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comments3.xml" ContentType="application/vnd.openxmlformats-officedocument.spreadsheetml.comment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comments4.xml" ContentType="application/vnd.openxmlformats-officedocument.spreadsheetml.comment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comments5.xml" ContentType="application/vnd.openxmlformats-officedocument.spreadsheetml.comment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comments6.xml" ContentType="application/vnd.openxmlformats-officedocument.spreadsheetml.comment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9.xml" ContentType="application/vnd.openxmlformats-officedocument.drawing+xml"/>
  <Override PartName="/xl/tables/table10.xml" ContentType="application/vnd.openxmlformats-officedocument.spreadsheetml.tab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0.xml" ContentType="application/vnd.openxmlformats-officedocument.drawing+xml"/>
  <Override PartName="/xl/tables/table11.xml" ContentType="application/vnd.openxmlformats-officedocument.spreadsheetml.table+xml"/>
  <Override PartName="/xl/comments7.xml" ContentType="application/vnd.openxmlformats-officedocument.spreadsheetml.comment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\Documents\YC3\"/>
    </mc:Choice>
  </mc:AlternateContent>
  <xr:revisionPtr revIDLastSave="0" documentId="13_ncr:1_{1124FD89-6FF5-48BE-9783-B7536BCFD82D}" xr6:coauthVersionLast="47" xr6:coauthVersionMax="47" xr10:uidLastSave="{00000000-0000-0000-0000-000000000000}"/>
  <bookViews>
    <workbookView xWindow="-108" yWindow="-108" windowWidth="23256" windowHeight="12456" firstSheet="6" activeTab="8" xr2:uid="{7F5F527C-FDA3-417D-B529-66D896C165A6}"/>
  </bookViews>
  <sheets>
    <sheet name="Simple Moving Average " sheetId="1" r:id="rId1"/>
    <sheet name="Simple Moving Average use span" sheetId="2" r:id="rId2"/>
    <sheet name="Weighted Moving Average" sheetId="8" r:id="rId3"/>
    <sheet name=" Exponential Smoothing by Day" sheetId="3" r:id="rId4"/>
    <sheet name="Exponential Smoothing by Month" sheetId="15" r:id="rId5"/>
    <sheet name="Holt Exponential by Month" sheetId="17" r:id="rId6"/>
    <sheet name="Holt Exponential by Quarter" sheetId="18" r:id="rId7"/>
    <sheet name="Holt Winter by Month" sheetId="7" r:id="rId8"/>
    <sheet name="Holt Winter by Quarter" sheetId="14" r:id="rId9"/>
    <sheet name="Holt Exponential by Day (X)" sheetId="21" r:id="rId10"/>
  </sheets>
  <externalReferences>
    <externalReference r:id="rId11"/>
  </externalReferences>
  <definedNames>
    <definedName name="Abs_Error" localSheetId="9">'Holt Exponential by Day (X)'!$J$4:$J$1472</definedName>
    <definedName name="Abs_Pct_Error" localSheetId="9">'Holt Exponential by Day (X)'!$L$4:$L$1472</definedName>
    <definedName name="alpha" localSheetId="3">' Exponential Smoothing by Day'!$C$4</definedName>
    <definedName name="alpha" localSheetId="4">'Exponential Smoothing by Month'!$C$4</definedName>
    <definedName name="alpha" localSheetId="9">'Holt Exponential by Day (X)'!$B$4</definedName>
    <definedName name="alpha" localSheetId="5">'Holt Exponential by Month'!$B$4</definedName>
    <definedName name="alpha" localSheetId="6">'Holt Exponential by Quarter'!$B$4</definedName>
    <definedName name="beta" localSheetId="9">'Holt Exponential by Day (X)'!$B$5</definedName>
    <definedName name="beta" localSheetId="5">'Holt Exponential by Month'!$B$5</definedName>
    <definedName name="beta" localSheetId="6">'Holt Exponential by Quarter'!$B$5</definedName>
    <definedName name="CenteredError" localSheetId="1">'Simple Moving Average use span'!$R$2:$R$1470</definedName>
    <definedName name="ErorrMA" localSheetId="1">'Simple Moving Average use span'!$N$2:$N$1470</definedName>
    <definedName name="Error_1" localSheetId="9">'Holt Exponential by Day (X)'!$I$4:$I$1472</definedName>
    <definedName name="RunStarts" localSheetId="1">'Simple Moving Average use span'!$S$2:$S$1470</definedName>
    <definedName name="solver_adj" localSheetId="3" hidden="1">' Exponential Smoothing by Day'!$C$4</definedName>
    <definedName name="solver_adj" localSheetId="4" hidden="1">'Exponential Smoothing by Month'!$C$4</definedName>
    <definedName name="solver_adj" localSheetId="9" hidden="1">'Holt Exponential by Day (X)'!$B$4:$B$5</definedName>
    <definedName name="solver_adj" localSheetId="5" hidden="1">'Holt Exponential by Month'!$B$4:$B$5</definedName>
    <definedName name="solver_adj" localSheetId="6" hidden="1">'Holt Exponential by Quarter'!$B$4:$B$5</definedName>
    <definedName name="solver_adj" localSheetId="7" hidden="1">'Holt Winter by Month'!$D$4:$D$6</definedName>
    <definedName name="solver_adj" localSheetId="8" hidden="1">'Holt Winter by Quarter'!$D$4:$D$6</definedName>
    <definedName name="solver_adj" localSheetId="1" hidden="1">'Simple Moving Average use span'!$B$4</definedName>
    <definedName name="solver_adj" localSheetId="2" hidden="1">'Weighted Moving Average'!$A$10:$A$12</definedName>
    <definedName name="solver_cvg" localSheetId="3" hidden="1">0.0001</definedName>
    <definedName name="solver_cvg" localSheetId="4" hidden="1">0.0001</definedName>
    <definedName name="solver_cvg" localSheetId="9" hidden="1">0.0001</definedName>
    <definedName name="solver_cvg" localSheetId="5" hidden="1">0.0001</definedName>
    <definedName name="solver_cvg" localSheetId="6" hidden="1">0.0001</definedName>
    <definedName name="solver_cvg" localSheetId="7" hidden="1">0.0001</definedName>
    <definedName name="solver_cvg" localSheetId="8" hidden="1">0.0001</definedName>
    <definedName name="solver_cvg" localSheetId="1" hidden="1">0.0001</definedName>
    <definedName name="solver_cvg" localSheetId="2" hidden="1">0.0001</definedName>
    <definedName name="solver_drv" localSheetId="3" hidden="1">1</definedName>
    <definedName name="solver_drv" localSheetId="4" hidden="1">1</definedName>
    <definedName name="solver_drv" localSheetId="9" hidden="1">1</definedName>
    <definedName name="solver_drv" localSheetId="5" hidden="1">1</definedName>
    <definedName name="solver_drv" localSheetId="6" hidden="1">1</definedName>
    <definedName name="solver_drv" localSheetId="7" hidden="1">1</definedName>
    <definedName name="solver_drv" localSheetId="8" hidden="1">1</definedName>
    <definedName name="solver_drv" localSheetId="1" hidden="1">1</definedName>
    <definedName name="solver_drv" localSheetId="2" hidden="1">2</definedName>
    <definedName name="solver_eng" localSheetId="3" hidden="1">1</definedName>
    <definedName name="solver_eng" localSheetId="4" hidden="1">1</definedName>
    <definedName name="solver_eng" localSheetId="9" hidden="1">1</definedName>
    <definedName name="solver_eng" localSheetId="5" hidden="1">1</definedName>
    <definedName name="solver_eng" localSheetId="6" hidden="1">1</definedName>
    <definedName name="solver_eng" localSheetId="7" hidden="1">3</definedName>
    <definedName name="solver_eng" localSheetId="8" hidden="1">3</definedName>
    <definedName name="solver_eng" localSheetId="1" hidden="1">1</definedName>
    <definedName name="solver_eng" localSheetId="2" hidden="1">1</definedName>
    <definedName name="solver_est" localSheetId="3" hidden="1">1</definedName>
    <definedName name="solver_est" localSheetId="4" hidden="1">1</definedName>
    <definedName name="solver_est" localSheetId="9" hidden="1">1</definedName>
    <definedName name="solver_est" localSheetId="5" hidden="1">1</definedName>
    <definedName name="solver_est" localSheetId="6" hidden="1">1</definedName>
    <definedName name="solver_est" localSheetId="7" hidden="1">1</definedName>
    <definedName name="solver_est" localSheetId="8" hidden="1">1</definedName>
    <definedName name="solver_est" localSheetId="1" hidden="1">1</definedName>
    <definedName name="solver_est" localSheetId="2" hidden="1">1</definedName>
    <definedName name="solver_itr" localSheetId="3" hidden="1">2147483647</definedName>
    <definedName name="solver_itr" localSheetId="4" hidden="1">2147483647</definedName>
    <definedName name="solver_itr" localSheetId="9" hidden="1">2147483647</definedName>
    <definedName name="solver_itr" localSheetId="5" hidden="1">2147483647</definedName>
    <definedName name="solver_itr" localSheetId="6" hidden="1">2147483647</definedName>
    <definedName name="solver_itr" localSheetId="7" hidden="1">2147483647</definedName>
    <definedName name="solver_itr" localSheetId="8" hidden="1">2147483647</definedName>
    <definedName name="solver_itr" localSheetId="1" hidden="1">2147483647</definedName>
    <definedName name="solver_itr" localSheetId="2" hidden="1">2147483647</definedName>
    <definedName name="solver_lhs1" localSheetId="3" hidden="1">' Exponential Smoothing by Day'!$C$4</definedName>
    <definedName name="solver_lhs1" localSheetId="4" hidden="1">'Exponential Smoothing by Month'!$C$4</definedName>
    <definedName name="solver_lhs1" localSheetId="9" hidden="1">'Holt Exponential by Day (X)'!$B$4:$B$5</definedName>
    <definedName name="solver_lhs1" localSheetId="5" hidden="1">'Holt Exponential by Month'!$B$4:$B$5</definedName>
    <definedName name="solver_lhs1" localSheetId="6" hidden="1">'Holt Exponential by Quarter'!$B$4:$B$5</definedName>
    <definedName name="solver_lhs1" localSheetId="7" hidden="1">'Holt Winter by Month'!$D$4:$D$6</definedName>
    <definedName name="solver_lhs1" localSheetId="8" hidden="1">'Holt Winter by Quarter'!$D$4:$D$6</definedName>
    <definedName name="solver_lhs1" localSheetId="1" hidden="1">'Simple Moving Average use span'!$B$4</definedName>
    <definedName name="solver_lhs1" localSheetId="2" hidden="1">'Weighted Moving Average'!$A$10:$A$12</definedName>
    <definedName name="solver_lhs2" localSheetId="3" hidden="1">' Exponential Smoothing by Day'!$C$4</definedName>
    <definedName name="solver_lhs2" localSheetId="4" hidden="1">'Exponential Smoothing by Month'!$C$4</definedName>
    <definedName name="solver_lhs2" localSheetId="9" hidden="1">'Holt Exponential by Day (X)'!$B$4:$B$5</definedName>
    <definedName name="solver_lhs2" localSheetId="5" hidden="1">'Holt Exponential by Month'!$B$4:$B$5</definedName>
    <definedName name="solver_lhs2" localSheetId="6" hidden="1">'Holt Exponential by Quarter'!$B$4:$B$5</definedName>
    <definedName name="solver_lhs2" localSheetId="7" hidden="1">'Holt Winter by Month'!$D$4:$D$6</definedName>
    <definedName name="solver_lhs2" localSheetId="8" hidden="1">'Holt Winter by Quarter'!$D$4:$D$6</definedName>
    <definedName name="solver_lhs2" localSheetId="1" hidden="1">'Simple Moving Average use span'!$B$4</definedName>
    <definedName name="solver_lhs2" localSheetId="2" hidden="1">'Weighted Moving Average'!$A$16</definedName>
    <definedName name="solver_lhs3" localSheetId="2" hidden="1">'Weighted Moving Average'!$A$12</definedName>
    <definedName name="solver_lhs4" localSheetId="2" hidden="1">'Weighted Moving Average'!$A$12</definedName>
    <definedName name="solver_mip" localSheetId="3" hidden="1">2147483647</definedName>
    <definedName name="solver_mip" localSheetId="4" hidden="1">2147483647</definedName>
    <definedName name="solver_mip" localSheetId="9" hidden="1">2147483647</definedName>
    <definedName name="solver_mip" localSheetId="5" hidden="1">2147483647</definedName>
    <definedName name="solver_mip" localSheetId="6" hidden="1">2147483647</definedName>
    <definedName name="solver_mip" localSheetId="7" hidden="1">2147483647</definedName>
    <definedName name="solver_mip" localSheetId="8" hidden="1">2147483647</definedName>
    <definedName name="solver_mip" localSheetId="1" hidden="1">2147483647</definedName>
    <definedName name="solver_mip" localSheetId="2" hidden="1">2147483647</definedName>
    <definedName name="solver_mni" localSheetId="3" hidden="1">30</definedName>
    <definedName name="solver_mni" localSheetId="4" hidden="1">30</definedName>
    <definedName name="solver_mni" localSheetId="9" hidden="1">30</definedName>
    <definedName name="solver_mni" localSheetId="5" hidden="1">30</definedName>
    <definedName name="solver_mni" localSheetId="6" hidden="1">30</definedName>
    <definedName name="solver_mni" localSheetId="7" hidden="1">30</definedName>
    <definedName name="solver_mni" localSheetId="8" hidden="1">30</definedName>
    <definedName name="solver_mni" localSheetId="1" hidden="1">30</definedName>
    <definedName name="solver_mni" localSheetId="2" hidden="1">30</definedName>
    <definedName name="solver_mrt" localSheetId="3" hidden="1">0.075</definedName>
    <definedName name="solver_mrt" localSheetId="4" hidden="1">0.075</definedName>
    <definedName name="solver_mrt" localSheetId="9" hidden="1">0.075</definedName>
    <definedName name="solver_mrt" localSheetId="5" hidden="1">0.075</definedName>
    <definedName name="solver_mrt" localSheetId="6" hidden="1">0.075</definedName>
    <definedName name="solver_mrt" localSheetId="7" hidden="1">0.075</definedName>
    <definedName name="solver_mrt" localSheetId="8" hidden="1">0.075</definedName>
    <definedName name="solver_mrt" localSheetId="1" hidden="1">0.075</definedName>
    <definedName name="solver_mrt" localSheetId="2" hidden="1">0.075</definedName>
    <definedName name="solver_msl" localSheetId="3" hidden="1">2</definedName>
    <definedName name="solver_msl" localSheetId="4" hidden="1">2</definedName>
    <definedName name="solver_msl" localSheetId="9" hidden="1">2</definedName>
    <definedName name="solver_msl" localSheetId="5" hidden="1">2</definedName>
    <definedName name="solver_msl" localSheetId="6" hidden="1">2</definedName>
    <definedName name="solver_msl" localSheetId="7" hidden="1">2</definedName>
    <definedName name="solver_msl" localSheetId="8" hidden="1">2</definedName>
    <definedName name="solver_msl" localSheetId="1" hidden="1">2</definedName>
    <definedName name="solver_msl" localSheetId="2" hidden="1">2</definedName>
    <definedName name="solver_neg" localSheetId="3" hidden="1">1</definedName>
    <definedName name="solver_neg" localSheetId="4" hidden="1">1</definedName>
    <definedName name="solver_neg" localSheetId="9" hidden="1">1</definedName>
    <definedName name="solver_neg" localSheetId="5" hidden="1">1</definedName>
    <definedName name="solver_neg" localSheetId="6" hidden="1">1</definedName>
    <definedName name="solver_neg" localSheetId="7" hidden="1">1</definedName>
    <definedName name="solver_neg" localSheetId="8" hidden="1">1</definedName>
    <definedName name="solver_neg" localSheetId="1" hidden="1">1</definedName>
    <definedName name="solver_neg" localSheetId="2" hidden="1">1</definedName>
    <definedName name="solver_nod" localSheetId="3" hidden="1">2147483647</definedName>
    <definedName name="solver_nod" localSheetId="4" hidden="1">2147483647</definedName>
    <definedName name="solver_nod" localSheetId="9" hidden="1">2147483647</definedName>
    <definedName name="solver_nod" localSheetId="5" hidden="1">2147483647</definedName>
    <definedName name="solver_nod" localSheetId="6" hidden="1">2147483647</definedName>
    <definedName name="solver_nod" localSheetId="7" hidden="1">2147483647</definedName>
    <definedName name="solver_nod" localSheetId="8" hidden="1">2147483647</definedName>
    <definedName name="solver_nod" localSheetId="1" hidden="1">2147483647</definedName>
    <definedName name="solver_nod" localSheetId="2" hidden="1">2147483647</definedName>
    <definedName name="solver_num" localSheetId="3" hidden="1">2</definedName>
    <definedName name="solver_num" localSheetId="4" hidden="1">2</definedName>
    <definedName name="solver_num" localSheetId="9" hidden="1">2</definedName>
    <definedName name="solver_num" localSheetId="5" hidden="1">2</definedName>
    <definedName name="solver_num" localSheetId="6" hidden="1">2</definedName>
    <definedName name="solver_num" localSheetId="7" hidden="1">2</definedName>
    <definedName name="solver_num" localSheetId="8" hidden="1">2</definedName>
    <definedName name="solver_num" localSheetId="1" hidden="1">2</definedName>
    <definedName name="solver_num" localSheetId="2" hidden="1">2</definedName>
    <definedName name="solver_nwt" localSheetId="3" hidden="1">1</definedName>
    <definedName name="solver_nwt" localSheetId="4" hidden="1">1</definedName>
    <definedName name="solver_nwt" localSheetId="9" hidden="1">1</definedName>
    <definedName name="solver_nwt" localSheetId="5" hidden="1">1</definedName>
    <definedName name="solver_nwt" localSheetId="6" hidden="1">1</definedName>
    <definedName name="solver_nwt" localSheetId="7" hidden="1">1</definedName>
    <definedName name="solver_nwt" localSheetId="8" hidden="1">1</definedName>
    <definedName name="solver_nwt" localSheetId="1" hidden="1">1</definedName>
    <definedName name="solver_nwt" localSheetId="2" hidden="1">1</definedName>
    <definedName name="solver_opt" localSheetId="3" hidden="1">' Exponential Smoothing by Day'!$D$10</definedName>
    <definedName name="solver_opt" localSheetId="4" hidden="1">'Exponential Smoothing by Month'!$D$10</definedName>
    <definedName name="solver_opt" localSheetId="9" hidden="1">'Holt Exponential by Day (X)'!$B$11</definedName>
    <definedName name="solver_opt" localSheetId="5" hidden="1">'Holt Exponential by Month'!$B$11</definedName>
    <definedName name="solver_opt" localSheetId="6" hidden="1">'Holt Exponential by Quarter'!$B$11</definedName>
    <definedName name="solver_opt" localSheetId="7" hidden="1">'Holt Winter by Month'!$E$11</definedName>
    <definedName name="solver_opt" localSheetId="8" hidden="1">'Holt Winter by Quarter'!$E$11</definedName>
    <definedName name="solver_opt" localSheetId="1" hidden="1">'Simple Moving Average use span'!$C$10</definedName>
    <definedName name="solver_opt" localSheetId="2" hidden="1">'Weighted Moving Average'!$C$7</definedName>
    <definedName name="solver_pre" localSheetId="3" hidden="1">0.000001</definedName>
    <definedName name="solver_pre" localSheetId="4" hidden="1">0.000001</definedName>
    <definedName name="solver_pre" localSheetId="9" hidden="1">0.000001</definedName>
    <definedName name="solver_pre" localSheetId="5" hidden="1">0.000001</definedName>
    <definedName name="solver_pre" localSheetId="6" hidden="1">0.000001</definedName>
    <definedName name="solver_pre" localSheetId="7" hidden="1">0.000001</definedName>
    <definedName name="solver_pre" localSheetId="8" hidden="1">0.000001</definedName>
    <definedName name="solver_pre" localSheetId="1" hidden="1">0.000001</definedName>
    <definedName name="solver_pre" localSheetId="2" hidden="1">0.000001</definedName>
    <definedName name="solver_rbv" localSheetId="3" hidden="1">1</definedName>
    <definedName name="solver_rbv" localSheetId="4" hidden="1">1</definedName>
    <definedName name="solver_rbv" localSheetId="9" hidden="1">1</definedName>
    <definedName name="solver_rbv" localSheetId="5" hidden="1">1</definedName>
    <definedName name="solver_rbv" localSheetId="6" hidden="1">1</definedName>
    <definedName name="solver_rbv" localSheetId="7" hidden="1">1</definedName>
    <definedName name="solver_rbv" localSheetId="8" hidden="1">1</definedName>
    <definedName name="solver_rbv" localSheetId="1" hidden="1">1</definedName>
    <definedName name="solver_rbv" localSheetId="2" hidden="1">2</definedName>
    <definedName name="solver_rel1" localSheetId="3" hidden="1">1</definedName>
    <definedName name="solver_rel1" localSheetId="4" hidden="1">1</definedName>
    <definedName name="solver_rel1" localSheetId="9" hidden="1">1</definedName>
    <definedName name="solver_rel1" localSheetId="5" hidden="1">1</definedName>
    <definedName name="solver_rel1" localSheetId="6" hidden="1">1</definedName>
    <definedName name="solver_rel1" localSheetId="7" hidden="1">1</definedName>
    <definedName name="solver_rel1" localSheetId="8" hidden="1">1</definedName>
    <definedName name="solver_rel1" localSheetId="1" hidden="1">1</definedName>
    <definedName name="solver_rel1" localSheetId="2" hidden="1">3</definedName>
    <definedName name="solver_rel2" localSheetId="3" hidden="1">3</definedName>
    <definedName name="solver_rel2" localSheetId="4" hidden="1">3</definedName>
    <definedName name="solver_rel2" localSheetId="9" hidden="1">3</definedName>
    <definedName name="solver_rel2" localSheetId="5" hidden="1">3</definedName>
    <definedName name="solver_rel2" localSheetId="6" hidden="1">3</definedName>
    <definedName name="solver_rel2" localSheetId="7" hidden="1">3</definedName>
    <definedName name="solver_rel2" localSheetId="8" hidden="1">3</definedName>
    <definedName name="solver_rel2" localSheetId="1" hidden="1">3</definedName>
    <definedName name="solver_rel2" localSheetId="2" hidden="1">2</definedName>
    <definedName name="solver_rel3" localSheetId="2" hidden="1">3</definedName>
    <definedName name="solver_rel4" localSheetId="2" hidden="1">3</definedName>
    <definedName name="solver_rhs1" localSheetId="3" hidden="1">0.99</definedName>
    <definedName name="solver_rhs1" localSheetId="4" hidden="1">0.99</definedName>
    <definedName name="solver_rhs1" localSheetId="9" hidden="1">0.99</definedName>
    <definedName name="solver_rhs1" localSheetId="5" hidden="1">0.99</definedName>
    <definedName name="solver_rhs1" localSheetId="6" hidden="1">0.99</definedName>
    <definedName name="solver_rhs1" localSheetId="7" hidden="1">0.99</definedName>
    <definedName name="solver_rhs1" localSheetId="8" hidden="1">0.99</definedName>
    <definedName name="solver_rhs1" localSheetId="1" hidden="1">10</definedName>
    <definedName name="solver_rhs1" localSheetId="2" hidden="1">0</definedName>
    <definedName name="solver_rhs2" localSheetId="3" hidden="1">0.01</definedName>
    <definedName name="solver_rhs2" localSheetId="4" hidden="1">0.01</definedName>
    <definedName name="solver_rhs2" localSheetId="9" hidden="1">0.01</definedName>
    <definedName name="solver_rhs2" localSheetId="5" hidden="1">0.01</definedName>
    <definedName name="solver_rhs2" localSheetId="6" hidden="1">0.01</definedName>
    <definedName name="solver_rhs2" localSheetId="7" hidden="1">0.01</definedName>
    <definedName name="solver_rhs2" localSheetId="8" hidden="1">0.01</definedName>
    <definedName name="solver_rhs2" localSheetId="1" hidden="1">1</definedName>
    <definedName name="solver_rhs2" localSheetId="2" hidden="1">1</definedName>
    <definedName name="solver_rhs3" localSheetId="2" hidden="1">0</definedName>
    <definedName name="solver_rhs4" localSheetId="2" hidden="1">0</definedName>
    <definedName name="solver_rlx" localSheetId="3" hidden="1">2</definedName>
    <definedName name="solver_rlx" localSheetId="4" hidden="1">2</definedName>
    <definedName name="solver_rlx" localSheetId="9" hidden="1">2</definedName>
    <definedName name="solver_rlx" localSheetId="5" hidden="1">2</definedName>
    <definedName name="solver_rlx" localSheetId="6" hidden="1">2</definedName>
    <definedName name="solver_rlx" localSheetId="7" hidden="1">2</definedName>
    <definedName name="solver_rlx" localSheetId="8" hidden="1">2</definedName>
    <definedName name="solver_rlx" localSheetId="1" hidden="1">2</definedName>
    <definedName name="solver_rlx" localSheetId="2" hidden="1">2</definedName>
    <definedName name="solver_rsd" localSheetId="3" hidden="1">0</definedName>
    <definedName name="solver_rsd" localSheetId="4" hidden="1">0</definedName>
    <definedName name="solver_rsd" localSheetId="9" hidden="1">0</definedName>
    <definedName name="solver_rsd" localSheetId="5" hidden="1">0</definedName>
    <definedName name="solver_rsd" localSheetId="6" hidden="1">0</definedName>
    <definedName name="solver_rsd" localSheetId="7" hidden="1">0</definedName>
    <definedName name="solver_rsd" localSheetId="8" hidden="1">0</definedName>
    <definedName name="solver_rsd" localSheetId="1" hidden="1">0</definedName>
    <definedName name="solver_rsd" localSheetId="2" hidden="1">0</definedName>
    <definedName name="solver_scl" localSheetId="3" hidden="1">1</definedName>
    <definedName name="solver_scl" localSheetId="4" hidden="1">1</definedName>
    <definedName name="solver_scl" localSheetId="9" hidden="1">1</definedName>
    <definedName name="solver_scl" localSheetId="5" hidden="1">1</definedName>
    <definedName name="solver_scl" localSheetId="6" hidden="1">1</definedName>
    <definedName name="solver_scl" localSheetId="7" hidden="1">1</definedName>
    <definedName name="solver_scl" localSheetId="8" hidden="1">1</definedName>
    <definedName name="solver_scl" localSheetId="1" hidden="1">1</definedName>
    <definedName name="solver_scl" localSheetId="2" hidden="1">2</definedName>
    <definedName name="solver_sho" localSheetId="3" hidden="1">2</definedName>
    <definedName name="solver_sho" localSheetId="4" hidden="1">2</definedName>
    <definedName name="solver_sho" localSheetId="9" hidden="1">2</definedName>
    <definedName name="solver_sho" localSheetId="5" hidden="1">2</definedName>
    <definedName name="solver_sho" localSheetId="6" hidden="1">2</definedName>
    <definedName name="solver_sho" localSheetId="7" hidden="1">2</definedName>
    <definedName name="solver_sho" localSheetId="8" hidden="1">2</definedName>
    <definedName name="solver_sho" localSheetId="1" hidden="1">2</definedName>
    <definedName name="solver_sho" localSheetId="2" hidden="1">2</definedName>
    <definedName name="solver_ssz" localSheetId="3" hidden="1">100</definedName>
    <definedName name="solver_ssz" localSheetId="4" hidden="1">100</definedName>
    <definedName name="solver_ssz" localSheetId="9" hidden="1">100</definedName>
    <definedName name="solver_ssz" localSheetId="5" hidden="1">100</definedName>
    <definedName name="solver_ssz" localSheetId="6" hidden="1">100</definedName>
    <definedName name="solver_ssz" localSheetId="7" hidden="1">100</definedName>
    <definedName name="solver_ssz" localSheetId="8" hidden="1">100</definedName>
    <definedName name="solver_ssz" localSheetId="1" hidden="1">100</definedName>
    <definedName name="solver_ssz" localSheetId="2" hidden="1">100</definedName>
    <definedName name="solver_tim" localSheetId="3" hidden="1">2147483647</definedName>
    <definedName name="solver_tim" localSheetId="4" hidden="1">2147483647</definedName>
    <definedName name="solver_tim" localSheetId="9" hidden="1">2147483647</definedName>
    <definedName name="solver_tim" localSheetId="5" hidden="1">2147483647</definedName>
    <definedName name="solver_tim" localSheetId="6" hidden="1">2147483647</definedName>
    <definedName name="solver_tim" localSheetId="7" hidden="1">2147483647</definedName>
    <definedName name="solver_tim" localSheetId="8" hidden="1">2147483647</definedName>
    <definedName name="solver_tim" localSheetId="1" hidden="1">2147483647</definedName>
    <definedName name="solver_tim" localSheetId="2" hidden="1">2147483647</definedName>
    <definedName name="solver_tol" localSheetId="3" hidden="1">0.01</definedName>
    <definedName name="solver_tol" localSheetId="4" hidden="1">0.01</definedName>
    <definedName name="solver_tol" localSheetId="9" hidden="1">0.01</definedName>
    <definedName name="solver_tol" localSheetId="5" hidden="1">0.01</definedName>
    <definedName name="solver_tol" localSheetId="6" hidden="1">0.01</definedName>
    <definedName name="solver_tol" localSheetId="7" hidden="1">0.01</definedName>
    <definedName name="solver_tol" localSheetId="8" hidden="1">0.01</definedName>
    <definedName name="solver_tol" localSheetId="1" hidden="1">0.01</definedName>
    <definedName name="solver_tol" localSheetId="2" hidden="1">0.01</definedName>
    <definedName name="solver_typ" localSheetId="3" hidden="1">2</definedName>
    <definedName name="solver_typ" localSheetId="4" hidden="1">2</definedName>
    <definedName name="solver_typ" localSheetId="9" hidden="1">2</definedName>
    <definedName name="solver_typ" localSheetId="5" hidden="1">2</definedName>
    <definedName name="solver_typ" localSheetId="6" hidden="1">2</definedName>
    <definedName name="solver_typ" localSheetId="7" hidden="1">2</definedName>
    <definedName name="solver_typ" localSheetId="8" hidden="1">2</definedName>
    <definedName name="solver_typ" localSheetId="1" hidden="1">2</definedName>
    <definedName name="solver_typ" localSheetId="2" hidden="1">2</definedName>
    <definedName name="solver_val" localSheetId="3" hidden="1">0</definedName>
    <definedName name="solver_val" localSheetId="4" hidden="1">0</definedName>
    <definedName name="solver_val" localSheetId="9" hidden="1">0</definedName>
    <definedName name="solver_val" localSheetId="5" hidden="1">0</definedName>
    <definedName name="solver_val" localSheetId="6" hidden="1">0</definedName>
    <definedName name="solver_val" localSheetId="7" hidden="1">0</definedName>
    <definedName name="solver_val" localSheetId="8" hidden="1">0</definedName>
    <definedName name="solver_val" localSheetId="1" hidden="1">0</definedName>
    <definedName name="solver_val" localSheetId="2" hidden="1">0</definedName>
    <definedName name="solver_ver" localSheetId="3" hidden="1">3</definedName>
    <definedName name="solver_ver" localSheetId="4" hidden="1">3</definedName>
    <definedName name="solver_ver" localSheetId="9" hidden="1">3</definedName>
    <definedName name="solver_ver" localSheetId="5" hidden="1">3</definedName>
    <definedName name="solver_ver" localSheetId="6" hidden="1">3</definedName>
    <definedName name="solver_ver" localSheetId="7" hidden="1">3</definedName>
    <definedName name="solver_ver" localSheetId="8" hidden="1">3</definedName>
    <definedName name="solver_ver" localSheetId="1" hidden="1">3</definedName>
    <definedName name="solver_ver" localSheetId="2" hidden="1">3</definedName>
    <definedName name="span" localSheetId="1">'Simple Moving Average use span'!$B$4</definedName>
    <definedName name="span" localSheetId="2">'Weighted Moving Average'!#REF!</definedName>
    <definedName name="Sq_Error" localSheetId="9">'Holt Exponential by Day (X)'!$K$4:$K$1472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471" i="8" l="1"/>
  <c r="H1471" i="8"/>
  <c r="C6" i="8"/>
  <c r="R76" i="7"/>
  <c r="R77" i="7" s="1"/>
  <c r="R78" i="7" s="1"/>
  <c r="R79" i="7" s="1"/>
  <c r="R80" i="7" s="1"/>
  <c r="R81" i="7" s="1"/>
  <c r="R82" i="7" s="1"/>
  <c r="R83" i="7" s="1"/>
  <c r="R84" i="7" s="1"/>
  <c r="R85" i="7" s="1"/>
  <c r="R75" i="7"/>
  <c r="D3" i="1" l="1"/>
  <c r="E3" i="1" s="1"/>
  <c r="C3" i="1"/>
  <c r="C1471" i="1"/>
  <c r="M8" i="1"/>
  <c r="H5" i="1"/>
  <c r="F5" i="21"/>
  <c r="F4" i="21"/>
  <c r="H4" i="21" s="1"/>
  <c r="L15" i="7"/>
  <c r="L14" i="7"/>
  <c r="L13" i="7"/>
  <c r="L12" i="7"/>
  <c r="L11" i="7"/>
  <c r="L10" i="7"/>
  <c r="L9" i="7"/>
  <c r="L8" i="7"/>
  <c r="L7" i="7"/>
  <c r="L6" i="7"/>
  <c r="L5" i="7"/>
  <c r="L4" i="7"/>
  <c r="J16" i="7" s="1"/>
  <c r="L16" i="7" s="1"/>
  <c r="G5" i="21" l="1"/>
  <c r="F6" i="21" s="1"/>
  <c r="K16" i="7"/>
  <c r="M17" i="7" s="1"/>
  <c r="N17" i="7" s="1"/>
  <c r="G6" i="21" l="1"/>
  <c r="F7" i="21" s="1"/>
  <c r="H5" i="21"/>
  <c r="I5" i="21" s="1"/>
  <c r="J17" i="7"/>
  <c r="K17" i="7" s="1"/>
  <c r="P17" i="7"/>
  <c r="Q17" i="7" s="1"/>
  <c r="O17" i="7"/>
  <c r="G7" i="21" l="1"/>
  <c r="F8" i="21" s="1"/>
  <c r="K5" i="21"/>
  <c r="J5" i="21"/>
  <c r="H6" i="21"/>
  <c r="I6" i="21" s="1"/>
  <c r="M18" i="7"/>
  <c r="N18" i="7" s="1"/>
  <c r="J18" i="7"/>
  <c r="L17" i="7"/>
  <c r="K6" i="21" l="1"/>
  <c r="J6" i="21"/>
  <c r="L6" i="21" s="1"/>
  <c r="L5" i="21"/>
  <c r="G8" i="21"/>
  <c r="F9" i="21" s="1"/>
  <c r="H7" i="21"/>
  <c r="I7" i="21" s="1"/>
  <c r="L18" i="7"/>
  <c r="P18" i="7"/>
  <c r="O18" i="7"/>
  <c r="K18" i="7"/>
  <c r="M19" i="7" s="1"/>
  <c r="N19" i="7" s="1"/>
  <c r="H8" i="21" l="1"/>
  <c r="I8" i="21" s="1"/>
  <c r="J8" i="21" s="1"/>
  <c r="L8" i="21" s="1"/>
  <c r="G9" i="21"/>
  <c r="F10" i="21" s="1"/>
  <c r="K7" i="21"/>
  <c r="J7" i="21"/>
  <c r="Q18" i="7"/>
  <c r="J19" i="7"/>
  <c r="L19" i="7" s="1"/>
  <c r="P19" i="7"/>
  <c r="Q19" i="7" s="1"/>
  <c r="O19" i="7"/>
  <c r="K8" i="21" l="1"/>
  <c r="L7" i="21"/>
  <c r="G10" i="21"/>
  <c r="F11" i="21" s="1"/>
  <c r="H9" i="21"/>
  <c r="I9" i="21" s="1"/>
  <c r="K19" i="7"/>
  <c r="M20" i="7" s="1"/>
  <c r="N20" i="7" s="1"/>
  <c r="J9" i="21" l="1"/>
  <c r="K9" i="21"/>
  <c r="G11" i="21"/>
  <c r="F12" i="21" s="1"/>
  <c r="H10" i="21"/>
  <c r="I10" i="21" s="1"/>
  <c r="P20" i="7"/>
  <c r="J20" i="7"/>
  <c r="O20" i="7"/>
  <c r="K10" i="21" l="1"/>
  <c r="J10" i="21"/>
  <c r="L10" i="21" s="1"/>
  <c r="G12" i="21"/>
  <c r="F13" i="21" s="1"/>
  <c r="H11" i="21"/>
  <c r="I11" i="21" s="1"/>
  <c r="L9" i="21"/>
  <c r="Q20" i="7"/>
  <c r="K20" i="7"/>
  <c r="J21" i="7" s="1"/>
  <c r="K21" i="7" s="1"/>
  <c r="M22" i="7" s="1"/>
  <c r="N22" i="7" s="1"/>
  <c r="L20" i="7"/>
  <c r="G13" i="21" l="1"/>
  <c r="F14" i="21" s="1"/>
  <c r="H12" i="21"/>
  <c r="I12" i="21" s="1"/>
  <c r="J11" i="21"/>
  <c r="L11" i="21" s="1"/>
  <c r="K11" i="21"/>
  <c r="M21" i="7"/>
  <c r="N21" i="7" s="1"/>
  <c r="P21" i="7" s="1"/>
  <c r="L21" i="7"/>
  <c r="P22" i="7"/>
  <c r="Q22" i="7" s="1"/>
  <c r="O22" i="7"/>
  <c r="J22" i="7"/>
  <c r="K12" i="21" l="1"/>
  <c r="J12" i="21"/>
  <c r="L12" i="21" s="1"/>
  <c r="G14" i="21"/>
  <c r="F15" i="21" s="1"/>
  <c r="H13" i="21"/>
  <c r="I13" i="21" s="1"/>
  <c r="O21" i="7"/>
  <c r="Q21" i="7"/>
  <c r="L22" i="7"/>
  <c r="K22" i="7"/>
  <c r="M23" i="7" s="1"/>
  <c r="N23" i="7" s="1"/>
  <c r="K13" i="21" l="1"/>
  <c r="J13" i="21"/>
  <c r="L13" i="21" s="1"/>
  <c r="G15" i="21"/>
  <c r="F16" i="21" s="1"/>
  <c r="H14" i="21"/>
  <c r="I14" i="21" s="1"/>
  <c r="P23" i="7"/>
  <c r="O23" i="7"/>
  <c r="J23" i="7"/>
  <c r="K23" i="7" s="1"/>
  <c r="K14" i="21" l="1"/>
  <c r="J14" i="21"/>
  <c r="L14" i="21" s="1"/>
  <c r="G16" i="21"/>
  <c r="F17" i="21" s="1"/>
  <c r="H15" i="21"/>
  <c r="I15" i="21" s="1"/>
  <c r="Q23" i="7"/>
  <c r="M24" i="7"/>
  <c r="N24" i="7" s="1"/>
  <c r="L23" i="7"/>
  <c r="J24" i="7"/>
  <c r="K24" i="7" s="1"/>
  <c r="G17" i="21" l="1"/>
  <c r="F18" i="21" s="1"/>
  <c r="K15" i="21"/>
  <c r="J15" i="21"/>
  <c r="L15" i="21" s="1"/>
  <c r="H16" i="21"/>
  <c r="I16" i="21" s="1"/>
  <c r="P24" i="7"/>
  <c r="Q24" i="7" s="1"/>
  <c r="O24" i="7"/>
  <c r="M25" i="7"/>
  <c r="N25" i="7" s="1"/>
  <c r="L24" i="7"/>
  <c r="J25" i="7"/>
  <c r="G18" i="21" l="1"/>
  <c r="F19" i="21" s="1"/>
  <c r="J16" i="21"/>
  <c r="L16" i="21" s="1"/>
  <c r="K16" i="21"/>
  <c r="H17" i="21"/>
  <c r="I17" i="21" s="1"/>
  <c r="P25" i="7"/>
  <c r="Q25" i="7" s="1"/>
  <c r="O25" i="7"/>
  <c r="L25" i="7"/>
  <c r="K25" i="7"/>
  <c r="J26" i="7" s="1"/>
  <c r="H18" i="21" l="1"/>
  <c r="I18" i="21" s="1"/>
  <c r="K17" i="21"/>
  <c r="J17" i="21"/>
  <c r="L17" i="21" s="1"/>
  <c r="G19" i="21"/>
  <c r="F20" i="21" s="1"/>
  <c r="M26" i="7"/>
  <c r="N26" i="7" s="1"/>
  <c r="P26" i="7" s="1"/>
  <c r="Q26" i="7" s="1"/>
  <c r="L26" i="7"/>
  <c r="K26" i="7"/>
  <c r="H19" i="21" l="1"/>
  <c r="I19" i="21" s="1"/>
  <c r="J19" i="21" s="1"/>
  <c r="L19" i="21" s="1"/>
  <c r="G20" i="21"/>
  <c r="F21" i="21" s="1"/>
  <c r="K18" i="21"/>
  <c r="J18" i="21"/>
  <c r="L18" i="21" s="1"/>
  <c r="O26" i="7"/>
  <c r="J27" i="7"/>
  <c r="K27" i="7" s="1"/>
  <c r="M27" i="7"/>
  <c r="N27" i="7" s="1"/>
  <c r="K19" i="21" l="1"/>
  <c r="G21" i="21"/>
  <c r="F22" i="21" s="1"/>
  <c r="H20" i="21"/>
  <c r="I20" i="21" s="1"/>
  <c r="P27" i="7"/>
  <c r="Q27" i="7" s="1"/>
  <c r="O27" i="7"/>
  <c r="M28" i="7"/>
  <c r="N28" i="7" s="1"/>
  <c r="J28" i="7"/>
  <c r="L27" i="7"/>
  <c r="G22" i="21" l="1"/>
  <c r="F23" i="21" s="1"/>
  <c r="K20" i="21"/>
  <c r="J20" i="21"/>
  <c r="L20" i="21" s="1"/>
  <c r="H21" i="21"/>
  <c r="I21" i="21" s="1"/>
  <c r="L28" i="7"/>
  <c r="K28" i="7"/>
  <c r="P28" i="7"/>
  <c r="Q28" i="7" s="1"/>
  <c r="O28" i="7"/>
  <c r="G23" i="21" l="1"/>
  <c r="F24" i="21" s="1"/>
  <c r="H22" i="21"/>
  <c r="I22" i="21" s="1"/>
  <c r="K21" i="21"/>
  <c r="J21" i="21"/>
  <c r="L21" i="21" s="1"/>
  <c r="M29" i="7"/>
  <c r="N29" i="7" s="1"/>
  <c r="J29" i="7"/>
  <c r="K22" i="21" l="1"/>
  <c r="J22" i="21"/>
  <c r="L22" i="21" s="1"/>
  <c r="G24" i="21"/>
  <c r="F25" i="21" s="1"/>
  <c r="H23" i="21"/>
  <c r="I23" i="21" s="1"/>
  <c r="L29" i="7"/>
  <c r="K29" i="7"/>
  <c r="M30" i="7" s="1"/>
  <c r="N30" i="7" s="1"/>
  <c r="P29" i="7"/>
  <c r="Q29" i="7" s="1"/>
  <c r="O29" i="7"/>
  <c r="G25" i="21" l="1"/>
  <c r="F26" i="21" s="1"/>
  <c r="H24" i="21"/>
  <c r="I24" i="21" s="1"/>
  <c r="K23" i="21"/>
  <c r="J23" i="21"/>
  <c r="L23" i="21" s="1"/>
  <c r="P30" i="7"/>
  <c r="Q30" i="7" s="1"/>
  <c r="O30" i="7"/>
  <c r="J30" i="7"/>
  <c r="K30" i="7" s="1"/>
  <c r="H25" i="21" l="1"/>
  <c r="I25" i="21" s="1"/>
  <c r="K25" i="21" s="1"/>
  <c r="J24" i="21"/>
  <c r="L24" i="21" s="1"/>
  <c r="K24" i="21"/>
  <c r="G26" i="21"/>
  <c r="F27" i="21" s="1"/>
  <c r="M31" i="7"/>
  <c r="N31" i="7" s="1"/>
  <c r="L30" i="7"/>
  <c r="J31" i="7"/>
  <c r="K31" i="7" s="1"/>
  <c r="J25" i="21" l="1"/>
  <c r="L25" i="21" s="1"/>
  <c r="G27" i="21"/>
  <c r="F28" i="21" s="1"/>
  <c r="H26" i="21"/>
  <c r="I26" i="21" s="1"/>
  <c r="M32" i="7"/>
  <c r="N32" i="7" s="1"/>
  <c r="L31" i="7"/>
  <c r="J32" i="7"/>
  <c r="K32" i="7" s="1"/>
  <c r="P31" i="7"/>
  <c r="Q31" i="7" s="1"/>
  <c r="O31" i="7"/>
  <c r="K26" i="21" l="1"/>
  <c r="J26" i="21"/>
  <c r="L26" i="21" s="1"/>
  <c r="G28" i="21"/>
  <c r="F29" i="21" s="1"/>
  <c r="H27" i="21"/>
  <c r="I27" i="21" s="1"/>
  <c r="P32" i="7"/>
  <c r="Q32" i="7" s="1"/>
  <c r="O32" i="7"/>
  <c r="M33" i="7"/>
  <c r="N33" i="7" s="1"/>
  <c r="L32" i="7"/>
  <c r="J33" i="7"/>
  <c r="K33" i="7" s="1"/>
  <c r="J27" i="21" l="1"/>
  <c r="L27" i="21" s="1"/>
  <c r="K27" i="21"/>
  <c r="G29" i="21"/>
  <c r="F30" i="21" s="1"/>
  <c r="H28" i="21"/>
  <c r="I28" i="21" s="1"/>
  <c r="M34" i="7"/>
  <c r="N34" i="7" s="1"/>
  <c r="L33" i="7"/>
  <c r="J34" i="7"/>
  <c r="P33" i="7"/>
  <c r="Q33" i="7" s="1"/>
  <c r="O33" i="7"/>
  <c r="H29" i="21" l="1"/>
  <c r="I29" i="21" s="1"/>
  <c r="K28" i="21"/>
  <c r="J28" i="21"/>
  <c r="L28" i="21" s="1"/>
  <c r="G30" i="21"/>
  <c r="F31" i="21" s="1"/>
  <c r="L34" i="7"/>
  <c r="K34" i="7"/>
  <c r="J35" i="7" s="1"/>
  <c r="P34" i="7"/>
  <c r="Q34" i="7" s="1"/>
  <c r="O34" i="7"/>
  <c r="H30" i="21" l="1"/>
  <c r="I30" i="21" s="1"/>
  <c r="G31" i="21"/>
  <c r="F32" i="21" s="1"/>
  <c r="K29" i="21"/>
  <c r="J29" i="21"/>
  <c r="L29" i="21" s="1"/>
  <c r="M35" i="7"/>
  <c r="N35" i="7" s="1"/>
  <c r="O35" i="7" s="1"/>
  <c r="L35" i="7"/>
  <c r="K35" i="7"/>
  <c r="J36" i="7" s="1"/>
  <c r="G32" i="21" l="1"/>
  <c r="F33" i="21" s="1"/>
  <c r="H31" i="21"/>
  <c r="I31" i="21" s="1"/>
  <c r="K30" i="21"/>
  <c r="J30" i="21"/>
  <c r="L30" i="21" s="1"/>
  <c r="P35" i="7"/>
  <c r="Q35" i="7" s="1"/>
  <c r="M36" i="7"/>
  <c r="N36" i="7" s="1"/>
  <c r="P36" i="7" s="1"/>
  <c r="Q36" i="7" s="1"/>
  <c r="L36" i="7"/>
  <c r="K36" i="7"/>
  <c r="H32" i="21" l="1"/>
  <c r="I32" i="21" s="1"/>
  <c r="J32" i="21" s="1"/>
  <c r="L32" i="21" s="1"/>
  <c r="K31" i="21"/>
  <c r="J31" i="21"/>
  <c r="L31" i="21" s="1"/>
  <c r="G33" i="21"/>
  <c r="F34" i="21" s="1"/>
  <c r="O36" i="7"/>
  <c r="M37" i="7"/>
  <c r="N37" i="7" s="1"/>
  <c r="J37" i="7"/>
  <c r="K37" i="7" s="1"/>
  <c r="K32" i="21" l="1"/>
  <c r="G34" i="21"/>
  <c r="F35" i="21" s="1"/>
  <c r="H33" i="21"/>
  <c r="I33" i="21" s="1"/>
  <c r="M38" i="7"/>
  <c r="N38" i="7" s="1"/>
  <c r="L37" i="7"/>
  <c r="J38" i="7"/>
  <c r="P37" i="7"/>
  <c r="Q37" i="7" s="1"/>
  <c r="O37" i="7"/>
  <c r="G35" i="21" l="1"/>
  <c r="F36" i="21" s="1"/>
  <c r="K33" i="21"/>
  <c r="J33" i="21"/>
  <c r="L33" i="21" s="1"/>
  <c r="H34" i="21"/>
  <c r="I34" i="21" s="1"/>
  <c r="L38" i="7"/>
  <c r="P38" i="7"/>
  <c r="Q38" i="7" s="1"/>
  <c r="O38" i="7"/>
  <c r="K38" i="7"/>
  <c r="J39" i="7" s="1"/>
  <c r="K34" i="21" l="1"/>
  <c r="J34" i="21"/>
  <c r="L34" i="21" s="1"/>
  <c r="G36" i="21"/>
  <c r="F37" i="21" s="1"/>
  <c r="H35" i="21"/>
  <c r="I35" i="21" s="1"/>
  <c r="K39" i="7"/>
  <c r="M40" i="7" s="1"/>
  <c r="N40" i="7" s="1"/>
  <c r="M39" i="7"/>
  <c r="N39" i="7" s="1"/>
  <c r="L39" i="7"/>
  <c r="J35" i="21" l="1"/>
  <c r="L35" i="21" s="1"/>
  <c r="K35" i="21"/>
  <c r="G37" i="21"/>
  <c r="F38" i="21" s="1"/>
  <c r="H36" i="21"/>
  <c r="I36" i="21" s="1"/>
  <c r="J40" i="7"/>
  <c r="K40" i="7" s="1"/>
  <c r="P40" i="7"/>
  <c r="Q40" i="7" s="1"/>
  <c r="O40" i="7"/>
  <c r="P39" i="7"/>
  <c r="Q39" i="7" s="1"/>
  <c r="O39" i="7"/>
  <c r="K36" i="21" l="1"/>
  <c r="J36" i="21"/>
  <c r="L36" i="21" s="1"/>
  <c r="H37" i="21"/>
  <c r="I37" i="21" s="1"/>
  <c r="G38" i="21"/>
  <c r="F39" i="21" s="1"/>
  <c r="J41" i="7"/>
  <c r="K41" i="7" s="1"/>
  <c r="L40" i="7"/>
  <c r="M41" i="7"/>
  <c r="N41" i="7" s="1"/>
  <c r="O41" i="7" s="1"/>
  <c r="H38" i="21" l="1"/>
  <c r="I38" i="21" s="1"/>
  <c r="K38" i="21" s="1"/>
  <c r="G39" i="21"/>
  <c r="F40" i="21" s="1"/>
  <c r="K37" i="21"/>
  <c r="J37" i="21"/>
  <c r="L37" i="21" s="1"/>
  <c r="P41" i="7"/>
  <c r="Q41" i="7" s="1"/>
  <c r="J42" i="7"/>
  <c r="L42" i="7" s="1"/>
  <c r="L41" i="7"/>
  <c r="M42" i="7"/>
  <c r="N42" i="7" s="1"/>
  <c r="P42" i="7" s="1"/>
  <c r="Q42" i="7" s="1"/>
  <c r="J38" i="21" l="1"/>
  <c r="L38" i="21" s="1"/>
  <c r="H39" i="21"/>
  <c r="I39" i="21" s="1"/>
  <c r="J39" i="21" s="1"/>
  <c r="L39" i="21" s="1"/>
  <c r="G40" i="21"/>
  <c r="F41" i="21" s="1"/>
  <c r="O42" i="7"/>
  <c r="K42" i="7"/>
  <c r="M43" i="7" s="1"/>
  <c r="N43" i="7" s="1"/>
  <c r="O43" i="7" s="1"/>
  <c r="K39" i="21" l="1"/>
  <c r="H40" i="21"/>
  <c r="I40" i="21" s="1"/>
  <c r="J40" i="21" s="1"/>
  <c r="L40" i="21" s="1"/>
  <c r="G41" i="21"/>
  <c r="F42" i="21" s="1"/>
  <c r="P43" i="7"/>
  <c r="Q43" i="7" s="1"/>
  <c r="J43" i="7"/>
  <c r="K43" i="7" s="1"/>
  <c r="K40" i="21" l="1"/>
  <c r="G42" i="21"/>
  <c r="F43" i="21" s="1"/>
  <c r="H41" i="21"/>
  <c r="I41" i="21" s="1"/>
  <c r="M44" i="7"/>
  <c r="N44" i="7" s="1"/>
  <c r="P44" i="7" s="1"/>
  <c r="Q44" i="7" s="1"/>
  <c r="J44" i="7"/>
  <c r="L44" i="7" s="1"/>
  <c r="L43" i="7"/>
  <c r="H42" i="21" l="1"/>
  <c r="I42" i="21" s="1"/>
  <c r="K41" i="21"/>
  <c r="J41" i="21"/>
  <c r="L41" i="21" s="1"/>
  <c r="G43" i="21"/>
  <c r="F44" i="21" s="1"/>
  <c r="O44" i="7"/>
  <c r="K44" i="7"/>
  <c r="J45" i="7" s="1"/>
  <c r="K45" i="7" s="1"/>
  <c r="J46" i="7" s="1"/>
  <c r="K42" i="21" l="1"/>
  <c r="J42" i="21"/>
  <c r="L42" i="21" s="1"/>
  <c r="G44" i="21"/>
  <c r="F45" i="21" s="1"/>
  <c r="H43" i="21"/>
  <c r="I43" i="21" s="1"/>
  <c r="L45" i="7"/>
  <c r="M45" i="7"/>
  <c r="N45" i="7" s="1"/>
  <c r="P45" i="7" s="1"/>
  <c r="Q45" i="7" s="1"/>
  <c r="M46" i="7"/>
  <c r="N46" i="7" s="1"/>
  <c r="P46" i="7" s="1"/>
  <c r="Q46" i="7" s="1"/>
  <c r="L46" i="7"/>
  <c r="K46" i="7"/>
  <c r="M47" i="7" s="1"/>
  <c r="N47" i="7" s="1"/>
  <c r="J43" i="21" l="1"/>
  <c r="L43" i="21" s="1"/>
  <c r="K43" i="21"/>
  <c r="H44" i="21"/>
  <c r="I44" i="21" s="1"/>
  <c r="G45" i="21"/>
  <c r="F46" i="21" s="1"/>
  <c r="O45" i="7"/>
  <c r="O46" i="7"/>
  <c r="J47" i="7"/>
  <c r="P47" i="7"/>
  <c r="Q47" i="7" s="1"/>
  <c r="O47" i="7"/>
  <c r="H45" i="21" l="1"/>
  <c r="I45" i="21" s="1"/>
  <c r="J45" i="21" s="1"/>
  <c r="L45" i="21" s="1"/>
  <c r="G46" i="21"/>
  <c r="F47" i="21" s="1"/>
  <c r="K44" i="21"/>
  <c r="J44" i="21"/>
  <c r="L44" i="21" s="1"/>
  <c r="K47" i="7"/>
  <c r="J48" i="7" s="1"/>
  <c r="L48" i="7" s="1"/>
  <c r="L47" i="7"/>
  <c r="K45" i="21" l="1"/>
  <c r="G47" i="21"/>
  <c r="F48" i="21" s="1"/>
  <c r="H46" i="21"/>
  <c r="I46" i="21" s="1"/>
  <c r="K48" i="7"/>
  <c r="M49" i="7" s="1"/>
  <c r="N49" i="7" s="1"/>
  <c r="P49" i="7" s="1"/>
  <c r="Q49" i="7" s="1"/>
  <c r="M48" i="7"/>
  <c r="N48" i="7" s="1"/>
  <c r="G48" i="21" l="1"/>
  <c r="F49" i="21" s="1"/>
  <c r="K46" i="21"/>
  <c r="J46" i="21"/>
  <c r="L46" i="21" s="1"/>
  <c r="H47" i="21"/>
  <c r="I47" i="21" s="1"/>
  <c r="J49" i="7"/>
  <c r="O49" i="7"/>
  <c r="O48" i="7"/>
  <c r="P48" i="7"/>
  <c r="Q48" i="7" s="1"/>
  <c r="K47" i="21" l="1"/>
  <c r="J47" i="21"/>
  <c r="L47" i="21" s="1"/>
  <c r="G49" i="21"/>
  <c r="F50" i="21" s="1"/>
  <c r="H48" i="21"/>
  <c r="I48" i="21" s="1"/>
  <c r="K49" i="7"/>
  <c r="J50" i="7" s="1"/>
  <c r="L50" i="7" s="1"/>
  <c r="L49" i="7"/>
  <c r="H49" i="21" l="1"/>
  <c r="I49" i="21" s="1"/>
  <c r="J48" i="21"/>
  <c r="L48" i="21" s="1"/>
  <c r="K48" i="21"/>
  <c r="G50" i="21"/>
  <c r="F51" i="21" s="1"/>
  <c r="K50" i="7"/>
  <c r="M51" i="7" s="1"/>
  <c r="N51" i="7" s="1"/>
  <c r="P51" i="7" s="1"/>
  <c r="Q51" i="7" s="1"/>
  <c r="M50" i="7"/>
  <c r="N50" i="7" s="1"/>
  <c r="G51" i="21" l="1"/>
  <c r="F52" i="21" s="1"/>
  <c r="H50" i="21"/>
  <c r="I50" i="21" s="1"/>
  <c r="J49" i="21"/>
  <c r="L49" i="21" s="1"/>
  <c r="K49" i="21"/>
  <c r="P50" i="7"/>
  <c r="Q50" i="7" s="1"/>
  <c r="O50" i="7"/>
  <c r="J51" i="7"/>
  <c r="K51" i="7" s="1"/>
  <c r="M52" i="7" s="1"/>
  <c r="N52" i="7" s="1"/>
  <c r="O51" i="7"/>
  <c r="K50" i="21" l="1"/>
  <c r="J50" i="21"/>
  <c r="L50" i="21" s="1"/>
  <c r="G52" i="21"/>
  <c r="F53" i="21" s="1"/>
  <c r="H51" i="21"/>
  <c r="I51" i="21" s="1"/>
  <c r="L51" i="7"/>
  <c r="J52" i="7"/>
  <c r="K52" i="7" s="1"/>
  <c r="J53" i="7" s="1"/>
  <c r="P52" i="7"/>
  <c r="Q52" i="7" s="1"/>
  <c r="O52" i="7"/>
  <c r="H52" i="21" l="1"/>
  <c r="I52" i="21" s="1"/>
  <c r="J51" i="21"/>
  <c r="L51" i="21" s="1"/>
  <c r="K51" i="21"/>
  <c r="G53" i="21"/>
  <c r="F54" i="21" s="1"/>
  <c r="L52" i="7"/>
  <c r="M53" i="7"/>
  <c r="N53" i="7" s="1"/>
  <c r="P53" i="7" s="1"/>
  <c r="Q53" i="7" s="1"/>
  <c r="L53" i="7"/>
  <c r="K53" i="7"/>
  <c r="J54" i="7" s="1"/>
  <c r="H53" i="21" l="1"/>
  <c r="I53" i="21" s="1"/>
  <c r="K53" i="21" s="1"/>
  <c r="K52" i="21"/>
  <c r="J52" i="21"/>
  <c r="L52" i="21" s="1"/>
  <c r="G54" i="21"/>
  <c r="F55" i="21" s="1"/>
  <c r="O53" i="7"/>
  <c r="M54" i="7"/>
  <c r="N54" i="7" s="1"/>
  <c r="P54" i="7" s="1"/>
  <c r="Q54" i="7" s="1"/>
  <c r="L54" i="7"/>
  <c r="K54" i="7"/>
  <c r="M55" i="7" s="1"/>
  <c r="N55" i="7" s="1"/>
  <c r="J53" i="21" l="1"/>
  <c r="L53" i="21" s="1"/>
  <c r="G55" i="21"/>
  <c r="F56" i="21" s="1"/>
  <c r="H54" i="21"/>
  <c r="I54" i="21" s="1"/>
  <c r="O54" i="7"/>
  <c r="P55" i="7"/>
  <c r="Q55" i="7" s="1"/>
  <c r="O55" i="7"/>
  <c r="J55" i="7"/>
  <c r="G56" i="21" l="1"/>
  <c r="F57" i="21" s="1"/>
  <c r="H55" i="21"/>
  <c r="I55" i="21" s="1"/>
  <c r="K54" i="21"/>
  <c r="J54" i="21"/>
  <c r="L54" i="21" s="1"/>
  <c r="L55" i="7"/>
  <c r="K55" i="7"/>
  <c r="M56" i="7" s="1"/>
  <c r="N56" i="7" s="1"/>
  <c r="H56" i="21" l="1"/>
  <c r="I56" i="21" s="1"/>
  <c r="K56" i="21" s="1"/>
  <c r="K55" i="21"/>
  <c r="J55" i="21"/>
  <c r="L55" i="21" s="1"/>
  <c r="G57" i="21"/>
  <c r="F58" i="21" s="1"/>
  <c r="P56" i="7"/>
  <c r="Q56" i="7" s="1"/>
  <c r="O56" i="7"/>
  <c r="J56" i="7"/>
  <c r="K56" i="7" s="1"/>
  <c r="J56" i="21" l="1"/>
  <c r="L56" i="21" s="1"/>
  <c r="G58" i="21"/>
  <c r="F59" i="21" s="1"/>
  <c r="H57" i="21"/>
  <c r="I57" i="21" s="1"/>
  <c r="M57" i="7"/>
  <c r="N57" i="7" s="1"/>
  <c r="L56" i="7"/>
  <c r="J57" i="7"/>
  <c r="K57" i="7" s="1"/>
  <c r="K57" i="21" l="1"/>
  <c r="J57" i="21"/>
  <c r="L57" i="21" s="1"/>
  <c r="G59" i="21"/>
  <c r="F60" i="21" s="1"/>
  <c r="H58" i="21"/>
  <c r="I58" i="21" s="1"/>
  <c r="P57" i="7"/>
  <c r="Q57" i="7" s="1"/>
  <c r="O57" i="7"/>
  <c r="M58" i="7"/>
  <c r="N58" i="7" s="1"/>
  <c r="L57" i="7"/>
  <c r="J58" i="7"/>
  <c r="K58" i="7" s="1"/>
  <c r="H59" i="21" l="1"/>
  <c r="I59" i="21" s="1"/>
  <c r="G60" i="21"/>
  <c r="F61" i="21" s="1"/>
  <c r="K58" i="21"/>
  <c r="J58" i="21"/>
  <c r="L58" i="21" s="1"/>
  <c r="P58" i="7"/>
  <c r="Q58" i="7" s="1"/>
  <c r="O58" i="7"/>
  <c r="M59" i="7"/>
  <c r="N59" i="7" s="1"/>
  <c r="L58" i="7"/>
  <c r="J59" i="7"/>
  <c r="G61" i="21" l="1"/>
  <c r="F62" i="21" s="1"/>
  <c r="J59" i="21"/>
  <c r="L59" i="21" s="1"/>
  <c r="K59" i="21"/>
  <c r="H60" i="21"/>
  <c r="I60" i="21" s="1"/>
  <c r="L59" i="7"/>
  <c r="P59" i="7"/>
  <c r="Q59" i="7" s="1"/>
  <c r="O59" i="7"/>
  <c r="K59" i="7"/>
  <c r="M60" i="7" s="1"/>
  <c r="N60" i="7" s="1"/>
  <c r="H61" i="21" l="1"/>
  <c r="I61" i="21" s="1"/>
  <c r="K60" i="21"/>
  <c r="J60" i="21"/>
  <c r="L60" i="21" s="1"/>
  <c r="G62" i="21"/>
  <c r="F63" i="21" s="1"/>
  <c r="J60" i="7"/>
  <c r="K60" i="7" s="1"/>
  <c r="M61" i="7" s="1"/>
  <c r="N61" i="7" s="1"/>
  <c r="P60" i="7"/>
  <c r="Q60" i="7" s="1"/>
  <c r="O60" i="7"/>
  <c r="G63" i="21" l="1"/>
  <c r="F64" i="21" s="1"/>
  <c r="H62" i="21"/>
  <c r="I62" i="21" s="1"/>
  <c r="K61" i="21"/>
  <c r="J61" i="21"/>
  <c r="L61" i="21" s="1"/>
  <c r="L60" i="7"/>
  <c r="P61" i="7"/>
  <c r="Q61" i="7" s="1"/>
  <c r="O61" i="7"/>
  <c r="J61" i="7"/>
  <c r="K62" i="21" l="1"/>
  <c r="J62" i="21"/>
  <c r="L62" i="21" s="1"/>
  <c r="G64" i="21"/>
  <c r="F65" i="21" s="1"/>
  <c r="H63" i="21"/>
  <c r="I63" i="21" s="1"/>
  <c r="L61" i="7"/>
  <c r="K61" i="7"/>
  <c r="M62" i="7" s="1"/>
  <c r="N62" i="7" s="1"/>
  <c r="H64" i="21" l="1"/>
  <c r="I64" i="21" s="1"/>
  <c r="K63" i="21"/>
  <c r="J63" i="21"/>
  <c r="L63" i="21" s="1"/>
  <c r="G65" i="21"/>
  <c r="F66" i="21" s="1"/>
  <c r="P62" i="7"/>
  <c r="Q62" i="7" s="1"/>
  <c r="O62" i="7"/>
  <c r="J62" i="7"/>
  <c r="G66" i="21" l="1"/>
  <c r="F67" i="21" s="1"/>
  <c r="H65" i="21"/>
  <c r="I65" i="21" s="1"/>
  <c r="K64" i="21"/>
  <c r="J64" i="21"/>
  <c r="L64" i="21" s="1"/>
  <c r="L62" i="7"/>
  <c r="K62" i="7"/>
  <c r="J63" i="7" s="1"/>
  <c r="G67" i="21" l="1"/>
  <c r="F68" i="21" s="1"/>
  <c r="K65" i="21"/>
  <c r="J65" i="21"/>
  <c r="L65" i="21" s="1"/>
  <c r="H66" i="21"/>
  <c r="I66" i="21" s="1"/>
  <c r="M63" i="7"/>
  <c r="N63" i="7" s="1"/>
  <c r="P63" i="7" s="1"/>
  <c r="Q63" i="7" s="1"/>
  <c r="L63" i="7"/>
  <c r="K63" i="7"/>
  <c r="J64" i="7" s="1"/>
  <c r="K66" i="21" l="1"/>
  <c r="J66" i="21"/>
  <c r="L66" i="21" s="1"/>
  <c r="G68" i="21"/>
  <c r="F69" i="21" s="1"/>
  <c r="H67" i="21"/>
  <c r="I67" i="21" s="1"/>
  <c r="M64" i="7"/>
  <c r="N64" i="7" s="1"/>
  <c r="P64" i="7" s="1"/>
  <c r="Q64" i="7" s="1"/>
  <c r="O63" i="7"/>
  <c r="L64" i="7"/>
  <c r="K64" i="7"/>
  <c r="J65" i="7" s="1"/>
  <c r="H68" i="21" l="1"/>
  <c r="I68" i="21" s="1"/>
  <c r="J67" i="21"/>
  <c r="L67" i="21" s="1"/>
  <c r="K67" i="21"/>
  <c r="G69" i="21"/>
  <c r="F70" i="21" s="1"/>
  <c r="O64" i="7"/>
  <c r="M65" i="7"/>
  <c r="N65" i="7" s="1"/>
  <c r="P65" i="7" s="1"/>
  <c r="Q65" i="7" s="1"/>
  <c r="L65" i="7"/>
  <c r="K65" i="7"/>
  <c r="J66" i="7" s="1"/>
  <c r="G70" i="21" l="1"/>
  <c r="F71" i="21" s="1"/>
  <c r="H69" i="21"/>
  <c r="I69" i="21" s="1"/>
  <c r="K68" i="21"/>
  <c r="J68" i="21"/>
  <c r="L68" i="21" s="1"/>
  <c r="O65" i="7"/>
  <c r="L66" i="7"/>
  <c r="K66" i="7"/>
  <c r="J67" i="7" s="1"/>
  <c r="M66" i="7"/>
  <c r="N66" i="7" s="1"/>
  <c r="K69" i="21" l="1"/>
  <c r="J69" i="21"/>
  <c r="L69" i="21" s="1"/>
  <c r="H70" i="21"/>
  <c r="I70" i="21" s="1"/>
  <c r="G71" i="21"/>
  <c r="F72" i="21" s="1"/>
  <c r="L67" i="7"/>
  <c r="P66" i="7"/>
  <c r="Q66" i="7" s="1"/>
  <c r="O66" i="7"/>
  <c r="K67" i="7"/>
  <c r="M68" i="7" s="1"/>
  <c r="N68" i="7" s="1"/>
  <c r="M67" i="7"/>
  <c r="N67" i="7" s="1"/>
  <c r="G72" i="21" l="1"/>
  <c r="F73" i="21" s="1"/>
  <c r="K70" i="21"/>
  <c r="J70" i="21"/>
  <c r="L70" i="21" s="1"/>
  <c r="H71" i="21"/>
  <c r="I71" i="21" s="1"/>
  <c r="P68" i="7"/>
  <c r="Q68" i="7" s="1"/>
  <c r="O68" i="7"/>
  <c r="P67" i="7"/>
  <c r="Q67" i="7" s="1"/>
  <c r="O67" i="7"/>
  <c r="J68" i="7"/>
  <c r="H72" i="21" l="1"/>
  <c r="I72" i="21" s="1"/>
  <c r="K72" i="21" s="1"/>
  <c r="K71" i="21"/>
  <c r="J71" i="21"/>
  <c r="L71" i="21" s="1"/>
  <c r="G73" i="21"/>
  <c r="F74" i="21" s="1"/>
  <c r="L68" i="7"/>
  <c r="K68" i="7"/>
  <c r="J69" i="7" s="1"/>
  <c r="J72" i="21" l="1"/>
  <c r="L72" i="21" s="1"/>
  <c r="G74" i="21"/>
  <c r="F75" i="21" s="1"/>
  <c r="H73" i="21"/>
  <c r="I73" i="21" s="1"/>
  <c r="M69" i="7"/>
  <c r="N69" i="7" s="1"/>
  <c r="P69" i="7" s="1"/>
  <c r="Q69" i="7" s="1"/>
  <c r="L69" i="7"/>
  <c r="K69" i="7"/>
  <c r="J70" i="7" s="1"/>
  <c r="K73" i="21" l="1"/>
  <c r="J73" i="21"/>
  <c r="L73" i="21" s="1"/>
  <c r="G75" i="21"/>
  <c r="F76" i="21" s="1"/>
  <c r="H74" i="21"/>
  <c r="I74" i="21" s="1"/>
  <c r="M70" i="7"/>
  <c r="N70" i="7" s="1"/>
  <c r="P70" i="7" s="1"/>
  <c r="Q70" i="7" s="1"/>
  <c r="O69" i="7"/>
  <c r="L70" i="7"/>
  <c r="K70" i="7"/>
  <c r="M71" i="7" s="1"/>
  <c r="N71" i="7" s="1"/>
  <c r="K74" i="21" l="1"/>
  <c r="J74" i="21"/>
  <c r="L74" i="21" s="1"/>
  <c r="H75" i="21"/>
  <c r="I75" i="21" s="1"/>
  <c r="G76" i="21"/>
  <c r="F77" i="21" s="1"/>
  <c r="O70" i="7"/>
  <c r="J71" i="7"/>
  <c r="K71" i="7" s="1"/>
  <c r="J72" i="7" s="1"/>
  <c r="P71" i="7"/>
  <c r="Q71" i="7" s="1"/>
  <c r="O71" i="7"/>
  <c r="H76" i="21" l="1"/>
  <c r="I76" i="21" s="1"/>
  <c r="K76" i="21" s="1"/>
  <c r="J75" i="21"/>
  <c r="L75" i="21" s="1"/>
  <c r="K75" i="21"/>
  <c r="G77" i="21"/>
  <c r="F78" i="21" s="1"/>
  <c r="L71" i="7"/>
  <c r="L72" i="7"/>
  <c r="K72" i="7"/>
  <c r="M72" i="7"/>
  <c r="N72" i="7" s="1"/>
  <c r="J76" i="21" l="1"/>
  <c r="L76" i="21" s="1"/>
  <c r="G78" i="21"/>
  <c r="F79" i="21" s="1"/>
  <c r="H77" i="21"/>
  <c r="I77" i="21" s="1"/>
  <c r="P72" i="7"/>
  <c r="Q72" i="7" s="1"/>
  <c r="O72" i="7"/>
  <c r="M73" i="7"/>
  <c r="N73" i="7" s="1"/>
  <c r="E9" i="7" s="1"/>
  <c r="J73" i="7"/>
  <c r="K73" i="7" s="1"/>
  <c r="G79" i="21" l="1"/>
  <c r="F80" i="21" s="1"/>
  <c r="H78" i="21"/>
  <c r="I78" i="21" s="1"/>
  <c r="K77" i="21"/>
  <c r="J77" i="21"/>
  <c r="L77" i="21" s="1"/>
  <c r="P73" i="7"/>
  <c r="O73" i="7"/>
  <c r="E11" i="7" s="1"/>
  <c r="M77" i="7"/>
  <c r="M84" i="7"/>
  <c r="M76" i="7"/>
  <c r="M80" i="7"/>
  <c r="M83" i="7"/>
  <c r="M75" i="7"/>
  <c r="M82" i="7"/>
  <c r="M74" i="7"/>
  <c r="M81" i="7"/>
  <c r="M79" i="7"/>
  <c r="M78" i="7"/>
  <c r="L73" i="7"/>
  <c r="M85" i="7" s="1"/>
  <c r="G80" i="21" l="1"/>
  <c r="F81" i="21" s="1"/>
  <c r="K78" i="21"/>
  <c r="J78" i="21"/>
  <c r="L78" i="21" s="1"/>
  <c r="H79" i="21"/>
  <c r="I79" i="21" s="1"/>
  <c r="Q73" i="7"/>
  <c r="E12" i="7" s="1"/>
  <c r="E10" i="7"/>
  <c r="H80" i="21" l="1"/>
  <c r="I80" i="21" s="1"/>
  <c r="K80" i="21" s="1"/>
  <c r="K79" i="21"/>
  <c r="J79" i="21"/>
  <c r="L79" i="21" s="1"/>
  <c r="G81" i="21"/>
  <c r="F82" i="21" s="1"/>
  <c r="J80" i="21" l="1"/>
  <c r="L80" i="21" s="1"/>
  <c r="G82" i="21"/>
  <c r="F83" i="21" s="1"/>
  <c r="H81" i="21"/>
  <c r="I81" i="21" s="1"/>
  <c r="K81" i="21" l="1"/>
  <c r="J81" i="21"/>
  <c r="L81" i="21" s="1"/>
  <c r="G83" i="21"/>
  <c r="F84" i="21" s="1"/>
  <c r="H82" i="21"/>
  <c r="I82" i="21" s="1"/>
  <c r="G84" i="21" l="1"/>
  <c r="F85" i="21" s="1"/>
  <c r="H83" i="21"/>
  <c r="I83" i="21" s="1"/>
  <c r="K82" i="21"/>
  <c r="J82" i="21"/>
  <c r="L82" i="21" s="1"/>
  <c r="G85" i="21" l="1"/>
  <c r="F86" i="21" s="1"/>
  <c r="J83" i="21"/>
  <c r="L83" i="21" s="1"/>
  <c r="K83" i="21"/>
  <c r="H84" i="21"/>
  <c r="I84" i="21" s="1"/>
  <c r="K84" i="21" l="1"/>
  <c r="J84" i="21"/>
  <c r="L84" i="21" s="1"/>
  <c r="G86" i="21"/>
  <c r="F87" i="21" s="1"/>
  <c r="H85" i="21"/>
  <c r="I85" i="21" s="1"/>
  <c r="K85" i="21" l="1"/>
  <c r="J85" i="21"/>
  <c r="L85" i="21" s="1"/>
  <c r="H86" i="21"/>
  <c r="I86" i="21" s="1"/>
  <c r="G87" i="21"/>
  <c r="F88" i="21" s="1"/>
  <c r="H87" i="21" l="1"/>
  <c r="I87" i="21" s="1"/>
  <c r="J87" i="21" s="1"/>
  <c r="L87" i="21" s="1"/>
  <c r="G88" i="21"/>
  <c r="F89" i="21" s="1"/>
  <c r="K86" i="21"/>
  <c r="J86" i="21"/>
  <c r="L86" i="21" s="1"/>
  <c r="K87" i="21" l="1"/>
  <c r="H88" i="21"/>
  <c r="I88" i="21" s="1"/>
  <c r="K88" i="21" s="1"/>
  <c r="G89" i="21"/>
  <c r="F90" i="21" s="1"/>
  <c r="J88" i="21" l="1"/>
  <c r="L88" i="21" s="1"/>
  <c r="G90" i="21"/>
  <c r="F91" i="21" s="1"/>
  <c r="H89" i="21"/>
  <c r="I89" i="21" s="1"/>
  <c r="G91" i="21" l="1"/>
  <c r="F92" i="21" s="1"/>
  <c r="J89" i="21"/>
  <c r="L89" i="21" s="1"/>
  <c r="K89" i="21"/>
  <c r="H90" i="21"/>
  <c r="I90" i="21" s="1"/>
  <c r="K90" i="21" l="1"/>
  <c r="J90" i="21"/>
  <c r="L90" i="21" s="1"/>
  <c r="G92" i="21"/>
  <c r="F93" i="21" s="1"/>
  <c r="H91" i="21"/>
  <c r="I91" i="21" s="1"/>
  <c r="H92" i="21" l="1"/>
  <c r="I92" i="21" s="1"/>
  <c r="K92" i="21" s="1"/>
  <c r="J91" i="21"/>
  <c r="L91" i="21" s="1"/>
  <c r="K91" i="21"/>
  <c r="G93" i="21"/>
  <c r="F94" i="21" s="1"/>
  <c r="J92" i="21" l="1"/>
  <c r="L92" i="21" s="1"/>
  <c r="H93" i="21"/>
  <c r="I93" i="21" s="1"/>
  <c r="G94" i="21"/>
  <c r="F95" i="21" s="1"/>
  <c r="H94" i="21" l="1"/>
  <c r="I94" i="21" s="1"/>
  <c r="K94" i="21" s="1"/>
  <c r="G95" i="21"/>
  <c r="F96" i="21" s="1"/>
  <c r="K93" i="21"/>
  <c r="J93" i="21"/>
  <c r="L93" i="21" s="1"/>
  <c r="J94" i="21" l="1"/>
  <c r="L94" i="21" s="1"/>
  <c r="G96" i="21"/>
  <c r="F97" i="21" s="1"/>
  <c r="H95" i="21"/>
  <c r="I95" i="21" s="1"/>
  <c r="K95" i="21" l="1"/>
  <c r="J95" i="21"/>
  <c r="L95" i="21" s="1"/>
  <c r="H96" i="21"/>
  <c r="I96" i="21" s="1"/>
  <c r="G97" i="21"/>
  <c r="F98" i="21" s="1"/>
  <c r="G98" i="21" l="1"/>
  <c r="F99" i="21" s="1"/>
  <c r="H97" i="21"/>
  <c r="I97" i="21" s="1"/>
  <c r="K96" i="21"/>
  <c r="J96" i="21"/>
  <c r="L96" i="21" s="1"/>
  <c r="G99" i="21" l="1"/>
  <c r="F100" i="21" s="1"/>
  <c r="J97" i="21"/>
  <c r="L97" i="21" s="1"/>
  <c r="K97" i="21"/>
  <c r="H98" i="21"/>
  <c r="I98" i="21" s="1"/>
  <c r="G100" i="21" l="1"/>
  <c r="F101" i="21" s="1"/>
  <c r="K98" i="21"/>
  <c r="J98" i="21"/>
  <c r="L98" i="21" s="1"/>
  <c r="H99" i="21"/>
  <c r="I99" i="21" s="1"/>
  <c r="K99" i="21" l="1"/>
  <c r="J99" i="21"/>
  <c r="L99" i="21" s="1"/>
  <c r="G101" i="21"/>
  <c r="F102" i="21" s="1"/>
  <c r="H100" i="21"/>
  <c r="I100" i="21" s="1"/>
  <c r="G102" i="21" l="1"/>
  <c r="F103" i="21" s="1"/>
  <c r="K100" i="21"/>
  <c r="J100" i="21"/>
  <c r="L100" i="21" s="1"/>
  <c r="H101" i="21"/>
  <c r="I101" i="21" s="1"/>
  <c r="H102" i="21" l="1"/>
  <c r="I102" i="21" s="1"/>
  <c r="G103" i="21"/>
  <c r="F104" i="21" s="1"/>
  <c r="K101" i="21"/>
  <c r="J101" i="21"/>
  <c r="L101" i="21" s="1"/>
  <c r="H103" i="21" l="1"/>
  <c r="I103" i="21" s="1"/>
  <c r="G104" i="21"/>
  <c r="F105" i="21" s="1"/>
  <c r="K102" i="21"/>
  <c r="J102" i="21"/>
  <c r="L102" i="21" s="1"/>
  <c r="G105" i="21" l="1"/>
  <c r="F106" i="21" s="1"/>
  <c r="K103" i="21"/>
  <c r="J103" i="21"/>
  <c r="L103" i="21" s="1"/>
  <c r="H104" i="21"/>
  <c r="I104" i="21" s="1"/>
  <c r="G106" i="21" l="1"/>
  <c r="F107" i="21" s="1"/>
  <c r="H105" i="21"/>
  <c r="I105" i="21" s="1"/>
  <c r="J104" i="21"/>
  <c r="L104" i="21" s="1"/>
  <c r="K104" i="21"/>
  <c r="J105" i="21" l="1"/>
  <c r="L105" i="21" s="1"/>
  <c r="K105" i="21"/>
  <c r="G107" i="21"/>
  <c r="F108" i="21" s="1"/>
  <c r="H106" i="21"/>
  <c r="I106" i="21" s="1"/>
  <c r="G108" i="21" l="1"/>
  <c r="F109" i="21" s="1"/>
  <c r="K106" i="21"/>
  <c r="J106" i="21"/>
  <c r="L106" i="21" s="1"/>
  <c r="H107" i="21"/>
  <c r="I107" i="21" s="1"/>
  <c r="H108" i="21" l="1"/>
  <c r="I108" i="21" s="1"/>
  <c r="K108" i="21" s="1"/>
  <c r="K107" i="21"/>
  <c r="J107" i="21"/>
  <c r="L107" i="21" s="1"/>
  <c r="G109" i="21"/>
  <c r="F110" i="21" s="1"/>
  <c r="J108" i="21" l="1"/>
  <c r="L108" i="21" s="1"/>
  <c r="H109" i="21"/>
  <c r="I109" i="21" s="1"/>
  <c r="K109" i="21" s="1"/>
  <c r="G110" i="21"/>
  <c r="F111" i="21" s="1"/>
  <c r="J109" i="21" l="1"/>
  <c r="L109" i="21" s="1"/>
  <c r="H110" i="21"/>
  <c r="I110" i="21" s="1"/>
  <c r="J110" i="21" s="1"/>
  <c r="L110" i="21" s="1"/>
  <c r="G111" i="21"/>
  <c r="F112" i="21" s="1"/>
  <c r="K110" i="21" l="1"/>
  <c r="G112" i="21"/>
  <c r="F113" i="21" s="1"/>
  <c r="H111" i="21"/>
  <c r="I111" i="21" s="1"/>
  <c r="K111" i="21" l="1"/>
  <c r="J111" i="21"/>
  <c r="L111" i="21" s="1"/>
  <c r="G113" i="21"/>
  <c r="F114" i="21" s="1"/>
  <c r="H112" i="21"/>
  <c r="I112" i="21" s="1"/>
  <c r="J112" i="21" l="1"/>
  <c r="L112" i="21" s="1"/>
  <c r="K112" i="21"/>
  <c r="G114" i="21"/>
  <c r="F115" i="21" s="1"/>
  <c r="H113" i="21"/>
  <c r="I113" i="21" s="1"/>
  <c r="J113" i="21" l="1"/>
  <c r="L113" i="21" s="1"/>
  <c r="K113" i="21"/>
  <c r="G115" i="21"/>
  <c r="F116" i="21" s="1"/>
  <c r="H114" i="21"/>
  <c r="I114" i="21" s="1"/>
  <c r="G116" i="21" l="1"/>
  <c r="F117" i="21" s="1"/>
  <c r="H115" i="21"/>
  <c r="I115" i="21" s="1"/>
  <c r="K114" i="21"/>
  <c r="J114" i="21"/>
  <c r="L114" i="21" s="1"/>
  <c r="G117" i="21" l="1"/>
  <c r="F118" i="21" s="1"/>
  <c r="K115" i="21"/>
  <c r="J115" i="21"/>
  <c r="L115" i="21" s="1"/>
  <c r="H116" i="21"/>
  <c r="I116" i="21" s="1"/>
  <c r="H117" i="21" l="1"/>
  <c r="I117" i="21" s="1"/>
  <c r="K117" i="21" s="1"/>
  <c r="K116" i="21"/>
  <c r="J116" i="21"/>
  <c r="L116" i="21" s="1"/>
  <c r="G118" i="21"/>
  <c r="F119" i="21" s="1"/>
  <c r="J117" i="21" l="1"/>
  <c r="L117" i="21" s="1"/>
  <c r="H118" i="21"/>
  <c r="I118" i="21" s="1"/>
  <c r="J118" i="21" s="1"/>
  <c r="L118" i="21" s="1"/>
  <c r="G119" i="21"/>
  <c r="F120" i="21" s="1"/>
  <c r="K118" i="21" l="1"/>
  <c r="H119" i="21"/>
  <c r="I119" i="21" s="1"/>
  <c r="K119" i="21" s="1"/>
  <c r="G120" i="21"/>
  <c r="F121" i="21" s="1"/>
  <c r="J119" i="21" l="1"/>
  <c r="L119" i="21" s="1"/>
  <c r="G121" i="21"/>
  <c r="F122" i="21" s="1"/>
  <c r="H120" i="21"/>
  <c r="I120" i="21" s="1"/>
  <c r="J120" i="21" l="1"/>
  <c r="L120" i="21" s="1"/>
  <c r="K120" i="21"/>
  <c r="G122" i="21"/>
  <c r="F123" i="21" s="1"/>
  <c r="H121" i="21"/>
  <c r="I121" i="21" s="1"/>
  <c r="H122" i="21" l="1"/>
  <c r="I122" i="21" s="1"/>
  <c r="K122" i="21" s="1"/>
  <c r="J121" i="21"/>
  <c r="L121" i="21" s="1"/>
  <c r="K121" i="21"/>
  <c r="G123" i="21"/>
  <c r="F124" i="21" s="1"/>
  <c r="J122" i="21" l="1"/>
  <c r="L122" i="21" s="1"/>
  <c r="H123" i="21"/>
  <c r="I123" i="21" s="1"/>
  <c r="K123" i="21" s="1"/>
  <c r="G124" i="21"/>
  <c r="F125" i="21" s="1"/>
  <c r="J123" i="21" l="1"/>
  <c r="L123" i="21" s="1"/>
  <c r="H124" i="21"/>
  <c r="I124" i="21" s="1"/>
  <c r="K124" i="21" s="1"/>
  <c r="G125" i="21"/>
  <c r="F126" i="21" s="1"/>
  <c r="J124" i="21" l="1"/>
  <c r="L124" i="21" s="1"/>
  <c r="G126" i="21"/>
  <c r="F127" i="21" s="1"/>
  <c r="H125" i="21"/>
  <c r="I125" i="21" s="1"/>
  <c r="H126" i="21" l="1"/>
  <c r="I126" i="21" s="1"/>
  <c r="K126" i="21" s="1"/>
  <c r="K125" i="21"/>
  <c r="J125" i="21"/>
  <c r="L125" i="21" s="1"/>
  <c r="G127" i="21"/>
  <c r="F128" i="21" s="1"/>
  <c r="J126" i="21" l="1"/>
  <c r="L126" i="21" s="1"/>
  <c r="H127" i="21"/>
  <c r="I127" i="21" s="1"/>
  <c r="J127" i="21" s="1"/>
  <c r="L127" i="21" s="1"/>
  <c r="G128" i="21"/>
  <c r="F129" i="21" s="1"/>
  <c r="K127" i="21" l="1"/>
  <c r="H128" i="21"/>
  <c r="I128" i="21" s="1"/>
  <c r="J128" i="21" s="1"/>
  <c r="L128" i="21" s="1"/>
  <c r="G129" i="21"/>
  <c r="F130" i="21" s="1"/>
  <c r="K128" i="21" l="1"/>
  <c r="H129" i="21"/>
  <c r="I129" i="21" s="1"/>
  <c r="K129" i="21" s="1"/>
  <c r="G130" i="21"/>
  <c r="F131" i="21" s="1"/>
  <c r="J129" i="21" l="1"/>
  <c r="L129" i="21" s="1"/>
  <c r="H130" i="21"/>
  <c r="I130" i="21" s="1"/>
  <c r="J130" i="21" s="1"/>
  <c r="L130" i="21" s="1"/>
  <c r="G131" i="21"/>
  <c r="F132" i="21" s="1"/>
  <c r="K130" i="21" l="1"/>
  <c r="H131" i="21"/>
  <c r="I131" i="21" s="1"/>
  <c r="J131" i="21" s="1"/>
  <c r="L131" i="21" s="1"/>
  <c r="G132" i="21"/>
  <c r="F133" i="21" s="1"/>
  <c r="K131" i="21" l="1"/>
  <c r="H132" i="21"/>
  <c r="I132" i="21" s="1"/>
  <c r="K132" i="21" s="1"/>
  <c r="G133" i="21"/>
  <c r="F134" i="21" s="1"/>
  <c r="J132" i="21" l="1"/>
  <c r="L132" i="21" s="1"/>
  <c r="H133" i="21"/>
  <c r="I133" i="21" s="1"/>
  <c r="G134" i="21"/>
  <c r="F135" i="21" s="1"/>
  <c r="G135" i="21" l="1"/>
  <c r="F136" i="21" s="1"/>
  <c r="H134" i="21"/>
  <c r="I134" i="21" s="1"/>
  <c r="K133" i="21"/>
  <c r="J133" i="21"/>
  <c r="L133" i="21" s="1"/>
  <c r="K134" i="21" l="1"/>
  <c r="J134" i="21"/>
  <c r="L134" i="21" s="1"/>
  <c r="G136" i="21"/>
  <c r="F137" i="21" s="1"/>
  <c r="H135" i="21"/>
  <c r="I135" i="21" s="1"/>
  <c r="J135" i="21" l="1"/>
  <c r="L135" i="21" s="1"/>
  <c r="K135" i="21"/>
  <c r="G137" i="21"/>
  <c r="F138" i="21" s="1"/>
  <c r="H136" i="21"/>
  <c r="I136" i="21" s="1"/>
  <c r="H137" i="21" l="1"/>
  <c r="I137" i="21" s="1"/>
  <c r="J137" i="21" s="1"/>
  <c r="L137" i="21" s="1"/>
  <c r="J136" i="21"/>
  <c r="L136" i="21" s="1"/>
  <c r="K136" i="21"/>
  <c r="G138" i="21"/>
  <c r="F139" i="21" s="1"/>
  <c r="K137" i="21" l="1"/>
  <c r="G139" i="21"/>
  <c r="F140" i="21" s="1"/>
  <c r="H138" i="21"/>
  <c r="I138" i="21" s="1"/>
  <c r="G140" i="21" l="1"/>
  <c r="F141" i="21" s="1"/>
  <c r="H139" i="21"/>
  <c r="I139" i="21" s="1"/>
  <c r="K138" i="21"/>
  <c r="J138" i="21"/>
  <c r="L138" i="21" s="1"/>
  <c r="G141" i="21" l="1"/>
  <c r="F142" i="21" s="1"/>
  <c r="H140" i="21"/>
  <c r="I140" i="21" s="1"/>
  <c r="K139" i="21"/>
  <c r="J139" i="21"/>
  <c r="L139" i="21" s="1"/>
  <c r="K140" i="21" l="1"/>
  <c r="J140" i="21"/>
  <c r="L140" i="21" s="1"/>
  <c r="H141" i="21"/>
  <c r="I141" i="21" s="1"/>
  <c r="G142" i="21"/>
  <c r="F143" i="21" s="1"/>
  <c r="H142" i="21" l="1"/>
  <c r="I142" i="21" s="1"/>
  <c r="K142" i="21" s="1"/>
  <c r="K141" i="21"/>
  <c r="J141" i="21"/>
  <c r="L141" i="21" s="1"/>
  <c r="G143" i="21"/>
  <c r="F144" i="21" s="1"/>
  <c r="J142" i="21" l="1"/>
  <c r="L142" i="21" s="1"/>
  <c r="G144" i="21"/>
  <c r="F145" i="21" s="1"/>
  <c r="H143" i="21"/>
  <c r="I143" i="21" s="1"/>
  <c r="K143" i="21" l="1"/>
  <c r="J143" i="21"/>
  <c r="L143" i="21" s="1"/>
  <c r="G145" i="21"/>
  <c r="F146" i="21" s="1"/>
  <c r="H144" i="21"/>
  <c r="I144" i="21" s="1"/>
  <c r="H145" i="21" l="1"/>
  <c r="I145" i="21" s="1"/>
  <c r="J145" i="21" s="1"/>
  <c r="L145" i="21" s="1"/>
  <c r="J144" i="21"/>
  <c r="L144" i="21" s="1"/>
  <c r="K144" i="21"/>
  <c r="G146" i="21"/>
  <c r="F147" i="21" s="1"/>
  <c r="K145" i="21" l="1"/>
  <c r="H146" i="21"/>
  <c r="I146" i="21" s="1"/>
  <c r="K146" i="21" s="1"/>
  <c r="G147" i="21"/>
  <c r="F148" i="21" s="1"/>
  <c r="J146" i="21" l="1"/>
  <c r="L146" i="21" s="1"/>
  <c r="G148" i="21"/>
  <c r="F149" i="21" s="1"/>
  <c r="H147" i="21"/>
  <c r="I147" i="21" s="1"/>
  <c r="G149" i="21" l="1"/>
  <c r="F150" i="21" s="1"/>
  <c r="K147" i="21"/>
  <c r="J147" i="21"/>
  <c r="L147" i="21" s="1"/>
  <c r="H148" i="21"/>
  <c r="I148" i="21" s="1"/>
  <c r="H149" i="21" l="1"/>
  <c r="I149" i="21" s="1"/>
  <c r="J149" i="21" s="1"/>
  <c r="L149" i="21" s="1"/>
  <c r="K148" i="21"/>
  <c r="J148" i="21"/>
  <c r="L148" i="21" s="1"/>
  <c r="G150" i="21"/>
  <c r="F151" i="21" s="1"/>
  <c r="K149" i="21" l="1"/>
  <c r="H150" i="21"/>
  <c r="I150" i="21" s="1"/>
  <c r="G151" i="21"/>
  <c r="F152" i="21" s="1"/>
  <c r="H151" i="21" l="1"/>
  <c r="I151" i="21" s="1"/>
  <c r="J150" i="21"/>
  <c r="L150" i="21" s="1"/>
  <c r="K150" i="21"/>
  <c r="G152" i="21"/>
  <c r="F153" i="21" s="1"/>
  <c r="G153" i="21" l="1"/>
  <c r="F154" i="21" s="1"/>
  <c r="H152" i="21"/>
  <c r="I152" i="21" s="1"/>
  <c r="K151" i="21"/>
  <c r="J151" i="21"/>
  <c r="L151" i="21" s="1"/>
  <c r="H153" i="21" l="1"/>
  <c r="I153" i="21" s="1"/>
  <c r="J152" i="21"/>
  <c r="L152" i="21" s="1"/>
  <c r="K152" i="21"/>
  <c r="G154" i="21"/>
  <c r="F155" i="21" s="1"/>
  <c r="H154" i="21" l="1"/>
  <c r="I154" i="21" s="1"/>
  <c r="K154" i="21" s="1"/>
  <c r="J153" i="21"/>
  <c r="L153" i="21" s="1"/>
  <c r="K153" i="21"/>
  <c r="G155" i="21"/>
  <c r="F156" i="21" s="1"/>
  <c r="J154" i="21" l="1"/>
  <c r="L154" i="21" s="1"/>
  <c r="H155" i="21"/>
  <c r="I155" i="21" s="1"/>
  <c r="J155" i="21" s="1"/>
  <c r="L155" i="21" s="1"/>
  <c r="G156" i="21"/>
  <c r="F157" i="21" s="1"/>
  <c r="K155" i="21" l="1"/>
  <c r="G157" i="21"/>
  <c r="F158" i="21" s="1"/>
  <c r="H156" i="21"/>
  <c r="I156" i="21" s="1"/>
  <c r="H157" i="21" l="1"/>
  <c r="I157" i="21" s="1"/>
  <c r="K157" i="21" s="1"/>
  <c r="K156" i="21"/>
  <c r="J156" i="21"/>
  <c r="L156" i="21" s="1"/>
  <c r="G158" i="21"/>
  <c r="F159" i="21" s="1"/>
  <c r="J157" i="21" l="1"/>
  <c r="L157" i="21" s="1"/>
  <c r="H158" i="21"/>
  <c r="I158" i="21" s="1"/>
  <c r="G159" i="21"/>
  <c r="F160" i="21" s="1"/>
  <c r="H159" i="21" l="1"/>
  <c r="I159" i="21" s="1"/>
  <c r="K159" i="21" s="1"/>
  <c r="K158" i="21"/>
  <c r="J158" i="21"/>
  <c r="L158" i="21" s="1"/>
  <c r="G160" i="21"/>
  <c r="F161" i="21" s="1"/>
  <c r="J159" i="21" l="1"/>
  <c r="L159" i="21" s="1"/>
  <c r="H160" i="21"/>
  <c r="I160" i="21" s="1"/>
  <c r="J160" i="21" s="1"/>
  <c r="L160" i="21" s="1"/>
  <c r="G161" i="21"/>
  <c r="F162" i="21" s="1"/>
  <c r="K160" i="21" l="1"/>
  <c r="H161" i="21"/>
  <c r="I161" i="21" s="1"/>
  <c r="K161" i="21" s="1"/>
  <c r="G162" i="21"/>
  <c r="F163" i="21" s="1"/>
  <c r="J161" i="21" l="1"/>
  <c r="L161" i="21" s="1"/>
  <c r="G163" i="21"/>
  <c r="F164" i="21" s="1"/>
  <c r="H162" i="21"/>
  <c r="I162" i="21" s="1"/>
  <c r="G164" i="21" l="1"/>
  <c r="F165" i="21" s="1"/>
  <c r="K162" i="21"/>
  <c r="J162" i="21"/>
  <c r="L162" i="21" s="1"/>
  <c r="H163" i="21"/>
  <c r="I163" i="21" s="1"/>
  <c r="H164" i="21" l="1"/>
  <c r="I164" i="21" s="1"/>
  <c r="K164" i="21" s="1"/>
  <c r="K163" i="21"/>
  <c r="J163" i="21"/>
  <c r="L163" i="21" s="1"/>
  <c r="G165" i="21"/>
  <c r="F166" i="21" s="1"/>
  <c r="H165" i="21" l="1"/>
  <c r="I165" i="21" s="1"/>
  <c r="K165" i="21" s="1"/>
  <c r="J164" i="21"/>
  <c r="L164" i="21" s="1"/>
  <c r="G166" i="21"/>
  <c r="F167" i="21" s="1"/>
  <c r="J165" i="21" l="1"/>
  <c r="L165" i="21" s="1"/>
  <c r="H166" i="21"/>
  <c r="I166" i="21" s="1"/>
  <c r="K166" i="21" s="1"/>
  <c r="G167" i="21"/>
  <c r="F168" i="21" s="1"/>
  <c r="J166" i="21" l="1"/>
  <c r="L166" i="21" s="1"/>
  <c r="H167" i="21"/>
  <c r="I167" i="21" s="1"/>
  <c r="K167" i="21" s="1"/>
  <c r="G168" i="21"/>
  <c r="F169" i="21" s="1"/>
  <c r="J167" i="21" l="1"/>
  <c r="L167" i="21" s="1"/>
  <c r="G169" i="21"/>
  <c r="F170" i="21" s="1"/>
  <c r="H168" i="21"/>
  <c r="I168" i="21" s="1"/>
  <c r="G170" i="21" l="1"/>
  <c r="F171" i="21" s="1"/>
  <c r="J168" i="21"/>
  <c r="L168" i="21" s="1"/>
  <c r="K168" i="21"/>
  <c r="H169" i="21"/>
  <c r="I169" i="21" s="1"/>
  <c r="J169" i="21" l="1"/>
  <c r="L169" i="21" s="1"/>
  <c r="K169" i="21"/>
  <c r="G171" i="21"/>
  <c r="F172" i="21" s="1"/>
  <c r="H170" i="21"/>
  <c r="I170" i="21" s="1"/>
  <c r="K170" i="21" l="1"/>
  <c r="J170" i="21"/>
  <c r="L170" i="21" s="1"/>
  <c r="G172" i="21"/>
  <c r="F173" i="21" s="1"/>
  <c r="H171" i="21"/>
  <c r="I171" i="21" s="1"/>
  <c r="H172" i="21" l="1"/>
  <c r="I172" i="21" s="1"/>
  <c r="K172" i="21" s="1"/>
  <c r="K171" i="21"/>
  <c r="J171" i="21"/>
  <c r="L171" i="21" s="1"/>
  <c r="G173" i="21"/>
  <c r="F174" i="21" s="1"/>
  <c r="J172" i="21" l="1"/>
  <c r="L172" i="21" s="1"/>
  <c r="H173" i="21"/>
  <c r="I173" i="21" s="1"/>
  <c r="G174" i="21"/>
  <c r="F175" i="21" s="1"/>
  <c r="G175" i="21" l="1"/>
  <c r="F176" i="21" s="1"/>
  <c r="K173" i="21"/>
  <c r="J173" i="21"/>
  <c r="L173" i="21" s="1"/>
  <c r="H174" i="21"/>
  <c r="I174" i="21" s="1"/>
  <c r="K174" i="21" l="1"/>
  <c r="J174" i="21"/>
  <c r="L174" i="21" s="1"/>
  <c r="G176" i="21"/>
  <c r="F177" i="21" s="1"/>
  <c r="H175" i="21"/>
  <c r="I175" i="21" s="1"/>
  <c r="G177" i="21" l="1"/>
  <c r="F178" i="21" s="1"/>
  <c r="K175" i="21"/>
  <c r="J175" i="21"/>
  <c r="L175" i="21" s="1"/>
  <c r="H176" i="21"/>
  <c r="I176" i="21" s="1"/>
  <c r="G178" i="21" l="1"/>
  <c r="F179" i="21" s="1"/>
  <c r="J176" i="21"/>
  <c r="L176" i="21" s="1"/>
  <c r="K176" i="21"/>
  <c r="H177" i="21"/>
  <c r="I177" i="21" s="1"/>
  <c r="J177" i="21" l="1"/>
  <c r="L177" i="21" s="1"/>
  <c r="K177" i="21"/>
  <c r="G179" i="21"/>
  <c r="F180" i="21" s="1"/>
  <c r="H178" i="21"/>
  <c r="I178" i="21" s="1"/>
  <c r="H179" i="21" l="1"/>
  <c r="I179" i="21" s="1"/>
  <c r="K179" i="21" s="1"/>
  <c r="K178" i="21"/>
  <c r="J178" i="21"/>
  <c r="L178" i="21" s="1"/>
  <c r="G180" i="21"/>
  <c r="F181" i="21" s="1"/>
  <c r="J179" i="21" l="1"/>
  <c r="L179" i="21" s="1"/>
  <c r="H180" i="21"/>
  <c r="I180" i="21" s="1"/>
  <c r="J180" i="21" s="1"/>
  <c r="L180" i="21" s="1"/>
  <c r="G181" i="21"/>
  <c r="F182" i="21" s="1"/>
  <c r="K180" i="21" l="1"/>
  <c r="H181" i="21"/>
  <c r="I181" i="21" s="1"/>
  <c r="G182" i="21"/>
  <c r="F183" i="21" s="1"/>
  <c r="H182" i="21" l="1"/>
  <c r="I182" i="21" s="1"/>
  <c r="G183" i="21"/>
  <c r="F184" i="21" s="1"/>
  <c r="K181" i="21"/>
  <c r="J181" i="21"/>
  <c r="L181" i="21" s="1"/>
  <c r="G184" i="21" l="1"/>
  <c r="F185" i="21" s="1"/>
  <c r="H183" i="21"/>
  <c r="I183" i="21" s="1"/>
  <c r="K182" i="21"/>
  <c r="J182" i="21"/>
  <c r="L182" i="21" s="1"/>
  <c r="K183" i="21" l="1"/>
  <c r="J183" i="21"/>
  <c r="L183" i="21" s="1"/>
  <c r="G185" i="21"/>
  <c r="F186" i="21" s="1"/>
  <c r="H184" i="21"/>
  <c r="I184" i="21" s="1"/>
  <c r="J184" i="21" l="1"/>
  <c r="L184" i="21" s="1"/>
  <c r="K184" i="21"/>
  <c r="G186" i="21"/>
  <c r="F187" i="21" s="1"/>
  <c r="H185" i="21"/>
  <c r="I185" i="21" s="1"/>
  <c r="G187" i="21" l="1"/>
  <c r="F188" i="21" s="1"/>
  <c r="H186" i="21"/>
  <c r="I186" i="21" s="1"/>
  <c r="J185" i="21"/>
  <c r="L185" i="21" s="1"/>
  <c r="K185" i="21"/>
  <c r="H187" i="21" l="1"/>
  <c r="I187" i="21" s="1"/>
  <c r="K187" i="21" s="1"/>
  <c r="K186" i="21"/>
  <c r="J186" i="21"/>
  <c r="L186" i="21" s="1"/>
  <c r="G188" i="21"/>
  <c r="F189" i="21" s="1"/>
  <c r="J187" i="21" l="1"/>
  <c r="L187" i="21" s="1"/>
  <c r="G189" i="21"/>
  <c r="F190" i="21" s="1"/>
  <c r="H188" i="21"/>
  <c r="I188" i="21" s="1"/>
  <c r="G190" i="21" l="1"/>
  <c r="F191" i="21" s="1"/>
  <c r="K188" i="21"/>
  <c r="J188" i="21"/>
  <c r="L188" i="21" s="1"/>
  <c r="H189" i="21"/>
  <c r="I189" i="21" s="1"/>
  <c r="H190" i="21" l="1"/>
  <c r="I190" i="21" s="1"/>
  <c r="K190" i="21" s="1"/>
  <c r="K189" i="21"/>
  <c r="J189" i="21"/>
  <c r="L189" i="21" s="1"/>
  <c r="G191" i="21"/>
  <c r="F192" i="21" s="1"/>
  <c r="J190" i="21" l="1"/>
  <c r="L190" i="21" s="1"/>
  <c r="H191" i="21"/>
  <c r="I191" i="21" s="1"/>
  <c r="G192" i="21"/>
  <c r="F193" i="21" s="1"/>
  <c r="H192" i="21" l="1"/>
  <c r="I192" i="21" s="1"/>
  <c r="J192" i="21" s="1"/>
  <c r="L192" i="21" s="1"/>
  <c r="G193" i="21"/>
  <c r="F194" i="21" s="1"/>
  <c r="K191" i="21"/>
  <c r="J191" i="21"/>
  <c r="L191" i="21" s="1"/>
  <c r="K192" i="21" l="1"/>
  <c r="H193" i="21"/>
  <c r="I193" i="21" s="1"/>
  <c r="J193" i="21" s="1"/>
  <c r="L193" i="21" s="1"/>
  <c r="G194" i="21"/>
  <c r="F195" i="21" s="1"/>
  <c r="K193" i="21" l="1"/>
  <c r="G195" i="21"/>
  <c r="F196" i="21" s="1"/>
  <c r="H194" i="21"/>
  <c r="I194" i="21" s="1"/>
  <c r="G196" i="21" l="1"/>
  <c r="F197" i="21" s="1"/>
  <c r="K194" i="21"/>
  <c r="J194" i="21"/>
  <c r="L194" i="21" s="1"/>
  <c r="H195" i="21"/>
  <c r="I195" i="21" s="1"/>
  <c r="K195" i="21" l="1"/>
  <c r="J195" i="21"/>
  <c r="L195" i="21" s="1"/>
  <c r="G197" i="21"/>
  <c r="F198" i="21" s="1"/>
  <c r="H196" i="21"/>
  <c r="I196" i="21" s="1"/>
  <c r="K196" i="21" l="1"/>
  <c r="J196" i="21"/>
  <c r="L196" i="21" s="1"/>
  <c r="G198" i="21"/>
  <c r="F199" i="21" s="1"/>
  <c r="H197" i="21"/>
  <c r="I197" i="21" s="1"/>
  <c r="H198" i="21" l="1"/>
  <c r="I198" i="21" s="1"/>
  <c r="J198" i="21" s="1"/>
  <c r="L198" i="21" s="1"/>
  <c r="G199" i="21"/>
  <c r="F200" i="21" s="1"/>
  <c r="K197" i="21"/>
  <c r="J197" i="21"/>
  <c r="L197" i="21" s="1"/>
  <c r="K198" i="21" l="1"/>
  <c r="H199" i="21"/>
  <c r="I199" i="21" s="1"/>
  <c r="J199" i="21" s="1"/>
  <c r="L199" i="21" s="1"/>
  <c r="G200" i="21"/>
  <c r="F201" i="21" s="1"/>
  <c r="K199" i="21" l="1"/>
  <c r="H200" i="21"/>
  <c r="I200" i="21" s="1"/>
  <c r="J200" i="21" s="1"/>
  <c r="L200" i="21" s="1"/>
  <c r="G201" i="21"/>
  <c r="F202" i="21" s="1"/>
  <c r="K200" i="21" l="1"/>
  <c r="G202" i="21"/>
  <c r="F203" i="21" s="1"/>
  <c r="H201" i="21"/>
  <c r="I201" i="21" s="1"/>
  <c r="J201" i="21" l="1"/>
  <c r="L201" i="21" s="1"/>
  <c r="K201" i="21"/>
  <c r="G203" i="21"/>
  <c r="F204" i="21" s="1"/>
  <c r="H202" i="21"/>
  <c r="I202" i="21" s="1"/>
  <c r="H203" i="21" l="1"/>
  <c r="I203" i="21" s="1"/>
  <c r="K203" i="21" s="1"/>
  <c r="K202" i="21"/>
  <c r="J202" i="21"/>
  <c r="L202" i="21" s="1"/>
  <c r="G204" i="21"/>
  <c r="F205" i="21" s="1"/>
  <c r="J203" i="21" l="1"/>
  <c r="L203" i="21" s="1"/>
  <c r="H204" i="21"/>
  <c r="I204" i="21" s="1"/>
  <c r="G205" i="21"/>
  <c r="F206" i="21" s="1"/>
  <c r="H205" i="21" l="1"/>
  <c r="I205" i="21" s="1"/>
  <c r="K205" i="21" s="1"/>
  <c r="G206" i="21"/>
  <c r="F207" i="21" s="1"/>
  <c r="K204" i="21"/>
  <c r="J204" i="21"/>
  <c r="L204" i="21" s="1"/>
  <c r="J205" i="21" l="1"/>
  <c r="L205" i="21" s="1"/>
  <c r="H206" i="21"/>
  <c r="I206" i="21" s="1"/>
  <c r="J206" i="21" s="1"/>
  <c r="L206" i="21" s="1"/>
  <c r="G207" i="21"/>
  <c r="F208" i="21" s="1"/>
  <c r="K206" i="21" l="1"/>
  <c r="H207" i="21"/>
  <c r="I207" i="21" s="1"/>
  <c r="K207" i="21" s="1"/>
  <c r="G208" i="21"/>
  <c r="F209" i="21" s="1"/>
  <c r="J207" i="21" l="1"/>
  <c r="L207" i="21" s="1"/>
  <c r="G209" i="21"/>
  <c r="F210" i="21" s="1"/>
  <c r="H208" i="21"/>
  <c r="I208" i="21" s="1"/>
  <c r="G210" i="21" l="1"/>
  <c r="F211" i="21" s="1"/>
  <c r="J208" i="21"/>
  <c r="L208" i="21" s="1"/>
  <c r="K208" i="21"/>
  <c r="H209" i="21"/>
  <c r="I209" i="21" s="1"/>
  <c r="J209" i="21" l="1"/>
  <c r="L209" i="21" s="1"/>
  <c r="K209" i="21"/>
  <c r="G211" i="21"/>
  <c r="F212" i="21" s="1"/>
  <c r="H210" i="21"/>
  <c r="I210" i="21" s="1"/>
  <c r="H211" i="21" l="1"/>
  <c r="I211" i="21" s="1"/>
  <c r="K211" i="21" s="1"/>
  <c r="K210" i="21"/>
  <c r="J210" i="21"/>
  <c r="L210" i="21" s="1"/>
  <c r="G212" i="21"/>
  <c r="F213" i="21" s="1"/>
  <c r="J211" i="21" l="1"/>
  <c r="L211" i="21" s="1"/>
  <c r="G213" i="21"/>
  <c r="F214" i="21" s="1"/>
  <c r="H212" i="21"/>
  <c r="I212" i="21" s="1"/>
  <c r="K212" i="21" l="1"/>
  <c r="J212" i="21"/>
  <c r="L212" i="21" s="1"/>
  <c r="H213" i="21"/>
  <c r="I213" i="21" s="1"/>
  <c r="G214" i="21"/>
  <c r="F215" i="21" s="1"/>
  <c r="H214" i="21" l="1"/>
  <c r="I214" i="21" s="1"/>
  <c r="G215" i="21"/>
  <c r="F216" i="21" s="1"/>
  <c r="K213" i="21"/>
  <c r="J213" i="21"/>
  <c r="L213" i="21" s="1"/>
  <c r="G216" i="21" l="1"/>
  <c r="F217" i="21" s="1"/>
  <c r="H215" i="21"/>
  <c r="I215" i="21" s="1"/>
  <c r="K214" i="21"/>
  <c r="J214" i="21"/>
  <c r="L214" i="21" s="1"/>
  <c r="K215" i="21" l="1"/>
  <c r="J215" i="21"/>
  <c r="L215" i="21" s="1"/>
  <c r="G217" i="21"/>
  <c r="F218" i="21" s="1"/>
  <c r="H216" i="21"/>
  <c r="I216" i="21" s="1"/>
  <c r="H217" i="21" l="1"/>
  <c r="I217" i="21" s="1"/>
  <c r="J217" i="21" s="1"/>
  <c r="L217" i="21" s="1"/>
  <c r="J216" i="21"/>
  <c r="L216" i="21" s="1"/>
  <c r="K216" i="21"/>
  <c r="G218" i="21"/>
  <c r="F219" i="21" s="1"/>
  <c r="K217" i="21" l="1"/>
  <c r="G219" i="21"/>
  <c r="F220" i="21" s="1"/>
  <c r="H218" i="21"/>
  <c r="I218" i="21" s="1"/>
  <c r="K218" i="21" l="1"/>
  <c r="J218" i="21"/>
  <c r="L218" i="21" s="1"/>
  <c r="G220" i="21"/>
  <c r="F221" i="21" s="1"/>
  <c r="H219" i="21"/>
  <c r="I219" i="21" s="1"/>
  <c r="H220" i="21" l="1"/>
  <c r="I220" i="21" s="1"/>
  <c r="K220" i="21" s="1"/>
  <c r="K219" i="21"/>
  <c r="J219" i="21"/>
  <c r="L219" i="21" s="1"/>
  <c r="G221" i="21"/>
  <c r="F222" i="21" s="1"/>
  <c r="J220" i="21" l="1"/>
  <c r="L220" i="21" s="1"/>
  <c r="H221" i="21"/>
  <c r="I221" i="21" s="1"/>
  <c r="K221" i="21" s="1"/>
  <c r="G222" i="21"/>
  <c r="F223" i="21" s="1"/>
  <c r="J221" i="21" l="1"/>
  <c r="L221" i="21" s="1"/>
  <c r="H222" i="21"/>
  <c r="I222" i="21" s="1"/>
  <c r="K222" i="21" s="1"/>
  <c r="G223" i="21"/>
  <c r="F224" i="21" s="1"/>
  <c r="J222" i="21" l="1"/>
  <c r="L222" i="21" s="1"/>
  <c r="G224" i="21"/>
  <c r="F225" i="21" s="1"/>
  <c r="H223" i="21"/>
  <c r="I223" i="21" s="1"/>
  <c r="K223" i="21" l="1"/>
  <c r="J223" i="21"/>
  <c r="L223" i="21" s="1"/>
  <c r="G225" i="21"/>
  <c r="F226" i="21" s="1"/>
  <c r="H224" i="21"/>
  <c r="I224" i="21" s="1"/>
  <c r="H225" i="21" l="1"/>
  <c r="I225" i="21" s="1"/>
  <c r="J225" i="21" s="1"/>
  <c r="L225" i="21" s="1"/>
  <c r="J224" i="21"/>
  <c r="L224" i="21" s="1"/>
  <c r="K224" i="21"/>
  <c r="G226" i="21"/>
  <c r="F227" i="21" s="1"/>
  <c r="K225" i="21" l="1"/>
  <c r="G227" i="21"/>
  <c r="F228" i="21" s="1"/>
  <c r="H226" i="21"/>
  <c r="I226" i="21" s="1"/>
  <c r="G228" i="21" l="1"/>
  <c r="F229" i="21" s="1"/>
  <c r="H227" i="21"/>
  <c r="I227" i="21" s="1"/>
  <c r="K226" i="21"/>
  <c r="J226" i="21"/>
  <c r="L226" i="21" s="1"/>
  <c r="G229" i="21" l="1"/>
  <c r="F230" i="21" s="1"/>
  <c r="H228" i="21"/>
  <c r="I228" i="21" s="1"/>
  <c r="K227" i="21"/>
  <c r="J227" i="21"/>
  <c r="L227" i="21" s="1"/>
  <c r="H229" i="21" l="1"/>
  <c r="I229" i="21" s="1"/>
  <c r="K229" i="21" s="1"/>
  <c r="K228" i="21"/>
  <c r="J228" i="21"/>
  <c r="L228" i="21" s="1"/>
  <c r="G230" i="21"/>
  <c r="F231" i="21" s="1"/>
  <c r="H230" i="21" l="1"/>
  <c r="I230" i="21" s="1"/>
  <c r="J230" i="21" s="1"/>
  <c r="L230" i="21" s="1"/>
  <c r="J229" i="21"/>
  <c r="L229" i="21" s="1"/>
  <c r="G231" i="21"/>
  <c r="F232" i="21" s="1"/>
  <c r="K230" i="21" l="1"/>
  <c r="H231" i="21"/>
  <c r="I231" i="21" s="1"/>
  <c r="K231" i="21" s="1"/>
  <c r="G232" i="21"/>
  <c r="F233" i="21" s="1"/>
  <c r="J231" i="21" l="1"/>
  <c r="L231" i="21" s="1"/>
  <c r="G233" i="21"/>
  <c r="F234" i="21" s="1"/>
  <c r="H232" i="21"/>
  <c r="I232" i="21" s="1"/>
  <c r="G234" i="21" l="1"/>
  <c r="F235" i="21" s="1"/>
  <c r="J232" i="21"/>
  <c r="L232" i="21" s="1"/>
  <c r="K232" i="21"/>
  <c r="H233" i="21"/>
  <c r="I233" i="21" s="1"/>
  <c r="G235" i="21" l="1"/>
  <c r="F236" i="21" s="1"/>
  <c r="J233" i="21"/>
  <c r="L233" i="21" s="1"/>
  <c r="K233" i="21"/>
  <c r="H234" i="21"/>
  <c r="I234" i="21" s="1"/>
  <c r="K234" i="21" l="1"/>
  <c r="J234" i="21"/>
  <c r="L234" i="21" s="1"/>
  <c r="G236" i="21"/>
  <c r="F237" i="21" s="1"/>
  <c r="H235" i="21"/>
  <c r="I235" i="21" s="1"/>
  <c r="K235" i="21" l="1"/>
  <c r="J235" i="21"/>
  <c r="L235" i="21" s="1"/>
  <c r="G237" i="21"/>
  <c r="F238" i="21" s="1"/>
  <c r="H236" i="21"/>
  <c r="I236" i="21" s="1"/>
  <c r="K236" i="21" l="1"/>
  <c r="J236" i="21"/>
  <c r="L236" i="21" s="1"/>
  <c r="H237" i="21"/>
  <c r="I237" i="21" s="1"/>
  <c r="G238" i="21"/>
  <c r="F239" i="21" s="1"/>
  <c r="H238" i="21" l="1"/>
  <c r="I238" i="21" s="1"/>
  <c r="K238" i="21" s="1"/>
  <c r="G239" i="21"/>
  <c r="F240" i="21" s="1"/>
  <c r="K237" i="21"/>
  <c r="J237" i="21"/>
  <c r="L237" i="21" s="1"/>
  <c r="J238" i="21" l="1"/>
  <c r="L238" i="21" s="1"/>
  <c r="G240" i="21"/>
  <c r="F241" i="21" s="1"/>
  <c r="H239" i="21"/>
  <c r="I239" i="21" s="1"/>
  <c r="H240" i="21" l="1"/>
  <c r="I240" i="21" s="1"/>
  <c r="G241" i="21"/>
  <c r="F242" i="21" s="1"/>
  <c r="K239" i="21"/>
  <c r="J239" i="21"/>
  <c r="L239" i="21" s="1"/>
  <c r="G242" i="21" l="1"/>
  <c r="F243" i="21" s="1"/>
  <c r="H241" i="21"/>
  <c r="I241" i="21" s="1"/>
  <c r="J240" i="21"/>
  <c r="L240" i="21" s="1"/>
  <c r="K240" i="21"/>
  <c r="J241" i="21" l="1"/>
  <c r="L241" i="21" s="1"/>
  <c r="K241" i="21"/>
  <c r="G243" i="21"/>
  <c r="F244" i="21" s="1"/>
  <c r="H242" i="21"/>
  <c r="I242" i="21" s="1"/>
  <c r="G244" i="21" l="1"/>
  <c r="F245" i="21" s="1"/>
  <c r="K242" i="21"/>
  <c r="J242" i="21"/>
  <c r="L242" i="21" s="1"/>
  <c r="H243" i="21"/>
  <c r="I243" i="21" s="1"/>
  <c r="K243" i="21" l="1"/>
  <c r="J243" i="21"/>
  <c r="L243" i="21" s="1"/>
  <c r="G245" i="21"/>
  <c r="F246" i="21" s="1"/>
  <c r="H244" i="21"/>
  <c r="I244" i="21" s="1"/>
  <c r="H245" i="21" l="1"/>
  <c r="I245" i="21" s="1"/>
  <c r="K245" i="21" s="1"/>
  <c r="K244" i="21"/>
  <c r="J244" i="21"/>
  <c r="L244" i="21" s="1"/>
  <c r="G246" i="21"/>
  <c r="F247" i="21" s="1"/>
  <c r="J245" i="21" l="1"/>
  <c r="L245" i="21" s="1"/>
  <c r="H246" i="21"/>
  <c r="I246" i="21" s="1"/>
  <c r="J246" i="21" s="1"/>
  <c r="L246" i="21" s="1"/>
  <c r="G247" i="21"/>
  <c r="F248" i="21" s="1"/>
  <c r="K246" i="21" l="1"/>
  <c r="G248" i="21"/>
  <c r="F249" i="21" s="1"/>
  <c r="H247" i="21"/>
  <c r="I247" i="21" s="1"/>
  <c r="K247" i="21" l="1"/>
  <c r="J247" i="21"/>
  <c r="L247" i="21" s="1"/>
  <c r="G249" i="21"/>
  <c r="F250" i="21" s="1"/>
  <c r="H248" i="21"/>
  <c r="I248" i="21" s="1"/>
  <c r="J248" i="21" l="1"/>
  <c r="L248" i="21" s="1"/>
  <c r="K248" i="21"/>
  <c r="G250" i="21"/>
  <c r="F251" i="21" s="1"/>
  <c r="H249" i="21"/>
  <c r="I249" i="21" s="1"/>
  <c r="G251" i="21" l="1"/>
  <c r="F252" i="21" s="1"/>
  <c r="J249" i="21"/>
  <c r="L249" i="21" s="1"/>
  <c r="K249" i="21"/>
  <c r="H250" i="21"/>
  <c r="I250" i="21" s="1"/>
  <c r="K250" i="21" l="1"/>
  <c r="J250" i="21"/>
  <c r="L250" i="21" s="1"/>
  <c r="G252" i="21"/>
  <c r="F253" i="21" s="1"/>
  <c r="H251" i="21"/>
  <c r="I251" i="21" s="1"/>
  <c r="K251" i="21" l="1"/>
  <c r="J251" i="21"/>
  <c r="L251" i="21" s="1"/>
  <c r="G253" i="21"/>
  <c r="F254" i="21" s="1"/>
  <c r="H252" i="21"/>
  <c r="I252" i="21" s="1"/>
  <c r="H253" i="21" l="1"/>
  <c r="I253" i="21" s="1"/>
  <c r="K253" i="21" s="1"/>
  <c r="G254" i="21"/>
  <c r="F255" i="21" s="1"/>
  <c r="K252" i="21"/>
  <c r="J252" i="21"/>
  <c r="L252" i="21" s="1"/>
  <c r="J253" i="21" l="1"/>
  <c r="L253" i="21" s="1"/>
  <c r="H254" i="21"/>
  <c r="I254" i="21" s="1"/>
  <c r="G255" i="21"/>
  <c r="F256" i="21" s="1"/>
  <c r="G256" i="21" l="1"/>
  <c r="F257" i="21" s="1"/>
  <c r="H255" i="21"/>
  <c r="I255" i="21" s="1"/>
  <c r="K254" i="21"/>
  <c r="J254" i="21"/>
  <c r="L254" i="21" s="1"/>
  <c r="G257" i="21" l="1"/>
  <c r="F258" i="21" s="1"/>
  <c r="K255" i="21"/>
  <c r="J255" i="21"/>
  <c r="L255" i="21" s="1"/>
  <c r="H256" i="21"/>
  <c r="I256" i="21" s="1"/>
  <c r="J256" i="21" l="1"/>
  <c r="L256" i="21" s="1"/>
  <c r="K256" i="21"/>
  <c r="G258" i="21"/>
  <c r="F259" i="21" s="1"/>
  <c r="H257" i="21"/>
  <c r="I257" i="21" s="1"/>
  <c r="H258" i="21" l="1"/>
  <c r="I258" i="21" s="1"/>
  <c r="K258" i="21" s="1"/>
  <c r="J257" i="21"/>
  <c r="L257" i="21" s="1"/>
  <c r="K257" i="21"/>
  <c r="G259" i="21"/>
  <c r="F260" i="21" s="1"/>
  <c r="J258" i="21" l="1"/>
  <c r="L258" i="21" s="1"/>
  <c r="G260" i="21"/>
  <c r="F261" i="21" s="1"/>
  <c r="H259" i="21"/>
  <c r="I259" i="21" s="1"/>
  <c r="H260" i="21" l="1"/>
  <c r="I260" i="21" s="1"/>
  <c r="K260" i="21" s="1"/>
  <c r="K259" i="21"/>
  <c r="J259" i="21"/>
  <c r="L259" i="21" s="1"/>
  <c r="G261" i="21"/>
  <c r="F262" i="21" s="1"/>
  <c r="H261" i="21" l="1"/>
  <c r="I261" i="21" s="1"/>
  <c r="K261" i="21" s="1"/>
  <c r="J260" i="21"/>
  <c r="L260" i="21" s="1"/>
  <c r="G262" i="21"/>
  <c r="F263" i="21" s="1"/>
  <c r="J261" i="21" l="1"/>
  <c r="L261" i="21" s="1"/>
  <c r="H262" i="21"/>
  <c r="I262" i="21" s="1"/>
  <c r="G263" i="21"/>
  <c r="F264" i="21" s="1"/>
  <c r="H263" i="21" l="1"/>
  <c r="I263" i="21" s="1"/>
  <c r="K262" i="21"/>
  <c r="J262" i="21"/>
  <c r="L262" i="21" s="1"/>
  <c r="G264" i="21"/>
  <c r="F265" i="21" s="1"/>
  <c r="K263" i="21" l="1"/>
  <c r="J263" i="21"/>
  <c r="L263" i="21" s="1"/>
  <c r="G265" i="21"/>
  <c r="F266" i="21" s="1"/>
  <c r="H264" i="21"/>
  <c r="I264" i="21" s="1"/>
  <c r="H265" i="21" l="1"/>
  <c r="I265" i="21" s="1"/>
  <c r="J265" i="21" s="1"/>
  <c r="L265" i="21" s="1"/>
  <c r="J264" i="21"/>
  <c r="L264" i="21" s="1"/>
  <c r="K264" i="21"/>
  <c r="G266" i="21"/>
  <c r="F267" i="21" s="1"/>
  <c r="K265" i="21" l="1"/>
  <c r="H266" i="21"/>
  <c r="I266" i="21" s="1"/>
  <c r="J266" i="21" s="1"/>
  <c r="L266" i="21" s="1"/>
  <c r="G267" i="21"/>
  <c r="F268" i="21" s="1"/>
  <c r="K266" i="21" l="1"/>
  <c r="H267" i="21"/>
  <c r="I267" i="21" s="1"/>
  <c r="K267" i="21" s="1"/>
  <c r="G268" i="21"/>
  <c r="F269" i="21" s="1"/>
  <c r="J267" i="21" l="1"/>
  <c r="L267" i="21" s="1"/>
  <c r="G269" i="21"/>
  <c r="F270" i="21" s="1"/>
  <c r="H268" i="21"/>
  <c r="I268" i="21" s="1"/>
  <c r="H269" i="21" l="1"/>
  <c r="I269" i="21" s="1"/>
  <c r="J269" i="21" s="1"/>
  <c r="L269" i="21" s="1"/>
  <c r="G270" i="21"/>
  <c r="F271" i="21" s="1"/>
  <c r="K268" i="21"/>
  <c r="J268" i="21"/>
  <c r="L268" i="21" s="1"/>
  <c r="K269" i="21" l="1"/>
  <c r="H270" i="21"/>
  <c r="I270" i="21" s="1"/>
  <c r="G271" i="21"/>
  <c r="F272" i="21" s="1"/>
  <c r="G272" i="21" l="1"/>
  <c r="F273" i="21" s="1"/>
  <c r="H271" i="21"/>
  <c r="I271" i="21" s="1"/>
  <c r="K270" i="21"/>
  <c r="J270" i="21"/>
  <c r="L270" i="21" s="1"/>
  <c r="K271" i="21" l="1"/>
  <c r="J271" i="21"/>
  <c r="L271" i="21" s="1"/>
  <c r="G273" i="21"/>
  <c r="F274" i="21" s="1"/>
  <c r="H272" i="21"/>
  <c r="I272" i="21" s="1"/>
  <c r="H273" i="21" l="1"/>
  <c r="I273" i="21" s="1"/>
  <c r="J273" i="21" s="1"/>
  <c r="L273" i="21" s="1"/>
  <c r="J272" i="21"/>
  <c r="L272" i="21" s="1"/>
  <c r="K272" i="21"/>
  <c r="G274" i="21"/>
  <c r="F275" i="21" s="1"/>
  <c r="K273" i="21" l="1"/>
  <c r="H274" i="21"/>
  <c r="I274" i="21" s="1"/>
  <c r="J274" i="21" s="1"/>
  <c r="L274" i="21" s="1"/>
  <c r="G275" i="21"/>
  <c r="F276" i="21" s="1"/>
  <c r="K274" i="21" l="1"/>
  <c r="H275" i="21"/>
  <c r="I275" i="21" s="1"/>
  <c r="J275" i="21" s="1"/>
  <c r="L275" i="21" s="1"/>
  <c r="G276" i="21"/>
  <c r="F277" i="21" s="1"/>
  <c r="K275" i="21" l="1"/>
  <c r="H276" i="21"/>
  <c r="I276" i="21" s="1"/>
  <c r="J276" i="21" s="1"/>
  <c r="L276" i="21" s="1"/>
  <c r="G277" i="21"/>
  <c r="F278" i="21" s="1"/>
  <c r="K276" i="21" l="1"/>
  <c r="G278" i="21"/>
  <c r="F279" i="21" s="1"/>
  <c r="H277" i="21"/>
  <c r="I277" i="21" s="1"/>
  <c r="G279" i="21" l="1"/>
  <c r="F280" i="21" s="1"/>
  <c r="K277" i="21"/>
  <c r="J277" i="21"/>
  <c r="L277" i="21" s="1"/>
  <c r="H278" i="21"/>
  <c r="I278" i="21" s="1"/>
  <c r="H279" i="21" l="1"/>
  <c r="I279" i="21" s="1"/>
  <c r="K279" i="21" s="1"/>
  <c r="K278" i="21"/>
  <c r="J278" i="21"/>
  <c r="L278" i="21" s="1"/>
  <c r="G280" i="21"/>
  <c r="F281" i="21" s="1"/>
  <c r="J279" i="21" l="1"/>
  <c r="L279" i="21" s="1"/>
  <c r="G281" i="21"/>
  <c r="F282" i="21" s="1"/>
  <c r="H280" i="21"/>
  <c r="I280" i="21" s="1"/>
  <c r="H281" i="21" l="1"/>
  <c r="I281" i="21" s="1"/>
  <c r="J281" i="21" s="1"/>
  <c r="L281" i="21" s="1"/>
  <c r="J280" i="21"/>
  <c r="L280" i="21" s="1"/>
  <c r="K280" i="21"/>
  <c r="G282" i="21"/>
  <c r="F283" i="21" s="1"/>
  <c r="K281" i="21" l="1"/>
  <c r="H282" i="21"/>
  <c r="I282" i="21" s="1"/>
  <c r="K282" i="21" s="1"/>
  <c r="G283" i="21"/>
  <c r="F284" i="21" s="1"/>
  <c r="J282" i="21" l="1"/>
  <c r="L282" i="21" s="1"/>
  <c r="H283" i="21"/>
  <c r="I283" i="21" s="1"/>
  <c r="K283" i="21" s="1"/>
  <c r="G284" i="21"/>
  <c r="F285" i="21" s="1"/>
  <c r="J283" i="21" l="1"/>
  <c r="L283" i="21" s="1"/>
  <c r="H284" i="21"/>
  <c r="I284" i="21" s="1"/>
  <c r="J284" i="21" s="1"/>
  <c r="L284" i="21" s="1"/>
  <c r="G285" i="21"/>
  <c r="F286" i="21" s="1"/>
  <c r="H285" i="21" l="1"/>
  <c r="I285" i="21" s="1"/>
  <c r="K285" i="21" s="1"/>
  <c r="K284" i="21"/>
  <c r="G286" i="21"/>
  <c r="F287" i="21" s="1"/>
  <c r="J285" i="21" l="1"/>
  <c r="L285" i="21" s="1"/>
  <c r="H286" i="21"/>
  <c r="I286" i="21" s="1"/>
  <c r="K286" i="21" s="1"/>
  <c r="G287" i="21"/>
  <c r="F288" i="21" s="1"/>
  <c r="J286" i="21" l="1"/>
  <c r="L286" i="21" s="1"/>
  <c r="H287" i="21"/>
  <c r="I287" i="21" s="1"/>
  <c r="J287" i="21" s="1"/>
  <c r="L287" i="21" s="1"/>
  <c r="G288" i="21"/>
  <c r="F289" i="21" s="1"/>
  <c r="K287" i="21" l="1"/>
  <c r="G289" i="21"/>
  <c r="F290" i="21" s="1"/>
  <c r="H288" i="21"/>
  <c r="I288" i="21" s="1"/>
  <c r="J288" i="21" l="1"/>
  <c r="L288" i="21" s="1"/>
  <c r="K288" i="21"/>
  <c r="H289" i="21"/>
  <c r="I289" i="21" s="1"/>
  <c r="G290" i="21"/>
  <c r="F291" i="21" s="1"/>
  <c r="G291" i="21" l="1"/>
  <c r="F292" i="21" s="1"/>
  <c r="H290" i="21"/>
  <c r="I290" i="21" s="1"/>
  <c r="K289" i="21"/>
  <c r="J289" i="21"/>
  <c r="L289" i="21" s="1"/>
  <c r="H291" i="21" l="1"/>
  <c r="I291" i="21" s="1"/>
  <c r="K291" i="21" s="1"/>
  <c r="K290" i="21"/>
  <c r="J290" i="21"/>
  <c r="L290" i="21" s="1"/>
  <c r="G292" i="21"/>
  <c r="F293" i="21" s="1"/>
  <c r="J291" i="21" l="1"/>
  <c r="L291" i="21" s="1"/>
  <c r="H292" i="21"/>
  <c r="I292" i="21" s="1"/>
  <c r="K292" i="21" s="1"/>
  <c r="G293" i="21"/>
  <c r="F294" i="21" s="1"/>
  <c r="J292" i="21" l="1"/>
  <c r="L292" i="21" s="1"/>
  <c r="G294" i="21"/>
  <c r="F295" i="21" s="1"/>
  <c r="H293" i="21"/>
  <c r="I293" i="21" s="1"/>
  <c r="G295" i="21" l="1"/>
  <c r="F296" i="21" s="1"/>
  <c r="K293" i="21"/>
  <c r="J293" i="21"/>
  <c r="L293" i="21" s="1"/>
  <c r="H294" i="21"/>
  <c r="I294" i="21" s="1"/>
  <c r="H295" i="21" l="1"/>
  <c r="I295" i="21" s="1"/>
  <c r="J295" i="21" s="1"/>
  <c r="L295" i="21" s="1"/>
  <c r="G296" i="21"/>
  <c r="F297" i="21" s="1"/>
  <c r="K294" i="21"/>
  <c r="J294" i="21"/>
  <c r="L294" i="21" s="1"/>
  <c r="K295" i="21" l="1"/>
  <c r="G297" i="21"/>
  <c r="F298" i="21" s="1"/>
  <c r="H296" i="21"/>
  <c r="I296" i="21" s="1"/>
  <c r="J296" i="21" l="1"/>
  <c r="L296" i="21" s="1"/>
  <c r="K296" i="21"/>
  <c r="G298" i="21"/>
  <c r="F299" i="21" s="1"/>
  <c r="H297" i="21"/>
  <c r="I297" i="21" s="1"/>
  <c r="H298" i="21" l="1"/>
  <c r="I298" i="21" s="1"/>
  <c r="K298" i="21" s="1"/>
  <c r="K297" i="21"/>
  <c r="J297" i="21"/>
  <c r="L297" i="21" s="1"/>
  <c r="G299" i="21"/>
  <c r="F300" i="21" s="1"/>
  <c r="J298" i="21" l="1"/>
  <c r="L298" i="21" s="1"/>
  <c r="G300" i="21"/>
  <c r="F301" i="21" s="1"/>
  <c r="H299" i="21"/>
  <c r="I299" i="21" s="1"/>
  <c r="H300" i="21" l="1"/>
  <c r="I300" i="21" s="1"/>
  <c r="K300" i="21" s="1"/>
  <c r="K299" i="21"/>
  <c r="J299" i="21"/>
  <c r="L299" i="21" s="1"/>
  <c r="G301" i="21"/>
  <c r="F302" i="21" s="1"/>
  <c r="J300" i="21" l="1"/>
  <c r="L300" i="21" s="1"/>
  <c r="H301" i="21"/>
  <c r="I301" i="21" s="1"/>
  <c r="J301" i="21" s="1"/>
  <c r="L301" i="21" s="1"/>
  <c r="G302" i="21"/>
  <c r="F303" i="21" s="1"/>
  <c r="K301" i="21" l="1"/>
  <c r="G303" i="21"/>
  <c r="F304" i="21" s="1"/>
  <c r="H302" i="21"/>
  <c r="I302" i="21" s="1"/>
  <c r="H303" i="21" l="1"/>
  <c r="I303" i="21" s="1"/>
  <c r="J303" i="21" s="1"/>
  <c r="L303" i="21" s="1"/>
  <c r="K302" i="21"/>
  <c r="J302" i="21"/>
  <c r="L302" i="21" s="1"/>
  <c r="G304" i="21"/>
  <c r="F305" i="21" s="1"/>
  <c r="K303" i="21" l="1"/>
  <c r="G305" i="21"/>
  <c r="F306" i="21" s="1"/>
  <c r="H304" i="21"/>
  <c r="I304" i="21" s="1"/>
  <c r="H305" i="21" l="1"/>
  <c r="I305" i="21" s="1"/>
  <c r="J305" i="21" s="1"/>
  <c r="L305" i="21" s="1"/>
  <c r="J304" i="21"/>
  <c r="L304" i="21" s="1"/>
  <c r="K304" i="21"/>
  <c r="G306" i="21"/>
  <c r="F307" i="21" s="1"/>
  <c r="K305" i="21" l="1"/>
  <c r="H306" i="21"/>
  <c r="I306" i="21" s="1"/>
  <c r="G307" i="21"/>
  <c r="F308" i="21" s="1"/>
  <c r="H307" i="21" l="1"/>
  <c r="I307" i="21" s="1"/>
  <c r="K307" i="21" s="1"/>
  <c r="K306" i="21"/>
  <c r="J306" i="21"/>
  <c r="L306" i="21" s="1"/>
  <c r="G308" i="21"/>
  <c r="F309" i="21" s="1"/>
  <c r="J307" i="21" l="1"/>
  <c r="L307" i="21" s="1"/>
  <c r="G309" i="21"/>
  <c r="F310" i="21" s="1"/>
  <c r="H308" i="21"/>
  <c r="I308" i="21" s="1"/>
  <c r="K308" i="21" l="1"/>
  <c r="J308" i="21"/>
  <c r="L308" i="21" s="1"/>
  <c r="H309" i="21"/>
  <c r="I309" i="21" s="1"/>
  <c r="G310" i="21"/>
  <c r="F311" i="21" s="1"/>
  <c r="G311" i="21" l="1"/>
  <c r="F312" i="21" s="1"/>
  <c r="H310" i="21"/>
  <c r="I310" i="21" s="1"/>
  <c r="K309" i="21"/>
  <c r="J309" i="21"/>
  <c r="L309" i="21" s="1"/>
  <c r="K310" i="21" l="1"/>
  <c r="J310" i="21"/>
  <c r="L310" i="21" s="1"/>
  <c r="G312" i="21"/>
  <c r="F313" i="21" s="1"/>
  <c r="H311" i="21"/>
  <c r="I311" i="21" s="1"/>
  <c r="G313" i="21" l="1"/>
  <c r="F314" i="21" s="1"/>
  <c r="K311" i="21"/>
  <c r="J311" i="21"/>
  <c r="L311" i="21" s="1"/>
  <c r="H312" i="21"/>
  <c r="I312" i="21" s="1"/>
  <c r="J312" i="21" l="1"/>
  <c r="L312" i="21" s="1"/>
  <c r="K312" i="21"/>
  <c r="G314" i="21"/>
  <c r="F315" i="21" s="1"/>
  <c r="H313" i="21"/>
  <c r="I313" i="21" s="1"/>
  <c r="G315" i="21" l="1"/>
  <c r="F316" i="21" s="1"/>
  <c r="K313" i="21"/>
  <c r="J313" i="21"/>
  <c r="L313" i="21" s="1"/>
  <c r="H314" i="21"/>
  <c r="I314" i="21" s="1"/>
  <c r="K314" i="21" l="1"/>
  <c r="J314" i="21"/>
  <c r="L314" i="21" s="1"/>
  <c r="G316" i="21"/>
  <c r="F317" i="21" s="1"/>
  <c r="H315" i="21"/>
  <c r="I315" i="21" s="1"/>
  <c r="K315" i="21" l="1"/>
  <c r="J315" i="21"/>
  <c r="L315" i="21" s="1"/>
  <c r="G317" i="21"/>
  <c r="F318" i="21" s="1"/>
  <c r="H316" i="21"/>
  <c r="I316" i="21" s="1"/>
  <c r="K316" i="21" l="1"/>
  <c r="J316" i="21"/>
  <c r="L316" i="21" s="1"/>
  <c r="G318" i="21"/>
  <c r="F319" i="21" s="1"/>
  <c r="H317" i="21"/>
  <c r="I317" i="21" s="1"/>
  <c r="K317" i="21" l="1"/>
  <c r="J317" i="21"/>
  <c r="L317" i="21" s="1"/>
  <c r="G319" i="21"/>
  <c r="F320" i="21" s="1"/>
  <c r="H318" i="21"/>
  <c r="I318" i="21" s="1"/>
  <c r="G320" i="21" l="1"/>
  <c r="F321" i="21" s="1"/>
  <c r="K318" i="21"/>
  <c r="J318" i="21"/>
  <c r="L318" i="21" s="1"/>
  <c r="H319" i="21"/>
  <c r="I319" i="21" s="1"/>
  <c r="J319" i="21" l="1"/>
  <c r="L319" i="21" s="1"/>
  <c r="K319" i="21"/>
  <c r="H320" i="21"/>
  <c r="I320" i="21" s="1"/>
  <c r="G321" i="21"/>
  <c r="F322" i="21" s="1"/>
  <c r="G322" i="21" l="1"/>
  <c r="F323" i="21" s="1"/>
  <c r="H321" i="21"/>
  <c r="I321" i="21" s="1"/>
  <c r="J320" i="21"/>
  <c r="L320" i="21" s="1"/>
  <c r="K320" i="21"/>
  <c r="G323" i="21" l="1"/>
  <c r="F324" i="21" s="1"/>
  <c r="J321" i="21"/>
  <c r="L321" i="21" s="1"/>
  <c r="K321" i="21"/>
  <c r="H322" i="21"/>
  <c r="I322" i="21" s="1"/>
  <c r="J322" i="21" l="1"/>
  <c r="L322" i="21" s="1"/>
  <c r="K322" i="21"/>
  <c r="G324" i="21"/>
  <c r="F325" i="21" s="1"/>
  <c r="H323" i="21"/>
  <c r="I323" i="21" s="1"/>
  <c r="H324" i="21" l="1"/>
  <c r="I324" i="21" s="1"/>
  <c r="J323" i="21"/>
  <c r="L323" i="21" s="1"/>
  <c r="K323" i="21"/>
  <c r="G325" i="21"/>
  <c r="F326" i="21" s="1"/>
  <c r="G326" i="21" l="1"/>
  <c r="F327" i="21" s="1"/>
  <c r="H325" i="21"/>
  <c r="I325" i="21" s="1"/>
  <c r="K324" i="21"/>
  <c r="J324" i="21"/>
  <c r="L324" i="21" s="1"/>
  <c r="H326" i="21" l="1"/>
  <c r="I326" i="21" s="1"/>
  <c r="K326" i="21" s="1"/>
  <c r="K325" i="21"/>
  <c r="J325" i="21"/>
  <c r="L325" i="21" s="1"/>
  <c r="G327" i="21"/>
  <c r="F328" i="21" s="1"/>
  <c r="H327" i="21" l="1"/>
  <c r="I327" i="21" s="1"/>
  <c r="K327" i="21" s="1"/>
  <c r="J326" i="21"/>
  <c r="L326" i="21" s="1"/>
  <c r="G328" i="21"/>
  <c r="F329" i="21" s="1"/>
  <c r="J327" i="21" l="1"/>
  <c r="L327" i="21" s="1"/>
  <c r="H328" i="21"/>
  <c r="I328" i="21" s="1"/>
  <c r="K328" i="21" s="1"/>
  <c r="G329" i="21"/>
  <c r="F330" i="21" s="1"/>
  <c r="J328" i="21" l="1"/>
  <c r="L328" i="21" s="1"/>
  <c r="G330" i="21"/>
  <c r="F331" i="21" s="1"/>
  <c r="H329" i="21"/>
  <c r="I329" i="21" s="1"/>
  <c r="K329" i="21" l="1"/>
  <c r="J329" i="21"/>
  <c r="L329" i="21" s="1"/>
  <c r="G331" i="21"/>
  <c r="F332" i="21" s="1"/>
  <c r="H330" i="21"/>
  <c r="I330" i="21" s="1"/>
  <c r="K330" i="21" l="1"/>
  <c r="J330" i="21"/>
  <c r="L330" i="21" s="1"/>
  <c r="G332" i="21"/>
  <c r="F333" i="21" s="1"/>
  <c r="H331" i="21"/>
  <c r="I331" i="21" s="1"/>
  <c r="J331" i="21" l="1"/>
  <c r="L331" i="21" s="1"/>
  <c r="K331" i="21"/>
  <c r="G333" i="21"/>
  <c r="F334" i="21" s="1"/>
  <c r="H332" i="21"/>
  <c r="I332" i="21" s="1"/>
  <c r="G334" i="21" l="1"/>
  <c r="F335" i="21" s="1"/>
  <c r="K332" i="21"/>
  <c r="J332" i="21"/>
  <c r="L332" i="21" s="1"/>
  <c r="H333" i="21"/>
  <c r="I333" i="21" s="1"/>
  <c r="K333" i="21" l="1"/>
  <c r="J333" i="21"/>
  <c r="L333" i="21" s="1"/>
  <c r="G335" i="21"/>
  <c r="F336" i="21" s="1"/>
  <c r="H334" i="21"/>
  <c r="I334" i="21" s="1"/>
  <c r="G336" i="21" l="1"/>
  <c r="F337" i="21" s="1"/>
  <c r="K334" i="21"/>
  <c r="J334" i="21"/>
  <c r="L334" i="21" s="1"/>
  <c r="H335" i="21"/>
  <c r="I335" i="21" s="1"/>
  <c r="K335" i="21" l="1"/>
  <c r="J335" i="21"/>
  <c r="L335" i="21" s="1"/>
  <c r="H336" i="21"/>
  <c r="I336" i="21" s="1"/>
  <c r="G337" i="21"/>
  <c r="F338" i="21" s="1"/>
  <c r="H337" i="21" l="1"/>
  <c r="I337" i="21" s="1"/>
  <c r="G338" i="21"/>
  <c r="F339" i="21" s="1"/>
  <c r="K336" i="21"/>
  <c r="J336" i="21"/>
  <c r="L336" i="21" s="1"/>
  <c r="K337" i="21" l="1"/>
  <c r="J337" i="21"/>
  <c r="L337" i="21" s="1"/>
  <c r="G339" i="21"/>
  <c r="F340" i="21" s="1"/>
  <c r="H338" i="21"/>
  <c r="I338" i="21" s="1"/>
  <c r="G340" i="21" l="1"/>
  <c r="F341" i="21" s="1"/>
  <c r="K338" i="21"/>
  <c r="J338" i="21"/>
  <c r="L338" i="21" s="1"/>
  <c r="H339" i="21"/>
  <c r="I339" i="21" s="1"/>
  <c r="J339" i="21" l="1"/>
  <c r="L339" i="21" s="1"/>
  <c r="K339" i="21"/>
  <c r="G341" i="21"/>
  <c r="F342" i="21" s="1"/>
  <c r="H340" i="21"/>
  <c r="I340" i="21" s="1"/>
  <c r="G342" i="21" l="1"/>
  <c r="F343" i="21" s="1"/>
  <c r="K340" i="21"/>
  <c r="J340" i="21"/>
  <c r="L340" i="21" s="1"/>
  <c r="H341" i="21"/>
  <c r="I341" i="21" s="1"/>
  <c r="H342" i="21" l="1"/>
  <c r="I342" i="21" s="1"/>
  <c r="K342" i="21" s="1"/>
  <c r="K341" i="21"/>
  <c r="J341" i="21"/>
  <c r="L341" i="21" s="1"/>
  <c r="G343" i="21"/>
  <c r="F344" i="21" s="1"/>
  <c r="J342" i="21" l="1"/>
  <c r="L342" i="21" s="1"/>
  <c r="G344" i="21"/>
  <c r="F345" i="21" s="1"/>
  <c r="H343" i="21"/>
  <c r="I343" i="21" s="1"/>
  <c r="G345" i="21" l="1"/>
  <c r="F346" i="21" s="1"/>
  <c r="K343" i="21"/>
  <c r="J343" i="21"/>
  <c r="L343" i="21" s="1"/>
  <c r="H344" i="21"/>
  <c r="I344" i="21" s="1"/>
  <c r="H345" i="21" l="1"/>
  <c r="I345" i="21" s="1"/>
  <c r="K345" i="21" s="1"/>
  <c r="J344" i="21"/>
  <c r="L344" i="21" s="1"/>
  <c r="K344" i="21"/>
  <c r="G346" i="21"/>
  <c r="F347" i="21" s="1"/>
  <c r="J345" i="21" l="1"/>
  <c r="L345" i="21" s="1"/>
  <c r="G347" i="21"/>
  <c r="F348" i="21" s="1"/>
  <c r="H346" i="21"/>
  <c r="I346" i="21" s="1"/>
  <c r="K346" i="21" l="1"/>
  <c r="J346" i="21"/>
  <c r="L346" i="21" s="1"/>
  <c r="G348" i="21"/>
  <c r="F349" i="21" s="1"/>
  <c r="H347" i="21"/>
  <c r="I347" i="21" s="1"/>
  <c r="H348" i="21" l="1"/>
  <c r="I348" i="21" s="1"/>
  <c r="K348" i="21" s="1"/>
  <c r="J347" i="21"/>
  <c r="L347" i="21" s="1"/>
  <c r="K347" i="21"/>
  <c r="G349" i="21"/>
  <c r="F350" i="21" s="1"/>
  <c r="J348" i="21" l="1"/>
  <c r="L348" i="21" s="1"/>
  <c r="H349" i="21"/>
  <c r="I349" i="21" s="1"/>
  <c r="K349" i="21" s="1"/>
  <c r="G350" i="21"/>
  <c r="F351" i="21" s="1"/>
  <c r="J349" i="21" l="1"/>
  <c r="L349" i="21" s="1"/>
  <c r="G351" i="21"/>
  <c r="F352" i="21" s="1"/>
  <c r="H350" i="21"/>
  <c r="I350" i="21" s="1"/>
  <c r="H351" i="21" l="1"/>
  <c r="I351" i="21" s="1"/>
  <c r="K351" i="21" s="1"/>
  <c r="K350" i="21"/>
  <c r="J350" i="21"/>
  <c r="L350" i="21" s="1"/>
  <c r="G352" i="21"/>
  <c r="F353" i="21" s="1"/>
  <c r="J351" i="21" l="1"/>
  <c r="L351" i="21" s="1"/>
  <c r="H352" i="21"/>
  <c r="I352" i="21" s="1"/>
  <c r="J352" i="21" s="1"/>
  <c r="L352" i="21" s="1"/>
  <c r="G353" i="21"/>
  <c r="F354" i="21" s="1"/>
  <c r="K352" i="21" l="1"/>
  <c r="H353" i="21"/>
  <c r="I353" i="21" s="1"/>
  <c r="J353" i="21" s="1"/>
  <c r="L353" i="21" s="1"/>
  <c r="G354" i="21"/>
  <c r="F355" i="21" s="1"/>
  <c r="K353" i="21" l="1"/>
  <c r="H354" i="21"/>
  <c r="I354" i="21" s="1"/>
  <c r="J354" i="21" s="1"/>
  <c r="L354" i="21" s="1"/>
  <c r="G355" i="21"/>
  <c r="F356" i="21" s="1"/>
  <c r="K354" i="21" l="1"/>
  <c r="H355" i="21"/>
  <c r="I355" i="21" s="1"/>
  <c r="J355" i="21" s="1"/>
  <c r="L355" i="21" s="1"/>
  <c r="G356" i="21"/>
  <c r="F357" i="21" s="1"/>
  <c r="K355" i="21" l="1"/>
  <c r="G357" i="21"/>
  <c r="F358" i="21" s="1"/>
  <c r="H356" i="21"/>
  <c r="I356" i="21" s="1"/>
  <c r="G358" i="21" l="1"/>
  <c r="F359" i="21" s="1"/>
  <c r="K356" i="21"/>
  <c r="J356" i="21"/>
  <c r="L356" i="21" s="1"/>
  <c r="H357" i="21"/>
  <c r="I357" i="21" s="1"/>
  <c r="K357" i="21" l="1"/>
  <c r="J357" i="21"/>
  <c r="L357" i="21" s="1"/>
  <c r="H358" i="21"/>
  <c r="I358" i="21" s="1"/>
  <c r="G359" i="21"/>
  <c r="F360" i="21" s="1"/>
  <c r="H359" i="21" l="1"/>
  <c r="I359" i="21" s="1"/>
  <c r="K359" i="21" s="1"/>
  <c r="K358" i="21"/>
  <c r="J358" i="21"/>
  <c r="L358" i="21" s="1"/>
  <c r="G360" i="21"/>
  <c r="F361" i="21" s="1"/>
  <c r="J359" i="21" l="1"/>
  <c r="L359" i="21" s="1"/>
  <c r="H360" i="21"/>
  <c r="I360" i="21" s="1"/>
  <c r="J360" i="21" s="1"/>
  <c r="L360" i="21" s="1"/>
  <c r="G361" i="21"/>
  <c r="F362" i="21" s="1"/>
  <c r="K360" i="21" l="1"/>
  <c r="H361" i="21"/>
  <c r="I361" i="21" s="1"/>
  <c r="G362" i="21"/>
  <c r="F363" i="21" s="1"/>
  <c r="H362" i="21" l="1"/>
  <c r="I362" i="21" s="1"/>
  <c r="G363" i="21"/>
  <c r="F364" i="21" s="1"/>
  <c r="K361" i="21"/>
  <c r="J361" i="21"/>
  <c r="L361" i="21" s="1"/>
  <c r="G364" i="21" l="1"/>
  <c r="F365" i="21" s="1"/>
  <c r="H363" i="21"/>
  <c r="I363" i="21" s="1"/>
  <c r="K362" i="21"/>
  <c r="J362" i="21"/>
  <c r="L362" i="21" s="1"/>
  <c r="G365" i="21" l="1"/>
  <c r="F366" i="21" s="1"/>
  <c r="J363" i="21"/>
  <c r="L363" i="21" s="1"/>
  <c r="K363" i="21"/>
  <c r="H364" i="21"/>
  <c r="I364" i="21" s="1"/>
  <c r="K364" i="21" l="1"/>
  <c r="J364" i="21"/>
  <c r="L364" i="21" s="1"/>
  <c r="G366" i="21"/>
  <c r="F367" i="21" s="1"/>
  <c r="H365" i="21"/>
  <c r="I365" i="21" s="1"/>
  <c r="H366" i="21" l="1"/>
  <c r="I366" i="21" s="1"/>
  <c r="K365" i="21"/>
  <c r="J365" i="21"/>
  <c r="L365" i="21" s="1"/>
  <c r="G367" i="21"/>
  <c r="F368" i="21" s="1"/>
  <c r="G368" i="21" l="1"/>
  <c r="F369" i="21" s="1"/>
  <c r="H367" i="21"/>
  <c r="I367" i="21" s="1"/>
  <c r="K366" i="21"/>
  <c r="J366" i="21"/>
  <c r="L366" i="21" s="1"/>
  <c r="H368" i="21" l="1"/>
  <c r="I368" i="21" s="1"/>
  <c r="K368" i="21" s="1"/>
  <c r="K367" i="21"/>
  <c r="J367" i="21"/>
  <c r="L367" i="21" s="1"/>
  <c r="G369" i="21"/>
  <c r="F370" i="21" s="1"/>
  <c r="J368" i="21" l="1"/>
  <c r="L368" i="21" s="1"/>
  <c r="H369" i="21"/>
  <c r="I369" i="21" s="1"/>
  <c r="K369" i="21" s="1"/>
  <c r="G370" i="21"/>
  <c r="F371" i="21" s="1"/>
  <c r="J369" i="21" l="1"/>
  <c r="L369" i="21" s="1"/>
  <c r="H370" i="21"/>
  <c r="I370" i="21" s="1"/>
  <c r="K370" i="21" s="1"/>
  <c r="G371" i="21"/>
  <c r="F372" i="21" s="1"/>
  <c r="J370" i="21" l="1"/>
  <c r="L370" i="21" s="1"/>
  <c r="H371" i="21"/>
  <c r="I371" i="21" s="1"/>
  <c r="J371" i="21" s="1"/>
  <c r="L371" i="21" s="1"/>
  <c r="G372" i="21"/>
  <c r="F373" i="21" s="1"/>
  <c r="K371" i="21" l="1"/>
  <c r="H372" i="21"/>
  <c r="I372" i="21" s="1"/>
  <c r="G373" i="21"/>
  <c r="F374" i="21" s="1"/>
  <c r="G374" i="21" l="1"/>
  <c r="F375" i="21" s="1"/>
  <c r="H373" i="21"/>
  <c r="I373" i="21" s="1"/>
  <c r="K372" i="21"/>
  <c r="J372" i="21"/>
  <c r="L372" i="21" s="1"/>
  <c r="H374" i="21" l="1"/>
  <c r="I374" i="21" s="1"/>
  <c r="J374" i="21" s="1"/>
  <c r="L374" i="21" s="1"/>
  <c r="K373" i="21"/>
  <c r="J373" i="21"/>
  <c r="L373" i="21" s="1"/>
  <c r="G375" i="21"/>
  <c r="F376" i="21" s="1"/>
  <c r="K374" i="21" l="1"/>
  <c r="G376" i="21"/>
  <c r="F377" i="21" s="1"/>
  <c r="H375" i="21"/>
  <c r="I375" i="21" s="1"/>
  <c r="H376" i="21" l="1"/>
  <c r="I376" i="21" s="1"/>
  <c r="J376" i="21" s="1"/>
  <c r="L376" i="21" s="1"/>
  <c r="K375" i="21"/>
  <c r="J375" i="21"/>
  <c r="L375" i="21" s="1"/>
  <c r="G377" i="21"/>
  <c r="F378" i="21" s="1"/>
  <c r="K376" i="21" l="1"/>
  <c r="G378" i="21"/>
  <c r="F379" i="21" s="1"/>
  <c r="H377" i="21"/>
  <c r="I377" i="21" s="1"/>
  <c r="G379" i="21" l="1"/>
  <c r="F380" i="21" s="1"/>
  <c r="K377" i="21"/>
  <c r="J377" i="21"/>
  <c r="L377" i="21" s="1"/>
  <c r="H378" i="21"/>
  <c r="I378" i="21" s="1"/>
  <c r="K378" i="21" l="1"/>
  <c r="J378" i="21"/>
  <c r="L378" i="21" s="1"/>
  <c r="G380" i="21"/>
  <c r="F381" i="21" s="1"/>
  <c r="H379" i="21"/>
  <c r="I379" i="21" s="1"/>
  <c r="J379" i="21" l="1"/>
  <c r="L379" i="21" s="1"/>
  <c r="K379" i="21"/>
  <c r="H380" i="21"/>
  <c r="I380" i="21" s="1"/>
  <c r="G381" i="21"/>
  <c r="F382" i="21" s="1"/>
  <c r="H381" i="21" l="1"/>
  <c r="I381" i="21" s="1"/>
  <c r="K381" i="21" s="1"/>
  <c r="G382" i="21"/>
  <c r="F383" i="21" s="1"/>
  <c r="K380" i="21"/>
  <c r="J380" i="21"/>
  <c r="L380" i="21" s="1"/>
  <c r="J381" i="21" l="1"/>
  <c r="L381" i="21" s="1"/>
  <c r="H382" i="21"/>
  <c r="I382" i="21" s="1"/>
  <c r="K382" i="21" s="1"/>
  <c r="G383" i="21"/>
  <c r="F384" i="21" s="1"/>
  <c r="J382" i="21" l="1"/>
  <c r="L382" i="21" s="1"/>
  <c r="G384" i="21"/>
  <c r="F385" i="21" s="1"/>
  <c r="H383" i="21"/>
  <c r="I383" i="21" s="1"/>
  <c r="H384" i="21" l="1"/>
  <c r="I384" i="21" s="1"/>
  <c r="K383" i="21"/>
  <c r="J383" i="21"/>
  <c r="L383" i="21" s="1"/>
  <c r="G385" i="21"/>
  <c r="F386" i="21" s="1"/>
  <c r="G386" i="21" l="1"/>
  <c r="F387" i="21" s="1"/>
  <c r="H385" i="21"/>
  <c r="I385" i="21" s="1"/>
  <c r="J384" i="21"/>
  <c r="L384" i="21" s="1"/>
  <c r="K384" i="21"/>
  <c r="H386" i="21" l="1"/>
  <c r="I386" i="21" s="1"/>
  <c r="J386" i="21" s="1"/>
  <c r="L386" i="21" s="1"/>
  <c r="K385" i="21"/>
  <c r="J385" i="21"/>
  <c r="L385" i="21" s="1"/>
  <c r="G387" i="21"/>
  <c r="F388" i="21" s="1"/>
  <c r="K386" i="21" l="1"/>
  <c r="H387" i="21"/>
  <c r="I387" i="21" s="1"/>
  <c r="G388" i="21"/>
  <c r="F389" i="21" s="1"/>
  <c r="H388" i="21" l="1"/>
  <c r="I388" i="21" s="1"/>
  <c r="J388" i="21" s="1"/>
  <c r="L388" i="21" s="1"/>
  <c r="G389" i="21"/>
  <c r="F390" i="21" s="1"/>
  <c r="J387" i="21"/>
  <c r="L387" i="21" s="1"/>
  <c r="K387" i="21"/>
  <c r="K388" i="21" l="1"/>
  <c r="G390" i="21"/>
  <c r="F391" i="21" s="1"/>
  <c r="H389" i="21"/>
  <c r="I389" i="21" s="1"/>
  <c r="H390" i="21" l="1"/>
  <c r="I390" i="21" s="1"/>
  <c r="K390" i="21" s="1"/>
  <c r="K389" i="21"/>
  <c r="J389" i="21"/>
  <c r="L389" i="21" s="1"/>
  <c r="G391" i="21"/>
  <c r="F392" i="21" s="1"/>
  <c r="J390" i="21" l="1"/>
  <c r="L390" i="21" s="1"/>
  <c r="H391" i="21"/>
  <c r="I391" i="21" s="1"/>
  <c r="K391" i="21" s="1"/>
  <c r="G392" i="21"/>
  <c r="F393" i="21" s="1"/>
  <c r="H392" i="21" l="1"/>
  <c r="I392" i="21" s="1"/>
  <c r="K392" i="21" s="1"/>
  <c r="J391" i="21"/>
  <c r="L391" i="21" s="1"/>
  <c r="G393" i="21"/>
  <c r="F394" i="21" s="1"/>
  <c r="J392" i="21" l="1"/>
  <c r="L392" i="21" s="1"/>
  <c r="G394" i="21"/>
  <c r="F395" i="21" s="1"/>
  <c r="H393" i="21"/>
  <c r="I393" i="21" s="1"/>
  <c r="K393" i="21" l="1"/>
  <c r="J393" i="21"/>
  <c r="L393" i="21" s="1"/>
  <c r="G395" i="21"/>
  <c r="F396" i="21" s="1"/>
  <c r="H394" i="21"/>
  <c r="I394" i="21" s="1"/>
  <c r="K394" i="21" l="1"/>
  <c r="J394" i="21"/>
  <c r="L394" i="21" s="1"/>
  <c r="G396" i="21"/>
  <c r="F397" i="21" s="1"/>
  <c r="H395" i="21"/>
  <c r="I395" i="21" s="1"/>
  <c r="J395" i="21" l="1"/>
  <c r="L395" i="21" s="1"/>
  <c r="K395" i="21"/>
  <c r="G397" i="21"/>
  <c r="F398" i="21" s="1"/>
  <c r="H396" i="21"/>
  <c r="I396" i="21" s="1"/>
  <c r="G398" i="21" l="1"/>
  <c r="F399" i="21" s="1"/>
  <c r="H397" i="21"/>
  <c r="I397" i="21" s="1"/>
  <c r="K396" i="21"/>
  <c r="J396" i="21"/>
  <c r="L396" i="21" s="1"/>
  <c r="H398" i="21" l="1"/>
  <c r="I398" i="21" s="1"/>
  <c r="K398" i="21" s="1"/>
  <c r="K397" i="21"/>
  <c r="J397" i="21"/>
  <c r="L397" i="21" s="1"/>
  <c r="G399" i="21"/>
  <c r="F400" i="21" s="1"/>
  <c r="J398" i="21" l="1"/>
  <c r="L398" i="21" s="1"/>
  <c r="G400" i="21"/>
  <c r="F401" i="21" s="1"/>
  <c r="H399" i="21"/>
  <c r="I399" i="21" s="1"/>
  <c r="K399" i="21" l="1"/>
  <c r="J399" i="21"/>
  <c r="L399" i="21" s="1"/>
  <c r="H400" i="21"/>
  <c r="I400" i="21" s="1"/>
  <c r="G401" i="21"/>
  <c r="F402" i="21" s="1"/>
  <c r="H401" i="21" l="1"/>
  <c r="I401" i="21" s="1"/>
  <c r="K401" i="21" s="1"/>
  <c r="G402" i="21"/>
  <c r="F403" i="21" s="1"/>
  <c r="K400" i="21"/>
  <c r="J400" i="21"/>
  <c r="L400" i="21" s="1"/>
  <c r="J401" i="21" l="1"/>
  <c r="L401" i="21" s="1"/>
  <c r="G403" i="21"/>
  <c r="F404" i="21" s="1"/>
  <c r="H402" i="21"/>
  <c r="I402" i="21" s="1"/>
  <c r="H403" i="21" l="1"/>
  <c r="I403" i="21" s="1"/>
  <c r="K403" i="21" s="1"/>
  <c r="K402" i="21"/>
  <c r="J402" i="21"/>
  <c r="L402" i="21" s="1"/>
  <c r="G404" i="21"/>
  <c r="F405" i="21" s="1"/>
  <c r="J403" i="21" l="1"/>
  <c r="L403" i="21" s="1"/>
  <c r="G405" i="21"/>
  <c r="F406" i="21" s="1"/>
  <c r="H404" i="21"/>
  <c r="I404" i="21" s="1"/>
  <c r="H405" i="21" l="1"/>
  <c r="I405" i="21" s="1"/>
  <c r="K405" i="21" s="1"/>
  <c r="K404" i="21"/>
  <c r="J404" i="21"/>
  <c r="L404" i="21" s="1"/>
  <c r="G406" i="21"/>
  <c r="F407" i="21" s="1"/>
  <c r="J405" i="21" l="1"/>
  <c r="L405" i="21" s="1"/>
  <c r="G407" i="21"/>
  <c r="F408" i="21" s="1"/>
  <c r="H406" i="21"/>
  <c r="I406" i="21" s="1"/>
  <c r="G408" i="21" l="1"/>
  <c r="F409" i="21" s="1"/>
  <c r="K406" i="21"/>
  <c r="J406" i="21"/>
  <c r="L406" i="21" s="1"/>
  <c r="H407" i="21"/>
  <c r="I407" i="21" s="1"/>
  <c r="H408" i="21" l="1"/>
  <c r="I408" i="21" s="1"/>
  <c r="K408" i="21" s="1"/>
  <c r="K407" i="21"/>
  <c r="J407" i="21"/>
  <c r="L407" i="21" s="1"/>
  <c r="G409" i="21"/>
  <c r="F410" i="21" s="1"/>
  <c r="J408" i="21" l="1"/>
  <c r="L408" i="21" s="1"/>
  <c r="G410" i="21"/>
  <c r="F411" i="21" s="1"/>
  <c r="H409" i="21"/>
  <c r="I409" i="21" s="1"/>
  <c r="H410" i="21" l="1"/>
  <c r="I410" i="21" s="1"/>
  <c r="K410" i="21" s="1"/>
  <c r="G411" i="21"/>
  <c r="F412" i="21" s="1"/>
  <c r="K409" i="21"/>
  <c r="J409" i="21"/>
  <c r="L409" i="21" s="1"/>
  <c r="J410" i="21" l="1"/>
  <c r="L410" i="21" s="1"/>
  <c r="G412" i="21"/>
  <c r="F413" i="21" s="1"/>
  <c r="H411" i="21"/>
  <c r="I411" i="21" s="1"/>
  <c r="H412" i="21" l="1"/>
  <c r="I412" i="21" s="1"/>
  <c r="K412" i="21" s="1"/>
  <c r="J411" i="21"/>
  <c r="L411" i="21" s="1"/>
  <c r="K411" i="21"/>
  <c r="G413" i="21"/>
  <c r="F414" i="21" s="1"/>
  <c r="J412" i="21" l="1"/>
  <c r="L412" i="21" s="1"/>
  <c r="G414" i="21"/>
  <c r="F415" i="21" s="1"/>
  <c r="H413" i="21"/>
  <c r="I413" i="21" s="1"/>
  <c r="K413" i="21" l="1"/>
  <c r="J413" i="21"/>
  <c r="L413" i="21" s="1"/>
  <c r="G415" i="21"/>
  <c r="F416" i="21" s="1"/>
  <c r="H414" i="21"/>
  <c r="I414" i="21" s="1"/>
  <c r="H415" i="21" l="1"/>
  <c r="I415" i="21" s="1"/>
  <c r="K415" i="21" s="1"/>
  <c r="K414" i="21"/>
  <c r="J414" i="21"/>
  <c r="L414" i="21" s="1"/>
  <c r="G416" i="21"/>
  <c r="F417" i="21" s="1"/>
  <c r="J415" i="21" l="1"/>
  <c r="L415" i="21" s="1"/>
  <c r="G417" i="21"/>
  <c r="F418" i="21" s="1"/>
  <c r="H416" i="21"/>
  <c r="I416" i="21" s="1"/>
  <c r="K416" i="21" l="1"/>
  <c r="J416" i="21"/>
  <c r="L416" i="21" s="1"/>
  <c r="G418" i="21"/>
  <c r="F419" i="21" s="1"/>
  <c r="H417" i="21"/>
  <c r="I417" i="21" s="1"/>
  <c r="H418" i="21" l="1"/>
  <c r="I418" i="21" s="1"/>
  <c r="J417" i="21"/>
  <c r="L417" i="21" s="1"/>
  <c r="K417" i="21"/>
  <c r="G419" i="21"/>
  <c r="F420" i="21" s="1"/>
  <c r="H419" i="21" l="1"/>
  <c r="I419" i="21" s="1"/>
  <c r="J419" i="21" s="1"/>
  <c r="L419" i="21" s="1"/>
  <c r="G420" i="21"/>
  <c r="F421" i="21" s="1"/>
  <c r="K418" i="21"/>
  <c r="J418" i="21"/>
  <c r="L418" i="21" s="1"/>
  <c r="K419" i="21" l="1"/>
  <c r="G421" i="21"/>
  <c r="F422" i="21" s="1"/>
  <c r="H420" i="21"/>
  <c r="I420" i="21" s="1"/>
  <c r="K420" i="21" l="1"/>
  <c r="J420" i="21"/>
  <c r="L420" i="21" s="1"/>
  <c r="H421" i="21"/>
  <c r="I421" i="21" s="1"/>
  <c r="G422" i="21"/>
  <c r="F423" i="21" s="1"/>
  <c r="G423" i="21" l="1"/>
  <c r="F424" i="21" s="1"/>
  <c r="H422" i="21"/>
  <c r="I422" i="21" s="1"/>
  <c r="K421" i="21"/>
  <c r="J421" i="21"/>
  <c r="L421" i="21" s="1"/>
  <c r="H423" i="21" l="1"/>
  <c r="I423" i="21" s="1"/>
  <c r="K423" i="21" s="1"/>
  <c r="K422" i="21"/>
  <c r="J422" i="21"/>
  <c r="L422" i="21" s="1"/>
  <c r="G424" i="21"/>
  <c r="F425" i="21" s="1"/>
  <c r="J423" i="21" l="1"/>
  <c r="L423" i="21" s="1"/>
  <c r="H424" i="21"/>
  <c r="I424" i="21" s="1"/>
  <c r="G425" i="21"/>
  <c r="F426" i="21" s="1"/>
  <c r="G426" i="21" l="1"/>
  <c r="F427" i="21" s="1"/>
  <c r="H425" i="21"/>
  <c r="I425" i="21" s="1"/>
  <c r="K424" i="21"/>
  <c r="J424" i="21"/>
  <c r="L424" i="21" s="1"/>
  <c r="K425" i="21" l="1"/>
  <c r="J425" i="21"/>
  <c r="L425" i="21" s="1"/>
  <c r="G427" i="21"/>
  <c r="F428" i="21" s="1"/>
  <c r="H426" i="21"/>
  <c r="I426" i="21" s="1"/>
  <c r="H427" i="21" l="1"/>
  <c r="I427" i="21" s="1"/>
  <c r="G428" i="21"/>
  <c r="F429" i="21" s="1"/>
  <c r="K426" i="21"/>
  <c r="J426" i="21"/>
  <c r="L426" i="21" s="1"/>
  <c r="G429" i="21" l="1"/>
  <c r="F430" i="21" s="1"/>
  <c r="H428" i="21"/>
  <c r="I428" i="21" s="1"/>
  <c r="J427" i="21"/>
  <c r="L427" i="21" s="1"/>
  <c r="K427" i="21"/>
  <c r="G430" i="21" l="1"/>
  <c r="F431" i="21" s="1"/>
  <c r="K428" i="21"/>
  <c r="J428" i="21"/>
  <c r="L428" i="21" s="1"/>
  <c r="H429" i="21"/>
  <c r="I429" i="21" s="1"/>
  <c r="K429" i="21" l="1"/>
  <c r="J429" i="21"/>
  <c r="L429" i="21" s="1"/>
  <c r="G431" i="21"/>
  <c r="F432" i="21" s="1"/>
  <c r="H430" i="21"/>
  <c r="I430" i="21" s="1"/>
  <c r="G432" i="21" l="1"/>
  <c r="F433" i="21" s="1"/>
  <c r="K430" i="21"/>
  <c r="J430" i="21"/>
  <c r="L430" i="21" s="1"/>
  <c r="H431" i="21"/>
  <c r="I431" i="21" s="1"/>
  <c r="H432" i="21" l="1"/>
  <c r="I432" i="21" s="1"/>
  <c r="K432" i="21" s="1"/>
  <c r="K431" i="21"/>
  <c r="J431" i="21"/>
  <c r="L431" i="21" s="1"/>
  <c r="G433" i="21"/>
  <c r="F434" i="21" s="1"/>
  <c r="J432" i="21" l="1"/>
  <c r="L432" i="21" s="1"/>
  <c r="G434" i="21"/>
  <c r="F435" i="21" s="1"/>
  <c r="H433" i="21"/>
  <c r="I433" i="21" s="1"/>
  <c r="K433" i="21" l="1"/>
  <c r="J433" i="21"/>
  <c r="L433" i="21" s="1"/>
  <c r="G435" i="21"/>
  <c r="F436" i="21" s="1"/>
  <c r="H434" i="21"/>
  <c r="I434" i="21" s="1"/>
  <c r="K434" i="21" l="1"/>
  <c r="J434" i="21"/>
  <c r="L434" i="21" s="1"/>
  <c r="G436" i="21"/>
  <c r="F437" i="21" s="1"/>
  <c r="H435" i="21"/>
  <c r="I435" i="21" s="1"/>
  <c r="J435" i="21" l="1"/>
  <c r="L435" i="21" s="1"/>
  <c r="K435" i="21"/>
  <c r="G437" i="21"/>
  <c r="F438" i="21" s="1"/>
  <c r="H436" i="21"/>
  <c r="I436" i="21" s="1"/>
  <c r="G438" i="21" l="1"/>
  <c r="F439" i="21" s="1"/>
  <c r="K436" i="21"/>
  <c r="J436" i="21"/>
  <c r="L436" i="21" s="1"/>
  <c r="H437" i="21"/>
  <c r="I437" i="21" s="1"/>
  <c r="G439" i="21" l="1"/>
  <c r="F440" i="21" s="1"/>
  <c r="K437" i="21"/>
  <c r="J437" i="21"/>
  <c r="L437" i="21" s="1"/>
  <c r="H438" i="21"/>
  <c r="I438" i="21" s="1"/>
  <c r="K438" i="21" l="1"/>
  <c r="J438" i="21"/>
  <c r="L438" i="21" s="1"/>
  <c r="G440" i="21"/>
  <c r="F441" i="21" s="1"/>
  <c r="H439" i="21"/>
  <c r="I439" i="21" s="1"/>
  <c r="G441" i="21" l="1"/>
  <c r="F442" i="21" s="1"/>
  <c r="H440" i="21"/>
  <c r="I440" i="21" s="1"/>
  <c r="K439" i="21"/>
  <c r="J439" i="21"/>
  <c r="L439" i="21" s="1"/>
  <c r="K440" i="21" l="1"/>
  <c r="J440" i="21"/>
  <c r="L440" i="21" s="1"/>
  <c r="G442" i="21"/>
  <c r="F443" i="21" s="1"/>
  <c r="H441" i="21"/>
  <c r="I441" i="21" s="1"/>
  <c r="H442" i="21" l="1"/>
  <c r="I442" i="21" s="1"/>
  <c r="K441" i="21"/>
  <c r="J441" i="21"/>
  <c r="L441" i="21" s="1"/>
  <c r="G443" i="21"/>
  <c r="F444" i="21" s="1"/>
  <c r="G444" i="21" l="1"/>
  <c r="F445" i="21" s="1"/>
  <c r="H443" i="21"/>
  <c r="I443" i="21" s="1"/>
  <c r="K442" i="21"/>
  <c r="J442" i="21"/>
  <c r="L442" i="21" s="1"/>
  <c r="G445" i="21" l="1"/>
  <c r="F446" i="21" s="1"/>
  <c r="J443" i="21"/>
  <c r="L443" i="21" s="1"/>
  <c r="K443" i="21"/>
  <c r="H444" i="21"/>
  <c r="I444" i="21" s="1"/>
  <c r="K444" i="21" l="1"/>
  <c r="J444" i="21"/>
  <c r="L444" i="21" s="1"/>
  <c r="G446" i="21"/>
  <c r="F447" i="21" s="1"/>
  <c r="H445" i="21"/>
  <c r="I445" i="21" s="1"/>
  <c r="K445" i="21" l="1"/>
  <c r="J445" i="21"/>
  <c r="L445" i="21" s="1"/>
  <c r="G447" i="21"/>
  <c r="F448" i="21" s="1"/>
  <c r="H446" i="21"/>
  <c r="I446" i="21" s="1"/>
  <c r="H447" i="21" l="1"/>
  <c r="I447" i="21" s="1"/>
  <c r="K447" i="21" s="1"/>
  <c r="K446" i="21"/>
  <c r="J446" i="21"/>
  <c r="L446" i="21" s="1"/>
  <c r="G448" i="21"/>
  <c r="F449" i="21" s="1"/>
  <c r="J447" i="21" l="1"/>
  <c r="L447" i="21" s="1"/>
  <c r="H448" i="21"/>
  <c r="I448" i="21" s="1"/>
  <c r="G449" i="21"/>
  <c r="F450" i="21" s="1"/>
  <c r="H449" i="21" l="1"/>
  <c r="I449" i="21" s="1"/>
  <c r="G450" i="21"/>
  <c r="F451" i="21" s="1"/>
  <c r="J448" i="21"/>
  <c r="L448" i="21" s="1"/>
  <c r="K448" i="21"/>
  <c r="G451" i="21" l="1"/>
  <c r="F452" i="21" s="1"/>
  <c r="H450" i="21"/>
  <c r="I450" i="21" s="1"/>
  <c r="K449" i="21"/>
  <c r="J449" i="21"/>
  <c r="L449" i="21" s="1"/>
  <c r="J450" i="21" l="1"/>
  <c r="L450" i="21" s="1"/>
  <c r="K450" i="21"/>
  <c r="G452" i="21"/>
  <c r="F453" i="21" s="1"/>
  <c r="H451" i="21"/>
  <c r="I451" i="21" s="1"/>
  <c r="H452" i="21" l="1"/>
  <c r="I452" i="21" s="1"/>
  <c r="J452" i="21" s="1"/>
  <c r="L452" i="21" s="1"/>
  <c r="J451" i="21"/>
  <c r="L451" i="21" s="1"/>
  <c r="K451" i="21"/>
  <c r="G453" i="21"/>
  <c r="F454" i="21" s="1"/>
  <c r="K452" i="21" l="1"/>
  <c r="G454" i="21"/>
  <c r="F455" i="21" s="1"/>
  <c r="H453" i="21"/>
  <c r="I453" i="21" s="1"/>
  <c r="H454" i="21" l="1"/>
  <c r="I454" i="21" s="1"/>
  <c r="K454" i="21" s="1"/>
  <c r="K453" i="21"/>
  <c r="J453" i="21"/>
  <c r="L453" i="21" s="1"/>
  <c r="G455" i="21"/>
  <c r="F456" i="21" s="1"/>
  <c r="J454" i="21" l="1"/>
  <c r="L454" i="21" s="1"/>
  <c r="H455" i="21"/>
  <c r="I455" i="21" s="1"/>
  <c r="K455" i="21" s="1"/>
  <c r="G456" i="21"/>
  <c r="F457" i="21" s="1"/>
  <c r="J455" i="21" l="1"/>
  <c r="L455" i="21" s="1"/>
  <c r="H456" i="21"/>
  <c r="I456" i="21" s="1"/>
  <c r="K456" i="21" s="1"/>
  <c r="G457" i="21"/>
  <c r="F458" i="21" s="1"/>
  <c r="J456" i="21" l="1"/>
  <c r="L456" i="21" s="1"/>
  <c r="H457" i="21"/>
  <c r="I457" i="21" s="1"/>
  <c r="G458" i="21"/>
  <c r="F459" i="21" s="1"/>
  <c r="G459" i="21" l="1"/>
  <c r="F460" i="21" s="1"/>
  <c r="H458" i="21"/>
  <c r="I458" i="21" s="1"/>
  <c r="K457" i="21"/>
  <c r="J457" i="21"/>
  <c r="L457" i="21" s="1"/>
  <c r="K458" i="21" l="1"/>
  <c r="J458" i="21"/>
  <c r="L458" i="21" s="1"/>
  <c r="G460" i="21"/>
  <c r="F461" i="21" s="1"/>
  <c r="H459" i="21"/>
  <c r="I459" i="21" s="1"/>
  <c r="J459" i="21" l="1"/>
  <c r="L459" i="21" s="1"/>
  <c r="K459" i="21"/>
  <c r="G461" i="21"/>
  <c r="F462" i="21" s="1"/>
  <c r="H460" i="21"/>
  <c r="I460" i="21" s="1"/>
  <c r="K460" i="21" l="1"/>
  <c r="J460" i="21"/>
  <c r="L460" i="21" s="1"/>
  <c r="G462" i="21"/>
  <c r="F463" i="21" s="1"/>
  <c r="H461" i="21"/>
  <c r="I461" i="21" s="1"/>
  <c r="K461" i="21" l="1"/>
  <c r="J461" i="21"/>
  <c r="L461" i="21" s="1"/>
  <c r="G463" i="21"/>
  <c r="F464" i="21" s="1"/>
  <c r="H462" i="21"/>
  <c r="I462" i="21" s="1"/>
  <c r="K462" i="21" l="1"/>
  <c r="J462" i="21"/>
  <c r="L462" i="21" s="1"/>
  <c r="G464" i="21"/>
  <c r="F465" i="21" s="1"/>
  <c r="H463" i="21"/>
  <c r="I463" i="21" s="1"/>
  <c r="H464" i="21" l="1"/>
  <c r="I464" i="21" s="1"/>
  <c r="K464" i="21" s="1"/>
  <c r="K463" i="21"/>
  <c r="J463" i="21"/>
  <c r="L463" i="21" s="1"/>
  <c r="G465" i="21"/>
  <c r="F466" i="21" s="1"/>
  <c r="J464" i="21" l="1"/>
  <c r="L464" i="21" s="1"/>
  <c r="G466" i="21"/>
  <c r="F467" i="21" s="1"/>
  <c r="H465" i="21"/>
  <c r="I465" i="21" s="1"/>
  <c r="G467" i="21" l="1"/>
  <c r="F468" i="21" s="1"/>
  <c r="K465" i="21"/>
  <c r="J465" i="21"/>
  <c r="L465" i="21" s="1"/>
  <c r="H466" i="21"/>
  <c r="I466" i="21" s="1"/>
  <c r="H467" i="21" l="1"/>
  <c r="I467" i="21" s="1"/>
  <c r="J467" i="21" s="1"/>
  <c r="L467" i="21" s="1"/>
  <c r="K466" i="21"/>
  <c r="J466" i="21"/>
  <c r="L466" i="21" s="1"/>
  <c r="G468" i="21"/>
  <c r="F469" i="21" s="1"/>
  <c r="K467" i="21" l="1"/>
  <c r="G469" i="21"/>
  <c r="F470" i="21" s="1"/>
  <c r="H468" i="21"/>
  <c r="I468" i="21" s="1"/>
  <c r="H469" i="21" l="1"/>
  <c r="I469" i="21" s="1"/>
  <c r="K469" i="21" s="1"/>
  <c r="K468" i="21"/>
  <c r="J468" i="21"/>
  <c r="L468" i="21" s="1"/>
  <c r="G470" i="21"/>
  <c r="F471" i="21" s="1"/>
  <c r="J469" i="21" l="1"/>
  <c r="L469" i="21" s="1"/>
  <c r="H470" i="21"/>
  <c r="I470" i="21" s="1"/>
  <c r="G471" i="21"/>
  <c r="F472" i="21" s="1"/>
  <c r="G472" i="21" l="1"/>
  <c r="F473" i="21" s="1"/>
  <c r="H471" i="21"/>
  <c r="I471" i="21" s="1"/>
  <c r="K470" i="21"/>
  <c r="J470" i="21"/>
  <c r="L470" i="21" s="1"/>
  <c r="K471" i="21" l="1"/>
  <c r="J471" i="21"/>
  <c r="L471" i="21" s="1"/>
  <c r="H472" i="21"/>
  <c r="I472" i="21" s="1"/>
  <c r="G473" i="21"/>
  <c r="F474" i="21" s="1"/>
  <c r="G474" i="21" l="1"/>
  <c r="F475" i="21" s="1"/>
  <c r="H473" i="21"/>
  <c r="I473" i="21" s="1"/>
  <c r="K472" i="21"/>
  <c r="J472" i="21"/>
  <c r="L472" i="21" s="1"/>
  <c r="H474" i="21" l="1"/>
  <c r="I474" i="21" s="1"/>
  <c r="K474" i="21" s="1"/>
  <c r="K473" i="21"/>
  <c r="J473" i="21"/>
  <c r="L473" i="21" s="1"/>
  <c r="G475" i="21"/>
  <c r="F476" i="21" s="1"/>
  <c r="J474" i="21" l="1"/>
  <c r="L474" i="21" s="1"/>
  <c r="G476" i="21"/>
  <c r="F477" i="21" s="1"/>
  <c r="H475" i="21"/>
  <c r="I475" i="21" s="1"/>
  <c r="H476" i="21" l="1"/>
  <c r="I476" i="21" s="1"/>
  <c r="K476" i="21" s="1"/>
  <c r="J475" i="21"/>
  <c r="L475" i="21" s="1"/>
  <c r="K475" i="21"/>
  <c r="G477" i="21"/>
  <c r="F478" i="21" s="1"/>
  <c r="J476" i="21" l="1"/>
  <c r="L476" i="21" s="1"/>
  <c r="G478" i="21"/>
  <c r="F479" i="21" s="1"/>
  <c r="H477" i="21"/>
  <c r="I477" i="21" s="1"/>
  <c r="H478" i="21" l="1"/>
  <c r="I478" i="21" s="1"/>
  <c r="J478" i="21" s="1"/>
  <c r="L478" i="21" s="1"/>
  <c r="K477" i="21"/>
  <c r="J477" i="21"/>
  <c r="L477" i="21" s="1"/>
  <c r="G479" i="21"/>
  <c r="F480" i="21" s="1"/>
  <c r="K478" i="21" l="1"/>
  <c r="G480" i="21"/>
  <c r="F481" i="21" s="1"/>
  <c r="H479" i="21"/>
  <c r="I479" i="21" s="1"/>
  <c r="J479" i="21" l="1"/>
  <c r="L479" i="21" s="1"/>
  <c r="K479" i="21"/>
  <c r="H480" i="21"/>
  <c r="I480" i="21" s="1"/>
  <c r="G481" i="21"/>
  <c r="F482" i="21" s="1"/>
  <c r="G482" i="21" l="1"/>
  <c r="F483" i="21" s="1"/>
  <c r="H481" i="21"/>
  <c r="I481" i="21" s="1"/>
  <c r="K480" i="21"/>
  <c r="J480" i="21"/>
  <c r="L480" i="21" s="1"/>
  <c r="H482" i="21" l="1"/>
  <c r="I482" i="21" s="1"/>
  <c r="K482" i="21" s="1"/>
  <c r="J481" i="21"/>
  <c r="L481" i="21" s="1"/>
  <c r="K481" i="21"/>
  <c r="G483" i="21"/>
  <c r="F484" i="21" s="1"/>
  <c r="J482" i="21" l="1"/>
  <c r="L482" i="21" s="1"/>
  <c r="G484" i="21"/>
  <c r="F485" i="21" s="1"/>
  <c r="H483" i="21"/>
  <c r="I483" i="21" s="1"/>
  <c r="J483" i="21" l="1"/>
  <c r="L483" i="21" s="1"/>
  <c r="K483" i="21"/>
  <c r="H484" i="21"/>
  <c r="I484" i="21" s="1"/>
  <c r="G485" i="21"/>
  <c r="F486" i="21" s="1"/>
  <c r="G486" i="21" l="1"/>
  <c r="F487" i="21" s="1"/>
  <c r="H485" i="21"/>
  <c r="I485" i="21" s="1"/>
  <c r="K484" i="21"/>
  <c r="J484" i="21"/>
  <c r="L484" i="21" s="1"/>
  <c r="H486" i="21" l="1"/>
  <c r="I486" i="21" s="1"/>
  <c r="K486" i="21" s="1"/>
  <c r="K485" i="21"/>
  <c r="J485" i="21"/>
  <c r="L485" i="21" s="1"/>
  <c r="G487" i="21"/>
  <c r="F488" i="21" s="1"/>
  <c r="J486" i="21" l="1"/>
  <c r="L486" i="21" s="1"/>
  <c r="G488" i="21"/>
  <c r="F489" i="21" s="1"/>
  <c r="H487" i="21"/>
  <c r="I487" i="21" s="1"/>
  <c r="J487" i="21" l="1"/>
  <c r="L487" i="21" s="1"/>
  <c r="K487" i="21"/>
  <c r="H488" i="21"/>
  <c r="I488" i="21" s="1"/>
  <c r="G489" i="21"/>
  <c r="F490" i="21" s="1"/>
  <c r="G490" i="21" l="1"/>
  <c r="F491" i="21" s="1"/>
  <c r="H489" i="21"/>
  <c r="I489" i="21" s="1"/>
  <c r="K488" i="21"/>
  <c r="J488" i="21"/>
  <c r="L488" i="21" s="1"/>
  <c r="H490" i="21" l="1"/>
  <c r="I490" i="21" s="1"/>
  <c r="K490" i="21" s="1"/>
  <c r="K489" i="21"/>
  <c r="J489" i="21"/>
  <c r="L489" i="21" s="1"/>
  <c r="G491" i="21"/>
  <c r="F492" i="21" s="1"/>
  <c r="J490" i="21" l="1"/>
  <c r="L490" i="21" s="1"/>
  <c r="G492" i="21"/>
  <c r="F493" i="21" s="1"/>
  <c r="H491" i="21"/>
  <c r="I491" i="21" s="1"/>
  <c r="G493" i="21" l="1"/>
  <c r="F494" i="21" s="1"/>
  <c r="J491" i="21"/>
  <c r="L491" i="21" s="1"/>
  <c r="K491" i="21"/>
  <c r="H492" i="21"/>
  <c r="I492" i="21" s="1"/>
  <c r="K492" i="21" l="1"/>
  <c r="J492" i="21"/>
  <c r="L492" i="21" s="1"/>
  <c r="G494" i="21"/>
  <c r="F495" i="21" s="1"/>
  <c r="H493" i="21"/>
  <c r="I493" i="21" s="1"/>
  <c r="K493" i="21" l="1"/>
  <c r="J493" i="21"/>
  <c r="L493" i="21" s="1"/>
  <c r="G495" i="21"/>
  <c r="F496" i="21" s="1"/>
  <c r="H494" i="21"/>
  <c r="I494" i="21" s="1"/>
  <c r="H495" i="21" l="1"/>
  <c r="I495" i="21" s="1"/>
  <c r="J495" i="21" s="1"/>
  <c r="L495" i="21" s="1"/>
  <c r="K494" i="21"/>
  <c r="J494" i="21"/>
  <c r="L494" i="21" s="1"/>
  <c r="G496" i="21"/>
  <c r="F497" i="21" s="1"/>
  <c r="K495" i="21" l="1"/>
  <c r="G497" i="21"/>
  <c r="F498" i="21" s="1"/>
  <c r="H496" i="21"/>
  <c r="I496" i="21" s="1"/>
  <c r="K496" i="21" l="1"/>
  <c r="J496" i="21"/>
  <c r="L496" i="21" s="1"/>
  <c r="H497" i="21"/>
  <c r="I497" i="21" s="1"/>
  <c r="G498" i="21"/>
  <c r="F499" i="21" s="1"/>
  <c r="G499" i="21" l="1"/>
  <c r="F500" i="21" s="1"/>
  <c r="H498" i="21"/>
  <c r="I498" i="21" s="1"/>
  <c r="K497" i="21"/>
  <c r="J497" i="21"/>
  <c r="L497" i="21" s="1"/>
  <c r="K498" i="21" l="1"/>
  <c r="J498" i="21"/>
  <c r="L498" i="21" s="1"/>
  <c r="G500" i="21"/>
  <c r="F501" i="21" s="1"/>
  <c r="H499" i="21"/>
  <c r="I499" i="21" s="1"/>
  <c r="J499" i="21" l="1"/>
  <c r="L499" i="21" s="1"/>
  <c r="K499" i="21"/>
  <c r="H500" i="21"/>
  <c r="I500" i="21" s="1"/>
  <c r="G501" i="21"/>
  <c r="F502" i="21" s="1"/>
  <c r="G502" i="21" l="1"/>
  <c r="F503" i="21" s="1"/>
  <c r="H501" i="21"/>
  <c r="I501" i="21" s="1"/>
  <c r="K500" i="21"/>
  <c r="J500" i="21"/>
  <c r="L500" i="21" s="1"/>
  <c r="K501" i="21" l="1"/>
  <c r="J501" i="21"/>
  <c r="L501" i="21" s="1"/>
  <c r="G503" i="21"/>
  <c r="F504" i="21" s="1"/>
  <c r="H502" i="21"/>
  <c r="I502" i="21" s="1"/>
  <c r="G504" i="21" l="1"/>
  <c r="F505" i="21" s="1"/>
  <c r="K502" i="21"/>
  <c r="J502" i="21"/>
  <c r="L502" i="21" s="1"/>
  <c r="H503" i="21"/>
  <c r="I503" i="21" s="1"/>
  <c r="H504" i="21" l="1"/>
  <c r="I504" i="21" s="1"/>
  <c r="K504" i="21" s="1"/>
  <c r="G505" i="21"/>
  <c r="F506" i="21" s="1"/>
  <c r="J503" i="21"/>
  <c r="L503" i="21" s="1"/>
  <c r="K503" i="21"/>
  <c r="J504" i="21" l="1"/>
  <c r="L504" i="21" s="1"/>
  <c r="H505" i="21"/>
  <c r="I505" i="21" s="1"/>
  <c r="G506" i="21"/>
  <c r="F507" i="21" s="1"/>
  <c r="H506" i="21" l="1"/>
  <c r="I506" i="21" s="1"/>
  <c r="G507" i="21"/>
  <c r="F508" i="21" s="1"/>
  <c r="K505" i="21"/>
  <c r="J505" i="21"/>
  <c r="L505" i="21" s="1"/>
  <c r="H507" i="21" l="1"/>
  <c r="I507" i="21" s="1"/>
  <c r="J507" i="21" s="1"/>
  <c r="L507" i="21" s="1"/>
  <c r="G508" i="21"/>
  <c r="F509" i="21" s="1"/>
  <c r="J506" i="21"/>
  <c r="L506" i="21" s="1"/>
  <c r="K506" i="21"/>
  <c r="K507" i="21" l="1"/>
  <c r="H508" i="21"/>
  <c r="I508" i="21" s="1"/>
  <c r="G509" i="21"/>
  <c r="F510" i="21" s="1"/>
  <c r="G510" i="21" l="1"/>
  <c r="F511" i="21" s="1"/>
  <c r="H509" i="21"/>
  <c r="I509" i="21" s="1"/>
  <c r="K508" i="21"/>
  <c r="J508" i="21"/>
  <c r="L508" i="21" s="1"/>
  <c r="H510" i="21" l="1"/>
  <c r="I510" i="21" s="1"/>
  <c r="K510" i="21" s="1"/>
  <c r="K509" i="21"/>
  <c r="J509" i="21"/>
  <c r="L509" i="21" s="1"/>
  <c r="G511" i="21"/>
  <c r="F512" i="21" s="1"/>
  <c r="J510" i="21" l="1"/>
  <c r="L510" i="21" s="1"/>
  <c r="H511" i="21"/>
  <c r="I511" i="21" s="1"/>
  <c r="J511" i="21" s="1"/>
  <c r="L511" i="21" s="1"/>
  <c r="G512" i="21"/>
  <c r="F513" i="21" s="1"/>
  <c r="K511" i="21" l="1"/>
  <c r="H512" i="21"/>
  <c r="I512" i="21" s="1"/>
  <c r="K512" i="21" s="1"/>
  <c r="G513" i="21"/>
  <c r="F514" i="21" s="1"/>
  <c r="J512" i="21" l="1"/>
  <c r="L512" i="21" s="1"/>
  <c r="G514" i="21"/>
  <c r="F515" i="21" s="1"/>
  <c r="H513" i="21"/>
  <c r="I513" i="21" s="1"/>
  <c r="K513" i="21" l="1"/>
  <c r="J513" i="21"/>
  <c r="L513" i="21" s="1"/>
  <c r="G515" i="21"/>
  <c r="F516" i="21" s="1"/>
  <c r="H514" i="21"/>
  <c r="I514" i="21" s="1"/>
  <c r="G516" i="21" l="1"/>
  <c r="F517" i="21" s="1"/>
  <c r="H515" i="21"/>
  <c r="I515" i="21" s="1"/>
  <c r="K514" i="21"/>
  <c r="J514" i="21"/>
  <c r="L514" i="21" s="1"/>
  <c r="J515" i="21" l="1"/>
  <c r="L515" i="21" s="1"/>
  <c r="K515" i="21"/>
  <c r="H516" i="21"/>
  <c r="I516" i="21" s="1"/>
  <c r="G517" i="21"/>
  <c r="F518" i="21" s="1"/>
  <c r="H517" i="21" l="1"/>
  <c r="I517" i="21" s="1"/>
  <c r="G518" i="21"/>
  <c r="F519" i="21" s="1"/>
  <c r="K516" i="21"/>
  <c r="J516" i="21"/>
  <c r="L516" i="21" s="1"/>
  <c r="G519" i="21" l="1"/>
  <c r="F520" i="21" s="1"/>
  <c r="H518" i="21"/>
  <c r="I518" i="21" s="1"/>
  <c r="K517" i="21"/>
  <c r="J517" i="21"/>
  <c r="L517" i="21" s="1"/>
  <c r="H519" i="21" l="1"/>
  <c r="I519" i="21" s="1"/>
  <c r="J519" i="21" s="1"/>
  <c r="L519" i="21" s="1"/>
  <c r="K518" i="21"/>
  <c r="J518" i="21"/>
  <c r="L518" i="21" s="1"/>
  <c r="G520" i="21"/>
  <c r="F521" i="21" s="1"/>
  <c r="K519" i="21" l="1"/>
  <c r="G521" i="21"/>
  <c r="F522" i="21" s="1"/>
  <c r="H520" i="21"/>
  <c r="I520" i="21" s="1"/>
  <c r="H521" i="21" l="1"/>
  <c r="I521" i="21" s="1"/>
  <c r="K521" i="21" s="1"/>
  <c r="K520" i="21"/>
  <c r="J520" i="21"/>
  <c r="L520" i="21" s="1"/>
  <c r="G522" i="21"/>
  <c r="F523" i="21" s="1"/>
  <c r="J521" i="21" l="1"/>
  <c r="L521" i="21" s="1"/>
  <c r="H522" i="21"/>
  <c r="I522" i="21" s="1"/>
  <c r="J522" i="21" s="1"/>
  <c r="L522" i="21" s="1"/>
  <c r="G523" i="21"/>
  <c r="F524" i="21" s="1"/>
  <c r="K522" i="21" l="1"/>
  <c r="G524" i="21"/>
  <c r="F525" i="21" s="1"/>
  <c r="H523" i="21"/>
  <c r="I523" i="21" s="1"/>
  <c r="J523" i="21" l="1"/>
  <c r="L523" i="21" s="1"/>
  <c r="K523" i="21"/>
  <c r="H524" i="21"/>
  <c r="I524" i="21" s="1"/>
  <c r="G525" i="21"/>
  <c r="F526" i="21" s="1"/>
  <c r="G526" i="21" l="1"/>
  <c r="F527" i="21" s="1"/>
  <c r="H525" i="21"/>
  <c r="I525" i="21" s="1"/>
  <c r="K524" i="21"/>
  <c r="J524" i="21"/>
  <c r="L524" i="21" s="1"/>
  <c r="K525" i="21" l="1"/>
  <c r="J525" i="21"/>
  <c r="L525" i="21" s="1"/>
  <c r="G527" i="21"/>
  <c r="F528" i="21" s="1"/>
  <c r="H526" i="21"/>
  <c r="I526" i="21" s="1"/>
  <c r="H527" i="21" l="1"/>
  <c r="I527" i="21" s="1"/>
  <c r="J527" i="21" s="1"/>
  <c r="L527" i="21" s="1"/>
  <c r="K526" i="21"/>
  <c r="J526" i="21"/>
  <c r="L526" i="21" s="1"/>
  <c r="G528" i="21"/>
  <c r="F529" i="21" s="1"/>
  <c r="K527" i="21" l="1"/>
  <c r="H528" i="21"/>
  <c r="I528" i="21" s="1"/>
  <c r="K528" i="21" s="1"/>
  <c r="G529" i="21"/>
  <c r="F530" i="21" s="1"/>
  <c r="J528" i="21" l="1"/>
  <c r="L528" i="21" s="1"/>
  <c r="G530" i="21"/>
  <c r="F531" i="21" s="1"/>
  <c r="H529" i="21"/>
  <c r="I529" i="21" s="1"/>
  <c r="K529" i="21" l="1"/>
  <c r="J529" i="21"/>
  <c r="L529" i="21" s="1"/>
  <c r="H530" i="21"/>
  <c r="I530" i="21" s="1"/>
  <c r="G531" i="21"/>
  <c r="F532" i="21" s="1"/>
  <c r="G532" i="21" l="1"/>
  <c r="F533" i="21" s="1"/>
  <c r="H531" i="21"/>
  <c r="I531" i="21" s="1"/>
  <c r="K530" i="21"/>
  <c r="J530" i="21"/>
  <c r="L530" i="21" s="1"/>
  <c r="H532" i="21" l="1"/>
  <c r="I532" i="21" s="1"/>
  <c r="J531" i="21"/>
  <c r="L531" i="21" s="1"/>
  <c r="K531" i="21"/>
  <c r="G533" i="21"/>
  <c r="F534" i="21" s="1"/>
  <c r="G534" i="21" l="1"/>
  <c r="F535" i="21" s="1"/>
  <c r="H533" i="21"/>
  <c r="I533" i="21" s="1"/>
  <c r="K532" i="21"/>
  <c r="J532" i="21"/>
  <c r="L532" i="21" s="1"/>
  <c r="H534" i="21" l="1"/>
  <c r="I534" i="21" s="1"/>
  <c r="J534" i="21" s="1"/>
  <c r="L534" i="21" s="1"/>
  <c r="K533" i="21"/>
  <c r="J533" i="21"/>
  <c r="L533" i="21" s="1"/>
  <c r="G535" i="21"/>
  <c r="F536" i="21" s="1"/>
  <c r="K534" i="21" l="1"/>
  <c r="G536" i="21"/>
  <c r="F537" i="21" s="1"/>
  <c r="H535" i="21"/>
  <c r="I535" i="21" s="1"/>
  <c r="H536" i="21" l="1"/>
  <c r="I536" i="21" s="1"/>
  <c r="K536" i="21" s="1"/>
  <c r="G537" i="21"/>
  <c r="F538" i="21" s="1"/>
  <c r="J535" i="21"/>
  <c r="L535" i="21" s="1"/>
  <c r="K535" i="21"/>
  <c r="J536" i="21" l="1"/>
  <c r="L536" i="21" s="1"/>
  <c r="G538" i="21"/>
  <c r="F539" i="21" s="1"/>
  <c r="H537" i="21"/>
  <c r="I537" i="21" s="1"/>
  <c r="K537" i="21" l="1"/>
  <c r="J537" i="21"/>
  <c r="L537" i="21" s="1"/>
  <c r="G539" i="21"/>
  <c r="F540" i="21" s="1"/>
  <c r="H538" i="21"/>
  <c r="I538" i="21" s="1"/>
  <c r="G540" i="21" l="1"/>
  <c r="F541" i="21" s="1"/>
  <c r="J538" i="21"/>
  <c r="L538" i="21" s="1"/>
  <c r="K538" i="21"/>
  <c r="H539" i="21"/>
  <c r="I539" i="21" s="1"/>
  <c r="H540" i="21" l="1"/>
  <c r="I540" i="21" s="1"/>
  <c r="K540" i="21" s="1"/>
  <c r="J539" i="21"/>
  <c r="L539" i="21" s="1"/>
  <c r="K539" i="21"/>
  <c r="G541" i="21"/>
  <c r="F542" i="21" s="1"/>
  <c r="J540" i="21" l="1"/>
  <c r="L540" i="21" s="1"/>
  <c r="G542" i="21"/>
  <c r="F543" i="21" s="1"/>
  <c r="H541" i="21"/>
  <c r="I541" i="21" s="1"/>
  <c r="K541" i="21" l="1"/>
  <c r="J541" i="21"/>
  <c r="L541" i="21" s="1"/>
  <c r="G543" i="21"/>
  <c r="F544" i="21" s="1"/>
  <c r="H542" i="21"/>
  <c r="I542" i="21" s="1"/>
  <c r="G544" i="21" l="1"/>
  <c r="F545" i="21" s="1"/>
  <c r="K542" i="21"/>
  <c r="J542" i="21"/>
  <c r="L542" i="21" s="1"/>
  <c r="H543" i="21"/>
  <c r="I543" i="21" s="1"/>
  <c r="H544" i="21" l="1"/>
  <c r="I544" i="21" s="1"/>
  <c r="K544" i="21" s="1"/>
  <c r="J543" i="21"/>
  <c r="L543" i="21" s="1"/>
  <c r="K543" i="21"/>
  <c r="G545" i="21"/>
  <c r="F546" i="21" s="1"/>
  <c r="J544" i="21" l="1"/>
  <c r="L544" i="21" s="1"/>
  <c r="G546" i="21"/>
  <c r="F547" i="21" s="1"/>
  <c r="H545" i="21"/>
  <c r="I545" i="21" s="1"/>
  <c r="G547" i="21" l="1"/>
  <c r="F548" i="21" s="1"/>
  <c r="H546" i="21"/>
  <c r="I546" i="21" s="1"/>
  <c r="K545" i="21"/>
  <c r="J545" i="21"/>
  <c r="L545" i="21" s="1"/>
  <c r="K546" i="21" l="1"/>
  <c r="J546" i="21"/>
  <c r="L546" i="21" s="1"/>
  <c r="G548" i="21"/>
  <c r="F549" i="21" s="1"/>
  <c r="H547" i="21"/>
  <c r="I547" i="21" s="1"/>
  <c r="G549" i="21" l="1"/>
  <c r="F550" i="21" s="1"/>
  <c r="J547" i="21"/>
  <c r="L547" i="21" s="1"/>
  <c r="K547" i="21"/>
  <c r="H548" i="21"/>
  <c r="I548" i="21" s="1"/>
  <c r="H549" i="21" l="1"/>
  <c r="I549" i="21" s="1"/>
  <c r="K548" i="21"/>
  <c r="J548" i="21"/>
  <c r="L548" i="21" s="1"/>
  <c r="G550" i="21"/>
  <c r="F551" i="21" s="1"/>
  <c r="H550" i="21" l="1"/>
  <c r="I550" i="21" s="1"/>
  <c r="G551" i="21"/>
  <c r="F552" i="21" s="1"/>
  <c r="K549" i="21"/>
  <c r="J549" i="21"/>
  <c r="L549" i="21" s="1"/>
  <c r="G552" i="21" l="1"/>
  <c r="F553" i="21" s="1"/>
  <c r="H551" i="21"/>
  <c r="I551" i="21" s="1"/>
  <c r="K550" i="21"/>
  <c r="J550" i="21"/>
  <c r="L550" i="21" s="1"/>
  <c r="H552" i="21" l="1"/>
  <c r="I552" i="21" s="1"/>
  <c r="K552" i="21" s="1"/>
  <c r="J551" i="21"/>
  <c r="L551" i="21" s="1"/>
  <c r="K551" i="21"/>
  <c r="G553" i="21"/>
  <c r="F554" i="21" s="1"/>
  <c r="J552" i="21" l="1"/>
  <c r="L552" i="21" s="1"/>
  <c r="G554" i="21"/>
  <c r="F555" i="21" s="1"/>
  <c r="H553" i="21"/>
  <c r="I553" i="21" s="1"/>
  <c r="K553" i="21" l="1"/>
  <c r="J553" i="21"/>
  <c r="L553" i="21" s="1"/>
  <c r="G555" i="21"/>
  <c r="F556" i="21" s="1"/>
  <c r="H554" i="21"/>
  <c r="I554" i="21" s="1"/>
  <c r="J554" i="21" l="1"/>
  <c r="L554" i="21" s="1"/>
  <c r="K554" i="21"/>
  <c r="G556" i="21"/>
  <c r="F557" i="21" s="1"/>
  <c r="H555" i="21"/>
  <c r="I555" i="21" s="1"/>
  <c r="H556" i="21" l="1"/>
  <c r="I556" i="21" s="1"/>
  <c r="K556" i="21" s="1"/>
  <c r="J555" i="21"/>
  <c r="L555" i="21" s="1"/>
  <c r="K555" i="21"/>
  <c r="G557" i="21"/>
  <c r="F558" i="21" s="1"/>
  <c r="J556" i="21" l="1"/>
  <c r="L556" i="21" s="1"/>
  <c r="G558" i="21"/>
  <c r="F559" i="21" s="1"/>
  <c r="H557" i="21"/>
  <c r="I557" i="21" s="1"/>
  <c r="H558" i="21" l="1"/>
  <c r="I558" i="21" s="1"/>
  <c r="K558" i="21" s="1"/>
  <c r="K557" i="21"/>
  <c r="J557" i="21"/>
  <c r="L557" i="21" s="1"/>
  <c r="G559" i="21"/>
  <c r="F560" i="21" s="1"/>
  <c r="J558" i="21" l="1"/>
  <c r="L558" i="21" s="1"/>
  <c r="H559" i="21"/>
  <c r="I559" i="21" s="1"/>
  <c r="J559" i="21" s="1"/>
  <c r="L559" i="21" s="1"/>
  <c r="G560" i="21"/>
  <c r="F561" i="21" s="1"/>
  <c r="K559" i="21" l="1"/>
  <c r="H560" i="21"/>
  <c r="I560" i="21" s="1"/>
  <c r="K560" i="21" s="1"/>
  <c r="G561" i="21"/>
  <c r="F562" i="21" s="1"/>
  <c r="J560" i="21" l="1"/>
  <c r="L560" i="21" s="1"/>
  <c r="G562" i="21"/>
  <c r="F563" i="21" s="1"/>
  <c r="H561" i="21"/>
  <c r="I561" i="21" s="1"/>
  <c r="K561" i="21" l="1"/>
  <c r="J561" i="21"/>
  <c r="L561" i="21" s="1"/>
  <c r="H562" i="21"/>
  <c r="I562" i="21" s="1"/>
  <c r="G563" i="21"/>
  <c r="F564" i="21" s="1"/>
  <c r="H563" i="21" l="1"/>
  <c r="I563" i="21" s="1"/>
  <c r="J563" i="21" s="1"/>
  <c r="L563" i="21" s="1"/>
  <c r="K562" i="21"/>
  <c r="J562" i="21"/>
  <c r="L562" i="21" s="1"/>
  <c r="G564" i="21"/>
  <c r="F565" i="21" s="1"/>
  <c r="K563" i="21" l="1"/>
  <c r="H564" i="21"/>
  <c r="I564" i="21" s="1"/>
  <c r="K564" i="21" s="1"/>
  <c r="G565" i="21"/>
  <c r="F566" i="21" s="1"/>
  <c r="J564" i="21" l="1"/>
  <c r="L564" i="21" s="1"/>
  <c r="G566" i="21"/>
  <c r="F567" i="21" s="1"/>
  <c r="H565" i="21"/>
  <c r="I565" i="21" s="1"/>
  <c r="G567" i="21" l="1"/>
  <c r="F568" i="21" s="1"/>
  <c r="K565" i="21"/>
  <c r="J565" i="21"/>
  <c r="L565" i="21" s="1"/>
  <c r="H566" i="21"/>
  <c r="I566" i="21" s="1"/>
  <c r="K566" i="21" l="1"/>
  <c r="J566" i="21"/>
  <c r="L566" i="21" s="1"/>
  <c r="G568" i="21"/>
  <c r="F569" i="21" s="1"/>
  <c r="H567" i="21"/>
  <c r="I567" i="21" s="1"/>
  <c r="H568" i="21" l="1"/>
  <c r="I568" i="21" s="1"/>
  <c r="G569" i="21"/>
  <c r="F570" i="21" s="1"/>
  <c r="J567" i="21"/>
  <c r="L567" i="21" s="1"/>
  <c r="K567" i="21"/>
  <c r="G570" i="21" l="1"/>
  <c r="F571" i="21" s="1"/>
  <c r="H569" i="21"/>
  <c r="I569" i="21" s="1"/>
  <c r="K568" i="21"/>
  <c r="J568" i="21"/>
  <c r="L568" i="21" s="1"/>
  <c r="K569" i="21" l="1"/>
  <c r="J569" i="21"/>
  <c r="L569" i="21" s="1"/>
  <c r="G571" i="21"/>
  <c r="F572" i="21" s="1"/>
  <c r="H570" i="21"/>
  <c r="I570" i="21" s="1"/>
  <c r="G572" i="21" l="1"/>
  <c r="F573" i="21" s="1"/>
  <c r="J570" i="21"/>
  <c r="L570" i="21" s="1"/>
  <c r="K570" i="21"/>
  <c r="H571" i="21"/>
  <c r="I571" i="21" s="1"/>
  <c r="H572" i="21" l="1"/>
  <c r="I572" i="21" s="1"/>
  <c r="K572" i="21" s="1"/>
  <c r="J571" i="21"/>
  <c r="L571" i="21" s="1"/>
  <c r="K571" i="21"/>
  <c r="G573" i="21"/>
  <c r="F574" i="21" s="1"/>
  <c r="J572" i="21" l="1"/>
  <c r="L572" i="21" s="1"/>
  <c r="G574" i="21"/>
  <c r="F575" i="21" s="1"/>
  <c r="H573" i="21"/>
  <c r="I573" i="21" s="1"/>
  <c r="K573" i="21" l="1"/>
  <c r="J573" i="21"/>
  <c r="L573" i="21" s="1"/>
  <c r="G575" i="21"/>
  <c r="F576" i="21" s="1"/>
  <c r="H574" i="21"/>
  <c r="I574" i="21" s="1"/>
  <c r="H575" i="21" l="1"/>
  <c r="I575" i="21" s="1"/>
  <c r="G576" i="21"/>
  <c r="F577" i="21" s="1"/>
  <c r="K574" i="21"/>
  <c r="J574" i="21"/>
  <c r="L574" i="21" s="1"/>
  <c r="H576" i="21" l="1"/>
  <c r="I576" i="21" s="1"/>
  <c r="K576" i="21" s="1"/>
  <c r="G577" i="21"/>
  <c r="F578" i="21" s="1"/>
  <c r="J575" i="21"/>
  <c r="L575" i="21" s="1"/>
  <c r="K575" i="21"/>
  <c r="J576" i="21" l="1"/>
  <c r="L576" i="21" s="1"/>
  <c r="H577" i="21"/>
  <c r="I577" i="21" s="1"/>
  <c r="G578" i="21"/>
  <c r="F579" i="21" s="1"/>
  <c r="G579" i="21" l="1"/>
  <c r="F580" i="21" s="1"/>
  <c r="H578" i="21"/>
  <c r="I578" i="21" s="1"/>
  <c r="K577" i="21"/>
  <c r="J577" i="21"/>
  <c r="L577" i="21" s="1"/>
  <c r="H579" i="21" l="1"/>
  <c r="I579" i="21" s="1"/>
  <c r="J579" i="21" s="1"/>
  <c r="L579" i="21" s="1"/>
  <c r="K578" i="21"/>
  <c r="J578" i="21"/>
  <c r="L578" i="21" s="1"/>
  <c r="G580" i="21"/>
  <c r="F581" i="21" s="1"/>
  <c r="K579" i="21" l="1"/>
  <c r="G581" i="21"/>
  <c r="F582" i="21" s="1"/>
  <c r="H580" i="21"/>
  <c r="I580" i="21" s="1"/>
  <c r="H581" i="21" l="1"/>
  <c r="I581" i="21" s="1"/>
  <c r="K581" i="21" s="1"/>
  <c r="K580" i="21"/>
  <c r="J580" i="21"/>
  <c r="L580" i="21" s="1"/>
  <c r="G582" i="21"/>
  <c r="F583" i="21" s="1"/>
  <c r="J581" i="21" l="1"/>
  <c r="L581" i="21" s="1"/>
  <c r="H582" i="21"/>
  <c r="I582" i="21" s="1"/>
  <c r="G583" i="21"/>
  <c r="F584" i="21" s="1"/>
  <c r="H583" i="21" l="1"/>
  <c r="I583" i="21" s="1"/>
  <c r="G584" i="21"/>
  <c r="F585" i="21" s="1"/>
  <c r="K582" i="21"/>
  <c r="J582" i="21"/>
  <c r="L582" i="21" s="1"/>
  <c r="H584" i="21" l="1"/>
  <c r="I584" i="21" s="1"/>
  <c r="J583" i="21"/>
  <c r="L583" i="21" s="1"/>
  <c r="K583" i="21"/>
  <c r="G585" i="21"/>
  <c r="F586" i="21" s="1"/>
  <c r="H585" i="21" l="1"/>
  <c r="I585" i="21" s="1"/>
  <c r="J585" i="21" s="1"/>
  <c r="L585" i="21" s="1"/>
  <c r="K584" i="21"/>
  <c r="J584" i="21"/>
  <c r="L584" i="21" s="1"/>
  <c r="G586" i="21"/>
  <c r="F587" i="21" s="1"/>
  <c r="K585" i="21" l="1"/>
  <c r="H586" i="21"/>
  <c r="I586" i="21" s="1"/>
  <c r="J586" i="21" s="1"/>
  <c r="L586" i="21" s="1"/>
  <c r="G587" i="21"/>
  <c r="F588" i="21" s="1"/>
  <c r="K586" i="21" l="1"/>
  <c r="G588" i="21"/>
  <c r="F589" i="21" s="1"/>
  <c r="H587" i="21"/>
  <c r="I587" i="21" s="1"/>
  <c r="H588" i="21" l="1"/>
  <c r="I588" i="21" s="1"/>
  <c r="K588" i="21" s="1"/>
  <c r="J587" i="21"/>
  <c r="L587" i="21" s="1"/>
  <c r="K587" i="21"/>
  <c r="G589" i="21"/>
  <c r="F590" i="21" s="1"/>
  <c r="J588" i="21" l="1"/>
  <c r="L588" i="21" s="1"/>
  <c r="G590" i="21"/>
  <c r="F591" i="21" s="1"/>
  <c r="H589" i="21"/>
  <c r="I589" i="21" s="1"/>
  <c r="H590" i="21" l="1"/>
  <c r="I590" i="21" s="1"/>
  <c r="J590" i="21" s="1"/>
  <c r="L590" i="21" s="1"/>
  <c r="K589" i="21"/>
  <c r="J589" i="21"/>
  <c r="L589" i="21" s="1"/>
  <c r="G591" i="21"/>
  <c r="F592" i="21" s="1"/>
  <c r="H591" i="21" l="1"/>
  <c r="I591" i="21" s="1"/>
  <c r="K591" i="21" s="1"/>
  <c r="K590" i="21"/>
  <c r="G592" i="21"/>
  <c r="F593" i="21" s="1"/>
  <c r="J591" i="21" l="1"/>
  <c r="L591" i="21" s="1"/>
  <c r="H592" i="21"/>
  <c r="I592" i="21" s="1"/>
  <c r="K592" i="21" s="1"/>
  <c r="G593" i="21"/>
  <c r="F594" i="21" s="1"/>
  <c r="J592" i="21" l="1"/>
  <c r="L592" i="21" s="1"/>
  <c r="G594" i="21"/>
  <c r="F595" i="21" s="1"/>
  <c r="H593" i="21"/>
  <c r="I593" i="21" s="1"/>
  <c r="K593" i="21" l="1"/>
  <c r="J593" i="21"/>
  <c r="L593" i="21" s="1"/>
  <c r="G595" i="21"/>
  <c r="F596" i="21" s="1"/>
  <c r="H594" i="21"/>
  <c r="I594" i="21" s="1"/>
  <c r="K594" i="21" l="1"/>
  <c r="J594" i="21"/>
  <c r="L594" i="21" s="1"/>
  <c r="G596" i="21"/>
  <c r="F597" i="21" s="1"/>
  <c r="H595" i="21"/>
  <c r="I595" i="21" s="1"/>
  <c r="H596" i="21" l="1"/>
  <c r="I596" i="21" s="1"/>
  <c r="K596" i="21" s="1"/>
  <c r="J595" i="21"/>
  <c r="L595" i="21" s="1"/>
  <c r="K595" i="21"/>
  <c r="G597" i="21"/>
  <c r="F598" i="21" s="1"/>
  <c r="J596" i="21" l="1"/>
  <c r="L596" i="21" s="1"/>
  <c r="H597" i="21"/>
  <c r="I597" i="21" s="1"/>
  <c r="G598" i="21"/>
  <c r="F599" i="21" s="1"/>
  <c r="H598" i="21" l="1"/>
  <c r="I598" i="21" s="1"/>
  <c r="G599" i="21"/>
  <c r="F600" i="21" s="1"/>
  <c r="K597" i="21"/>
  <c r="J597" i="21"/>
  <c r="L597" i="21" s="1"/>
  <c r="G600" i="21" l="1"/>
  <c r="F601" i="21" s="1"/>
  <c r="H599" i="21"/>
  <c r="I599" i="21" s="1"/>
  <c r="K598" i="21"/>
  <c r="J598" i="21"/>
  <c r="L598" i="21" s="1"/>
  <c r="G601" i="21" l="1"/>
  <c r="F602" i="21" s="1"/>
  <c r="J599" i="21"/>
  <c r="L599" i="21" s="1"/>
  <c r="K599" i="21"/>
  <c r="H600" i="21"/>
  <c r="I600" i="21" s="1"/>
  <c r="H601" i="21" l="1"/>
  <c r="I601" i="21" s="1"/>
  <c r="K601" i="21" s="1"/>
  <c r="K600" i="21"/>
  <c r="J600" i="21"/>
  <c r="L600" i="21" s="1"/>
  <c r="G602" i="21"/>
  <c r="F603" i="21" s="1"/>
  <c r="J601" i="21" l="1"/>
  <c r="L601" i="21" s="1"/>
  <c r="H602" i="21"/>
  <c r="I602" i="21" s="1"/>
  <c r="J602" i="21" s="1"/>
  <c r="L602" i="21" s="1"/>
  <c r="G603" i="21"/>
  <c r="F604" i="21" s="1"/>
  <c r="K602" i="21" l="1"/>
  <c r="G604" i="21"/>
  <c r="F605" i="21" s="1"/>
  <c r="H603" i="21"/>
  <c r="I603" i="21" s="1"/>
  <c r="J603" i="21" l="1"/>
  <c r="L603" i="21" s="1"/>
  <c r="K603" i="21"/>
  <c r="H604" i="21"/>
  <c r="I604" i="21" s="1"/>
  <c r="G605" i="21"/>
  <c r="F606" i="21" s="1"/>
  <c r="G606" i="21" l="1"/>
  <c r="F607" i="21" s="1"/>
  <c r="H605" i="21"/>
  <c r="I605" i="21" s="1"/>
  <c r="K604" i="21"/>
  <c r="J604" i="21"/>
  <c r="L604" i="21" s="1"/>
  <c r="H606" i="21" l="1"/>
  <c r="I606" i="21" s="1"/>
  <c r="K606" i="21" s="1"/>
  <c r="K605" i="21"/>
  <c r="J605" i="21"/>
  <c r="L605" i="21" s="1"/>
  <c r="G607" i="21"/>
  <c r="F608" i="21" s="1"/>
  <c r="H607" i="21" l="1"/>
  <c r="I607" i="21" s="1"/>
  <c r="J607" i="21" s="1"/>
  <c r="L607" i="21" s="1"/>
  <c r="J606" i="21"/>
  <c r="L606" i="21" s="1"/>
  <c r="G608" i="21"/>
  <c r="F609" i="21" s="1"/>
  <c r="H608" i="21" l="1"/>
  <c r="I608" i="21" s="1"/>
  <c r="K608" i="21" s="1"/>
  <c r="K607" i="21"/>
  <c r="G609" i="21"/>
  <c r="F610" i="21" s="1"/>
  <c r="J608" i="21" l="1"/>
  <c r="L608" i="21" s="1"/>
  <c r="G610" i="21"/>
  <c r="F611" i="21" s="1"/>
  <c r="H609" i="21"/>
  <c r="I609" i="21" s="1"/>
  <c r="K609" i="21" l="1"/>
  <c r="J609" i="21"/>
  <c r="L609" i="21" s="1"/>
  <c r="G611" i="21"/>
  <c r="F612" i="21" s="1"/>
  <c r="H610" i="21"/>
  <c r="I610" i="21" s="1"/>
  <c r="G612" i="21" l="1"/>
  <c r="F613" i="21" s="1"/>
  <c r="H611" i="21"/>
  <c r="I611" i="21" s="1"/>
  <c r="K610" i="21"/>
  <c r="J610" i="21"/>
  <c r="L610" i="21" s="1"/>
  <c r="H612" i="21" l="1"/>
  <c r="I612" i="21" s="1"/>
  <c r="K612" i="21" s="1"/>
  <c r="J611" i="21"/>
  <c r="L611" i="21" s="1"/>
  <c r="K611" i="21"/>
  <c r="G613" i="21"/>
  <c r="F614" i="21" s="1"/>
  <c r="J612" i="21" l="1"/>
  <c r="L612" i="21" s="1"/>
  <c r="G614" i="21"/>
  <c r="F615" i="21" s="1"/>
  <c r="H613" i="21"/>
  <c r="I613" i="21" s="1"/>
  <c r="K613" i="21" l="1"/>
  <c r="J613" i="21"/>
  <c r="L613" i="21" s="1"/>
  <c r="G615" i="21"/>
  <c r="F616" i="21" s="1"/>
  <c r="H614" i="21"/>
  <c r="I614" i="21" s="1"/>
  <c r="H615" i="21" l="1"/>
  <c r="I615" i="21" s="1"/>
  <c r="K615" i="21" s="1"/>
  <c r="J614" i="21"/>
  <c r="L614" i="21" s="1"/>
  <c r="K614" i="21"/>
  <c r="G616" i="21"/>
  <c r="F617" i="21" s="1"/>
  <c r="J615" i="21" l="1"/>
  <c r="L615" i="21" s="1"/>
  <c r="G617" i="21"/>
  <c r="F618" i="21" s="1"/>
  <c r="H616" i="21"/>
  <c r="I616" i="21" s="1"/>
  <c r="G618" i="21" l="1"/>
  <c r="F619" i="21" s="1"/>
  <c r="K616" i="21"/>
  <c r="J616" i="21"/>
  <c r="L616" i="21" s="1"/>
  <c r="H617" i="21"/>
  <c r="I617" i="21" s="1"/>
  <c r="H618" i="21" l="1"/>
  <c r="I618" i="21" s="1"/>
  <c r="J618" i="21" s="1"/>
  <c r="L618" i="21" s="1"/>
  <c r="K617" i="21"/>
  <c r="J617" i="21"/>
  <c r="L617" i="21" s="1"/>
  <c r="G619" i="21"/>
  <c r="F620" i="21" s="1"/>
  <c r="K618" i="21" l="1"/>
  <c r="H619" i="21"/>
  <c r="I619" i="21" s="1"/>
  <c r="G620" i="21"/>
  <c r="F621" i="21" s="1"/>
  <c r="H620" i="21" l="1"/>
  <c r="I620" i="21" s="1"/>
  <c r="K620" i="21" s="1"/>
  <c r="K619" i="21"/>
  <c r="J619" i="21"/>
  <c r="L619" i="21" s="1"/>
  <c r="G621" i="21"/>
  <c r="F622" i="21" s="1"/>
  <c r="J620" i="21" l="1"/>
  <c r="L620" i="21" s="1"/>
  <c r="G622" i="21"/>
  <c r="F623" i="21" s="1"/>
  <c r="H621" i="21"/>
  <c r="I621" i="21" s="1"/>
  <c r="K621" i="21" l="1"/>
  <c r="J621" i="21"/>
  <c r="L621" i="21" s="1"/>
  <c r="G623" i="21"/>
  <c r="F624" i="21" s="1"/>
  <c r="H622" i="21"/>
  <c r="I622" i="21" s="1"/>
  <c r="H623" i="21" l="1"/>
  <c r="I623" i="21" s="1"/>
  <c r="J623" i="21" s="1"/>
  <c r="L623" i="21" s="1"/>
  <c r="J622" i="21"/>
  <c r="L622" i="21" s="1"/>
  <c r="K622" i="21"/>
  <c r="G624" i="21"/>
  <c r="F625" i="21" s="1"/>
  <c r="K623" i="21" l="1"/>
  <c r="H624" i="21"/>
  <c r="I624" i="21" s="1"/>
  <c r="G625" i="21"/>
  <c r="F626" i="21" s="1"/>
  <c r="G626" i="21" l="1"/>
  <c r="F627" i="21" s="1"/>
  <c r="H625" i="21"/>
  <c r="I625" i="21" s="1"/>
  <c r="K624" i="21"/>
  <c r="J624" i="21"/>
  <c r="L624" i="21" s="1"/>
  <c r="K625" i="21" l="1"/>
  <c r="J625" i="21"/>
  <c r="L625" i="21" s="1"/>
  <c r="G627" i="21"/>
  <c r="F628" i="21" s="1"/>
  <c r="H626" i="21"/>
  <c r="I626" i="21" s="1"/>
  <c r="J626" i="21" l="1"/>
  <c r="L626" i="21" s="1"/>
  <c r="K626" i="21"/>
  <c r="H627" i="21"/>
  <c r="I627" i="21" s="1"/>
  <c r="G628" i="21"/>
  <c r="F629" i="21" s="1"/>
  <c r="G629" i="21" l="1"/>
  <c r="F630" i="21" s="1"/>
  <c r="H628" i="21"/>
  <c r="I628" i="21" s="1"/>
  <c r="K627" i="21"/>
  <c r="J627" i="21"/>
  <c r="L627" i="21" s="1"/>
  <c r="K628" i="21" l="1"/>
  <c r="J628" i="21"/>
  <c r="L628" i="21" s="1"/>
  <c r="G630" i="21"/>
  <c r="F631" i="21" s="1"/>
  <c r="H629" i="21"/>
  <c r="I629" i="21" s="1"/>
  <c r="K629" i="21" l="1"/>
  <c r="J629" i="21"/>
  <c r="L629" i="21" s="1"/>
  <c r="H630" i="21"/>
  <c r="I630" i="21" s="1"/>
  <c r="G631" i="21"/>
  <c r="F632" i="21" s="1"/>
  <c r="H631" i="21" l="1"/>
  <c r="I631" i="21" s="1"/>
  <c r="J631" i="21" s="1"/>
  <c r="L631" i="21" s="1"/>
  <c r="G632" i="21"/>
  <c r="F633" i="21" s="1"/>
  <c r="J630" i="21"/>
  <c r="L630" i="21" s="1"/>
  <c r="K630" i="21"/>
  <c r="K631" i="21" l="1"/>
  <c r="G633" i="21"/>
  <c r="F634" i="21" s="1"/>
  <c r="H632" i="21"/>
  <c r="I632" i="21" s="1"/>
  <c r="K632" i="21" l="1"/>
  <c r="J632" i="21"/>
  <c r="L632" i="21" s="1"/>
  <c r="G634" i="21"/>
  <c r="F635" i="21" s="1"/>
  <c r="H633" i="21"/>
  <c r="I633" i="21" s="1"/>
  <c r="G635" i="21" l="1"/>
  <c r="F636" i="21" s="1"/>
  <c r="J633" i="21"/>
  <c r="L633" i="21" s="1"/>
  <c r="K633" i="21"/>
  <c r="H634" i="21"/>
  <c r="I634" i="21" s="1"/>
  <c r="J634" i="21" l="1"/>
  <c r="L634" i="21" s="1"/>
  <c r="K634" i="21"/>
  <c r="H635" i="21"/>
  <c r="I635" i="21" s="1"/>
  <c r="G636" i="21"/>
  <c r="F637" i="21" s="1"/>
  <c r="G637" i="21" l="1"/>
  <c r="F638" i="21" s="1"/>
  <c r="H636" i="21"/>
  <c r="I636" i="21" s="1"/>
  <c r="K635" i="21"/>
  <c r="J635" i="21"/>
  <c r="L635" i="21" s="1"/>
  <c r="H637" i="21" l="1"/>
  <c r="I637" i="21" s="1"/>
  <c r="J637" i="21" s="1"/>
  <c r="L637" i="21" s="1"/>
  <c r="K636" i="21"/>
  <c r="J636" i="21"/>
  <c r="L636" i="21" s="1"/>
  <c r="G638" i="21"/>
  <c r="F639" i="21" s="1"/>
  <c r="K637" i="21" l="1"/>
  <c r="H638" i="21"/>
  <c r="I638" i="21" s="1"/>
  <c r="K638" i="21" s="1"/>
  <c r="G639" i="21"/>
  <c r="F640" i="21" s="1"/>
  <c r="J638" i="21" l="1"/>
  <c r="L638" i="21" s="1"/>
  <c r="H639" i="21"/>
  <c r="I639" i="21" s="1"/>
  <c r="K639" i="21" s="1"/>
  <c r="G640" i="21"/>
  <c r="F641" i="21" s="1"/>
  <c r="J639" i="21" l="1"/>
  <c r="L639" i="21" s="1"/>
  <c r="G641" i="21"/>
  <c r="F642" i="21" s="1"/>
  <c r="H640" i="21"/>
  <c r="I640" i="21" s="1"/>
  <c r="K640" i="21" l="1"/>
  <c r="J640" i="21"/>
  <c r="L640" i="21" s="1"/>
  <c r="G642" i="21"/>
  <c r="F643" i="21" s="1"/>
  <c r="H641" i="21"/>
  <c r="I641" i="21" s="1"/>
  <c r="G643" i="21" l="1"/>
  <c r="F644" i="21" s="1"/>
  <c r="H642" i="21"/>
  <c r="I642" i="21" s="1"/>
  <c r="K641" i="21"/>
  <c r="J641" i="21"/>
  <c r="L641" i="21" s="1"/>
  <c r="J642" i="21" l="1"/>
  <c r="L642" i="21" s="1"/>
  <c r="K642" i="21"/>
  <c r="H643" i="21"/>
  <c r="I643" i="21" s="1"/>
  <c r="G644" i="21"/>
  <c r="F645" i="21" s="1"/>
  <c r="K643" i="21" l="1"/>
  <c r="J643" i="21"/>
  <c r="L643" i="21" s="1"/>
  <c r="G645" i="21"/>
  <c r="F646" i="21" s="1"/>
  <c r="H644" i="21"/>
  <c r="I644" i="21" s="1"/>
  <c r="G646" i="21" l="1"/>
  <c r="F647" i="21" s="1"/>
  <c r="H645" i="21"/>
  <c r="I645" i="21" s="1"/>
  <c r="K644" i="21"/>
  <c r="J644" i="21"/>
  <c r="L644" i="21" s="1"/>
  <c r="K645" i="21" l="1"/>
  <c r="J645" i="21"/>
  <c r="L645" i="21" s="1"/>
  <c r="G647" i="21"/>
  <c r="F648" i="21" s="1"/>
  <c r="H646" i="21"/>
  <c r="I646" i="21" s="1"/>
  <c r="H647" i="21" l="1"/>
  <c r="I647" i="21" s="1"/>
  <c r="K647" i="21" s="1"/>
  <c r="J646" i="21"/>
  <c r="L646" i="21" s="1"/>
  <c r="K646" i="21"/>
  <c r="G648" i="21"/>
  <c r="F649" i="21" s="1"/>
  <c r="J647" i="21" l="1"/>
  <c r="L647" i="21" s="1"/>
  <c r="H648" i="21"/>
  <c r="I648" i="21" s="1"/>
  <c r="G649" i="21"/>
  <c r="F650" i="21" s="1"/>
  <c r="H649" i="21" l="1"/>
  <c r="I649" i="21" s="1"/>
  <c r="J649" i="21" s="1"/>
  <c r="L649" i="21" s="1"/>
  <c r="G650" i="21"/>
  <c r="F651" i="21" s="1"/>
  <c r="K648" i="21"/>
  <c r="J648" i="21"/>
  <c r="L648" i="21" s="1"/>
  <c r="K649" i="21" l="1"/>
  <c r="G651" i="21"/>
  <c r="F652" i="21" s="1"/>
  <c r="H650" i="21"/>
  <c r="I650" i="21" s="1"/>
  <c r="H651" i="21" l="1"/>
  <c r="I651" i="21" s="1"/>
  <c r="K651" i="21" s="1"/>
  <c r="J650" i="21"/>
  <c r="L650" i="21" s="1"/>
  <c r="K650" i="21"/>
  <c r="G652" i="21"/>
  <c r="F653" i="21" s="1"/>
  <c r="J651" i="21" l="1"/>
  <c r="L651" i="21" s="1"/>
  <c r="G653" i="21"/>
  <c r="F654" i="21" s="1"/>
  <c r="H652" i="21"/>
  <c r="I652" i="21" s="1"/>
  <c r="H653" i="21" l="1"/>
  <c r="I653" i="21" s="1"/>
  <c r="K653" i="21" s="1"/>
  <c r="K652" i="21"/>
  <c r="J652" i="21"/>
  <c r="L652" i="21" s="1"/>
  <c r="G654" i="21"/>
  <c r="F655" i="21" s="1"/>
  <c r="H654" i="21" l="1"/>
  <c r="I654" i="21" s="1"/>
  <c r="J654" i="21" s="1"/>
  <c r="L654" i="21" s="1"/>
  <c r="J653" i="21"/>
  <c r="L653" i="21" s="1"/>
  <c r="G655" i="21"/>
  <c r="F656" i="21" s="1"/>
  <c r="K654" i="21" l="1"/>
  <c r="H655" i="21"/>
  <c r="I655" i="21" s="1"/>
  <c r="K655" i="21" s="1"/>
  <c r="G656" i="21"/>
  <c r="F657" i="21" s="1"/>
  <c r="J655" i="21" l="1"/>
  <c r="L655" i="21" s="1"/>
  <c r="G657" i="21"/>
  <c r="F658" i="21" s="1"/>
  <c r="H656" i="21"/>
  <c r="I656" i="21" s="1"/>
  <c r="H657" i="21" l="1"/>
  <c r="I657" i="21" s="1"/>
  <c r="K657" i="21" s="1"/>
  <c r="K656" i="21"/>
  <c r="J656" i="21"/>
  <c r="L656" i="21" s="1"/>
  <c r="G658" i="21"/>
  <c r="F659" i="21" s="1"/>
  <c r="J657" i="21" l="1"/>
  <c r="L657" i="21" s="1"/>
  <c r="G659" i="21"/>
  <c r="F660" i="21" s="1"/>
  <c r="H658" i="21"/>
  <c r="I658" i="21" s="1"/>
  <c r="J658" i="21" l="1"/>
  <c r="L658" i="21" s="1"/>
  <c r="K658" i="21"/>
  <c r="H659" i="21"/>
  <c r="I659" i="21" s="1"/>
  <c r="G660" i="21"/>
  <c r="F661" i="21" s="1"/>
  <c r="G661" i="21" l="1"/>
  <c r="F662" i="21" s="1"/>
  <c r="H660" i="21"/>
  <c r="I660" i="21" s="1"/>
  <c r="K659" i="21"/>
  <c r="J659" i="21"/>
  <c r="L659" i="21" s="1"/>
  <c r="H661" i="21" l="1"/>
  <c r="I661" i="21" s="1"/>
  <c r="K661" i="21" s="1"/>
  <c r="K660" i="21"/>
  <c r="J660" i="21"/>
  <c r="L660" i="21" s="1"/>
  <c r="G662" i="21"/>
  <c r="F663" i="21" s="1"/>
  <c r="J661" i="21" l="1"/>
  <c r="L661" i="21" s="1"/>
  <c r="G663" i="21"/>
  <c r="F664" i="21" s="1"/>
  <c r="H662" i="21"/>
  <c r="I662" i="21" s="1"/>
  <c r="J662" i="21" l="1"/>
  <c r="L662" i="21" s="1"/>
  <c r="K662" i="21"/>
  <c r="H663" i="21"/>
  <c r="I663" i="21" s="1"/>
  <c r="G664" i="21"/>
  <c r="F665" i="21" s="1"/>
  <c r="G665" i="21" l="1"/>
  <c r="F666" i="21" s="1"/>
  <c r="H664" i="21"/>
  <c r="I664" i="21" s="1"/>
  <c r="K663" i="21"/>
  <c r="J663" i="21"/>
  <c r="L663" i="21" s="1"/>
  <c r="H665" i="21" l="1"/>
  <c r="I665" i="21" s="1"/>
  <c r="K665" i="21" s="1"/>
  <c r="K664" i="21"/>
  <c r="J664" i="21"/>
  <c r="L664" i="21" s="1"/>
  <c r="G666" i="21"/>
  <c r="F667" i="21" s="1"/>
  <c r="J665" i="21" l="1"/>
  <c r="L665" i="21" s="1"/>
  <c r="G667" i="21"/>
  <c r="F668" i="21" s="1"/>
  <c r="H666" i="21"/>
  <c r="I666" i="21" s="1"/>
  <c r="H667" i="21" l="1"/>
  <c r="I667" i="21" s="1"/>
  <c r="J666" i="21"/>
  <c r="L666" i="21" s="1"/>
  <c r="K666" i="21"/>
  <c r="G668" i="21"/>
  <c r="F669" i="21" s="1"/>
  <c r="G669" i="21" l="1"/>
  <c r="F670" i="21" s="1"/>
  <c r="H668" i="21"/>
  <c r="I668" i="21" s="1"/>
  <c r="K667" i="21"/>
  <c r="J667" i="21"/>
  <c r="L667" i="21" s="1"/>
  <c r="H669" i="21" l="1"/>
  <c r="I669" i="21" s="1"/>
  <c r="K669" i="21" s="1"/>
  <c r="K668" i="21"/>
  <c r="J668" i="21"/>
  <c r="L668" i="21" s="1"/>
  <c r="G670" i="21"/>
  <c r="F671" i="21" s="1"/>
  <c r="J669" i="21" l="1"/>
  <c r="L669" i="21" s="1"/>
  <c r="G671" i="21"/>
  <c r="F672" i="21" s="1"/>
  <c r="H670" i="21"/>
  <c r="I670" i="21" s="1"/>
  <c r="G672" i="21" l="1"/>
  <c r="F673" i="21" s="1"/>
  <c r="J670" i="21"/>
  <c r="L670" i="21" s="1"/>
  <c r="K670" i="21"/>
  <c r="H671" i="21"/>
  <c r="I671" i="21" s="1"/>
  <c r="K671" i="21" l="1"/>
  <c r="J671" i="21"/>
  <c r="L671" i="21" s="1"/>
  <c r="G673" i="21"/>
  <c r="F674" i="21" s="1"/>
  <c r="H672" i="21"/>
  <c r="I672" i="21" s="1"/>
  <c r="G674" i="21" l="1"/>
  <c r="F675" i="21" s="1"/>
  <c r="K672" i="21"/>
  <c r="J672" i="21"/>
  <c r="L672" i="21" s="1"/>
  <c r="H673" i="21"/>
  <c r="I673" i="21" s="1"/>
  <c r="K673" i="21" l="1"/>
  <c r="J673" i="21"/>
  <c r="L673" i="21" s="1"/>
  <c r="G675" i="21"/>
  <c r="F676" i="21" s="1"/>
  <c r="H674" i="21"/>
  <c r="I674" i="21" s="1"/>
  <c r="H675" i="21" l="1"/>
  <c r="I675" i="21" s="1"/>
  <c r="K675" i="21" s="1"/>
  <c r="J674" i="21"/>
  <c r="L674" i="21" s="1"/>
  <c r="K674" i="21"/>
  <c r="G676" i="21"/>
  <c r="F677" i="21" s="1"/>
  <c r="J675" i="21" l="1"/>
  <c r="L675" i="21" s="1"/>
  <c r="G677" i="21"/>
  <c r="F678" i="21" s="1"/>
  <c r="H676" i="21"/>
  <c r="I676" i="21" s="1"/>
  <c r="H677" i="21" l="1"/>
  <c r="I677" i="21" s="1"/>
  <c r="K677" i="21" s="1"/>
  <c r="K676" i="21"/>
  <c r="J676" i="21"/>
  <c r="L676" i="21" s="1"/>
  <c r="G678" i="21"/>
  <c r="F679" i="21" s="1"/>
  <c r="J677" i="21" l="1"/>
  <c r="L677" i="21" s="1"/>
  <c r="G679" i="21"/>
  <c r="F680" i="21" s="1"/>
  <c r="H678" i="21"/>
  <c r="I678" i="21" s="1"/>
  <c r="H679" i="21" l="1"/>
  <c r="I679" i="21" s="1"/>
  <c r="G680" i="21"/>
  <c r="F681" i="21" s="1"/>
  <c r="J678" i="21"/>
  <c r="L678" i="21" s="1"/>
  <c r="K678" i="21"/>
  <c r="G681" i="21" l="1"/>
  <c r="F682" i="21" s="1"/>
  <c r="H680" i="21"/>
  <c r="I680" i="21" s="1"/>
  <c r="K679" i="21"/>
  <c r="J679" i="21"/>
  <c r="L679" i="21" s="1"/>
  <c r="H681" i="21" l="1"/>
  <c r="I681" i="21" s="1"/>
  <c r="K681" i="21" s="1"/>
  <c r="K680" i="21"/>
  <c r="J680" i="21"/>
  <c r="L680" i="21" s="1"/>
  <c r="G682" i="21"/>
  <c r="F683" i="21" s="1"/>
  <c r="J681" i="21" l="1"/>
  <c r="L681" i="21" s="1"/>
  <c r="G683" i="21"/>
  <c r="F684" i="21" s="1"/>
  <c r="H682" i="21"/>
  <c r="I682" i="21" s="1"/>
  <c r="G684" i="21" l="1"/>
  <c r="F685" i="21" s="1"/>
  <c r="J682" i="21"/>
  <c r="L682" i="21" s="1"/>
  <c r="K682" i="21"/>
  <c r="H683" i="21"/>
  <c r="I683" i="21" s="1"/>
  <c r="K683" i="21" l="1"/>
  <c r="J683" i="21"/>
  <c r="L683" i="21" s="1"/>
  <c r="G685" i="21"/>
  <c r="F686" i="21" s="1"/>
  <c r="H684" i="21"/>
  <c r="I684" i="21" s="1"/>
  <c r="H685" i="21" l="1"/>
  <c r="I685" i="21" s="1"/>
  <c r="K685" i="21" s="1"/>
  <c r="K684" i="21"/>
  <c r="J684" i="21"/>
  <c r="L684" i="21" s="1"/>
  <c r="G686" i="21"/>
  <c r="F687" i="21" s="1"/>
  <c r="J685" i="21" l="1"/>
  <c r="L685" i="21" s="1"/>
  <c r="G687" i="21"/>
  <c r="F688" i="21" s="1"/>
  <c r="H686" i="21"/>
  <c r="I686" i="21" s="1"/>
  <c r="H687" i="21" l="1"/>
  <c r="I687" i="21" s="1"/>
  <c r="K687" i="21" s="1"/>
  <c r="J686" i="21"/>
  <c r="L686" i="21" s="1"/>
  <c r="K686" i="21"/>
  <c r="G688" i="21"/>
  <c r="F689" i="21" s="1"/>
  <c r="J687" i="21" l="1"/>
  <c r="L687" i="21" s="1"/>
  <c r="G689" i="21"/>
  <c r="F690" i="21" s="1"/>
  <c r="H688" i="21"/>
  <c r="I688" i="21" s="1"/>
  <c r="G690" i="21" l="1"/>
  <c r="F691" i="21" s="1"/>
  <c r="K688" i="21"/>
  <c r="J688" i="21"/>
  <c r="L688" i="21" s="1"/>
  <c r="H689" i="21"/>
  <c r="I689" i="21" s="1"/>
  <c r="K689" i="21" l="1"/>
  <c r="J689" i="21"/>
  <c r="L689" i="21" s="1"/>
  <c r="G691" i="21"/>
  <c r="F692" i="21" s="1"/>
  <c r="H690" i="21"/>
  <c r="I690" i="21" s="1"/>
  <c r="J690" i="21" l="1"/>
  <c r="L690" i="21" s="1"/>
  <c r="K690" i="21"/>
  <c r="H691" i="21"/>
  <c r="I691" i="21" s="1"/>
  <c r="G692" i="21"/>
  <c r="F693" i="21" s="1"/>
  <c r="G693" i="21" l="1"/>
  <c r="F694" i="21" s="1"/>
  <c r="H692" i="21"/>
  <c r="I692" i="21" s="1"/>
  <c r="K691" i="21"/>
  <c r="J691" i="21"/>
  <c r="L691" i="21" s="1"/>
  <c r="H693" i="21" l="1"/>
  <c r="I693" i="21" s="1"/>
  <c r="K693" i="21" s="1"/>
  <c r="K692" i="21"/>
  <c r="J692" i="21"/>
  <c r="L692" i="21" s="1"/>
  <c r="G694" i="21"/>
  <c r="F695" i="21" s="1"/>
  <c r="J693" i="21" l="1"/>
  <c r="L693" i="21" s="1"/>
  <c r="G695" i="21"/>
  <c r="F696" i="21" s="1"/>
  <c r="H694" i="21"/>
  <c r="I694" i="21" s="1"/>
  <c r="J694" i="21" l="1"/>
  <c r="L694" i="21" s="1"/>
  <c r="K694" i="21"/>
  <c r="H695" i="21"/>
  <c r="I695" i="21" s="1"/>
  <c r="G696" i="21"/>
  <c r="F697" i="21" s="1"/>
  <c r="G697" i="21" l="1"/>
  <c r="F698" i="21" s="1"/>
  <c r="H696" i="21"/>
  <c r="I696" i="21" s="1"/>
  <c r="K695" i="21"/>
  <c r="J695" i="21"/>
  <c r="L695" i="21" s="1"/>
  <c r="H697" i="21" l="1"/>
  <c r="I697" i="21" s="1"/>
  <c r="K697" i="21" s="1"/>
  <c r="K696" i="21"/>
  <c r="J696" i="21"/>
  <c r="L696" i="21" s="1"/>
  <c r="G698" i="21"/>
  <c r="F699" i="21" s="1"/>
  <c r="J697" i="21" l="1"/>
  <c r="L697" i="21" s="1"/>
  <c r="G699" i="21"/>
  <c r="F700" i="21" s="1"/>
  <c r="H698" i="21"/>
  <c r="I698" i="21" s="1"/>
  <c r="J698" i="21" l="1"/>
  <c r="L698" i="21" s="1"/>
  <c r="K698" i="21"/>
  <c r="H699" i="21"/>
  <c r="I699" i="21" s="1"/>
  <c r="G700" i="21"/>
  <c r="F701" i="21" s="1"/>
  <c r="G701" i="21" l="1"/>
  <c r="F702" i="21" s="1"/>
  <c r="H700" i="21"/>
  <c r="I700" i="21" s="1"/>
  <c r="K699" i="21"/>
  <c r="J699" i="21"/>
  <c r="L699" i="21" s="1"/>
  <c r="H701" i="21" l="1"/>
  <c r="I701" i="21" s="1"/>
  <c r="K701" i="21" s="1"/>
  <c r="K700" i="21"/>
  <c r="J700" i="21"/>
  <c r="L700" i="21" s="1"/>
  <c r="G702" i="21"/>
  <c r="F703" i="21" s="1"/>
  <c r="J701" i="21" l="1"/>
  <c r="L701" i="21" s="1"/>
  <c r="G703" i="21"/>
  <c r="F704" i="21" s="1"/>
  <c r="H702" i="21"/>
  <c r="I702" i="21" s="1"/>
  <c r="J702" i="21" l="1"/>
  <c r="L702" i="21" s="1"/>
  <c r="K702" i="21"/>
  <c r="H703" i="21"/>
  <c r="I703" i="21" s="1"/>
  <c r="G704" i="21"/>
  <c r="F705" i="21" s="1"/>
  <c r="G705" i="21" l="1"/>
  <c r="F706" i="21" s="1"/>
  <c r="H704" i="21"/>
  <c r="I704" i="21" s="1"/>
  <c r="K703" i="21"/>
  <c r="J703" i="21"/>
  <c r="L703" i="21" s="1"/>
  <c r="H705" i="21" l="1"/>
  <c r="I705" i="21" s="1"/>
  <c r="K705" i="21" s="1"/>
  <c r="K704" i="21"/>
  <c r="J704" i="21"/>
  <c r="L704" i="21" s="1"/>
  <c r="G706" i="21"/>
  <c r="F707" i="21" s="1"/>
  <c r="J705" i="21" l="1"/>
  <c r="L705" i="21" s="1"/>
  <c r="G707" i="21"/>
  <c r="F708" i="21" s="1"/>
  <c r="H706" i="21"/>
  <c r="I706" i="21" s="1"/>
  <c r="J706" i="21" l="1"/>
  <c r="L706" i="21" s="1"/>
  <c r="K706" i="21"/>
  <c r="H707" i="21"/>
  <c r="I707" i="21" s="1"/>
  <c r="G708" i="21"/>
  <c r="F709" i="21" s="1"/>
  <c r="G709" i="21" l="1"/>
  <c r="F710" i="21" s="1"/>
  <c r="H708" i="21"/>
  <c r="I708" i="21" s="1"/>
  <c r="K707" i="21"/>
  <c r="J707" i="21"/>
  <c r="L707" i="21" s="1"/>
  <c r="K708" i="21" l="1"/>
  <c r="J708" i="21"/>
  <c r="L708" i="21" s="1"/>
  <c r="G710" i="21"/>
  <c r="F711" i="21" s="1"/>
  <c r="H709" i="21"/>
  <c r="I709" i="21" s="1"/>
  <c r="H710" i="21" l="1"/>
  <c r="I710" i="21" s="1"/>
  <c r="J710" i="21" s="1"/>
  <c r="L710" i="21" s="1"/>
  <c r="K709" i="21"/>
  <c r="J709" i="21"/>
  <c r="L709" i="21" s="1"/>
  <c r="G711" i="21"/>
  <c r="F712" i="21" s="1"/>
  <c r="K710" i="21" l="1"/>
  <c r="H711" i="21"/>
  <c r="I711" i="21" s="1"/>
  <c r="G712" i="21"/>
  <c r="F713" i="21" s="1"/>
  <c r="H712" i="21" l="1"/>
  <c r="I712" i="21" s="1"/>
  <c r="K712" i="21" s="1"/>
  <c r="G713" i="21"/>
  <c r="F714" i="21" s="1"/>
  <c r="K711" i="21"/>
  <c r="J711" i="21"/>
  <c r="L711" i="21" s="1"/>
  <c r="J712" i="21" l="1"/>
  <c r="L712" i="21" s="1"/>
  <c r="H713" i="21"/>
  <c r="I713" i="21" s="1"/>
  <c r="K713" i="21" s="1"/>
  <c r="G714" i="21"/>
  <c r="F715" i="21" s="1"/>
  <c r="J713" i="21" l="1"/>
  <c r="L713" i="21" s="1"/>
  <c r="G715" i="21"/>
  <c r="F716" i="21" s="1"/>
  <c r="H714" i="21"/>
  <c r="I714" i="21" s="1"/>
  <c r="J714" i="21" l="1"/>
  <c r="L714" i="21" s="1"/>
  <c r="K714" i="21"/>
  <c r="H715" i="21"/>
  <c r="I715" i="21" s="1"/>
  <c r="G716" i="21"/>
  <c r="F717" i="21" s="1"/>
  <c r="G717" i="21" l="1"/>
  <c r="F718" i="21" s="1"/>
  <c r="H716" i="21"/>
  <c r="I716" i="21" s="1"/>
  <c r="K715" i="21"/>
  <c r="J715" i="21"/>
  <c r="L715" i="21" s="1"/>
  <c r="K716" i="21" l="1"/>
  <c r="J716" i="21"/>
  <c r="L716" i="21" s="1"/>
  <c r="G718" i="21"/>
  <c r="F719" i="21" s="1"/>
  <c r="H717" i="21"/>
  <c r="I717" i="21" s="1"/>
  <c r="K717" i="21" l="1"/>
  <c r="J717" i="21"/>
  <c r="L717" i="21" s="1"/>
  <c r="G719" i="21"/>
  <c r="F720" i="21" s="1"/>
  <c r="H718" i="21"/>
  <c r="I718" i="21" s="1"/>
  <c r="J718" i="21" l="1"/>
  <c r="L718" i="21" s="1"/>
  <c r="K718" i="21"/>
  <c r="H719" i="21"/>
  <c r="I719" i="21" s="1"/>
  <c r="G720" i="21"/>
  <c r="F721" i="21" s="1"/>
  <c r="G721" i="21" l="1"/>
  <c r="F722" i="21" s="1"/>
  <c r="H720" i="21"/>
  <c r="I720" i="21" s="1"/>
  <c r="K719" i="21"/>
  <c r="J719" i="21"/>
  <c r="L719" i="21" s="1"/>
  <c r="K720" i="21" l="1"/>
  <c r="J720" i="21"/>
  <c r="L720" i="21" s="1"/>
  <c r="G722" i="21"/>
  <c r="F723" i="21" s="1"/>
  <c r="H721" i="21"/>
  <c r="I721" i="21" s="1"/>
  <c r="G723" i="21" l="1"/>
  <c r="F724" i="21" s="1"/>
  <c r="H722" i="21"/>
  <c r="I722" i="21" s="1"/>
  <c r="K721" i="21"/>
  <c r="J721" i="21"/>
  <c r="L721" i="21" s="1"/>
  <c r="J722" i="21" l="1"/>
  <c r="L722" i="21" s="1"/>
  <c r="K722" i="21"/>
  <c r="H723" i="21"/>
  <c r="I723" i="21" s="1"/>
  <c r="G724" i="21"/>
  <c r="F725" i="21" s="1"/>
  <c r="G725" i="21" l="1"/>
  <c r="F726" i="21" s="1"/>
  <c r="H724" i="21"/>
  <c r="I724" i="21" s="1"/>
  <c r="K723" i="21"/>
  <c r="J723" i="21"/>
  <c r="L723" i="21" s="1"/>
  <c r="G726" i="21" l="1"/>
  <c r="F727" i="21" s="1"/>
  <c r="K724" i="21"/>
  <c r="J724" i="21"/>
  <c r="L724" i="21" s="1"/>
  <c r="H725" i="21"/>
  <c r="I725" i="21" s="1"/>
  <c r="H726" i="21" l="1"/>
  <c r="I726" i="21" s="1"/>
  <c r="J726" i="21" s="1"/>
  <c r="L726" i="21" s="1"/>
  <c r="K725" i="21"/>
  <c r="J725" i="21"/>
  <c r="L725" i="21" s="1"/>
  <c r="G727" i="21"/>
  <c r="F728" i="21" s="1"/>
  <c r="K726" i="21" l="1"/>
  <c r="H727" i="21"/>
  <c r="I727" i="21" s="1"/>
  <c r="J727" i="21" s="1"/>
  <c r="L727" i="21" s="1"/>
  <c r="G728" i="21"/>
  <c r="F729" i="21" s="1"/>
  <c r="K727" i="21" l="1"/>
  <c r="G729" i="21"/>
  <c r="F730" i="21" s="1"/>
  <c r="H728" i="21"/>
  <c r="I728" i="21" s="1"/>
  <c r="K728" i="21" l="1"/>
  <c r="J728" i="21"/>
  <c r="L728" i="21" s="1"/>
  <c r="G730" i="21"/>
  <c r="F731" i="21" s="1"/>
  <c r="H729" i="21"/>
  <c r="I729" i="21" s="1"/>
  <c r="K729" i="21" l="1"/>
  <c r="J729" i="21"/>
  <c r="L729" i="21" s="1"/>
  <c r="G731" i="21"/>
  <c r="F732" i="21" s="1"/>
  <c r="H730" i="21"/>
  <c r="I730" i="21" s="1"/>
  <c r="H731" i="21" l="1"/>
  <c r="I731" i="21" s="1"/>
  <c r="K731" i="21" s="1"/>
  <c r="J730" i="21"/>
  <c r="L730" i="21" s="1"/>
  <c r="K730" i="21"/>
  <c r="G732" i="21"/>
  <c r="F733" i="21" s="1"/>
  <c r="J731" i="21" l="1"/>
  <c r="L731" i="21" s="1"/>
  <c r="H732" i="21"/>
  <c r="I732" i="21" s="1"/>
  <c r="G733" i="21"/>
  <c r="F734" i="21" s="1"/>
  <c r="G734" i="21" l="1"/>
  <c r="F735" i="21" s="1"/>
  <c r="H733" i="21"/>
  <c r="I733" i="21" s="1"/>
  <c r="K732" i="21"/>
  <c r="J732" i="21"/>
  <c r="L732" i="21" s="1"/>
  <c r="K733" i="21" l="1"/>
  <c r="J733" i="21"/>
  <c r="L733" i="21" s="1"/>
  <c r="G735" i="21"/>
  <c r="F736" i="21" s="1"/>
  <c r="H734" i="21"/>
  <c r="I734" i="21" s="1"/>
  <c r="H735" i="21" l="1"/>
  <c r="I735" i="21" s="1"/>
  <c r="J734" i="21"/>
  <c r="L734" i="21" s="1"/>
  <c r="K734" i="21"/>
  <c r="G736" i="21"/>
  <c r="F737" i="21" s="1"/>
  <c r="G737" i="21" l="1"/>
  <c r="F738" i="21" s="1"/>
  <c r="H736" i="21"/>
  <c r="I736" i="21" s="1"/>
  <c r="K735" i="21"/>
  <c r="J735" i="21"/>
  <c r="L735" i="21" s="1"/>
  <c r="G738" i="21" l="1"/>
  <c r="F739" i="21" s="1"/>
  <c r="K736" i="21"/>
  <c r="J736" i="21"/>
  <c r="L736" i="21" s="1"/>
  <c r="H737" i="21"/>
  <c r="I737" i="21" s="1"/>
  <c r="G739" i="21" l="1"/>
  <c r="F740" i="21" s="1"/>
  <c r="K737" i="21"/>
  <c r="J737" i="21"/>
  <c r="L737" i="21" s="1"/>
  <c r="H738" i="21"/>
  <c r="I738" i="21" s="1"/>
  <c r="J738" i="21" l="1"/>
  <c r="L738" i="21" s="1"/>
  <c r="K738" i="21"/>
  <c r="H739" i="21"/>
  <c r="I739" i="21" s="1"/>
  <c r="G740" i="21"/>
  <c r="F741" i="21" s="1"/>
  <c r="G741" i="21" l="1"/>
  <c r="F742" i="21" s="1"/>
  <c r="K739" i="21"/>
  <c r="J739" i="21"/>
  <c r="L739" i="21" s="1"/>
  <c r="H740" i="21"/>
  <c r="I740" i="21" s="1"/>
  <c r="H741" i="21" l="1"/>
  <c r="I741" i="21" s="1"/>
  <c r="K741" i="21" s="1"/>
  <c r="K740" i="21"/>
  <c r="J740" i="21"/>
  <c r="L740" i="21" s="1"/>
  <c r="G742" i="21"/>
  <c r="F743" i="21" s="1"/>
  <c r="J741" i="21" l="1"/>
  <c r="L741" i="21" s="1"/>
  <c r="G743" i="21"/>
  <c r="F744" i="21" s="1"/>
  <c r="H742" i="21"/>
  <c r="I742" i="21" s="1"/>
  <c r="G744" i="21" l="1"/>
  <c r="F745" i="21" s="1"/>
  <c r="J742" i="21"/>
  <c r="L742" i="21" s="1"/>
  <c r="K742" i="21"/>
  <c r="H743" i="21"/>
  <c r="I743" i="21" s="1"/>
  <c r="H744" i="21" l="1"/>
  <c r="I744" i="21" s="1"/>
  <c r="K744" i="21" s="1"/>
  <c r="K743" i="21"/>
  <c r="J743" i="21"/>
  <c r="L743" i="21" s="1"/>
  <c r="G745" i="21"/>
  <c r="F746" i="21" s="1"/>
  <c r="J744" i="21" l="1"/>
  <c r="L744" i="21" s="1"/>
  <c r="G746" i="21"/>
  <c r="F747" i="21" s="1"/>
  <c r="H745" i="21"/>
  <c r="I745" i="21" s="1"/>
  <c r="H746" i="21" l="1"/>
  <c r="I746" i="21" s="1"/>
  <c r="J746" i="21" s="1"/>
  <c r="L746" i="21" s="1"/>
  <c r="K745" i="21"/>
  <c r="J745" i="21"/>
  <c r="L745" i="21" s="1"/>
  <c r="G747" i="21"/>
  <c r="F748" i="21" s="1"/>
  <c r="H747" i="21" l="1"/>
  <c r="I747" i="21" s="1"/>
  <c r="K747" i="21" s="1"/>
  <c r="K746" i="21"/>
  <c r="G748" i="21"/>
  <c r="F749" i="21" s="1"/>
  <c r="J747" i="21" l="1"/>
  <c r="L747" i="21" s="1"/>
  <c r="G749" i="21"/>
  <c r="F750" i="21" s="1"/>
  <c r="H748" i="21"/>
  <c r="I748" i="21" s="1"/>
  <c r="H749" i="21" l="1"/>
  <c r="I749" i="21" s="1"/>
  <c r="K749" i="21" s="1"/>
  <c r="K748" i="21"/>
  <c r="J748" i="21"/>
  <c r="L748" i="21" s="1"/>
  <c r="G750" i="21"/>
  <c r="F751" i="21" s="1"/>
  <c r="J749" i="21" l="1"/>
  <c r="L749" i="21" s="1"/>
  <c r="G751" i="21"/>
  <c r="F752" i="21" s="1"/>
  <c r="H750" i="21"/>
  <c r="I750" i="21" s="1"/>
  <c r="H751" i="21" l="1"/>
  <c r="I751" i="21" s="1"/>
  <c r="K751" i="21" s="1"/>
  <c r="J750" i="21"/>
  <c r="L750" i="21" s="1"/>
  <c r="K750" i="21"/>
  <c r="G752" i="21"/>
  <c r="F753" i="21" s="1"/>
  <c r="J751" i="21" l="1"/>
  <c r="L751" i="21" s="1"/>
  <c r="G753" i="21"/>
  <c r="F754" i="21" s="1"/>
  <c r="H752" i="21"/>
  <c r="I752" i="21" s="1"/>
  <c r="H753" i="21" l="1"/>
  <c r="I753" i="21" s="1"/>
  <c r="K753" i="21" s="1"/>
  <c r="K752" i="21"/>
  <c r="J752" i="21"/>
  <c r="L752" i="21" s="1"/>
  <c r="G754" i="21"/>
  <c r="F755" i="21" s="1"/>
  <c r="J753" i="21" l="1"/>
  <c r="L753" i="21" s="1"/>
  <c r="G755" i="21"/>
  <c r="F756" i="21" s="1"/>
  <c r="H754" i="21"/>
  <c r="I754" i="21" s="1"/>
  <c r="G756" i="21" l="1"/>
  <c r="F757" i="21" s="1"/>
  <c r="K754" i="21"/>
  <c r="J754" i="21"/>
  <c r="L754" i="21" s="1"/>
  <c r="H755" i="21"/>
  <c r="I755" i="21" s="1"/>
  <c r="H756" i="21" l="1"/>
  <c r="I756" i="21" s="1"/>
  <c r="K756" i="21" s="1"/>
  <c r="J755" i="21"/>
  <c r="L755" i="21" s="1"/>
  <c r="K755" i="21"/>
  <c r="G757" i="21"/>
  <c r="F758" i="21" s="1"/>
  <c r="J756" i="21" l="1"/>
  <c r="L756" i="21" s="1"/>
  <c r="G758" i="21"/>
  <c r="F759" i="21" s="1"/>
  <c r="H757" i="21"/>
  <c r="I757" i="21" s="1"/>
  <c r="H758" i="21" l="1"/>
  <c r="I758" i="21" s="1"/>
  <c r="J758" i="21" s="1"/>
  <c r="L758" i="21" s="1"/>
  <c r="K757" i="21"/>
  <c r="J757" i="21"/>
  <c r="L757" i="21" s="1"/>
  <c r="G759" i="21"/>
  <c r="F760" i="21" s="1"/>
  <c r="K758" i="21" l="1"/>
  <c r="G760" i="21"/>
  <c r="F761" i="21" s="1"/>
  <c r="H759" i="21"/>
  <c r="I759" i="21" s="1"/>
  <c r="K759" i="21" l="1"/>
  <c r="J759" i="21"/>
  <c r="L759" i="21" s="1"/>
  <c r="H760" i="21"/>
  <c r="I760" i="21" s="1"/>
  <c r="G761" i="21"/>
  <c r="F762" i="21" s="1"/>
  <c r="G762" i="21" l="1"/>
  <c r="F763" i="21" s="1"/>
  <c r="K760" i="21"/>
  <c r="J760" i="21"/>
  <c r="L760" i="21" s="1"/>
  <c r="H761" i="21"/>
  <c r="I761" i="21" s="1"/>
  <c r="K761" i="21" l="1"/>
  <c r="J761" i="21"/>
  <c r="L761" i="21" s="1"/>
  <c r="G763" i="21"/>
  <c r="F764" i="21" s="1"/>
  <c r="H762" i="21"/>
  <c r="I762" i="21" s="1"/>
  <c r="H763" i="21" l="1"/>
  <c r="I763" i="21" s="1"/>
  <c r="K762" i="21"/>
  <c r="J762" i="21"/>
  <c r="L762" i="21" s="1"/>
  <c r="G764" i="21"/>
  <c r="F765" i="21" s="1"/>
  <c r="H764" i="21" l="1"/>
  <c r="I764" i="21" s="1"/>
  <c r="J764" i="21" s="1"/>
  <c r="L764" i="21" s="1"/>
  <c r="G765" i="21"/>
  <c r="F766" i="21" s="1"/>
  <c r="J763" i="21"/>
  <c r="L763" i="21" s="1"/>
  <c r="K763" i="21"/>
  <c r="K764" i="21" l="1"/>
  <c r="G766" i="21"/>
  <c r="F767" i="21" s="1"/>
  <c r="H765" i="21"/>
  <c r="I765" i="21" s="1"/>
  <c r="K765" i="21" l="1"/>
  <c r="J765" i="21"/>
  <c r="L765" i="21" s="1"/>
  <c r="G767" i="21"/>
  <c r="F768" i="21" s="1"/>
  <c r="H766" i="21"/>
  <c r="I766" i="21" s="1"/>
  <c r="J766" i="21" l="1"/>
  <c r="L766" i="21" s="1"/>
  <c r="K766" i="21"/>
  <c r="G768" i="21"/>
  <c r="F769" i="21" s="1"/>
  <c r="H767" i="21"/>
  <c r="I767" i="21" s="1"/>
  <c r="K767" i="21" l="1"/>
  <c r="J767" i="21"/>
  <c r="L767" i="21" s="1"/>
  <c r="G769" i="21"/>
  <c r="F770" i="21" s="1"/>
  <c r="H768" i="21"/>
  <c r="I768" i="21" s="1"/>
  <c r="G770" i="21" l="1"/>
  <c r="F771" i="21" s="1"/>
  <c r="K768" i="21"/>
  <c r="J768" i="21"/>
  <c r="L768" i="21" s="1"/>
  <c r="H769" i="21"/>
  <c r="I769" i="21" s="1"/>
  <c r="K769" i="21" l="1"/>
  <c r="J769" i="21"/>
  <c r="L769" i="21" s="1"/>
  <c r="G771" i="21"/>
  <c r="F772" i="21" s="1"/>
  <c r="H770" i="21"/>
  <c r="I770" i="21" s="1"/>
  <c r="G772" i="21" l="1"/>
  <c r="F773" i="21" s="1"/>
  <c r="K770" i="21"/>
  <c r="J770" i="21"/>
  <c r="L770" i="21" s="1"/>
  <c r="H771" i="21"/>
  <c r="I771" i="21" s="1"/>
  <c r="K771" i="21" l="1"/>
  <c r="J771" i="21"/>
  <c r="L771" i="21" s="1"/>
  <c r="G773" i="21"/>
  <c r="F774" i="21" s="1"/>
  <c r="H772" i="21"/>
  <c r="I772" i="21" s="1"/>
  <c r="H773" i="21" l="1"/>
  <c r="I773" i="21" s="1"/>
  <c r="J773" i="21" s="1"/>
  <c r="L773" i="21" s="1"/>
  <c r="K772" i="21"/>
  <c r="J772" i="21"/>
  <c r="L772" i="21" s="1"/>
  <c r="G774" i="21"/>
  <c r="F775" i="21" s="1"/>
  <c r="K773" i="21" l="1"/>
  <c r="G775" i="21"/>
  <c r="F776" i="21" s="1"/>
  <c r="H774" i="21"/>
  <c r="I774" i="21" s="1"/>
  <c r="J774" i="21" l="1"/>
  <c r="L774" i="21" s="1"/>
  <c r="K774" i="21"/>
  <c r="G776" i="21"/>
  <c r="F777" i="21" s="1"/>
  <c r="H775" i="21"/>
  <c r="I775" i="21" s="1"/>
  <c r="H776" i="21" l="1"/>
  <c r="I776" i="21" s="1"/>
  <c r="K776" i="21" s="1"/>
  <c r="K775" i="21"/>
  <c r="J775" i="21"/>
  <c r="L775" i="21" s="1"/>
  <c r="G777" i="21"/>
  <c r="F778" i="21" s="1"/>
  <c r="J776" i="21" l="1"/>
  <c r="L776" i="21" s="1"/>
  <c r="G778" i="21"/>
  <c r="F779" i="21" s="1"/>
  <c r="H777" i="21"/>
  <c r="I777" i="21" s="1"/>
  <c r="H778" i="21" l="1"/>
  <c r="I778" i="21" s="1"/>
  <c r="K778" i="21" s="1"/>
  <c r="K777" i="21"/>
  <c r="J777" i="21"/>
  <c r="L777" i="21" s="1"/>
  <c r="G779" i="21"/>
  <c r="F780" i="21" s="1"/>
  <c r="H779" i="21" l="1"/>
  <c r="I779" i="21" s="1"/>
  <c r="K779" i="21" s="1"/>
  <c r="J778" i="21"/>
  <c r="L778" i="21" s="1"/>
  <c r="G780" i="21"/>
  <c r="F781" i="21" s="1"/>
  <c r="J779" i="21" l="1"/>
  <c r="L779" i="21" s="1"/>
  <c r="G781" i="21"/>
  <c r="F782" i="21" s="1"/>
  <c r="H780" i="21"/>
  <c r="I780" i="21" s="1"/>
  <c r="H781" i="21" l="1"/>
  <c r="I781" i="21" s="1"/>
  <c r="J781" i="21" s="1"/>
  <c r="L781" i="21" s="1"/>
  <c r="K780" i="21"/>
  <c r="J780" i="21"/>
  <c r="L780" i="21" s="1"/>
  <c r="G782" i="21"/>
  <c r="F783" i="21" s="1"/>
  <c r="K781" i="21" l="1"/>
  <c r="G783" i="21"/>
  <c r="F784" i="21" s="1"/>
  <c r="H782" i="21"/>
  <c r="I782" i="21" s="1"/>
  <c r="H783" i="21" l="1"/>
  <c r="I783" i="21" s="1"/>
  <c r="K783" i="21" s="1"/>
  <c r="J782" i="21"/>
  <c r="L782" i="21" s="1"/>
  <c r="K782" i="21"/>
  <c r="G784" i="21"/>
  <c r="F785" i="21" s="1"/>
  <c r="J783" i="21" l="1"/>
  <c r="L783" i="21" s="1"/>
  <c r="G785" i="21"/>
  <c r="F786" i="21" s="1"/>
  <c r="H784" i="21"/>
  <c r="I784" i="21" s="1"/>
  <c r="H785" i="21" l="1"/>
  <c r="I785" i="21" s="1"/>
  <c r="K785" i="21" s="1"/>
  <c r="K784" i="21"/>
  <c r="J784" i="21"/>
  <c r="L784" i="21" s="1"/>
  <c r="G786" i="21"/>
  <c r="F787" i="21" s="1"/>
  <c r="J785" i="21" l="1"/>
  <c r="L785" i="21" s="1"/>
  <c r="G787" i="21"/>
  <c r="F788" i="21" s="1"/>
  <c r="H786" i="21"/>
  <c r="I786" i="21" s="1"/>
  <c r="G788" i="21" l="1"/>
  <c r="F789" i="21" s="1"/>
  <c r="K786" i="21"/>
  <c r="J786" i="21"/>
  <c r="L786" i="21" s="1"/>
  <c r="H787" i="21"/>
  <c r="I787" i="21" s="1"/>
  <c r="H788" i="21" l="1"/>
  <c r="I788" i="21" s="1"/>
  <c r="K788" i="21" s="1"/>
  <c r="K787" i="21"/>
  <c r="J787" i="21"/>
  <c r="L787" i="21" s="1"/>
  <c r="G789" i="21"/>
  <c r="F790" i="21" s="1"/>
  <c r="J788" i="21" l="1"/>
  <c r="L788" i="21" s="1"/>
  <c r="G790" i="21"/>
  <c r="F791" i="21" s="1"/>
  <c r="H789" i="21"/>
  <c r="I789" i="21" s="1"/>
  <c r="H790" i="21" l="1"/>
  <c r="I790" i="21" s="1"/>
  <c r="J790" i="21" s="1"/>
  <c r="L790" i="21" s="1"/>
  <c r="K789" i="21"/>
  <c r="J789" i="21"/>
  <c r="L789" i="21" s="1"/>
  <c r="G791" i="21"/>
  <c r="F792" i="21" s="1"/>
  <c r="K790" i="21" l="1"/>
  <c r="G792" i="21"/>
  <c r="F793" i="21" s="1"/>
  <c r="H791" i="21"/>
  <c r="I791" i="21" s="1"/>
  <c r="H792" i="21" l="1"/>
  <c r="I792" i="21" s="1"/>
  <c r="J792" i="21" s="1"/>
  <c r="L792" i="21" s="1"/>
  <c r="K791" i="21"/>
  <c r="J791" i="21"/>
  <c r="L791" i="21" s="1"/>
  <c r="G793" i="21"/>
  <c r="F794" i="21" s="1"/>
  <c r="K792" i="21" l="1"/>
  <c r="G794" i="21"/>
  <c r="F795" i="21" s="1"/>
  <c r="H793" i="21"/>
  <c r="I793" i="21" s="1"/>
  <c r="H794" i="21" l="1"/>
  <c r="I794" i="21" s="1"/>
  <c r="K794" i="21" s="1"/>
  <c r="K793" i="21"/>
  <c r="J793" i="21"/>
  <c r="L793" i="21" s="1"/>
  <c r="G795" i="21"/>
  <c r="F796" i="21" s="1"/>
  <c r="H795" i="21" l="1"/>
  <c r="I795" i="21" s="1"/>
  <c r="K795" i="21" s="1"/>
  <c r="J794" i="21"/>
  <c r="L794" i="21" s="1"/>
  <c r="G796" i="21"/>
  <c r="F797" i="21" s="1"/>
  <c r="J795" i="21" l="1"/>
  <c r="L795" i="21" s="1"/>
  <c r="H796" i="21"/>
  <c r="I796" i="21" s="1"/>
  <c r="K796" i="21" s="1"/>
  <c r="G797" i="21"/>
  <c r="F798" i="21" s="1"/>
  <c r="J796" i="21" l="1"/>
  <c r="L796" i="21" s="1"/>
  <c r="H797" i="21"/>
  <c r="I797" i="21" s="1"/>
  <c r="K797" i="21" s="1"/>
  <c r="G798" i="21"/>
  <c r="F799" i="21" s="1"/>
  <c r="J797" i="21" l="1"/>
  <c r="L797" i="21" s="1"/>
  <c r="H798" i="21"/>
  <c r="I798" i="21" s="1"/>
  <c r="J798" i="21" s="1"/>
  <c r="L798" i="21" s="1"/>
  <c r="G799" i="21"/>
  <c r="F800" i="21" s="1"/>
  <c r="K798" i="21" l="1"/>
  <c r="G800" i="21"/>
  <c r="F801" i="21" s="1"/>
  <c r="H799" i="21"/>
  <c r="I799" i="21" s="1"/>
  <c r="H800" i="21" l="1"/>
  <c r="I800" i="21" s="1"/>
  <c r="J800" i="21" s="1"/>
  <c r="L800" i="21" s="1"/>
  <c r="K799" i="21"/>
  <c r="J799" i="21"/>
  <c r="L799" i="21" s="1"/>
  <c r="G801" i="21"/>
  <c r="F802" i="21" s="1"/>
  <c r="K800" i="21" l="1"/>
  <c r="G802" i="21"/>
  <c r="F803" i="21" s="1"/>
  <c r="H801" i="21"/>
  <c r="I801" i="21" s="1"/>
  <c r="K801" i="21" l="1"/>
  <c r="J801" i="21"/>
  <c r="L801" i="21" s="1"/>
  <c r="G803" i="21"/>
  <c r="F804" i="21" s="1"/>
  <c r="H802" i="21"/>
  <c r="I802" i="21" s="1"/>
  <c r="H803" i="21" l="1"/>
  <c r="I803" i="21" s="1"/>
  <c r="K802" i="21"/>
  <c r="J802" i="21"/>
  <c r="L802" i="21" s="1"/>
  <c r="G804" i="21"/>
  <c r="F805" i="21" s="1"/>
  <c r="G805" i="21" l="1"/>
  <c r="F806" i="21" s="1"/>
  <c r="H804" i="21"/>
  <c r="I804" i="21" s="1"/>
  <c r="K803" i="21"/>
  <c r="J803" i="21"/>
  <c r="L803" i="21" s="1"/>
  <c r="G806" i="21" l="1"/>
  <c r="F807" i="21" s="1"/>
  <c r="K804" i="21"/>
  <c r="J804" i="21"/>
  <c r="L804" i="21" s="1"/>
  <c r="H805" i="21"/>
  <c r="I805" i="21" s="1"/>
  <c r="G807" i="21" l="1"/>
  <c r="F808" i="21" s="1"/>
  <c r="K805" i="21"/>
  <c r="J805" i="21"/>
  <c r="L805" i="21" s="1"/>
  <c r="H806" i="21"/>
  <c r="I806" i="21" s="1"/>
  <c r="J806" i="21" l="1"/>
  <c r="L806" i="21" s="1"/>
  <c r="K806" i="21"/>
  <c r="G808" i="21"/>
  <c r="F809" i="21" s="1"/>
  <c r="H807" i="21"/>
  <c r="I807" i="21" s="1"/>
  <c r="H808" i="21" l="1"/>
  <c r="I808" i="21" s="1"/>
  <c r="J808" i="21" s="1"/>
  <c r="L808" i="21" s="1"/>
  <c r="K807" i="21"/>
  <c r="J807" i="21"/>
  <c r="L807" i="21" s="1"/>
  <c r="G809" i="21"/>
  <c r="F810" i="21" s="1"/>
  <c r="K808" i="21" l="1"/>
  <c r="G810" i="21"/>
  <c r="F811" i="21" s="1"/>
  <c r="H809" i="21"/>
  <c r="I809" i="21" s="1"/>
  <c r="H810" i="21" l="1"/>
  <c r="I810" i="21" s="1"/>
  <c r="K810" i="21" s="1"/>
  <c r="K809" i="21"/>
  <c r="J809" i="21"/>
  <c r="L809" i="21" s="1"/>
  <c r="G811" i="21"/>
  <c r="F812" i="21" s="1"/>
  <c r="J810" i="21" l="1"/>
  <c r="L810" i="21" s="1"/>
  <c r="G812" i="21"/>
  <c r="F813" i="21" s="1"/>
  <c r="H811" i="21"/>
  <c r="I811" i="21" s="1"/>
  <c r="K811" i="21" l="1"/>
  <c r="J811" i="21"/>
  <c r="L811" i="21" s="1"/>
  <c r="G813" i="21"/>
  <c r="F814" i="21" s="1"/>
  <c r="H812" i="21"/>
  <c r="I812" i="21" s="1"/>
  <c r="H813" i="21" l="1"/>
  <c r="I813" i="21" s="1"/>
  <c r="K813" i="21" s="1"/>
  <c r="K812" i="21"/>
  <c r="J812" i="21"/>
  <c r="L812" i="21" s="1"/>
  <c r="G814" i="21"/>
  <c r="F815" i="21" s="1"/>
  <c r="J813" i="21" l="1"/>
  <c r="L813" i="21" s="1"/>
  <c r="G815" i="21"/>
  <c r="F816" i="21" s="1"/>
  <c r="H814" i="21"/>
  <c r="I814" i="21" s="1"/>
  <c r="H815" i="21" l="1"/>
  <c r="I815" i="21" s="1"/>
  <c r="K815" i="21" s="1"/>
  <c r="J814" i="21"/>
  <c r="L814" i="21" s="1"/>
  <c r="K814" i="21"/>
  <c r="G816" i="21"/>
  <c r="F817" i="21" s="1"/>
  <c r="J815" i="21" l="1"/>
  <c r="L815" i="21" s="1"/>
  <c r="G817" i="21"/>
  <c r="F818" i="21" s="1"/>
  <c r="H816" i="21"/>
  <c r="I816" i="21" s="1"/>
  <c r="H817" i="21" l="1"/>
  <c r="I817" i="21" s="1"/>
  <c r="K817" i="21" s="1"/>
  <c r="K816" i="21"/>
  <c r="J816" i="21"/>
  <c r="L816" i="21" s="1"/>
  <c r="G818" i="21"/>
  <c r="F819" i="21" s="1"/>
  <c r="J817" i="21" l="1"/>
  <c r="L817" i="21" s="1"/>
  <c r="G819" i="21"/>
  <c r="F820" i="21" s="1"/>
  <c r="H818" i="21"/>
  <c r="I818" i="21" s="1"/>
  <c r="H819" i="21" l="1"/>
  <c r="I819" i="21" s="1"/>
  <c r="K819" i="21" s="1"/>
  <c r="K818" i="21"/>
  <c r="J818" i="21"/>
  <c r="L818" i="21" s="1"/>
  <c r="G820" i="21"/>
  <c r="F821" i="21" s="1"/>
  <c r="J819" i="21" l="1"/>
  <c r="L819" i="21" s="1"/>
  <c r="G821" i="21"/>
  <c r="F822" i="21" s="1"/>
  <c r="H820" i="21"/>
  <c r="I820" i="21" s="1"/>
  <c r="K820" i="21" l="1"/>
  <c r="J820" i="21"/>
  <c r="L820" i="21" s="1"/>
  <c r="G822" i="21"/>
  <c r="F823" i="21" s="1"/>
  <c r="H821" i="21"/>
  <c r="I821" i="21" s="1"/>
  <c r="H822" i="21" l="1"/>
  <c r="I822" i="21" s="1"/>
  <c r="K821" i="21"/>
  <c r="J821" i="21"/>
  <c r="L821" i="21" s="1"/>
  <c r="G823" i="21"/>
  <c r="F824" i="21" s="1"/>
  <c r="G824" i="21" l="1"/>
  <c r="F825" i="21" s="1"/>
  <c r="H823" i="21"/>
  <c r="I823" i="21" s="1"/>
  <c r="J822" i="21"/>
  <c r="L822" i="21" s="1"/>
  <c r="K822" i="21"/>
  <c r="H824" i="21" l="1"/>
  <c r="I824" i="21" s="1"/>
  <c r="K824" i="21" s="1"/>
  <c r="K823" i="21"/>
  <c r="J823" i="21"/>
  <c r="L823" i="21" s="1"/>
  <c r="G825" i="21"/>
  <c r="F826" i="21" s="1"/>
  <c r="J824" i="21" l="1"/>
  <c r="L824" i="21" s="1"/>
  <c r="G826" i="21"/>
  <c r="F827" i="21" s="1"/>
  <c r="H825" i="21"/>
  <c r="I825" i="21" s="1"/>
  <c r="H826" i="21" l="1"/>
  <c r="I826" i="21" s="1"/>
  <c r="J826" i="21" s="1"/>
  <c r="L826" i="21" s="1"/>
  <c r="K825" i="21"/>
  <c r="J825" i="21"/>
  <c r="L825" i="21" s="1"/>
  <c r="G827" i="21"/>
  <c r="F828" i="21" s="1"/>
  <c r="K826" i="21" l="1"/>
  <c r="H827" i="21"/>
  <c r="I827" i="21" s="1"/>
  <c r="J827" i="21" s="1"/>
  <c r="L827" i="21" s="1"/>
  <c r="G828" i="21"/>
  <c r="F829" i="21" s="1"/>
  <c r="K827" i="21" l="1"/>
  <c r="G829" i="21"/>
  <c r="F830" i="21" s="1"/>
  <c r="H828" i="21"/>
  <c r="I828" i="21" s="1"/>
  <c r="H829" i="21" l="1"/>
  <c r="I829" i="21" s="1"/>
  <c r="J829" i="21" s="1"/>
  <c r="L829" i="21" s="1"/>
  <c r="K828" i="21"/>
  <c r="J828" i="21"/>
  <c r="L828" i="21" s="1"/>
  <c r="G830" i="21"/>
  <c r="F831" i="21" s="1"/>
  <c r="K829" i="21" l="1"/>
  <c r="G831" i="21"/>
  <c r="F832" i="21" s="1"/>
  <c r="H830" i="21"/>
  <c r="I830" i="21" s="1"/>
  <c r="H831" i="21" l="1"/>
  <c r="I831" i="21" s="1"/>
  <c r="J831" i="21" s="1"/>
  <c r="L831" i="21" s="1"/>
  <c r="J830" i="21"/>
  <c r="L830" i="21" s="1"/>
  <c r="K830" i="21"/>
  <c r="G832" i="21"/>
  <c r="F833" i="21" s="1"/>
  <c r="K831" i="21" l="1"/>
  <c r="G833" i="21"/>
  <c r="F834" i="21" s="1"/>
  <c r="H832" i="21"/>
  <c r="I832" i="21" s="1"/>
  <c r="H833" i="21" l="1"/>
  <c r="I833" i="21" s="1"/>
  <c r="J833" i="21" s="1"/>
  <c r="L833" i="21" s="1"/>
  <c r="K832" i="21"/>
  <c r="J832" i="21"/>
  <c r="L832" i="21" s="1"/>
  <c r="G834" i="21"/>
  <c r="F835" i="21" s="1"/>
  <c r="K833" i="21" l="1"/>
  <c r="G835" i="21"/>
  <c r="F836" i="21" s="1"/>
  <c r="H834" i="21"/>
  <c r="I834" i="21" s="1"/>
  <c r="G836" i="21" l="1"/>
  <c r="F837" i="21" s="1"/>
  <c r="K834" i="21"/>
  <c r="J834" i="21"/>
  <c r="L834" i="21" s="1"/>
  <c r="H835" i="21"/>
  <c r="I835" i="21" s="1"/>
  <c r="H836" i="21" l="1"/>
  <c r="I836" i="21" s="1"/>
  <c r="J836" i="21" s="1"/>
  <c r="L836" i="21" s="1"/>
  <c r="K835" i="21"/>
  <c r="J835" i="21"/>
  <c r="L835" i="21" s="1"/>
  <c r="G837" i="21"/>
  <c r="F838" i="21" s="1"/>
  <c r="K836" i="21" l="1"/>
  <c r="G838" i="21"/>
  <c r="F839" i="21" s="1"/>
  <c r="H837" i="21"/>
  <c r="I837" i="21" s="1"/>
  <c r="H838" i="21" l="1"/>
  <c r="I838" i="21" s="1"/>
  <c r="K838" i="21" s="1"/>
  <c r="K837" i="21"/>
  <c r="J837" i="21"/>
  <c r="L837" i="21" s="1"/>
  <c r="G839" i="21"/>
  <c r="F840" i="21" s="1"/>
  <c r="J838" i="21" l="1"/>
  <c r="L838" i="21" s="1"/>
  <c r="H839" i="21"/>
  <c r="I839" i="21" s="1"/>
  <c r="G840" i="21"/>
  <c r="F841" i="21" s="1"/>
  <c r="K839" i="21" l="1"/>
  <c r="J839" i="21"/>
  <c r="L839" i="21" s="1"/>
  <c r="G841" i="21"/>
  <c r="F842" i="21" s="1"/>
  <c r="H840" i="21"/>
  <c r="I840" i="21" s="1"/>
  <c r="K840" i="21" l="1"/>
  <c r="J840" i="21"/>
  <c r="L840" i="21" s="1"/>
  <c r="H841" i="21"/>
  <c r="I841" i="21" s="1"/>
  <c r="G842" i="21"/>
  <c r="F843" i="21" s="1"/>
  <c r="G843" i="21" l="1"/>
  <c r="F844" i="21" s="1"/>
  <c r="K841" i="21"/>
  <c r="J841" i="21"/>
  <c r="L841" i="21" s="1"/>
  <c r="H842" i="21"/>
  <c r="I842" i="21" s="1"/>
  <c r="G844" i="21" l="1"/>
  <c r="F845" i="21" s="1"/>
  <c r="K842" i="21"/>
  <c r="J842" i="21"/>
  <c r="L842" i="21" s="1"/>
  <c r="H843" i="21"/>
  <c r="I843" i="21" s="1"/>
  <c r="H844" i="21" l="1"/>
  <c r="I844" i="21" s="1"/>
  <c r="K844" i="21" s="1"/>
  <c r="K843" i="21"/>
  <c r="J843" i="21"/>
  <c r="L843" i="21" s="1"/>
  <c r="G845" i="21"/>
  <c r="F846" i="21" s="1"/>
  <c r="J844" i="21" l="1"/>
  <c r="L844" i="21" s="1"/>
  <c r="H845" i="21"/>
  <c r="I845" i="21" s="1"/>
  <c r="G846" i="21"/>
  <c r="F847" i="21" s="1"/>
  <c r="J845" i="21" l="1"/>
  <c r="L845" i="21" s="1"/>
  <c r="K845" i="21"/>
  <c r="G847" i="21"/>
  <c r="F848" i="21" s="1"/>
  <c r="H846" i="21"/>
  <c r="I846" i="21" s="1"/>
  <c r="J846" i="21" l="1"/>
  <c r="L846" i="21" s="1"/>
  <c r="K846" i="21"/>
  <c r="H847" i="21"/>
  <c r="I847" i="21" s="1"/>
  <c r="G848" i="21"/>
  <c r="F849" i="21" s="1"/>
  <c r="G849" i="21" l="1"/>
  <c r="F850" i="21" s="1"/>
  <c r="H848" i="21"/>
  <c r="I848" i="21" s="1"/>
  <c r="K847" i="21"/>
  <c r="J847" i="21"/>
  <c r="L847" i="21" s="1"/>
  <c r="H849" i="21" l="1"/>
  <c r="I849" i="21" s="1"/>
  <c r="K849" i="21" s="1"/>
  <c r="K848" i="21"/>
  <c r="J848" i="21"/>
  <c r="L848" i="21" s="1"/>
  <c r="G850" i="21"/>
  <c r="F851" i="21" s="1"/>
  <c r="J849" i="21" l="1"/>
  <c r="L849" i="21" s="1"/>
  <c r="H850" i="21"/>
  <c r="I850" i="21" s="1"/>
  <c r="G851" i="21"/>
  <c r="F852" i="21" s="1"/>
  <c r="H851" i="21" l="1"/>
  <c r="I851" i="21" s="1"/>
  <c r="K851" i="21" s="1"/>
  <c r="K850" i="21"/>
  <c r="J850" i="21"/>
  <c r="L850" i="21" s="1"/>
  <c r="G852" i="21"/>
  <c r="F853" i="21" s="1"/>
  <c r="J851" i="21" l="1"/>
  <c r="L851" i="21" s="1"/>
  <c r="G853" i="21"/>
  <c r="F854" i="21" s="1"/>
  <c r="H852" i="21"/>
  <c r="I852" i="21" s="1"/>
  <c r="H853" i="21" l="1"/>
  <c r="I853" i="21" s="1"/>
  <c r="K853" i="21" s="1"/>
  <c r="K852" i="21"/>
  <c r="J852" i="21"/>
  <c r="L852" i="21" s="1"/>
  <c r="G854" i="21"/>
  <c r="F855" i="21" s="1"/>
  <c r="J853" i="21" l="1"/>
  <c r="L853" i="21" s="1"/>
  <c r="G855" i="21"/>
  <c r="F856" i="21" s="1"/>
  <c r="H854" i="21"/>
  <c r="I854" i="21" s="1"/>
  <c r="H855" i="21" l="1"/>
  <c r="I855" i="21" s="1"/>
  <c r="J855" i="21" s="1"/>
  <c r="L855" i="21" s="1"/>
  <c r="J854" i="21"/>
  <c r="L854" i="21" s="1"/>
  <c r="K854" i="21"/>
  <c r="G856" i="21"/>
  <c r="F857" i="21" s="1"/>
  <c r="K855" i="21" l="1"/>
  <c r="G857" i="21"/>
  <c r="F858" i="21" s="1"/>
  <c r="H856" i="21"/>
  <c r="I856" i="21" s="1"/>
  <c r="H857" i="21" l="1"/>
  <c r="I857" i="21" s="1"/>
  <c r="K857" i="21" s="1"/>
  <c r="K856" i="21"/>
  <c r="J856" i="21"/>
  <c r="L856" i="21" s="1"/>
  <c r="G858" i="21"/>
  <c r="F859" i="21" s="1"/>
  <c r="J857" i="21" l="1"/>
  <c r="L857" i="21" s="1"/>
  <c r="G859" i="21"/>
  <c r="F860" i="21" s="1"/>
  <c r="H858" i="21"/>
  <c r="I858" i="21" s="1"/>
  <c r="G860" i="21" l="1"/>
  <c r="F861" i="21" s="1"/>
  <c r="K858" i="21"/>
  <c r="J858" i="21"/>
  <c r="L858" i="21" s="1"/>
  <c r="H859" i="21"/>
  <c r="I859" i="21" s="1"/>
  <c r="H860" i="21" l="1"/>
  <c r="I860" i="21" s="1"/>
  <c r="K860" i="21" s="1"/>
  <c r="K859" i="21"/>
  <c r="J859" i="21"/>
  <c r="L859" i="21" s="1"/>
  <c r="G861" i="21"/>
  <c r="F862" i="21" s="1"/>
  <c r="J860" i="21" l="1"/>
  <c r="L860" i="21" s="1"/>
  <c r="G862" i="21"/>
  <c r="F863" i="21" s="1"/>
  <c r="H861" i="21"/>
  <c r="I861" i="21" s="1"/>
  <c r="H862" i="21" l="1"/>
  <c r="I862" i="21" s="1"/>
  <c r="J862" i="21" s="1"/>
  <c r="L862" i="21" s="1"/>
  <c r="K861" i="21"/>
  <c r="J861" i="21"/>
  <c r="L861" i="21" s="1"/>
  <c r="G863" i="21"/>
  <c r="F864" i="21" s="1"/>
  <c r="K862" i="21" l="1"/>
  <c r="H863" i="21"/>
  <c r="I863" i="21" s="1"/>
  <c r="K863" i="21" s="1"/>
  <c r="G864" i="21"/>
  <c r="F865" i="21" s="1"/>
  <c r="J863" i="21" l="1"/>
  <c r="L863" i="21" s="1"/>
  <c r="H864" i="21"/>
  <c r="I864" i="21" s="1"/>
  <c r="J864" i="21" s="1"/>
  <c r="L864" i="21" s="1"/>
  <c r="G865" i="21"/>
  <c r="F866" i="21" s="1"/>
  <c r="K864" i="21" l="1"/>
  <c r="G866" i="21"/>
  <c r="F867" i="21" s="1"/>
  <c r="H865" i="21"/>
  <c r="I865" i="21" s="1"/>
  <c r="H866" i="21" l="1"/>
  <c r="I866" i="21" s="1"/>
  <c r="K866" i="21" s="1"/>
  <c r="K865" i="21"/>
  <c r="J865" i="21"/>
  <c r="L865" i="21" s="1"/>
  <c r="G867" i="21"/>
  <c r="F868" i="21" s="1"/>
  <c r="J866" i="21" l="1"/>
  <c r="L866" i="21" s="1"/>
  <c r="H867" i="21"/>
  <c r="I867" i="21" s="1"/>
  <c r="J867" i="21" s="1"/>
  <c r="L867" i="21" s="1"/>
  <c r="G868" i="21"/>
  <c r="F869" i="21" s="1"/>
  <c r="K867" i="21" l="1"/>
  <c r="H868" i="21"/>
  <c r="I868" i="21" s="1"/>
  <c r="G869" i="21"/>
  <c r="F870" i="21" s="1"/>
  <c r="K868" i="21" l="1"/>
  <c r="J868" i="21"/>
  <c r="L868" i="21" s="1"/>
  <c r="G870" i="21"/>
  <c r="F871" i="21" s="1"/>
  <c r="H869" i="21"/>
  <c r="I869" i="21" s="1"/>
  <c r="G871" i="21" l="1"/>
  <c r="F872" i="21" s="1"/>
  <c r="K869" i="21"/>
  <c r="J869" i="21"/>
  <c r="L869" i="21" s="1"/>
  <c r="H870" i="21"/>
  <c r="I870" i="21" s="1"/>
  <c r="H871" i="21" l="1"/>
  <c r="I871" i="21" s="1"/>
  <c r="K871" i="21" s="1"/>
  <c r="J870" i="21"/>
  <c r="L870" i="21" s="1"/>
  <c r="K870" i="21"/>
  <c r="G872" i="21"/>
  <c r="F873" i="21" s="1"/>
  <c r="J871" i="21" l="1"/>
  <c r="L871" i="21" s="1"/>
  <c r="G873" i="21"/>
  <c r="F874" i="21" s="1"/>
  <c r="H872" i="21"/>
  <c r="I872" i="21" s="1"/>
  <c r="K872" i="21" l="1"/>
  <c r="J872" i="21"/>
  <c r="L872" i="21" s="1"/>
  <c r="G874" i="21"/>
  <c r="F875" i="21" s="1"/>
  <c r="H873" i="21"/>
  <c r="I873" i="21" s="1"/>
  <c r="G875" i="21" l="1"/>
  <c r="F876" i="21" s="1"/>
  <c r="H874" i="21"/>
  <c r="I874" i="21" s="1"/>
  <c r="K873" i="21"/>
  <c r="J873" i="21"/>
  <c r="L873" i="21" s="1"/>
  <c r="K874" i="21" l="1"/>
  <c r="J874" i="21"/>
  <c r="L874" i="21" s="1"/>
  <c r="H875" i="21"/>
  <c r="I875" i="21" s="1"/>
  <c r="G876" i="21"/>
  <c r="F877" i="21" s="1"/>
  <c r="H876" i="21" l="1"/>
  <c r="I876" i="21" s="1"/>
  <c r="G877" i="21"/>
  <c r="F878" i="21" s="1"/>
  <c r="K875" i="21"/>
  <c r="J875" i="21"/>
  <c r="L875" i="21" s="1"/>
  <c r="G878" i="21" l="1"/>
  <c r="F879" i="21" s="1"/>
  <c r="H877" i="21"/>
  <c r="I877" i="21" s="1"/>
  <c r="K876" i="21"/>
  <c r="J876" i="21"/>
  <c r="L876" i="21" s="1"/>
  <c r="H878" i="21" l="1"/>
  <c r="I878" i="21" s="1"/>
  <c r="J878" i="21" s="1"/>
  <c r="L878" i="21" s="1"/>
  <c r="K877" i="21"/>
  <c r="J877" i="21"/>
  <c r="L877" i="21" s="1"/>
  <c r="G879" i="21"/>
  <c r="F880" i="21" s="1"/>
  <c r="K878" i="21" l="1"/>
  <c r="G880" i="21"/>
  <c r="F881" i="21" s="1"/>
  <c r="H879" i="21"/>
  <c r="I879" i="21" s="1"/>
  <c r="H880" i="21" l="1"/>
  <c r="I880" i="21" s="1"/>
  <c r="K880" i="21" s="1"/>
  <c r="K879" i="21"/>
  <c r="J879" i="21"/>
  <c r="L879" i="21" s="1"/>
  <c r="G881" i="21"/>
  <c r="F882" i="21" s="1"/>
  <c r="J880" i="21" l="1"/>
  <c r="L880" i="21" s="1"/>
  <c r="H881" i="21"/>
  <c r="I881" i="21" s="1"/>
  <c r="G882" i="21"/>
  <c r="F883" i="21" s="1"/>
  <c r="H882" i="21" l="1"/>
  <c r="I882" i="21" s="1"/>
  <c r="K882" i="21" s="1"/>
  <c r="G883" i="21"/>
  <c r="F884" i="21" s="1"/>
  <c r="K881" i="21"/>
  <c r="J881" i="21"/>
  <c r="L881" i="21" s="1"/>
  <c r="J882" i="21" l="1"/>
  <c r="L882" i="21" s="1"/>
  <c r="H883" i="21"/>
  <c r="I883" i="21" s="1"/>
  <c r="J883" i="21" s="1"/>
  <c r="L883" i="21" s="1"/>
  <c r="G884" i="21"/>
  <c r="F885" i="21" s="1"/>
  <c r="K883" i="21" l="1"/>
  <c r="G885" i="21"/>
  <c r="F886" i="21" s="1"/>
  <c r="H884" i="21"/>
  <c r="I884" i="21" s="1"/>
  <c r="H885" i="21" l="1"/>
  <c r="I885" i="21" s="1"/>
  <c r="K885" i="21" s="1"/>
  <c r="K884" i="21"/>
  <c r="J884" i="21"/>
  <c r="L884" i="21" s="1"/>
  <c r="G886" i="21"/>
  <c r="F887" i="21" s="1"/>
  <c r="J885" i="21" l="1"/>
  <c r="L885" i="21" s="1"/>
  <c r="G887" i="21"/>
  <c r="F888" i="21" s="1"/>
  <c r="H886" i="21"/>
  <c r="I886" i="21" s="1"/>
  <c r="H887" i="21" l="1"/>
  <c r="I887" i="21" s="1"/>
  <c r="K887" i="21" s="1"/>
  <c r="J886" i="21"/>
  <c r="L886" i="21" s="1"/>
  <c r="K886" i="21"/>
  <c r="G888" i="21"/>
  <c r="F889" i="21" s="1"/>
  <c r="J887" i="21" l="1"/>
  <c r="L887" i="21" s="1"/>
  <c r="G889" i="21"/>
  <c r="F890" i="21" s="1"/>
  <c r="H888" i="21"/>
  <c r="I888" i="21" s="1"/>
  <c r="H889" i="21" l="1"/>
  <c r="I889" i="21" s="1"/>
  <c r="K889" i="21" s="1"/>
  <c r="K888" i="21"/>
  <c r="J888" i="21"/>
  <c r="L888" i="21" s="1"/>
  <c r="G890" i="21"/>
  <c r="F891" i="21" s="1"/>
  <c r="J889" i="21" l="1"/>
  <c r="L889" i="21" s="1"/>
  <c r="G891" i="21"/>
  <c r="F892" i="21" s="1"/>
  <c r="H890" i="21"/>
  <c r="I890" i="21" s="1"/>
  <c r="G892" i="21" l="1"/>
  <c r="F893" i="21" s="1"/>
  <c r="K890" i="21"/>
  <c r="J890" i="21"/>
  <c r="L890" i="21" s="1"/>
  <c r="H891" i="21"/>
  <c r="I891" i="21" s="1"/>
  <c r="H892" i="21" l="1"/>
  <c r="I892" i="21" s="1"/>
  <c r="K892" i="21" s="1"/>
  <c r="K891" i="21"/>
  <c r="J891" i="21"/>
  <c r="L891" i="21" s="1"/>
  <c r="G893" i="21"/>
  <c r="F894" i="21" s="1"/>
  <c r="J892" i="21" l="1"/>
  <c r="L892" i="21" s="1"/>
  <c r="G894" i="21"/>
  <c r="F895" i="21" s="1"/>
  <c r="H893" i="21"/>
  <c r="I893" i="21" s="1"/>
  <c r="H894" i="21" l="1"/>
  <c r="I894" i="21" s="1"/>
  <c r="J894" i="21" s="1"/>
  <c r="L894" i="21" s="1"/>
  <c r="K893" i="21"/>
  <c r="J893" i="21"/>
  <c r="L893" i="21" s="1"/>
  <c r="G895" i="21"/>
  <c r="F896" i="21" s="1"/>
  <c r="K894" i="21" l="1"/>
  <c r="H895" i="21"/>
  <c r="I895" i="21" s="1"/>
  <c r="G896" i="21"/>
  <c r="F897" i="21" s="1"/>
  <c r="K895" i="21" l="1"/>
  <c r="J895" i="21"/>
  <c r="L895" i="21" s="1"/>
  <c r="G897" i="21"/>
  <c r="F898" i="21" s="1"/>
  <c r="H896" i="21"/>
  <c r="I896" i="21" s="1"/>
  <c r="G898" i="21" l="1"/>
  <c r="F899" i="21" s="1"/>
  <c r="K896" i="21"/>
  <c r="J896" i="21"/>
  <c r="L896" i="21" s="1"/>
  <c r="H897" i="21"/>
  <c r="I897" i="21" s="1"/>
  <c r="H898" i="21" l="1"/>
  <c r="I898" i="21" s="1"/>
  <c r="K898" i="21" s="1"/>
  <c r="K897" i="21"/>
  <c r="J897" i="21"/>
  <c r="L897" i="21" s="1"/>
  <c r="G899" i="21"/>
  <c r="F900" i="21" s="1"/>
  <c r="H899" i="21" l="1"/>
  <c r="I899" i="21" s="1"/>
  <c r="K899" i="21" s="1"/>
  <c r="J898" i="21"/>
  <c r="L898" i="21" s="1"/>
  <c r="G900" i="21"/>
  <c r="F901" i="21" s="1"/>
  <c r="J899" i="21" l="1"/>
  <c r="L899" i="21" s="1"/>
  <c r="H900" i="21"/>
  <c r="I900" i="21" s="1"/>
  <c r="G901" i="21"/>
  <c r="F902" i="21" s="1"/>
  <c r="K900" i="21" l="1"/>
  <c r="J900" i="21"/>
  <c r="L900" i="21" s="1"/>
  <c r="G902" i="21"/>
  <c r="F903" i="21" s="1"/>
  <c r="H901" i="21"/>
  <c r="I901" i="21" s="1"/>
  <c r="G903" i="21" l="1"/>
  <c r="F904" i="21" s="1"/>
  <c r="K901" i="21"/>
  <c r="J901" i="21"/>
  <c r="L901" i="21" s="1"/>
  <c r="H902" i="21"/>
  <c r="I902" i="21" s="1"/>
  <c r="H903" i="21" l="1"/>
  <c r="I903" i="21" s="1"/>
  <c r="K903" i="21" s="1"/>
  <c r="J902" i="21"/>
  <c r="L902" i="21" s="1"/>
  <c r="K902" i="21"/>
  <c r="G904" i="21"/>
  <c r="F905" i="21" s="1"/>
  <c r="J903" i="21" l="1"/>
  <c r="L903" i="21" s="1"/>
  <c r="G905" i="21"/>
  <c r="F906" i="21" s="1"/>
  <c r="H904" i="21"/>
  <c r="I904" i="21" s="1"/>
  <c r="H905" i="21" l="1"/>
  <c r="I905" i="21" s="1"/>
  <c r="K905" i="21" s="1"/>
  <c r="K904" i="21"/>
  <c r="J904" i="21"/>
  <c r="L904" i="21" s="1"/>
  <c r="G906" i="21"/>
  <c r="F907" i="21" s="1"/>
  <c r="J905" i="21" l="1"/>
  <c r="L905" i="21" s="1"/>
  <c r="H906" i="21"/>
  <c r="I906" i="21" s="1"/>
  <c r="J906" i="21" s="1"/>
  <c r="L906" i="21" s="1"/>
  <c r="G907" i="21"/>
  <c r="F908" i="21" s="1"/>
  <c r="K906" i="21" l="1"/>
  <c r="H907" i="21"/>
  <c r="I907" i="21" s="1"/>
  <c r="G908" i="21"/>
  <c r="F909" i="21" s="1"/>
  <c r="K907" i="21" l="1"/>
  <c r="J907" i="21"/>
  <c r="L907" i="21" s="1"/>
  <c r="G909" i="21"/>
  <c r="F910" i="21" s="1"/>
  <c r="H908" i="21"/>
  <c r="I908" i="21" s="1"/>
  <c r="G910" i="21" l="1"/>
  <c r="F911" i="21" s="1"/>
  <c r="H909" i="21"/>
  <c r="I909" i="21" s="1"/>
  <c r="K908" i="21"/>
  <c r="J908" i="21"/>
  <c r="L908" i="21" s="1"/>
  <c r="H910" i="21" l="1"/>
  <c r="I910" i="21" s="1"/>
  <c r="J910" i="21" s="1"/>
  <c r="L910" i="21" s="1"/>
  <c r="J909" i="21"/>
  <c r="L909" i="21" s="1"/>
  <c r="K909" i="21"/>
  <c r="G911" i="21"/>
  <c r="F912" i="21" s="1"/>
  <c r="K910" i="21" l="1"/>
  <c r="G912" i="21"/>
  <c r="F913" i="21" s="1"/>
  <c r="H911" i="21"/>
  <c r="I911" i="21" s="1"/>
  <c r="H912" i="21" l="1"/>
  <c r="I912" i="21" s="1"/>
  <c r="K912" i="21" s="1"/>
  <c r="K911" i="21"/>
  <c r="J911" i="21"/>
  <c r="L911" i="21" s="1"/>
  <c r="G913" i="21"/>
  <c r="F914" i="21" s="1"/>
  <c r="J912" i="21" l="1"/>
  <c r="L912" i="21" s="1"/>
  <c r="G914" i="21"/>
  <c r="F915" i="21" s="1"/>
  <c r="H913" i="21"/>
  <c r="I913" i="21" s="1"/>
  <c r="H914" i="21" l="1"/>
  <c r="I914" i="21" s="1"/>
  <c r="K914" i="21" s="1"/>
  <c r="K913" i="21"/>
  <c r="J913" i="21"/>
  <c r="L913" i="21" s="1"/>
  <c r="G915" i="21"/>
  <c r="F916" i="21" s="1"/>
  <c r="H915" i="21" l="1"/>
  <c r="I915" i="21" s="1"/>
  <c r="K915" i="21" s="1"/>
  <c r="J914" i="21"/>
  <c r="L914" i="21" s="1"/>
  <c r="G916" i="21"/>
  <c r="F917" i="21" s="1"/>
  <c r="J915" i="21" l="1"/>
  <c r="L915" i="21" s="1"/>
  <c r="H916" i="21"/>
  <c r="I916" i="21" s="1"/>
  <c r="K916" i="21" s="1"/>
  <c r="G917" i="21"/>
  <c r="F918" i="21" s="1"/>
  <c r="J916" i="21" l="1"/>
  <c r="L916" i="21" s="1"/>
  <c r="H917" i="21"/>
  <c r="I917" i="21" s="1"/>
  <c r="G918" i="21"/>
  <c r="F919" i="21" s="1"/>
  <c r="K917" i="21" l="1"/>
  <c r="J917" i="21"/>
  <c r="L917" i="21" s="1"/>
  <c r="G919" i="21"/>
  <c r="F920" i="21" s="1"/>
  <c r="H918" i="21"/>
  <c r="I918" i="21" s="1"/>
  <c r="G920" i="21" l="1"/>
  <c r="F921" i="21" s="1"/>
  <c r="H919" i="21"/>
  <c r="I919" i="21" s="1"/>
  <c r="J918" i="21"/>
  <c r="L918" i="21" s="1"/>
  <c r="K918" i="21"/>
  <c r="H920" i="21" l="1"/>
  <c r="I920" i="21" s="1"/>
  <c r="K920" i="21" s="1"/>
  <c r="K919" i="21"/>
  <c r="J919" i="21"/>
  <c r="L919" i="21" s="1"/>
  <c r="G921" i="21"/>
  <c r="F922" i="21" s="1"/>
  <c r="J920" i="21" l="1"/>
  <c r="L920" i="21" s="1"/>
  <c r="G922" i="21"/>
  <c r="F923" i="21" s="1"/>
  <c r="H921" i="21"/>
  <c r="I921" i="21" s="1"/>
  <c r="H922" i="21" l="1"/>
  <c r="I922" i="21" s="1"/>
  <c r="K922" i="21" s="1"/>
  <c r="K921" i="21"/>
  <c r="J921" i="21"/>
  <c r="L921" i="21" s="1"/>
  <c r="G923" i="21"/>
  <c r="F924" i="21" s="1"/>
  <c r="J922" i="21" l="1"/>
  <c r="L922" i="21" s="1"/>
  <c r="H923" i="21"/>
  <c r="I923" i="21" s="1"/>
  <c r="G924" i="21"/>
  <c r="F925" i="21" s="1"/>
  <c r="K923" i="21" l="1"/>
  <c r="J923" i="21"/>
  <c r="L923" i="21" s="1"/>
  <c r="G925" i="21"/>
  <c r="F926" i="21" s="1"/>
  <c r="H924" i="21"/>
  <c r="I924" i="21" s="1"/>
  <c r="K924" i="21" l="1"/>
  <c r="J924" i="21"/>
  <c r="L924" i="21" s="1"/>
  <c r="H925" i="21"/>
  <c r="I925" i="21" s="1"/>
  <c r="G926" i="21"/>
  <c r="F927" i="21" s="1"/>
  <c r="J925" i="21" l="1"/>
  <c r="L925" i="21" s="1"/>
  <c r="K925" i="21"/>
  <c r="G927" i="21"/>
  <c r="F928" i="21" s="1"/>
  <c r="H926" i="21"/>
  <c r="I926" i="21" s="1"/>
  <c r="G928" i="21" l="1"/>
  <c r="F929" i="21" s="1"/>
  <c r="J926" i="21"/>
  <c r="L926" i="21" s="1"/>
  <c r="K926" i="21"/>
  <c r="H927" i="21"/>
  <c r="I927" i="21" s="1"/>
  <c r="H928" i="21" l="1"/>
  <c r="I928" i="21" s="1"/>
  <c r="K928" i="21" s="1"/>
  <c r="K927" i="21"/>
  <c r="J927" i="21"/>
  <c r="L927" i="21" s="1"/>
  <c r="G929" i="21"/>
  <c r="F930" i="21" s="1"/>
  <c r="J928" i="21" l="1"/>
  <c r="L928" i="21" s="1"/>
  <c r="H929" i="21"/>
  <c r="I929" i="21" s="1"/>
  <c r="G930" i="21"/>
  <c r="F931" i="21" s="1"/>
  <c r="K929" i="21" l="1"/>
  <c r="J929" i="21"/>
  <c r="L929" i="21" s="1"/>
  <c r="G931" i="21"/>
  <c r="F932" i="21" s="1"/>
  <c r="H930" i="21"/>
  <c r="I930" i="21" s="1"/>
  <c r="G932" i="21" l="1"/>
  <c r="F933" i="21" s="1"/>
  <c r="K930" i="21"/>
  <c r="J930" i="21"/>
  <c r="L930" i="21" s="1"/>
  <c r="H931" i="21"/>
  <c r="I931" i="21" s="1"/>
  <c r="H932" i="21" l="1"/>
  <c r="I932" i="21" s="1"/>
  <c r="J932" i="21" s="1"/>
  <c r="L932" i="21" s="1"/>
  <c r="K931" i="21"/>
  <c r="J931" i="21"/>
  <c r="L931" i="21" s="1"/>
  <c r="G933" i="21"/>
  <c r="F934" i="21" s="1"/>
  <c r="H933" i="21" l="1"/>
  <c r="I933" i="21" s="1"/>
  <c r="K933" i="21" s="1"/>
  <c r="K932" i="21"/>
  <c r="G934" i="21"/>
  <c r="F935" i="21" s="1"/>
  <c r="J933" i="21" l="1"/>
  <c r="L933" i="21" s="1"/>
  <c r="G935" i="21"/>
  <c r="F936" i="21" s="1"/>
  <c r="H934" i="21"/>
  <c r="I934" i="21" s="1"/>
  <c r="H935" i="21" l="1"/>
  <c r="I935" i="21" s="1"/>
  <c r="K935" i="21" s="1"/>
  <c r="J934" i="21"/>
  <c r="L934" i="21" s="1"/>
  <c r="K934" i="21"/>
  <c r="G936" i="21"/>
  <c r="F937" i="21" s="1"/>
  <c r="J935" i="21" l="1"/>
  <c r="L935" i="21" s="1"/>
  <c r="G937" i="21"/>
  <c r="F938" i="21" s="1"/>
  <c r="H936" i="21"/>
  <c r="I936" i="21" s="1"/>
  <c r="H937" i="21" l="1"/>
  <c r="I937" i="21" s="1"/>
  <c r="K937" i="21" s="1"/>
  <c r="K936" i="21"/>
  <c r="J936" i="21"/>
  <c r="L936" i="21" s="1"/>
  <c r="G938" i="21"/>
  <c r="F939" i="21" s="1"/>
  <c r="J937" i="21" l="1"/>
  <c r="L937" i="21" s="1"/>
  <c r="G939" i="21"/>
  <c r="F940" i="21" s="1"/>
  <c r="H938" i="21"/>
  <c r="I938" i="21" s="1"/>
  <c r="G940" i="21" l="1"/>
  <c r="F941" i="21" s="1"/>
  <c r="K938" i="21"/>
  <c r="J938" i="21"/>
  <c r="L938" i="21" s="1"/>
  <c r="H939" i="21"/>
  <c r="I939" i="21" s="1"/>
  <c r="H940" i="21" l="1"/>
  <c r="I940" i="21" s="1"/>
  <c r="K940" i="21" s="1"/>
  <c r="K939" i="21"/>
  <c r="J939" i="21"/>
  <c r="L939" i="21" s="1"/>
  <c r="G941" i="21"/>
  <c r="F942" i="21" s="1"/>
  <c r="J940" i="21" l="1"/>
  <c r="L940" i="21" s="1"/>
  <c r="G942" i="21"/>
  <c r="F943" i="21" s="1"/>
  <c r="H941" i="21"/>
  <c r="I941" i="21" s="1"/>
  <c r="H942" i="21" l="1"/>
  <c r="I942" i="21" s="1"/>
  <c r="J942" i="21" s="1"/>
  <c r="L942" i="21" s="1"/>
  <c r="K941" i="21"/>
  <c r="J941" i="21"/>
  <c r="L941" i="21" s="1"/>
  <c r="G943" i="21"/>
  <c r="F944" i="21" s="1"/>
  <c r="K942" i="21" l="1"/>
  <c r="G944" i="21"/>
  <c r="F945" i="21" s="1"/>
  <c r="H943" i="21"/>
  <c r="I943" i="21" s="1"/>
  <c r="H944" i="21" l="1"/>
  <c r="I944" i="21" s="1"/>
  <c r="K944" i="21" s="1"/>
  <c r="K943" i="21"/>
  <c r="J943" i="21"/>
  <c r="L943" i="21" s="1"/>
  <c r="G945" i="21"/>
  <c r="F946" i="21" s="1"/>
  <c r="J944" i="21" l="1"/>
  <c r="L944" i="21" s="1"/>
  <c r="G946" i="21"/>
  <c r="F947" i="21" s="1"/>
  <c r="H945" i="21"/>
  <c r="I945" i="21" s="1"/>
  <c r="H946" i="21" l="1"/>
  <c r="I946" i="21" s="1"/>
  <c r="K946" i="21" s="1"/>
  <c r="K945" i="21"/>
  <c r="J945" i="21"/>
  <c r="L945" i="21" s="1"/>
  <c r="G947" i="21"/>
  <c r="F948" i="21" s="1"/>
  <c r="J946" i="21" l="1"/>
  <c r="L946" i="21" s="1"/>
  <c r="H947" i="21"/>
  <c r="I947" i="21" s="1"/>
  <c r="K947" i="21" s="1"/>
  <c r="G948" i="21"/>
  <c r="F949" i="21" s="1"/>
  <c r="J947" i="21" l="1"/>
  <c r="L947" i="21" s="1"/>
  <c r="G949" i="21"/>
  <c r="F950" i="21" s="1"/>
  <c r="H948" i="21"/>
  <c r="I948" i="21" s="1"/>
  <c r="H949" i="21" l="1"/>
  <c r="I949" i="21" s="1"/>
  <c r="K949" i="21" s="1"/>
  <c r="K948" i="21"/>
  <c r="J948" i="21"/>
  <c r="L948" i="21" s="1"/>
  <c r="G950" i="21"/>
  <c r="F951" i="21" s="1"/>
  <c r="J949" i="21" l="1"/>
  <c r="L949" i="21" s="1"/>
  <c r="G951" i="21"/>
  <c r="F952" i="21" s="1"/>
  <c r="H950" i="21"/>
  <c r="I950" i="21" s="1"/>
  <c r="H951" i="21" l="1"/>
  <c r="I951" i="21" s="1"/>
  <c r="K951" i="21" s="1"/>
  <c r="J950" i="21"/>
  <c r="L950" i="21" s="1"/>
  <c r="K950" i="21"/>
  <c r="G952" i="21"/>
  <c r="F953" i="21" s="1"/>
  <c r="J951" i="21" l="1"/>
  <c r="L951" i="21" s="1"/>
  <c r="H952" i="21"/>
  <c r="I952" i="21" s="1"/>
  <c r="K952" i="21" s="1"/>
  <c r="G953" i="21"/>
  <c r="F954" i="21" s="1"/>
  <c r="J952" i="21" l="1"/>
  <c r="L952" i="21" s="1"/>
  <c r="H953" i="21"/>
  <c r="I953" i="21" s="1"/>
  <c r="K953" i="21" s="1"/>
  <c r="G954" i="21"/>
  <c r="F955" i="21" s="1"/>
  <c r="J953" i="21" l="1"/>
  <c r="L953" i="21" s="1"/>
  <c r="H954" i="21"/>
  <c r="I954" i="21" s="1"/>
  <c r="K954" i="21" s="1"/>
  <c r="G955" i="21"/>
  <c r="F956" i="21" s="1"/>
  <c r="J954" i="21" l="1"/>
  <c r="L954" i="21" s="1"/>
  <c r="H955" i="21"/>
  <c r="I955" i="21" s="1"/>
  <c r="K955" i="21" s="1"/>
  <c r="G956" i="21"/>
  <c r="F957" i="21" s="1"/>
  <c r="J955" i="21" l="1"/>
  <c r="L955" i="21" s="1"/>
  <c r="H956" i="21"/>
  <c r="I956" i="21" s="1"/>
  <c r="K956" i="21" s="1"/>
  <c r="G957" i="21"/>
  <c r="F958" i="21" s="1"/>
  <c r="J956" i="21" l="1"/>
  <c r="L956" i="21" s="1"/>
  <c r="G958" i="21"/>
  <c r="F959" i="21" s="1"/>
  <c r="H957" i="21"/>
  <c r="I957" i="21" s="1"/>
  <c r="K957" i="21" l="1"/>
  <c r="J957" i="21"/>
  <c r="L957" i="21" s="1"/>
  <c r="G959" i="21"/>
  <c r="F960" i="21" s="1"/>
  <c r="H958" i="21"/>
  <c r="I958" i="21" s="1"/>
  <c r="G960" i="21" l="1"/>
  <c r="F961" i="21" s="1"/>
  <c r="J958" i="21"/>
  <c r="L958" i="21" s="1"/>
  <c r="K958" i="21"/>
  <c r="H959" i="21"/>
  <c r="I959" i="21" s="1"/>
  <c r="K959" i="21" l="1"/>
  <c r="J959" i="21"/>
  <c r="L959" i="21" s="1"/>
  <c r="G961" i="21"/>
  <c r="F962" i="21" s="1"/>
  <c r="H960" i="21"/>
  <c r="I960" i="21" s="1"/>
  <c r="K960" i="21" l="1"/>
  <c r="J960" i="21"/>
  <c r="L960" i="21" s="1"/>
  <c r="G962" i="21"/>
  <c r="F963" i="21" s="1"/>
  <c r="H961" i="21"/>
  <c r="I961" i="21" s="1"/>
  <c r="G963" i="21" l="1"/>
  <c r="F964" i="21" s="1"/>
  <c r="K961" i="21"/>
  <c r="J961" i="21"/>
  <c r="L961" i="21" s="1"/>
  <c r="H962" i="21"/>
  <c r="I962" i="21" s="1"/>
  <c r="H963" i="21" l="1"/>
  <c r="I963" i="21" s="1"/>
  <c r="J963" i="21" s="1"/>
  <c r="L963" i="21" s="1"/>
  <c r="K962" i="21"/>
  <c r="J962" i="21"/>
  <c r="L962" i="21" s="1"/>
  <c r="G964" i="21"/>
  <c r="F965" i="21" s="1"/>
  <c r="K963" i="21" l="1"/>
  <c r="G965" i="21"/>
  <c r="F966" i="21" s="1"/>
  <c r="H964" i="21"/>
  <c r="I964" i="21" s="1"/>
  <c r="K964" i="21" l="1"/>
  <c r="J964" i="21"/>
  <c r="L964" i="21" s="1"/>
  <c r="G966" i="21"/>
  <c r="F967" i="21" s="1"/>
  <c r="H965" i="21"/>
  <c r="I965" i="21" s="1"/>
  <c r="G967" i="21" l="1"/>
  <c r="F968" i="21" s="1"/>
  <c r="K965" i="21"/>
  <c r="J965" i="21"/>
  <c r="L965" i="21" s="1"/>
  <c r="H966" i="21"/>
  <c r="I966" i="21" s="1"/>
  <c r="J966" i="21" l="1"/>
  <c r="L966" i="21" s="1"/>
  <c r="K966" i="21"/>
  <c r="G968" i="21"/>
  <c r="F969" i="21" s="1"/>
  <c r="H967" i="21"/>
  <c r="I967" i="21" s="1"/>
  <c r="H968" i="21" l="1"/>
  <c r="I968" i="21" s="1"/>
  <c r="K968" i="21" s="1"/>
  <c r="K967" i="21"/>
  <c r="J967" i="21"/>
  <c r="L967" i="21" s="1"/>
  <c r="G969" i="21"/>
  <c r="F970" i="21" s="1"/>
  <c r="J968" i="21" l="1"/>
  <c r="L968" i="21" s="1"/>
  <c r="G970" i="21"/>
  <c r="F971" i="21" s="1"/>
  <c r="H969" i="21"/>
  <c r="I969" i="21" s="1"/>
  <c r="K969" i="21" l="1"/>
  <c r="J969" i="21"/>
  <c r="L969" i="21" s="1"/>
  <c r="G971" i="21"/>
  <c r="F972" i="21" s="1"/>
  <c r="H970" i="21"/>
  <c r="I970" i="21" s="1"/>
  <c r="H971" i="21" l="1"/>
  <c r="I971" i="21" s="1"/>
  <c r="K971" i="21" s="1"/>
  <c r="K970" i="21"/>
  <c r="J970" i="21"/>
  <c r="L970" i="21" s="1"/>
  <c r="G972" i="21"/>
  <c r="F973" i="21" s="1"/>
  <c r="J971" i="21" l="1"/>
  <c r="L971" i="21" s="1"/>
  <c r="G973" i="21"/>
  <c r="F974" i="21" s="1"/>
  <c r="H972" i="21"/>
  <c r="I972" i="21" s="1"/>
  <c r="K972" i="21" l="1"/>
  <c r="J972" i="21"/>
  <c r="L972" i="21" s="1"/>
  <c r="G974" i="21"/>
  <c r="F975" i="21" s="1"/>
  <c r="H973" i="21"/>
  <c r="I973" i="21" s="1"/>
  <c r="K973" i="21" l="1"/>
  <c r="J973" i="21"/>
  <c r="L973" i="21" s="1"/>
  <c r="G975" i="21"/>
  <c r="F976" i="21" s="1"/>
  <c r="H974" i="21"/>
  <c r="I974" i="21" s="1"/>
  <c r="H975" i="21" l="1"/>
  <c r="I975" i="21" s="1"/>
  <c r="K975" i="21" s="1"/>
  <c r="J974" i="21"/>
  <c r="L974" i="21" s="1"/>
  <c r="K974" i="21"/>
  <c r="G976" i="21"/>
  <c r="F977" i="21" s="1"/>
  <c r="J975" i="21" l="1"/>
  <c r="L975" i="21" s="1"/>
  <c r="G977" i="21"/>
  <c r="F978" i="21" s="1"/>
  <c r="H976" i="21"/>
  <c r="I976" i="21" s="1"/>
  <c r="G978" i="21" l="1"/>
  <c r="F979" i="21" s="1"/>
  <c r="K976" i="21"/>
  <c r="J976" i="21"/>
  <c r="L976" i="21" s="1"/>
  <c r="H977" i="21"/>
  <c r="I977" i="21" s="1"/>
  <c r="K977" i="21" l="1"/>
  <c r="J977" i="21"/>
  <c r="L977" i="21" s="1"/>
  <c r="G979" i="21"/>
  <c r="F980" i="21" s="1"/>
  <c r="H978" i="21"/>
  <c r="I978" i="21" s="1"/>
  <c r="H979" i="21" l="1"/>
  <c r="I979" i="21" s="1"/>
  <c r="J979" i="21" s="1"/>
  <c r="L979" i="21" s="1"/>
  <c r="K978" i="21"/>
  <c r="J978" i="21"/>
  <c r="L978" i="21" s="1"/>
  <c r="G980" i="21"/>
  <c r="F981" i="21" s="1"/>
  <c r="K979" i="21" l="1"/>
  <c r="H980" i="21"/>
  <c r="I980" i="21" s="1"/>
  <c r="J980" i="21" s="1"/>
  <c r="L980" i="21" s="1"/>
  <c r="G981" i="21"/>
  <c r="F982" i="21" s="1"/>
  <c r="K980" i="21" l="1"/>
  <c r="G982" i="21"/>
  <c r="F983" i="21" s="1"/>
  <c r="H981" i="21"/>
  <c r="I981" i="21" s="1"/>
  <c r="K981" i="21" l="1"/>
  <c r="J981" i="21"/>
  <c r="L981" i="21" s="1"/>
  <c r="G983" i="21"/>
  <c r="F984" i="21" s="1"/>
  <c r="H982" i="21"/>
  <c r="I982" i="21" s="1"/>
  <c r="J982" i="21" l="1"/>
  <c r="L982" i="21" s="1"/>
  <c r="K982" i="21"/>
  <c r="G984" i="21"/>
  <c r="F985" i="21" s="1"/>
  <c r="H983" i="21"/>
  <c r="I983" i="21" s="1"/>
  <c r="K983" i="21" l="1"/>
  <c r="J983" i="21"/>
  <c r="L983" i="21" s="1"/>
  <c r="H984" i="21"/>
  <c r="I984" i="21" s="1"/>
  <c r="G985" i="21"/>
  <c r="F986" i="21" s="1"/>
  <c r="G986" i="21" l="1"/>
  <c r="F987" i="21" s="1"/>
  <c r="H985" i="21"/>
  <c r="I985" i="21" s="1"/>
  <c r="K984" i="21"/>
  <c r="J984" i="21"/>
  <c r="L984" i="21" s="1"/>
  <c r="K985" i="21" l="1"/>
  <c r="J985" i="21"/>
  <c r="L985" i="21" s="1"/>
  <c r="G987" i="21"/>
  <c r="F988" i="21" s="1"/>
  <c r="H986" i="21"/>
  <c r="I986" i="21" s="1"/>
  <c r="G988" i="21" l="1"/>
  <c r="F989" i="21" s="1"/>
  <c r="K986" i="21"/>
  <c r="J986" i="21"/>
  <c r="L986" i="21" s="1"/>
  <c r="H987" i="21"/>
  <c r="I987" i="21" s="1"/>
  <c r="K987" i="21" l="1"/>
  <c r="J987" i="21"/>
  <c r="L987" i="21" s="1"/>
  <c r="G989" i="21"/>
  <c r="F990" i="21" s="1"/>
  <c r="H988" i="21"/>
  <c r="I988" i="21" s="1"/>
  <c r="H989" i="21" l="1"/>
  <c r="I989" i="21" s="1"/>
  <c r="J989" i="21" s="1"/>
  <c r="L989" i="21" s="1"/>
  <c r="K988" i="21"/>
  <c r="J988" i="21"/>
  <c r="L988" i="21" s="1"/>
  <c r="G990" i="21"/>
  <c r="F991" i="21" s="1"/>
  <c r="K989" i="21" l="1"/>
  <c r="G991" i="21"/>
  <c r="F992" i="21" s="1"/>
  <c r="H990" i="21"/>
  <c r="I990" i="21" s="1"/>
  <c r="G992" i="21" l="1"/>
  <c r="F993" i="21" s="1"/>
  <c r="J990" i="21"/>
  <c r="L990" i="21" s="1"/>
  <c r="K990" i="21"/>
  <c r="H991" i="21"/>
  <c r="I991" i="21" s="1"/>
  <c r="K991" i="21" l="1"/>
  <c r="J991" i="21"/>
  <c r="L991" i="21" s="1"/>
  <c r="G993" i="21"/>
  <c r="F994" i="21" s="1"/>
  <c r="H992" i="21"/>
  <c r="I992" i="21" s="1"/>
  <c r="H993" i="21" l="1"/>
  <c r="I993" i="21" s="1"/>
  <c r="K993" i="21" s="1"/>
  <c r="K992" i="21"/>
  <c r="J992" i="21"/>
  <c r="L992" i="21" s="1"/>
  <c r="G994" i="21"/>
  <c r="F995" i="21" s="1"/>
  <c r="J993" i="21" l="1"/>
  <c r="L993" i="21" s="1"/>
  <c r="H994" i="21"/>
  <c r="I994" i="21" s="1"/>
  <c r="K994" i="21" s="1"/>
  <c r="G995" i="21"/>
  <c r="F996" i="21" s="1"/>
  <c r="J994" i="21" l="1"/>
  <c r="L994" i="21" s="1"/>
  <c r="H995" i="21"/>
  <c r="I995" i="21" s="1"/>
  <c r="G996" i="21"/>
  <c r="F997" i="21" s="1"/>
  <c r="J995" i="21" l="1"/>
  <c r="L995" i="21" s="1"/>
  <c r="K995" i="21"/>
  <c r="G997" i="21"/>
  <c r="F998" i="21" s="1"/>
  <c r="H996" i="21"/>
  <c r="I996" i="21" s="1"/>
  <c r="G998" i="21" l="1"/>
  <c r="F999" i="21" s="1"/>
  <c r="K996" i="21"/>
  <c r="J996" i="21"/>
  <c r="L996" i="21" s="1"/>
  <c r="H997" i="21"/>
  <c r="I997" i="21" s="1"/>
  <c r="H998" i="21" l="1"/>
  <c r="I998" i="21" s="1"/>
  <c r="J998" i="21" s="1"/>
  <c r="L998" i="21" s="1"/>
  <c r="K997" i="21"/>
  <c r="J997" i="21"/>
  <c r="L997" i="21" s="1"/>
  <c r="G999" i="21"/>
  <c r="F1000" i="21" s="1"/>
  <c r="K998" i="21" l="1"/>
  <c r="G1000" i="21"/>
  <c r="F1001" i="21" s="1"/>
  <c r="H999" i="21"/>
  <c r="I999" i="21" s="1"/>
  <c r="H1000" i="21" l="1"/>
  <c r="I1000" i="21" s="1"/>
  <c r="K1000" i="21" s="1"/>
  <c r="K999" i="21"/>
  <c r="J999" i="21"/>
  <c r="L999" i="21" s="1"/>
  <c r="G1001" i="21"/>
  <c r="F1002" i="21" s="1"/>
  <c r="J1000" i="21" l="1"/>
  <c r="L1000" i="21" s="1"/>
  <c r="G1002" i="21"/>
  <c r="F1003" i="21" s="1"/>
  <c r="H1001" i="21"/>
  <c r="I1001" i="21" s="1"/>
  <c r="G1003" i="21" l="1"/>
  <c r="F1004" i="21" s="1"/>
  <c r="K1001" i="21"/>
  <c r="J1001" i="21"/>
  <c r="L1001" i="21" s="1"/>
  <c r="H1002" i="21"/>
  <c r="I1002" i="21" s="1"/>
  <c r="H1003" i="21" l="1"/>
  <c r="I1003" i="21" s="1"/>
  <c r="K1003" i="21" s="1"/>
  <c r="K1002" i="21"/>
  <c r="J1002" i="21"/>
  <c r="L1002" i="21" s="1"/>
  <c r="G1004" i="21"/>
  <c r="F1005" i="21" s="1"/>
  <c r="J1003" i="21" l="1"/>
  <c r="L1003" i="21" s="1"/>
  <c r="H1004" i="21"/>
  <c r="I1004" i="21" s="1"/>
  <c r="G1005" i="21"/>
  <c r="F1006" i="21" s="1"/>
  <c r="G1006" i="21" l="1"/>
  <c r="F1007" i="21" s="1"/>
  <c r="H1005" i="21"/>
  <c r="I1005" i="21" s="1"/>
  <c r="K1004" i="21"/>
  <c r="J1004" i="21"/>
  <c r="L1004" i="21" s="1"/>
  <c r="K1005" i="21" l="1"/>
  <c r="J1005" i="21"/>
  <c r="L1005" i="21" s="1"/>
  <c r="G1007" i="21"/>
  <c r="F1008" i="21" s="1"/>
  <c r="H1006" i="21"/>
  <c r="I1006" i="21" s="1"/>
  <c r="G1008" i="21" l="1"/>
  <c r="F1009" i="21" s="1"/>
  <c r="J1006" i="21"/>
  <c r="L1006" i="21" s="1"/>
  <c r="K1006" i="21"/>
  <c r="H1007" i="21"/>
  <c r="I1007" i="21" s="1"/>
  <c r="K1007" i="21" l="1"/>
  <c r="J1007" i="21"/>
  <c r="L1007" i="21" s="1"/>
  <c r="G1009" i="21"/>
  <c r="F1010" i="21" s="1"/>
  <c r="H1008" i="21"/>
  <c r="I1008" i="21" s="1"/>
  <c r="K1008" i="21" l="1"/>
  <c r="J1008" i="21"/>
  <c r="L1008" i="21" s="1"/>
  <c r="G1010" i="21"/>
  <c r="F1011" i="21" s="1"/>
  <c r="H1009" i="21"/>
  <c r="I1009" i="21" s="1"/>
  <c r="H1010" i="21" l="1"/>
  <c r="I1010" i="21" s="1"/>
  <c r="K1010" i="21" s="1"/>
  <c r="G1011" i="21"/>
  <c r="F1012" i="21" s="1"/>
  <c r="K1009" i="21"/>
  <c r="J1009" i="21"/>
  <c r="L1009" i="21" s="1"/>
  <c r="J1010" i="21" l="1"/>
  <c r="L1010" i="21" s="1"/>
  <c r="H1011" i="21"/>
  <c r="I1011" i="21" s="1"/>
  <c r="G1012" i="21"/>
  <c r="F1013" i="21" s="1"/>
  <c r="G1013" i="21" l="1"/>
  <c r="F1014" i="21" s="1"/>
  <c r="H1012" i="21"/>
  <c r="I1012" i="21" s="1"/>
  <c r="J1011" i="21"/>
  <c r="L1011" i="21" s="1"/>
  <c r="K1011" i="21"/>
  <c r="H1013" i="21" l="1"/>
  <c r="I1013" i="21" s="1"/>
  <c r="K1013" i="21" s="1"/>
  <c r="K1012" i="21"/>
  <c r="J1012" i="21"/>
  <c r="L1012" i="21" s="1"/>
  <c r="G1014" i="21"/>
  <c r="F1015" i="21" s="1"/>
  <c r="J1013" i="21" l="1"/>
  <c r="L1013" i="21" s="1"/>
  <c r="G1015" i="21"/>
  <c r="F1016" i="21" s="1"/>
  <c r="H1014" i="21"/>
  <c r="I1014" i="21" s="1"/>
  <c r="H1015" i="21" l="1"/>
  <c r="I1015" i="21" s="1"/>
  <c r="K1015" i="21" s="1"/>
  <c r="J1014" i="21"/>
  <c r="L1014" i="21" s="1"/>
  <c r="K1014" i="21"/>
  <c r="G1016" i="21"/>
  <c r="F1017" i="21" s="1"/>
  <c r="H1016" i="21" l="1"/>
  <c r="I1016" i="21" s="1"/>
  <c r="K1016" i="21" s="1"/>
  <c r="J1015" i="21"/>
  <c r="L1015" i="21" s="1"/>
  <c r="G1017" i="21"/>
  <c r="F1018" i="21" s="1"/>
  <c r="J1016" i="21" l="1"/>
  <c r="L1016" i="21" s="1"/>
  <c r="G1018" i="21"/>
  <c r="F1019" i="21" s="1"/>
  <c r="H1017" i="21"/>
  <c r="I1017" i="21" s="1"/>
  <c r="H1018" i="21" l="1"/>
  <c r="I1018" i="21" s="1"/>
  <c r="K1018" i="21" s="1"/>
  <c r="K1017" i="21"/>
  <c r="J1017" i="21"/>
  <c r="L1017" i="21" s="1"/>
  <c r="G1019" i="21"/>
  <c r="F1020" i="21" s="1"/>
  <c r="H1019" i="21" l="1"/>
  <c r="I1019" i="21" s="1"/>
  <c r="K1019" i="21" s="1"/>
  <c r="J1018" i="21"/>
  <c r="L1018" i="21" s="1"/>
  <c r="G1020" i="21"/>
  <c r="F1021" i="21" s="1"/>
  <c r="J1019" i="21" l="1"/>
  <c r="L1019" i="21" s="1"/>
  <c r="G1021" i="21"/>
  <c r="F1022" i="21" s="1"/>
  <c r="H1020" i="21"/>
  <c r="I1020" i="21" s="1"/>
  <c r="H1021" i="21" l="1"/>
  <c r="I1021" i="21" s="1"/>
  <c r="K1021" i="21" s="1"/>
  <c r="K1020" i="21"/>
  <c r="J1020" i="21"/>
  <c r="L1020" i="21" s="1"/>
  <c r="G1022" i="21"/>
  <c r="F1023" i="21" s="1"/>
  <c r="J1021" i="21" l="1"/>
  <c r="L1021" i="21" s="1"/>
  <c r="G1023" i="21"/>
  <c r="F1024" i="21" s="1"/>
  <c r="H1022" i="21"/>
  <c r="I1022" i="21" s="1"/>
  <c r="H1023" i="21" l="1"/>
  <c r="I1023" i="21" s="1"/>
  <c r="K1023" i="21" s="1"/>
  <c r="J1022" i="21"/>
  <c r="L1022" i="21" s="1"/>
  <c r="K1022" i="21"/>
  <c r="G1024" i="21"/>
  <c r="F1025" i="21" s="1"/>
  <c r="J1023" i="21" l="1"/>
  <c r="L1023" i="21" s="1"/>
  <c r="G1025" i="21"/>
  <c r="F1026" i="21" s="1"/>
  <c r="H1024" i="21"/>
  <c r="I1024" i="21" s="1"/>
  <c r="H1025" i="21" l="1"/>
  <c r="I1025" i="21" s="1"/>
  <c r="J1025" i="21" s="1"/>
  <c r="L1025" i="21" s="1"/>
  <c r="K1024" i="21"/>
  <c r="J1024" i="21"/>
  <c r="L1024" i="21" s="1"/>
  <c r="G1026" i="21"/>
  <c r="F1027" i="21" s="1"/>
  <c r="K1025" i="21" l="1"/>
  <c r="G1027" i="21"/>
  <c r="F1028" i="21" s="1"/>
  <c r="H1026" i="21"/>
  <c r="I1026" i="21" s="1"/>
  <c r="H1027" i="21" l="1"/>
  <c r="I1027" i="21" s="1"/>
  <c r="K1027" i="21" s="1"/>
  <c r="K1026" i="21"/>
  <c r="J1026" i="21"/>
  <c r="L1026" i="21" s="1"/>
  <c r="G1028" i="21"/>
  <c r="F1029" i="21" s="1"/>
  <c r="J1027" i="21" l="1"/>
  <c r="L1027" i="21" s="1"/>
  <c r="G1029" i="21"/>
  <c r="F1030" i="21" s="1"/>
  <c r="H1028" i="21"/>
  <c r="I1028" i="21" s="1"/>
  <c r="H1029" i="21" l="1"/>
  <c r="I1029" i="21" s="1"/>
  <c r="J1029" i="21" s="1"/>
  <c r="L1029" i="21" s="1"/>
  <c r="K1028" i="21"/>
  <c r="J1028" i="21"/>
  <c r="L1028" i="21" s="1"/>
  <c r="G1030" i="21"/>
  <c r="F1031" i="21" s="1"/>
  <c r="K1029" i="21" l="1"/>
  <c r="H1030" i="21"/>
  <c r="I1030" i="21" s="1"/>
  <c r="J1030" i="21" s="1"/>
  <c r="L1030" i="21" s="1"/>
  <c r="G1031" i="21"/>
  <c r="F1032" i="21" s="1"/>
  <c r="K1030" i="21" l="1"/>
  <c r="G1032" i="21"/>
  <c r="F1033" i="21" s="1"/>
  <c r="H1031" i="21"/>
  <c r="I1031" i="21" s="1"/>
  <c r="G1033" i="21" l="1"/>
  <c r="F1034" i="21" s="1"/>
  <c r="J1031" i="21"/>
  <c r="L1031" i="21" s="1"/>
  <c r="K1031" i="21"/>
  <c r="H1032" i="21"/>
  <c r="I1032" i="21" s="1"/>
  <c r="J1032" i="21" l="1"/>
  <c r="L1032" i="21" s="1"/>
  <c r="K1032" i="21"/>
  <c r="G1034" i="21"/>
  <c r="F1035" i="21" s="1"/>
  <c r="H1033" i="21"/>
  <c r="I1033" i="21" s="1"/>
  <c r="G1035" i="21" l="1"/>
  <c r="F1036" i="21" s="1"/>
  <c r="J1033" i="21"/>
  <c r="L1033" i="21" s="1"/>
  <c r="K1033" i="21"/>
  <c r="H1034" i="21"/>
  <c r="I1034" i="21" s="1"/>
  <c r="H1035" i="21" l="1"/>
  <c r="I1035" i="21" s="1"/>
  <c r="K1035" i="21" s="1"/>
  <c r="K1034" i="21"/>
  <c r="J1034" i="21"/>
  <c r="L1034" i="21" s="1"/>
  <c r="G1036" i="21"/>
  <c r="F1037" i="21" s="1"/>
  <c r="J1035" i="21" l="1"/>
  <c r="L1035" i="21" s="1"/>
  <c r="G1037" i="21"/>
  <c r="F1038" i="21" s="1"/>
  <c r="H1036" i="21"/>
  <c r="I1036" i="21" s="1"/>
  <c r="K1036" i="21" l="1"/>
  <c r="J1036" i="21"/>
  <c r="L1036" i="21" s="1"/>
  <c r="H1037" i="21"/>
  <c r="I1037" i="21" s="1"/>
  <c r="G1038" i="21"/>
  <c r="F1039" i="21" s="1"/>
  <c r="G1039" i="21" l="1"/>
  <c r="F1040" i="21" s="1"/>
  <c r="H1038" i="21"/>
  <c r="I1038" i="21" s="1"/>
  <c r="J1037" i="21"/>
  <c r="L1037" i="21" s="1"/>
  <c r="K1037" i="21"/>
  <c r="H1039" i="21" l="1"/>
  <c r="I1039" i="21" s="1"/>
  <c r="K1039" i="21" s="1"/>
  <c r="J1038" i="21"/>
  <c r="L1038" i="21" s="1"/>
  <c r="K1038" i="21"/>
  <c r="G1040" i="21"/>
  <c r="F1041" i="21" s="1"/>
  <c r="J1039" i="21" l="1"/>
  <c r="L1039" i="21" s="1"/>
  <c r="G1041" i="21"/>
  <c r="F1042" i="21" s="1"/>
  <c r="H1040" i="21"/>
  <c r="I1040" i="21" s="1"/>
  <c r="H1041" i="21" l="1"/>
  <c r="I1041" i="21" s="1"/>
  <c r="J1041" i="21" s="1"/>
  <c r="L1041" i="21" s="1"/>
  <c r="K1040" i="21"/>
  <c r="J1040" i="21"/>
  <c r="L1040" i="21" s="1"/>
  <c r="G1042" i="21"/>
  <c r="F1043" i="21" s="1"/>
  <c r="K1041" i="21" l="1"/>
  <c r="G1043" i="21"/>
  <c r="F1044" i="21" s="1"/>
  <c r="H1042" i="21"/>
  <c r="I1042" i="21" s="1"/>
  <c r="G1044" i="21" l="1"/>
  <c r="F1045" i="21" s="1"/>
  <c r="K1042" i="21"/>
  <c r="J1042" i="21"/>
  <c r="L1042" i="21" s="1"/>
  <c r="H1043" i="21"/>
  <c r="I1043" i="21" s="1"/>
  <c r="H1044" i="21" l="1"/>
  <c r="I1044" i="21" s="1"/>
  <c r="J1044" i="21" s="1"/>
  <c r="L1044" i="21" s="1"/>
  <c r="K1043" i="21"/>
  <c r="J1043" i="21"/>
  <c r="L1043" i="21" s="1"/>
  <c r="G1045" i="21"/>
  <c r="F1046" i="21" s="1"/>
  <c r="K1044" i="21" l="1"/>
  <c r="G1046" i="21"/>
  <c r="F1047" i="21" s="1"/>
  <c r="H1045" i="21"/>
  <c r="I1045" i="21" s="1"/>
  <c r="G1047" i="21" l="1"/>
  <c r="F1048" i="21" s="1"/>
  <c r="K1045" i="21"/>
  <c r="J1045" i="21"/>
  <c r="L1045" i="21" s="1"/>
  <c r="H1046" i="21"/>
  <c r="I1046" i="21" s="1"/>
  <c r="H1047" i="21" l="1"/>
  <c r="I1047" i="21" s="1"/>
  <c r="K1047" i="21" s="1"/>
  <c r="K1046" i="21"/>
  <c r="J1046" i="21"/>
  <c r="L1046" i="21" s="1"/>
  <c r="G1048" i="21"/>
  <c r="F1049" i="21" s="1"/>
  <c r="J1047" i="21" l="1"/>
  <c r="L1047" i="21" s="1"/>
  <c r="G1049" i="21"/>
  <c r="F1050" i="21" s="1"/>
  <c r="H1048" i="21"/>
  <c r="I1048" i="21" s="1"/>
  <c r="G1050" i="21" l="1"/>
  <c r="F1051" i="21" s="1"/>
  <c r="K1048" i="21"/>
  <c r="J1048" i="21"/>
  <c r="L1048" i="21" s="1"/>
  <c r="H1049" i="21"/>
  <c r="I1049" i="21" s="1"/>
  <c r="H1050" i="21" l="1"/>
  <c r="I1050" i="21" s="1"/>
  <c r="K1050" i="21" s="1"/>
  <c r="J1049" i="21"/>
  <c r="L1049" i="21" s="1"/>
  <c r="K1049" i="21"/>
  <c r="G1051" i="21"/>
  <c r="F1052" i="21" s="1"/>
  <c r="J1050" i="21" l="1"/>
  <c r="L1050" i="21" s="1"/>
  <c r="G1052" i="21"/>
  <c r="F1053" i="21" s="1"/>
  <c r="H1051" i="21"/>
  <c r="I1051" i="21" s="1"/>
  <c r="H1052" i="21" l="1"/>
  <c r="I1052" i="21" s="1"/>
  <c r="K1052" i="21" s="1"/>
  <c r="K1051" i="21"/>
  <c r="J1051" i="21"/>
  <c r="L1051" i="21" s="1"/>
  <c r="G1053" i="21"/>
  <c r="F1054" i="21" s="1"/>
  <c r="J1052" i="21" l="1"/>
  <c r="L1052" i="21" s="1"/>
  <c r="G1054" i="21"/>
  <c r="F1055" i="21" s="1"/>
  <c r="H1053" i="21"/>
  <c r="I1053" i="21" s="1"/>
  <c r="G1055" i="21" l="1"/>
  <c r="F1056" i="21" s="1"/>
  <c r="K1053" i="21"/>
  <c r="J1053" i="21"/>
  <c r="L1053" i="21" s="1"/>
  <c r="H1054" i="21"/>
  <c r="I1054" i="21" s="1"/>
  <c r="H1055" i="21" l="1"/>
  <c r="I1055" i="21" s="1"/>
  <c r="K1055" i="21" s="1"/>
  <c r="K1054" i="21"/>
  <c r="J1054" i="21"/>
  <c r="L1054" i="21" s="1"/>
  <c r="G1056" i="21"/>
  <c r="F1057" i="21" s="1"/>
  <c r="J1055" i="21" l="1"/>
  <c r="L1055" i="21" s="1"/>
  <c r="H1056" i="21"/>
  <c r="I1056" i="21" s="1"/>
  <c r="K1056" i="21" s="1"/>
  <c r="G1057" i="21"/>
  <c r="F1058" i="21" s="1"/>
  <c r="J1056" i="21" l="1"/>
  <c r="L1056" i="21" s="1"/>
  <c r="H1057" i="21"/>
  <c r="I1057" i="21" s="1"/>
  <c r="J1057" i="21" s="1"/>
  <c r="L1057" i="21" s="1"/>
  <c r="G1058" i="21"/>
  <c r="F1059" i="21" s="1"/>
  <c r="K1057" i="21" l="1"/>
  <c r="H1058" i="21"/>
  <c r="I1058" i="21" s="1"/>
  <c r="K1058" i="21" s="1"/>
  <c r="G1059" i="21"/>
  <c r="F1060" i="21" s="1"/>
  <c r="J1058" i="21" l="1"/>
  <c r="L1058" i="21" s="1"/>
  <c r="H1059" i="21"/>
  <c r="I1059" i="21" s="1"/>
  <c r="K1059" i="21" s="1"/>
  <c r="G1060" i="21"/>
  <c r="F1061" i="21" s="1"/>
  <c r="J1059" i="21" l="1"/>
  <c r="L1059" i="21" s="1"/>
  <c r="H1060" i="21"/>
  <c r="I1060" i="21" s="1"/>
  <c r="K1060" i="21" s="1"/>
  <c r="G1061" i="21"/>
  <c r="F1062" i="21" s="1"/>
  <c r="J1060" i="21" l="1"/>
  <c r="L1060" i="21" s="1"/>
  <c r="H1061" i="21"/>
  <c r="I1061" i="21" s="1"/>
  <c r="K1061" i="21" s="1"/>
  <c r="G1062" i="21"/>
  <c r="F1063" i="21" s="1"/>
  <c r="J1061" i="21" l="1"/>
  <c r="L1061" i="21" s="1"/>
  <c r="G1063" i="21"/>
  <c r="F1064" i="21" s="1"/>
  <c r="H1062" i="21"/>
  <c r="I1062" i="21" s="1"/>
  <c r="H1063" i="21" l="1"/>
  <c r="I1063" i="21" s="1"/>
  <c r="J1063" i="21" s="1"/>
  <c r="L1063" i="21" s="1"/>
  <c r="K1062" i="21"/>
  <c r="J1062" i="21"/>
  <c r="L1062" i="21" s="1"/>
  <c r="G1064" i="21"/>
  <c r="F1065" i="21" s="1"/>
  <c r="K1063" i="21" l="1"/>
  <c r="G1065" i="21"/>
  <c r="F1066" i="21" s="1"/>
  <c r="H1064" i="21"/>
  <c r="I1064" i="21" s="1"/>
  <c r="H1065" i="21" l="1"/>
  <c r="I1065" i="21" s="1"/>
  <c r="K1065" i="21" s="1"/>
  <c r="J1064" i="21"/>
  <c r="L1064" i="21" s="1"/>
  <c r="K1064" i="21"/>
  <c r="G1066" i="21"/>
  <c r="F1067" i="21" s="1"/>
  <c r="J1065" i="21" l="1"/>
  <c r="L1065" i="21" s="1"/>
  <c r="H1066" i="21"/>
  <c r="I1066" i="21" s="1"/>
  <c r="G1067" i="21"/>
  <c r="F1068" i="21" s="1"/>
  <c r="K1066" i="21" l="1"/>
  <c r="J1066" i="21"/>
  <c r="L1066" i="21" s="1"/>
  <c r="G1068" i="21"/>
  <c r="F1069" i="21" s="1"/>
  <c r="H1067" i="21"/>
  <c r="I1067" i="21" s="1"/>
  <c r="H1068" i="21" l="1"/>
  <c r="I1068" i="21" s="1"/>
  <c r="K1068" i="21" s="1"/>
  <c r="K1067" i="21"/>
  <c r="J1067" i="21"/>
  <c r="L1067" i="21" s="1"/>
  <c r="G1069" i="21"/>
  <c r="F1070" i="21" s="1"/>
  <c r="J1068" i="21" l="1"/>
  <c r="L1068" i="21" s="1"/>
  <c r="H1069" i="21"/>
  <c r="I1069" i="21" s="1"/>
  <c r="G1070" i="21"/>
  <c r="F1071" i="21" s="1"/>
  <c r="H1070" i="21" l="1"/>
  <c r="I1070" i="21" s="1"/>
  <c r="K1069" i="21"/>
  <c r="J1069" i="21"/>
  <c r="L1069" i="21" s="1"/>
  <c r="G1071" i="21"/>
  <c r="F1072" i="21" s="1"/>
  <c r="G1072" i="21" l="1"/>
  <c r="F1073" i="21" s="1"/>
  <c r="H1071" i="21"/>
  <c r="I1071" i="21" s="1"/>
  <c r="J1070" i="21"/>
  <c r="L1070" i="21" s="1"/>
  <c r="K1070" i="21"/>
  <c r="K1071" i="21" l="1"/>
  <c r="J1071" i="21"/>
  <c r="L1071" i="21" s="1"/>
  <c r="G1073" i="21"/>
  <c r="F1074" i="21" s="1"/>
  <c r="H1072" i="21"/>
  <c r="I1072" i="21" s="1"/>
  <c r="H1073" i="21" l="1"/>
  <c r="I1073" i="21" s="1"/>
  <c r="J1073" i="21" s="1"/>
  <c r="L1073" i="21" s="1"/>
  <c r="K1072" i="21"/>
  <c r="J1072" i="21"/>
  <c r="L1072" i="21" s="1"/>
  <c r="G1074" i="21"/>
  <c r="F1075" i="21" s="1"/>
  <c r="K1073" i="21" l="1"/>
  <c r="G1075" i="21"/>
  <c r="F1076" i="21" s="1"/>
  <c r="H1074" i="21"/>
  <c r="I1074" i="21" s="1"/>
  <c r="H1075" i="21" l="1"/>
  <c r="I1075" i="21" s="1"/>
  <c r="K1074" i="21"/>
  <c r="J1074" i="21"/>
  <c r="L1074" i="21" s="1"/>
  <c r="G1076" i="21"/>
  <c r="F1077" i="21" s="1"/>
  <c r="G1077" i="21" l="1"/>
  <c r="F1078" i="21" s="1"/>
  <c r="H1076" i="21"/>
  <c r="I1076" i="21" s="1"/>
  <c r="K1075" i="21"/>
  <c r="J1075" i="21"/>
  <c r="L1075" i="21" s="1"/>
  <c r="J1076" i="21" l="1"/>
  <c r="L1076" i="21" s="1"/>
  <c r="K1076" i="21"/>
  <c r="G1078" i="21"/>
  <c r="F1079" i="21" s="1"/>
  <c r="H1077" i="21"/>
  <c r="I1077" i="21" s="1"/>
  <c r="G1079" i="21" l="1"/>
  <c r="F1080" i="21" s="1"/>
  <c r="K1077" i="21"/>
  <c r="J1077" i="21"/>
  <c r="L1077" i="21" s="1"/>
  <c r="H1078" i="21"/>
  <c r="I1078" i="21" s="1"/>
  <c r="K1078" i="21" l="1"/>
  <c r="J1078" i="21"/>
  <c r="L1078" i="21" s="1"/>
  <c r="G1080" i="21"/>
  <c r="F1081" i="21" s="1"/>
  <c r="H1079" i="21"/>
  <c r="I1079" i="21" s="1"/>
  <c r="H1080" i="21" l="1"/>
  <c r="I1080" i="21" s="1"/>
  <c r="J1080" i="21" s="1"/>
  <c r="L1080" i="21" s="1"/>
  <c r="K1079" i="21"/>
  <c r="J1079" i="21"/>
  <c r="L1079" i="21" s="1"/>
  <c r="G1081" i="21"/>
  <c r="F1082" i="21" s="1"/>
  <c r="K1080" i="21" l="1"/>
  <c r="G1082" i="21"/>
  <c r="F1083" i="21" s="1"/>
  <c r="H1081" i="21"/>
  <c r="I1081" i="21" s="1"/>
  <c r="J1081" i="21" l="1"/>
  <c r="L1081" i="21" s="1"/>
  <c r="K1081" i="21"/>
  <c r="G1083" i="21"/>
  <c r="F1084" i="21" s="1"/>
  <c r="H1082" i="21"/>
  <c r="I1082" i="21" s="1"/>
  <c r="K1082" i="21" l="1"/>
  <c r="J1082" i="21"/>
  <c r="L1082" i="21" s="1"/>
  <c r="G1084" i="21"/>
  <c r="F1085" i="21" s="1"/>
  <c r="H1083" i="21"/>
  <c r="I1083" i="21" s="1"/>
  <c r="H1084" i="21" l="1"/>
  <c r="I1084" i="21" s="1"/>
  <c r="K1084" i="21" s="1"/>
  <c r="K1083" i="21"/>
  <c r="J1083" i="21"/>
  <c r="L1083" i="21" s="1"/>
  <c r="G1085" i="21"/>
  <c r="F1086" i="21" s="1"/>
  <c r="J1084" i="21" l="1"/>
  <c r="L1084" i="21" s="1"/>
  <c r="G1086" i="21"/>
  <c r="F1087" i="21" s="1"/>
  <c r="H1085" i="21"/>
  <c r="I1085" i="21" s="1"/>
  <c r="G1087" i="21" l="1"/>
  <c r="F1088" i="21" s="1"/>
  <c r="K1085" i="21"/>
  <c r="J1085" i="21"/>
  <c r="L1085" i="21" s="1"/>
  <c r="H1086" i="21"/>
  <c r="I1086" i="21" s="1"/>
  <c r="H1087" i="21" l="1"/>
  <c r="I1087" i="21" s="1"/>
  <c r="J1087" i="21" s="1"/>
  <c r="L1087" i="21" s="1"/>
  <c r="K1086" i="21"/>
  <c r="J1086" i="21"/>
  <c r="L1086" i="21" s="1"/>
  <c r="G1088" i="21"/>
  <c r="F1089" i="21" s="1"/>
  <c r="K1087" i="21" l="1"/>
  <c r="G1089" i="21"/>
  <c r="F1090" i="21" s="1"/>
  <c r="H1088" i="21"/>
  <c r="I1088" i="21" s="1"/>
  <c r="H1089" i="21" l="1"/>
  <c r="I1089" i="21" s="1"/>
  <c r="J1089" i="21" s="1"/>
  <c r="L1089" i="21" s="1"/>
  <c r="K1088" i="21"/>
  <c r="J1088" i="21"/>
  <c r="L1088" i="21" s="1"/>
  <c r="G1090" i="21"/>
  <c r="F1091" i="21" s="1"/>
  <c r="K1089" i="21" l="1"/>
  <c r="G1091" i="21"/>
  <c r="F1092" i="21" s="1"/>
  <c r="H1090" i="21"/>
  <c r="I1090" i="21" s="1"/>
  <c r="H1091" i="21" l="1"/>
  <c r="I1091" i="21" s="1"/>
  <c r="K1091" i="21" s="1"/>
  <c r="K1090" i="21"/>
  <c r="J1090" i="21"/>
  <c r="L1090" i="21" s="1"/>
  <c r="G1092" i="21"/>
  <c r="F1093" i="21" s="1"/>
  <c r="J1091" i="21" l="1"/>
  <c r="L1091" i="21" s="1"/>
  <c r="G1093" i="21"/>
  <c r="F1094" i="21" s="1"/>
  <c r="H1092" i="21"/>
  <c r="I1092" i="21" s="1"/>
  <c r="H1093" i="21" l="1"/>
  <c r="I1093" i="21" s="1"/>
  <c r="J1093" i="21" s="1"/>
  <c r="L1093" i="21" s="1"/>
  <c r="K1092" i="21"/>
  <c r="J1092" i="21"/>
  <c r="L1092" i="21" s="1"/>
  <c r="G1094" i="21"/>
  <c r="F1095" i="21" s="1"/>
  <c r="K1093" i="21" l="1"/>
  <c r="H1094" i="21"/>
  <c r="I1094" i="21" s="1"/>
  <c r="K1094" i="21" s="1"/>
  <c r="G1095" i="21"/>
  <c r="F1096" i="21" s="1"/>
  <c r="J1094" i="21" l="1"/>
  <c r="L1094" i="21" s="1"/>
  <c r="G1096" i="21"/>
  <c r="F1097" i="21" s="1"/>
  <c r="H1095" i="21"/>
  <c r="I1095" i="21" s="1"/>
  <c r="H1096" i="21" l="1"/>
  <c r="I1096" i="21" s="1"/>
  <c r="K1096" i="21" s="1"/>
  <c r="K1095" i="21"/>
  <c r="J1095" i="21"/>
  <c r="L1095" i="21" s="1"/>
  <c r="G1097" i="21"/>
  <c r="F1098" i="21" s="1"/>
  <c r="J1096" i="21" l="1"/>
  <c r="L1096" i="21" s="1"/>
  <c r="G1098" i="21"/>
  <c r="F1099" i="21" s="1"/>
  <c r="H1097" i="21"/>
  <c r="I1097" i="21" s="1"/>
  <c r="H1098" i="21" l="1"/>
  <c r="I1098" i="21" s="1"/>
  <c r="K1098" i="21" s="1"/>
  <c r="K1097" i="21"/>
  <c r="J1097" i="21"/>
  <c r="L1097" i="21" s="1"/>
  <c r="G1099" i="21"/>
  <c r="F1100" i="21" s="1"/>
  <c r="J1098" i="21" l="1"/>
  <c r="L1098" i="21" s="1"/>
  <c r="G1100" i="21"/>
  <c r="F1101" i="21" s="1"/>
  <c r="H1099" i="21"/>
  <c r="I1099" i="21" s="1"/>
  <c r="G1101" i="21" l="1"/>
  <c r="F1102" i="21" s="1"/>
  <c r="K1099" i="21"/>
  <c r="J1099" i="21"/>
  <c r="L1099" i="21" s="1"/>
  <c r="H1100" i="21"/>
  <c r="I1100" i="21" s="1"/>
  <c r="H1101" i="21" l="1"/>
  <c r="I1101" i="21" s="1"/>
  <c r="K1101" i="21" s="1"/>
  <c r="K1100" i="21"/>
  <c r="J1100" i="21"/>
  <c r="L1100" i="21" s="1"/>
  <c r="G1102" i="21"/>
  <c r="F1103" i="21" s="1"/>
  <c r="J1101" i="21" l="1"/>
  <c r="L1101" i="21" s="1"/>
  <c r="G1103" i="21"/>
  <c r="F1104" i="21" s="1"/>
  <c r="H1102" i="21"/>
  <c r="I1102" i="21" s="1"/>
  <c r="H1103" i="21" l="1"/>
  <c r="I1103" i="21" s="1"/>
  <c r="J1103" i="21" s="1"/>
  <c r="L1103" i="21" s="1"/>
  <c r="K1102" i="21"/>
  <c r="J1102" i="21"/>
  <c r="L1102" i="21" s="1"/>
  <c r="G1104" i="21"/>
  <c r="F1105" i="21" s="1"/>
  <c r="K1103" i="21" l="1"/>
  <c r="G1105" i="21"/>
  <c r="F1106" i="21" s="1"/>
  <c r="H1104" i="21"/>
  <c r="I1104" i="21" s="1"/>
  <c r="H1105" i="21" l="1"/>
  <c r="I1105" i="21" s="1"/>
  <c r="K1105" i="21" s="1"/>
  <c r="K1104" i="21"/>
  <c r="J1104" i="21"/>
  <c r="L1104" i="21" s="1"/>
  <c r="G1106" i="21"/>
  <c r="F1107" i="21" s="1"/>
  <c r="J1105" i="21" l="1"/>
  <c r="L1105" i="21" s="1"/>
  <c r="G1107" i="21"/>
  <c r="F1108" i="21" s="1"/>
  <c r="H1106" i="21"/>
  <c r="I1106" i="21" s="1"/>
  <c r="H1107" i="21" l="1"/>
  <c r="I1107" i="21" s="1"/>
  <c r="K1107" i="21" s="1"/>
  <c r="K1106" i="21"/>
  <c r="J1106" i="21"/>
  <c r="L1106" i="21" s="1"/>
  <c r="G1108" i="21"/>
  <c r="F1109" i="21" s="1"/>
  <c r="J1107" i="21" l="1"/>
  <c r="L1107" i="21" s="1"/>
  <c r="H1108" i="21"/>
  <c r="I1108" i="21" s="1"/>
  <c r="G1109" i="21"/>
  <c r="F1110" i="21" s="1"/>
  <c r="G1110" i="21" l="1"/>
  <c r="F1111" i="21" s="1"/>
  <c r="H1109" i="21"/>
  <c r="I1109" i="21" s="1"/>
  <c r="J1108" i="21"/>
  <c r="L1108" i="21" s="1"/>
  <c r="K1108" i="21"/>
  <c r="H1110" i="21" l="1"/>
  <c r="I1110" i="21" s="1"/>
  <c r="K1110" i="21" s="1"/>
  <c r="K1109" i="21"/>
  <c r="J1109" i="21"/>
  <c r="L1109" i="21" s="1"/>
  <c r="G1111" i="21"/>
  <c r="F1112" i="21" s="1"/>
  <c r="J1110" i="21" l="1"/>
  <c r="L1110" i="21" s="1"/>
  <c r="G1112" i="21"/>
  <c r="F1113" i="21" s="1"/>
  <c r="H1111" i="21"/>
  <c r="I1111" i="21" s="1"/>
  <c r="G1113" i="21" l="1"/>
  <c r="F1114" i="21" s="1"/>
  <c r="J1111" i="21"/>
  <c r="L1111" i="21" s="1"/>
  <c r="K1111" i="21"/>
  <c r="H1112" i="21"/>
  <c r="I1112" i="21" s="1"/>
  <c r="H1113" i="21" l="1"/>
  <c r="I1113" i="21" s="1"/>
  <c r="J1113" i="21" s="1"/>
  <c r="L1113" i="21" s="1"/>
  <c r="K1112" i="21"/>
  <c r="J1112" i="21"/>
  <c r="L1112" i="21" s="1"/>
  <c r="G1114" i="21"/>
  <c r="F1115" i="21" s="1"/>
  <c r="K1113" i="21" l="1"/>
  <c r="H1114" i="21"/>
  <c r="I1114" i="21" s="1"/>
  <c r="G1115" i="21"/>
  <c r="F1116" i="21" s="1"/>
  <c r="G1116" i="21" l="1"/>
  <c r="F1117" i="21" s="1"/>
  <c r="H1115" i="21"/>
  <c r="I1115" i="21" s="1"/>
  <c r="K1114" i="21"/>
  <c r="J1114" i="21"/>
  <c r="L1114" i="21" s="1"/>
  <c r="G1117" i="21" l="1"/>
  <c r="F1118" i="21" s="1"/>
  <c r="K1115" i="21"/>
  <c r="J1115" i="21"/>
  <c r="L1115" i="21" s="1"/>
  <c r="H1116" i="21"/>
  <c r="I1116" i="21" s="1"/>
  <c r="K1116" i="21" l="1"/>
  <c r="J1116" i="21"/>
  <c r="L1116" i="21" s="1"/>
  <c r="G1118" i="21"/>
  <c r="F1119" i="21" s="1"/>
  <c r="H1117" i="21"/>
  <c r="I1117" i="21" s="1"/>
  <c r="K1117" i="21" l="1"/>
  <c r="J1117" i="21"/>
  <c r="L1117" i="21" s="1"/>
  <c r="H1118" i="21"/>
  <c r="I1118" i="21" s="1"/>
  <c r="G1119" i="21"/>
  <c r="F1120" i="21" s="1"/>
  <c r="H1119" i="21" l="1"/>
  <c r="I1119" i="21" s="1"/>
  <c r="K1119" i="21" s="1"/>
  <c r="G1120" i="21"/>
  <c r="F1121" i="21" s="1"/>
  <c r="J1118" i="21"/>
  <c r="L1118" i="21" s="1"/>
  <c r="K1118" i="21"/>
  <c r="J1119" i="21" l="1"/>
  <c r="L1119" i="21" s="1"/>
  <c r="H1120" i="21"/>
  <c r="I1120" i="21" s="1"/>
  <c r="K1120" i="21" s="1"/>
  <c r="G1121" i="21"/>
  <c r="F1122" i="21" s="1"/>
  <c r="J1120" i="21" l="1"/>
  <c r="L1120" i="21" s="1"/>
  <c r="G1122" i="21"/>
  <c r="F1123" i="21" s="1"/>
  <c r="H1121" i="21"/>
  <c r="I1121" i="21" s="1"/>
  <c r="G1123" i="21" l="1"/>
  <c r="F1124" i="21" s="1"/>
  <c r="K1121" i="21"/>
  <c r="J1121" i="21"/>
  <c r="L1121" i="21" s="1"/>
  <c r="H1122" i="21"/>
  <c r="I1122" i="21" s="1"/>
  <c r="J1122" i="21" l="1"/>
  <c r="L1122" i="21" s="1"/>
  <c r="K1122" i="21"/>
  <c r="G1124" i="21"/>
  <c r="F1125" i="21" s="1"/>
  <c r="H1123" i="21"/>
  <c r="I1123" i="21" s="1"/>
  <c r="H1124" i="21" l="1"/>
  <c r="I1124" i="21" s="1"/>
  <c r="K1124" i="21" s="1"/>
  <c r="K1123" i="21"/>
  <c r="J1123" i="21"/>
  <c r="L1123" i="21" s="1"/>
  <c r="G1125" i="21"/>
  <c r="F1126" i="21" s="1"/>
  <c r="J1124" i="21" l="1"/>
  <c r="L1124" i="21" s="1"/>
  <c r="H1125" i="21"/>
  <c r="I1125" i="21" s="1"/>
  <c r="G1126" i="21"/>
  <c r="F1127" i="21" s="1"/>
  <c r="G1127" i="21" l="1"/>
  <c r="F1128" i="21" s="1"/>
  <c r="H1126" i="21"/>
  <c r="I1126" i="21" s="1"/>
  <c r="K1125" i="21"/>
  <c r="J1125" i="21"/>
  <c r="L1125" i="21" s="1"/>
  <c r="K1126" i="21" l="1"/>
  <c r="J1126" i="21"/>
  <c r="L1126" i="21" s="1"/>
  <c r="H1127" i="21"/>
  <c r="I1127" i="21" s="1"/>
  <c r="G1128" i="21"/>
  <c r="F1129" i="21" s="1"/>
  <c r="G1129" i="21" l="1"/>
  <c r="F1130" i="21" s="1"/>
  <c r="H1128" i="21"/>
  <c r="I1128" i="21" s="1"/>
  <c r="J1127" i="21"/>
  <c r="L1127" i="21" s="1"/>
  <c r="K1127" i="21"/>
  <c r="G1130" i="21" l="1"/>
  <c r="F1131" i="21" s="1"/>
  <c r="K1128" i="21"/>
  <c r="J1128" i="21"/>
  <c r="L1128" i="21" s="1"/>
  <c r="H1129" i="21"/>
  <c r="I1129" i="21" s="1"/>
  <c r="G1131" i="21" l="1"/>
  <c r="F1132" i="21" s="1"/>
  <c r="J1129" i="21"/>
  <c r="L1129" i="21" s="1"/>
  <c r="K1129" i="21"/>
  <c r="H1130" i="21"/>
  <c r="I1130" i="21" s="1"/>
  <c r="H1131" i="21" l="1"/>
  <c r="I1131" i="21" s="1"/>
  <c r="K1131" i="21" s="1"/>
  <c r="J1130" i="21"/>
  <c r="L1130" i="21" s="1"/>
  <c r="K1130" i="21"/>
  <c r="G1132" i="21"/>
  <c r="F1133" i="21" s="1"/>
  <c r="J1131" i="21" l="1"/>
  <c r="L1131" i="21" s="1"/>
  <c r="G1133" i="21"/>
  <c r="F1134" i="21" s="1"/>
  <c r="H1132" i="21"/>
  <c r="I1132" i="21" s="1"/>
  <c r="H1133" i="21" l="1"/>
  <c r="I1133" i="21" s="1"/>
  <c r="K1133" i="21" s="1"/>
  <c r="K1132" i="21"/>
  <c r="J1132" i="21"/>
  <c r="L1132" i="21" s="1"/>
  <c r="G1134" i="21"/>
  <c r="F1135" i="21" s="1"/>
  <c r="J1133" i="21" l="1"/>
  <c r="L1133" i="21" s="1"/>
  <c r="G1135" i="21"/>
  <c r="F1136" i="21" s="1"/>
  <c r="H1134" i="21"/>
  <c r="I1134" i="21" s="1"/>
  <c r="K1134" i="21" l="1"/>
  <c r="J1134" i="21"/>
  <c r="L1134" i="21" s="1"/>
  <c r="H1135" i="21"/>
  <c r="I1135" i="21" s="1"/>
  <c r="G1136" i="21"/>
  <c r="F1137" i="21" s="1"/>
  <c r="G1137" i="21" l="1"/>
  <c r="F1138" i="21" s="1"/>
  <c r="H1136" i="21"/>
  <c r="I1136" i="21" s="1"/>
  <c r="K1135" i="21"/>
  <c r="J1135" i="21"/>
  <c r="L1135" i="21" s="1"/>
  <c r="H1137" i="21" l="1"/>
  <c r="I1137" i="21" s="1"/>
  <c r="J1137" i="21" s="1"/>
  <c r="L1137" i="21" s="1"/>
  <c r="K1136" i="21"/>
  <c r="J1136" i="21"/>
  <c r="L1136" i="21" s="1"/>
  <c r="G1138" i="21"/>
  <c r="F1139" i="21" s="1"/>
  <c r="K1137" i="21" l="1"/>
  <c r="G1139" i="21"/>
  <c r="F1140" i="21" s="1"/>
  <c r="H1138" i="21"/>
  <c r="I1138" i="21" s="1"/>
  <c r="G1140" i="21" l="1"/>
  <c r="F1141" i="21" s="1"/>
  <c r="J1138" i="21"/>
  <c r="L1138" i="21" s="1"/>
  <c r="K1138" i="21"/>
  <c r="H1139" i="21"/>
  <c r="I1139" i="21" s="1"/>
  <c r="H1140" i="21" l="1"/>
  <c r="I1140" i="21" s="1"/>
  <c r="J1140" i="21" s="1"/>
  <c r="L1140" i="21" s="1"/>
  <c r="K1139" i="21"/>
  <c r="J1139" i="21"/>
  <c r="L1139" i="21" s="1"/>
  <c r="G1141" i="21"/>
  <c r="F1142" i="21" s="1"/>
  <c r="K1140" i="21" l="1"/>
  <c r="G1142" i="21"/>
  <c r="F1143" i="21" s="1"/>
  <c r="H1141" i="21"/>
  <c r="I1141" i="21" s="1"/>
  <c r="H1142" i="21" l="1"/>
  <c r="I1142" i="21" s="1"/>
  <c r="K1142" i="21" s="1"/>
  <c r="K1141" i="21"/>
  <c r="J1141" i="21"/>
  <c r="L1141" i="21" s="1"/>
  <c r="G1143" i="21"/>
  <c r="F1144" i="21" s="1"/>
  <c r="J1142" i="21" l="1"/>
  <c r="L1142" i="21" s="1"/>
  <c r="H1143" i="21"/>
  <c r="I1143" i="21" s="1"/>
  <c r="K1143" i="21" s="1"/>
  <c r="G1144" i="21"/>
  <c r="F1145" i="21" s="1"/>
  <c r="J1143" i="21" l="1"/>
  <c r="L1143" i="21" s="1"/>
  <c r="G1145" i="21"/>
  <c r="F1146" i="21" s="1"/>
  <c r="H1144" i="21"/>
  <c r="I1144" i="21" s="1"/>
  <c r="H1145" i="21" l="1"/>
  <c r="I1145" i="21" s="1"/>
  <c r="K1145" i="21" s="1"/>
  <c r="K1144" i="21"/>
  <c r="J1144" i="21"/>
  <c r="L1144" i="21" s="1"/>
  <c r="G1146" i="21"/>
  <c r="F1147" i="21" s="1"/>
  <c r="J1145" i="21" l="1"/>
  <c r="L1145" i="21" s="1"/>
  <c r="G1147" i="21"/>
  <c r="F1148" i="21" s="1"/>
  <c r="H1146" i="21"/>
  <c r="I1146" i="21" s="1"/>
  <c r="H1147" i="21" l="1"/>
  <c r="I1147" i="21" s="1"/>
  <c r="J1147" i="21" s="1"/>
  <c r="L1147" i="21" s="1"/>
  <c r="J1146" i="21"/>
  <c r="L1146" i="21" s="1"/>
  <c r="K1146" i="21"/>
  <c r="G1148" i="21"/>
  <c r="F1149" i="21" s="1"/>
  <c r="K1147" i="21" l="1"/>
  <c r="G1149" i="21"/>
  <c r="F1150" i="21" s="1"/>
  <c r="H1148" i="21"/>
  <c r="I1148" i="21" s="1"/>
  <c r="H1149" i="21" l="1"/>
  <c r="I1149" i="21" s="1"/>
  <c r="K1149" i="21" s="1"/>
  <c r="K1148" i="21"/>
  <c r="J1148" i="21"/>
  <c r="L1148" i="21" s="1"/>
  <c r="G1150" i="21"/>
  <c r="F1151" i="21" s="1"/>
  <c r="J1149" i="21" l="1"/>
  <c r="L1149" i="21" s="1"/>
  <c r="G1151" i="21"/>
  <c r="F1152" i="21" s="1"/>
  <c r="H1150" i="21"/>
  <c r="I1150" i="21" s="1"/>
  <c r="G1152" i="21" l="1"/>
  <c r="F1153" i="21" s="1"/>
  <c r="K1150" i="21"/>
  <c r="J1150" i="21"/>
  <c r="L1150" i="21" s="1"/>
  <c r="H1151" i="21"/>
  <c r="I1151" i="21" s="1"/>
  <c r="H1152" i="21" l="1"/>
  <c r="I1152" i="21" s="1"/>
  <c r="K1152" i="21" s="1"/>
  <c r="K1151" i="21"/>
  <c r="J1151" i="21"/>
  <c r="L1151" i="21" s="1"/>
  <c r="G1153" i="21"/>
  <c r="F1154" i="21" s="1"/>
  <c r="J1152" i="21" l="1"/>
  <c r="L1152" i="21" s="1"/>
  <c r="G1154" i="21"/>
  <c r="F1155" i="21" s="1"/>
  <c r="H1153" i="21"/>
  <c r="I1153" i="21" s="1"/>
  <c r="H1154" i="21" l="1"/>
  <c r="I1154" i="21" s="1"/>
  <c r="J1154" i="21" s="1"/>
  <c r="L1154" i="21" s="1"/>
  <c r="K1153" i="21"/>
  <c r="J1153" i="21"/>
  <c r="L1153" i="21" s="1"/>
  <c r="G1155" i="21"/>
  <c r="F1156" i="21" s="1"/>
  <c r="K1154" i="21" l="1"/>
  <c r="G1156" i="21"/>
  <c r="F1157" i="21" s="1"/>
  <c r="H1155" i="21"/>
  <c r="I1155" i="21" s="1"/>
  <c r="H1156" i="21" l="1"/>
  <c r="I1156" i="21" s="1"/>
  <c r="J1156" i="21" s="1"/>
  <c r="L1156" i="21" s="1"/>
  <c r="K1155" i="21"/>
  <c r="J1155" i="21"/>
  <c r="L1155" i="21" s="1"/>
  <c r="G1157" i="21"/>
  <c r="F1158" i="21" s="1"/>
  <c r="K1156" i="21" l="1"/>
  <c r="G1158" i="21"/>
  <c r="F1159" i="21" s="1"/>
  <c r="H1157" i="21"/>
  <c r="I1157" i="21" s="1"/>
  <c r="H1158" i="21" l="1"/>
  <c r="I1158" i="21" s="1"/>
  <c r="K1158" i="21" s="1"/>
  <c r="K1157" i="21"/>
  <c r="J1157" i="21"/>
  <c r="L1157" i="21" s="1"/>
  <c r="G1159" i="21"/>
  <c r="F1160" i="21" s="1"/>
  <c r="J1158" i="21" l="1"/>
  <c r="L1158" i="21" s="1"/>
  <c r="H1159" i="21"/>
  <c r="I1159" i="21" s="1"/>
  <c r="K1159" i="21" s="1"/>
  <c r="G1160" i="21"/>
  <c r="F1161" i="21" s="1"/>
  <c r="J1159" i="21" l="1"/>
  <c r="L1159" i="21" s="1"/>
  <c r="G1161" i="21"/>
  <c r="F1162" i="21" s="1"/>
  <c r="H1160" i="21"/>
  <c r="I1160" i="21" s="1"/>
  <c r="H1161" i="21" l="1"/>
  <c r="I1161" i="21" s="1"/>
  <c r="J1161" i="21" s="1"/>
  <c r="L1161" i="21" s="1"/>
  <c r="J1160" i="21"/>
  <c r="L1160" i="21" s="1"/>
  <c r="K1160" i="21"/>
  <c r="G1162" i="21"/>
  <c r="F1163" i="21" s="1"/>
  <c r="K1161" i="21" l="1"/>
  <c r="G1163" i="21"/>
  <c r="F1164" i="21" s="1"/>
  <c r="H1162" i="21"/>
  <c r="I1162" i="21" s="1"/>
  <c r="H1163" i="21" l="1"/>
  <c r="I1163" i="21" s="1"/>
  <c r="K1163" i="21" s="1"/>
  <c r="J1162" i="21"/>
  <c r="L1162" i="21" s="1"/>
  <c r="K1162" i="21"/>
  <c r="G1164" i="21"/>
  <c r="F1165" i="21" s="1"/>
  <c r="J1163" i="21" l="1"/>
  <c r="L1163" i="21" s="1"/>
  <c r="H1164" i="21"/>
  <c r="I1164" i="21" s="1"/>
  <c r="J1164" i="21" s="1"/>
  <c r="L1164" i="21" s="1"/>
  <c r="G1165" i="21"/>
  <c r="F1166" i="21" s="1"/>
  <c r="K1164" i="21" l="1"/>
  <c r="G1166" i="21"/>
  <c r="F1167" i="21" s="1"/>
  <c r="H1165" i="21"/>
  <c r="I1165" i="21" s="1"/>
  <c r="K1165" i="21" l="1"/>
  <c r="J1165" i="21"/>
  <c r="L1165" i="21" s="1"/>
  <c r="H1166" i="21"/>
  <c r="I1166" i="21" s="1"/>
  <c r="G1167" i="21"/>
  <c r="F1168" i="21" s="1"/>
  <c r="H1167" i="21" l="1"/>
  <c r="I1167" i="21" s="1"/>
  <c r="K1167" i="21" s="1"/>
  <c r="G1168" i="21"/>
  <c r="F1169" i="21" s="1"/>
  <c r="K1166" i="21"/>
  <c r="J1166" i="21"/>
  <c r="L1166" i="21" s="1"/>
  <c r="J1167" i="21" l="1"/>
  <c r="L1167" i="21" s="1"/>
  <c r="G1169" i="21"/>
  <c r="F1170" i="21" s="1"/>
  <c r="H1168" i="21"/>
  <c r="I1168" i="21" s="1"/>
  <c r="H1169" i="21" l="1"/>
  <c r="I1169" i="21" s="1"/>
  <c r="J1169" i="21" s="1"/>
  <c r="L1169" i="21" s="1"/>
  <c r="J1168" i="21"/>
  <c r="L1168" i="21" s="1"/>
  <c r="K1168" i="21"/>
  <c r="G1170" i="21"/>
  <c r="F1171" i="21" s="1"/>
  <c r="K1169" i="21" l="1"/>
  <c r="G1171" i="21"/>
  <c r="F1172" i="21" s="1"/>
  <c r="H1170" i="21"/>
  <c r="I1170" i="21" s="1"/>
  <c r="H1171" i="21" l="1"/>
  <c r="I1171" i="21" s="1"/>
  <c r="K1171" i="21" s="1"/>
  <c r="J1170" i="21"/>
  <c r="L1170" i="21" s="1"/>
  <c r="K1170" i="21"/>
  <c r="G1172" i="21"/>
  <c r="F1173" i="21" s="1"/>
  <c r="J1171" i="21" l="1"/>
  <c r="L1171" i="21" s="1"/>
  <c r="G1173" i="21"/>
  <c r="F1174" i="21" s="1"/>
  <c r="H1172" i="21"/>
  <c r="I1172" i="21" s="1"/>
  <c r="H1173" i="21" l="1"/>
  <c r="I1173" i="21" s="1"/>
  <c r="K1173" i="21" s="1"/>
  <c r="K1172" i="21"/>
  <c r="J1172" i="21"/>
  <c r="L1172" i="21" s="1"/>
  <c r="G1174" i="21"/>
  <c r="F1175" i="21" s="1"/>
  <c r="J1173" i="21" l="1"/>
  <c r="L1173" i="21" s="1"/>
  <c r="G1175" i="21"/>
  <c r="F1176" i="21" s="1"/>
  <c r="H1174" i="21"/>
  <c r="I1174" i="21" s="1"/>
  <c r="G1176" i="21" l="1"/>
  <c r="F1177" i="21" s="1"/>
  <c r="K1174" i="21"/>
  <c r="J1174" i="21"/>
  <c r="L1174" i="21" s="1"/>
  <c r="H1175" i="21"/>
  <c r="I1175" i="21" s="1"/>
  <c r="H1176" i="21" l="1"/>
  <c r="I1176" i="21" s="1"/>
  <c r="K1176" i="21" s="1"/>
  <c r="K1175" i="21"/>
  <c r="J1175" i="21"/>
  <c r="L1175" i="21" s="1"/>
  <c r="G1177" i="21"/>
  <c r="F1178" i="21" s="1"/>
  <c r="J1176" i="21" l="1"/>
  <c r="L1176" i="21" s="1"/>
  <c r="G1178" i="21"/>
  <c r="F1179" i="21" s="1"/>
  <c r="H1177" i="21"/>
  <c r="I1177" i="21" s="1"/>
  <c r="H1178" i="21" l="1"/>
  <c r="I1178" i="21" s="1"/>
  <c r="K1178" i="21" s="1"/>
  <c r="K1177" i="21"/>
  <c r="J1177" i="21"/>
  <c r="L1177" i="21" s="1"/>
  <c r="G1179" i="21"/>
  <c r="F1180" i="21" s="1"/>
  <c r="J1178" i="21" l="1"/>
  <c r="L1178" i="21" s="1"/>
  <c r="G1180" i="21"/>
  <c r="F1181" i="21" s="1"/>
  <c r="H1179" i="21"/>
  <c r="I1179" i="21" s="1"/>
  <c r="H1180" i="21" l="1"/>
  <c r="I1180" i="21" s="1"/>
  <c r="K1180" i="21" s="1"/>
  <c r="K1179" i="21"/>
  <c r="J1179" i="21"/>
  <c r="L1179" i="21" s="1"/>
  <c r="G1181" i="21"/>
  <c r="F1182" i="21" s="1"/>
  <c r="J1180" i="21" l="1"/>
  <c r="L1180" i="21" s="1"/>
  <c r="G1182" i="21"/>
  <c r="F1183" i="21" s="1"/>
  <c r="H1181" i="21"/>
  <c r="I1181" i="21" s="1"/>
  <c r="H1182" i="21" l="1"/>
  <c r="I1182" i="21" s="1"/>
  <c r="K1182" i="21" s="1"/>
  <c r="K1181" i="21"/>
  <c r="J1181" i="21"/>
  <c r="L1181" i="21" s="1"/>
  <c r="G1183" i="21"/>
  <c r="F1184" i="21" s="1"/>
  <c r="J1182" i="21" l="1"/>
  <c r="L1182" i="21" s="1"/>
  <c r="H1183" i="21"/>
  <c r="I1183" i="21" s="1"/>
  <c r="J1183" i="21" s="1"/>
  <c r="L1183" i="21" s="1"/>
  <c r="G1184" i="21"/>
  <c r="F1185" i="21" s="1"/>
  <c r="K1183" i="21" l="1"/>
  <c r="G1185" i="21"/>
  <c r="F1186" i="21" s="1"/>
  <c r="H1184" i="21"/>
  <c r="I1184" i="21" s="1"/>
  <c r="K1184" i="21" l="1"/>
  <c r="J1184" i="21"/>
  <c r="L1184" i="21" s="1"/>
  <c r="G1186" i="21"/>
  <c r="F1187" i="21" s="1"/>
  <c r="H1185" i="21"/>
  <c r="I1185" i="21" s="1"/>
  <c r="K1185" i="21" l="1"/>
  <c r="J1185" i="21"/>
  <c r="L1185" i="21" s="1"/>
  <c r="G1187" i="21"/>
  <c r="F1188" i="21" s="1"/>
  <c r="H1186" i="21"/>
  <c r="I1186" i="21" s="1"/>
  <c r="J1186" i="21" l="1"/>
  <c r="L1186" i="21" s="1"/>
  <c r="K1186" i="21"/>
  <c r="G1188" i="21"/>
  <c r="F1189" i="21" s="1"/>
  <c r="H1187" i="21"/>
  <c r="I1187" i="21" s="1"/>
  <c r="H1188" i="21" l="1"/>
  <c r="I1188" i="21" s="1"/>
  <c r="K1188" i="21" s="1"/>
  <c r="K1187" i="21"/>
  <c r="J1187" i="21"/>
  <c r="L1187" i="21" s="1"/>
  <c r="G1189" i="21"/>
  <c r="F1190" i="21" s="1"/>
  <c r="J1188" i="21" l="1"/>
  <c r="L1188" i="21" s="1"/>
  <c r="G1190" i="21"/>
  <c r="F1191" i="21" s="1"/>
  <c r="H1189" i="21"/>
  <c r="I1189" i="21" s="1"/>
  <c r="J1189" i="21" l="1"/>
  <c r="L1189" i="21" s="1"/>
  <c r="K1189" i="21"/>
  <c r="G1191" i="21"/>
  <c r="F1192" i="21" s="1"/>
  <c r="H1190" i="21"/>
  <c r="I1190" i="21" s="1"/>
  <c r="H1191" i="21" l="1"/>
  <c r="I1191" i="21" s="1"/>
  <c r="K1191" i="21" s="1"/>
  <c r="K1190" i="21"/>
  <c r="J1190" i="21"/>
  <c r="L1190" i="21" s="1"/>
  <c r="G1192" i="21"/>
  <c r="F1193" i="21" s="1"/>
  <c r="J1191" i="21" l="1"/>
  <c r="L1191" i="21" s="1"/>
  <c r="G1193" i="21"/>
  <c r="F1194" i="21" s="1"/>
  <c r="H1192" i="21"/>
  <c r="I1192" i="21" s="1"/>
  <c r="K1192" i="21" l="1"/>
  <c r="J1192" i="21"/>
  <c r="L1192" i="21" s="1"/>
  <c r="G1194" i="21"/>
  <c r="F1195" i="21" s="1"/>
  <c r="H1193" i="21"/>
  <c r="I1193" i="21" s="1"/>
  <c r="H1194" i="21" l="1"/>
  <c r="I1194" i="21" s="1"/>
  <c r="J1194" i="21" s="1"/>
  <c r="L1194" i="21" s="1"/>
  <c r="K1193" i="21"/>
  <c r="J1193" i="21"/>
  <c r="L1193" i="21" s="1"/>
  <c r="G1195" i="21"/>
  <c r="F1196" i="21" s="1"/>
  <c r="K1194" i="21" l="1"/>
  <c r="G1196" i="21"/>
  <c r="F1197" i="21" s="1"/>
  <c r="H1195" i="21"/>
  <c r="I1195" i="21" s="1"/>
  <c r="H1196" i="21" l="1"/>
  <c r="I1196" i="21" s="1"/>
  <c r="K1196" i="21" s="1"/>
  <c r="K1195" i="21"/>
  <c r="J1195" i="21"/>
  <c r="L1195" i="21" s="1"/>
  <c r="G1197" i="21"/>
  <c r="F1198" i="21" s="1"/>
  <c r="J1196" i="21" l="1"/>
  <c r="L1196" i="21" s="1"/>
  <c r="G1198" i="21"/>
  <c r="F1199" i="21" s="1"/>
  <c r="H1197" i="21"/>
  <c r="I1197" i="21" s="1"/>
  <c r="J1197" i="21" l="1"/>
  <c r="L1197" i="21" s="1"/>
  <c r="K1197" i="21"/>
  <c r="G1199" i="21"/>
  <c r="F1200" i="21" s="1"/>
  <c r="H1198" i="21"/>
  <c r="I1198" i="21" s="1"/>
  <c r="H1199" i="21" l="1"/>
  <c r="I1199" i="21" s="1"/>
  <c r="K1199" i="21" s="1"/>
  <c r="K1198" i="21"/>
  <c r="J1198" i="21"/>
  <c r="L1198" i="21" s="1"/>
  <c r="G1200" i="21"/>
  <c r="F1201" i="21" s="1"/>
  <c r="J1199" i="21" l="1"/>
  <c r="L1199" i="21" s="1"/>
  <c r="G1201" i="21"/>
  <c r="F1202" i="21" s="1"/>
  <c r="H1200" i="21"/>
  <c r="I1200" i="21" s="1"/>
  <c r="G1202" i="21" l="1"/>
  <c r="F1203" i="21" s="1"/>
  <c r="K1200" i="21"/>
  <c r="J1200" i="21"/>
  <c r="L1200" i="21" s="1"/>
  <c r="H1201" i="21"/>
  <c r="I1201" i="21" s="1"/>
  <c r="K1201" i="21" l="1"/>
  <c r="J1201" i="21"/>
  <c r="L1201" i="21" s="1"/>
  <c r="H1202" i="21"/>
  <c r="I1202" i="21" s="1"/>
  <c r="G1203" i="21"/>
  <c r="F1204" i="21" s="1"/>
  <c r="H1203" i="21" l="1"/>
  <c r="I1203" i="21" s="1"/>
  <c r="K1203" i="21" s="1"/>
  <c r="G1204" i="21"/>
  <c r="F1205" i="21" s="1"/>
  <c r="K1202" i="21"/>
  <c r="J1202" i="21"/>
  <c r="L1202" i="21" s="1"/>
  <c r="J1203" i="21" l="1"/>
  <c r="L1203" i="21" s="1"/>
  <c r="H1204" i="21"/>
  <c r="I1204" i="21" s="1"/>
  <c r="J1204" i="21" s="1"/>
  <c r="L1204" i="21" s="1"/>
  <c r="G1205" i="21"/>
  <c r="F1206" i="21" s="1"/>
  <c r="K1204" i="21" l="1"/>
  <c r="G1206" i="21"/>
  <c r="F1207" i="21" s="1"/>
  <c r="H1205" i="21"/>
  <c r="I1205" i="21" s="1"/>
  <c r="H1206" i="21" l="1"/>
  <c r="I1206" i="21" s="1"/>
  <c r="K1206" i="21" s="1"/>
  <c r="J1205" i="21"/>
  <c r="L1205" i="21" s="1"/>
  <c r="K1205" i="21"/>
  <c r="G1207" i="21"/>
  <c r="F1208" i="21" s="1"/>
  <c r="J1206" i="21" l="1"/>
  <c r="L1206" i="21" s="1"/>
  <c r="G1208" i="21"/>
  <c r="F1209" i="21" s="1"/>
  <c r="H1207" i="21"/>
  <c r="I1207" i="21" s="1"/>
  <c r="H1208" i="21" l="1"/>
  <c r="I1208" i="21" s="1"/>
  <c r="J1208" i="21" s="1"/>
  <c r="L1208" i="21" s="1"/>
  <c r="J1207" i="21"/>
  <c r="L1207" i="21" s="1"/>
  <c r="K1207" i="21"/>
  <c r="G1209" i="21"/>
  <c r="F1210" i="21" s="1"/>
  <c r="K1208" i="21" l="1"/>
  <c r="G1210" i="21"/>
  <c r="F1211" i="21" s="1"/>
  <c r="H1209" i="21"/>
  <c r="I1209" i="21" s="1"/>
  <c r="K1209" i="21" l="1"/>
  <c r="J1209" i="21"/>
  <c r="L1209" i="21" s="1"/>
  <c r="H1210" i="21"/>
  <c r="I1210" i="21" s="1"/>
  <c r="G1211" i="21"/>
  <c r="F1212" i="21" s="1"/>
  <c r="G1212" i="21" l="1"/>
  <c r="F1213" i="21" s="1"/>
  <c r="H1211" i="21"/>
  <c r="I1211" i="21" s="1"/>
  <c r="K1210" i="21"/>
  <c r="J1210" i="21"/>
  <c r="L1210" i="21" s="1"/>
  <c r="K1211" i="21" l="1"/>
  <c r="J1211" i="21"/>
  <c r="L1211" i="21" s="1"/>
  <c r="H1212" i="21"/>
  <c r="I1212" i="21" s="1"/>
  <c r="G1213" i="21"/>
  <c r="F1214" i="21" s="1"/>
  <c r="H1213" i="21" l="1"/>
  <c r="I1213" i="21" s="1"/>
  <c r="G1214" i="21"/>
  <c r="F1215" i="21" s="1"/>
  <c r="K1212" i="21"/>
  <c r="J1212" i="21"/>
  <c r="L1212" i="21" s="1"/>
  <c r="G1215" i="21" l="1"/>
  <c r="F1216" i="21" s="1"/>
  <c r="H1214" i="21"/>
  <c r="I1214" i="21" s="1"/>
  <c r="J1213" i="21"/>
  <c r="L1213" i="21" s="1"/>
  <c r="K1213" i="21"/>
  <c r="K1214" i="21" l="1"/>
  <c r="J1214" i="21"/>
  <c r="L1214" i="21" s="1"/>
  <c r="G1216" i="21"/>
  <c r="F1217" i="21" s="1"/>
  <c r="H1215" i="21"/>
  <c r="I1215" i="21" s="1"/>
  <c r="G1217" i="21" l="1"/>
  <c r="F1218" i="21" s="1"/>
  <c r="J1215" i="21"/>
  <c r="L1215" i="21" s="1"/>
  <c r="K1215" i="21"/>
  <c r="H1216" i="21"/>
  <c r="I1216" i="21" s="1"/>
  <c r="K1216" i="21" l="1"/>
  <c r="J1216" i="21"/>
  <c r="L1216" i="21" s="1"/>
  <c r="G1218" i="21"/>
  <c r="F1219" i="21" s="1"/>
  <c r="H1217" i="21"/>
  <c r="I1217" i="21" s="1"/>
  <c r="H1218" i="21" l="1"/>
  <c r="I1218" i="21" s="1"/>
  <c r="J1218" i="21" s="1"/>
  <c r="L1218" i="21" s="1"/>
  <c r="K1217" i="21"/>
  <c r="J1217" i="21"/>
  <c r="L1217" i="21" s="1"/>
  <c r="G1219" i="21"/>
  <c r="F1220" i="21" s="1"/>
  <c r="K1218" i="21" l="1"/>
  <c r="G1220" i="21"/>
  <c r="F1221" i="21" s="1"/>
  <c r="H1219" i="21"/>
  <c r="I1219" i="21" s="1"/>
  <c r="H1220" i="21" l="1"/>
  <c r="I1220" i="21" s="1"/>
  <c r="K1220" i="21" s="1"/>
  <c r="K1219" i="21"/>
  <c r="J1219" i="21"/>
  <c r="L1219" i="21" s="1"/>
  <c r="G1221" i="21"/>
  <c r="F1222" i="21" s="1"/>
  <c r="J1220" i="21" l="1"/>
  <c r="L1220" i="21" s="1"/>
  <c r="G1222" i="21"/>
  <c r="F1223" i="21" s="1"/>
  <c r="H1221" i="21"/>
  <c r="I1221" i="21" s="1"/>
  <c r="J1221" i="21" l="1"/>
  <c r="L1221" i="21" s="1"/>
  <c r="K1221" i="21"/>
  <c r="G1223" i="21"/>
  <c r="F1224" i="21" s="1"/>
  <c r="H1222" i="21"/>
  <c r="I1222" i="21" s="1"/>
  <c r="K1222" i="21" l="1"/>
  <c r="J1222" i="21"/>
  <c r="L1222" i="21" s="1"/>
  <c r="G1224" i="21"/>
  <c r="F1225" i="21" s="1"/>
  <c r="H1223" i="21"/>
  <c r="I1223" i="21" s="1"/>
  <c r="G1225" i="21" l="1"/>
  <c r="F1226" i="21" s="1"/>
  <c r="J1223" i="21"/>
  <c r="L1223" i="21" s="1"/>
  <c r="K1223" i="21"/>
  <c r="H1224" i="21"/>
  <c r="I1224" i="21" s="1"/>
  <c r="K1224" i="21" l="1"/>
  <c r="J1224" i="21"/>
  <c r="L1224" i="21" s="1"/>
  <c r="G1226" i="21"/>
  <c r="F1227" i="21" s="1"/>
  <c r="H1225" i="21"/>
  <c r="I1225" i="21" s="1"/>
  <c r="H1226" i="21" l="1"/>
  <c r="I1226" i="21" s="1"/>
  <c r="J1226" i="21" s="1"/>
  <c r="L1226" i="21" s="1"/>
  <c r="K1225" i="21"/>
  <c r="J1225" i="21"/>
  <c r="L1225" i="21" s="1"/>
  <c r="G1227" i="21"/>
  <c r="F1228" i="21" s="1"/>
  <c r="K1226" i="21" l="1"/>
  <c r="G1228" i="21"/>
  <c r="F1229" i="21" s="1"/>
  <c r="H1227" i="21"/>
  <c r="I1227" i="21" s="1"/>
  <c r="H1228" i="21" l="1"/>
  <c r="I1228" i="21" s="1"/>
  <c r="J1228" i="21" s="1"/>
  <c r="L1228" i="21" s="1"/>
  <c r="K1227" i="21"/>
  <c r="J1227" i="21"/>
  <c r="L1227" i="21" s="1"/>
  <c r="G1229" i="21"/>
  <c r="F1230" i="21" s="1"/>
  <c r="K1228" i="21" l="1"/>
  <c r="G1230" i="21"/>
  <c r="F1231" i="21" s="1"/>
  <c r="H1229" i="21"/>
  <c r="I1229" i="21" s="1"/>
  <c r="H1230" i="21" l="1"/>
  <c r="I1230" i="21" s="1"/>
  <c r="J1230" i="21" s="1"/>
  <c r="L1230" i="21" s="1"/>
  <c r="J1229" i="21"/>
  <c r="L1229" i="21" s="1"/>
  <c r="K1229" i="21"/>
  <c r="G1231" i="21"/>
  <c r="F1232" i="21" s="1"/>
  <c r="K1230" i="21" l="1"/>
  <c r="G1232" i="21"/>
  <c r="F1233" i="21" s="1"/>
  <c r="H1231" i="21"/>
  <c r="I1231" i="21" s="1"/>
  <c r="G1233" i="21" l="1"/>
  <c r="F1234" i="21" s="1"/>
  <c r="J1231" i="21"/>
  <c r="L1231" i="21" s="1"/>
  <c r="K1231" i="21"/>
  <c r="H1232" i="21"/>
  <c r="I1232" i="21" s="1"/>
  <c r="G1234" i="21" l="1"/>
  <c r="F1235" i="21" s="1"/>
  <c r="K1232" i="21"/>
  <c r="J1232" i="21"/>
  <c r="L1232" i="21" s="1"/>
  <c r="H1233" i="21"/>
  <c r="I1233" i="21" s="1"/>
  <c r="K1233" i="21" l="1"/>
  <c r="J1233" i="21"/>
  <c r="L1233" i="21" s="1"/>
  <c r="H1234" i="21"/>
  <c r="I1234" i="21" s="1"/>
  <c r="G1235" i="21"/>
  <c r="F1236" i="21" s="1"/>
  <c r="G1236" i="21" l="1"/>
  <c r="F1237" i="21" s="1"/>
  <c r="H1235" i="21"/>
  <c r="I1235" i="21" s="1"/>
  <c r="K1234" i="21"/>
  <c r="J1234" i="21"/>
  <c r="L1234" i="21" s="1"/>
  <c r="K1235" i="21" l="1"/>
  <c r="J1235" i="21"/>
  <c r="L1235" i="21" s="1"/>
  <c r="H1236" i="21"/>
  <c r="I1236" i="21" s="1"/>
  <c r="G1237" i="21"/>
  <c r="F1238" i="21" s="1"/>
  <c r="H1237" i="21" l="1"/>
  <c r="I1237" i="21" s="1"/>
  <c r="J1237" i="21" s="1"/>
  <c r="L1237" i="21" s="1"/>
  <c r="G1238" i="21"/>
  <c r="F1239" i="21" s="1"/>
  <c r="K1236" i="21"/>
  <c r="J1236" i="21"/>
  <c r="L1236" i="21" s="1"/>
  <c r="K1237" i="21" l="1"/>
  <c r="H1238" i="21"/>
  <c r="I1238" i="21" s="1"/>
  <c r="K1238" i="21" s="1"/>
  <c r="G1239" i="21"/>
  <c r="F1240" i="21" s="1"/>
  <c r="H1239" i="21" l="1"/>
  <c r="I1239" i="21" s="1"/>
  <c r="J1239" i="21" s="1"/>
  <c r="L1239" i="21" s="1"/>
  <c r="J1238" i="21"/>
  <c r="L1238" i="21" s="1"/>
  <c r="G1240" i="21"/>
  <c r="F1241" i="21" s="1"/>
  <c r="K1239" i="21" l="1"/>
  <c r="G1241" i="21"/>
  <c r="F1242" i="21" s="1"/>
  <c r="H1240" i="21"/>
  <c r="I1240" i="21" s="1"/>
  <c r="H1241" i="21" l="1"/>
  <c r="I1241" i="21" s="1"/>
  <c r="J1241" i="21" s="1"/>
  <c r="L1241" i="21" s="1"/>
  <c r="K1240" i="21"/>
  <c r="J1240" i="21"/>
  <c r="L1240" i="21" s="1"/>
  <c r="G1242" i="21"/>
  <c r="F1243" i="21" s="1"/>
  <c r="K1241" i="21" l="1"/>
  <c r="H1242" i="21"/>
  <c r="I1242" i="21" s="1"/>
  <c r="G1243" i="21"/>
  <c r="F1244" i="21" s="1"/>
  <c r="G1244" i="21" l="1"/>
  <c r="F1245" i="21" s="1"/>
  <c r="H1243" i="21"/>
  <c r="I1243" i="21" s="1"/>
  <c r="K1242" i="21"/>
  <c r="J1242" i="21"/>
  <c r="L1242" i="21" s="1"/>
  <c r="K1243" i="21" l="1"/>
  <c r="J1243" i="21"/>
  <c r="L1243" i="21" s="1"/>
  <c r="H1244" i="21"/>
  <c r="I1244" i="21" s="1"/>
  <c r="G1245" i="21"/>
  <c r="F1246" i="21" s="1"/>
  <c r="G1246" i="21" l="1"/>
  <c r="F1247" i="21" s="1"/>
  <c r="H1245" i="21"/>
  <c r="I1245" i="21" s="1"/>
  <c r="K1244" i="21"/>
  <c r="J1244" i="21"/>
  <c r="L1244" i="21" s="1"/>
  <c r="H1246" i="21" l="1"/>
  <c r="I1246" i="21" s="1"/>
  <c r="K1246" i="21" s="1"/>
  <c r="J1245" i="21"/>
  <c r="L1245" i="21" s="1"/>
  <c r="K1245" i="21"/>
  <c r="G1247" i="21"/>
  <c r="F1248" i="21" s="1"/>
  <c r="J1246" i="21" l="1"/>
  <c r="L1246" i="21" s="1"/>
  <c r="H1247" i="21"/>
  <c r="I1247" i="21" s="1"/>
  <c r="J1247" i="21" s="1"/>
  <c r="L1247" i="21" s="1"/>
  <c r="G1248" i="21"/>
  <c r="F1249" i="21" s="1"/>
  <c r="K1247" i="21" l="1"/>
  <c r="H1248" i="21"/>
  <c r="I1248" i="21" s="1"/>
  <c r="K1248" i="21" s="1"/>
  <c r="G1249" i="21"/>
  <c r="F1250" i="21" s="1"/>
  <c r="J1248" i="21" l="1"/>
  <c r="L1248" i="21" s="1"/>
  <c r="H1249" i="21"/>
  <c r="I1249" i="21" s="1"/>
  <c r="K1249" i="21" s="1"/>
  <c r="G1250" i="21"/>
  <c r="F1251" i="21" s="1"/>
  <c r="J1249" i="21" l="1"/>
  <c r="L1249" i="21" s="1"/>
  <c r="H1250" i="21"/>
  <c r="I1250" i="21" s="1"/>
  <c r="G1251" i="21"/>
  <c r="F1252" i="21" s="1"/>
  <c r="H1251" i="21" l="1"/>
  <c r="I1251" i="21" s="1"/>
  <c r="G1252" i="21"/>
  <c r="F1253" i="21" s="1"/>
  <c r="K1250" i="21"/>
  <c r="J1250" i="21"/>
  <c r="L1250" i="21" s="1"/>
  <c r="H1252" i="21" l="1"/>
  <c r="I1252" i="21" s="1"/>
  <c r="K1252" i="21" s="1"/>
  <c r="G1253" i="21"/>
  <c r="F1254" i="21" s="1"/>
  <c r="K1251" i="21"/>
  <c r="J1251" i="21"/>
  <c r="L1251" i="21" s="1"/>
  <c r="J1252" i="21" l="1"/>
  <c r="L1252" i="21" s="1"/>
  <c r="H1253" i="21"/>
  <c r="I1253" i="21" s="1"/>
  <c r="J1253" i="21" s="1"/>
  <c r="L1253" i="21" s="1"/>
  <c r="G1254" i="21"/>
  <c r="F1255" i="21" s="1"/>
  <c r="K1253" i="21" l="1"/>
  <c r="H1254" i="21"/>
  <c r="I1254" i="21" s="1"/>
  <c r="K1254" i="21" s="1"/>
  <c r="G1255" i="21"/>
  <c r="F1256" i="21" s="1"/>
  <c r="J1254" i="21" l="1"/>
  <c r="L1254" i="21" s="1"/>
  <c r="H1255" i="21"/>
  <c r="I1255" i="21" s="1"/>
  <c r="J1255" i="21" s="1"/>
  <c r="L1255" i="21" s="1"/>
  <c r="G1256" i="21"/>
  <c r="F1257" i="21" s="1"/>
  <c r="K1255" i="21" l="1"/>
  <c r="G1257" i="21"/>
  <c r="F1258" i="21" s="1"/>
  <c r="H1256" i="21"/>
  <c r="I1256" i="21" s="1"/>
  <c r="H1257" i="21" l="1"/>
  <c r="I1257" i="21" s="1"/>
  <c r="J1257" i="21" s="1"/>
  <c r="L1257" i="21" s="1"/>
  <c r="G1258" i="21"/>
  <c r="F1259" i="21" s="1"/>
  <c r="K1256" i="21"/>
  <c r="J1256" i="21"/>
  <c r="L1256" i="21" s="1"/>
  <c r="K1257" i="21" l="1"/>
  <c r="H1258" i="21"/>
  <c r="I1258" i="21" s="1"/>
  <c r="K1258" i="21" s="1"/>
  <c r="G1259" i="21"/>
  <c r="F1260" i="21" s="1"/>
  <c r="J1258" i="21" l="1"/>
  <c r="L1258" i="21" s="1"/>
  <c r="H1259" i="21"/>
  <c r="I1259" i="21" s="1"/>
  <c r="G1260" i="21"/>
  <c r="F1261" i="21" s="1"/>
  <c r="H1260" i="21" l="1"/>
  <c r="I1260" i="21" s="1"/>
  <c r="K1260" i="21" s="1"/>
  <c r="G1261" i="21"/>
  <c r="F1262" i="21" s="1"/>
  <c r="J1259" i="21"/>
  <c r="L1259" i="21" s="1"/>
  <c r="K1259" i="21"/>
  <c r="J1260" i="21" l="1"/>
  <c r="L1260" i="21" s="1"/>
  <c r="G1262" i="21"/>
  <c r="F1263" i="21" s="1"/>
  <c r="H1261" i="21"/>
  <c r="I1261" i="21" s="1"/>
  <c r="J1261" i="21" l="1"/>
  <c r="L1261" i="21" s="1"/>
  <c r="K1261" i="21"/>
  <c r="G1263" i="21"/>
  <c r="F1264" i="21" s="1"/>
  <c r="H1262" i="21"/>
  <c r="I1262" i="21" s="1"/>
  <c r="H1263" i="21" l="1"/>
  <c r="I1263" i="21" s="1"/>
  <c r="K1263" i="21" s="1"/>
  <c r="G1264" i="21"/>
  <c r="F1265" i="21" s="1"/>
  <c r="K1262" i="21"/>
  <c r="J1262" i="21"/>
  <c r="L1262" i="21" s="1"/>
  <c r="J1263" i="21" l="1"/>
  <c r="L1263" i="21" s="1"/>
  <c r="H1264" i="21"/>
  <c r="I1264" i="21" s="1"/>
  <c r="K1264" i="21" s="1"/>
  <c r="G1265" i="21"/>
  <c r="F1266" i="21" s="1"/>
  <c r="H1265" i="21" l="1"/>
  <c r="I1265" i="21" s="1"/>
  <c r="K1265" i="21" s="1"/>
  <c r="J1264" i="21"/>
  <c r="L1264" i="21" s="1"/>
  <c r="G1266" i="21"/>
  <c r="F1267" i="21" s="1"/>
  <c r="J1265" i="21" l="1"/>
  <c r="L1265" i="21" s="1"/>
  <c r="H1266" i="21"/>
  <c r="I1266" i="21" s="1"/>
  <c r="K1266" i="21" s="1"/>
  <c r="G1267" i="21"/>
  <c r="F1268" i="21" s="1"/>
  <c r="J1266" i="21" l="1"/>
  <c r="L1266" i="21" s="1"/>
  <c r="H1267" i="21"/>
  <c r="I1267" i="21" s="1"/>
  <c r="J1267" i="21" s="1"/>
  <c r="L1267" i="21" s="1"/>
  <c r="G1268" i="21"/>
  <c r="F1269" i="21" s="1"/>
  <c r="K1267" i="21" l="1"/>
  <c r="H1268" i="21"/>
  <c r="I1268" i="21" s="1"/>
  <c r="K1268" i="21" s="1"/>
  <c r="G1269" i="21"/>
  <c r="F1270" i="21" s="1"/>
  <c r="J1268" i="21" l="1"/>
  <c r="L1268" i="21" s="1"/>
  <c r="H1269" i="21"/>
  <c r="I1269" i="21" s="1"/>
  <c r="K1269" i="21" s="1"/>
  <c r="G1270" i="21"/>
  <c r="F1271" i="21" s="1"/>
  <c r="J1269" i="21" l="1"/>
  <c r="L1269" i="21" s="1"/>
  <c r="G1271" i="21"/>
  <c r="F1272" i="21" s="1"/>
  <c r="H1270" i="21"/>
  <c r="I1270" i="21" s="1"/>
  <c r="H1271" i="21" l="1"/>
  <c r="I1271" i="21" s="1"/>
  <c r="J1271" i="21" s="1"/>
  <c r="L1271" i="21" s="1"/>
  <c r="K1270" i="21"/>
  <c r="J1270" i="21"/>
  <c r="L1270" i="21" s="1"/>
  <c r="G1272" i="21"/>
  <c r="F1273" i="21" s="1"/>
  <c r="K1271" i="21" l="1"/>
  <c r="H1272" i="21"/>
  <c r="I1272" i="21" s="1"/>
  <c r="G1273" i="21"/>
  <c r="F1274" i="21" s="1"/>
  <c r="G1274" i="21" l="1"/>
  <c r="F1275" i="21" s="1"/>
  <c r="H1273" i="21"/>
  <c r="I1273" i="21" s="1"/>
  <c r="K1272" i="21"/>
  <c r="J1272" i="21"/>
  <c r="L1272" i="21" s="1"/>
  <c r="K1273" i="21" l="1"/>
  <c r="J1273" i="21"/>
  <c r="L1273" i="21" s="1"/>
  <c r="H1274" i="21"/>
  <c r="I1274" i="21" s="1"/>
  <c r="G1275" i="21"/>
  <c r="F1276" i="21" s="1"/>
  <c r="G1276" i="21" l="1"/>
  <c r="F1277" i="21" s="1"/>
  <c r="H1275" i="21"/>
  <c r="I1275" i="21" s="1"/>
  <c r="K1274" i="21"/>
  <c r="J1274" i="21"/>
  <c r="L1274" i="21" s="1"/>
  <c r="K1275" i="21" l="1"/>
  <c r="J1275" i="21"/>
  <c r="L1275" i="21" s="1"/>
  <c r="H1276" i="21"/>
  <c r="I1276" i="21" s="1"/>
  <c r="G1277" i="21"/>
  <c r="F1278" i="21" s="1"/>
  <c r="G1278" i="21" l="1"/>
  <c r="F1279" i="21" s="1"/>
  <c r="H1277" i="21"/>
  <c r="I1277" i="21" s="1"/>
  <c r="K1276" i="21"/>
  <c r="J1276" i="21"/>
  <c r="L1276" i="21" s="1"/>
  <c r="H1278" i="21" l="1"/>
  <c r="I1278" i="21" s="1"/>
  <c r="K1278" i="21" s="1"/>
  <c r="J1277" i="21"/>
  <c r="L1277" i="21" s="1"/>
  <c r="K1277" i="21"/>
  <c r="G1279" i="21"/>
  <c r="F1280" i="21" s="1"/>
  <c r="J1278" i="21" l="1"/>
  <c r="L1278" i="21" s="1"/>
  <c r="G1280" i="21"/>
  <c r="F1281" i="21" s="1"/>
  <c r="H1279" i="21"/>
  <c r="I1279" i="21" s="1"/>
  <c r="J1279" i="21" l="1"/>
  <c r="L1279" i="21" s="1"/>
  <c r="K1279" i="21"/>
  <c r="G1281" i="21"/>
  <c r="F1282" i="21" s="1"/>
  <c r="H1280" i="21"/>
  <c r="I1280" i="21" s="1"/>
  <c r="K1280" i="21" l="1"/>
  <c r="J1280" i="21"/>
  <c r="L1280" i="21" s="1"/>
  <c r="G1282" i="21"/>
  <c r="F1283" i="21" s="1"/>
  <c r="H1281" i="21"/>
  <c r="I1281" i="21" s="1"/>
  <c r="K1281" i="21" l="1"/>
  <c r="J1281" i="21"/>
  <c r="L1281" i="21" s="1"/>
  <c r="H1282" i="21"/>
  <c r="I1282" i="21" s="1"/>
  <c r="G1283" i="21"/>
  <c r="F1284" i="21" s="1"/>
  <c r="G1284" i="21" l="1"/>
  <c r="F1285" i="21" s="1"/>
  <c r="H1283" i="21"/>
  <c r="I1283" i="21" s="1"/>
  <c r="K1282" i="21"/>
  <c r="J1282" i="21"/>
  <c r="L1282" i="21" s="1"/>
  <c r="K1283" i="21" l="1"/>
  <c r="J1283" i="21"/>
  <c r="L1283" i="21" s="1"/>
  <c r="H1284" i="21"/>
  <c r="I1284" i="21" s="1"/>
  <c r="G1285" i="21"/>
  <c r="F1286" i="21" s="1"/>
  <c r="G1286" i="21" l="1"/>
  <c r="F1287" i="21" s="1"/>
  <c r="H1285" i="21"/>
  <c r="I1285" i="21" s="1"/>
  <c r="K1284" i="21"/>
  <c r="J1284" i="21"/>
  <c r="L1284" i="21" s="1"/>
  <c r="H1286" i="21" l="1"/>
  <c r="I1286" i="21" s="1"/>
  <c r="K1286" i="21" s="1"/>
  <c r="J1285" i="21"/>
  <c r="L1285" i="21" s="1"/>
  <c r="K1285" i="21"/>
  <c r="G1287" i="21"/>
  <c r="F1288" i="21" s="1"/>
  <c r="J1286" i="21" l="1"/>
  <c r="L1286" i="21" s="1"/>
  <c r="G1288" i="21"/>
  <c r="F1289" i="21" s="1"/>
  <c r="H1287" i="21"/>
  <c r="I1287" i="21" s="1"/>
  <c r="H1288" i="21" l="1"/>
  <c r="I1288" i="21" s="1"/>
  <c r="K1288" i="21" s="1"/>
  <c r="G1289" i="21"/>
  <c r="F1290" i="21" s="1"/>
  <c r="J1287" i="21"/>
  <c r="L1287" i="21" s="1"/>
  <c r="K1287" i="21"/>
  <c r="J1288" i="21" l="1"/>
  <c r="L1288" i="21" s="1"/>
  <c r="G1290" i="21"/>
  <c r="F1291" i="21" s="1"/>
  <c r="H1289" i="21"/>
  <c r="I1289" i="21" s="1"/>
  <c r="K1289" i="21" l="1"/>
  <c r="J1289" i="21"/>
  <c r="L1289" i="21" s="1"/>
  <c r="H1290" i="21"/>
  <c r="I1290" i="21" s="1"/>
  <c r="G1291" i="21"/>
  <c r="F1292" i="21" s="1"/>
  <c r="G1292" i="21" l="1"/>
  <c r="F1293" i="21" s="1"/>
  <c r="H1291" i="21"/>
  <c r="I1291" i="21" s="1"/>
  <c r="J1290" i="21"/>
  <c r="L1290" i="21" s="1"/>
  <c r="K1290" i="21"/>
  <c r="K1291" i="21" l="1"/>
  <c r="J1291" i="21"/>
  <c r="L1291" i="21" s="1"/>
  <c r="H1292" i="21"/>
  <c r="I1292" i="21" s="1"/>
  <c r="G1293" i="21"/>
  <c r="F1294" i="21" s="1"/>
  <c r="G1294" i="21" l="1"/>
  <c r="F1295" i="21" s="1"/>
  <c r="H1293" i="21"/>
  <c r="I1293" i="21" s="1"/>
  <c r="J1292" i="21"/>
  <c r="L1292" i="21" s="1"/>
  <c r="K1292" i="21"/>
  <c r="J1293" i="21" l="1"/>
  <c r="L1293" i="21" s="1"/>
  <c r="K1293" i="21"/>
  <c r="G1295" i="21"/>
  <c r="F1296" i="21" s="1"/>
  <c r="H1294" i="21"/>
  <c r="I1294" i="21" s="1"/>
  <c r="H1295" i="21" l="1"/>
  <c r="I1295" i="21" s="1"/>
  <c r="J1295" i="21" s="1"/>
  <c r="L1295" i="21" s="1"/>
  <c r="K1294" i="21"/>
  <c r="J1294" i="21"/>
  <c r="L1294" i="21" s="1"/>
  <c r="G1296" i="21"/>
  <c r="F1297" i="21" s="1"/>
  <c r="K1295" i="21" l="1"/>
  <c r="H1296" i="21"/>
  <c r="I1296" i="21" s="1"/>
  <c r="G1297" i="21"/>
  <c r="F1298" i="21" s="1"/>
  <c r="G1298" i="21" l="1"/>
  <c r="F1299" i="21" s="1"/>
  <c r="H1297" i="21"/>
  <c r="I1297" i="21" s="1"/>
  <c r="K1296" i="21"/>
  <c r="J1296" i="21"/>
  <c r="L1296" i="21" s="1"/>
  <c r="K1297" i="21" l="1"/>
  <c r="J1297" i="21"/>
  <c r="L1297" i="21" s="1"/>
  <c r="H1298" i="21"/>
  <c r="I1298" i="21" s="1"/>
  <c r="G1299" i="21"/>
  <c r="F1300" i="21" s="1"/>
  <c r="K1298" i="21" l="1"/>
  <c r="J1298" i="21"/>
  <c r="L1298" i="21" s="1"/>
  <c r="G1300" i="21"/>
  <c r="F1301" i="21" s="1"/>
  <c r="H1299" i="21"/>
  <c r="I1299" i="21" s="1"/>
  <c r="H1300" i="21" l="1"/>
  <c r="I1300" i="21" s="1"/>
  <c r="J1300" i="21" s="1"/>
  <c r="L1300" i="21" s="1"/>
  <c r="K1299" i="21"/>
  <c r="J1299" i="21"/>
  <c r="L1299" i="21" s="1"/>
  <c r="G1301" i="21"/>
  <c r="F1302" i="21" s="1"/>
  <c r="K1300" i="21" l="1"/>
  <c r="H1301" i="21"/>
  <c r="I1301" i="21" s="1"/>
  <c r="G1302" i="21"/>
  <c r="F1303" i="21" s="1"/>
  <c r="G1303" i="21" l="1"/>
  <c r="F1304" i="21" s="1"/>
  <c r="H1302" i="21"/>
  <c r="I1302" i="21" s="1"/>
  <c r="K1301" i="21"/>
  <c r="J1301" i="21"/>
  <c r="L1301" i="21" s="1"/>
  <c r="K1302" i="21" l="1"/>
  <c r="J1302" i="21"/>
  <c r="L1302" i="21" s="1"/>
  <c r="H1303" i="21"/>
  <c r="I1303" i="21" s="1"/>
  <c r="G1304" i="21"/>
  <c r="F1305" i="21" s="1"/>
  <c r="G1305" i="21" l="1"/>
  <c r="F1306" i="21" s="1"/>
  <c r="H1304" i="21"/>
  <c r="I1304" i="21" s="1"/>
  <c r="K1303" i="21"/>
  <c r="J1303" i="21"/>
  <c r="L1303" i="21" s="1"/>
  <c r="H1305" i="21" l="1"/>
  <c r="I1305" i="21" s="1"/>
  <c r="J1305" i="21" s="1"/>
  <c r="L1305" i="21" s="1"/>
  <c r="K1304" i="21"/>
  <c r="J1304" i="21"/>
  <c r="L1304" i="21" s="1"/>
  <c r="G1306" i="21"/>
  <c r="F1307" i="21" s="1"/>
  <c r="K1305" i="21" l="1"/>
  <c r="G1307" i="21"/>
  <c r="F1308" i="21" s="1"/>
  <c r="H1306" i="21"/>
  <c r="I1306" i="21" s="1"/>
  <c r="H1307" i="21" l="1"/>
  <c r="I1307" i="21" s="1"/>
  <c r="K1307" i="21" s="1"/>
  <c r="J1306" i="21"/>
  <c r="L1306" i="21" s="1"/>
  <c r="K1306" i="21"/>
  <c r="G1308" i="21"/>
  <c r="F1309" i="21" s="1"/>
  <c r="J1307" i="21" l="1"/>
  <c r="L1307" i="21" s="1"/>
  <c r="H1308" i="21"/>
  <c r="I1308" i="21" s="1"/>
  <c r="J1308" i="21" s="1"/>
  <c r="L1308" i="21" s="1"/>
  <c r="G1309" i="21"/>
  <c r="F1310" i="21" s="1"/>
  <c r="K1308" i="21" l="1"/>
  <c r="G1310" i="21"/>
  <c r="F1311" i="21" s="1"/>
  <c r="H1309" i="21"/>
  <c r="I1309" i="21" s="1"/>
  <c r="H1310" i="21" l="1"/>
  <c r="I1310" i="21" s="1"/>
  <c r="J1310" i="21" s="1"/>
  <c r="L1310" i="21" s="1"/>
  <c r="J1309" i="21"/>
  <c r="L1309" i="21" s="1"/>
  <c r="K1309" i="21"/>
  <c r="G1311" i="21"/>
  <c r="F1312" i="21" s="1"/>
  <c r="H1311" i="21" l="1"/>
  <c r="I1311" i="21" s="1"/>
  <c r="K1311" i="21" s="1"/>
  <c r="K1310" i="21"/>
  <c r="G1312" i="21"/>
  <c r="F1313" i="21" s="1"/>
  <c r="J1311" i="21" l="1"/>
  <c r="L1311" i="21" s="1"/>
  <c r="H1312" i="21"/>
  <c r="I1312" i="21" s="1"/>
  <c r="K1312" i="21" s="1"/>
  <c r="G1313" i="21"/>
  <c r="F1314" i="21" s="1"/>
  <c r="J1312" i="21" l="1"/>
  <c r="L1312" i="21" s="1"/>
  <c r="H1313" i="21"/>
  <c r="I1313" i="21" s="1"/>
  <c r="G1314" i="21"/>
  <c r="F1315" i="21" s="1"/>
  <c r="G1315" i="21" l="1"/>
  <c r="F1316" i="21" s="1"/>
  <c r="J1313" i="21"/>
  <c r="L1313" i="21" s="1"/>
  <c r="K1313" i="21"/>
  <c r="H1314" i="21"/>
  <c r="I1314" i="21" s="1"/>
  <c r="H1315" i="21" l="1"/>
  <c r="I1315" i="21" s="1"/>
  <c r="J1315" i="21" s="1"/>
  <c r="L1315" i="21" s="1"/>
  <c r="J1314" i="21"/>
  <c r="L1314" i="21" s="1"/>
  <c r="K1314" i="21"/>
  <c r="G1316" i="21"/>
  <c r="F1317" i="21" s="1"/>
  <c r="K1315" i="21" l="1"/>
  <c r="H1316" i="21"/>
  <c r="I1316" i="21" s="1"/>
  <c r="K1316" i="21" s="1"/>
  <c r="G1317" i="21"/>
  <c r="F1318" i="21" s="1"/>
  <c r="J1316" i="21" l="1"/>
  <c r="L1316" i="21" s="1"/>
  <c r="H1317" i="21"/>
  <c r="I1317" i="21" s="1"/>
  <c r="G1318" i="21"/>
  <c r="F1319" i="21" s="1"/>
  <c r="H1318" i="21" l="1"/>
  <c r="I1318" i="21" s="1"/>
  <c r="J1318" i="21" s="1"/>
  <c r="L1318" i="21" s="1"/>
  <c r="K1317" i="21"/>
  <c r="J1317" i="21"/>
  <c r="L1317" i="21" s="1"/>
  <c r="G1319" i="21"/>
  <c r="F1320" i="21" s="1"/>
  <c r="K1318" i="21" l="1"/>
  <c r="H1319" i="21"/>
  <c r="I1319" i="21" s="1"/>
  <c r="G1320" i="21"/>
  <c r="F1321" i="21" s="1"/>
  <c r="G1321" i="21" l="1"/>
  <c r="F1322" i="21" s="1"/>
  <c r="H1320" i="21"/>
  <c r="I1320" i="21" s="1"/>
  <c r="K1319" i="21"/>
  <c r="J1319" i="21"/>
  <c r="L1319" i="21" s="1"/>
  <c r="H1321" i="21" l="1"/>
  <c r="I1321" i="21" s="1"/>
  <c r="K1321" i="21" s="1"/>
  <c r="J1320" i="21"/>
  <c r="L1320" i="21" s="1"/>
  <c r="K1320" i="21"/>
  <c r="G1322" i="21"/>
  <c r="F1323" i="21" s="1"/>
  <c r="J1321" i="21" l="1"/>
  <c r="L1321" i="21" s="1"/>
  <c r="G1323" i="21"/>
  <c r="F1324" i="21" s="1"/>
  <c r="H1322" i="21"/>
  <c r="I1322" i="21" s="1"/>
  <c r="K1322" i="21" l="1"/>
  <c r="J1322" i="21"/>
  <c r="L1322" i="21" s="1"/>
  <c r="H1323" i="21"/>
  <c r="I1323" i="21" s="1"/>
  <c r="G1324" i="21"/>
  <c r="F1325" i="21" s="1"/>
  <c r="G1325" i="21" l="1"/>
  <c r="F1326" i="21" s="1"/>
  <c r="H1324" i="21"/>
  <c r="I1324" i="21" s="1"/>
  <c r="K1323" i="21"/>
  <c r="J1323" i="21"/>
  <c r="L1323" i="21" s="1"/>
  <c r="J1324" i="21" l="1"/>
  <c r="L1324" i="21" s="1"/>
  <c r="K1324" i="21"/>
  <c r="H1325" i="21"/>
  <c r="I1325" i="21" s="1"/>
  <c r="G1326" i="21"/>
  <c r="F1327" i="21" s="1"/>
  <c r="G1327" i="21" l="1"/>
  <c r="F1328" i="21" s="1"/>
  <c r="H1326" i="21"/>
  <c r="I1326" i="21" s="1"/>
  <c r="K1325" i="21"/>
  <c r="J1325" i="21"/>
  <c r="L1325" i="21" s="1"/>
  <c r="H1327" i="21" l="1"/>
  <c r="I1327" i="21" s="1"/>
  <c r="K1327" i="21" s="1"/>
  <c r="J1326" i="21"/>
  <c r="L1326" i="21" s="1"/>
  <c r="K1326" i="21"/>
  <c r="G1328" i="21"/>
  <c r="F1329" i="21" s="1"/>
  <c r="J1327" i="21" l="1"/>
  <c r="L1327" i="21" s="1"/>
  <c r="H1328" i="21"/>
  <c r="I1328" i="21" s="1"/>
  <c r="J1328" i="21" s="1"/>
  <c r="L1328" i="21" s="1"/>
  <c r="G1329" i="21"/>
  <c r="F1330" i="21" s="1"/>
  <c r="K1328" i="21" l="1"/>
  <c r="H1329" i="21"/>
  <c r="I1329" i="21" s="1"/>
  <c r="G1330" i="21"/>
  <c r="F1331" i="21" s="1"/>
  <c r="J1329" i="21" l="1"/>
  <c r="L1329" i="21" s="1"/>
  <c r="K1329" i="21"/>
  <c r="G1331" i="21"/>
  <c r="F1332" i="21" s="1"/>
  <c r="H1330" i="21"/>
  <c r="I1330" i="21" s="1"/>
  <c r="H1331" i="21" l="1"/>
  <c r="I1331" i="21" s="1"/>
  <c r="J1331" i="21" s="1"/>
  <c r="L1331" i="21" s="1"/>
  <c r="K1330" i="21"/>
  <c r="J1330" i="21"/>
  <c r="L1330" i="21" s="1"/>
  <c r="G1332" i="21"/>
  <c r="F1333" i="21" s="1"/>
  <c r="K1331" i="21" l="1"/>
  <c r="G1333" i="21"/>
  <c r="F1334" i="21" s="1"/>
  <c r="H1332" i="21"/>
  <c r="I1332" i="21" s="1"/>
  <c r="H1333" i="21" l="1"/>
  <c r="I1333" i="21" s="1"/>
  <c r="J1333" i="21" s="1"/>
  <c r="L1333" i="21" s="1"/>
  <c r="J1332" i="21"/>
  <c r="L1332" i="21" s="1"/>
  <c r="K1332" i="21"/>
  <c r="G1334" i="21"/>
  <c r="F1335" i="21" s="1"/>
  <c r="K1333" i="21" l="1"/>
  <c r="H1334" i="21"/>
  <c r="I1334" i="21" s="1"/>
  <c r="G1335" i="21"/>
  <c r="F1336" i="21" s="1"/>
  <c r="K1334" i="21" l="1"/>
  <c r="J1334" i="21"/>
  <c r="L1334" i="21" s="1"/>
  <c r="G1336" i="21"/>
  <c r="F1337" i="21" s="1"/>
  <c r="H1335" i="21"/>
  <c r="I1335" i="21" s="1"/>
  <c r="H1336" i="21" l="1"/>
  <c r="I1336" i="21" s="1"/>
  <c r="K1335" i="21"/>
  <c r="J1335" i="21"/>
  <c r="L1335" i="21" s="1"/>
  <c r="G1337" i="21"/>
  <c r="F1338" i="21" s="1"/>
  <c r="H1337" i="21" l="1"/>
  <c r="I1337" i="21" s="1"/>
  <c r="K1337" i="21" s="1"/>
  <c r="K1336" i="21"/>
  <c r="J1336" i="21"/>
  <c r="L1336" i="21" s="1"/>
  <c r="G1338" i="21"/>
  <c r="F1339" i="21" s="1"/>
  <c r="J1337" i="21" l="1"/>
  <c r="L1337" i="21" s="1"/>
  <c r="G1339" i="21"/>
  <c r="F1340" i="21" s="1"/>
  <c r="H1338" i="21"/>
  <c r="I1338" i="21" s="1"/>
  <c r="H1339" i="21" l="1"/>
  <c r="I1339" i="21" s="1"/>
  <c r="K1339" i="21" s="1"/>
  <c r="K1338" i="21"/>
  <c r="J1338" i="21"/>
  <c r="L1338" i="21" s="1"/>
  <c r="G1340" i="21"/>
  <c r="F1341" i="21" s="1"/>
  <c r="J1339" i="21" l="1"/>
  <c r="L1339" i="21" s="1"/>
  <c r="G1341" i="21"/>
  <c r="F1342" i="21" s="1"/>
  <c r="H1340" i="21"/>
  <c r="I1340" i="21" s="1"/>
  <c r="H1341" i="21" l="1"/>
  <c r="I1341" i="21" s="1"/>
  <c r="J1341" i="21" s="1"/>
  <c r="L1341" i="21" s="1"/>
  <c r="J1340" i="21"/>
  <c r="L1340" i="21" s="1"/>
  <c r="K1340" i="21"/>
  <c r="G1342" i="21"/>
  <c r="F1343" i="21" s="1"/>
  <c r="K1341" i="21" l="1"/>
  <c r="H1342" i="21"/>
  <c r="I1342" i="21" s="1"/>
  <c r="K1342" i="21" s="1"/>
  <c r="G1343" i="21"/>
  <c r="F1344" i="21" s="1"/>
  <c r="J1342" i="21" l="1"/>
  <c r="L1342" i="21" s="1"/>
  <c r="G1344" i="21"/>
  <c r="F1345" i="21" s="1"/>
  <c r="H1343" i="21"/>
  <c r="I1343" i="21" s="1"/>
  <c r="H1344" i="21" l="1"/>
  <c r="I1344" i="21" s="1"/>
  <c r="J1344" i="21" s="1"/>
  <c r="L1344" i="21" s="1"/>
  <c r="K1343" i="21"/>
  <c r="J1343" i="21"/>
  <c r="L1343" i="21" s="1"/>
  <c r="G1345" i="21"/>
  <c r="F1346" i="21" s="1"/>
  <c r="K1344" i="21" l="1"/>
  <c r="G1346" i="21"/>
  <c r="F1347" i="21" s="1"/>
  <c r="H1345" i="21"/>
  <c r="I1345" i="21" s="1"/>
  <c r="H1346" i="21" l="1"/>
  <c r="I1346" i="21" s="1"/>
  <c r="K1346" i="21" s="1"/>
  <c r="J1345" i="21"/>
  <c r="L1345" i="21" s="1"/>
  <c r="K1345" i="21"/>
  <c r="G1347" i="21"/>
  <c r="F1348" i="21" s="1"/>
  <c r="J1346" i="21" l="1"/>
  <c r="L1346" i="21" s="1"/>
  <c r="H1347" i="21"/>
  <c r="I1347" i="21" s="1"/>
  <c r="K1347" i="21" s="1"/>
  <c r="G1348" i="21"/>
  <c r="F1349" i="21" s="1"/>
  <c r="J1347" i="21" l="1"/>
  <c r="L1347" i="21" s="1"/>
  <c r="H1348" i="21"/>
  <c r="I1348" i="21" s="1"/>
  <c r="J1348" i="21" s="1"/>
  <c r="L1348" i="21" s="1"/>
  <c r="G1349" i="21"/>
  <c r="F1350" i="21" s="1"/>
  <c r="K1348" i="21" l="1"/>
  <c r="G1350" i="21"/>
  <c r="F1351" i="21" s="1"/>
  <c r="H1349" i="21"/>
  <c r="I1349" i="21" s="1"/>
  <c r="H1350" i="21" l="1"/>
  <c r="I1350" i="21" s="1"/>
  <c r="J1350" i="21" s="1"/>
  <c r="L1350" i="21" s="1"/>
  <c r="K1349" i="21"/>
  <c r="J1349" i="21"/>
  <c r="L1349" i="21" s="1"/>
  <c r="G1351" i="21"/>
  <c r="F1352" i="21" s="1"/>
  <c r="K1350" i="21" l="1"/>
  <c r="G1352" i="21"/>
  <c r="F1353" i="21" s="1"/>
  <c r="H1351" i="21"/>
  <c r="I1351" i="21" s="1"/>
  <c r="H1352" i="21" l="1"/>
  <c r="I1352" i="21" s="1"/>
  <c r="K1352" i="21" s="1"/>
  <c r="J1351" i="21"/>
  <c r="L1351" i="21" s="1"/>
  <c r="K1351" i="21"/>
  <c r="G1353" i="21"/>
  <c r="F1354" i="21" s="1"/>
  <c r="J1352" i="21" l="1"/>
  <c r="L1352" i="21" s="1"/>
  <c r="G1354" i="21"/>
  <c r="F1355" i="21" s="1"/>
  <c r="H1353" i="21"/>
  <c r="I1353" i="21" s="1"/>
  <c r="H1354" i="21" l="1"/>
  <c r="I1354" i="21" s="1"/>
  <c r="J1354" i="21" s="1"/>
  <c r="L1354" i="21" s="1"/>
  <c r="K1353" i="21"/>
  <c r="J1353" i="21"/>
  <c r="L1353" i="21" s="1"/>
  <c r="G1355" i="21"/>
  <c r="F1356" i="21" s="1"/>
  <c r="K1354" i="21" l="1"/>
  <c r="H1355" i="21"/>
  <c r="I1355" i="21" s="1"/>
  <c r="J1355" i="21" s="1"/>
  <c r="L1355" i="21" s="1"/>
  <c r="G1356" i="21"/>
  <c r="F1357" i="21" s="1"/>
  <c r="K1355" i="21" l="1"/>
  <c r="H1356" i="21"/>
  <c r="I1356" i="21" s="1"/>
  <c r="J1356" i="21" s="1"/>
  <c r="L1356" i="21" s="1"/>
  <c r="G1357" i="21"/>
  <c r="F1358" i="21" s="1"/>
  <c r="K1356" i="21" l="1"/>
  <c r="H1357" i="21"/>
  <c r="I1357" i="21" s="1"/>
  <c r="G1358" i="21"/>
  <c r="F1359" i="21" s="1"/>
  <c r="J1357" i="21" l="1"/>
  <c r="L1357" i="21" s="1"/>
  <c r="K1357" i="21"/>
  <c r="G1359" i="21"/>
  <c r="F1360" i="21" s="1"/>
  <c r="H1358" i="21"/>
  <c r="I1358" i="21" s="1"/>
  <c r="H1359" i="21" l="1"/>
  <c r="I1359" i="21" s="1"/>
  <c r="J1358" i="21"/>
  <c r="L1358" i="21" s="1"/>
  <c r="K1358" i="21"/>
  <c r="G1360" i="21"/>
  <c r="F1361" i="21" s="1"/>
  <c r="J1359" i="21" l="1"/>
  <c r="L1359" i="21" s="1"/>
  <c r="K1359" i="21"/>
  <c r="G1361" i="21"/>
  <c r="F1362" i="21" s="1"/>
  <c r="H1360" i="21"/>
  <c r="I1360" i="21" s="1"/>
  <c r="G1362" i="21" l="1"/>
  <c r="F1363" i="21" s="1"/>
  <c r="H1361" i="21"/>
  <c r="I1361" i="21" s="1"/>
  <c r="K1360" i="21"/>
  <c r="J1360" i="21"/>
  <c r="L1360" i="21" s="1"/>
  <c r="G1363" i="21" l="1"/>
  <c r="F1364" i="21" s="1"/>
  <c r="K1361" i="21"/>
  <c r="J1361" i="21"/>
  <c r="L1361" i="21" s="1"/>
  <c r="H1362" i="21"/>
  <c r="I1362" i="21" s="1"/>
  <c r="H1363" i="21" l="1"/>
  <c r="I1363" i="21" s="1"/>
  <c r="J1363" i="21" s="1"/>
  <c r="L1363" i="21" s="1"/>
  <c r="J1362" i="21"/>
  <c r="L1362" i="21" s="1"/>
  <c r="K1362" i="21"/>
  <c r="G1364" i="21"/>
  <c r="F1365" i="21" s="1"/>
  <c r="K1363" i="21" l="1"/>
  <c r="G1365" i="21"/>
  <c r="F1366" i="21" s="1"/>
  <c r="H1364" i="21"/>
  <c r="I1364" i="21" s="1"/>
  <c r="H1365" i="21" l="1"/>
  <c r="I1365" i="21" s="1"/>
  <c r="K1365" i="21" s="1"/>
  <c r="K1364" i="21"/>
  <c r="J1364" i="21"/>
  <c r="L1364" i="21" s="1"/>
  <c r="G1366" i="21"/>
  <c r="F1367" i="21" s="1"/>
  <c r="J1365" i="21" l="1"/>
  <c r="L1365" i="21" s="1"/>
  <c r="H1366" i="21"/>
  <c r="I1366" i="21" s="1"/>
  <c r="G1367" i="21"/>
  <c r="F1368" i="21" s="1"/>
  <c r="G1368" i="21" l="1"/>
  <c r="F1369" i="21" s="1"/>
  <c r="K1366" i="21"/>
  <c r="J1366" i="21"/>
  <c r="L1366" i="21" s="1"/>
  <c r="H1367" i="21"/>
  <c r="I1367" i="21" s="1"/>
  <c r="G1369" i="21" l="1"/>
  <c r="F1370" i="21" s="1"/>
  <c r="J1367" i="21"/>
  <c r="L1367" i="21" s="1"/>
  <c r="K1367" i="21"/>
  <c r="H1368" i="21"/>
  <c r="I1368" i="21" s="1"/>
  <c r="H1369" i="21" l="1"/>
  <c r="I1369" i="21" s="1"/>
  <c r="K1369" i="21" s="1"/>
  <c r="K1368" i="21"/>
  <c r="J1368" i="21"/>
  <c r="L1368" i="21" s="1"/>
  <c r="G1370" i="21"/>
  <c r="F1371" i="21" s="1"/>
  <c r="J1369" i="21" l="1"/>
  <c r="L1369" i="21" s="1"/>
  <c r="G1371" i="21"/>
  <c r="F1372" i="21" s="1"/>
  <c r="H1370" i="21"/>
  <c r="I1370" i="21" s="1"/>
  <c r="H1371" i="21" l="1"/>
  <c r="I1371" i="21" s="1"/>
  <c r="K1371" i="21" s="1"/>
  <c r="K1370" i="21"/>
  <c r="J1370" i="21"/>
  <c r="L1370" i="21" s="1"/>
  <c r="G1372" i="21"/>
  <c r="F1373" i="21" s="1"/>
  <c r="J1371" i="21" l="1"/>
  <c r="L1371" i="21" s="1"/>
  <c r="H1372" i="21"/>
  <c r="I1372" i="21" s="1"/>
  <c r="K1372" i="21" s="1"/>
  <c r="G1373" i="21"/>
  <c r="F1374" i="21" s="1"/>
  <c r="J1372" i="21" l="1"/>
  <c r="L1372" i="21" s="1"/>
  <c r="G1374" i="21"/>
  <c r="F1375" i="21" s="1"/>
  <c r="H1373" i="21"/>
  <c r="I1373" i="21" s="1"/>
  <c r="H1374" i="21" l="1"/>
  <c r="I1374" i="21" s="1"/>
  <c r="K1374" i="21" s="1"/>
  <c r="J1373" i="21"/>
  <c r="L1373" i="21" s="1"/>
  <c r="K1373" i="21"/>
  <c r="G1375" i="21"/>
  <c r="F1376" i="21" s="1"/>
  <c r="J1374" i="21" l="1"/>
  <c r="L1374" i="21" s="1"/>
  <c r="G1376" i="21"/>
  <c r="F1377" i="21" s="1"/>
  <c r="H1375" i="21"/>
  <c r="I1375" i="21" s="1"/>
  <c r="H1376" i="21" l="1"/>
  <c r="I1376" i="21" s="1"/>
  <c r="K1376" i="21" s="1"/>
  <c r="J1375" i="21"/>
  <c r="L1375" i="21" s="1"/>
  <c r="K1375" i="21"/>
  <c r="G1377" i="21"/>
  <c r="F1378" i="21" s="1"/>
  <c r="H1377" i="21" l="1"/>
  <c r="I1377" i="21" s="1"/>
  <c r="J1377" i="21" s="1"/>
  <c r="L1377" i="21" s="1"/>
  <c r="J1376" i="21"/>
  <c r="L1376" i="21" s="1"/>
  <c r="G1378" i="21"/>
  <c r="F1379" i="21" s="1"/>
  <c r="K1377" i="21" l="1"/>
  <c r="G1379" i="21"/>
  <c r="F1380" i="21" s="1"/>
  <c r="H1378" i="21"/>
  <c r="I1378" i="21" s="1"/>
  <c r="H1379" i="21" l="1"/>
  <c r="I1379" i="21" s="1"/>
  <c r="K1379" i="21" s="1"/>
  <c r="K1378" i="21"/>
  <c r="J1378" i="21"/>
  <c r="L1378" i="21" s="1"/>
  <c r="G1380" i="21"/>
  <c r="F1381" i="21" s="1"/>
  <c r="J1379" i="21" l="1"/>
  <c r="L1379" i="21" s="1"/>
  <c r="H1380" i="21"/>
  <c r="I1380" i="21" s="1"/>
  <c r="J1380" i="21" s="1"/>
  <c r="L1380" i="21" s="1"/>
  <c r="G1381" i="21"/>
  <c r="F1382" i="21" s="1"/>
  <c r="K1380" i="21" l="1"/>
  <c r="G1382" i="21"/>
  <c r="F1383" i="21" s="1"/>
  <c r="H1381" i="21"/>
  <c r="I1381" i="21" s="1"/>
  <c r="G1383" i="21" l="1"/>
  <c r="F1384" i="21" s="1"/>
  <c r="J1381" i="21"/>
  <c r="L1381" i="21" s="1"/>
  <c r="K1381" i="21"/>
  <c r="H1382" i="21"/>
  <c r="I1382" i="21" s="1"/>
  <c r="H1383" i="21" l="1"/>
  <c r="I1383" i="21" s="1"/>
  <c r="K1383" i="21" s="1"/>
  <c r="K1382" i="21"/>
  <c r="J1382" i="21"/>
  <c r="L1382" i="21" s="1"/>
  <c r="G1384" i="21"/>
  <c r="F1385" i="21" s="1"/>
  <c r="J1383" i="21" l="1"/>
  <c r="L1383" i="21" s="1"/>
  <c r="G1385" i="21"/>
  <c r="F1386" i="21" s="1"/>
  <c r="H1384" i="21"/>
  <c r="I1384" i="21" s="1"/>
  <c r="G1386" i="21" l="1"/>
  <c r="F1387" i="21" s="1"/>
  <c r="K1384" i="21"/>
  <c r="J1384" i="21"/>
  <c r="L1384" i="21" s="1"/>
  <c r="H1385" i="21"/>
  <c r="I1385" i="21" s="1"/>
  <c r="G1387" i="21" l="1"/>
  <c r="F1388" i="21" s="1"/>
  <c r="J1385" i="21"/>
  <c r="L1385" i="21" s="1"/>
  <c r="K1385" i="21"/>
  <c r="H1386" i="21"/>
  <c r="I1386" i="21" s="1"/>
  <c r="H1387" i="21" l="1"/>
  <c r="I1387" i="21" s="1"/>
  <c r="K1387" i="21" s="1"/>
  <c r="K1386" i="21"/>
  <c r="J1386" i="21"/>
  <c r="L1386" i="21" s="1"/>
  <c r="G1388" i="21"/>
  <c r="F1389" i="21" s="1"/>
  <c r="J1387" i="21" l="1"/>
  <c r="L1387" i="21" s="1"/>
  <c r="H1388" i="21"/>
  <c r="I1388" i="21" s="1"/>
  <c r="J1388" i="21" s="1"/>
  <c r="L1388" i="21" s="1"/>
  <c r="G1389" i="21"/>
  <c r="F1390" i="21" s="1"/>
  <c r="K1388" i="21" l="1"/>
  <c r="G1390" i="21"/>
  <c r="F1391" i="21" s="1"/>
  <c r="H1389" i="21"/>
  <c r="I1389" i="21" s="1"/>
  <c r="J1389" i="21" l="1"/>
  <c r="L1389" i="21" s="1"/>
  <c r="K1389" i="21"/>
  <c r="H1390" i="21"/>
  <c r="I1390" i="21" s="1"/>
  <c r="G1391" i="21"/>
  <c r="F1392" i="21" s="1"/>
  <c r="G1392" i="21" l="1"/>
  <c r="F1393" i="21" s="1"/>
  <c r="H1391" i="21"/>
  <c r="I1391" i="21" s="1"/>
  <c r="K1390" i="21"/>
  <c r="J1390" i="21"/>
  <c r="L1390" i="21" s="1"/>
  <c r="H1392" i="21" l="1"/>
  <c r="I1392" i="21" s="1"/>
  <c r="K1392" i="21" s="1"/>
  <c r="K1391" i="21"/>
  <c r="J1391" i="21"/>
  <c r="L1391" i="21" s="1"/>
  <c r="G1393" i="21"/>
  <c r="F1394" i="21" s="1"/>
  <c r="J1392" i="21" l="1"/>
  <c r="L1392" i="21" s="1"/>
  <c r="G1394" i="21"/>
  <c r="F1395" i="21" s="1"/>
  <c r="H1393" i="21"/>
  <c r="I1393" i="21" s="1"/>
  <c r="G1395" i="21" l="1"/>
  <c r="F1396" i="21" s="1"/>
  <c r="J1393" i="21"/>
  <c r="L1393" i="21" s="1"/>
  <c r="K1393" i="21"/>
  <c r="H1394" i="21"/>
  <c r="I1394" i="21" s="1"/>
  <c r="H1395" i="21" l="1"/>
  <c r="I1395" i="21" s="1"/>
  <c r="K1395" i="21" s="1"/>
  <c r="K1394" i="21"/>
  <c r="J1394" i="21"/>
  <c r="L1394" i="21" s="1"/>
  <c r="G1396" i="21"/>
  <c r="F1397" i="21" s="1"/>
  <c r="H1396" i="21" l="1"/>
  <c r="I1396" i="21" s="1"/>
  <c r="K1396" i="21" s="1"/>
  <c r="J1395" i="21"/>
  <c r="L1395" i="21" s="1"/>
  <c r="G1397" i="21"/>
  <c r="F1398" i="21" s="1"/>
  <c r="J1396" i="21" l="1"/>
  <c r="L1396" i="21" s="1"/>
  <c r="H1397" i="21"/>
  <c r="I1397" i="21" s="1"/>
  <c r="J1397" i="21" s="1"/>
  <c r="L1397" i="21" s="1"/>
  <c r="G1398" i="21"/>
  <c r="F1399" i="21" s="1"/>
  <c r="K1397" i="21" l="1"/>
  <c r="H1398" i="21"/>
  <c r="I1398" i="21" s="1"/>
  <c r="G1399" i="21"/>
  <c r="F1400" i="21" s="1"/>
  <c r="K1398" i="21" l="1"/>
  <c r="J1398" i="21"/>
  <c r="L1398" i="21" s="1"/>
  <c r="G1400" i="21"/>
  <c r="F1401" i="21" s="1"/>
  <c r="H1399" i="21"/>
  <c r="I1399" i="21" s="1"/>
  <c r="K1399" i="21" l="1"/>
  <c r="J1399" i="21"/>
  <c r="L1399" i="21" s="1"/>
  <c r="G1401" i="21"/>
  <c r="F1402" i="21" s="1"/>
  <c r="H1400" i="21"/>
  <c r="I1400" i="21" s="1"/>
  <c r="K1400" i="21" l="1"/>
  <c r="J1400" i="21"/>
  <c r="L1400" i="21" s="1"/>
  <c r="G1402" i="21"/>
  <c r="F1403" i="21" s="1"/>
  <c r="H1401" i="21"/>
  <c r="I1401" i="21" s="1"/>
  <c r="H1402" i="21" l="1"/>
  <c r="I1402" i="21" s="1"/>
  <c r="J1402" i="21" s="1"/>
  <c r="L1402" i="21" s="1"/>
  <c r="J1401" i="21"/>
  <c r="L1401" i="21" s="1"/>
  <c r="K1401" i="21"/>
  <c r="G1403" i="21"/>
  <c r="F1404" i="21" s="1"/>
  <c r="K1402" i="21" l="1"/>
  <c r="G1404" i="21"/>
  <c r="F1405" i="21" s="1"/>
  <c r="H1403" i="21"/>
  <c r="I1403" i="21" s="1"/>
  <c r="G1405" i="21" l="1"/>
  <c r="F1406" i="21" s="1"/>
  <c r="K1403" i="21"/>
  <c r="J1403" i="21"/>
  <c r="L1403" i="21" s="1"/>
  <c r="H1404" i="21"/>
  <c r="I1404" i="21" s="1"/>
  <c r="G1406" i="21" l="1"/>
  <c r="F1407" i="21" s="1"/>
  <c r="J1404" i="21"/>
  <c r="L1404" i="21" s="1"/>
  <c r="K1404" i="21"/>
  <c r="H1405" i="21"/>
  <c r="I1405" i="21" s="1"/>
  <c r="J1405" i="21" l="1"/>
  <c r="L1405" i="21" s="1"/>
  <c r="K1405" i="21"/>
  <c r="H1406" i="21"/>
  <c r="I1406" i="21" s="1"/>
  <c r="G1407" i="21"/>
  <c r="F1408" i="21" s="1"/>
  <c r="H1407" i="21" l="1"/>
  <c r="I1407" i="21" s="1"/>
  <c r="K1406" i="21"/>
  <c r="J1406" i="21"/>
  <c r="L1406" i="21" s="1"/>
  <c r="G1408" i="21"/>
  <c r="F1409" i="21" s="1"/>
  <c r="H1408" i="21" l="1"/>
  <c r="I1408" i="21" s="1"/>
  <c r="K1408" i="21" s="1"/>
  <c r="G1409" i="21"/>
  <c r="F1410" i="21" s="1"/>
  <c r="J1407" i="21"/>
  <c r="L1407" i="21" s="1"/>
  <c r="K1407" i="21"/>
  <c r="H1409" i="21" l="1"/>
  <c r="I1409" i="21" s="1"/>
  <c r="K1409" i="21" s="1"/>
  <c r="J1408" i="21"/>
  <c r="L1408" i="21" s="1"/>
  <c r="G1410" i="21"/>
  <c r="F1411" i="21" s="1"/>
  <c r="J1409" i="21" l="1"/>
  <c r="L1409" i="21" s="1"/>
  <c r="H1410" i="21"/>
  <c r="I1410" i="21" s="1"/>
  <c r="G1411" i="21"/>
  <c r="F1412" i="21" s="1"/>
  <c r="H1411" i="21" l="1"/>
  <c r="I1411" i="21" s="1"/>
  <c r="K1411" i="21" s="1"/>
  <c r="K1410" i="21"/>
  <c r="J1410" i="21"/>
  <c r="L1410" i="21" s="1"/>
  <c r="G1412" i="21"/>
  <c r="F1413" i="21" s="1"/>
  <c r="J1411" i="21" l="1"/>
  <c r="L1411" i="21" s="1"/>
  <c r="H1412" i="21"/>
  <c r="I1412" i="21" s="1"/>
  <c r="K1412" i="21" s="1"/>
  <c r="G1413" i="21"/>
  <c r="F1414" i="21" s="1"/>
  <c r="J1412" i="21" l="1"/>
  <c r="L1412" i="21" s="1"/>
  <c r="H1413" i="21"/>
  <c r="I1413" i="21" s="1"/>
  <c r="J1413" i="21" s="1"/>
  <c r="L1413" i="21" s="1"/>
  <c r="G1414" i="21"/>
  <c r="F1415" i="21" s="1"/>
  <c r="K1413" i="21" l="1"/>
  <c r="H1414" i="21"/>
  <c r="I1414" i="21" s="1"/>
  <c r="G1415" i="21"/>
  <c r="F1416" i="21" s="1"/>
  <c r="K1414" i="21" l="1"/>
  <c r="J1414" i="21"/>
  <c r="L1414" i="21" s="1"/>
  <c r="G1416" i="21"/>
  <c r="F1417" i="21" s="1"/>
  <c r="H1415" i="21"/>
  <c r="I1415" i="21" s="1"/>
  <c r="G1417" i="21" l="1"/>
  <c r="F1418" i="21" s="1"/>
  <c r="K1415" i="21"/>
  <c r="J1415" i="21"/>
  <c r="L1415" i="21" s="1"/>
  <c r="H1416" i="21"/>
  <c r="I1416" i="21" s="1"/>
  <c r="H1417" i="21" l="1"/>
  <c r="I1417" i="21" s="1"/>
  <c r="J1417" i="21" s="1"/>
  <c r="L1417" i="21" s="1"/>
  <c r="K1416" i="21"/>
  <c r="J1416" i="21"/>
  <c r="L1416" i="21" s="1"/>
  <c r="G1418" i="21"/>
  <c r="F1419" i="21" s="1"/>
  <c r="H1418" i="21" l="1"/>
  <c r="I1418" i="21" s="1"/>
  <c r="K1418" i="21" s="1"/>
  <c r="K1417" i="21"/>
  <c r="G1419" i="21"/>
  <c r="F1420" i="21" s="1"/>
  <c r="J1418" i="21" l="1"/>
  <c r="L1418" i="21" s="1"/>
  <c r="G1420" i="21"/>
  <c r="F1421" i="21" s="1"/>
  <c r="H1419" i="21"/>
  <c r="I1419" i="21" s="1"/>
  <c r="H1420" i="21" l="1"/>
  <c r="I1420" i="21" s="1"/>
  <c r="K1420" i="21" s="1"/>
  <c r="K1419" i="21"/>
  <c r="J1419" i="21"/>
  <c r="L1419" i="21" s="1"/>
  <c r="G1421" i="21"/>
  <c r="F1422" i="21" s="1"/>
  <c r="J1420" i="21" l="1"/>
  <c r="L1420" i="21" s="1"/>
  <c r="G1422" i="21"/>
  <c r="F1423" i="21" s="1"/>
  <c r="H1421" i="21"/>
  <c r="I1421" i="21" s="1"/>
  <c r="J1421" i="21" l="1"/>
  <c r="L1421" i="21" s="1"/>
  <c r="K1421" i="21"/>
  <c r="H1422" i="21"/>
  <c r="I1422" i="21" s="1"/>
  <c r="G1423" i="21"/>
  <c r="F1424" i="21" s="1"/>
  <c r="H1423" i="21" l="1"/>
  <c r="I1423" i="21" s="1"/>
  <c r="G1424" i="21"/>
  <c r="F1425" i="21" s="1"/>
  <c r="K1422" i="21"/>
  <c r="J1422" i="21"/>
  <c r="L1422" i="21" s="1"/>
  <c r="G1425" i="21" l="1"/>
  <c r="F1426" i="21" s="1"/>
  <c r="H1424" i="21"/>
  <c r="I1424" i="21" s="1"/>
  <c r="K1423" i="21"/>
  <c r="J1423" i="21"/>
  <c r="L1423" i="21" s="1"/>
  <c r="H1425" i="21" l="1"/>
  <c r="I1425" i="21" s="1"/>
  <c r="J1425" i="21" s="1"/>
  <c r="L1425" i="21" s="1"/>
  <c r="J1424" i="21"/>
  <c r="L1424" i="21" s="1"/>
  <c r="K1424" i="21"/>
  <c r="G1426" i="21"/>
  <c r="F1427" i="21" s="1"/>
  <c r="H1426" i="21" l="1"/>
  <c r="I1426" i="21" s="1"/>
  <c r="K1426" i="21" s="1"/>
  <c r="K1425" i="21"/>
  <c r="G1427" i="21"/>
  <c r="F1428" i="21" s="1"/>
  <c r="J1426" i="21" l="1"/>
  <c r="L1426" i="21" s="1"/>
  <c r="G1428" i="21"/>
  <c r="F1429" i="21" s="1"/>
  <c r="H1427" i="21"/>
  <c r="I1427" i="21" s="1"/>
  <c r="H1428" i="21" l="1"/>
  <c r="I1428" i="21" s="1"/>
  <c r="K1428" i="21" s="1"/>
  <c r="J1427" i="21"/>
  <c r="L1427" i="21" s="1"/>
  <c r="K1427" i="21"/>
  <c r="G1429" i="21"/>
  <c r="F1430" i="21" s="1"/>
  <c r="J1428" i="21" l="1"/>
  <c r="L1428" i="21" s="1"/>
  <c r="H1429" i="21"/>
  <c r="I1429" i="21" s="1"/>
  <c r="K1429" i="21" s="1"/>
  <c r="G1430" i="21"/>
  <c r="F1431" i="21" s="1"/>
  <c r="J1429" i="21" l="1"/>
  <c r="L1429" i="21" s="1"/>
  <c r="H1430" i="21"/>
  <c r="I1430" i="21" s="1"/>
  <c r="K1430" i="21" s="1"/>
  <c r="G1431" i="21"/>
  <c r="F1432" i="21" s="1"/>
  <c r="J1430" i="21" l="1"/>
  <c r="L1430" i="21" s="1"/>
  <c r="H1431" i="21"/>
  <c r="I1431" i="21" s="1"/>
  <c r="G1432" i="21"/>
  <c r="F1433" i="21" s="1"/>
  <c r="H1432" i="21" l="1"/>
  <c r="I1432" i="21" s="1"/>
  <c r="J1432" i="21" s="1"/>
  <c r="L1432" i="21" s="1"/>
  <c r="K1431" i="21"/>
  <c r="J1431" i="21"/>
  <c r="L1431" i="21" s="1"/>
  <c r="G1433" i="21"/>
  <c r="F1434" i="21" s="1"/>
  <c r="K1432" i="21" l="1"/>
  <c r="G1434" i="21"/>
  <c r="F1435" i="21" s="1"/>
  <c r="H1433" i="21"/>
  <c r="I1433" i="21" s="1"/>
  <c r="H1434" i="21" l="1"/>
  <c r="I1434" i="21" s="1"/>
  <c r="J1434" i="21" s="1"/>
  <c r="L1434" i="21" s="1"/>
  <c r="J1433" i="21"/>
  <c r="L1433" i="21" s="1"/>
  <c r="K1433" i="21"/>
  <c r="G1435" i="21"/>
  <c r="F1436" i="21" s="1"/>
  <c r="K1434" i="21" l="1"/>
  <c r="G1436" i="21"/>
  <c r="F1437" i="21" s="1"/>
  <c r="H1435" i="21"/>
  <c r="I1435" i="21" s="1"/>
  <c r="H1436" i="21" l="1"/>
  <c r="I1436" i="21" s="1"/>
  <c r="J1436" i="21" s="1"/>
  <c r="L1436" i="21" s="1"/>
  <c r="J1435" i="21"/>
  <c r="L1435" i="21" s="1"/>
  <c r="K1435" i="21"/>
  <c r="G1437" i="21"/>
  <c r="F1438" i="21" s="1"/>
  <c r="K1436" i="21" l="1"/>
  <c r="G1438" i="21"/>
  <c r="F1439" i="21" s="1"/>
  <c r="H1437" i="21"/>
  <c r="I1437" i="21" s="1"/>
  <c r="J1437" i="21" l="1"/>
  <c r="L1437" i="21" s="1"/>
  <c r="K1437" i="21"/>
  <c r="G1439" i="21"/>
  <c r="F1440" i="21" s="1"/>
  <c r="H1438" i="21"/>
  <c r="I1438" i="21" s="1"/>
  <c r="G1440" i="21" l="1"/>
  <c r="F1441" i="21" s="1"/>
  <c r="H1439" i="21"/>
  <c r="I1439" i="21" s="1"/>
  <c r="K1438" i="21"/>
  <c r="J1438" i="21"/>
  <c r="L1438" i="21" s="1"/>
  <c r="H1440" i="21" l="1"/>
  <c r="I1440" i="21" s="1"/>
  <c r="K1440" i="21" s="1"/>
  <c r="J1439" i="21"/>
  <c r="L1439" i="21" s="1"/>
  <c r="K1439" i="21"/>
  <c r="G1441" i="21"/>
  <c r="F1442" i="21" s="1"/>
  <c r="J1440" i="21" l="1"/>
  <c r="L1440" i="21" s="1"/>
  <c r="G1442" i="21"/>
  <c r="F1443" i="21" s="1"/>
  <c r="H1441" i="21"/>
  <c r="I1441" i="21" s="1"/>
  <c r="J1441" i="21" l="1"/>
  <c r="L1441" i="21" s="1"/>
  <c r="K1441" i="21"/>
  <c r="H1442" i="21"/>
  <c r="I1442" i="21" s="1"/>
  <c r="G1443" i="21"/>
  <c r="F1444" i="21" s="1"/>
  <c r="K1442" i="21" l="1"/>
  <c r="J1442" i="21"/>
  <c r="L1442" i="21" s="1"/>
  <c r="G1444" i="21"/>
  <c r="F1445" i="21" s="1"/>
  <c r="H1443" i="21"/>
  <c r="I1443" i="21" s="1"/>
  <c r="H1444" i="21" l="1"/>
  <c r="I1444" i="21" s="1"/>
  <c r="G1445" i="21"/>
  <c r="F1446" i="21" s="1"/>
  <c r="K1443" i="21"/>
  <c r="J1443" i="21"/>
  <c r="L1443" i="21" s="1"/>
  <c r="K1444" i="21" l="1"/>
  <c r="J1444" i="21"/>
  <c r="L1444" i="21" s="1"/>
  <c r="G1446" i="21"/>
  <c r="F1447" i="21" s="1"/>
  <c r="H1445" i="21"/>
  <c r="I1445" i="21" s="1"/>
  <c r="G1447" i="21" l="1"/>
  <c r="F1448" i="21" s="1"/>
  <c r="J1445" i="21"/>
  <c r="L1445" i="21" s="1"/>
  <c r="K1445" i="21"/>
  <c r="H1446" i="21"/>
  <c r="I1446" i="21" s="1"/>
  <c r="H1447" i="21" l="1"/>
  <c r="I1447" i="21" s="1"/>
  <c r="J1447" i="21" s="1"/>
  <c r="L1447" i="21" s="1"/>
  <c r="K1446" i="21"/>
  <c r="J1446" i="21"/>
  <c r="L1446" i="21" s="1"/>
  <c r="G1448" i="21"/>
  <c r="F1449" i="21" s="1"/>
  <c r="K1447" i="21" l="1"/>
  <c r="H1448" i="21"/>
  <c r="I1448" i="21" s="1"/>
  <c r="G1449" i="21"/>
  <c r="F1450" i="21" s="1"/>
  <c r="K1448" i="21" l="1"/>
  <c r="J1448" i="21"/>
  <c r="L1448" i="21" s="1"/>
  <c r="G1450" i="21"/>
  <c r="F1451" i="21" s="1"/>
  <c r="H1449" i="21"/>
  <c r="I1449" i="21" s="1"/>
  <c r="H1450" i="21" l="1"/>
  <c r="I1450" i="21" s="1"/>
  <c r="J1450" i="21" s="1"/>
  <c r="L1450" i="21" s="1"/>
  <c r="J1449" i="21"/>
  <c r="L1449" i="21" s="1"/>
  <c r="K1449" i="21"/>
  <c r="G1451" i="21"/>
  <c r="F1452" i="21" s="1"/>
  <c r="K1450" i="21" l="1"/>
  <c r="G1452" i="21"/>
  <c r="F1453" i="21" s="1"/>
  <c r="H1451" i="21"/>
  <c r="I1451" i="21" s="1"/>
  <c r="K1451" i="21" l="1"/>
  <c r="J1451" i="21"/>
  <c r="L1451" i="21" s="1"/>
  <c r="H1452" i="21"/>
  <c r="I1452" i="21" s="1"/>
  <c r="G1453" i="21"/>
  <c r="F1454" i="21" s="1"/>
  <c r="H1453" i="21" l="1"/>
  <c r="I1453" i="21" s="1"/>
  <c r="K1453" i="21" s="1"/>
  <c r="G1454" i="21"/>
  <c r="F1455" i="21" s="1"/>
  <c r="J1452" i="21"/>
  <c r="L1452" i="21" s="1"/>
  <c r="K1452" i="21"/>
  <c r="J1453" i="21" l="1"/>
  <c r="L1453" i="21" s="1"/>
  <c r="H1454" i="21"/>
  <c r="I1454" i="21" s="1"/>
  <c r="J1454" i="21" s="1"/>
  <c r="L1454" i="21" s="1"/>
  <c r="G1455" i="21"/>
  <c r="F1456" i="21" s="1"/>
  <c r="K1454" i="21" l="1"/>
  <c r="H1455" i="21"/>
  <c r="I1455" i="21" s="1"/>
  <c r="G1456" i="21"/>
  <c r="F1457" i="21" s="1"/>
  <c r="G1457" i="21" l="1"/>
  <c r="F1458" i="21" s="1"/>
  <c r="H1456" i="21"/>
  <c r="I1456" i="21" s="1"/>
  <c r="J1455" i="21"/>
  <c r="L1455" i="21" s="1"/>
  <c r="K1455" i="21"/>
  <c r="K1456" i="21" l="1"/>
  <c r="J1456" i="21"/>
  <c r="L1456" i="21" s="1"/>
  <c r="G1458" i="21"/>
  <c r="F1459" i="21" s="1"/>
  <c r="H1457" i="21"/>
  <c r="I1457" i="21" s="1"/>
  <c r="J1457" i="21" l="1"/>
  <c r="L1457" i="21" s="1"/>
  <c r="K1457" i="21"/>
  <c r="H1458" i="21"/>
  <c r="I1458" i="21" s="1"/>
  <c r="G1459" i="21"/>
  <c r="F1460" i="21" s="1"/>
  <c r="H1459" i="21" l="1"/>
  <c r="I1459" i="21" s="1"/>
  <c r="G1460" i="21"/>
  <c r="F1461" i="21" s="1"/>
  <c r="K1458" i="21"/>
  <c r="J1458" i="21"/>
  <c r="L1458" i="21" s="1"/>
  <c r="H1460" i="21" l="1"/>
  <c r="I1460" i="21" s="1"/>
  <c r="K1460" i="21" s="1"/>
  <c r="G1461" i="21"/>
  <c r="F1462" i="21" s="1"/>
  <c r="K1459" i="21"/>
  <c r="J1459" i="21"/>
  <c r="L1459" i="21" s="1"/>
  <c r="J1460" i="21" l="1"/>
  <c r="L1460" i="21" s="1"/>
  <c r="G1462" i="21"/>
  <c r="F1463" i="21" s="1"/>
  <c r="H1461" i="21"/>
  <c r="I1461" i="21" s="1"/>
  <c r="H1462" i="21" l="1"/>
  <c r="I1462" i="21" s="1"/>
  <c r="K1462" i="21" s="1"/>
  <c r="J1461" i="21"/>
  <c r="L1461" i="21" s="1"/>
  <c r="K1461" i="21"/>
  <c r="G1463" i="21"/>
  <c r="F1464" i="21" s="1"/>
  <c r="J1462" i="21" l="1"/>
  <c r="L1462" i="21" s="1"/>
  <c r="G1464" i="21"/>
  <c r="F1465" i="21" s="1"/>
  <c r="H1463" i="21"/>
  <c r="I1463" i="21" s="1"/>
  <c r="J1463" i="21" l="1"/>
  <c r="L1463" i="21" s="1"/>
  <c r="K1463" i="21"/>
  <c r="G1465" i="21"/>
  <c r="F1466" i="21" s="1"/>
  <c r="H1464" i="21"/>
  <c r="I1464" i="21" s="1"/>
  <c r="K1464" i="21" l="1"/>
  <c r="J1464" i="21"/>
  <c r="L1464" i="21" s="1"/>
  <c r="H1465" i="21"/>
  <c r="I1465" i="21" s="1"/>
  <c r="G1466" i="21"/>
  <c r="F1467" i="21" s="1"/>
  <c r="J1465" i="21" l="1"/>
  <c r="L1465" i="21" s="1"/>
  <c r="K1465" i="21"/>
  <c r="H1466" i="21"/>
  <c r="I1466" i="21" s="1"/>
  <c r="G1467" i="21"/>
  <c r="F1468" i="21" s="1"/>
  <c r="H1467" i="21" l="1"/>
  <c r="I1467" i="21" s="1"/>
  <c r="J1467" i="21" s="1"/>
  <c r="L1467" i="21" s="1"/>
  <c r="G1468" i="21"/>
  <c r="F1469" i="21" s="1"/>
  <c r="K1466" i="21"/>
  <c r="J1466" i="21"/>
  <c r="L1466" i="21" s="1"/>
  <c r="K1467" i="21" l="1"/>
  <c r="G1469" i="21"/>
  <c r="F1470" i="21" s="1"/>
  <c r="H1468" i="21"/>
  <c r="I1468" i="21" s="1"/>
  <c r="H1469" i="21" l="1"/>
  <c r="I1469" i="21" s="1"/>
  <c r="K1469" i="21" s="1"/>
  <c r="J1468" i="21"/>
  <c r="L1468" i="21" s="1"/>
  <c r="K1468" i="21"/>
  <c r="G1470" i="21"/>
  <c r="F1471" i="21" s="1"/>
  <c r="J1469" i="21" l="1"/>
  <c r="L1469" i="21" s="1"/>
  <c r="H1470" i="21"/>
  <c r="I1470" i="21" s="1"/>
  <c r="G1471" i="21"/>
  <c r="F1472" i="21" s="1"/>
  <c r="G1472" i="21" l="1"/>
  <c r="H1472" i="21" s="1"/>
  <c r="I1472" i="21" s="1"/>
  <c r="H1471" i="21"/>
  <c r="I1471" i="21" s="1"/>
  <c r="K1470" i="21"/>
  <c r="J1470" i="21"/>
  <c r="L1470" i="21" s="1"/>
  <c r="K1472" i="21" l="1"/>
  <c r="B10" i="21" s="1"/>
  <c r="J1472" i="21"/>
  <c r="B8" i="21"/>
  <c r="J1471" i="21"/>
  <c r="L1471" i="21" s="1"/>
  <c r="K1471" i="21"/>
  <c r="L1472" i="21" l="1"/>
  <c r="B11" i="21" s="1"/>
  <c r="B9" i="21"/>
  <c r="F5" i="18" l="1"/>
  <c r="F4" i="18"/>
  <c r="H5" i="18" s="1"/>
  <c r="I5" i="18" s="1"/>
  <c r="C76" i="17"/>
  <c r="C77" i="17" s="1"/>
  <c r="C78" i="17" s="1"/>
  <c r="C79" i="17" s="1"/>
  <c r="C80" i="17" s="1"/>
  <c r="C81" i="17" s="1"/>
  <c r="C82" i="17" s="1"/>
  <c r="C83" i="17" s="1"/>
  <c r="C84" i="17" s="1"/>
  <c r="C85" i="17" s="1"/>
  <c r="C75" i="17"/>
  <c r="F5" i="17"/>
  <c r="F4" i="17"/>
  <c r="H5" i="17" s="1"/>
  <c r="I5" i="17" s="1"/>
  <c r="G5" i="18" l="1"/>
  <c r="F6" i="18" s="1"/>
  <c r="K5" i="18"/>
  <c r="J5" i="18"/>
  <c r="K5" i="17"/>
  <c r="J5" i="17"/>
  <c r="G5" i="17"/>
  <c r="F6" i="17" s="1"/>
  <c r="L5" i="18" l="1"/>
  <c r="G6" i="18"/>
  <c r="F7" i="18" s="1"/>
  <c r="H6" i="18"/>
  <c r="I6" i="18" s="1"/>
  <c r="H6" i="17"/>
  <c r="I6" i="17" s="1"/>
  <c r="K6" i="17" s="1"/>
  <c r="G6" i="17"/>
  <c r="F7" i="17" s="1"/>
  <c r="L5" i="17"/>
  <c r="K6" i="18" l="1"/>
  <c r="J6" i="18"/>
  <c r="G7" i="18"/>
  <c r="F8" i="18" s="1"/>
  <c r="H7" i="18"/>
  <c r="I7" i="18" s="1"/>
  <c r="J6" i="17"/>
  <c r="L6" i="17" s="1"/>
  <c r="G7" i="17"/>
  <c r="F8" i="17" s="1"/>
  <c r="H7" i="17"/>
  <c r="I7" i="17" s="1"/>
  <c r="J5" i="15"/>
  <c r="J6" i="15" s="1"/>
  <c r="J7" i="15" s="1"/>
  <c r="J8" i="15" s="1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4" i="15"/>
  <c r="G8" i="18" l="1"/>
  <c r="F9" i="18" s="1"/>
  <c r="K7" i="18"/>
  <c r="J7" i="18"/>
  <c r="L7" i="18" s="1"/>
  <c r="H8" i="18"/>
  <c r="I8" i="18" s="1"/>
  <c r="L6" i="18"/>
  <c r="K7" i="17"/>
  <c r="J7" i="17"/>
  <c r="G8" i="17"/>
  <c r="F9" i="17" s="1"/>
  <c r="H8" i="17"/>
  <c r="I8" i="17" s="1"/>
  <c r="C13" i="15"/>
  <c r="H9" i="18" l="1"/>
  <c r="I9" i="18" s="1"/>
  <c r="K8" i="18"/>
  <c r="J8" i="18"/>
  <c r="L8" i="18" s="1"/>
  <c r="G9" i="18"/>
  <c r="F10" i="18" s="1"/>
  <c r="L7" i="17"/>
  <c r="K8" i="17"/>
  <c r="J8" i="17"/>
  <c r="L8" i="17" s="1"/>
  <c r="G9" i="17"/>
  <c r="F10" i="17" s="1"/>
  <c r="H9" i="17"/>
  <c r="I9" i="17" s="1"/>
  <c r="K5" i="15"/>
  <c r="M5" i="15" s="1"/>
  <c r="K9" i="18" l="1"/>
  <c r="J9" i="18"/>
  <c r="L9" i="18" s="1"/>
  <c r="G10" i="18"/>
  <c r="F11" i="18" s="1"/>
  <c r="H10" i="18"/>
  <c r="I10" i="18" s="1"/>
  <c r="K9" i="17"/>
  <c r="J9" i="17"/>
  <c r="L9" i="17" s="1"/>
  <c r="G10" i="17"/>
  <c r="F11" i="17" s="1"/>
  <c r="H10" i="17"/>
  <c r="I10" i="17" s="1"/>
  <c r="L5" i="15"/>
  <c r="N5" i="15" s="1"/>
  <c r="K6" i="15"/>
  <c r="G11" i="18" l="1"/>
  <c r="F12" i="18" s="1"/>
  <c r="H11" i="18"/>
  <c r="I11" i="18" s="1"/>
  <c r="K10" i="18"/>
  <c r="J10" i="18"/>
  <c r="G11" i="17"/>
  <c r="F12" i="17" s="1"/>
  <c r="H11" i="17"/>
  <c r="I11" i="17" s="1"/>
  <c r="K10" i="17"/>
  <c r="J10" i="17"/>
  <c r="L6" i="15"/>
  <c r="N6" i="15" s="1"/>
  <c r="M6" i="15"/>
  <c r="K7" i="15"/>
  <c r="G12" i="18" l="1"/>
  <c r="F13" i="18" s="1"/>
  <c r="L10" i="18"/>
  <c r="J11" i="18"/>
  <c r="L11" i="18" s="1"/>
  <c r="K11" i="18"/>
  <c r="H12" i="18"/>
  <c r="I12" i="18" s="1"/>
  <c r="L10" i="17"/>
  <c r="J11" i="17"/>
  <c r="L11" i="17" s="1"/>
  <c r="K11" i="17"/>
  <c r="G12" i="17"/>
  <c r="F13" i="17" s="1"/>
  <c r="H12" i="17"/>
  <c r="I12" i="17" s="1"/>
  <c r="K8" i="15"/>
  <c r="M7" i="15"/>
  <c r="L7" i="15"/>
  <c r="N7" i="15" s="1"/>
  <c r="J12" i="18" l="1"/>
  <c r="L12" i="18" s="1"/>
  <c r="K12" i="18"/>
  <c r="G13" i="18"/>
  <c r="F14" i="18" s="1"/>
  <c r="H13" i="18"/>
  <c r="I13" i="18" s="1"/>
  <c r="K12" i="17"/>
  <c r="J12" i="17"/>
  <c r="L12" i="17" s="1"/>
  <c r="G13" i="17"/>
  <c r="F14" i="17" s="1"/>
  <c r="H13" i="17"/>
  <c r="I13" i="17" s="1"/>
  <c r="L8" i="15"/>
  <c r="N8" i="15" s="1"/>
  <c r="M8" i="15"/>
  <c r="K9" i="15"/>
  <c r="H14" i="18" l="1"/>
  <c r="I14" i="18" s="1"/>
  <c r="K13" i="18"/>
  <c r="J13" i="18"/>
  <c r="L13" i="18" s="1"/>
  <c r="G14" i="18"/>
  <c r="F15" i="18" s="1"/>
  <c r="K13" i="17"/>
  <c r="J13" i="17"/>
  <c r="L13" i="17" s="1"/>
  <c r="H14" i="17"/>
  <c r="I14" i="17" s="1"/>
  <c r="G14" i="17"/>
  <c r="F15" i="17" s="1"/>
  <c r="K10" i="15"/>
  <c r="L9" i="15"/>
  <c r="N9" i="15" s="1"/>
  <c r="M9" i="15"/>
  <c r="G15" i="18" l="1"/>
  <c r="F16" i="18" s="1"/>
  <c r="K14" i="18"/>
  <c r="J14" i="18"/>
  <c r="L14" i="18" s="1"/>
  <c r="H15" i="18"/>
  <c r="I15" i="18" s="1"/>
  <c r="G15" i="17"/>
  <c r="F16" i="17" s="1"/>
  <c r="H15" i="17"/>
  <c r="I15" i="17" s="1"/>
  <c r="K14" i="17"/>
  <c r="J14" i="17"/>
  <c r="L14" i="17" s="1"/>
  <c r="L10" i="15"/>
  <c r="N10" i="15" s="1"/>
  <c r="M10" i="15"/>
  <c r="K11" i="15"/>
  <c r="K15" i="18" l="1"/>
  <c r="J15" i="18"/>
  <c r="L15" i="18" s="1"/>
  <c r="G16" i="18"/>
  <c r="F17" i="18" s="1"/>
  <c r="H16" i="18"/>
  <c r="I16" i="18" s="1"/>
  <c r="K15" i="17"/>
  <c r="J15" i="17"/>
  <c r="L15" i="17" s="1"/>
  <c r="G16" i="17"/>
  <c r="F17" i="17" s="1"/>
  <c r="H16" i="17"/>
  <c r="I16" i="17" s="1"/>
  <c r="M11" i="15"/>
  <c r="L11" i="15"/>
  <c r="N11" i="15" s="1"/>
  <c r="K12" i="15"/>
  <c r="G17" i="18" l="1"/>
  <c r="F18" i="18" s="1"/>
  <c r="K16" i="18"/>
  <c r="J16" i="18"/>
  <c r="L16" i="18" s="1"/>
  <c r="H17" i="18"/>
  <c r="I17" i="18" s="1"/>
  <c r="J16" i="17"/>
  <c r="L16" i="17" s="1"/>
  <c r="K16" i="17"/>
  <c r="H17" i="17"/>
  <c r="I17" i="17" s="1"/>
  <c r="G17" i="17"/>
  <c r="F18" i="17" s="1"/>
  <c r="K13" i="15"/>
  <c r="L12" i="15"/>
  <c r="N12" i="15" s="1"/>
  <c r="M12" i="15"/>
  <c r="G18" i="18" l="1"/>
  <c r="F19" i="18" s="1"/>
  <c r="H18" i="18"/>
  <c r="I18" i="18" s="1"/>
  <c r="K17" i="18"/>
  <c r="J17" i="18"/>
  <c r="L17" i="18" s="1"/>
  <c r="G18" i="17"/>
  <c r="F19" i="17" s="1"/>
  <c r="H18" i="17"/>
  <c r="I18" i="17" s="1"/>
  <c r="K17" i="17"/>
  <c r="J17" i="17"/>
  <c r="L17" i="17" s="1"/>
  <c r="L13" i="15"/>
  <c r="N13" i="15" s="1"/>
  <c r="M13" i="15"/>
  <c r="K14" i="15"/>
  <c r="K18" i="18" l="1"/>
  <c r="J18" i="18"/>
  <c r="L18" i="18" s="1"/>
  <c r="G19" i="18"/>
  <c r="F20" i="18" s="1"/>
  <c r="H19" i="18"/>
  <c r="I19" i="18" s="1"/>
  <c r="K18" i="17"/>
  <c r="J18" i="17"/>
  <c r="L18" i="17" s="1"/>
  <c r="G19" i="17"/>
  <c r="F20" i="17" s="1"/>
  <c r="H19" i="17"/>
  <c r="I19" i="17" s="1"/>
  <c r="L14" i="15"/>
  <c r="N14" i="15" s="1"/>
  <c r="M14" i="15"/>
  <c r="K15" i="15"/>
  <c r="H20" i="18" l="1"/>
  <c r="I20" i="18" s="1"/>
  <c r="J20" i="18" s="1"/>
  <c r="L20" i="18" s="1"/>
  <c r="J19" i="18"/>
  <c r="L19" i="18" s="1"/>
  <c r="K19" i="18"/>
  <c r="G20" i="18"/>
  <c r="F21" i="18" s="1"/>
  <c r="J19" i="17"/>
  <c r="L19" i="17" s="1"/>
  <c r="K19" i="17"/>
  <c r="G20" i="17"/>
  <c r="F21" i="17" s="1"/>
  <c r="H20" i="17"/>
  <c r="I20" i="17" s="1"/>
  <c r="K16" i="15"/>
  <c r="M15" i="15"/>
  <c r="L15" i="15"/>
  <c r="N15" i="15" s="1"/>
  <c r="K20" i="18" l="1"/>
  <c r="G21" i="18"/>
  <c r="F22" i="18" s="1"/>
  <c r="H21" i="18"/>
  <c r="I21" i="18" s="1"/>
  <c r="G21" i="17"/>
  <c r="F22" i="17" s="1"/>
  <c r="H21" i="17"/>
  <c r="I21" i="17" s="1"/>
  <c r="K20" i="17"/>
  <c r="J20" i="17"/>
  <c r="L20" i="17" s="1"/>
  <c r="M16" i="15"/>
  <c r="L16" i="15"/>
  <c r="N16" i="15" s="1"/>
  <c r="K17" i="15"/>
  <c r="K21" i="18" l="1"/>
  <c r="J21" i="18"/>
  <c r="L21" i="18" s="1"/>
  <c r="G22" i="18"/>
  <c r="F23" i="18" s="1"/>
  <c r="H22" i="18"/>
  <c r="I22" i="18" s="1"/>
  <c r="G22" i="17"/>
  <c r="F23" i="17" s="1"/>
  <c r="H22" i="17"/>
  <c r="I22" i="17" s="1"/>
  <c r="K21" i="17"/>
  <c r="J21" i="17"/>
  <c r="L21" i="17" s="1"/>
  <c r="K18" i="15"/>
  <c r="M17" i="15"/>
  <c r="L17" i="15"/>
  <c r="N17" i="15" s="1"/>
  <c r="H23" i="18" l="1"/>
  <c r="I23" i="18" s="1"/>
  <c r="K22" i="18"/>
  <c r="J22" i="18"/>
  <c r="L22" i="18" s="1"/>
  <c r="G23" i="18"/>
  <c r="F24" i="18" s="1"/>
  <c r="H23" i="17"/>
  <c r="I23" i="17" s="1"/>
  <c r="K23" i="17" s="1"/>
  <c r="K22" i="17"/>
  <c r="J22" i="17"/>
  <c r="L22" i="17" s="1"/>
  <c r="G23" i="17"/>
  <c r="F24" i="17" s="1"/>
  <c r="M18" i="15"/>
  <c r="L18" i="15"/>
  <c r="N18" i="15" s="1"/>
  <c r="K19" i="15"/>
  <c r="K23" i="18" l="1"/>
  <c r="J23" i="18"/>
  <c r="L23" i="18" s="1"/>
  <c r="G24" i="18"/>
  <c r="F25" i="18" s="1"/>
  <c r="H24" i="18"/>
  <c r="I24" i="18" s="1"/>
  <c r="J23" i="17"/>
  <c r="L23" i="17" s="1"/>
  <c r="G24" i="17"/>
  <c r="F25" i="17" s="1"/>
  <c r="H24" i="17"/>
  <c r="I24" i="17" s="1"/>
  <c r="L19" i="15"/>
  <c r="N19" i="15" s="1"/>
  <c r="M19" i="15"/>
  <c r="K20" i="15"/>
  <c r="H25" i="18" l="1"/>
  <c r="I25" i="18" s="1"/>
  <c r="K25" i="18" s="1"/>
  <c r="K24" i="18"/>
  <c r="J24" i="18"/>
  <c r="L24" i="18" s="1"/>
  <c r="G25" i="18"/>
  <c r="F26" i="18" s="1"/>
  <c r="J24" i="17"/>
  <c r="L24" i="17" s="1"/>
  <c r="K24" i="17"/>
  <c r="G25" i="17"/>
  <c r="F26" i="17" s="1"/>
  <c r="H25" i="17"/>
  <c r="I25" i="17" s="1"/>
  <c r="K21" i="15"/>
  <c r="L20" i="15"/>
  <c r="N20" i="15" s="1"/>
  <c r="M20" i="15"/>
  <c r="J25" i="18" l="1"/>
  <c r="L25" i="18" s="1"/>
  <c r="G26" i="18"/>
  <c r="H30" i="18" s="1"/>
  <c r="H26" i="18"/>
  <c r="I26" i="18" s="1"/>
  <c r="B8" i="18" s="1"/>
  <c r="K25" i="17"/>
  <c r="J25" i="17"/>
  <c r="L25" i="17" s="1"/>
  <c r="G26" i="17"/>
  <c r="F27" i="17" s="1"/>
  <c r="H26" i="17"/>
  <c r="I26" i="17" s="1"/>
  <c r="L21" i="15"/>
  <c r="N21" i="15" s="1"/>
  <c r="M21" i="15"/>
  <c r="K22" i="15"/>
  <c r="H27" i="18" l="1"/>
  <c r="H28" i="18"/>
  <c r="K26" i="18"/>
  <c r="B10" i="18" s="1"/>
  <c r="J26" i="18"/>
  <c r="H29" i="18"/>
  <c r="H27" i="17"/>
  <c r="I27" i="17" s="1"/>
  <c r="K27" i="17" s="1"/>
  <c r="K26" i="17"/>
  <c r="J26" i="17"/>
  <c r="L26" i="17" s="1"/>
  <c r="G27" i="17"/>
  <c r="F28" i="17" s="1"/>
  <c r="K23" i="15"/>
  <c r="M22" i="15"/>
  <c r="L22" i="15"/>
  <c r="N22" i="15" s="1"/>
  <c r="L26" i="18" l="1"/>
  <c r="B11" i="18" s="1"/>
  <c r="B9" i="18"/>
  <c r="J27" i="17"/>
  <c r="L27" i="17" s="1"/>
  <c r="H28" i="17"/>
  <c r="I28" i="17" s="1"/>
  <c r="G28" i="17"/>
  <c r="F29" i="17" s="1"/>
  <c r="K24" i="15"/>
  <c r="M23" i="15"/>
  <c r="L23" i="15"/>
  <c r="N23" i="15" s="1"/>
  <c r="G29" i="17" l="1"/>
  <c r="F30" i="17" s="1"/>
  <c r="H29" i="17"/>
  <c r="I29" i="17" s="1"/>
  <c r="K28" i="17"/>
  <c r="J28" i="17"/>
  <c r="L28" i="17" s="1"/>
  <c r="L24" i="15"/>
  <c r="N24" i="15" s="1"/>
  <c r="M24" i="15"/>
  <c r="K25" i="15"/>
  <c r="H30" i="17" l="1"/>
  <c r="I30" i="17" s="1"/>
  <c r="K30" i="17" s="1"/>
  <c r="K29" i="17"/>
  <c r="J29" i="17"/>
  <c r="L29" i="17" s="1"/>
  <c r="G30" i="17"/>
  <c r="F31" i="17" s="1"/>
  <c r="K26" i="15"/>
  <c r="M25" i="15"/>
  <c r="L25" i="15"/>
  <c r="N25" i="15" s="1"/>
  <c r="J30" i="17" l="1"/>
  <c r="L30" i="17" s="1"/>
  <c r="H31" i="17"/>
  <c r="I31" i="17" s="1"/>
  <c r="G31" i="17"/>
  <c r="F32" i="17" s="1"/>
  <c r="L26" i="15"/>
  <c r="N26" i="15" s="1"/>
  <c r="M26" i="15"/>
  <c r="K27" i="15"/>
  <c r="G32" i="17" l="1"/>
  <c r="F33" i="17" s="1"/>
  <c r="K31" i="17"/>
  <c r="J31" i="17"/>
  <c r="L31" i="17" s="1"/>
  <c r="H32" i="17"/>
  <c r="I32" i="17" s="1"/>
  <c r="M27" i="15"/>
  <c r="L27" i="15"/>
  <c r="N27" i="15" s="1"/>
  <c r="K28" i="15"/>
  <c r="K32" i="17" l="1"/>
  <c r="J32" i="17"/>
  <c r="L32" i="17" s="1"/>
  <c r="G33" i="17"/>
  <c r="F34" i="17" s="1"/>
  <c r="H33" i="17"/>
  <c r="I33" i="17" s="1"/>
  <c r="K29" i="15"/>
  <c r="L28" i="15"/>
  <c r="N28" i="15" s="1"/>
  <c r="M28" i="15"/>
  <c r="K33" i="17" l="1"/>
  <c r="J33" i="17"/>
  <c r="L33" i="17" s="1"/>
  <c r="H34" i="17"/>
  <c r="I34" i="17" s="1"/>
  <c r="G34" i="17"/>
  <c r="F35" i="17" s="1"/>
  <c r="L29" i="15"/>
  <c r="N29" i="15" s="1"/>
  <c r="M29" i="15"/>
  <c r="K30" i="15"/>
  <c r="H35" i="17" l="1"/>
  <c r="I35" i="17" s="1"/>
  <c r="G35" i="17"/>
  <c r="F36" i="17" s="1"/>
  <c r="K34" i="17"/>
  <c r="J34" i="17"/>
  <c r="L34" i="17" s="1"/>
  <c r="M30" i="15"/>
  <c r="L30" i="15"/>
  <c r="N30" i="15" s="1"/>
  <c r="K31" i="15"/>
  <c r="G36" i="17" l="1"/>
  <c r="F37" i="17" s="1"/>
  <c r="H36" i="17"/>
  <c r="I36" i="17" s="1"/>
  <c r="J35" i="17"/>
  <c r="L35" i="17" s="1"/>
  <c r="K35" i="17"/>
  <c r="K32" i="15"/>
  <c r="M31" i="15"/>
  <c r="L31" i="15"/>
  <c r="N31" i="15" s="1"/>
  <c r="G37" i="17" l="1"/>
  <c r="F38" i="17" s="1"/>
  <c r="K36" i="17"/>
  <c r="J36" i="17"/>
  <c r="L36" i="17" s="1"/>
  <c r="H37" i="17"/>
  <c r="I37" i="17" s="1"/>
  <c r="L32" i="15"/>
  <c r="N32" i="15" s="1"/>
  <c r="M32" i="15"/>
  <c r="K33" i="15"/>
  <c r="H38" i="17" l="1"/>
  <c r="I38" i="17" s="1"/>
  <c r="J38" i="17" s="1"/>
  <c r="L38" i="17" s="1"/>
  <c r="K37" i="17"/>
  <c r="J37" i="17"/>
  <c r="L37" i="17" s="1"/>
  <c r="G38" i="17"/>
  <c r="F39" i="17" s="1"/>
  <c r="M33" i="15"/>
  <c r="L33" i="15"/>
  <c r="N33" i="15" s="1"/>
  <c r="K34" i="15"/>
  <c r="K38" i="17" l="1"/>
  <c r="G39" i="17"/>
  <c r="F40" i="17" s="1"/>
  <c r="H39" i="17"/>
  <c r="I39" i="17" s="1"/>
  <c r="K35" i="15"/>
  <c r="M34" i="15"/>
  <c r="L34" i="15"/>
  <c r="N34" i="15" s="1"/>
  <c r="K39" i="17" l="1"/>
  <c r="J39" i="17"/>
  <c r="L39" i="17" s="1"/>
  <c r="G40" i="17"/>
  <c r="F41" i="17" s="1"/>
  <c r="H40" i="17"/>
  <c r="I40" i="17" s="1"/>
  <c r="M35" i="15"/>
  <c r="L35" i="15"/>
  <c r="N35" i="15" s="1"/>
  <c r="K36" i="15"/>
  <c r="J40" i="17" l="1"/>
  <c r="L40" i="17" s="1"/>
  <c r="K40" i="17"/>
  <c r="G41" i="17"/>
  <c r="F42" i="17" s="1"/>
  <c r="H41" i="17"/>
  <c r="I41" i="17" s="1"/>
  <c r="L36" i="15"/>
  <c r="N36" i="15" s="1"/>
  <c r="M36" i="15"/>
  <c r="K37" i="15"/>
  <c r="H42" i="17" l="1"/>
  <c r="I42" i="17" s="1"/>
  <c r="K41" i="17"/>
  <c r="J41" i="17"/>
  <c r="L41" i="17" s="1"/>
  <c r="G42" i="17"/>
  <c r="F43" i="17" s="1"/>
  <c r="K38" i="15"/>
  <c r="L37" i="15"/>
  <c r="N37" i="15" s="1"/>
  <c r="M37" i="15"/>
  <c r="K42" i="17" l="1"/>
  <c r="J42" i="17"/>
  <c r="L42" i="17" s="1"/>
  <c r="H43" i="17"/>
  <c r="I43" i="17" s="1"/>
  <c r="G43" i="17"/>
  <c r="F44" i="17" s="1"/>
  <c r="M38" i="15"/>
  <c r="L38" i="15"/>
  <c r="N38" i="15" s="1"/>
  <c r="K39" i="15"/>
  <c r="G44" i="17" l="1"/>
  <c r="F45" i="17" s="1"/>
  <c r="H44" i="17"/>
  <c r="I44" i="17" s="1"/>
  <c r="J43" i="17"/>
  <c r="L43" i="17" s="1"/>
  <c r="K43" i="17"/>
  <c r="M39" i="15"/>
  <c r="L39" i="15"/>
  <c r="N39" i="15" s="1"/>
  <c r="K40" i="15"/>
  <c r="H45" i="17" l="1"/>
  <c r="I45" i="17" s="1"/>
  <c r="K45" i="17" s="1"/>
  <c r="K44" i="17"/>
  <c r="J44" i="17"/>
  <c r="L44" i="17" s="1"/>
  <c r="G45" i="17"/>
  <c r="F46" i="17" s="1"/>
  <c r="L40" i="15"/>
  <c r="N40" i="15" s="1"/>
  <c r="M40" i="15"/>
  <c r="K41" i="15"/>
  <c r="J45" i="17" l="1"/>
  <c r="L45" i="17" s="1"/>
  <c r="H46" i="17"/>
  <c r="I46" i="17" s="1"/>
  <c r="G46" i="17"/>
  <c r="F47" i="17" s="1"/>
  <c r="M41" i="15"/>
  <c r="L41" i="15"/>
  <c r="N41" i="15" s="1"/>
  <c r="K42" i="15"/>
  <c r="H47" i="17" l="1"/>
  <c r="I47" i="17" s="1"/>
  <c r="G47" i="17"/>
  <c r="F48" i="17" s="1"/>
  <c r="K46" i="17"/>
  <c r="J46" i="17"/>
  <c r="L46" i="17" s="1"/>
  <c r="M42" i="15"/>
  <c r="L42" i="15"/>
  <c r="N42" i="15" s="1"/>
  <c r="K43" i="15"/>
  <c r="H48" i="17" l="1"/>
  <c r="I48" i="17" s="1"/>
  <c r="J48" i="17" s="1"/>
  <c r="L48" i="17" s="1"/>
  <c r="K47" i="17"/>
  <c r="J47" i="17"/>
  <c r="L47" i="17" s="1"/>
  <c r="G48" i="17"/>
  <c r="F49" i="17" s="1"/>
  <c r="M43" i="15"/>
  <c r="L43" i="15"/>
  <c r="N43" i="15" s="1"/>
  <c r="K44" i="15"/>
  <c r="K48" i="17" l="1"/>
  <c r="G49" i="17"/>
  <c r="F50" i="17" s="1"/>
  <c r="H49" i="17"/>
  <c r="I49" i="17" s="1"/>
  <c r="M44" i="15"/>
  <c r="L44" i="15"/>
  <c r="N44" i="15" s="1"/>
  <c r="K45" i="15"/>
  <c r="G50" i="17" l="1"/>
  <c r="F51" i="17" s="1"/>
  <c r="H50" i="17"/>
  <c r="I50" i="17" s="1"/>
  <c r="K49" i="17"/>
  <c r="J49" i="17"/>
  <c r="L49" i="17" s="1"/>
  <c r="L45" i="15"/>
  <c r="N45" i="15" s="1"/>
  <c r="M45" i="15"/>
  <c r="K46" i="15"/>
  <c r="K50" i="17" l="1"/>
  <c r="J50" i="17"/>
  <c r="L50" i="17" s="1"/>
  <c r="G51" i="17"/>
  <c r="F52" i="17" s="1"/>
  <c r="H51" i="17"/>
  <c r="I51" i="17" s="1"/>
  <c r="K47" i="15"/>
  <c r="M46" i="15"/>
  <c r="L46" i="15"/>
  <c r="N46" i="15" s="1"/>
  <c r="J51" i="17" l="1"/>
  <c r="L51" i="17" s="1"/>
  <c r="K51" i="17"/>
  <c r="H52" i="17"/>
  <c r="I52" i="17" s="1"/>
  <c r="G52" i="17"/>
  <c r="F53" i="17" s="1"/>
  <c r="K48" i="15"/>
  <c r="L47" i="15"/>
  <c r="N47" i="15" s="1"/>
  <c r="M47" i="15"/>
  <c r="G53" i="17" l="1"/>
  <c r="F54" i="17" s="1"/>
  <c r="H53" i="17"/>
  <c r="I53" i="17" s="1"/>
  <c r="K52" i="17"/>
  <c r="J52" i="17"/>
  <c r="L52" i="17" s="1"/>
  <c r="L48" i="15"/>
  <c r="N48" i="15" s="1"/>
  <c r="M48" i="15"/>
  <c r="K49" i="15"/>
  <c r="G54" i="17" l="1"/>
  <c r="F55" i="17" s="1"/>
  <c r="H54" i="17"/>
  <c r="I54" i="17" s="1"/>
  <c r="K53" i="17"/>
  <c r="J53" i="17"/>
  <c r="L53" i="17" s="1"/>
  <c r="K50" i="15"/>
  <c r="M49" i="15"/>
  <c r="L49" i="15"/>
  <c r="N49" i="15" s="1"/>
  <c r="H55" i="17" l="1"/>
  <c r="I55" i="17" s="1"/>
  <c r="G55" i="17"/>
  <c r="F56" i="17" s="1"/>
  <c r="K54" i="17"/>
  <c r="J54" i="17"/>
  <c r="L54" i="17" s="1"/>
  <c r="M50" i="15"/>
  <c r="L50" i="15"/>
  <c r="N50" i="15" s="1"/>
  <c r="K51" i="15"/>
  <c r="H56" i="17" l="1"/>
  <c r="I56" i="17" s="1"/>
  <c r="K56" i="17" s="1"/>
  <c r="K55" i="17"/>
  <c r="J55" i="17"/>
  <c r="L55" i="17" s="1"/>
  <c r="G56" i="17"/>
  <c r="F57" i="17" s="1"/>
  <c r="M51" i="15"/>
  <c r="L51" i="15"/>
  <c r="N51" i="15" s="1"/>
  <c r="K52" i="15"/>
  <c r="J56" i="17" l="1"/>
  <c r="L56" i="17" s="1"/>
  <c r="G57" i="17"/>
  <c r="F58" i="17" s="1"/>
  <c r="H57" i="17"/>
  <c r="I57" i="17" s="1"/>
  <c r="K53" i="15"/>
  <c r="M52" i="15"/>
  <c r="L52" i="15"/>
  <c r="N52" i="15" s="1"/>
  <c r="G58" i="17" l="1"/>
  <c r="F59" i="17" s="1"/>
  <c r="H58" i="17"/>
  <c r="I58" i="17" s="1"/>
  <c r="K57" i="17"/>
  <c r="J57" i="17"/>
  <c r="L57" i="17" s="1"/>
  <c r="L53" i="15"/>
  <c r="N53" i="15" s="1"/>
  <c r="M53" i="15"/>
  <c r="K54" i="15"/>
  <c r="G59" i="17" l="1"/>
  <c r="F60" i="17" s="1"/>
  <c r="H59" i="17"/>
  <c r="I59" i="17" s="1"/>
  <c r="K58" i="17"/>
  <c r="J58" i="17"/>
  <c r="L58" i="17" s="1"/>
  <c r="L54" i="15"/>
  <c r="N54" i="15" s="1"/>
  <c r="M54" i="15"/>
  <c r="K55" i="15"/>
  <c r="H60" i="17" l="1"/>
  <c r="I60" i="17" s="1"/>
  <c r="G60" i="17"/>
  <c r="F61" i="17" s="1"/>
  <c r="J59" i="17"/>
  <c r="L59" i="17" s="1"/>
  <c r="K59" i="17"/>
  <c r="K56" i="15"/>
  <c r="M55" i="15"/>
  <c r="L55" i="15"/>
  <c r="N55" i="15" s="1"/>
  <c r="H61" i="17" l="1"/>
  <c r="I61" i="17" s="1"/>
  <c r="K61" i="17" s="1"/>
  <c r="K60" i="17"/>
  <c r="J60" i="17"/>
  <c r="L60" i="17" s="1"/>
  <c r="G61" i="17"/>
  <c r="F62" i="17" s="1"/>
  <c r="M56" i="15"/>
  <c r="L56" i="15"/>
  <c r="N56" i="15" s="1"/>
  <c r="K57" i="15"/>
  <c r="J61" i="17" l="1"/>
  <c r="L61" i="17" s="1"/>
  <c r="H62" i="17"/>
  <c r="I62" i="17" s="1"/>
  <c r="K62" i="17" s="1"/>
  <c r="G62" i="17"/>
  <c r="F63" i="17" s="1"/>
  <c r="K58" i="15"/>
  <c r="M57" i="15"/>
  <c r="L57" i="15"/>
  <c r="N57" i="15" s="1"/>
  <c r="J62" i="17" l="1"/>
  <c r="L62" i="17" s="1"/>
  <c r="G63" i="17"/>
  <c r="F64" i="17" s="1"/>
  <c r="H63" i="17"/>
  <c r="I63" i="17" s="1"/>
  <c r="L58" i="15"/>
  <c r="N58" i="15" s="1"/>
  <c r="M58" i="15"/>
  <c r="K59" i="15"/>
  <c r="H64" i="17" l="1"/>
  <c r="I64" i="17" s="1"/>
  <c r="J64" i="17" s="1"/>
  <c r="L64" i="17" s="1"/>
  <c r="K63" i="17"/>
  <c r="J63" i="17"/>
  <c r="L63" i="17" s="1"/>
  <c r="G64" i="17"/>
  <c r="F65" i="17" s="1"/>
  <c r="M59" i="15"/>
  <c r="L59" i="15"/>
  <c r="N59" i="15" s="1"/>
  <c r="K60" i="15"/>
  <c r="K64" i="17" l="1"/>
  <c r="G65" i="17"/>
  <c r="F66" i="17" s="1"/>
  <c r="H65" i="17"/>
  <c r="I65" i="17" s="1"/>
  <c r="K61" i="15"/>
  <c r="M60" i="15"/>
  <c r="L60" i="15"/>
  <c r="N60" i="15" s="1"/>
  <c r="H66" i="17" l="1"/>
  <c r="I66" i="17" s="1"/>
  <c r="K65" i="17"/>
  <c r="J65" i="17"/>
  <c r="L65" i="17" s="1"/>
  <c r="G66" i="17"/>
  <c r="F67" i="17" s="1"/>
  <c r="L61" i="15"/>
  <c r="N61" i="15" s="1"/>
  <c r="M61" i="15"/>
  <c r="K62" i="15"/>
  <c r="G67" i="17" l="1"/>
  <c r="F68" i="17" s="1"/>
  <c r="H67" i="17"/>
  <c r="I67" i="17" s="1"/>
  <c r="K66" i="17"/>
  <c r="J66" i="17"/>
  <c r="L66" i="17" s="1"/>
  <c r="K63" i="15"/>
  <c r="M62" i="15"/>
  <c r="L62" i="15"/>
  <c r="N62" i="15" s="1"/>
  <c r="G68" i="17" l="1"/>
  <c r="F69" i="17" s="1"/>
  <c r="H68" i="17"/>
  <c r="I68" i="17" s="1"/>
  <c r="J67" i="17"/>
  <c r="L67" i="17" s="1"/>
  <c r="K67" i="17"/>
  <c r="K64" i="15"/>
  <c r="M63" i="15"/>
  <c r="L63" i="15"/>
  <c r="N63" i="15" s="1"/>
  <c r="G69" i="17" l="1"/>
  <c r="F70" i="17" s="1"/>
  <c r="H69" i="17"/>
  <c r="I69" i="17" s="1"/>
  <c r="K68" i="17"/>
  <c r="J68" i="17"/>
  <c r="L68" i="17" s="1"/>
  <c r="L64" i="15"/>
  <c r="N64" i="15" s="1"/>
  <c r="M64" i="15"/>
  <c r="K65" i="15"/>
  <c r="G70" i="17" l="1"/>
  <c r="F71" i="17" s="1"/>
  <c r="H70" i="17"/>
  <c r="I70" i="17" s="1"/>
  <c r="K69" i="17"/>
  <c r="J69" i="17"/>
  <c r="L69" i="17" s="1"/>
  <c r="M65" i="15"/>
  <c r="L65" i="15"/>
  <c r="N65" i="15" s="1"/>
  <c r="K66" i="15"/>
  <c r="G71" i="17" l="1"/>
  <c r="F72" i="17" s="1"/>
  <c r="H71" i="17"/>
  <c r="I71" i="17" s="1"/>
  <c r="K70" i="17"/>
  <c r="J70" i="17"/>
  <c r="L70" i="17" s="1"/>
  <c r="K67" i="15"/>
  <c r="M66" i="15"/>
  <c r="L66" i="15"/>
  <c r="N66" i="15" s="1"/>
  <c r="G72" i="17" l="1"/>
  <c r="F73" i="17" s="1"/>
  <c r="H72" i="17"/>
  <c r="I72" i="17" s="1"/>
  <c r="K71" i="17"/>
  <c r="J71" i="17"/>
  <c r="L71" i="17" s="1"/>
  <c r="M67" i="15"/>
  <c r="L67" i="15"/>
  <c r="N67" i="15" s="1"/>
  <c r="K68" i="15"/>
  <c r="J72" i="17" l="1"/>
  <c r="L72" i="17" s="1"/>
  <c r="K72" i="17"/>
  <c r="G73" i="17"/>
  <c r="H75" i="17" s="1"/>
  <c r="H73" i="17"/>
  <c r="I73" i="17" s="1"/>
  <c r="K69" i="15"/>
  <c r="M68" i="15"/>
  <c r="L68" i="15"/>
  <c r="N68" i="15" s="1"/>
  <c r="H74" i="17" l="1"/>
  <c r="H85" i="17"/>
  <c r="H79" i="17"/>
  <c r="H81" i="17"/>
  <c r="H84" i="17"/>
  <c r="H82" i="17"/>
  <c r="H80" i="17"/>
  <c r="K73" i="17"/>
  <c r="B10" i="17" s="1"/>
  <c r="J73" i="17"/>
  <c r="B8" i="17"/>
  <c r="H83" i="17"/>
  <c r="H78" i="17"/>
  <c r="H76" i="17"/>
  <c r="H77" i="17"/>
  <c r="M69" i="15"/>
  <c r="L69" i="15"/>
  <c r="N69" i="15" s="1"/>
  <c r="K70" i="15"/>
  <c r="L73" i="17" l="1"/>
  <c r="B11" i="17" s="1"/>
  <c r="B9" i="17"/>
  <c r="L70" i="15"/>
  <c r="N70" i="15" s="1"/>
  <c r="M70" i="15"/>
  <c r="K71" i="15"/>
  <c r="L71" i="15" l="1"/>
  <c r="N71" i="15" s="1"/>
  <c r="M71" i="15"/>
  <c r="K73" i="15"/>
  <c r="M73" i="15" s="1"/>
  <c r="K72" i="15"/>
  <c r="L72" i="15" l="1"/>
  <c r="N72" i="15" s="1"/>
  <c r="M72" i="15"/>
  <c r="D9" i="15" s="1"/>
  <c r="D7" i="15"/>
  <c r="L73" i="15"/>
  <c r="D8" i="15" l="1"/>
  <c r="N73" i="15"/>
  <c r="D10" i="15" s="1"/>
  <c r="M5" i="14" l="1"/>
  <c r="M4" i="14"/>
  <c r="M3" i="14"/>
  <c r="M2" i="14"/>
  <c r="K6" i="14" l="1"/>
  <c r="L6" i="14" l="1"/>
  <c r="N7" i="14" s="1"/>
  <c r="O7" i="14" s="1"/>
  <c r="M6" i="14"/>
  <c r="K7" i="14"/>
  <c r="M7" i="14" l="1"/>
  <c r="Q7" i="14"/>
  <c r="P7" i="14"/>
  <c r="L7" i="14"/>
  <c r="R7" i="14" l="1"/>
  <c r="K8" i="14"/>
  <c r="N8" i="14"/>
  <c r="O8" i="14" s="1"/>
  <c r="Q8" i="14" l="1"/>
  <c r="P8" i="14"/>
  <c r="M8" i="14"/>
  <c r="L8" i="14"/>
  <c r="N9" i="14" s="1"/>
  <c r="O9" i="14" s="1"/>
  <c r="K9" i="14" l="1"/>
  <c r="L9" i="14" s="1"/>
  <c r="K10" i="14" s="1"/>
  <c r="Q9" i="14"/>
  <c r="R9" i="14" s="1"/>
  <c r="P9" i="14"/>
  <c r="R8" i="14"/>
  <c r="M9" i="14" l="1"/>
  <c r="N10" i="14"/>
  <c r="O10" i="14" s="1"/>
  <c r="Q10" i="14" s="1"/>
  <c r="M10" i="14"/>
  <c r="L10" i="14"/>
  <c r="N11" i="14" s="1"/>
  <c r="O11" i="14" s="1"/>
  <c r="K11" i="14" l="1"/>
  <c r="M11" i="14" s="1"/>
  <c r="P10" i="14"/>
  <c r="Q11" i="14"/>
  <c r="R11" i="14" s="1"/>
  <c r="P11" i="14"/>
  <c r="R10" i="14"/>
  <c r="L11" i="14" l="1"/>
  <c r="K12" i="14" s="1"/>
  <c r="L12" i="14" s="1"/>
  <c r="N13" i="14" s="1"/>
  <c r="O13" i="14" s="1"/>
  <c r="M12" i="14" l="1"/>
  <c r="N12" i="14"/>
  <c r="O12" i="14" s="1"/>
  <c r="K13" i="14"/>
  <c r="M13" i="14" s="1"/>
  <c r="Q13" i="14"/>
  <c r="R13" i="14" s="1"/>
  <c r="P13" i="14"/>
  <c r="P12" i="14" l="1"/>
  <c r="Q12" i="14"/>
  <c r="R12" i="14" s="1"/>
  <c r="L13" i="14"/>
  <c r="N14" i="14" s="1"/>
  <c r="O14" i="14" s="1"/>
  <c r="Q14" i="14" s="1"/>
  <c r="P14" i="14" l="1"/>
  <c r="K14" i="14"/>
  <c r="L14" i="14" s="1"/>
  <c r="R14" i="14"/>
  <c r="M14" i="14" l="1"/>
  <c r="K15" i="14"/>
  <c r="M15" i="14" s="1"/>
  <c r="N15" i="14"/>
  <c r="O15" i="14" s="1"/>
  <c r="L15" i="14" l="1"/>
  <c r="K16" i="14" s="1"/>
  <c r="P15" i="14"/>
  <c r="Q15" i="14"/>
  <c r="R15" i="14" s="1"/>
  <c r="N16" i="14" l="1"/>
  <c r="O16" i="14" s="1"/>
  <c r="P16" i="14" s="1"/>
  <c r="L16" i="14"/>
  <c r="M16" i="14"/>
  <c r="Q16" i="14" l="1"/>
  <c r="R16" i="14" s="1"/>
  <c r="N17" i="14"/>
  <c r="O17" i="14" s="1"/>
  <c r="K17" i="14"/>
  <c r="L17" i="14" l="1"/>
  <c r="N18" i="14" s="1"/>
  <c r="O18" i="14" s="1"/>
  <c r="M17" i="14"/>
  <c r="Q17" i="14"/>
  <c r="R17" i="14" s="1"/>
  <c r="P17" i="14"/>
  <c r="K18" i="14" l="1"/>
  <c r="M18" i="14" s="1"/>
  <c r="Q18" i="14"/>
  <c r="R18" i="14" s="1"/>
  <c r="P18" i="14"/>
  <c r="L18" i="14" l="1"/>
  <c r="N19" i="14" s="1"/>
  <c r="O19" i="14" s="1"/>
  <c r="Q19" i="14" s="1"/>
  <c r="R19" i="14" s="1"/>
  <c r="P19" i="14" l="1"/>
  <c r="K19" i="14"/>
  <c r="L19" i="14" s="1"/>
  <c r="N20" i="14" s="1"/>
  <c r="O20" i="14" s="1"/>
  <c r="Q20" i="14" s="1"/>
  <c r="R20" i="14" s="1"/>
  <c r="K20" i="14" l="1"/>
  <c r="L20" i="14" s="1"/>
  <c r="K21" i="14" s="1"/>
  <c r="P20" i="14"/>
  <c r="M19" i="14"/>
  <c r="M20" i="14" l="1"/>
  <c r="N21" i="14"/>
  <c r="O21" i="14" s="1"/>
  <c r="P21" i="14" s="1"/>
  <c r="L21" i="14"/>
  <c r="K22" i="14" s="1"/>
  <c r="M21" i="14"/>
  <c r="N22" i="14" l="1"/>
  <c r="O22" i="14" s="1"/>
  <c r="Q22" i="14" s="1"/>
  <c r="R22" i="14" s="1"/>
  <c r="Q21" i="14"/>
  <c r="R21" i="14" s="1"/>
  <c r="L22" i="14"/>
  <c r="N23" i="14" s="1"/>
  <c r="O23" i="14" s="1"/>
  <c r="M22" i="14"/>
  <c r="K23" i="14" l="1"/>
  <c r="L23" i="14" s="1"/>
  <c r="P22" i="14"/>
  <c r="Q23" i="14"/>
  <c r="R23" i="14" s="1"/>
  <c r="P23" i="14"/>
  <c r="M23" i="14" l="1"/>
  <c r="K24" i="14"/>
  <c r="M24" i="14" s="1"/>
  <c r="N24" i="14"/>
  <c r="O24" i="14" s="1"/>
  <c r="Q24" i="14" s="1"/>
  <c r="E10" i="14" s="1"/>
  <c r="C13" i="3"/>
  <c r="E9" i="14" l="1"/>
  <c r="L24" i="14"/>
  <c r="N27" i="14" s="1"/>
  <c r="P24" i="14"/>
  <c r="E11" i="14" s="1"/>
  <c r="R24" i="14"/>
  <c r="E12" i="14" s="1"/>
  <c r="N25" i="14" l="1"/>
  <c r="N26" i="14"/>
  <c r="N28" i="14"/>
  <c r="M9" i="8" l="1"/>
  <c r="N9" i="8" s="1"/>
  <c r="M10" i="8"/>
  <c r="M11" i="8"/>
  <c r="N11" i="8" s="1"/>
  <c r="M12" i="8"/>
  <c r="N12" i="8" s="1"/>
  <c r="M13" i="8"/>
  <c r="N13" i="8" s="1"/>
  <c r="M14" i="8"/>
  <c r="N14" i="8" s="1"/>
  <c r="M15" i="8"/>
  <c r="N15" i="8" s="1"/>
  <c r="M16" i="8"/>
  <c r="N16" i="8" s="1"/>
  <c r="M17" i="8"/>
  <c r="N17" i="8" s="1"/>
  <c r="M18" i="8"/>
  <c r="N18" i="8" s="1"/>
  <c r="M19" i="8"/>
  <c r="N19" i="8" s="1"/>
  <c r="M20" i="8"/>
  <c r="N20" i="8" s="1"/>
  <c r="M21" i="8"/>
  <c r="N21" i="8" s="1"/>
  <c r="M22" i="8"/>
  <c r="N22" i="8" s="1"/>
  <c r="M23" i="8"/>
  <c r="N23" i="8" s="1"/>
  <c r="M24" i="8"/>
  <c r="N24" i="8" s="1"/>
  <c r="M25" i="8"/>
  <c r="N25" i="8" s="1"/>
  <c r="M26" i="8"/>
  <c r="N26" i="8" s="1"/>
  <c r="M27" i="8"/>
  <c r="N27" i="8" s="1"/>
  <c r="M28" i="8"/>
  <c r="N28" i="8" s="1"/>
  <c r="M29" i="8"/>
  <c r="N29" i="8" s="1"/>
  <c r="M30" i="8"/>
  <c r="N30" i="8" s="1"/>
  <c r="M31" i="8"/>
  <c r="N31" i="8" s="1"/>
  <c r="M32" i="8"/>
  <c r="N32" i="8" s="1"/>
  <c r="M33" i="8"/>
  <c r="N33" i="8" s="1"/>
  <c r="M34" i="8"/>
  <c r="N34" i="8" s="1"/>
  <c r="M35" i="8"/>
  <c r="N35" i="8" s="1"/>
  <c r="M36" i="8"/>
  <c r="N36" i="8" s="1"/>
  <c r="M37" i="8"/>
  <c r="N37" i="8" s="1"/>
  <c r="M38" i="8"/>
  <c r="N38" i="8" s="1"/>
  <c r="M39" i="8"/>
  <c r="N39" i="8" s="1"/>
  <c r="M40" i="8"/>
  <c r="N40" i="8" s="1"/>
  <c r="M41" i="8"/>
  <c r="N41" i="8" s="1"/>
  <c r="M42" i="8"/>
  <c r="N42" i="8" s="1"/>
  <c r="M43" i="8"/>
  <c r="N43" i="8" s="1"/>
  <c r="M44" i="8"/>
  <c r="N44" i="8" s="1"/>
  <c r="M45" i="8"/>
  <c r="N45" i="8" s="1"/>
  <c r="M46" i="8"/>
  <c r="N46" i="8" s="1"/>
  <c r="M47" i="8"/>
  <c r="N47" i="8" s="1"/>
  <c r="M48" i="8"/>
  <c r="N48" i="8" s="1"/>
  <c r="M49" i="8"/>
  <c r="N49" i="8" s="1"/>
  <c r="M50" i="8"/>
  <c r="N50" i="8" s="1"/>
  <c r="M51" i="8"/>
  <c r="N51" i="8" s="1"/>
  <c r="M52" i="8"/>
  <c r="N52" i="8" s="1"/>
  <c r="M53" i="8"/>
  <c r="N53" i="8" s="1"/>
  <c r="M54" i="8"/>
  <c r="N54" i="8" s="1"/>
  <c r="M55" i="8"/>
  <c r="N55" i="8" s="1"/>
  <c r="M56" i="8"/>
  <c r="N56" i="8" s="1"/>
  <c r="M57" i="8"/>
  <c r="N57" i="8" s="1"/>
  <c r="M58" i="8"/>
  <c r="N58" i="8" s="1"/>
  <c r="M59" i="8"/>
  <c r="N59" i="8" s="1"/>
  <c r="M60" i="8"/>
  <c r="N60" i="8" s="1"/>
  <c r="M61" i="8"/>
  <c r="N61" i="8" s="1"/>
  <c r="M62" i="8"/>
  <c r="N62" i="8" s="1"/>
  <c r="M63" i="8"/>
  <c r="N63" i="8" s="1"/>
  <c r="M64" i="8"/>
  <c r="N64" i="8" s="1"/>
  <c r="M65" i="8"/>
  <c r="N65" i="8" s="1"/>
  <c r="M66" i="8"/>
  <c r="N66" i="8" s="1"/>
  <c r="M67" i="8"/>
  <c r="N67" i="8" s="1"/>
  <c r="M68" i="8"/>
  <c r="N68" i="8" s="1"/>
  <c r="M69" i="8"/>
  <c r="N69" i="8" s="1"/>
  <c r="M70" i="8"/>
  <c r="N70" i="8" s="1"/>
  <c r="M71" i="8"/>
  <c r="N71" i="8" s="1"/>
  <c r="M72" i="8"/>
  <c r="N72" i="8" s="1"/>
  <c r="M73" i="8"/>
  <c r="N73" i="8" s="1"/>
  <c r="M74" i="8"/>
  <c r="N74" i="8" s="1"/>
  <c r="M75" i="8"/>
  <c r="N75" i="8" s="1"/>
  <c r="M76" i="8"/>
  <c r="N76" i="8" s="1"/>
  <c r="M77" i="8"/>
  <c r="N77" i="8" s="1"/>
  <c r="M78" i="8"/>
  <c r="N78" i="8" s="1"/>
  <c r="M79" i="8"/>
  <c r="N79" i="8" s="1"/>
  <c r="M80" i="8"/>
  <c r="N80" i="8" s="1"/>
  <c r="M81" i="8"/>
  <c r="N81" i="8" s="1"/>
  <c r="M82" i="8"/>
  <c r="N82" i="8" s="1"/>
  <c r="M83" i="8"/>
  <c r="N83" i="8" s="1"/>
  <c r="M84" i="8"/>
  <c r="N84" i="8" s="1"/>
  <c r="M85" i="8"/>
  <c r="N85" i="8" s="1"/>
  <c r="M86" i="8"/>
  <c r="N86" i="8" s="1"/>
  <c r="M87" i="8"/>
  <c r="N87" i="8" s="1"/>
  <c r="M88" i="8"/>
  <c r="N88" i="8" s="1"/>
  <c r="M89" i="8"/>
  <c r="N89" i="8" s="1"/>
  <c r="M90" i="8"/>
  <c r="N90" i="8" s="1"/>
  <c r="M91" i="8"/>
  <c r="N91" i="8" s="1"/>
  <c r="M92" i="8"/>
  <c r="N92" i="8" s="1"/>
  <c r="M93" i="8"/>
  <c r="N93" i="8" s="1"/>
  <c r="M94" i="8"/>
  <c r="N94" i="8" s="1"/>
  <c r="M95" i="8"/>
  <c r="N95" i="8" s="1"/>
  <c r="M96" i="8"/>
  <c r="N96" i="8" s="1"/>
  <c r="M97" i="8"/>
  <c r="N97" i="8" s="1"/>
  <c r="M98" i="8"/>
  <c r="N98" i="8" s="1"/>
  <c r="M99" i="8"/>
  <c r="N99" i="8" s="1"/>
  <c r="M100" i="8"/>
  <c r="N100" i="8" s="1"/>
  <c r="M101" i="8"/>
  <c r="N101" i="8" s="1"/>
  <c r="M102" i="8"/>
  <c r="N102" i="8" s="1"/>
  <c r="M103" i="8"/>
  <c r="N103" i="8" s="1"/>
  <c r="M104" i="8"/>
  <c r="N104" i="8" s="1"/>
  <c r="M105" i="8"/>
  <c r="N105" i="8" s="1"/>
  <c r="M106" i="8"/>
  <c r="N106" i="8" s="1"/>
  <c r="M107" i="8"/>
  <c r="N107" i="8" s="1"/>
  <c r="M108" i="8"/>
  <c r="N108" i="8" s="1"/>
  <c r="M109" i="8"/>
  <c r="N109" i="8" s="1"/>
  <c r="M110" i="8"/>
  <c r="N110" i="8" s="1"/>
  <c r="M111" i="8"/>
  <c r="N111" i="8" s="1"/>
  <c r="M112" i="8"/>
  <c r="N112" i="8" s="1"/>
  <c r="M113" i="8"/>
  <c r="N113" i="8" s="1"/>
  <c r="M114" i="8"/>
  <c r="N114" i="8" s="1"/>
  <c r="M115" i="8"/>
  <c r="N115" i="8" s="1"/>
  <c r="M116" i="8"/>
  <c r="N116" i="8" s="1"/>
  <c r="M117" i="8"/>
  <c r="N117" i="8" s="1"/>
  <c r="M118" i="8"/>
  <c r="N118" i="8" s="1"/>
  <c r="M119" i="8"/>
  <c r="N119" i="8" s="1"/>
  <c r="M120" i="8"/>
  <c r="N120" i="8" s="1"/>
  <c r="M121" i="8"/>
  <c r="N121" i="8" s="1"/>
  <c r="M122" i="8"/>
  <c r="N122" i="8" s="1"/>
  <c r="M123" i="8"/>
  <c r="N123" i="8" s="1"/>
  <c r="M124" i="8"/>
  <c r="N124" i="8" s="1"/>
  <c r="M125" i="8"/>
  <c r="N125" i="8" s="1"/>
  <c r="M126" i="8"/>
  <c r="N126" i="8" s="1"/>
  <c r="M127" i="8"/>
  <c r="N127" i="8" s="1"/>
  <c r="M128" i="8"/>
  <c r="N128" i="8" s="1"/>
  <c r="M129" i="8"/>
  <c r="N129" i="8" s="1"/>
  <c r="M130" i="8"/>
  <c r="N130" i="8" s="1"/>
  <c r="M131" i="8"/>
  <c r="N131" i="8" s="1"/>
  <c r="M132" i="8"/>
  <c r="N132" i="8" s="1"/>
  <c r="M133" i="8"/>
  <c r="N133" i="8" s="1"/>
  <c r="M134" i="8"/>
  <c r="N134" i="8" s="1"/>
  <c r="M135" i="8"/>
  <c r="N135" i="8" s="1"/>
  <c r="M136" i="8"/>
  <c r="N136" i="8" s="1"/>
  <c r="M137" i="8"/>
  <c r="N137" i="8" s="1"/>
  <c r="M138" i="8"/>
  <c r="N138" i="8" s="1"/>
  <c r="M139" i="8"/>
  <c r="N139" i="8" s="1"/>
  <c r="M140" i="8"/>
  <c r="N140" i="8" s="1"/>
  <c r="M141" i="8"/>
  <c r="N141" i="8" s="1"/>
  <c r="M142" i="8"/>
  <c r="N142" i="8" s="1"/>
  <c r="M143" i="8"/>
  <c r="N143" i="8" s="1"/>
  <c r="M144" i="8"/>
  <c r="N144" i="8" s="1"/>
  <c r="M145" i="8"/>
  <c r="N145" i="8" s="1"/>
  <c r="M146" i="8"/>
  <c r="N146" i="8" s="1"/>
  <c r="M147" i="8"/>
  <c r="N147" i="8" s="1"/>
  <c r="M148" i="8"/>
  <c r="N148" i="8" s="1"/>
  <c r="M149" i="8"/>
  <c r="N149" i="8" s="1"/>
  <c r="M150" i="8"/>
  <c r="N150" i="8" s="1"/>
  <c r="M151" i="8"/>
  <c r="N151" i="8" s="1"/>
  <c r="M152" i="8"/>
  <c r="N152" i="8" s="1"/>
  <c r="M153" i="8"/>
  <c r="N153" i="8" s="1"/>
  <c r="M154" i="8"/>
  <c r="N154" i="8" s="1"/>
  <c r="M155" i="8"/>
  <c r="N155" i="8" s="1"/>
  <c r="M156" i="8"/>
  <c r="N156" i="8" s="1"/>
  <c r="M157" i="8"/>
  <c r="N157" i="8" s="1"/>
  <c r="M158" i="8"/>
  <c r="N158" i="8" s="1"/>
  <c r="M159" i="8"/>
  <c r="N159" i="8" s="1"/>
  <c r="M160" i="8"/>
  <c r="N160" i="8" s="1"/>
  <c r="M161" i="8"/>
  <c r="N161" i="8" s="1"/>
  <c r="M162" i="8"/>
  <c r="N162" i="8" s="1"/>
  <c r="M163" i="8"/>
  <c r="N163" i="8" s="1"/>
  <c r="M164" i="8"/>
  <c r="N164" i="8" s="1"/>
  <c r="M165" i="8"/>
  <c r="N165" i="8" s="1"/>
  <c r="M166" i="8"/>
  <c r="N166" i="8" s="1"/>
  <c r="M167" i="8"/>
  <c r="N167" i="8" s="1"/>
  <c r="M168" i="8"/>
  <c r="N168" i="8" s="1"/>
  <c r="M169" i="8"/>
  <c r="N169" i="8" s="1"/>
  <c r="M170" i="8"/>
  <c r="N170" i="8" s="1"/>
  <c r="M171" i="8"/>
  <c r="N171" i="8" s="1"/>
  <c r="M172" i="8"/>
  <c r="N172" i="8" s="1"/>
  <c r="M173" i="8"/>
  <c r="N173" i="8" s="1"/>
  <c r="M174" i="8"/>
  <c r="N174" i="8" s="1"/>
  <c r="M175" i="8"/>
  <c r="N175" i="8" s="1"/>
  <c r="M176" i="8"/>
  <c r="N176" i="8" s="1"/>
  <c r="M177" i="8"/>
  <c r="N177" i="8" s="1"/>
  <c r="M178" i="8"/>
  <c r="N178" i="8" s="1"/>
  <c r="M179" i="8"/>
  <c r="N179" i="8" s="1"/>
  <c r="M180" i="8"/>
  <c r="N180" i="8" s="1"/>
  <c r="M181" i="8"/>
  <c r="N181" i="8" s="1"/>
  <c r="M182" i="8"/>
  <c r="N182" i="8" s="1"/>
  <c r="M183" i="8"/>
  <c r="N183" i="8" s="1"/>
  <c r="M184" i="8"/>
  <c r="N184" i="8" s="1"/>
  <c r="M185" i="8"/>
  <c r="N185" i="8" s="1"/>
  <c r="M186" i="8"/>
  <c r="N186" i="8" s="1"/>
  <c r="M187" i="8"/>
  <c r="N187" i="8" s="1"/>
  <c r="M188" i="8"/>
  <c r="N188" i="8" s="1"/>
  <c r="M189" i="8"/>
  <c r="N189" i="8" s="1"/>
  <c r="M190" i="8"/>
  <c r="N190" i="8" s="1"/>
  <c r="M191" i="8"/>
  <c r="N191" i="8" s="1"/>
  <c r="M192" i="8"/>
  <c r="N192" i="8" s="1"/>
  <c r="M193" i="8"/>
  <c r="N193" i="8" s="1"/>
  <c r="M194" i="8"/>
  <c r="N194" i="8" s="1"/>
  <c r="M195" i="8"/>
  <c r="N195" i="8" s="1"/>
  <c r="M196" i="8"/>
  <c r="N196" i="8" s="1"/>
  <c r="M197" i="8"/>
  <c r="N197" i="8" s="1"/>
  <c r="M198" i="8"/>
  <c r="N198" i="8" s="1"/>
  <c r="M199" i="8"/>
  <c r="N199" i="8" s="1"/>
  <c r="M200" i="8"/>
  <c r="N200" i="8" s="1"/>
  <c r="M201" i="8"/>
  <c r="N201" i="8" s="1"/>
  <c r="M202" i="8"/>
  <c r="N202" i="8" s="1"/>
  <c r="M203" i="8"/>
  <c r="N203" i="8" s="1"/>
  <c r="M204" i="8"/>
  <c r="N204" i="8" s="1"/>
  <c r="M205" i="8"/>
  <c r="N205" i="8" s="1"/>
  <c r="M206" i="8"/>
  <c r="N206" i="8" s="1"/>
  <c r="M207" i="8"/>
  <c r="N207" i="8" s="1"/>
  <c r="M208" i="8"/>
  <c r="N208" i="8" s="1"/>
  <c r="M209" i="8"/>
  <c r="N209" i="8" s="1"/>
  <c r="M210" i="8"/>
  <c r="N210" i="8" s="1"/>
  <c r="M211" i="8"/>
  <c r="N211" i="8" s="1"/>
  <c r="M212" i="8"/>
  <c r="N212" i="8" s="1"/>
  <c r="M213" i="8"/>
  <c r="N213" i="8" s="1"/>
  <c r="M214" i="8"/>
  <c r="N214" i="8" s="1"/>
  <c r="M215" i="8"/>
  <c r="N215" i="8" s="1"/>
  <c r="M216" i="8"/>
  <c r="N216" i="8" s="1"/>
  <c r="M217" i="8"/>
  <c r="N217" i="8" s="1"/>
  <c r="M218" i="8"/>
  <c r="N218" i="8" s="1"/>
  <c r="M219" i="8"/>
  <c r="N219" i="8" s="1"/>
  <c r="M220" i="8"/>
  <c r="N220" i="8" s="1"/>
  <c r="M221" i="8"/>
  <c r="N221" i="8" s="1"/>
  <c r="M222" i="8"/>
  <c r="N222" i="8" s="1"/>
  <c r="M223" i="8"/>
  <c r="N223" i="8" s="1"/>
  <c r="M224" i="8"/>
  <c r="N224" i="8" s="1"/>
  <c r="M225" i="8"/>
  <c r="N225" i="8" s="1"/>
  <c r="M226" i="8"/>
  <c r="N226" i="8" s="1"/>
  <c r="M227" i="8"/>
  <c r="N227" i="8" s="1"/>
  <c r="M228" i="8"/>
  <c r="N228" i="8" s="1"/>
  <c r="M229" i="8"/>
  <c r="N229" i="8" s="1"/>
  <c r="M230" i="8"/>
  <c r="N230" i="8" s="1"/>
  <c r="M231" i="8"/>
  <c r="N231" i="8" s="1"/>
  <c r="M232" i="8"/>
  <c r="N232" i="8" s="1"/>
  <c r="M233" i="8"/>
  <c r="N233" i="8" s="1"/>
  <c r="M234" i="8"/>
  <c r="N234" i="8" s="1"/>
  <c r="M235" i="8"/>
  <c r="N235" i="8" s="1"/>
  <c r="M236" i="8"/>
  <c r="N236" i="8" s="1"/>
  <c r="M237" i="8"/>
  <c r="N237" i="8" s="1"/>
  <c r="M238" i="8"/>
  <c r="N238" i="8" s="1"/>
  <c r="M239" i="8"/>
  <c r="N239" i="8" s="1"/>
  <c r="M240" i="8"/>
  <c r="N240" i="8" s="1"/>
  <c r="M241" i="8"/>
  <c r="N241" i="8" s="1"/>
  <c r="M242" i="8"/>
  <c r="N242" i="8" s="1"/>
  <c r="M243" i="8"/>
  <c r="N243" i="8" s="1"/>
  <c r="M244" i="8"/>
  <c r="N244" i="8" s="1"/>
  <c r="M245" i="8"/>
  <c r="N245" i="8" s="1"/>
  <c r="M246" i="8"/>
  <c r="N246" i="8" s="1"/>
  <c r="M247" i="8"/>
  <c r="N247" i="8" s="1"/>
  <c r="M248" i="8"/>
  <c r="N248" i="8" s="1"/>
  <c r="M249" i="8"/>
  <c r="N249" i="8" s="1"/>
  <c r="M250" i="8"/>
  <c r="N250" i="8" s="1"/>
  <c r="M251" i="8"/>
  <c r="N251" i="8" s="1"/>
  <c r="M252" i="8"/>
  <c r="N252" i="8" s="1"/>
  <c r="M253" i="8"/>
  <c r="N253" i="8" s="1"/>
  <c r="M254" i="8"/>
  <c r="N254" i="8" s="1"/>
  <c r="M255" i="8"/>
  <c r="N255" i="8" s="1"/>
  <c r="M256" i="8"/>
  <c r="N256" i="8" s="1"/>
  <c r="M257" i="8"/>
  <c r="N257" i="8" s="1"/>
  <c r="M258" i="8"/>
  <c r="N258" i="8" s="1"/>
  <c r="M259" i="8"/>
  <c r="N259" i="8" s="1"/>
  <c r="M260" i="8"/>
  <c r="N260" i="8" s="1"/>
  <c r="M261" i="8"/>
  <c r="N261" i="8" s="1"/>
  <c r="M262" i="8"/>
  <c r="N262" i="8" s="1"/>
  <c r="M263" i="8"/>
  <c r="N263" i="8" s="1"/>
  <c r="M264" i="8"/>
  <c r="N264" i="8" s="1"/>
  <c r="M265" i="8"/>
  <c r="N265" i="8" s="1"/>
  <c r="M266" i="8"/>
  <c r="N266" i="8" s="1"/>
  <c r="M267" i="8"/>
  <c r="N267" i="8" s="1"/>
  <c r="M268" i="8"/>
  <c r="N268" i="8" s="1"/>
  <c r="M269" i="8"/>
  <c r="N269" i="8" s="1"/>
  <c r="M270" i="8"/>
  <c r="N270" i="8" s="1"/>
  <c r="M271" i="8"/>
  <c r="N271" i="8" s="1"/>
  <c r="M272" i="8"/>
  <c r="N272" i="8" s="1"/>
  <c r="M273" i="8"/>
  <c r="N273" i="8" s="1"/>
  <c r="M274" i="8"/>
  <c r="N274" i="8" s="1"/>
  <c r="M275" i="8"/>
  <c r="N275" i="8" s="1"/>
  <c r="M276" i="8"/>
  <c r="N276" i="8" s="1"/>
  <c r="M277" i="8"/>
  <c r="N277" i="8" s="1"/>
  <c r="M278" i="8"/>
  <c r="N278" i="8" s="1"/>
  <c r="M279" i="8"/>
  <c r="N279" i="8" s="1"/>
  <c r="M280" i="8"/>
  <c r="N280" i="8" s="1"/>
  <c r="M281" i="8"/>
  <c r="N281" i="8" s="1"/>
  <c r="M282" i="8"/>
  <c r="N282" i="8" s="1"/>
  <c r="M283" i="8"/>
  <c r="N283" i="8" s="1"/>
  <c r="M284" i="8"/>
  <c r="N284" i="8" s="1"/>
  <c r="M285" i="8"/>
  <c r="N285" i="8" s="1"/>
  <c r="M286" i="8"/>
  <c r="N286" i="8" s="1"/>
  <c r="M287" i="8"/>
  <c r="N287" i="8" s="1"/>
  <c r="M288" i="8"/>
  <c r="N288" i="8" s="1"/>
  <c r="M289" i="8"/>
  <c r="N289" i="8" s="1"/>
  <c r="M290" i="8"/>
  <c r="N290" i="8" s="1"/>
  <c r="M291" i="8"/>
  <c r="N291" i="8" s="1"/>
  <c r="M292" i="8"/>
  <c r="N292" i="8" s="1"/>
  <c r="M293" i="8"/>
  <c r="N293" i="8" s="1"/>
  <c r="M294" i="8"/>
  <c r="N294" i="8" s="1"/>
  <c r="M295" i="8"/>
  <c r="N295" i="8" s="1"/>
  <c r="M296" i="8"/>
  <c r="N296" i="8" s="1"/>
  <c r="M297" i="8"/>
  <c r="N297" i="8" s="1"/>
  <c r="M298" i="8"/>
  <c r="N298" i="8" s="1"/>
  <c r="M299" i="8"/>
  <c r="N299" i="8" s="1"/>
  <c r="M300" i="8"/>
  <c r="N300" i="8" s="1"/>
  <c r="M301" i="8"/>
  <c r="N301" i="8" s="1"/>
  <c r="M302" i="8"/>
  <c r="N302" i="8" s="1"/>
  <c r="M303" i="8"/>
  <c r="N303" i="8" s="1"/>
  <c r="M304" i="8"/>
  <c r="N304" i="8" s="1"/>
  <c r="M305" i="8"/>
  <c r="N305" i="8" s="1"/>
  <c r="M306" i="8"/>
  <c r="N306" i="8" s="1"/>
  <c r="M307" i="8"/>
  <c r="N307" i="8" s="1"/>
  <c r="M308" i="8"/>
  <c r="N308" i="8" s="1"/>
  <c r="M309" i="8"/>
  <c r="N309" i="8" s="1"/>
  <c r="M310" i="8"/>
  <c r="N310" i="8" s="1"/>
  <c r="M311" i="8"/>
  <c r="N311" i="8" s="1"/>
  <c r="M312" i="8"/>
  <c r="N312" i="8" s="1"/>
  <c r="M313" i="8"/>
  <c r="N313" i="8" s="1"/>
  <c r="M314" i="8"/>
  <c r="N314" i="8" s="1"/>
  <c r="M315" i="8"/>
  <c r="N315" i="8" s="1"/>
  <c r="M316" i="8"/>
  <c r="N316" i="8" s="1"/>
  <c r="M317" i="8"/>
  <c r="N317" i="8" s="1"/>
  <c r="M318" i="8"/>
  <c r="N318" i="8" s="1"/>
  <c r="M319" i="8"/>
  <c r="N319" i="8" s="1"/>
  <c r="M320" i="8"/>
  <c r="N320" i="8" s="1"/>
  <c r="M321" i="8"/>
  <c r="N321" i="8" s="1"/>
  <c r="M322" i="8"/>
  <c r="N322" i="8" s="1"/>
  <c r="M323" i="8"/>
  <c r="N323" i="8" s="1"/>
  <c r="M324" i="8"/>
  <c r="N324" i="8" s="1"/>
  <c r="M325" i="8"/>
  <c r="N325" i="8" s="1"/>
  <c r="M326" i="8"/>
  <c r="N326" i="8" s="1"/>
  <c r="M327" i="8"/>
  <c r="N327" i="8" s="1"/>
  <c r="M328" i="8"/>
  <c r="N328" i="8" s="1"/>
  <c r="M329" i="8"/>
  <c r="N329" i="8" s="1"/>
  <c r="M330" i="8"/>
  <c r="N330" i="8" s="1"/>
  <c r="M331" i="8"/>
  <c r="N331" i="8" s="1"/>
  <c r="M332" i="8"/>
  <c r="N332" i="8" s="1"/>
  <c r="M333" i="8"/>
  <c r="N333" i="8" s="1"/>
  <c r="M334" i="8"/>
  <c r="N334" i="8" s="1"/>
  <c r="M335" i="8"/>
  <c r="N335" i="8" s="1"/>
  <c r="M336" i="8"/>
  <c r="N336" i="8" s="1"/>
  <c r="M337" i="8"/>
  <c r="N337" i="8" s="1"/>
  <c r="M338" i="8"/>
  <c r="N338" i="8" s="1"/>
  <c r="M339" i="8"/>
  <c r="N339" i="8" s="1"/>
  <c r="M340" i="8"/>
  <c r="N340" i="8" s="1"/>
  <c r="M341" i="8"/>
  <c r="N341" i="8" s="1"/>
  <c r="M342" i="8"/>
  <c r="N342" i="8" s="1"/>
  <c r="M343" i="8"/>
  <c r="N343" i="8" s="1"/>
  <c r="M344" i="8"/>
  <c r="N344" i="8" s="1"/>
  <c r="M345" i="8"/>
  <c r="N345" i="8" s="1"/>
  <c r="M346" i="8"/>
  <c r="N346" i="8" s="1"/>
  <c r="M347" i="8"/>
  <c r="N347" i="8" s="1"/>
  <c r="M348" i="8"/>
  <c r="N348" i="8" s="1"/>
  <c r="M349" i="8"/>
  <c r="N349" i="8" s="1"/>
  <c r="M350" i="8"/>
  <c r="N350" i="8" s="1"/>
  <c r="M351" i="8"/>
  <c r="N351" i="8" s="1"/>
  <c r="M352" i="8"/>
  <c r="N352" i="8" s="1"/>
  <c r="M353" i="8"/>
  <c r="N353" i="8" s="1"/>
  <c r="M354" i="8"/>
  <c r="N354" i="8" s="1"/>
  <c r="M355" i="8"/>
  <c r="N355" i="8" s="1"/>
  <c r="M356" i="8"/>
  <c r="N356" i="8" s="1"/>
  <c r="M357" i="8"/>
  <c r="N357" i="8" s="1"/>
  <c r="M358" i="8"/>
  <c r="N358" i="8" s="1"/>
  <c r="M359" i="8"/>
  <c r="N359" i="8" s="1"/>
  <c r="M360" i="8"/>
  <c r="N360" i="8" s="1"/>
  <c r="M361" i="8"/>
  <c r="N361" i="8" s="1"/>
  <c r="M362" i="8"/>
  <c r="N362" i="8" s="1"/>
  <c r="M363" i="8"/>
  <c r="N363" i="8" s="1"/>
  <c r="M364" i="8"/>
  <c r="N364" i="8" s="1"/>
  <c r="M365" i="8"/>
  <c r="N365" i="8" s="1"/>
  <c r="M366" i="8"/>
  <c r="N366" i="8" s="1"/>
  <c r="M367" i="8"/>
  <c r="N367" i="8" s="1"/>
  <c r="M368" i="8"/>
  <c r="N368" i="8" s="1"/>
  <c r="M369" i="8"/>
  <c r="N369" i="8" s="1"/>
  <c r="M370" i="8"/>
  <c r="N370" i="8" s="1"/>
  <c r="M371" i="8"/>
  <c r="N371" i="8" s="1"/>
  <c r="M372" i="8"/>
  <c r="N372" i="8" s="1"/>
  <c r="M373" i="8"/>
  <c r="N373" i="8" s="1"/>
  <c r="M374" i="8"/>
  <c r="N374" i="8" s="1"/>
  <c r="M375" i="8"/>
  <c r="N375" i="8" s="1"/>
  <c r="M376" i="8"/>
  <c r="N376" i="8" s="1"/>
  <c r="M377" i="8"/>
  <c r="N377" i="8" s="1"/>
  <c r="M378" i="8"/>
  <c r="N378" i="8" s="1"/>
  <c r="M379" i="8"/>
  <c r="N379" i="8" s="1"/>
  <c r="M380" i="8"/>
  <c r="N380" i="8" s="1"/>
  <c r="M381" i="8"/>
  <c r="N381" i="8" s="1"/>
  <c r="M382" i="8"/>
  <c r="N382" i="8" s="1"/>
  <c r="M383" i="8"/>
  <c r="N383" i="8" s="1"/>
  <c r="M384" i="8"/>
  <c r="N384" i="8" s="1"/>
  <c r="M385" i="8"/>
  <c r="N385" i="8" s="1"/>
  <c r="M386" i="8"/>
  <c r="N386" i="8" s="1"/>
  <c r="M387" i="8"/>
  <c r="N387" i="8" s="1"/>
  <c r="M388" i="8"/>
  <c r="N388" i="8" s="1"/>
  <c r="M389" i="8"/>
  <c r="N389" i="8" s="1"/>
  <c r="M390" i="8"/>
  <c r="N390" i="8" s="1"/>
  <c r="M391" i="8"/>
  <c r="N391" i="8" s="1"/>
  <c r="M392" i="8"/>
  <c r="N392" i="8" s="1"/>
  <c r="M393" i="8"/>
  <c r="N393" i="8" s="1"/>
  <c r="M394" i="8"/>
  <c r="N394" i="8" s="1"/>
  <c r="M395" i="8"/>
  <c r="N395" i="8" s="1"/>
  <c r="M396" i="8"/>
  <c r="N396" i="8" s="1"/>
  <c r="M397" i="8"/>
  <c r="N397" i="8" s="1"/>
  <c r="M398" i="8"/>
  <c r="N398" i="8" s="1"/>
  <c r="M399" i="8"/>
  <c r="N399" i="8" s="1"/>
  <c r="M400" i="8"/>
  <c r="N400" i="8" s="1"/>
  <c r="M401" i="8"/>
  <c r="N401" i="8" s="1"/>
  <c r="M402" i="8"/>
  <c r="N402" i="8" s="1"/>
  <c r="M403" i="8"/>
  <c r="N403" i="8" s="1"/>
  <c r="M404" i="8"/>
  <c r="N404" i="8" s="1"/>
  <c r="M405" i="8"/>
  <c r="N405" i="8" s="1"/>
  <c r="M406" i="8"/>
  <c r="N406" i="8" s="1"/>
  <c r="M407" i="8"/>
  <c r="N407" i="8" s="1"/>
  <c r="M408" i="8"/>
  <c r="N408" i="8" s="1"/>
  <c r="M409" i="8"/>
  <c r="N409" i="8" s="1"/>
  <c r="M410" i="8"/>
  <c r="N410" i="8" s="1"/>
  <c r="M411" i="8"/>
  <c r="N411" i="8" s="1"/>
  <c r="M412" i="8"/>
  <c r="N412" i="8" s="1"/>
  <c r="M413" i="8"/>
  <c r="N413" i="8" s="1"/>
  <c r="M414" i="8"/>
  <c r="N414" i="8" s="1"/>
  <c r="M415" i="8"/>
  <c r="N415" i="8" s="1"/>
  <c r="M416" i="8"/>
  <c r="N416" i="8" s="1"/>
  <c r="M417" i="8"/>
  <c r="N417" i="8" s="1"/>
  <c r="M418" i="8"/>
  <c r="N418" i="8" s="1"/>
  <c r="M419" i="8"/>
  <c r="N419" i="8" s="1"/>
  <c r="M420" i="8"/>
  <c r="N420" i="8" s="1"/>
  <c r="M421" i="8"/>
  <c r="N421" i="8" s="1"/>
  <c r="M422" i="8"/>
  <c r="N422" i="8" s="1"/>
  <c r="M423" i="8"/>
  <c r="N423" i="8" s="1"/>
  <c r="M424" i="8"/>
  <c r="N424" i="8" s="1"/>
  <c r="M425" i="8"/>
  <c r="N425" i="8" s="1"/>
  <c r="M426" i="8"/>
  <c r="N426" i="8" s="1"/>
  <c r="M427" i="8"/>
  <c r="N427" i="8" s="1"/>
  <c r="M428" i="8"/>
  <c r="N428" i="8" s="1"/>
  <c r="M429" i="8"/>
  <c r="N429" i="8" s="1"/>
  <c r="M430" i="8"/>
  <c r="N430" i="8" s="1"/>
  <c r="M431" i="8"/>
  <c r="N431" i="8" s="1"/>
  <c r="M432" i="8"/>
  <c r="N432" i="8" s="1"/>
  <c r="M433" i="8"/>
  <c r="N433" i="8" s="1"/>
  <c r="M434" i="8"/>
  <c r="N434" i="8" s="1"/>
  <c r="M435" i="8"/>
  <c r="N435" i="8" s="1"/>
  <c r="M436" i="8"/>
  <c r="N436" i="8" s="1"/>
  <c r="M437" i="8"/>
  <c r="N437" i="8" s="1"/>
  <c r="M438" i="8"/>
  <c r="N438" i="8" s="1"/>
  <c r="M439" i="8"/>
  <c r="N439" i="8" s="1"/>
  <c r="M440" i="8"/>
  <c r="N440" i="8" s="1"/>
  <c r="M441" i="8"/>
  <c r="N441" i="8" s="1"/>
  <c r="M442" i="8"/>
  <c r="N442" i="8" s="1"/>
  <c r="M443" i="8"/>
  <c r="N443" i="8" s="1"/>
  <c r="M444" i="8"/>
  <c r="N444" i="8" s="1"/>
  <c r="M445" i="8"/>
  <c r="N445" i="8" s="1"/>
  <c r="M446" i="8"/>
  <c r="N446" i="8" s="1"/>
  <c r="M447" i="8"/>
  <c r="N447" i="8" s="1"/>
  <c r="M448" i="8"/>
  <c r="N448" i="8" s="1"/>
  <c r="M449" i="8"/>
  <c r="N449" i="8" s="1"/>
  <c r="M450" i="8"/>
  <c r="N450" i="8" s="1"/>
  <c r="M451" i="8"/>
  <c r="N451" i="8" s="1"/>
  <c r="M452" i="8"/>
  <c r="N452" i="8" s="1"/>
  <c r="M453" i="8"/>
  <c r="N453" i="8" s="1"/>
  <c r="M454" i="8"/>
  <c r="N454" i="8" s="1"/>
  <c r="M455" i="8"/>
  <c r="N455" i="8" s="1"/>
  <c r="M456" i="8"/>
  <c r="N456" i="8" s="1"/>
  <c r="M457" i="8"/>
  <c r="N457" i="8" s="1"/>
  <c r="M458" i="8"/>
  <c r="N458" i="8" s="1"/>
  <c r="M459" i="8"/>
  <c r="N459" i="8" s="1"/>
  <c r="M460" i="8"/>
  <c r="N460" i="8" s="1"/>
  <c r="M461" i="8"/>
  <c r="N461" i="8" s="1"/>
  <c r="M462" i="8"/>
  <c r="N462" i="8" s="1"/>
  <c r="M463" i="8"/>
  <c r="N463" i="8" s="1"/>
  <c r="M464" i="8"/>
  <c r="N464" i="8" s="1"/>
  <c r="M465" i="8"/>
  <c r="N465" i="8" s="1"/>
  <c r="M466" i="8"/>
  <c r="N466" i="8" s="1"/>
  <c r="M467" i="8"/>
  <c r="N467" i="8" s="1"/>
  <c r="M468" i="8"/>
  <c r="N468" i="8" s="1"/>
  <c r="M469" i="8"/>
  <c r="N469" i="8" s="1"/>
  <c r="M470" i="8"/>
  <c r="N470" i="8" s="1"/>
  <c r="M471" i="8"/>
  <c r="N471" i="8" s="1"/>
  <c r="M472" i="8"/>
  <c r="N472" i="8" s="1"/>
  <c r="M473" i="8"/>
  <c r="N473" i="8" s="1"/>
  <c r="M474" i="8"/>
  <c r="N474" i="8" s="1"/>
  <c r="M475" i="8"/>
  <c r="N475" i="8" s="1"/>
  <c r="M476" i="8"/>
  <c r="N476" i="8" s="1"/>
  <c r="M477" i="8"/>
  <c r="N477" i="8" s="1"/>
  <c r="M478" i="8"/>
  <c r="N478" i="8" s="1"/>
  <c r="M479" i="8"/>
  <c r="N479" i="8" s="1"/>
  <c r="M480" i="8"/>
  <c r="N480" i="8" s="1"/>
  <c r="M481" i="8"/>
  <c r="N481" i="8" s="1"/>
  <c r="M482" i="8"/>
  <c r="N482" i="8" s="1"/>
  <c r="M483" i="8"/>
  <c r="N483" i="8" s="1"/>
  <c r="M484" i="8"/>
  <c r="N484" i="8" s="1"/>
  <c r="M485" i="8"/>
  <c r="N485" i="8" s="1"/>
  <c r="M486" i="8"/>
  <c r="N486" i="8" s="1"/>
  <c r="M487" i="8"/>
  <c r="N487" i="8" s="1"/>
  <c r="M488" i="8"/>
  <c r="N488" i="8" s="1"/>
  <c r="M489" i="8"/>
  <c r="N489" i="8" s="1"/>
  <c r="M490" i="8"/>
  <c r="N490" i="8" s="1"/>
  <c r="M491" i="8"/>
  <c r="N491" i="8" s="1"/>
  <c r="M492" i="8"/>
  <c r="N492" i="8" s="1"/>
  <c r="M493" i="8"/>
  <c r="N493" i="8" s="1"/>
  <c r="M494" i="8"/>
  <c r="N494" i="8" s="1"/>
  <c r="M495" i="8"/>
  <c r="N495" i="8" s="1"/>
  <c r="M496" i="8"/>
  <c r="N496" i="8" s="1"/>
  <c r="M497" i="8"/>
  <c r="N497" i="8" s="1"/>
  <c r="M498" i="8"/>
  <c r="N498" i="8" s="1"/>
  <c r="M499" i="8"/>
  <c r="N499" i="8" s="1"/>
  <c r="M500" i="8"/>
  <c r="N500" i="8" s="1"/>
  <c r="M501" i="8"/>
  <c r="N501" i="8" s="1"/>
  <c r="M502" i="8"/>
  <c r="N502" i="8" s="1"/>
  <c r="M503" i="8"/>
  <c r="N503" i="8" s="1"/>
  <c r="M504" i="8"/>
  <c r="N504" i="8" s="1"/>
  <c r="M505" i="8"/>
  <c r="N505" i="8" s="1"/>
  <c r="M506" i="8"/>
  <c r="N506" i="8" s="1"/>
  <c r="M507" i="8"/>
  <c r="N507" i="8" s="1"/>
  <c r="M508" i="8"/>
  <c r="N508" i="8" s="1"/>
  <c r="M509" i="8"/>
  <c r="N509" i="8" s="1"/>
  <c r="M510" i="8"/>
  <c r="N510" i="8" s="1"/>
  <c r="M511" i="8"/>
  <c r="N511" i="8" s="1"/>
  <c r="M512" i="8"/>
  <c r="N512" i="8" s="1"/>
  <c r="M513" i="8"/>
  <c r="N513" i="8" s="1"/>
  <c r="M514" i="8"/>
  <c r="N514" i="8" s="1"/>
  <c r="M515" i="8"/>
  <c r="N515" i="8" s="1"/>
  <c r="M516" i="8"/>
  <c r="N516" i="8" s="1"/>
  <c r="M517" i="8"/>
  <c r="N517" i="8" s="1"/>
  <c r="M518" i="8"/>
  <c r="N518" i="8" s="1"/>
  <c r="M519" i="8"/>
  <c r="N519" i="8" s="1"/>
  <c r="M520" i="8"/>
  <c r="N520" i="8" s="1"/>
  <c r="M521" i="8"/>
  <c r="N521" i="8" s="1"/>
  <c r="M522" i="8"/>
  <c r="N522" i="8" s="1"/>
  <c r="M523" i="8"/>
  <c r="N523" i="8" s="1"/>
  <c r="M524" i="8"/>
  <c r="N524" i="8" s="1"/>
  <c r="M525" i="8"/>
  <c r="N525" i="8" s="1"/>
  <c r="M526" i="8"/>
  <c r="N526" i="8" s="1"/>
  <c r="M527" i="8"/>
  <c r="N527" i="8" s="1"/>
  <c r="M528" i="8"/>
  <c r="N528" i="8" s="1"/>
  <c r="M529" i="8"/>
  <c r="N529" i="8" s="1"/>
  <c r="M530" i="8"/>
  <c r="N530" i="8" s="1"/>
  <c r="M531" i="8"/>
  <c r="N531" i="8" s="1"/>
  <c r="M532" i="8"/>
  <c r="N532" i="8" s="1"/>
  <c r="M533" i="8"/>
  <c r="N533" i="8" s="1"/>
  <c r="M534" i="8"/>
  <c r="N534" i="8" s="1"/>
  <c r="M535" i="8"/>
  <c r="N535" i="8" s="1"/>
  <c r="M536" i="8"/>
  <c r="N536" i="8" s="1"/>
  <c r="M537" i="8"/>
  <c r="N537" i="8" s="1"/>
  <c r="M538" i="8"/>
  <c r="N538" i="8" s="1"/>
  <c r="M539" i="8"/>
  <c r="N539" i="8" s="1"/>
  <c r="M540" i="8"/>
  <c r="N540" i="8" s="1"/>
  <c r="M541" i="8"/>
  <c r="N541" i="8" s="1"/>
  <c r="M542" i="8"/>
  <c r="N542" i="8" s="1"/>
  <c r="M543" i="8"/>
  <c r="N543" i="8" s="1"/>
  <c r="M544" i="8"/>
  <c r="N544" i="8" s="1"/>
  <c r="M545" i="8"/>
  <c r="N545" i="8" s="1"/>
  <c r="M546" i="8"/>
  <c r="N546" i="8" s="1"/>
  <c r="M547" i="8"/>
  <c r="N547" i="8" s="1"/>
  <c r="M548" i="8"/>
  <c r="N548" i="8" s="1"/>
  <c r="M549" i="8"/>
  <c r="N549" i="8" s="1"/>
  <c r="M550" i="8"/>
  <c r="N550" i="8" s="1"/>
  <c r="M551" i="8"/>
  <c r="N551" i="8" s="1"/>
  <c r="M552" i="8"/>
  <c r="N552" i="8" s="1"/>
  <c r="M553" i="8"/>
  <c r="N553" i="8" s="1"/>
  <c r="M554" i="8"/>
  <c r="N554" i="8" s="1"/>
  <c r="M555" i="8"/>
  <c r="N555" i="8" s="1"/>
  <c r="M556" i="8"/>
  <c r="N556" i="8" s="1"/>
  <c r="M557" i="8"/>
  <c r="N557" i="8" s="1"/>
  <c r="M558" i="8"/>
  <c r="N558" i="8" s="1"/>
  <c r="M559" i="8"/>
  <c r="N559" i="8" s="1"/>
  <c r="M560" i="8"/>
  <c r="N560" i="8" s="1"/>
  <c r="M561" i="8"/>
  <c r="N561" i="8" s="1"/>
  <c r="M562" i="8"/>
  <c r="N562" i="8" s="1"/>
  <c r="M563" i="8"/>
  <c r="N563" i="8" s="1"/>
  <c r="M564" i="8"/>
  <c r="N564" i="8" s="1"/>
  <c r="M565" i="8"/>
  <c r="N565" i="8" s="1"/>
  <c r="M566" i="8"/>
  <c r="N566" i="8" s="1"/>
  <c r="M567" i="8"/>
  <c r="N567" i="8" s="1"/>
  <c r="M568" i="8"/>
  <c r="N568" i="8" s="1"/>
  <c r="M569" i="8"/>
  <c r="N569" i="8" s="1"/>
  <c r="M570" i="8"/>
  <c r="N570" i="8" s="1"/>
  <c r="M571" i="8"/>
  <c r="N571" i="8" s="1"/>
  <c r="M572" i="8"/>
  <c r="N572" i="8" s="1"/>
  <c r="M573" i="8"/>
  <c r="N573" i="8" s="1"/>
  <c r="M574" i="8"/>
  <c r="N574" i="8" s="1"/>
  <c r="M575" i="8"/>
  <c r="N575" i="8" s="1"/>
  <c r="M576" i="8"/>
  <c r="N576" i="8" s="1"/>
  <c r="M577" i="8"/>
  <c r="N577" i="8" s="1"/>
  <c r="M578" i="8"/>
  <c r="N578" i="8" s="1"/>
  <c r="M579" i="8"/>
  <c r="N579" i="8" s="1"/>
  <c r="M580" i="8"/>
  <c r="N580" i="8" s="1"/>
  <c r="M581" i="8"/>
  <c r="N581" i="8" s="1"/>
  <c r="M582" i="8"/>
  <c r="N582" i="8" s="1"/>
  <c r="M583" i="8"/>
  <c r="N583" i="8" s="1"/>
  <c r="M584" i="8"/>
  <c r="N584" i="8" s="1"/>
  <c r="M585" i="8"/>
  <c r="N585" i="8" s="1"/>
  <c r="M586" i="8"/>
  <c r="N586" i="8" s="1"/>
  <c r="M587" i="8"/>
  <c r="N587" i="8" s="1"/>
  <c r="M588" i="8"/>
  <c r="N588" i="8" s="1"/>
  <c r="M589" i="8"/>
  <c r="N589" i="8" s="1"/>
  <c r="M590" i="8"/>
  <c r="N590" i="8" s="1"/>
  <c r="M591" i="8"/>
  <c r="N591" i="8" s="1"/>
  <c r="M592" i="8"/>
  <c r="N592" i="8" s="1"/>
  <c r="M593" i="8"/>
  <c r="N593" i="8" s="1"/>
  <c r="M594" i="8"/>
  <c r="N594" i="8" s="1"/>
  <c r="M595" i="8"/>
  <c r="N595" i="8" s="1"/>
  <c r="M596" i="8"/>
  <c r="N596" i="8" s="1"/>
  <c r="M597" i="8"/>
  <c r="N597" i="8" s="1"/>
  <c r="M598" i="8"/>
  <c r="N598" i="8" s="1"/>
  <c r="M599" i="8"/>
  <c r="N599" i="8" s="1"/>
  <c r="M600" i="8"/>
  <c r="N600" i="8" s="1"/>
  <c r="M601" i="8"/>
  <c r="N601" i="8" s="1"/>
  <c r="M602" i="8"/>
  <c r="N602" i="8" s="1"/>
  <c r="M603" i="8"/>
  <c r="N603" i="8" s="1"/>
  <c r="M604" i="8"/>
  <c r="N604" i="8" s="1"/>
  <c r="M605" i="8"/>
  <c r="N605" i="8" s="1"/>
  <c r="M606" i="8"/>
  <c r="N606" i="8" s="1"/>
  <c r="M607" i="8"/>
  <c r="N607" i="8" s="1"/>
  <c r="M608" i="8"/>
  <c r="N608" i="8" s="1"/>
  <c r="M609" i="8"/>
  <c r="N609" i="8" s="1"/>
  <c r="M610" i="8"/>
  <c r="N610" i="8" s="1"/>
  <c r="M611" i="8"/>
  <c r="N611" i="8" s="1"/>
  <c r="M612" i="8"/>
  <c r="N612" i="8" s="1"/>
  <c r="M613" i="8"/>
  <c r="N613" i="8" s="1"/>
  <c r="M614" i="8"/>
  <c r="N614" i="8" s="1"/>
  <c r="M615" i="8"/>
  <c r="N615" i="8" s="1"/>
  <c r="M616" i="8"/>
  <c r="N616" i="8" s="1"/>
  <c r="M617" i="8"/>
  <c r="N617" i="8" s="1"/>
  <c r="M618" i="8"/>
  <c r="N618" i="8" s="1"/>
  <c r="M619" i="8"/>
  <c r="N619" i="8" s="1"/>
  <c r="M620" i="8"/>
  <c r="N620" i="8" s="1"/>
  <c r="M621" i="8"/>
  <c r="N621" i="8" s="1"/>
  <c r="M622" i="8"/>
  <c r="N622" i="8" s="1"/>
  <c r="M623" i="8"/>
  <c r="N623" i="8" s="1"/>
  <c r="M624" i="8"/>
  <c r="N624" i="8" s="1"/>
  <c r="M625" i="8"/>
  <c r="N625" i="8" s="1"/>
  <c r="M626" i="8"/>
  <c r="N626" i="8" s="1"/>
  <c r="M627" i="8"/>
  <c r="N627" i="8" s="1"/>
  <c r="M628" i="8"/>
  <c r="N628" i="8" s="1"/>
  <c r="M629" i="8"/>
  <c r="N629" i="8" s="1"/>
  <c r="M630" i="8"/>
  <c r="N630" i="8" s="1"/>
  <c r="M631" i="8"/>
  <c r="N631" i="8" s="1"/>
  <c r="M632" i="8"/>
  <c r="N632" i="8" s="1"/>
  <c r="M633" i="8"/>
  <c r="N633" i="8" s="1"/>
  <c r="M634" i="8"/>
  <c r="N634" i="8" s="1"/>
  <c r="M635" i="8"/>
  <c r="N635" i="8" s="1"/>
  <c r="M636" i="8"/>
  <c r="N636" i="8" s="1"/>
  <c r="M637" i="8"/>
  <c r="N637" i="8" s="1"/>
  <c r="M638" i="8"/>
  <c r="N638" i="8" s="1"/>
  <c r="M639" i="8"/>
  <c r="N639" i="8" s="1"/>
  <c r="M640" i="8"/>
  <c r="N640" i="8" s="1"/>
  <c r="M641" i="8"/>
  <c r="N641" i="8" s="1"/>
  <c r="M642" i="8"/>
  <c r="N642" i="8" s="1"/>
  <c r="M643" i="8"/>
  <c r="N643" i="8" s="1"/>
  <c r="M644" i="8"/>
  <c r="N644" i="8" s="1"/>
  <c r="M645" i="8"/>
  <c r="N645" i="8" s="1"/>
  <c r="M646" i="8"/>
  <c r="N646" i="8" s="1"/>
  <c r="M647" i="8"/>
  <c r="N647" i="8" s="1"/>
  <c r="M648" i="8"/>
  <c r="N648" i="8" s="1"/>
  <c r="M649" i="8"/>
  <c r="N649" i="8" s="1"/>
  <c r="M650" i="8"/>
  <c r="N650" i="8" s="1"/>
  <c r="M651" i="8"/>
  <c r="N651" i="8" s="1"/>
  <c r="M652" i="8"/>
  <c r="N652" i="8" s="1"/>
  <c r="M653" i="8"/>
  <c r="N653" i="8" s="1"/>
  <c r="M654" i="8"/>
  <c r="N654" i="8" s="1"/>
  <c r="M655" i="8"/>
  <c r="N655" i="8" s="1"/>
  <c r="M656" i="8"/>
  <c r="N656" i="8" s="1"/>
  <c r="M657" i="8"/>
  <c r="N657" i="8" s="1"/>
  <c r="M658" i="8"/>
  <c r="N658" i="8" s="1"/>
  <c r="M659" i="8"/>
  <c r="N659" i="8" s="1"/>
  <c r="M660" i="8"/>
  <c r="N660" i="8" s="1"/>
  <c r="M661" i="8"/>
  <c r="N661" i="8" s="1"/>
  <c r="M662" i="8"/>
  <c r="N662" i="8" s="1"/>
  <c r="M663" i="8"/>
  <c r="N663" i="8" s="1"/>
  <c r="M664" i="8"/>
  <c r="N664" i="8" s="1"/>
  <c r="M665" i="8"/>
  <c r="N665" i="8" s="1"/>
  <c r="M666" i="8"/>
  <c r="N666" i="8" s="1"/>
  <c r="M667" i="8"/>
  <c r="N667" i="8" s="1"/>
  <c r="M668" i="8"/>
  <c r="N668" i="8" s="1"/>
  <c r="M669" i="8"/>
  <c r="N669" i="8" s="1"/>
  <c r="M670" i="8"/>
  <c r="N670" i="8" s="1"/>
  <c r="M671" i="8"/>
  <c r="N671" i="8" s="1"/>
  <c r="M672" i="8"/>
  <c r="N672" i="8" s="1"/>
  <c r="M673" i="8"/>
  <c r="N673" i="8" s="1"/>
  <c r="M674" i="8"/>
  <c r="N674" i="8" s="1"/>
  <c r="M675" i="8"/>
  <c r="N675" i="8" s="1"/>
  <c r="M676" i="8"/>
  <c r="N676" i="8" s="1"/>
  <c r="M677" i="8"/>
  <c r="N677" i="8" s="1"/>
  <c r="M678" i="8"/>
  <c r="N678" i="8" s="1"/>
  <c r="M679" i="8"/>
  <c r="N679" i="8" s="1"/>
  <c r="M680" i="8"/>
  <c r="N680" i="8" s="1"/>
  <c r="M681" i="8"/>
  <c r="N681" i="8" s="1"/>
  <c r="M682" i="8"/>
  <c r="N682" i="8" s="1"/>
  <c r="M683" i="8"/>
  <c r="N683" i="8" s="1"/>
  <c r="M684" i="8"/>
  <c r="N684" i="8" s="1"/>
  <c r="M685" i="8"/>
  <c r="N685" i="8" s="1"/>
  <c r="M686" i="8"/>
  <c r="N686" i="8" s="1"/>
  <c r="M687" i="8"/>
  <c r="N687" i="8" s="1"/>
  <c r="M688" i="8"/>
  <c r="N688" i="8" s="1"/>
  <c r="M689" i="8"/>
  <c r="N689" i="8" s="1"/>
  <c r="M690" i="8"/>
  <c r="N690" i="8" s="1"/>
  <c r="M691" i="8"/>
  <c r="N691" i="8" s="1"/>
  <c r="M692" i="8"/>
  <c r="N692" i="8" s="1"/>
  <c r="M693" i="8"/>
  <c r="N693" i="8" s="1"/>
  <c r="M694" i="8"/>
  <c r="N694" i="8" s="1"/>
  <c r="M695" i="8"/>
  <c r="N695" i="8" s="1"/>
  <c r="M696" i="8"/>
  <c r="N696" i="8" s="1"/>
  <c r="M697" i="8"/>
  <c r="N697" i="8" s="1"/>
  <c r="M698" i="8"/>
  <c r="N698" i="8" s="1"/>
  <c r="M699" i="8"/>
  <c r="N699" i="8" s="1"/>
  <c r="M700" i="8"/>
  <c r="N700" i="8" s="1"/>
  <c r="M701" i="8"/>
  <c r="N701" i="8" s="1"/>
  <c r="M702" i="8"/>
  <c r="N702" i="8" s="1"/>
  <c r="M703" i="8"/>
  <c r="N703" i="8" s="1"/>
  <c r="M704" i="8"/>
  <c r="N704" i="8" s="1"/>
  <c r="M705" i="8"/>
  <c r="N705" i="8" s="1"/>
  <c r="M706" i="8"/>
  <c r="N706" i="8" s="1"/>
  <c r="M707" i="8"/>
  <c r="N707" i="8" s="1"/>
  <c r="M708" i="8"/>
  <c r="N708" i="8" s="1"/>
  <c r="M709" i="8"/>
  <c r="N709" i="8" s="1"/>
  <c r="M710" i="8"/>
  <c r="N710" i="8" s="1"/>
  <c r="M711" i="8"/>
  <c r="N711" i="8" s="1"/>
  <c r="M712" i="8"/>
  <c r="N712" i="8" s="1"/>
  <c r="M713" i="8"/>
  <c r="N713" i="8" s="1"/>
  <c r="M714" i="8"/>
  <c r="N714" i="8" s="1"/>
  <c r="M715" i="8"/>
  <c r="N715" i="8" s="1"/>
  <c r="M716" i="8"/>
  <c r="N716" i="8" s="1"/>
  <c r="M717" i="8"/>
  <c r="N717" i="8" s="1"/>
  <c r="M718" i="8"/>
  <c r="N718" i="8" s="1"/>
  <c r="M719" i="8"/>
  <c r="N719" i="8" s="1"/>
  <c r="M720" i="8"/>
  <c r="N720" i="8" s="1"/>
  <c r="M721" i="8"/>
  <c r="N721" i="8" s="1"/>
  <c r="M722" i="8"/>
  <c r="N722" i="8" s="1"/>
  <c r="M723" i="8"/>
  <c r="N723" i="8" s="1"/>
  <c r="M724" i="8"/>
  <c r="N724" i="8" s="1"/>
  <c r="M725" i="8"/>
  <c r="N725" i="8" s="1"/>
  <c r="M726" i="8"/>
  <c r="N726" i="8" s="1"/>
  <c r="M727" i="8"/>
  <c r="N727" i="8" s="1"/>
  <c r="M728" i="8"/>
  <c r="N728" i="8" s="1"/>
  <c r="M729" i="8"/>
  <c r="N729" i="8" s="1"/>
  <c r="M730" i="8"/>
  <c r="N730" i="8" s="1"/>
  <c r="M731" i="8"/>
  <c r="N731" i="8" s="1"/>
  <c r="M732" i="8"/>
  <c r="N732" i="8" s="1"/>
  <c r="M733" i="8"/>
  <c r="N733" i="8" s="1"/>
  <c r="M734" i="8"/>
  <c r="N734" i="8" s="1"/>
  <c r="M735" i="8"/>
  <c r="N735" i="8" s="1"/>
  <c r="M736" i="8"/>
  <c r="N736" i="8" s="1"/>
  <c r="M737" i="8"/>
  <c r="N737" i="8" s="1"/>
  <c r="M738" i="8"/>
  <c r="N738" i="8" s="1"/>
  <c r="M739" i="8"/>
  <c r="N739" i="8" s="1"/>
  <c r="M740" i="8"/>
  <c r="N740" i="8" s="1"/>
  <c r="M741" i="8"/>
  <c r="N741" i="8" s="1"/>
  <c r="M742" i="8"/>
  <c r="N742" i="8" s="1"/>
  <c r="M743" i="8"/>
  <c r="N743" i="8" s="1"/>
  <c r="M744" i="8"/>
  <c r="N744" i="8" s="1"/>
  <c r="M745" i="8"/>
  <c r="N745" i="8" s="1"/>
  <c r="M746" i="8"/>
  <c r="N746" i="8" s="1"/>
  <c r="M747" i="8"/>
  <c r="N747" i="8" s="1"/>
  <c r="M748" i="8"/>
  <c r="N748" i="8" s="1"/>
  <c r="M749" i="8"/>
  <c r="N749" i="8" s="1"/>
  <c r="M750" i="8"/>
  <c r="N750" i="8" s="1"/>
  <c r="M751" i="8"/>
  <c r="N751" i="8" s="1"/>
  <c r="M752" i="8"/>
  <c r="N752" i="8" s="1"/>
  <c r="M753" i="8"/>
  <c r="N753" i="8" s="1"/>
  <c r="M754" i="8"/>
  <c r="N754" i="8" s="1"/>
  <c r="M755" i="8"/>
  <c r="N755" i="8" s="1"/>
  <c r="M756" i="8"/>
  <c r="N756" i="8" s="1"/>
  <c r="M757" i="8"/>
  <c r="N757" i="8" s="1"/>
  <c r="M758" i="8"/>
  <c r="N758" i="8" s="1"/>
  <c r="M759" i="8"/>
  <c r="N759" i="8" s="1"/>
  <c r="M760" i="8"/>
  <c r="N760" i="8" s="1"/>
  <c r="M761" i="8"/>
  <c r="N761" i="8" s="1"/>
  <c r="M762" i="8"/>
  <c r="N762" i="8" s="1"/>
  <c r="M763" i="8"/>
  <c r="N763" i="8" s="1"/>
  <c r="M764" i="8"/>
  <c r="N764" i="8" s="1"/>
  <c r="M765" i="8"/>
  <c r="N765" i="8" s="1"/>
  <c r="M766" i="8"/>
  <c r="N766" i="8" s="1"/>
  <c r="M767" i="8"/>
  <c r="N767" i="8" s="1"/>
  <c r="M768" i="8"/>
  <c r="N768" i="8" s="1"/>
  <c r="M769" i="8"/>
  <c r="N769" i="8" s="1"/>
  <c r="M770" i="8"/>
  <c r="N770" i="8" s="1"/>
  <c r="M771" i="8"/>
  <c r="N771" i="8" s="1"/>
  <c r="M772" i="8"/>
  <c r="N772" i="8" s="1"/>
  <c r="M773" i="8"/>
  <c r="N773" i="8" s="1"/>
  <c r="M774" i="8"/>
  <c r="N774" i="8" s="1"/>
  <c r="M775" i="8"/>
  <c r="N775" i="8" s="1"/>
  <c r="M776" i="8"/>
  <c r="N776" i="8" s="1"/>
  <c r="M777" i="8"/>
  <c r="N777" i="8" s="1"/>
  <c r="M778" i="8"/>
  <c r="N778" i="8" s="1"/>
  <c r="M779" i="8"/>
  <c r="N779" i="8" s="1"/>
  <c r="M780" i="8"/>
  <c r="N780" i="8" s="1"/>
  <c r="M781" i="8"/>
  <c r="N781" i="8" s="1"/>
  <c r="M782" i="8"/>
  <c r="N782" i="8" s="1"/>
  <c r="M783" i="8"/>
  <c r="N783" i="8" s="1"/>
  <c r="M784" i="8"/>
  <c r="N784" i="8" s="1"/>
  <c r="M785" i="8"/>
  <c r="N785" i="8" s="1"/>
  <c r="M786" i="8"/>
  <c r="N786" i="8" s="1"/>
  <c r="M787" i="8"/>
  <c r="N787" i="8" s="1"/>
  <c r="M788" i="8"/>
  <c r="N788" i="8" s="1"/>
  <c r="M789" i="8"/>
  <c r="N789" i="8" s="1"/>
  <c r="M790" i="8"/>
  <c r="N790" i="8" s="1"/>
  <c r="M791" i="8"/>
  <c r="N791" i="8" s="1"/>
  <c r="M792" i="8"/>
  <c r="N792" i="8" s="1"/>
  <c r="M793" i="8"/>
  <c r="N793" i="8" s="1"/>
  <c r="M794" i="8"/>
  <c r="N794" i="8" s="1"/>
  <c r="M795" i="8"/>
  <c r="N795" i="8" s="1"/>
  <c r="M796" i="8"/>
  <c r="N796" i="8" s="1"/>
  <c r="M797" i="8"/>
  <c r="N797" i="8" s="1"/>
  <c r="M798" i="8"/>
  <c r="N798" i="8" s="1"/>
  <c r="M799" i="8"/>
  <c r="N799" i="8" s="1"/>
  <c r="M800" i="8"/>
  <c r="N800" i="8" s="1"/>
  <c r="M801" i="8"/>
  <c r="N801" i="8" s="1"/>
  <c r="M802" i="8"/>
  <c r="N802" i="8" s="1"/>
  <c r="M803" i="8"/>
  <c r="N803" i="8" s="1"/>
  <c r="M804" i="8"/>
  <c r="N804" i="8" s="1"/>
  <c r="M805" i="8"/>
  <c r="N805" i="8" s="1"/>
  <c r="M806" i="8"/>
  <c r="N806" i="8" s="1"/>
  <c r="M807" i="8"/>
  <c r="N807" i="8" s="1"/>
  <c r="M808" i="8"/>
  <c r="N808" i="8" s="1"/>
  <c r="M809" i="8"/>
  <c r="N809" i="8" s="1"/>
  <c r="M810" i="8"/>
  <c r="N810" i="8" s="1"/>
  <c r="M811" i="8"/>
  <c r="N811" i="8" s="1"/>
  <c r="M812" i="8"/>
  <c r="N812" i="8" s="1"/>
  <c r="M813" i="8"/>
  <c r="N813" i="8" s="1"/>
  <c r="M814" i="8"/>
  <c r="N814" i="8" s="1"/>
  <c r="M815" i="8"/>
  <c r="N815" i="8" s="1"/>
  <c r="M816" i="8"/>
  <c r="N816" i="8" s="1"/>
  <c r="M817" i="8"/>
  <c r="N817" i="8" s="1"/>
  <c r="M818" i="8"/>
  <c r="N818" i="8" s="1"/>
  <c r="M819" i="8"/>
  <c r="N819" i="8" s="1"/>
  <c r="M820" i="8"/>
  <c r="N820" i="8" s="1"/>
  <c r="M821" i="8"/>
  <c r="N821" i="8" s="1"/>
  <c r="M822" i="8"/>
  <c r="N822" i="8" s="1"/>
  <c r="M823" i="8"/>
  <c r="N823" i="8" s="1"/>
  <c r="M824" i="8"/>
  <c r="N824" i="8" s="1"/>
  <c r="M825" i="8"/>
  <c r="N825" i="8" s="1"/>
  <c r="M826" i="8"/>
  <c r="N826" i="8" s="1"/>
  <c r="M827" i="8"/>
  <c r="N827" i="8" s="1"/>
  <c r="M828" i="8"/>
  <c r="N828" i="8" s="1"/>
  <c r="M829" i="8"/>
  <c r="N829" i="8" s="1"/>
  <c r="M830" i="8"/>
  <c r="N830" i="8" s="1"/>
  <c r="M831" i="8"/>
  <c r="N831" i="8" s="1"/>
  <c r="M832" i="8"/>
  <c r="N832" i="8" s="1"/>
  <c r="M833" i="8"/>
  <c r="N833" i="8" s="1"/>
  <c r="M834" i="8"/>
  <c r="N834" i="8" s="1"/>
  <c r="M835" i="8"/>
  <c r="N835" i="8" s="1"/>
  <c r="M836" i="8"/>
  <c r="N836" i="8" s="1"/>
  <c r="M837" i="8"/>
  <c r="N837" i="8" s="1"/>
  <c r="M838" i="8"/>
  <c r="N838" i="8" s="1"/>
  <c r="M839" i="8"/>
  <c r="N839" i="8" s="1"/>
  <c r="M840" i="8"/>
  <c r="N840" i="8" s="1"/>
  <c r="M841" i="8"/>
  <c r="N841" i="8" s="1"/>
  <c r="M842" i="8"/>
  <c r="N842" i="8" s="1"/>
  <c r="M843" i="8"/>
  <c r="N843" i="8" s="1"/>
  <c r="M844" i="8"/>
  <c r="N844" i="8" s="1"/>
  <c r="M845" i="8"/>
  <c r="N845" i="8" s="1"/>
  <c r="M846" i="8"/>
  <c r="N846" i="8" s="1"/>
  <c r="M847" i="8"/>
  <c r="N847" i="8" s="1"/>
  <c r="M848" i="8"/>
  <c r="N848" i="8" s="1"/>
  <c r="M849" i="8"/>
  <c r="N849" i="8" s="1"/>
  <c r="M850" i="8"/>
  <c r="N850" i="8" s="1"/>
  <c r="M851" i="8"/>
  <c r="N851" i="8" s="1"/>
  <c r="M852" i="8"/>
  <c r="N852" i="8" s="1"/>
  <c r="M853" i="8"/>
  <c r="N853" i="8" s="1"/>
  <c r="M854" i="8"/>
  <c r="N854" i="8" s="1"/>
  <c r="M855" i="8"/>
  <c r="N855" i="8" s="1"/>
  <c r="M856" i="8"/>
  <c r="N856" i="8" s="1"/>
  <c r="M857" i="8"/>
  <c r="N857" i="8" s="1"/>
  <c r="M858" i="8"/>
  <c r="N858" i="8" s="1"/>
  <c r="M859" i="8"/>
  <c r="N859" i="8" s="1"/>
  <c r="M860" i="8"/>
  <c r="N860" i="8" s="1"/>
  <c r="M861" i="8"/>
  <c r="N861" i="8" s="1"/>
  <c r="M862" i="8"/>
  <c r="N862" i="8" s="1"/>
  <c r="M863" i="8"/>
  <c r="N863" i="8" s="1"/>
  <c r="M864" i="8"/>
  <c r="N864" i="8" s="1"/>
  <c r="M865" i="8"/>
  <c r="N865" i="8" s="1"/>
  <c r="M866" i="8"/>
  <c r="N866" i="8" s="1"/>
  <c r="M867" i="8"/>
  <c r="N867" i="8" s="1"/>
  <c r="M868" i="8"/>
  <c r="N868" i="8" s="1"/>
  <c r="M869" i="8"/>
  <c r="N869" i="8" s="1"/>
  <c r="M870" i="8"/>
  <c r="N870" i="8" s="1"/>
  <c r="M871" i="8"/>
  <c r="N871" i="8" s="1"/>
  <c r="M872" i="8"/>
  <c r="N872" i="8" s="1"/>
  <c r="M873" i="8"/>
  <c r="N873" i="8" s="1"/>
  <c r="M874" i="8"/>
  <c r="N874" i="8" s="1"/>
  <c r="M875" i="8"/>
  <c r="N875" i="8" s="1"/>
  <c r="M876" i="8"/>
  <c r="N876" i="8" s="1"/>
  <c r="M877" i="8"/>
  <c r="N877" i="8" s="1"/>
  <c r="M878" i="8"/>
  <c r="N878" i="8" s="1"/>
  <c r="M879" i="8"/>
  <c r="N879" i="8" s="1"/>
  <c r="M880" i="8"/>
  <c r="N880" i="8" s="1"/>
  <c r="M881" i="8"/>
  <c r="N881" i="8" s="1"/>
  <c r="M882" i="8"/>
  <c r="N882" i="8" s="1"/>
  <c r="M883" i="8"/>
  <c r="N883" i="8" s="1"/>
  <c r="M884" i="8"/>
  <c r="N884" i="8" s="1"/>
  <c r="M885" i="8"/>
  <c r="N885" i="8" s="1"/>
  <c r="M886" i="8"/>
  <c r="N886" i="8" s="1"/>
  <c r="M887" i="8"/>
  <c r="N887" i="8" s="1"/>
  <c r="M888" i="8"/>
  <c r="N888" i="8" s="1"/>
  <c r="M889" i="8"/>
  <c r="N889" i="8" s="1"/>
  <c r="M890" i="8"/>
  <c r="N890" i="8" s="1"/>
  <c r="M891" i="8"/>
  <c r="N891" i="8" s="1"/>
  <c r="M892" i="8"/>
  <c r="N892" i="8" s="1"/>
  <c r="M893" i="8"/>
  <c r="N893" i="8" s="1"/>
  <c r="M894" i="8"/>
  <c r="N894" i="8" s="1"/>
  <c r="M895" i="8"/>
  <c r="N895" i="8" s="1"/>
  <c r="M896" i="8"/>
  <c r="N896" i="8" s="1"/>
  <c r="M897" i="8"/>
  <c r="N897" i="8" s="1"/>
  <c r="M898" i="8"/>
  <c r="N898" i="8" s="1"/>
  <c r="M899" i="8"/>
  <c r="N899" i="8" s="1"/>
  <c r="M900" i="8"/>
  <c r="N900" i="8" s="1"/>
  <c r="M901" i="8"/>
  <c r="N901" i="8" s="1"/>
  <c r="M902" i="8"/>
  <c r="N902" i="8" s="1"/>
  <c r="M903" i="8"/>
  <c r="N903" i="8" s="1"/>
  <c r="M904" i="8"/>
  <c r="N904" i="8" s="1"/>
  <c r="M905" i="8"/>
  <c r="N905" i="8" s="1"/>
  <c r="M906" i="8"/>
  <c r="N906" i="8" s="1"/>
  <c r="M907" i="8"/>
  <c r="N907" i="8" s="1"/>
  <c r="M908" i="8"/>
  <c r="N908" i="8" s="1"/>
  <c r="M909" i="8"/>
  <c r="N909" i="8" s="1"/>
  <c r="M910" i="8"/>
  <c r="N910" i="8" s="1"/>
  <c r="M911" i="8"/>
  <c r="N911" i="8" s="1"/>
  <c r="M912" i="8"/>
  <c r="N912" i="8" s="1"/>
  <c r="M913" i="8"/>
  <c r="N913" i="8" s="1"/>
  <c r="M914" i="8"/>
  <c r="N914" i="8" s="1"/>
  <c r="M915" i="8"/>
  <c r="N915" i="8" s="1"/>
  <c r="M916" i="8"/>
  <c r="N916" i="8" s="1"/>
  <c r="M917" i="8"/>
  <c r="N917" i="8" s="1"/>
  <c r="M918" i="8"/>
  <c r="N918" i="8" s="1"/>
  <c r="M919" i="8"/>
  <c r="N919" i="8" s="1"/>
  <c r="M920" i="8"/>
  <c r="N920" i="8" s="1"/>
  <c r="M921" i="8"/>
  <c r="N921" i="8" s="1"/>
  <c r="M922" i="8"/>
  <c r="N922" i="8" s="1"/>
  <c r="M923" i="8"/>
  <c r="N923" i="8" s="1"/>
  <c r="M924" i="8"/>
  <c r="N924" i="8" s="1"/>
  <c r="M925" i="8"/>
  <c r="N925" i="8" s="1"/>
  <c r="M926" i="8"/>
  <c r="N926" i="8" s="1"/>
  <c r="M927" i="8"/>
  <c r="N927" i="8" s="1"/>
  <c r="M928" i="8"/>
  <c r="N928" i="8" s="1"/>
  <c r="M929" i="8"/>
  <c r="N929" i="8" s="1"/>
  <c r="M930" i="8"/>
  <c r="N930" i="8" s="1"/>
  <c r="M931" i="8"/>
  <c r="N931" i="8" s="1"/>
  <c r="M932" i="8"/>
  <c r="N932" i="8" s="1"/>
  <c r="M933" i="8"/>
  <c r="N933" i="8" s="1"/>
  <c r="M934" i="8"/>
  <c r="N934" i="8" s="1"/>
  <c r="M935" i="8"/>
  <c r="N935" i="8" s="1"/>
  <c r="M936" i="8"/>
  <c r="N936" i="8" s="1"/>
  <c r="M937" i="8"/>
  <c r="N937" i="8" s="1"/>
  <c r="M938" i="8"/>
  <c r="N938" i="8" s="1"/>
  <c r="M939" i="8"/>
  <c r="N939" i="8" s="1"/>
  <c r="M940" i="8"/>
  <c r="N940" i="8" s="1"/>
  <c r="M941" i="8"/>
  <c r="N941" i="8" s="1"/>
  <c r="M942" i="8"/>
  <c r="N942" i="8" s="1"/>
  <c r="M943" i="8"/>
  <c r="N943" i="8" s="1"/>
  <c r="M944" i="8"/>
  <c r="N944" i="8" s="1"/>
  <c r="M945" i="8"/>
  <c r="N945" i="8" s="1"/>
  <c r="M946" i="8"/>
  <c r="N946" i="8" s="1"/>
  <c r="M947" i="8"/>
  <c r="N947" i="8" s="1"/>
  <c r="M948" i="8"/>
  <c r="N948" i="8" s="1"/>
  <c r="M949" i="8"/>
  <c r="N949" i="8" s="1"/>
  <c r="M950" i="8"/>
  <c r="N950" i="8" s="1"/>
  <c r="M951" i="8"/>
  <c r="N951" i="8" s="1"/>
  <c r="M952" i="8"/>
  <c r="N952" i="8" s="1"/>
  <c r="M953" i="8"/>
  <c r="N953" i="8" s="1"/>
  <c r="M954" i="8"/>
  <c r="N954" i="8" s="1"/>
  <c r="M955" i="8"/>
  <c r="N955" i="8" s="1"/>
  <c r="M956" i="8"/>
  <c r="N956" i="8" s="1"/>
  <c r="M957" i="8"/>
  <c r="N957" i="8" s="1"/>
  <c r="M958" i="8"/>
  <c r="N958" i="8" s="1"/>
  <c r="M959" i="8"/>
  <c r="N959" i="8" s="1"/>
  <c r="M960" i="8"/>
  <c r="N960" i="8" s="1"/>
  <c r="M961" i="8"/>
  <c r="N961" i="8" s="1"/>
  <c r="M962" i="8"/>
  <c r="N962" i="8" s="1"/>
  <c r="M963" i="8"/>
  <c r="N963" i="8" s="1"/>
  <c r="M964" i="8"/>
  <c r="N964" i="8" s="1"/>
  <c r="M965" i="8"/>
  <c r="N965" i="8" s="1"/>
  <c r="M966" i="8"/>
  <c r="N966" i="8" s="1"/>
  <c r="M967" i="8"/>
  <c r="N967" i="8" s="1"/>
  <c r="M968" i="8"/>
  <c r="N968" i="8" s="1"/>
  <c r="M969" i="8"/>
  <c r="N969" i="8" s="1"/>
  <c r="M970" i="8"/>
  <c r="N970" i="8" s="1"/>
  <c r="M971" i="8"/>
  <c r="N971" i="8" s="1"/>
  <c r="M972" i="8"/>
  <c r="N972" i="8" s="1"/>
  <c r="M973" i="8"/>
  <c r="N973" i="8" s="1"/>
  <c r="M974" i="8"/>
  <c r="N974" i="8" s="1"/>
  <c r="M975" i="8"/>
  <c r="N975" i="8" s="1"/>
  <c r="M976" i="8"/>
  <c r="N976" i="8" s="1"/>
  <c r="M977" i="8"/>
  <c r="N977" i="8" s="1"/>
  <c r="M978" i="8"/>
  <c r="N978" i="8" s="1"/>
  <c r="M979" i="8"/>
  <c r="N979" i="8" s="1"/>
  <c r="M980" i="8"/>
  <c r="N980" i="8" s="1"/>
  <c r="M981" i="8"/>
  <c r="N981" i="8" s="1"/>
  <c r="M982" i="8"/>
  <c r="N982" i="8" s="1"/>
  <c r="M983" i="8"/>
  <c r="N983" i="8" s="1"/>
  <c r="M984" i="8"/>
  <c r="N984" i="8" s="1"/>
  <c r="M985" i="8"/>
  <c r="N985" i="8" s="1"/>
  <c r="M986" i="8"/>
  <c r="N986" i="8" s="1"/>
  <c r="M987" i="8"/>
  <c r="N987" i="8" s="1"/>
  <c r="M988" i="8"/>
  <c r="N988" i="8" s="1"/>
  <c r="M989" i="8"/>
  <c r="N989" i="8" s="1"/>
  <c r="M990" i="8"/>
  <c r="N990" i="8" s="1"/>
  <c r="M991" i="8"/>
  <c r="N991" i="8" s="1"/>
  <c r="M992" i="8"/>
  <c r="N992" i="8" s="1"/>
  <c r="M993" i="8"/>
  <c r="N993" i="8" s="1"/>
  <c r="M994" i="8"/>
  <c r="N994" i="8" s="1"/>
  <c r="M995" i="8"/>
  <c r="N995" i="8" s="1"/>
  <c r="M996" i="8"/>
  <c r="N996" i="8" s="1"/>
  <c r="M997" i="8"/>
  <c r="N997" i="8" s="1"/>
  <c r="M998" i="8"/>
  <c r="N998" i="8" s="1"/>
  <c r="M999" i="8"/>
  <c r="N999" i="8" s="1"/>
  <c r="M1000" i="8"/>
  <c r="N1000" i="8" s="1"/>
  <c r="M1001" i="8"/>
  <c r="N1001" i="8" s="1"/>
  <c r="M1002" i="8"/>
  <c r="N1002" i="8" s="1"/>
  <c r="M1003" i="8"/>
  <c r="N1003" i="8" s="1"/>
  <c r="M1004" i="8"/>
  <c r="N1004" i="8" s="1"/>
  <c r="M1005" i="8"/>
  <c r="N1005" i="8" s="1"/>
  <c r="M1006" i="8"/>
  <c r="N1006" i="8" s="1"/>
  <c r="M1007" i="8"/>
  <c r="N1007" i="8" s="1"/>
  <c r="M1008" i="8"/>
  <c r="N1008" i="8" s="1"/>
  <c r="M1009" i="8"/>
  <c r="N1009" i="8" s="1"/>
  <c r="M1010" i="8"/>
  <c r="N1010" i="8" s="1"/>
  <c r="M1011" i="8"/>
  <c r="N1011" i="8" s="1"/>
  <c r="M1012" i="8"/>
  <c r="N1012" i="8" s="1"/>
  <c r="M1013" i="8"/>
  <c r="N1013" i="8" s="1"/>
  <c r="M1014" i="8"/>
  <c r="N1014" i="8" s="1"/>
  <c r="M1015" i="8"/>
  <c r="N1015" i="8" s="1"/>
  <c r="M1016" i="8"/>
  <c r="N1016" i="8" s="1"/>
  <c r="M1017" i="8"/>
  <c r="N1017" i="8" s="1"/>
  <c r="M1018" i="8"/>
  <c r="N1018" i="8" s="1"/>
  <c r="M1019" i="8"/>
  <c r="N1019" i="8" s="1"/>
  <c r="M1020" i="8"/>
  <c r="N1020" i="8" s="1"/>
  <c r="M1021" i="8"/>
  <c r="N1021" i="8" s="1"/>
  <c r="M1022" i="8"/>
  <c r="N1022" i="8" s="1"/>
  <c r="M1023" i="8"/>
  <c r="N1023" i="8" s="1"/>
  <c r="M1024" i="8"/>
  <c r="N1024" i="8" s="1"/>
  <c r="M1025" i="8"/>
  <c r="N1025" i="8" s="1"/>
  <c r="M1026" i="8"/>
  <c r="N1026" i="8" s="1"/>
  <c r="M1027" i="8"/>
  <c r="N1027" i="8" s="1"/>
  <c r="M1028" i="8"/>
  <c r="N1028" i="8" s="1"/>
  <c r="M1029" i="8"/>
  <c r="N1029" i="8" s="1"/>
  <c r="M1030" i="8"/>
  <c r="N1030" i="8" s="1"/>
  <c r="M1031" i="8"/>
  <c r="N1031" i="8" s="1"/>
  <c r="M1032" i="8"/>
  <c r="N1032" i="8" s="1"/>
  <c r="M1033" i="8"/>
  <c r="N1033" i="8" s="1"/>
  <c r="M1034" i="8"/>
  <c r="N1034" i="8" s="1"/>
  <c r="M1035" i="8"/>
  <c r="N1035" i="8" s="1"/>
  <c r="M1036" i="8"/>
  <c r="N1036" i="8" s="1"/>
  <c r="M1037" i="8"/>
  <c r="N1037" i="8" s="1"/>
  <c r="M1038" i="8"/>
  <c r="N1038" i="8" s="1"/>
  <c r="M1039" i="8"/>
  <c r="N1039" i="8" s="1"/>
  <c r="M1040" i="8"/>
  <c r="N1040" i="8" s="1"/>
  <c r="M1041" i="8"/>
  <c r="N1041" i="8" s="1"/>
  <c r="M1042" i="8"/>
  <c r="N1042" i="8" s="1"/>
  <c r="M1043" i="8"/>
  <c r="N1043" i="8" s="1"/>
  <c r="M1044" i="8"/>
  <c r="N1044" i="8" s="1"/>
  <c r="M1045" i="8"/>
  <c r="N1045" i="8" s="1"/>
  <c r="M1046" i="8"/>
  <c r="N1046" i="8" s="1"/>
  <c r="M1047" i="8"/>
  <c r="N1047" i="8" s="1"/>
  <c r="M1048" i="8"/>
  <c r="N1048" i="8" s="1"/>
  <c r="M1049" i="8"/>
  <c r="N1049" i="8" s="1"/>
  <c r="M1050" i="8"/>
  <c r="N1050" i="8" s="1"/>
  <c r="M1051" i="8"/>
  <c r="N1051" i="8" s="1"/>
  <c r="M1052" i="8"/>
  <c r="N1052" i="8" s="1"/>
  <c r="M1053" i="8"/>
  <c r="N1053" i="8" s="1"/>
  <c r="M1054" i="8"/>
  <c r="N1054" i="8" s="1"/>
  <c r="M1055" i="8"/>
  <c r="N1055" i="8" s="1"/>
  <c r="M1056" i="8"/>
  <c r="N1056" i="8" s="1"/>
  <c r="M1057" i="8"/>
  <c r="N1057" i="8" s="1"/>
  <c r="M1058" i="8"/>
  <c r="N1058" i="8" s="1"/>
  <c r="M1059" i="8"/>
  <c r="N1059" i="8" s="1"/>
  <c r="M1060" i="8"/>
  <c r="N1060" i="8" s="1"/>
  <c r="M1061" i="8"/>
  <c r="N1061" i="8" s="1"/>
  <c r="M1062" i="8"/>
  <c r="N1062" i="8" s="1"/>
  <c r="M1063" i="8"/>
  <c r="N1063" i="8" s="1"/>
  <c r="M1064" i="8"/>
  <c r="N1064" i="8" s="1"/>
  <c r="M1065" i="8"/>
  <c r="N1065" i="8" s="1"/>
  <c r="M1066" i="8"/>
  <c r="N1066" i="8" s="1"/>
  <c r="M1067" i="8"/>
  <c r="N1067" i="8" s="1"/>
  <c r="M1068" i="8"/>
  <c r="N1068" i="8" s="1"/>
  <c r="M1069" i="8"/>
  <c r="N1069" i="8" s="1"/>
  <c r="M1070" i="8"/>
  <c r="N1070" i="8" s="1"/>
  <c r="M1071" i="8"/>
  <c r="N1071" i="8" s="1"/>
  <c r="M1072" i="8"/>
  <c r="N1072" i="8" s="1"/>
  <c r="M1073" i="8"/>
  <c r="N1073" i="8" s="1"/>
  <c r="M1074" i="8"/>
  <c r="N1074" i="8" s="1"/>
  <c r="M1075" i="8"/>
  <c r="N1075" i="8" s="1"/>
  <c r="M1076" i="8"/>
  <c r="N1076" i="8" s="1"/>
  <c r="M1077" i="8"/>
  <c r="N1077" i="8" s="1"/>
  <c r="M1078" i="8"/>
  <c r="N1078" i="8" s="1"/>
  <c r="M1079" i="8"/>
  <c r="N1079" i="8" s="1"/>
  <c r="M1080" i="8"/>
  <c r="N1080" i="8" s="1"/>
  <c r="M1081" i="8"/>
  <c r="N1081" i="8" s="1"/>
  <c r="M1082" i="8"/>
  <c r="N1082" i="8" s="1"/>
  <c r="M1083" i="8"/>
  <c r="N1083" i="8" s="1"/>
  <c r="M1084" i="8"/>
  <c r="N1084" i="8" s="1"/>
  <c r="M1085" i="8"/>
  <c r="N1085" i="8" s="1"/>
  <c r="M1086" i="8"/>
  <c r="N1086" i="8" s="1"/>
  <c r="M1087" i="8"/>
  <c r="N1087" i="8" s="1"/>
  <c r="M1088" i="8"/>
  <c r="N1088" i="8" s="1"/>
  <c r="M1089" i="8"/>
  <c r="N1089" i="8" s="1"/>
  <c r="M1090" i="8"/>
  <c r="N1090" i="8" s="1"/>
  <c r="M1091" i="8"/>
  <c r="N1091" i="8" s="1"/>
  <c r="M1092" i="8"/>
  <c r="N1092" i="8" s="1"/>
  <c r="M1093" i="8"/>
  <c r="N1093" i="8" s="1"/>
  <c r="M1094" i="8"/>
  <c r="N1094" i="8" s="1"/>
  <c r="M1095" i="8"/>
  <c r="N1095" i="8" s="1"/>
  <c r="M1096" i="8"/>
  <c r="N1096" i="8" s="1"/>
  <c r="M1097" i="8"/>
  <c r="N1097" i="8" s="1"/>
  <c r="M1098" i="8"/>
  <c r="N1098" i="8" s="1"/>
  <c r="M1099" i="8"/>
  <c r="N1099" i="8" s="1"/>
  <c r="M1100" i="8"/>
  <c r="N1100" i="8" s="1"/>
  <c r="M1101" i="8"/>
  <c r="N1101" i="8" s="1"/>
  <c r="M1102" i="8"/>
  <c r="N1102" i="8" s="1"/>
  <c r="M1103" i="8"/>
  <c r="N1103" i="8" s="1"/>
  <c r="M1104" i="8"/>
  <c r="N1104" i="8" s="1"/>
  <c r="M1105" i="8"/>
  <c r="N1105" i="8" s="1"/>
  <c r="M1106" i="8"/>
  <c r="N1106" i="8" s="1"/>
  <c r="M1107" i="8"/>
  <c r="N1107" i="8" s="1"/>
  <c r="M1108" i="8"/>
  <c r="N1108" i="8" s="1"/>
  <c r="M1109" i="8"/>
  <c r="N1109" i="8" s="1"/>
  <c r="M1110" i="8"/>
  <c r="N1110" i="8" s="1"/>
  <c r="M1111" i="8"/>
  <c r="N1111" i="8" s="1"/>
  <c r="M1112" i="8"/>
  <c r="N1112" i="8" s="1"/>
  <c r="M1113" i="8"/>
  <c r="N1113" i="8" s="1"/>
  <c r="M1114" i="8"/>
  <c r="N1114" i="8" s="1"/>
  <c r="M1115" i="8"/>
  <c r="N1115" i="8" s="1"/>
  <c r="M1116" i="8"/>
  <c r="N1116" i="8" s="1"/>
  <c r="M1117" i="8"/>
  <c r="N1117" i="8" s="1"/>
  <c r="M1118" i="8"/>
  <c r="N1118" i="8" s="1"/>
  <c r="M1119" i="8"/>
  <c r="N1119" i="8" s="1"/>
  <c r="M1120" i="8"/>
  <c r="N1120" i="8" s="1"/>
  <c r="M1121" i="8"/>
  <c r="N1121" i="8" s="1"/>
  <c r="M1122" i="8"/>
  <c r="N1122" i="8" s="1"/>
  <c r="M1123" i="8"/>
  <c r="N1123" i="8" s="1"/>
  <c r="M1124" i="8"/>
  <c r="N1124" i="8" s="1"/>
  <c r="M1125" i="8"/>
  <c r="N1125" i="8" s="1"/>
  <c r="M1126" i="8"/>
  <c r="N1126" i="8" s="1"/>
  <c r="M1127" i="8"/>
  <c r="N1127" i="8" s="1"/>
  <c r="M1128" i="8"/>
  <c r="N1128" i="8" s="1"/>
  <c r="M1129" i="8"/>
  <c r="N1129" i="8" s="1"/>
  <c r="M1130" i="8"/>
  <c r="N1130" i="8" s="1"/>
  <c r="M1131" i="8"/>
  <c r="N1131" i="8" s="1"/>
  <c r="M1132" i="8"/>
  <c r="N1132" i="8" s="1"/>
  <c r="M1133" i="8"/>
  <c r="N1133" i="8" s="1"/>
  <c r="M1134" i="8"/>
  <c r="N1134" i="8" s="1"/>
  <c r="M1135" i="8"/>
  <c r="N1135" i="8" s="1"/>
  <c r="M1136" i="8"/>
  <c r="N1136" i="8" s="1"/>
  <c r="M1137" i="8"/>
  <c r="N1137" i="8" s="1"/>
  <c r="M1138" i="8"/>
  <c r="N1138" i="8" s="1"/>
  <c r="M1139" i="8"/>
  <c r="N1139" i="8" s="1"/>
  <c r="M1140" i="8"/>
  <c r="N1140" i="8" s="1"/>
  <c r="M1141" i="8"/>
  <c r="N1141" i="8" s="1"/>
  <c r="M1142" i="8"/>
  <c r="N1142" i="8" s="1"/>
  <c r="M1143" i="8"/>
  <c r="N1143" i="8" s="1"/>
  <c r="M1144" i="8"/>
  <c r="N1144" i="8" s="1"/>
  <c r="M1145" i="8"/>
  <c r="N1145" i="8" s="1"/>
  <c r="M1146" i="8"/>
  <c r="N1146" i="8" s="1"/>
  <c r="M1147" i="8"/>
  <c r="N1147" i="8" s="1"/>
  <c r="M1148" i="8"/>
  <c r="N1148" i="8" s="1"/>
  <c r="M1149" i="8"/>
  <c r="N1149" i="8" s="1"/>
  <c r="M1150" i="8"/>
  <c r="N1150" i="8" s="1"/>
  <c r="M1151" i="8"/>
  <c r="N1151" i="8" s="1"/>
  <c r="M1152" i="8"/>
  <c r="N1152" i="8" s="1"/>
  <c r="M1153" i="8"/>
  <c r="N1153" i="8" s="1"/>
  <c r="M1154" i="8"/>
  <c r="N1154" i="8" s="1"/>
  <c r="M1155" i="8"/>
  <c r="N1155" i="8" s="1"/>
  <c r="M1156" i="8"/>
  <c r="N1156" i="8" s="1"/>
  <c r="M1157" i="8"/>
  <c r="N1157" i="8" s="1"/>
  <c r="M1158" i="8"/>
  <c r="N1158" i="8" s="1"/>
  <c r="M1159" i="8"/>
  <c r="N1159" i="8" s="1"/>
  <c r="M1160" i="8"/>
  <c r="N1160" i="8" s="1"/>
  <c r="M1161" i="8"/>
  <c r="N1161" i="8" s="1"/>
  <c r="M1162" i="8"/>
  <c r="N1162" i="8" s="1"/>
  <c r="M1163" i="8"/>
  <c r="N1163" i="8" s="1"/>
  <c r="M1164" i="8"/>
  <c r="N1164" i="8" s="1"/>
  <c r="M1165" i="8"/>
  <c r="N1165" i="8" s="1"/>
  <c r="M1166" i="8"/>
  <c r="N1166" i="8" s="1"/>
  <c r="M1167" i="8"/>
  <c r="N1167" i="8" s="1"/>
  <c r="M1168" i="8"/>
  <c r="N1168" i="8" s="1"/>
  <c r="M1169" i="8"/>
  <c r="N1169" i="8" s="1"/>
  <c r="M1170" i="8"/>
  <c r="N1170" i="8" s="1"/>
  <c r="M1171" i="8"/>
  <c r="N1171" i="8" s="1"/>
  <c r="M1172" i="8"/>
  <c r="N1172" i="8" s="1"/>
  <c r="M1173" i="8"/>
  <c r="N1173" i="8" s="1"/>
  <c r="M1174" i="8"/>
  <c r="N1174" i="8" s="1"/>
  <c r="M1175" i="8"/>
  <c r="N1175" i="8" s="1"/>
  <c r="M1176" i="8"/>
  <c r="N1176" i="8" s="1"/>
  <c r="M1177" i="8"/>
  <c r="N1177" i="8" s="1"/>
  <c r="M1178" i="8"/>
  <c r="N1178" i="8" s="1"/>
  <c r="M1179" i="8"/>
  <c r="N1179" i="8" s="1"/>
  <c r="M1180" i="8"/>
  <c r="N1180" i="8" s="1"/>
  <c r="M1181" i="8"/>
  <c r="N1181" i="8" s="1"/>
  <c r="M1182" i="8"/>
  <c r="N1182" i="8" s="1"/>
  <c r="M1183" i="8"/>
  <c r="N1183" i="8" s="1"/>
  <c r="M1184" i="8"/>
  <c r="N1184" i="8" s="1"/>
  <c r="M1185" i="8"/>
  <c r="N1185" i="8" s="1"/>
  <c r="M1186" i="8"/>
  <c r="N1186" i="8" s="1"/>
  <c r="M1187" i="8"/>
  <c r="N1187" i="8" s="1"/>
  <c r="M1188" i="8"/>
  <c r="N1188" i="8" s="1"/>
  <c r="M1189" i="8"/>
  <c r="N1189" i="8" s="1"/>
  <c r="M1190" i="8"/>
  <c r="N1190" i="8" s="1"/>
  <c r="M1191" i="8"/>
  <c r="N1191" i="8" s="1"/>
  <c r="M1192" i="8"/>
  <c r="N1192" i="8" s="1"/>
  <c r="M1193" i="8"/>
  <c r="N1193" i="8" s="1"/>
  <c r="M1194" i="8"/>
  <c r="N1194" i="8" s="1"/>
  <c r="M1195" i="8"/>
  <c r="N1195" i="8" s="1"/>
  <c r="M1196" i="8"/>
  <c r="N1196" i="8" s="1"/>
  <c r="M1197" i="8"/>
  <c r="N1197" i="8" s="1"/>
  <c r="M1198" i="8"/>
  <c r="N1198" i="8" s="1"/>
  <c r="M1199" i="8"/>
  <c r="N1199" i="8" s="1"/>
  <c r="M1200" i="8"/>
  <c r="N1200" i="8" s="1"/>
  <c r="M1201" i="8"/>
  <c r="N1201" i="8" s="1"/>
  <c r="M1202" i="8"/>
  <c r="N1202" i="8" s="1"/>
  <c r="M1203" i="8"/>
  <c r="N1203" i="8" s="1"/>
  <c r="M1204" i="8"/>
  <c r="N1204" i="8" s="1"/>
  <c r="M1205" i="8"/>
  <c r="N1205" i="8" s="1"/>
  <c r="M1206" i="8"/>
  <c r="N1206" i="8" s="1"/>
  <c r="M1207" i="8"/>
  <c r="N1207" i="8" s="1"/>
  <c r="M1208" i="8"/>
  <c r="N1208" i="8" s="1"/>
  <c r="M1209" i="8"/>
  <c r="N1209" i="8" s="1"/>
  <c r="M1210" i="8"/>
  <c r="N1210" i="8" s="1"/>
  <c r="M1211" i="8"/>
  <c r="N1211" i="8" s="1"/>
  <c r="M1212" i="8"/>
  <c r="N1212" i="8" s="1"/>
  <c r="M1213" i="8"/>
  <c r="N1213" i="8" s="1"/>
  <c r="M1214" i="8"/>
  <c r="N1214" i="8" s="1"/>
  <c r="M1215" i="8"/>
  <c r="N1215" i="8" s="1"/>
  <c r="M1216" i="8"/>
  <c r="N1216" i="8" s="1"/>
  <c r="M1217" i="8"/>
  <c r="N1217" i="8" s="1"/>
  <c r="M1218" i="8"/>
  <c r="N1218" i="8" s="1"/>
  <c r="M1219" i="8"/>
  <c r="N1219" i="8" s="1"/>
  <c r="M1220" i="8"/>
  <c r="N1220" i="8" s="1"/>
  <c r="M1221" i="8"/>
  <c r="N1221" i="8" s="1"/>
  <c r="M1222" i="8"/>
  <c r="N1222" i="8" s="1"/>
  <c r="M1223" i="8"/>
  <c r="N1223" i="8" s="1"/>
  <c r="M1224" i="8"/>
  <c r="N1224" i="8" s="1"/>
  <c r="M1225" i="8"/>
  <c r="N1225" i="8" s="1"/>
  <c r="M1226" i="8"/>
  <c r="N1226" i="8" s="1"/>
  <c r="M1227" i="8"/>
  <c r="N1227" i="8" s="1"/>
  <c r="M1228" i="8"/>
  <c r="N1228" i="8" s="1"/>
  <c r="M1229" i="8"/>
  <c r="N1229" i="8" s="1"/>
  <c r="M1230" i="8"/>
  <c r="N1230" i="8" s="1"/>
  <c r="M1231" i="8"/>
  <c r="N1231" i="8" s="1"/>
  <c r="M1232" i="8"/>
  <c r="N1232" i="8" s="1"/>
  <c r="M1233" i="8"/>
  <c r="N1233" i="8" s="1"/>
  <c r="M1234" i="8"/>
  <c r="N1234" i="8" s="1"/>
  <c r="M1235" i="8"/>
  <c r="N1235" i="8" s="1"/>
  <c r="M1236" i="8"/>
  <c r="N1236" i="8" s="1"/>
  <c r="M1237" i="8"/>
  <c r="N1237" i="8" s="1"/>
  <c r="M1238" i="8"/>
  <c r="N1238" i="8" s="1"/>
  <c r="M1239" i="8"/>
  <c r="N1239" i="8" s="1"/>
  <c r="M1240" i="8"/>
  <c r="N1240" i="8" s="1"/>
  <c r="M1241" i="8"/>
  <c r="N1241" i="8" s="1"/>
  <c r="M1242" i="8"/>
  <c r="N1242" i="8" s="1"/>
  <c r="M1243" i="8"/>
  <c r="N1243" i="8" s="1"/>
  <c r="M1244" i="8"/>
  <c r="N1244" i="8" s="1"/>
  <c r="M1245" i="8"/>
  <c r="N1245" i="8" s="1"/>
  <c r="M1246" i="8"/>
  <c r="N1246" i="8" s="1"/>
  <c r="M1247" i="8"/>
  <c r="N1247" i="8" s="1"/>
  <c r="M1248" i="8"/>
  <c r="N1248" i="8" s="1"/>
  <c r="M1249" i="8"/>
  <c r="N1249" i="8" s="1"/>
  <c r="M1250" i="8"/>
  <c r="N1250" i="8" s="1"/>
  <c r="M1251" i="8"/>
  <c r="N1251" i="8" s="1"/>
  <c r="M1252" i="8"/>
  <c r="N1252" i="8" s="1"/>
  <c r="M1253" i="8"/>
  <c r="N1253" i="8" s="1"/>
  <c r="M1254" i="8"/>
  <c r="N1254" i="8" s="1"/>
  <c r="M1255" i="8"/>
  <c r="N1255" i="8" s="1"/>
  <c r="M1256" i="8"/>
  <c r="N1256" i="8" s="1"/>
  <c r="M1257" i="8"/>
  <c r="N1257" i="8" s="1"/>
  <c r="M1258" i="8"/>
  <c r="N1258" i="8" s="1"/>
  <c r="M1259" i="8"/>
  <c r="N1259" i="8" s="1"/>
  <c r="M1260" i="8"/>
  <c r="N1260" i="8" s="1"/>
  <c r="M1261" i="8"/>
  <c r="N1261" i="8" s="1"/>
  <c r="M1262" i="8"/>
  <c r="N1262" i="8" s="1"/>
  <c r="M1263" i="8"/>
  <c r="N1263" i="8" s="1"/>
  <c r="M1264" i="8"/>
  <c r="N1264" i="8" s="1"/>
  <c r="M1265" i="8"/>
  <c r="N1265" i="8" s="1"/>
  <c r="M1266" i="8"/>
  <c r="N1266" i="8" s="1"/>
  <c r="M1267" i="8"/>
  <c r="N1267" i="8" s="1"/>
  <c r="M1268" i="8"/>
  <c r="N1268" i="8" s="1"/>
  <c r="M1269" i="8"/>
  <c r="N1269" i="8" s="1"/>
  <c r="M1270" i="8"/>
  <c r="N1270" i="8" s="1"/>
  <c r="M1271" i="8"/>
  <c r="N1271" i="8" s="1"/>
  <c r="M1272" i="8"/>
  <c r="N1272" i="8" s="1"/>
  <c r="M1273" i="8"/>
  <c r="N1273" i="8" s="1"/>
  <c r="M1274" i="8"/>
  <c r="N1274" i="8" s="1"/>
  <c r="M1275" i="8"/>
  <c r="N1275" i="8" s="1"/>
  <c r="M1276" i="8"/>
  <c r="N1276" i="8" s="1"/>
  <c r="M1277" i="8"/>
  <c r="N1277" i="8" s="1"/>
  <c r="M1278" i="8"/>
  <c r="N1278" i="8" s="1"/>
  <c r="M1279" i="8"/>
  <c r="N1279" i="8" s="1"/>
  <c r="M1280" i="8"/>
  <c r="N1280" i="8" s="1"/>
  <c r="M1281" i="8"/>
  <c r="N1281" i="8" s="1"/>
  <c r="M1282" i="8"/>
  <c r="N1282" i="8" s="1"/>
  <c r="M1283" i="8"/>
  <c r="N1283" i="8" s="1"/>
  <c r="M1284" i="8"/>
  <c r="N1284" i="8" s="1"/>
  <c r="M1285" i="8"/>
  <c r="N1285" i="8" s="1"/>
  <c r="M1286" i="8"/>
  <c r="N1286" i="8" s="1"/>
  <c r="M1287" i="8"/>
  <c r="N1287" i="8" s="1"/>
  <c r="M1288" i="8"/>
  <c r="N1288" i="8" s="1"/>
  <c r="M1289" i="8"/>
  <c r="N1289" i="8" s="1"/>
  <c r="M1290" i="8"/>
  <c r="N1290" i="8" s="1"/>
  <c r="M1291" i="8"/>
  <c r="N1291" i="8" s="1"/>
  <c r="M1292" i="8"/>
  <c r="N1292" i="8" s="1"/>
  <c r="M1293" i="8"/>
  <c r="N1293" i="8" s="1"/>
  <c r="M1294" i="8"/>
  <c r="N1294" i="8" s="1"/>
  <c r="M1295" i="8"/>
  <c r="N1295" i="8" s="1"/>
  <c r="M1296" i="8"/>
  <c r="N1296" i="8" s="1"/>
  <c r="M1297" i="8"/>
  <c r="N1297" i="8" s="1"/>
  <c r="M1298" i="8"/>
  <c r="N1298" i="8" s="1"/>
  <c r="M1299" i="8"/>
  <c r="N1299" i="8" s="1"/>
  <c r="M1300" i="8"/>
  <c r="N1300" i="8" s="1"/>
  <c r="M1301" i="8"/>
  <c r="N1301" i="8" s="1"/>
  <c r="M1302" i="8"/>
  <c r="N1302" i="8" s="1"/>
  <c r="M1303" i="8"/>
  <c r="N1303" i="8" s="1"/>
  <c r="M1304" i="8"/>
  <c r="N1304" i="8" s="1"/>
  <c r="M1305" i="8"/>
  <c r="N1305" i="8" s="1"/>
  <c r="M1306" i="8"/>
  <c r="N1306" i="8" s="1"/>
  <c r="M1307" i="8"/>
  <c r="N1307" i="8" s="1"/>
  <c r="M1308" i="8"/>
  <c r="N1308" i="8" s="1"/>
  <c r="M1309" i="8"/>
  <c r="N1309" i="8" s="1"/>
  <c r="M1310" i="8"/>
  <c r="N1310" i="8" s="1"/>
  <c r="M1311" i="8"/>
  <c r="N1311" i="8" s="1"/>
  <c r="M1312" i="8"/>
  <c r="N1312" i="8" s="1"/>
  <c r="M1313" i="8"/>
  <c r="N1313" i="8" s="1"/>
  <c r="M1314" i="8"/>
  <c r="N1314" i="8" s="1"/>
  <c r="M1315" i="8"/>
  <c r="N1315" i="8" s="1"/>
  <c r="M1316" i="8"/>
  <c r="N1316" i="8" s="1"/>
  <c r="M1317" i="8"/>
  <c r="N1317" i="8" s="1"/>
  <c r="M1318" i="8"/>
  <c r="N1318" i="8" s="1"/>
  <c r="M1319" i="8"/>
  <c r="N1319" i="8" s="1"/>
  <c r="M1320" i="8"/>
  <c r="N1320" i="8" s="1"/>
  <c r="M1321" i="8"/>
  <c r="N1321" i="8" s="1"/>
  <c r="M1322" i="8"/>
  <c r="N1322" i="8" s="1"/>
  <c r="M1323" i="8"/>
  <c r="N1323" i="8" s="1"/>
  <c r="M1324" i="8"/>
  <c r="N1324" i="8" s="1"/>
  <c r="M1325" i="8"/>
  <c r="N1325" i="8" s="1"/>
  <c r="M1326" i="8"/>
  <c r="N1326" i="8" s="1"/>
  <c r="M1327" i="8"/>
  <c r="N1327" i="8" s="1"/>
  <c r="M1328" i="8"/>
  <c r="N1328" i="8" s="1"/>
  <c r="M1329" i="8"/>
  <c r="N1329" i="8" s="1"/>
  <c r="M1330" i="8"/>
  <c r="N1330" i="8" s="1"/>
  <c r="M1331" i="8"/>
  <c r="N1331" i="8" s="1"/>
  <c r="M1332" i="8"/>
  <c r="N1332" i="8" s="1"/>
  <c r="M1333" i="8"/>
  <c r="N1333" i="8" s="1"/>
  <c r="M1334" i="8"/>
  <c r="N1334" i="8" s="1"/>
  <c r="M1335" i="8"/>
  <c r="N1335" i="8" s="1"/>
  <c r="M1336" i="8"/>
  <c r="N1336" i="8" s="1"/>
  <c r="M1337" i="8"/>
  <c r="N1337" i="8" s="1"/>
  <c r="M1338" i="8"/>
  <c r="N1338" i="8" s="1"/>
  <c r="M1339" i="8"/>
  <c r="N1339" i="8" s="1"/>
  <c r="M1340" i="8"/>
  <c r="N1340" i="8" s="1"/>
  <c r="M1341" i="8"/>
  <c r="N1341" i="8" s="1"/>
  <c r="M1342" i="8"/>
  <c r="N1342" i="8" s="1"/>
  <c r="M1343" i="8"/>
  <c r="N1343" i="8" s="1"/>
  <c r="M1344" i="8"/>
  <c r="N1344" i="8" s="1"/>
  <c r="M1345" i="8"/>
  <c r="N1345" i="8" s="1"/>
  <c r="M1346" i="8"/>
  <c r="N1346" i="8" s="1"/>
  <c r="M1347" i="8"/>
  <c r="N1347" i="8" s="1"/>
  <c r="M1348" i="8"/>
  <c r="N1348" i="8" s="1"/>
  <c r="M1349" i="8"/>
  <c r="N1349" i="8" s="1"/>
  <c r="M1350" i="8"/>
  <c r="N1350" i="8" s="1"/>
  <c r="M1351" i="8"/>
  <c r="N1351" i="8" s="1"/>
  <c r="M1352" i="8"/>
  <c r="N1352" i="8" s="1"/>
  <c r="M1353" i="8"/>
  <c r="N1353" i="8" s="1"/>
  <c r="M1354" i="8"/>
  <c r="N1354" i="8" s="1"/>
  <c r="M1355" i="8"/>
  <c r="N1355" i="8" s="1"/>
  <c r="M1356" i="8"/>
  <c r="N1356" i="8" s="1"/>
  <c r="M1357" i="8"/>
  <c r="N1357" i="8" s="1"/>
  <c r="M1358" i="8"/>
  <c r="N1358" i="8" s="1"/>
  <c r="M1359" i="8"/>
  <c r="N1359" i="8" s="1"/>
  <c r="M1360" i="8"/>
  <c r="N1360" i="8" s="1"/>
  <c r="M1361" i="8"/>
  <c r="N1361" i="8" s="1"/>
  <c r="M1362" i="8"/>
  <c r="N1362" i="8" s="1"/>
  <c r="M1363" i="8"/>
  <c r="N1363" i="8" s="1"/>
  <c r="M1364" i="8"/>
  <c r="N1364" i="8" s="1"/>
  <c r="M1365" i="8"/>
  <c r="N1365" i="8" s="1"/>
  <c r="M1366" i="8"/>
  <c r="N1366" i="8" s="1"/>
  <c r="M1367" i="8"/>
  <c r="N1367" i="8" s="1"/>
  <c r="M1368" i="8"/>
  <c r="N1368" i="8" s="1"/>
  <c r="M1369" i="8"/>
  <c r="N1369" i="8" s="1"/>
  <c r="M1370" i="8"/>
  <c r="N1370" i="8" s="1"/>
  <c r="M1371" i="8"/>
  <c r="N1371" i="8" s="1"/>
  <c r="M1372" i="8"/>
  <c r="N1372" i="8" s="1"/>
  <c r="M1373" i="8"/>
  <c r="N1373" i="8" s="1"/>
  <c r="M1374" i="8"/>
  <c r="N1374" i="8" s="1"/>
  <c r="M1375" i="8"/>
  <c r="N1375" i="8" s="1"/>
  <c r="M1376" i="8"/>
  <c r="N1376" i="8" s="1"/>
  <c r="M1377" i="8"/>
  <c r="N1377" i="8" s="1"/>
  <c r="M1378" i="8"/>
  <c r="N1378" i="8" s="1"/>
  <c r="M1379" i="8"/>
  <c r="N1379" i="8" s="1"/>
  <c r="M1380" i="8"/>
  <c r="N1380" i="8" s="1"/>
  <c r="M1381" i="8"/>
  <c r="N1381" i="8" s="1"/>
  <c r="M1382" i="8"/>
  <c r="N1382" i="8" s="1"/>
  <c r="M1383" i="8"/>
  <c r="N1383" i="8" s="1"/>
  <c r="M1384" i="8"/>
  <c r="N1384" i="8" s="1"/>
  <c r="M1385" i="8"/>
  <c r="N1385" i="8" s="1"/>
  <c r="M1386" i="8"/>
  <c r="N1386" i="8" s="1"/>
  <c r="M1387" i="8"/>
  <c r="N1387" i="8" s="1"/>
  <c r="M1388" i="8"/>
  <c r="N1388" i="8" s="1"/>
  <c r="M1389" i="8"/>
  <c r="N1389" i="8" s="1"/>
  <c r="M1390" i="8"/>
  <c r="N1390" i="8" s="1"/>
  <c r="M1391" i="8"/>
  <c r="N1391" i="8" s="1"/>
  <c r="M1392" i="8"/>
  <c r="N1392" i="8" s="1"/>
  <c r="M1393" i="8"/>
  <c r="N1393" i="8" s="1"/>
  <c r="M1394" i="8"/>
  <c r="N1394" i="8" s="1"/>
  <c r="M1395" i="8"/>
  <c r="N1395" i="8" s="1"/>
  <c r="M1396" i="8"/>
  <c r="N1396" i="8" s="1"/>
  <c r="M1397" i="8"/>
  <c r="N1397" i="8" s="1"/>
  <c r="M1398" i="8"/>
  <c r="N1398" i="8" s="1"/>
  <c r="M1399" i="8"/>
  <c r="N1399" i="8" s="1"/>
  <c r="M1400" i="8"/>
  <c r="N1400" i="8" s="1"/>
  <c r="M1401" i="8"/>
  <c r="N1401" i="8" s="1"/>
  <c r="M1402" i="8"/>
  <c r="N1402" i="8" s="1"/>
  <c r="M1403" i="8"/>
  <c r="N1403" i="8" s="1"/>
  <c r="M1404" i="8"/>
  <c r="N1404" i="8" s="1"/>
  <c r="M1405" i="8"/>
  <c r="N1405" i="8" s="1"/>
  <c r="M1406" i="8"/>
  <c r="N1406" i="8" s="1"/>
  <c r="M1407" i="8"/>
  <c r="N1407" i="8" s="1"/>
  <c r="M1408" i="8"/>
  <c r="N1408" i="8" s="1"/>
  <c r="M1409" i="8"/>
  <c r="N1409" i="8" s="1"/>
  <c r="M1410" i="8"/>
  <c r="N1410" i="8" s="1"/>
  <c r="M1411" i="8"/>
  <c r="N1411" i="8" s="1"/>
  <c r="M1412" i="8"/>
  <c r="N1412" i="8" s="1"/>
  <c r="M1413" i="8"/>
  <c r="N1413" i="8" s="1"/>
  <c r="M1414" i="8"/>
  <c r="N1414" i="8" s="1"/>
  <c r="M1415" i="8"/>
  <c r="N1415" i="8" s="1"/>
  <c r="M1416" i="8"/>
  <c r="N1416" i="8" s="1"/>
  <c r="M1417" i="8"/>
  <c r="N1417" i="8" s="1"/>
  <c r="M1418" i="8"/>
  <c r="N1418" i="8" s="1"/>
  <c r="M1419" i="8"/>
  <c r="N1419" i="8" s="1"/>
  <c r="M1420" i="8"/>
  <c r="N1420" i="8" s="1"/>
  <c r="M1421" i="8"/>
  <c r="N1421" i="8" s="1"/>
  <c r="M1422" i="8"/>
  <c r="N1422" i="8" s="1"/>
  <c r="M1423" i="8"/>
  <c r="N1423" i="8" s="1"/>
  <c r="M1424" i="8"/>
  <c r="N1424" i="8" s="1"/>
  <c r="M1425" i="8"/>
  <c r="N1425" i="8" s="1"/>
  <c r="M1426" i="8"/>
  <c r="N1426" i="8" s="1"/>
  <c r="M1427" i="8"/>
  <c r="N1427" i="8" s="1"/>
  <c r="M1428" i="8"/>
  <c r="N1428" i="8" s="1"/>
  <c r="M1429" i="8"/>
  <c r="N1429" i="8" s="1"/>
  <c r="M1430" i="8"/>
  <c r="N1430" i="8" s="1"/>
  <c r="M1431" i="8"/>
  <c r="N1431" i="8" s="1"/>
  <c r="M1432" i="8"/>
  <c r="N1432" i="8" s="1"/>
  <c r="M1433" i="8"/>
  <c r="N1433" i="8" s="1"/>
  <c r="M1434" i="8"/>
  <c r="N1434" i="8" s="1"/>
  <c r="M1435" i="8"/>
  <c r="N1435" i="8" s="1"/>
  <c r="M1436" i="8"/>
  <c r="N1436" i="8" s="1"/>
  <c r="M1437" i="8"/>
  <c r="N1437" i="8" s="1"/>
  <c r="M1438" i="8"/>
  <c r="N1438" i="8" s="1"/>
  <c r="M1439" i="8"/>
  <c r="N1439" i="8" s="1"/>
  <c r="M1440" i="8"/>
  <c r="N1440" i="8" s="1"/>
  <c r="M1441" i="8"/>
  <c r="N1441" i="8" s="1"/>
  <c r="M1442" i="8"/>
  <c r="N1442" i="8" s="1"/>
  <c r="M1443" i="8"/>
  <c r="N1443" i="8" s="1"/>
  <c r="M1444" i="8"/>
  <c r="N1444" i="8" s="1"/>
  <c r="M1445" i="8"/>
  <c r="N1445" i="8" s="1"/>
  <c r="M1446" i="8"/>
  <c r="N1446" i="8" s="1"/>
  <c r="M1447" i="8"/>
  <c r="N1447" i="8" s="1"/>
  <c r="M1448" i="8"/>
  <c r="N1448" i="8" s="1"/>
  <c r="M1449" i="8"/>
  <c r="N1449" i="8" s="1"/>
  <c r="M1450" i="8"/>
  <c r="N1450" i="8" s="1"/>
  <c r="M1451" i="8"/>
  <c r="N1451" i="8" s="1"/>
  <c r="M1452" i="8"/>
  <c r="N1452" i="8" s="1"/>
  <c r="M1453" i="8"/>
  <c r="N1453" i="8" s="1"/>
  <c r="M1454" i="8"/>
  <c r="N1454" i="8" s="1"/>
  <c r="M1455" i="8"/>
  <c r="N1455" i="8" s="1"/>
  <c r="M1456" i="8"/>
  <c r="N1456" i="8" s="1"/>
  <c r="M1457" i="8"/>
  <c r="N1457" i="8" s="1"/>
  <c r="M1458" i="8"/>
  <c r="N1458" i="8" s="1"/>
  <c r="M1459" i="8"/>
  <c r="N1459" i="8" s="1"/>
  <c r="M1460" i="8"/>
  <c r="N1460" i="8" s="1"/>
  <c r="M1461" i="8"/>
  <c r="N1461" i="8" s="1"/>
  <c r="M1462" i="8"/>
  <c r="N1462" i="8" s="1"/>
  <c r="M1463" i="8"/>
  <c r="N1463" i="8" s="1"/>
  <c r="M1464" i="8"/>
  <c r="N1464" i="8" s="1"/>
  <c r="M1465" i="8"/>
  <c r="N1465" i="8" s="1"/>
  <c r="M1466" i="8"/>
  <c r="N1466" i="8" s="1"/>
  <c r="M1467" i="8"/>
  <c r="N1467" i="8" s="1"/>
  <c r="M1468" i="8"/>
  <c r="N1468" i="8" s="1"/>
  <c r="M1469" i="8"/>
  <c r="N1469" i="8" s="1"/>
  <c r="M1470" i="8"/>
  <c r="N1470" i="8" s="1"/>
  <c r="M8" i="8"/>
  <c r="N8" i="8" s="1"/>
  <c r="H6" i="8"/>
  <c r="I6" i="8" s="1"/>
  <c r="H7" i="8"/>
  <c r="I7" i="8" s="1"/>
  <c r="H8" i="8"/>
  <c r="I8" i="8" s="1"/>
  <c r="H9" i="8"/>
  <c r="H10" i="8"/>
  <c r="I10" i="8" s="1"/>
  <c r="H11" i="8"/>
  <c r="I11" i="8" s="1"/>
  <c r="H12" i="8"/>
  <c r="I12" i="8" s="1"/>
  <c r="H13" i="8"/>
  <c r="I13" i="8" s="1"/>
  <c r="H14" i="8"/>
  <c r="I14" i="8" s="1"/>
  <c r="J14" i="8" s="1"/>
  <c r="H15" i="8"/>
  <c r="I15" i="8" s="1"/>
  <c r="J15" i="8" s="1"/>
  <c r="H16" i="8"/>
  <c r="I16" i="8" s="1"/>
  <c r="H17" i="8"/>
  <c r="I17" i="8" s="1"/>
  <c r="H18" i="8"/>
  <c r="I18" i="8" s="1"/>
  <c r="H19" i="8"/>
  <c r="I19" i="8" s="1"/>
  <c r="H20" i="8"/>
  <c r="I20" i="8" s="1"/>
  <c r="H21" i="8"/>
  <c r="I21" i="8" s="1"/>
  <c r="H22" i="8"/>
  <c r="I22" i="8" s="1"/>
  <c r="H23" i="8"/>
  <c r="I23" i="8" s="1"/>
  <c r="H24" i="8"/>
  <c r="I24" i="8" s="1"/>
  <c r="H25" i="8"/>
  <c r="I25" i="8" s="1"/>
  <c r="H26" i="8"/>
  <c r="I26" i="8" s="1"/>
  <c r="H27" i="8"/>
  <c r="I27" i="8" s="1"/>
  <c r="H28" i="8"/>
  <c r="I28" i="8" s="1"/>
  <c r="H29" i="8"/>
  <c r="I29" i="8" s="1"/>
  <c r="H30" i="8"/>
  <c r="I30" i="8" s="1"/>
  <c r="H31" i="8"/>
  <c r="I31" i="8" s="1"/>
  <c r="H32" i="8"/>
  <c r="I32" i="8" s="1"/>
  <c r="H33" i="8"/>
  <c r="I33" i="8" s="1"/>
  <c r="H34" i="8"/>
  <c r="I34" i="8" s="1"/>
  <c r="H35" i="8"/>
  <c r="I35" i="8" s="1"/>
  <c r="H36" i="8"/>
  <c r="I36" i="8" s="1"/>
  <c r="H37" i="8"/>
  <c r="I37" i="8" s="1"/>
  <c r="H38" i="8"/>
  <c r="I38" i="8" s="1"/>
  <c r="H39" i="8"/>
  <c r="I39" i="8" s="1"/>
  <c r="H40" i="8"/>
  <c r="I40" i="8" s="1"/>
  <c r="H41" i="8"/>
  <c r="I41" i="8" s="1"/>
  <c r="H42" i="8"/>
  <c r="I42" i="8" s="1"/>
  <c r="H43" i="8"/>
  <c r="I43" i="8" s="1"/>
  <c r="H44" i="8"/>
  <c r="I44" i="8" s="1"/>
  <c r="H45" i="8"/>
  <c r="I45" i="8" s="1"/>
  <c r="H46" i="8"/>
  <c r="I46" i="8" s="1"/>
  <c r="H47" i="8"/>
  <c r="I47" i="8" s="1"/>
  <c r="H48" i="8"/>
  <c r="I48" i="8" s="1"/>
  <c r="H49" i="8"/>
  <c r="I49" i="8" s="1"/>
  <c r="H50" i="8"/>
  <c r="I50" i="8" s="1"/>
  <c r="H51" i="8"/>
  <c r="I51" i="8" s="1"/>
  <c r="H52" i="8"/>
  <c r="I52" i="8" s="1"/>
  <c r="H53" i="8"/>
  <c r="I53" i="8" s="1"/>
  <c r="H54" i="8"/>
  <c r="I54" i="8" s="1"/>
  <c r="H55" i="8"/>
  <c r="I55" i="8" s="1"/>
  <c r="H56" i="8"/>
  <c r="I56" i="8" s="1"/>
  <c r="H57" i="8"/>
  <c r="I57" i="8" s="1"/>
  <c r="H58" i="8"/>
  <c r="I58" i="8" s="1"/>
  <c r="H59" i="8"/>
  <c r="I59" i="8" s="1"/>
  <c r="H60" i="8"/>
  <c r="I60" i="8" s="1"/>
  <c r="H61" i="8"/>
  <c r="I61" i="8" s="1"/>
  <c r="H62" i="8"/>
  <c r="I62" i="8" s="1"/>
  <c r="H63" i="8"/>
  <c r="I63" i="8" s="1"/>
  <c r="H64" i="8"/>
  <c r="I64" i="8" s="1"/>
  <c r="H65" i="8"/>
  <c r="I65" i="8" s="1"/>
  <c r="H66" i="8"/>
  <c r="I66" i="8" s="1"/>
  <c r="H67" i="8"/>
  <c r="I67" i="8" s="1"/>
  <c r="H68" i="8"/>
  <c r="I68" i="8" s="1"/>
  <c r="H69" i="8"/>
  <c r="I69" i="8" s="1"/>
  <c r="H70" i="8"/>
  <c r="I70" i="8" s="1"/>
  <c r="H71" i="8"/>
  <c r="I71" i="8" s="1"/>
  <c r="H72" i="8"/>
  <c r="I72" i="8" s="1"/>
  <c r="H73" i="8"/>
  <c r="I73" i="8" s="1"/>
  <c r="H74" i="8"/>
  <c r="I74" i="8" s="1"/>
  <c r="H75" i="8"/>
  <c r="I75" i="8" s="1"/>
  <c r="H76" i="8"/>
  <c r="I76" i="8" s="1"/>
  <c r="H77" i="8"/>
  <c r="I77" i="8" s="1"/>
  <c r="H78" i="8"/>
  <c r="I78" i="8" s="1"/>
  <c r="H79" i="8"/>
  <c r="I79" i="8" s="1"/>
  <c r="H80" i="8"/>
  <c r="I80" i="8" s="1"/>
  <c r="H81" i="8"/>
  <c r="I81" i="8" s="1"/>
  <c r="H82" i="8"/>
  <c r="I82" i="8" s="1"/>
  <c r="H83" i="8"/>
  <c r="I83" i="8" s="1"/>
  <c r="H84" i="8"/>
  <c r="I84" i="8" s="1"/>
  <c r="H85" i="8"/>
  <c r="I85" i="8" s="1"/>
  <c r="H86" i="8"/>
  <c r="I86" i="8" s="1"/>
  <c r="H87" i="8"/>
  <c r="I87" i="8" s="1"/>
  <c r="H88" i="8"/>
  <c r="I88" i="8" s="1"/>
  <c r="H89" i="8"/>
  <c r="I89" i="8" s="1"/>
  <c r="H90" i="8"/>
  <c r="I90" i="8" s="1"/>
  <c r="H91" i="8"/>
  <c r="I91" i="8" s="1"/>
  <c r="H92" i="8"/>
  <c r="I92" i="8" s="1"/>
  <c r="H93" i="8"/>
  <c r="I93" i="8" s="1"/>
  <c r="H94" i="8"/>
  <c r="I94" i="8" s="1"/>
  <c r="H95" i="8"/>
  <c r="I95" i="8" s="1"/>
  <c r="H96" i="8"/>
  <c r="I96" i="8" s="1"/>
  <c r="H97" i="8"/>
  <c r="I97" i="8" s="1"/>
  <c r="H98" i="8"/>
  <c r="I98" i="8" s="1"/>
  <c r="H99" i="8"/>
  <c r="I99" i="8" s="1"/>
  <c r="H100" i="8"/>
  <c r="I100" i="8" s="1"/>
  <c r="H101" i="8"/>
  <c r="I101" i="8" s="1"/>
  <c r="H102" i="8"/>
  <c r="I102" i="8" s="1"/>
  <c r="H103" i="8"/>
  <c r="I103" i="8" s="1"/>
  <c r="H104" i="8"/>
  <c r="I104" i="8" s="1"/>
  <c r="H105" i="8"/>
  <c r="I105" i="8" s="1"/>
  <c r="H106" i="8"/>
  <c r="I106" i="8" s="1"/>
  <c r="H107" i="8"/>
  <c r="I107" i="8" s="1"/>
  <c r="H108" i="8"/>
  <c r="I108" i="8" s="1"/>
  <c r="H109" i="8"/>
  <c r="I109" i="8" s="1"/>
  <c r="H110" i="8"/>
  <c r="I110" i="8" s="1"/>
  <c r="H111" i="8"/>
  <c r="I111" i="8" s="1"/>
  <c r="H112" i="8"/>
  <c r="I112" i="8" s="1"/>
  <c r="H113" i="8"/>
  <c r="I113" i="8" s="1"/>
  <c r="H114" i="8"/>
  <c r="I114" i="8" s="1"/>
  <c r="H115" i="8"/>
  <c r="I115" i="8" s="1"/>
  <c r="H116" i="8"/>
  <c r="I116" i="8" s="1"/>
  <c r="H117" i="8"/>
  <c r="I117" i="8" s="1"/>
  <c r="H118" i="8"/>
  <c r="I118" i="8" s="1"/>
  <c r="H119" i="8"/>
  <c r="I119" i="8" s="1"/>
  <c r="H120" i="8"/>
  <c r="I120" i="8" s="1"/>
  <c r="H121" i="8"/>
  <c r="I121" i="8" s="1"/>
  <c r="H122" i="8"/>
  <c r="I122" i="8" s="1"/>
  <c r="H123" i="8"/>
  <c r="I123" i="8" s="1"/>
  <c r="H124" i="8"/>
  <c r="I124" i="8" s="1"/>
  <c r="H125" i="8"/>
  <c r="I125" i="8" s="1"/>
  <c r="H126" i="8"/>
  <c r="I126" i="8" s="1"/>
  <c r="H127" i="8"/>
  <c r="I127" i="8" s="1"/>
  <c r="H128" i="8"/>
  <c r="I128" i="8" s="1"/>
  <c r="H129" i="8"/>
  <c r="I129" i="8" s="1"/>
  <c r="H130" i="8"/>
  <c r="I130" i="8" s="1"/>
  <c r="H131" i="8"/>
  <c r="I131" i="8" s="1"/>
  <c r="H132" i="8"/>
  <c r="I132" i="8" s="1"/>
  <c r="H133" i="8"/>
  <c r="I133" i="8" s="1"/>
  <c r="H134" i="8"/>
  <c r="I134" i="8" s="1"/>
  <c r="H135" i="8"/>
  <c r="I135" i="8" s="1"/>
  <c r="H136" i="8"/>
  <c r="I136" i="8" s="1"/>
  <c r="H137" i="8"/>
  <c r="I137" i="8" s="1"/>
  <c r="H138" i="8"/>
  <c r="I138" i="8" s="1"/>
  <c r="H139" i="8"/>
  <c r="I139" i="8" s="1"/>
  <c r="H140" i="8"/>
  <c r="I140" i="8" s="1"/>
  <c r="H141" i="8"/>
  <c r="I141" i="8" s="1"/>
  <c r="H142" i="8"/>
  <c r="I142" i="8" s="1"/>
  <c r="H143" i="8"/>
  <c r="I143" i="8" s="1"/>
  <c r="H144" i="8"/>
  <c r="I144" i="8" s="1"/>
  <c r="H145" i="8"/>
  <c r="I145" i="8" s="1"/>
  <c r="H146" i="8"/>
  <c r="I146" i="8" s="1"/>
  <c r="H147" i="8"/>
  <c r="I147" i="8" s="1"/>
  <c r="H148" i="8"/>
  <c r="I148" i="8" s="1"/>
  <c r="H149" i="8"/>
  <c r="I149" i="8" s="1"/>
  <c r="H150" i="8"/>
  <c r="I150" i="8" s="1"/>
  <c r="H151" i="8"/>
  <c r="I151" i="8" s="1"/>
  <c r="H152" i="8"/>
  <c r="I152" i="8" s="1"/>
  <c r="H153" i="8"/>
  <c r="I153" i="8" s="1"/>
  <c r="H154" i="8"/>
  <c r="I154" i="8" s="1"/>
  <c r="H155" i="8"/>
  <c r="I155" i="8" s="1"/>
  <c r="H156" i="8"/>
  <c r="I156" i="8" s="1"/>
  <c r="H157" i="8"/>
  <c r="I157" i="8" s="1"/>
  <c r="H158" i="8"/>
  <c r="I158" i="8" s="1"/>
  <c r="H159" i="8"/>
  <c r="I159" i="8" s="1"/>
  <c r="H160" i="8"/>
  <c r="I160" i="8" s="1"/>
  <c r="H161" i="8"/>
  <c r="I161" i="8" s="1"/>
  <c r="H162" i="8"/>
  <c r="I162" i="8" s="1"/>
  <c r="H163" i="8"/>
  <c r="I163" i="8" s="1"/>
  <c r="H164" i="8"/>
  <c r="I164" i="8" s="1"/>
  <c r="H165" i="8"/>
  <c r="I165" i="8" s="1"/>
  <c r="H166" i="8"/>
  <c r="I166" i="8" s="1"/>
  <c r="H167" i="8"/>
  <c r="I167" i="8" s="1"/>
  <c r="H168" i="8"/>
  <c r="I168" i="8" s="1"/>
  <c r="H169" i="8"/>
  <c r="I169" i="8" s="1"/>
  <c r="H170" i="8"/>
  <c r="I170" i="8" s="1"/>
  <c r="H171" i="8"/>
  <c r="I171" i="8" s="1"/>
  <c r="H172" i="8"/>
  <c r="I172" i="8" s="1"/>
  <c r="H173" i="8"/>
  <c r="I173" i="8" s="1"/>
  <c r="H174" i="8"/>
  <c r="I174" i="8" s="1"/>
  <c r="H175" i="8"/>
  <c r="I175" i="8" s="1"/>
  <c r="H176" i="8"/>
  <c r="I176" i="8" s="1"/>
  <c r="H177" i="8"/>
  <c r="I177" i="8" s="1"/>
  <c r="H178" i="8"/>
  <c r="I178" i="8" s="1"/>
  <c r="H179" i="8"/>
  <c r="I179" i="8" s="1"/>
  <c r="H180" i="8"/>
  <c r="I180" i="8" s="1"/>
  <c r="H181" i="8"/>
  <c r="I181" i="8" s="1"/>
  <c r="H182" i="8"/>
  <c r="I182" i="8" s="1"/>
  <c r="H183" i="8"/>
  <c r="I183" i="8" s="1"/>
  <c r="H184" i="8"/>
  <c r="I184" i="8" s="1"/>
  <c r="H185" i="8"/>
  <c r="I185" i="8" s="1"/>
  <c r="H186" i="8"/>
  <c r="I186" i="8" s="1"/>
  <c r="H187" i="8"/>
  <c r="I187" i="8" s="1"/>
  <c r="H188" i="8"/>
  <c r="I188" i="8" s="1"/>
  <c r="H189" i="8"/>
  <c r="I189" i="8" s="1"/>
  <c r="H190" i="8"/>
  <c r="I190" i="8" s="1"/>
  <c r="H191" i="8"/>
  <c r="I191" i="8" s="1"/>
  <c r="H192" i="8"/>
  <c r="I192" i="8" s="1"/>
  <c r="H193" i="8"/>
  <c r="I193" i="8" s="1"/>
  <c r="H194" i="8"/>
  <c r="I194" i="8" s="1"/>
  <c r="H195" i="8"/>
  <c r="I195" i="8" s="1"/>
  <c r="H196" i="8"/>
  <c r="I196" i="8" s="1"/>
  <c r="H197" i="8"/>
  <c r="I197" i="8" s="1"/>
  <c r="H198" i="8"/>
  <c r="I198" i="8" s="1"/>
  <c r="H199" i="8"/>
  <c r="I199" i="8" s="1"/>
  <c r="H200" i="8"/>
  <c r="I200" i="8" s="1"/>
  <c r="H201" i="8"/>
  <c r="I201" i="8" s="1"/>
  <c r="H202" i="8"/>
  <c r="I202" i="8" s="1"/>
  <c r="H203" i="8"/>
  <c r="I203" i="8" s="1"/>
  <c r="H204" i="8"/>
  <c r="I204" i="8" s="1"/>
  <c r="H205" i="8"/>
  <c r="I205" i="8" s="1"/>
  <c r="H206" i="8"/>
  <c r="I206" i="8" s="1"/>
  <c r="H207" i="8"/>
  <c r="I207" i="8" s="1"/>
  <c r="H208" i="8"/>
  <c r="I208" i="8" s="1"/>
  <c r="H209" i="8"/>
  <c r="I209" i="8" s="1"/>
  <c r="H210" i="8"/>
  <c r="I210" i="8" s="1"/>
  <c r="H211" i="8"/>
  <c r="I211" i="8" s="1"/>
  <c r="H212" i="8"/>
  <c r="I212" i="8" s="1"/>
  <c r="H213" i="8"/>
  <c r="I213" i="8" s="1"/>
  <c r="H214" i="8"/>
  <c r="I214" i="8" s="1"/>
  <c r="H215" i="8"/>
  <c r="I215" i="8" s="1"/>
  <c r="H216" i="8"/>
  <c r="I216" i="8" s="1"/>
  <c r="H217" i="8"/>
  <c r="I217" i="8" s="1"/>
  <c r="H218" i="8"/>
  <c r="I218" i="8" s="1"/>
  <c r="H219" i="8"/>
  <c r="I219" i="8" s="1"/>
  <c r="H220" i="8"/>
  <c r="I220" i="8" s="1"/>
  <c r="H221" i="8"/>
  <c r="I221" i="8" s="1"/>
  <c r="H222" i="8"/>
  <c r="I222" i="8" s="1"/>
  <c r="H223" i="8"/>
  <c r="I223" i="8" s="1"/>
  <c r="H224" i="8"/>
  <c r="I224" i="8" s="1"/>
  <c r="H225" i="8"/>
  <c r="I225" i="8" s="1"/>
  <c r="H226" i="8"/>
  <c r="I226" i="8" s="1"/>
  <c r="H227" i="8"/>
  <c r="I227" i="8" s="1"/>
  <c r="H228" i="8"/>
  <c r="I228" i="8" s="1"/>
  <c r="H229" i="8"/>
  <c r="I229" i="8" s="1"/>
  <c r="H230" i="8"/>
  <c r="I230" i="8" s="1"/>
  <c r="H231" i="8"/>
  <c r="I231" i="8" s="1"/>
  <c r="H232" i="8"/>
  <c r="I232" i="8" s="1"/>
  <c r="H233" i="8"/>
  <c r="I233" i="8" s="1"/>
  <c r="H234" i="8"/>
  <c r="I234" i="8" s="1"/>
  <c r="H235" i="8"/>
  <c r="I235" i="8" s="1"/>
  <c r="H236" i="8"/>
  <c r="I236" i="8" s="1"/>
  <c r="H237" i="8"/>
  <c r="I237" i="8" s="1"/>
  <c r="H238" i="8"/>
  <c r="I238" i="8" s="1"/>
  <c r="H239" i="8"/>
  <c r="I239" i="8" s="1"/>
  <c r="H240" i="8"/>
  <c r="I240" i="8" s="1"/>
  <c r="H241" i="8"/>
  <c r="I241" i="8" s="1"/>
  <c r="H242" i="8"/>
  <c r="I242" i="8" s="1"/>
  <c r="H243" i="8"/>
  <c r="I243" i="8" s="1"/>
  <c r="H244" i="8"/>
  <c r="I244" i="8" s="1"/>
  <c r="H245" i="8"/>
  <c r="I245" i="8" s="1"/>
  <c r="H246" i="8"/>
  <c r="I246" i="8" s="1"/>
  <c r="H247" i="8"/>
  <c r="I247" i="8" s="1"/>
  <c r="H248" i="8"/>
  <c r="I248" i="8" s="1"/>
  <c r="H249" i="8"/>
  <c r="I249" i="8" s="1"/>
  <c r="H250" i="8"/>
  <c r="I250" i="8" s="1"/>
  <c r="H251" i="8"/>
  <c r="I251" i="8" s="1"/>
  <c r="H252" i="8"/>
  <c r="I252" i="8" s="1"/>
  <c r="H253" i="8"/>
  <c r="I253" i="8" s="1"/>
  <c r="H254" i="8"/>
  <c r="I254" i="8" s="1"/>
  <c r="H255" i="8"/>
  <c r="I255" i="8" s="1"/>
  <c r="H256" i="8"/>
  <c r="I256" i="8" s="1"/>
  <c r="H257" i="8"/>
  <c r="I257" i="8" s="1"/>
  <c r="H258" i="8"/>
  <c r="I258" i="8" s="1"/>
  <c r="H259" i="8"/>
  <c r="I259" i="8" s="1"/>
  <c r="H260" i="8"/>
  <c r="I260" i="8" s="1"/>
  <c r="H261" i="8"/>
  <c r="I261" i="8" s="1"/>
  <c r="H262" i="8"/>
  <c r="I262" i="8" s="1"/>
  <c r="H263" i="8"/>
  <c r="I263" i="8" s="1"/>
  <c r="H264" i="8"/>
  <c r="I264" i="8" s="1"/>
  <c r="H265" i="8"/>
  <c r="I265" i="8" s="1"/>
  <c r="H266" i="8"/>
  <c r="I266" i="8" s="1"/>
  <c r="H267" i="8"/>
  <c r="I267" i="8" s="1"/>
  <c r="H268" i="8"/>
  <c r="I268" i="8" s="1"/>
  <c r="H269" i="8"/>
  <c r="I269" i="8" s="1"/>
  <c r="H270" i="8"/>
  <c r="I270" i="8" s="1"/>
  <c r="H271" i="8"/>
  <c r="I271" i="8" s="1"/>
  <c r="H272" i="8"/>
  <c r="I272" i="8" s="1"/>
  <c r="H273" i="8"/>
  <c r="I273" i="8" s="1"/>
  <c r="H274" i="8"/>
  <c r="I274" i="8" s="1"/>
  <c r="H275" i="8"/>
  <c r="I275" i="8" s="1"/>
  <c r="H276" i="8"/>
  <c r="I276" i="8" s="1"/>
  <c r="H277" i="8"/>
  <c r="I277" i="8" s="1"/>
  <c r="H278" i="8"/>
  <c r="I278" i="8" s="1"/>
  <c r="H279" i="8"/>
  <c r="I279" i="8" s="1"/>
  <c r="H280" i="8"/>
  <c r="I280" i="8" s="1"/>
  <c r="H281" i="8"/>
  <c r="I281" i="8" s="1"/>
  <c r="H282" i="8"/>
  <c r="I282" i="8" s="1"/>
  <c r="H283" i="8"/>
  <c r="I283" i="8" s="1"/>
  <c r="H284" i="8"/>
  <c r="I284" i="8" s="1"/>
  <c r="H285" i="8"/>
  <c r="I285" i="8" s="1"/>
  <c r="H286" i="8"/>
  <c r="I286" i="8" s="1"/>
  <c r="H287" i="8"/>
  <c r="I287" i="8" s="1"/>
  <c r="H288" i="8"/>
  <c r="I288" i="8" s="1"/>
  <c r="H289" i="8"/>
  <c r="I289" i="8" s="1"/>
  <c r="H290" i="8"/>
  <c r="I290" i="8" s="1"/>
  <c r="H291" i="8"/>
  <c r="I291" i="8" s="1"/>
  <c r="H292" i="8"/>
  <c r="I292" i="8" s="1"/>
  <c r="H293" i="8"/>
  <c r="I293" i="8" s="1"/>
  <c r="H294" i="8"/>
  <c r="I294" i="8" s="1"/>
  <c r="H295" i="8"/>
  <c r="I295" i="8" s="1"/>
  <c r="H296" i="8"/>
  <c r="I296" i="8" s="1"/>
  <c r="H297" i="8"/>
  <c r="I297" i="8" s="1"/>
  <c r="H298" i="8"/>
  <c r="I298" i="8" s="1"/>
  <c r="H299" i="8"/>
  <c r="I299" i="8" s="1"/>
  <c r="H300" i="8"/>
  <c r="I300" i="8" s="1"/>
  <c r="H301" i="8"/>
  <c r="I301" i="8" s="1"/>
  <c r="H302" i="8"/>
  <c r="I302" i="8" s="1"/>
  <c r="H303" i="8"/>
  <c r="I303" i="8" s="1"/>
  <c r="H304" i="8"/>
  <c r="I304" i="8" s="1"/>
  <c r="H305" i="8"/>
  <c r="I305" i="8" s="1"/>
  <c r="H306" i="8"/>
  <c r="I306" i="8" s="1"/>
  <c r="H307" i="8"/>
  <c r="I307" i="8" s="1"/>
  <c r="H308" i="8"/>
  <c r="I308" i="8" s="1"/>
  <c r="H309" i="8"/>
  <c r="I309" i="8" s="1"/>
  <c r="H310" i="8"/>
  <c r="I310" i="8" s="1"/>
  <c r="H311" i="8"/>
  <c r="I311" i="8" s="1"/>
  <c r="H312" i="8"/>
  <c r="I312" i="8" s="1"/>
  <c r="H313" i="8"/>
  <c r="I313" i="8" s="1"/>
  <c r="H314" i="8"/>
  <c r="I314" i="8" s="1"/>
  <c r="H315" i="8"/>
  <c r="I315" i="8" s="1"/>
  <c r="H316" i="8"/>
  <c r="I316" i="8" s="1"/>
  <c r="H317" i="8"/>
  <c r="I317" i="8" s="1"/>
  <c r="H318" i="8"/>
  <c r="I318" i="8" s="1"/>
  <c r="H319" i="8"/>
  <c r="I319" i="8" s="1"/>
  <c r="H320" i="8"/>
  <c r="I320" i="8" s="1"/>
  <c r="H321" i="8"/>
  <c r="I321" i="8" s="1"/>
  <c r="H322" i="8"/>
  <c r="I322" i="8" s="1"/>
  <c r="H323" i="8"/>
  <c r="I323" i="8" s="1"/>
  <c r="H324" i="8"/>
  <c r="I324" i="8" s="1"/>
  <c r="H325" i="8"/>
  <c r="I325" i="8" s="1"/>
  <c r="H326" i="8"/>
  <c r="I326" i="8" s="1"/>
  <c r="H327" i="8"/>
  <c r="I327" i="8" s="1"/>
  <c r="H328" i="8"/>
  <c r="I328" i="8" s="1"/>
  <c r="H329" i="8"/>
  <c r="I329" i="8" s="1"/>
  <c r="H330" i="8"/>
  <c r="I330" i="8" s="1"/>
  <c r="H331" i="8"/>
  <c r="I331" i="8" s="1"/>
  <c r="H332" i="8"/>
  <c r="I332" i="8" s="1"/>
  <c r="H333" i="8"/>
  <c r="I333" i="8" s="1"/>
  <c r="H334" i="8"/>
  <c r="I334" i="8" s="1"/>
  <c r="H335" i="8"/>
  <c r="I335" i="8" s="1"/>
  <c r="H336" i="8"/>
  <c r="I336" i="8" s="1"/>
  <c r="H337" i="8"/>
  <c r="I337" i="8" s="1"/>
  <c r="H338" i="8"/>
  <c r="I338" i="8" s="1"/>
  <c r="H339" i="8"/>
  <c r="I339" i="8" s="1"/>
  <c r="H340" i="8"/>
  <c r="I340" i="8" s="1"/>
  <c r="H341" i="8"/>
  <c r="I341" i="8" s="1"/>
  <c r="H342" i="8"/>
  <c r="I342" i="8" s="1"/>
  <c r="H343" i="8"/>
  <c r="I343" i="8" s="1"/>
  <c r="H344" i="8"/>
  <c r="I344" i="8" s="1"/>
  <c r="H345" i="8"/>
  <c r="I345" i="8" s="1"/>
  <c r="H346" i="8"/>
  <c r="I346" i="8" s="1"/>
  <c r="H347" i="8"/>
  <c r="I347" i="8" s="1"/>
  <c r="H348" i="8"/>
  <c r="I348" i="8" s="1"/>
  <c r="H349" i="8"/>
  <c r="I349" i="8" s="1"/>
  <c r="H350" i="8"/>
  <c r="I350" i="8" s="1"/>
  <c r="H351" i="8"/>
  <c r="I351" i="8" s="1"/>
  <c r="H352" i="8"/>
  <c r="I352" i="8" s="1"/>
  <c r="H353" i="8"/>
  <c r="I353" i="8" s="1"/>
  <c r="H354" i="8"/>
  <c r="I354" i="8" s="1"/>
  <c r="H355" i="8"/>
  <c r="I355" i="8" s="1"/>
  <c r="H356" i="8"/>
  <c r="I356" i="8" s="1"/>
  <c r="H357" i="8"/>
  <c r="I357" i="8" s="1"/>
  <c r="H358" i="8"/>
  <c r="I358" i="8" s="1"/>
  <c r="H359" i="8"/>
  <c r="I359" i="8" s="1"/>
  <c r="H360" i="8"/>
  <c r="I360" i="8" s="1"/>
  <c r="H361" i="8"/>
  <c r="I361" i="8" s="1"/>
  <c r="H362" i="8"/>
  <c r="I362" i="8" s="1"/>
  <c r="H363" i="8"/>
  <c r="I363" i="8" s="1"/>
  <c r="H364" i="8"/>
  <c r="I364" i="8" s="1"/>
  <c r="H365" i="8"/>
  <c r="I365" i="8" s="1"/>
  <c r="H366" i="8"/>
  <c r="I366" i="8" s="1"/>
  <c r="H367" i="8"/>
  <c r="I367" i="8" s="1"/>
  <c r="H368" i="8"/>
  <c r="I368" i="8" s="1"/>
  <c r="H369" i="8"/>
  <c r="I369" i="8" s="1"/>
  <c r="H370" i="8"/>
  <c r="I370" i="8" s="1"/>
  <c r="H371" i="8"/>
  <c r="I371" i="8" s="1"/>
  <c r="H372" i="8"/>
  <c r="I372" i="8" s="1"/>
  <c r="H373" i="8"/>
  <c r="I373" i="8" s="1"/>
  <c r="H374" i="8"/>
  <c r="I374" i="8" s="1"/>
  <c r="H375" i="8"/>
  <c r="I375" i="8" s="1"/>
  <c r="H376" i="8"/>
  <c r="I376" i="8" s="1"/>
  <c r="H377" i="8"/>
  <c r="I377" i="8" s="1"/>
  <c r="H378" i="8"/>
  <c r="I378" i="8" s="1"/>
  <c r="H379" i="8"/>
  <c r="I379" i="8" s="1"/>
  <c r="H380" i="8"/>
  <c r="I380" i="8" s="1"/>
  <c r="H381" i="8"/>
  <c r="I381" i="8" s="1"/>
  <c r="H382" i="8"/>
  <c r="I382" i="8" s="1"/>
  <c r="H383" i="8"/>
  <c r="I383" i="8" s="1"/>
  <c r="H384" i="8"/>
  <c r="I384" i="8" s="1"/>
  <c r="H385" i="8"/>
  <c r="I385" i="8" s="1"/>
  <c r="H386" i="8"/>
  <c r="I386" i="8" s="1"/>
  <c r="H387" i="8"/>
  <c r="I387" i="8" s="1"/>
  <c r="H388" i="8"/>
  <c r="I388" i="8" s="1"/>
  <c r="H389" i="8"/>
  <c r="I389" i="8" s="1"/>
  <c r="H390" i="8"/>
  <c r="I390" i="8" s="1"/>
  <c r="H391" i="8"/>
  <c r="I391" i="8" s="1"/>
  <c r="H392" i="8"/>
  <c r="I392" i="8" s="1"/>
  <c r="H393" i="8"/>
  <c r="I393" i="8" s="1"/>
  <c r="H394" i="8"/>
  <c r="I394" i="8" s="1"/>
  <c r="H395" i="8"/>
  <c r="I395" i="8" s="1"/>
  <c r="H396" i="8"/>
  <c r="I396" i="8" s="1"/>
  <c r="H397" i="8"/>
  <c r="I397" i="8" s="1"/>
  <c r="H398" i="8"/>
  <c r="I398" i="8" s="1"/>
  <c r="H399" i="8"/>
  <c r="I399" i="8" s="1"/>
  <c r="H400" i="8"/>
  <c r="I400" i="8" s="1"/>
  <c r="H401" i="8"/>
  <c r="I401" i="8" s="1"/>
  <c r="H402" i="8"/>
  <c r="I402" i="8" s="1"/>
  <c r="H403" i="8"/>
  <c r="I403" i="8" s="1"/>
  <c r="H404" i="8"/>
  <c r="I404" i="8" s="1"/>
  <c r="H405" i="8"/>
  <c r="I405" i="8" s="1"/>
  <c r="H406" i="8"/>
  <c r="I406" i="8" s="1"/>
  <c r="H407" i="8"/>
  <c r="I407" i="8" s="1"/>
  <c r="H408" i="8"/>
  <c r="I408" i="8" s="1"/>
  <c r="H409" i="8"/>
  <c r="I409" i="8" s="1"/>
  <c r="H410" i="8"/>
  <c r="I410" i="8" s="1"/>
  <c r="H411" i="8"/>
  <c r="I411" i="8" s="1"/>
  <c r="H412" i="8"/>
  <c r="I412" i="8" s="1"/>
  <c r="H413" i="8"/>
  <c r="I413" i="8" s="1"/>
  <c r="H414" i="8"/>
  <c r="I414" i="8" s="1"/>
  <c r="H415" i="8"/>
  <c r="I415" i="8" s="1"/>
  <c r="H416" i="8"/>
  <c r="I416" i="8" s="1"/>
  <c r="H417" i="8"/>
  <c r="I417" i="8" s="1"/>
  <c r="H418" i="8"/>
  <c r="I418" i="8" s="1"/>
  <c r="H419" i="8"/>
  <c r="I419" i="8" s="1"/>
  <c r="H420" i="8"/>
  <c r="I420" i="8" s="1"/>
  <c r="H421" i="8"/>
  <c r="I421" i="8" s="1"/>
  <c r="H422" i="8"/>
  <c r="I422" i="8" s="1"/>
  <c r="H423" i="8"/>
  <c r="I423" i="8" s="1"/>
  <c r="H424" i="8"/>
  <c r="I424" i="8" s="1"/>
  <c r="H425" i="8"/>
  <c r="I425" i="8" s="1"/>
  <c r="H426" i="8"/>
  <c r="I426" i="8" s="1"/>
  <c r="H427" i="8"/>
  <c r="I427" i="8" s="1"/>
  <c r="H428" i="8"/>
  <c r="I428" i="8" s="1"/>
  <c r="H429" i="8"/>
  <c r="I429" i="8" s="1"/>
  <c r="H430" i="8"/>
  <c r="I430" i="8" s="1"/>
  <c r="H431" i="8"/>
  <c r="I431" i="8" s="1"/>
  <c r="H432" i="8"/>
  <c r="I432" i="8" s="1"/>
  <c r="H433" i="8"/>
  <c r="I433" i="8" s="1"/>
  <c r="H434" i="8"/>
  <c r="I434" i="8" s="1"/>
  <c r="H435" i="8"/>
  <c r="I435" i="8" s="1"/>
  <c r="H436" i="8"/>
  <c r="I436" i="8" s="1"/>
  <c r="H437" i="8"/>
  <c r="I437" i="8" s="1"/>
  <c r="H438" i="8"/>
  <c r="I438" i="8" s="1"/>
  <c r="H439" i="8"/>
  <c r="I439" i="8" s="1"/>
  <c r="H440" i="8"/>
  <c r="I440" i="8" s="1"/>
  <c r="H441" i="8"/>
  <c r="I441" i="8" s="1"/>
  <c r="H442" i="8"/>
  <c r="I442" i="8" s="1"/>
  <c r="H443" i="8"/>
  <c r="I443" i="8" s="1"/>
  <c r="H444" i="8"/>
  <c r="I444" i="8" s="1"/>
  <c r="H445" i="8"/>
  <c r="I445" i="8" s="1"/>
  <c r="H446" i="8"/>
  <c r="I446" i="8" s="1"/>
  <c r="H447" i="8"/>
  <c r="I447" i="8" s="1"/>
  <c r="H448" i="8"/>
  <c r="I448" i="8" s="1"/>
  <c r="H449" i="8"/>
  <c r="I449" i="8" s="1"/>
  <c r="H450" i="8"/>
  <c r="I450" i="8" s="1"/>
  <c r="H451" i="8"/>
  <c r="I451" i="8" s="1"/>
  <c r="H452" i="8"/>
  <c r="I452" i="8" s="1"/>
  <c r="H453" i="8"/>
  <c r="I453" i="8" s="1"/>
  <c r="H454" i="8"/>
  <c r="I454" i="8" s="1"/>
  <c r="H455" i="8"/>
  <c r="I455" i="8" s="1"/>
  <c r="H456" i="8"/>
  <c r="I456" i="8" s="1"/>
  <c r="H457" i="8"/>
  <c r="I457" i="8" s="1"/>
  <c r="H458" i="8"/>
  <c r="I458" i="8" s="1"/>
  <c r="H459" i="8"/>
  <c r="I459" i="8" s="1"/>
  <c r="H460" i="8"/>
  <c r="I460" i="8" s="1"/>
  <c r="H461" i="8"/>
  <c r="I461" i="8" s="1"/>
  <c r="H462" i="8"/>
  <c r="I462" i="8" s="1"/>
  <c r="H463" i="8"/>
  <c r="I463" i="8" s="1"/>
  <c r="H464" i="8"/>
  <c r="I464" i="8" s="1"/>
  <c r="H465" i="8"/>
  <c r="I465" i="8" s="1"/>
  <c r="H466" i="8"/>
  <c r="I466" i="8" s="1"/>
  <c r="H467" i="8"/>
  <c r="I467" i="8" s="1"/>
  <c r="H468" i="8"/>
  <c r="I468" i="8" s="1"/>
  <c r="H469" i="8"/>
  <c r="I469" i="8" s="1"/>
  <c r="H470" i="8"/>
  <c r="I470" i="8" s="1"/>
  <c r="H471" i="8"/>
  <c r="I471" i="8" s="1"/>
  <c r="H472" i="8"/>
  <c r="I472" i="8" s="1"/>
  <c r="H473" i="8"/>
  <c r="I473" i="8" s="1"/>
  <c r="H474" i="8"/>
  <c r="I474" i="8" s="1"/>
  <c r="H475" i="8"/>
  <c r="I475" i="8" s="1"/>
  <c r="H476" i="8"/>
  <c r="I476" i="8" s="1"/>
  <c r="H477" i="8"/>
  <c r="I477" i="8" s="1"/>
  <c r="H478" i="8"/>
  <c r="I478" i="8" s="1"/>
  <c r="H479" i="8"/>
  <c r="I479" i="8" s="1"/>
  <c r="H480" i="8"/>
  <c r="I480" i="8" s="1"/>
  <c r="H481" i="8"/>
  <c r="I481" i="8" s="1"/>
  <c r="H482" i="8"/>
  <c r="I482" i="8" s="1"/>
  <c r="H483" i="8"/>
  <c r="I483" i="8" s="1"/>
  <c r="H484" i="8"/>
  <c r="I484" i="8" s="1"/>
  <c r="H485" i="8"/>
  <c r="I485" i="8" s="1"/>
  <c r="H486" i="8"/>
  <c r="I486" i="8" s="1"/>
  <c r="H487" i="8"/>
  <c r="I487" i="8" s="1"/>
  <c r="H488" i="8"/>
  <c r="I488" i="8" s="1"/>
  <c r="H489" i="8"/>
  <c r="I489" i="8" s="1"/>
  <c r="H490" i="8"/>
  <c r="I490" i="8" s="1"/>
  <c r="H491" i="8"/>
  <c r="I491" i="8" s="1"/>
  <c r="H492" i="8"/>
  <c r="I492" i="8" s="1"/>
  <c r="H493" i="8"/>
  <c r="I493" i="8" s="1"/>
  <c r="H494" i="8"/>
  <c r="I494" i="8" s="1"/>
  <c r="H495" i="8"/>
  <c r="I495" i="8" s="1"/>
  <c r="H496" i="8"/>
  <c r="I496" i="8" s="1"/>
  <c r="H497" i="8"/>
  <c r="I497" i="8" s="1"/>
  <c r="H498" i="8"/>
  <c r="I498" i="8" s="1"/>
  <c r="H499" i="8"/>
  <c r="I499" i="8" s="1"/>
  <c r="H500" i="8"/>
  <c r="I500" i="8" s="1"/>
  <c r="H501" i="8"/>
  <c r="I501" i="8" s="1"/>
  <c r="H502" i="8"/>
  <c r="I502" i="8" s="1"/>
  <c r="H503" i="8"/>
  <c r="I503" i="8" s="1"/>
  <c r="H504" i="8"/>
  <c r="I504" i="8" s="1"/>
  <c r="H505" i="8"/>
  <c r="I505" i="8" s="1"/>
  <c r="H506" i="8"/>
  <c r="I506" i="8" s="1"/>
  <c r="H507" i="8"/>
  <c r="I507" i="8" s="1"/>
  <c r="H508" i="8"/>
  <c r="I508" i="8" s="1"/>
  <c r="H509" i="8"/>
  <c r="I509" i="8" s="1"/>
  <c r="H510" i="8"/>
  <c r="I510" i="8" s="1"/>
  <c r="H511" i="8"/>
  <c r="I511" i="8" s="1"/>
  <c r="H512" i="8"/>
  <c r="I512" i="8" s="1"/>
  <c r="H513" i="8"/>
  <c r="I513" i="8" s="1"/>
  <c r="H514" i="8"/>
  <c r="I514" i="8" s="1"/>
  <c r="H515" i="8"/>
  <c r="I515" i="8" s="1"/>
  <c r="H516" i="8"/>
  <c r="I516" i="8" s="1"/>
  <c r="H517" i="8"/>
  <c r="I517" i="8" s="1"/>
  <c r="H518" i="8"/>
  <c r="I518" i="8" s="1"/>
  <c r="H519" i="8"/>
  <c r="I519" i="8" s="1"/>
  <c r="H520" i="8"/>
  <c r="I520" i="8" s="1"/>
  <c r="H521" i="8"/>
  <c r="I521" i="8" s="1"/>
  <c r="H522" i="8"/>
  <c r="I522" i="8" s="1"/>
  <c r="H523" i="8"/>
  <c r="I523" i="8" s="1"/>
  <c r="H524" i="8"/>
  <c r="I524" i="8" s="1"/>
  <c r="H525" i="8"/>
  <c r="I525" i="8" s="1"/>
  <c r="H526" i="8"/>
  <c r="I526" i="8" s="1"/>
  <c r="H527" i="8"/>
  <c r="I527" i="8" s="1"/>
  <c r="K527" i="8" s="1"/>
  <c r="L527" i="8" s="1"/>
  <c r="H528" i="8"/>
  <c r="I528" i="8" s="1"/>
  <c r="H529" i="8"/>
  <c r="I529" i="8" s="1"/>
  <c r="H530" i="8"/>
  <c r="I530" i="8" s="1"/>
  <c r="H531" i="8"/>
  <c r="I531" i="8" s="1"/>
  <c r="H532" i="8"/>
  <c r="I532" i="8" s="1"/>
  <c r="H533" i="8"/>
  <c r="I533" i="8" s="1"/>
  <c r="H534" i="8"/>
  <c r="I534" i="8" s="1"/>
  <c r="H535" i="8"/>
  <c r="I535" i="8" s="1"/>
  <c r="H536" i="8"/>
  <c r="I536" i="8" s="1"/>
  <c r="H537" i="8"/>
  <c r="I537" i="8" s="1"/>
  <c r="H538" i="8"/>
  <c r="I538" i="8" s="1"/>
  <c r="H539" i="8"/>
  <c r="I539" i="8" s="1"/>
  <c r="H540" i="8"/>
  <c r="I540" i="8" s="1"/>
  <c r="H541" i="8"/>
  <c r="I541" i="8" s="1"/>
  <c r="H542" i="8"/>
  <c r="I542" i="8" s="1"/>
  <c r="H543" i="8"/>
  <c r="I543" i="8" s="1"/>
  <c r="H544" i="8"/>
  <c r="I544" i="8" s="1"/>
  <c r="H545" i="8"/>
  <c r="I545" i="8" s="1"/>
  <c r="H546" i="8"/>
  <c r="I546" i="8" s="1"/>
  <c r="H547" i="8"/>
  <c r="I547" i="8" s="1"/>
  <c r="H548" i="8"/>
  <c r="I548" i="8" s="1"/>
  <c r="H549" i="8"/>
  <c r="I549" i="8" s="1"/>
  <c r="H550" i="8"/>
  <c r="I550" i="8" s="1"/>
  <c r="H551" i="8"/>
  <c r="I551" i="8" s="1"/>
  <c r="H552" i="8"/>
  <c r="I552" i="8" s="1"/>
  <c r="H553" i="8"/>
  <c r="I553" i="8" s="1"/>
  <c r="H554" i="8"/>
  <c r="I554" i="8" s="1"/>
  <c r="H555" i="8"/>
  <c r="I555" i="8" s="1"/>
  <c r="H556" i="8"/>
  <c r="I556" i="8" s="1"/>
  <c r="H557" i="8"/>
  <c r="I557" i="8" s="1"/>
  <c r="H558" i="8"/>
  <c r="I558" i="8" s="1"/>
  <c r="H559" i="8"/>
  <c r="I559" i="8" s="1"/>
  <c r="H560" i="8"/>
  <c r="I560" i="8" s="1"/>
  <c r="H561" i="8"/>
  <c r="I561" i="8" s="1"/>
  <c r="H562" i="8"/>
  <c r="I562" i="8" s="1"/>
  <c r="H563" i="8"/>
  <c r="I563" i="8" s="1"/>
  <c r="H564" i="8"/>
  <c r="I564" i="8" s="1"/>
  <c r="H565" i="8"/>
  <c r="I565" i="8" s="1"/>
  <c r="H566" i="8"/>
  <c r="I566" i="8" s="1"/>
  <c r="H567" i="8"/>
  <c r="I567" i="8" s="1"/>
  <c r="K567" i="8" s="1"/>
  <c r="L567" i="8" s="1"/>
  <c r="H568" i="8"/>
  <c r="I568" i="8" s="1"/>
  <c r="H569" i="8"/>
  <c r="I569" i="8" s="1"/>
  <c r="H570" i="8"/>
  <c r="I570" i="8" s="1"/>
  <c r="H571" i="8"/>
  <c r="I571" i="8" s="1"/>
  <c r="H572" i="8"/>
  <c r="I572" i="8" s="1"/>
  <c r="H573" i="8"/>
  <c r="I573" i="8" s="1"/>
  <c r="H574" i="8"/>
  <c r="I574" i="8" s="1"/>
  <c r="H575" i="8"/>
  <c r="I575" i="8" s="1"/>
  <c r="K575" i="8" s="1"/>
  <c r="L575" i="8" s="1"/>
  <c r="H576" i="8"/>
  <c r="I576" i="8" s="1"/>
  <c r="H577" i="8"/>
  <c r="I577" i="8" s="1"/>
  <c r="H578" i="8"/>
  <c r="I578" i="8" s="1"/>
  <c r="H579" i="8"/>
  <c r="I579" i="8" s="1"/>
  <c r="H580" i="8"/>
  <c r="I580" i="8" s="1"/>
  <c r="H581" i="8"/>
  <c r="I581" i="8" s="1"/>
  <c r="H582" i="8"/>
  <c r="I582" i="8" s="1"/>
  <c r="H583" i="8"/>
  <c r="I583" i="8" s="1"/>
  <c r="H584" i="8"/>
  <c r="I584" i="8" s="1"/>
  <c r="H585" i="8"/>
  <c r="I585" i="8" s="1"/>
  <c r="H586" i="8"/>
  <c r="I586" i="8" s="1"/>
  <c r="H587" i="8"/>
  <c r="I587" i="8" s="1"/>
  <c r="H588" i="8"/>
  <c r="I588" i="8" s="1"/>
  <c r="H589" i="8"/>
  <c r="I589" i="8" s="1"/>
  <c r="H590" i="8"/>
  <c r="I590" i="8" s="1"/>
  <c r="H591" i="8"/>
  <c r="I591" i="8" s="1"/>
  <c r="K591" i="8" s="1"/>
  <c r="L591" i="8" s="1"/>
  <c r="H592" i="8"/>
  <c r="I592" i="8" s="1"/>
  <c r="H593" i="8"/>
  <c r="I593" i="8" s="1"/>
  <c r="H594" i="8"/>
  <c r="I594" i="8" s="1"/>
  <c r="H595" i="8"/>
  <c r="I595" i="8" s="1"/>
  <c r="H596" i="8"/>
  <c r="I596" i="8" s="1"/>
  <c r="H597" i="8"/>
  <c r="I597" i="8" s="1"/>
  <c r="H598" i="8"/>
  <c r="I598" i="8" s="1"/>
  <c r="H599" i="8"/>
  <c r="I599" i="8" s="1"/>
  <c r="H600" i="8"/>
  <c r="I600" i="8" s="1"/>
  <c r="H601" i="8"/>
  <c r="I601" i="8" s="1"/>
  <c r="H602" i="8"/>
  <c r="I602" i="8" s="1"/>
  <c r="H603" i="8"/>
  <c r="I603" i="8" s="1"/>
  <c r="H604" i="8"/>
  <c r="I604" i="8" s="1"/>
  <c r="H605" i="8"/>
  <c r="I605" i="8" s="1"/>
  <c r="H606" i="8"/>
  <c r="I606" i="8" s="1"/>
  <c r="H607" i="8"/>
  <c r="I607" i="8" s="1"/>
  <c r="H608" i="8"/>
  <c r="I608" i="8" s="1"/>
  <c r="H609" i="8"/>
  <c r="I609" i="8" s="1"/>
  <c r="H610" i="8"/>
  <c r="I610" i="8" s="1"/>
  <c r="H611" i="8"/>
  <c r="I611" i="8" s="1"/>
  <c r="H612" i="8"/>
  <c r="I612" i="8" s="1"/>
  <c r="H613" i="8"/>
  <c r="I613" i="8" s="1"/>
  <c r="H614" i="8"/>
  <c r="I614" i="8" s="1"/>
  <c r="H615" i="8"/>
  <c r="I615" i="8" s="1"/>
  <c r="H616" i="8"/>
  <c r="I616" i="8" s="1"/>
  <c r="H617" i="8"/>
  <c r="I617" i="8" s="1"/>
  <c r="H618" i="8"/>
  <c r="I618" i="8" s="1"/>
  <c r="H619" i="8"/>
  <c r="I619" i="8" s="1"/>
  <c r="H620" i="8"/>
  <c r="I620" i="8" s="1"/>
  <c r="H621" i="8"/>
  <c r="I621" i="8" s="1"/>
  <c r="H622" i="8"/>
  <c r="I622" i="8" s="1"/>
  <c r="H623" i="8"/>
  <c r="I623" i="8" s="1"/>
  <c r="H624" i="8"/>
  <c r="I624" i="8" s="1"/>
  <c r="H625" i="8"/>
  <c r="I625" i="8" s="1"/>
  <c r="H626" i="8"/>
  <c r="I626" i="8" s="1"/>
  <c r="H627" i="8"/>
  <c r="I627" i="8" s="1"/>
  <c r="H628" i="8"/>
  <c r="I628" i="8" s="1"/>
  <c r="H629" i="8"/>
  <c r="I629" i="8" s="1"/>
  <c r="H630" i="8"/>
  <c r="I630" i="8" s="1"/>
  <c r="H631" i="8"/>
  <c r="I631" i="8" s="1"/>
  <c r="K631" i="8" s="1"/>
  <c r="L631" i="8" s="1"/>
  <c r="H632" i="8"/>
  <c r="I632" i="8" s="1"/>
  <c r="H633" i="8"/>
  <c r="I633" i="8" s="1"/>
  <c r="H634" i="8"/>
  <c r="I634" i="8" s="1"/>
  <c r="H635" i="8"/>
  <c r="I635" i="8" s="1"/>
  <c r="H636" i="8"/>
  <c r="I636" i="8" s="1"/>
  <c r="H637" i="8"/>
  <c r="I637" i="8" s="1"/>
  <c r="H638" i="8"/>
  <c r="I638" i="8" s="1"/>
  <c r="H639" i="8"/>
  <c r="I639" i="8" s="1"/>
  <c r="K639" i="8" s="1"/>
  <c r="L639" i="8" s="1"/>
  <c r="H640" i="8"/>
  <c r="I640" i="8" s="1"/>
  <c r="H641" i="8"/>
  <c r="I641" i="8" s="1"/>
  <c r="H642" i="8"/>
  <c r="I642" i="8" s="1"/>
  <c r="H643" i="8"/>
  <c r="I643" i="8" s="1"/>
  <c r="H644" i="8"/>
  <c r="I644" i="8" s="1"/>
  <c r="H645" i="8"/>
  <c r="I645" i="8" s="1"/>
  <c r="H646" i="8"/>
  <c r="I646" i="8" s="1"/>
  <c r="H647" i="8"/>
  <c r="I647" i="8" s="1"/>
  <c r="H648" i="8"/>
  <c r="I648" i="8" s="1"/>
  <c r="H649" i="8"/>
  <c r="I649" i="8" s="1"/>
  <c r="H650" i="8"/>
  <c r="I650" i="8" s="1"/>
  <c r="H651" i="8"/>
  <c r="I651" i="8" s="1"/>
  <c r="H652" i="8"/>
  <c r="I652" i="8" s="1"/>
  <c r="H653" i="8"/>
  <c r="I653" i="8" s="1"/>
  <c r="H654" i="8"/>
  <c r="I654" i="8" s="1"/>
  <c r="H655" i="8"/>
  <c r="I655" i="8" s="1"/>
  <c r="K655" i="8" s="1"/>
  <c r="L655" i="8" s="1"/>
  <c r="H656" i="8"/>
  <c r="I656" i="8" s="1"/>
  <c r="H657" i="8"/>
  <c r="I657" i="8" s="1"/>
  <c r="H658" i="8"/>
  <c r="I658" i="8" s="1"/>
  <c r="H659" i="8"/>
  <c r="I659" i="8" s="1"/>
  <c r="H660" i="8"/>
  <c r="I660" i="8" s="1"/>
  <c r="H661" i="8"/>
  <c r="I661" i="8" s="1"/>
  <c r="H662" i="8"/>
  <c r="I662" i="8" s="1"/>
  <c r="H663" i="8"/>
  <c r="I663" i="8" s="1"/>
  <c r="H664" i="8"/>
  <c r="I664" i="8" s="1"/>
  <c r="H665" i="8"/>
  <c r="I665" i="8" s="1"/>
  <c r="H666" i="8"/>
  <c r="I666" i="8" s="1"/>
  <c r="H667" i="8"/>
  <c r="I667" i="8" s="1"/>
  <c r="H668" i="8"/>
  <c r="I668" i="8" s="1"/>
  <c r="H669" i="8"/>
  <c r="I669" i="8" s="1"/>
  <c r="H670" i="8"/>
  <c r="I670" i="8" s="1"/>
  <c r="H671" i="8"/>
  <c r="I671" i="8" s="1"/>
  <c r="H672" i="8"/>
  <c r="I672" i="8" s="1"/>
  <c r="H673" i="8"/>
  <c r="I673" i="8" s="1"/>
  <c r="H674" i="8"/>
  <c r="I674" i="8" s="1"/>
  <c r="H675" i="8"/>
  <c r="I675" i="8" s="1"/>
  <c r="H676" i="8"/>
  <c r="I676" i="8" s="1"/>
  <c r="H677" i="8"/>
  <c r="I677" i="8" s="1"/>
  <c r="H678" i="8"/>
  <c r="I678" i="8" s="1"/>
  <c r="H679" i="8"/>
  <c r="I679" i="8" s="1"/>
  <c r="H680" i="8"/>
  <c r="I680" i="8" s="1"/>
  <c r="H681" i="8"/>
  <c r="I681" i="8" s="1"/>
  <c r="H682" i="8"/>
  <c r="I682" i="8" s="1"/>
  <c r="H683" i="8"/>
  <c r="I683" i="8" s="1"/>
  <c r="H684" i="8"/>
  <c r="I684" i="8" s="1"/>
  <c r="H685" i="8"/>
  <c r="I685" i="8" s="1"/>
  <c r="H686" i="8"/>
  <c r="I686" i="8" s="1"/>
  <c r="H687" i="8"/>
  <c r="I687" i="8" s="1"/>
  <c r="H688" i="8"/>
  <c r="I688" i="8" s="1"/>
  <c r="H689" i="8"/>
  <c r="I689" i="8" s="1"/>
  <c r="H690" i="8"/>
  <c r="I690" i="8" s="1"/>
  <c r="H691" i="8"/>
  <c r="I691" i="8" s="1"/>
  <c r="H692" i="8"/>
  <c r="I692" i="8" s="1"/>
  <c r="H693" i="8"/>
  <c r="I693" i="8" s="1"/>
  <c r="H694" i="8"/>
  <c r="I694" i="8" s="1"/>
  <c r="H695" i="8"/>
  <c r="I695" i="8" s="1"/>
  <c r="K695" i="8" s="1"/>
  <c r="L695" i="8" s="1"/>
  <c r="H696" i="8"/>
  <c r="I696" i="8" s="1"/>
  <c r="H697" i="8"/>
  <c r="I697" i="8" s="1"/>
  <c r="H698" i="8"/>
  <c r="I698" i="8" s="1"/>
  <c r="H699" i="8"/>
  <c r="I699" i="8" s="1"/>
  <c r="H700" i="8"/>
  <c r="I700" i="8" s="1"/>
  <c r="H701" i="8"/>
  <c r="I701" i="8" s="1"/>
  <c r="H702" i="8"/>
  <c r="I702" i="8" s="1"/>
  <c r="H703" i="8"/>
  <c r="I703" i="8" s="1"/>
  <c r="K703" i="8" s="1"/>
  <c r="L703" i="8" s="1"/>
  <c r="H704" i="8"/>
  <c r="I704" i="8" s="1"/>
  <c r="H705" i="8"/>
  <c r="I705" i="8" s="1"/>
  <c r="H706" i="8"/>
  <c r="I706" i="8" s="1"/>
  <c r="H707" i="8"/>
  <c r="I707" i="8" s="1"/>
  <c r="H708" i="8"/>
  <c r="I708" i="8" s="1"/>
  <c r="H709" i="8"/>
  <c r="I709" i="8" s="1"/>
  <c r="H710" i="8"/>
  <c r="I710" i="8" s="1"/>
  <c r="H711" i="8"/>
  <c r="I711" i="8" s="1"/>
  <c r="H712" i="8"/>
  <c r="I712" i="8" s="1"/>
  <c r="H713" i="8"/>
  <c r="I713" i="8" s="1"/>
  <c r="H714" i="8"/>
  <c r="I714" i="8" s="1"/>
  <c r="H715" i="8"/>
  <c r="I715" i="8" s="1"/>
  <c r="H716" i="8"/>
  <c r="I716" i="8" s="1"/>
  <c r="H717" i="8"/>
  <c r="I717" i="8" s="1"/>
  <c r="H718" i="8"/>
  <c r="I718" i="8" s="1"/>
  <c r="H719" i="8"/>
  <c r="I719" i="8" s="1"/>
  <c r="K719" i="8" s="1"/>
  <c r="L719" i="8" s="1"/>
  <c r="H720" i="8"/>
  <c r="I720" i="8" s="1"/>
  <c r="H721" i="8"/>
  <c r="I721" i="8" s="1"/>
  <c r="H722" i="8"/>
  <c r="I722" i="8" s="1"/>
  <c r="H723" i="8"/>
  <c r="I723" i="8" s="1"/>
  <c r="H724" i="8"/>
  <c r="I724" i="8" s="1"/>
  <c r="H725" i="8"/>
  <c r="I725" i="8" s="1"/>
  <c r="H726" i="8"/>
  <c r="I726" i="8" s="1"/>
  <c r="H727" i="8"/>
  <c r="I727" i="8" s="1"/>
  <c r="H728" i="8"/>
  <c r="I728" i="8" s="1"/>
  <c r="H729" i="8"/>
  <c r="I729" i="8" s="1"/>
  <c r="H730" i="8"/>
  <c r="I730" i="8" s="1"/>
  <c r="H731" i="8"/>
  <c r="I731" i="8" s="1"/>
  <c r="H732" i="8"/>
  <c r="I732" i="8" s="1"/>
  <c r="H733" i="8"/>
  <c r="I733" i="8" s="1"/>
  <c r="H734" i="8"/>
  <c r="I734" i="8" s="1"/>
  <c r="H735" i="8"/>
  <c r="I735" i="8" s="1"/>
  <c r="H736" i="8"/>
  <c r="I736" i="8" s="1"/>
  <c r="H737" i="8"/>
  <c r="I737" i="8" s="1"/>
  <c r="H738" i="8"/>
  <c r="I738" i="8" s="1"/>
  <c r="H739" i="8"/>
  <c r="I739" i="8" s="1"/>
  <c r="H740" i="8"/>
  <c r="I740" i="8" s="1"/>
  <c r="H741" i="8"/>
  <c r="I741" i="8" s="1"/>
  <c r="H742" i="8"/>
  <c r="I742" i="8" s="1"/>
  <c r="H743" i="8"/>
  <c r="I743" i="8" s="1"/>
  <c r="H744" i="8"/>
  <c r="I744" i="8" s="1"/>
  <c r="H745" i="8"/>
  <c r="I745" i="8" s="1"/>
  <c r="H746" i="8"/>
  <c r="I746" i="8" s="1"/>
  <c r="H747" i="8"/>
  <c r="I747" i="8" s="1"/>
  <c r="H748" i="8"/>
  <c r="I748" i="8" s="1"/>
  <c r="H749" i="8"/>
  <c r="I749" i="8" s="1"/>
  <c r="H750" i="8"/>
  <c r="I750" i="8" s="1"/>
  <c r="H751" i="8"/>
  <c r="I751" i="8" s="1"/>
  <c r="H752" i="8"/>
  <c r="I752" i="8" s="1"/>
  <c r="H753" i="8"/>
  <c r="I753" i="8" s="1"/>
  <c r="H754" i="8"/>
  <c r="I754" i="8" s="1"/>
  <c r="H755" i="8"/>
  <c r="I755" i="8" s="1"/>
  <c r="H756" i="8"/>
  <c r="I756" i="8" s="1"/>
  <c r="H757" i="8"/>
  <c r="I757" i="8" s="1"/>
  <c r="H758" i="8"/>
  <c r="I758" i="8" s="1"/>
  <c r="H759" i="8"/>
  <c r="I759" i="8" s="1"/>
  <c r="K759" i="8" s="1"/>
  <c r="L759" i="8" s="1"/>
  <c r="H760" i="8"/>
  <c r="I760" i="8" s="1"/>
  <c r="H761" i="8"/>
  <c r="I761" i="8" s="1"/>
  <c r="H762" i="8"/>
  <c r="I762" i="8" s="1"/>
  <c r="H763" i="8"/>
  <c r="I763" i="8" s="1"/>
  <c r="H764" i="8"/>
  <c r="I764" i="8" s="1"/>
  <c r="H765" i="8"/>
  <c r="I765" i="8" s="1"/>
  <c r="H766" i="8"/>
  <c r="I766" i="8" s="1"/>
  <c r="H767" i="8"/>
  <c r="I767" i="8" s="1"/>
  <c r="K767" i="8" s="1"/>
  <c r="L767" i="8" s="1"/>
  <c r="H768" i="8"/>
  <c r="I768" i="8" s="1"/>
  <c r="H769" i="8"/>
  <c r="I769" i="8" s="1"/>
  <c r="H770" i="8"/>
  <c r="I770" i="8" s="1"/>
  <c r="H771" i="8"/>
  <c r="I771" i="8" s="1"/>
  <c r="H772" i="8"/>
  <c r="I772" i="8" s="1"/>
  <c r="H773" i="8"/>
  <c r="I773" i="8" s="1"/>
  <c r="H774" i="8"/>
  <c r="I774" i="8" s="1"/>
  <c r="H775" i="8"/>
  <c r="I775" i="8" s="1"/>
  <c r="H776" i="8"/>
  <c r="I776" i="8" s="1"/>
  <c r="H777" i="8"/>
  <c r="I777" i="8" s="1"/>
  <c r="H778" i="8"/>
  <c r="I778" i="8" s="1"/>
  <c r="H779" i="8"/>
  <c r="I779" i="8" s="1"/>
  <c r="H780" i="8"/>
  <c r="I780" i="8" s="1"/>
  <c r="H781" i="8"/>
  <c r="I781" i="8" s="1"/>
  <c r="H782" i="8"/>
  <c r="I782" i="8" s="1"/>
  <c r="H783" i="8"/>
  <c r="I783" i="8" s="1"/>
  <c r="K783" i="8" s="1"/>
  <c r="L783" i="8" s="1"/>
  <c r="H784" i="8"/>
  <c r="I784" i="8" s="1"/>
  <c r="H785" i="8"/>
  <c r="I785" i="8" s="1"/>
  <c r="H786" i="8"/>
  <c r="I786" i="8" s="1"/>
  <c r="H787" i="8"/>
  <c r="I787" i="8" s="1"/>
  <c r="H788" i="8"/>
  <c r="I788" i="8" s="1"/>
  <c r="H789" i="8"/>
  <c r="I789" i="8" s="1"/>
  <c r="H790" i="8"/>
  <c r="I790" i="8" s="1"/>
  <c r="H791" i="8"/>
  <c r="I791" i="8" s="1"/>
  <c r="H792" i="8"/>
  <c r="I792" i="8" s="1"/>
  <c r="H793" i="8"/>
  <c r="I793" i="8" s="1"/>
  <c r="H794" i="8"/>
  <c r="I794" i="8" s="1"/>
  <c r="H795" i="8"/>
  <c r="I795" i="8" s="1"/>
  <c r="H796" i="8"/>
  <c r="I796" i="8" s="1"/>
  <c r="H797" i="8"/>
  <c r="I797" i="8" s="1"/>
  <c r="H798" i="8"/>
  <c r="I798" i="8" s="1"/>
  <c r="H799" i="8"/>
  <c r="I799" i="8" s="1"/>
  <c r="H800" i="8"/>
  <c r="I800" i="8" s="1"/>
  <c r="H801" i="8"/>
  <c r="I801" i="8" s="1"/>
  <c r="H802" i="8"/>
  <c r="I802" i="8" s="1"/>
  <c r="H803" i="8"/>
  <c r="I803" i="8" s="1"/>
  <c r="H804" i="8"/>
  <c r="I804" i="8" s="1"/>
  <c r="H805" i="8"/>
  <c r="I805" i="8" s="1"/>
  <c r="H806" i="8"/>
  <c r="I806" i="8" s="1"/>
  <c r="H807" i="8"/>
  <c r="I807" i="8" s="1"/>
  <c r="H808" i="8"/>
  <c r="I808" i="8" s="1"/>
  <c r="H809" i="8"/>
  <c r="I809" i="8" s="1"/>
  <c r="H810" i="8"/>
  <c r="I810" i="8" s="1"/>
  <c r="H811" i="8"/>
  <c r="I811" i="8" s="1"/>
  <c r="H812" i="8"/>
  <c r="I812" i="8" s="1"/>
  <c r="H813" i="8"/>
  <c r="I813" i="8" s="1"/>
  <c r="H814" i="8"/>
  <c r="I814" i="8" s="1"/>
  <c r="H815" i="8"/>
  <c r="I815" i="8" s="1"/>
  <c r="H816" i="8"/>
  <c r="I816" i="8" s="1"/>
  <c r="H817" i="8"/>
  <c r="I817" i="8" s="1"/>
  <c r="H818" i="8"/>
  <c r="I818" i="8" s="1"/>
  <c r="H819" i="8"/>
  <c r="I819" i="8" s="1"/>
  <c r="H820" i="8"/>
  <c r="I820" i="8" s="1"/>
  <c r="H821" i="8"/>
  <c r="I821" i="8" s="1"/>
  <c r="H822" i="8"/>
  <c r="I822" i="8" s="1"/>
  <c r="H823" i="8"/>
  <c r="I823" i="8" s="1"/>
  <c r="K823" i="8" s="1"/>
  <c r="L823" i="8" s="1"/>
  <c r="H824" i="8"/>
  <c r="I824" i="8" s="1"/>
  <c r="H825" i="8"/>
  <c r="I825" i="8" s="1"/>
  <c r="H826" i="8"/>
  <c r="I826" i="8" s="1"/>
  <c r="H827" i="8"/>
  <c r="I827" i="8" s="1"/>
  <c r="H828" i="8"/>
  <c r="I828" i="8" s="1"/>
  <c r="H829" i="8"/>
  <c r="I829" i="8" s="1"/>
  <c r="H830" i="8"/>
  <c r="I830" i="8" s="1"/>
  <c r="H831" i="8"/>
  <c r="I831" i="8" s="1"/>
  <c r="H832" i="8"/>
  <c r="I832" i="8" s="1"/>
  <c r="H833" i="8"/>
  <c r="I833" i="8" s="1"/>
  <c r="H834" i="8"/>
  <c r="I834" i="8" s="1"/>
  <c r="H835" i="8"/>
  <c r="I835" i="8" s="1"/>
  <c r="H836" i="8"/>
  <c r="I836" i="8" s="1"/>
  <c r="H837" i="8"/>
  <c r="I837" i="8" s="1"/>
  <c r="H838" i="8"/>
  <c r="I838" i="8" s="1"/>
  <c r="H839" i="8"/>
  <c r="I839" i="8" s="1"/>
  <c r="K839" i="8" s="1"/>
  <c r="L839" i="8" s="1"/>
  <c r="H840" i="8"/>
  <c r="I840" i="8" s="1"/>
  <c r="H841" i="8"/>
  <c r="I841" i="8" s="1"/>
  <c r="H842" i="8"/>
  <c r="I842" i="8" s="1"/>
  <c r="H843" i="8"/>
  <c r="I843" i="8" s="1"/>
  <c r="H844" i="8"/>
  <c r="I844" i="8" s="1"/>
  <c r="H845" i="8"/>
  <c r="I845" i="8" s="1"/>
  <c r="H846" i="8"/>
  <c r="I846" i="8" s="1"/>
  <c r="H847" i="8"/>
  <c r="I847" i="8" s="1"/>
  <c r="H848" i="8"/>
  <c r="I848" i="8" s="1"/>
  <c r="H849" i="8"/>
  <c r="I849" i="8" s="1"/>
  <c r="H850" i="8"/>
  <c r="I850" i="8" s="1"/>
  <c r="H851" i="8"/>
  <c r="I851" i="8" s="1"/>
  <c r="H852" i="8"/>
  <c r="I852" i="8" s="1"/>
  <c r="H853" i="8"/>
  <c r="I853" i="8" s="1"/>
  <c r="H854" i="8"/>
  <c r="I854" i="8" s="1"/>
  <c r="H855" i="8"/>
  <c r="I855" i="8" s="1"/>
  <c r="K855" i="8" s="1"/>
  <c r="L855" i="8" s="1"/>
  <c r="H856" i="8"/>
  <c r="I856" i="8" s="1"/>
  <c r="H857" i="8"/>
  <c r="I857" i="8" s="1"/>
  <c r="H858" i="8"/>
  <c r="I858" i="8" s="1"/>
  <c r="H859" i="8"/>
  <c r="I859" i="8" s="1"/>
  <c r="H860" i="8"/>
  <c r="I860" i="8" s="1"/>
  <c r="H861" i="8"/>
  <c r="I861" i="8" s="1"/>
  <c r="H862" i="8"/>
  <c r="I862" i="8" s="1"/>
  <c r="H863" i="8"/>
  <c r="I863" i="8" s="1"/>
  <c r="H864" i="8"/>
  <c r="I864" i="8" s="1"/>
  <c r="H865" i="8"/>
  <c r="I865" i="8" s="1"/>
  <c r="H866" i="8"/>
  <c r="I866" i="8" s="1"/>
  <c r="H867" i="8"/>
  <c r="I867" i="8" s="1"/>
  <c r="H868" i="8"/>
  <c r="I868" i="8" s="1"/>
  <c r="H869" i="8"/>
  <c r="I869" i="8" s="1"/>
  <c r="H870" i="8"/>
  <c r="I870" i="8" s="1"/>
  <c r="H871" i="8"/>
  <c r="I871" i="8" s="1"/>
  <c r="K871" i="8" s="1"/>
  <c r="L871" i="8" s="1"/>
  <c r="H872" i="8"/>
  <c r="I872" i="8" s="1"/>
  <c r="H873" i="8"/>
  <c r="I873" i="8" s="1"/>
  <c r="H874" i="8"/>
  <c r="I874" i="8" s="1"/>
  <c r="H875" i="8"/>
  <c r="I875" i="8" s="1"/>
  <c r="H876" i="8"/>
  <c r="I876" i="8" s="1"/>
  <c r="H877" i="8"/>
  <c r="I877" i="8" s="1"/>
  <c r="H878" i="8"/>
  <c r="I878" i="8" s="1"/>
  <c r="H879" i="8"/>
  <c r="I879" i="8" s="1"/>
  <c r="H880" i="8"/>
  <c r="I880" i="8" s="1"/>
  <c r="H881" i="8"/>
  <c r="I881" i="8" s="1"/>
  <c r="H882" i="8"/>
  <c r="I882" i="8" s="1"/>
  <c r="H883" i="8"/>
  <c r="I883" i="8" s="1"/>
  <c r="H884" i="8"/>
  <c r="I884" i="8" s="1"/>
  <c r="H885" i="8"/>
  <c r="I885" i="8" s="1"/>
  <c r="H886" i="8"/>
  <c r="I886" i="8" s="1"/>
  <c r="H887" i="8"/>
  <c r="I887" i="8" s="1"/>
  <c r="K887" i="8" s="1"/>
  <c r="L887" i="8" s="1"/>
  <c r="H888" i="8"/>
  <c r="I888" i="8" s="1"/>
  <c r="H889" i="8"/>
  <c r="I889" i="8" s="1"/>
  <c r="H890" i="8"/>
  <c r="I890" i="8" s="1"/>
  <c r="H891" i="8"/>
  <c r="I891" i="8" s="1"/>
  <c r="H892" i="8"/>
  <c r="I892" i="8" s="1"/>
  <c r="H893" i="8"/>
  <c r="I893" i="8" s="1"/>
  <c r="H894" i="8"/>
  <c r="I894" i="8" s="1"/>
  <c r="H895" i="8"/>
  <c r="I895" i="8" s="1"/>
  <c r="H896" i="8"/>
  <c r="I896" i="8" s="1"/>
  <c r="H897" i="8"/>
  <c r="I897" i="8" s="1"/>
  <c r="H898" i="8"/>
  <c r="I898" i="8" s="1"/>
  <c r="H899" i="8"/>
  <c r="I899" i="8" s="1"/>
  <c r="H900" i="8"/>
  <c r="I900" i="8" s="1"/>
  <c r="H901" i="8"/>
  <c r="I901" i="8" s="1"/>
  <c r="H902" i="8"/>
  <c r="I902" i="8" s="1"/>
  <c r="H903" i="8"/>
  <c r="I903" i="8" s="1"/>
  <c r="K903" i="8" s="1"/>
  <c r="L903" i="8" s="1"/>
  <c r="H904" i="8"/>
  <c r="I904" i="8" s="1"/>
  <c r="H905" i="8"/>
  <c r="I905" i="8" s="1"/>
  <c r="H906" i="8"/>
  <c r="I906" i="8" s="1"/>
  <c r="H907" i="8"/>
  <c r="I907" i="8" s="1"/>
  <c r="H908" i="8"/>
  <c r="I908" i="8" s="1"/>
  <c r="H909" i="8"/>
  <c r="I909" i="8" s="1"/>
  <c r="H910" i="8"/>
  <c r="I910" i="8" s="1"/>
  <c r="H911" i="8"/>
  <c r="I911" i="8" s="1"/>
  <c r="H912" i="8"/>
  <c r="I912" i="8" s="1"/>
  <c r="H913" i="8"/>
  <c r="I913" i="8" s="1"/>
  <c r="H914" i="8"/>
  <c r="I914" i="8" s="1"/>
  <c r="H915" i="8"/>
  <c r="I915" i="8" s="1"/>
  <c r="H916" i="8"/>
  <c r="I916" i="8" s="1"/>
  <c r="H917" i="8"/>
  <c r="I917" i="8" s="1"/>
  <c r="H918" i="8"/>
  <c r="I918" i="8" s="1"/>
  <c r="H919" i="8"/>
  <c r="I919" i="8" s="1"/>
  <c r="K919" i="8" s="1"/>
  <c r="L919" i="8" s="1"/>
  <c r="H920" i="8"/>
  <c r="I920" i="8" s="1"/>
  <c r="H921" i="8"/>
  <c r="I921" i="8" s="1"/>
  <c r="H922" i="8"/>
  <c r="I922" i="8" s="1"/>
  <c r="H923" i="8"/>
  <c r="I923" i="8" s="1"/>
  <c r="H924" i="8"/>
  <c r="I924" i="8" s="1"/>
  <c r="H925" i="8"/>
  <c r="I925" i="8" s="1"/>
  <c r="H926" i="8"/>
  <c r="I926" i="8" s="1"/>
  <c r="H927" i="8"/>
  <c r="I927" i="8" s="1"/>
  <c r="H928" i="8"/>
  <c r="I928" i="8" s="1"/>
  <c r="H929" i="8"/>
  <c r="I929" i="8" s="1"/>
  <c r="H930" i="8"/>
  <c r="I930" i="8" s="1"/>
  <c r="H931" i="8"/>
  <c r="I931" i="8" s="1"/>
  <c r="H932" i="8"/>
  <c r="I932" i="8" s="1"/>
  <c r="H933" i="8"/>
  <c r="I933" i="8" s="1"/>
  <c r="H934" i="8"/>
  <c r="I934" i="8" s="1"/>
  <c r="H935" i="8"/>
  <c r="I935" i="8" s="1"/>
  <c r="K935" i="8" s="1"/>
  <c r="L935" i="8" s="1"/>
  <c r="H936" i="8"/>
  <c r="I936" i="8" s="1"/>
  <c r="H937" i="8"/>
  <c r="I937" i="8" s="1"/>
  <c r="H938" i="8"/>
  <c r="I938" i="8" s="1"/>
  <c r="H939" i="8"/>
  <c r="I939" i="8" s="1"/>
  <c r="H940" i="8"/>
  <c r="I940" i="8" s="1"/>
  <c r="H941" i="8"/>
  <c r="I941" i="8" s="1"/>
  <c r="H942" i="8"/>
  <c r="I942" i="8" s="1"/>
  <c r="H943" i="8"/>
  <c r="I943" i="8" s="1"/>
  <c r="H944" i="8"/>
  <c r="I944" i="8" s="1"/>
  <c r="H945" i="8"/>
  <c r="I945" i="8" s="1"/>
  <c r="H946" i="8"/>
  <c r="I946" i="8" s="1"/>
  <c r="H947" i="8"/>
  <c r="I947" i="8" s="1"/>
  <c r="H948" i="8"/>
  <c r="I948" i="8" s="1"/>
  <c r="H949" i="8"/>
  <c r="I949" i="8" s="1"/>
  <c r="H950" i="8"/>
  <c r="I950" i="8" s="1"/>
  <c r="H951" i="8"/>
  <c r="I951" i="8" s="1"/>
  <c r="K951" i="8" s="1"/>
  <c r="L951" i="8" s="1"/>
  <c r="H952" i="8"/>
  <c r="I952" i="8" s="1"/>
  <c r="H953" i="8"/>
  <c r="I953" i="8" s="1"/>
  <c r="H954" i="8"/>
  <c r="I954" i="8" s="1"/>
  <c r="H955" i="8"/>
  <c r="I955" i="8" s="1"/>
  <c r="H956" i="8"/>
  <c r="I956" i="8" s="1"/>
  <c r="H957" i="8"/>
  <c r="I957" i="8" s="1"/>
  <c r="H958" i="8"/>
  <c r="I958" i="8" s="1"/>
  <c r="H959" i="8"/>
  <c r="I959" i="8" s="1"/>
  <c r="H960" i="8"/>
  <c r="I960" i="8" s="1"/>
  <c r="H961" i="8"/>
  <c r="I961" i="8" s="1"/>
  <c r="H962" i="8"/>
  <c r="I962" i="8" s="1"/>
  <c r="H963" i="8"/>
  <c r="I963" i="8" s="1"/>
  <c r="H964" i="8"/>
  <c r="I964" i="8" s="1"/>
  <c r="H965" i="8"/>
  <c r="I965" i="8" s="1"/>
  <c r="H966" i="8"/>
  <c r="I966" i="8" s="1"/>
  <c r="H967" i="8"/>
  <c r="I967" i="8" s="1"/>
  <c r="K967" i="8" s="1"/>
  <c r="L967" i="8" s="1"/>
  <c r="H968" i="8"/>
  <c r="I968" i="8" s="1"/>
  <c r="H969" i="8"/>
  <c r="I969" i="8" s="1"/>
  <c r="H970" i="8"/>
  <c r="I970" i="8" s="1"/>
  <c r="H971" i="8"/>
  <c r="I971" i="8" s="1"/>
  <c r="H972" i="8"/>
  <c r="I972" i="8" s="1"/>
  <c r="H973" i="8"/>
  <c r="I973" i="8" s="1"/>
  <c r="H974" i="8"/>
  <c r="I974" i="8" s="1"/>
  <c r="H975" i="8"/>
  <c r="I975" i="8" s="1"/>
  <c r="H976" i="8"/>
  <c r="I976" i="8" s="1"/>
  <c r="H977" i="8"/>
  <c r="I977" i="8" s="1"/>
  <c r="H978" i="8"/>
  <c r="I978" i="8" s="1"/>
  <c r="H979" i="8"/>
  <c r="I979" i="8" s="1"/>
  <c r="H980" i="8"/>
  <c r="I980" i="8" s="1"/>
  <c r="H981" i="8"/>
  <c r="I981" i="8" s="1"/>
  <c r="H982" i="8"/>
  <c r="I982" i="8" s="1"/>
  <c r="H983" i="8"/>
  <c r="I983" i="8" s="1"/>
  <c r="K983" i="8" s="1"/>
  <c r="L983" i="8" s="1"/>
  <c r="H984" i="8"/>
  <c r="I984" i="8" s="1"/>
  <c r="H985" i="8"/>
  <c r="I985" i="8" s="1"/>
  <c r="H986" i="8"/>
  <c r="I986" i="8" s="1"/>
  <c r="H987" i="8"/>
  <c r="I987" i="8" s="1"/>
  <c r="H988" i="8"/>
  <c r="I988" i="8" s="1"/>
  <c r="H989" i="8"/>
  <c r="I989" i="8" s="1"/>
  <c r="H990" i="8"/>
  <c r="I990" i="8" s="1"/>
  <c r="H991" i="8"/>
  <c r="I991" i="8" s="1"/>
  <c r="H992" i="8"/>
  <c r="I992" i="8" s="1"/>
  <c r="H993" i="8"/>
  <c r="I993" i="8" s="1"/>
  <c r="H994" i="8"/>
  <c r="I994" i="8" s="1"/>
  <c r="H995" i="8"/>
  <c r="I995" i="8" s="1"/>
  <c r="H996" i="8"/>
  <c r="I996" i="8" s="1"/>
  <c r="H997" i="8"/>
  <c r="I997" i="8" s="1"/>
  <c r="H998" i="8"/>
  <c r="I998" i="8" s="1"/>
  <c r="H999" i="8"/>
  <c r="I999" i="8" s="1"/>
  <c r="K999" i="8" s="1"/>
  <c r="L999" i="8" s="1"/>
  <c r="H1000" i="8"/>
  <c r="I1000" i="8" s="1"/>
  <c r="H1001" i="8"/>
  <c r="I1001" i="8" s="1"/>
  <c r="H1002" i="8"/>
  <c r="I1002" i="8" s="1"/>
  <c r="H1003" i="8"/>
  <c r="I1003" i="8" s="1"/>
  <c r="H1004" i="8"/>
  <c r="I1004" i="8" s="1"/>
  <c r="H1005" i="8"/>
  <c r="I1005" i="8" s="1"/>
  <c r="H1006" i="8"/>
  <c r="I1006" i="8" s="1"/>
  <c r="H1007" i="8"/>
  <c r="I1007" i="8" s="1"/>
  <c r="H1008" i="8"/>
  <c r="I1008" i="8" s="1"/>
  <c r="H1009" i="8"/>
  <c r="I1009" i="8" s="1"/>
  <c r="H1010" i="8"/>
  <c r="I1010" i="8" s="1"/>
  <c r="H1011" i="8"/>
  <c r="I1011" i="8" s="1"/>
  <c r="H1012" i="8"/>
  <c r="I1012" i="8" s="1"/>
  <c r="H1013" i="8"/>
  <c r="I1013" i="8" s="1"/>
  <c r="H1014" i="8"/>
  <c r="I1014" i="8" s="1"/>
  <c r="H1015" i="8"/>
  <c r="I1015" i="8" s="1"/>
  <c r="K1015" i="8" s="1"/>
  <c r="L1015" i="8" s="1"/>
  <c r="H1016" i="8"/>
  <c r="I1016" i="8" s="1"/>
  <c r="H1017" i="8"/>
  <c r="I1017" i="8" s="1"/>
  <c r="H1018" i="8"/>
  <c r="I1018" i="8" s="1"/>
  <c r="H1019" i="8"/>
  <c r="I1019" i="8" s="1"/>
  <c r="H1020" i="8"/>
  <c r="I1020" i="8" s="1"/>
  <c r="H1021" i="8"/>
  <c r="I1021" i="8" s="1"/>
  <c r="H1022" i="8"/>
  <c r="I1022" i="8" s="1"/>
  <c r="H1023" i="8"/>
  <c r="I1023" i="8" s="1"/>
  <c r="H1024" i="8"/>
  <c r="I1024" i="8" s="1"/>
  <c r="H1025" i="8"/>
  <c r="I1025" i="8" s="1"/>
  <c r="H1026" i="8"/>
  <c r="I1026" i="8" s="1"/>
  <c r="H1027" i="8"/>
  <c r="I1027" i="8" s="1"/>
  <c r="H1028" i="8"/>
  <c r="I1028" i="8" s="1"/>
  <c r="H1029" i="8"/>
  <c r="I1029" i="8" s="1"/>
  <c r="H1030" i="8"/>
  <c r="I1030" i="8" s="1"/>
  <c r="H1031" i="8"/>
  <c r="I1031" i="8" s="1"/>
  <c r="K1031" i="8" s="1"/>
  <c r="L1031" i="8" s="1"/>
  <c r="H1032" i="8"/>
  <c r="I1032" i="8" s="1"/>
  <c r="H1033" i="8"/>
  <c r="I1033" i="8" s="1"/>
  <c r="H1034" i="8"/>
  <c r="I1034" i="8" s="1"/>
  <c r="H1035" i="8"/>
  <c r="I1035" i="8" s="1"/>
  <c r="H1036" i="8"/>
  <c r="I1036" i="8" s="1"/>
  <c r="H1037" i="8"/>
  <c r="I1037" i="8" s="1"/>
  <c r="H1038" i="8"/>
  <c r="I1038" i="8" s="1"/>
  <c r="H1039" i="8"/>
  <c r="I1039" i="8" s="1"/>
  <c r="H1040" i="8"/>
  <c r="I1040" i="8" s="1"/>
  <c r="H1041" i="8"/>
  <c r="I1041" i="8" s="1"/>
  <c r="H1042" i="8"/>
  <c r="I1042" i="8" s="1"/>
  <c r="H1043" i="8"/>
  <c r="I1043" i="8" s="1"/>
  <c r="H1044" i="8"/>
  <c r="I1044" i="8" s="1"/>
  <c r="H1045" i="8"/>
  <c r="I1045" i="8" s="1"/>
  <c r="H1046" i="8"/>
  <c r="I1046" i="8" s="1"/>
  <c r="H1047" i="8"/>
  <c r="I1047" i="8" s="1"/>
  <c r="K1047" i="8" s="1"/>
  <c r="L1047" i="8" s="1"/>
  <c r="H1048" i="8"/>
  <c r="I1048" i="8" s="1"/>
  <c r="H1049" i="8"/>
  <c r="I1049" i="8" s="1"/>
  <c r="H1050" i="8"/>
  <c r="I1050" i="8" s="1"/>
  <c r="H1051" i="8"/>
  <c r="I1051" i="8" s="1"/>
  <c r="H1052" i="8"/>
  <c r="I1052" i="8" s="1"/>
  <c r="H1053" i="8"/>
  <c r="I1053" i="8" s="1"/>
  <c r="H1054" i="8"/>
  <c r="I1054" i="8" s="1"/>
  <c r="H1055" i="8"/>
  <c r="I1055" i="8" s="1"/>
  <c r="H1056" i="8"/>
  <c r="I1056" i="8" s="1"/>
  <c r="H1057" i="8"/>
  <c r="I1057" i="8" s="1"/>
  <c r="H1058" i="8"/>
  <c r="I1058" i="8" s="1"/>
  <c r="H1059" i="8"/>
  <c r="I1059" i="8" s="1"/>
  <c r="H1060" i="8"/>
  <c r="I1060" i="8" s="1"/>
  <c r="H1061" i="8"/>
  <c r="I1061" i="8" s="1"/>
  <c r="H1062" i="8"/>
  <c r="I1062" i="8" s="1"/>
  <c r="H1063" i="8"/>
  <c r="I1063" i="8" s="1"/>
  <c r="K1063" i="8" s="1"/>
  <c r="L1063" i="8" s="1"/>
  <c r="H1064" i="8"/>
  <c r="I1064" i="8" s="1"/>
  <c r="H1065" i="8"/>
  <c r="I1065" i="8" s="1"/>
  <c r="H1066" i="8"/>
  <c r="I1066" i="8" s="1"/>
  <c r="H1067" i="8"/>
  <c r="I1067" i="8" s="1"/>
  <c r="H1068" i="8"/>
  <c r="I1068" i="8" s="1"/>
  <c r="H1069" i="8"/>
  <c r="I1069" i="8" s="1"/>
  <c r="H1070" i="8"/>
  <c r="I1070" i="8" s="1"/>
  <c r="H1071" i="8"/>
  <c r="I1071" i="8" s="1"/>
  <c r="H1072" i="8"/>
  <c r="I1072" i="8" s="1"/>
  <c r="H1073" i="8"/>
  <c r="I1073" i="8" s="1"/>
  <c r="H1074" i="8"/>
  <c r="I1074" i="8" s="1"/>
  <c r="H1075" i="8"/>
  <c r="I1075" i="8" s="1"/>
  <c r="H1076" i="8"/>
  <c r="I1076" i="8" s="1"/>
  <c r="H1077" i="8"/>
  <c r="I1077" i="8" s="1"/>
  <c r="H1078" i="8"/>
  <c r="I1078" i="8" s="1"/>
  <c r="H1079" i="8"/>
  <c r="I1079" i="8" s="1"/>
  <c r="K1079" i="8" s="1"/>
  <c r="L1079" i="8" s="1"/>
  <c r="H1080" i="8"/>
  <c r="I1080" i="8" s="1"/>
  <c r="H1081" i="8"/>
  <c r="I1081" i="8" s="1"/>
  <c r="H1082" i="8"/>
  <c r="I1082" i="8" s="1"/>
  <c r="H1083" i="8"/>
  <c r="I1083" i="8" s="1"/>
  <c r="H1084" i="8"/>
  <c r="I1084" i="8" s="1"/>
  <c r="H1085" i="8"/>
  <c r="I1085" i="8" s="1"/>
  <c r="H1086" i="8"/>
  <c r="I1086" i="8" s="1"/>
  <c r="H1087" i="8"/>
  <c r="I1087" i="8" s="1"/>
  <c r="H1088" i="8"/>
  <c r="I1088" i="8" s="1"/>
  <c r="H1089" i="8"/>
  <c r="I1089" i="8" s="1"/>
  <c r="H1090" i="8"/>
  <c r="I1090" i="8" s="1"/>
  <c r="H1091" i="8"/>
  <c r="I1091" i="8" s="1"/>
  <c r="H1092" i="8"/>
  <c r="I1092" i="8" s="1"/>
  <c r="H1093" i="8"/>
  <c r="I1093" i="8" s="1"/>
  <c r="H1094" i="8"/>
  <c r="I1094" i="8" s="1"/>
  <c r="H1095" i="8"/>
  <c r="I1095" i="8" s="1"/>
  <c r="K1095" i="8" s="1"/>
  <c r="L1095" i="8" s="1"/>
  <c r="H1096" i="8"/>
  <c r="I1096" i="8" s="1"/>
  <c r="H1097" i="8"/>
  <c r="I1097" i="8" s="1"/>
  <c r="H1098" i="8"/>
  <c r="I1098" i="8" s="1"/>
  <c r="H1099" i="8"/>
  <c r="I1099" i="8" s="1"/>
  <c r="H1100" i="8"/>
  <c r="I1100" i="8" s="1"/>
  <c r="H1101" i="8"/>
  <c r="I1101" i="8" s="1"/>
  <c r="H1102" i="8"/>
  <c r="I1102" i="8" s="1"/>
  <c r="H1103" i="8"/>
  <c r="I1103" i="8" s="1"/>
  <c r="K1103" i="8" s="1"/>
  <c r="L1103" i="8" s="1"/>
  <c r="H1104" i="8"/>
  <c r="I1104" i="8" s="1"/>
  <c r="H1105" i="8"/>
  <c r="I1105" i="8" s="1"/>
  <c r="H1106" i="8"/>
  <c r="I1106" i="8" s="1"/>
  <c r="H1107" i="8"/>
  <c r="I1107" i="8" s="1"/>
  <c r="H1108" i="8"/>
  <c r="I1108" i="8" s="1"/>
  <c r="H1109" i="8"/>
  <c r="I1109" i="8" s="1"/>
  <c r="H1110" i="8"/>
  <c r="I1110" i="8" s="1"/>
  <c r="H1111" i="8"/>
  <c r="I1111" i="8" s="1"/>
  <c r="K1111" i="8" s="1"/>
  <c r="L1111" i="8" s="1"/>
  <c r="H1112" i="8"/>
  <c r="I1112" i="8" s="1"/>
  <c r="H1113" i="8"/>
  <c r="I1113" i="8" s="1"/>
  <c r="H1114" i="8"/>
  <c r="I1114" i="8" s="1"/>
  <c r="H1115" i="8"/>
  <c r="I1115" i="8" s="1"/>
  <c r="H1116" i="8"/>
  <c r="I1116" i="8" s="1"/>
  <c r="H1117" i="8"/>
  <c r="I1117" i="8" s="1"/>
  <c r="H1118" i="8"/>
  <c r="I1118" i="8" s="1"/>
  <c r="H1119" i="8"/>
  <c r="I1119" i="8" s="1"/>
  <c r="H1120" i="8"/>
  <c r="I1120" i="8" s="1"/>
  <c r="H1121" i="8"/>
  <c r="I1121" i="8" s="1"/>
  <c r="H1122" i="8"/>
  <c r="I1122" i="8" s="1"/>
  <c r="H1123" i="8"/>
  <c r="I1123" i="8" s="1"/>
  <c r="H1124" i="8"/>
  <c r="I1124" i="8" s="1"/>
  <c r="H1125" i="8"/>
  <c r="I1125" i="8" s="1"/>
  <c r="H1126" i="8"/>
  <c r="I1126" i="8" s="1"/>
  <c r="H1127" i="8"/>
  <c r="I1127" i="8" s="1"/>
  <c r="K1127" i="8" s="1"/>
  <c r="L1127" i="8" s="1"/>
  <c r="H1128" i="8"/>
  <c r="I1128" i="8" s="1"/>
  <c r="H1129" i="8"/>
  <c r="I1129" i="8" s="1"/>
  <c r="H1130" i="8"/>
  <c r="I1130" i="8" s="1"/>
  <c r="H1131" i="8"/>
  <c r="I1131" i="8" s="1"/>
  <c r="H1132" i="8"/>
  <c r="I1132" i="8" s="1"/>
  <c r="H1133" i="8"/>
  <c r="I1133" i="8" s="1"/>
  <c r="H1134" i="8"/>
  <c r="I1134" i="8" s="1"/>
  <c r="H1135" i="8"/>
  <c r="I1135" i="8" s="1"/>
  <c r="K1135" i="8" s="1"/>
  <c r="L1135" i="8" s="1"/>
  <c r="H1136" i="8"/>
  <c r="I1136" i="8" s="1"/>
  <c r="H1137" i="8"/>
  <c r="I1137" i="8" s="1"/>
  <c r="H1138" i="8"/>
  <c r="I1138" i="8" s="1"/>
  <c r="H1139" i="8"/>
  <c r="I1139" i="8" s="1"/>
  <c r="H1140" i="8"/>
  <c r="I1140" i="8" s="1"/>
  <c r="H1141" i="8"/>
  <c r="I1141" i="8" s="1"/>
  <c r="H1142" i="8"/>
  <c r="I1142" i="8" s="1"/>
  <c r="H1143" i="8"/>
  <c r="I1143" i="8" s="1"/>
  <c r="K1143" i="8" s="1"/>
  <c r="L1143" i="8" s="1"/>
  <c r="H1144" i="8"/>
  <c r="I1144" i="8" s="1"/>
  <c r="H1145" i="8"/>
  <c r="I1145" i="8" s="1"/>
  <c r="H1146" i="8"/>
  <c r="I1146" i="8" s="1"/>
  <c r="H1147" i="8"/>
  <c r="I1147" i="8" s="1"/>
  <c r="H1148" i="8"/>
  <c r="I1148" i="8" s="1"/>
  <c r="H1149" i="8"/>
  <c r="I1149" i="8" s="1"/>
  <c r="H1150" i="8"/>
  <c r="I1150" i="8" s="1"/>
  <c r="H1151" i="8"/>
  <c r="I1151" i="8" s="1"/>
  <c r="K1151" i="8" s="1"/>
  <c r="L1151" i="8" s="1"/>
  <c r="H1152" i="8"/>
  <c r="I1152" i="8" s="1"/>
  <c r="H1153" i="8"/>
  <c r="I1153" i="8" s="1"/>
  <c r="H1154" i="8"/>
  <c r="I1154" i="8" s="1"/>
  <c r="H1155" i="8"/>
  <c r="I1155" i="8" s="1"/>
  <c r="H1156" i="8"/>
  <c r="I1156" i="8" s="1"/>
  <c r="H1157" i="8"/>
  <c r="I1157" i="8" s="1"/>
  <c r="H1158" i="8"/>
  <c r="I1158" i="8" s="1"/>
  <c r="H1159" i="8"/>
  <c r="I1159" i="8" s="1"/>
  <c r="K1159" i="8" s="1"/>
  <c r="L1159" i="8" s="1"/>
  <c r="H1160" i="8"/>
  <c r="I1160" i="8" s="1"/>
  <c r="H1161" i="8"/>
  <c r="I1161" i="8" s="1"/>
  <c r="H1162" i="8"/>
  <c r="I1162" i="8" s="1"/>
  <c r="H1163" i="8"/>
  <c r="I1163" i="8" s="1"/>
  <c r="H1164" i="8"/>
  <c r="I1164" i="8" s="1"/>
  <c r="H1165" i="8"/>
  <c r="I1165" i="8" s="1"/>
  <c r="H1166" i="8"/>
  <c r="I1166" i="8" s="1"/>
  <c r="H1167" i="8"/>
  <c r="I1167" i="8" s="1"/>
  <c r="K1167" i="8" s="1"/>
  <c r="L1167" i="8" s="1"/>
  <c r="H1168" i="8"/>
  <c r="I1168" i="8" s="1"/>
  <c r="H1169" i="8"/>
  <c r="I1169" i="8" s="1"/>
  <c r="H1170" i="8"/>
  <c r="I1170" i="8" s="1"/>
  <c r="H1171" i="8"/>
  <c r="I1171" i="8" s="1"/>
  <c r="H1172" i="8"/>
  <c r="I1172" i="8" s="1"/>
  <c r="H1173" i="8"/>
  <c r="I1173" i="8" s="1"/>
  <c r="H1174" i="8"/>
  <c r="I1174" i="8" s="1"/>
  <c r="H1175" i="8"/>
  <c r="I1175" i="8" s="1"/>
  <c r="K1175" i="8" s="1"/>
  <c r="L1175" i="8" s="1"/>
  <c r="H1176" i="8"/>
  <c r="I1176" i="8" s="1"/>
  <c r="H1177" i="8"/>
  <c r="I1177" i="8" s="1"/>
  <c r="H1178" i="8"/>
  <c r="I1178" i="8" s="1"/>
  <c r="H1179" i="8"/>
  <c r="I1179" i="8" s="1"/>
  <c r="H1180" i="8"/>
  <c r="I1180" i="8" s="1"/>
  <c r="H1181" i="8"/>
  <c r="I1181" i="8" s="1"/>
  <c r="H1182" i="8"/>
  <c r="I1182" i="8" s="1"/>
  <c r="H1183" i="8"/>
  <c r="I1183" i="8" s="1"/>
  <c r="H1184" i="8"/>
  <c r="I1184" i="8" s="1"/>
  <c r="H1185" i="8"/>
  <c r="I1185" i="8" s="1"/>
  <c r="H1186" i="8"/>
  <c r="I1186" i="8" s="1"/>
  <c r="H1187" i="8"/>
  <c r="I1187" i="8" s="1"/>
  <c r="H1188" i="8"/>
  <c r="I1188" i="8" s="1"/>
  <c r="H1189" i="8"/>
  <c r="I1189" i="8" s="1"/>
  <c r="H1190" i="8"/>
  <c r="I1190" i="8" s="1"/>
  <c r="H1191" i="8"/>
  <c r="I1191" i="8" s="1"/>
  <c r="K1191" i="8" s="1"/>
  <c r="L1191" i="8" s="1"/>
  <c r="H1192" i="8"/>
  <c r="I1192" i="8" s="1"/>
  <c r="H1193" i="8"/>
  <c r="I1193" i="8" s="1"/>
  <c r="H1194" i="8"/>
  <c r="I1194" i="8" s="1"/>
  <c r="H1195" i="8"/>
  <c r="I1195" i="8" s="1"/>
  <c r="H1196" i="8"/>
  <c r="I1196" i="8" s="1"/>
  <c r="H1197" i="8"/>
  <c r="I1197" i="8" s="1"/>
  <c r="H1198" i="8"/>
  <c r="I1198" i="8" s="1"/>
  <c r="H1199" i="8"/>
  <c r="I1199" i="8" s="1"/>
  <c r="K1199" i="8" s="1"/>
  <c r="L1199" i="8" s="1"/>
  <c r="H1200" i="8"/>
  <c r="I1200" i="8" s="1"/>
  <c r="H1201" i="8"/>
  <c r="I1201" i="8" s="1"/>
  <c r="H1202" i="8"/>
  <c r="I1202" i="8" s="1"/>
  <c r="H1203" i="8"/>
  <c r="I1203" i="8" s="1"/>
  <c r="H1204" i="8"/>
  <c r="I1204" i="8" s="1"/>
  <c r="H1205" i="8"/>
  <c r="I1205" i="8" s="1"/>
  <c r="H1206" i="8"/>
  <c r="I1206" i="8" s="1"/>
  <c r="H1207" i="8"/>
  <c r="I1207" i="8" s="1"/>
  <c r="K1207" i="8" s="1"/>
  <c r="L1207" i="8" s="1"/>
  <c r="H1208" i="8"/>
  <c r="I1208" i="8" s="1"/>
  <c r="H1209" i="8"/>
  <c r="I1209" i="8" s="1"/>
  <c r="H1210" i="8"/>
  <c r="I1210" i="8" s="1"/>
  <c r="H1211" i="8"/>
  <c r="I1211" i="8" s="1"/>
  <c r="H1212" i="8"/>
  <c r="I1212" i="8" s="1"/>
  <c r="H1213" i="8"/>
  <c r="I1213" i="8" s="1"/>
  <c r="H1214" i="8"/>
  <c r="I1214" i="8" s="1"/>
  <c r="H1215" i="8"/>
  <c r="I1215" i="8" s="1"/>
  <c r="K1215" i="8" s="1"/>
  <c r="L1215" i="8" s="1"/>
  <c r="H1216" i="8"/>
  <c r="I1216" i="8" s="1"/>
  <c r="H1217" i="8"/>
  <c r="I1217" i="8" s="1"/>
  <c r="H1218" i="8"/>
  <c r="I1218" i="8" s="1"/>
  <c r="H1219" i="8"/>
  <c r="I1219" i="8" s="1"/>
  <c r="H1220" i="8"/>
  <c r="I1220" i="8" s="1"/>
  <c r="H1221" i="8"/>
  <c r="I1221" i="8" s="1"/>
  <c r="H1222" i="8"/>
  <c r="I1222" i="8" s="1"/>
  <c r="H1223" i="8"/>
  <c r="I1223" i="8" s="1"/>
  <c r="K1223" i="8" s="1"/>
  <c r="L1223" i="8" s="1"/>
  <c r="H1224" i="8"/>
  <c r="I1224" i="8" s="1"/>
  <c r="H1225" i="8"/>
  <c r="I1225" i="8" s="1"/>
  <c r="H1226" i="8"/>
  <c r="I1226" i="8" s="1"/>
  <c r="H1227" i="8"/>
  <c r="I1227" i="8" s="1"/>
  <c r="H1228" i="8"/>
  <c r="I1228" i="8" s="1"/>
  <c r="H1229" i="8"/>
  <c r="I1229" i="8" s="1"/>
  <c r="H1230" i="8"/>
  <c r="I1230" i="8" s="1"/>
  <c r="H1231" i="8"/>
  <c r="I1231" i="8" s="1"/>
  <c r="K1231" i="8" s="1"/>
  <c r="L1231" i="8" s="1"/>
  <c r="H1232" i="8"/>
  <c r="I1232" i="8" s="1"/>
  <c r="H1233" i="8"/>
  <c r="I1233" i="8" s="1"/>
  <c r="H1234" i="8"/>
  <c r="I1234" i="8" s="1"/>
  <c r="H1235" i="8"/>
  <c r="I1235" i="8" s="1"/>
  <c r="H1236" i="8"/>
  <c r="I1236" i="8" s="1"/>
  <c r="H1237" i="8"/>
  <c r="I1237" i="8" s="1"/>
  <c r="H1238" i="8"/>
  <c r="I1238" i="8" s="1"/>
  <c r="H1239" i="8"/>
  <c r="I1239" i="8" s="1"/>
  <c r="K1239" i="8" s="1"/>
  <c r="L1239" i="8" s="1"/>
  <c r="H1240" i="8"/>
  <c r="I1240" i="8" s="1"/>
  <c r="H1241" i="8"/>
  <c r="I1241" i="8" s="1"/>
  <c r="H1242" i="8"/>
  <c r="I1242" i="8" s="1"/>
  <c r="H1243" i="8"/>
  <c r="I1243" i="8" s="1"/>
  <c r="H1244" i="8"/>
  <c r="I1244" i="8" s="1"/>
  <c r="H1245" i="8"/>
  <c r="I1245" i="8" s="1"/>
  <c r="H1246" i="8"/>
  <c r="I1246" i="8" s="1"/>
  <c r="H1247" i="8"/>
  <c r="I1247" i="8" s="1"/>
  <c r="H1248" i="8"/>
  <c r="I1248" i="8" s="1"/>
  <c r="H1249" i="8"/>
  <c r="I1249" i="8" s="1"/>
  <c r="H1250" i="8"/>
  <c r="I1250" i="8" s="1"/>
  <c r="H1251" i="8"/>
  <c r="I1251" i="8" s="1"/>
  <c r="H1252" i="8"/>
  <c r="I1252" i="8" s="1"/>
  <c r="H1253" i="8"/>
  <c r="I1253" i="8" s="1"/>
  <c r="H1254" i="8"/>
  <c r="I1254" i="8" s="1"/>
  <c r="H1255" i="8"/>
  <c r="I1255" i="8" s="1"/>
  <c r="K1255" i="8" s="1"/>
  <c r="L1255" i="8" s="1"/>
  <c r="H1256" i="8"/>
  <c r="I1256" i="8" s="1"/>
  <c r="H1257" i="8"/>
  <c r="I1257" i="8" s="1"/>
  <c r="H1258" i="8"/>
  <c r="I1258" i="8" s="1"/>
  <c r="H1259" i="8"/>
  <c r="I1259" i="8" s="1"/>
  <c r="H1260" i="8"/>
  <c r="I1260" i="8" s="1"/>
  <c r="H1261" i="8"/>
  <c r="I1261" i="8" s="1"/>
  <c r="H1262" i="8"/>
  <c r="I1262" i="8" s="1"/>
  <c r="H1263" i="8"/>
  <c r="I1263" i="8" s="1"/>
  <c r="K1263" i="8" s="1"/>
  <c r="L1263" i="8" s="1"/>
  <c r="H1264" i="8"/>
  <c r="I1264" i="8" s="1"/>
  <c r="H1265" i="8"/>
  <c r="I1265" i="8" s="1"/>
  <c r="H1266" i="8"/>
  <c r="I1266" i="8" s="1"/>
  <c r="H1267" i="8"/>
  <c r="I1267" i="8" s="1"/>
  <c r="H1268" i="8"/>
  <c r="I1268" i="8" s="1"/>
  <c r="H1269" i="8"/>
  <c r="I1269" i="8" s="1"/>
  <c r="H1270" i="8"/>
  <c r="I1270" i="8" s="1"/>
  <c r="H1271" i="8"/>
  <c r="I1271" i="8" s="1"/>
  <c r="K1271" i="8" s="1"/>
  <c r="L1271" i="8" s="1"/>
  <c r="H1272" i="8"/>
  <c r="I1272" i="8" s="1"/>
  <c r="H1273" i="8"/>
  <c r="I1273" i="8" s="1"/>
  <c r="H1274" i="8"/>
  <c r="I1274" i="8" s="1"/>
  <c r="H1275" i="8"/>
  <c r="I1275" i="8" s="1"/>
  <c r="H1276" i="8"/>
  <c r="I1276" i="8" s="1"/>
  <c r="H1277" i="8"/>
  <c r="I1277" i="8" s="1"/>
  <c r="H1278" i="8"/>
  <c r="I1278" i="8" s="1"/>
  <c r="H1279" i="8"/>
  <c r="I1279" i="8" s="1"/>
  <c r="K1279" i="8" s="1"/>
  <c r="L1279" i="8" s="1"/>
  <c r="H1280" i="8"/>
  <c r="I1280" i="8" s="1"/>
  <c r="H1281" i="8"/>
  <c r="I1281" i="8" s="1"/>
  <c r="H1282" i="8"/>
  <c r="I1282" i="8" s="1"/>
  <c r="H1283" i="8"/>
  <c r="I1283" i="8" s="1"/>
  <c r="H1284" i="8"/>
  <c r="I1284" i="8" s="1"/>
  <c r="H1285" i="8"/>
  <c r="I1285" i="8" s="1"/>
  <c r="H1286" i="8"/>
  <c r="I1286" i="8" s="1"/>
  <c r="H1287" i="8"/>
  <c r="I1287" i="8" s="1"/>
  <c r="K1287" i="8" s="1"/>
  <c r="L1287" i="8" s="1"/>
  <c r="H1288" i="8"/>
  <c r="I1288" i="8" s="1"/>
  <c r="H1289" i="8"/>
  <c r="I1289" i="8" s="1"/>
  <c r="H1290" i="8"/>
  <c r="I1290" i="8" s="1"/>
  <c r="H1291" i="8"/>
  <c r="I1291" i="8" s="1"/>
  <c r="H1292" i="8"/>
  <c r="I1292" i="8" s="1"/>
  <c r="H1293" i="8"/>
  <c r="I1293" i="8" s="1"/>
  <c r="H1294" i="8"/>
  <c r="I1294" i="8" s="1"/>
  <c r="H1295" i="8"/>
  <c r="I1295" i="8" s="1"/>
  <c r="K1295" i="8" s="1"/>
  <c r="L1295" i="8" s="1"/>
  <c r="H1296" i="8"/>
  <c r="I1296" i="8" s="1"/>
  <c r="H1297" i="8"/>
  <c r="I1297" i="8" s="1"/>
  <c r="H1298" i="8"/>
  <c r="I1298" i="8" s="1"/>
  <c r="H1299" i="8"/>
  <c r="I1299" i="8" s="1"/>
  <c r="H1300" i="8"/>
  <c r="I1300" i="8" s="1"/>
  <c r="H1301" i="8"/>
  <c r="I1301" i="8" s="1"/>
  <c r="H1302" i="8"/>
  <c r="I1302" i="8" s="1"/>
  <c r="H1303" i="8"/>
  <c r="I1303" i="8" s="1"/>
  <c r="K1303" i="8" s="1"/>
  <c r="L1303" i="8" s="1"/>
  <c r="H1304" i="8"/>
  <c r="I1304" i="8" s="1"/>
  <c r="H1305" i="8"/>
  <c r="I1305" i="8" s="1"/>
  <c r="H1306" i="8"/>
  <c r="I1306" i="8" s="1"/>
  <c r="H1307" i="8"/>
  <c r="I1307" i="8" s="1"/>
  <c r="H1308" i="8"/>
  <c r="I1308" i="8" s="1"/>
  <c r="H1309" i="8"/>
  <c r="I1309" i="8" s="1"/>
  <c r="H1310" i="8"/>
  <c r="I1310" i="8" s="1"/>
  <c r="H1311" i="8"/>
  <c r="I1311" i="8" s="1"/>
  <c r="H1312" i="8"/>
  <c r="I1312" i="8" s="1"/>
  <c r="H1313" i="8"/>
  <c r="I1313" i="8" s="1"/>
  <c r="H1314" i="8"/>
  <c r="I1314" i="8" s="1"/>
  <c r="H1315" i="8"/>
  <c r="I1315" i="8" s="1"/>
  <c r="H1316" i="8"/>
  <c r="I1316" i="8" s="1"/>
  <c r="H1317" i="8"/>
  <c r="I1317" i="8" s="1"/>
  <c r="H1318" i="8"/>
  <c r="I1318" i="8" s="1"/>
  <c r="H1319" i="8"/>
  <c r="I1319" i="8" s="1"/>
  <c r="K1319" i="8" s="1"/>
  <c r="L1319" i="8" s="1"/>
  <c r="H1320" i="8"/>
  <c r="I1320" i="8" s="1"/>
  <c r="H1321" i="8"/>
  <c r="I1321" i="8" s="1"/>
  <c r="H1322" i="8"/>
  <c r="I1322" i="8" s="1"/>
  <c r="H1323" i="8"/>
  <c r="I1323" i="8" s="1"/>
  <c r="H1324" i="8"/>
  <c r="I1324" i="8" s="1"/>
  <c r="H1325" i="8"/>
  <c r="I1325" i="8" s="1"/>
  <c r="H1326" i="8"/>
  <c r="I1326" i="8" s="1"/>
  <c r="H1327" i="8"/>
  <c r="I1327" i="8" s="1"/>
  <c r="K1327" i="8" s="1"/>
  <c r="L1327" i="8" s="1"/>
  <c r="H1328" i="8"/>
  <c r="I1328" i="8" s="1"/>
  <c r="H1329" i="8"/>
  <c r="I1329" i="8" s="1"/>
  <c r="H1330" i="8"/>
  <c r="I1330" i="8" s="1"/>
  <c r="H1331" i="8"/>
  <c r="I1331" i="8" s="1"/>
  <c r="H1332" i="8"/>
  <c r="I1332" i="8" s="1"/>
  <c r="H1333" i="8"/>
  <c r="I1333" i="8" s="1"/>
  <c r="H1334" i="8"/>
  <c r="I1334" i="8" s="1"/>
  <c r="H1335" i="8"/>
  <c r="I1335" i="8" s="1"/>
  <c r="K1335" i="8" s="1"/>
  <c r="L1335" i="8" s="1"/>
  <c r="H1336" i="8"/>
  <c r="I1336" i="8" s="1"/>
  <c r="H1337" i="8"/>
  <c r="I1337" i="8" s="1"/>
  <c r="H1338" i="8"/>
  <c r="I1338" i="8" s="1"/>
  <c r="H1339" i="8"/>
  <c r="I1339" i="8" s="1"/>
  <c r="H1340" i="8"/>
  <c r="I1340" i="8" s="1"/>
  <c r="H1341" i="8"/>
  <c r="I1341" i="8" s="1"/>
  <c r="H1342" i="8"/>
  <c r="I1342" i="8" s="1"/>
  <c r="H1343" i="8"/>
  <c r="I1343" i="8" s="1"/>
  <c r="K1343" i="8" s="1"/>
  <c r="L1343" i="8" s="1"/>
  <c r="H1344" i="8"/>
  <c r="I1344" i="8" s="1"/>
  <c r="H1345" i="8"/>
  <c r="I1345" i="8" s="1"/>
  <c r="H1346" i="8"/>
  <c r="I1346" i="8" s="1"/>
  <c r="H1347" i="8"/>
  <c r="I1347" i="8" s="1"/>
  <c r="H1348" i="8"/>
  <c r="I1348" i="8" s="1"/>
  <c r="H1349" i="8"/>
  <c r="I1349" i="8" s="1"/>
  <c r="H1350" i="8"/>
  <c r="I1350" i="8" s="1"/>
  <c r="H1351" i="8"/>
  <c r="I1351" i="8" s="1"/>
  <c r="K1351" i="8" s="1"/>
  <c r="L1351" i="8" s="1"/>
  <c r="H1352" i="8"/>
  <c r="I1352" i="8" s="1"/>
  <c r="H1353" i="8"/>
  <c r="I1353" i="8" s="1"/>
  <c r="H1354" i="8"/>
  <c r="I1354" i="8" s="1"/>
  <c r="H1355" i="8"/>
  <c r="I1355" i="8" s="1"/>
  <c r="H1356" i="8"/>
  <c r="I1356" i="8" s="1"/>
  <c r="H1357" i="8"/>
  <c r="I1357" i="8" s="1"/>
  <c r="H1358" i="8"/>
  <c r="I1358" i="8" s="1"/>
  <c r="H1359" i="8"/>
  <c r="I1359" i="8" s="1"/>
  <c r="K1359" i="8" s="1"/>
  <c r="L1359" i="8" s="1"/>
  <c r="H1360" i="8"/>
  <c r="I1360" i="8" s="1"/>
  <c r="H1361" i="8"/>
  <c r="I1361" i="8" s="1"/>
  <c r="H1362" i="8"/>
  <c r="I1362" i="8" s="1"/>
  <c r="H1363" i="8"/>
  <c r="I1363" i="8" s="1"/>
  <c r="H1364" i="8"/>
  <c r="I1364" i="8" s="1"/>
  <c r="H1365" i="8"/>
  <c r="I1365" i="8" s="1"/>
  <c r="H1366" i="8"/>
  <c r="I1366" i="8" s="1"/>
  <c r="H1367" i="8"/>
  <c r="I1367" i="8" s="1"/>
  <c r="K1367" i="8" s="1"/>
  <c r="L1367" i="8" s="1"/>
  <c r="H1368" i="8"/>
  <c r="I1368" i="8" s="1"/>
  <c r="H1369" i="8"/>
  <c r="I1369" i="8" s="1"/>
  <c r="H1370" i="8"/>
  <c r="I1370" i="8" s="1"/>
  <c r="H1371" i="8"/>
  <c r="I1371" i="8" s="1"/>
  <c r="H1372" i="8"/>
  <c r="I1372" i="8" s="1"/>
  <c r="H1373" i="8"/>
  <c r="I1373" i="8" s="1"/>
  <c r="H1374" i="8"/>
  <c r="I1374" i="8" s="1"/>
  <c r="H1375" i="8"/>
  <c r="I1375" i="8" s="1"/>
  <c r="H1376" i="8"/>
  <c r="I1376" i="8" s="1"/>
  <c r="H1377" i="8"/>
  <c r="I1377" i="8" s="1"/>
  <c r="H1378" i="8"/>
  <c r="I1378" i="8" s="1"/>
  <c r="H1379" i="8"/>
  <c r="I1379" i="8" s="1"/>
  <c r="H1380" i="8"/>
  <c r="I1380" i="8" s="1"/>
  <c r="H1381" i="8"/>
  <c r="I1381" i="8" s="1"/>
  <c r="H1382" i="8"/>
  <c r="I1382" i="8" s="1"/>
  <c r="H1383" i="8"/>
  <c r="I1383" i="8" s="1"/>
  <c r="K1383" i="8" s="1"/>
  <c r="L1383" i="8" s="1"/>
  <c r="H1384" i="8"/>
  <c r="I1384" i="8" s="1"/>
  <c r="H1385" i="8"/>
  <c r="I1385" i="8" s="1"/>
  <c r="H1386" i="8"/>
  <c r="I1386" i="8" s="1"/>
  <c r="H1387" i="8"/>
  <c r="I1387" i="8" s="1"/>
  <c r="H1388" i="8"/>
  <c r="I1388" i="8" s="1"/>
  <c r="H1389" i="8"/>
  <c r="I1389" i="8" s="1"/>
  <c r="H1390" i="8"/>
  <c r="I1390" i="8" s="1"/>
  <c r="H1391" i="8"/>
  <c r="I1391" i="8" s="1"/>
  <c r="K1391" i="8" s="1"/>
  <c r="L1391" i="8" s="1"/>
  <c r="H1392" i="8"/>
  <c r="I1392" i="8" s="1"/>
  <c r="H1393" i="8"/>
  <c r="I1393" i="8" s="1"/>
  <c r="H1394" i="8"/>
  <c r="I1394" i="8" s="1"/>
  <c r="H1395" i="8"/>
  <c r="I1395" i="8" s="1"/>
  <c r="H1396" i="8"/>
  <c r="I1396" i="8" s="1"/>
  <c r="H1397" i="8"/>
  <c r="I1397" i="8" s="1"/>
  <c r="H1398" i="8"/>
  <c r="I1398" i="8" s="1"/>
  <c r="H1399" i="8"/>
  <c r="I1399" i="8" s="1"/>
  <c r="K1399" i="8" s="1"/>
  <c r="L1399" i="8" s="1"/>
  <c r="H1400" i="8"/>
  <c r="I1400" i="8" s="1"/>
  <c r="H1401" i="8"/>
  <c r="I1401" i="8" s="1"/>
  <c r="H1402" i="8"/>
  <c r="I1402" i="8" s="1"/>
  <c r="H1403" i="8"/>
  <c r="I1403" i="8" s="1"/>
  <c r="H1404" i="8"/>
  <c r="I1404" i="8" s="1"/>
  <c r="H1405" i="8"/>
  <c r="I1405" i="8" s="1"/>
  <c r="H1406" i="8"/>
  <c r="I1406" i="8" s="1"/>
  <c r="H1407" i="8"/>
  <c r="I1407" i="8" s="1"/>
  <c r="K1407" i="8" s="1"/>
  <c r="L1407" i="8" s="1"/>
  <c r="H1408" i="8"/>
  <c r="I1408" i="8" s="1"/>
  <c r="H1409" i="8"/>
  <c r="I1409" i="8" s="1"/>
  <c r="H1410" i="8"/>
  <c r="I1410" i="8" s="1"/>
  <c r="H1411" i="8"/>
  <c r="I1411" i="8" s="1"/>
  <c r="H1412" i="8"/>
  <c r="I1412" i="8" s="1"/>
  <c r="H1413" i="8"/>
  <c r="I1413" i="8" s="1"/>
  <c r="H1414" i="8"/>
  <c r="I1414" i="8" s="1"/>
  <c r="H1415" i="8"/>
  <c r="I1415" i="8" s="1"/>
  <c r="K1415" i="8" s="1"/>
  <c r="L1415" i="8" s="1"/>
  <c r="H1416" i="8"/>
  <c r="I1416" i="8" s="1"/>
  <c r="H1417" i="8"/>
  <c r="I1417" i="8" s="1"/>
  <c r="H1418" i="8"/>
  <c r="I1418" i="8" s="1"/>
  <c r="H1419" i="8"/>
  <c r="I1419" i="8" s="1"/>
  <c r="H1420" i="8"/>
  <c r="I1420" i="8" s="1"/>
  <c r="H1421" i="8"/>
  <c r="I1421" i="8" s="1"/>
  <c r="H1422" i="8"/>
  <c r="I1422" i="8" s="1"/>
  <c r="H1423" i="8"/>
  <c r="I1423" i="8" s="1"/>
  <c r="K1423" i="8" s="1"/>
  <c r="L1423" i="8" s="1"/>
  <c r="H1424" i="8"/>
  <c r="I1424" i="8" s="1"/>
  <c r="H1425" i="8"/>
  <c r="I1425" i="8" s="1"/>
  <c r="H1426" i="8"/>
  <c r="I1426" i="8" s="1"/>
  <c r="H1427" i="8"/>
  <c r="I1427" i="8" s="1"/>
  <c r="H1428" i="8"/>
  <c r="I1428" i="8" s="1"/>
  <c r="H1429" i="8"/>
  <c r="I1429" i="8" s="1"/>
  <c r="H1430" i="8"/>
  <c r="I1430" i="8" s="1"/>
  <c r="H1431" i="8"/>
  <c r="I1431" i="8" s="1"/>
  <c r="K1431" i="8" s="1"/>
  <c r="L1431" i="8" s="1"/>
  <c r="H1432" i="8"/>
  <c r="I1432" i="8" s="1"/>
  <c r="H1433" i="8"/>
  <c r="I1433" i="8" s="1"/>
  <c r="H1434" i="8"/>
  <c r="I1434" i="8" s="1"/>
  <c r="H1435" i="8"/>
  <c r="I1435" i="8" s="1"/>
  <c r="H1436" i="8"/>
  <c r="I1436" i="8" s="1"/>
  <c r="H1437" i="8"/>
  <c r="I1437" i="8" s="1"/>
  <c r="H1438" i="8"/>
  <c r="I1438" i="8" s="1"/>
  <c r="H1439" i="8"/>
  <c r="I1439" i="8" s="1"/>
  <c r="H1440" i="8"/>
  <c r="I1440" i="8" s="1"/>
  <c r="H1441" i="8"/>
  <c r="I1441" i="8" s="1"/>
  <c r="H1442" i="8"/>
  <c r="I1442" i="8" s="1"/>
  <c r="H1443" i="8"/>
  <c r="I1443" i="8" s="1"/>
  <c r="H1444" i="8"/>
  <c r="I1444" i="8" s="1"/>
  <c r="H1445" i="8"/>
  <c r="I1445" i="8" s="1"/>
  <c r="H1446" i="8"/>
  <c r="I1446" i="8" s="1"/>
  <c r="H1447" i="8"/>
  <c r="I1447" i="8" s="1"/>
  <c r="K1447" i="8" s="1"/>
  <c r="L1447" i="8" s="1"/>
  <c r="H1448" i="8"/>
  <c r="I1448" i="8" s="1"/>
  <c r="H1449" i="8"/>
  <c r="I1449" i="8" s="1"/>
  <c r="H1450" i="8"/>
  <c r="I1450" i="8" s="1"/>
  <c r="H1451" i="8"/>
  <c r="I1451" i="8" s="1"/>
  <c r="H1452" i="8"/>
  <c r="I1452" i="8" s="1"/>
  <c r="H1453" i="8"/>
  <c r="I1453" i="8" s="1"/>
  <c r="H1454" i="8"/>
  <c r="I1454" i="8" s="1"/>
  <c r="H1455" i="8"/>
  <c r="I1455" i="8" s="1"/>
  <c r="K1455" i="8" s="1"/>
  <c r="L1455" i="8" s="1"/>
  <c r="H1456" i="8"/>
  <c r="I1456" i="8" s="1"/>
  <c r="H1457" i="8"/>
  <c r="I1457" i="8" s="1"/>
  <c r="H1458" i="8"/>
  <c r="I1458" i="8" s="1"/>
  <c r="H1459" i="8"/>
  <c r="I1459" i="8" s="1"/>
  <c r="H1460" i="8"/>
  <c r="I1460" i="8" s="1"/>
  <c r="H1461" i="8"/>
  <c r="I1461" i="8" s="1"/>
  <c r="H1462" i="8"/>
  <c r="I1462" i="8" s="1"/>
  <c r="H1463" i="8"/>
  <c r="I1463" i="8" s="1"/>
  <c r="K1463" i="8" s="1"/>
  <c r="L1463" i="8" s="1"/>
  <c r="H1464" i="8"/>
  <c r="I1464" i="8" s="1"/>
  <c r="H1465" i="8"/>
  <c r="I1465" i="8" s="1"/>
  <c r="H1466" i="8"/>
  <c r="I1466" i="8" s="1"/>
  <c r="H1467" i="8"/>
  <c r="I1467" i="8" s="1"/>
  <c r="H1468" i="8"/>
  <c r="I1468" i="8" s="1"/>
  <c r="H1469" i="8"/>
  <c r="I1469" i="8" s="1"/>
  <c r="H1470" i="8"/>
  <c r="I1470" i="8" s="1"/>
  <c r="H5" i="8"/>
  <c r="I5" i="8" s="1"/>
  <c r="B16" i="8"/>
  <c r="A16" i="8"/>
  <c r="I5" i="3"/>
  <c r="H1470" i="2"/>
  <c r="I1470" i="2" s="1"/>
  <c r="H1469" i="2"/>
  <c r="I1469" i="2" s="1"/>
  <c r="J1469" i="2" s="1"/>
  <c r="H1468" i="2"/>
  <c r="I1468" i="2" s="1"/>
  <c r="H1467" i="2"/>
  <c r="I1467" i="2" s="1"/>
  <c r="J1467" i="2" s="1"/>
  <c r="H1466" i="2"/>
  <c r="I1466" i="2" s="1"/>
  <c r="K1466" i="2" s="1"/>
  <c r="L1466" i="2" s="1"/>
  <c r="H1465" i="2"/>
  <c r="I1465" i="2" s="1"/>
  <c r="K1465" i="2" s="1"/>
  <c r="L1465" i="2" s="1"/>
  <c r="H1464" i="2"/>
  <c r="I1464" i="2" s="1"/>
  <c r="I1463" i="2"/>
  <c r="H1463" i="2"/>
  <c r="H1462" i="2"/>
  <c r="I1462" i="2" s="1"/>
  <c r="H1461" i="2"/>
  <c r="I1461" i="2" s="1"/>
  <c r="H1460" i="2"/>
  <c r="I1460" i="2" s="1"/>
  <c r="H1459" i="2"/>
  <c r="I1459" i="2" s="1"/>
  <c r="J1459" i="2" s="1"/>
  <c r="H1458" i="2"/>
  <c r="I1458" i="2" s="1"/>
  <c r="K1458" i="2" s="1"/>
  <c r="L1458" i="2" s="1"/>
  <c r="H1457" i="2"/>
  <c r="I1457" i="2" s="1"/>
  <c r="K1457" i="2" s="1"/>
  <c r="L1457" i="2" s="1"/>
  <c r="H1456" i="2"/>
  <c r="I1456" i="2" s="1"/>
  <c r="H1455" i="2"/>
  <c r="I1455" i="2" s="1"/>
  <c r="H1454" i="2"/>
  <c r="I1454" i="2" s="1"/>
  <c r="I1453" i="2"/>
  <c r="K1453" i="2" s="1"/>
  <c r="L1453" i="2" s="1"/>
  <c r="H1453" i="2"/>
  <c r="H1452" i="2"/>
  <c r="I1452" i="2" s="1"/>
  <c r="H1451" i="2"/>
  <c r="I1451" i="2" s="1"/>
  <c r="H1450" i="2"/>
  <c r="I1450" i="2" s="1"/>
  <c r="H1449" i="2"/>
  <c r="I1449" i="2" s="1"/>
  <c r="K1448" i="2"/>
  <c r="L1448" i="2" s="1"/>
  <c r="H1448" i="2"/>
  <c r="I1448" i="2" s="1"/>
  <c r="J1448" i="2" s="1"/>
  <c r="H1447" i="2"/>
  <c r="I1447" i="2" s="1"/>
  <c r="H1446" i="2"/>
  <c r="I1446" i="2" s="1"/>
  <c r="K1446" i="2" s="1"/>
  <c r="L1446" i="2" s="1"/>
  <c r="H1445" i="2"/>
  <c r="I1445" i="2" s="1"/>
  <c r="H1444" i="2"/>
  <c r="I1444" i="2" s="1"/>
  <c r="H1443" i="2"/>
  <c r="I1443" i="2" s="1"/>
  <c r="J1443" i="2" s="1"/>
  <c r="H1442" i="2"/>
  <c r="I1442" i="2" s="1"/>
  <c r="K1442" i="2" s="1"/>
  <c r="L1442" i="2" s="1"/>
  <c r="H1441" i="2"/>
  <c r="I1441" i="2" s="1"/>
  <c r="H1440" i="2"/>
  <c r="I1440" i="2" s="1"/>
  <c r="K1440" i="2" s="1"/>
  <c r="L1440" i="2" s="1"/>
  <c r="I1439" i="2"/>
  <c r="H1439" i="2"/>
  <c r="H1438" i="2"/>
  <c r="I1438" i="2" s="1"/>
  <c r="K1438" i="2" s="1"/>
  <c r="L1438" i="2" s="1"/>
  <c r="H1437" i="2"/>
  <c r="I1437" i="2" s="1"/>
  <c r="H1436" i="2"/>
  <c r="I1436" i="2" s="1"/>
  <c r="H1435" i="2"/>
  <c r="I1435" i="2" s="1"/>
  <c r="J1435" i="2" s="1"/>
  <c r="H1434" i="2"/>
  <c r="I1434" i="2" s="1"/>
  <c r="H1433" i="2"/>
  <c r="I1433" i="2" s="1"/>
  <c r="J1432" i="2"/>
  <c r="H1432" i="2"/>
  <c r="I1432" i="2" s="1"/>
  <c r="K1432" i="2" s="1"/>
  <c r="L1432" i="2" s="1"/>
  <c r="H1431" i="2"/>
  <c r="I1431" i="2" s="1"/>
  <c r="I1430" i="2"/>
  <c r="K1430" i="2" s="1"/>
  <c r="L1430" i="2" s="1"/>
  <c r="H1430" i="2"/>
  <c r="H1429" i="2"/>
  <c r="I1429" i="2" s="1"/>
  <c r="K1429" i="2" s="1"/>
  <c r="L1429" i="2" s="1"/>
  <c r="H1428" i="2"/>
  <c r="I1428" i="2" s="1"/>
  <c r="H1427" i="2"/>
  <c r="I1427" i="2" s="1"/>
  <c r="H1426" i="2"/>
  <c r="I1426" i="2" s="1"/>
  <c r="K1426" i="2" s="1"/>
  <c r="L1426" i="2" s="1"/>
  <c r="H1425" i="2"/>
  <c r="I1425" i="2" s="1"/>
  <c r="H1424" i="2"/>
  <c r="I1424" i="2" s="1"/>
  <c r="K1424" i="2" s="1"/>
  <c r="L1424" i="2" s="1"/>
  <c r="H1423" i="2"/>
  <c r="I1423" i="2" s="1"/>
  <c r="I1422" i="2"/>
  <c r="K1422" i="2" s="1"/>
  <c r="L1422" i="2" s="1"/>
  <c r="H1422" i="2"/>
  <c r="H1421" i="2"/>
  <c r="I1421" i="2" s="1"/>
  <c r="H1420" i="2"/>
  <c r="I1420" i="2" s="1"/>
  <c r="H1419" i="2"/>
  <c r="I1419" i="2" s="1"/>
  <c r="J1419" i="2" s="1"/>
  <c r="J1418" i="2"/>
  <c r="H1418" i="2"/>
  <c r="I1418" i="2" s="1"/>
  <c r="K1418" i="2" s="1"/>
  <c r="L1418" i="2" s="1"/>
  <c r="H1417" i="2"/>
  <c r="I1417" i="2" s="1"/>
  <c r="J1416" i="2"/>
  <c r="H1416" i="2"/>
  <c r="I1416" i="2" s="1"/>
  <c r="K1416" i="2" s="1"/>
  <c r="L1416" i="2" s="1"/>
  <c r="H1415" i="2"/>
  <c r="I1415" i="2" s="1"/>
  <c r="L1414" i="2"/>
  <c r="I1414" i="2"/>
  <c r="K1414" i="2" s="1"/>
  <c r="H1414" i="2"/>
  <c r="H1413" i="2"/>
  <c r="I1413" i="2" s="1"/>
  <c r="H1412" i="2"/>
  <c r="I1412" i="2" s="1"/>
  <c r="K1412" i="2" s="1"/>
  <c r="L1412" i="2" s="1"/>
  <c r="H1411" i="2"/>
  <c r="I1411" i="2" s="1"/>
  <c r="H1410" i="2"/>
  <c r="I1410" i="2" s="1"/>
  <c r="H1409" i="2"/>
  <c r="I1409" i="2" s="1"/>
  <c r="H1408" i="2"/>
  <c r="I1408" i="2" s="1"/>
  <c r="H1407" i="2"/>
  <c r="I1407" i="2" s="1"/>
  <c r="H1406" i="2"/>
  <c r="I1406" i="2" s="1"/>
  <c r="I1405" i="2"/>
  <c r="H1405" i="2"/>
  <c r="H1404" i="2"/>
  <c r="I1404" i="2" s="1"/>
  <c r="K1404" i="2" s="1"/>
  <c r="L1404" i="2" s="1"/>
  <c r="H1403" i="2"/>
  <c r="I1403" i="2" s="1"/>
  <c r="H1402" i="2"/>
  <c r="I1402" i="2" s="1"/>
  <c r="H1401" i="2"/>
  <c r="I1401" i="2" s="1"/>
  <c r="H1400" i="2"/>
  <c r="I1400" i="2" s="1"/>
  <c r="H1399" i="2"/>
  <c r="I1399" i="2" s="1"/>
  <c r="H1398" i="2"/>
  <c r="I1398" i="2" s="1"/>
  <c r="H1397" i="2"/>
  <c r="I1397" i="2" s="1"/>
  <c r="H1396" i="2"/>
  <c r="I1396" i="2" s="1"/>
  <c r="K1396" i="2" s="1"/>
  <c r="L1396" i="2" s="1"/>
  <c r="H1395" i="2"/>
  <c r="I1395" i="2" s="1"/>
  <c r="J1395" i="2" s="1"/>
  <c r="H1394" i="2"/>
  <c r="I1394" i="2" s="1"/>
  <c r="H1393" i="2"/>
  <c r="I1393" i="2" s="1"/>
  <c r="H1392" i="2"/>
  <c r="I1392" i="2" s="1"/>
  <c r="H1391" i="2"/>
  <c r="I1391" i="2" s="1"/>
  <c r="H1390" i="2"/>
  <c r="I1390" i="2" s="1"/>
  <c r="H1389" i="2"/>
  <c r="I1389" i="2" s="1"/>
  <c r="H1388" i="2"/>
  <c r="I1388" i="2" s="1"/>
  <c r="H1387" i="2"/>
  <c r="I1387" i="2" s="1"/>
  <c r="J1387" i="2" s="1"/>
  <c r="H1386" i="2"/>
  <c r="I1386" i="2" s="1"/>
  <c r="K1386" i="2" s="1"/>
  <c r="L1386" i="2" s="1"/>
  <c r="H1385" i="2"/>
  <c r="I1385" i="2" s="1"/>
  <c r="K1385" i="2" s="1"/>
  <c r="L1385" i="2" s="1"/>
  <c r="H1384" i="2"/>
  <c r="I1384" i="2" s="1"/>
  <c r="H1383" i="2"/>
  <c r="I1383" i="2" s="1"/>
  <c r="H1382" i="2"/>
  <c r="I1382" i="2" s="1"/>
  <c r="H1381" i="2"/>
  <c r="I1381" i="2" s="1"/>
  <c r="H1380" i="2"/>
  <c r="I1380" i="2" s="1"/>
  <c r="K1380" i="2" s="1"/>
  <c r="L1380" i="2" s="1"/>
  <c r="H1379" i="2"/>
  <c r="I1379" i="2" s="1"/>
  <c r="K1379" i="2" s="1"/>
  <c r="L1379" i="2" s="1"/>
  <c r="H1378" i="2"/>
  <c r="I1378" i="2" s="1"/>
  <c r="H1377" i="2"/>
  <c r="I1377" i="2" s="1"/>
  <c r="H1376" i="2"/>
  <c r="I1376" i="2" s="1"/>
  <c r="K1376" i="2" s="1"/>
  <c r="L1376" i="2" s="1"/>
  <c r="H1375" i="2"/>
  <c r="I1375" i="2" s="1"/>
  <c r="H1374" i="2"/>
  <c r="I1374" i="2" s="1"/>
  <c r="H1373" i="2"/>
  <c r="I1373" i="2" s="1"/>
  <c r="H1372" i="2"/>
  <c r="I1372" i="2" s="1"/>
  <c r="H1371" i="2"/>
  <c r="I1371" i="2" s="1"/>
  <c r="K1371" i="2" s="1"/>
  <c r="L1371" i="2" s="1"/>
  <c r="H1370" i="2"/>
  <c r="I1370" i="2" s="1"/>
  <c r="K1370" i="2" s="1"/>
  <c r="L1370" i="2" s="1"/>
  <c r="H1369" i="2"/>
  <c r="I1369" i="2" s="1"/>
  <c r="H1368" i="2"/>
  <c r="I1368" i="2" s="1"/>
  <c r="H1367" i="2"/>
  <c r="I1367" i="2" s="1"/>
  <c r="H1366" i="2"/>
  <c r="I1366" i="2" s="1"/>
  <c r="K1366" i="2" s="1"/>
  <c r="L1366" i="2" s="1"/>
  <c r="H1365" i="2"/>
  <c r="I1365" i="2" s="1"/>
  <c r="H1364" i="2"/>
  <c r="I1364" i="2" s="1"/>
  <c r="H1363" i="2"/>
  <c r="I1363" i="2" s="1"/>
  <c r="J1363" i="2" s="1"/>
  <c r="H1362" i="2"/>
  <c r="I1362" i="2" s="1"/>
  <c r="K1362" i="2" s="1"/>
  <c r="L1362" i="2" s="1"/>
  <c r="H1361" i="2"/>
  <c r="I1361" i="2" s="1"/>
  <c r="H1360" i="2"/>
  <c r="I1360" i="2" s="1"/>
  <c r="J1360" i="2" s="1"/>
  <c r="H1359" i="2"/>
  <c r="I1359" i="2" s="1"/>
  <c r="H1358" i="2"/>
  <c r="I1358" i="2" s="1"/>
  <c r="H1357" i="2"/>
  <c r="I1357" i="2" s="1"/>
  <c r="K1357" i="2" s="1"/>
  <c r="L1357" i="2" s="1"/>
  <c r="H1356" i="2"/>
  <c r="I1356" i="2" s="1"/>
  <c r="H1355" i="2"/>
  <c r="I1355" i="2" s="1"/>
  <c r="K1355" i="2" s="1"/>
  <c r="L1355" i="2" s="1"/>
  <c r="H1354" i="2"/>
  <c r="I1354" i="2" s="1"/>
  <c r="H1353" i="2"/>
  <c r="I1353" i="2" s="1"/>
  <c r="H1352" i="2"/>
  <c r="I1352" i="2" s="1"/>
  <c r="H1351" i="2"/>
  <c r="I1351" i="2" s="1"/>
  <c r="I1350" i="2"/>
  <c r="K1350" i="2" s="1"/>
  <c r="L1350" i="2" s="1"/>
  <c r="H1350" i="2"/>
  <c r="H1349" i="2"/>
  <c r="I1349" i="2" s="1"/>
  <c r="H1348" i="2"/>
  <c r="I1348" i="2" s="1"/>
  <c r="H1347" i="2"/>
  <c r="I1347" i="2" s="1"/>
  <c r="L1346" i="2"/>
  <c r="H1346" i="2"/>
  <c r="I1346" i="2" s="1"/>
  <c r="K1346" i="2" s="1"/>
  <c r="H1345" i="2"/>
  <c r="I1345" i="2" s="1"/>
  <c r="H1344" i="2"/>
  <c r="I1344" i="2" s="1"/>
  <c r="H1343" i="2"/>
  <c r="I1343" i="2" s="1"/>
  <c r="H1342" i="2"/>
  <c r="I1342" i="2" s="1"/>
  <c r="H1341" i="2"/>
  <c r="I1341" i="2" s="1"/>
  <c r="K1341" i="2" s="1"/>
  <c r="L1341" i="2" s="1"/>
  <c r="H1340" i="2"/>
  <c r="I1340" i="2" s="1"/>
  <c r="K1340" i="2" s="1"/>
  <c r="L1340" i="2" s="1"/>
  <c r="H1339" i="2"/>
  <c r="I1339" i="2" s="1"/>
  <c r="H1338" i="2"/>
  <c r="I1338" i="2" s="1"/>
  <c r="K1338" i="2" s="1"/>
  <c r="L1338" i="2" s="1"/>
  <c r="H1337" i="2"/>
  <c r="I1337" i="2" s="1"/>
  <c r="H1336" i="2"/>
  <c r="I1336" i="2" s="1"/>
  <c r="H1335" i="2"/>
  <c r="I1335" i="2" s="1"/>
  <c r="K1335" i="2" s="1"/>
  <c r="L1335" i="2" s="1"/>
  <c r="H1334" i="2"/>
  <c r="I1334" i="2" s="1"/>
  <c r="H1333" i="2"/>
  <c r="I1333" i="2" s="1"/>
  <c r="J1333" i="2" s="1"/>
  <c r="H1332" i="2"/>
  <c r="I1332" i="2" s="1"/>
  <c r="H1331" i="2"/>
  <c r="I1331" i="2" s="1"/>
  <c r="I1330" i="2"/>
  <c r="H1330" i="2"/>
  <c r="H1329" i="2"/>
  <c r="I1329" i="2" s="1"/>
  <c r="H1328" i="2"/>
  <c r="I1328" i="2" s="1"/>
  <c r="K1328" i="2" s="1"/>
  <c r="L1328" i="2" s="1"/>
  <c r="H1327" i="2"/>
  <c r="I1327" i="2" s="1"/>
  <c r="H1326" i="2"/>
  <c r="I1326" i="2" s="1"/>
  <c r="K1326" i="2" s="1"/>
  <c r="L1326" i="2" s="1"/>
  <c r="H1325" i="2"/>
  <c r="I1325" i="2" s="1"/>
  <c r="H1324" i="2"/>
  <c r="I1324" i="2" s="1"/>
  <c r="H1323" i="2"/>
  <c r="I1323" i="2" s="1"/>
  <c r="H1322" i="2"/>
  <c r="I1322" i="2" s="1"/>
  <c r="H1321" i="2"/>
  <c r="I1321" i="2" s="1"/>
  <c r="H1320" i="2"/>
  <c r="I1320" i="2" s="1"/>
  <c r="H1319" i="2"/>
  <c r="I1319" i="2" s="1"/>
  <c r="H1318" i="2"/>
  <c r="I1318" i="2" s="1"/>
  <c r="K1318" i="2" s="1"/>
  <c r="L1318" i="2" s="1"/>
  <c r="H1317" i="2"/>
  <c r="I1317" i="2" s="1"/>
  <c r="K1317" i="2" s="1"/>
  <c r="L1317" i="2" s="1"/>
  <c r="H1316" i="2"/>
  <c r="I1316" i="2" s="1"/>
  <c r="H1315" i="2"/>
  <c r="I1315" i="2" s="1"/>
  <c r="J1315" i="2" s="1"/>
  <c r="H1314" i="2"/>
  <c r="I1314" i="2" s="1"/>
  <c r="H1313" i="2"/>
  <c r="I1313" i="2" s="1"/>
  <c r="H1312" i="2"/>
  <c r="I1312" i="2" s="1"/>
  <c r="K1312" i="2" s="1"/>
  <c r="L1312" i="2" s="1"/>
  <c r="H1311" i="2"/>
  <c r="I1311" i="2" s="1"/>
  <c r="H1310" i="2"/>
  <c r="I1310" i="2" s="1"/>
  <c r="K1310" i="2" s="1"/>
  <c r="L1310" i="2" s="1"/>
  <c r="H1309" i="2"/>
  <c r="I1309" i="2" s="1"/>
  <c r="K1309" i="2" s="1"/>
  <c r="L1309" i="2" s="1"/>
  <c r="H1308" i="2"/>
  <c r="I1308" i="2" s="1"/>
  <c r="H1307" i="2"/>
  <c r="I1307" i="2" s="1"/>
  <c r="H1306" i="2"/>
  <c r="I1306" i="2" s="1"/>
  <c r="H1305" i="2"/>
  <c r="I1305" i="2" s="1"/>
  <c r="H1304" i="2"/>
  <c r="I1304" i="2" s="1"/>
  <c r="H1303" i="2"/>
  <c r="I1303" i="2" s="1"/>
  <c r="H1302" i="2"/>
  <c r="I1302" i="2" s="1"/>
  <c r="K1302" i="2" s="1"/>
  <c r="L1302" i="2" s="1"/>
  <c r="H1301" i="2"/>
  <c r="I1301" i="2" s="1"/>
  <c r="H1300" i="2"/>
  <c r="I1300" i="2" s="1"/>
  <c r="H1299" i="2"/>
  <c r="I1299" i="2" s="1"/>
  <c r="H1298" i="2"/>
  <c r="I1298" i="2" s="1"/>
  <c r="H1297" i="2"/>
  <c r="I1297" i="2" s="1"/>
  <c r="H1296" i="2"/>
  <c r="I1296" i="2" s="1"/>
  <c r="H1295" i="2"/>
  <c r="I1295" i="2" s="1"/>
  <c r="H1294" i="2"/>
  <c r="I1294" i="2" s="1"/>
  <c r="H1293" i="2"/>
  <c r="I1293" i="2" s="1"/>
  <c r="K1293" i="2" s="1"/>
  <c r="L1293" i="2" s="1"/>
  <c r="H1292" i="2"/>
  <c r="I1292" i="2" s="1"/>
  <c r="H1291" i="2"/>
  <c r="I1291" i="2" s="1"/>
  <c r="J1291" i="2" s="1"/>
  <c r="H1290" i="2"/>
  <c r="I1290" i="2" s="1"/>
  <c r="H1289" i="2"/>
  <c r="I1289" i="2" s="1"/>
  <c r="K1289" i="2" s="1"/>
  <c r="L1289" i="2" s="1"/>
  <c r="H1288" i="2"/>
  <c r="I1288" i="2" s="1"/>
  <c r="J1288" i="2" s="1"/>
  <c r="H1287" i="2"/>
  <c r="I1287" i="2" s="1"/>
  <c r="I1286" i="2"/>
  <c r="K1286" i="2" s="1"/>
  <c r="L1286" i="2" s="1"/>
  <c r="H1286" i="2"/>
  <c r="H1285" i="2"/>
  <c r="I1285" i="2" s="1"/>
  <c r="K1285" i="2" s="1"/>
  <c r="L1285" i="2" s="1"/>
  <c r="H1284" i="2"/>
  <c r="I1284" i="2" s="1"/>
  <c r="I1283" i="2"/>
  <c r="H1283" i="2"/>
  <c r="H1282" i="2"/>
  <c r="I1282" i="2" s="1"/>
  <c r="H1281" i="2"/>
  <c r="I1281" i="2" s="1"/>
  <c r="H1280" i="2"/>
  <c r="I1280" i="2" s="1"/>
  <c r="J1280" i="2" s="1"/>
  <c r="H1279" i="2"/>
  <c r="I1279" i="2" s="1"/>
  <c r="H1278" i="2"/>
  <c r="I1278" i="2" s="1"/>
  <c r="H1277" i="2"/>
  <c r="I1277" i="2" s="1"/>
  <c r="K1277" i="2" s="1"/>
  <c r="L1277" i="2" s="1"/>
  <c r="H1276" i="2"/>
  <c r="I1276" i="2" s="1"/>
  <c r="K1276" i="2" s="1"/>
  <c r="L1276" i="2" s="1"/>
  <c r="H1275" i="2"/>
  <c r="I1275" i="2" s="1"/>
  <c r="J1275" i="2" s="1"/>
  <c r="H1274" i="2"/>
  <c r="I1274" i="2" s="1"/>
  <c r="H1273" i="2"/>
  <c r="I1273" i="2" s="1"/>
  <c r="H1272" i="2"/>
  <c r="I1272" i="2" s="1"/>
  <c r="J1272" i="2" s="1"/>
  <c r="H1271" i="2"/>
  <c r="I1271" i="2" s="1"/>
  <c r="H1270" i="2"/>
  <c r="I1270" i="2" s="1"/>
  <c r="H1269" i="2"/>
  <c r="I1269" i="2" s="1"/>
  <c r="H1268" i="2"/>
  <c r="I1268" i="2" s="1"/>
  <c r="H1267" i="2"/>
  <c r="I1267" i="2" s="1"/>
  <c r="H1266" i="2"/>
  <c r="I1266" i="2" s="1"/>
  <c r="H1265" i="2"/>
  <c r="I1265" i="2" s="1"/>
  <c r="H1264" i="2"/>
  <c r="I1264" i="2" s="1"/>
  <c r="K1264" i="2" s="1"/>
  <c r="L1264" i="2" s="1"/>
  <c r="H1263" i="2"/>
  <c r="I1263" i="2" s="1"/>
  <c r="H1262" i="2"/>
  <c r="I1262" i="2" s="1"/>
  <c r="H1261" i="2"/>
  <c r="I1261" i="2" s="1"/>
  <c r="H1260" i="2"/>
  <c r="I1260" i="2" s="1"/>
  <c r="H1259" i="2"/>
  <c r="I1259" i="2" s="1"/>
  <c r="J1259" i="2" s="1"/>
  <c r="H1258" i="2"/>
  <c r="I1258" i="2" s="1"/>
  <c r="I1257" i="2"/>
  <c r="K1257" i="2" s="1"/>
  <c r="L1257" i="2" s="1"/>
  <c r="H1257" i="2"/>
  <c r="H1256" i="2"/>
  <c r="I1256" i="2" s="1"/>
  <c r="H1255" i="2"/>
  <c r="I1255" i="2" s="1"/>
  <c r="H1254" i="2"/>
  <c r="I1254" i="2" s="1"/>
  <c r="H1253" i="2"/>
  <c r="I1253" i="2" s="1"/>
  <c r="H1252" i="2"/>
  <c r="I1252" i="2" s="1"/>
  <c r="H1251" i="2"/>
  <c r="I1251" i="2" s="1"/>
  <c r="I1250" i="2"/>
  <c r="H1250" i="2"/>
  <c r="H1249" i="2"/>
  <c r="I1249" i="2" s="1"/>
  <c r="K1249" i="2" s="1"/>
  <c r="L1249" i="2" s="1"/>
  <c r="H1248" i="2"/>
  <c r="I1248" i="2" s="1"/>
  <c r="J1248" i="2" s="1"/>
  <c r="H1247" i="2"/>
  <c r="I1247" i="2" s="1"/>
  <c r="H1246" i="2"/>
  <c r="I1246" i="2" s="1"/>
  <c r="H1245" i="2"/>
  <c r="I1245" i="2" s="1"/>
  <c r="K1245" i="2" s="1"/>
  <c r="L1245" i="2" s="1"/>
  <c r="H1244" i="2"/>
  <c r="I1244" i="2" s="1"/>
  <c r="H1243" i="2"/>
  <c r="I1243" i="2" s="1"/>
  <c r="H1242" i="2"/>
  <c r="I1242" i="2" s="1"/>
  <c r="K1242" i="2" s="1"/>
  <c r="L1242" i="2" s="1"/>
  <c r="H1241" i="2"/>
  <c r="I1241" i="2" s="1"/>
  <c r="H1240" i="2"/>
  <c r="I1240" i="2" s="1"/>
  <c r="H1239" i="2"/>
  <c r="I1239" i="2" s="1"/>
  <c r="J1239" i="2" s="1"/>
  <c r="H1238" i="2"/>
  <c r="I1238" i="2" s="1"/>
  <c r="H1237" i="2"/>
  <c r="I1237" i="2" s="1"/>
  <c r="H1236" i="2"/>
  <c r="I1236" i="2" s="1"/>
  <c r="K1236" i="2" s="1"/>
  <c r="L1236" i="2" s="1"/>
  <c r="H1235" i="2"/>
  <c r="I1235" i="2" s="1"/>
  <c r="H1234" i="2"/>
  <c r="I1234" i="2" s="1"/>
  <c r="K1234" i="2" s="1"/>
  <c r="L1234" i="2" s="1"/>
  <c r="H1233" i="2"/>
  <c r="I1233" i="2" s="1"/>
  <c r="H1232" i="2"/>
  <c r="I1232" i="2" s="1"/>
  <c r="H1231" i="2"/>
  <c r="I1231" i="2" s="1"/>
  <c r="H1230" i="2"/>
  <c r="I1230" i="2" s="1"/>
  <c r="H1229" i="2"/>
  <c r="I1229" i="2" s="1"/>
  <c r="H1228" i="2"/>
  <c r="I1228" i="2" s="1"/>
  <c r="K1228" i="2" s="1"/>
  <c r="L1228" i="2" s="1"/>
  <c r="H1227" i="2"/>
  <c r="I1227" i="2" s="1"/>
  <c r="J1226" i="2"/>
  <c r="H1226" i="2"/>
  <c r="I1226" i="2" s="1"/>
  <c r="K1226" i="2" s="1"/>
  <c r="L1226" i="2" s="1"/>
  <c r="H1225" i="2"/>
  <c r="I1225" i="2" s="1"/>
  <c r="H1224" i="2"/>
  <c r="I1224" i="2" s="1"/>
  <c r="H1223" i="2"/>
  <c r="I1223" i="2" s="1"/>
  <c r="H1222" i="2"/>
  <c r="I1222" i="2" s="1"/>
  <c r="I1221" i="2"/>
  <c r="J1221" i="2" s="1"/>
  <c r="H1221" i="2"/>
  <c r="H1220" i="2"/>
  <c r="I1220" i="2" s="1"/>
  <c r="K1220" i="2" s="1"/>
  <c r="L1220" i="2" s="1"/>
  <c r="H1219" i="2"/>
  <c r="I1219" i="2" s="1"/>
  <c r="L1218" i="2"/>
  <c r="H1218" i="2"/>
  <c r="I1218" i="2" s="1"/>
  <c r="K1218" i="2" s="1"/>
  <c r="H1217" i="2"/>
  <c r="I1217" i="2" s="1"/>
  <c r="H1216" i="2"/>
  <c r="I1216" i="2" s="1"/>
  <c r="H1215" i="2"/>
  <c r="I1215" i="2" s="1"/>
  <c r="H1214" i="2"/>
  <c r="I1214" i="2" s="1"/>
  <c r="H1213" i="2"/>
  <c r="I1213" i="2" s="1"/>
  <c r="H1212" i="2"/>
  <c r="I1212" i="2" s="1"/>
  <c r="H1211" i="2"/>
  <c r="I1211" i="2" s="1"/>
  <c r="H1210" i="2"/>
  <c r="I1210" i="2" s="1"/>
  <c r="H1209" i="2"/>
  <c r="I1209" i="2" s="1"/>
  <c r="H1208" i="2"/>
  <c r="I1208" i="2" s="1"/>
  <c r="H1207" i="2"/>
  <c r="I1207" i="2" s="1"/>
  <c r="H1206" i="2"/>
  <c r="I1206" i="2" s="1"/>
  <c r="H1205" i="2"/>
  <c r="I1205" i="2" s="1"/>
  <c r="I1204" i="2"/>
  <c r="K1204" i="2" s="1"/>
  <c r="L1204" i="2" s="1"/>
  <c r="H1204" i="2"/>
  <c r="H1203" i="2"/>
  <c r="I1203" i="2" s="1"/>
  <c r="H1202" i="2"/>
  <c r="I1202" i="2" s="1"/>
  <c r="K1202" i="2" s="1"/>
  <c r="L1202" i="2" s="1"/>
  <c r="H1201" i="2"/>
  <c r="I1201" i="2" s="1"/>
  <c r="H1200" i="2"/>
  <c r="I1200" i="2" s="1"/>
  <c r="H1199" i="2"/>
  <c r="I1199" i="2" s="1"/>
  <c r="K1199" i="2" s="1"/>
  <c r="L1199" i="2" s="1"/>
  <c r="H1198" i="2"/>
  <c r="I1198" i="2" s="1"/>
  <c r="H1197" i="2"/>
  <c r="I1197" i="2" s="1"/>
  <c r="J1197" i="2" s="1"/>
  <c r="I1196" i="2"/>
  <c r="K1196" i="2" s="1"/>
  <c r="L1196" i="2" s="1"/>
  <c r="H1196" i="2"/>
  <c r="H1195" i="2"/>
  <c r="I1195" i="2" s="1"/>
  <c r="H1194" i="2"/>
  <c r="I1194" i="2" s="1"/>
  <c r="H1193" i="2"/>
  <c r="I1193" i="2" s="1"/>
  <c r="H1192" i="2"/>
  <c r="I1192" i="2" s="1"/>
  <c r="H1191" i="2"/>
  <c r="I1191" i="2" s="1"/>
  <c r="H1190" i="2"/>
  <c r="I1190" i="2" s="1"/>
  <c r="I1189" i="2"/>
  <c r="J1189" i="2" s="1"/>
  <c r="H1189" i="2"/>
  <c r="H1188" i="2"/>
  <c r="I1188" i="2" s="1"/>
  <c r="K1188" i="2" s="1"/>
  <c r="L1188" i="2" s="1"/>
  <c r="H1187" i="2"/>
  <c r="I1187" i="2" s="1"/>
  <c r="H1186" i="2"/>
  <c r="I1186" i="2" s="1"/>
  <c r="K1186" i="2" s="1"/>
  <c r="L1186" i="2" s="1"/>
  <c r="H1185" i="2"/>
  <c r="I1185" i="2" s="1"/>
  <c r="K1185" i="2" s="1"/>
  <c r="L1185" i="2" s="1"/>
  <c r="H1184" i="2"/>
  <c r="I1184" i="2" s="1"/>
  <c r="H1183" i="2"/>
  <c r="I1183" i="2" s="1"/>
  <c r="K1183" i="2" s="1"/>
  <c r="L1183" i="2" s="1"/>
  <c r="I1182" i="2"/>
  <c r="H1182" i="2"/>
  <c r="H1181" i="2"/>
  <c r="I1181" i="2" s="1"/>
  <c r="H1180" i="2"/>
  <c r="I1180" i="2" s="1"/>
  <c r="K1180" i="2" s="1"/>
  <c r="L1180" i="2" s="1"/>
  <c r="H1179" i="2"/>
  <c r="I1179" i="2" s="1"/>
  <c r="H1178" i="2"/>
  <c r="I1178" i="2" s="1"/>
  <c r="H1177" i="2"/>
  <c r="I1177" i="2" s="1"/>
  <c r="K1177" i="2" s="1"/>
  <c r="L1177" i="2" s="1"/>
  <c r="H1176" i="2"/>
  <c r="I1176" i="2" s="1"/>
  <c r="H1175" i="2"/>
  <c r="I1175" i="2" s="1"/>
  <c r="J1175" i="2" s="1"/>
  <c r="H1174" i="2"/>
  <c r="I1174" i="2" s="1"/>
  <c r="H1173" i="2"/>
  <c r="I1173" i="2" s="1"/>
  <c r="H1172" i="2"/>
  <c r="I1172" i="2" s="1"/>
  <c r="J1172" i="2" s="1"/>
  <c r="H1171" i="2"/>
  <c r="I1171" i="2" s="1"/>
  <c r="I1170" i="2"/>
  <c r="K1170" i="2" s="1"/>
  <c r="L1170" i="2" s="1"/>
  <c r="H1170" i="2"/>
  <c r="H1169" i="2"/>
  <c r="I1169" i="2" s="1"/>
  <c r="H1168" i="2"/>
  <c r="I1168" i="2" s="1"/>
  <c r="I1167" i="2"/>
  <c r="H1167" i="2"/>
  <c r="H1166" i="2"/>
  <c r="I1166" i="2" s="1"/>
  <c r="K1166" i="2" s="1"/>
  <c r="L1166" i="2" s="1"/>
  <c r="H1165" i="2"/>
  <c r="I1165" i="2" s="1"/>
  <c r="H1164" i="2"/>
  <c r="I1164" i="2" s="1"/>
  <c r="K1164" i="2" s="1"/>
  <c r="L1164" i="2" s="1"/>
  <c r="H1163" i="2"/>
  <c r="I1163" i="2" s="1"/>
  <c r="H1162" i="2"/>
  <c r="I1162" i="2" s="1"/>
  <c r="K1162" i="2" s="1"/>
  <c r="L1162" i="2" s="1"/>
  <c r="H1161" i="2"/>
  <c r="I1161" i="2" s="1"/>
  <c r="H1160" i="2"/>
  <c r="I1160" i="2" s="1"/>
  <c r="H1159" i="2"/>
  <c r="I1159" i="2" s="1"/>
  <c r="H1158" i="2"/>
  <c r="I1158" i="2" s="1"/>
  <c r="H1157" i="2"/>
  <c r="I1157" i="2" s="1"/>
  <c r="H1156" i="2"/>
  <c r="I1156" i="2" s="1"/>
  <c r="H1155" i="2"/>
  <c r="I1155" i="2" s="1"/>
  <c r="H1154" i="2"/>
  <c r="I1154" i="2" s="1"/>
  <c r="K1154" i="2" s="1"/>
  <c r="L1154" i="2" s="1"/>
  <c r="H1153" i="2"/>
  <c r="I1153" i="2" s="1"/>
  <c r="H1152" i="2"/>
  <c r="I1152" i="2" s="1"/>
  <c r="H1151" i="2"/>
  <c r="I1151" i="2" s="1"/>
  <c r="H1150" i="2"/>
  <c r="I1150" i="2" s="1"/>
  <c r="H1149" i="2"/>
  <c r="I1149" i="2" s="1"/>
  <c r="H1148" i="2"/>
  <c r="I1148" i="2" s="1"/>
  <c r="H1147" i="2"/>
  <c r="I1147" i="2" s="1"/>
  <c r="H1146" i="2"/>
  <c r="I1146" i="2" s="1"/>
  <c r="H1145" i="2"/>
  <c r="I1145" i="2" s="1"/>
  <c r="H1144" i="2"/>
  <c r="I1144" i="2" s="1"/>
  <c r="H1143" i="2"/>
  <c r="I1143" i="2" s="1"/>
  <c r="H1142" i="2"/>
  <c r="I1142" i="2" s="1"/>
  <c r="K1142" i="2" s="1"/>
  <c r="L1142" i="2" s="1"/>
  <c r="H1141" i="2"/>
  <c r="I1141" i="2" s="1"/>
  <c r="H1140" i="2"/>
  <c r="I1140" i="2" s="1"/>
  <c r="H1139" i="2"/>
  <c r="I1139" i="2" s="1"/>
  <c r="H1138" i="2"/>
  <c r="I1138" i="2" s="1"/>
  <c r="H1137" i="2"/>
  <c r="I1137" i="2" s="1"/>
  <c r="H1136" i="2"/>
  <c r="I1136" i="2" s="1"/>
  <c r="H1135" i="2"/>
  <c r="I1135" i="2" s="1"/>
  <c r="H1134" i="2"/>
  <c r="I1134" i="2" s="1"/>
  <c r="H1133" i="2"/>
  <c r="I1133" i="2" s="1"/>
  <c r="H1132" i="2"/>
  <c r="I1132" i="2" s="1"/>
  <c r="K1132" i="2" s="1"/>
  <c r="L1132" i="2" s="1"/>
  <c r="H1131" i="2"/>
  <c r="I1131" i="2" s="1"/>
  <c r="H1130" i="2"/>
  <c r="I1130" i="2" s="1"/>
  <c r="I1129" i="2"/>
  <c r="K1129" i="2" s="1"/>
  <c r="L1129" i="2" s="1"/>
  <c r="H1129" i="2"/>
  <c r="H1128" i="2"/>
  <c r="I1128" i="2" s="1"/>
  <c r="H1127" i="2"/>
  <c r="I1127" i="2" s="1"/>
  <c r="J1127" i="2" s="1"/>
  <c r="H1126" i="2"/>
  <c r="I1126" i="2" s="1"/>
  <c r="H1125" i="2"/>
  <c r="I1125" i="2" s="1"/>
  <c r="H1124" i="2"/>
  <c r="I1124" i="2" s="1"/>
  <c r="H1123" i="2"/>
  <c r="I1123" i="2" s="1"/>
  <c r="H1122" i="2"/>
  <c r="I1122" i="2" s="1"/>
  <c r="H1121" i="2"/>
  <c r="I1121" i="2" s="1"/>
  <c r="K1121" i="2" s="1"/>
  <c r="L1121" i="2" s="1"/>
  <c r="H1120" i="2"/>
  <c r="I1120" i="2" s="1"/>
  <c r="K1119" i="2"/>
  <c r="L1119" i="2" s="1"/>
  <c r="H1119" i="2"/>
  <c r="I1119" i="2" s="1"/>
  <c r="J1119" i="2" s="1"/>
  <c r="H1118" i="2"/>
  <c r="I1118" i="2" s="1"/>
  <c r="K1118" i="2" s="1"/>
  <c r="L1118" i="2" s="1"/>
  <c r="H1117" i="2"/>
  <c r="I1117" i="2" s="1"/>
  <c r="H1116" i="2"/>
  <c r="I1116" i="2" s="1"/>
  <c r="H1115" i="2"/>
  <c r="I1115" i="2" s="1"/>
  <c r="H1114" i="2"/>
  <c r="I1114" i="2" s="1"/>
  <c r="H1113" i="2"/>
  <c r="I1113" i="2" s="1"/>
  <c r="J1113" i="2" s="1"/>
  <c r="H1112" i="2"/>
  <c r="I1112" i="2" s="1"/>
  <c r="H1111" i="2"/>
  <c r="I1111" i="2" s="1"/>
  <c r="H1110" i="2"/>
  <c r="I1110" i="2" s="1"/>
  <c r="K1110" i="2" s="1"/>
  <c r="L1110" i="2" s="1"/>
  <c r="H1109" i="2"/>
  <c r="I1109" i="2" s="1"/>
  <c r="H1108" i="2"/>
  <c r="I1108" i="2" s="1"/>
  <c r="H1107" i="2"/>
  <c r="I1107" i="2" s="1"/>
  <c r="J1107" i="2" s="1"/>
  <c r="H1106" i="2"/>
  <c r="I1106" i="2" s="1"/>
  <c r="H1105" i="2"/>
  <c r="I1105" i="2" s="1"/>
  <c r="H1104" i="2"/>
  <c r="I1104" i="2" s="1"/>
  <c r="K1104" i="2" s="1"/>
  <c r="L1104" i="2" s="1"/>
  <c r="H1103" i="2"/>
  <c r="I1103" i="2" s="1"/>
  <c r="J1103" i="2" s="1"/>
  <c r="I1102" i="2"/>
  <c r="H1102" i="2"/>
  <c r="H1101" i="2"/>
  <c r="I1101" i="2" s="1"/>
  <c r="H1100" i="2"/>
  <c r="I1100" i="2" s="1"/>
  <c r="H1099" i="2"/>
  <c r="I1099" i="2" s="1"/>
  <c r="H1098" i="2"/>
  <c r="I1098" i="2" s="1"/>
  <c r="H1097" i="2"/>
  <c r="I1097" i="2" s="1"/>
  <c r="H1096" i="2"/>
  <c r="I1096" i="2" s="1"/>
  <c r="K1096" i="2" s="1"/>
  <c r="L1096" i="2" s="1"/>
  <c r="H1095" i="2"/>
  <c r="I1095" i="2" s="1"/>
  <c r="H1094" i="2"/>
  <c r="I1094" i="2" s="1"/>
  <c r="J1094" i="2" s="1"/>
  <c r="H1093" i="2"/>
  <c r="I1093" i="2" s="1"/>
  <c r="H1092" i="2"/>
  <c r="I1092" i="2" s="1"/>
  <c r="H1091" i="2"/>
  <c r="I1091" i="2" s="1"/>
  <c r="K1091" i="2" s="1"/>
  <c r="L1091" i="2" s="1"/>
  <c r="H1090" i="2"/>
  <c r="I1090" i="2" s="1"/>
  <c r="J1090" i="2" s="1"/>
  <c r="H1089" i="2"/>
  <c r="I1089" i="2" s="1"/>
  <c r="H1088" i="2"/>
  <c r="I1088" i="2" s="1"/>
  <c r="H1087" i="2"/>
  <c r="I1087" i="2" s="1"/>
  <c r="K1087" i="2" s="1"/>
  <c r="L1087" i="2" s="1"/>
  <c r="I1086" i="2"/>
  <c r="H1086" i="2"/>
  <c r="H1085" i="2"/>
  <c r="I1085" i="2" s="1"/>
  <c r="H1084" i="2"/>
  <c r="I1084" i="2" s="1"/>
  <c r="H1083" i="2"/>
  <c r="I1083" i="2" s="1"/>
  <c r="H1082" i="2"/>
  <c r="I1082" i="2" s="1"/>
  <c r="J1082" i="2" s="1"/>
  <c r="H1081" i="2"/>
  <c r="I1081" i="2" s="1"/>
  <c r="I1080" i="2"/>
  <c r="H1080" i="2"/>
  <c r="H1079" i="2"/>
  <c r="I1079" i="2" s="1"/>
  <c r="K1079" i="2" s="1"/>
  <c r="L1079" i="2" s="1"/>
  <c r="H1078" i="2"/>
  <c r="I1078" i="2" s="1"/>
  <c r="H1077" i="2"/>
  <c r="I1077" i="2" s="1"/>
  <c r="H1076" i="2"/>
  <c r="I1076" i="2" s="1"/>
  <c r="H1075" i="2"/>
  <c r="I1075" i="2" s="1"/>
  <c r="K1075" i="2" s="1"/>
  <c r="L1075" i="2" s="1"/>
  <c r="H1074" i="2"/>
  <c r="I1074" i="2" s="1"/>
  <c r="J1074" i="2" s="1"/>
  <c r="H1073" i="2"/>
  <c r="I1073" i="2" s="1"/>
  <c r="H1072" i="2"/>
  <c r="I1072" i="2" s="1"/>
  <c r="K1072" i="2" s="1"/>
  <c r="L1072" i="2" s="1"/>
  <c r="H1071" i="2"/>
  <c r="I1071" i="2" s="1"/>
  <c r="K1071" i="2" s="1"/>
  <c r="L1071" i="2" s="1"/>
  <c r="H1070" i="2"/>
  <c r="I1070" i="2" s="1"/>
  <c r="H1069" i="2"/>
  <c r="I1069" i="2" s="1"/>
  <c r="H1068" i="2"/>
  <c r="I1068" i="2" s="1"/>
  <c r="H1067" i="2"/>
  <c r="I1067" i="2" s="1"/>
  <c r="K1067" i="2" s="1"/>
  <c r="L1067" i="2" s="1"/>
  <c r="H1066" i="2"/>
  <c r="I1066" i="2" s="1"/>
  <c r="H1065" i="2"/>
  <c r="I1065" i="2" s="1"/>
  <c r="H1064" i="2"/>
  <c r="I1064" i="2" s="1"/>
  <c r="H1063" i="2"/>
  <c r="I1063" i="2" s="1"/>
  <c r="H1062" i="2"/>
  <c r="I1062" i="2" s="1"/>
  <c r="H1061" i="2"/>
  <c r="I1061" i="2" s="1"/>
  <c r="H1060" i="2"/>
  <c r="I1060" i="2" s="1"/>
  <c r="H1059" i="2"/>
  <c r="I1059" i="2" s="1"/>
  <c r="K1059" i="2" s="1"/>
  <c r="L1059" i="2" s="1"/>
  <c r="H1058" i="2"/>
  <c r="I1058" i="2" s="1"/>
  <c r="J1058" i="2" s="1"/>
  <c r="H1057" i="2"/>
  <c r="I1057" i="2" s="1"/>
  <c r="H1056" i="2"/>
  <c r="I1056" i="2" s="1"/>
  <c r="I1055" i="2"/>
  <c r="K1055" i="2" s="1"/>
  <c r="L1055" i="2" s="1"/>
  <c r="H1055" i="2"/>
  <c r="H1054" i="2"/>
  <c r="I1054" i="2" s="1"/>
  <c r="J1054" i="2" s="1"/>
  <c r="H1053" i="2"/>
  <c r="I1053" i="2" s="1"/>
  <c r="H1052" i="2"/>
  <c r="I1052" i="2" s="1"/>
  <c r="H1051" i="2"/>
  <c r="I1051" i="2" s="1"/>
  <c r="K1051" i="2" s="1"/>
  <c r="L1051" i="2" s="1"/>
  <c r="H1050" i="2"/>
  <c r="I1050" i="2" s="1"/>
  <c r="J1050" i="2" s="1"/>
  <c r="H1049" i="2"/>
  <c r="I1049" i="2" s="1"/>
  <c r="H1048" i="2"/>
  <c r="I1048" i="2" s="1"/>
  <c r="K1048" i="2" s="1"/>
  <c r="L1048" i="2" s="1"/>
  <c r="H1047" i="2"/>
  <c r="I1047" i="2" s="1"/>
  <c r="H1046" i="2"/>
  <c r="I1046" i="2" s="1"/>
  <c r="H1045" i="2"/>
  <c r="I1045" i="2" s="1"/>
  <c r="H1044" i="2"/>
  <c r="I1044" i="2" s="1"/>
  <c r="H1043" i="2"/>
  <c r="I1043" i="2" s="1"/>
  <c r="J1043" i="2" s="1"/>
  <c r="H1042" i="2"/>
  <c r="I1042" i="2" s="1"/>
  <c r="H1041" i="2"/>
  <c r="I1041" i="2" s="1"/>
  <c r="H1040" i="2"/>
  <c r="I1040" i="2" s="1"/>
  <c r="H1039" i="2"/>
  <c r="I1039" i="2" s="1"/>
  <c r="H1038" i="2"/>
  <c r="I1038" i="2" s="1"/>
  <c r="J1038" i="2" s="1"/>
  <c r="H1037" i="2"/>
  <c r="I1037" i="2" s="1"/>
  <c r="H1036" i="2"/>
  <c r="I1036" i="2" s="1"/>
  <c r="H1035" i="2"/>
  <c r="I1035" i="2" s="1"/>
  <c r="H1034" i="2"/>
  <c r="I1034" i="2" s="1"/>
  <c r="J1034" i="2" s="1"/>
  <c r="H1033" i="2"/>
  <c r="I1033" i="2" s="1"/>
  <c r="H1032" i="2"/>
  <c r="I1032" i="2" s="1"/>
  <c r="H1031" i="2"/>
  <c r="I1031" i="2" s="1"/>
  <c r="K1031" i="2" s="1"/>
  <c r="L1031" i="2" s="1"/>
  <c r="H1030" i="2"/>
  <c r="I1030" i="2" s="1"/>
  <c r="J1030" i="2" s="1"/>
  <c r="H1029" i="2"/>
  <c r="I1029" i="2" s="1"/>
  <c r="H1028" i="2"/>
  <c r="I1028" i="2" s="1"/>
  <c r="H1027" i="2"/>
  <c r="I1027" i="2" s="1"/>
  <c r="K1027" i="2" s="1"/>
  <c r="L1027" i="2" s="1"/>
  <c r="H1026" i="2"/>
  <c r="I1026" i="2" s="1"/>
  <c r="J1026" i="2" s="1"/>
  <c r="H1025" i="2"/>
  <c r="I1025" i="2" s="1"/>
  <c r="J1025" i="2" s="1"/>
  <c r="H1024" i="2"/>
  <c r="I1024" i="2" s="1"/>
  <c r="J1023" i="2"/>
  <c r="I1023" i="2"/>
  <c r="K1023" i="2" s="1"/>
  <c r="L1023" i="2" s="1"/>
  <c r="H1023" i="2"/>
  <c r="H1022" i="2"/>
  <c r="I1022" i="2" s="1"/>
  <c r="K1022" i="2" s="1"/>
  <c r="L1022" i="2" s="1"/>
  <c r="H1021" i="2"/>
  <c r="I1021" i="2" s="1"/>
  <c r="K1021" i="2" s="1"/>
  <c r="L1021" i="2" s="1"/>
  <c r="K1020" i="2"/>
  <c r="L1020" i="2" s="1"/>
  <c r="H1020" i="2"/>
  <c r="I1020" i="2" s="1"/>
  <c r="J1020" i="2" s="1"/>
  <c r="H1019" i="2"/>
  <c r="I1019" i="2" s="1"/>
  <c r="H1018" i="2"/>
  <c r="I1018" i="2" s="1"/>
  <c r="H1017" i="2"/>
  <c r="I1017" i="2" s="1"/>
  <c r="K1017" i="2" s="1"/>
  <c r="L1017" i="2" s="1"/>
  <c r="J1016" i="2"/>
  <c r="I1016" i="2"/>
  <c r="K1016" i="2" s="1"/>
  <c r="L1016" i="2" s="1"/>
  <c r="H1016" i="2"/>
  <c r="H1015" i="2"/>
  <c r="I1015" i="2" s="1"/>
  <c r="I1014" i="2"/>
  <c r="H1014" i="2"/>
  <c r="H1013" i="2"/>
  <c r="I1013" i="2" s="1"/>
  <c r="H1012" i="2"/>
  <c r="I1012" i="2" s="1"/>
  <c r="H1011" i="2"/>
  <c r="I1011" i="2" s="1"/>
  <c r="H1010" i="2"/>
  <c r="I1010" i="2" s="1"/>
  <c r="H1009" i="2"/>
  <c r="I1009" i="2" s="1"/>
  <c r="H1008" i="2"/>
  <c r="I1008" i="2" s="1"/>
  <c r="K1008" i="2" s="1"/>
  <c r="L1008" i="2" s="1"/>
  <c r="H1007" i="2"/>
  <c r="I1007" i="2" s="1"/>
  <c r="J1007" i="2" s="1"/>
  <c r="H1006" i="2"/>
  <c r="I1006" i="2" s="1"/>
  <c r="H1005" i="2"/>
  <c r="I1005" i="2" s="1"/>
  <c r="H1004" i="2"/>
  <c r="I1004" i="2" s="1"/>
  <c r="H1003" i="2"/>
  <c r="I1003" i="2" s="1"/>
  <c r="H1002" i="2"/>
  <c r="I1002" i="2" s="1"/>
  <c r="I1001" i="2"/>
  <c r="K1001" i="2" s="1"/>
  <c r="L1001" i="2" s="1"/>
  <c r="H1001" i="2"/>
  <c r="H1000" i="2"/>
  <c r="I1000" i="2" s="1"/>
  <c r="K1000" i="2" s="1"/>
  <c r="L1000" i="2" s="1"/>
  <c r="H999" i="2"/>
  <c r="I999" i="2" s="1"/>
  <c r="J999" i="2" s="1"/>
  <c r="H998" i="2"/>
  <c r="I998" i="2" s="1"/>
  <c r="H997" i="2"/>
  <c r="I997" i="2" s="1"/>
  <c r="I996" i="2"/>
  <c r="K996" i="2" s="1"/>
  <c r="L996" i="2" s="1"/>
  <c r="H996" i="2"/>
  <c r="H995" i="2"/>
  <c r="I995" i="2" s="1"/>
  <c r="H994" i="2"/>
  <c r="I994" i="2" s="1"/>
  <c r="H993" i="2"/>
  <c r="I993" i="2" s="1"/>
  <c r="H992" i="2"/>
  <c r="I992" i="2" s="1"/>
  <c r="K992" i="2" s="1"/>
  <c r="L992" i="2" s="1"/>
  <c r="H991" i="2"/>
  <c r="I991" i="2" s="1"/>
  <c r="J991" i="2" s="1"/>
  <c r="H990" i="2"/>
  <c r="I990" i="2" s="1"/>
  <c r="H989" i="2"/>
  <c r="I989" i="2" s="1"/>
  <c r="H988" i="2"/>
  <c r="I988" i="2" s="1"/>
  <c r="K988" i="2" s="1"/>
  <c r="L988" i="2" s="1"/>
  <c r="H987" i="2"/>
  <c r="I987" i="2" s="1"/>
  <c r="H986" i="2"/>
  <c r="I986" i="2" s="1"/>
  <c r="H985" i="2"/>
  <c r="I985" i="2" s="1"/>
  <c r="K985" i="2" s="1"/>
  <c r="L985" i="2" s="1"/>
  <c r="H984" i="2"/>
  <c r="I984" i="2" s="1"/>
  <c r="K984" i="2" s="1"/>
  <c r="L984" i="2" s="1"/>
  <c r="H983" i="2"/>
  <c r="I983" i="2" s="1"/>
  <c r="H982" i="2"/>
  <c r="I982" i="2" s="1"/>
  <c r="H981" i="2"/>
  <c r="I981" i="2" s="1"/>
  <c r="H980" i="2"/>
  <c r="I980" i="2" s="1"/>
  <c r="J980" i="2" s="1"/>
  <c r="H979" i="2"/>
  <c r="I979" i="2" s="1"/>
  <c r="K979" i="2" s="1"/>
  <c r="L979" i="2" s="1"/>
  <c r="H978" i="2"/>
  <c r="I978" i="2" s="1"/>
  <c r="H977" i="2"/>
  <c r="I977" i="2" s="1"/>
  <c r="K977" i="2" s="1"/>
  <c r="L977" i="2" s="1"/>
  <c r="H976" i="2"/>
  <c r="I976" i="2" s="1"/>
  <c r="H975" i="2"/>
  <c r="I975" i="2" s="1"/>
  <c r="J975" i="2" s="1"/>
  <c r="H974" i="2"/>
  <c r="I974" i="2" s="1"/>
  <c r="J974" i="2" s="1"/>
  <c r="H973" i="2"/>
  <c r="I973" i="2" s="1"/>
  <c r="H972" i="2"/>
  <c r="I972" i="2" s="1"/>
  <c r="K972" i="2" s="1"/>
  <c r="L972" i="2" s="1"/>
  <c r="H971" i="2"/>
  <c r="I971" i="2" s="1"/>
  <c r="K971" i="2" s="1"/>
  <c r="L971" i="2" s="1"/>
  <c r="H970" i="2"/>
  <c r="I970" i="2" s="1"/>
  <c r="H969" i="2"/>
  <c r="I969" i="2" s="1"/>
  <c r="K969" i="2" s="1"/>
  <c r="L969" i="2" s="1"/>
  <c r="H968" i="2"/>
  <c r="I968" i="2" s="1"/>
  <c r="K968" i="2" s="1"/>
  <c r="L968" i="2" s="1"/>
  <c r="H967" i="2"/>
  <c r="I967" i="2" s="1"/>
  <c r="J967" i="2" s="1"/>
  <c r="H966" i="2"/>
  <c r="I966" i="2" s="1"/>
  <c r="H965" i="2"/>
  <c r="I965" i="2" s="1"/>
  <c r="H964" i="2"/>
  <c r="I964" i="2" s="1"/>
  <c r="H963" i="2"/>
  <c r="I963" i="2" s="1"/>
  <c r="K963" i="2" s="1"/>
  <c r="L963" i="2" s="1"/>
  <c r="H962" i="2"/>
  <c r="I962" i="2" s="1"/>
  <c r="H961" i="2"/>
  <c r="I961" i="2" s="1"/>
  <c r="H960" i="2"/>
  <c r="I960" i="2" s="1"/>
  <c r="K960" i="2" s="1"/>
  <c r="L960" i="2" s="1"/>
  <c r="H959" i="2"/>
  <c r="I959" i="2" s="1"/>
  <c r="J959" i="2" s="1"/>
  <c r="H958" i="2"/>
  <c r="I958" i="2" s="1"/>
  <c r="J958" i="2" s="1"/>
  <c r="H957" i="2"/>
  <c r="I957" i="2" s="1"/>
  <c r="K957" i="2" s="1"/>
  <c r="L957" i="2" s="1"/>
  <c r="H956" i="2"/>
  <c r="I956" i="2" s="1"/>
  <c r="J956" i="2" s="1"/>
  <c r="H955" i="2"/>
  <c r="I955" i="2" s="1"/>
  <c r="H954" i="2"/>
  <c r="I954" i="2" s="1"/>
  <c r="I953" i="2"/>
  <c r="H953" i="2"/>
  <c r="H952" i="2"/>
  <c r="I952" i="2" s="1"/>
  <c r="H951" i="2"/>
  <c r="I951" i="2" s="1"/>
  <c r="J951" i="2" s="1"/>
  <c r="H950" i="2"/>
  <c r="I950" i="2" s="1"/>
  <c r="J950" i="2" s="1"/>
  <c r="H949" i="2"/>
  <c r="I949" i="2" s="1"/>
  <c r="K949" i="2" s="1"/>
  <c r="L949" i="2" s="1"/>
  <c r="H948" i="2"/>
  <c r="I948" i="2" s="1"/>
  <c r="J948" i="2" s="1"/>
  <c r="H947" i="2"/>
  <c r="I947" i="2" s="1"/>
  <c r="K947" i="2" s="1"/>
  <c r="L947" i="2" s="1"/>
  <c r="H946" i="2"/>
  <c r="I946" i="2" s="1"/>
  <c r="H945" i="2"/>
  <c r="I945" i="2" s="1"/>
  <c r="H944" i="2"/>
  <c r="I944" i="2" s="1"/>
  <c r="H943" i="2"/>
  <c r="I943" i="2" s="1"/>
  <c r="J943" i="2" s="1"/>
  <c r="H942" i="2"/>
  <c r="I942" i="2" s="1"/>
  <c r="J942" i="2" s="1"/>
  <c r="I941" i="2"/>
  <c r="K941" i="2" s="1"/>
  <c r="L941" i="2" s="1"/>
  <c r="H941" i="2"/>
  <c r="H940" i="2"/>
  <c r="I940" i="2" s="1"/>
  <c r="K940" i="2" s="1"/>
  <c r="L940" i="2" s="1"/>
  <c r="H939" i="2"/>
  <c r="I939" i="2" s="1"/>
  <c r="H938" i="2"/>
  <c r="I938" i="2" s="1"/>
  <c r="H937" i="2"/>
  <c r="I937" i="2" s="1"/>
  <c r="I936" i="2"/>
  <c r="K936" i="2" s="1"/>
  <c r="L936" i="2" s="1"/>
  <c r="H936" i="2"/>
  <c r="H935" i="2"/>
  <c r="I935" i="2" s="1"/>
  <c r="H934" i="2"/>
  <c r="I934" i="2" s="1"/>
  <c r="H933" i="2"/>
  <c r="I933" i="2" s="1"/>
  <c r="H932" i="2"/>
  <c r="I932" i="2" s="1"/>
  <c r="H931" i="2"/>
  <c r="I931" i="2" s="1"/>
  <c r="H930" i="2"/>
  <c r="I930" i="2" s="1"/>
  <c r="H929" i="2"/>
  <c r="I929" i="2" s="1"/>
  <c r="H928" i="2"/>
  <c r="I928" i="2" s="1"/>
  <c r="K928" i="2" s="1"/>
  <c r="L928" i="2" s="1"/>
  <c r="H927" i="2"/>
  <c r="I927" i="2" s="1"/>
  <c r="H926" i="2"/>
  <c r="I926" i="2" s="1"/>
  <c r="H925" i="2"/>
  <c r="I925" i="2" s="1"/>
  <c r="H924" i="2"/>
  <c r="I924" i="2" s="1"/>
  <c r="K924" i="2" s="1"/>
  <c r="L924" i="2" s="1"/>
  <c r="H923" i="2"/>
  <c r="I923" i="2" s="1"/>
  <c r="H922" i="2"/>
  <c r="I922" i="2" s="1"/>
  <c r="H921" i="2"/>
  <c r="I921" i="2" s="1"/>
  <c r="H920" i="2"/>
  <c r="I920" i="2" s="1"/>
  <c r="K920" i="2" s="1"/>
  <c r="L920" i="2" s="1"/>
  <c r="H919" i="2"/>
  <c r="I919" i="2" s="1"/>
  <c r="H918" i="2"/>
  <c r="I918" i="2" s="1"/>
  <c r="H917" i="2"/>
  <c r="I917" i="2" s="1"/>
  <c r="H916" i="2"/>
  <c r="I916" i="2" s="1"/>
  <c r="K916" i="2" s="1"/>
  <c r="L916" i="2" s="1"/>
  <c r="H915" i="2"/>
  <c r="I915" i="2" s="1"/>
  <c r="H914" i="2"/>
  <c r="I914" i="2" s="1"/>
  <c r="H913" i="2"/>
  <c r="I913" i="2" s="1"/>
  <c r="H912" i="2"/>
  <c r="I912" i="2" s="1"/>
  <c r="K912" i="2" s="1"/>
  <c r="L912" i="2" s="1"/>
  <c r="H911" i="2"/>
  <c r="I911" i="2" s="1"/>
  <c r="H910" i="2"/>
  <c r="I910" i="2" s="1"/>
  <c r="H909" i="2"/>
  <c r="I909" i="2" s="1"/>
  <c r="H908" i="2"/>
  <c r="I908" i="2" s="1"/>
  <c r="H907" i="2"/>
  <c r="I907" i="2" s="1"/>
  <c r="H906" i="2"/>
  <c r="I906" i="2" s="1"/>
  <c r="H905" i="2"/>
  <c r="I905" i="2" s="1"/>
  <c r="K905" i="2" s="1"/>
  <c r="L905" i="2" s="1"/>
  <c r="H904" i="2"/>
  <c r="I904" i="2" s="1"/>
  <c r="K904" i="2" s="1"/>
  <c r="L904" i="2" s="1"/>
  <c r="H903" i="2"/>
  <c r="I903" i="2" s="1"/>
  <c r="H902" i="2"/>
  <c r="I902" i="2" s="1"/>
  <c r="H901" i="2"/>
  <c r="I901" i="2" s="1"/>
  <c r="H900" i="2"/>
  <c r="I900" i="2" s="1"/>
  <c r="K900" i="2" s="1"/>
  <c r="L900" i="2" s="1"/>
  <c r="H899" i="2"/>
  <c r="I899" i="2" s="1"/>
  <c r="H898" i="2"/>
  <c r="I898" i="2" s="1"/>
  <c r="H897" i="2"/>
  <c r="I897" i="2" s="1"/>
  <c r="H896" i="2"/>
  <c r="I896" i="2" s="1"/>
  <c r="K896" i="2" s="1"/>
  <c r="L896" i="2" s="1"/>
  <c r="H895" i="2"/>
  <c r="I895" i="2" s="1"/>
  <c r="J895" i="2" s="1"/>
  <c r="H894" i="2"/>
  <c r="I894" i="2" s="1"/>
  <c r="H893" i="2"/>
  <c r="I893" i="2" s="1"/>
  <c r="H892" i="2"/>
  <c r="I892" i="2" s="1"/>
  <c r="K892" i="2" s="1"/>
  <c r="L892" i="2" s="1"/>
  <c r="H891" i="2"/>
  <c r="I891" i="2" s="1"/>
  <c r="H890" i="2"/>
  <c r="I890" i="2" s="1"/>
  <c r="H889" i="2"/>
  <c r="I889" i="2" s="1"/>
  <c r="H888" i="2"/>
  <c r="I888" i="2" s="1"/>
  <c r="K888" i="2" s="1"/>
  <c r="L888" i="2" s="1"/>
  <c r="H887" i="2"/>
  <c r="I887" i="2" s="1"/>
  <c r="J887" i="2" s="1"/>
  <c r="H886" i="2"/>
  <c r="I886" i="2" s="1"/>
  <c r="H885" i="2"/>
  <c r="I885" i="2" s="1"/>
  <c r="H884" i="2"/>
  <c r="I884" i="2" s="1"/>
  <c r="H883" i="2"/>
  <c r="I883" i="2" s="1"/>
  <c r="H882" i="2"/>
  <c r="I882" i="2" s="1"/>
  <c r="H881" i="2"/>
  <c r="I881" i="2" s="1"/>
  <c r="H880" i="2"/>
  <c r="I880" i="2" s="1"/>
  <c r="K880" i="2" s="1"/>
  <c r="L880" i="2" s="1"/>
  <c r="H879" i="2"/>
  <c r="I879" i="2" s="1"/>
  <c r="H878" i="2"/>
  <c r="I878" i="2" s="1"/>
  <c r="H877" i="2"/>
  <c r="I877" i="2" s="1"/>
  <c r="H876" i="2"/>
  <c r="I876" i="2" s="1"/>
  <c r="K876" i="2" s="1"/>
  <c r="L876" i="2" s="1"/>
  <c r="H875" i="2"/>
  <c r="I875" i="2" s="1"/>
  <c r="H874" i="2"/>
  <c r="I874" i="2" s="1"/>
  <c r="K874" i="2" s="1"/>
  <c r="L874" i="2" s="1"/>
  <c r="H873" i="2"/>
  <c r="I873" i="2" s="1"/>
  <c r="I872" i="2"/>
  <c r="H872" i="2"/>
  <c r="H871" i="2"/>
  <c r="I871" i="2" s="1"/>
  <c r="J871" i="2" s="1"/>
  <c r="H870" i="2"/>
  <c r="I870" i="2" s="1"/>
  <c r="H869" i="2"/>
  <c r="I869" i="2" s="1"/>
  <c r="J869" i="2" s="1"/>
  <c r="J868" i="2"/>
  <c r="H868" i="2"/>
  <c r="I868" i="2" s="1"/>
  <c r="K868" i="2" s="1"/>
  <c r="L868" i="2" s="1"/>
  <c r="H867" i="2"/>
  <c r="I867" i="2" s="1"/>
  <c r="K867" i="2" s="1"/>
  <c r="L867" i="2" s="1"/>
  <c r="H866" i="2"/>
  <c r="I866" i="2" s="1"/>
  <c r="K866" i="2" s="1"/>
  <c r="L866" i="2" s="1"/>
  <c r="H865" i="2"/>
  <c r="I865" i="2" s="1"/>
  <c r="H864" i="2"/>
  <c r="I864" i="2" s="1"/>
  <c r="H863" i="2"/>
  <c r="I863" i="2" s="1"/>
  <c r="H862" i="2"/>
  <c r="I862" i="2" s="1"/>
  <c r="J861" i="2"/>
  <c r="H861" i="2"/>
  <c r="I861" i="2" s="1"/>
  <c r="K861" i="2" s="1"/>
  <c r="L861" i="2" s="1"/>
  <c r="H860" i="2"/>
  <c r="I860" i="2" s="1"/>
  <c r="H859" i="2"/>
  <c r="I859" i="2" s="1"/>
  <c r="H858" i="2"/>
  <c r="I858" i="2" s="1"/>
  <c r="K858" i="2" s="1"/>
  <c r="L858" i="2" s="1"/>
  <c r="H857" i="2"/>
  <c r="I857" i="2" s="1"/>
  <c r="J857" i="2" s="1"/>
  <c r="H856" i="2"/>
  <c r="I856" i="2" s="1"/>
  <c r="H855" i="2"/>
  <c r="I855" i="2" s="1"/>
  <c r="H854" i="2"/>
  <c r="I854" i="2" s="1"/>
  <c r="H853" i="2"/>
  <c r="I853" i="2" s="1"/>
  <c r="H852" i="2"/>
  <c r="I852" i="2" s="1"/>
  <c r="J852" i="2" s="1"/>
  <c r="H851" i="2"/>
  <c r="I851" i="2" s="1"/>
  <c r="H850" i="2"/>
  <c r="I850" i="2" s="1"/>
  <c r="K850" i="2" s="1"/>
  <c r="L850" i="2" s="1"/>
  <c r="H849" i="2"/>
  <c r="I849" i="2" s="1"/>
  <c r="H848" i="2"/>
  <c r="I848" i="2" s="1"/>
  <c r="H847" i="2"/>
  <c r="I847" i="2" s="1"/>
  <c r="H846" i="2"/>
  <c r="I846" i="2" s="1"/>
  <c r="K846" i="2" s="1"/>
  <c r="L846" i="2" s="1"/>
  <c r="H845" i="2"/>
  <c r="I845" i="2" s="1"/>
  <c r="H844" i="2"/>
  <c r="I844" i="2" s="1"/>
  <c r="H843" i="2"/>
  <c r="I843" i="2" s="1"/>
  <c r="H842" i="2"/>
  <c r="I842" i="2" s="1"/>
  <c r="K842" i="2" s="1"/>
  <c r="L842" i="2" s="1"/>
  <c r="H841" i="2"/>
  <c r="I841" i="2" s="1"/>
  <c r="H840" i="2"/>
  <c r="I840" i="2" s="1"/>
  <c r="H839" i="2"/>
  <c r="I839" i="2" s="1"/>
  <c r="H838" i="2"/>
  <c r="I838" i="2" s="1"/>
  <c r="H837" i="2"/>
  <c r="I837" i="2" s="1"/>
  <c r="H836" i="2"/>
  <c r="I836" i="2" s="1"/>
  <c r="J836" i="2" s="1"/>
  <c r="H835" i="2"/>
  <c r="I835" i="2" s="1"/>
  <c r="I834" i="2"/>
  <c r="K834" i="2" s="1"/>
  <c r="L834" i="2" s="1"/>
  <c r="H834" i="2"/>
  <c r="H833" i="2"/>
  <c r="I833" i="2" s="1"/>
  <c r="H832" i="2"/>
  <c r="I832" i="2" s="1"/>
  <c r="H831" i="2"/>
  <c r="I831" i="2" s="1"/>
  <c r="H830" i="2"/>
  <c r="I830" i="2" s="1"/>
  <c r="K830" i="2" s="1"/>
  <c r="L830" i="2" s="1"/>
  <c r="H829" i="2"/>
  <c r="I829" i="2" s="1"/>
  <c r="H828" i="2"/>
  <c r="I828" i="2" s="1"/>
  <c r="H827" i="2"/>
  <c r="I827" i="2" s="1"/>
  <c r="H826" i="2"/>
  <c r="I826" i="2" s="1"/>
  <c r="K826" i="2" s="1"/>
  <c r="L826" i="2" s="1"/>
  <c r="H825" i="2"/>
  <c r="I825" i="2" s="1"/>
  <c r="H824" i="2"/>
  <c r="I824" i="2" s="1"/>
  <c r="H823" i="2"/>
  <c r="I823" i="2" s="1"/>
  <c r="H822" i="2"/>
  <c r="I822" i="2" s="1"/>
  <c r="K822" i="2" s="1"/>
  <c r="L822" i="2" s="1"/>
  <c r="H821" i="2"/>
  <c r="I821" i="2" s="1"/>
  <c r="H820" i="2"/>
  <c r="I820" i="2" s="1"/>
  <c r="J820" i="2" s="1"/>
  <c r="H819" i="2"/>
  <c r="I819" i="2" s="1"/>
  <c r="H818" i="2"/>
  <c r="I818" i="2" s="1"/>
  <c r="K818" i="2" s="1"/>
  <c r="L818" i="2" s="1"/>
  <c r="H817" i="2"/>
  <c r="I817" i="2" s="1"/>
  <c r="J817" i="2" s="1"/>
  <c r="H816" i="2"/>
  <c r="I816" i="2" s="1"/>
  <c r="H815" i="2"/>
  <c r="I815" i="2" s="1"/>
  <c r="H814" i="2"/>
  <c r="I814" i="2" s="1"/>
  <c r="H813" i="2"/>
  <c r="I813" i="2" s="1"/>
  <c r="H812" i="2"/>
  <c r="I812" i="2" s="1"/>
  <c r="H811" i="2"/>
  <c r="I811" i="2" s="1"/>
  <c r="H810" i="2"/>
  <c r="I810" i="2" s="1"/>
  <c r="K810" i="2" s="1"/>
  <c r="L810" i="2" s="1"/>
  <c r="H809" i="2"/>
  <c r="I809" i="2" s="1"/>
  <c r="K809" i="2" s="1"/>
  <c r="L809" i="2" s="1"/>
  <c r="H808" i="2"/>
  <c r="I808" i="2" s="1"/>
  <c r="H807" i="2"/>
  <c r="I807" i="2" s="1"/>
  <c r="H806" i="2"/>
  <c r="I806" i="2" s="1"/>
  <c r="K806" i="2" s="1"/>
  <c r="L806" i="2" s="1"/>
  <c r="H805" i="2"/>
  <c r="I805" i="2" s="1"/>
  <c r="H804" i="2"/>
  <c r="I804" i="2" s="1"/>
  <c r="H803" i="2"/>
  <c r="I803" i="2" s="1"/>
  <c r="H802" i="2"/>
  <c r="I802" i="2" s="1"/>
  <c r="K802" i="2" s="1"/>
  <c r="L802" i="2" s="1"/>
  <c r="H801" i="2"/>
  <c r="I801" i="2" s="1"/>
  <c r="H800" i="2"/>
  <c r="I800" i="2" s="1"/>
  <c r="H799" i="2"/>
  <c r="I799" i="2" s="1"/>
  <c r="H798" i="2"/>
  <c r="I798" i="2" s="1"/>
  <c r="H797" i="2"/>
  <c r="I797" i="2" s="1"/>
  <c r="H796" i="2"/>
  <c r="I796" i="2" s="1"/>
  <c r="H795" i="2"/>
  <c r="I795" i="2" s="1"/>
  <c r="H794" i="2"/>
  <c r="I794" i="2" s="1"/>
  <c r="K794" i="2" s="1"/>
  <c r="L794" i="2" s="1"/>
  <c r="H793" i="2"/>
  <c r="I793" i="2" s="1"/>
  <c r="H792" i="2"/>
  <c r="I792" i="2" s="1"/>
  <c r="H791" i="2"/>
  <c r="I791" i="2" s="1"/>
  <c r="H790" i="2"/>
  <c r="I790" i="2" s="1"/>
  <c r="H789" i="2"/>
  <c r="I789" i="2" s="1"/>
  <c r="H788" i="2"/>
  <c r="I788" i="2" s="1"/>
  <c r="K788" i="2" s="1"/>
  <c r="L788" i="2" s="1"/>
  <c r="H787" i="2"/>
  <c r="I787" i="2" s="1"/>
  <c r="H786" i="2"/>
  <c r="I786" i="2" s="1"/>
  <c r="K786" i="2" s="1"/>
  <c r="L786" i="2" s="1"/>
  <c r="H785" i="2"/>
  <c r="I785" i="2" s="1"/>
  <c r="J785" i="2" s="1"/>
  <c r="H784" i="2"/>
  <c r="I784" i="2" s="1"/>
  <c r="H783" i="2"/>
  <c r="I783" i="2" s="1"/>
  <c r="H782" i="2"/>
  <c r="I782" i="2" s="1"/>
  <c r="K782" i="2" s="1"/>
  <c r="L782" i="2" s="1"/>
  <c r="H781" i="2"/>
  <c r="I781" i="2" s="1"/>
  <c r="H780" i="2"/>
  <c r="I780" i="2" s="1"/>
  <c r="H779" i="2"/>
  <c r="I779" i="2" s="1"/>
  <c r="H778" i="2"/>
  <c r="I778" i="2" s="1"/>
  <c r="K778" i="2" s="1"/>
  <c r="L778" i="2" s="1"/>
  <c r="H777" i="2"/>
  <c r="I777" i="2" s="1"/>
  <c r="K777" i="2" s="1"/>
  <c r="L777" i="2" s="1"/>
  <c r="H776" i="2"/>
  <c r="I776" i="2" s="1"/>
  <c r="H775" i="2"/>
  <c r="I775" i="2" s="1"/>
  <c r="H774" i="2"/>
  <c r="I774" i="2" s="1"/>
  <c r="H773" i="2"/>
  <c r="I773" i="2" s="1"/>
  <c r="H772" i="2"/>
  <c r="I772" i="2" s="1"/>
  <c r="J772" i="2" s="1"/>
  <c r="H771" i="2"/>
  <c r="I771" i="2" s="1"/>
  <c r="H770" i="2"/>
  <c r="I770" i="2" s="1"/>
  <c r="K770" i="2" s="1"/>
  <c r="L770" i="2" s="1"/>
  <c r="H769" i="2"/>
  <c r="I769" i="2" s="1"/>
  <c r="H768" i="2"/>
  <c r="I768" i="2" s="1"/>
  <c r="H767" i="2"/>
  <c r="I767" i="2" s="1"/>
  <c r="H766" i="2"/>
  <c r="I766" i="2" s="1"/>
  <c r="K766" i="2" s="1"/>
  <c r="L766" i="2" s="1"/>
  <c r="H765" i="2"/>
  <c r="I765" i="2" s="1"/>
  <c r="H764" i="2"/>
  <c r="I764" i="2" s="1"/>
  <c r="H763" i="2"/>
  <c r="I763" i="2" s="1"/>
  <c r="H762" i="2"/>
  <c r="I762" i="2" s="1"/>
  <c r="H761" i="2"/>
  <c r="I761" i="2" s="1"/>
  <c r="H760" i="2"/>
  <c r="I760" i="2" s="1"/>
  <c r="J760" i="2" s="1"/>
  <c r="H759" i="2"/>
  <c r="I759" i="2" s="1"/>
  <c r="H758" i="2"/>
  <c r="I758" i="2" s="1"/>
  <c r="H757" i="2"/>
  <c r="I757" i="2" s="1"/>
  <c r="H756" i="2"/>
  <c r="I756" i="2" s="1"/>
  <c r="J756" i="2" s="1"/>
  <c r="H755" i="2"/>
  <c r="I755" i="2" s="1"/>
  <c r="H754" i="2"/>
  <c r="I754" i="2" s="1"/>
  <c r="H753" i="2"/>
  <c r="I753" i="2" s="1"/>
  <c r="K753" i="2" s="1"/>
  <c r="L753" i="2" s="1"/>
  <c r="H752" i="2"/>
  <c r="I752" i="2" s="1"/>
  <c r="J752" i="2" s="1"/>
  <c r="H751" i="2"/>
  <c r="I751" i="2" s="1"/>
  <c r="H750" i="2"/>
  <c r="I750" i="2" s="1"/>
  <c r="H749" i="2"/>
  <c r="I749" i="2" s="1"/>
  <c r="K749" i="2" s="1"/>
  <c r="L749" i="2" s="1"/>
  <c r="H748" i="2"/>
  <c r="I748" i="2" s="1"/>
  <c r="H747" i="2"/>
  <c r="I747" i="2" s="1"/>
  <c r="I746" i="2"/>
  <c r="H746" i="2"/>
  <c r="H745" i="2"/>
  <c r="I745" i="2" s="1"/>
  <c r="K745" i="2" s="1"/>
  <c r="L745" i="2" s="1"/>
  <c r="H744" i="2"/>
  <c r="I744" i="2" s="1"/>
  <c r="H743" i="2"/>
  <c r="I743" i="2" s="1"/>
  <c r="H742" i="2"/>
  <c r="I742" i="2" s="1"/>
  <c r="I741" i="2"/>
  <c r="K741" i="2" s="1"/>
  <c r="L741" i="2" s="1"/>
  <c r="H741" i="2"/>
  <c r="H740" i="2"/>
  <c r="I740" i="2" s="1"/>
  <c r="I739" i="2"/>
  <c r="H739" i="2"/>
  <c r="H738" i="2"/>
  <c r="I738" i="2" s="1"/>
  <c r="H737" i="2"/>
  <c r="I737" i="2" s="1"/>
  <c r="J737" i="2" s="1"/>
  <c r="H736" i="2"/>
  <c r="I736" i="2" s="1"/>
  <c r="J736" i="2" s="1"/>
  <c r="H735" i="2"/>
  <c r="I735" i="2" s="1"/>
  <c r="H734" i="2"/>
  <c r="I734" i="2" s="1"/>
  <c r="H733" i="2"/>
  <c r="I733" i="2" s="1"/>
  <c r="K733" i="2" s="1"/>
  <c r="L733" i="2" s="1"/>
  <c r="H732" i="2"/>
  <c r="I732" i="2" s="1"/>
  <c r="J732" i="2" s="1"/>
  <c r="H731" i="2"/>
  <c r="I731" i="2" s="1"/>
  <c r="H730" i="2"/>
  <c r="I730" i="2" s="1"/>
  <c r="J729" i="2"/>
  <c r="H729" i="2"/>
  <c r="I729" i="2" s="1"/>
  <c r="K729" i="2" s="1"/>
  <c r="L729" i="2" s="1"/>
  <c r="H728" i="2"/>
  <c r="I728" i="2" s="1"/>
  <c r="J728" i="2" s="1"/>
  <c r="H727" i="2"/>
  <c r="I727" i="2" s="1"/>
  <c r="H726" i="2"/>
  <c r="I726" i="2" s="1"/>
  <c r="K726" i="2" s="1"/>
  <c r="L726" i="2" s="1"/>
  <c r="I725" i="2"/>
  <c r="K725" i="2" s="1"/>
  <c r="L725" i="2" s="1"/>
  <c r="H725" i="2"/>
  <c r="H724" i="2"/>
  <c r="I724" i="2" s="1"/>
  <c r="I723" i="2"/>
  <c r="H723" i="2"/>
  <c r="H722" i="2"/>
  <c r="I722" i="2" s="1"/>
  <c r="H721" i="2"/>
  <c r="I721" i="2" s="1"/>
  <c r="K721" i="2" s="1"/>
  <c r="L721" i="2" s="1"/>
  <c r="H720" i="2"/>
  <c r="I720" i="2" s="1"/>
  <c r="J720" i="2" s="1"/>
  <c r="H719" i="2"/>
  <c r="I719" i="2" s="1"/>
  <c r="H718" i="2"/>
  <c r="I718" i="2" s="1"/>
  <c r="H717" i="2"/>
  <c r="I717" i="2" s="1"/>
  <c r="K717" i="2" s="1"/>
  <c r="L717" i="2" s="1"/>
  <c r="H716" i="2"/>
  <c r="I716" i="2" s="1"/>
  <c r="H715" i="2"/>
  <c r="I715" i="2" s="1"/>
  <c r="H714" i="2"/>
  <c r="I714" i="2" s="1"/>
  <c r="H713" i="2"/>
  <c r="I713" i="2" s="1"/>
  <c r="K713" i="2" s="1"/>
  <c r="L713" i="2" s="1"/>
  <c r="H712" i="2"/>
  <c r="I712" i="2" s="1"/>
  <c r="J712" i="2" s="1"/>
  <c r="H711" i="2"/>
  <c r="I711" i="2" s="1"/>
  <c r="H710" i="2"/>
  <c r="I710" i="2" s="1"/>
  <c r="H709" i="2"/>
  <c r="I709" i="2" s="1"/>
  <c r="K709" i="2" s="1"/>
  <c r="L709" i="2" s="1"/>
  <c r="H708" i="2"/>
  <c r="I708" i="2" s="1"/>
  <c r="H707" i="2"/>
  <c r="I707" i="2" s="1"/>
  <c r="I706" i="2"/>
  <c r="H706" i="2"/>
  <c r="H705" i="2"/>
  <c r="I705" i="2" s="1"/>
  <c r="K705" i="2" s="1"/>
  <c r="L705" i="2" s="1"/>
  <c r="H704" i="2"/>
  <c r="I704" i="2" s="1"/>
  <c r="H703" i="2"/>
  <c r="I703" i="2" s="1"/>
  <c r="H702" i="2"/>
  <c r="I702" i="2" s="1"/>
  <c r="K702" i="2" s="1"/>
  <c r="L702" i="2" s="1"/>
  <c r="H701" i="2"/>
  <c r="I701" i="2" s="1"/>
  <c r="H700" i="2"/>
  <c r="I700" i="2" s="1"/>
  <c r="J700" i="2" s="1"/>
  <c r="H699" i="2"/>
  <c r="I699" i="2" s="1"/>
  <c r="H698" i="2"/>
  <c r="I698" i="2" s="1"/>
  <c r="H697" i="2"/>
  <c r="I697" i="2" s="1"/>
  <c r="J697" i="2" s="1"/>
  <c r="H696" i="2"/>
  <c r="I696" i="2" s="1"/>
  <c r="J696" i="2" s="1"/>
  <c r="H695" i="2"/>
  <c r="I695" i="2" s="1"/>
  <c r="I694" i="2"/>
  <c r="K694" i="2" s="1"/>
  <c r="L694" i="2" s="1"/>
  <c r="H694" i="2"/>
  <c r="H693" i="2"/>
  <c r="I693" i="2" s="1"/>
  <c r="H692" i="2"/>
  <c r="I692" i="2" s="1"/>
  <c r="J692" i="2" s="1"/>
  <c r="H691" i="2"/>
  <c r="I691" i="2" s="1"/>
  <c r="H690" i="2"/>
  <c r="I690" i="2" s="1"/>
  <c r="H689" i="2"/>
  <c r="I689" i="2" s="1"/>
  <c r="H688" i="2"/>
  <c r="I688" i="2" s="1"/>
  <c r="J688" i="2" s="1"/>
  <c r="H687" i="2"/>
  <c r="I687" i="2" s="1"/>
  <c r="H686" i="2"/>
  <c r="I686" i="2" s="1"/>
  <c r="H685" i="2"/>
  <c r="I685" i="2" s="1"/>
  <c r="K685" i="2" s="1"/>
  <c r="L685" i="2" s="1"/>
  <c r="H684" i="2"/>
  <c r="I684" i="2" s="1"/>
  <c r="H683" i="2"/>
  <c r="I683" i="2" s="1"/>
  <c r="I682" i="2"/>
  <c r="H682" i="2"/>
  <c r="K681" i="2"/>
  <c r="L681" i="2" s="1"/>
  <c r="H681" i="2"/>
  <c r="I681" i="2" s="1"/>
  <c r="J681" i="2" s="1"/>
  <c r="H680" i="2"/>
  <c r="I680" i="2" s="1"/>
  <c r="J680" i="2" s="1"/>
  <c r="H679" i="2"/>
  <c r="I679" i="2" s="1"/>
  <c r="H678" i="2"/>
  <c r="I678" i="2" s="1"/>
  <c r="K678" i="2" s="1"/>
  <c r="L678" i="2" s="1"/>
  <c r="I677" i="2"/>
  <c r="K677" i="2" s="1"/>
  <c r="L677" i="2" s="1"/>
  <c r="H677" i="2"/>
  <c r="H676" i="2"/>
  <c r="I676" i="2" s="1"/>
  <c r="H675" i="2"/>
  <c r="I675" i="2" s="1"/>
  <c r="H674" i="2"/>
  <c r="I674" i="2" s="1"/>
  <c r="H673" i="2"/>
  <c r="I673" i="2" s="1"/>
  <c r="H672" i="2"/>
  <c r="I672" i="2" s="1"/>
  <c r="H671" i="2"/>
  <c r="I671" i="2" s="1"/>
  <c r="H670" i="2"/>
  <c r="I670" i="2" s="1"/>
  <c r="K670" i="2" s="1"/>
  <c r="L670" i="2" s="1"/>
  <c r="H669" i="2"/>
  <c r="I669" i="2" s="1"/>
  <c r="H668" i="2"/>
  <c r="I668" i="2" s="1"/>
  <c r="H667" i="2"/>
  <c r="I667" i="2" s="1"/>
  <c r="H666" i="2"/>
  <c r="I666" i="2" s="1"/>
  <c r="K666" i="2" s="1"/>
  <c r="L666" i="2" s="1"/>
  <c r="H665" i="2"/>
  <c r="I665" i="2" s="1"/>
  <c r="H664" i="2"/>
  <c r="I664" i="2" s="1"/>
  <c r="H663" i="2"/>
  <c r="I663" i="2" s="1"/>
  <c r="K662" i="2"/>
  <c r="L662" i="2" s="1"/>
  <c r="H662" i="2"/>
  <c r="I662" i="2" s="1"/>
  <c r="J662" i="2" s="1"/>
  <c r="H661" i="2"/>
  <c r="I661" i="2" s="1"/>
  <c r="H660" i="2"/>
  <c r="I660" i="2" s="1"/>
  <c r="H659" i="2"/>
  <c r="I659" i="2" s="1"/>
  <c r="H658" i="2"/>
  <c r="I658" i="2" s="1"/>
  <c r="I657" i="2"/>
  <c r="H657" i="2"/>
  <c r="H656" i="2"/>
  <c r="I656" i="2" s="1"/>
  <c r="H655" i="2"/>
  <c r="I655" i="2" s="1"/>
  <c r="H654" i="2"/>
  <c r="I654" i="2" s="1"/>
  <c r="J654" i="2" s="1"/>
  <c r="H653" i="2"/>
  <c r="I653" i="2" s="1"/>
  <c r="H652" i="2"/>
  <c r="I652" i="2" s="1"/>
  <c r="K652" i="2" s="1"/>
  <c r="L652" i="2" s="1"/>
  <c r="H651" i="2"/>
  <c r="I651" i="2" s="1"/>
  <c r="H650" i="2"/>
  <c r="I650" i="2" s="1"/>
  <c r="H649" i="2"/>
  <c r="I649" i="2" s="1"/>
  <c r="H648" i="2"/>
  <c r="I648" i="2" s="1"/>
  <c r="H647" i="2"/>
  <c r="I647" i="2" s="1"/>
  <c r="J647" i="2" s="1"/>
  <c r="H646" i="2"/>
  <c r="I646" i="2" s="1"/>
  <c r="J646" i="2" s="1"/>
  <c r="H645" i="2"/>
  <c r="I645" i="2" s="1"/>
  <c r="H644" i="2"/>
  <c r="I644" i="2" s="1"/>
  <c r="K644" i="2" s="1"/>
  <c r="L644" i="2" s="1"/>
  <c r="I643" i="2"/>
  <c r="K643" i="2" s="1"/>
  <c r="L643" i="2" s="1"/>
  <c r="H643" i="2"/>
  <c r="H642" i="2"/>
  <c r="I642" i="2" s="1"/>
  <c r="H641" i="2"/>
  <c r="I641" i="2" s="1"/>
  <c r="H640" i="2"/>
  <c r="I640" i="2" s="1"/>
  <c r="H639" i="2"/>
  <c r="I639" i="2" s="1"/>
  <c r="J639" i="2" s="1"/>
  <c r="H638" i="2"/>
  <c r="I638" i="2" s="1"/>
  <c r="J638" i="2" s="1"/>
  <c r="H637" i="2"/>
  <c r="I637" i="2" s="1"/>
  <c r="H636" i="2"/>
  <c r="I636" i="2" s="1"/>
  <c r="K636" i="2" s="1"/>
  <c r="L636" i="2" s="1"/>
  <c r="H635" i="2"/>
  <c r="I635" i="2" s="1"/>
  <c r="H634" i="2"/>
  <c r="I634" i="2" s="1"/>
  <c r="H633" i="2"/>
  <c r="I633" i="2" s="1"/>
  <c r="H632" i="2"/>
  <c r="I632" i="2" s="1"/>
  <c r="H631" i="2"/>
  <c r="I631" i="2" s="1"/>
  <c r="J631" i="2" s="1"/>
  <c r="H630" i="2"/>
  <c r="I630" i="2" s="1"/>
  <c r="H629" i="2"/>
  <c r="I629" i="2" s="1"/>
  <c r="H628" i="2"/>
  <c r="I628" i="2" s="1"/>
  <c r="H627" i="2"/>
  <c r="I627" i="2" s="1"/>
  <c r="H626" i="2"/>
  <c r="I626" i="2" s="1"/>
  <c r="H625" i="2"/>
  <c r="I625" i="2" s="1"/>
  <c r="H624" i="2"/>
  <c r="I624" i="2" s="1"/>
  <c r="H623" i="2"/>
  <c r="I623" i="2" s="1"/>
  <c r="J623" i="2" s="1"/>
  <c r="H622" i="2"/>
  <c r="I622" i="2" s="1"/>
  <c r="J622" i="2" s="1"/>
  <c r="H621" i="2"/>
  <c r="I621" i="2" s="1"/>
  <c r="H620" i="2"/>
  <c r="I620" i="2" s="1"/>
  <c r="K620" i="2" s="1"/>
  <c r="L620" i="2" s="1"/>
  <c r="H619" i="2"/>
  <c r="I619" i="2" s="1"/>
  <c r="I618" i="2"/>
  <c r="H618" i="2"/>
  <c r="H617" i="2"/>
  <c r="I617" i="2" s="1"/>
  <c r="H616" i="2"/>
  <c r="I616" i="2" s="1"/>
  <c r="H615" i="2"/>
  <c r="I615" i="2" s="1"/>
  <c r="H614" i="2"/>
  <c r="I614" i="2" s="1"/>
  <c r="H613" i="2"/>
  <c r="I613" i="2" s="1"/>
  <c r="K613" i="2" s="1"/>
  <c r="L613" i="2" s="1"/>
  <c r="H612" i="2"/>
  <c r="I612" i="2" s="1"/>
  <c r="H611" i="2"/>
  <c r="I611" i="2" s="1"/>
  <c r="H610" i="2"/>
  <c r="I610" i="2" s="1"/>
  <c r="H609" i="2"/>
  <c r="I609" i="2" s="1"/>
  <c r="I608" i="2"/>
  <c r="K608" i="2" s="1"/>
  <c r="L608" i="2" s="1"/>
  <c r="H608" i="2"/>
  <c r="H607" i="2"/>
  <c r="I607" i="2" s="1"/>
  <c r="H606" i="2"/>
  <c r="I606" i="2" s="1"/>
  <c r="H605" i="2"/>
  <c r="I605" i="2" s="1"/>
  <c r="H604" i="2"/>
  <c r="I604" i="2" s="1"/>
  <c r="H603" i="2"/>
  <c r="I603" i="2" s="1"/>
  <c r="H602" i="2"/>
  <c r="I602" i="2" s="1"/>
  <c r="K602" i="2" s="1"/>
  <c r="L602" i="2" s="1"/>
  <c r="H601" i="2"/>
  <c r="I601" i="2" s="1"/>
  <c r="I600" i="2"/>
  <c r="K600" i="2" s="1"/>
  <c r="L600" i="2" s="1"/>
  <c r="H600" i="2"/>
  <c r="H599" i="2"/>
  <c r="I599" i="2" s="1"/>
  <c r="H598" i="2"/>
  <c r="I598" i="2" s="1"/>
  <c r="K598" i="2" s="1"/>
  <c r="L598" i="2" s="1"/>
  <c r="H597" i="2"/>
  <c r="I597" i="2" s="1"/>
  <c r="H596" i="2"/>
  <c r="I596" i="2" s="1"/>
  <c r="H595" i="2"/>
  <c r="I595" i="2" s="1"/>
  <c r="H594" i="2"/>
  <c r="I594" i="2" s="1"/>
  <c r="H593" i="2"/>
  <c r="I593" i="2" s="1"/>
  <c r="H592" i="2"/>
  <c r="I592" i="2" s="1"/>
  <c r="H591" i="2"/>
  <c r="I591" i="2" s="1"/>
  <c r="H590" i="2"/>
  <c r="I590" i="2" s="1"/>
  <c r="K590" i="2" s="1"/>
  <c r="L590" i="2" s="1"/>
  <c r="H589" i="2"/>
  <c r="I589" i="2" s="1"/>
  <c r="H588" i="2"/>
  <c r="I588" i="2" s="1"/>
  <c r="H587" i="2"/>
  <c r="I587" i="2" s="1"/>
  <c r="H586" i="2"/>
  <c r="I586" i="2" s="1"/>
  <c r="K586" i="2" s="1"/>
  <c r="L586" i="2" s="1"/>
  <c r="H585" i="2"/>
  <c r="I585" i="2" s="1"/>
  <c r="K584" i="2"/>
  <c r="L584" i="2" s="1"/>
  <c r="H584" i="2"/>
  <c r="I584" i="2" s="1"/>
  <c r="J584" i="2" s="1"/>
  <c r="H583" i="2"/>
  <c r="I583" i="2" s="1"/>
  <c r="H582" i="2"/>
  <c r="I582" i="2" s="1"/>
  <c r="K582" i="2" s="1"/>
  <c r="L582" i="2" s="1"/>
  <c r="I581" i="2"/>
  <c r="K581" i="2" s="1"/>
  <c r="L581" i="2" s="1"/>
  <c r="H581" i="2"/>
  <c r="H580" i="2"/>
  <c r="I580" i="2" s="1"/>
  <c r="H579" i="2"/>
  <c r="I579" i="2" s="1"/>
  <c r="H578" i="2"/>
  <c r="I578" i="2" s="1"/>
  <c r="H577" i="2"/>
  <c r="I577" i="2" s="1"/>
  <c r="H576" i="2"/>
  <c r="I576" i="2" s="1"/>
  <c r="J576" i="2" s="1"/>
  <c r="H575" i="2"/>
  <c r="I575" i="2" s="1"/>
  <c r="H574" i="2"/>
  <c r="I574" i="2" s="1"/>
  <c r="K574" i="2" s="1"/>
  <c r="L574" i="2" s="1"/>
  <c r="H573" i="2"/>
  <c r="I573" i="2" s="1"/>
  <c r="H572" i="2"/>
  <c r="I572" i="2" s="1"/>
  <c r="H571" i="2"/>
  <c r="I571" i="2" s="1"/>
  <c r="H570" i="2"/>
  <c r="I570" i="2" s="1"/>
  <c r="H569" i="2"/>
  <c r="I569" i="2" s="1"/>
  <c r="H568" i="2"/>
  <c r="I568" i="2" s="1"/>
  <c r="J568" i="2" s="1"/>
  <c r="H567" i="2"/>
  <c r="I567" i="2" s="1"/>
  <c r="H566" i="2"/>
  <c r="I566" i="2" s="1"/>
  <c r="H565" i="2"/>
  <c r="I565" i="2" s="1"/>
  <c r="H564" i="2"/>
  <c r="I564" i="2" s="1"/>
  <c r="H563" i="2"/>
  <c r="I563" i="2" s="1"/>
  <c r="H562" i="2"/>
  <c r="I562" i="2" s="1"/>
  <c r="H561" i="2"/>
  <c r="I561" i="2" s="1"/>
  <c r="H560" i="2"/>
  <c r="I560" i="2" s="1"/>
  <c r="J560" i="2" s="1"/>
  <c r="H559" i="2"/>
  <c r="I559" i="2" s="1"/>
  <c r="H558" i="2"/>
  <c r="I558" i="2" s="1"/>
  <c r="H557" i="2"/>
  <c r="I557" i="2" s="1"/>
  <c r="H556" i="2"/>
  <c r="I556" i="2" s="1"/>
  <c r="H555" i="2"/>
  <c r="I555" i="2" s="1"/>
  <c r="H554" i="2"/>
  <c r="I554" i="2" s="1"/>
  <c r="K554" i="2" s="1"/>
  <c r="L554" i="2" s="1"/>
  <c r="H553" i="2"/>
  <c r="I553" i="2" s="1"/>
  <c r="H552" i="2"/>
  <c r="I552" i="2" s="1"/>
  <c r="J552" i="2" s="1"/>
  <c r="H551" i="2"/>
  <c r="I551" i="2" s="1"/>
  <c r="I550" i="2"/>
  <c r="K550" i="2" s="1"/>
  <c r="L550" i="2" s="1"/>
  <c r="H550" i="2"/>
  <c r="H549" i="2"/>
  <c r="I549" i="2" s="1"/>
  <c r="K549" i="2" s="1"/>
  <c r="L549" i="2" s="1"/>
  <c r="H548" i="2"/>
  <c r="I548" i="2" s="1"/>
  <c r="H547" i="2"/>
  <c r="I547" i="2" s="1"/>
  <c r="H546" i="2"/>
  <c r="I546" i="2" s="1"/>
  <c r="K546" i="2" s="1"/>
  <c r="L546" i="2" s="1"/>
  <c r="H545" i="2"/>
  <c r="I545" i="2" s="1"/>
  <c r="H544" i="2"/>
  <c r="I544" i="2" s="1"/>
  <c r="J544" i="2" s="1"/>
  <c r="H543" i="2"/>
  <c r="I543" i="2" s="1"/>
  <c r="H542" i="2"/>
  <c r="I542" i="2" s="1"/>
  <c r="K542" i="2" s="1"/>
  <c r="L542" i="2" s="1"/>
  <c r="H541" i="2"/>
  <c r="I541" i="2" s="1"/>
  <c r="H540" i="2"/>
  <c r="I540" i="2" s="1"/>
  <c r="H539" i="2"/>
  <c r="I539" i="2" s="1"/>
  <c r="H538" i="2"/>
  <c r="I538" i="2" s="1"/>
  <c r="H537" i="2"/>
  <c r="I537" i="2" s="1"/>
  <c r="H536" i="2"/>
  <c r="I536" i="2" s="1"/>
  <c r="H535" i="2"/>
  <c r="I535" i="2" s="1"/>
  <c r="H534" i="2"/>
  <c r="I534" i="2" s="1"/>
  <c r="K534" i="2" s="1"/>
  <c r="L534" i="2" s="1"/>
  <c r="H533" i="2"/>
  <c r="I533" i="2" s="1"/>
  <c r="K533" i="2" s="1"/>
  <c r="L533" i="2" s="1"/>
  <c r="H532" i="2"/>
  <c r="I532" i="2" s="1"/>
  <c r="H531" i="2"/>
  <c r="I531" i="2" s="1"/>
  <c r="H530" i="2"/>
  <c r="I530" i="2" s="1"/>
  <c r="K530" i="2" s="1"/>
  <c r="L530" i="2" s="1"/>
  <c r="H529" i="2"/>
  <c r="I529" i="2" s="1"/>
  <c r="H528" i="2"/>
  <c r="I528" i="2" s="1"/>
  <c r="J528" i="2" s="1"/>
  <c r="H527" i="2"/>
  <c r="I527" i="2" s="1"/>
  <c r="H526" i="2"/>
  <c r="I526" i="2" s="1"/>
  <c r="H525" i="2"/>
  <c r="I525" i="2" s="1"/>
  <c r="K525" i="2" s="1"/>
  <c r="L525" i="2" s="1"/>
  <c r="H524" i="2"/>
  <c r="I524" i="2" s="1"/>
  <c r="H523" i="2"/>
  <c r="I523" i="2" s="1"/>
  <c r="J523" i="2" s="1"/>
  <c r="H522" i="2"/>
  <c r="I522" i="2" s="1"/>
  <c r="K522" i="2" s="1"/>
  <c r="L522" i="2" s="1"/>
  <c r="H521" i="2"/>
  <c r="I521" i="2" s="1"/>
  <c r="H520" i="2"/>
  <c r="I520" i="2" s="1"/>
  <c r="J520" i="2" s="1"/>
  <c r="H519" i="2"/>
  <c r="I519" i="2" s="1"/>
  <c r="H518" i="2"/>
  <c r="I518" i="2" s="1"/>
  <c r="H517" i="2"/>
  <c r="I517" i="2" s="1"/>
  <c r="K517" i="2" s="1"/>
  <c r="L517" i="2" s="1"/>
  <c r="H516" i="2"/>
  <c r="I516" i="2" s="1"/>
  <c r="H515" i="2"/>
  <c r="I515" i="2" s="1"/>
  <c r="H514" i="2"/>
  <c r="I514" i="2" s="1"/>
  <c r="K514" i="2" s="1"/>
  <c r="L514" i="2" s="1"/>
  <c r="H513" i="2"/>
  <c r="I513" i="2" s="1"/>
  <c r="H512" i="2"/>
  <c r="I512" i="2" s="1"/>
  <c r="J512" i="2" s="1"/>
  <c r="H511" i="2"/>
  <c r="I511" i="2" s="1"/>
  <c r="H510" i="2"/>
  <c r="I510" i="2" s="1"/>
  <c r="H509" i="2"/>
  <c r="I509" i="2" s="1"/>
  <c r="H508" i="2"/>
  <c r="I508" i="2" s="1"/>
  <c r="H507" i="2"/>
  <c r="I507" i="2" s="1"/>
  <c r="I506" i="2"/>
  <c r="K506" i="2" s="1"/>
  <c r="L506" i="2" s="1"/>
  <c r="H506" i="2"/>
  <c r="H505" i="2"/>
  <c r="I505" i="2" s="1"/>
  <c r="H504" i="2"/>
  <c r="I504" i="2" s="1"/>
  <c r="H503" i="2"/>
  <c r="I503" i="2" s="1"/>
  <c r="H502" i="2"/>
  <c r="I502" i="2" s="1"/>
  <c r="K502" i="2" s="1"/>
  <c r="L502" i="2" s="1"/>
  <c r="H501" i="2"/>
  <c r="I501" i="2" s="1"/>
  <c r="H500" i="2"/>
  <c r="I500" i="2" s="1"/>
  <c r="H499" i="2"/>
  <c r="I499" i="2" s="1"/>
  <c r="H498" i="2"/>
  <c r="I498" i="2" s="1"/>
  <c r="H497" i="2"/>
  <c r="I497" i="2" s="1"/>
  <c r="H496" i="2"/>
  <c r="I496" i="2" s="1"/>
  <c r="J496" i="2" s="1"/>
  <c r="H495" i="2"/>
  <c r="I495" i="2" s="1"/>
  <c r="H494" i="2"/>
  <c r="I494" i="2" s="1"/>
  <c r="K494" i="2" s="1"/>
  <c r="L494" i="2" s="1"/>
  <c r="H493" i="2"/>
  <c r="I493" i="2" s="1"/>
  <c r="H492" i="2"/>
  <c r="I492" i="2" s="1"/>
  <c r="H491" i="2"/>
  <c r="I491" i="2" s="1"/>
  <c r="H490" i="2"/>
  <c r="I490" i="2" s="1"/>
  <c r="K490" i="2" s="1"/>
  <c r="L490" i="2" s="1"/>
  <c r="H489" i="2"/>
  <c r="I489" i="2" s="1"/>
  <c r="H488" i="2"/>
  <c r="I488" i="2" s="1"/>
  <c r="J488" i="2" s="1"/>
  <c r="H487" i="2"/>
  <c r="I487" i="2" s="1"/>
  <c r="H486" i="2"/>
  <c r="I486" i="2" s="1"/>
  <c r="K486" i="2" s="1"/>
  <c r="L486" i="2" s="1"/>
  <c r="I485" i="2"/>
  <c r="K485" i="2" s="1"/>
  <c r="L485" i="2" s="1"/>
  <c r="H485" i="2"/>
  <c r="H484" i="2"/>
  <c r="I484" i="2" s="1"/>
  <c r="H483" i="2"/>
  <c r="I483" i="2" s="1"/>
  <c r="H482" i="2"/>
  <c r="I482" i="2" s="1"/>
  <c r="K482" i="2" s="1"/>
  <c r="L482" i="2" s="1"/>
  <c r="H481" i="2"/>
  <c r="I481" i="2" s="1"/>
  <c r="H480" i="2"/>
  <c r="I480" i="2" s="1"/>
  <c r="J480" i="2" s="1"/>
  <c r="H479" i="2"/>
  <c r="I479" i="2" s="1"/>
  <c r="H478" i="2"/>
  <c r="I478" i="2" s="1"/>
  <c r="K478" i="2" s="1"/>
  <c r="L478" i="2" s="1"/>
  <c r="H477" i="2"/>
  <c r="I477" i="2" s="1"/>
  <c r="H476" i="2"/>
  <c r="I476" i="2" s="1"/>
  <c r="H475" i="2"/>
  <c r="I475" i="2" s="1"/>
  <c r="H474" i="2"/>
  <c r="I474" i="2" s="1"/>
  <c r="H473" i="2"/>
  <c r="I473" i="2" s="1"/>
  <c r="H472" i="2"/>
  <c r="I472" i="2" s="1"/>
  <c r="H471" i="2"/>
  <c r="I471" i="2" s="1"/>
  <c r="I470" i="2"/>
  <c r="K470" i="2" s="1"/>
  <c r="L470" i="2" s="1"/>
  <c r="H470" i="2"/>
  <c r="H469" i="2"/>
  <c r="I469" i="2" s="1"/>
  <c r="K469" i="2" s="1"/>
  <c r="L469" i="2" s="1"/>
  <c r="H468" i="2"/>
  <c r="I468" i="2" s="1"/>
  <c r="H467" i="2"/>
  <c r="I467" i="2" s="1"/>
  <c r="H466" i="2"/>
  <c r="I466" i="2" s="1"/>
  <c r="K466" i="2" s="1"/>
  <c r="L466" i="2" s="1"/>
  <c r="H465" i="2"/>
  <c r="I465" i="2" s="1"/>
  <c r="H464" i="2"/>
  <c r="I464" i="2" s="1"/>
  <c r="J464" i="2" s="1"/>
  <c r="H463" i="2"/>
  <c r="I463" i="2" s="1"/>
  <c r="K463" i="2" s="1"/>
  <c r="L463" i="2" s="1"/>
  <c r="H462" i="2"/>
  <c r="I462" i="2" s="1"/>
  <c r="K462" i="2" s="1"/>
  <c r="L462" i="2" s="1"/>
  <c r="H461" i="2"/>
  <c r="I461" i="2" s="1"/>
  <c r="H460" i="2"/>
  <c r="I460" i="2" s="1"/>
  <c r="H459" i="2"/>
  <c r="I459" i="2" s="1"/>
  <c r="H458" i="2"/>
  <c r="I458" i="2" s="1"/>
  <c r="H457" i="2"/>
  <c r="I457" i="2" s="1"/>
  <c r="H456" i="2"/>
  <c r="I456" i="2" s="1"/>
  <c r="K456" i="2" s="1"/>
  <c r="L456" i="2" s="1"/>
  <c r="H455" i="2"/>
  <c r="I455" i="2" s="1"/>
  <c r="H454" i="2"/>
  <c r="I454" i="2" s="1"/>
  <c r="K454" i="2" s="1"/>
  <c r="L454" i="2" s="1"/>
  <c r="H453" i="2"/>
  <c r="I453" i="2" s="1"/>
  <c r="H452" i="2"/>
  <c r="I452" i="2" s="1"/>
  <c r="H451" i="2"/>
  <c r="I451" i="2" s="1"/>
  <c r="J451" i="2" s="1"/>
  <c r="H450" i="2"/>
  <c r="I450" i="2" s="1"/>
  <c r="H449" i="2"/>
  <c r="I449" i="2" s="1"/>
  <c r="H448" i="2"/>
  <c r="I448" i="2" s="1"/>
  <c r="K448" i="2" s="1"/>
  <c r="L448" i="2" s="1"/>
  <c r="I447" i="2"/>
  <c r="K447" i="2" s="1"/>
  <c r="L447" i="2" s="1"/>
  <c r="H447" i="2"/>
  <c r="H446" i="2"/>
  <c r="I446" i="2" s="1"/>
  <c r="H445" i="2"/>
  <c r="I445" i="2" s="1"/>
  <c r="K445" i="2" s="1"/>
  <c r="L445" i="2" s="1"/>
  <c r="H444" i="2"/>
  <c r="I444" i="2" s="1"/>
  <c r="H443" i="2"/>
  <c r="I443" i="2" s="1"/>
  <c r="J443" i="2" s="1"/>
  <c r="H442" i="2"/>
  <c r="I442" i="2" s="1"/>
  <c r="H441" i="2"/>
  <c r="I441" i="2" s="1"/>
  <c r="H440" i="2"/>
  <c r="I440" i="2" s="1"/>
  <c r="H439" i="2"/>
  <c r="I439" i="2" s="1"/>
  <c r="K439" i="2" s="1"/>
  <c r="L439" i="2" s="1"/>
  <c r="H438" i="2"/>
  <c r="I438" i="2" s="1"/>
  <c r="H437" i="2"/>
  <c r="I437" i="2" s="1"/>
  <c r="K437" i="2" s="1"/>
  <c r="L437" i="2" s="1"/>
  <c r="H436" i="2"/>
  <c r="I436" i="2" s="1"/>
  <c r="H435" i="2"/>
  <c r="I435" i="2" s="1"/>
  <c r="J435" i="2" s="1"/>
  <c r="H434" i="2"/>
  <c r="I434" i="2" s="1"/>
  <c r="H433" i="2"/>
  <c r="I433" i="2" s="1"/>
  <c r="H432" i="2"/>
  <c r="I432" i="2" s="1"/>
  <c r="H431" i="2"/>
  <c r="I431" i="2" s="1"/>
  <c r="K431" i="2" s="1"/>
  <c r="L431" i="2" s="1"/>
  <c r="H430" i="2"/>
  <c r="I430" i="2" s="1"/>
  <c r="H429" i="2"/>
  <c r="I429" i="2" s="1"/>
  <c r="K429" i="2" s="1"/>
  <c r="L429" i="2" s="1"/>
  <c r="H428" i="2"/>
  <c r="I428" i="2" s="1"/>
  <c r="H427" i="2"/>
  <c r="I427" i="2" s="1"/>
  <c r="J427" i="2" s="1"/>
  <c r="H426" i="2"/>
  <c r="I426" i="2" s="1"/>
  <c r="H425" i="2"/>
  <c r="I425" i="2" s="1"/>
  <c r="H424" i="2"/>
  <c r="I424" i="2" s="1"/>
  <c r="H423" i="2"/>
  <c r="I423" i="2" s="1"/>
  <c r="K423" i="2" s="1"/>
  <c r="L423" i="2" s="1"/>
  <c r="H422" i="2"/>
  <c r="I422" i="2" s="1"/>
  <c r="I421" i="2"/>
  <c r="K421" i="2" s="1"/>
  <c r="L421" i="2" s="1"/>
  <c r="H421" i="2"/>
  <c r="H420" i="2"/>
  <c r="I420" i="2" s="1"/>
  <c r="H419" i="2"/>
  <c r="I419" i="2" s="1"/>
  <c r="J419" i="2" s="1"/>
  <c r="H418" i="2"/>
  <c r="I418" i="2" s="1"/>
  <c r="H417" i="2"/>
  <c r="I417" i="2" s="1"/>
  <c r="H416" i="2"/>
  <c r="I416" i="2" s="1"/>
  <c r="H415" i="2"/>
  <c r="I415" i="2" s="1"/>
  <c r="H414" i="2"/>
  <c r="I414" i="2" s="1"/>
  <c r="H413" i="2"/>
  <c r="I413" i="2" s="1"/>
  <c r="H412" i="2"/>
  <c r="I412" i="2" s="1"/>
  <c r="H411" i="2"/>
  <c r="I411" i="2" s="1"/>
  <c r="K411" i="2" s="1"/>
  <c r="L411" i="2" s="1"/>
  <c r="H410" i="2"/>
  <c r="I410" i="2" s="1"/>
  <c r="J410" i="2" s="1"/>
  <c r="H409" i="2"/>
  <c r="I409" i="2" s="1"/>
  <c r="H408" i="2"/>
  <c r="I408" i="2" s="1"/>
  <c r="H407" i="2"/>
  <c r="I407" i="2" s="1"/>
  <c r="H406" i="2"/>
  <c r="I406" i="2" s="1"/>
  <c r="H405" i="2"/>
  <c r="I405" i="2" s="1"/>
  <c r="H404" i="2"/>
  <c r="I404" i="2" s="1"/>
  <c r="H403" i="2"/>
  <c r="I403" i="2" s="1"/>
  <c r="K403" i="2" s="1"/>
  <c r="L403" i="2" s="1"/>
  <c r="H402" i="2"/>
  <c r="I402" i="2" s="1"/>
  <c r="J402" i="2" s="1"/>
  <c r="H401" i="2"/>
  <c r="I401" i="2" s="1"/>
  <c r="H400" i="2"/>
  <c r="I400" i="2" s="1"/>
  <c r="H399" i="2"/>
  <c r="I399" i="2" s="1"/>
  <c r="H398" i="2"/>
  <c r="I398" i="2" s="1"/>
  <c r="H397" i="2"/>
  <c r="I397" i="2" s="1"/>
  <c r="H396" i="2"/>
  <c r="I396" i="2" s="1"/>
  <c r="H395" i="2"/>
  <c r="I395" i="2" s="1"/>
  <c r="K395" i="2" s="1"/>
  <c r="L395" i="2" s="1"/>
  <c r="H394" i="2"/>
  <c r="I394" i="2" s="1"/>
  <c r="K394" i="2" s="1"/>
  <c r="L394" i="2" s="1"/>
  <c r="H393" i="2"/>
  <c r="I393" i="2" s="1"/>
  <c r="H392" i="2"/>
  <c r="I392" i="2" s="1"/>
  <c r="H391" i="2"/>
  <c r="I391" i="2" s="1"/>
  <c r="H390" i="2"/>
  <c r="I390" i="2" s="1"/>
  <c r="H389" i="2"/>
  <c r="I389" i="2" s="1"/>
  <c r="H388" i="2"/>
  <c r="I388" i="2" s="1"/>
  <c r="H387" i="2"/>
  <c r="I387" i="2" s="1"/>
  <c r="K387" i="2" s="1"/>
  <c r="L387" i="2" s="1"/>
  <c r="H386" i="2"/>
  <c r="I386" i="2" s="1"/>
  <c r="H385" i="2"/>
  <c r="I385" i="2" s="1"/>
  <c r="H384" i="2"/>
  <c r="I384" i="2" s="1"/>
  <c r="H383" i="2"/>
  <c r="I383" i="2" s="1"/>
  <c r="H382" i="2"/>
  <c r="I382" i="2" s="1"/>
  <c r="H381" i="2"/>
  <c r="I381" i="2" s="1"/>
  <c r="H380" i="2"/>
  <c r="I380" i="2" s="1"/>
  <c r="I379" i="2"/>
  <c r="K379" i="2" s="1"/>
  <c r="L379" i="2" s="1"/>
  <c r="H379" i="2"/>
  <c r="H378" i="2"/>
  <c r="I378" i="2" s="1"/>
  <c r="J378" i="2" s="1"/>
  <c r="H377" i="2"/>
  <c r="I377" i="2" s="1"/>
  <c r="H376" i="2"/>
  <c r="I376" i="2" s="1"/>
  <c r="H375" i="2"/>
  <c r="I375" i="2" s="1"/>
  <c r="K375" i="2" s="1"/>
  <c r="L375" i="2" s="1"/>
  <c r="H374" i="2"/>
  <c r="I374" i="2" s="1"/>
  <c r="H373" i="2"/>
  <c r="I373" i="2" s="1"/>
  <c r="H372" i="2"/>
  <c r="I372" i="2" s="1"/>
  <c r="K372" i="2" s="1"/>
  <c r="L372" i="2" s="1"/>
  <c r="I371" i="2"/>
  <c r="K371" i="2" s="1"/>
  <c r="L371" i="2" s="1"/>
  <c r="H371" i="2"/>
  <c r="H370" i="2"/>
  <c r="I370" i="2" s="1"/>
  <c r="H369" i="2"/>
  <c r="I369" i="2" s="1"/>
  <c r="H368" i="2"/>
  <c r="I368" i="2" s="1"/>
  <c r="H367" i="2"/>
  <c r="I367" i="2" s="1"/>
  <c r="K367" i="2" s="1"/>
  <c r="L367" i="2" s="1"/>
  <c r="H366" i="2"/>
  <c r="I366" i="2" s="1"/>
  <c r="H365" i="2"/>
  <c r="I365" i="2" s="1"/>
  <c r="I364" i="2"/>
  <c r="K364" i="2" s="1"/>
  <c r="L364" i="2" s="1"/>
  <c r="H364" i="2"/>
  <c r="H363" i="2"/>
  <c r="I363" i="2" s="1"/>
  <c r="K363" i="2" s="1"/>
  <c r="L363" i="2" s="1"/>
  <c r="I362" i="2"/>
  <c r="J362" i="2" s="1"/>
  <c r="H362" i="2"/>
  <c r="H361" i="2"/>
  <c r="I361" i="2" s="1"/>
  <c r="H360" i="2"/>
  <c r="I360" i="2" s="1"/>
  <c r="H359" i="2"/>
  <c r="I359" i="2" s="1"/>
  <c r="K359" i="2" s="1"/>
  <c r="L359" i="2" s="1"/>
  <c r="H358" i="2"/>
  <c r="I358" i="2" s="1"/>
  <c r="H357" i="2"/>
  <c r="I357" i="2" s="1"/>
  <c r="H356" i="2"/>
  <c r="I356" i="2" s="1"/>
  <c r="H355" i="2"/>
  <c r="I355" i="2" s="1"/>
  <c r="K355" i="2" s="1"/>
  <c r="L355" i="2" s="1"/>
  <c r="H354" i="2"/>
  <c r="I354" i="2" s="1"/>
  <c r="H353" i="2"/>
  <c r="I353" i="2" s="1"/>
  <c r="H352" i="2"/>
  <c r="I352" i="2" s="1"/>
  <c r="H351" i="2"/>
  <c r="I351" i="2" s="1"/>
  <c r="K351" i="2" s="1"/>
  <c r="L351" i="2" s="1"/>
  <c r="H350" i="2"/>
  <c r="I350" i="2" s="1"/>
  <c r="H349" i="2"/>
  <c r="I349" i="2" s="1"/>
  <c r="I348" i="2"/>
  <c r="K348" i="2" s="1"/>
  <c r="L348" i="2" s="1"/>
  <c r="H348" i="2"/>
  <c r="H347" i="2"/>
  <c r="I347" i="2" s="1"/>
  <c r="K347" i="2" s="1"/>
  <c r="L347" i="2" s="1"/>
  <c r="H346" i="2"/>
  <c r="I346" i="2" s="1"/>
  <c r="J346" i="2" s="1"/>
  <c r="H345" i="2"/>
  <c r="I345" i="2" s="1"/>
  <c r="H344" i="2"/>
  <c r="I344" i="2" s="1"/>
  <c r="H343" i="2"/>
  <c r="I343" i="2" s="1"/>
  <c r="K343" i="2" s="1"/>
  <c r="L343" i="2" s="1"/>
  <c r="H342" i="2"/>
  <c r="I342" i="2" s="1"/>
  <c r="H341" i="2"/>
  <c r="I341" i="2" s="1"/>
  <c r="H340" i="2"/>
  <c r="I340" i="2" s="1"/>
  <c r="H339" i="2"/>
  <c r="I339" i="2" s="1"/>
  <c r="K339" i="2" s="1"/>
  <c r="L339" i="2" s="1"/>
  <c r="H338" i="2"/>
  <c r="I338" i="2" s="1"/>
  <c r="J338" i="2" s="1"/>
  <c r="H337" i="2"/>
  <c r="I337" i="2" s="1"/>
  <c r="H336" i="2"/>
  <c r="I336" i="2" s="1"/>
  <c r="H335" i="2"/>
  <c r="I335" i="2" s="1"/>
  <c r="H334" i="2"/>
  <c r="I334" i="2" s="1"/>
  <c r="H333" i="2"/>
  <c r="I333" i="2" s="1"/>
  <c r="K333" i="2" s="1"/>
  <c r="L333" i="2" s="1"/>
  <c r="H332" i="2"/>
  <c r="I332" i="2" s="1"/>
  <c r="K332" i="2" s="1"/>
  <c r="L332" i="2" s="1"/>
  <c r="H331" i="2"/>
  <c r="I331" i="2" s="1"/>
  <c r="K331" i="2" s="1"/>
  <c r="L331" i="2" s="1"/>
  <c r="H330" i="2"/>
  <c r="I330" i="2" s="1"/>
  <c r="J330" i="2" s="1"/>
  <c r="H329" i="2"/>
  <c r="I329" i="2" s="1"/>
  <c r="H328" i="2"/>
  <c r="I328" i="2" s="1"/>
  <c r="K327" i="2"/>
  <c r="L327" i="2" s="1"/>
  <c r="H327" i="2"/>
  <c r="I327" i="2" s="1"/>
  <c r="J327" i="2" s="1"/>
  <c r="H326" i="2"/>
  <c r="I326" i="2" s="1"/>
  <c r="H325" i="2"/>
  <c r="I325" i="2" s="1"/>
  <c r="K325" i="2" s="1"/>
  <c r="L325" i="2" s="1"/>
  <c r="H324" i="2"/>
  <c r="I324" i="2" s="1"/>
  <c r="K324" i="2" s="1"/>
  <c r="L324" i="2" s="1"/>
  <c r="H323" i="2"/>
  <c r="I323" i="2" s="1"/>
  <c r="K323" i="2" s="1"/>
  <c r="L323" i="2" s="1"/>
  <c r="H322" i="2"/>
  <c r="I322" i="2" s="1"/>
  <c r="H321" i="2"/>
  <c r="I321" i="2" s="1"/>
  <c r="H320" i="2"/>
  <c r="I320" i="2" s="1"/>
  <c r="H319" i="2"/>
  <c r="I319" i="2" s="1"/>
  <c r="J319" i="2" s="1"/>
  <c r="H318" i="2"/>
  <c r="I318" i="2" s="1"/>
  <c r="H317" i="2"/>
  <c r="I317" i="2" s="1"/>
  <c r="H316" i="2"/>
  <c r="I316" i="2" s="1"/>
  <c r="K316" i="2" s="1"/>
  <c r="L316" i="2" s="1"/>
  <c r="H315" i="2"/>
  <c r="I315" i="2" s="1"/>
  <c r="K315" i="2" s="1"/>
  <c r="L315" i="2" s="1"/>
  <c r="H314" i="2"/>
  <c r="I314" i="2" s="1"/>
  <c r="J314" i="2" s="1"/>
  <c r="H313" i="2"/>
  <c r="I313" i="2" s="1"/>
  <c r="H312" i="2"/>
  <c r="I312" i="2" s="1"/>
  <c r="H311" i="2"/>
  <c r="I311" i="2" s="1"/>
  <c r="K311" i="2" s="1"/>
  <c r="L311" i="2" s="1"/>
  <c r="H310" i="2"/>
  <c r="I310" i="2" s="1"/>
  <c r="H309" i="2"/>
  <c r="I309" i="2" s="1"/>
  <c r="H308" i="2"/>
  <c r="I308" i="2" s="1"/>
  <c r="H307" i="2"/>
  <c r="I307" i="2" s="1"/>
  <c r="K307" i="2" s="1"/>
  <c r="L307" i="2" s="1"/>
  <c r="H306" i="2"/>
  <c r="I306" i="2" s="1"/>
  <c r="H305" i="2"/>
  <c r="I305" i="2" s="1"/>
  <c r="H304" i="2"/>
  <c r="I304" i="2" s="1"/>
  <c r="H303" i="2"/>
  <c r="I303" i="2" s="1"/>
  <c r="K303" i="2" s="1"/>
  <c r="L303" i="2" s="1"/>
  <c r="H302" i="2"/>
  <c r="I302" i="2" s="1"/>
  <c r="H301" i="2"/>
  <c r="I301" i="2" s="1"/>
  <c r="K301" i="2" s="1"/>
  <c r="L301" i="2" s="1"/>
  <c r="H300" i="2"/>
  <c r="I300" i="2" s="1"/>
  <c r="H299" i="2"/>
  <c r="I299" i="2" s="1"/>
  <c r="K299" i="2" s="1"/>
  <c r="L299" i="2" s="1"/>
  <c r="H298" i="2"/>
  <c r="I298" i="2" s="1"/>
  <c r="J298" i="2" s="1"/>
  <c r="H297" i="2"/>
  <c r="I297" i="2" s="1"/>
  <c r="H296" i="2"/>
  <c r="I296" i="2" s="1"/>
  <c r="H295" i="2"/>
  <c r="I295" i="2" s="1"/>
  <c r="H294" i="2"/>
  <c r="I294" i="2" s="1"/>
  <c r="H293" i="2"/>
  <c r="I293" i="2" s="1"/>
  <c r="K293" i="2" s="1"/>
  <c r="L293" i="2" s="1"/>
  <c r="H292" i="2"/>
  <c r="I292" i="2" s="1"/>
  <c r="K292" i="2" s="1"/>
  <c r="L292" i="2" s="1"/>
  <c r="H291" i="2"/>
  <c r="I291" i="2" s="1"/>
  <c r="K291" i="2" s="1"/>
  <c r="L291" i="2" s="1"/>
  <c r="H290" i="2"/>
  <c r="I290" i="2" s="1"/>
  <c r="J290" i="2" s="1"/>
  <c r="H289" i="2"/>
  <c r="I289" i="2" s="1"/>
  <c r="H288" i="2"/>
  <c r="I288" i="2" s="1"/>
  <c r="H287" i="2"/>
  <c r="I287" i="2" s="1"/>
  <c r="J287" i="2" s="1"/>
  <c r="H286" i="2"/>
  <c r="I286" i="2" s="1"/>
  <c r="K286" i="2" s="1"/>
  <c r="L286" i="2" s="1"/>
  <c r="H285" i="2"/>
  <c r="I285" i="2" s="1"/>
  <c r="H284" i="2"/>
  <c r="I284" i="2" s="1"/>
  <c r="H283" i="2"/>
  <c r="I283" i="2" s="1"/>
  <c r="H282" i="2"/>
  <c r="I282" i="2" s="1"/>
  <c r="H281" i="2"/>
  <c r="I281" i="2" s="1"/>
  <c r="J281" i="2" s="1"/>
  <c r="H280" i="2"/>
  <c r="I280" i="2" s="1"/>
  <c r="H279" i="2"/>
  <c r="I279" i="2" s="1"/>
  <c r="K279" i="2" s="1"/>
  <c r="L279" i="2" s="1"/>
  <c r="H278" i="2"/>
  <c r="I278" i="2" s="1"/>
  <c r="K278" i="2" s="1"/>
  <c r="L278" i="2" s="1"/>
  <c r="H277" i="2"/>
  <c r="I277" i="2" s="1"/>
  <c r="H276" i="2"/>
  <c r="I276" i="2" s="1"/>
  <c r="K276" i="2" s="1"/>
  <c r="L276" i="2" s="1"/>
  <c r="H275" i="2"/>
  <c r="I275" i="2" s="1"/>
  <c r="H274" i="2"/>
  <c r="I274" i="2" s="1"/>
  <c r="H273" i="2"/>
  <c r="I273" i="2" s="1"/>
  <c r="H272" i="2"/>
  <c r="I272" i="2" s="1"/>
  <c r="H271" i="2"/>
  <c r="I271" i="2" s="1"/>
  <c r="J271" i="2" s="1"/>
  <c r="J270" i="2"/>
  <c r="H270" i="2"/>
  <c r="I270" i="2" s="1"/>
  <c r="K270" i="2" s="1"/>
  <c r="L270" i="2" s="1"/>
  <c r="H269" i="2"/>
  <c r="I269" i="2" s="1"/>
  <c r="H268" i="2"/>
  <c r="I268" i="2" s="1"/>
  <c r="H267" i="2"/>
  <c r="I267" i="2" s="1"/>
  <c r="H266" i="2"/>
  <c r="I266" i="2" s="1"/>
  <c r="H265" i="2"/>
  <c r="I265" i="2" s="1"/>
  <c r="J265" i="2" s="1"/>
  <c r="H264" i="2"/>
  <c r="I264" i="2" s="1"/>
  <c r="H263" i="2"/>
  <c r="I263" i="2" s="1"/>
  <c r="K263" i="2" s="1"/>
  <c r="L263" i="2" s="1"/>
  <c r="H262" i="2"/>
  <c r="I262" i="2" s="1"/>
  <c r="K262" i="2" s="1"/>
  <c r="L262" i="2" s="1"/>
  <c r="H261" i="2"/>
  <c r="I261" i="2" s="1"/>
  <c r="K261" i="2" s="1"/>
  <c r="L261" i="2" s="1"/>
  <c r="H260" i="2"/>
  <c r="I260" i="2" s="1"/>
  <c r="H259" i="2"/>
  <c r="I259" i="2" s="1"/>
  <c r="H258" i="2"/>
  <c r="I258" i="2" s="1"/>
  <c r="H257" i="2"/>
  <c r="I257" i="2" s="1"/>
  <c r="J257" i="2" s="1"/>
  <c r="H256" i="2"/>
  <c r="I256" i="2" s="1"/>
  <c r="K256" i="2" s="1"/>
  <c r="L256" i="2" s="1"/>
  <c r="H255" i="2"/>
  <c r="I255" i="2" s="1"/>
  <c r="H254" i="2"/>
  <c r="I254" i="2" s="1"/>
  <c r="K254" i="2" s="1"/>
  <c r="L254" i="2" s="1"/>
  <c r="H253" i="2"/>
  <c r="I253" i="2" s="1"/>
  <c r="H252" i="2"/>
  <c r="I252" i="2" s="1"/>
  <c r="H251" i="2"/>
  <c r="I251" i="2" s="1"/>
  <c r="J251" i="2" s="1"/>
  <c r="H250" i="2"/>
  <c r="I250" i="2" s="1"/>
  <c r="I249" i="2"/>
  <c r="J249" i="2" s="1"/>
  <c r="H249" i="2"/>
  <c r="H248" i="2"/>
  <c r="I248" i="2" s="1"/>
  <c r="K248" i="2" s="1"/>
  <c r="L248" i="2" s="1"/>
  <c r="H247" i="2"/>
  <c r="I247" i="2" s="1"/>
  <c r="K247" i="2" s="1"/>
  <c r="L247" i="2" s="1"/>
  <c r="H246" i="2"/>
  <c r="I246" i="2" s="1"/>
  <c r="K246" i="2" s="1"/>
  <c r="L246" i="2" s="1"/>
  <c r="H245" i="2"/>
  <c r="I245" i="2" s="1"/>
  <c r="H244" i="2"/>
  <c r="I244" i="2" s="1"/>
  <c r="H243" i="2"/>
  <c r="I243" i="2" s="1"/>
  <c r="J243" i="2" s="1"/>
  <c r="H242" i="2"/>
  <c r="I242" i="2" s="1"/>
  <c r="H241" i="2"/>
  <c r="I241" i="2" s="1"/>
  <c r="H240" i="2"/>
  <c r="I240" i="2" s="1"/>
  <c r="K240" i="2" s="1"/>
  <c r="L240" i="2" s="1"/>
  <c r="H239" i="2"/>
  <c r="I239" i="2" s="1"/>
  <c r="K239" i="2" s="1"/>
  <c r="L239" i="2" s="1"/>
  <c r="H238" i="2"/>
  <c r="I238" i="2" s="1"/>
  <c r="K238" i="2" s="1"/>
  <c r="L238" i="2" s="1"/>
  <c r="H237" i="2"/>
  <c r="I237" i="2" s="1"/>
  <c r="H236" i="2"/>
  <c r="I236" i="2" s="1"/>
  <c r="I235" i="2"/>
  <c r="J235" i="2" s="1"/>
  <c r="H235" i="2"/>
  <c r="H234" i="2"/>
  <c r="I234" i="2" s="1"/>
  <c r="H233" i="2"/>
  <c r="I233" i="2" s="1"/>
  <c r="J233" i="2" s="1"/>
  <c r="H232" i="2"/>
  <c r="I232" i="2" s="1"/>
  <c r="K232" i="2" s="1"/>
  <c r="L232" i="2" s="1"/>
  <c r="H231" i="2"/>
  <c r="I231" i="2" s="1"/>
  <c r="K231" i="2" s="1"/>
  <c r="L231" i="2" s="1"/>
  <c r="H230" i="2"/>
  <c r="I230" i="2" s="1"/>
  <c r="K230" i="2" s="1"/>
  <c r="L230" i="2" s="1"/>
  <c r="H229" i="2"/>
  <c r="I229" i="2" s="1"/>
  <c r="H228" i="2"/>
  <c r="I228" i="2" s="1"/>
  <c r="H227" i="2"/>
  <c r="I227" i="2" s="1"/>
  <c r="J227" i="2" s="1"/>
  <c r="H226" i="2"/>
  <c r="I226" i="2" s="1"/>
  <c r="H225" i="2"/>
  <c r="I225" i="2" s="1"/>
  <c r="J225" i="2" s="1"/>
  <c r="H224" i="2"/>
  <c r="I224" i="2" s="1"/>
  <c r="K224" i="2" s="1"/>
  <c r="L224" i="2" s="1"/>
  <c r="H223" i="2"/>
  <c r="I223" i="2" s="1"/>
  <c r="K223" i="2" s="1"/>
  <c r="L223" i="2" s="1"/>
  <c r="H222" i="2"/>
  <c r="I222" i="2" s="1"/>
  <c r="K222" i="2" s="1"/>
  <c r="L222" i="2" s="1"/>
  <c r="H221" i="2"/>
  <c r="I221" i="2" s="1"/>
  <c r="H220" i="2"/>
  <c r="I220" i="2" s="1"/>
  <c r="H219" i="2"/>
  <c r="I219" i="2" s="1"/>
  <c r="H218" i="2"/>
  <c r="I218" i="2" s="1"/>
  <c r="H217" i="2"/>
  <c r="I217" i="2" s="1"/>
  <c r="H216" i="2"/>
  <c r="I216" i="2" s="1"/>
  <c r="K216" i="2" s="1"/>
  <c r="L216" i="2" s="1"/>
  <c r="H215" i="2"/>
  <c r="I215" i="2" s="1"/>
  <c r="K215" i="2" s="1"/>
  <c r="L215" i="2" s="1"/>
  <c r="I214" i="2"/>
  <c r="H214" i="2"/>
  <c r="H213" i="2"/>
  <c r="I213" i="2" s="1"/>
  <c r="H212" i="2"/>
  <c r="I212" i="2" s="1"/>
  <c r="H211" i="2"/>
  <c r="I211" i="2" s="1"/>
  <c r="J211" i="2" s="1"/>
  <c r="H210" i="2"/>
  <c r="I210" i="2" s="1"/>
  <c r="H209" i="2"/>
  <c r="I209" i="2" s="1"/>
  <c r="J209" i="2" s="1"/>
  <c r="H208" i="2"/>
  <c r="I208" i="2" s="1"/>
  <c r="K208" i="2" s="1"/>
  <c r="L208" i="2" s="1"/>
  <c r="H207" i="2"/>
  <c r="I207" i="2" s="1"/>
  <c r="K207" i="2" s="1"/>
  <c r="L207" i="2" s="1"/>
  <c r="H206" i="2"/>
  <c r="I206" i="2" s="1"/>
  <c r="H205" i="2"/>
  <c r="I205" i="2" s="1"/>
  <c r="H204" i="2"/>
  <c r="I204" i="2" s="1"/>
  <c r="H203" i="2"/>
  <c r="I203" i="2" s="1"/>
  <c r="H202" i="2"/>
  <c r="I202" i="2" s="1"/>
  <c r="H201" i="2"/>
  <c r="I201" i="2" s="1"/>
  <c r="H200" i="2"/>
  <c r="I200" i="2" s="1"/>
  <c r="K200" i="2" s="1"/>
  <c r="L200" i="2" s="1"/>
  <c r="H199" i="2"/>
  <c r="I199" i="2" s="1"/>
  <c r="K199" i="2" s="1"/>
  <c r="L199" i="2" s="1"/>
  <c r="H198" i="2"/>
  <c r="I198" i="2" s="1"/>
  <c r="H197" i="2"/>
  <c r="I197" i="2" s="1"/>
  <c r="H196" i="2"/>
  <c r="I196" i="2" s="1"/>
  <c r="H195" i="2"/>
  <c r="I195" i="2" s="1"/>
  <c r="H194" i="2"/>
  <c r="I194" i="2" s="1"/>
  <c r="H193" i="2"/>
  <c r="I193" i="2" s="1"/>
  <c r="J193" i="2" s="1"/>
  <c r="H192" i="2"/>
  <c r="I192" i="2" s="1"/>
  <c r="K192" i="2" s="1"/>
  <c r="L192" i="2" s="1"/>
  <c r="H191" i="2"/>
  <c r="I191" i="2" s="1"/>
  <c r="K191" i="2" s="1"/>
  <c r="L191" i="2" s="1"/>
  <c r="I190" i="2"/>
  <c r="K190" i="2" s="1"/>
  <c r="L190" i="2" s="1"/>
  <c r="H190" i="2"/>
  <c r="H189" i="2"/>
  <c r="I189" i="2" s="1"/>
  <c r="H188" i="2"/>
  <c r="I188" i="2" s="1"/>
  <c r="H187" i="2"/>
  <c r="I187" i="2" s="1"/>
  <c r="J187" i="2" s="1"/>
  <c r="H186" i="2"/>
  <c r="I186" i="2" s="1"/>
  <c r="H185" i="2"/>
  <c r="I185" i="2" s="1"/>
  <c r="H184" i="2"/>
  <c r="I184" i="2" s="1"/>
  <c r="K184" i="2" s="1"/>
  <c r="L184" i="2" s="1"/>
  <c r="H183" i="2"/>
  <c r="I183" i="2" s="1"/>
  <c r="K183" i="2" s="1"/>
  <c r="L183" i="2" s="1"/>
  <c r="H182" i="2"/>
  <c r="I182" i="2" s="1"/>
  <c r="K182" i="2" s="1"/>
  <c r="L182" i="2" s="1"/>
  <c r="H181" i="2"/>
  <c r="I181" i="2" s="1"/>
  <c r="H180" i="2"/>
  <c r="I180" i="2" s="1"/>
  <c r="H179" i="2"/>
  <c r="I179" i="2" s="1"/>
  <c r="H178" i="2"/>
  <c r="I178" i="2" s="1"/>
  <c r="H177" i="2"/>
  <c r="I177" i="2" s="1"/>
  <c r="J177" i="2" s="1"/>
  <c r="H176" i="2"/>
  <c r="I176" i="2" s="1"/>
  <c r="K176" i="2" s="1"/>
  <c r="L176" i="2" s="1"/>
  <c r="H175" i="2"/>
  <c r="I175" i="2" s="1"/>
  <c r="K175" i="2" s="1"/>
  <c r="L175" i="2" s="1"/>
  <c r="H174" i="2"/>
  <c r="I174" i="2" s="1"/>
  <c r="K174" i="2" s="1"/>
  <c r="L174" i="2" s="1"/>
  <c r="H173" i="2"/>
  <c r="I173" i="2" s="1"/>
  <c r="H172" i="2"/>
  <c r="I172" i="2" s="1"/>
  <c r="H171" i="2"/>
  <c r="I171" i="2" s="1"/>
  <c r="J171" i="2" s="1"/>
  <c r="H170" i="2"/>
  <c r="I170" i="2" s="1"/>
  <c r="H169" i="2"/>
  <c r="I169" i="2" s="1"/>
  <c r="J169" i="2" s="1"/>
  <c r="H168" i="2"/>
  <c r="I168" i="2" s="1"/>
  <c r="K168" i="2" s="1"/>
  <c r="L168" i="2" s="1"/>
  <c r="H167" i="2"/>
  <c r="I167" i="2" s="1"/>
  <c r="K167" i="2" s="1"/>
  <c r="L167" i="2" s="1"/>
  <c r="H166" i="2"/>
  <c r="I166" i="2" s="1"/>
  <c r="H165" i="2"/>
  <c r="I165" i="2" s="1"/>
  <c r="H164" i="2"/>
  <c r="I164" i="2" s="1"/>
  <c r="H163" i="2"/>
  <c r="I163" i="2" s="1"/>
  <c r="J163" i="2" s="1"/>
  <c r="H162" i="2"/>
  <c r="I162" i="2" s="1"/>
  <c r="H161" i="2"/>
  <c r="I161" i="2" s="1"/>
  <c r="J161" i="2" s="1"/>
  <c r="H160" i="2"/>
  <c r="I160" i="2" s="1"/>
  <c r="K160" i="2" s="1"/>
  <c r="L160" i="2" s="1"/>
  <c r="H159" i="2"/>
  <c r="I159" i="2" s="1"/>
  <c r="K159" i="2" s="1"/>
  <c r="L159" i="2" s="1"/>
  <c r="H158" i="2"/>
  <c r="I158" i="2" s="1"/>
  <c r="K158" i="2" s="1"/>
  <c r="L158" i="2" s="1"/>
  <c r="H157" i="2"/>
  <c r="I157" i="2" s="1"/>
  <c r="H156" i="2"/>
  <c r="I156" i="2" s="1"/>
  <c r="H155" i="2"/>
  <c r="I155" i="2" s="1"/>
  <c r="H154" i="2"/>
  <c r="I154" i="2" s="1"/>
  <c r="H153" i="2"/>
  <c r="I153" i="2" s="1"/>
  <c r="J153" i="2" s="1"/>
  <c r="H152" i="2"/>
  <c r="I152" i="2" s="1"/>
  <c r="H151" i="2"/>
  <c r="I151" i="2" s="1"/>
  <c r="K151" i="2" s="1"/>
  <c r="L151" i="2" s="1"/>
  <c r="H150" i="2"/>
  <c r="I150" i="2" s="1"/>
  <c r="K150" i="2" s="1"/>
  <c r="L150" i="2" s="1"/>
  <c r="H149" i="2"/>
  <c r="I149" i="2" s="1"/>
  <c r="H148" i="2"/>
  <c r="I148" i="2" s="1"/>
  <c r="H147" i="2"/>
  <c r="I147" i="2" s="1"/>
  <c r="J147" i="2" s="1"/>
  <c r="H146" i="2"/>
  <c r="I146" i="2" s="1"/>
  <c r="H145" i="2"/>
  <c r="I145" i="2" s="1"/>
  <c r="H144" i="2"/>
  <c r="I144" i="2" s="1"/>
  <c r="K144" i="2" s="1"/>
  <c r="L144" i="2" s="1"/>
  <c r="H143" i="2"/>
  <c r="I143" i="2" s="1"/>
  <c r="K143" i="2" s="1"/>
  <c r="L143" i="2" s="1"/>
  <c r="H142" i="2"/>
  <c r="I142" i="2" s="1"/>
  <c r="K142" i="2" s="1"/>
  <c r="L142" i="2" s="1"/>
  <c r="H141" i="2"/>
  <c r="I141" i="2" s="1"/>
  <c r="H140" i="2"/>
  <c r="I140" i="2" s="1"/>
  <c r="H139" i="2"/>
  <c r="I139" i="2" s="1"/>
  <c r="J139" i="2" s="1"/>
  <c r="H138" i="2"/>
  <c r="I138" i="2" s="1"/>
  <c r="H137" i="2"/>
  <c r="I137" i="2" s="1"/>
  <c r="J137" i="2" s="1"/>
  <c r="H136" i="2"/>
  <c r="I136" i="2" s="1"/>
  <c r="K136" i="2" s="1"/>
  <c r="L136" i="2" s="1"/>
  <c r="H135" i="2"/>
  <c r="I135" i="2" s="1"/>
  <c r="K135" i="2" s="1"/>
  <c r="L135" i="2" s="1"/>
  <c r="H134" i="2"/>
  <c r="I134" i="2" s="1"/>
  <c r="K134" i="2" s="1"/>
  <c r="L134" i="2" s="1"/>
  <c r="H133" i="2"/>
  <c r="I133" i="2" s="1"/>
  <c r="H132" i="2"/>
  <c r="I132" i="2" s="1"/>
  <c r="I131" i="2"/>
  <c r="J131" i="2" s="1"/>
  <c r="H131" i="2"/>
  <c r="H130" i="2"/>
  <c r="I130" i="2" s="1"/>
  <c r="H129" i="2"/>
  <c r="I129" i="2" s="1"/>
  <c r="J129" i="2" s="1"/>
  <c r="H128" i="2"/>
  <c r="I128" i="2" s="1"/>
  <c r="K128" i="2" s="1"/>
  <c r="L128" i="2" s="1"/>
  <c r="H127" i="2"/>
  <c r="I127" i="2" s="1"/>
  <c r="H126" i="2"/>
  <c r="I126" i="2" s="1"/>
  <c r="H125" i="2"/>
  <c r="I125" i="2" s="1"/>
  <c r="H124" i="2"/>
  <c r="I124" i="2" s="1"/>
  <c r="H123" i="2"/>
  <c r="I123" i="2" s="1"/>
  <c r="J123" i="2" s="1"/>
  <c r="H122" i="2"/>
  <c r="I122" i="2" s="1"/>
  <c r="H121" i="2"/>
  <c r="I121" i="2" s="1"/>
  <c r="J121" i="2" s="1"/>
  <c r="H120" i="2"/>
  <c r="I120" i="2" s="1"/>
  <c r="K120" i="2" s="1"/>
  <c r="L120" i="2" s="1"/>
  <c r="H119" i="2"/>
  <c r="I119" i="2" s="1"/>
  <c r="H118" i="2"/>
  <c r="I118" i="2" s="1"/>
  <c r="K118" i="2" s="1"/>
  <c r="L118" i="2" s="1"/>
  <c r="H117" i="2"/>
  <c r="I117" i="2" s="1"/>
  <c r="H116" i="2"/>
  <c r="I116" i="2" s="1"/>
  <c r="H115" i="2"/>
  <c r="I115" i="2" s="1"/>
  <c r="J115" i="2" s="1"/>
  <c r="H114" i="2"/>
  <c r="I114" i="2" s="1"/>
  <c r="H113" i="2"/>
  <c r="I113" i="2" s="1"/>
  <c r="J113" i="2" s="1"/>
  <c r="H112" i="2"/>
  <c r="I112" i="2" s="1"/>
  <c r="K112" i="2" s="1"/>
  <c r="L112" i="2" s="1"/>
  <c r="H111" i="2"/>
  <c r="I111" i="2" s="1"/>
  <c r="H110" i="2"/>
  <c r="I110" i="2" s="1"/>
  <c r="H109" i="2"/>
  <c r="I109" i="2" s="1"/>
  <c r="H108" i="2"/>
  <c r="I108" i="2" s="1"/>
  <c r="H107" i="2"/>
  <c r="I107" i="2" s="1"/>
  <c r="J107" i="2" s="1"/>
  <c r="H106" i="2"/>
  <c r="I106" i="2" s="1"/>
  <c r="H105" i="2"/>
  <c r="I105" i="2" s="1"/>
  <c r="J105" i="2" s="1"/>
  <c r="H104" i="2"/>
  <c r="I104" i="2" s="1"/>
  <c r="K104" i="2" s="1"/>
  <c r="L104" i="2" s="1"/>
  <c r="I103" i="2"/>
  <c r="K103" i="2" s="1"/>
  <c r="L103" i="2" s="1"/>
  <c r="H103" i="2"/>
  <c r="H102" i="2"/>
  <c r="I102" i="2" s="1"/>
  <c r="H101" i="2"/>
  <c r="I101" i="2" s="1"/>
  <c r="H100" i="2"/>
  <c r="I100" i="2" s="1"/>
  <c r="H99" i="2"/>
  <c r="I99" i="2" s="1"/>
  <c r="J99" i="2" s="1"/>
  <c r="H98" i="2"/>
  <c r="I98" i="2" s="1"/>
  <c r="H97" i="2"/>
  <c r="I97" i="2" s="1"/>
  <c r="J97" i="2" s="1"/>
  <c r="H96" i="2"/>
  <c r="I96" i="2" s="1"/>
  <c r="K96" i="2" s="1"/>
  <c r="L96" i="2" s="1"/>
  <c r="H95" i="2"/>
  <c r="I95" i="2" s="1"/>
  <c r="K95" i="2" s="1"/>
  <c r="L95" i="2" s="1"/>
  <c r="H94" i="2"/>
  <c r="I94" i="2" s="1"/>
  <c r="H93" i="2"/>
  <c r="I93" i="2" s="1"/>
  <c r="H92" i="2"/>
  <c r="I92" i="2" s="1"/>
  <c r="H91" i="2"/>
  <c r="I91" i="2" s="1"/>
  <c r="J91" i="2" s="1"/>
  <c r="H90" i="2"/>
  <c r="I90" i="2" s="1"/>
  <c r="H89" i="2"/>
  <c r="I89" i="2" s="1"/>
  <c r="J89" i="2" s="1"/>
  <c r="H88" i="2"/>
  <c r="I88" i="2" s="1"/>
  <c r="K88" i="2" s="1"/>
  <c r="L88" i="2" s="1"/>
  <c r="H87" i="2"/>
  <c r="I87" i="2" s="1"/>
  <c r="H86" i="2"/>
  <c r="I86" i="2" s="1"/>
  <c r="J86" i="2" s="1"/>
  <c r="H85" i="2"/>
  <c r="I85" i="2" s="1"/>
  <c r="H84" i="2"/>
  <c r="I84" i="2" s="1"/>
  <c r="H83" i="2"/>
  <c r="I83" i="2" s="1"/>
  <c r="I82" i="2"/>
  <c r="K82" i="2" s="1"/>
  <c r="L82" i="2" s="1"/>
  <c r="H82" i="2"/>
  <c r="H81" i="2"/>
  <c r="I81" i="2" s="1"/>
  <c r="H80" i="2"/>
  <c r="I80" i="2" s="1"/>
  <c r="K80" i="2" s="1"/>
  <c r="L80" i="2" s="1"/>
  <c r="H79" i="2"/>
  <c r="I79" i="2" s="1"/>
  <c r="H78" i="2"/>
  <c r="I78" i="2" s="1"/>
  <c r="K78" i="2" s="1"/>
  <c r="L78" i="2" s="1"/>
  <c r="H77" i="2"/>
  <c r="I77" i="2" s="1"/>
  <c r="H76" i="2"/>
  <c r="I76" i="2" s="1"/>
  <c r="H75" i="2"/>
  <c r="I75" i="2" s="1"/>
  <c r="H74" i="2"/>
  <c r="I74" i="2" s="1"/>
  <c r="K74" i="2" s="1"/>
  <c r="L74" i="2" s="1"/>
  <c r="H73" i="2"/>
  <c r="I73" i="2" s="1"/>
  <c r="H72" i="2"/>
  <c r="I72" i="2" s="1"/>
  <c r="K72" i="2" s="1"/>
  <c r="L72" i="2" s="1"/>
  <c r="H71" i="2"/>
  <c r="I71" i="2" s="1"/>
  <c r="H70" i="2"/>
  <c r="I70" i="2" s="1"/>
  <c r="K70" i="2" s="1"/>
  <c r="L70" i="2" s="1"/>
  <c r="H69" i="2"/>
  <c r="I69" i="2" s="1"/>
  <c r="H68" i="2"/>
  <c r="I68" i="2" s="1"/>
  <c r="H67" i="2"/>
  <c r="I67" i="2" s="1"/>
  <c r="I66" i="2"/>
  <c r="K66" i="2" s="1"/>
  <c r="L66" i="2" s="1"/>
  <c r="H66" i="2"/>
  <c r="H65" i="2"/>
  <c r="I65" i="2" s="1"/>
  <c r="H64" i="2"/>
  <c r="I64" i="2" s="1"/>
  <c r="K64" i="2" s="1"/>
  <c r="L64" i="2" s="1"/>
  <c r="H63" i="2"/>
  <c r="I63" i="2" s="1"/>
  <c r="H62" i="2"/>
  <c r="I62" i="2" s="1"/>
  <c r="K62" i="2" s="1"/>
  <c r="L62" i="2" s="1"/>
  <c r="H61" i="2"/>
  <c r="I61" i="2" s="1"/>
  <c r="H60" i="2"/>
  <c r="I60" i="2" s="1"/>
  <c r="J60" i="2" s="1"/>
  <c r="H59" i="2"/>
  <c r="I59" i="2" s="1"/>
  <c r="H58" i="2"/>
  <c r="I58" i="2" s="1"/>
  <c r="H57" i="2"/>
  <c r="I57" i="2" s="1"/>
  <c r="H56" i="2"/>
  <c r="I56" i="2" s="1"/>
  <c r="K56" i="2" s="1"/>
  <c r="L56" i="2" s="1"/>
  <c r="H55" i="2"/>
  <c r="I55" i="2" s="1"/>
  <c r="H54" i="2"/>
  <c r="I54" i="2" s="1"/>
  <c r="K54" i="2" s="1"/>
  <c r="L54" i="2" s="1"/>
  <c r="H53" i="2"/>
  <c r="I53" i="2" s="1"/>
  <c r="H52" i="2"/>
  <c r="I52" i="2" s="1"/>
  <c r="H51" i="2"/>
  <c r="I51" i="2" s="1"/>
  <c r="H50" i="2"/>
  <c r="I50" i="2" s="1"/>
  <c r="K50" i="2" s="1"/>
  <c r="L50" i="2" s="1"/>
  <c r="H49" i="2"/>
  <c r="I49" i="2" s="1"/>
  <c r="H48" i="2"/>
  <c r="I48" i="2" s="1"/>
  <c r="K48" i="2" s="1"/>
  <c r="L48" i="2" s="1"/>
  <c r="H47" i="2"/>
  <c r="I47" i="2" s="1"/>
  <c r="H46" i="2"/>
  <c r="I46" i="2" s="1"/>
  <c r="K46" i="2" s="1"/>
  <c r="L46" i="2" s="1"/>
  <c r="H45" i="2"/>
  <c r="I45" i="2" s="1"/>
  <c r="H44" i="2"/>
  <c r="I44" i="2" s="1"/>
  <c r="J44" i="2" s="1"/>
  <c r="H43" i="2"/>
  <c r="I43" i="2" s="1"/>
  <c r="H42" i="2"/>
  <c r="I42" i="2" s="1"/>
  <c r="H41" i="2"/>
  <c r="I41" i="2" s="1"/>
  <c r="H40" i="2"/>
  <c r="I40" i="2" s="1"/>
  <c r="K40" i="2" s="1"/>
  <c r="L40" i="2" s="1"/>
  <c r="H39" i="2"/>
  <c r="I39" i="2" s="1"/>
  <c r="K39" i="2" s="1"/>
  <c r="L39" i="2" s="1"/>
  <c r="H38" i="2"/>
  <c r="I38" i="2" s="1"/>
  <c r="K38" i="2" s="1"/>
  <c r="L38" i="2" s="1"/>
  <c r="H37" i="2"/>
  <c r="I37" i="2" s="1"/>
  <c r="H36" i="2"/>
  <c r="I36" i="2" s="1"/>
  <c r="H35" i="2"/>
  <c r="I35" i="2" s="1"/>
  <c r="K35" i="2" s="1"/>
  <c r="L35" i="2" s="1"/>
  <c r="H34" i="2"/>
  <c r="I34" i="2" s="1"/>
  <c r="K34" i="2" s="1"/>
  <c r="L34" i="2" s="1"/>
  <c r="H33" i="2"/>
  <c r="I33" i="2" s="1"/>
  <c r="H32" i="2"/>
  <c r="I32" i="2" s="1"/>
  <c r="H31" i="2"/>
  <c r="I31" i="2" s="1"/>
  <c r="H30" i="2"/>
  <c r="I30" i="2" s="1"/>
  <c r="H29" i="2"/>
  <c r="I29" i="2" s="1"/>
  <c r="H28" i="2"/>
  <c r="I28" i="2" s="1"/>
  <c r="H27" i="2"/>
  <c r="I27" i="2" s="1"/>
  <c r="H26" i="2"/>
  <c r="I26" i="2" s="1"/>
  <c r="J26" i="2" s="1"/>
  <c r="H25" i="2"/>
  <c r="I25" i="2" s="1"/>
  <c r="H24" i="2"/>
  <c r="I24" i="2" s="1"/>
  <c r="H23" i="2"/>
  <c r="I23" i="2" s="1"/>
  <c r="H22" i="2"/>
  <c r="I22" i="2" s="1"/>
  <c r="H21" i="2"/>
  <c r="I21" i="2" s="1"/>
  <c r="H20" i="2"/>
  <c r="I20" i="2" s="1"/>
  <c r="H19" i="2"/>
  <c r="I19" i="2" s="1"/>
  <c r="H18" i="2"/>
  <c r="I18" i="2" s="1"/>
  <c r="H17" i="2"/>
  <c r="I17" i="2" s="1"/>
  <c r="H16" i="2"/>
  <c r="I16" i="2" s="1"/>
  <c r="H15" i="2"/>
  <c r="I15" i="2" s="1"/>
  <c r="H14" i="2"/>
  <c r="I14" i="2" s="1"/>
  <c r="H13" i="2"/>
  <c r="I13" i="2" s="1"/>
  <c r="H12" i="2"/>
  <c r="I12" i="2" s="1"/>
  <c r="K12" i="2" s="1"/>
  <c r="L12" i="2" s="1"/>
  <c r="H11" i="2"/>
  <c r="I11" i="2" s="1"/>
  <c r="H10" i="2"/>
  <c r="I10" i="2" s="1"/>
  <c r="K10" i="2" s="1"/>
  <c r="L10" i="2" s="1"/>
  <c r="H9" i="2"/>
  <c r="I9" i="2" s="1"/>
  <c r="K9" i="2" s="1"/>
  <c r="L9" i="2" s="1"/>
  <c r="H8" i="2"/>
  <c r="I8" i="2" s="1"/>
  <c r="K8" i="2" s="1"/>
  <c r="L8" i="2" s="1"/>
  <c r="H7" i="2"/>
  <c r="I7" i="2" s="1"/>
  <c r="H6" i="2"/>
  <c r="I6" i="2" s="1"/>
  <c r="K6" i="2" s="1"/>
  <c r="L6" i="2" s="1"/>
  <c r="H5" i="2"/>
  <c r="I5" i="2" s="1"/>
  <c r="I4" i="2"/>
  <c r="H4" i="2"/>
  <c r="H3" i="2"/>
  <c r="I3" i="2" s="1"/>
  <c r="E2" i="2"/>
  <c r="E3" i="2" s="1"/>
  <c r="M1471" i="1"/>
  <c r="H1471" i="1"/>
  <c r="M1470" i="1"/>
  <c r="O1470" i="1" s="1"/>
  <c r="H1470" i="1"/>
  <c r="C1470" i="1"/>
  <c r="M1469" i="1"/>
  <c r="O1469" i="1" s="1"/>
  <c r="H1469" i="1"/>
  <c r="C1469" i="1"/>
  <c r="D1469" i="1" s="1"/>
  <c r="M1468" i="1"/>
  <c r="N1468" i="1" s="1"/>
  <c r="P1468" i="1" s="1"/>
  <c r="Q1468" i="1" s="1"/>
  <c r="J1468" i="1"/>
  <c r="H1468" i="1"/>
  <c r="I1468" i="1" s="1"/>
  <c r="K1468" i="1" s="1"/>
  <c r="L1468" i="1" s="1"/>
  <c r="C1468" i="1"/>
  <c r="M1467" i="1"/>
  <c r="O1467" i="1" s="1"/>
  <c r="H1467" i="1"/>
  <c r="C1467" i="1"/>
  <c r="M1466" i="1"/>
  <c r="N1466" i="1" s="1"/>
  <c r="P1466" i="1" s="1"/>
  <c r="Q1466" i="1" s="1"/>
  <c r="H1466" i="1"/>
  <c r="I1466" i="1" s="1"/>
  <c r="K1466" i="1" s="1"/>
  <c r="L1466" i="1" s="1"/>
  <c r="C1466" i="1"/>
  <c r="D1466" i="1" s="1"/>
  <c r="M1465" i="1"/>
  <c r="O1465" i="1" s="1"/>
  <c r="H1465" i="1"/>
  <c r="J1465" i="1" s="1"/>
  <c r="C1465" i="1"/>
  <c r="M1464" i="1"/>
  <c r="H1464" i="1"/>
  <c r="J1464" i="1" s="1"/>
  <c r="C1464" i="1"/>
  <c r="D1464" i="1" s="1"/>
  <c r="M1463" i="1"/>
  <c r="N1463" i="1" s="1"/>
  <c r="P1463" i="1" s="1"/>
  <c r="Q1463" i="1" s="1"/>
  <c r="H1463" i="1"/>
  <c r="I1463" i="1" s="1"/>
  <c r="K1463" i="1" s="1"/>
  <c r="L1463" i="1" s="1"/>
  <c r="C1463" i="1"/>
  <c r="M1462" i="1"/>
  <c r="O1462" i="1" s="1"/>
  <c r="H1462" i="1"/>
  <c r="J1462" i="1" s="1"/>
  <c r="C1462" i="1"/>
  <c r="M1461" i="1"/>
  <c r="O1461" i="1" s="1"/>
  <c r="H1461" i="1"/>
  <c r="I1461" i="1" s="1"/>
  <c r="K1461" i="1" s="1"/>
  <c r="L1461" i="1" s="1"/>
  <c r="C1461" i="1"/>
  <c r="D1461" i="1" s="1"/>
  <c r="M1460" i="1"/>
  <c r="N1460" i="1" s="1"/>
  <c r="P1460" i="1" s="1"/>
  <c r="Q1460" i="1" s="1"/>
  <c r="H1460" i="1"/>
  <c r="C1460" i="1"/>
  <c r="M1459" i="1"/>
  <c r="O1459" i="1" s="1"/>
  <c r="H1459" i="1"/>
  <c r="C1459" i="1"/>
  <c r="M1458" i="1"/>
  <c r="H1458" i="1"/>
  <c r="I1458" i="1" s="1"/>
  <c r="K1458" i="1" s="1"/>
  <c r="L1458" i="1" s="1"/>
  <c r="C1458" i="1"/>
  <c r="M1457" i="1"/>
  <c r="O1457" i="1" s="1"/>
  <c r="H1457" i="1"/>
  <c r="J1457" i="1" s="1"/>
  <c r="C1457" i="1"/>
  <c r="M1456" i="1"/>
  <c r="O1456" i="1" s="1"/>
  <c r="H1456" i="1"/>
  <c r="C1456" i="1"/>
  <c r="D1456" i="1" s="1"/>
  <c r="M1455" i="1"/>
  <c r="N1455" i="1" s="1"/>
  <c r="P1455" i="1" s="1"/>
  <c r="Q1455" i="1" s="1"/>
  <c r="H1455" i="1"/>
  <c r="J1455" i="1" s="1"/>
  <c r="C1455" i="1"/>
  <c r="D1455" i="1" s="1"/>
  <c r="N1454" i="1"/>
  <c r="P1454" i="1" s="1"/>
  <c r="Q1454" i="1" s="1"/>
  <c r="M1454" i="1"/>
  <c r="O1454" i="1" s="1"/>
  <c r="H1454" i="1"/>
  <c r="C1454" i="1"/>
  <c r="M1453" i="1"/>
  <c r="H1453" i="1"/>
  <c r="I1453" i="1" s="1"/>
  <c r="K1453" i="1" s="1"/>
  <c r="L1453" i="1" s="1"/>
  <c r="C1453" i="1"/>
  <c r="D1453" i="1" s="1"/>
  <c r="O1452" i="1"/>
  <c r="N1452" i="1"/>
  <c r="P1452" i="1" s="1"/>
  <c r="Q1452" i="1" s="1"/>
  <c r="M1452" i="1"/>
  <c r="H1452" i="1"/>
  <c r="J1452" i="1" s="1"/>
  <c r="C1452" i="1"/>
  <c r="N1451" i="1"/>
  <c r="P1451" i="1" s="1"/>
  <c r="Q1451" i="1" s="1"/>
  <c r="M1451" i="1"/>
  <c r="O1451" i="1" s="1"/>
  <c r="H1451" i="1"/>
  <c r="C1451" i="1"/>
  <c r="M1450" i="1"/>
  <c r="N1450" i="1" s="1"/>
  <c r="P1450" i="1" s="1"/>
  <c r="Q1450" i="1" s="1"/>
  <c r="H1450" i="1"/>
  <c r="I1450" i="1" s="1"/>
  <c r="K1450" i="1" s="1"/>
  <c r="L1450" i="1" s="1"/>
  <c r="C1450" i="1"/>
  <c r="M1449" i="1"/>
  <c r="O1449" i="1" s="1"/>
  <c r="I1449" i="1"/>
  <c r="K1449" i="1" s="1"/>
  <c r="L1449" i="1" s="1"/>
  <c r="H1449" i="1"/>
  <c r="J1449" i="1" s="1"/>
  <c r="C1449" i="1"/>
  <c r="D1449" i="1" s="1"/>
  <c r="M1448" i="1"/>
  <c r="H1448" i="1"/>
  <c r="C1448" i="1"/>
  <c r="M1447" i="1"/>
  <c r="N1447" i="1" s="1"/>
  <c r="P1447" i="1" s="1"/>
  <c r="Q1447" i="1" s="1"/>
  <c r="I1447" i="1"/>
  <c r="K1447" i="1" s="1"/>
  <c r="L1447" i="1" s="1"/>
  <c r="H1447" i="1"/>
  <c r="J1447" i="1" s="1"/>
  <c r="C1447" i="1"/>
  <c r="D1447" i="1" s="1"/>
  <c r="M1446" i="1"/>
  <c r="O1446" i="1" s="1"/>
  <c r="H1446" i="1"/>
  <c r="C1446" i="1"/>
  <c r="M1445" i="1"/>
  <c r="H1445" i="1"/>
  <c r="I1445" i="1" s="1"/>
  <c r="K1445" i="1" s="1"/>
  <c r="L1445" i="1" s="1"/>
  <c r="C1445" i="1"/>
  <c r="M1444" i="1"/>
  <c r="H1444" i="1"/>
  <c r="J1444" i="1" s="1"/>
  <c r="C1444" i="1"/>
  <c r="M1443" i="1"/>
  <c r="O1443" i="1" s="1"/>
  <c r="H1443" i="1"/>
  <c r="C1443" i="1"/>
  <c r="D1443" i="1" s="1"/>
  <c r="M1442" i="1"/>
  <c r="N1442" i="1" s="1"/>
  <c r="P1442" i="1" s="1"/>
  <c r="Q1442" i="1" s="1"/>
  <c r="H1442" i="1"/>
  <c r="J1442" i="1" s="1"/>
  <c r="C1442" i="1"/>
  <c r="M1441" i="1"/>
  <c r="O1441" i="1" s="1"/>
  <c r="I1441" i="1"/>
  <c r="K1441" i="1" s="1"/>
  <c r="L1441" i="1" s="1"/>
  <c r="H1441" i="1"/>
  <c r="J1441" i="1" s="1"/>
  <c r="C1441" i="1"/>
  <c r="M1440" i="1"/>
  <c r="H1440" i="1"/>
  <c r="I1440" i="1" s="1"/>
  <c r="K1440" i="1" s="1"/>
  <c r="L1440" i="1" s="1"/>
  <c r="F1440" i="1"/>
  <c r="G1440" i="1" s="1"/>
  <c r="C1440" i="1"/>
  <c r="D1440" i="1" s="1"/>
  <c r="E1440" i="1" s="1"/>
  <c r="M1439" i="1"/>
  <c r="O1439" i="1" s="1"/>
  <c r="I1439" i="1"/>
  <c r="K1439" i="1" s="1"/>
  <c r="L1439" i="1" s="1"/>
  <c r="H1439" i="1"/>
  <c r="J1439" i="1" s="1"/>
  <c r="C1439" i="1"/>
  <c r="D1439" i="1" s="1"/>
  <c r="M1438" i="1"/>
  <c r="H1438" i="1"/>
  <c r="J1438" i="1" s="1"/>
  <c r="C1438" i="1"/>
  <c r="D1438" i="1" s="1"/>
  <c r="M1437" i="1"/>
  <c r="H1437" i="1"/>
  <c r="I1437" i="1" s="1"/>
  <c r="K1437" i="1" s="1"/>
  <c r="L1437" i="1" s="1"/>
  <c r="C1437" i="1"/>
  <c r="M1436" i="1"/>
  <c r="I1436" i="1"/>
  <c r="K1436" i="1" s="1"/>
  <c r="L1436" i="1" s="1"/>
  <c r="H1436" i="1"/>
  <c r="J1436" i="1" s="1"/>
  <c r="C1436" i="1"/>
  <c r="M1435" i="1"/>
  <c r="I1435" i="1"/>
  <c r="K1435" i="1" s="1"/>
  <c r="L1435" i="1" s="1"/>
  <c r="H1435" i="1"/>
  <c r="J1435" i="1" s="1"/>
  <c r="C1435" i="1"/>
  <c r="D1435" i="1" s="1"/>
  <c r="M1434" i="1"/>
  <c r="N1434" i="1" s="1"/>
  <c r="P1434" i="1" s="1"/>
  <c r="Q1434" i="1" s="1"/>
  <c r="I1434" i="1"/>
  <c r="K1434" i="1" s="1"/>
  <c r="L1434" i="1" s="1"/>
  <c r="H1434" i="1"/>
  <c r="J1434" i="1" s="1"/>
  <c r="C1434" i="1"/>
  <c r="D1434" i="1" s="1"/>
  <c r="M1433" i="1"/>
  <c r="H1433" i="1"/>
  <c r="C1433" i="1"/>
  <c r="D1433" i="1" s="1"/>
  <c r="M1432" i="1"/>
  <c r="H1432" i="1"/>
  <c r="I1432" i="1" s="1"/>
  <c r="K1432" i="1" s="1"/>
  <c r="L1432" i="1" s="1"/>
  <c r="C1432" i="1"/>
  <c r="N1431" i="1"/>
  <c r="P1431" i="1" s="1"/>
  <c r="Q1431" i="1" s="1"/>
  <c r="M1431" i="1"/>
  <c r="O1431" i="1" s="1"/>
  <c r="H1431" i="1"/>
  <c r="J1431" i="1" s="1"/>
  <c r="C1431" i="1"/>
  <c r="N1430" i="1"/>
  <c r="P1430" i="1" s="1"/>
  <c r="Q1430" i="1" s="1"/>
  <c r="M1430" i="1"/>
  <c r="O1430" i="1" s="1"/>
  <c r="H1430" i="1"/>
  <c r="J1430" i="1" s="1"/>
  <c r="C1430" i="1"/>
  <c r="M1429" i="1"/>
  <c r="N1429" i="1" s="1"/>
  <c r="P1429" i="1" s="1"/>
  <c r="Q1429" i="1" s="1"/>
  <c r="H1429" i="1"/>
  <c r="C1429" i="1"/>
  <c r="M1428" i="1"/>
  <c r="H1428" i="1"/>
  <c r="C1428" i="1"/>
  <c r="M1427" i="1"/>
  <c r="H1427" i="1"/>
  <c r="J1427" i="1" s="1"/>
  <c r="F1427" i="1"/>
  <c r="G1427" i="1" s="1"/>
  <c r="C1427" i="1"/>
  <c r="D1427" i="1" s="1"/>
  <c r="E1427" i="1" s="1"/>
  <c r="M1426" i="1"/>
  <c r="H1426" i="1"/>
  <c r="J1426" i="1" s="1"/>
  <c r="C1426" i="1"/>
  <c r="D1426" i="1" s="1"/>
  <c r="M1425" i="1"/>
  <c r="O1425" i="1" s="1"/>
  <c r="H1425" i="1"/>
  <c r="J1425" i="1" s="1"/>
  <c r="C1425" i="1"/>
  <c r="M1424" i="1"/>
  <c r="O1424" i="1" s="1"/>
  <c r="K1424" i="1"/>
  <c r="L1424" i="1" s="1"/>
  <c r="H1424" i="1"/>
  <c r="I1424" i="1" s="1"/>
  <c r="C1424" i="1"/>
  <c r="N1423" i="1"/>
  <c r="P1423" i="1" s="1"/>
  <c r="Q1423" i="1" s="1"/>
  <c r="M1423" i="1"/>
  <c r="O1423" i="1" s="1"/>
  <c r="H1423" i="1"/>
  <c r="I1423" i="1" s="1"/>
  <c r="K1423" i="1" s="1"/>
  <c r="L1423" i="1" s="1"/>
  <c r="D1423" i="1"/>
  <c r="C1423" i="1"/>
  <c r="M1422" i="1"/>
  <c r="O1422" i="1" s="1"/>
  <c r="H1422" i="1"/>
  <c r="J1422" i="1" s="1"/>
  <c r="C1422" i="1"/>
  <c r="M1421" i="1"/>
  <c r="N1421" i="1" s="1"/>
  <c r="P1421" i="1" s="1"/>
  <c r="Q1421" i="1" s="1"/>
  <c r="H1421" i="1"/>
  <c r="C1421" i="1"/>
  <c r="D1421" i="1" s="1"/>
  <c r="M1420" i="1"/>
  <c r="O1420" i="1" s="1"/>
  <c r="H1420" i="1"/>
  <c r="C1420" i="1"/>
  <c r="M1419" i="1"/>
  <c r="O1419" i="1" s="1"/>
  <c r="H1419" i="1"/>
  <c r="C1419" i="1"/>
  <c r="D1419" i="1" s="1"/>
  <c r="M1418" i="1"/>
  <c r="H1418" i="1"/>
  <c r="I1418" i="1" s="1"/>
  <c r="K1418" i="1" s="1"/>
  <c r="L1418" i="1" s="1"/>
  <c r="C1418" i="1"/>
  <c r="M1417" i="1"/>
  <c r="H1417" i="1"/>
  <c r="J1417" i="1" s="1"/>
  <c r="C1417" i="1"/>
  <c r="M1416" i="1"/>
  <c r="H1416" i="1"/>
  <c r="C1416" i="1"/>
  <c r="D1416" i="1" s="1"/>
  <c r="M1415" i="1"/>
  <c r="H1415" i="1"/>
  <c r="J1415" i="1" s="1"/>
  <c r="C1415" i="1"/>
  <c r="D1415" i="1" s="1"/>
  <c r="M1414" i="1"/>
  <c r="O1414" i="1" s="1"/>
  <c r="H1414" i="1"/>
  <c r="I1414" i="1" s="1"/>
  <c r="K1414" i="1" s="1"/>
  <c r="L1414" i="1" s="1"/>
  <c r="C1414" i="1"/>
  <c r="M1413" i="1"/>
  <c r="O1413" i="1" s="1"/>
  <c r="H1413" i="1"/>
  <c r="J1413" i="1" s="1"/>
  <c r="C1413" i="1"/>
  <c r="M1412" i="1"/>
  <c r="O1412" i="1" s="1"/>
  <c r="H1412" i="1"/>
  <c r="I1412" i="1" s="1"/>
  <c r="K1412" i="1" s="1"/>
  <c r="L1412" i="1" s="1"/>
  <c r="C1412" i="1"/>
  <c r="M1411" i="1"/>
  <c r="O1411" i="1" s="1"/>
  <c r="H1411" i="1"/>
  <c r="C1411" i="1"/>
  <c r="N1410" i="1"/>
  <c r="P1410" i="1" s="1"/>
  <c r="Q1410" i="1" s="1"/>
  <c r="M1410" i="1"/>
  <c r="O1410" i="1" s="1"/>
  <c r="H1410" i="1"/>
  <c r="C1410" i="1"/>
  <c r="M1409" i="1"/>
  <c r="N1409" i="1" s="1"/>
  <c r="P1409" i="1" s="1"/>
  <c r="Q1409" i="1" s="1"/>
  <c r="H1409" i="1"/>
  <c r="I1409" i="1" s="1"/>
  <c r="K1409" i="1" s="1"/>
  <c r="L1409" i="1" s="1"/>
  <c r="C1409" i="1"/>
  <c r="M1408" i="1"/>
  <c r="O1408" i="1" s="1"/>
  <c r="H1408" i="1"/>
  <c r="J1408" i="1" s="1"/>
  <c r="C1408" i="1"/>
  <c r="M1407" i="1"/>
  <c r="H1407" i="1"/>
  <c r="J1407" i="1" s="1"/>
  <c r="C1407" i="1"/>
  <c r="D1407" i="1" s="1"/>
  <c r="M1406" i="1"/>
  <c r="O1406" i="1" s="1"/>
  <c r="I1406" i="1"/>
  <c r="K1406" i="1" s="1"/>
  <c r="L1406" i="1" s="1"/>
  <c r="H1406" i="1"/>
  <c r="J1406" i="1" s="1"/>
  <c r="C1406" i="1"/>
  <c r="M1405" i="1"/>
  <c r="O1405" i="1" s="1"/>
  <c r="H1405" i="1"/>
  <c r="C1405" i="1"/>
  <c r="M1404" i="1"/>
  <c r="H1404" i="1"/>
  <c r="I1404" i="1" s="1"/>
  <c r="K1404" i="1" s="1"/>
  <c r="L1404" i="1" s="1"/>
  <c r="C1404" i="1"/>
  <c r="M1403" i="1"/>
  <c r="O1403" i="1" s="1"/>
  <c r="H1403" i="1"/>
  <c r="C1403" i="1"/>
  <c r="M1402" i="1"/>
  <c r="O1402" i="1" s="1"/>
  <c r="H1402" i="1"/>
  <c r="C1402" i="1"/>
  <c r="M1401" i="1"/>
  <c r="N1401" i="1" s="1"/>
  <c r="P1401" i="1" s="1"/>
  <c r="Q1401" i="1" s="1"/>
  <c r="H1401" i="1"/>
  <c r="J1401" i="1" s="1"/>
  <c r="C1401" i="1"/>
  <c r="M1400" i="1"/>
  <c r="H1400" i="1"/>
  <c r="D1400" i="1"/>
  <c r="C1400" i="1"/>
  <c r="M1399" i="1"/>
  <c r="H1399" i="1"/>
  <c r="I1399" i="1" s="1"/>
  <c r="K1399" i="1" s="1"/>
  <c r="L1399" i="1" s="1"/>
  <c r="C1399" i="1"/>
  <c r="D1399" i="1" s="1"/>
  <c r="M1398" i="1"/>
  <c r="H1398" i="1"/>
  <c r="J1398" i="1" s="1"/>
  <c r="C1398" i="1"/>
  <c r="D1398" i="1" s="1"/>
  <c r="M1397" i="1"/>
  <c r="O1397" i="1" s="1"/>
  <c r="H1397" i="1"/>
  <c r="J1397" i="1" s="1"/>
  <c r="C1397" i="1"/>
  <c r="M1396" i="1"/>
  <c r="H1396" i="1"/>
  <c r="C1396" i="1"/>
  <c r="M1395" i="1"/>
  <c r="H1395" i="1"/>
  <c r="C1395" i="1"/>
  <c r="D1395" i="1" s="1"/>
  <c r="M1394" i="1"/>
  <c r="H1394" i="1"/>
  <c r="C1394" i="1"/>
  <c r="D1394" i="1" s="1"/>
  <c r="M1393" i="1"/>
  <c r="N1393" i="1" s="1"/>
  <c r="P1393" i="1" s="1"/>
  <c r="Q1393" i="1" s="1"/>
  <c r="H1393" i="1"/>
  <c r="C1393" i="1"/>
  <c r="M1392" i="1"/>
  <c r="O1392" i="1" s="1"/>
  <c r="H1392" i="1"/>
  <c r="J1392" i="1" s="1"/>
  <c r="C1392" i="1"/>
  <c r="M1391" i="1"/>
  <c r="H1391" i="1"/>
  <c r="I1391" i="1" s="1"/>
  <c r="K1391" i="1" s="1"/>
  <c r="L1391" i="1" s="1"/>
  <c r="C1391" i="1"/>
  <c r="M1390" i="1"/>
  <c r="O1390" i="1" s="1"/>
  <c r="H1390" i="1"/>
  <c r="I1390" i="1" s="1"/>
  <c r="K1390" i="1" s="1"/>
  <c r="L1390" i="1" s="1"/>
  <c r="C1390" i="1"/>
  <c r="M1389" i="1"/>
  <c r="H1389" i="1"/>
  <c r="J1389" i="1" s="1"/>
  <c r="C1389" i="1"/>
  <c r="M1388" i="1"/>
  <c r="H1388" i="1"/>
  <c r="I1388" i="1" s="1"/>
  <c r="K1388" i="1" s="1"/>
  <c r="L1388" i="1" s="1"/>
  <c r="C1388" i="1"/>
  <c r="D1388" i="1" s="1"/>
  <c r="M1387" i="1"/>
  <c r="O1387" i="1" s="1"/>
  <c r="H1387" i="1"/>
  <c r="J1387" i="1" s="1"/>
  <c r="C1387" i="1"/>
  <c r="M1386" i="1"/>
  <c r="O1386" i="1" s="1"/>
  <c r="H1386" i="1"/>
  <c r="C1386" i="1"/>
  <c r="M1385" i="1"/>
  <c r="H1385" i="1"/>
  <c r="C1385" i="1"/>
  <c r="M1384" i="1"/>
  <c r="O1384" i="1" s="1"/>
  <c r="H1384" i="1"/>
  <c r="C1384" i="1"/>
  <c r="M1383" i="1"/>
  <c r="H1383" i="1"/>
  <c r="J1383" i="1" s="1"/>
  <c r="C1383" i="1"/>
  <c r="M1382" i="1"/>
  <c r="O1382" i="1" s="1"/>
  <c r="H1382" i="1"/>
  <c r="J1382" i="1" s="1"/>
  <c r="C1382" i="1"/>
  <c r="M1381" i="1"/>
  <c r="H1381" i="1"/>
  <c r="J1381" i="1" s="1"/>
  <c r="C1381" i="1"/>
  <c r="D1381" i="1" s="1"/>
  <c r="M1380" i="1"/>
  <c r="N1380" i="1" s="1"/>
  <c r="P1380" i="1" s="1"/>
  <c r="Q1380" i="1" s="1"/>
  <c r="H1380" i="1"/>
  <c r="J1380" i="1" s="1"/>
  <c r="C1380" i="1"/>
  <c r="M1379" i="1"/>
  <c r="O1379" i="1" s="1"/>
  <c r="H1379" i="1"/>
  <c r="J1379" i="1" s="1"/>
  <c r="C1379" i="1"/>
  <c r="M1378" i="1"/>
  <c r="O1378" i="1" s="1"/>
  <c r="H1378" i="1"/>
  <c r="C1378" i="1"/>
  <c r="M1377" i="1"/>
  <c r="O1377" i="1" s="1"/>
  <c r="H1377" i="1"/>
  <c r="J1377" i="1" s="1"/>
  <c r="C1377" i="1"/>
  <c r="M1376" i="1"/>
  <c r="O1376" i="1" s="1"/>
  <c r="H1376" i="1"/>
  <c r="C1376" i="1"/>
  <c r="M1375" i="1"/>
  <c r="N1375" i="1" s="1"/>
  <c r="P1375" i="1" s="1"/>
  <c r="Q1375" i="1" s="1"/>
  <c r="H1375" i="1"/>
  <c r="C1375" i="1"/>
  <c r="M1374" i="1"/>
  <c r="O1374" i="1" s="1"/>
  <c r="H1374" i="1"/>
  <c r="C1374" i="1"/>
  <c r="M1373" i="1"/>
  <c r="H1373" i="1"/>
  <c r="J1373" i="1" s="1"/>
  <c r="C1373" i="1"/>
  <c r="M1372" i="1"/>
  <c r="O1372" i="1" s="1"/>
  <c r="H1372" i="1"/>
  <c r="J1372" i="1" s="1"/>
  <c r="C1372" i="1"/>
  <c r="M1371" i="1"/>
  <c r="O1371" i="1" s="1"/>
  <c r="H1371" i="1"/>
  <c r="J1371" i="1" s="1"/>
  <c r="C1371" i="1"/>
  <c r="M1370" i="1"/>
  <c r="O1370" i="1" s="1"/>
  <c r="H1370" i="1"/>
  <c r="I1370" i="1" s="1"/>
  <c r="K1370" i="1" s="1"/>
  <c r="L1370" i="1" s="1"/>
  <c r="C1370" i="1"/>
  <c r="M1369" i="1"/>
  <c r="H1369" i="1"/>
  <c r="C1369" i="1"/>
  <c r="M1368" i="1"/>
  <c r="O1368" i="1" s="1"/>
  <c r="H1368" i="1"/>
  <c r="C1368" i="1"/>
  <c r="M1367" i="1"/>
  <c r="N1367" i="1" s="1"/>
  <c r="P1367" i="1" s="1"/>
  <c r="Q1367" i="1" s="1"/>
  <c r="H1367" i="1"/>
  <c r="J1367" i="1" s="1"/>
  <c r="C1367" i="1"/>
  <c r="D1367" i="1" s="1"/>
  <c r="M1366" i="1"/>
  <c r="H1366" i="1"/>
  <c r="C1366" i="1"/>
  <c r="D1366" i="1" s="1"/>
  <c r="M1365" i="1"/>
  <c r="H1365" i="1"/>
  <c r="J1365" i="1" s="1"/>
  <c r="C1365" i="1"/>
  <c r="M1364" i="1"/>
  <c r="O1364" i="1" s="1"/>
  <c r="H1364" i="1"/>
  <c r="J1364" i="1" s="1"/>
  <c r="C1364" i="1"/>
  <c r="D1364" i="1" s="1"/>
  <c r="M1363" i="1"/>
  <c r="O1363" i="1" s="1"/>
  <c r="H1363" i="1"/>
  <c r="J1363" i="1" s="1"/>
  <c r="C1363" i="1"/>
  <c r="M1362" i="1"/>
  <c r="O1362" i="1" s="1"/>
  <c r="H1362" i="1"/>
  <c r="I1362" i="1" s="1"/>
  <c r="K1362" i="1" s="1"/>
  <c r="L1362" i="1" s="1"/>
  <c r="C1362" i="1"/>
  <c r="M1361" i="1"/>
  <c r="H1361" i="1"/>
  <c r="J1361" i="1" s="1"/>
  <c r="C1361" i="1"/>
  <c r="M1360" i="1"/>
  <c r="O1360" i="1" s="1"/>
  <c r="H1360" i="1"/>
  <c r="C1360" i="1"/>
  <c r="M1359" i="1"/>
  <c r="H1359" i="1"/>
  <c r="C1359" i="1"/>
  <c r="M1358" i="1"/>
  <c r="O1358" i="1" s="1"/>
  <c r="H1358" i="1"/>
  <c r="J1358" i="1" s="1"/>
  <c r="C1358" i="1"/>
  <c r="M1357" i="1"/>
  <c r="H1357" i="1"/>
  <c r="J1357" i="1" s="1"/>
  <c r="D1357" i="1"/>
  <c r="C1357" i="1"/>
  <c r="M1356" i="1"/>
  <c r="O1356" i="1" s="1"/>
  <c r="H1356" i="1"/>
  <c r="J1356" i="1" s="1"/>
  <c r="C1356" i="1"/>
  <c r="M1355" i="1"/>
  <c r="H1355" i="1"/>
  <c r="J1355" i="1" s="1"/>
  <c r="C1355" i="1"/>
  <c r="M1354" i="1"/>
  <c r="O1354" i="1" s="1"/>
  <c r="H1354" i="1"/>
  <c r="I1354" i="1" s="1"/>
  <c r="K1354" i="1" s="1"/>
  <c r="L1354" i="1" s="1"/>
  <c r="C1354" i="1"/>
  <c r="M1353" i="1"/>
  <c r="O1353" i="1" s="1"/>
  <c r="I1353" i="1"/>
  <c r="K1353" i="1" s="1"/>
  <c r="L1353" i="1" s="1"/>
  <c r="H1353" i="1"/>
  <c r="J1353" i="1" s="1"/>
  <c r="C1353" i="1"/>
  <c r="M1352" i="1"/>
  <c r="O1352" i="1" s="1"/>
  <c r="H1352" i="1"/>
  <c r="C1352" i="1"/>
  <c r="M1351" i="1"/>
  <c r="H1351" i="1"/>
  <c r="J1351" i="1" s="1"/>
  <c r="C1351" i="1"/>
  <c r="M1350" i="1"/>
  <c r="O1350" i="1" s="1"/>
  <c r="H1350" i="1"/>
  <c r="C1350" i="1"/>
  <c r="M1349" i="1"/>
  <c r="H1349" i="1"/>
  <c r="J1349" i="1" s="1"/>
  <c r="D1349" i="1"/>
  <c r="C1349" i="1"/>
  <c r="M1348" i="1"/>
  <c r="N1348" i="1" s="1"/>
  <c r="P1348" i="1" s="1"/>
  <c r="Q1348" i="1" s="1"/>
  <c r="H1348" i="1"/>
  <c r="J1348" i="1" s="1"/>
  <c r="C1348" i="1"/>
  <c r="M1347" i="1"/>
  <c r="O1347" i="1" s="1"/>
  <c r="H1347" i="1"/>
  <c r="C1347" i="1"/>
  <c r="M1346" i="1"/>
  <c r="O1346" i="1" s="1"/>
  <c r="H1346" i="1"/>
  <c r="I1346" i="1" s="1"/>
  <c r="K1346" i="1" s="1"/>
  <c r="L1346" i="1" s="1"/>
  <c r="C1346" i="1"/>
  <c r="M1345" i="1"/>
  <c r="O1345" i="1" s="1"/>
  <c r="H1345" i="1"/>
  <c r="J1345" i="1" s="1"/>
  <c r="C1345" i="1"/>
  <c r="D1345" i="1" s="1"/>
  <c r="N1344" i="1"/>
  <c r="P1344" i="1" s="1"/>
  <c r="Q1344" i="1" s="1"/>
  <c r="M1344" i="1"/>
  <c r="O1344" i="1" s="1"/>
  <c r="H1344" i="1"/>
  <c r="C1344" i="1"/>
  <c r="M1343" i="1"/>
  <c r="N1343" i="1" s="1"/>
  <c r="P1343" i="1" s="1"/>
  <c r="Q1343" i="1" s="1"/>
  <c r="H1343" i="1"/>
  <c r="C1343" i="1"/>
  <c r="M1342" i="1"/>
  <c r="O1342" i="1" s="1"/>
  <c r="J1342" i="1"/>
  <c r="I1342" i="1"/>
  <c r="K1342" i="1" s="1"/>
  <c r="L1342" i="1" s="1"/>
  <c r="H1342" i="1"/>
  <c r="C1342" i="1"/>
  <c r="M1341" i="1"/>
  <c r="H1341" i="1"/>
  <c r="J1341" i="1" s="1"/>
  <c r="C1341" i="1"/>
  <c r="D1341" i="1" s="1"/>
  <c r="M1340" i="1"/>
  <c r="H1340" i="1"/>
  <c r="J1340" i="1" s="1"/>
  <c r="C1340" i="1"/>
  <c r="M1339" i="1"/>
  <c r="N1339" i="1" s="1"/>
  <c r="P1339" i="1" s="1"/>
  <c r="Q1339" i="1" s="1"/>
  <c r="I1339" i="1"/>
  <c r="K1339" i="1" s="1"/>
  <c r="L1339" i="1" s="1"/>
  <c r="H1339" i="1"/>
  <c r="J1339" i="1" s="1"/>
  <c r="C1339" i="1"/>
  <c r="M1338" i="1"/>
  <c r="O1338" i="1" s="1"/>
  <c r="J1338" i="1"/>
  <c r="H1338" i="1"/>
  <c r="I1338" i="1" s="1"/>
  <c r="K1338" i="1" s="1"/>
  <c r="L1338" i="1" s="1"/>
  <c r="C1338" i="1"/>
  <c r="D1338" i="1" s="1"/>
  <c r="M1337" i="1"/>
  <c r="O1337" i="1" s="1"/>
  <c r="H1337" i="1"/>
  <c r="C1337" i="1"/>
  <c r="M1336" i="1"/>
  <c r="O1336" i="1" s="1"/>
  <c r="H1336" i="1"/>
  <c r="C1336" i="1"/>
  <c r="M1335" i="1"/>
  <c r="H1335" i="1"/>
  <c r="C1335" i="1"/>
  <c r="D1335" i="1" s="1"/>
  <c r="M1334" i="1"/>
  <c r="O1334" i="1" s="1"/>
  <c r="H1334" i="1"/>
  <c r="J1334" i="1" s="1"/>
  <c r="C1334" i="1"/>
  <c r="D1334" i="1" s="1"/>
  <c r="M1333" i="1"/>
  <c r="H1333" i="1"/>
  <c r="C1333" i="1"/>
  <c r="O1332" i="1"/>
  <c r="M1332" i="1"/>
  <c r="N1332" i="1" s="1"/>
  <c r="P1332" i="1" s="1"/>
  <c r="Q1332" i="1" s="1"/>
  <c r="H1332" i="1"/>
  <c r="J1332" i="1" s="1"/>
  <c r="C1332" i="1"/>
  <c r="N1331" i="1"/>
  <c r="P1331" i="1" s="1"/>
  <c r="Q1331" i="1" s="1"/>
  <c r="M1331" i="1"/>
  <c r="O1331" i="1" s="1"/>
  <c r="H1331" i="1"/>
  <c r="C1331" i="1"/>
  <c r="M1330" i="1"/>
  <c r="H1330" i="1"/>
  <c r="J1330" i="1" s="1"/>
  <c r="C1330" i="1"/>
  <c r="D1330" i="1" s="1"/>
  <c r="E1330" i="1" s="1"/>
  <c r="O1329" i="1"/>
  <c r="M1329" i="1"/>
  <c r="N1329" i="1" s="1"/>
  <c r="P1329" i="1" s="1"/>
  <c r="Q1329" i="1" s="1"/>
  <c r="H1329" i="1"/>
  <c r="J1329" i="1" s="1"/>
  <c r="C1329" i="1"/>
  <c r="M1328" i="1"/>
  <c r="H1328" i="1"/>
  <c r="J1328" i="1" s="1"/>
  <c r="C1328" i="1"/>
  <c r="M1327" i="1"/>
  <c r="O1327" i="1" s="1"/>
  <c r="H1327" i="1"/>
  <c r="I1327" i="1" s="1"/>
  <c r="K1327" i="1" s="1"/>
  <c r="L1327" i="1" s="1"/>
  <c r="C1327" i="1"/>
  <c r="M1326" i="1"/>
  <c r="O1326" i="1" s="1"/>
  <c r="H1326" i="1"/>
  <c r="C1326" i="1"/>
  <c r="M1325" i="1"/>
  <c r="O1325" i="1" s="1"/>
  <c r="H1325" i="1"/>
  <c r="C1325" i="1"/>
  <c r="M1324" i="1"/>
  <c r="N1324" i="1" s="1"/>
  <c r="P1324" i="1" s="1"/>
  <c r="Q1324" i="1" s="1"/>
  <c r="H1324" i="1"/>
  <c r="I1324" i="1" s="1"/>
  <c r="K1324" i="1" s="1"/>
  <c r="L1324" i="1" s="1"/>
  <c r="C1324" i="1"/>
  <c r="M1323" i="1"/>
  <c r="O1323" i="1" s="1"/>
  <c r="H1323" i="1"/>
  <c r="C1323" i="1"/>
  <c r="M1322" i="1"/>
  <c r="H1322" i="1"/>
  <c r="J1322" i="1" s="1"/>
  <c r="C1322" i="1"/>
  <c r="M1321" i="1"/>
  <c r="O1321" i="1" s="1"/>
  <c r="H1321" i="1"/>
  <c r="J1321" i="1" s="1"/>
  <c r="C1321" i="1"/>
  <c r="D1321" i="1" s="1"/>
  <c r="M1320" i="1"/>
  <c r="H1320" i="1"/>
  <c r="J1320" i="1" s="1"/>
  <c r="C1320" i="1"/>
  <c r="M1319" i="1"/>
  <c r="O1319" i="1" s="1"/>
  <c r="H1319" i="1"/>
  <c r="C1319" i="1"/>
  <c r="M1318" i="1"/>
  <c r="O1318" i="1" s="1"/>
  <c r="H1318" i="1"/>
  <c r="J1318" i="1" s="1"/>
  <c r="D1318" i="1"/>
  <c r="C1318" i="1"/>
  <c r="M1317" i="1"/>
  <c r="H1317" i="1"/>
  <c r="C1317" i="1"/>
  <c r="M1316" i="1"/>
  <c r="N1316" i="1" s="1"/>
  <c r="P1316" i="1" s="1"/>
  <c r="Q1316" i="1" s="1"/>
  <c r="H1316" i="1"/>
  <c r="C1316" i="1"/>
  <c r="M1315" i="1"/>
  <c r="H1315" i="1"/>
  <c r="J1315" i="1" s="1"/>
  <c r="C1315" i="1"/>
  <c r="M1314" i="1"/>
  <c r="H1314" i="1"/>
  <c r="J1314" i="1" s="1"/>
  <c r="C1314" i="1"/>
  <c r="D1314" i="1" s="1"/>
  <c r="M1313" i="1"/>
  <c r="H1313" i="1"/>
  <c r="J1313" i="1" s="1"/>
  <c r="C1313" i="1"/>
  <c r="M1312" i="1"/>
  <c r="H1312" i="1"/>
  <c r="J1312" i="1" s="1"/>
  <c r="C1312" i="1"/>
  <c r="M1311" i="1"/>
  <c r="O1311" i="1" s="1"/>
  <c r="H1311" i="1"/>
  <c r="J1311" i="1" s="1"/>
  <c r="C1311" i="1"/>
  <c r="M1310" i="1"/>
  <c r="H1310" i="1"/>
  <c r="J1310" i="1" s="1"/>
  <c r="D1310" i="1"/>
  <c r="C1310" i="1"/>
  <c r="M1309" i="1"/>
  <c r="H1309" i="1"/>
  <c r="C1309" i="1"/>
  <c r="M1308" i="1"/>
  <c r="O1308" i="1" s="1"/>
  <c r="H1308" i="1"/>
  <c r="I1308" i="1" s="1"/>
  <c r="K1308" i="1" s="1"/>
  <c r="L1308" i="1" s="1"/>
  <c r="C1308" i="1"/>
  <c r="M1307" i="1"/>
  <c r="O1307" i="1" s="1"/>
  <c r="H1307" i="1"/>
  <c r="J1307" i="1" s="1"/>
  <c r="C1307" i="1"/>
  <c r="M1306" i="1"/>
  <c r="H1306" i="1"/>
  <c r="J1306" i="1" s="1"/>
  <c r="C1306" i="1"/>
  <c r="M1305" i="1"/>
  <c r="N1305" i="1" s="1"/>
  <c r="P1305" i="1" s="1"/>
  <c r="Q1305" i="1" s="1"/>
  <c r="H1305" i="1"/>
  <c r="J1305" i="1" s="1"/>
  <c r="C1305" i="1"/>
  <c r="M1304" i="1"/>
  <c r="H1304" i="1"/>
  <c r="C1304" i="1"/>
  <c r="M1303" i="1"/>
  <c r="O1303" i="1" s="1"/>
  <c r="H1303" i="1"/>
  <c r="C1303" i="1"/>
  <c r="D1303" i="1" s="1"/>
  <c r="M1302" i="1"/>
  <c r="O1302" i="1" s="1"/>
  <c r="H1302" i="1"/>
  <c r="J1302" i="1" s="1"/>
  <c r="C1302" i="1"/>
  <c r="M1301" i="1"/>
  <c r="H1301" i="1"/>
  <c r="C1301" i="1"/>
  <c r="M1300" i="1"/>
  <c r="N1300" i="1" s="1"/>
  <c r="P1300" i="1" s="1"/>
  <c r="Q1300" i="1" s="1"/>
  <c r="H1300" i="1"/>
  <c r="J1300" i="1" s="1"/>
  <c r="C1300" i="1"/>
  <c r="M1299" i="1"/>
  <c r="H1299" i="1"/>
  <c r="J1299" i="1" s="1"/>
  <c r="C1299" i="1"/>
  <c r="D1299" i="1" s="1"/>
  <c r="M1298" i="1"/>
  <c r="H1298" i="1"/>
  <c r="J1298" i="1" s="1"/>
  <c r="C1298" i="1"/>
  <c r="D1298" i="1" s="1"/>
  <c r="N1297" i="1"/>
  <c r="P1297" i="1" s="1"/>
  <c r="Q1297" i="1" s="1"/>
  <c r="M1297" i="1"/>
  <c r="O1297" i="1" s="1"/>
  <c r="H1297" i="1"/>
  <c r="J1297" i="1" s="1"/>
  <c r="D1297" i="1"/>
  <c r="C1297" i="1"/>
  <c r="M1296" i="1"/>
  <c r="O1296" i="1" s="1"/>
  <c r="H1296" i="1"/>
  <c r="I1296" i="1" s="1"/>
  <c r="K1296" i="1" s="1"/>
  <c r="L1296" i="1" s="1"/>
  <c r="C1296" i="1"/>
  <c r="M1295" i="1"/>
  <c r="O1295" i="1" s="1"/>
  <c r="H1295" i="1"/>
  <c r="I1295" i="1" s="1"/>
  <c r="K1295" i="1" s="1"/>
  <c r="L1295" i="1" s="1"/>
  <c r="C1295" i="1"/>
  <c r="M1294" i="1"/>
  <c r="O1294" i="1" s="1"/>
  <c r="H1294" i="1"/>
  <c r="C1294" i="1"/>
  <c r="M1293" i="1"/>
  <c r="H1293" i="1"/>
  <c r="C1293" i="1"/>
  <c r="M1292" i="1"/>
  <c r="H1292" i="1"/>
  <c r="I1292" i="1" s="1"/>
  <c r="K1292" i="1" s="1"/>
  <c r="L1292" i="1" s="1"/>
  <c r="C1292" i="1"/>
  <c r="M1291" i="1"/>
  <c r="O1291" i="1" s="1"/>
  <c r="H1291" i="1"/>
  <c r="J1291" i="1" s="1"/>
  <c r="C1291" i="1"/>
  <c r="M1290" i="1"/>
  <c r="H1290" i="1"/>
  <c r="J1290" i="1" s="1"/>
  <c r="C1290" i="1"/>
  <c r="M1289" i="1"/>
  <c r="N1289" i="1" s="1"/>
  <c r="P1289" i="1" s="1"/>
  <c r="Q1289" i="1" s="1"/>
  <c r="H1289" i="1"/>
  <c r="J1289" i="1" s="1"/>
  <c r="C1289" i="1"/>
  <c r="D1289" i="1" s="1"/>
  <c r="M1288" i="1"/>
  <c r="H1288" i="1"/>
  <c r="J1288" i="1" s="1"/>
  <c r="C1288" i="1"/>
  <c r="M1287" i="1"/>
  <c r="O1287" i="1" s="1"/>
  <c r="H1287" i="1"/>
  <c r="C1287" i="1"/>
  <c r="D1287" i="1" s="1"/>
  <c r="M1286" i="1"/>
  <c r="I1286" i="1"/>
  <c r="K1286" i="1" s="1"/>
  <c r="L1286" i="1" s="1"/>
  <c r="H1286" i="1"/>
  <c r="J1286" i="1" s="1"/>
  <c r="C1286" i="1"/>
  <c r="M1285" i="1"/>
  <c r="H1285" i="1"/>
  <c r="C1285" i="1"/>
  <c r="M1284" i="1"/>
  <c r="N1284" i="1" s="1"/>
  <c r="P1284" i="1" s="1"/>
  <c r="Q1284" i="1" s="1"/>
  <c r="H1284" i="1"/>
  <c r="J1284" i="1" s="1"/>
  <c r="C1284" i="1"/>
  <c r="M1283" i="1"/>
  <c r="H1283" i="1"/>
  <c r="C1283" i="1"/>
  <c r="M1282" i="1"/>
  <c r="H1282" i="1"/>
  <c r="C1282" i="1"/>
  <c r="N1281" i="1"/>
  <c r="P1281" i="1" s="1"/>
  <c r="Q1281" i="1" s="1"/>
  <c r="M1281" i="1"/>
  <c r="O1281" i="1" s="1"/>
  <c r="H1281" i="1"/>
  <c r="C1281" i="1"/>
  <c r="M1280" i="1"/>
  <c r="H1280" i="1"/>
  <c r="C1280" i="1"/>
  <c r="M1279" i="1"/>
  <c r="O1279" i="1" s="1"/>
  <c r="H1279" i="1"/>
  <c r="D1279" i="1"/>
  <c r="C1279" i="1"/>
  <c r="M1278" i="1"/>
  <c r="H1278" i="1"/>
  <c r="D1278" i="1"/>
  <c r="C1278" i="1"/>
  <c r="M1277" i="1"/>
  <c r="H1277" i="1"/>
  <c r="I1277" i="1" s="1"/>
  <c r="K1277" i="1" s="1"/>
  <c r="L1277" i="1" s="1"/>
  <c r="D1277" i="1"/>
  <c r="C1277" i="1"/>
  <c r="M1276" i="1"/>
  <c r="N1276" i="1" s="1"/>
  <c r="P1276" i="1" s="1"/>
  <c r="Q1276" i="1" s="1"/>
  <c r="H1276" i="1"/>
  <c r="C1276" i="1"/>
  <c r="M1275" i="1"/>
  <c r="H1275" i="1"/>
  <c r="C1275" i="1"/>
  <c r="M1274" i="1"/>
  <c r="H1274" i="1"/>
  <c r="J1274" i="1" s="1"/>
  <c r="D1274" i="1"/>
  <c r="C1274" i="1"/>
  <c r="M1273" i="1"/>
  <c r="H1273" i="1"/>
  <c r="J1273" i="1" s="1"/>
  <c r="C1273" i="1"/>
  <c r="M1272" i="1"/>
  <c r="H1272" i="1"/>
  <c r="I1272" i="1" s="1"/>
  <c r="K1272" i="1" s="1"/>
  <c r="L1272" i="1" s="1"/>
  <c r="C1272" i="1"/>
  <c r="M1271" i="1"/>
  <c r="H1271" i="1"/>
  <c r="C1271" i="1"/>
  <c r="M1270" i="1"/>
  <c r="O1270" i="1" s="1"/>
  <c r="H1270" i="1"/>
  <c r="D1270" i="1"/>
  <c r="C1270" i="1"/>
  <c r="M1269" i="1"/>
  <c r="O1269" i="1" s="1"/>
  <c r="H1269" i="1"/>
  <c r="D1269" i="1"/>
  <c r="C1269" i="1"/>
  <c r="M1268" i="1"/>
  <c r="H1268" i="1"/>
  <c r="C1268" i="1"/>
  <c r="M1267" i="1"/>
  <c r="N1267" i="1" s="1"/>
  <c r="P1267" i="1" s="1"/>
  <c r="Q1267" i="1" s="1"/>
  <c r="H1267" i="1"/>
  <c r="J1267" i="1" s="1"/>
  <c r="C1267" i="1"/>
  <c r="D1267" i="1" s="1"/>
  <c r="M1266" i="1"/>
  <c r="H1266" i="1"/>
  <c r="J1266" i="1" s="1"/>
  <c r="C1266" i="1"/>
  <c r="M1265" i="1"/>
  <c r="H1265" i="1"/>
  <c r="J1265" i="1" s="1"/>
  <c r="C1265" i="1"/>
  <c r="D1265" i="1" s="1"/>
  <c r="M1264" i="1"/>
  <c r="O1264" i="1" s="1"/>
  <c r="H1264" i="1"/>
  <c r="I1264" i="1" s="1"/>
  <c r="K1264" i="1" s="1"/>
  <c r="L1264" i="1" s="1"/>
  <c r="C1264" i="1"/>
  <c r="M1263" i="1"/>
  <c r="O1263" i="1" s="1"/>
  <c r="H1263" i="1"/>
  <c r="J1263" i="1" s="1"/>
  <c r="C1263" i="1"/>
  <c r="M1262" i="1"/>
  <c r="O1262" i="1" s="1"/>
  <c r="H1262" i="1"/>
  <c r="I1262" i="1" s="1"/>
  <c r="K1262" i="1" s="1"/>
  <c r="L1262" i="1" s="1"/>
  <c r="C1262" i="1"/>
  <c r="M1261" i="1"/>
  <c r="N1261" i="1" s="1"/>
  <c r="P1261" i="1" s="1"/>
  <c r="Q1261" i="1" s="1"/>
  <c r="H1261" i="1"/>
  <c r="C1261" i="1"/>
  <c r="M1260" i="1"/>
  <c r="O1260" i="1" s="1"/>
  <c r="H1260" i="1"/>
  <c r="C1260" i="1"/>
  <c r="M1259" i="1"/>
  <c r="H1259" i="1"/>
  <c r="J1259" i="1" s="1"/>
  <c r="C1259" i="1"/>
  <c r="M1258" i="1"/>
  <c r="H1258" i="1"/>
  <c r="C1258" i="1"/>
  <c r="M1257" i="1"/>
  <c r="H1257" i="1"/>
  <c r="J1257" i="1" s="1"/>
  <c r="C1257" i="1"/>
  <c r="M1256" i="1"/>
  <c r="O1256" i="1" s="1"/>
  <c r="H1256" i="1"/>
  <c r="C1256" i="1"/>
  <c r="M1255" i="1"/>
  <c r="I1255" i="1"/>
  <c r="K1255" i="1" s="1"/>
  <c r="L1255" i="1" s="1"/>
  <c r="H1255" i="1"/>
  <c r="J1255" i="1" s="1"/>
  <c r="C1255" i="1"/>
  <c r="M1254" i="1"/>
  <c r="O1254" i="1" s="1"/>
  <c r="H1254" i="1"/>
  <c r="I1254" i="1" s="1"/>
  <c r="K1254" i="1" s="1"/>
  <c r="L1254" i="1" s="1"/>
  <c r="C1254" i="1"/>
  <c r="D1254" i="1" s="1"/>
  <c r="M1253" i="1"/>
  <c r="H1253" i="1"/>
  <c r="C1253" i="1"/>
  <c r="M1252" i="1"/>
  <c r="H1252" i="1"/>
  <c r="C1252" i="1"/>
  <c r="M1251" i="1"/>
  <c r="N1251" i="1" s="1"/>
  <c r="P1251" i="1" s="1"/>
  <c r="Q1251" i="1" s="1"/>
  <c r="H1251" i="1"/>
  <c r="D1251" i="1"/>
  <c r="C1251" i="1"/>
  <c r="M1250" i="1"/>
  <c r="H1250" i="1"/>
  <c r="J1250" i="1" s="1"/>
  <c r="C1250" i="1"/>
  <c r="D1250" i="1" s="1"/>
  <c r="M1249" i="1"/>
  <c r="H1249" i="1"/>
  <c r="J1249" i="1" s="1"/>
  <c r="C1249" i="1"/>
  <c r="M1248" i="1"/>
  <c r="H1248" i="1"/>
  <c r="J1248" i="1" s="1"/>
  <c r="C1248" i="1"/>
  <c r="M1247" i="1"/>
  <c r="O1247" i="1" s="1"/>
  <c r="H1247" i="1"/>
  <c r="J1247" i="1" s="1"/>
  <c r="C1247" i="1"/>
  <c r="M1246" i="1"/>
  <c r="O1246" i="1" s="1"/>
  <c r="H1246" i="1"/>
  <c r="J1246" i="1" s="1"/>
  <c r="C1246" i="1"/>
  <c r="D1246" i="1" s="1"/>
  <c r="M1245" i="1"/>
  <c r="O1245" i="1" s="1"/>
  <c r="H1245" i="1"/>
  <c r="J1245" i="1" s="1"/>
  <c r="C1245" i="1"/>
  <c r="M1244" i="1"/>
  <c r="H1244" i="1"/>
  <c r="C1244" i="1"/>
  <c r="M1243" i="1"/>
  <c r="O1243" i="1" s="1"/>
  <c r="H1243" i="1"/>
  <c r="C1243" i="1"/>
  <c r="D1243" i="1" s="1"/>
  <c r="M1242" i="1"/>
  <c r="O1242" i="1" s="1"/>
  <c r="H1242" i="1"/>
  <c r="I1242" i="1" s="1"/>
  <c r="K1242" i="1" s="1"/>
  <c r="L1242" i="1" s="1"/>
  <c r="C1242" i="1"/>
  <c r="M1241" i="1"/>
  <c r="H1241" i="1"/>
  <c r="J1241" i="1" s="1"/>
  <c r="C1241" i="1"/>
  <c r="M1240" i="1"/>
  <c r="N1240" i="1" s="1"/>
  <c r="P1240" i="1" s="1"/>
  <c r="Q1240" i="1" s="1"/>
  <c r="H1240" i="1"/>
  <c r="J1240" i="1" s="1"/>
  <c r="C1240" i="1"/>
  <c r="N1239" i="1"/>
  <c r="P1239" i="1" s="1"/>
  <c r="Q1239" i="1" s="1"/>
  <c r="M1239" i="1"/>
  <c r="O1239" i="1" s="1"/>
  <c r="H1239" i="1"/>
  <c r="I1239" i="1" s="1"/>
  <c r="K1239" i="1" s="1"/>
  <c r="L1239" i="1" s="1"/>
  <c r="C1239" i="1"/>
  <c r="M1238" i="1"/>
  <c r="O1238" i="1" s="1"/>
  <c r="J1238" i="1"/>
  <c r="H1238" i="1"/>
  <c r="I1238" i="1" s="1"/>
  <c r="K1238" i="1" s="1"/>
  <c r="L1238" i="1" s="1"/>
  <c r="C1238" i="1"/>
  <c r="M1237" i="1"/>
  <c r="O1237" i="1" s="1"/>
  <c r="H1237" i="1"/>
  <c r="J1237" i="1" s="1"/>
  <c r="C1237" i="1"/>
  <c r="M1236" i="1"/>
  <c r="H1236" i="1"/>
  <c r="C1236" i="1"/>
  <c r="M1235" i="1"/>
  <c r="N1235" i="1" s="1"/>
  <c r="P1235" i="1" s="1"/>
  <c r="Q1235" i="1" s="1"/>
  <c r="H1235" i="1"/>
  <c r="J1235" i="1" s="1"/>
  <c r="C1235" i="1"/>
  <c r="M1234" i="1"/>
  <c r="O1234" i="1" s="1"/>
  <c r="H1234" i="1"/>
  <c r="C1234" i="1"/>
  <c r="D1234" i="1" s="1"/>
  <c r="M1233" i="1"/>
  <c r="H1233" i="1"/>
  <c r="J1233" i="1" s="1"/>
  <c r="C1233" i="1"/>
  <c r="M1232" i="1"/>
  <c r="O1232" i="1" s="1"/>
  <c r="H1232" i="1"/>
  <c r="J1232" i="1" s="1"/>
  <c r="C1232" i="1"/>
  <c r="M1231" i="1"/>
  <c r="H1231" i="1"/>
  <c r="J1231" i="1" s="1"/>
  <c r="C1231" i="1"/>
  <c r="M1230" i="1"/>
  <c r="O1230" i="1" s="1"/>
  <c r="H1230" i="1"/>
  <c r="J1230" i="1" s="1"/>
  <c r="C1230" i="1"/>
  <c r="M1229" i="1"/>
  <c r="O1229" i="1" s="1"/>
  <c r="H1229" i="1"/>
  <c r="C1229" i="1"/>
  <c r="M1228" i="1"/>
  <c r="O1228" i="1" s="1"/>
  <c r="H1228" i="1"/>
  <c r="C1228" i="1"/>
  <c r="O1227" i="1"/>
  <c r="M1227" i="1"/>
  <c r="N1227" i="1" s="1"/>
  <c r="P1227" i="1" s="1"/>
  <c r="Q1227" i="1" s="1"/>
  <c r="H1227" i="1"/>
  <c r="J1227" i="1" s="1"/>
  <c r="C1227" i="1"/>
  <c r="M1226" i="1"/>
  <c r="H1226" i="1"/>
  <c r="J1226" i="1" s="1"/>
  <c r="C1226" i="1"/>
  <c r="M1225" i="1"/>
  <c r="H1225" i="1"/>
  <c r="J1225" i="1" s="1"/>
  <c r="D1225" i="1"/>
  <c r="C1225" i="1"/>
  <c r="M1224" i="1"/>
  <c r="O1224" i="1" s="1"/>
  <c r="H1224" i="1"/>
  <c r="J1224" i="1" s="1"/>
  <c r="C1224" i="1"/>
  <c r="M1223" i="1"/>
  <c r="H1223" i="1"/>
  <c r="J1223" i="1" s="1"/>
  <c r="C1223" i="1"/>
  <c r="M1222" i="1"/>
  <c r="O1222" i="1" s="1"/>
  <c r="H1222" i="1"/>
  <c r="J1222" i="1" s="1"/>
  <c r="C1222" i="1"/>
  <c r="D1222" i="1" s="1"/>
  <c r="M1221" i="1"/>
  <c r="O1221" i="1" s="1"/>
  <c r="H1221" i="1"/>
  <c r="C1221" i="1"/>
  <c r="D1221" i="1" s="1"/>
  <c r="M1220" i="1"/>
  <c r="H1220" i="1"/>
  <c r="J1220" i="1" s="1"/>
  <c r="C1220" i="1"/>
  <c r="M1219" i="1"/>
  <c r="N1219" i="1" s="1"/>
  <c r="P1219" i="1" s="1"/>
  <c r="Q1219" i="1" s="1"/>
  <c r="H1219" i="1"/>
  <c r="I1219" i="1" s="1"/>
  <c r="K1219" i="1" s="1"/>
  <c r="L1219" i="1" s="1"/>
  <c r="C1219" i="1"/>
  <c r="M1218" i="1"/>
  <c r="O1218" i="1" s="1"/>
  <c r="I1218" i="1"/>
  <c r="K1218" i="1" s="1"/>
  <c r="L1218" i="1" s="1"/>
  <c r="H1218" i="1"/>
  <c r="J1218" i="1" s="1"/>
  <c r="C1218" i="1"/>
  <c r="D1218" i="1" s="1"/>
  <c r="M1217" i="1"/>
  <c r="O1217" i="1" s="1"/>
  <c r="H1217" i="1"/>
  <c r="J1217" i="1" s="1"/>
  <c r="C1217" i="1"/>
  <c r="M1216" i="1"/>
  <c r="O1216" i="1" s="1"/>
  <c r="H1216" i="1"/>
  <c r="C1216" i="1"/>
  <c r="D1216" i="1" s="1"/>
  <c r="M1215" i="1"/>
  <c r="H1215" i="1"/>
  <c r="J1215" i="1" s="1"/>
  <c r="C1215" i="1"/>
  <c r="M1214" i="1"/>
  <c r="H1214" i="1"/>
  <c r="I1214" i="1" s="1"/>
  <c r="K1214" i="1" s="1"/>
  <c r="L1214" i="1" s="1"/>
  <c r="C1214" i="1"/>
  <c r="D1214" i="1" s="1"/>
  <c r="M1213" i="1"/>
  <c r="O1213" i="1" s="1"/>
  <c r="H1213" i="1"/>
  <c r="J1213" i="1" s="1"/>
  <c r="C1213" i="1"/>
  <c r="M1212" i="1"/>
  <c r="O1212" i="1" s="1"/>
  <c r="H1212" i="1"/>
  <c r="J1212" i="1" s="1"/>
  <c r="C1212" i="1"/>
  <c r="M1211" i="1"/>
  <c r="N1211" i="1" s="1"/>
  <c r="P1211" i="1" s="1"/>
  <c r="Q1211" i="1" s="1"/>
  <c r="H1211" i="1"/>
  <c r="D1211" i="1"/>
  <c r="C1211" i="1"/>
  <c r="M1210" i="1"/>
  <c r="H1210" i="1"/>
  <c r="C1210" i="1"/>
  <c r="M1209" i="1"/>
  <c r="O1209" i="1" s="1"/>
  <c r="H1209" i="1"/>
  <c r="C1209" i="1"/>
  <c r="M1208" i="1"/>
  <c r="N1208" i="1" s="1"/>
  <c r="P1208" i="1" s="1"/>
  <c r="Q1208" i="1" s="1"/>
  <c r="H1208" i="1"/>
  <c r="C1208" i="1"/>
  <c r="M1207" i="1"/>
  <c r="O1207" i="1" s="1"/>
  <c r="H1207" i="1"/>
  <c r="J1207" i="1" s="1"/>
  <c r="C1207" i="1"/>
  <c r="M1206" i="1"/>
  <c r="H1206" i="1"/>
  <c r="C1206" i="1"/>
  <c r="D1206" i="1" s="1"/>
  <c r="M1205" i="1"/>
  <c r="H1205" i="1"/>
  <c r="C1205" i="1"/>
  <c r="M1204" i="1"/>
  <c r="O1204" i="1" s="1"/>
  <c r="H1204" i="1"/>
  <c r="J1204" i="1" s="1"/>
  <c r="C1204" i="1"/>
  <c r="M1203" i="1"/>
  <c r="H1203" i="1"/>
  <c r="I1203" i="1" s="1"/>
  <c r="K1203" i="1" s="1"/>
  <c r="L1203" i="1" s="1"/>
  <c r="C1203" i="1"/>
  <c r="M1202" i="1"/>
  <c r="H1202" i="1"/>
  <c r="C1202" i="1"/>
  <c r="M1201" i="1"/>
  <c r="O1201" i="1" s="1"/>
  <c r="H1201" i="1"/>
  <c r="C1201" i="1"/>
  <c r="M1200" i="1"/>
  <c r="I1200" i="1"/>
  <c r="K1200" i="1" s="1"/>
  <c r="L1200" i="1" s="1"/>
  <c r="H1200" i="1"/>
  <c r="J1200" i="1" s="1"/>
  <c r="C1200" i="1"/>
  <c r="M1199" i="1"/>
  <c r="N1199" i="1" s="1"/>
  <c r="P1199" i="1" s="1"/>
  <c r="Q1199" i="1" s="1"/>
  <c r="H1199" i="1"/>
  <c r="J1199" i="1" s="1"/>
  <c r="C1199" i="1"/>
  <c r="M1198" i="1"/>
  <c r="H1198" i="1"/>
  <c r="I1198" i="1" s="1"/>
  <c r="K1198" i="1" s="1"/>
  <c r="L1198" i="1" s="1"/>
  <c r="C1198" i="1"/>
  <c r="D1198" i="1" s="1"/>
  <c r="M1197" i="1"/>
  <c r="O1197" i="1" s="1"/>
  <c r="H1197" i="1"/>
  <c r="D1197" i="1"/>
  <c r="C1197" i="1"/>
  <c r="M1196" i="1"/>
  <c r="O1196" i="1" s="1"/>
  <c r="H1196" i="1"/>
  <c r="J1196" i="1" s="1"/>
  <c r="C1196" i="1"/>
  <c r="M1195" i="1"/>
  <c r="H1195" i="1"/>
  <c r="C1195" i="1"/>
  <c r="N1194" i="1"/>
  <c r="P1194" i="1" s="1"/>
  <c r="Q1194" i="1" s="1"/>
  <c r="M1194" i="1"/>
  <c r="O1194" i="1" s="1"/>
  <c r="H1194" i="1"/>
  <c r="J1194" i="1" s="1"/>
  <c r="C1194" i="1"/>
  <c r="M1193" i="1"/>
  <c r="O1193" i="1" s="1"/>
  <c r="H1193" i="1"/>
  <c r="C1193" i="1"/>
  <c r="D1193" i="1" s="1"/>
  <c r="M1192" i="1"/>
  <c r="N1192" i="1" s="1"/>
  <c r="P1192" i="1" s="1"/>
  <c r="Q1192" i="1" s="1"/>
  <c r="H1192" i="1"/>
  <c r="J1192" i="1" s="1"/>
  <c r="C1192" i="1"/>
  <c r="N1191" i="1"/>
  <c r="P1191" i="1" s="1"/>
  <c r="Q1191" i="1" s="1"/>
  <c r="M1191" i="1"/>
  <c r="O1191" i="1" s="1"/>
  <c r="H1191" i="1"/>
  <c r="J1191" i="1" s="1"/>
  <c r="C1191" i="1"/>
  <c r="M1190" i="1"/>
  <c r="H1190" i="1"/>
  <c r="C1190" i="1"/>
  <c r="M1189" i="1"/>
  <c r="H1189" i="1"/>
  <c r="I1189" i="1" s="1"/>
  <c r="K1189" i="1" s="1"/>
  <c r="L1189" i="1" s="1"/>
  <c r="C1189" i="1"/>
  <c r="M1188" i="1"/>
  <c r="O1188" i="1" s="1"/>
  <c r="H1188" i="1"/>
  <c r="J1188" i="1" s="1"/>
  <c r="C1188" i="1"/>
  <c r="M1187" i="1"/>
  <c r="H1187" i="1"/>
  <c r="I1187" i="1" s="1"/>
  <c r="K1187" i="1" s="1"/>
  <c r="L1187" i="1" s="1"/>
  <c r="C1187" i="1"/>
  <c r="D1187" i="1" s="1"/>
  <c r="M1186" i="1"/>
  <c r="I1186" i="1"/>
  <c r="K1186" i="1" s="1"/>
  <c r="L1186" i="1" s="1"/>
  <c r="H1186" i="1"/>
  <c r="J1186" i="1" s="1"/>
  <c r="C1186" i="1"/>
  <c r="M1185" i="1"/>
  <c r="O1185" i="1" s="1"/>
  <c r="H1185" i="1"/>
  <c r="C1185" i="1"/>
  <c r="M1184" i="1"/>
  <c r="N1184" i="1" s="1"/>
  <c r="P1184" i="1" s="1"/>
  <c r="Q1184" i="1" s="1"/>
  <c r="H1184" i="1"/>
  <c r="C1184" i="1"/>
  <c r="D1184" i="1" s="1"/>
  <c r="M1183" i="1"/>
  <c r="N1183" i="1" s="1"/>
  <c r="P1183" i="1" s="1"/>
  <c r="Q1183" i="1" s="1"/>
  <c r="H1183" i="1"/>
  <c r="J1183" i="1" s="1"/>
  <c r="C1183" i="1"/>
  <c r="M1182" i="1"/>
  <c r="H1182" i="1"/>
  <c r="J1182" i="1" s="1"/>
  <c r="C1182" i="1"/>
  <c r="M1181" i="1"/>
  <c r="H1181" i="1"/>
  <c r="I1181" i="1" s="1"/>
  <c r="K1181" i="1" s="1"/>
  <c r="L1181" i="1" s="1"/>
  <c r="C1181" i="1"/>
  <c r="D1181" i="1" s="1"/>
  <c r="M1180" i="1"/>
  <c r="O1180" i="1" s="1"/>
  <c r="H1180" i="1"/>
  <c r="J1180" i="1" s="1"/>
  <c r="C1180" i="1"/>
  <c r="M1179" i="1"/>
  <c r="O1179" i="1" s="1"/>
  <c r="H1179" i="1"/>
  <c r="C1179" i="1"/>
  <c r="N1178" i="1"/>
  <c r="P1178" i="1" s="1"/>
  <c r="Q1178" i="1" s="1"/>
  <c r="M1178" i="1"/>
  <c r="O1178" i="1" s="1"/>
  <c r="H1178" i="1"/>
  <c r="C1178" i="1"/>
  <c r="M1177" i="1"/>
  <c r="O1177" i="1" s="1"/>
  <c r="H1177" i="1"/>
  <c r="C1177" i="1"/>
  <c r="M1176" i="1"/>
  <c r="J1176" i="1"/>
  <c r="H1176" i="1"/>
  <c r="I1176" i="1" s="1"/>
  <c r="K1176" i="1" s="1"/>
  <c r="L1176" i="1" s="1"/>
  <c r="C1176" i="1"/>
  <c r="M1175" i="1"/>
  <c r="O1175" i="1" s="1"/>
  <c r="H1175" i="1"/>
  <c r="J1175" i="1" s="1"/>
  <c r="D1175" i="1"/>
  <c r="C1175" i="1"/>
  <c r="M1174" i="1"/>
  <c r="H1174" i="1"/>
  <c r="J1174" i="1" s="1"/>
  <c r="C1174" i="1"/>
  <c r="M1173" i="1"/>
  <c r="H1173" i="1"/>
  <c r="C1173" i="1"/>
  <c r="M1172" i="1"/>
  <c r="O1172" i="1" s="1"/>
  <c r="H1172" i="1"/>
  <c r="C1172" i="1"/>
  <c r="M1171" i="1"/>
  <c r="O1171" i="1" s="1"/>
  <c r="H1171" i="1"/>
  <c r="I1171" i="1" s="1"/>
  <c r="K1171" i="1" s="1"/>
  <c r="L1171" i="1" s="1"/>
  <c r="C1171" i="1"/>
  <c r="M1170" i="1"/>
  <c r="H1170" i="1"/>
  <c r="I1170" i="1" s="1"/>
  <c r="K1170" i="1" s="1"/>
  <c r="L1170" i="1" s="1"/>
  <c r="C1170" i="1"/>
  <c r="M1169" i="1"/>
  <c r="H1169" i="1"/>
  <c r="C1169" i="1"/>
  <c r="M1168" i="1"/>
  <c r="N1168" i="1" s="1"/>
  <c r="P1168" i="1" s="1"/>
  <c r="Q1168" i="1" s="1"/>
  <c r="H1168" i="1"/>
  <c r="C1168" i="1"/>
  <c r="D1168" i="1" s="1"/>
  <c r="M1167" i="1"/>
  <c r="H1167" i="1"/>
  <c r="J1167" i="1" s="1"/>
  <c r="C1167" i="1"/>
  <c r="M1166" i="1"/>
  <c r="H1166" i="1"/>
  <c r="J1166" i="1" s="1"/>
  <c r="C1166" i="1"/>
  <c r="M1165" i="1"/>
  <c r="H1165" i="1"/>
  <c r="J1165" i="1" s="1"/>
  <c r="C1165" i="1"/>
  <c r="M1164" i="1"/>
  <c r="O1164" i="1" s="1"/>
  <c r="H1164" i="1"/>
  <c r="J1164" i="1" s="1"/>
  <c r="C1164" i="1"/>
  <c r="M1163" i="1"/>
  <c r="O1163" i="1" s="1"/>
  <c r="H1163" i="1"/>
  <c r="C1163" i="1"/>
  <c r="M1162" i="1"/>
  <c r="H1162" i="1"/>
  <c r="C1162" i="1"/>
  <c r="M1161" i="1"/>
  <c r="O1161" i="1" s="1"/>
  <c r="H1161" i="1"/>
  <c r="C1161" i="1"/>
  <c r="M1160" i="1"/>
  <c r="H1160" i="1"/>
  <c r="C1160" i="1"/>
  <c r="M1159" i="1"/>
  <c r="H1159" i="1"/>
  <c r="J1159" i="1" s="1"/>
  <c r="C1159" i="1"/>
  <c r="M1158" i="1"/>
  <c r="H1158" i="1"/>
  <c r="J1158" i="1" s="1"/>
  <c r="C1158" i="1"/>
  <c r="D1158" i="1" s="1"/>
  <c r="M1157" i="1"/>
  <c r="O1157" i="1" s="1"/>
  <c r="H1157" i="1"/>
  <c r="J1157" i="1" s="1"/>
  <c r="C1157" i="1"/>
  <c r="M1156" i="1"/>
  <c r="O1156" i="1" s="1"/>
  <c r="H1156" i="1"/>
  <c r="C1156" i="1"/>
  <c r="M1155" i="1"/>
  <c r="O1155" i="1" s="1"/>
  <c r="H1155" i="1"/>
  <c r="C1155" i="1"/>
  <c r="D1155" i="1" s="1"/>
  <c r="M1154" i="1"/>
  <c r="N1154" i="1" s="1"/>
  <c r="P1154" i="1" s="1"/>
  <c r="Q1154" i="1" s="1"/>
  <c r="H1154" i="1"/>
  <c r="I1154" i="1" s="1"/>
  <c r="K1154" i="1" s="1"/>
  <c r="L1154" i="1" s="1"/>
  <c r="C1154" i="1"/>
  <c r="M1153" i="1"/>
  <c r="O1153" i="1" s="1"/>
  <c r="H1153" i="1"/>
  <c r="C1153" i="1"/>
  <c r="M1152" i="1"/>
  <c r="H1152" i="1"/>
  <c r="J1152" i="1" s="1"/>
  <c r="D1152" i="1"/>
  <c r="C1152" i="1"/>
  <c r="M1151" i="1"/>
  <c r="O1151" i="1" s="1"/>
  <c r="H1151" i="1"/>
  <c r="J1151" i="1" s="1"/>
  <c r="C1151" i="1"/>
  <c r="D1151" i="1" s="1"/>
  <c r="M1150" i="1"/>
  <c r="H1150" i="1"/>
  <c r="J1150" i="1" s="1"/>
  <c r="C1150" i="1"/>
  <c r="M1149" i="1"/>
  <c r="H1149" i="1"/>
  <c r="J1149" i="1" s="1"/>
  <c r="C1149" i="1"/>
  <c r="D1149" i="1" s="1"/>
  <c r="M1148" i="1"/>
  <c r="H1148" i="1"/>
  <c r="C1148" i="1"/>
  <c r="M1147" i="1"/>
  <c r="O1147" i="1" s="1"/>
  <c r="H1147" i="1"/>
  <c r="C1147" i="1"/>
  <c r="M1146" i="1"/>
  <c r="O1146" i="1" s="1"/>
  <c r="H1146" i="1"/>
  <c r="I1146" i="1" s="1"/>
  <c r="K1146" i="1" s="1"/>
  <c r="L1146" i="1" s="1"/>
  <c r="C1146" i="1"/>
  <c r="M1145" i="1"/>
  <c r="O1145" i="1" s="1"/>
  <c r="H1145" i="1"/>
  <c r="C1145" i="1"/>
  <c r="M1144" i="1"/>
  <c r="H1144" i="1"/>
  <c r="J1144" i="1" s="1"/>
  <c r="D1144" i="1"/>
  <c r="C1144" i="1"/>
  <c r="M1143" i="1"/>
  <c r="H1143" i="1"/>
  <c r="C1143" i="1"/>
  <c r="D1143" i="1" s="1"/>
  <c r="M1142" i="1"/>
  <c r="H1142" i="1"/>
  <c r="C1142" i="1"/>
  <c r="D1142" i="1" s="1"/>
  <c r="M1141" i="1"/>
  <c r="O1141" i="1" s="1"/>
  <c r="H1141" i="1"/>
  <c r="C1141" i="1"/>
  <c r="M1140" i="1"/>
  <c r="O1140" i="1" s="1"/>
  <c r="H1140" i="1"/>
  <c r="J1140" i="1" s="1"/>
  <c r="C1140" i="1"/>
  <c r="D1140" i="1" s="1"/>
  <c r="M1139" i="1"/>
  <c r="H1139" i="1"/>
  <c r="C1139" i="1"/>
  <c r="D1139" i="1" s="1"/>
  <c r="M1138" i="1"/>
  <c r="H1138" i="1"/>
  <c r="J1138" i="1" s="1"/>
  <c r="C1138" i="1"/>
  <c r="M1137" i="1"/>
  <c r="H1137" i="1"/>
  <c r="I1137" i="1" s="1"/>
  <c r="K1137" i="1" s="1"/>
  <c r="L1137" i="1" s="1"/>
  <c r="C1137" i="1"/>
  <c r="M1136" i="1"/>
  <c r="H1136" i="1"/>
  <c r="C1136" i="1"/>
  <c r="D1136" i="1" s="1"/>
  <c r="M1135" i="1"/>
  <c r="N1135" i="1" s="1"/>
  <c r="P1135" i="1" s="1"/>
  <c r="Q1135" i="1" s="1"/>
  <c r="H1135" i="1"/>
  <c r="J1135" i="1" s="1"/>
  <c r="C1135" i="1"/>
  <c r="M1134" i="1"/>
  <c r="H1134" i="1"/>
  <c r="I1134" i="1" s="1"/>
  <c r="K1134" i="1" s="1"/>
  <c r="L1134" i="1" s="1"/>
  <c r="C1134" i="1"/>
  <c r="M1133" i="1"/>
  <c r="O1133" i="1" s="1"/>
  <c r="H1133" i="1"/>
  <c r="J1133" i="1" s="1"/>
  <c r="C1133" i="1"/>
  <c r="M1132" i="1"/>
  <c r="H1132" i="1"/>
  <c r="C1132" i="1"/>
  <c r="D1132" i="1" s="1"/>
  <c r="M1131" i="1"/>
  <c r="H1131" i="1"/>
  <c r="I1131" i="1" s="1"/>
  <c r="K1131" i="1" s="1"/>
  <c r="L1131" i="1" s="1"/>
  <c r="C1131" i="1"/>
  <c r="D1131" i="1" s="1"/>
  <c r="M1130" i="1"/>
  <c r="N1130" i="1" s="1"/>
  <c r="P1130" i="1" s="1"/>
  <c r="Q1130" i="1" s="1"/>
  <c r="H1130" i="1"/>
  <c r="C1130" i="1"/>
  <c r="M1129" i="1"/>
  <c r="H1129" i="1"/>
  <c r="C1129" i="1"/>
  <c r="M1128" i="1"/>
  <c r="N1128" i="1" s="1"/>
  <c r="P1128" i="1" s="1"/>
  <c r="Q1128" i="1" s="1"/>
  <c r="I1128" i="1"/>
  <c r="K1128" i="1" s="1"/>
  <c r="L1128" i="1" s="1"/>
  <c r="H1128" i="1"/>
  <c r="J1128" i="1" s="1"/>
  <c r="C1128" i="1"/>
  <c r="D1128" i="1" s="1"/>
  <c r="M1127" i="1"/>
  <c r="H1127" i="1"/>
  <c r="J1127" i="1" s="1"/>
  <c r="C1127" i="1"/>
  <c r="D1127" i="1" s="1"/>
  <c r="M1126" i="1"/>
  <c r="H1126" i="1"/>
  <c r="C1126" i="1"/>
  <c r="M1125" i="1"/>
  <c r="H1125" i="1"/>
  <c r="J1125" i="1" s="1"/>
  <c r="C1125" i="1"/>
  <c r="M1124" i="1"/>
  <c r="O1124" i="1" s="1"/>
  <c r="J1124" i="1"/>
  <c r="H1124" i="1"/>
  <c r="I1124" i="1" s="1"/>
  <c r="K1124" i="1" s="1"/>
  <c r="L1124" i="1" s="1"/>
  <c r="C1124" i="1"/>
  <c r="M1123" i="1"/>
  <c r="H1123" i="1"/>
  <c r="C1123" i="1"/>
  <c r="M1122" i="1"/>
  <c r="O1122" i="1" s="1"/>
  <c r="H1122" i="1"/>
  <c r="C1122" i="1"/>
  <c r="M1121" i="1"/>
  <c r="H1121" i="1"/>
  <c r="C1121" i="1"/>
  <c r="M1120" i="1"/>
  <c r="H1120" i="1"/>
  <c r="J1120" i="1" s="1"/>
  <c r="C1120" i="1"/>
  <c r="M1119" i="1"/>
  <c r="H1119" i="1"/>
  <c r="J1119" i="1" s="1"/>
  <c r="C1119" i="1"/>
  <c r="D1119" i="1" s="1"/>
  <c r="O1118" i="1"/>
  <c r="M1118" i="1"/>
  <c r="N1118" i="1" s="1"/>
  <c r="P1118" i="1" s="1"/>
  <c r="Q1118" i="1" s="1"/>
  <c r="H1118" i="1"/>
  <c r="C1118" i="1"/>
  <c r="M1117" i="1"/>
  <c r="H1117" i="1"/>
  <c r="J1117" i="1" s="1"/>
  <c r="C1117" i="1"/>
  <c r="M1116" i="1"/>
  <c r="O1116" i="1" s="1"/>
  <c r="H1116" i="1"/>
  <c r="C1116" i="1"/>
  <c r="M1115" i="1"/>
  <c r="H1115" i="1"/>
  <c r="C1115" i="1"/>
  <c r="M1114" i="1"/>
  <c r="O1114" i="1" s="1"/>
  <c r="H1114" i="1"/>
  <c r="C1114" i="1"/>
  <c r="M1113" i="1"/>
  <c r="H1113" i="1"/>
  <c r="J1113" i="1" s="1"/>
  <c r="C1113" i="1"/>
  <c r="M1112" i="1"/>
  <c r="H1112" i="1"/>
  <c r="C1112" i="1"/>
  <c r="M1111" i="1"/>
  <c r="H1111" i="1"/>
  <c r="J1111" i="1" s="1"/>
  <c r="C1111" i="1"/>
  <c r="M1110" i="1"/>
  <c r="H1110" i="1"/>
  <c r="J1110" i="1" s="1"/>
  <c r="C1110" i="1"/>
  <c r="M1109" i="1"/>
  <c r="O1109" i="1" s="1"/>
  <c r="H1109" i="1"/>
  <c r="J1109" i="1" s="1"/>
  <c r="C1109" i="1"/>
  <c r="M1108" i="1"/>
  <c r="O1108" i="1" s="1"/>
  <c r="I1108" i="1"/>
  <c r="K1108" i="1" s="1"/>
  <c r="L1108" i="1" s="1"/>
  <c r="H1108" i="1"/>
  <c r="J1108" i="1" s="1"/>
  <c r="C1108" i="1"/>
  <c r="M1107" i="1"/>
  <c r="H1107" i="1"/>
  <c r="C1107" i="1"/>
  <c r="M1106" i="1"/>
  <c r="O1106" i="1" s="1"/>
  <c r="H1106" i="1"/>
  <c r="C1106" i="1"/>
  <c r="M1105" i="1"/>
  <c r="H1105" i="1"/>
  <c r="C1105" i="1"/>
  <c r="M1104" i="1"/>
  <c r="H1104" i="1"/>
  <c r="C1104" i="1"/>
  <c r="M1103" i="1"/>
  <c r="H1103" i="1"/>
  <c r="J1103" i="1" s="1"/>
  <c r="D1103" i="1"/>
  <c r="C1103" i="1"/>
  <c r="M1102" i="1"/>
  <c r="O1102" i="1" s="1"/>
  <c r="H1102" i="1"/>
  <c r="J1102" i="1" s="1"/>
  <c r="C1102" i="1"/>
  <c r="M1101" i="1"/>
  <c r="H1101" i="1"/>
  <c r="J1101" i="1" s="1"/>
  <c r="C1101" i="1"/>
  <c r="M1100" i="1"/>
  <c r="O1100" i="1" s="1"/>
  <c r="H1100" i="1"/>
  <c r="C1100" i="1"/>
  <c r="M1099" i="1"/>
  <c r="H1099" i="1"/>
  <c r="D1099" i="1"/>
  <c r="C1099" i="1"/>
  <c r="M1098" i="1"/>
  <c r="O1098" i="1" s="1"/>
  <c r="H1098" i="1"/>
  <c r="C1098" i="1"/>
  <c r="N1097" i="1"/>
  <c r="P1097" i="1" s="1"/>
  <c r="Q1097" i="1" s="1"/>
  <c r="M1097" i="1"/>
  <c r="O1097" i="1" s="1"/>
  <c r="H1097" i="1"/>
  <c r="D1097" i="1"/>
  <c r="C1097" i="1"/>
  <c r="N1096" i="1"/>
  <c r="P1096" i="1" s="1"/>
  <c r="Q1096" i="1" s="1"/>
  <c r="M1096" i="1"/>
  <c r="O1096" i="1" s="1"/>
  <c r="H1096" i="1"/>
  <c r="C1096" i="1"/>
  <c r="M1095" i="1"/>
  <c r="H1095" i="1"/>
  <c r="J1095" i="1" s="1"/>
  <c r="C1095" i="1"/>
  <c r="M1094" i="1"/>
  <c r="N1094" i="1" s="1"/>
  <c r="P1094" i="1" s="1"/>
  <c r="Q1094" i="1" s="1"/>
  <c r="H1094" i="1"/>
  <c r="J1094" i="1" s="1"/>
  <c r="C1094" i="1"/>
  <c r="M1093" i="1"/>
  <c r="O1093" i="1" s="1"/>
  <c r="H1093" i="1"/>
  <c r="J1093" i="1" s="1"/>
  <c r="C1093" i="1"/>
  <c r="M1092" i="1"/>
  <c r="O1092" i="1" s="1"/>
  <c r="H1092" i="1"/>
  <c r="C1092" i="1"/>
  <c r="M1091" i="1"/>
  <c r="O1091" i="1" s="1"/>
  <c r="H1091" i="1"/>
  <c r="C1091" i="1"/>
  <c r="M1090" i="1"/>
  <c r="H1090" i="1"/>
  <c r="C1090" i="1"/>
  <c r="M1089" i="1"/>
  <c r="O1089" i="1" s="1"/>
  <c r="H1089" i="1"/>
  <c r="J1089" i="1" s="1"/>
  <c r="C1089" i="1"/>
  <c r="M1088" i="1"/>
  <c r="O1088" i="1" s="1"/>
  <c r="H1088" i="1"/>
  <c r="I1088" i="1" s="1"/>
  <c r="K1088" i="1" s="1"/>
  <c r="L1088" i="1" s="1"/>
  <c r="C1088" i="1"/>
  <c r="D1088" i="1" s="1"/>
  <c r="M1087" i="1"/>
  <c r="H1087" i="1"/>
  <c r="J1087" i="1" s="1"/>
  <c r="C1087" i="1"/>
  <c r="M1086" i="1"/>
  <c r="H1086" i="1"/>
  <c r="J1086" i="1" s="1"/>
  <c r="C1086" i="1"/>
  <c r="M1085" i="1"/>
  <c r="O1085" i="1" s="1"/>
  <c r="H1085" i="1"/>
  <c r="I1085" i="1" s="1"/>
  <c r="K1085" i="1" s="1"/>
  <c r="L1085" i="1" s="1"/>
  <c r="C1085" i="1"/>
  <c r="M1084" i="1"/>
  <c r="O1084" i="1" s="1"/>
  <c r="H1084" i="1"/>
  <c r="J1084" i="1" s="1"/>
  <c r="C1084" i="1"/>
  <c r="M1083" i="1"/>
  <c r="O1083" i="1" s="1"/>
  <c r="H1083" i="1"/>
  <c r="J1083" i="1" s="1"/>
  <c r="D1083" i="1"/>
  <c r="C1083" i="1"/>
  <c r="M1082" i="1"/>
  <c r="N1082" i="1" s="1"/>
  <c r="P1082" i="1" s="1"/>
  <c r="Q1082" i="1" s="1"/>
  <c r="H1082" i="1"/>
  <c r="C1082" i="1"/>
  <c r="M1081" i="1"/>
  <c r="O1081" i="1" s="1"/>
  <c r="H1081" i="1"/>
  <c r="C1081" i="1"/>
  <c r="M1080" i="1"/>
  <c r="H1080" i="1"/>
  <c r="I1080" i="1" s="1"/>
  <c r="K1080" i="1" s="1"/>
  <c r="L1080" i="1" s="1"/>
  <c r="C1080" i="1"/>
  <c r="M1079" i="1"/>
  <c r="H1079" i="1"/>
  <c r="J1079" i="1" s="1"/>
  <c r="D1079" i="1"/>
  <c r="C1079" i="1"/>
  <c r="N1078" i="1"/>
  <c r="P1078" i="1" s="1"/>
  <c r="Q1078" i="1" s="1"/>
  <c r="M1078" i="1"/>
  <c r="O1078" i="1" s="1"/>
  <c r="H1078" i="1"/>
  <c r="J1078" i="1" s="1"/>
  <c r="C1078" i="1"/>
  <c r="M1077" i="1"/>
  <c r="O1077" i="1" s="1"/>
  <c r="H1077" i="1"/>
  <c r="C1077" i="1"/>
  <c r="M1076" i="1"/>
  <c r="O1076" i="1" s="1"/>
  <c r="I1076" i="1"/>
  <c r="K1076" i="1" s="1"/>
  <c r="L1076" i="1" s="1"/>
  <c r="H1076" i="1"/>
  <c r="J1076" i="1" s="1"/>
  <c r="C1076" i="1"/>
  <c r="D1076" i="1" s="1"/>
  <c r="M1075" i="1"/>
  <c r="H1075" i="1"/>
  <c r="D1075" i="1"/>
  <c r="C1075" i="1"/>
  <c r="M1074" i="1"/>
  <c r="N1074" i="1" s="1"/>
  <c r="P1074" i="1" s="1"/>
  <c r="Q1074" i="1" s="1"/>
  <c r="H1074" i="1"/>
  <c r="C1074" i="1"/>
  <c r="M1073" i="1"/>
  <c r="I1073" i="1"/>
  <c r="K1073" i="1" s="1"/>
  <c r="L1073" i="1" s="1"/>
  <c r="H1073" i="1"/>
  <c r="J1073" i="1" s="1"/>
  <c r="C1073" i="1"/>
  <c r="M1072" i="1"/>
  <c r="O1072" i="1" s="1"/>
  <c r="H1072" i="1"/>
  <c r="C1072" i="1"/>
  <c r="D1072" i="1" s="1"/>
  <c r="M1071" i="1"/>
  <c r="H1071" i="1"/>
  <c r="J1071" i="1" s="1"/>
  <c r="C1071" i="1"/>
  <c r="M1070" i="1"/>
  <c r="H1070" i="1"/>
  <c r="C1070" i="1"/>
  <c r="M1069" i="1"/>
  <c r="H1069" i="1"/>
  <c r="C1069" i="1"/>
  <c r="M1068" i="1"/>
  <c r="O1068" i="1" s="1"/>
  <c r="H1068" i="1"/>
  <c r="D1068" i="1"/>
  <c r="C1068" i="1"/>
  <c r="M1067" i="1"/>
  <c r="H1067" i="1"/>
  <c r="J1067" i="1" s="1"/>
  <c r="C1067" i="1"/>
  <c r="M1066" i="1"/>
  <c r="N1066" i="1" s="1"/>
  <c r="P1066" i="1" s="1"/>
  <c r="Q1066" i="1" s="1"/>
  <c r="H1066" i="1"/>
  <c r="C1066" i="1"/>
  <c r="M1065" i="1"/>
  <c r="O1065" i="1" s="1"/>
  <c r="H1065" i="1"/>
  <c r="I1065" i="1" s="1"/>
  <c r="K1065" i="1" s="1"/>
  <c r="L1065" i="1" s="1"/>
  <c r="C1065" i="1"/>
  <c r="D1065" i="1" s="1"/>
  <c r="M1064" i="1"/>
  <c r="H1064" i="1"/>
  <c r="J1064" i="1" s="1"/>
  <c r="C1064" i="1"/>
  <c r="M1063" i="1"/>
  <c r="H1063" i="1"/>
  <c r="J1063" i="1" s="1"/>
  <c r="C1063" i="1"/>
  <c r="M1062" i="1"/>
  <c r="H1062" i="1"/>
  <c r="I1062" i="1" s="1"/>
  <c r="K1062" i="1" s="1"/>
  <c r="L1062" i="1" s="1"/>
  <c r="C1062" i="1"/>
  <c r="M1061" i="1"/>
  <c r="H1061" i="1"/>
  <c r="I1061" i="1" s="1"/>
  <c r="K1061" i="1" s="1"/>
  <c r="L1061" i="1" s="1"/>
  <c r="C1061" i="1"/>
  <c r="M1060" i="1"/>
  <c r="O1060" i="1" s="1"/>
  <c r="H1060" i="1"/>
  <c r="J1060" i="1" s="1"/>
  <c r="C1060" i="1"/>
  <c r="D1060" i="1" s="1"/>
  <c r="M1059" i="1"/>
  <c r="O1059" i="1" s="1"/>
  <c r="H1059" i="1"/>
  <c r="J1059" i="1" s="1"/>
  <c r="C1059" i="1"/>
  <c r="M1058" i="1"/>
  <c r="H1058" i="1"/>
  <c r="C1058" i="1"/>
  <c r="M1057" i="1"/>
  <c r="O1057" i="1" s="1"/>
  <c r="H1057" i="1"/>
  <c r="C1057" i="1"/>
  <c r="M1056" i="1"/>
  <c r="O1056" i="1" s="1"/>
  <c r="H1056" i="1"/>
  <c r="C1056" i="1"/>
  <c r="D1056" i="1" s="1"/>
  <c r="M1055" i="1"/>
  <c r="H1055" i="1"/>
  <c r="J1055" i="1" s="1"/>
  <c r="D1055" i="1"/>
  <c r="C1055" i="1"/>
  <c r="M1054" i="1"/>
  <c r="N1054" i="1" s="1"/>
  <c r="P1054" i="1" s="1"/>
  <c r="Q1054" i="1" s="1"/>
  <c r="I1054" i="1"/>
  <c r="K1054" i="1" s="1"/>
  <c r="L1054" i="1" s="1"/>
  <c r="H1054" i="1"/>
  <c r="J1054" i="1" s="1"/>
  <c r="D1054" i="1"/>
  <c r="C1054" i="1"/>
  <c r="M1053" i="1"/>
  <c r="O1053" i="1" s="1"/>
  <c r="H1053" i="1"/>
  <c r="C1053" i="1"/>
  <c r="M1052" i="1"/>
  <c r="O1052" i="1" s="1"/>
  <c r="H1052" i="1"/>
  <c r="J1052" i="1" s="1"/>
  <c r="C1052" i="1"/>
  <c r="O1051" i="1"/>
  <c r="M1051" i="1"/>
  <c r="N1051" i="1" s="1"/>
  <c r="P1051" i="1" s="1"/>
  <c r="Q1051" i="1" s="1"/>
  <c r="H1051" i="1"/>
  <c r="J1051" i="1" s="1"/>
  <c r="C1051" i="1"/>
  <c r="M1050" i="1"/>
  <c r="H1050" i="1"/>
  <c r="C1050" i="1"/>
  <c r="M1049" i="1"/>
  <c r="O1049" i="1" s="1"/>
  <c r="H1049" i="1"/>
  <c r="C1049" i="1"/>
  <c r="M1048" i="1"/>
  <c r="H1048" i="1"/>
  <c r="C1048" i="1"/>
  <c r="M1047" i="1"/>
  <c r="H1047" i="1"/>
  <c r="J1047" i="1" s="1"/>
  <c r="C1047" i="1"/>
  <c r="M1046" i="1"/>
  <c r="H1046" i="1"/>
  <c r="I1046" i="1" s="1"/>
  <c r="K1046" i="1" s="1"/>
  <c r="L1046" i="1" s="1"/>
  <c r="C1046" i="1"/>
  <c r="M1045" i="1"/>
  <c r="J1045" i="1"/>
  <c r="H1045" i="1"/>
  <c r="I1045" i="1" s="1"/>
  <c r="K1045" i="1" s="1"/>
  <c r="L1045" i="1" s="1"/>
  <c r="C1045" i="1"/>
  <c r="M1044" i="1"/>
  <c r="O1044" i="1" s="1"/>
  <c r="H1044" i="1"/>
  <c r="J1044" i="1" s="1"/>
  <c r="C1044" i="1"/>
  <c r="D1044" i="1" s="1"/>
  <c r="M1043" i="1"/>
  <c r="N1043" i="1" s="1"/>
  <c r="P1043" i="1" s="1"/>
  <c r="Q1043" i="1" s="1"/>
  <c r="H1043" i="1"/>
  <c r="C1043" i="1"/>
  <c r="M1042" i="1"/>
  <c r="O1042" i="1" s="1"/>
  <c r="H1042" i="1"/>
  <c r="C1042" i="1"/>
  <c r="M1041" i="1"/>
  <c r="N1041" i="1" s="1"/>
  <c r="P1041" i="1" s="1"/>
  <c r="Q1041" i="1" s="1"/>
  <c r="H1041" i="1"/>
  <c r="I1041" i="1" s="1"/>
  <c r="K1041" i="1" s="1"/>
  <c r="L1041" i="1" s="1"/>
  <c r="C1041" i="1"/>
  <c r="D1041" i="1" s="1"/>
  <c r="M1040" i="1"/>
  <c r="H1040" i="1"/>
  <c r="J1040" i="1" s="1"/>
  <c r="C1040" i="1"/>
  <c r="D1040" i="1" s="1"/>
  <c r="M1039" i="1"/>
  <c r="H1039" i="1"/>
  <c r="J1039" i="1" s="1"/>
  <c r="C1039" i="1"/>
  <c r="M1038" i="1"/>
  <c r="N1038" i="1" s="1"/>
  <c r="P1038" i="1" s="1"/>
  <c r="Q1038" i="1" s="1"/>
  <c r="H1038" i="1"/>
  <c r="J1038" i="1" s="1"/>
  <c r="C1038" i="1"/>
  <c r="M1037" i="1"/>
  <c r="O1037" i="1" s="1"/>
  <c r="H1037" i="1"/>
  <c r="J1037" i="1" s="1"/>
  <c r="C1037" i="1"/>
  <c r="M1036" i="1"/>
  <c r="O1036" i="1" s="1"/>
  <c r="H1036" i="1"/>
  <c r="J1036" i="1" s="1"/>
  <c r="C1036" i="1"/>
  <c r="M1035" i="1"/>
  <c r="O1035" i="1" s="1"/>
  <c r="H1035" i="1"/>
  <c r="J1035" i="1" s="1"/>
  <c r="C1035" i="1"/>
  <c r="M1034" i="1"/>
  <c r="H1034" i="1"/>
  <c r="C1034" i="1"/>
  <c r="M1033" i="1"/>
  <c r="H1033" i="1"/>
  <c r="J1033" i="1" s="1"/>
  <c r="C1033" i="1"/>
  <c r="M1032" i="1"/>
  <c r="O1032" i="1" s="1"/>
  <c r="H1032" i="1"/>
  <c r="C1032" i="1"/>
  <c r="M1031" i="1"/>
  <c r="H1031" i="1"/>
  <c r="C1031" i="1"/>
  <c r="M1030" i="1"/>
  <c r="H1030" i="1"/>
  <c r="I1030" i="1" s="1"/>
  <c r="K1030" i="1" s="1"/>
  <c r="L1030" i="1" s="1"/>
  <c r="C1030" i="1"/>
  <c r="M1029" i="1"/>
  <c r="H1029" i="1"/>
  <c r="J1029" i="1" s="1"/>
  <c r="C1029" i="1"/>
  <c r="M1028" i="1"/>
  <c r="H1028" i="1"/>
  <c r="C1028" i="1"/>
  <c r="M1027" i="1"/>
  <c r="H1027" i="1"/>
  <c r="J1027" i="1" s="1"/>
  <c r="C1027" i="1"/>
  <c r="D1027" i="1" s="1"/>
  <c r="M1026" i="1"/>
  <c r="O1026" i="1" s="1"/>
  <c r="H1026" i="1"/>
  <c r="J1026" i="1" s="1"/>
  <c r="C1026" i="1"/>
  <c r="M1025" i="1"/>
  <c r="H1025" i="1"/>
  <c r="J1025" i="1" s="1"/>
  <c r="C1025" i="1"/>
  <c r="M1024" i="1"/>
  <c r="H1024" i="1"/>
  <c r="J1024" i="1" s="1"/>
  <c r="C1024" i="1"/>
  <c r="M1023" i="1"/>
  <c r="O1023" i="1" s="1"/>
  <c r="H1023" i="1"/>
  <c r="J1023" i="1" s="1"/>
  <c r="C1023" i="1"/>
  <c r="D1023" i="1" s="1"/>
  <c r="M1022" i="1"/>
  <c r="O1022" i="1" s="1"/>
  <c r="H1022" i="1"/>
  <c r="C1022" i="1"/>
  <c r="M1021" i="1"/>
  <c r="N1021" i="1" s="1"/>
  <c r="P1021" i="1" s="1"/>
  <c r="Q1021" i="1" s="1"/>
  <c r="H1021" i="1"/>
  <c r="C1021" i="1"/>
  <c r="M1020" i="1"/>
  <c r="H1020" i="1"/>
  <c r="J1020" i="1" s="1"/>
  <c r="C1020" i="1"/>
  <c r="M1019" i="1"/>
  <c r="H1019" i="1"/>
  <c r="C1019" i="1"/>
  <c r="M1018" i="1"/>
  <c r="O1018" i="1" s="1"/>
  <c r="H1018" i="1"/>
  <c r="J1018" i="1" s="1"/>
  <c r="C1018" i="1"/>
  <c r="M1017" i="1"/>
  <c r="H1017" i="1"/>
  <c r="J1017" i="1" s="1"/>
  <c r="C1017" i="1"/>
  <c r="M1016" i="1"/>
  <c r="O1016" i="1" s="1"/>
  <c r="H1016" i="1"/>
  <c r="C1016" i="1"/>
  <c r="M1015" i="1"/>
  <c r="O1015" i="1" s="1"/>
  <c r="H1015" i="1"/>
  <c r="J1015" i="1" s="1"/>
  <c r="C1015" i="1"/>
  <c r="M1014" i="1"/>
  <c r="O1014" i="1" s="1"/>
  <c r="H1014" i="1"/>
  <c r="C1014" i="1"/>
  <c r="N1013" i="1"/>
  <c r="P1013" i="1" s="1"/>
  <c r="Q1013" i="1" s="1"/>
  <c r="M1013" i="1"/>
  <c r="O1013" i="1" s="1"/>
  <c r="H1013" i="1"/>
  <c r="J1013" i="1" s="1"/>
  <c r="C1013" i="1"/>
  <c r="M1012" i="1"/>
  <c r="I1012" i="1"/>
  <c r="K1012" i="1" s="1"/>
  <c r="L1012" i="1" s="1"/>
  <c r="H1012" i="1"/>
  <c r="J1012" i="1" s="1"/>
  <c r="C1012" i="1"/>
  <c r="M1011" i="1"/>
  <c r="H1011" i="1"/>
  <c r="J1011" i="1" s="1"/>
  <c r="C1011" i="1"/>
  <c r="M1010" i="1"/>
  <c r="O1010" i="1" s="1"/>
  <c r="H1010" i="1"/>
  <c r="J1010" i="1" s="1"/>
  <c r="C1010" i="1"/>
  <c r="M1009" i="1"/>
  <c r="O1009" i="1" s="1"/>
  <c r="H1009" i="1"/>
  <c r="J1009" i="1" s="1"/>
  <c r="C1009" i="1"/>
  <c r="M1008" i="1"/>
  <c r="O1008" i="1" s="1"/>
  <c r="H1008" i="1"/>
  <c r="J1008" i="1" s="1"/>
  <c r="C1008" i="1"/>
  <c r="M1007" i="1"/>
  <c r="O1007" i="1" s="1"/>
  <c r="H1007" i="1"/>
  <c r="C1007" i="1"/>
  <c r="D1007" i="1" s="1"/>
  <c r="M1006" i="1"/>
  <c r="O1006" i="1" s="1"/>
  <c r="H1006" i="1"/>
  <c r="C1006" i="1"/>
  <c r="M1005" i="1"/>
  <c r="H1005" i="1"/>
  <c r="J1005" i="1" s="1"/>
  <c r="C1005" i="1"/>
  <c r="M1004" i="1"/>
  <c r="O1004" i="1" s="1"/>
  <c r="J1004" i="1"/>
  <c r="H1004" i="1"/>
  <c r="I1004" i="1" s="1"/>
  <c r="K1004" i="1" s="1"/>
  <c r="L1004" i="1" s="1"/>
  <c r="C1004" i="1"/>
  <c r="M1003" i="1"/>
  <c r="H1003" i="1"/>
  <c r="J1003" i="1" s="1"/>
  <c r="C1003" i="1"/>
  <c r="M1002" i="1"/>
  <c r="O1002" i="1" s="1"/>
  <c r="H1002" i="1"/>
  <c r="J1002" i="1" s="1"/>
  <c r="D1002" i="1"/>
  <c r="C1002" i="1"/>
  <c r="M1001" i="1"/>
  <c r="H1001" i="1"/>
  <c r="J1001" i="1" s="1"/>
  <c r="C1001" i="1"/>
  <c r="M1000" i="1"/>
  <c r="O1000" i="1" s="1"/>
  <c r="J1000" i="1"/>
  <c r="H1000" i="1"/>
  <c r="I1000" i="1" s="1"/>
  <c r="K1000" i="1" s="1"/>
  <c r="L1000" i="1" s="1"/>
  <c r="D1000" i="1"/>
  <c r="C1000" i="1"/>
  <c r="M999" i="1"/>
  <c r="O999" i="1" s="1"/>
  <c r="H999" i="1"/>
  <c r="J999" i="1" s="1"/>
  <c r="C999" i="1"/>
  <c r="D999" i="1" s="1"/>
  <c r="M998" i="1"/>
  <c r="O998" i="1" s="1"/>
  <c r="H998" i="1"/>
  <c r="C998" i="1"/>
  <c r="O997" i="1"/>
  <c r="M997" i="1"/>
  <c r="N997" i="1" s="1"/>
  <c r="P997" i="1" s="1"/>
  <c r="Q997" i="1" s="1"/>
  <c r="H997" i="1"/>
  <c r="J997" i="1" s="1"/>
  <c r="C997" i="1"/>
  <c r="M996" i="1"/>
  <c r="O996" i="1" s="1"/>
  <c r="H996" i="1"/>
  <c r="J996" i="1" s="1"/>
  <c r="C996" i="1"/>
  <c r="M995" i="1"/>
  <c r="H995" i="1"/>
  <c r="J995" i="1" s="1"/>
  <c r="C995" i="1"/>
  <c r="M994" i="1"/>
  <c r="N994" i="1" s="1"/>
  <c r="P994" i="1" s="1"/>
  <c r="Q994" i="1" s="1"/>
  <c r="H994" i="1"/>
  <c r="J994" i="1" s="1"/>
  <c r="C994" i="1"/>
  <c r="D994" i="1" s="1"/>
  <c r="M993" i="1"/>
  <c r="O993" i="1" s="1"/>
  <c r="H993" i="1"/>
  <c r="J993" i="1" s="1"/>
  <c r="C993" i="1"/>
  <c r="M992" i="1"/>
  <c r="O992" i="1" s="1"/>
  <c r="J992" i="1"/>
  <c r="H992" i="1"/>
  <c r="I992" i="1" s="1"/>
  <c r="K992" i="1" s="1"/>
  <c r="L992" i="1" s="1"/>
  <c r="C992" i="1"/>
  <c r="M991" i="1"/>
  <c r="O991" i="1" s="1"/>
  <c r="H991" i="1"/>
  <c r="C991" i="1"/>
  <c r="M990" i="1"/>
  <c r="O990" i="1" s="1"/>
  <c r="H990" i="1"/>
  <c r="C990" i="1"/>
  <c r="M989" i="1"/>
  <c r="N989" i="1" s="1"/>
  <c r="P989" i="1" s="1"/>
  <c r="Q989" i="1" s="1"/>
  <c r="H989" i="1"/>
  <c r="C989" i="1"/>
  <c r="M988" i="1"/>
  <c r="O988" i="1" s="1"/>
  <c r="H988" i="1"/>
  <c r="J988" i="1" s="1"/>
  <c r="C988" i="1"/>
  <c r="M987" i="1"/>
  <c r="H987" i="1"/>
  <c r="J987" i="1" s="1"/>
  <c r="C987" i="1"/>
  <c r="D987" i="1" s="1"/>
  <c r="M986" i="1"/>
  <c r="H986" i="1"/>
  <c r="J986" i="1" s="1"/>
  <c r="C986" i="1"/>
  <c r="M985" i="1"/>
  <c r="H985" i="1"/>
  <c r="J985" i="1" s="1"/>
  <c r="C985" i="1"/>
  <c r="M984" i="1"/>
  <c r="O984" i="1" s="1"/>
  <c r="H984" i="1"/>
  <c r="C984" i="1"/>
  <c r="M983" i="1"/>
  <c r="O983" i="1" s="1"/>
  <c r="H983" i="1"/>
  <c r="J983" i="1" s="1"/>
  <c r="C983" i="1"/>
  <c r="D983" i="1" s="1"/>
  <c r="M982" i="1"/>
  <c r="O982" i="1" s="1"/>
  <c r="H982" i="1"/>
  <c r="C982" i="1"/>
  <c r="M981" i="1"/>
  <c r="O981" i="1" s="1"/>
  <c r="H981" i="1"/>
  <c r="J981" i="1" s="1"/>
  <c r="C981" i="1"/>
  <c r="M980" i="1"/>
  <c r="H980" i="1"/>
  <c r="C980" i="1"/>
  <c r="M979" i="1"/>
  <c r="H979" i="1"/>
  <c r="J979" i="1" s="1"/>
  <c r="C979" i="1"/>
  <c r="M978" i="1"/>
  <c r="H978" i="1"/>
  <c r="J978" i="1" s="1"/>
  <c r="C978" i="1"/>
  <c r="M977" i="1"/>
  <c r="O977" i="1" s="1"/>
  <c r="H977" i="1"/>
  <c r="J977" i="1" s="1"/>
  <c r="C977" i="1"/>
  <c r="M976" i="1"/>
  <c r="O976" i="1" s="1"/>
  <c r="H976" i="1"/>
  <c r="J976" i="1" s="1"/>
  <c r="C976" i="1"/>
  <c r="M975" i="1"/>
  <c r="O975" i="1" s="1"/>
  <c r="H975" i="1"/>
  <c r="J975" i="1" s="1"/>
  <c r="C975" i="1"/>
  <c r="M974" i="1"/>
  <c r="O974" i="1" s="1"/>
  <c r="H974" i="1"/>
  <c r="C974" i="1"/>
  <c r="M973" i="1"/>
  <c r="N973" i="1" s="1"/>
  <c r="P973" i="1" s="1"/>
  <c r="Q973" i="1" s="1"/>
  <c r="H973" i="1"/>
  <c r="C973" i="1"/>
  <c r="M972" i="1"/>
  <c r="H972" i="1"/>
  <c r="I972" i="1" s="1"/>
  <c r="K972" i="1" s="1"/>
  <c r="L972" i="1" s="1"/>
  <c r="C972" i="1"/>
  <c r="M971" i="1"/>
  <c r="H971" i="1"/>
  <c r="J971" i="1" s="1"/>
  <c r="C971" i="1"/>
  <c r="D971" i="1" s="1"/>
  <c r="M970" i="1"/>
  <c r="N970" i="1" s="1"/>
  <c r="P970" i="1" s="1"/>
  <c r="Q970" i="1" s="1"/>
  <c r="H970" i="1"/>
  <c r="J970" i="1" s="1"/>
  <c r="C970" i="1"/>
  <c r="M969" i="1"/>
  <c r="O969" i="1" s="1"/>
  <c r="H969" i="1"/>
  <c r="J969" i="1" s="1"/>
  <c r="C969" i="1"/>
  <c r="M968" i="1"/>
  <c r="O968" i="1" s="1"/>
  <c r="H968" i="1"/>
  <c r="J968" i="1" s="1"/>
  <c r="C968" i="1"/>
  <c r="M967" i="1"/>
  <c r="O967" i="1" s="1"/>
  <c r="H967" i="1"/>
  <c r="J967" i="1" s="1"/>
  <c r="D967" i="1"/>
  <c r="C967" i="1"/>
  <c r="M966" i="1"/>
  <c r="O966" i="1" s="1"/>
  <c r="H966" i="1"/>
  <c r="C966" i="1"/>
  <c r="M965" i="1"/>
  <c r="J965" i="1"/>
  <c r="H965" i="1"/>
  <c r="I965" i="1" s="1"/>
  <c r="K965" i="1" s="1"/>
  <c r="L965" i="1" s="1"/>
  <c r="C965" i="1"/>
  <c r="M964" i="1"/>
  <c r="O964" i="1" s="1"/>
  <c r="H964" i="1"/>
  <c r="C964" i="1"/>
  <c r="M963" i="1"/>
  <c r="H963" i="1"/>
  <c r="J963" i="1" s="1"/>
  <c r="C963" i="1"/>
  <c r="D963" i="1" s="1"/>
  <c r="M962" i="1"/>
  <c r="H962" i="1"/>
  <c r="J962" i="1" s="1"/>
  <c r="C962" i="1"/>
  <c r="D962" i="1" s="1"/>
  <c r="M961" i="1"/>
  <c r="H961" i="1"/>
  <c r="J961" i="1" s="1"/>
  <c r="C961" i="1"/>
  <c r="M960" i="1"/>
  <c r="O960" i="1" s="1"/>
  <c r="I960" i="1"/>
  <c r="K960" i="1" s="1"/>
  <c r="L960" i="1" s="1"/>
  <c r="H960" i="1"/>
  <c r="J960" i="1" s="1"/>
  <c r="C960" i="1"/>
  <c r="M959" i="1"/>
  <c r="O959" i="1" s="1"/>
  <c r="H959" i="1"/>
  <c r="J959" i="1" s="1"/>
  <c r="C959" i="1"/>
  <c r="M958" i="1"/>
  <c r="O958" i="1" s="1"/>
  <c r="H958" i="1"/>
  <c r="C958" i="1"/>
  <c r="M957" i="1"/>
  <c r="N957" i="1" s="1"/>
  <c r="P957" i="1" s="1"/>
  <c r="Q957" i="1" s="1"/>
  <c r="H957" i="1"/>
  <c r="I957" i="1" s="1"/>
  <c r="K957" i="1" s="1"/>
  <c r="L957" i="1" s="1"/>
  <c r="C957" i="1"/>
  <c r="M956" i="1"/>
  <c r="H956" i="1"/>
  <c r="C956" i="1"/>
  <c r="M955" i="1"/>
  <c r="H955" i="1"/>
  <c r="J955" i="1" s="1"/>
  <c r="C955" i="1"/>
  <c r="O954" i="1"/>
  <c r="M954" i="1"/>
  <c r="N954" i="1" s="1"/>
  <c r="P954" i="1" s="1"/>
  <c r="Q954" i="1" s="1"/>
  <c r="H954" i="1"/>
  <c r="J954" i="1" s="1"/>
  <c r="C954" i="1"/>
  <c r="M953" i="1"/>
  <c r="O953" i="1" s="1"/>
  <c r="H953" i="1"/>
  <c r="J953" i="1" s="1"/>
  <c r="C953" i="1"/>
  <c r="M952" i="1"/>
  <c r="O952" i="1" s="1"/>
  <c r="H952" i="1"/>
  <c r="I952" i="1" s="1"/>
  <c r="K952" i="1" s="1"/>
  <c r="L952" i="1" s="1"/>
  <c r="C952" i="1"/>
  <c r="D952" i="1" s="1"/>
  <c r="M951" i="1"/>
  <c r="O951" i="1" s="1"/>
  <c r="I951" i="1"/>
  <c r="K951" i="1" s="1"/>
  <c r="L951" i="1" s="1"/>
  <c r="H951" i="1"/>
  <c r="J951" i="1" s="1"/>
  <c r="C951" i="1"/>
  <c r="D951" i="1" s="1"/>
  <c r="M950" i="1"/>
  <c r="O950" i="1" s="1"/>
  <c r="H950" i="1"/>
  <c r="C950" i="1"/>
  <c r="M949" i="1"/>
  <c r="O949" i="1" s="1"/>
  <c r="H949" i="1"/>
  <c r="C949" i="1"/>
  <c r="M948" i="1"/>
  <c r="H948" i="1"/>
  <c r="J948" i="1" s="1"/>
  <c r="C948" i="1"/>
  <c r="M947" i="1"/>
  <c r="H947" i="1"/>
  <c r="J947" i="1" s="1"/>
  <c r="C947" i="1"/>
  <c r="M946" i="1"/>
  <c r="H946" i="1"/>
  <c r="J946" i="1" s="1"/>
  <c r="C946" i="1"/>
  <c r="M945" i="1"/>
  <c r="H945" i="1"/>
  <c r="J945" i="1" s="1"/>
  <c r="C945" i="1"/>
  <c r="M944" i="1"/>
  <c r="O944" i="1" s="1"/>
  <c r="H944" i="1"/>
  <c r="C944" i="1"/>
  <c r="D944" i="1" s="1"/>
  <c r="M943" i="1"/>
  <c r="O943" i="1" s="1"/>
  <c r="H943" i="1"/>
  <c r="J943" i="1" s="1"/>
  <c r="C943" i="1"/>
  <c r="M942" i="1"/>
  <c r="O942" i="1" s="1"/>
  <c r="H942" i="1"/>
  <c r="C942" i="1"/>
  <c r="M941" i="1"/>
  <c r="H941" i="1"/>
  <c r="I941" i="1" s="1"/>
  <c r="K941" i="1" s="1"/>
  <c r="L941" i="1" s="1"/>
  <c r="C941" i="1"/>
  <c r="M940" i="1"/>
  <c r="O940" i="1" s="1"/>
  <c r="J940" i="1"/>
  <c r="I940" i="1"/>
  <c r="K940" i="1" s="1"/>
  <c r="L940" i="1" s="1"/>
  <c r="H940" i="1"/>
  <c r="C940" i="1"/>
  <c r="M939" i="1"/>
  <c r="H939" i="1"/>
  <c r="J939" i="1" s="1"/>
  <c r="C939" i="1"/>
  <c r="M938" i="1"/>
  <c r="H938" i="1"/>
  <c r="J938" i="1" s="1"/>
  <c r="D938" i="1"/>
  <c r="C938" i="1"/>
  <c r="M937" i="1"/>
  <c r="H937" i="1"/>
  <c r="J937" i="1" s="1"/>
  <c r="C937" i="1"/>
  <c r="M936" i="1"/>
  <c r="O936" i="1" s="1"/>
  <c r="H936" i="1"/>
  <c r="J936" i="1" s="1"/>
  <c r="C936" i="1"/>
  <c r="D936" i="1" s="1"/>
  <c r="M935" i="1"/>
  <c r="O935" i="1" s="1"/>
  <c r="H935" i="1"/>
  <c r="C935" i="1"/>
  <c r="M934" i="1"/>
  <c r="O934" i="1" s="1"/>
  <c r="H934" i="1"/>
  <c r="C934" i="1"/>
  <c r="M933" i="1"/>
  <c r="O933" i="1" s="1"/>
  <c r="H933" i="1"/>
  <c r="I933" i="1" s="1"/>
  <c r="K933" i="1" s="1"/>
  <c r="L933" i="1" s="1"/>
  <c r="C933" i="1"/>
  <c r="M932" i="1"/>
  <c r="O932" i="1" s="1"/>
  <c r="H932" i="1"/>
  <c r="J932" i="1" s="1"/>
  <c r="C932" i="1"/>
  <c r="M931" i="1"/>
  <c r="H931" i="1"/>
  <c r="J931" i="1" s="1"/>
  <c r="C931" i="1"/>
  <c r="O930" i="1"/>
  <c r="M930" i="1"/>
  <c r="N930" i="1" s="1"/>
  <c r="P930" i="1" s="1"/>
  <c r="Q930" i="1" s="1"/>
  <c r="H930" i="1"/>
  <c r="C930" i="1"/>
  <c r="M929" i="1"/>
  <c r="N929" i="1" s="1"/>
  <c r="P929" i="1" s="1"/>
  <c r="Q929" i="1" s="1"/>
  <c r="H929" i="1"/>
  <c r="J929" i="1" s="1"/>
  <c r="C929" i="1"/>
  <c r="M928" i="1"/>
  <c r="O928" i="1" s="1"/>
  <c r="H928" i="1"/>
  <c r="C928" i="1"/>
  <c r="M927" i="1"/>
  <c r="H927" i="1"/>
  <c r="C927" i="1"/>
  <c r="M926" i="1"/>
  <c r="O926" i="1" s="1"/>
  <c r="H926" i="1"/>
  <c r="C926" i="1"/>
  <c r="M925" i="1"/>
  <c r="H925" i="1"/>
  <c r="I925" i="1" s="1"/>
  <c r="K925" i="1" s="1"/>
  <c r="L925" i="1" s="1"/>
  <c r="C925" i="1"/>
  <c r="M924" i="1"/>
  <c r="O924" i="1" s="1"/>
  <c r="I924" i="1"/>
  <c r="K924" i="1" s="1"/>
  <c r="L924" i="1" s="1"/>
  <c r="H924" i="1"/>
  <c r="J924" i="1" s="1"/>
  <c r="C924" i="1"/>
  <c r="M923" i="1"/>
  <c r="H923" i="1"/>
  <c r="J923" i="1" s="1"/>
  <c r="C923" i="1"/>
  <c r="M922" i="1"/>
  <c r="N922" i="1" s="1"/>
  <c r="P922" i="1" s="1"/>
  <c r="Q922" i="1" s="1"/>
  <c r="H922" i="1"/>
  <c r="C922" i="1"/>
  <c r="M921" i="1"/>
  <c r="H921" i="1"/>
  <c r="C921" i="1"/>
  <c r="M920" i="1"/>
  <c r="O920" i="1" s="1"/>
  <c r="H920" i="1"/>
  <c r="C920" i="1"/>
  <c r="M919" i="1"/>
  <c r="O919" i="1" s="1"/>
  <c r="I919" i="1"/>
  <c r="K919" i="1" s="1"/>
  <c r="L919" i="1" s="1"/>
  <c r="H919" i="1"/>
  <c r="J919" i="1" s="1"/>
  <c r="C919" i="1"/>
  <c r="M918" i="1"/>
  <c r="H918" i="1"/>
  <c r="C918" i="1"/>
  <c r="M917" i="1"/>
  <c r="H917" i="1"/>
  <c r="I917" i="1" s="1"/>
  <c r="K917" i="1" s="1"/>
  <c r="L917" i="1" s="1"/>
  <c r="C917" i="1"/>
  <c r="M916" i="1"/>
  <c r="H916" i="1"/>
  <c r="J916" i="1" s="1"/>
  <c r="C916" i="1"/>
  <c r="M915" i="1"/>
  <c r="H915" i="1"/>
  <c r="C915" i="1"/>
  <c r="M914" i="1"/>
  <c r="O914" i="1" s="1"/>
  <c r="H914" i="1"/>
  <c r="C914" i="1"/>
  <c r="M913" i="1"/>
  <c r="O913" i="1" s="1"/>
  <c r="H913" i="1"/>
  <c r="C913" i="1"/>
  <c r="M912" i="1"/>
  <c r="H912" i="1"/>
  <c r="C912" i="1"/>
  <c r="O911" i="1"/>
  <c r="M911" i="1"/>
  <c r="N911" i="1" s="1"/>
  <c r="P911" i="1" s="1"/>
  <c r="Q911" i="1" s="1"/>
  <c r="H911" i="1"/>
  <c r="C911" i="1"/>
  <c r="M910" i="1"/>
  <c r="O910" i="1" s="1"/>
  <c r="H910" i="1"/>
  <c r="C910" i="1"/>
  <c r="M909" i="1"/>
  <c r="H909" i="1"/>
  <c r="J909" i="1" s="1"/>
  <c r="C909" i="1"/>
  <c r="D909" i="1" s="1"/>
  <c r="M908" i="1"/>
  <c r="H908" i="1"/>
  <c r="J908" i="1" s="1"/>
  <c r="C908" i="1"/>
  <c r="M907" i="1"/>
  <c r="H907" i="1"/>
  <c r="I907" i="1" s="1"/>
  <c r="K907" i="1" s="1"/>
  <c r="L907" i="1" s="1"/>
  <c r="C907" i="1"/>
  <c r="D907" i="1" s="1"/>
  <c r="M906" i="1"/>
  <c r="O906" i="1" s="1"/>
  <c r="H906" i="1"/>
  <c r="J906" i="1" s="1"/>
  <c r="C906" i="1"/>
  <c r="M905" i="1"/>
  <c r="O905" i="1" s="1"/>
  <c r="H905" i="1"/>
  <c r="C905" i="1"/>
  <c r="M904" i="1"/>
  <c r="N904" i="1" s="1"/>
  <c r="P904" i="1" s="1"/>
  <c r="Q904" i="1" s="1"/>
  <c r="H904" i="1"/>
  <c r="C904" i="1"/>
  <c r="M903" i="1"/>
  <c r="O903" i="1" s="1"/>
  <c r="H903" i="1"/>
  <c r="C903" i="1"/>
  <c r="M902" i="1"/>
  <c r="O902" i="1" s="1"/>
  <c r="H902" i="1"/>
  <c r="J902" i="1" s="1"/>
  <c r="C902" i="1"/>
  <c r="D902" i="1" s="1"/>
  <c r="M901" i="1"/>
  <c r="H901" i="1"/>
  <c r="J901" i="1" s="1"/>
  <c r="C901" i="1"/>
  <c r="M900" i="1"/>
  <c r="H900" i="1"/>
  <c r="J900" i="1" s="1"/>
  <c r="C900" i="1"/>
  <c r="D900" i="1" s="1"/>
  <c r="M899" i="1"/>
  <c r="O899" i="1" s="1"/>
  <c r="H899" i="1"/>
  <c r="D899" i="1"/>
  <c r="C899" i="1"/>
  <c r="M898" i="1"/>
  <c r="O898" i="1" s="1"/>
  <c r="H898" i="1"/>
  <c r="C898" i="1"/>
  <c r="M897" i="1"/>
  <c r="O897" i="1" s="1"/>
  <c r="H897" i="1"/>
  <c r="J897" i="1" s="1"/>
  <c r="C897" i="1"/>
  <c r="D897" i="1" s="1"/>
  <c r="O896" i="1"/>
  <c r="M896" i="1"/>
  <c r="N896" i="1" s="1"/>
  <c r="P896" i="1" s="1"/>
  <c r="Q896" i="1" s="1"/>
  <c r="H896" i="1"/>
  <c r="J896" i="1" s="1"/>
  <c r="C896" i="1"/>
  <c r="M895" i="1"/>
  <c r="H895" i="1"/>
  <c r="C895" i="1"/>
  <c r="M894" i="1"/>
  <c r="O894" i="1" s="1"/>
  <c r="H894" i="1"/>
  <c r="C894" i="1"/>
  <c r="M893" i="1"/>
  <c r="O893" i="1" s="1"/>
  <c r="H893" i="1"/>
  <c r="J893" i="1" s="1"/>
  <c r="C893" i="1"/>
  <c r="D893" i="1" s="1"/>
  <c r="M892" i="1"/>
  <c r="H892" i="1"/>
  <c r="J892" i="1" s="1"/>
  <c r="C892" i="1"/>
  <c r="N891" i="1"/>
  <c r="P891" i="1" s="1"/>
  <c r="Q891" i="1" s="1"/>
  <c r="M891" i="1"/>
  <c r="O891" i="1" s="1"/>
  <c r="I891" i="1"/>
  <c r="K891" i="1" s="1"/>
  <c r="L891" i="1" s="1"/>
  <c r="H891" i="1"/>
  <c r="J891" i="1" s="1"/>
  <c r="C891" i="1"/>
  <c r="M890" i="1"/>
  <c r="O890" i="1" s="1"/>
  <c r="H890" i="1"/>
  <c r="I890" i="1" s="1"/>
  <c r="K890" i="1" s="1"/>
  <c r="L890" i="1" s="1"/>
  <c r="C890" i="1"/>
  <c r="M889" i="1"/>
  <c r="O889" i="1" s="1"/>
  <c r="H889" i="1"/>
  <c r="J889" i="1" s="1"/>
  <c r="C889" i="1"/>
  <c r="M888" i="1"/>
  <c r="O888" i="1" s="1"/>
  <c r="H888" i="1"/>
  <c r="J888" i="1" s="1"/>
  <c r="C888" i="1"/>
  <c r="M887" i="1"/>
  <c r="N887" i="1" s="1"/>
  <c r="P887" i="1" s="1"/>
  <c r="Q887" i="1" s="1"/>
  <c r="H887" i="1"/>
  <c r="C887" i="1"/>
  <c r="M886" i="1"/>
  <c r="H886" i="1"/>
  <c r="J886" i="1" s="1"/>
  <c r="C886" i="1"/>
  <c r="D886" i="1" s="1"/>
  <c r="E886" i="1" s="1"/>
  <c r="M885" i="1"/>
  <c r="H885" i="1"/>
  <c r="J885" i="1" s="1"/>
  <c r="C885" i="1"/>
  <c r="M884" i="1"/>
  <c r="H884" i="1"/>
  <c r="J884" i="1" s="1"/>
  <c r="C884" i="1"/>
  <c r="M883" i="1"/>
  <c r="H883" i="1"/>
  <c r="J883" i="1" s="1"/>
  <c r="C883" i="1"/>
  <c r="D883" i="1" s="1"/>
  <c r="M882" i="1"/>
  <c r="O882" i="1" s="1"/>
  <c r="J882" i="1"/>
  <c r="H882" i="1"/>
  <c r="I882" i="1" s="1"/>
  <c r="K882" i="1" s="1"/>
  <c r="L882" i="1" s="1"/>
  <c r="C882" i="1"/>
  <c r="M881" i="1"/>
  <c r="O881" i="1" s="1"/>
  <c r="H881" i="1"/>
  <c r="C881" i="1"/>
  <c r="D881" i="1" s="1"/>
  <c r="M880" i="1"/>
  <c r="O880" i="1" s="1"/>
  <c r="H880" i="1"/>
  <c r="C880" i="1"/>
  <c r="M879" i="1"/>
  <c r="N879" i="1" s="1"/>
  <c r="P879" i="1" s="1"/>
  <c r="Q879" i="1" s="1"/>
  <c r="H879" i="1"/>
  <c r="C879" i="1"/>
  <c r="M878" i="1"/>
  <c r="H878" i="1"/>
  <c r="J878" i="1" s="1"/>
  <c r="C878" i="1"/>
  <c r="M877" i="1"/>
  <c r="O877" i="1" s="1"/>
  <c r="H877" i="1"/>
  <c r="J877" i="1" s="1"/>
  <c r="C877" i="1"/>
  <c r="D877" i="1" s="1"/>
  <c r="M876" i="1"/>
  <c r="H876" i="1"/>
  <c r="J876" i="1" s="1"/>
  <c r="C876" i="1"/>
  <c r="M875" i="1"/>
  <c r="O875" i="1" s="1"/>
  <c r="H875" i="1"/>
  <c r="I875" i="1" s="1"/>
  <c r="K875" i="1" s="1"/>
  <c r="L875" i="1" s="1"/>
  <c r="C875" i="1"/>
  <c r="M874" i="1"/>
  <c r="O874" i="1" s="1"/>
  <c r="H874" i="1"/>
  <c r="C874" i="1"/>
  <c r="M873" i="1"/>
  <c r="O873" i="1" s="1"/>
  <c r="H873" i="1"/>
  <c r="C873" i="1"/>
  <c r="M872" i="1"/>
  <c r="H872" i="1"/>
  <c r="C872" i="1"/>
  <c r="M871" i="1"/>
  <c r="H871" i="1"/>
  <c r="C871" i="1"/>
  <c r="M870" i="1"/>
  <c r="N870" i="1" s="1"/>
  <c r="P870" i="1" s="1"/>
  <c r="Q870" i="1" s="1"/>
  <c r="H870" i="1"/>
  <c r="C870" i="1"/>
  <c r="D870" i="1" s="1"/>
  <c r="M869" i="1"/>
  <c r="H869" i="1"/>
  <c r="J869" i="1" s="1"/>
  <c r="C869" i="1"/>
  <c r="D869" i="1" s="1"/>
  <c r="M868" i="1"/>
  <c r="H868" i="1"/>
  <c r="J868" i="1" s="1"/>
  <c r="D868" i="1"/>
  <c r="C868" i="1"/>
  <c r="M867" i="1"/>
  <c r="O867" i="1" s="1"/>
  <c r="H867" i="1"/>
  <c r="C867" i="1"/>
  <c r="D867" i="1" s="1"/>
  <c r="M866" i="1"/>
  <c r="O866" i="1" s="1"/>
  <c r="H866" i="1"/>
  <c r="C866" i="1"/>
  <c r="M865" i="1"/>
  <c r="O865" i="1" s="1"/>
  <c r="H865" i="1"/>
  <c r="C865" i="1"/>
  <c r="M864" i="1"/>
  <c r="I864" i="1"/>
  <c r="K864" i="1" s="1"/>
  <c r="L864" i="1" s="1"/>
  <c r="H864" i="1"/>
  <c r="J864" i="1" s="1"/>
  <c r="C864" i="1"/>
  <c r="M863" i="1"/>
  <c r="O863" i="1" s="1"/>
  <c r="H863" i="1"/>
  <c r="C863" i="1"/>
  <c r="M862" i="1"/>
  <c r="H862" i="1"/>
  <c r="J862" i="1" s="1"/>
  <c r="C862" i="1"/>
  <c r="M861" i="1"/>
  <c r="H861" i="1"/>
  <c r="J861" i="1" s="1"/>
  <c r="C861" i="1"/>
  <c r="M860" i="1"/>
  <c r="H860" i="1"/>
  <c r="J860" i="1" s="1"/>
  <c r="C860" i="1"/>
  <c r="M859" i="1"/>
  <c r="I859" i="1"/>
  <c r="K859" i="1" s="1"/>
  <c r="L859" i="1" s="1"/>
  <c r="H859" i="1"/>
  <c r="J859" i="1" s="1"/>
  <c r="C859" i="1"/>
  <c r="M858" i="1"/>
  <c r="H858" i="1"/>
  <c r="J858" i="1" s="1"/>
  <c r="C858" i="1"/>
  <c r="M857" i="1"/>
  <c r="O857" i="1" s="1"/>
  <c r="H857" i="1"/>
  <c r="I857" i="1" s="1"/>
  <c r="K857" i="1" s="1"/>
  <c r="L857" i="1" s="1"/>
  <c r="C857" i="1"/>
  <c r="M856" i="1"/>
  <c r="N856" i="1" s="1"/>
  <c r="P856" i="1" s="1"/>
  <c r="Q856" i="1" s="1"/>
  <c r="H856" i="1"/>
  <c r="J856" i="1" s="1"/>
  <c r="C856" i="1"/>
  <c r="M855" i="1"/>
  <c r="N855" i="1" s="1"/>
  <c r="P855" i="1" s="1"/>
  <c r="Q855" i="1" s="1"/>
  <c r="H855" i="1"/>
  <c r="C855" i="1"/>
  <c r="M854" i="1"/>
  <c r="H854" i="1"/>
  <c r="J854" i="1" s="1"/>
  <c r="C854" i="1"/>
  <c r="M853" i="1"/>
  <c r="O853" i="1" s="1"/>
  <c r="H853" i="1"/>
  <c r="C853" i="1"/>
  <c r="D853" i="1" s="1"/>
  <c r="M852" i="1"/>
  <c r="N852" i="1" s="1"/>
  <c r="P852" i="1" s="1"/>
  <c r="Q852" i="1" s="1"/>
  <c r="H852" i="1"/>
  <c r="J852" i="1" s="1"/>
  <c r="C852" i="1"/>
  <c r="M851" i="1"/>
  <c r="O851" i="1" s="1"/>
  <c r="H851" i="1"/>
  <c r="J851" i="1" s="1"/>
  <c r="C851" i="1"/>
  <c r="M850" i="1"/>
  <c r="H850" i="1"/>
  <c r="C850" i="1"/>
  <c r="D850" i="1" s="1"/>
  <c r="M849" i="1"/>
  <c r="O849" i="1" s="1"/>
  <c r="H849" i="1"/>
  <c r="J849" i="1" s="1"/>
  <c r="C849" i="1"/>
  <c r="M848" i="1"/>
  <c r="H848" i="1"/>
  <c r="C848" i="1"/>
  <c r="M847" i="1"/>
  <c r="H847" i="1"/>
  <c r="I847" i="1" s="1"/>
  <c r="K847" i="1" s="1"/>
  <c r="L847" i="1" s="1"/>
  <c r="C847" i="1"/>
  <c r="M846" i="1"/>
  <c r="J846" i="1"/>
  <c r="H846" i="1"/>
  <c r="I846" i="1" s="1"/>
  <c r="K846" i="1" s="1"/>
  <c r="L846" i="1" s="1"/>
  <c r="C846" i="1"/>
  <c r="D846" i="1" s="1"/>
  <c r="M845" i="1"/>
  <c r="H845" i="1"/>
  <c r="C845" i="1"/>
  <c r="M844" i="1"/>
  <c r="N844" i="1" s="1"/>
  <c r="P844" i="1" s="1"/>
  <c r="Q844" i="1" s="1"/>
  <c r="H844" i="1"/>
  <c r="J844" i="1" s="1"/>
  <c r="C844" i="1"/>
  <c r="M843" i="1"/>
  <c r="O843" i="1" s="1"/>
  <c r="H843" i="1"/>
  <c r="C843" i="1"/>
  <c r="M842" i="1"/>
  <c r="H842" i="1"/>
  <c r="J842" i="1" s="1"/>
  <c r="C842" i="1"/>
  <c r="M841" i="1"/>
  <c r="O841" i="1" s="1"/>
  <c r="H841" i="1"/>
  <c r="J841" i="1" s="1"/>
  <c r="C841" i="1"/>
  <c r="M840" i="1"/>
  <c r="H840" i="1"/>
  <c r="J840" i="1" s="1"/>
  <c r="C840" i="1"/>
  <c r="M839" i="1"/>
  <c r="J839" i="1"/>
  <c r="H839" i="1"/>
  <c r="I839" i="1" s="1"/>
  <c r="K839" i="1" s="1"/>
  <c r="L839" i="1" s="1"/>
  <c r="C839" i="1"/>
  <c r="M838" i="1"/>
  <c r="N838" i="1" s="1"/>
  <c r="P838" i="1" s="1"/>
  <c r="Q838" i="1" s="1"/>
  <c r="H838" i="1"/>
  <c r="C838" i="1"/>
  <c r="D838" i="1" s="1"/>
  <c r="M837" i="1"/>
  <c r="O837" i="1" s="1"/>
  <c r="H837" i="1"/>
  <c r="D837" i="1"/>
  <c r="C837" i="1"/>
  <c r="M836" i="1"/>
  <c r="N836" i="1" s="1"/>
  <c r="P836" i="1" s="1"/>
  <c r="Q836" i="1" s="1"/>
  <c r="H836" i="1"/>
  <c r="J836" i="1" s="1"/>
  <c r="C836" i="1"/>
  <c r="M835" i="1"/>
  <c r="O835" i="1" s="1"/>
  <c r="H835" i="1"/>
  <c r="I835" i="1" s="1"/>
  <c r="K835" i="1" s="1"/>
  <c r="L835" i="1" s="1"/>
  <c r="C835" i="1"/>
  <c r="M834" i="1"/>
  <c r="H834" i="1"/>
  <c r="C834" i="1"/>
  <c r="M833" i="1"/>
  <c r="O833" i="1" s="1"/>
  <c r="H833" i="1"/>
  <c r="J833" i="1" s="1"/>
  <c r="C833" i="1"/>
  <c r="M832" i="1"/>
  <c r="H832" i="1"/>
  <c r="J832" i="1" s="1"/>
  <c r="C832" i="1"/>
  <c r="M831" i="1"/>
  <c r="N831" i="1" s="1"/>
  <c r="P831" i="1" s="1"/>
  <c r="Q831" i="1" s="1"/>
  <c r="H831" i="1"/>
  <c r="I831" i="1" s="1"/>
  <c r="K831" i="1" s="1"/>
  <c r="L831" i="1" s="1"/>
  <c r="C831" i="1"/>
  <c r="M830" i="1"/>
  <c r="O830" i="1" s="1"/>
  <c r="H830" i="1"/>
  <c r="C830" i="1"/>
  <c r="N829" i="1"/>
  <c r="P829" i="1" s="1"/>
  <c r="Q829" i="1" s="1"/>
  <c r="M829" i="1"/>
  <c r="O829" i="1" s="1"/>
  <c r="H829" i="1"/>
  <c r="J829" i="1" s="1"/>
  <c r="C829" i="1"/>
  <c r="M828" i="1"/>
  <c r="N828" i="1" s="1"/>
  <c r="P828" i="1" s="1"/>
  <c r="Q828" i="1" s="1"/>
  <c r="H828" i="1"/>
  <c r="C828" i="1"/>
  <c r="D828" i="1" s="1"/>
  <c r="M827" i="1"/>
  <c r="N827" i="1" s="1"/>
  <c r="P827" i="1" s="1"/>
  <c r="Q827" i="1" s="1"/>
  <c r="H827" i="1"/>
  <c r="I827" i="1" s="1"/>
  <c r="K827" i="1" s="1"/>
  <c r="L827" i="1" s="1"/>
  <c r="C827" i="1"/>
  <c r="M826" i="1"/>
  <c r="O826" i="1" s="1"/>
  <c r="H826" i="1"/>
  <c r="I826" i="1" s="1"/>
  <c r="K826" i="1" s="1"/>
  <c r="L826" i="1" s="1"/>
  <c r="C826" i="1"/>
  <c r="M825" i="1"/>
  <c r="H825" i="1"/>
  <c r="C825" i="1"/>
  <c r="D825" i="1" s="1"/>
  <c r="M824" i="1"/>
  <c r="H824" i="1"/>
  <c r="C824" i="1"/>
  <c r="M823" i="1"/>
  <c r="N823" i="1" s="1"/>
  <c r="P823" i="1" s="1"/>
  <c r="Q823" i="1" s="1"/>
  <c r="H823" i="1"/>
  <c r="C823" i="1"/>
  <c r="M822" i="1"/>
  <c r="H822" i="1"/>
  <c r="C822" i="1"/>
  <c r="M821" i="1"/>
  <c r="O821" i="1" s="1"/>
  <c r="H821" i="1"/>
  <c r="J821" i="1" s="1"/>
  <c r="D821" i="1"/>
  <c r="C821" i="1"/>
  <c r="M820" i="1"/>
  <c r="H820" i="1"/>
  <c r="C820" i="1"/>
  <c r="M819" i="1"/>
  <c r="O819" i="1" s="1"/>
  <c r="H819" i="1"/>
  <c r="J819" i="1" s="1"/>
  <c r="C819" i="1"/>
  <c r="M818" i="1"/>
  <c r="O818" i="1" s="1"/>
  <c r="H818" i="1"/>
  <c r="C818" i="1"/>
  <c r="O817" i="1"/>
  <c r="N817" i="1"/>
  <c r="P817" i="1" s="1"/>
  <c r="Q817" i="1" s="1"/>
  <c r="M817" i="1"/>
  <c r="H817" i="1"/>
  <c r="J817" i="1" s="1"/>
  <c r="C817" i="1"/>
  <c r="M816" i="1"/>
  <c r="O816" i="1" s="1"/>
  <c r="H816" i="1"/>
  <c r="J816" i="1" s="1"/>
  <c r="C816" i="1"/>
  <c r="M815" i="1"/>
  <c r="H815" i="1"/>
  <c r="J815" i="1" s="1"/>
  <c r="C815" i="1"/>
  <c r="D815" i="1" s="1"/>
  <c r="M814" i="1"/>
  <c r="H814" i="1"/>
  <c r="J814" i="1" s="1"/>
  <c r="C814" i="1"/>
  <c r="M813" i="1"/>
  <c r="O813" i="1" s="1"/>
  <c r="H813" i="1"/>
  <c r="C813" i="1"/>
  <c r="M812" i="1"/>
  <c r="O812" i="1" s="1"/>
  <c r="H812" i="1"/>
  <c r="J812" i="1" s="1"/>
  <c r="C812" i="1"/>
  <c r="O811" i="1"/>
  <c r="M811" i="1"/>
  <c r="N811" i="1" s="1"/>
  <c r="P811" i="1" s="1"/>
  <c r="Q811" i="1" s="1"/>
  <c r="H811" i="1"/>
  <c r="J811" i="1" s="1"/>
  <c r="C811" i="1"/>
  <c r="M810" i="1"/>
  <c r="H810" i="1"/>
  <c r="C810" i="1"/>
  <c r="M809" i="1"/>
  <c r="N809" i="1" s="1"/>
  <c r="P809" i="1" s="1"/>
  <c r="Q809" i="1" s="1"/>
  <c r="H809" i="1"/>
  <c r="C809" i="1"/>
  <c r="M808" i="1"/>
  <c r="O808" i="1" s="1"/>
  <c r="H808" i="1"/>
  <c r="J808" i="1" s="1"/>
  <c r="C808" i="1"/>
  <c r="M807" i="1"/>
  <c r="H807" i="1"/>
  <c r="J807" i="1" s="1"/>
  <c r="C807" i="1"/>
  <c r="D807" i="1" s="1"/>
  <c r="M806" i="1"/>
  <c r="H806" i="1"/>
  <c r="I806" i="1" s="1"/>
  <c r="K806" i="1" s="1"/>
  <c r="L806" i="1" s="1"/>
  <c r="C806" i="1"/>
  <c r="M805" i="1"/>
  <c r="H805" i="1"/>
  <c r="I805" i="1" s="1"/>
  <c r="K805" i="1" s="1"/>
  <c r="L805" i="1" s="1"/>
  <c r="C805" i="1"/>
  <c r="M804" i="1"/>
  <c r="O804" i="1" s="1"/>
  <c r="H804" i="1"/>
  <c r="C804" i="1"/>
  <c r="M803" i="1"/>
  <c r="N803" i="1" s="1"/>
  <c r="P803" i="1" s="1"/>
  <c r="Q803" i="1" s="1"/>
  <c r="H803" i="1"/>
  <c r="J803" i="1" s="1"/>
  <c r="C803" i="1"/>
  <c r="M802" i="1"/>
  <c r="N802" i="1" s="1"/>
  <c r="P802" i="1" s="1"/>
  <c r="Q802" i="1" s="1"/>
  <c r="H802" i="1"/>
  <c r="C802" i="1"/>
  <c r="M801" i="1"/>
  <c r="O801" i="1" s="1"/>
  <c r="H801" i="1"/>
  <c r="I801" i="1" s="1"/>
  <c r="K801" i="1" s="1"/>
  <c r="L801" i="1" s="1"/>
  <c r="C801" i="1"/>
  <c r="D801" i="1" s="1"/>
  <c r="M800" i="1"/>
  <c r="O800" i="1" s="1"/>
  <c r="H800" i="1"/>
  <c r="C800" i="1"/>
  <c r="D800" i="1" s="1"/>
  <c r="M799" i="1"/>
  <c r="H799" i="1"/>
  <c r="J799" i="1" s="1"/>
  <c r="C799" i="1"/>
  <c r="D799" i="1" s="1"/>
  <c r="M798" i="1"/>
  <c r="N798" i="1" s="1"/>
  <c r="P798" i="1" s="1"/>
  <c r="Q798" i="1" s="1"/>
  <c r="J798" i="1"/>
  <c r="H798" i="1"/>
  <c r="I798" i="1" s="1"/>
  <c r="K798" i="1" s="1"/>
  <c r="L798" i="1" s="1"/>
  <c r="C798" i="1"/>
  <c r="M797" i="1"/>
  <c r="O797" i="1" s="1"/>
  <c r="H797" i="1"/>
  <c r="I797" i="1" s="1"/>
  <c r="K797" i="1" s="1"/>
  <c r="L797" i="1" s="1"/>
  <c r="C797" i="1"/>
  <c r="M796" i="1"/>
  <c r="O796" i="1" s="1"/>
  <c r="H796" i="1"/>
  <c r="I796" i="1" s="1"/>
  <c r="K796" i="1" s="1"/>
  <c r="L796" i="1" s="1"/>
  <c r="C796" i="1"/>
  <c r="D796" i="1" s="1"/>
  <c r="M795" i="1"/>
  <c r="H795" i="1"/>
  <c r="J795" i="1" s="1"/>
  <c r="C795" i="1"/>
  <c r="M794" i="1"/>
  <c r="N794" i="1" s="1"/>
  <c r="P794" i="1" s="1"/>
  <c r="Q794" i="1" s="1"/>
  <c r="H794" i="1"/>
  <c r="C794" i="1"/>
  <c r="M793" i="1"/>
  <c r="O793" i="1" s="1"/>
  <c r="H793" i="1"/>
  <c r="C793" i="1"/>
  <c r="D793" i="1" s="1"/>
  <c r="M792" i="1"/>
  <c r="O792" i="1" s="1"/>
  <c r="H792" i="1"/>
  <c r="J792" i="1" s="1"/>
  <c r="C792" i="1"/>
  <c r="M791" i="1"/>
  <c r="H791" i="1"/>
  <c r="J791" i="1" s="1"/>
  <c r="C791" i="1"/>
  <c r="M790" i="1"/>
  <c r="H790" i="1"/>
  <c r="I790" i="1" s="1"/>
  <c r="K790" i="1" s="1"/>
  <c r="L790" i="1" s="1"/>
  <c r="C790" i="1"/>
  <c r="M789" i="1"/>
  <c r="O789" i="1" s="1"/>
  <c r="H789" i="1"/>
  <c r="I789" i="1" s="1"/>
  <c r="K789" i="1" s="1"/>
  <c r="L789" i="1" s="1"/>
  <c r="C789" i="1"/>
  <c r="M788" i="1"/>
  <c r="O788" i="1" s="1"/>
  <c r="H788" i="1"/>
  <c r="J788" i="1" s="1"/>
  <c r="C788" i="1"/>
  <c r="D788" i="1" s="1"/>
  <c r="M787" i="1"/>
  <c r="N787" i="1" s="1"/>
  <c r="P787" i="1" s="1"/>
  <c r="Q787" i="1" s="1"/>
  <c r="H787" i="1"/>
  <c r="J787" i="1" s="1"/>
  <c r="C787" i="1"/>
  <c r="N786" i="1"/>
  <c r="P786" i="1" s="1"/>
  <c r="Q786" i="1" s="1"/>
  <c r="M786" i="1"/>
  <c r="O786" i="1" s="1"/>
  <c r="H786" i="1"/>
  <c r="C786" i="1"/>
  <c r="M785" i="1"/>
  <c r="H785" i="1"/>
  <c r="J785" i="1" s="1"/>
  <c r="C785" i="1"/>
  <c r="D785" i="1" s="1"/>
  <c r="M784" i="1"/>
  <c r="O784" i="1" s="1"/>
  <c r="I784" i="1"/>
  <c r="K784" i="1" s="1"/>
  <c r="L784" i="1" s="1"/>
  <c r="H784" i="1"/>
  <c r="J784" i="1" s="1"/>
  <c r="C784" i="1"/>
  <c r="M783" i="1"/>
  <c r="H783" i="1"/>
  <c r="J783" i="1" s="1"/>
  <c r="C783" i="1"/>
  <c r="D783" i="1" s="1"/>
  <c r="M782" i="1"/>
  <c r="N782" i="1" s="1"/>
  <c r="P782" i="1" s="1"/>
  <c r="Q782" i="1" s="1"/>
  <c r="H782" i="1"/>
  <c r="C782" i="1"/>
  <c r="M781" i="1"/>
  <c r="H781" i="1"/>
  <c r="I781" i="1" s="1"/>
  <c r="K781" i="1" s="1"/>
  <c r="L781" i="1" s="1"/>
  <c r="C781" i="1"/>
  <c r="M780" i="1"/>
  <c r="O780" i="1" s="1"/>
  <c r="H780" i="1"/>
  <c r="C780" i="1"/>
  <c r="D780" i="1" s="1"/>
  <c r="M779" i="1"/>
  <c r="O779" i="1" s="1"/>
  <c r="H779" i="1"/>
  <c r="J779" i="1" s="1"/>
  <c r="C779" i="1"/>
  <c r="M778" i="1"/>
  <c r="O778" i="1" s="1"/>
  <c r="H778" i="1"/>
  <c r="C778" i="1"/>
  <c r="M777" i="1"/>
  <c r="N777" i="1" s="1"/>
  <c r="P777" i="1" s="1"/>
  <c r="Q777" i="1" s="1"/>
  <c r="H777" i="1"/>
  <c r="J777" i="1" s="1"/>
  <c r="C777" i="1"/>
  <c r="M776" i="1"/>
  <c r="O776" i="1" s="1"/>
  <c r="H776" i="1"/>
  <c r="J776" i="1" s="1"/>
  <c r="C776" i="1"/>
  <c r="M775" i="1"/>
  <c r="H775" i="1"/>
  <c r="J775" i="1" s="1"/>
  <c r="C775" i="1"/>
  <c r="D775" i="1" s="1"/>
  <c r="M774" i="1"/>
  <c r="H774" i="1"/>
  <c r="J774" i="1" s="1"/>
  <c r="C774" i="1"/>
  <c r="M773" i="1"/>
  <c r="O773" i="1" s="1"/>
  <c r="H773" i="1"/>
  <c r="J773" i="1" s="1"/>
  <c r="C773" i="1"/>
  <c r="M772" i="1"/>
  <c r="O772" i="1" s="1"/>
  <c r="H772" i="1"/>
  <c r="I772" i="1" s="1"/>
  <c r="K772" i="1" s="1"/>
  <c r="L772" i="1" s="1"/>
  <c r="C772" i="1"/>
  <c r="M771" i="1"/>
  <c r="N771" i="1" s="1"/>
  <c r="P771" i="1" s="1"/>
  <c r="Q771" i="1" s="1"/>
  <c r="H771" i="1"/>
  <c r="J771" i="1" s="1"/>
  <c r="C771" i="1"/>
  <c r="N770" i="1"/>
  <c r="P770" i="1" s="1"/>
  <c r="Q770" i="1" s="1"/>
  <c r="M770" i="1"/>
  <c r="O770" i="1" s="1"/>
  <c r="H770" i="1"/>
  <c r="C770" i="1"/>
  <c r="M769" i="1"/>
  <c r="O769" i="1" s="1"/>
  <c r="J769" i="1"/>
  <c r="H769" i="1"/>
  <c r="I769" i="1" s="1"/>
  <c r="K769" i="1" s="1"/>
  <c r="L769" i="1" s="1"/>
  <c r="C769" i="1"/>
  <c r="M768" i="1"/>
  <c r="O768" i="1" s="1"/>
  <c r="H768" i="1"/>
  <c r="J768" i="1" s="1"/>
  <c r="C768" i="1"/>
  <c r="M767" i="1"/>
  <c r="H767" i="1"/>
  <c r="J767" i="1" s="1"/>
  <c r="C767" i="1"/>
  <c r="D767" i="1" s="1"/>
  <c r="M766" i="1"/>
  <c r="O766" i="1" s="1"/>
  <c r="H766" i="1"/>
  <c r="J766" i="1" s="1"/>
  <c r="C766" i="1"/>
  <c r="M765" i="1"/>
  <c r="O765" i="1" s="1"/>
  <c r="J765" i="1"/>
  <c r="H765" i="1"/>
  <c r="I765" i="1" s="1"/>
  <c r="K765" i="1" s="1"/>
  <c r="L765" i="1" s="1"/>
  <c r="C765" i="1"/>
  <c r="M764" i="1"/>
  <c r="O764" i="1" s="1"/>
  <c r="H764" i="1"/>
  <c r="J764" i="1" s="1"/>
  <c r="D764" i="1"/>
  <c r="C764" i="1"/>
  <c r="M763" i="1"/>
  <c r="O763" i="1" s="1"/>
  <c r="H763" i="1"/>
  <c r="J763" i="1" s="1"/>
  <c r="C763" i="1"/>
  <c r="M762" i="1"/>
  <c r="O762" i="1" s="1"/>
  <c r="H762" i="1"/>
  <c r="C762" i="1"/>
  <c r="M761" i="1"/>
  <c r="N761" i="1" s="1"/>
  <c r="P761" i="1" s="1"/>
  <c r="Q761" i="1" s="1"/>
  <c r="H761" i="1"/>
  <c r="J761" i="1" s="1"/>
  <c r="C761" i="1"/>
  <c r="M760" i="1"/>
  <c r="O760" i="1" s="1"/>
  <c r="H760" i="1"/>
  <c r="J760" i="1" s="1"/>
  <c r="C760" i="1"/>
  <c r="M759" i="1"/>
  <c r="H759" i="1"/>
  <c r="J759" i="1" s="1"/>
  <c r="C759" i="1"/>
  <c r="M758" i="1"/>
  <c r="O758" i="1" s="1"/>
  <c r="H758" i="1"/>
  <c r="J758" i="1" s="1"/>
  <c r="C758" i="1"/>
  <c r="M757" i="1"/>
  <c r="O757" i="1" s="1"/>
  <c r="H757" i="1"/>
  <c r="I757" i="1" s="1"/>
  <c r="K757" i="1" s="1"/>
  <c r="L757" i="1" s="1"/>
  <c r="C757" i="1"/>
  <c r="M756" i="1"/>
  <c r="N756" i="1" s="1"/>
  <c r="P756" i="1" s="1"/>
  <c r="Q756" i="1" s="1"/>
  <c r="H756" i="1"/>
  <c r="J756" i="1" s="1"/>
  <c r="C756" i="1"/>
  <c r="D756" i="1" s="1"/>
  <c r="M755" i="1"/>
  <c r="N755" i="1" s="1"/>
  <c r="P755" i="1" s="1"/>
  <c r="Q755" i="1" s="1"/>
  <c r="H755" i="1"/>
  <c r="J755" i="1" s="1"/>
  <c r="C755" i="1"/>
  <c r="M754" i="1"/>
  <c r="H754" i="1"/>
  <c r="C754" i="1"/>
  <c r="D754" i="1" s="1"/>
  <c r="M753" i="1"/>
  <c r="N753" i="1" s="1"/>
  <c r="P753" i="1" s="1"/>
  <c r="Q753" i="1" s="1"/>
  <c r="H753" i="1"/>
  <c r="J753" i="1" s="1"/>
  <c r="C753" i="1"/>
  <c r="M752" i="1"/>
  <c r="O752" i="1" s="1"/>
  <c r="I752" i="1"/>
  <c r="K752" i="1" s="1"/>
  <c r="L752" i="1" s="1"/>
  <c r="H752" i="1"/>
  <c r="J752" i="1" s="1"/>
  <c r="C752" i="1"/>
  <c r="D752" i="1" s="1"/>
  <c r="M751" i="1"/>
  <c r="H751" i="1"/>
  <c r="I751" i="1" s="1"/>
  <c r="K751" i="1" s="1"/>
  <c r="L751" i="1" s="1"/>
  <c r="C751" i="1"/>
  <c r="D751" i="1" s="1"/>
  <c r="M750" i="1"/>
  <c r="N750" i="1" s="1"/>
  <c r="P750" i="1" s="1"/>
  <c r="Q750" i="1" s="1"/>
  <c r="H750" i="1"/>
  <c r="C750" i="1"/>
  <c r="M749" i="1"/>
  <c r="O749" i="1" s="1"/>
  <c r="H749" i="1"/>
  <c r="J749" i="1" s="1"/>
  <c r="C749" i="1"/>
  <c r="M748" i="1"/>
  <c r="N748" i="1" s="1"/>
  <c r="P748" i="1" s="1"/>
  <c r="Q748" i="1" s="1"/>
  <c r="H748" i="1"/>
  <c r="C748" i="1"/>
  <c r="M747" i="1"/>
  <c r="O747" i="1" s="1"/>
  <c r="H747" i="1"/>
  <c r="J747" i="1" s="1"/>
  <c r="C747" i="1"/>
  <c r="M746" i="1"/>
  <c r="O746" i="1" s="1"/>
  <c r="H746" i="1"/>
  <c r="C746" i="1"/>
  <c r="D746" i="1" s="1"/>
  <c r="E746" i="1" s="1"/>
  <c r="M745" i="1"/>
  <c r="O745" i="1" s="1"/>
  <c r="H745" i="1"/>
  <c r="C745" i="1"/>
  <c r="D745" i="1" s="1"/>
  <c r="M744" i="1"/>
  <c r="O744" i="1" s="1"/>
  <c r="H744" i="1"/>
  <c r="J744" i="1" s="1"/>
  <c r="C744" i="1"/>
  <c r="D744" i="1" s="1"/>
  <c r="M743" i="1"/>
  <c r="H743" i="1"/>
  <c r="I743" i="1" s="1"/>
  <c r="K743" i="1" s="1"/>
  <c r="L743" i="1" s="1"/>
  <c r="C743" i="1"/>
  <c r="D743" i="1" s="1"/>
  <c r="M742" i="1"/>
  <c r="O742" i="1" s="1"/>
  <c r="H742" i="1"/>
  <c r="J742" i="1" s="1"/>
  <c r="C742" i="1"/>
  <c r="M741" i="1"/>
  <c r="H741" i="1"/>
  <c r="J741" i="1" s="1"/>
  <c r="C741" i="1"/>
  <c r="M740" i="1"/>
  <c r="N740" i="1" s="1"/>
  <c r="P740" i="1" s="1"/>
  <c r="Q740" i="1" s="1"/>
  <c r="H740" i="1"/>
  <c r="J740" i="1" s="1"/>
  <c r="C740" i="1"/>
  <c r="M739" i="1"/>
  <c r="O739" i="1" s="1"/>
  <c r="H739" i="1"/>
  <c r="J739" i="1" s="1"/>
  <c r="C739" i="1"/>
  <c r="N738" i="1"/>
  <c r="P738" i="1" s="1"/>
  <c r="Q738" i="1" s="1"/>
  <c r="M738" i="1"/>
  <c r="O738" i="1" s="1"/>
  <c r="H738" i="1"/>
  <c r="C738" i="1"/>
  <c r="M737" i="1"/>
  <c r="O737" i="1" s="1"/>
  <c r="H737" i="1"/>
  <c r="J737" i="1" s="1"/>
  <c r="C737" i="1"/>
  <c r="M736" i="1"/>
  <c r="O736" i="1" s="1"/>
  <c r="H736" i="1"/>
  <c r="J736" i="1" s="1"/>
  <c r="C736" i="1"/>
  <c r="D736" i="1" s="1"/>
  <c r="M735" i="1"/>
  <c r="H735" i="1"/>
  <c r="I735" i="1" s="1"/>
  <c r="K735" i="1" s="1"/>
  <c r="L735" i="1" s="1"/>
  <c r="C735" i="1"/>
  <c r="M734" i="1"/>
  <c r="O734" i="1" s="1"/>
  <c r="H734" i="1"/>
  <c r="J734" i="1" s="1"/>
  <c r="C734" i="1"/>
  <c r="N733" i="1"/>
  <c r="P733" i="1" s="1"/>
  <c r="Q733" i="1" s="1"/>
  <c r="M733" i="1"/>
  <c r="O733" i="1" s="1"/>
  <c r="I733" i="1"/>
  <c r="K733" i="1" s="1"/>
  <c r="L733" i="1" s="1"/>
  <c r="H733" i="1"/>
  <c r="J733" i="1" s="1"/>
  <c r="C733" i="1"/>
  <c r="M732" i="1"/>
  <c r="N732" i="1" s="1"/>
  <c r="P732" i="1" s="1"/>
  <c r="Q732" i="1" s="1"/>
  <c r="H732" i="1"/>
  <c r="J732" i="1" s="1"/>
  <c r="C732" i="1"/>
  <c r="D732" i="1" s="1"/>
  <c r="M731" i="1"/>
  <c r="O731" i="1" s="1"/>
  <c r="H731" i="1"/>
  <c r="J731" i="1" s="1"/>
  <c r="C731" i="1"/>
  <c r="M730" i="1"/>
  <c r="O730" i="1" s="1"/>
  <c r="H730" i="1"/>
  <c r="C730" i="1"/>
  <c r="D730" i="1" s="1"/>
  <c r="M729" i="1"/>
  <c r="N729" i="1" s="1"/>
  <c r="P729" i="1" s="1"/>
  <c r="Q729" i="1" s="1"/>
  <c r="H729" i="1"/>
  <c r="J729" i="1" s="1"/>
  <c r="C729" i="1"/>
  <c r="M728" i="1"/>
  <c r="O728" i="1" s="1"/>
  <c r="H728" i="1"/>
  <c r="J728" i="1" s="1"/>
  <c r="C728" i="1"/>
  <c r="M727" i="1"/>
  <c r="H727" i="1"/>
  <c r="I727" i="1" s="1"/>
  <c r="K727" i="1" s="1"/>
  <c r="L727" i="1" s="1"/>
  <c r="C727" i="1"/>
  <c r="D727" i="1" s="1"/>
  <c r="M726" i="1"/>
  <c r="O726" i="1" s="1"/>
  <c r="H726" i="1"/>
  <c r="J726" i="1" s="1"/>
  <c r="C726" i="1"/>
  <c r="M725" i="1"/>
  <c r="H725" i="1"/>
  <c r="C725" i="1"/>
  <c r="D725" i="1" s="1"/>
  <c r="E725" i="1" s="1"/>
  <c r="M724" i="1"/>
  <c r="N724" i="1" s="1"/>
  <c r="P724" i="1" s="1"/>
  <c r="Q724" i="1" s="1"/>
  <c r="H724" i="1"/>
  <c r="I724" i="1" s="1"/>
  <c r="K724" i="1" s="1"/>
  <c r="L724" i="1" s="1"/>
  <c r="C724" i="1"/>
  <c r="M723" i="1"/>
  <c r="H723" i="1"/>
  <c r="J723" i="1" s="1"/>
  <c r="C723" i="1"/>
  <c r="D723" i="1" s="1"/>
  <c r="M722" i="1"/>
  <c r="N722" i="1" s="1"/>
  <c r="P722" i="1" s="1"/>
  <c r="Q722" i="1" s="1"/>
  <c r="H722" i="1"/>
  <c r="I722" i="1" s="1"/>
  <c r="K722" i="1" s="1"/>
  <c r="L722" i="1" s="1"/>
  <c r="C722" i="1"/>
  <c r="M721" i="1"/>
  <c r="O721" i="1" s="1"/>
  <c r="H721" i="1"/>
  <c r="J721" i="1" s="1"/>
  <c r="C721" i="1"/>
  <c r="M720" i="1"/>
  <c r="O720" i="1" s="1"/>
  <c r="H720" i="1"/>
  <c r="I720" i="1" s="1"/>
  <c r="K720" i="1" s="1"/>
  <c r="L720" i="1" s="1"/>
  <c r="C720" i="1"/>
  <c r="M719" i="1"/>
  <c r="H719" i="1"/>
  <c r="J719" i="1" s="1"/>
  <c r="C719" i="1"/>
  <c r="M718" i="1"/>
  <c r="H718" i="1"/>
  <c r="C718" i="1"/>
  <c r="M717" i="1"/>
  <c r="N717" i="1" s="1"/>
  <c r="P717" i="1" s="1"/>
  <c r="Q717" i="1" s="1"/>
  <c r="H717" i="1"/>
  <c r="I717" i="1" s="1"/>
  <c r="K717" i="1" s="1"/>
  <c r="L717" i="1" s="1"/>
  <c r="C717" i="1"/>
  <c r="D717" i="1" s="1"/>
  <c r="M716" i="1"/>
  <c r="O716" i="1" s="1"/>
  <c r="H716" i="1"/>
  <c r="J716" i="1" s="1"/>
  <c r="C716" i="1"/>
  <c r="M715" i="1"/>
  <c r="H715" i="1"/>
  <c r="J715" i="1" s="1"/>
  <c r="C715" i="1"/>
  <c r="D715" i="1" s="1"/>
  <c r="M714" i="1"/>
  <c r="N714" i="1" s="1"/>
  <c r="P714" i="1" s="1"/>
  <c r="Q714" i="1" s="1"/>
  <c r="H714" i="1"/>
  <c r="I714" i="1" s="1"/>
  <c r="K714" i="1" s="1"/>
  <c r="L714" i="1" s="1"/>
  <c r="C714" i="1"/>
  <c r="M713" i="1"/>
  <c r="O713" i="1" s="1"/>
  <c r="H713" i="1"/>
  <c r="C713" i="1"/>
  <c r="M712" i="1"/>
  <c r="O712" i="1" s="1"/>
  <c r="H712" i="1"/>
  <c r="I712" i="1" s="1"/>
  <c r="K712" i="1" s="1"/>
  <c r="L712" i="1" s="1"/>
  <c r="C712" i="1"/>
  <c r="D712" i="1" s="1"/>
  <c r="M711" i="1"/>
  <c r="N711" i="1" s="1"/>
  <c r="P711" i="1" s="1"/>
  <c r="Q711" i="1" s="1"/>
  <c r="I711" i="1"/>
  <c r="K711" i="1" s="1"/>
  <c r="L711" i="1" s="1"/>
  <c r="H711" i="1"/>
  <c r="J711" i="1" s="1"/>
  <c r="C711" i="1"/>
  <c r="M710" i="1"/>
  <c r="N710" i="1" s="1"/>
  <c r="P710" i="1" s="1"/>
  <c r="Q710" i="1" s="1"/>
  <c r="H710" i="1"/>
  <c r="C710" i="1"/>
  <c r="O709" i="1"/>
  <c r="M709" i="1"/>
  <c r="N709" i="1" s="1"/>
  <c r="P709" i="1" s="1"/>
  <c r="Q709" i="1" s="1"/>
  <c r="H709" i="1"/>
  <c r="I709" i="1" s="1"/>
  <c r="K709" i="1" s="1"/>
  <c r="L709" i="1" s="1"/>
  <c r="C709" i="1"/>
  <c r="D709" i="1" s="1"/>
  <c r="M708" i="1"/>
  <c r="O708" i="1" s="1"/>
  <c r="H708" i="1"/>
  <c r="C708" i="1"/>
  <c r="M707" i="1"/>
  <c r="H707" i="1"/>
  <c r="J707" i="1" s="1"/>
  <c r="C707" i="1"/>
  <c r="D707" i="1" s="1"/>
  <c r="M706" i="1"/>
  <c r="N706" i="1" s="1"/>
  <c r="P706" i="1" s="1"/>
  <c r="Q706" i="1" s="1"/>
  <c r="H706" i="1"/>
  <c r="C706" i="1"/>
  <c r="D706" i="1" s="1"/>
  <c r="M705" i="1"/>
  <c r="O705" i="1" s="1"/>
  <c r="H705" i="1"/>
  <c r="J705" i="1" s="1"/>
  <c r="C705" i="1"/>
  <c r="M704" i="1"/>
  <c r="O704" i="1" s="1"/>
  <c r="H704" i="1"/>
  <c r="I704" i="1" s="1"/>
  <c r="K704" i="1" s="1"/>
  <c r="L704" i="1" s="1"/>
  <c r="C704" i="1"/>
  <c r="D704" i="1" s="1"/>
  <c r="M703" i="1"/>
  <c r="N703" i="1" s="1"/>
  <c r="P703" i="1" s="1"/>
  <c r="Q703" i="1" s="1"/>
  <c r="H703" i="1"/>
  <c r="J703" i="1" s="1"/>
  <c r="C703" i="1"/>
  <c r="M702" i="1"/>
  <c r="O702" i="1" s="1"/>
  <c r="H702" i="1"/>
  <c r="C702" i="1"/>
  <c r="M701" i="1"/>
  <c r="N701" i="1" s="1"/>
  <c r="P701" i="1" s="1"/>
  <c r="Q701" i="1" s="1"/>
  <c r="H701" i="1"/>
  <c r="I701" i="1" s="1"/>
  <c r="K701" i="1" s="1"/>
  <c r="L701" i="1" s="1"/>
  <c r="C701" i="1"/>
  <c r="M700" i="1"/>
  <c r="O700" i="1" s="1"/>
  <c r="H700" i="1"/>
  <c r="J700" i="1" s="1"/>
  <c r="C700" i="1"/>
  <c r="M699" i="1"/>
  <c r="H699" i="1"/>
  <c r="J699" i="1" s="1"/>
  <c r="C699" i="1"/>
  <c r="D699" i="1" s="1"/>
  <c r="M698" i="1"/>
  <c r="N698" i="1" s="1"/>
  <c r="P698" i="1" s="1"/>
  <c r="Q698" i="1" s="1"/>
  <c r="H698" i="1"/>
  <c r="I698" i="1" s="1"/>
  <c r="K698" i="1" s="1"/>
  <c r="L698" i="1" s="1"/>
  <c r="C698" i="1"/>
  <c r="M697" i="1"/>
  <c r="O697" i="1" s="1"/>
  <c r="H697" i="1"/>
  <c r="I697" i="1" s="1"/>
  <c r="K697" i="1" s="1"/>
  <c r="L697" i="1" s="1"/>
  <c r="C697" i="1"/>
  <c r="M696" i="1"/>
  <c r="O696" i="1" s="1"/>
  <c r="H696" i="1"/>
  <c r="I696" i="1" s="1"/>
  <c r="K696" i="1" s="1"/>
  <c r="L696" i="1" s="1"/>
  <c r="C696" i="1"/>
  <c r="D696" i="1" s="1"/>
  <c r="M695" i="1"/>
  <c r="H695" i="1"/>
  <c r="J695" i="1" s="1"/>
  <c r="C695" i="1"/>
  <c r="M694" i="1"/>
  <c r="O694" i="1" s="1"/>
  <c r="H694" i="1"/>
  <c r="C694" i="1"/>
  <c r="M693" i="1"/>
  <c r="O693" i="1" s="1"/>
  <c r="H693" i="1"/>
  <c r="I693" i="1" s="1"/>
  <c r="K693" i="1" s="1"/>
  <c r="L693" i="1" s="1"/>
  <c r="D693" i="1"/>
  <c r="C693" i="1"/>
  <c r="M692" i="1"/>
  <c r="O692" i="1" s="1"/>
  <c r="H692" i="1"/>
  <c r="C692" i="1"/>
  <c r="D692" i="1" s="1"/>
  <c r="M691" i="1"/>
  <c r="H691" i="1"/>
  <c r="J691" i="1" s="1"/>
  <c r="C691" i="1"/>
  <c r="M690" i="1"/>
  <c r="N690" i="1" s="1"/>
  <c r="P690" i="1" s="1"/>
  <c r="Q690" i="1" s="1"/>
  <c r="H690" i="1"/>
  <c r="I690" i="1" s="1"/>
  <c r="K690" i="1" s="1"/>
  <c r="L690" i="1" s="1"/>
  <c r="C690" i="1"/>
  <c r="N689" i="1"/>
  <c r="P689" i="1" s="1"/>
  <c r="Q689" i="1" s="1"/>
  <c r="M689" i="1"/>
  <c r="O689" i="1" s="1"/>
  <c r="H689" i="1"/>
  <c r="J689" i="1" s="1"/>
  <c r="C689" i="1"/>
  <c r="M688" i="1"/>
  <c r="O688" i="1" s="1"/>
  <c r="H688" i="1"/>
  <c r="J688" i="1" s="1"/>
  <c r="C688" i="1"/>
  <c r="D688" i="1" s="1"/>
  <c r="M687" i="1"/>
  <c r="O687" i="1" s="1"/>
  <c r="H687" i="1"/>
  <c r="J687" i="1" s="1"/>
  <c r="C687" i="1"/>
  <c r="M686" i="1"/>
  <c r="O686" i="1" s="1"/>
  <c r="H686" i="1"/>
  <c r="C686" i="1"/>
  <c r="M685" i="1"/>
  <c r="H685" i="1"/>
  <c r="C685" i="1"/>
  <c r="D685" i="1" s="1"/>
  <c r="M684" i="1"/>
  <c r="O684" i="1" s="1"/>
  <c r="H684" i="1"/>
  <c r="J684" i="1" s="1"/>
  <c r="C684" i="1"/>
  <c r="D684" i="1" s="1"/>
  <c r="M683" i="1"/>
  <c r="H683" i="1"/>
  <c r="J683" i="1" s="1"/>
  <c r="C683" i="1"/>
  <c r="D683" i="1" s="1"/>
  <c r="M682" i="1"/>
  <c r="H682" i="1"/>
  <c r="C682" i="1"/>
  <c r="M681" i="1"/>
  <c r="O681" i="1" s="1"/>
  <c r="H681" i="1"/>
  <c r="C681" i="1"/>
  <c r="M680" i="1"/>
  <c r="O680" i="1" s="1"/>
  <c r="H680" i="1"/>
  <c r="I680" i="1" s="1"/>
  <c r="K680" i="1" s="1"/>
  <c r="L680" i="1" s="1"/>
  <c r="C680" i="1"/>
  <c r="D680" i="1" s="1"/>
  <c r="M679" i="1"/>
  <c r="N679" i="1" s="1"/>
  <c r="P679" i="1" s="1"/>
  <c r="Q679" i="1" s="1"/>
  <c r="I679" i="1"/>
  <c r="K679" i="1" s="1"/>
  <c r="L679" i="1" s="1"/>
  <c r="H679" i="1"/>
  <c r="J679" i="1" s="1"/>
  <c r="C679" i="1"/>
  <c r="M678" i="1"/>
  <c r="N678" i="1" s="1"/>
  <c r="P678" i="1" s="1"/>
  <c r="Q678" i="1" s="1"/>
  <c r="H678" i="1"/>
  <c r="C678" i="1"/>
  <c r="M677" i="1"/>
  <c r="H677" i="1"/>
  <c r="I677" i="1" s="1"/>
  <c r="K677" i="1" s="1"/>
  <c r="L677" i="1" s="1"/>
  <c r="C677" i="1"/>
  <c r="D677" i="1" s="1"/>
  <c r="M676" i="1"/>
  <c r="H676" i="1"/>
  <c r="C676" i="1"/>
  <c r="D676" i="1" s="1"/>
  <c r="M675" i="1"/>
  <c r="H675" i="1"/>
  <c r="J675" i="1" s="1"/>
  <c r="C675" i="1"/>
  <c r="M674" i="1"/>
  <c r="N674" i="1" s="1"/>
  <c r="P674" i="1" s="1"/>
  <c r="Q674" i="1" s="1"/>
  <c r="H674" i="1"/>
  <c r="I674" i="1" s="1"/>
  <c r="K674" i="1" s="1"/>
  <c r="L674" i="1" s="1"/>
  <c r="C674" i="1"/>
  <c r="D674" i="1" s="1"/>
  <c r="M673" i="1"/>
  <c r="H673" i="1"/>
  <c r="I673" i="1" s="1"/>
  <c r="K673" i="1" s="1"/>
  <c r="L673" i="1" s="1"/>
  <c r="C673" i="1"/>
  <c r="M672" i="1"/>
  <c r="O672" i="1" s="1"/>
  <c r="H672" i="1"/>
  <c r="C672" i="1"/>
  <c r="D672" i="1" s="1"/>
  <c r="M671" i="1"/>
  <c r="N671" i="1" s="1"/>
  <c r="P671" i="1" s="1"/>
  <c r="Q671" i="1" s="1"/>
  <c r="H671" i="1"/>
  <c r="J671" i="1" s="1"/>
  <c r="D671" i="1"/>
  <c r="C671" i="1"/>
  <c r="M670" i="1"/>
  <c r="O670" i="1" s="1"/>
  <c r="H670" i="1"/>
  <c r="C670" i="1"/>
  <c r="M669" i="1"/>
  <c r="N669" i="1" s="1"/>
  <c r="P669" i="1" s="1"/>
  <c r="Q669" i="1" s="1"/>
  <c r="H669" i="1"/>
  <c r="I669" i="1" s="1"/>
  <c r="K669" i="1" s="1"/>
  <c r="L669" i="1" s="1"/>
  <c r="C669" i="1"/>
  <c r="M668" i="1"/>
  <c r="O668" i="1" s="1"/>
  <c r="H668" i="1"/>
  <c r="J668" i="1" s="1"/>
  <c r="C668" i="1"/>
  <c r="M667" i="1"/>
  <c r="H667" i="1"/>
  <c r="J667" i="1" s="1"/>
  <c r="C667" i="1"/>
  <c r="D667" i="1" s="1"/>
  <c r="M666" i="1"/>
  <c r="H666" i="1"/>
  <c r="I666" i="1" s="1"/>
  <c r="K666" i="1" s="1"/>
  <c r="L666" i="1" s="1"/>
  <c r="C666" i="1"/>
  <c r="M665" i="1"/>
  <c r="O665" i="1" s="1"/>
  <c r="H665" i="1"/>
  <c r="C665" i="1"/>
  <c r="M664" i="1"/>
  <c r="O664" i="1" s="1"/>
  <c r="J664" i="1"/>
  <c r="H664" i="1"/>
  <c r="I664" i="1" s="1"/>
  <c r="K664" i="1" s="1"/>
  <c r="L664" i="1" s="1"/>
  <c r="C664" i="1"/>
  <c r="D664" i="1" s="1"/>
  <c r="M663" i="1"/>
  <c r="N663" i="1" s="1"/>
  <c r="P663" i="1" s="1"/>
  <c r="Q663" i="1" s="1"/>
  <c r="H663" i="1"/>
  <c r="J663" i="1" s="1"/>
  <c r="C663" i="1"/>
  <c r="M662" i="1"/>
  <c r="H662" i="1"/>
  <c r="C662" i="1"/>
  <c r="M661" i="1"/>
  <c r="N661" i="1" s="1"/>
  <c r="P661" i="1" s="1"/>
  <c r="Q661" i="1" s="1"/>
  <c r="H661" i="1"/>
  <c r="I661" i="1" s="1"/>
  <c r="K661" i="1" s="1"/>
  <c r="L661" i="1" s="1"/>
  <c r="C661" i="1"/>
  <c r="D661" i="1" s="1"/>
  <c r="M660" i="1"/>
  <c r="O660" i="1" s="1"/>
  <c r="H660" i="1"/>
  <c r="J660" i="1" s="1"/>
  <c r="D660" i="1"/>
  <c r="C660" i="1"/>
  <c r="M659" i="1"/>
  <c r="H659" i="1"/>
  <c r="J659" i="1" s="1"/>
  <c r="C659" i="1"/>
  <c r="M658" i="1"/>
  <c r="N658" i="1" s="1"/>
  <c r="P658" i="1" s="1"/>
  <c r="Q658" i="1" s="1"/>
  <c r="H658" i="1"/>
  <c r="I658" i="1" s="1"/>
  <c r="K658" i="1" s="1"/>
  <c r="L658" i="1" s="1"/>
  <c r="C658" i="1"/>
  <c r="M657" i="1"/>
  <c r="O657" i="1" s="1"/>
  <c r="H657" i="1"/>
  <c r="C657" i="1"/>
  <c r="M656" i="1"/>
  <c r="O656" i="1" s="1"/>
  <c r="H656" i="1"/>
  <c r="C656" i="1"/>
  <c r="D656" i="1" s="1"/>
  <c r="M655" i="1"/>
  <c r="N655" i="1" s="1"/>
  <c r="P655" i="1" s="1"/>
  <c r="Q655" i="1" s="1"/>
  <c r="H655" i="1"/>
  <c r="J655" i="1" s="1"/>
  <c r="C655" i="1"/>
  <c r="M654" i="1"/>
  <c r="H654" i="1"/>
  <c r="C654" i="1"/>
  <c r="M653" i="1"/>
  <c r="N653" i="1" s="1"/>
  <c r="P653" i="1" s="1"/>
  <c r="Q653" i="1" s="1"/>
  <c r="H653" i="1"/>
  <c r="C653" i="1"/>
  <c r="D653" i="1" s="1"/>
  <c r="M652" i="1"/>
  <c r="O652" i="1" s="1"/>
  <c r="H652" i="1"/>
  <c r="C652" i="1"/>
  <c r="D652" i="1" s="1"/>
  <c r="M651" i="1"/>
  <c r="H651" i="1"/>
  <c r="J651" i="1" s="1"/>
  <c r="C651" i="1"/>
  <c r="D651" i="1" s="1"/>
  <c r="M650" i="1"/>
  <c r="H650" i="1"/>
  <c r="J650" i="1" s="1"/>
  <c r="C650" i="1"/>
  <c r="N649" i="1"/>
  <c r="P649" i="1" s="1"/>
  <c r="Q649" i="1" s="1"/>
  <c r="M649" i="1"/>
  <c r="O649" i="1" s="1"/>
  <c r="H649" i="1"/>
  <c r="J649" i="1" s="1"/>
  <c r="C649" i="1"/>
  <c r="M648" i="1"/>
  <c r="O648" i="1" s="1"/>
  <c r="H648" i="1"/>
  <c r="I648" i="1" s="1"/>
  <c r="K648" i="1" s="1"/>
  <c r="L648" i="1" s="1"/>
  <c r="C648" i="1"/>
  <c r="D648" i="1" s="1"/>
  <c r="M647" i="1"/>
  <c r="N647" i="1" s="1"/>
  <c r="P647" i="1" s="1"/>
  <c r="Q647" i="1" s="1"/>
  <c r="H647" i="1"/>
  <c r="J647" i="1" s="1"/>
  <c r="D647" i="1"/>
  <c r="C647" i="1"/>
  <c r="M646" i="1"/>
  <c r="O646" i="1" s="1"/>
  <c r="H646" i="1"/>
  <c r="C646" i="1"/>
  <c r="M645" i="1"/>
  <c r="N645" i="1" s="1"/>
  <c r="P645" i="1" s="1"/>
  <c r="Q645" i="1" s="1"/>
  <c r="H645" i="1"/>
  <c r="I645" i="1" s="1"/>
  <c r="K645" i="1" s="1"/>
  <c r="L645" i="1" s="1"/>
  <c r="C645" i="1"/>
  <c r="M644" i="1"/>
  <c r="O644" i="1" s="1"/>
  <c r="H644" i="1"/>
  <c r="J644" i="1" s="1"/>
  <c r="C644" i="1"/>
  <c r="M643" i="1"/>
  <c r="H643" i="1"/>
  <c r="C643" i="1"/>
  <c r="D643" i="1" s="1"/>
  <c r="M642" i="1"/>
  <c r="N642" i="1" s="1"/>
  <c r="P642" i="1" s="1"/>
  <c r="Q642" i="1" s="1"/>
  <c r="H642" i="1"/>
  <c r="D642" i="1"/>
  <c r="C642" i="1"/>
  <c r="M641" i="1"/>
  <c r="O641" i="1" s="1"/>
  <c r="H641" i="1"/>
  <c r="J641" i="1" s="1"/>
  <c r="C641" i="1"/>
  <c r="M640" i="1"/>
  <c r="H640" i="1"/>
  <c r="I640" i="1" s="1"/>
  <c r="K640" i="1" s="1"/>
  <c r="L640" i="1" s="1"/>
  <c r="C640" i="1"/>
  <c r="D640" i="1" s="1"/>
  <c r="M639" i="1"/>
  <c r="O639" i="1" s="1"/>
  <c r="H639" i="1"/>
  <c r="J639" i="1" s="1"/>
  <c r="C639" i="1"/>
  <c r="M638" i="1"/>
  <c r="O638" i="1" s="1"/>
  <c r="H638" i="1"/>
  <c r="C638" i="1"/>
  <c r="M637" i="1"/>
  <c r="H637" i="1"/>
  <c r="I637" i="1" s="1"/>
  <c r="K637" i="1" s="1"/>
  <c r="L637" i="1" s="1"/>
  <c r="C637" i="1"/>
  <c r="D637" i="1" s="1"/>
  <c r="M636" i="1"/>
  <c r="O636" i="1" s="1"/>
  <c r="H636" i="1"/>
  <c r="J636" i="1" s="1"/>
  <c r="D636" i="1"/>
  <c r="C636" i="1"/>
  <c r="M635" i="1"/>
  <c r="H635" i="1"/>
  <c r="C635" i="1"/>
  <c r="M634" i="1"/>
  <c r="N634" i="1" s="1"/>
  <c r="P634" i="1" s="1"/>
  <c r="Q634" i="1" s="1"/>
  <c r="H634" i="1"/>
  <c r="J634" i="1" s="1"/>
  <c r="C634" i="1"/>
  <c r="M633" i="1"/>
  <c r="O633" i="1" s="1"/>
  <c r="H633" i="1"/>
  <c r="J633" i="1" s="1"/>
  <c r="C633" i="1"/>
  <c r="M632" i="1"/>
  <c r="H632" i="1"/>
  <c r="C632" i="1"/>
  <c r="D632" i="1" s="1"/>
  <c r="M631" i="1"/>
  <c r="O631" i="1" s="1"/>
  <c r="H631" i="1"/>
  <c r="C631" i="1"/>
  <c r="M630" i="1"/>
  <c r="N630" i="1" s="1"/>
  <c r="P630" i="1" s="1"/>
  <c r="Q630" i="1" s="1"/>
  <c r="H630" i="1"/>
  <c r="C630" i="1"/>
  <c r="M629" i="1"/>
  <c r="H629" i="1"/>
  <c r="I629" i="1" s="1"/>
  <c r="K629" i="1" s="1"/>
  <c r="L629" i="1" s="1"/>
  <c r="D629" i="1"/>
  <c r="C629" i="1"/>
  <c r="M628" i="1"/>
  <c r="I628" i="1"/>
  <c r="K628" i="1" s="1"/>
  <c r="L628" i="1" s="1"/>
  <c r="H628" i="1"/>
  <c r="J628" i="1" s="1"/>
  <c r="C628" i="1"/>
  <c r="M627" i="1"/>
  <c r="H627" i="1"/>
  <c r="C627" i="1"/>
  <c r="M626" i="1"/>
  <c r="N626" i="1" s="1"/>
  <c r="P626" i="1" s="1"/>
  <c r="Q626" i="1" s="1"/>
  <c r="H626" i="1"/>
  <c r="I626" i="1" s="1"/>
  <c r="K626" i="1" s="1"/>
  <c r="L626" i="1" s="1"/>
  <c r="C626" i="1"/>
  <c r="M625" i="1"/>
  <c r="O625" i="1" s="1"/>
  <c r="H625" i="1"/>
  <c r="I625" i="1" s="1"/>
  <c r="K625" i="1" s="1"/>
  <c r="L625" i="1" s="1"/>
  <c r="C625" i="1"/>
  <c r="M624" i="1"/>
  <c r="H624" i="1"/>
  <c r="I624" i="1" s="1"/>
  <c r="K624" i="1" s="1"/>
  <c r="L624" i="1" s="1"/>
  <c r="C624" i="1"/>
  <c r="D624" i="1" s="1"/>
  <c r="M623" i="1"/>
  <c r="H623" i="1"/>
  <c r="J623" i="1" s="1"/>
  <c r="C623" i="1"/>
  <c r="O622" i="1"/>
  <c r="M622" i="1"/>
  <c r="N622" i="1" s="1"/>
  <c r="P622" i="1" s="1"/>
  <c r="Q622" i="1" s="1"/>
  <c r="H622" i="1"/>
  <c r="C622" i="1"/>
  <c r="M621" i="1"/>
  <c r="O621" i="1" s="1"/>
  <c r="H621" i="1"/>
  <c r="I621" i="1" s="1"/>
  <c r="K621" i="1" s="1"/>
  <c r="L621" i="1" s="1"/>
  <c r="C621" i="1"/>
  <c r="D621" i="1" s="1"/>
  <c r="N620" i="1"/>
  <c r="P620" i="1" s="1"/>
  <c r="Q620" i="1" s="1"/>
  <c r="M620" i="1"/>
  <c r="O620" i="1" s="1"/>
  <c r="H620" i="1"/>
  <c r="C620" i="1"/>
  <c r="D620" i="1" s="1"/>
  <c r="M619" i="1"/>
  <c r="H619" i="1"/>
  <c r="C619" i="1"/>
  <c r="M618" i="1"/>
  <c r="H618" i="1"/>
  <c r="C618" i="1"/>
  <c r="M617" i="1"/>
  <c r="O617" i="1" s="1"/>
  <c r="H617" i="1"/>
  <c r="C617" i="1"/>
  <c r="M616" i="1"/>
  <c r="H616" i="1"/>
  <c r="C616" i="1"/>
  <c r="D616" i="1" s="1"/>
  <c r="O615" i="1"/>
  <c r="M615" i="1"/>
  <c r="N615" i="1" s="1"/>
  <c r="P615" i="1" s="1"/>
  <c r="Q615" i="1" s="1"/>
  <c r="H615" i="1"/>
  <c r="C615" i="1"/>
  <c r="M614" i="1"/>
  <c r="N614" i="1" s="1"/>
  <c r="P614" i="1" s="1"/>
  <c r="Q614" i="1" s="1"/>
  <c r="H614" i="1"/>
  <c r="C614" i="1"/>
  <c r="M613" i="1"/>
  <c r="H613" i="1"/>
  <c r="C613" i="1"/>
  <c r="D613" i="1" s="1"/>
  <c r="M612" i="1"/>
  <c r="O612" i="1" s="1"/>
  <c r="H612" i="1"/>
  <c r="J612" i="1" s="1"/>
  <c r="C612" i="1"/>
  <c r="M611" i="1"/>
  <c r="O611" i="1" s="1"/>
  <c r="J611" i="1"/>
  <c r="H611" i="1"/>
  <c r="I611" i="1" s="1"/>
  <c r="K611" i="1" s="1"/>
  <c r="L611" i="1" s="1"/>
  <c r="C611" i="1"/>
  <c r="D611" i="1" s="1"/>
  <c r="M610" i="1"/>
  <c r="N610" i="1" s="1"/>
  <c r="P610" i="1" s="1"/>
  <c r="Q610" i="1" s="1"/>
  <c r="H610" i="1"/>
  <c r="I610" i="1" s="1"/>
  <c r="K610" i="1" s="1"/>
  <c r="L610" i="1" s="1"/>
  <c r="C610" i="1"/>
  <c r="M609" i="1"/>
  <c r="O609" i="1" s="1"/>
  <c r="H609" i="1"/>
  <c r="J609" i="1" s="1"/>
  <c r="C609" i="1"/>
  <c r="M608" i="1"/>
  <c r="H608" i="1"/>
  <c r="C608" i="1"/>
  <c r="M607" i="1"/>
  <c r="O607" i="1" s="1"/>
  <c r="H607" i="1"/>
  <c r="J607" i="1" s="1"/>
  <c r="C607" i="1"/>
  <c r="M606" i="1"/>
  <c r="O606" i="1" s="1"/>
  <c r="H606" i="1"/>
  <c r="J606" i="1" s="1"/>
  <c r="C606" i="1"/>
  <c r="M605" i="1"/>
  <c r="O605" i="1" s="1"/>
  <c r="H605" i="1"/>
  <c r="C605" i="1"/>
  <c r="D605" i="1" s="1"/>
  <c r="N604" i="1"/>
  <c r="P604" i="1" s="1"/>
  <c r="Q604" i="1" s="1"/>
  <c r="M604" i="1"/>
  <c r="O604" i="1" s="1"/>
  <c r="H604" i="1"/>
  <c r="J604" i="1" s="1"/>
  <c r="C604" i="1"/>
  <c r="D604" i="1" s="1"/>
  <c r="M603" i="1"/>
  <c r="H603" i="1"/>
  <c r="J603" i="1" s="1"/>
  <c r="C603" i="1"/>
  <c r="M602" i="1"/>
  <c r="O602" i="1" s="1"/>
  <c r="H602" i="1"/>
  <c r="I602" i="1" s="1"/>
  <c r="K602" i="1" s="1"/>
  <c r="L602" i="1" s="1"/>
  <c r="C602" i="1"/>
  <c r="M601" i="1"/>
  <c r="O601" i="1" s="1"/>
  <c r="H601" i="1"/>
  <c r="C601" i="1"/>
  <c r="M600" i="1"/>
  <c r="O600" i="1" s="1"/>
  <c r="H600" i="1"/>
  <c r="C600" i="1"/>
  <c r="O599" i="1"/>
  <c r="M599" i="1"/>
  <c r="N599" i="1" s="1"/>
  <c r="P599" i="1" s="1"/>
  <c r="Q599" i="1" s="1"/>
  <c r="H599" i="1"/>
  <c r="J599" i="1" s="1"/>
  <c r="C599" i="1"/>
  <c r="M598" i="1"/>
  <c r="O598" i="1" s="1"/>
  <c r="H598" i="1"/>
  <c r="C598" i="1"/>
  <c r="N597" i="1"/>
  <c r="P597" i="1" s="1"/>
  <c r="Q597" i="1" s="1"/>
  <c r="M597" i="1"/>
  <c r="O597" i="1" s="1"/>
  <c r="I597" i="1"/>
  <c r="K597" i="1" s="1"/>
  <c r="L597" i="1" s="1"/>
  <c r="H597" i="1"/>
  <c r="J597" i="1" s="1"/>
  <c r="C597" i="1"/>
  <c r="D597" i="1" s="1"/>
  <c r="M596" i="1"/>
  <c r="O596" i="1" s="1"/>
  <c r="H596" i="1"/>
  <c r="J596" i="1" s="1"/>
  <c r="C596" i="1"/>
  <c r="D596" i="1" s="1"/>
  <c r="M595" i="1"/>
  <c r="H595" i="1"/>
  <c r="J595" i="1" s="1"/>
  <c r="C595" i="1"/>
  <c r="M594" i="1"/>
  <c r="H594" i="1"/>
  <c r="I594" i="1" s="1"/>
  <c r="K594" i="1" s="1"/>
  <c r="L594" i="1" s="1"/>
  <c r="C594" i="1"/>
  <c r="M593" i="1"/>
  <c r="O593" i="1" s="1"/>
  <c r="H593" i="1"/>
  <c r="I593" i="1" s="1"/>
  <c r="K593" i="1" s="1"/>
  <c r="L593" i="1" s="1"/>
  <c r="C593" i="1"/>
  <c r="M592" i="1"/>
  <c r="O592" i="1" s="1"/>
  <c r="H592" i="1"/>
  <c r="J592" i="1" s="1"/>
  <c r="C592" i="1"/>
  <c r="D592" i="1" s="1"/>
  <c r="M591" i="1"/>
  <c r="N591" i="1" s="1"/>
  <c r="P591" i="1" s="1"/>
  <c r="Q591" i="1" s="1"/>
  <c r="H591" i="1"/>
  <c r="J591" i="1" s="1"/>
  <c r="C591" i="1"/>
  <c r="D591" i="1" s="1"/>
  <c r="M590" i="1"/>
  <c r="O590" i="1" s="1"/>
  <c r="H590" i="1"/>
  <c r="C590" i="1"/>
  <c r="M589" i="1"/>
  <c r="N589" i="1" s="1"/>
  <c r="P589" i="1" s="1"/>
  <c r="Q589" i="1" s="1"/>
  <c r="H589" i="1"/>
  <c r="J589" i="1" s="1"/>
  <c r="C589" i="1"/>
  <c r="D589" i="1" s="1"/>
  <c r="M588" i="1"/>
  <c r="O588" i="1" s="1"/>
  <c r="H588" i="1"/>
  <c r="J588" i="1" s="1"/>
  <c r="C588" i="1"/>
  <c r="D588" i="1" s="1"/>
  <c r="M587" i="1"/>
  <c r="H587" i="1"/>
  <c r="J587" i="1" s="1"/>
  <c r="C587" i="1"/>
  <c r="M586" i="1"/>
  <c r="N586" i="1" s="1"/>
  <c r="P586" i="1" s="1"/>
  <c r="Q586" i="1" s="1"/>
  <c r="H586" i="1"/>
  <c r="J586" i="1" s="1"/>
  <c r="C586" i="1"/>
  <c r="M585" i="1"/>
  <c r="O585" i="1" s="1"/>
  <c r="H585" i="1"/>
  <c r="J585" i="1" s="1"/>
  <c r="C585" i="1"/>
  <c r="M584" i="1"/>
  <c r="O584" i="1" s="1"/>
  <c r="J584" i="1"/>
  <c r="H584" i="1"/>
  <c r="I584" i="1" s="1"/>
  <c r="K584" i="1" s="1"/>
  <c r="L584" i="1" s="1"/>
  <c r="C584" i="1"/>
  <c r="M583" i="1"/>
  <c r="O583" i="1" s="1"/>
  <c r="H583" i="1"/>
  <c r="J583" i="1" s="1"/>
  <c r="C583" i="1"/>
  <c r="M582" i="1"/>
  <c r="N582" i="1" s="1"/>
  <c r="P582" i="1" s="1"/>
  <c r="Q582" i="1" s="1"/>
  <c r="H582" i="1"/>
  <c r="C582" i="1"/>
  <c r="M581" i="1"/>
  <c r="O581" i="1" s="1"/>
  <c r="H581" i="1"/>
  <c r="I581" i="1" s="1"/>
  <c r="K581" i="1" s="1"/>
  <c r="L581" i="1" s="1"/>
  <c r="C581" i="1"/>
  <c r="M580" i="1"/>
  <c r="O580" i="1" s="1"/>
  <c r="H580" i="1"/>
  <c r="J580" i="1" s="1"/>
  <c r="C580" i="1"/>
  <c r="M579" i="1"/>
  <c r="H579" i="1"/>
  <c r="J579" i="1" s="1"/>
  <c r="C579" i="1"/>
  <c r="M578" i="1"/>
  <c r="O578" i="1" s="1"/>
  <c r="H578" i="1"/>
  <c r="J578" i="1" s="1"/>
  <c r="C578" i="1"/>
  <c r="M577" i="1"/>
  <c r="O577" i="1" s="1"/>
  <c r="H577" i="1"/>
  <c r="I577" i="1" s="1"/>
  <c r="K577" i="1" s="1"/>
  <c r="L577" i="1" s="1"/>
  <c r="C577" i="1"/>
  <c r="M576" i="1"/>
  <c r="O576" i="1" s="1"/>
  <c r="H576" i="1"/>
  <c r="J576" i="1" s="1"/>
  <c r="C576" i="1"/>
  <c r="M575" i="1"/>
  <c r="O575" i="1" s="1"/>
  <c r="H575" i="1"/>
  <c r="J575" i="1" s="1"/>
  <c r="C575" i="1"/>
  <c r="M574" i="1"/>
  <c r="N574" i="1" s="1"/>
  <c r="P574" i="1" s="1"/>
  <c r="Q574" i="1" s="1"/>
  <c r="H574" i="1"/>
  <c r="J574" i="1" s="1"/>
  <c r="C574" i="1"/>
  <c r="N573" i="1"/>
  <c r="P573" i="1" s="1"/>
  <c r="Q573" i="1" s="1"/>
  <c r="M573" i="1"/>
  <c r="O573" i="1" s="1"/>
  <c r="H573" i="1"/>
  <c r="C573" i="1"/>
  <c r="M572" i="1"/>
  <c r="O572" i="1" s="1"/>
  <c r="H572" i="1"/>
  <c r="J572" i="1" s="1"/>
  <c r="D572" i="1"/>
  <c r="C572" i="1"/>
  <c r="M571" i="1"/>
  <c r="O571" i="1" s="1"/>
  <c r="H571" i="1"/>
  <c r="J571" i="1" s="1"/>
  <c r="C571" i="1"/>
  <c r="M570" i="1"/>
  <c r="H570" i="1"/>
  <c r="J570" i="1" s="1"/>
  <c r="C570" i="1"/>
  <c r="D570" i="1" s="1"/>
  <c r="M569" i="1"/>
  <c r="O569" i="1" s="1"/>
  <c r="H569" i="1"/>
  <c r="J569" i="1" s="1"/>
  <c r="C569" i="1"/>
  <c r="M568" i="1"/>
  <c r="O568" i="1" s="1"/>
  <c r="H568" i="1"/>
  <c r="J568" i="1" s="1"/>
  <c r="C568" i="1"/>
  <c r="M567" i="1"/>
  <c r="O567" i="1" s="1"/>
  <c r="H567" i="1"/>
  <c r="J567" i="1" s="1"/>
  <c r="C567" i="1"/>
  <c r="M566" i="1"/>
  <c r="O566" i="1" s="1"/>
  <c r="H566" i="1"/>
  <c r="J566" i="1" s="1"/>
  <c r="C566" i="1"/>
  <c r="M565" i="1"/>
  <c r="N565" i="1" s="1"/>
  <c r="P565" i="1" s="1"/>
  <c r="Q565" i="1" s="1"/>
  <c r="H565" i="1"/>
  <c r="C565" i="1"/>
  <c r="M564" i="1"/>
  <c r="N564" i="1" s="1"/>
  <c r="P564" i="1" s="1"/>
  <c r="Q564" i="1" s="1"/>
  <c r="H564" i="1"/>
  <c r="J564" i="1" s="1"/>
  <c r="C564" i="1"/>
  <c r="D564" i="1" s="1"/>
  <c r="M563" i="1"/>
  <c r="H563" i="1"/>
  <c r="J563" i="1" s="1"/>
  <c r="C563" i="1"/>
  <c r="D563" i="1" s="1"/>
  <c r="M562" i="1"/>
  <c r="H562" i="1"/>
  <c r="J562" i="1" s="1"/>
  <c r="C562" i="1"/>
  <c r="M561" i="1"/>
  <c r="H561" i="1"/>
  <c r="C561" i="1"/>
  <c r="M560" i="1"/>
  <c r="O560" i="1" s="1"/>
  <c r="H560" i="1"/>
  <c r="C560" i="1"/>
  <c r="M559" i="1"/>
  <c r="O559" i="1" s="1"/>
  <c r="H559" i="1"/>
  <c r="C559" i="1"/>
  <c r="M558" i="1"/>
  <c r="N558" i="1" s="1"/>
  <c r="P558" i="1" s="1"/>
  <c r="Q558" i="1" s="1"/>
  <c r="H558" i="1"/>
  <c r="C558" i="1"/>
  <c r="M557" i="1"/>
  <c r="H557" i="1"/>
  <c r="C557" i="1"/>
  <c r="M556" i="1"/>
  <c r="O556" i="1" s="1"/>
  <c r="H556" i="1"/>
  <c r="J556" i="1" s="1"/>
  <c r="C556" i="1"/>
  <c r="D556" i="1" s="1"/>
  <c r="M555" i="1"/>
  <c r="O555" i="1" s="1"/>
  <c r="H555" i="1"/>
  <c r="J555" i="1" s="1"/>
  <c r="C555" i="1"/>
  <c r="D555" i="1" s="1"/>
  <c r="M554" i="1"/>
  <c r="H554" i="1"/>
  <c r="J554" i="1" s="1"/>
  <c r="C554" i="1"/>
  <c r="M553" i="1"/>
  <c r="O553" i="1" s="1"/>
  <c r="H553" i="1"/>
  <c r="J553" i="1" s="1"/>
  <c r="C553" i="1"/>
  <c r="M552" i="1"/>
  <c r="O552" i="1" s="1"/>
  <c r="H552" i="1"/>
  <c r="I552" i="1" s="1"/>
  <c r="K552" i="1" s="1"/>
  <c r="L552" i="1" s="1"/>
  <c r="C552" i="1"/>
  <c r="M551" i="1"/>
  <c r="N551" i="1" s="1"/>
  <c r="P551" i="1" s="1"/>
  <c r="Q551" i="1" s="1"/>
  <c r="H551" i="1"/>
  <c r="J551" i="1" s="1"/>
  <c r="C551" i="1"/>
  <c r="M550" i="1"/>
  <c r="N550" i="1" s="1"/>
  <c r="P550" i="1" s="1"/>
  <c r="Q550" i="1" s="1"/>
  <c r="H550" i="1"/>
  <c r="J550" i="1" s="1"/>
  <c r="C550" i="1"/>
  <c r="M549" i="1"/>
  <c r="O549" i="1" s="1"/>
  <c r="H549" i="1"/>
  <c r="D549" i="1"/>
  <c r="C549" i="1"/>
  <c r="M548" i="1"/>
  <c r="O548" i="1" s="1"/>
  <c r="H548" i="1"/>
  <c r="J548" i="1" s="1"/>
  <c r="C548" i="1"/>
  <c r="M547" i="1"/>
  <c r="O547" i="1" s="1"/>
  <c r="H547" i="1"/>
  <c r="J547" i="1" s="1"/>
  <c r="C547" i="1"/>
  <c r="M546" i="1"/>
  <c r="J546" i="1"/>
  <c r="H546" i="1"/>
  <c r="I546" i="1" s="1"/>
  <c r="K546" i="1" s="1"/>
  <c r="L546" i="1" s="1"/>
  <c r="C546" i="1"/>
  <c r="M545" i="1"/>
  <c r="O545" i="1" s="1"/>
  <c r="H545" i="1"/>
  <c r="J545" i="1" s="1"/>
  <c r="C545" i="1"/>
  <c r="M544" i="1"/>
  <c r="O544" i="1" s="1"/>
  <c r="H544" i="1"/>
  <c r="I544" i="1" s="1"/>
  <c r="K544" i="1" s="1"/>
  <c r="L544" i="1" s="1"/>
  <c r="C544" i="1"/>
  <c r="M543" i="1"/>
  <c r="N543" i="1" s="1"/>
  <c r="P543" i="1" s="1"/>
  <c r="Q543" i="1" s="1"/>
  <c r="H543" i="1"/>
  <c r="J543" i="1" s="1"/>
  <c r="C543" i="1"/>
  <c r="N542" i="1"/>
  <c r="P542" i="1" s="1"/>
  <c r="Q542" i="1" s="1"/>
  <c r="M542" i="1"/>
  <c r="O542" i="1" s="1"/>
  <c r="H542" i="1"/>
  <c r="J542" i="1" s="1"/>
  <c r="C542" i="1"/>
  <c r="M541" i="1"/>
  <c r="N541" i="1" s="1"/>
  <c r="P541" i="1" s="1"/>
  <c r="Q541" i="1" s="1"/>
  <c r="H541" i="1"/>
  <c r="C541" i="1"/>
  <c r="M540" i="1"/>
  <c r="O540" i="1" s="1"/>
  <c r="H540" i="1"/>
  <c r="J540" i="1" s="1"/>
  <c r="C540" i="1"/>
  <c r="D540" i="1" s="1"/>
  <c r="M539" i="1"/>
  <c r="O539" i="1" s="1"/>
  <c r="H539" i="1"/>
  <c r="J539" i="1" s="1"/>
  <c r="C539" i="1"/>
  <c r="M538" i="1"/>
  <c r="H538" i="1"/>
  <c r="J538" i="1" s="1"/>
  <c r="C538" i="1"/>
  <c r="D538" i="1" s="1"/>
  <c r="M537" i="1"/>
  <c r="O537" i="1" s="1"/>
  <c r="H537" i="1"/>
  <c r="J537" i="1" s="1"/>
  <c r="C537" i="1"/>
  <c r="D537" i="1" s="1"/>
  <c r="M536" i="1"/>
  <c r="O536" i="1" s="1"/>
  <c r="H536" i="1"/>
  <c r="J536" i="1" s="1"/>
  <c r="C536" i="1"/>
  <c r="N535" i="1"/>
  <c r="P535" i="1" s="1"/>
  <c r="Q535" i="1" s="1"/>
  <c r="M535" i="1"/>
  <c r="O535" i="1" s="1"/>
  <c r="H535" i="1"/>
  <c r="J535" i="1" s="1"/>
  <c r="C535" i="1"/>
  <c r="D535" i="1" s="1"/>
  <c r="M534" i="1"/>
  <c r="O534" i="1" s="1"/>
  <c r="H534" i="1"/>
  <c r="C534" i="1"/>
  <c r="O533" i="1"/>
  <c r="M533" i="1"/>
  <c r="N533" i="1" s="1"/>
  <c r="P533" i="1" s="1"/>
  <c r="Q533" i="1" s="1"/>
  <c r="H533" i="1"/>
  <c r="C533" i="1"/>
  <c r="D533" i="1" s="1"/>
  <c r="M532" i="1"/>
  <c r="O532" i="1" s="1"/>
  <c r="H532" i="1"/>
  <c r="J532" i="1" s="1"/>
  <c r="C532" i="1"/>
  <c r="M531" i="1"/>
  <c r="O531" i="1" s="1"/>
  <c r="H531" i="1"/>
  <c r="J531" i="1" s="1"/>
  <c r="C531" i="1"/>
  <c r="D531" i="1" s="1"/>
  <c r="M530" i="1"/>
  <c r="H530" i="1"/>
  <c r="J530" i="1" s="1"/>
  <c r="C530" i="1"/>
  <c r="M529" i="1"/>
  <c r="O529" i="1" s="1"/>
  <c r="H529" i="1"/>
  <c r="I529" i="1" s="1"/>
  <c r="K529" i="1" s="1"/>
  <c r="L529" i="1" s="1"/>
  <c r="C529" i="1"/>
  <c r="M528" i="1"/>
  <c r="O528" i="1" s="1"/>
  <c r="H528" i="1"/>
  <c r="I528" i="1" s="1"/>
  <c r="K528" i="1" s="1"/>
  <c r="L528" i="1" s="1"/>
  <c r="C528" i="1"/>
  <c r="M527" i="1"/>
  <c r="O527" i="1" s="1"/>
  <c r="H527" i="1"/>
  <c r="J527" i="1" s="1"/>
  <c r="C527" i="1"/>
  <c r="M526" i="1"/>
  <c r="O526" i="1" s="1"/>
  <c r="H526" i="1"/>
  <c r="J526" i="1" s="1"/>
  <c r="C526" i="1"/>
  <c r="M525" i="1"/>
  <c r="H525" i="1"/>
  <c r="C525" i="1"/>
  <c r="M524" i="1"/>
  <c r="O524" i="1" s="1"/>
  <c r="H524" i="1"/>
  <c r="J524" i="1" s="1"/>
  <c r="C524" i="1"/>
  <c r="M523" i="1"/>
  <c r="O523" i="1" s="1"/>
  <c r="H523" i="1"/>
  <c r="J523" i="1" s="1"/>
  <c r="C523" i="1"/>
  <c r="D523" i="1" s="1"/>
  <c r="M522" i="1"/>
  <c r="H522" i="1"/>
  <c r="J522" i="1" s="1"/>
  <c r="C522" i="1"/>
  <c r="D522" i="1" s="1"/>
  <c r="M521" i="1"/>
  <c r="O521" i="1" s="1"/>
  <c r="H521" i="1"/>
  <c r="J521" i="1" s="1"/>
  <c r="C521" i="1"/>
  <c r="M520" i="1"/>
  <c r="O520" i="1" s="1"/>
  <c r="H520" i="1"/>
  <c r="I520" i="1" s="1"/>
  <c r="K520" i="1" s="1"/>
  <c r="L520" i="1" s="1"/>
  <c r="C520" i="1"/>
  <c r="M519" i="1"/>
  <c r="N519" i="1" s="1"/>
  <c r="P519" i="1" s="1"/>
  <c r="Q519" i="1" s="1"/>
  <c r="H519" i="1"/>
  <c r="J519" i="1" s="1"/>
  <c r="C519" i="1"/>
  <c r="M518" i="1"/>
  <c r="N518" i="1" s="1"/>
  <c r="P518" i="1" s="1"/>
  <c r="Q518" i="1" s="1"/>
  <c r="H518" i="1"/>
  <c r="J518" i="1" s="1"/>
  <c r="C518" i="1"/>
  <c r="M517" i="1"/>
  <c r="H517" i="1"/>
  <c r="C517" i="1"/>
  <c r="M516" i="1"/>
  <c r="N516" i="1" s="1"/>
  <c r="P516" i="1" s="1"/>
  <c r="Q516" i="1" s="1"/>
  <c r="H516" i="1"/>
  <c r="J516" i="1" s="1"/>
  <c r="C516" i="1"/>
  <c r="M515" i="1"/>
  <c r="O515" i="1" s="1"/>
  <c r="H515" i="1"/>
  <c r="J515" i="1" s="1"/>
  <c r="C515" i="1"/>
  <c r="D515" i="1" s="1"/>
  <c r="M514" i="1"/>
  <c r="H514" i="1"/>
  <c r="J514" i="1" s="1"/>
  <c r="C514" i="1"/>
  <c r="D514" i="1" s="1"/>
  <c r="M513" i="1"/>
  <c r="O513" i="1" s="1"/>
  <c r="H513" i="1"/>
  <c r="J513" i="1" s="1"/>
  <c r="C513" i="1"/>
  <c r="M512" i="1"/>
  <c r="O512" i="1" s="1"/>
  <c r="J512" i="1"/>
  <c r="H512" i="1"/>
  <c r="I512" i="1" s="1"/>
  <c r="K512" i="1" s="1"/>
  <c r="L512" i="1" s="1"/>
  <c r="C512" i="1"/>
  <c r="M511" i="1"/>
  <c r="O511" i="1" s="1"/>
  <c r="H511" i="1"/>
  <c r="C511" i="1"/>
  <c r="N510" i="1"/>
  <c r="P510" i="1" s="1"/>
  <c r="Q510" i="1" s="1"/>
  <c r="M510" i="1"/>
  <c r="O510" i="1" s="1"/>
  <c r="H510" i="1"/>
  <c r="C510" i="1"/>
  <c r="M509" i="1"/>
  <c r="O509" i="1" s="1"/>
  <c r="H509" i="1"/>
  <c r="C509" i="1"/>
  <c r="M508" i="1"/>
  <c r="H508" i="1"/>
  <c r="D508" i="1"/>
  <c r="C508" i="1"/>
  <c r="M507" i="1"/>
  <c r="O507" i="1" s="1"/>
  <c r="H507" i="1"/>
  <c r="J507" i="1" s="1"/>
  <c r="C507" i="1"/>
  <c r="M506" i="1"/>
  <c r="H506" i="1"/>
  <c r="C506" i="1"/>
  <c r="M505" i="1"/>
  <c r="O505" i="1" s="1"/>
  <c r="H505" i="1"/>
  <c r="J505" i="1" s="1"/>
  <c r="C505" i="1"/>
  <c r="M504" i="1"/>
  <c r="O504" i="1" s="1"/>
  <c r="H504" i="1"/>
  <c r="J504" i="1" s="1"/>
  <c r="C504" i="1"/>
  <c r="M503" i="1"/>
  <c r="O503" i="1" s="1"/>
  <c r="I503" i="1"/>
  <c r="K503" i="1" s="1"/>
  <c r="L503" i="1" s="1"/>
  <c r="H503" i="1"/>
  <c r="J503" i="1" s="1"/>
  <c r="C503" i="1"/>
  <c r="M502" i="1"/>
  <c r="H502" i="1"/>
  <c r="J502" i="1" s="1"/>
  <c r="C502" i="1"/>
  <c r="M501" i="1"/>
  <c r="N501" i="1" s="1"/>
  <c r="P501" i="1" s="1"/>
  <c r="Q501" i="1" s="1"/>
  <c r="H501" i="1"/>
  <c r="C501" i="1"/>
  <c r="M500" i="1"/>
  <c r="H500" i="1"/>
  <c r="J500" i="1" s="1"/>
  <c r="C500" i="1"/>
  <c r="D500" i="1" s="1"/>
  <c r="M499" i="1"/>
  <c r="O499" i="1" s="1"/>
  <c r="H499" i="1"/>
  <c r="J499" i="1" s="1"/>
  <c r="C499" i="1"/>
  <c r="M498" i="1"/>
  <c r="H498" i="1"/>
  <c r="J498" i="1" s="1"/>
  <c r="C498" i="1"/>
  <c r="D498" i="1" s="1"/>
  <c r="M497" i="1"/>
  <c r="O497" i="1" s="1"/>
  <c r="H497" i="1"/>
  <c r="J497" i="1" s="1"/>
  <c r="C497" i="1"/>
  <c r="M496" i="1"/>
  <c r="O496" i="1" s="1"/>
  <c r="H496" i="1"/>
  <c r="I496" i="1" s="1"/>
  <c r="K496" i="1" s="1"/>
  <c r="L496" i="1" s="1"/>
  <c r="C496" i="1"/>
  <c r="M495" i="1"/>
  <c r="O495" i="1" s="1"/>
  <c r="H495" i="1"/>
  <c r="I495" i="1" s="1"/>
  <c r="K495" i="1" s="1"/>
  <c r="L495" i="1" s="1"/>
  <c r="C495" i="1"/>
  <c r="M494" i="1"/>
  <c r="H494" i="1"/>
  <c r="J494" i="1" s="1"/>
  <c r="C494" i="1"/>
  <c r="D494" i="1" s="1"/>
  <c r="E494" i="1" s="1"/>
  <c r="M493" i="1"/>
  <c r="O493" i="1" s="1"/>
  <c r="H493" i="1"/>
  <c r="C493" i="1"/>
  <c r="M492" i="1"/>
  <c r="O492" i="1" s="1"/>
  <c r="H492" i="1"/>
  <c r="J492" i="1" s="1"/>
  <c r="C492" i="1"/>
  <c r="M491" i="1"/>
  <c r="H491" i="1"/>
  <c r="I491" i="1" s="1"/>
  <c r="K491" i="1" s="1"/>
  <c r="L491" i="1" s="1"/>
  <c r="C491" i="1"/>
  <c r="D491" i="1" s="1"/>
  <c r="N490" i="1"/>
  <c r="P490" i="1" s="1"/>
  <c r="Q490" i="1" s="1"/>
  <c r="M490" i="1"/>
  <c r="O490" i="1" s="1"/>
  <c r="H490" i="1"/>
  <c r="J490" i="1" s="1"/>
  <c r="C490" i="1"/>
  <c r="M489" i="1"/>
  <c r="O489" i="1" s="1"/>
  <c r="H489" i="1"/>
  <c r="I489" i="1" s="1"/>
  <c r="K489" i="1" s="1"/>
  <c r="L489" i="1" s="1"/>
  <c r="C489" i="1"/>
  <c r="M488" i="1"/>
  <c r="N488" i="1" s="1"/>
  <c r="P488" i="1" s="1"/>
  <c r="Q488" i="1" s="1"/>
  <c r="H488" i="1"/>
  <c r="J488" i="1" s="1"/>
  <c r="C488" i="1"/>
  <c r="M487" i="1"/>
  <c r="O487" i="1" s="1"/>
  <c r="H487" i="1"/>
  <c r="C487" i="1"/>
  <c r="M486" i="1"/>
  <c r="H486" i="1"/>
  <c r="J486" i="1" s="1"/>
  <c r="C486" i="1"/>
  <c r="D486" i="1" s="1"/>
  <c r="M485" i="1"/>
  <c r="N485" i="1" s="1"/>
  <c r="P485" i="1" s="1"/>
  <c r="Q485" i="1" s="1"/>
  <c r="H485" i="1"/>
  <c r="J485" i="1" s="1"/>
  <c r="C485" i="1"/>
  <c r="D485" i="1" s="1"/>
  <c r="M484" i="1"/>
  <c r="H484" i="1"/>
  <c r="C484" i="1"/>
  <c r="D484" i="1" s="1"/>
  <c r="M483" i="1"/>
  <c r="O483" i="1" s="1"/>
  <c r="H483" i="1"/>
  <c r="I483" i="1" s="1"/>
  <c r="K483" i="1" s="1"/>
  <c r="L483" i="1" s="1"/>
  <c r="D483" i="1"/>
  <c r="C483" i="1"/>
  <c r="M482" i="1"/>
  <c r="O482" i="1" s="1"/>
  <c r="H482" i="1"/>
  <c r="I482" i="1" s="1"/>
  <c r="K482" i="1" s="1"/>
  <c r="L482" i="1" s="1"/>
  <c r="C482" i="1"/>
  <c r="M481" i="1"/>
  <c r="O481" i="1" s="1"/>
  <c r="H481" i="1"/>
  <c r="I481" i="1" s="1"/>
  <c r="K481" i="1" s="1"/>
  <c r="L481" i="1" s="1"/>
  <c r="C481" i="1"/>
  <c r="M480" i="1"/>
  <c r="H480" i="1"/>
  <c r="J480" i="1" s="1"/>
  <c r="C480" i="1"/>
  <c r="O479" i="1"/>
  <c r="M479" i="1"/>
  <c r="N479" i="1" s="1"/>
  <c r="P479" i="1" s="1"/>
  <c r="Q479" i="1" s="1"/>
  <c r="H479" i="1"/>
  <c r="C479" i="1"/>
  <c r="M478" i="1"/>
  <c r="H478" i="1"/>
  <c r="C478" i="1"/>
  <c r="M477" i="1"/>
  <c r="N477" i="1" s="1"/>
  <c r="P477" i="1" s="1"/>
  <c r="Q477" i="1" s="1"/>
  <c r="H477" i="1"/>
  <c r="J477" i="1" s="1"/>
  <c r="C477" i="1"/>
  <c r="M476" i="1"/>
  <c r="H476" i="1"/>
  <c r="C476" i="1"/>
  <c r="M475" i="1"/>
  <c r="O475" i="1" s="1"/>
  <c r="H475" i="1"/>
  <c r="I475" i="1" s="1"/>
  <c r="K475" i="1" s="1"/>
  <c r="L475" i="1" s="1"/>
  <c r="C475" i="1"/>
  <c r="D475" i="1" s="1"/>
  <c r="M474" i="1"/>
  <c r="O474" i="1" s="1"/>
  <c r="H474" i="1"/>
  <c r="J474" i="1" s="1"/>
  <c r="C474" i="1"/>
  <c r="M473" i="1"/>
  <c r="O473" i="1" s="1"/>
  <c r="H473" i="1"/>
  <c r="I473" i="1" s="1"/>
  <c r="K473" i="1" s="1"/>
  <c r="L473" i="1" s="1"/>
  <c r="C473" i="1"/>
  <c r="M472" i="1"/>
  <c r="N472" i="1" s="1"/>
  <c r="P472" i="1" s="1"/>
  <c r="Q472" i="1" s="1"/>
  <c r="H472" i="1"/>
  <c r="I472" i="1" s="1"/>
  <c r="K472" i="1" s="1"/>
  <c r="L472" i="1" s="1"/>
  <c r="C472" i="1"/>
  <c r="M471" i="1"/>
  <c r="H471" i="1"/>
  <c r="C471" i="1"/>
  <c r="M470" i="1"/>
  <c r="N470" i="1" s="1"/>
  <c r="P470" i="1" s="1"/>
  <c r="Q470" i="1" s="1"/>
  <c r="H470" i="1"/>
  <c r="J470" i="1" s="1"/>
  <c r="C470" i="1"/>
  <c r="D470" i="1" s="1"/>
  <c r="M469" i="1"/>
  <c r="O469" i="1" s="1"/>
  <c r="H469" i="1"/>
  <c r="J469" i="1" s="1"/>
  <c r="C469" i="1"/>
  <c r="D469" i="1" s="1"/>
  <c r="M468" i="1"/>
  <c r="H468" i="1"/>
  <c r="C468" i="1"/>
  <c r="M467" i="1"/>
  <c r="O467" i="1" s="1"/>
  <c r="J467" i="1"/>
  <c r="H467" i="1"/>
  <c r="I467" i="1" s="1"/>
  <c r="K467" i="1" s="1"/>
  <c r="L467" i="1" s="1"/>
  <c r="C467" i="1"/>
  <c r="M466" i="1"/>
  <c r="O466" i="1" s="1"/>
  <c r="I466" i="1"/>
  <c r="K466" i="1" s="1"/>
  <c r="L466" i="1" s="1"/>
  <c r="H466" i="1"/>
  <c r="J466" i="1" s="1"/>
  <c r="C466" i="1"/>
  <c r="M465" i="1"/>
  <c r="O465" i="1" s="1"/>
  <c r="H465" i="1"/>
  <c r="I465" i="1" s="1"/>
  <c r="K465" i="1" s="1"/>
  <c r="L465" i="1" s="1"/>
  <c r="C465" i="1"/>
  <c r="M464" i="1"/>
  <c r="H464" i="1"/>
  <c r="I464" i="1" s="1"/>
  <c r="K464" i="1" s="1"/>
  <c r="L464" i="1" s="1"/>
  <c r="C464" i="1"/>
  <c r="M463" i="1"/>
  <c r="H463" i="1"/>
  <c r="C463" i="1"/>
  <c r="O462" i="1"/>
  <c r="M462" i="1"/>
  <c r="N462" i="1" s="1"/>
  <c r="P462" i="1" s="1"/>
  <c r="Q462" i="1" s="1"/>
  <c r="H462" i="1"/>
  <c r="C462" i="1"/>
  <c r="D462" i="1" s="1"/>
  <c r="N461" i="1"/>
  <c r="P461" i="1" s="1"/>
  <c r="Q461" i="1" s="1"/>
  <c r="M461" i="1"/>
  <c r="O461" i="1" s="1"/>
  <c r="H461" i="1"/>
  <c r="J461" i="1" s="1"/>
  <c r="C461" i="1"/>
  <c r="M460" i="1"/>
  <c r="H460" i="1"/>
  <c r="J460" i="1" s="1"/>
  <c r="C460" i="1"/>
  <c r="D460" i="1" s="1"/>
  <c r="M459" i="1"/>
  <c r="O459" i="1" s="1"/>
  <c r="H459" i="1"/>
  <c r="C459" i="1"/>
  <c r="M458" i="1"/>
  <c r="O458" i="1" s="1"/>
  <c r="H458" i="1"/>
  <c r="J458" i="1" s="1"/>
  <c r="C458" i="1"/>
  <c r="M457" i="1"/>
  <c r="H457" i="1"/>
  <c r="I457" i="1" s="1"/>
  <c r="K457" i="1" s="1"/>
  <c r="L457" i="1" s="1"/>
  <c r="C457" i="1"/>
  <c r="M456" i="1"/>
  <c r="H456" i="1"/>
  <c r="I456" i="1" s="1"/>
  <c r="K456" i="1" s="1"/>
  <c r="L456" i="1" s="1"/>
  <c r="C456" i="1"/>
  <c r="M455" i="1"/>
  <c r="H455" i="1"/>
  <c r="I455" i="1" s="1"/>
  <c r="K455" i="1" s="1"/>
  <c r="L455" i="1" s="1"/>
  <c r="C455" i="1"/>
  <c r="M454" i="1"/>
  <c r="H454" i="1"/>
  <c r="C454" i="1"/>
  <c r="D454" i="1" s="1"/>
  <c r="M453" i="1"/>
  <c r="H453" i="1"/>
  <c r="D453" i="1"/>
  <c r="E453" i="1" s="1"/>
  <c r="C453" i="1"/>
  <c r="M452" i="1"/>
  <c r="N452" i="1" s="1"/>
  <c r="P452" i="1" s="1"/>
  <c r="Q452" i="1" s="1"/>
  <c r="H452" i="1"/>
  <c r="J452" i="1" s="1"/>
  <c r="C452" i="1"/>
  <c r="D452" i="1" s="1"/>
  <c r="M451" i="1"/>
  <c r="H451" i="1"/>
  <c r="I451" i="1" s="1"/>
  <c r="K451" i="1" s="1"/>
  <c r="L451" i="1" s="1"/>
  <c r="C451" i="1"/>
  <c r="D451" i="1" s="1"/>
  <c r="M450" i="1"/>
  <c r="H450" i="1"/>
  <c r="I450" i="1" s="1"/>
  <c r="K450" i="1" s="1"/>
  <c r="L450" i="1" s="1"/>
  <c r="C450" i="1"/>
  <c r="D450" i="1" s="1"/>
  <c r="M449" i="1"/>
  <c r="O449" i="1" s="1"/>
  <c r="H449" i="1"/>
  <c r="I449" i="1" s="1"/>
  <c r="K449" i="1" s="1"/>
  <c r="L449" i="1" s="1"/>
  <c r="C449" i="1"/>
  <c r="D449" i="1" s="1"/>
  <c r="M448" i="1"/>
  <c r="N448" i="1" s="1"/>
  <c r="P448" i="1" s="1"/>
  <c r="Q448" i="1" s="1"/>
  <c r="H448" i="1"/>
  <c r="J448" i="1" s="1"/>
  <c r="C448" i="1"/>
  <c r="M447" i="1"/>
  <c r="H447" i="1"/>
  <c r="C447" i="1"/>
  <c r="M446" i="1"/>
  <c r="O446" i="1" s="1"/>
  <c r="H446" i="1"/>
  <c r="J446" i="1" s="1"/>
  <c r="C446" i="1"/>
  <c r="D446" i="1" s="1"/>
  <c r="N445" i="1"/>
  <c r="P445" i="1" s="1"/>
  <c r="Q445" i="1" s="1"/>
  <c r="M445" i="1"/>
  <c r="O445" i="1" s="1"/>
  <c r="H445" i="1"/>
  <c r="C445" i="1"/>
  <c r="D445" i="1" s="1"/>
  <c r="M444" i="1"/>
  <c r="N444" i="1" s="1"/>
  <c r="P444" i="1" s="1"/>
  <c r="Q444" i="1" s="1"/>
  <c r="H444" i="1"/>
  <c r="J444" i="1" s="1"/>
  <c r="C444" i="1"/>
  <c r="M443" i="1"/>
  <c r="K443" i="1"/>
  <c r="L443" i="1" s="1"/>
  <c r="H443" i="1"/>
  <c r="I443" i="1" s="1"/>
  <c r="C443" i="1"/>
  <c r="M442" i="1"/>
  <c r="H442" i="1"/>
  <c r="J442" i="1" s="1"/>
  <c r="C442" i="1"/>
  <c r="D442" i="1" s="1"/>
  <c r="M441" i="1"/>
  <c r="O441" i="1" s="1"/>
  <c r="H441" i="1"/>
  <c r="J441" i="1" s="1"/>
  <c r="C441" i="1"/>
  <c r="M440" i="1"/>
  <c r="N440" i="1" s="1"/>
  <c r="P440" i="1" s="1"/>
  <c r="Q440" i="1" s="1"/>
  <c r="H440" i="1"/>
  <c r="J440" i="1" s="1"/>
  <c r="C440" i="1"/>
  <c r="M439" i="1"/>
  <c r="N439" i="1" s="1"/>
  <c r="P439" i="1" s="1"/>
  <c r="Q439" i="1" s="1"/>
  <c r="H439" i="1"/>
  <c r="I439" i="1" s="1"/>
  <c r="K439" i="1" s="1"/>
  <c r="L439" i="1" s="1"/>
  <c r="C439" i="1"/>
  <c r="M438" i="1"/>
  <c r="O438" i="1" s="1"/>
  <c r="H438" i="1"/>
  <c r="J438" i="1" s="1"/>
  <c r="C438" i="1"/>
  <c r="M437" i="1"/>
  <c r="O437" i="1" s="1"/>
  <c r="H437" i="1"/>
  <c r="C437" i="1"/>
  <c r="M436" i="1"/>
  <c r="N436" i="1" s="1"/>
  <c r="P436" i="1" s="1"/>
  <c r="Q436" i="1" s="1"/>
  <c r="H436" i="1"/>
  <c r="J436" i="1" s="1"/>
  <c r="C436" i="1"/>
  <c r="M435" i="1"/>
  <c r="O435" i="1" s="1"/>
  <c r="H435" i="1"/>
  <c r="I435" i="1" s="1"/>
  <c r="K435" i="1" s="1"/>
  <c r="L435" i="1" s="1"/>
  <c r="C435" i="1"/>
  <c r="D435" i="1" s="1"/>
  <c r="M434" i="1"/>
  <c r="H434" i="1"/>
  <c r="J434" i="1" s="1"/>
  <c r="C434" i="1"/>
  <c r="M433" i="1"/>
  <c r="O433" i="1" s="1"/>
  <c r="H433" i="1"/>
  <c r="J433" i="1" s="1"/>
  <c r="C433" i="1"/>
  <c r="M432" i="1"/>
  <c r="N432" i="1" s="1"/>
  <c r="P432" i="1" s="1"/>
  <c r="Q432" i="1" s="1"/>
  <c r="H432" i="1"/>
  <c r="J432" i="1" s="1"/>
  <c r="C432" i="1"/>
  <c r="M431" i="1"/>
  <c r="N431" i="1" s="1"/>
  <c r="P431" i="1" s="1"/>
  <c r="Q431" i="1" s="1"/>
  <c r="H431" i="1"/>
  <c r="I431" i="1" s="1"/>
  <c r="K431" i="1" s="1"/>
  <c r="L431" i="1" s="1"/>
  <c r="C431" i="1"/>
  <c r="M430" i="1"/>
  <c r="N430" i="1" s="1"/>
  <c r="P430" i="1" s="1"/>
  <c r="Q430" i="1" s="1"/>
  <c r="H430" i="1"/>
  <c r="J430" i="1" s="1"/>
  <c r="C430" i="1"/>
  <c r="D430" i="1" s="1"/>
  <c r="M429" i="1"/>
  <c r="O429" i="1" s="1"/>
  <c r="H429" i="1"/>
  <c r="C429" i="1"/>
  <c r="M428" i="1"/>
  <c r="N428" i="1" s="1"/>
  <c r="P428" i="1" s="1"/>
  <c r="Q428" i="1" s="1"/>
  <c r="H428" i="1"/>
  <c r="J428" i="1" s="1"/>
  <c r="C428" i="1"/>
  <c r="M427" i="1"/>
  <c r="O427" i="1" s="1"/>
  <c r="H427" i="1"/>
  <c r="I427" i="1" s="1"/>
  <c r="K427" i="1" s="1"/>
  <c r="L427" i="1" s="1"/>
  <c r="C427" i="1"/>
  <c r="M426" i="1"/>
  <c r="H426" i="1"/>
  <c r="I426" i="1" s="1"/>
  <c r="K426" i="1" s="1"/>
  <c r="L426" i="1" s="1"/>
  <c r="C426" i="1"/>
  <c r="D426" i="1" s="1"/>
  <c r="M425" i="1"/>
  <c r="O425" i="1" s="1"/>
  <c r="H425" i="1"/>
  <c r="I425" i="1" s="1"/>
  <c r="K425" i="1" s="1"/>
  <c r="L425" i="1" s="1"/>
  <c r="C425" i="1"/>
  <c r="M424" i="1"/>
  <c r="N424" i="1" s="1"/>
  <c r="P424" i="1" s="1"/>
  <c r="Q424" i="1" s="1"/>
  <c r="H424" i="1"/>
  <c r="J424" i="1" s="1"/>
  <c r="C424" i="1"/>
  <c r="M423" i="1"/>
  <c r="O423" i="1" s="1"/>
  <c r="H423" i="1"/>
  <c r="I423" i="1" s="1"/>
  <c r="K423" i="1" s="1"/>
  <c r="L423" i="1" s="1"/>
  <c r="C423" i="1"/>
  <c r="O422" i="1"/>
  <c r="M422" i="1"/>
  <c r="N422" i="1" s="1"/>
  <c r="P422" i="1" s="1"/>
  <c r="Q422" i="1" s="1"/>
  <c r="I422" i="1"/>
  <c r="K422" i="1" s="1"/>
  <c r="L422" i="1" s="1"/>
  <c r="H422" i="1"/>
  <c r="J422" i="1" s="1"/>
  <c r="C422" i="1"/>
  <c r="D422" i="1" s="1"/>
  <c r="N421" i="1"/>
  <c r="P421" i="1" s="1"/>
  <c r="Q421" i="1" s="1"/>
  <c r="M421" i="1"/>
  <c r="O421" i="1" s="1"/>
  <c r="H421" i="1"/>
  <c r="C421" i="1"/>
  <c r="D421" i="1" s="1"/>
  <c r="M420" i="1"/>
  <c r="H420" i="1"/>
  <c r="J420" i="1" s="1"/>
  <c r="C420" i="1"/>
  <c r="M419" i="1"/>
  <c r="N419" i="1" s="1"/>
  <c r="P419" i="1" s="1"/>
  <c r="Q419" i="1" s="1"/>
  <c r="H419" i="1"/>
  <c r="I419" i="1" s="1"/>
  <c r="K419" i="1" s="1"/>
  <c r="L419" i="1" s="1"/>
  <c r="C419" i="1"/>
  <c r="M418" i="1"/>
  <c r="H418" i="1"/>
  <c r="C418" i="1"/>
  <c r="D418" i="1" s="1"/>
  <c r="M417" i="1"/>
  <c r="O417" i="1" s="1"/>
  <c r="H417" i="1"/>
  <c r="J417" i="1" s="1"/>
  <c r="C417" i="1"/>
  <c r="D417" i="1" s="1"/>
  <c r="M416" i="1"/>
  <c r="N416" i="1" s="1"/>
  <c r="P416" i="1" s="1"/>
  <c r="Q416" i="1" s="1"/>
  <c r="H416" i="1"/>
  <c r="J416" i="1" s="1"/>
  <c r="C416" i="1"/>
  <c r="N415" i="1"/>
  <c r="P415" i="1" s="1"/>
  <c r="Q415" i="1" s="1"/>
  <c r="M415" i="1"/>
  <c r="O415" i="1" s="1"/>
  <c r="H415" i="1"/>
  <c r="I415" i="1" s="1"/>
  <c r="K415" i="1" s="1"/>
  <c r="L415" i="1" s="1"/>
  <c r="C415" i="1"/>
  <c r="M414" i="1"/>
  <c r="N414" i="1" s="1"/>
  <c r="P414" i="1" s="1"/>
  <c r="Q414" i="1" s="1"/>
  <c r="H414" i="1"/>
  <c r="J414" i="1" s="1"/>
  <c r="C414" i="1"/>
  <c r="D414" i="1" s="1"/>
  <c r="M413" i="1"/>
  <c r="O413" i="1" s="1"/>
  <c r="H413" i="1"/>
  <c r="C413" i="1"/>
  <c r="D413" i="1" s="1"/>
  <c r="M412" i="1"/>
  <c r="N412" i="1" s="1"/>
  <c r="P412" i="1" s="1"/>
  <c r="Q412" i="1" s="1"/>
  <c r="H412" i="1"/>
  <c r="J412" i="1" s="1"/>
  <c r="C412" i="1"/>
  <c r="M411" i="1"/>
  <c r="O411" i="1" s="1"/>
  <c r="H411" i="1"/>
  <c r="I411" i="1" s="1"/>
  <c r="K411" i="1" s="1"/>
  <c r="L411" i="1" s="1"/>
  <c r="C411" i="1"/>
  <c r="M410" i="1"/>
  <c r="H410" i="1"/>
  <c r="I410" i="1" s="1"/>
  <c r="K410" i="1" s="1"/>
  <c r="L410" i="1" s="1"/>
  <c r="C410" i="1"/>
  <c r="D410" i="1" s="1"/>
  <c r="M409" i="1"/>
  <c r="O409" i="1" s="1"/>
  <c r="I409" i="1"/>
  <c r="K409" i="1" s="1"/>
  <c r="L409" i="1" s="1"/>
  <c r="H409" i="1"/>
  <c r="J409" i="1" s="1"/>
  <c r="C409" i="1"/>
  <c r="D409" i="1" s="1"/>
  <c r="M408" i="1"/>
  <c r="H408" i="1"/>
  <c r="J408" i="1" s="1"/>
  <c r="C408" i="1"/>
  <c r="M407" i="1"/>
  <c r="N407" i="1" s="1"/>
  <c r="P407" i="1" s="1"/>
  <c r="Q407" i="1" s="1"/>
  <c r="J407" i="1"/>
  <c r="H407" i="1"/>
  <c r="I407" i="1" s="1"/>
  <c r="K407" i="1" s="1"/>
  <c r="L407" i="1" s="1"/>
  <c r="C407" i="1"/>
  <c r="M406" i="1"/>
  <c r="H406" i="1"/>
  <c r="C406" i="1"/>
  <c r="D406" i="1" s="1"/>
  <c r="M405" i="1"/>
  <c r="O405" i="1" s="1"/>
  <c r="H405" i="1"/>
  <c r="D405" i="1"/>
  <c r="C405" i="1"/>
  <c r="M404" i="1"/>
  <c r="N404" i="1" s="1"/>
  <c r="P404" i="1" s="1"/>
  <c r="Q404" i="1" s="1"/>
  <c r="H404" i="1"/>
  <c r="J404" i="1" s="1"/>
  <c r="C404" i="1"/>
  <c r="D404" i="1" s="1"/>
  <c r="M403" i="1"/>
  <c r="O403" i="1" s="1"/>
  <c r="H403" i="1"/>
  <c r="I403" i="1" s="1"/>
  <c r="K403" i="1" s="1"/>
  <c r="L403" i="1" s="1"/>
  <c r="C403" i="1"/>
  <c r="M402" i="1"/>
  <c r="H402" i="1"/>
  <c r="J402" i="1" s="1"/>
  <c r="C402" i="1"/>
  <c r="D402" i="1" s="1"/>
  <c r="M401" i="1"/>
  <c r="O401" i="1" s="1"/>
  <c r="H401" i="1"/>
  <c r="J401" i="1" s="1"/>
  <c r="C401" i="1"/>
  <c r="M400" i="1"/>
  <c r="N400" i="1" s="1"/>
  <c r="P400" i="1" s="1"/>
  <c r="Q400" i="1" s="1"/>
  <c r="H400" i="1"/>
  <c r="J400" i="1" s="1"/>
  <c r="C400" i="1"/>
  <c r="M399" i="1"/>
  <c r="O399" i="1" s="1"/>
  <c r="H399" i="1"/>
  <c r="I399" i="1" s="1"/>
  <c r="K399" i="1" s="1"/>
  <c r="L399" i="1" s="1"/>
  <c r="C399" i="1"/>
  <c r="O398" i="1"/>
  <c r="M398" i="1"/>
  <c r="N398" i="1" s="1"/>
  <c r="P398" i="1" s="1"/>
  <c r="Q398" i="1" s="1"/>
  <c r="H398" i="1"/>
  <c r="J398" i="1" s="1"/>
  <c r="C398" i="1"/>
  <c r="D398" i="1" s="1"/>
  <c r="M397" i="1"/>
  <c r="O397" i="1" s="1"/>
  <c r="H397" i="1"/>
  <c r="C397" i="1"/>
  <c r="D397" i="1" s="1"/>
  <c r="M396" i="1"/>
  <c r="N396" i="1" s="1"/>
  <c r="P396" i="1" s="1"/>
  <c r="Q396" i="1" s="1"/>
  <c r="H396" i="1"/>
  <c r="C396" i="1"/>
  <c r="M395" i="1"/>
  <c r="N395" i="1" s="1"/>
  <c r="P395" i="1" s="1"/>
  <c r="Q395" i="1" s="1"/>
  <c r="H395" i="1"/>
  <c r="I395" i="1" s="1"/>
  <c r="K395" i="1" s="1"/>
  <c r="L395" i="1" s="1"/>
  <c r="C395" i="1"/>
  <c r="M394" i="1"/>
  <c r="O394" i="1" s="1"/>
  <c r="H394" i="1"/>
  <c r="J394" i="1" s="1"/>
  <c r="C394" i="1"/>
  <c r="D394" i="1" s="1"/>
  <c r="M393" i="1"/>
  <c r="O393" i="1" s="1"/>
  <c r="H393" i="1"/>
  <c r="J393" i="1" s="1"/>
  <c r="C393" i="1"/>
  <c r="M392" i="1"/>
  <c r="N392" i="1" s="1"/>
  <c r="P392" i="1" s="1"/>
  <c r="Q392" i="1" s="1"/>
  <c r="H392" i="1"/>
  <c r="J392" i="1" s="1"/>
  <c r="C392" i="1"/>
  <c r="N391" i="1"/>
  <c r="P391" i="1" s="1"/>
  <c r="Q391" i="1" s="1"/>
  <c r="M391" i="1"/>
  <c r="O391" i="1" s="1"/>
  <c r="H391" i="1"/>
  <c r="I391" i="1" s="1"/>
  <c r="K391" i="1" s="1"/>
  <c r="L391" i="1" s="1"/>
  <c r="C391" i="1"/>
  <c r="M390" i="1"/>
  <c r="O390" i="1" s="1"/>
  <c r="H390" i="1"/>
  <c r="J390" i="1" s="1"/>
  <c r="C390" i="1"/>
  <c r="D390" i="1" s="1"/>
  <c r="M389" i="1"/>
  <c r="O389" i="1" s="1"/>
  <c r="H389" i="1"/>
  <c r="J389" i="1" s="1"/>
  <c r="C389" i="1"/>
  <c r="D389" i="1" s="1"/>
  <c r="N388" i="1"/>
  <c r="P388" i="1" s="1"/>
  <c r="Q388" i="1" s="1"/>
  <c r="M388" i="1"/>
  <c r="O388" i="1" s="1"/>
  <c r="H388" i="1"/>
  <c r="I388" i="1" s="1"/>
  <c r="K388" i="1" s="1"/>
  <c r="L388" i="1" s="1"/>
  <c r="C388" i="1"/>
  <c r="M387" i="1"/>
  <c r="O387" i="1" s="1"/>
  <c r="H387" i="1"/>
  <c r="I387" i="1" s="1"/>
  <c r="K387" i="1" s="1"/>
  <c r="L387" i="1" s="1"/>
  <c r="C387" i="1"/>
  <c r="M386" i="1"/>
  <c r="H386" i="1"/>
  <c r="I386" i="1" s="1"/>
  <c r="K386" i="1" s="1"/>
  <c r="L386" i="1" s="1"/>
  <c r="C386" i="1"/>
  <c r="M385" i="1"/>
  <c r="N385" i="1" s="1"/>
  <c r="P385" i="1" s="1"/>
  <c r="Q385" i="1" s="1"/>
  <c r="H385" i="1"/>
  <c r="C385" i="1"/>
  <c r="M384" i="1"/>
  <c r="N384" i="1" s="1"/>
  <c r="P384" i="1" s="1"/>
  <c r="Q384" i="1" s="1"/>
  <c r="I384" i="1"/>
  <c r="K384" i="1" s="1"/>
  <c r="L384" i="1" s="1"/>
  <c r="H384" i="1"/>
  <c r="J384" i="1" s="1"/>
  <c r="C384" i="1"/>
  <c r="D384" i="1" s="1"/>
  <c r="M383" i="1"/>
  <c r="H383" i="1"/>
  <c r="C383" i="1"/>
  <c r="M382" i="1"/>
  <c r="H382" i="1"/>
  <c r="J382" i="1" s="1"/>
  <c r="C382" i="1"/>
  <c r="D382" i="1" s="1"/>
  <c r="M381" i="1"/>
  <c r="N381" i="1" s="1"/>
  <c r="P381" i="1" s="1"/>
  <c r="Q381" i="1" s="1"/>
  <c r="H381" i="1"/>
  <c r="I381" i="1" s="1"/>
  <c r="K381" i="1" s="1"/>
  <c r="L381" i="1" s="1"/>
  <c r="C381" i="1"/>
  <c r="M380" i="1"/>
  <c r="O380" i="1" s="1"/>
  <c r="H380" i="1"/>
  <c r="J380" i="1" s="1"/>
  <c r="C380" i="1"/>
  <c r="M379" i="1"/>
  <c r="O379" i="1" s="1"/>
  <c r="H379" i="1"/>
  <c r="I379" i="1" s="1"/>
  <c r="K379" i="1" s="1"/>
  <c r="L379" i="1" s="1"/>
  <c r="C379" i="1"/>
  <c r="M378" i="1"/>
  <c r="H378" i="1"/>
  <c r="J378" i="1" s="1"/>
  <c r="C378" i="1"/>
  <c r="N377" i="1"/>
  <c r="P377" i="1" s="1"/>
  <c r="Q377" i="1" s="1"/>
  <c r="M377" i="1"/>
  <c r="O377" i="1" s="1"/>
  <c r="H377" i="1"/>
  <c r="C377" i="1"/>
  <c r="M376" i="1"/>
  <c r="N376" i="1" s="1"/>
  <c r="P376" i="1" s="1"/>
  <c r="Q376" i="1" s="1"/>
  <c r="H376" i="1"/>
  <c r="C376" i="1"/>
  <c r="D376" i="1" s="1"/>
  <c r="M375" i="1"/>
  <c r="O375" i="1" s="1"/>
  <c r="H375" i="1"/>
  <c r="J375" i="1" s="1"/>
  <c r="C375" i="1"/>
  <c r="M374" i="1"/>
  <c r="H374" i="1"/>
  <c r="J374" i="1" s="1"/>
  <c r="C374" i="1"/>
  <c r="D374" i="1" s="1"/>
  <c r="M373" i="1"/>
  <c r="N373" i="1" s="1"/>
  <c r="P373" i="1" s="1"/>
  <c r="Q373" i="1" s="1"/>
  <c r="H373" i="1"/>
  <c r="J373" i="1" s="1"/>
  <c r="C373" i="1"/>
  <c r="M372" i="1"/>
  <c r="O372" i="1" s="1"/>
  <c r="H372" i="1"/>
  <c r="J372" i="1" s="1"/>
  <c r="C372" i="1"/>
  <c r="M371" i="1"/>
  <c r="O371" i="1" s="1"/>
  <c r="H371" i="1"/>
  <c r="I371" i="1" s="1"/>
  <c r="K371" i="1" s="1"/>
  <c r="L371" i="1" s="1"/>
  <c r="C371" i="1"/>
  <c r="M370" i="1"/>
  <c r="H370" i="1"/>
  <c r="I370" i="1" s="1"/>
  <c r="K370" i="1" s="1"/>
  <c r="L370" i="1" s="1"/>
  <c r="D370" i="1"/>
  <c r="C370" i="1"/>
  <c r="M369" i="1"/>
  <c r="N369" i="1" s="1"/>
  <c r="P369" i="1" s="1"/>
  <c r="Q369" i="1" s="1"/>
  <c r="H369" i="1"/>
  <c r="C369" i="1"/>
  <c r="M368" i="1"/>
  <c r="N368" i="1" s="1"/>
  <c r="P368" i="1" s="1"/>
  <c r="Q368" i="1" s="1"/>
  <c r="H368" i="1"/>
  <c r="I368" i="1" s="1"/>
  <c r="K368" i="1" s="1"/>
  <c r="L368" i="1" s="1"/>
  <c r="C368" i="1"/>
  <c r="M367" i="1"/>
  <c r="O367" i="1" s="1"/>
  <c r="H367" i="1"/>
  <c r="J367" i="1" s="1"/>
  <c r="C367" i="1"/>
  <c r="M366" i="1"/>
  <c r="H366" i="1"/>
  <c r="J366" i="1" s="1"/>
  <c r="C366" i="1"/>
  <c r="D366" i="1" s="1"/>
  <c r="M365" i="1"/>
  <c r="N365" i="1" s="1"/>
  <c r="P365" i="1" s="1"/>
  <c r="Q365" i="1" s="1"/>
  <c r="H365" i="1"/>
  <c r="J365" i="1" s="1"/>
  <c r="C365" i="1"/>
  <c r="D365" i="1" s="1"/>
  <c r="M364" i="1"/>
  <c r="O364" i="1" s="1"/>
  <c r="J364" i="1"/>
  <c r="H364" i="1"/>
  <c r="I364" i="1" s="1"/>
  <c r="K364" i="1" s="1"/>
  <c r="L364" i="1" s="1"/>
  <c r="C364" i="1"/>
  <c r="M363" i="1"/>
  <c r="O363" i="1" s="1"/>
  <c r="H363" i="1"/>
  <c r="I363" i="1" s="1"/>
  <c r="K363" i="1" s="1"/>
  <c r="L363" i="1" s="1"/>
  <c r="C363" i="1"/>
  <c r="D363" i="1" s="1"/>
  <c r="N362" i="1"/>
  <c r="P362" i="1" s="1"/>
  <c r="Q362" i="1" s="1"/>
  <c r="M362" i="1"/>
  <c r="O362" i="1" s="1"/>
  <c r="H362" i="1"/>
  <c r="J362" i="1" s="1"/>
  <c r="C362" i="1"/>
  <c r="M361" i="1"/>
  <c r="N361" i="1" s="1"/>
  <c r="P361" i="1" s="1"/>
  <c r="Q361" i="1" s="1"/>
  <c r="H361" i="1"/>
  <c r="C361" i="1"/>
  <c r="M360" i="1"/>
  <c r="N360" i="1" s="1"/>
  <c r="P360" i="1" s="1"/>
  <c r="Q360" i="1" s="1"/>
  <c r="H360" i="1"/>
  <c r="I360" i="1" s="1"/>
  <c r="K360" i="1" s="1"/>
  <c r="L360" i="1" s="1"/>
  <c r="C360" i="1"/>
  <c r="D360" i="1" s="1"/>
  <c r="M359" i="1"/>
  <c r="N359" i="1" s="1"/>
  <c r="P359" i="1" s="1"/>
  <c r="Q359" i="1" s="1"/>
  <c r="H359" i="1"/>
  <c r="J359" i="1" s="1"/>
  <c r="C359" i="1"/>
  <c r="M358" i="1"/>
  <c r="H358" i="1"/>
  <c r="J358" i="1" s="1"/>
  <c r="C358" i="1"/>
  <c r="D358" i="1" s="1"/>
  <c r="M357" i="1"/>
  <c r="N357" i="1" s="1"/>
  <c r="P357" i="1" s="1"/>
  <c r="Q357" i="1" s="1"/>
  <c r="H357" i="1"/>
  <c r="C357" i="1"/>
  <c r="M356" i="1"/>
  <c r="O356" i="1" s="1"/>
  <c r="H356" i="1"/>
  <c r="I356" i="1" s="1"/>
  <c r="K356" i="1" s="1"/>
  <c r="L356" i="1" s="1"/>
  <c r="C356" i="1"/>
  <c r="M355" i="1"/>
  <c r="O355" i="1" s="1"/>
  <c r="H355" i="1"/>
  <c r="I355" i="1" s="1"/>
  <c r="K355" i="1" s="1"/>
  <c r="L355" i="1" s="1"/>
  <c r="C355" i="1"/>
  <c r="D355" i="1" s="1"/>
  <c r="N354" i="1"/>
  <c r="P354" i="1" s="1"/>
  <c r="Q354" i="1" s="1"/>
  <c r="M354" i="1"/>
  <c r="O354" i="1" s="1"/>
  <c r="H354" i="1"/>
  <c r="I354" i="1" s="1"/>
  <c r="K354" i="1" s="1"/>
  <c r="L354" i="1" s="1"/>
  <c r="C354" i="1"/>
  <c r="M353" i="1"/>
  <c r="N353" i="1" s="1"/>
  <c r="P353" i="1" s="1"/>
  <c r="Q353" i="1" s="1"/>
  <c r="H353" i="1"/>
  <c r="C353" i="1"/>
  <c r="M352" i="1"/>
  <c r="N352" i="1" s="1"/>
  <c r="P352" i="1" s="1"/>
  <c r="Q352" i="1" s="1"/>
  <c r="H352" i="1"/>
  <c r="I352" i="1" s="1"/>
  <c r="K352" i="1" s="1"/>
  <c r="L352" i="1" s="1"/>
  <c r="C352" i="1"/>
  <c r="M351" i="1"/>
  <c r="O351" i="1" s="1"/>
  <c r="H351" i="1"/>
  <c r="J351" i="1" s="1"/>
  <c r="C351" i="1"/>
  <c r="D351" i="1" s="1"/>
  <c r="M350" i="1"/>
  <c r="H350" i="1"/>
  <c r="J350" i="1" s="1"/>
  <c r="C350" i="1"/>
  <c r="D350" i="1" s="1"/>
  <c r="M349" i="1"/>
  <c r="N349" i="1" s="1"/>
  <c r="P349" i="1" s="1"/>
  <c r="Q349" i="1" s="1"/>
  <c r="H349" i="1"/>
  <c r="C349" i="1"/>
  <c r="D349" i="1" s="1"/>
  <c r="M348" i="1"/>
  <c r="O348" i="1" s="1"/>
  <c r="H348" i="1"/>
  <c r="I348" i="1" s="1"/>
  <c r="K348" i="1" s="1"/>
  <c r="L348" i="1" s="1"/>
  <c r="C348" i="1"/>
  <c r="M347" i="1"/>
  <c r="O347" i="1" s="1"/>
  <c r="H347" i="1"/>
  <c r="I347" i="1" s="1"/>
  <c r="K347" i="1" s="1"/>
  <c r="L347" i="1" s="1"/>
  <c r="C347" i="1"/>
  <c r="D347" i="1" s="1"/>
  <c r="M346" i="1"/>
  <c r="H346" i="1"/>
  <c r="J346" i="1" s="1"/>
  <c r="C346" i="1"/>
  <c r="M345" i="1"/>
  <c r="N345" i="1" s="1"/>
  <c r="P345" i="1" s="1"/>
  <c r="Q345" i="1" s="1"/>
  <c r="H345" i="1"/>
  <c r="C345" i="1"/>
  <c r="M344" i="1"/>
  <c r="N344" i="1" s="1"/>
  <c r="P344" i="1" s="1"/>
  <c r="Q344" i="1" s="1"/>
  <c r="H344" i="1"/>
  <c r="I344" i="1" s="1"/>
  <c r="K344" i="1" s="1"/>
  <c r="L344" i="1" s="1"/>
  <c r="C344" i="1"/>
  <c r="D344" i="1" s="1"/>
  <c r="M343" i="1"/>
  <c r="N343" i="1" s="1"/>
  <c r="P343" i="1" s="1"/>
  <c r="Q343" i="1" s="1"/>
  <c r="H343" i="1"/>
  <c r="J343" i="1" s="1"/>
  <c r="C343" i="1"/>
  <c r="D343" i="1" s="1"/>
  <c r="M342" i="1"/>
  <c r="H342" i="1"/>
  <c r="J342" i="1" s="1"/>
  <c r="C342" i="1"/>
  <c r="D342" i="1" s="1"/>
  <c r="M341" i="1"/>
  <c r="N341" i="1" s="1"/>
  <c r="P341" i="1" s="1"/>
  <c r="Q341" i="1" s="1"/>
  <c r="H341" i="1"/>
  <c r="J341" i="1" s="1"/>
  <c r="C341" i="1"/>
  <c r="M340" i="1"/>
  <c r="O340" i="1" s="1"/>
  <c r="H340" i="1"/>
  <c r="I340" i="1" s="1"/>
  <c r="K340" i="1" s="1"/>
  <c r="L340" i="1" s="1"/>
  <c r="C340" i="1"/>
  <c r="M339" i="1"/>
  <c r="O339" i="1" s="1"/>
  <c r="H339" i="1"/>
  <c r="I339" i="1" s="1"/>
  <c r="K339" i="1" s="1"/>
  <c r="L339" i="1" s="1"/>
  <c r="C339" i="1"/>
  <c r="D339" i="1" s="1"/>
  <c r="M338" i="1"/>
  <c r="N338" i="1" s="1"/>
  <c r="P338" i="1" s="1"/>
  <c r="Q338" i="1" s="1"/>
  <c r="H338" i="1"/>
  <c r="I338" i="1" s="1"/>
  <c r="K338" i="1" s="1"/>
  <c r="L338" i="1" s="1"/>
  <c r="C338" i="1"/>
  <c r="M337" i="1"/>
  <c r="N337" i="1" s="1"/>
  <c r="P337" i="1" s="1"/>
  <c r="Q337" i="1" s="1"/>
  <c r="H337" i="1"/>
  <c r="C337" i="1"/>
  <c r="M336" i="1"/>
  <c r="N336" i="1" s="1"/>
  <c r="P336" i="1" s="1"/>
  <c r="Q336" i="1" s="1"/>
  <c r="H336" i="1"/>
  <c r="I336" i="1" s="1"/>
  <c r="K336" i="1" s="1"/>
  <c r="L336" i="1" s="1"/>
  <c r="C336" i="1"/>
  <c r="M335" i="1"/>
  <c r="O335" i="1" s="1"/>
  <c r="H335" i="1"/>
  <c r="J335" i="1" s="1"/>
  <c r="C335" i="1"/>
  <c r="M334" i="1"/>
  <c r="H334" i="1"/>
  <c r="J334" i="1" s="1"/>
  <c r="C334" i="1"/>
  <c r="D334" i="1" s="1"/>
  <c r="M333" i="1"/>
  <c r="N333" i="1" s="1"/>
  <c r="P333" i="1" s="1"/>
  <c r="Q333" i="1" s="1"/>
  <c r="J333" i="1"/>
  <c r="H333" i="1"/>
  <c r="I333" i="1" s="1"/>
  <c r="K333" i="1" s="1"/>
  <c r="L333" i="1" s="1"/>
  <c r="C333" i="1"/>
  <c r="D333" i="1" s="1"/>
  <c r="M332" i="1"/>
  <c r="O332" i="1" s="1"/>
  <c r="J332" i="1"/>
  <c r="H332" i="1"/>
  <c r="I332" i="1" s="1"/>
  <c r="K332" i="1" s="1"/>
  <c r="L332" i="1" s="1"/>
  <c r="C332" i="1"/>
  <c r="M331" i="1"/>
  <c r="O331" i="1" s="1"/>
  <c r="H331" i="1"/>
  <c r="I331" i="1" s="1"/>
  <c r="K331" i="1" s="1"/>
  <c r="L331" i="1" s="1"/>
  <c r="C331" i="1"/>
  <c r="D331" i="1" s="1"/>
  <c r="M330" i="1"/>
  <c r="O330" i="1" s="1"/>
  <c r="H330" i="1"/>
  <c r="J330" i="1" s="1"/>
  <c r="C330" i="1"/>
  <c r="M329" i="1"/>
  <c r="N329" i="1" s="1"/>
  <c r="P329" i="1" s="1"/>
  <c r="Q329" i="1" s="1"/>
  <c r="H329" i="1"/>
  <c r="C329" i="1"/>
  <c r="M328" i="1"/>
  <c r="N328" i="1" s="1"/>
  <c r="P328" i="1" s="1"/>
  <c r="Q328" i="1" s="1"/>
  <c r="H328" i="1"/>
  <c r="I328" i="1" s="1"/>
  <c r="K328" i="1" s="1"/>
  <c r="L328" i="1" s="1"/>
  <c r="C328" i="1"/>
  <c r="D328" i="1" s="1"/>
  <c r="M327" i="1"/>
  <c r="N327" i="1" s="1"/>
  <c r="P327" i="1" s="1"/>
  <c r="Q327" i="1" s="1"/>
  <c r="H327" i="1"/>
  <c r="J327" i="1" s="1"/>
  <c r="C327" i="1"/>
  <c r="M326" i="1"/>
  <c r="H326" i="1"/>
  <c r="J326" i="1" s="1"/>
  <c r="C326" i="1"/>
  <c r="D326" i="1" s="1"/>
  <c r="M325" i="1"/>
  <c r="N325" i="1" s="1"/>
  <c r="P325" i="1" s="1"/>
  <c r="Q325" i="1" s="1"/>
  <c r="H325" i="1"/>
  <c r="J325" i="1" s="1"/>
  <c r="C325" i="1"/>
  <c r="M324" i="1"/>
  <c r="O324" i="1" s="1"/>
  <c r="H324" i="1"/>
  <c r="C324" i="1"/>
  <c r="M323" i="1"/>
  <c r="O323" i="1" s="1"/>
  <c r="H323" i="1"/>
  <c r="I323" i="1" s="1"/>
  <c r="K323" i="1" s="1"/>
  <c r="L323" i="1" s="1"/>
  <c r="C323" i="1"/>
  <c r="D323" i="1" s="1"/>
  <c r="M322" i="1"/>
  <c r="O322" i="1" s="1"/>
  <c r="H322" i="1"/>
  <c r="I322" i="1" s="1"/>
  <c r="K322" i="1" s="1"/>
  <c r="L322" i="1" s="1"/>
  <c r="C322" i="1"/>
  <c r="M321" i="1"/>
  <c r="N321" i="1" s="1"/>
  <c r="P321" i="1" s="1"/>
  <c r="Q321" i="1" s="1"/>
  <c r="H321" i="1"/>
  <c r="C321" i="1"/>
  <c r="M320" i="1"/>
  <c r="N320" i="1" s="1"/>
  <c r="P320" i="1" s="1"/>
  <c r="Q320" i="1" s="1"/>
  <c r="H320" i="1"/>
  <c r="I320" i="1" s="1"/>
  <c r="K320" i="1" s="1"/>
  <c r="L320" i="1" s="1"/>
  <c r="D320" i="1"/>
  <c r="C320" i="1"/>
  <c r="M319" i="1"/>
  <c r="O319" i="1" s="1"/>
  <c r="H319" i="1"/>
  <c r="J319" i="1" s="1"/>
  <c r="C319" i="1"/>
  <c r="D319" i="1" s="1"/>
  <c r="M318" i="1"/>
  <c r="H318" i="1"/>
  <c r="J318" i="1" s="1"/>
  <c r="C318" i="1"/>
  <c r="D318" i="1" s="1"/>
  <c r="M317" i="1"/>
  <c r="N317" i="1" s="1"/>
  <c r="P317" i="1" s="1"/>
  <c r="Q317" i="1" s="1"/>
  <c r="H317" i="1"/>
  <c r="I317" i="1" s="1"/>
  <c r="K317" i="1" s="1"/>
  <c r="L317" i="1" s="1"/>
  <c r="C317" i="1"/>
  <c r="D317" i="1" s="1"/>
  <c r="M316" i="1"/>
  <c r="O316" i="1" s="1"/>
  <c r="H316" i="1"/>
  <c r="C316" i="1"/>
  <c r="M315" i="1"/>
  <c r="O315" i="1" s="1"/>
  <c r="H315" i="1"/>
  <c r="I315" i="1" s="1"/>
  <c r="K315" i="1" s="1"/>
  <c r="L315" i="1" s="1"/>
  <c r="C315" i="1"/>
  <c r="D315" i="1" s="1"/>
  <c r="M314" i="1"/>
  <c r="H314" i="1"/>
  <c r="J314" i="1" s="1"/>
  <c r="C314" i="1"/>
  <c r="M313" i="1"/>
  <c r="N313" i="1" s="1"/>
  <c r="P313" i="1" s="1"/>
  <c r="Q313" i="1" s="1"/>
  <c r="H313" i="1"/>
  <c r="C313" i="1"/>
  <c r="M312" i="1"/>
  <c r="N312" i="1" s="1"/>
  <c r="P312" i="1" s="1"/>
  <c r="Q312" i="1" s="1"/>
  <c r="H312" i="1"/>
  <c r="J312" i="1" s="1"/>
  <c r="C312" i="1"/>
  <c r="M311" i="1"/>
  <c r="O311" i="1" s="1"/>
  <c r="H311" i="1"/>
  <c r="J311" i="1" s="1"/>
  <c r="C311" i="1"/>
  <c r="M310" i="1"/>
  <c r="H310" i="1"/>
  <c r="J310" i="1" s="1"/>
  <c r="C310" i="1"/>
  <c r="D310" i="1" s="1"/>
  <c r="M309" i="1"/>
  <c r="O309" i="1" s="1"/>
  <c r="H309" i="1"/>
  <c r="C309" i="1"/>
  <c r="M308" i="1"/>
  <c r="O308" i="1" s="1"/>
  <c r="H308" i="1"/>
  <c r="I308" i="1" s="1"/>
  <c r="K308" i="1" s="1"/>
  <c r="L308" i="1" s="1"/>
  <c r="C308" i="1"/>
  <c r="M307" i="1"/>
  <c r="O307" i="1" s="1"/>
  <c r="H307" i="1"/>
  <c r="I307" i="1" s="1"/>
  <c r="K307" i="1" s="1"/>
  <c r="L307" i="1" s="1"/>
  <c r="C307" i="1"/>
  <c r="M306" i="1"/>
  <c r="H306" i="1"/>
  <c r="J306" i="1" s="1"/>
  <c r="C306" i="1"/>
  <c r="D306" i="1" s="1"/>
  <c r="M305" i="1"/>
  <c r="H305" i="1"/>
  <c r="C305" i="1"/>
  <c r="M304" i="1"/>
  <c r="N304" i="1" s="1"/>
  <c r="P304" i="1" s="1"/>
  <c r="Q304" i="1" s="1"/>
  <c r="H304" i="1"/>
  <c r="J304" i="1" s="1"/>
  <c r="C304" i="1"/>
  <c r="D304" i="1" s="1"/>
  <c r="M303" i="1"/>
  <c r="N303" i="1" s="1"/>
  <c r="P303" i="1" s="1"/>
  <c r="Q303" i="1" s="1"/>
  <c r="H303" i="1"/>
  <c r="J303" i="1" s="1"/>
  <c r="C303" i="1"/>
  <c r="D303" i="1" s="1"/>
  <c r="M302" i="1"/>
  <c r="H302" i="1"/>
  <c r="J302" i="1" s="1"/>
  <c r="C302" i="1"/>
  <c r="D302" i="1" s="1"/>
  <c r="M301" i="1"/>
  <c r="O301" i="1" s="1"/>
  <c r="H301" i="1"/>
  <c r="I301" i="1" s="1"/>
  <c r="K301" i="1" s="1"/>
  <c r="L301" i="1" s="1"/>
  <c r="C301" i="1"/>
  <c r="D301" i="1" s="1"/>
  <c r="M300" i="1"/>
  <c r="O300" i="1" s="1"/>
  <c r="H300" i="1"/>
  <c r="J300" i="1" s="1"/>
  <c r="C300" i="1"/>
  <c r="M299" i="1"/>
  <c r="O299" i="1" s="1"/>
  <c r="H299" i="1"/>
  <c r="I299" i="1" s="1"/>
  <c r="K299" i="1" s="1"/>
  <c r="L299" i="1" s="1"/>
  <c r="C299" i="1"/>
  <c r="M298" i="1"/>
  <c r="H298" i="1"/>
  <c r="C298" i="1"/>
  <c r="M297" i="1"/>
  <c r="O297" i="1" s="1"/>
  <c r="H297" i="1"/>
  <c r="C297" i="1"/>
  <c r="M296" i="1"/>
  <c r="N296" i="1" s="1"/>
  <c r="P296" i="1" s="1"/>
  <c r="Q296" i="1" s="1"/>
  <c r="H296" i="1"/>
  <c r="J296" i="1" s="1"/>
  <c r="C296" i="1"/>
  <c r="M295" i="1"/>
  <c r="O295" i="1" s="1"/>
  <c r="H295" i="1"/>
  <c r="J295" i="1" s="1"/>
  <c r="C295" i="1"/>
  <c r="M294" i="1"/>
  <c r="H294" i="1"/>
  <c r="J294" i="1" s="1"/>
  <c r="C294" i="1"/>
  <c r="D294" i="1" s="1"/>
  <c r="M293" i="1"/>
  <c r="O293" i="1" s="1"/>
  <c r="H293" i="1"/>
  <c r="C293" i="1"/>
  <c r="M292" i="1"/>
  <c r="O292" i="1" s="1"/>
  <c r="H292" i="1"/>
  <c r="I292" i="1" s="1"/>
  <c r="K292" i="1" s="1"/>
  <c r="L292" i="1" s="1"/>
  <c r="C292" i="1"/>
  <c r="M291" i="1"/>
  <c r="O291" i="1" s="1"/>
  <c r="H291" i="1"/>
  <c r="I291" i="1" s="1"/>
  <c r="K291" i="1" s="1"/>
  <c r="L291" i="1" s="1"/>
  <c r="C291" i="1"/>
  <c r="M290" i="1"/>
  <c r="N290" i="1" s="1"/>
  <c r="P290" i="1" s="1"/>
  <c r="Q290" i="1" s="1"/>
  <c r="H290" i="1"/>
  <c r="J290" i="1" s="1"/>
  <c r="C290" i="1"/>
  <c r="D290" i="1" s="1"/>
  <c r="M289" i="1"/>
  <c r="H289" i="1"/>
  <c r="C289" i="1"/>
  <c r="M288" i="1"/>
  <c r="N288" i="1" s="1"/>
  <c r="P288" i="1" s="1"/>
  <c r="Q288" i="1" s="1"/>
  <c r="H288" i="1"/>
  <c r="J288" i="1" s="1"/>
  <c r="C288" i="1"/>
  <c r="D288" i="1" s="1"/>
  <c r="N287" i="1"/>
  <c r="P287" i="1" s="1"/>
  <c r="Q287" i="1" s="1"/>
  <c r="M287" i="1"/>
  <c r="O287" i="1" s="1"/>
  <c r="H287" i="1"/>
  <c r="J287" i="1" s="1"/>
  <c r="C287" i="1"/>
  <c r="D287" i="1" s="1"/>
  <c r="M286" i="1"/>
  <c r="H286" i="1"/>
  <c r="J286" i="1" s="1"/>
  <c r="C286" i="1"/>
  <c r="D286" i="1" s="1"/>
  <c r="M285" i="1"/>
  <c r="O285" i="1" s="1"/>
  <c r="H285" i="1"/>
  <c r="I285" i="1" s="1"/>
  <c r="K285" i="1" s="1"/>
  <c r="L285" i="1" s="1"/>
  <c r="C285" i="1"/>
  <c r="M284" i="1"/>
  <c r="H284" i="1"/>
  <c r="J284" i="1" s="1"/>
  <c r="C284" i="1"/>
  <c r="M283" i="1"/>
  <c r="O283" i="1" s="1"/>
  <c r="H283" i="1"/>
  <c r="C283" i="1"/>
  <c r="M282" i="1"/>
  <c r="N282" i="1" s="1"/>
  <c r="P282" i="1" s="1"/>
  <c r="Q282" i="1" s="1"/>
  <c r="H282" i="1"/>
  <c r="I282" i="1" s="1"/>
  <c r="K282" i="1" s="1"/>
  <c r="L282" i="1" s="1"/>
  <c r="C282" i="1"/>
  <c r="M281" i="1"/>
  <c r="H281" i="1"/>
  <c r="C281" i="1"/>
  <c r="M280" i="1"/>
  <c r="N280" i="1" s="1"/>
  <c r="P280" i="1" s="1"/>
  <c r="Q280" i="1" s="1"/>
  <c r="H280" i="1"/>
  <c r="J280" i="1" s="1"/>
  <c r="C280" i="1"/>
  <c r="D280" i="1" s="1"/>
  <c r="M279" i="1"/>
  <c r="H279" i="1"/>
  <c r="J279" i="1" s="1"/>
  <c r="C279" i="1"/>
  <c r="D279" i="1" s="1"/>
  <c r="M278" i="1"/>
  <c r="H278" i="1"/>
  <c r="J278" i="1" s="1"/>
  <c r="C278" i="1"/>
  <c r="D278" i="1" s="1"/>
  <c r="M277" i="1"/>
  <c r="O277" i="1" s="1"/>
  <c r="H277" i="1"/>
  <c r="I277" i="1" s="1"/>
  <c r="K277" i="1" s="1"/>
  <c r="L277" i="1" s="1"/>
  <c r="C277" i="1"/>
  <c r="D277" i="1" s="1"/>
  <c r="M276" i="1"/>
  <c r="O276" i="1" s="1"/>
  <c r="H276" i="1"/>
  <c r="I276" i="1" s="1"/>
  <c r="K276" i="1" s="1"/>
  <c r="L276" i="1" s="1"/>
  <c r="C276" i="1"/>
  <c r="M275" i="1"/>
  <c r="O275" i="1" s="1"/>
  <c r="H275" i="1"/>
  <c r="J275" i="1" s="1"/>
  <c r="C275" i="1"/>
  <c r="M274" i="1"/>
  <c r="N274" i="1" s="1"/>
  <c r="P274" i="1" s="1"/>
  <c r="Q274" i="1" s="1"/>
  <c r="H274" i="1"/>
  <c r="J274" i="1" s="1"/>
  <c r="D274" i="1"/>
  <c r="C274" i="1"/>
  <c r="M273" i="1"/>
  <c r="O273" i="1" s="1"/>
  <c r="H273" i="1"/>
  <c r="C273" i="1"/>
  <c r="M272" i="1"/>
  <c r="N272" i="1" s="1"/>
  <c r="P272" i="1" s="1"/>
  <c r="Q272" i="1" s="1"/>
  <c r="H272" i="1"/>
  <c r="J272" i="1" s="1"/>
  <c r="C272" i="1"/>
  <c r="D272" i="1" s="1"/>
  <c r="M271" i="1"/>
  <c r="H271" i="1"/>
  <c r="J271" i="1" s="1"/>
  <c r="C271" i="1"/>
  <c r="M270" i="1"/>
  <c r="H270" i="1"/>
  <c r="J270" i="1" s="1"/>
  <c r="C270" i="1"/>
  <c r="D270" i="1" s="1"/>
  <c r="M269" i="1"/>
  <c r="O269" i="1" s="1"/>
  <c r="H269" i="1"/>
  <c r="I269" i="1" s="1"/>
  <c r="K269" i="1" s="1"/>
  <c r="L269" i="1" s="1"/>
  <c r="C269" i="1"/>
  <c r="M268" i="1"/>
  <c r="O268" i="1" s="1"/>
  <c r="H268" i="1"/>
  <c r="C268" i="1"/>
  <c r="M267" i="1"/>
  <c r="O267" i="1" s="1"/>
  <c r="H267" i="1"/>
  <c r="J267" i="1" s="1"/>
  <c r="C267" i="1"/>
  <c r="M266" i="1"/>
  <c r="H266" i="1"/>
  <c r="C266" i="1"/>
  <c r="M265" i="1"/>
  <c r="O265" i="1" s="1"/>
  <c r="H265" i="1"/>
  <c r="C265" i="1"/>
  <c r="M264" i="1"/>
  <c r="N264" i="1" s="1"/>
  <c r="P264" i="1" s="1"/>
  <c r="Q264" i="1" s="1"/>
  <c r="H264" i="1"/>
  <c r="J264" i="1" s="1"/>
  <c r="C264" i="1"/>
  <c r="M263" i="1"/>
  <c r="O263" i="1" s="1"/>
  <c r="H263" i="1"/>
  <c r="J263" i="1" s="1"/>
  <c r="C263" i="1"/>
  <c r="M262" i="1"/>
  <c r="H262" i="1"/>
  <c r="J262" i="1" s="1"/>
  <c r="C262" i="1"/>
  <c r="M261" i="1"/>
  <c r="O261" i="1" s="1"/>
  <c r="H261" i="1"/>
  <c r="J261" i="1" s="1"/>
  <c r="C261" i="1"/>
  <c r="D261" i="1" s="1"/>
  <c r="M260" i="1"/>
  <c r="O260" i="1" s="1"/>
  <c r="H260" i="1"/>
  <c r="C260" i="1"/>
  <c r="M259" i="1"/>
  <c r="O259" i="1" s="1"/>
  <c r="H259" i="1"/>
  <c r="J259" i="1" s="1"/>
  <c r="C259" i="1"/>
  <c r="M258" i="1"/>
  <c r="N258" i="1" s="1"/>
  <c r="P258" i="1" s="1"/>
  <c r="Q258" i="1" s="1"/>
  <c r="H258" i="1"/>
  <c r="J258" i="1" s="1"/>
  <c r="C258" i="1"/>
  <c r="M257" i="1"/>
  <c r="N257" i="1" s="1"/>
  <c r="P257" i="1" s="1"/>
  <c r="Q257" i="1" s="1"/>
  <c r="H257" i="1"/>
  <c r="C257" i="1"/>
  <c r="M256" i="1"/>
  <c r="O256" i="1" s="1"/>
  <c r="H256" i="1"/>
  <c r="J256" i="1" s="1"/>
  <c r="C256" i="1"/>
  <c r="M255" i="1"/>
  <c r="N255" i="1" s="1"/>
  <c r="P255" i="1" s="1"/>
  <c r="Q255" i="1" s="1"/>
  <c r="H255" i="1"/>
  <c r="J255" i="1" s="1"/>
  <c r="C255" i="1"/>
  <c r="M254" i="1"/>
  <c r="H254" i="1"/>
  <c r="J254" i="1" s="1"/>
  <c r="C254" i="1"/>
  <c r="D254" i="1" s="1"/>
  <c r="M253" i="1"/>
  <c r="O253" i="1" s="1"/>
  <c r="H253" i="1"/>
  <c r="J253" i="1" s="1"/>
  <c r="D253" i="1"/>
  <c r="C253" i="1"/>
  <c r="M252" i="1"/>
  <c r="O252" i="1" s="1"/>
  <c r="H252" i="1"/>
  <c r="J252" i="1" s="1"/>
  <c r="C252" i="1"/>
  <c r="M251" i="1"/>
  <c r="O251" i="1" s="1"/>
  <c r="H251" i="1"/>
  <c r="I251" i="1" s="1"/>
  <c r="K251" i="1" s="1"/>
  <c r="L251" i="1" s="1"/>
  <c r="C251" i="1"/>
  <c r="M250" i="1"/>
  <c r="H250" i="1"/>
  <c r="J250" i="1" s="1"/>
  <c r="C250" i="1"/>
  <c r="M249" i="1"/>
  <c r="N249" i="1" s="1"/>
  <c r="P249" i="1" s="1"/>
  <c r="Q249" i="1" s="1"/>
  <c r="H249" i="1"/>
  <c r="C249" i="1"/>
  <c r="O248" i="1"/>
  <c r="M248" i="1"/>
  <c r="N248" i="1" s="1"/>
  <c r="P248" i="1" s="1"/>
  <c r="Q248" i="1" s="1"/>
  <c r="H248" i="1"/>
  <c r="J248" i="1" s="1"/>
  <c r="C248" i="1"/>
  <c r="M247" i="1"/>
  <c r="O247" i="1" s="1"/>
  <c r="H247" i="1"/>
  <c r="J247" i="1" s="1"/>
  <c r="C247" i="1"/>
  <c r="D247" i="1" s="1"/>
  <c r="M246" i="1"/>
  <c r="H246" i="1"/>
  <c r="J246" i="1" s="1"/>
  <c r="C246" i="1"/>
  <c r="M245" i="1"/>
  <c r="O245" i="1" s="1"/>
  <c r="H245" i="1"/>
  <c r="I245" i="1" s="1"/>
  <c r="K245" i="1" s="1"/>
  <c r="L245" i="1" s="1"/>
  <c r="C245" i="1"/>
  <c r="D245" i="1" s="1"/>
  <c r="M244" i="1"/>
  <c r="O244" i="1" s="1"/>
  <c r="H244" i="1"/>
  <c r="J244" i="1" s="1"/>
  <c r="C244" i="1"/>
  <c r="M243" i="1"/>
  <c r="O243" i="1" s="1"/>
  <c r="H243" i="1"/>
  <c r="I243" i="1" s="1"/>
  <c r="K243" i="1" s="1"/>
  <c r="L243" i="1" s="1"/>
  <c r="C243" i="1"/>
  <c r="M242" i="1"/>
  <c r="N242" i="1" s="1"/>
  <c r="P242" i="1" s="1"/>
  <c r="Q242" i="1" s="1"/>
  <c r="H242" i="1"/>
  <c r="J242" i="1" s="1"/>
  <c r="D242" i="1"/>
  <c r="C242" i="1"/>
  <c r="M241" i="1"/>
  <c r="O241" i="1" s="1"/>
  <c r="H241" i="1"/>
  <c r="C241" i="1"/>
  <c r="M240" i="1"/>
  <c r="N240" i="1" s="1"/>
  <c r="P240" i="1" s="1"/>
  <c r="Q240" i="1" s="1"/>
  <c r="H240" i="1"/>
  <c r="J240" i="1" s="1"/>
  <c r="D240" i="1"/>
  <c r="C240" i="1"/>
  <c r="M239" i="1"/>
  <c r="N239" i="1" s="1"/>
  <c r="P239" i="1" s="1"/>
  <c r="Q239" i="1" s="1"/>
  <c r="H239" i="1"/>
  <c r="J239" i="1" s="1"/>
  <c r="C239" i="1"/>
  <c r="M238" i="1"/>
  <c r="H238" i="1"/>
  <c r="J238" i="1" s="1"/>
  <c r="C238" i="1"/>
  <c r="M237" i="1"/>
  <c r="O237" i="1" s="1"/>
  <c r="H237" i="1"/>
  <c r="I237" i="1" s="1"/>
  <c r="K237" i="1" s="1"/>
  <c r="L237" i="1" s="1"/>
  <c r="C237" i="1"/>
  <c r="M236" i="1"/>
  <c r="O236" i="1" s="1"/>
  <c r="H236" i="1"/>
  <c r="I236" i="1" s="1"/>
  <c r="K236" i="1" s="1"/>
  <c r="L236" i="1" s="1"/>
  <c r="C236" i="1"/>
  <c r="M235" i="1"/>
  <c r="O235" i="1" s="1"/>
  <c r="H235" i="1"/>
  <c r="J235" i="1" s="1"/>
  <c r="C235" i="1"/>
  <c r="M234" i="1"/>
  <c r="H234" i="1"/>
  <c r="I234" i="1" s="1"/>
  <c r="K234" i="1" s="1"/>
  <c r="L234" i="1" s="1"/>
  <c r="C234" i="1"/>
  <c r="M233" i="1"/>
  <c r="N233" i="1" s="1"/>
  <c r="P233" i="1" s="1"/>
  <c r="Q233" i="1" s="1"/>
  <c r="H233" i="1"/>
  <c r="C233" i="1"/>
  <c r="M232" i="1"/>
  <c r="H232" i="1"/>
  <c r="J232" i="1" s="1"/>
  <c r="C232" i="1"/>
  <c r="M231" i="1"/>
  <c r="O231" i="1" s="1"/>
  <c r="H231" i="1"/>
  <c r="J231" i="1" s="1"/>
  <c r="C231" i="1"/>
  <c r="M230" i="1"/>
  <c r="H230" i="1"/>
  <c r="J230" i="1" s="1"/>
  <c r="C230" i="1"/>
  <c r="D230" i="1" s="1"/>
  <c r="M229" i="1"/>
  <c r="O229" i="1" s="1"/>
  <c r="H229" i="1"/>
  <c r="C229" i="1"/>
  <c r="M228" i="1"/>
  <c r="O228" i="1" s="1"/>
  <c r="H228" i="1"/>
  <c r="I228" i="1" s="1"/>
  <c r="K228" i="1" s="1"/>
  <c r="L228" i="1" s="1"/>
  <c r="C228" i="1"/>
  <c r="M227" i="1"/>
  <c r="O227" i="1" s="1"/>
  <c r="H227" i="1"/>
  <c r="I227" i="1" s="1"/>
  <c r="K227" i="1" s="1"/>
  <c r="L227" i="1" s="1"/>
  <c r="C227" i="1"/>
  <c r="M226" i="1"/>
  <c r="N226" i="1" s="1"/>
  <c r="P226" i="1" s="1"/>
  <c r="Q226" i="1" s="1"/>
  <c r="H226" i="1"/>
  <c r="J226" i="1" s="1"/>
  <c r="C226" i="1"/>
  <c r="M225" i="1"/>
  <c r="N225" i="1" s="1"/>
  <c r="P225" i="1" s="1"/>
  <c r="Q225" i="1" s="1"/>
  <c r="H225" i="1"/>
  <c r="C225" i="1"/>
  <c r="M224" i="1"/>
  <c r="O224" i="1" s="1"/>
  <c r="H224" i="1"/>
  <c r="J224" i="1" s="1"/>
  <c r="C224" i="1"/>
  <c r="D224" i="1" s="1"/>
  <c r="M223" i="1"/>
  <c r="O223" i="1" s="1"/>
  <c r="H223" i="1"/>
  <c r="J223" i="1" s="1"/>
  <c r="C223" i="1"/>
  <c r="D223" i="1" s="1"/>
  <c r="M222" i="1"/>
  <c r="H222" i="1"/>
  <c r="J222" i="1" s="1"/>
  <c r="C222" i="1"/>
  <c r="D222" i="1" s="1"/>
  <c r="M221" i="1"/>
  <c r="O221" i="1" s="1"/>
  <c r="H221" i="1"/>
  <c r="J221" i="1" s="1"/>
  <c r="C221" i="1"/>
  <c r="M220" i="1"/>
  <c r="O220" i="1" s="1"/>
  <c r="H220" i="1"/>
  <c r="I220" i="1" s="1"/>
  <c r="K220" i="1" s="1"/>
  <c r="L220" i="1" s="1"/>
  <c r="C220" i="1"/>
  <c r="M219" i="1"/>
  <c r="O219" i="1" s="1"/>
  <c r="H219" i="1"/>
  <c r="C219" i="1"/>
  <c r="M218" i="1"/>
  <c r="O218" i="1" s="1"/>
  <c r="H218" i="1"/>
  <c r="J218" i="1" s="1"/>
  <c r="C218" i="1"/>
  <c r="M217" i="1"/>
  <c r="N217" i="1" s="1"/>
  <c r="P217" i="1" s="1"/>
  <c r="Q217" i="1" s="1"/>
  <c r="H217" i="1"/>
  <c r="C217" i="1"/>
  <c r="O216" i="1"/>
  <c r="M216" i="1"/>
  <c r="N216" i="1" s="1"/>
  <c r="P216" i="1" s="1"/>
  <c r="Q216" i="1" s="1"/>
  <c r="H216" i="1"/>
  <c r="J216" i="1" s="1"/>
  <c r="C216" i="1"/>
  <c r="M215" i="1"/>
  <c r="H215" i="1"/>
  <c r="C215" i="1"/>
  <c r="D215" i="1" s="1"/>
  <c r="M214" i="1"/>
  <c r="H214" i="1"/>
  <c r="J214" i="1" s="1"/>
  <c r="C214" i="1"/>
  <c r="D214" i="1" s="1"/>
  <c r="M213" i="1"/>
  <c r="O213" i="1" s="1"/>
  <c r="H213" i="1"/>
  <c r="I213" i="1" s="1"/>
  <c r="K213" i="1" s="1"/>
  <c r="L213" i="1" s="1"/>
  <c r="C213" i="1"/>
  <c r="D213" i="1" s="1"/>
  <c r="M212" i="1"/>
  <c r="O212" i="1" s="1"/>
  <c r="H212" i="1"/>
  <c r="C212" i="1"/>
  <c r="M211" i="1"/>
  <c r="O211" i="1" s="1"/>
  <c r="H211" i="1"/>
  <c r="J211" i="1" s="1"/>
  <c r="C211" i="1"/>
  <c r="M210" i="1"/>
  <c r="H210" i="1"/>
  <c r="C210" i="1"/>
  <c r="M209" i="1"/>
  <c r="N209" i="1" s="1"/>
  <c r="P209" i="1" s="1"/>
  <c r="Q209" i="1" s="1"/>
  <c r="H209" i="1"/>
  <c r="C209" i="1"/>
  <c r="N208" i="1"/>
  <c r="P208" i="1" s="1"/>
  <c r="Q208" i="1" s="1"/>
  <c r="M208" i="1"/>
  <c r="O208" i="1" s="1"/>
  <c r="H208" i="1"/>
  <c r="J208" i="1" s="1"/>
  <c r="C208" i="1"/>
  <c r="M207" i="1"/>
  <c r="H207" i="1"/>
  <c r="J207" i="1" s="1"/>
  <c r="C207" i="1"/>
  <c r="D207" i="1" s="1"/>
  <c r="M206" i="1"/>
  <c r="H206" i="1"/>
  <c r="J206" i="1" s="1"/>
  <c r="D206" i="1"/>
  <c r="C206" i="1"/>
  <c r="M205" i="1"/>
  <c r="O205" i="1" s="1"/>
  <c r="H205" i="1"/>
  <c r="J205" i="1" s="1"/>
  <c r="C205" i="1"/>
  <c r="M204" i="1"/>
  <c r="O204" i="1" s="1"/>
  <c r="H204" i="1"/>
  <c r="I204" i="1" s="1"/>
  <c r="K204" i="1" s="1"/>
  <c r="L204" i="1" s="1"/>
  <c r="C204" i="1"/>
  <c r="M203" i="1"/>
  <c r="O203" i="1" s="1"/>
  <c r="H203" i="1"/>
  <c r="I203" i="1" s="1"/>
  <c r="K203" i="1" s="1"/>
  <c r="L203" i="1" s="1"/>
  <c r="C203" i="1"/>
  <c r="M202" i="1"/>
  <c r="O202" i="1" s="1"/>
  <c r="H202" i="1"/>
  <c r="J202" i="1" s="1"/>
  <c r="C202" i="1"/>
  <c r="M201" i="1"/>
  <c r="O201" i="1" s="1"/>
  <c r="H201" i="1"/>
  <c r="C201" i="1"/>
  <c r="M200" i="1"/>
  <c r="N200" i="1" s="1"/>
  <c r="P200" i="1" s="1"/>
  <c r="Q200" i="1" s="1"/>
  <c r="H200" i="1"/>
  <c r="C200" i="1"/>
  <c r="D200" i="1" s="1"/>
  <c r="N199" i="1"/>
  <c r="P199" i="1" s="1"/>
  <c r="Q199" i="1" s="1"/>
  <c r="M199" i="1"/>
  <c r="O199" i="1" s="1"/>
  <c r="H199" i="1"/>
  <c r="J199" i="1" s="1"/>
  <c r="C199" i="1"/>
  <c r="M198" i="1"/>
  <c r="O198" i="1" s="1"/>
  <c r="H198" i="1"/>
  <c r="C198" i="1"/>
  <c r="M197" i="1"/>
  <c r="N197" i="1" s="1"/>
  <c r="P197" i="1" s="1"/>
  <c r="Q197" i="1" s="1"/>
  <c r="H197" i="1"/>
  <c r="J197" i="1" s="1"/>
  <c r="C197" i="1"/>
  <c r="M196" i="1"/>
  <c r="H196" i="1"/>
  <c r="C196" i="1"/>
  <c r="M195" i="1"/>
  <c r="H195" i="1"/>
  <c r="C195" i="1"/>
  <c r="D195" i="1" s="1"/>
  <c r="M194" i="1"/>
  <c r="O194" i="1" s="1"/>
  <c r="H194" i="1"/>
  <c r="J194" i="1" s="1"/>
  <c r="C194" i="1"/>
  <c r="M193" i="1"/>
  <c r="H193" i="1"/>
  <c r="J193" i="1" s="1"/>
  <c r="C193" i="1"/>
  <c r="D193" i="1" s="1"/>
  <c r="M192" i="1"/>
  <c r="H192" i="1"/>
  <c r="I192" i="1" s="1"/>
  <c r="K192" i="1" s="1"/>
  <c r="L192" i="1" s="1"/>
  <c r="C192" i="1"/>
  <c r="D192" i="1" s="1"/>
  <c r="M191" i="1"/>
  <c r="O191" i="1" s="1"/>
  <c r="I191" i="1"/>
  <c r="K191" i="1" s="1"/>
  <c r="L191" i="1" s="1"/>
  <c r="H191" i="1"/>
  <c r="J191" i="1" s="1"/>
  <c r="C191" i="1"/>
  <c r="M190" i="1"/>
  <c r="O190" i="1" s="1"/>
  <c r="H190" i="1"/>
  <c r="I190" i="1" s="1"/>
  <c r="K190" i="1" s="1"/>
  <c r="L190" i="1" s="1"/>
  <c r="C190" i="1"/>
  <c r="Q189" i="1"/>
  <c r="M189" i="1"/>
  <c r="N189" i="1" s="1"/>
  <c r="P189" i="1" s="1"/>
  <c r="H189" i="1"/>
  <c r="I189" i="1" s="1"/>
  <c r="K189" i="1" s="1"/>
  <c r="L189" i="1" s="1"/>
  <c r="C189" i="1"/>
  <c r="M188" i="1"/>
  <c r="H188" i="1"/>
  <c r="J188" i="1" s="1"/>
  <c r="C188" i="1"/>
  <c r="M187" i="1"/>
  <c r="N187" i="1" s="1"/>
  <c r="P187" i="1" s="1"/>
  <c r="Q187" i="1" s="1"/>
  <c r="H187" i="1"/>
  <c r="C187" i="1"/>
  <c r="M186" i="1"/>
  <c r="N186" i="1" s="1"/>
  <c r="P186" i="1" s="1"/>
  <c r="Q186" i="1" s="1"/>
  <c r="H186" i="1"/>
  <c r="I186" i="1" s="1"/>
  <c r="K186" i="1" s="1"/>
  <c r="L186" i="1" s="1"/>
  <c r="C186" i="1"/>
  <c r="M185" i="1"/>
  <c r="O185" i="1" s="1"/>
  <c r="H185" i="1"/>
  <c r="I185" i="1" s="1"/>
  <c r="K185" i="1" s="1"/>
  <c r="L185" i="1" s="1"/>
  <c r="C185" i="1"/>
  <c r="D185" i="1" s="1"/>
  <c r="M184" i="1"/>
  <c r="O184" i="1" s="1"/>
  <c r="H184" i="1"/>
  <c r="J184" i="1" s="1"/>
  <c r="D184" i="1"/>
  <c r="C184" i="1"/>
  <c r="M183" i="1"/>
  <c r="N183" i="1" s="1"/>
  <c r="P183" i="1" s="1"/>
  <c r="Q183" i="1" s="1"/>
  <c r="H183" i="1"/>
  <c r="J183" i="1" s="1"/>
  <c r="C183" i="1"/>
  <c r="M182" i="1"/>
  <c r="O182" i="1" s="1"/>
  <c r="H182" i="1"/>
  <c r="J182" i="1" s="1"/>
  <c r="D182" i="1"/>
  <c r="C182" i="1"/>
  <c r="M181" i="1"/>
  <c r="O181" i="1" s="1"/>
  <c r="H181" i="1"/>
  <c r="J181" i="1" s="1"/>
  <c r="C181" i="1"/>
  <c r="M180" i="1"/>
  <c r="H180" i="1"/>
  <c r="C180" i="1"/>
  <c r="M179" i="1"/>
  <c r="H179" i="1"/>
  <c r="C179" i="1"/>
  <c r="M178" i="1"/>
  <c r="O178" i="1" s="1"/>
  <c r="H178" i="1"/>
  <c r="C178" i="1"/>
  <c r="D178" i="1" s="1"/>
  <c r="M177" i="1"/>
  <c r="O177" i="1" s="1"/>
  <c r="H177" i="1"/>
  <c r="C177" i="1"/>
  <c r="M176" i="1"/>
  <c r="N176" i="1" s="1"/>
  <c r="P176" i="1" s="1"/>
  <c r="Q176" i="1" s="1"/>
  <c r="H176" i="1"/>
  <c r="J176" i="1" s="1"/>
  <c r="C176" i="1"/>
  <c r="M175" i="1"/>
  <c r="H175" i="1"/>
  <c r="D175" i="1"/>
  <c r="C175" i="1"/>
  <c r="N174" i="1"/>
  <c r="P174" i="1" s="1"/>
  <c r="Q174" i="1" s="1"/>
  <c r="M174" i="1"/>
  <c r="O174" i="1" s="1"/>
  <c r="H174" i="1"/>
  <c r="J174" i="1" s="1"/>
  <c r="C174" i="1"/>
  <c r="M173" i="1"/>
  <c r="O173" i="1" s="1"/>
  <c r="H173" i="1"/>
  <c r="J173" i="1" s="1"/>
  <c r="C173" i="1"/>
  <c r="D173" i="1" s="1"/>
  <c r="M172" i="1"/>
  <c r="I172" i="1"/>
  <c r="K172" i="1" s="1"/>
  <c r="L172" i="1" s="1"/>
  <c r="H172" i="1"/>
  <c r="J172" i="1" s="1"/>
  <c r="D172" i="1"/>
  <c r="C172" i="1"/>
  <c r="M171" i="1"/>
  <c r="O171" i="1" s="1"/>
  <c r="H171" i="1"/>
  <c r="I171" i="1" s="1"/>
  <c r="K171" i="1" s="1"/>
  <c r="L171" i="1" s="1"/>
  <c r="C171" i="1"/>
  <c r="M170" i="1"/>
  <c r="O170" i="1" s="1"/>
  <c r="J170" i="1"/>
  <c r="H170" i="1"/>
  <c r="I170" i="1" s="1"/>
  <c r="K170" i="1" s="1"/>
  <c r="L170" i="1" s="1"/>
  <c r="C170" i="1"/>
  <c r="M169" i="1"/>
  <c r="O169" i="1" s="1"/>
  <c r="H169" i="1"/>
  <c r="J169" i="1" s="1"/>
  <c r="C169" i="1"/>
  <c r="O168" i="1"/>
  <c r="M168" i="1"/>
  <c r="N168" i="1" s="1"/>
  <c r="P168" i="1" s="1"/>
  <c r="Q168" i="1" s="1"/>
  <c r="H168" i="1"/>
  <c r="J168" i="1" s="1"/>
  <c r="C168" i="1"/>
  <c r="M167" i="1"/>
  <c r="N167" i="1" s="1"/>
  <c r="P167" i="1" s="1"/>
  <c r="Q167" i="1" s="1"/>
  <c r="H167" i="1"/>
  <c r="C167" i="1"/>
  <c r="D167" i="1" s="1"/>
  <c r="M166" i="1"/>
  <c r="O166" i="1" s="1"/>
  <c r="I166" i="1"/>
  <c r="K166" i="1" s="1"/>
  <c r="L166" i="1" s="1"/>
  <c r="H166" i="1"/>
  <c r="J166" i="1" s="1"/>
  <c r="C166" i="1"/>
  <c r="M165" i="1"/>
  <c r="O165" i="1" s="1"/>
  <c r="H165" i="1"/>
  <c r="J165" i="1" s="1"/>
  <c r="C165" i="1"/>
  <c r="D165" i="1" s="1"/>
  <c r="M164" i="1"/>
  <c r="H164" i="1"/>
  <c r="C164" i="1"/>
  <c r="M163" i="1"/>
  <c r="O163" i="1" s="1"/>
  <c r="H163" i="1"/>
  <c r="C163" i="1"/>
  <c r="M162" i="1"/>
  <c r="O162" i="1" s="1"/>
  <c r="H162" i="1"/>
  <c r="I162" i="1" s="1"/>
  <c r="K162" i="1" s="1"/>
  <c r="L162" i="1" s="1"/>
  <c r="C162" i="1"/>
  <c r="M161" i="1"/>
  <c r="N161" i="1" s="1"/>
  <c r="P161" i="1" s="1"/>
  <c r="Q161" i="1" s="1"/>
  <c r="H161" i="1"/>
  <c r="C161" i="1"/>
  <c r="M160" i="1"/>
  <c r="N160" i="1" s="1"/>
  <c r="P160" i="1" s="1"/>
  <c r="Q160" i="1" s="1"/>
  <c r="H160" i="1"/>
  <c r="J160" i="1" s="1"/>
  <c r="C160" i="1"/>
  <c r="M159" i="1"/>
  <c r="H159" i="1"/>
  <c r="C159" i="1"/>
  <c r="D159" i="1" s="1"/>
  <c r="M158" i="1"/>
  <c r="H158" i="1"/>
  <c r="C158" i="1"/>
  <c r="D158" i="1" s="1"/>
  <c r="M157" i="1"/>
  <c r="O157" i="1" s="1"/>
  <c r="H157" i="1"/>
  <c r="J157" i="1" s="1"/>
  <c r="C157" i="1"/>
  <c r="M156" i="1"/>
  <c r="N156" i="1" s="1"/>
  <c r="P156" i="1" s="1"/>
  <c r="Q156" i="1" s="1"/>
  <c r="H156" i="1"/>
  <c r="C156" i="1"/>
  <c r="M155" i="1"/>
  <c r="H155" i="1"/>
  <c r="I155" i="1" s="1"/>
  <c r="K155" i="1" s="1"/>
  <c r="L155" i="1" s="1"/>
  <c r="C155" i="1"/>
  <c r="M154" i="1"/>
  <c r="O154" i="1" s="1"/>
  <c r="H154" i="1"/>
  <c r="J154" i="1" s="1"/>
  <c r="C154" i="1"/>
  <c r="D154" i="1" s="1"/>
  <c r="M153" i="1"/>
  <c r="N153" i="1" s="1"/>
  <c r="P153" i="1" s="1"/>
  <c r="Q153" i="1" s="1"/>
  <c r="H153" i="1"/>
  <c r="J153" i="1" s="1"/>
  <c r="C153" i="1"/>
  <c r="M152" i="1"/>
  <c r="H152" i="1"/>
  <c r="J152" i="1" s="1"/>
  <c r="C152" i="1"/>
  <c r="N151" i="1"/>
  <c r="P151" i="1" s="1"/>
  <c r="Q151" i="1" s="1"/>
  <c r="M151" i="1"/>
  <c r="O151" i="1" s="1"/>
  <c r="H151" i="1"/>
  <c r="I151" i="1" s="1"/>
  <c r="K151" i="1" s="1"/>
  <c r="L151" i="1" s="1"/>
  <c r="C151" i="1"/>
  <c r="D151" i="1" s="1"/>
  <c r="M150" i="1"/>
  <c r="H150" i="1"/>
  <c r="C150" i="1"/>
  <c r="D150" i="1" s="1"/>
  <c r="M149" i="1"/>
  <c r="O149" i="1" s="1"/>
  <c r="H149" i="1"/>
  <c r="J149" i="1" s="1"/>
  <c r="C149" i="1"/>
  <c r="D149" i="1" s="1"/>
  <c r="M148" i="1"/>
  <c r="I148" i="1"/>
  <c r="K148" i="1" s="1"/>
  <c r="L148" i="1" s="1"/>
  <c r="H148" i="1"/>
  <c r="J148" i="1" s="1"/>
  <c r="C148" i="1"/>
  <c r="M147" i="1"/>
  <c r="O147" i="1" s="1"/>
  <c r="I147" i="1"/>
  <c r="K147" i="1" s="1"/>
  <c r="L147" i="1" s="1"/>
  <c r="H147" i="1"/>
  <c r="J147" i="1" s="1"/>
  <c r="C147" i="1"/>
  <c r="M146" i="1"/>
  <c r="O146" i="1" s="1"/>
  <c r="I146" i="1"/>
  <c r="K146" i="1" s="1"/>
  <c r="L146" i="1" s="1"/>
  <c r="H146" i="1"/>
  <c r="J146" i="1" s="1"/>
  <c r="C146" i="1"/>
  <c r="D146" i="1" s="1"/>
  <c r="M145" i="1"/>
  <c r="H145" i="1"/>
  <c r="J145" i="1" s="1"/>
  <c r="C145" i="1"/>
  <c r="M144" i="1"/>
  <c r="N144" i="1" s="1"/>
  <c r="P144" i="1" s="1"/>
  <c r="Q144" i="1" s="1"/>
  <c r="H144" i="1"/>
  <c r="J144" i="1" s="1"/>
  <c r="C144" i="1"/>
  <c r="M143" i="1"/>
  <c r="N143" i="1" s="1"/>
  <c r="P143" i="1" s="1"/>
  <c r="Q143" i="1" s="1"/>
  <c r="H143" i="1"/>
  <c r="C143" i="1"/>
  <c r="M142" i="1"/>
  <c r="O142" i="1" s="1"/>
  <c r="H142" i="1"/>
  <c r="J142" i="1" s="1"/>
  <c r="C142" i="1"/>
  <c r="M141" i="1"/>
  <c r="O141" i="1" s="1"/>
  <c r="H141" i="1"/>
  <c r="J141" i="1" s="1"/>
  <c r="C141" i="1"/>
  <c r="M140" i="1"/>
  <c r="N140" i="1" s="1"/>
  <c r="P140" i="1" s="1"/>
  <c r="Q140" i="1" s="1"/>
  <c r="H140" i="1"/>
  <c r="C140" i="1"/>
  <c r="M139" i="1"/>
  <c r="O139" i="1" s="1"/>
  <c r="H139" i="1"/>
  <c r="I139" i="1" s="1"/>
  <c r="K139" i="1" s="1"/>
  <c r="L139" i="1" s="1"/>
  <c r="C139" i="1"/>
  <c r="M138" i="1"/>
  <c r="O138" i="1" s="1"/>
  <c r="H138" i="1"/>
  <c r="J138" i="1" s="1"/>
  <c r="C138" i="1"/>
  <c r="D138" i="1" s="1"/>
  <c r="M137" i="1"/>
  <c r="O137" i="1" s="1"/>
  <c r="H137" i="1"/>
  <c r="C137" i="1"/>
  <c r="M136" i="1"/>
  <c r="N136" i="1" s="1"/>
  <c r="P136" i="1" s="1"/>
  <c r="Q136" i="1" s="1"/>
  <c r="H136" i="1"/>
  <c r="J136" i="1" s="1"/>
  <c r="C136" i="1"/>
  <c r="O135" i="1"/>
  <c r="M135" i="1"/>
  <c r="N135" i="1" s="1"/>
  <c r="P135" i="1" s="1"/>
  <c r="Q135" i="1" s="1"/>
  <c r="H135" i="1"/>
  <c r="J135" i="1" s="1"/>
  <c r="C135" i="1"/>
  <c r="M134" i="1"/>
  <c r="O134" i="1" s="1"/>
  <c r="I134" i="1"/>
  <c r="K134" i="1" s="1"/>
  <c r="L134" i="1" s="1"/>
  <c r="H134" i="1"/>
  <c r="J134" i="1" s="1"/>
  <c r="C134" i="1"/>
  <c r="D134" i="1" s="1"/>
  <c r="M133" i="1"/>
  <c r="O133" i="1" s="1"/>
  <c r="H133" i="1"/>
  <c r="J133" i="1" s="1"/>
  <c r="C133" i="1"/>
  <c r="M132" i="1"/>
  <c r="H132" i="1"/>
  <c r="J132" i="1" s="1"/>
  <c r="D132" i="1"/>
  <c r="C132" i="1"/>
  <c r="N131" i="1"/>
  <c r="P131" i="1" s="1"/>
  <c r="Q131" i="1" s="1"/>
  <c r="M131" i="1"/>
  <c r="O131" i="1" s="1"/>
  <c r="H131" i="1"/>
  <c r="I131" i="1" s="1"/>
  <c r="K131" i="1" s="1"/>
  <c r="L131" i="1" s="1"/>
  <c r="C131" i="1"/>
  <c r="M130" i="1"/>
  <c r="O130" i="1" s="1"/>
  <c r="H130" i="1"/>
  <c r="C130" i="1"/>
  <c r="M129" i="1"/>
  <c r="N129" i="1" s="1"/>
  <c r="P129" i="1" s="1"/>
  <c r="Q129" i="1" s="1"/>
  <c r="H129" i="1"/>
  <c r="J129" i="1" s="1"/>
  <c r="C129" i="1"/>
  <c r="M128" i="1"/>
  <c r="H128" i="1"/>
  <c r="J128" i="1" s="1"/>
  <c r="C128" i="1"/>
  <c r="M127" i="1"/>
  <c r="O127" i="1" s="1"/>
  <c r="H127" i="1"/>
  <c r="I127" i="1" s="1"/>
  <c r="K127" i="1" s="1"/>
  <c r="L127" i="1" s="1"/>
  <c r="C127" i="1"/>
  <c r="M126" i="1"/>
  <c r="H126" i="1"/>
  <c r="C126" i="1"/>
  <c r="M125" i="1"/>
  <c r="O125" i="1" s="1"/>
  <c r="H125" i="1"/>
  <c r="J125" i="1" s="1"/>
  <c r="C125" i="1"/>
  <c r="D125" i="1" s="1"/>
  <c r="M124" i="1"/>
  <c r="O124" i="1" s="1"/>
  <c r="H124" i="1"/>
  <c r="C124" i="1"/>
  <c r="M123" i="1"/>
  <c r="O123" i="1" s="1"/>
  <c r="H123" i="1"/>
  <c r="I123" i="1" s="1"/>
  <c r="K123" i="1" s="1"/>
  <c r="L123" i="1" s="1"/>
  <c r="C123" i="1"/>
  <c r="M122" i="1"/>
  <c r="O122" i="1" s="1"/>
  <c r="H122" i="1"/>
  <c r="I122" i="1" s="1"/>
  <c r="K122" i="1" s="1"/>
  <c r="L122" i="1" s="1"/>
  <c r="C122" i="1"/>
  <c r="M121" i="1"/>
  <c r="O121" i="1" s="1"/>
  <c r="I121" i="1"/>
  <c r="K121" i="1" s="1"/>
  <c r="L121" i="1" s="1"/>
  <c r="H121" i="1"/>
  <c r="J121" i="1" s="1"/>
  <c r="C121" i="1"/>
  <c r="M120" i="1"/>
  <c r="O120" i="1" s="1"/>
  <c r="H120" i="1"/>
  <c r="J120" i="1" s="1"/>
  <c r="C120" i="1"/>
  <c r="M119" i="1"/>
  <c r="O119" i="1" s="1"/>
  <c r="H119" i="1"/>
  <c r="I119" i="1" s="1"/>
  <c r="K119" i="1" s="1"/>
  <c r="L119" i="1" s="1"/>
  <c r="C119" i="1"/>
  <c r="M118" i="1"/>
  <c r="O118" i="1" s="1"/>
  <c r="H118" i="1"/>
  <c r="J118" i="1" s="1"/>
  <c r="C118" i="1"/>
  <c r="M117" i="1"/>
  <c r="O117" i="1" s="1"/>
  <c r="H117" i="1"/>
  <c r="J117" i="1" s="1"/>
  <c r="C117" i="1"/>
  <c r="M116" i="1"/>
  <c r="H116" i="1"/>
  <c r="J116" i="1" s="1"/>
  <c r="C116" i="1"/>
  <c r="M115" i="1"/>
  <c r="O115" i="1" s="1"/>
  <c r="H115" i="1"/>
  <c r="C115" i="1"/>
  <c r="M114" i="1"/>
  <c r="O114" i="1" s="1"/>
  <c r="H114" i="1"/>
  <c r="J114" i="1" s="1"/>
  <c r="C114" i="1"/>
  <c r="D114" i="1" s="1"/>
  <c r="M113" i="1"/>
  <c r="O113" i="1" s="1"/>
  <c r="H113" i="1"/>
  <c r="J113" i="1" s="1"/>
  <c r="C113" i="1"/>
  <c r="M112" i="1"/>
  <c r="O112" i="1" s="1"/>
  <c r="H112" i="1"/>
  <c r="J112" i="1" s="1"/>
  <c r="C112" i="1"/>
  <c r="M111" i="1"/>
  <c r="O111" i="1" s="1"/>
  <c r="H111" i="1"/>
  <c r="J111" i="1" s="1"/>
  <c r="C111" i="1"/>
  <c r="M110" i="1"/>
  <c r="O110" i="1" s="1"/>
  <c r="I110" i="1"/>
  <c r="K110" i="1" s="1"/>
  <c r="L110" i="1" s="1"/>
  <c r="H110" i="1"/>
  <c r="J110" i="1" s="1"/>
  <c r="C110" i="1"/>
  <c r="M109" i="1"/>
  <c r="O109" i="1" s="1"/>
  <c r="H109" i="1"/>
  <c r="J109" i="1" s="1"/>
  <c r="C109" i="1"/>
  <c r="M108" i="1"/>
  <c r="O108" i="1" s="1"/>
  <c r="H108" i="1"/>
  <c r="I108" i="1" s="1"/>
  <c r="K108" i="1" s="1"/>
  <c r="L108" i="1" s="1"/>
  <c r="C108" i="1"/>
  <c r="M107" i="1"/>
  <c r="H107" i="1"/>
  <c r="C107" i="1"/>
  <c r="M106" i="1"/>
  <c r="O106" i="1" s="1"/>
  <c r="H106" i="1"/>
  <c r="C106" i="1"/>
  <c r="M105" i="1"/>
  <c r="H105" i="1"/>
  <c r="C105" i="1"/>
  <c r="M104" i="1"/>
  <c r="H104" i="1"/>
  <c r="J104" i="1" s="1"/>
  <c r="C104" i="1"/>
  <c r="M103" i="1"/>
  <c r="H103" i="1"/>
  <c r="C103" i="1"/>
  <c r="M102" i="1"/>
  <c r="H102" i="1"/>
  <c r="J102" i="1" s="1"/>
  <c r="C102" i="1"/>
  <c r="D102" i="1" s="1"/>
  <c r="M101" i="1"/>
  <c r="O101" i="1" s="1"/>
  <c r="H101" i="1"/>
  <c r="J101" i="1" s="1"/>
  <c r="C101" i="1"/>
  <c r="D101" i="1" s="1"/>
  <c r="M100" i="1"/>
  <c r="H100" i="1"/>
  <c r="J100" i="1" s="1"/>
  <c r="C100" i="1"/>
  <c r="D100" i="1" s="1"/>
  <c r="M99" i="1"/>
  <c r="O99" i="1" s="1"/>
  <c r="H99" i="1"/>
  <c r="J99" i="1" s="1"/>
  <c r="C99" i="1"/>
  <c r="M98" i="1"/>
  <c r="O98" i="1" s="1"/>
  <c r="I98" i="1"/>
  <c r="K98" i="1" s="1"/>
  <c r="L98" i="1" s="1"/>
  <c r="H98" i="1"/>
  <c r="J98" i="1" s="1"/>
  <c r="C98" i="1"/>
  <c r="D98" i="1" s="1"/>
  <c r="M97" i="1"/>
  <c r="H97" i="1"/>
  <c r="J97" i="1" s="1"/>
  <c r="C97" i="1"/>
  <c r="M96" i="1"/>
  <c r="H96" i="1"/>
  <c r="J96" i="1" s="1"/>
  <c r="C96" i="1"/>
  <c r="M95" i="1"/>
  <c r="H95" i="1"/>
  <c r="D95" i="1"/>
  <c r="C95" i="1"/>
  <c r="M94" i="1"/>
  <c r="O94" i="1" s="1"/>
  <c r="H94" i="1"/>
  <c r="J94" i="1" s="1"/>
  <c r="C94" i="1"/>
  <c r="D94" i="1" s="1"/>
  <c r="M93" i="1"/>
  <c r="O93" i="1" s="1"/>
  <c r="H93" i="1"/>
  <c r="J93" i="1" s="1"/>
  <c r="C93" i="1"/>
  <c r="M92" i="1"/>
  <c r="O92" i="1" s="1"/>
  <c r="H92" i="1"/>
  <c r="J92" i="1" s="1"/>
  <c r="C92" i="1"/>
  <c r="M91" i="1"/>
  <c r="O91" i="1" s="1"/>
  <c r="H91" i="1"/>
  <c r="J91" i="1" s="1"/>
  <c r="C91" i="1"/>
  <c r="M90" i="1"/>
  <c r="O90" i="1" s="1"/>
  <c r="H90" i="1"/>
  <c r="J90" i="1" s="1"/>
  <c r="C90" i="1"/>
  <c r="M89" i="1"/>
  <c r="O89" i="1" s="1"/>
  <c r="H89" i="1"/>
  <c r="J89" i="1" s="1"/>
  <c r="C89" i="1"/>
  <c r="M88" i="1"/>
  <c r="O88" i="1" s="1"/>
  <c r="H88" i="1"/>
  <c r="J88" i="1" s="1"/>
  <c r="C88" i="1"/>
  <c r="M87" i="1"/>
  <c r="H87" i="1"/>
  <c r="J87" i="1" s="1"/>
  <c r="C87" i="1"/>
  <c r="D87" i="1" s="1"/>
  <c r="M86" i="1"/>
  <c r="O86" i="1" s="1"/>
  <c r="H86" i="1"/>
  <c r="J86" i="1" s="1"/>
  <c r="C86" i="1"/>
  <c r="M85" i="1"/>
  <c r="O85" i="1" s="1"/>
  <c r="H85" i="1"/>
  <c r="J85" i="1" s="1"/>
  <c r="C85" i="1"/>
  <c r="M84" i="1"/>
  <c r="N84" i="1" s="1"/>
  <c r="P84" i="1" s="1"/>
  <c r="Q84" i="1" s="1"/>
  <c r="H84" i="1"/>
  <c r="C84" i="1"/>
  <c r="M83" i="1"/>
  <c r="H83" i="1"/>
  <c r="I83" i="1" s="1"/>
  <c r="K83" i="1" s="1"/>
  <c r="L83" i="1" s="1"/>
  <c r="C83" i="1"/>
  <c r="M82" i="1"/>
  <c r="O82" i="1" s="1"/>
  <c r="H82" i="1"/>
  <c r="I82" i="1" s="1"/>
  <c r="K82" i="1" s="1"/>
  <c r="L82" i="1" s="1"/>
  <c r="C82" i="1"/>
  <c r="M81" i="1"/>
  <c r="H81" i="1"/>
  <c r="J81" i="1" s="1"/>
  <c r="D81" i="1"/>
  <c r="C81" i="1"/>
  <c r="M80" i="1"/>
  <c r="N80" i="1" s="1"/>
  <c r="P80" i="1" s="1"/>
  <c r="Q80" i="1" s="1"/>
  <c r="H80" i="1"/>
  <c r="J80" i="1" s="1"/>
  <c r="C80" i="1"/>
  <c r="M79" i="1"/>
  <c r="N79" i="1" s="1"/>
  <c r="P79" i="1" s="1"/>
  <c r="Q79" i="1" s="1"/>
  <c r="H79" i="1"/>
  <c r="I79" i="1" s="1"/>
  <c r="K79" i="1" s="1"/>
  <c r="L79" i="1" s="1"/>
  <c r="C79" i="1"/>
  <c r="D79" i="1" s="1"/>
  <c r="N78" i="1"/>
  <c r="P78" i="1" s="1"/>
  <c r="Q78" i="1" s="1"/>
  <c r="M78" i="1"/>
  <c r="O78" i="1" s="1"/>
  <c r="H78" i="1"/>
  <c r="J78" i="1" s="1"/>
  <c r="C78" i="1"/>
  <c r="D78" i="1" s="1"/>
  <c r="M77" i="1"/>
  <c r="O77" i="1" s="1"/>
  <c r="H77" i="1"/>
  <c r="J77" i="1" s="1"/>
  <c r="C77" i="1"/>
  <c r="D77" i="1" s="1"/>
  <c r="M76" i="1"/>
  <c r="N76" i="1" s="1"/>
  <c r="P76" i="1" s="1"/>
  <c r="Q76" i="1" s="1"/>
  <c r="J76" i="1"/>
  <c r="H76" i="1"/>
  <c r="I76" i="1" s="1"/>
  <c r="K76" i="1" s="1"/>
  <c r="L76" i="1" s="1"/>
  <c r="C76" i="1"/>
  <c r="M75" i="1"/>
  <c r="O75" i="1" s="1"/>
  <c r="H75" i="1"/>
  <c r="C75" i="1"/>
  <c r="M74" i="1"/>
  <c r="O74" i="1" s="1"/>
  <c r="H74" i="1"/>
  <c r="J74" i="1" s="1"/>
  <c r="C74" i="1"/>
  <c r="D74" i="1" s="1"/>
  <c r="M73" i="1"/>
  <c r="O73" i="1" s="1"/>
  <c r="H73" i="1"/>
  <c r="C73" i="1"/>
  <c r="M72" i="1"/>
  <c r="N72" i="1" s="1"/>
  <c r="P72" i="1" s="1"/>
  <c r="Q72" i="1" s="1"/>
  <c r="H72" i="1"/>
  <c r="J72" i="1" s="1"/>
  <c r="C72" i="1"/>
  <c r="M71" i="1"/>
  <c r="H71" i="1"/>
  <c r="J71" i="1" s="1"/>
  <c r="D71" i="1"/>
  <c r="C71" i="1"/>
  <c r="M70" i="1"/>
  <c r="O70" i="1" s="1"/>
  <c r="H70" i="1"/>
  <c r="J70" i="1" s="1"/>
  <c r="C70" i="1"/>
  <c r="M69" i="1"/>
  <c r="O69" i="1" s="1"/>
  <c r="H69" i="1"/>
  <c r="J69" i="1" s="1"/>
  <c r="C69" i="1"/>
  <c r="D69" i="1" s="1"/>
  <c r="M68" i="1"/>
  <c r="H68" i="1"/>
  <c r="I68" i="1" s="1"/>
  <c r="K68" i="1" s="1"/>
  <c r="L68" i="1" s="1"/>
  <c r="C68" i="1"/>
  <c r="M67" i="1"/>
  <c r="O67" i="1" s="1"/>
  <c r="H67" i="1"/>
  <c r="J67" i="1" s="1"/>
  <c r="C67" i="1"/>
  <c r="M66" i="1"/>
  <c r="O66" i="1" s="1"/>
  <c r="H66" i="1"/>
  <c r="J66" i="1" s="1"/>
  <c r="C66" i="1"/>
  <c r="D66" i="1" s="1"/>
  <c r="M65" i="1"/>
  <c r="O65" i="1" s="1"/>
  <c r="H65" i="1"/>
  <c r="J65" i="1" s="1"/>
  <c r="C65" i="1"/>
  <c r="M64" i="1"/>
  <c r="H64" i="1"/>
  <c r="J64" i="1" s="1"/>
  <c r="C64" i="1"/>
  <c r="M63" i="1"/>
  <c r="O63" i="1" s="1"/>
  <c r="H63" i="1"/>
  <c r="C63" i="1"/>
  <c r="M62" i="1"/>
  <c r="O62" i="1" s="1"/>
  <c r="H62" i="1"/>
  <c r="C62" i="1"/>
  <c r="M61" i="1"/>
  <c r="O61" i="1" s="1"/>
  <c r="H61" i="1"/>
  <c r="J61" i="1" s="1"/>
  <c r="C61" i="1"/>
  <c r="D61" i="1" s="1"/>
  <c r="M60" i="1"/>
  <c r="O60" i="1" s="1"/>
  <c r="H60" i="1"/>
  <c r="C60" i="1"/>
  <c r="M59" i="1"/>
  <c r="O59" i="1" s="1"/>
  <c r="J59" i="1"/>
  <c r="H59" i="1"/>
  <c r="I59" i="1" s="1"/>
  <c r="K59" i="1" s="1"/>
  <c r="L59" i="1" s="1"/>
  <c r="C59" i="1"/>
  <c r="M58" i="1"/>
  <c r="O58" i="1" s="1"/>
  <c r="H58" i="1"/>
  <c r="I58" i="1" s="1"/>
  <c r="K58" i="1" s="1"/>
  <c r="L58" i="1" s="1"/>
  <c r="C58" i="1"/>
  <c r="D58" i="1" s="1"/>
  <c r="M57" i="1"/>
  <c r="N57" i="1" s="1"/>
  <c r="P57" i="1" s="1"/>
  <c r="Q57" i="1" s="1"/>
  <c r="I57" i="1"/>
  <c r="K57" i="1" s="1"/>
  <c r="L57" i="1" s="1"/>
  <c r="H57" i="1"/>
  <c r="J57" i="1" s="1"/>
  <c r="C57" i="1"/>
  <c r="M56" i="1"/>
  <c r="N56" i="1" s="1"/>
  <c r="P56" i="1" s="1"/>
  <c r="Q56" i="1" s="1"/>
  <c r="H56" i="1"/>
  <c r="J56" i="1" s="1"/>
  <c r="C56" i="1"/>
  <c r="M55" i="1"/>
  <c r="N55" i="1" s="1"/>
  <c r="P55" i="1" s="1"/>
  <c r="Q55" i="1" s="1"/>
  <c r="H55" i="1"/>
  <c r="I55" i="1" s="1"/>
  <c r="K55" i="1" s="1"/>
  <c r="L55" i="1" s="1"/>
  <c r="C55" i="1"/>
  <c r="M54" i="1"/>
  <c r="O54" i="1" s="1"/>
  <c r="H54" i="1"/>
  <c r="C54" i="1"/>
  <c r="D54" i="1" s="1"/>
  <c r="M53" i="1"/>
  <c r="O53" i="1" s="1"/>
  <c r="H53" i="1"/>
  <c r="J53" i="1" s="1"/>
  <c r="D53" i="1"/>
  <c r="C53" i="1"/>
  <c r="M52" i="1"/>
  <c r="N52" i="1" s="1"/>
  <c r="P52" i="1" s="1"/>
  <c r="Q52" i="1" s="1"/>
  <c r="J52" i="1"/>
  <c r="I52" i="1"/>
  <c r="K52" i="1" s="1"/>
  <c r="L52" i="1" s="1"/>
  <c r="H52" i="1"/>
  <c r="C52" i="1"/>
  <c r="M51" i="1"/>
  <c r="O51" i="1" s="1"/>
  <c r="H51" i="1"/>
  <c r="I51" i="1" s="1"/>
  <c r="K51" i="1" s="1"/>
  <c r="L51" i="1" s="1"/>
  <c r="C51" i="1"/>
  <c r="M50" i="1"/>
  <c r="O50" i="1" s="1"/>
  <c r="H50" i="1"/>
  <c r="J50" i="1" s="1"/>
  <c r="C50" i="1"/>
  <c r="M49" i="1"/>
  <c r="O49" i="1" s="1"/>
  <c r="H49" i="1"/>
  <c r="C49" i="1"/>
  <c r="N48" i="1"/>
  <c r="P48" i="1" s="1"/>
  <c r="Q48" i="1" s="1"/>
  <c r="M48" i="1"/>
  <c r="O48" i="1" s="1"/>
  <c r="H48" i="1"/>
  <c r="J48" i="1" s="1"/>
  <c r="C48" i="1"/>
  <c r="M47" i="1"/>
  <c r="O47" i="1" s="1"/>
  <c r="H47" i="1"/>
  <c r="J47" i="1" s="1"/>
  <c r="C47" i="1"/>
  <c r="M46" i="1"/>
  <c r="H46" i="1"/>
  <c r="J46" i="1" s="1"/>
  <c r="C46" i="1"/>
  <c r="D46" i="1" s="1"/>
  <c r="M45" i="1"/>
  <c r="O45" i="1" s="1"/>
  <c r="H45" i="1"/>
  <c r="J45" i="1" s="1"/>
  <c r="C45" i="1"/>
  <c r="M44" i="1"/>
  <c r="O44" i="1" s="1"/>
  <c r="H44" i="1"/>
  <c r="C44" i="1"/>
  <c r="M43" i="1"/>
  <c r="O43" i="1" s="1"/>
  <c r="H43" i="1"/>
  <c r="I43" i="1" s="1"/>
  <c r="K43" i="1" s="1"/>
  <c r="L43" i="1" s="1"/>
  <c r="C43" i="1"/>
  <c r="M42" i="1"/>
  <c r="O42" i="1" s="1"/>
  <c r="H42" i="1"/>
  <c r="J42" i="1" s="1"/>
  <c r="C42" i="1"/>
  <c r="M41" i="1"/>
  <c r="O41" i="1" s="1"/>
  <c r="H41" i="1"/>
  <c r="C41" i="1"/>
  <c r="M40" i="1"/>
  <c r="O40" i="1" s="1"/>
  <c r="H40" i="1"/>
  <c r="J40" i="1" s="1"/>
  <c r="C40" i="1"/>
  <c r="M39" i="1"/>
  <c r="N39" i="1" s="1"/>
  <c r="P39" i="1" s="1"/>
  <c r="Q39" i="1" s="1"/>
  <c r="H39" i="1"/>
  <c r="J39" i="1" s="1"/>
  <c r="F39" i="1"/>
  <c r="G39" i="1" s="1"/>
  <c r="C39" i="1"/>
  <c r="D39" i="1" s="1"/>
  <c r="E39" i="1" s="1"/>
  <c r="M38" i="1"/>
  <c r="H38" i="1"/>
  <c r="J38" i="1" s="1"/>
  <c r="C38" i="1"/>
  <c r="D38" i="1" s="1"/>
  <c r="M37" i="1"/>
  <c r="O37" i="1" s="1"/>
  <c r="H37" i="1"/>
  <c r="J37" i="1" s="1"/>
  <c r="C37" i="1"/>
  <c r="M36" i="1"/>
  <c r="N36" i="1" s="1"/>
  <c r="P36" i="1" s="1"/>
  <c r="Q36" i="1" s="1"/>
  <c r="H36" i="1"/>
  <c r="C36" i="1"/>
  <c r="M35" i="1"/>
  <c r="O35" i="1" s="1"/>
  <c r="H35" i="1"/>
  <c r="C35" i="1"/>
  <c r="M34" i="1"/>
  <c r="O34" i="1" s="1"/>
  <c r="H34" i="1"/>
  <c r="I34" i="1" s="1"/>
  <c r="K34" i="1" s="1"/>
  <c r="L34" i="1" s="1"/>
  <c r="C34" i="1"/>
  <c r="M33" i="1"/>
  <c r="N33" i="1" s="1"/>
  <c r="P33" i="1" s="1"/>
  <c r="Q33" i="1" s="1"/>
  <c r="H33" i="1"/>
  <c r="J33" i="1" s="1"/>
  <c r="C33" i="1"/>
  <c r="M32" i="1"/>
  <c r="N32" i="1" s="1"/>
  <c r="P32" i="1" s="1"/>
  <c r="Q32" i="1" s="1"/>
  <c r="H32" i="1"/>
  <c r="J32" i="1" s="1"/>
  <c r="C32" i="1"/>
  <c r="M31" i="1"/>
  <c r="O31" i="1" s="1"/>
  <c r="H31" i="1"/>
  <c r="I31" i="1" s="1"/>
  <c r="K31" i="1" s="1"/>
  <c r="L31" i="1" s="1"/>
  <c r="C31" i="1"/>
  <c r="M30" i="1"/>
  <c r="O30" i="1" s="1"/>
  <c r="H30" i="1"/>
  <c r="J30" i="1" s="1"/>
  <c r="D30" i="1"/>
  <c r="C30" i="1"/>
  <c r="M29" i="1"/>
  <c r="O29" i="1" s="1"/>
  <c r="H29" i="1"/>
  <c r="J29" i="1" s="1"/>
  <c r="C29" i="1"/>
  <c r="D29" i="1" s="1"/>
  <c r="M28" i="1"/>
  <c r="O28" i="1" s="1"/>
  <c r="H28" i="1"/>
  <c r="I28" i="1" s="1"/>
  <c r="K28" i="1" s="1"/>
  <c r="L28" i="1" s="1"/>
  <c r="C28" i="1"/>
  <c r="M27" i="1"/>
  <c r="H27" i="1"/>
  <c r="I27" i="1" s="1"/>
  <c r="K27" i="1" s="1"/>
  <c r="L27" i="1" s="1"/>
  <c r="C27" i="1"/>
  <c r="M26" i="1"/>
  <c r="O26" i="1" s="1"/>
  <c r="J26" i="1"/>
  <c r="I26" i="1"/>
  <c r="K26" i="1" s="1"/>
  <c r="L26" i="1" s="1"/>
  <c r="H26" i="1"/>
  <c r="C26" i="1"/>
  <c r="D26" i="1" s="1"/>
  <c r="M25" i="1"/>
  <c r="O25" i="1" s="1"/>
  <c r="H25" i="1"/>
  <c r="J25" i="1" s="1"/>
  <c r="C25" i="1"/>
  <c r="M24" i="1"/>
  <c r="O24" i="1" s="1"/>
  <c r="H24" i="1"/>
  <c r="J24" i="1" s="1"/>
  <c r="C24" i="1"/>
  <c r="M23" i="1"/>
  <c r="N23" i="1" s="1"/>
  <c r="P23" i="1" s="1"/>
  <c r="Q23" i="1" s="1"/>
  <c r="I23" i="1"/>
  <c r="K23" i="1" s="1"/>
  <c r="L23" i="1" s="1"/>
  <c r="H23" i="1"/>
  <c r="J23" i="1" s="1"/>
  <c r="C23" i="1"/>
  <c r="M22" i="1"/>
  <c r="O22" i="1" s="1"/>
  <c r="H22" i="1"/>
  <c r="C22" i="1"/>
  <c r="D22" i="1" s="1"/>
  <c r="M21" i="1"/>
  <c r="O21" i="1" s="1"/>
  <c r="H21" i="1"/>
  <c r="J21" i="1" s="1"/>
  <c r="C21" i="1"/>
  <c r="M20" i="1"/>
  <c r="O20" i="1" s="1"/>
  <c r="H20" i="1"/>
  <c r="I20" i="1" s="1"/>
  <c r="K20" i="1" s="1"/>
  <c r="L20" i="1" s="1"/>
  <c r="C20" i="1"/>
  <c r="M19" i="1"/>
  <c r="J19" i="1"/>
  <c r="H19" i="1"/>
  <c r="I19" i="1" s="1"/>
  <c r="K19" i="1" s="1"/>
  <c r="L19" i="1" s="1"/>
  <c r="C19" i="1"/>
  <c r="M18" i="1"/>
  <c r="O18" i="1" s="1"/>
  <c r="H18" i="1"/>
  <c r="J18" i="1" s="1"/>
  <c r="C18" i="1"/>
  <c r="D18" i="1" s="1"/>
  <c r="M17" i="1"/>
  <c r="H17" i="1"/>
  <c r="C17" i="1"/>
  <c r="M16" i="1"/>
  <c r="N16" i="1" s="1"/>
  <c r="P16" i="1" s="1"/>
  <c r="Q16" i="1" s="1"/>
  <c r="H16" i="1"/>
  <c r="J16" i="1" s="1"/>
  <c r="C16" i="1"/>
  <c r="M15" i="1"/>
  <c r="O15" i="1" s="1"/>
  <c r="H15" i="1"/>
  <c r="I15" i="1" s="1"/>
  <c r="K15" i="1" s="1"/>
  <c r="L15" i="1" s="1"/>
  <c r="C15" i="1"/>
  <c r="N14" i="1"/>
  <c r="P14" i="1" s="1"/>
  <c r="Q14" i="1" s="1"/>
  <c r="M14" i="1"/>
  <c r="O14" i="1" s="1"/>
  <c r="H14" i="1"/>
  <c r="J14" i="1" s="1"/>
  <c r="C14" i="1"/>
  <c r="D14" i="1" s="1"/>
  <c r="M13" i="1"/>
  <c r="O13" i="1" s="1"/>
  <c r="H13" i="1"/>
  <c r="J13" i="1" s="1"/>
  <c r="D13" i="1"/>
  <c r="C13" i="1"/>
  <c r="O12" i="1"/>
  <c r="M12" i="1"/>
  <c r="N12" i="1" s="1"/>
  <c r="P12" i="1" s="1"/>
  <c r="Q12" i="1" s="1"/>
  <c r="H12" i="1"/>
  <c r="I12" i="1" s="1"/>
  <c r="K12" i="1" s="1"/>
  <c r="L12" i="1" s="1"/>
  <c r="C12" i="1"/>
  <c r="M11" i="1"/>
  <c r="O11" i="1" s="1"/>
  <c r="H11" i="1"/>
  <c r="J11" i="1" s="1"/>
  <c r="C11" i="1"/>
  <c r="M10" i="1"/>
  <c r="O10" i="1" s="1"/>
  <c r="H10" i="1"/>
  <c r="J10" i="1" s="1"/>
  <c r="C10" i="1"/>
  <c r="D10" i="1" s="1"/>
  <c r="M9" i="1"/>
  <c r="N9" i="1" s="1"/>
  <c r="P9" i="1" s="1"/>
  <c r="Q9" i="1" s="1"/>
  <c r="H9" i="1"/>
  <c r="J9" i="1" s="1"/>
  <c r="C9" i="1"/>
  <c r="O8" i="1"/>
  <c r="H8" i="1"/>
  <c r="J8" i="1" s="1"/>
  <c r="D8" i="1"/>
  <c r="C8" i="1"/>
  <c r="H7" i="1"/>
  <c r="I7" i="1" s="1"/>
  <c r="K7" i="1" s="1"/>
  <c r="L7" i="1" s="1"/>
  <c r="C7" i="1"/>
  <c r="H6" i="1"/>
  <c r="J6" i="1" s="1"/>
  <c r="C6" i="1"/>
  <c r="J5" i="1"/>
  <c r="C5" i="1"/>
  <c r="C4" i="1"/>
  <c r="F522" i="1" l="1"/>
  <c r="G522" i="1" s="1"/>
  <c r="E522" i="1"/>
  <c r="F535" i="1"/>
  <c r="G535" i="1" s="1"/>
  <c r="E535" i="1"/>
  <c r="F751" i="1"/>
  <c r="G751" i="1" s="1"/>
  <c r="E751" i="1"/>
  <c r="F756" i="1"/>
  <c r="G756" i="1" s="1"/>
  <c r="E756" i="1"/>
  <c r="F807" i="1"/>
  <c r="G807" i="1" s="1"/>
  <c r="E807" i="1"/>
  <c r="F883" i="1"/>
  <c r="G883" i="1" s="1"/>
  <c r="E883" i="1"/>
  <c r="F1027" i="1"/>
  <c r="G1027" i="1" s="1"/>
  <c r="E1027" i="1"/>
  <c r="F1234" i="1"/>
  <c r="G1234" i="1" s="1"/>
  <c r="E1234" i="1"/>
  <c r="F1449" i="1"/>
  <c r="G1449" i="1" s="1"/>
  <c r="E1449" i="1"/>
  <c r="F114" i="1"/>
  <c r="G114" i="1" s="1"/>
  <c r="E114" i="1"/>
  <c r="F449" i="1"/>
  <c r="G449" i="1" s="1"/>
  <c r="E449" i="1"/>
  <c r="F674" i="1"/>
  <c r="G674" i="1" s="1"/>
  <c r="E674" i="1"/>
  <c r="F815" i="1"/>
  <c r="G815" i="1" s="1"/>
  <c r="E815" i="1"/>
  <c r="F881" i="1"/>
  <c r="G881" i="1" s="1"/>
  <c r="E881" i="1"/>
  <c r="F1143" i="1"/>
  <c r="G1143" i="1" s="1"/>
  <c r="E1143" i="1"/>
  <c r="F1289" i="1"/>
  <c r="G1289" i="1" s="1"/>
  <c r="E1289" i="1"/>
  <c r="F1364" i="1"/>
  <c r="G1364" i="1" s="1"/>
  <c r="E1364" i="1"/>
  <c r="F1433" i="1"/>
  <c r="G1433" i="1" s="1"/>
  <c r="E1433" i="1"/>
  <c r="F1447" i="1"/>
  <c r="G1447" i="1" s="1"/>
  <c r="E1447" i="1"/>
  <c r="F1151" i="1"/>
  <c r="G1151" i="1" s="1"/>
  <c r="E1151" i="1"/>
  <c r="F752" i="1"/>
  <c r="G752" i="1" s="1"/>
  <c r="E752" i="1"/>
  <c r="F828" i="1"/>
  <c r="G828" i="1" s="1"/>
  <c r="E828" i="1"/>
  <c r="F962" i="1"/>
  <c r="G962" i="1" s="1"/>
  <c r="E962" i="1"/>
  <c r="F1076" i="1"/>
  <c r="G1076" i="1" s="1"/>
  <c r="E1076" i="1"/>
  <c r="F1187" i="1"/>
  <c r="G1187" i="1" s="1"/>
  <c r="E1187" i="1"/>
  <c r="F1438" i="1"/>
  <c r="G1438" i="1" s="1"/>
  <c r="E1438" i="1"/>
  <c r="F94" i="1"/>
  <c r="G94" i="1" s="1"/>
  <c r="E94" i="1"/>
  <c r="F167" i="1"/>
  <c r="G167" i="1" s="1"/>
  <c r="E167" i="1"/>
  <c r="F1007" i="1"/>
  <c r="G1007" i="1" s="1"/>
  <c r="E1007" i="1"/>
  <c r="F1041" i="1"/>
  <c r="G1041" i="1" s="1"/>
  <c r="E1041" i="1"/>
  <c r="F344" i="1"/>
  <c r="G344" i="1" s="1"/>
  <c r="E344" i="1"/>
  <c r="F706" i="1"/>
  <c r="G706" i="1" s="1"/>
  <c r="E706" i="1"/>
  <c r="F907" i="1"/>
  <c r="G907" i="1" s="1"/>
  <c r="E907" i="1"/>
  <c r="F983" i="1"/>
  <c r="G983" i="1" s="1"/>
  <c r="E983" i="1"/>
  <c r="F1136" i="1"/>
  <c r="G1136" i="1" s="1"/>
  <c r="E1136" i="1"/>
  <c r="F1149" i="1"/>
  <c r="G1149" i="1" s="1"/>
  <c r="E1149" i="1"/>
  <c r="F1434" i="1"/>
  <c r="G1434" i="1" s="1"/>
  <c r="E1434" i="1"/>
  <c r="F1367" i="1"/>
  <c r="G1367" i="1" s="1"/>
  <c r="E1367" i="1"/>
  <c r="F222" i="1"/>
  <c r="G222" i="1" s="1"/>
  <c r="E222" i="1"/>
  <c r="F287" i="1"/>
  <c r="G287" i="1" s="1"/>
  <c r="E287" i="1"/>
  <c r="F435" i="1"/>
  <c r="G435" i="1" s="1"/>
  <c r="E435" i="1"/>
  <c r="F1131" i="1"/>
  <c r="G1131" i="1" s="1"/>
  <c r="E1131" i="1"/>
  <c r="F1139" i="1"/>
  <c r="G1139" i="1" s="1"/>
  <c r="E1139" i="1"/>
  <c r="F1321" i="1"/>
  <c r="G1321" i="1" s="1"/>
  <c r="E1321" i="1"/>
  <c r="F1345" i="1"/>
  <c r="G1345" i="1" s="1"/>
  <c r="E1345" i="1"/>
  <c r="F46" i="1"/>
  <c r="G46" i="1" s="1"/>
  <c r="E46" i="1"/>
  <c r="F301" i="1"/>
  <c r="G301" i="1" s="1"/>
  <c r="E301" i="1"/>
  <c r="F100" i="1"/>
  <c r="G100" i="1" s="1"/>
  <c r="E100" i="1"/>
  <c r="F867" i="1"/>
  <c r="G867" i="1" s="1"/>
  <c r="E867" i="1"/>
  <c r="F963" i="1"/>
  <c r="G963" i="1" s="1"/>
  <c r="E963" i="1"/>
  <c r="F994" i="1"/>
  <c r="G994" i="1" s="1"/>
  <c r="E994" i="1"/>
  <c r="F1439" i="1"/>
  <c r="G1439" i="1" s="1"/>
  <c r="E1439" i="1"/>
  <c r="F290" i="1"/>
  <c r="G290" i="1" s="1"/>
  <c r="E290" i="1"/>
  <c r="F306" i="1"/>
  <c r="G306" i="1" s="1"/>
  <c r="E306" i="1"/>
  <c r="F537" i="1"/>
  <c r="G537" i="1" s="1"/>
  <c r="E537" i="1"/>
  <c r="F591" i="1"/>
  <c r="G591" i="1" s="1"/>
  <c r="E591" i="1"/>
  <c r="F1065" i="1"/>
  <c r="G1065" i="1" s="1"/>
  <c r="E1065" i="1"/>
  <c r="F1119" i="1"/>
  <c r="G1119" i="1" s="1"/>
  <c r="E1119" i="1"/>
  <c r="F1155" i="1"/>
  <c r="G1155" i="1" s="1"/>
  <c r="E1155" i="1"/>
  <c r="F1334" i="1"/>
  <c r="G1334" i="1" s="1"/>
  <c r="E1334" i="1"/>
  <c r="F1398" i="1"/>
  <c r="G1398" i="1" s="1"/>
  <c r="E1398" i="1"/>
  <c r="F1455" i="1"/>
  <c r="G1455" i="1" s="1"/>
  <c r="E1455" i="1"/>
  <c r="F101" i="1"/>
  <c r="G101" i="1" s="1"/>
  <c r="E101" i="1"/>
  <c r="F272" i="1"/>
  <c r="G272" i="1" s="1"/>
  <c r="E272" i="1"/>
  <c r="F717" i="1"/>
  <c r="G717" i="1" s="1"/>
  <c r="E717" i="1"/>
  <c r="F951" i="1"/>
  <c r="G951" i="1" s="1"/>
  <c r="E951" i="1"/>
  <c r="F1002" i="1"/>
  <c r="G1002" i="1" s="1"/>
  <c r="E1002" i="1"/>
  <c r="F1140" i="1"/>
  <c r="G1140" i="1" s="1"/>
  <c r="E1140" i="1"/>
  <c r="F1270" i="1"/>
  <c r="G1270" i="1" s="1"/>
  <c r="E1270" i="1"/>
  <c r="F1394" i="1"/>
  <c r="G1394" i="1" s="1"/>
  <c r="E1394" i="1"/>
  <c r="F29" i="1"/>
  <c r="G29" i="1" s="1"/>
  <c r="E29" i="1"/>
  <c r="J58" i="1"/>
  <c r="O72" i="1"/>
  <c r="N92" i="1"/>
  <c r="P92" i="1" s="1"/>
  <c r="Q92" i="1" s="1"/>
  <c r="I99" i="1"/>
  <c r="K99" i="1" s="1"/>
  <c r="L99" i="1" s="1"/>
  <c r="I116" i="1"/>
  <c r="K116" i="1" s="1"/>
  <c r="L116" i="1" s="1"/>
  <c r="J123" i="1"/>
  <c r="F138" i="1"/>
  <c r="G138" i="1" s="1"/>
  <c r="E138" i="1"/>
  <c r="F146" i="1"/>
  <c r="G146" i="1" s="1"/>
  <c r="E146" i="1"/>
  <c r="F150" i="1"/>
  <c r="G150" i="1" s="1"/>
  <c r="E150" i="1"/>
  <c r="J171" i="1"/>
  <c r="F173" i="1"/>
  <c r="G173" i="1" s="1"/>
  <c r="E173" i="1"/>
  <c r="F214" i="1"/>
  <c r="G214" i="1" s="1"/>
  <c r="E214" i="1"/>
  <c r="I223" i="1"/>
  <c r="K223" i="1" s="1"/>
  <c r="L223" i="1" s="1"/>
  <c r="I242" i="1"/>
  <c r="K242" i="1" s="1"/>
  <c r="L242" i="1" s="1"/>
  <c r="F245" i="1"/>
  <c r="G245" i="1" s="1"/>
  <c r="E245" i="1"/>
  <c r="I274" i="1"/>
  <c r="K274" i="1" s="1"/>
  <c r="L274" i="1" s="1"/>
  <c r="F277" i="1"/>
  <c r="G277" i="1" s="1"/>
  <c r="E277" i="1"/>
  <c r="O338" i="1"/>
  <c r="O353" i="1"/>
  <c r="I380" i="1"/>
  <c r="K380" i="1" s="1"/>
  <c r="L380" i="1" s="1"/>
  <c r="F389" i="1"/>
  <c r="G389" i="1" s="1"/>
  <c r="E389" i="1"/>
  <c r="O395" i="1"/>
  <c r="F410" i="1"/>
  <c r="G410" i="1" s="1"/>
  <c r="E410" i="1"/>
  <c r="F417" i="1"/>
  <c r="G417" i="1" s="1"/>
  <c r="E417" i="1"/>
  <c r="F422" i="1"/>
  <c r="G422" i="1" s="1"/>
  <c r="E422" i="1"/>
  <c r="J426" i="1"/>
  <c r="F450" i="1"/>
  <c r="G450" i="1" s="1"/>
  <c r="E450" i="1"/>
  <c r="F460" i="1"/>
  <c r="G460" i="1" s="1"/>
  <c r="E460" i="1"/>
  <c r="F469" i="1"/>
  <c r="G469" i="1" s="1"/>
  <c r="E469" i="1"/>
  <c r="N549" i="1"/>
  <c r="P549" i="1" s="1"/>
  <c r="Q549" i="1" s="1"/>
  <c r="F555" i="1"/>
  <c r="G555" i="1" s="1"/>
  <c r="E555" i="1"/>
  <c r="F563" i="1"/>
  <c r="G563" i="1" s="1"/>
  <c r="E563" i="1"/>
  <c r="F624" i="1"/>
  <c r="G624" i="1" s="1"/>
  <c r="E624" i="1"/>
  <c r="J626" i="1"/>
  <c r="O642" i="1"/>
  <c r="F683" i="1"/>
  <c r="G683" i="1" s="1"/>
  <c r="E683" i="1"/>
  <c r="N692" i="1"/>
  <c r="P692" i="1" s="1"/>
  <c r="Q692" i="1" s="1"/>
  <c r="N702" i="1"/>
  <c r="P702" i="1" s="1"/>
  <c r="Q702" i="1" s="1"/>
  <c r="F715" i="1"/>
  <c r="G715" i="1" s="1"/>
  <c r="E715" i="1"/>
  <c r="F725" i="1"/>
  <c r="G725" i="1" s="1"/>
  <c r="F745" i="1"/>
  <c r="G745" i="1" s="1"/>
  <c r="E745" i="1"/>
  <c r="N758" i="1"/>
  <c r="P758" i="1" s="1"/>
  <c r="Q758" i="1" s="1"/>
  <c r="F775" i="1"/>
  <c r="G775" i="1" s="1"/>
  <c r="E775" i="1"/>
  <c r="F783" i="1"/>
  <c r="G783" i="1" s="1"/>
  <c r="E783" i="1"/>
  <c r="F793" i="1"/>
  <c r="G793" i="1" s="1"/>
  <c r="E793" i="1"/>
  <c r="N1016" i="1"/>
  <c r="P1016" i="1" s="1"/>
  <c r="Q1016" i="1" s="1"/>
  <c r="O1021" i="1"/>
  <c r="I1036" i="1"/>
  <c r="K1036" i="1" s="1"/>
  <c r="L1036" i="1" s="1"/>
  <c r="N1056" i="1"/>
  <c r="P1056" i="1" s="1"/>
  <c r="Q1056" i="1" s="1"/>
  <c r="N1146" i="1"/>
  <c r="P1146" i="1" s="1"/>
  <c r="Q1146" i="1" s="1"/>
  <c r="I1152" i="1"/>
  <c r="K1152" i="1" s="1"/>
  <c r="L1152" i="1" s="1"/>
  <c r="O1154" i="1"/>
  <c r="I1164" i="1"/>
  <c r="K1164" i="1" s="1"/>
  <c r="L1164" i="1" s="1"/>
  <c r="F1181" i="1"/>
  <c r="G1181" i="1" s="1"/>
  <c r="E1181" i="1"/>
  <c r="F1218" i="1"/>
  <c r="G1218" i="1" s="1"/>
  <c r="E1218" i="1"/>
  <c r="O1219" i="1"/>
  <c r="F1298" i="1"/>
  <c r="G1298" i="1" s="1"/>
  <c r="E1298" i="1"/>
  <c r="I1315" i="1"/>
  <c r="K1315" i="1" s="1"/>
  <c r="L1315" i="1" s="1"/>
  <c r="F1341" i="1"/>
  <c r="G1341" i="1" s="1"/>
  <c r="E1341" i="1"/>
  <c r="N1413" i="1"/>
  <c r="P1413" i="1" s="1"/>
  <c r="Q1413" i="1" s="1"/>
  <c r="F1416" i="1"/>
  <c r="G1416" i="1" s="1"/>
  <c r="E1416" i="1"/>
  <c r="J1418" i="1"/>
  <c r="F1421" i="1"/>
  <c r="G1421" i="1" s="1"/>
  <c r="E1421" i="1"/>
  <c r="F184" i="1"/>
  <c r="G184" i="1" s="1"/>
  <c r="E184" i="1"/>
  <c r="F240" i="1"/>
  <c r="G240" i="1" s="1"/>
  <c r="E240" i="1"/>
  <c r="F351" i="1"/>
  <c r="G351" i="1" s="1"/>
  <c r="E351" i="1"/>
  <c r="F491" i="1"/>
  <c r="G491" i="1" s="1"/>
  <c r="E491" i="1"/>
  <c r="F660" i="1"/>
  <c r="G660" i="1" s="1"/>
  <c r="E660" i="1"/>
  <c r="F688" i="1"/>
  <c r="G688" i="1" s="1"/>
  <c r="E688" i="1"/>
  <c r="F785" i="1"/>
  <c r="G785" i="1" s="1"/>
  <c r="E785" i="1"/>
  <c r="F877" i="1"/>
  <c r="G877" i="1" s="1"/>
  <c r="E877" i="1"/>
  <c r="F13" i="1"/>
  <c r="G13" i="1" s="1"/>
  <c r="E13" i="1"/>
  <c r="F18" i="1"/>
  <c r="G18" i="1" s="1"/>
  <c r="E18" i="1"/>
  <c r="F66" i="1"/>
  <c r="G66" i="1" s="1"/>
  <c r="E66" i="1"/>
  <c r="F71" i="1"/>
  <c r="G71" i="1" s="1"/>
  <c r="E71" i="1"/>
  <c r="F78" i="1"/>
  <c r="G78" i="1" s="1"/>
  <c r="E78" i="1"/>
  <c r="F95" i="1"/>
  <c r="G95" i="1" s="1"/>
  <c r="E95" i="1"/>
  <c r="F175" i="1"/>
  <c r="G175" i="1" s="1"/>
  <c r="E175" i="1"/>
  <c r="F192" i="1"/>
  <c r="G192" i="1" s="1"/>
  <c r="E192" i="1"/>
  <c r="F207" i="1"/>
  <c r="G207" i="1" s="1"/>
  <c r="E207" i="1"/>
  <c r="I252" i="1"/>
  <c r="K252" i="1" s="1"/>
  <c r="L252" i="1" s="1"/>
  <c r="F270" i="1"/>
  <c r="G270" i="1" s="1"/>
  <c r="E270" i="1"/>
  <c r="F294" i="1"/>
  <c r="G294" i="1" s="1"/>
  <c r="E294" i="1"/>
  <c r="F304" i="1"/>
  <c r="G304" i="1" s="1"/>
  <c r="E304" i="1"/>
  <c r="F317" i="1"/>
  <c r="G317" i="1" s="1"/>
  <c r="E317" i="1"/>
  <c r="O329" i="1"/>
  <c r="F334" i="1"/>
  <c r="G334" i="1" s="1"/>
  <c r="E334" i="1"/>
  <c r="F339" i="1"/>
  <c r="G339" i="1" s="1"/>
  <c r="E339" i="1"/>
  <c r="I341" i="1"/>
  <c r="K341" i="1" s="1"/>
  <c r="L341" i="1" s="1"/>
  <c r="F349" i="1"/>
  <c r="G349" i="1" s="1"/>
  <c r="E349" i="1"/>
  <c r="F366" i="1"/>
  <c r="G366" i="1" s="1"/>
  <c r="E366" i="1"/>
  <c r="F376" i="1"/>
  <c r="G376" i="1" s="1"/>
  <c r="E376" i="1"/>
  <c r="J387" i="1"/>
  <c r="N393" i="1"/>
  <c r="P393" i="1" s="1"/>
  <c r="Q393" i="1" s="1"/>
  <c r="N405" i="1"/>
  <c r="P405" i="1" s="1"/>
  <c r="Q405" i="1" s="1"/>
  <c r="N438" i="1"/>
  <c r="P438" i="1" s="1"/>
  <c r="Q438" i="1" s="1"/>
  <c r="O440" i="1"/>
  <c r="F484" i="1"/>
  <c r="G484" i="1" s="1"/>
  <c r="E484" i="1"/>
  <c r="F494" i="1"/>
  <c r="G494" i="1" s="1"/>
  <c r="I538" i="1"/>
  <c r="K538" i="1" s="1"/>
  <c r="L538" i="1" s="1"/>
  <c r="F588" i="1"/>
  <c r="G588" i="1" s="1"/>
  <c r="E588" i="1"/>
  <c r="F636" i="1"/>
  <c r="G636" i="1" s="1"/>
  <c r="E636" i="1"/>
  <c r="F643" i="1"/>
  <c r="G643" i="1" s="1"/>
  <c r="E643" i="1"/>
  <c r="F648" i="1"/>
  <c r="G648" i="1" s="1"/>
  <c r="E648" i="1"/>
  <c r="F653" i="1"/>
  <c r="G653" i="1" s="1"/>
  <c r="E653" i="1"/>
  <c r="O690" i="1"/>
  <c r="F723" i="1"/>
  <c r="G723" i="1" s="1"/>
  <c r="E723" i="1"/>
  <c r="F743" i="1"/>
  <c r="G743" i="1" s="1"/>
  <c r="E743" i="1"/>
  <c r="F764" i="1"/>
  <c r="G764" i="1" s="1"/>
  <c r="E764" i="1"/>
  <c r="F788" i="1"/>
  <c r="G788" i="1" s="1"/>
  <c r="E788" i="1"/>
  <c r="F796" i="1"/>
  <c r="G796" i="1" s="1"/>
  <c r="E796" i="1"/>
  <c r="F825" i="1"/>
  <c r="G825" i="1" s="1"/>
  <c r="E825" i="1"/>
  <c r="F837" i="1"/>
  <c r="G837" i="1" s="1"/>
  <c r="E837" i="1"/>
  <c r="F899" i="1"/>
  <c r="G899" i="1" s="1"/>
  <c r="E899" i="1"/>
  <c r="F909" i="1"/>
  <c r="G909" i="1" s="1"/>
  <c r="E909" i="1"/>
  <c r="F1044" i="1"/>
  <c r="G1044" i="1" s="1"/>
  <c r="E1044" i="1"/>
  <c r="I1059" i="1"/>
  <c r="K1059" i="1" s="1"/>
  <c r="L1059" i="1" s="1"/>
  <c r="F1072" i="1"/>
  <c r="G1072" i="1" s="1"/>
  <c r="E1072" i="1"/>
  <c r="F1083" i="1"/>
  <c r="G1083" i="1" s="1"/>
  <c r="E1083" i="1"/>
  <c r="F1088" i="1"/>
  <c r="G1088" i="1" s="1"/>
  <c r="E1088" i="1"/>
  <c r="I1133" i="1"/>
  <c r="K1133" i="1" s="1"/>
  <c r="L1133" i="1" s="1"/>
  <c r="F1184" i="1"/>
  <c r="G1184" i="1" s="1"/>
  <c r="E1184" i="1"/>
  <c r="I1246" i="1"/>
  <c r="K1246" i="1" s="1"/>
  <c r="L1246" i="1" s="1"/>
  <c r="F1251" i="1"/>
  <c r="G1251" i="1" s="1"/>
  <c r="E1251" i="1"/>
  <c r="I1266" i="1"/>
  <c r="K1266" i="1" s="1"/>
  <c r="L1266" i="1" s="1"/>
  <c r="O1284" i="1"/>
  <c r="F1287" i="1"/>
  <c r="G1287" i="1" s="1"/>
  <c r="E1287" i="1"/>
  <c r="N1291" i="1"/>
  <c r="P1291" i="1" s="1"/>
  <c r="Q1291" i="1" s="1"/>
  <c r="J1296" i="1"/>
  <c r="N1308" i="1"/>
  <c r="P1308" i="1" s="1"/>
  <c r="Q1308" i="1" s="1"/>
  <c r="I1313" i="1"/>
  <c r="K1313" i="1" s="1"/>
  <c r="L1313" i="1" s="1"/>
  <c r="F1330" i="1"/>
  <c r="G1330" i="1" s="1"/>
  <c r="N1336" i="1"/>
  <c r="P1336" i="1" s="1"/>
  <c r="Q1336" i="1" s="1"/>
  <c r="F1407" i="1"/>
  <c r="G1407" i="1" s="1"/>
  <c r="E1407" i="1"/>
  <c r="J1409" i="1"/>
  <c r="J1423" i="1"/>
  <c r="F1453" i="1"/>
  <c r="G1453" i="1" s="1"/>
  <c r="E1453" i="1"/>
  <c r="N1459" i="1"/>
  <c r="P1459" i="1" s="1"/>
  <c r="Q1459" i="1" s="1"/>
  <c r="F1469" i="1"/>
  <c r="G1469" i="1" s="1"/>
  <c r="E1469" i="1"/>
  <c r="F445" i="1"/>
  <c r="G445" i="1" s="1"/>
  <c r="E445" i="1"/>
  <c r="F486" i="1"/>
  <c r="G486" i="1" s="1"/>
  <c r="E486" i="1"/>
  <c r="F538" i="1"/>
  <c r="G538" i="1" s="1"/>
  <c r="E538" i="1"/>
  <c r="F680" i="1"/>
  <c r="G680" i="1" s="1"/>
  <c r="E680" i="1"/>
  <c r="F780" i="1"/>
  <c r="G780" i="1" s="1"/>
  <c r="E780" i="1"/>
  <c r="F936" i="1"/>
  <c r="G936" i="1" s="1"/>
  <c r="E936" i="1"/>
  <c r="F1000" i="1"/>
  <c r="G1000" i="1" s="1"/>
  <c r="E1000" i="1"/>
  <c r="F1303" i="1"/>
  <c r="G1303" i="1" s="1"/>
  <c r="E1303" i="1"/>
  <c r="F1399" i="1"/>
  <c r="G1399" i="1" s="1"/>
  <c r="E1399" i="1"/>
  <c r="O33" i="1"/>
  <c r="O52" i="1"/>
  <c r="F61" i="1"/>
  <c r="G61" i="1" s="1"/>
  <c r="E61" i="1"/>
  <c r="F69" i="1"/>
  <c r="G69" i="1" s="1"/>
  <c r="E69" i="1"/>
  <c r="F98" i="1"/>
  <c r="G98" i="1" s="1"/>
  <c r="E98" i="1"/>
  <c r="F102" i="1"/>
  <c r="G102" i="1" s="1"/>
  <c r="E102" i="1"/>
  <c r="F134" i="1"/>
  <c r="G134" i="1" s="1"/>
  <c r="E134" i="1"/>
  <c r="F158" i="1"/>
  <c r="G158" i="1" s="1"/>
  <c r="E158" i="1"/>
  <c r="N171" i="1"/>
  <c r="P171" i="1" s="1"/>
  <c r="Q171" i="1" s="1"/>
  <c r="F178" i="1"/>
  <c r="G178" i="1" s="1"/>
  <c r="E178" i="1"/>
  <c r="F185" i="1"/>
  <c r="G185" i="1" s="1"/>
  <c r="E185" i="1"/>
  <c r="F195" i="1"/>
  <c r="G195" i="1" s="1"/>
  <c r="E195" i="1"/>
  <c r="F200" i="1"/>
  <c r="G200" i="1" s="1"/>
  <c r="E200" i="1"/>
  <c r="N223" i="1"/>
  <c r="P223" i="1" s="1"/>
  <c r="Q223" i="1" s="1"/>
  <c r="J277" i="1"/>
  <c r="F280" i="1"/>
  <c r="G280" i="1" s="1"/>
  <c r="E280" i="1"/>
  <c r="I287" i="1"/>
  <c r="K287" i="1" s="1"/>
  <c r="L287" i="1" s="1"/>
  <c r="J299" i="1"/>
  <c r="O361" i="1"/>
  <c r="F394" i="1"/>
  <c r="G394" i="1" s="1"/>
  <c r="E394" i="1"/>
  <c r="F404" i="1"/>
  <c r="G404" i="1" s="1"/>
  <c r="E404" i="1"/>
  <c r="F406" i="1"/>
  <c r="G406" i="1" s="1"/>
  <c r="E406" i="1"/>
  <c r="F413" i="1"/>
  <c r="G413" i="1" s="1"/>
  <c r="E413" i="1"/>
  <c r="F514" i="1"/>
  <c r="G514" i="1" s="1"/>
  <c r="E514" i="1"/>
  <c r="I548" i="1"/>
  <c r="K548" i="1" s="1"/>
  <c r="L548" i="1" s="1"/>
  <c r="N585" i="1"/>
  <c r="P585" i="1" s="1"/>
  <c r="Q585" i="1" s="1"/>
  <c r="F596" i="1"/>
  <c r="G596" i="1" s="1"/>
  <c r="E596" i="1"/>
  <c r="F605" i="1"/>
  <c r="G605" i="1" s="1"/>
  <c r="E605" i="1"/>
  <c r="F620" i="1"/>
  <c r="G620" i="1" s="1"/>
  <c r="E620" i="1"/>
  <c r="F629" i="1"/>
  <c r="G629" i="1" s="1"/>
  <c r="E629" i="1"/>
  <c r="F656" i="1"/>
  <c r="G656" i="1" s="1"/>
  <c r="E656" i="1"/>
  <c r="F661" i="1"/>
  <c r="G661" i="1" s="1"/>
  <c r="E661" i="1"/>
  <c r="F671" i="1"/>
  <c r="G671" i="1" s="1"/>
  <c r="E671" i="1"/>
  <c r="F676" i="1"/>
  <c r="G676" i="1" s="1"/>
  <c r="E676" i="1"/>
  <c r="F693" i="1"/>
  <c r="G693" i="1" s="1"/>
  <c r="E693" i="1"/>
  <c r="F801" i="1"/>
  <c r="G801" i="1" s="1"/>
  <c r="E801" i="1"/>
  <c r="F850" i="1"/>
  <c r="G850" i="1" s="1"/>
  <c r="E850" i="1"/>
  <c r="F870" i="1"/>
  <c r="G870" i="1" s="1"/>
  <c r="E870" i="1"/>
  <c r="F897" i="1"/>
  <c r="G897" i="1" s="1"/>
  <c r="E897" i="1"/>
  <c r="F944" i="1"/>
  <c r="G944" i="1" s="1"/>
  <c r="E944" i="1"/>
  <c r="F1055" i="1"/>
  <c r="G1055" i="1" s="1"/>
  <c r="E1055" i="1"/>
  <c r="F1127" i="1"/>
  <c r="G1127" i="1" s="1"/>
  <c r="E1127" i="1"/>
  <c r="I1149" i="1"/>
  <c r="K1149" i="1" s="1"/>
  <c r="L1149" i="1" s="1"/>
  <c r="I1151" i="1"/>
  <c r="K1151" i="1" s="1"/>
  <c r="L1151" i="1" s="1"/>
  <c r="I1157" i="1"/>
  <c r="K1157" i="1" s="1"/>
  <c r="L1157" i="1" s="1"/>
  <c r="F1198" i="1"/>
  <c r="G1198" i="1" s="1"/>
  <c r="E1198" i="1"/>
  <c r="F1216" i="1"/>
  <c r="G1216" i="1" s="1"/>
  <c r="E1216" i="1"/>
  <c r="F1225" i="1"/>
  <c r="G1225" i="1" s="1"/>
  <c r="E1225" i="1"/>
  <c r="F1254" i="1"/>
  <c r="G1254" i="1" s="1"/>
  <c r="E1254" i="1"/>
  <c r="F1278" i="1"/>
  <c r="G1278" i="1" s="1"/>
  <c r="E1278" i="1"/>
  <c r="F1318" i="1"/>
  <c r="G1318" i="1" s="1"/>
  <c r="E1318" i="1"/>
  <c r="I1345" i="1"/>
  <c r="K1345" i="1" s="1"/>
  <c r="L1345" i="1" s="1"/>
  <c r="F1357" i="1"/>
  <c r="G1357" i="1" s="1"/>
  <c r="E1357" i="1"/>
  <c r="F1395" i="1"/>
  <c r="G1395" i="1" s="1"/>
  <c r="E1395" i="1"/>
  <c r="F1419" i="1"/>
  <c r="G1419" i="1" s="1"/>
  <c r="E1419" i="1"/>
  <c r="N1457" i="1"/>
  <c r="P1457" i="1" s="1"/>
  <c r="Q1457" i="1" s="1"/>
  <c r="F8" i="1"/>
  <c r="G8" i="1" s="1"/>
  <c r="E8" i="1"/>
  <c r="F22" i="1"/>
  <c r="G22" i="1" s="1"/>
  <c r="E22" i="1"/>
  <c r="F38" i="1"/>
  <c r="G38" i="1" s="1"/>
  <c r="E38" i="1"/>
  <c r="F165" i="1"/>
  <c r="G165" i="1" s="1"/>
  <c r="E165" i="1"/>
  <c r="F254" i="1"/>
  <c r="G254" i="1" s="1"/>
  <c r="E254" i="1"/>
  <c r="F398" i="1"/>
  <c r="G398" i="1" s="1"/>
  <c r="E398" i="1"/>
  <c r="F712" i="1"/>
  <c r="G712" i="1" s="1"/>
  <c r="E712" i="1"/>
  <c r="F1097" i="1"/>
  <c r="G1097" i="1" s="1"/>
  <c r="E1097" i="1"/>
  <c r="F1193" i="1"/>
  <c r="G1193" i="1" s="1"/>
  <c r="E1193" i="1"/>
  <c r="F1246" i="1"/>
  <c r="G1246" i="1" s="1"/>
  <c r="E1246" i="1"/>
  <c r="F1349" i="1"/>
  <c r="G1349" i="1" s="1"/>
  <c r="E1349" i="1"/>
  <c r="I71" i="1"/>
  <c r="K71" i="1" s="1"/>
  <c r="L71" i="1" s="1"/>
  <c r="N119" i="1"/>
  <c r="P119" i="1" s="1"/>
  <c r="Q119" i="1" s="1"/>
  <c r="F151" i="1"/>
  <c r="G151" i="1" s="1"/>
  <c r="E151" i="1"/>
  <c r="I205" i="1"/>
  <c r="K205" i="1" s="1"/>
  <c r="L205" i="1" s="1"/>
  <c r="F215" i="1"/>
  <c r="G215" i="1" s="1"/>
  <c r="E215" i="1"/>
  <c r="F224" i="1"/>
  <c r="G224" i="1" s="1"/>
  <c r="E224" i="1"/>
  <c r="I231" i="1"/>
  <c r="K231" i="1" s="1"/>
  <c r="L231" i="1" s="1"/>
  <c r="F302" i="1"/>
  <c r="G302" i="1" s="1"/>
  <c r="E302" i="1"/>
  <c r="F315" i="1"/>
  <c r="G315" i="1" s="1"/>
  <c r="E315" i="1"/>
  <c r="F320" i="1"/>
  <c r="G320" i="1" s="1"/>
  <c r="E320" i="1"/>
  <c r="F328" i="1"/>
  <c r="G328" i="1" s="1"/>
  <c r="E328" i="1"/>
  <c r="F342" i="1"/>
  <c r="G342" i="1" s="1"/>
  <c r="E342" i="1"/>
  <c r="F347" i="1"/>
  <c r="G347" i="1" s="1"/>
  <c r="E347" i="1"/>
  <c r="F374" i="1"/>
  <c r="G374" i="1" s="1"/>
  <c r="E374" i="1"/>
  <c r="F390" i="1"/>
  <c r="G390" i="1" s="1"/>
  <c r="E390" i="1"/>
  <c r="F418" i="1"/>
  <c r="G418" i="1" s="1"/>
  <c r="E418" i="1"/>
  <c r="F446" i="1"/>
  <c r="G446" i="1" s="1"/>
  <c r="E446" i="1"/>
  <c r="F451" i="1"/>
  <c r="G451" i="1" s="1"/>
  <c r="E451" i="1"/>
  <c r="F453" i="1"/>
  <c r="G453" i="1" s="1"/>
  <c r="J465" i="1"/>
  <c r="F470" i="1"/>
  <c r="G470" i="1" s="1"/>
  <c r="E470" i="1"/>
  <c r="F475" i="1"/>
  <c r="G475" i="1" s="1"/>
  <c r="E475" i="1"/>
  <c r="F556" i="1"/>
  <c r="G556" i="1" s="1"/>
  <c r="E556" i="1"/>
  <c r="F564" i="1"/>
  <c r="G564" i="1" s="1"/>
  <c r="E564" i="1"/>
  <c r="N631" i="1"/>
  <c r="P631" i="1" s="1"/>
  <c r="Q631" i="1" s="1"/>
  <c r="F651" i="1"/>
  <c r="G651" i="1" s="1"/>
  <c r="E651" i="1"/>
  <c r="F664" i="1"/>
  <c r="G664" i="1" s="1"/>
  <c r="E664" i="1"/>
  <c r="F684" i="1"/>
  <c r="G684" i="1" s="1"/>
  <c r="E684" i="1"/>
  <c r="F696" i="1"/>
  <c r="G696" i="1" s="1"/>
  <c r="E696" i="1"/>
  <c r="F736" i="1"/>
  <c r="G736" i="1" s="1"/>
  <c r="E736" i="1"/>
  <c r="J743" i="1"/>
  <c r="J757" i="1"/>
  <c r="J796" i="1"/>
  <c r="F853" i="1"/>
  <c r="G853" i="1" s="1"/>
  <c r="E853" i="1"/>
  <c r="F902" i="1"/>
  <c r="G902" i="1" s="1"/>
  <c r="E902" i="1"/>
  <c r="O929" i="1"/>
  <c r="F952" i="1"/>
  <c r="G952" i="1" s="1"/>
  <c r="E952" i="1"/>
  <c r="F971" i="1"/>
  <c r="G971" i="1" s="1"/>
  <c r="E971" i="1"/>
  <c r="F999" i="1"/>
  <c r="G999" i="1" s="1"/>
  <c r="E999" i="1"/>
  <c r="N1032" i="1"/>
  <c r="P1032" i="1" s="1"/>
  <c r="Q1032" i="1" s="1"/>
  <c r="I1044" i="1"/>
  <c r="K1044" i="1" s="1"/>
  <c r="L1044" i="1" s="1"/>
  <c r="J1046" i="1"/>
  <c r="F1060" i="1"/>
  <c r="G1060" i="1" s="1"/>
  <c r="E1060" i="1"/>
  <c r="N1093" i="1"/>
  <c r="P1093" i="1" s="1"/>
  <c r="Q1093" i="1" s="1"/>
  <c r="F1168" i="1"/>
  <c r="G1168" i="1" s="1"/>
  <c r="E1168" i="1"/>
  <c r="F1175" i="1"/>
  <c r="G1175" i="1" s="1"/>
  <c r="E1175" i="1"/>
  <c r="F1206" i="1"/>
  <c r="G1206" i="1" s="1"/>
  <c r="E1206" i="1"/>
  <c r="F1211" i="1"/>
  <c r="G1211" i="1" s="1"/>
  <c r="E1211" i="1"/>
  <c r="F1267" i="1"/>
  <c r="G1267" i="1" s="1"/>
  <c r="E1267" i="1"/>
  <c r="F1269" i="1"/>
  <c r="G1269" i="1" s="1"/>
  <c r="E1269" i="1"/>
  <c r="F1299" i="1"/>
  <c r="G1299" i="1" s="1"/>
  <c r="E1299" i="1"/>
  <c r="F1314" i="1"/>
  <c r="G1314" i="1" s="1"/>
  <c r="E1314" i="1"/>
  <c r="F1335" i="1"/>
  <c r="G1335" i="1" s="1"/>
  <c r="E1335" i="1"/>
  <c r="F1400" i="1"/>
  <c r="G1400" i="1" s="1"/>
  <c r="E1400" i="1"/>
  <c r="F1426" i="1"/>
  <c r="G1426" i="1" s="1"/>
  <c r="E1426" i="1"/>
  <c r="F54" i="1"/>
  <c r="G54" i="1" s="1"/>
  <c r="E54" i="1"/>
  <c r="F363" i="1"/>
  <c r="G363" i="1" s="1"/>
  <c r="E363" i="1"/>
  <c r="F754" i="1"/>
  <c r="G754" i="1" s="1"/>
  <c r="E754" i="1"/>
  <c r="F800" i="1"/>
  <c r="G800" i="1" s="1"/>
  <c r="E800" i="1"/>
  <c r="F869" i="1"/>
  <c r="G869" i="1" s="1"/>
  <c r="E869" i="1"/>
  <c r="F967" i="1"/>
  <c r="G967" i="1" s="1"/>
  <c r="E967" i="1"/>
  <c r="F1099" i="1"/>
  <c r="G1099" i="1" s="1"/>
  <c r="E1099" i="1"/>
  <c r="F1222" i="1"/>
  <c r="G1222" i="1" s="1"/>
  <c r="E1222" i="1"/>
  <c r="F30" i="1"/>
  <c r="G30" i="1" s="1"/>
  <c r="E30" i="1"/>
  <c r="F53" i="1"/>
  <c r="G53" i="1" s="1"/>
  <c r="E53" i="1"/>
  <c r="F74" i="1"/>
  <c r="G74" i="1" s="1"/>
  <c r="E74" i="1"/>
  <c r="F81" i="1"/>
  <c r="G81" i="1" s="1"/>
  <c r="E81" i="1"/>
  <c r="F132" i="1"/>
  <c r="G132" i="1" s="1"/>
  <c r="E132" i="1"/>
  <c r="F172" i="1"/>
  <c r="G172" i="1" s="1"/>
  <c r="E172" i="1"/>
  <c r="F193" i="1"/>
  <c r="G193" i="1" s="1"/>
  <c r="E193" i="1"/>
  <c r="F253" i="1"/>
  <c r="G253" i="1" s="1"/>
  <c r="E253" i="1"/>
  <c r="F261" i="1"/>
  <c r="G261" i="1" s="1"/>
  <c r="E261" i="1"/>
  <c r="F278" i="1"/>
  <c r="G278" i="1" s="1"/>
  <c r="E278" i="1"/>
  <c r="F286" i="1"/>
  <c r="G286" i="1" s="1"/>
  <c r="E286" i="1"/>
  <c r="F310" i="1"/>
  <c r="G310" i="1" s="1"/>
  <c r="E310" i="1"/>
  <c r="F318" i="1"/>
  <c r="G318" i="1" s="1"/>
  <c r="E318" i="1"/>
  <c r="F323" i="1"/>
  <c r="G323" i="1" s="1"/>
  <c r="E323" i="1"/>
  <c r="F350" i="1"/>
  <c r="G350" i="1" s="1"/>
  <c r="E350" i="1"/>
  <c r="F360" i="1"/>
  <c r="G360" i="1" s="1"/>
  <c r="E360" i="1"/>
  <c r="F384" i="1"/>
  <c r="G384" i="1" s="1"/>
  <c r="E384" i="1"/>
  <c r="F397" i="1"/>
  <c r="G397" i="1" s="1"/>
  <c r="E397" i="1"/>
  <c r="F402" i="1"/>
  <c r="G402" i="1" s="1"/>
  <c r="E402" i="1"/>
  <c r="F409" i="1"/>
  <c r="G409" i="1" s="1"/>
  <c r="E409" i="1"/>
  <c r="F421" i="1"/>
  <c r="G421" i="1" s="1"/>
  <c r="E421" i="1"/>
  <c r="F430" i="1"/>
  <c r="G430" i="1" s="1"/>
  <c r="E430" i="1"/>
  <c r="F485" i="1"/>
  <c r="G485" i="1" s="1"/>
  <c r="E485" i="1"/>
  <c r="I497" i="1"/>
  <c r="K497" i="1" s="1"/>
  <c r="L497" i="1" s="1"/>
  <c r="F500" i="1"/>
  <c r="G500" i="1" s="1"/>
  <c r="E500" i="1"/>
  <c r="F533" i="1"/>
  <c r="G533" i="1" s="1"/>
  <c r="E533" i="1"/>
  <c r="I569" i="1"/>
  <c r="K569" i="1" s="1"/>
  <c r="L569" i="1" s="1"/>
  <c r="I576" i="1"/>
  <c r="K576" i="1" s="1"/>
  <c r="L576" i="1" s="1"/>
  <c r="F589" i="1"/>
  <c r="G589" i="1" s="1"/>
  <c r="E589" i="1"/>
  <c r="F613" i="1"/>
  <c r="G613" i="1" s="1"/>
  <c r="E613" i="1"/>
  <c r="F632" i="1"/>
  <c r="G632" i="1" s="1"/>
  <c r="E632" i="1"/>
  <c r="F637" i="1"/>
  <c r="G637" i="1" s="1"/>
  <c r="E637" i="1"/>
  <c r="I639" i="1"/>
  <c r="K639" i="1" s="1"/>
  <c r="L639" i="1" s="1"/>
  <c r="F699" i="1"/>
  <c r="G699" i="1" s="1"/>
  <c r="E699" i="1"/>
  <c r="F704" i="1"/>
  <c r="G704" i="1" s="1"/>
  <c r="E704" i="1"/>
  <c r="F709" i="1"/>
  <c r="G709" i="1" s="1"/>
  <c r="E709" i="1"/>
  <c r="F746" i="1"/>
  <c r="G746" i="1" s="1"/>
  <c r="F767" i="1"/>
  <c r="G767" i="1" s="1"/>
  <c r="E767" i="1"/>
  <c r="N773" i="1"/>
  <c r="P773" i="1" s="1"/>
  <c r="Q773" i="1" s="1"/>
  <c r="F799" i="1"/>
  <c r="G799" i="1" s="1"/>
  <c r="E799" i="1"/>
  <c r="J801" i="1"/>
  <c r="F838" i="1"/>
  <c r="G838" i="1" s="1"/>
  <c r="E838" i="1"/>
  <c r="F868" i="1"/>
  <c r="G868" i="1" s="1"/>
  <c r="E868" i="1"/>
  <c r="N899" i="1"/>
  <c r="P899" i="1" s="1"/>
  <c r="Q899" i="1" s="1"/>
  <c r="F987" i="1"/>
  <c r="G987" i="1" s="1"/>
  <c r="E987" i="1"/>
  <c r="F1023" i="1"/>
  <c r="G1023" i="1" s="1"/>
  <c r="E1023" i="1"/>
  <c r="F1040" i="1"/>
  <c r="G1040" i="1" s="1"/>
  <c r="E1040" i="1"/>
  <c r="F1075" i="1"/>
  <c r="G1075" i="1" s="1"/>
  <c r="E1075" i="1"/>
  <c r="F1079" i="1"/>
  <c r="G1079" i="1" s="1"/>
  <c r="E1079" i="1"/>
  <c r="F1103" i="1"/>
  <c r="G1103" i="1" s="1"/>
  <c r="E1103" i="1"/>
  <c r="I1110" i="1"/>
  <c r="K1110" i="1" s="1"/>
  <c r="L1110" i="1" s="1"/>
  <c r="F1132" i="1"/>
  <c r="G1132" i="1" s="1"/>
  <c r="E1132" i="1"/>
  <c r="N1145" i="1"/>
  <c r="P1145" i="1" s="1"/>
  <c r="Q1145" i="1" s="1"/>
  <c r="N1151" i="1"/>
  <c r="P1151" i="1" s="1"/>
  <c r="Q1151" i="1" s="1"/>
  <c r="F1158" i="1"/>
  <c r="G1158" i="1" s="1"/>
  <c r="E1158" i="1"/>
  <c r="J1170" i="1"/>
  <c r="I1194" i="1"/>
  <c r="K1194" i="1" s="1"/>
  <c r="L1194" i="1" s="1"/>
  <c r="F1214" i="1"/>
  <c r="G1214" i="1" s="1"/>
  <c r="E1214" i="1"/>
  <c r="F1221" i="1"/>
  <c r="G1221" i="1" s="1"/>
  <c r="E1221" i="1"/>
  <c r="I1223" i="1"/>
  <c r="K1223" i="1" s="1"/>
  <c r="L1223" i="1" s="1"/>
  <c r="I1230" i="1"/>
  <c r="K1230" i="1" s="1"/>
  <c r="L1230" i="1" s="1"/>
  <c r="F1265" i="1"/>
  <c r="G1265" i="1" s="1"/>
  <c r="E1265" i="1"/>
  <c r="F1274" i="1"/>
  <c r="G1274" i="1" s="1"/>
  <c r="E1274" i="1"/>
  <c r="F1297" i="1"/>
  <c r="G1297" i="1" s="1"/>
  <c r="E1297" i="1"/>
  <c r="I1367" i="1"/>
  <c r="K1367" i="1" s="1"/>
  <c r="L1367" i="1" s="1"/>
  <c r="F1388" i="1"/>
  <c r="G1388" i="1" s="1"/>
  <c r="E1388" i="1"/>
  <c r="J1390" i="1"/>
  <c r="N1414" i="1"/>
  <c r="P1414" i="1" s="1"/>
  <c r="Q1414" i="1" s="1"/>
  <c r="F1443" i="1"/>
  <c r="G1443" i="1" s="1"/>
  <c r="E1443" i="1"/>
  <c r="F1456" i="1"/>
  <c r="G1456" i="1" s="1"/>
  <c r="E1456" i="1"/>
  <c r="N1467" i="1"/>
  <c r="P1467" i="1" s="1"/>
  <c r="Q1467" i="1" s="1"/>
  <c r="F279" i="1"/>
  <c r="G279" i="1" s="1"/>
  <c r="E279" i="1"/>
  <c r="F319" i="1"/>
  <c r="G319" i="1" s="1"/>
  <c r="E319" i="1"/>
  <c r="F1197" i="1"/>
  <c r="G1197" i="1" s="1"/>
  <c r="E1197" i="1"/>
  <c r="F1381" i="1"/>
  <c r="G1381" i="1" s="1"/>
  <c r="E1381" i="1"/>
  <c r="F1423" i="1"/>
  <c r="G1423" i="1" s="1"/>
  <c r="E1423" i="1"/>
  <c r="F1464" i="1"/>
  <c r="G1464" i="1" s="1"/>
  <c r="E1464" i="1"/>
  <c r="F10" i="1"/>
  <c r="G10" i="1" s="1"/>
  <c r="E10" i="1"/>
  <c r="F26" i="1"/>
  <c r="G26" i="1" s="1"/>
  <c r="E26" i="1"/>
  <c r="N44" i="1"/>
  <c r="P44" i="1" s="1"/>
  <c r="Q44" i="1" s="1"/>
  <c r="O55" i="1"/>
  <c r="O57" i="1"/>
  <c r="F79" i="1"/>
  <c r="G79" i="1" s="1"/>
  <c r="E79" i="1"/>
  <c r="I100" i="1"/>
  <c r="K100" i="1" s="1"/>
  <c r="L100" i="1" s="1"/>
  <c r="F125" i="1"/>
  <c r="G125" i="1" s="1"/>
  <c r="E125" i="1"/>
  <c r="F149" i="1"/>
  <c r="G149" i="1" s="1"/>
  <c r="E149" i="1"/>
  <c r="O153" i="1"/>
  <c r="F159" i="1"/>
  <c r="G159" i="1" s="1"/>
  <c r="E159" i="1"/>
  <c r="I174" i="1"/>
  <c r="K174" i="1" s="1"/>
  <c r="L174" i="1" s="1"/>
  <c r="O183" i="1"/>
  <c r="F213" i="1"/>
  <c r="G213" i="1" s="1"/>
  <c r="E213" i="1"/>
  <c r="J220" i="1"/>
  <c r="O239" i="1"/>
  <c r="J251" i="1"/>
  <c r="I263" i="1"/>
  <c r="K263" i="1" s="1"/>
  <c r="L263" i="1" s="1"/>
  <c r="F326" i="1"/>
  <c r="G326" i="1" s="1"/>
  <c r="E326" i="1"/>
  <c r="N330" i="1"/>
  <c r="P330" i="1" s="1"/>
  <c r="Q330" i="1" s="1"/>
  <c r="F333" i="1"/>
  <c r="G333" i="1" s="1"/>
  <c r="E333" i="1"/>
  <c r="F355" i="1"/>
  <c r="G355" i="1" s="1"/>
  <c r="E355" i="1"/>
  <c r="O369" i="1"/>
  <c r="O381" i="1"/>
  <c r="J388" i="1"/>
  <c r="I390" i="1"/>
  <c r="K390" i="1" s="1"/>
  <c r="L390" i="1" s="1"/>
  <c r="J411" i="1"/>
  <c r="N413" i="1"/>
  <c r="P413" i="1" s="1"/>
  <c r="Q413" i="1" s="1"/>
  <c r="N427" i="1"/>
  <c r="P427" i="1" s="1"/>
  <c r="Q427" i="1" s="1"/>
  <c r="O432" i="1"/>
  <c r="O439" i="1"/>
  <c r="F442" i="1"/>
  <c r="G442" i="1" s="1"/>
  <c r="E442" i="1"/>
  <c r="I470" i="1"/>
  <c r="K470" i="1" s="1"/>
  <c r="L470" i="1" s="1"/>
  <c r="F515" i="1"/>
  <c r="G515" i="1" s="1"/>
  <c r="E515" i="1"/>
  <c r="F549" i="1"/>
  <c r="G549" i="1" s="1"/>
  <c r="E549" i="1"/>
  <c r="F572" i="1"/>
  <c r="G572" i="1" s="1"/>
  <c r="E572" i="1"/>
  <c r="F597" i="1"/>
  <c r="G597" i="1" s="1"/>
  <c r="E597" i="1"/>
  <c r="N598" i="1"/>
  <c r="P598" i="1" s="1"/>
  <c r="Q598" i="1" s="1"/>
  <c r="F611" i="1"/>
  <c r="G611" i="1" s="1"/>
  <c r="E611" i="1"/>
  <c r="F642" i="1"/>
  <c r="G642" i="1" s="1"/>
  <c r="E642" i="1"/>
  <c r="F667" i="1"/>
  <c r="G667" i="1" s="1"/>
  <c r="E667" i="1"/>
  <c r="F672" i="1"/>
  <c r="G672" i="1" s="1"/>
  <c r="E672" i="1"/>
  <c r="F677" i="1"/>
  <c r="G677" i="1" s="1"/>
  <c r="E677" i="1"/>
  <c r="F692" i="1"/>
  <c r="G692" i="1" s="1"/>
  <c r="E692" i="1"/>
  <c r="F732" i="1"/>
  <c r="G732" i="1" s="1"/>
  <c r="E732" i="1"/>
  <c r="F744" i="1"/>
  <c r="G744" i="1" s="1"/>
  <c r="E744" i="1"/>
  <c r="F821" i="1"/>
  <c r="G821" i="1" s="1"/>
  <c r="E821" i="1"/>
  <c r="F846" i="1"/>
  <c r="G846" i="1" s="1"/>
  <c r="E846" i="1"/>
  <c r="F893" i="1"/>
  <c r="G893" i="1" s="1"/>
  <c r="E893" i="1"/>
  <c r="F900" i="1"/>
  <c r="G900" i="1" s="1"/>
  <c r="E900" i="1"/>
  <c r="J952" i="1"/>
  <c r="F1054" i="1"/>
  <c r="G1054" i="1" s="1"/>
  <c r="E1054" i="1"/>
  <c r="F1056" i="1"/>
  <c r="G1056" i="1" s="1"/>
  <c r="E1056" i="1"/>
  <c r="F1068" i="1"/>
  <c r="G1068" i="1" s="1"/>
  <c r="E1068" i="1"/>
  <c r="I1120" i="1"/>
  <c r="K1120" i="1" s="1"/>
  <c r="L1120" i="1" s="1"/>
  <c r="F1128" i="1"/>
  <c r="G1128" i="1" s="1"/>
  <c r="E1128" i="1"/>
  <c r="N1141" i="1"/>
  <c r="P1141" i="1" s="1"/>
  <c r="Q1141" i="1" s="1"/>
  <c r="N1242" i="1"/>
  <c r="P1242" i="1" s="1"/>
  <c r="Q1242" i="1" s="1"/>
  <c r="I1247" i="1"/>
  <c r="K1247" i="1" s="1"/>
  <c r="L1247" i="1" s="1"/>
  <c r="F1250" i="1"/>
  <c r="G1250" i="1" s="1"/>
  <c r="E1250" i="1"/>
  <c r="I1267" i="1"/>
  <c r="K1267" i="1" s="1"/>
  <c r="L1267" i="1" s="1"/>
  <c r="J1295" i="1"/>
  <c r="O1316" i="1"/>
  <c r="F1338" i="1"/>
  <c r="G1338" i="1" s="1"/>
  <c r="E1338" i="1"/>
  <c r="O1348" i="1"/>
  <c r="N1350" i="1"/>
  <c r="P1350" i="1" s="1"/>
  <c r="Q1350" i="1" s="1"/>
  <c r="N1377" i="1"/>
  <c r="P1377" i="1" s="1"/>
  <c r="Q1377" i="1" s="1"/>
  <c r="F1415" i="1"/>
  <c r="G1415" i="1" s="1"/>
  <c r="E1415" i="1"/>
  <c r="F1435" i="1"/>
  <c r="G1435" i="1" s="1"/>
  <c r="E1435" i="1"/>
  <c r="F1461" i="1"/>
  <c r="G1461" i="1" s="1"/>
  <c r="E1461" i="1"/>
  <c r="J1463" i="1"/>
  <c r="N1465" i="1"/>
  <c r="P1465" i="1" s="1"/>
  <c r="Q1465" i="1" s="1"/>
  <c r="F182" i="1"/>
  <c r="G182" i="1" s="1"/>
  <c r="E182" i="1"/>
  <c r="F370" i="1"/>
  <c r="G370" i="1" s="1"/>
  <c r="E370" i="1"/>
  <c r="F462" i="1"/>
  <c r="G462" i="1" s="1"/>
  <c r="E462" i="1"/>
  <c r="F730" i="1"/>
  <c r="G730" i="1" s="1"/>
  <c r="E730" i="1"/>
  <c r="F14" i="1"/>
  <c r="G14" i="1" s="1"/>
  <c r="E14" i="1"/>
  <c r="J7" i="1"/>
  <c r="O23" i="1"/>
  <c r="I30" i="1"/>
  <c r="K30" i="1" s="1"/>
  <c r="L30" i="1" s="1"/>
  <c r="O32" i="1"/>
  <c r="F58" i="1"/>
  <c r="G58" i="1" s="1"/>
  <c r="E58" i="1"/>
  <c r="N59" i="1"/>
  <c r="P59" i="1" s="1"/>
  <c r="Q59" i="1" s="1"/>
  <c r="F77" i="1"/>
  <c r="G77" i="1" s="1"/>
  <c r="E77" i="1"/>
  <c r="F87" i="1"/>
  <c r="G87" i="1" s="1"/>
  <c r="E87" i="1"/>
  <c r="F154" i="1"/>
  <c r="G154" i="1" s="1"/>
  <c r="E154" i="1"/>
  <c r="N166" i="1"/>
  <c r="P166" i="1" s="1"/>
  <c r="Q166" i="1" s="1"/>
  <c r="F206" i="1"/>
  <c r="G206" i="1" s="1"/>
  <c r="E206" i="1"/>
  <c r="F223" i="1"/>
  <c r="G223" i="1" s="1"/>
  <c r="E223" i="1"/>
  <c r="J227" i="1"/>
  <c r="F230" i="1"/>
  <c r="G230" i="1" s="1"/>
  <c r="E230" i="1"/>
  <c r="F242" i="1"/>
  <c r="G242" i="1" s="1"/>
  <c r="E242" i="1"/>
  <c r="F247" i="1"/>
  <c r="G247" i="1" s="1"/>
  <c r="E247" i="1"/>
  <c r="I261" i="1"/>
  <c r="K261" i="1" s="1"/>
  <c r="L261" i="1" s="1"/>
  <c r="F274" i="1"/>
  <c r="G274" i="1" s="1"/>
  <c r="E274" i="1"/>
  <c r="F288" i="1"/>
  <c r="G288" i="1" s="1"/>
  <c r="E288" i="1"/>
  <c r="F303" i="1"/>
  <c r="G303" i="1" s="1"/>
  <c r="E303" i="1"/>
  <c r="F331" i="1"/>
  <c r="G331" i="1" s="1"/>
  <c r="E331" i="1"/>
  <c r="F343" i="1"/>
  <c r="G343" i="1" s="1"/>
  <c r="E343" i="1"/>
  <c r="F358" i="1"/>
  <c r="G358" i="1" s="1"/>
  <c r="E358" i="1"/>
  <c r="F365" i="1"/>
  <c r="G365" i="1" s="1"/>
  <c r="E365" i="1"/>
  <c r="F382" i="1"/>
  <c r="G382" i="1" s="1"/>
  <c r="E382" i="1"/>
  <c r="F405" i="1"/>
  <c r="G405" i="1" s="1"/>
  <c r="E405" i="1"/>
  <c r="F414" i="1"/>
  <c r="G414" i="1" s="1"/>
  <c r="E414" i="1"/>
  <c r="F426" i="1"/>
  <c r="G426" i="1" s="1"/>
  <c r="E426" i="1"/>
  <c r="F452" i="1"/>
  <c r="G452" i="1" s="1"/>
  <c r="E452" i="1"/>
  <c r="F454" i="1"/>
  <c r="G454" i="1" s="1"/>
  <c r="E454" i="1"/>
  <c r="F483" i="1"/>
  <c r="G483" i="1" s="1"/>
  <c r="E483" i="1"/>
  <c r="F498" i="1"/>
  <c r="G498" i="1" s="1"/>
  <c r="E498" i="1"/>
  <c r="F508" i="1"/>
  <c r="G508" i="1" s="1"/>
  <c r="E508" i="1"/>
  <c r="F523" i="1"/>
  <c r="G523" i="1" s="1"/>
  <c r="E523" i="1"/>
  <c r="F531" i="1"/>
  <c r="G531" i="1" s="1"/>
  <c r="E531" i="1"/>
  <c r="F540" i="1"/>
  <c r="G540" i="1" s="1"/>
  <c r="E540" i="1"/>
  <c r="F570" i="1"/>
  <c r="G570" i="1" s="1"/>
  <c r="E570" i="1"/>
  <c r="F592" i="1"/>
  <c r="G592" i="1" s="1"/>
  <c r="E592" i="1"/>
  <c r="F604" i="1"/>
  <c r="G604" i="1" s="1"/>
  <c r="E604" i="1"/>
  <c r="F616" i="1"/>
  <c r="G616" i="1" s="1"/>
  <c r="E616" i="1"/>
  <c r="F621" i="1"/>
  <c r="G621" i="1" s="1"/>
  <c r="E621" i="1"/>
  <c r="F640" i="1"/>
  <c r="G640" i="1" s="1"/>
  <c r="E640" i="1"/>
  <c r="F647" i="1"/>
  <c r="G647" i="1" s="1"/>
  <c r="E647" i="1"/>
  <c r="F652" i="1"/>
  <c r="G652" i="1" s="1"/>
  <c r="E652" i="1"/>
  <c r="F685" i="1"/>
  <c r="G685" i="1" s="1"/>
  <c r="E685" i="1"/>
  <c r="F707" i="1"/>
  <c r="G707" i="1" s="1"/>
  <c r="E707" i="1"/>
  <c r="N716" i="1"/>
  <c r="P716" i="1" s="1"/>
  <c r="Q716" i="1" s="1"/>
  <c r="F727" i="1"/>
  <c r="G727" i="1" s="1"/>
  <c r="E727" i="1"/>
  <c r="F886" i="1"/>
  <c r="G886" i="1" s="1"/>
  <c r="F938" i="1"/>
  <c r="G938" i="1" s="1"/>
  <c r="E938" i="1"/>
  <c r="I1033" i="1"/>
  <c r="K1033" i="1" s="1"/>
  <c r="L1033" i="1" s="1"/>
  <c r="N1049" i="1"/>
  <c r="P1049" i="1" s="1"/>
  <c r="Q1049" i="1" s="1"/>
  <c r="I1084" i="1"/>
  <c r="K1084" i="1" s="1"/>
  <c r="L1084" i="1" s="1"/>
  <c r="F1142" i="1"/>
  <c r="G1142" i="1" s="1"/>
  <c r="E1142" i="1"/>
  <c r="F1144" i="1"/>
  <c r="G1144" i="1" s="1"/>
  <c r="E1144" i="1"/>
  <c r="F1152" i="1"/>
  <c r="G1152" i="1" s="1"/>
  <c r="E1152" i="1"/>
  <c r="N1175" i="1"/>
  <c r="P1175" i="1" s="1"/>
  <c r="Q1175" i="1" s="1"/>
  <c r="J1219" i="1"/>
  <c r="F1243" i="1"/>
  <c r="G1243" i="1" s="1"/>
  <c r="E1243" i="1"/>
  <c r="F1277" i="1"/>
  <c r="G1277" i="1" s="1"/>
  <c r="E1277" i="1"/>
  <c r="F1279" i="1"/>
  <c r="G1279" i="1" s="1"/>
  <c r="E1279" i="1"/>
  <c r="F1310" i="1"/>
  <c r="G1310" i="1" s="1"/>
  <c r="E1310" i="1"/>
  <c r="F1366" i="1"/>
  <c r="G1366" i="1" s="1"/>
  <c r="E1366" i="1"/>
  <c r="F1466" i="1"/>
  <c r="G1466" i="1" s="1"/>
  <c r="E1466" i="1"/>
  <c r="N25" i="1"/>
  <c r="P25" i="1" s="1"/>
  <c r="Q25" i="1" s="1"/>
  <c r="N30" i="1"/>
  <c r="P30" i="1" s="1"/>
  <c r="Q30" i="1" s="1"/>
  <c r="I39" i="1"/>
  <c r="K39" i="1" s="1"/>
  <c r="L39" i="1" s="1"/>
  <c r="J79" i="1"/>
  <c r="I86" i="1"/>
  <c r="K86" i="1" s="1"/>
  <c r="L86" i="1" s="1"/>
  <c r="J108" i="1"/>
  <c r="N121" i="1"/>
  <c r="P121" i="1" s="1"/>
  <c r="Q121" i="1" s="1"/>
  <c r="D169" i="1"/>
  <c r="D174" i="1"/>
  <c r="I182" i="1"/>
  <c r="K182" i="1" s="1"/>
  <c r="L182" i="1" s="1"/>
  <c r="D186" i="1"/>
  <c r="D199" i="1"/>
  <c r="N231" i="1"/>
  <c r="P231" i="1" s="1"/>
  <c r="Q231" i="1" s="1"/>
  <c r="J236" i="1"/>
  <c r="O257" i="1"/>
  <c r="N263" i="1"/>
  <c r="P263" i="1" s="1"/>
  <c r="Q263" i="1" s="1"/>
  <c r="J282" i="1"/>
  <c r="I290" i="1"/>
  <c r="K290" i="1" s="1"/>
  <c r="L290" i="1" s="1"/>
  <c r="D295" i="1"/>
  <c r="I306" i="1"/>
  <c r="K306" i="1" s="1"/>
  <c r="L306" i="1" s="1"/>
  <c r="I311" i="1"/>
  <c r="K311" i="1" s="1"/>
  <c r="L311" i="1" s="1"/>
  <c r="N322" i="1"/>
  <c r="P322" i="1" s="1"/>
  <c r="Q322" i="1" s="1"/>
  <c r="O368" i="1"/>
  <c r="I417" i="1"/>
  <c r="K417" i="1" s="1"/>
  <c r="L417" i="1" s="1"/>
  <c r="O419" i="1"/>
  <c r="N441" i="1"/>
  <c r="P441" i="1" s="1"/>
  <c r="Q441" i="1" s="1"/>
  <c r="O448" i="1"/>
  <c r="O452" i="1"/>
  <c r="J456" i="1"/>
  <c r="D465" i="1"/>
  <c r="O472" i="1"/>
  <c r="I486" i="1"/>
  <c r="K486" i="1" s="1"/>
  <c r="L486" i="1" s="1"/>
  <c r="J495" i="1"/>
  <c r="J561" i="1"/>
  <c r="I561" i="1"/>
  <c r="K561" i="1" s="1"/>
  <c r="L561" i="1" s="1"/>
  <c r="D610" i="1"/>
  <c r="N660" i="1"/>
  <c r="P660" i="1" s="1"/>
  <c r="Q660" i="1" s="1"/>
  <c r="I793" i="1"/>
  <c r="K793" i="1" s="1"/>
  <c r="L793" i="1" s="1"/>
  <c r="J793" i="1"/>
  <c r="N1058" i="1"/>
  <c r="P1058" i="1" s="1"/>
  <c r="Q1058" i="1" s="1"/>
  <c r="O1058" i="1"/>
  <c r="D1087" i="1"/>
  <c r="J1197" i="1"/>
  <c r="I1197" i="1"/>
  <c r="K1197" i="1" s="1"/>
  <c r="L1197" i="1" s="1"/>
  <c r="J1347" i="1"/>
  <c r="I1347" i="1"/>
  <c r="K1347" i="1" s="1"/>
  <c r="L1347" i="1" s="1"/>
  <c r="J665" i="1"/>
  <c r="I665" i="1"/>
  <c r="K665" i="1" s="1"/>
  <c r="L665" i="1" s="1"/>
  <c r="J804" i="1"/>
  <c r="I804" i="1"/>
  <c r="K804" i="1" s="1"/>
  <c r="L804" i="1" s="1"/>
  <c r="N938" i="1"/>
  <c r="P938" i="1" s="1"/>
  <c r="Q938" i="1" s="1"/>
  <c r="O938" i="1"/>
  <c r="D1442" i="1"/>
  <c r="D463" i="1"/>
  <c r="I524" i="1"/>
  <c r="K524" i="1" s="1"/>
  <c r="L524" i="1" s="1"/>
  <c r="O614" i="1"/>
  <c r="D659" i="1"/>
  <c r="N719" i="1"/>
  <c r="P719" i="1" s="1"/>
  <c r="Q719" i="1" s="1"/>
  <c r="O719" i="1"/>
  <c r="D829" i="1"/>
  <c r="O901" i="1"/>
  <c r="N901" i="1"/>
  <c r="P901" i="1" s="1"/>
  <c r="Q901" i="1" s="1"/>
  <c r="D1024" i="1"/>
  <c r="N1073" i="1"/>
  <c r="P1073" i="1" s="1"/>
  <c r="Q1073" i="1" s="1"/>
  <c r="O1073" i="1"/>
  <c r="O1101" i="1"/>
  <c r="N1101" i="1"/>
  <c r="P1101" i="1" s="1"/>
  <c r="Q1101" i="1" s="1"/>
  <c r="D1401" i="1"/>
  <c r="I18" i="1"/>
  <c r="K18" i="1" s="1"/>
  <c r="L18" i="1" s="1"/>
  <c r="J51" i="1"/>
  <c r="N54" i="1"/>
  <c r="P54" i="1" s="1"/>
  <c r="Q54" i="1" s="1"/>
  <c r="O56" i="1"/>
  <c r="O84" i="1"/>
  <c r="D89" i="1"/>
  <c r="N120" i="1"/>
  <c r="P120" i="1" s="1"/>
  <c r="Q120" i="1" s="1"/>
  <c r="I154" i="1"/>
  <c r="K154" i="1" s="1"/>
  <c r="L154" i="1" s="1"/>
  <c r="O161" i="1"/>
  <c r="O167" i="1"/>
  <c r="I169" i="1"/>
  <c r="K169" i="1" s="1"/>
  <c r="L169" i="1" s="1"/>
  <c r="N182" i="1"/>
  <c r="P182" i="1" s="1"/>
  <c r="Q182" i="1" s="1"/>
  <c r="J186" i="1"/>
  <c r="N190" i="1"/>
  <c r="P190" i="1" s="1"/>
  <c r="Q190" i="1" s="1"/>
  <c r="J192" i="1"/>
  <c r="N236" i="1"/>
  <c r="P236" i="1" s="1"/>
  <c r="Q236" i="1" s="1"/>
  <c r="O240" i="1"/>
  <c r="D258" i="1"/>
  <c r="O282" i="1"/>
  <c r="I300" i="1"/>
  <c r="K300" i="1" s="1"/>
  <c r="L300" i="1" s="1"/>
  <c r="N311" i="1"/>
  <c r="P311" i="1" s="1"/>
  <c r="Q311" i="1" s="1"/>
  <c r="O373" i="1"/>
  <c r="N495" i="1"/>
  <c r="P495" i="1" s="1"/>
  <c r="Q495" i="1" s="1"/>
  <c r="O501" i="1"/>
  <c r="J559" i="1"/>
  <c r="I559" i="1"/>
  <c r="K559" i="1" s="1"/>
  <c r="L559" i="1" s="1"/>
  <c r="J608" i="1"/>
  <c r="I608" i="1"/>
  <c r="K608" i="1" s="1"/>
  <c r="L608" i="1" s="1"/>
  <c r="O628" i="1"/>
  <c r="N628" i="1"/>
  <c r="P628" i="1" s="1"/>
  <c r="Q628" i="1" s="1"/>
  <c r="J681" i="1"/>
  <c r="I681" i="1"/>
  <c r="K681" i="1" s="1"/>
  <c r="L681" i="1" s="1"/>
  <c r="D947" i="1"/>
  <c r="D959" i="1"/>
  <c r="J1099" i="1"/>
  <c r="I1099" i="1"/>
  <c r="K1099" i="1" s="1"/>
  <c r="L1099" i="1" s="1"/>
  <c r="D1258" i="1"/>
  <c r="J1337" i="1"/>
  <c r="I1337" i="1"/>
  <c r="K1337" i="1" s="1"/>
  <c r="L1337" i="1" s="1"/>
  <c r="O1359" i="1"/>
  <c r="N1359" i="1"/>
  <c r="P1359" i="1" s="1"/>
  <c r="Q1359" i="1" s="1"/>
  <c r="O1440" i="1"/>
  <c r="N1440" i="1"/>
  <c r="P1440" i="1" s="1"/>
  <c r="Q1440" i="1" s="1"/>
  <c r="O1001" i="1"/>
  <c r="N1001" i="1"/>
  <c r="P1001" i="1" s="1"/>
  <c r="Q1001" i="1" s="1"/>
  <c r="N1050" i="1"/>
  <c r="P1050" i="1" s="1"/>
  <c r="Q1050" i="1" s="1"/>
  <c r="O1050" i="1"/>
  <c r="D1067" i="1"/>
  <c r="O1080" i="1"/>
  <c r="N1080" i="1"/>
  <c r="P1080" i="1" s="1"/>
  <c r="Q1080" i="1" s="1"/>
  <c r="O1170" i="1"/>
  <c r="N1170" i="1"/>
  <c r="P1170" i="1" s="1"/>
  <c r="Q1170" i="1" s="1"/>
  <c r="I1208" i="1"/>
  <c r="K1208" i="1" s="1"/>
  <c r="L1208" i="1" s="1"/>
  <c r="J1208" i="1"/>
  <c r="J1275" i="1"/>
  <c r="I1275" i="1"/>
  <c r="K1275" i="1" s="1"/>
  <c r="L1275" i="1" s="1"/>
  <c r="O1299" i="1"/>
  <c r="N1299" i="1"/>
  <c r="P1299" i="1" s="1"/>
  <c r="Q1299" i="1" s="1"/>
  <c r="J1411" i="1"/>
  <c r="I1411" i="1"/>
  <c r="K1411" i="1" s="1"/>
  <c r="L1411" i="1" s="1"/>
  <c r="D1450" i="1"/>
  <c r="D1383" i="1"/>
  <c r="N20" i="1"/>
  <c r="P20" i="1" s="1"/>
  <c r="Q20" i="1" s="1"/>
  <c r="D28" i="1"/>
  <c r="N31" i="1"/>
  <c r="P31" i="1" s="1"/>
  <c r="Q31" i="1" s="1"/>
  <c r="D50" i="1"/>
  <c r="I74" i="1"/>
  <c r="K74" i="1" s="1"/>
  <c r="L74" i="1" s="1"/>
  <c r="J127" i="1"/>
  <c r="O129" i="1"/>
  <c r="D148" i="1"/>
  <c r="J151" i="1"/>
  <c r="I153" i="1"/>
  <c r="K153" i="1" s="1"/>
  <c r="L153" i="1" s="1"/>
  <c r="D162" i="1"/>
  <c r="N169" i="1"/>
  <c r="P169" i="1" s="1"/>
  <c r="Q169" i="1" s="1"/>
  <c r="D183" i="1"/>
  <c r="O186" i="1"/>
  <c r="D191" i="1"/>
  <c r="D198" i="1"/>
  <c r="J213" i="1"/>
  <c r="D231" i="1"/>
  <c r="I235" i="1"/>
  <c r="K235" i="1" s="1"/>
  <c r="L235" i="1" s="1"/>
  <c r="D237" i="1"/>
  <c r="N256" i="1"/>
  <c r="P256" i="1" s="1"/>
  <c r="Q256" i="1" s="1"/>
  <c r="I258" i="1"/>
  <c r="K258" i="1" s="1"/>
  <c r="L258" i="1" s="1"/>
  <c r="O272" i="1"/>
  <c r="N300" i="1"/>
  <c r="P300" i="1" s="1"/>
  <c r="Q300" i="1" s="1"/>
  <c r="J317" i="1"/>
  <c r="O321" i="1"/>
  <c r="J449" i="1"/>
  <c r="J455" i="1"/>
  <c r="N465" i="1"/>
  <c r="P465" i="1" s="1"/>
  <c r="Q465" i="1" s="1"/>
  <c r="N469" i="1"/>
  <c r="P469" i="1" s="1"/>
  <c r="Q469" i="1" s="1"/>
  <c r="J482" i="1"/>
  <c r="N483" i="1"/>
  <c r="P483" i="1" s="1"/>
  <c r="Q483" i="1" s="1"/>
  <c r="O485" i="1"/>
  <c r="D525" i="1"/>
  <c r="D532" i="1"/>
  <c r="N547" i="1"/>
  <c r="P547" i="1" s="1"/>
  <c r="Q547" i="1" s="1"/>
  <c r="D579" i="1"/>
  <c r="J602" i="1"/>
  <c r="J657" i="1"/>
  <c r="I657" i="1"/>
  <c r="K657" i="1" s="1"/>
  <c r="L657" i="1" s="1"/>
  <c r="I713" i="1"/>
  <c r="K713" i="1" s="1"/>
  <c r="L713" i="1" s="1"/>
  <c r="J713" i="1"/>
  <c r="O846" i="1"/>
  <c r="N846" i="1"/>
  <c r="P846" i="1" s="1"/>
  <c r="Q846" i="1" s="1"/>
  <c r="J905" i="1"/>
  <c r="I905" i="1"/>
  <c r="K905" i="1" s="1"/>
  <c r="L905" i="1" s="1"/>
  <c r="D928" i="1"/>
  <c r="D1020" i="1"/>
  <c r="O1048" i="1"/>
  <c r="N1048" i="1"/>
  <c r="P1048" i="1" s="1"/>
  <c r="Q1048" i="1" s="1"/>
  <c r="O1117" i="1"/>
  <c r="N1117" i="1"/>
  <c r="P1117" i="1" s="1"/>
  <c r="Q1117" i="1" s="1"/>
  <c r="D1237" i="1"/>
  <c r="J1261" i="1"/>
  <c r="I1261" i="1"/>
  <c r="K1261" i="1" s="1"/>
  <c r="L1261" i="1" s="1"/>
  <c r="J1460" i="1"/>
  <c r="I1460" i="1"/>
  <c r="K1460" i="1" s="1"/>
  <c r="L1460" i="1" s="1"/>
  <c r="D858" i="1"/>
  <c r="D6" i="1"/>
  <c r="N252" i="1"/>
  <c r="P252" i="1" s="1"/>
  <c r="Q252" i="1" s="1"/>
  <c r="J340" i="1"/>
  <c r="D352" i="1"/>
  <c r="I365" i="1"/>
  <c r="K365" i="1" s="1"/>
  <c r="L365" i="1" s="1"/>
  <c r="J379" i="1"/>
  <c r="N475" i="1"/>
  <c r="P475" i="1" s="1"/>
  <c r="Q475" i="1" s="1"/>
  <c r="J496" i="1"/>
  <c r="I500" i="1"/>
  <c r="K500" i="1" s="1"/>
  <c r="L500" i="1" s="1"/>
  <c r="I502" i="1"/>
  <c r="K502" i="1" s="1"/>
  <c r="L502" i="1" s="1"/>
  <c r="D516" i="1"/>
  <c r="I527" i="1"/>
  <c r="K527" i="1" s="1"/>
  <c r="L527" i="1" s="1"/>
  <c r="N557" i="1"/>
  <c r="P557" i="1" s="1"/>
  <c r="Q557" i="1" s="1"/>
  <c r="O557" i="1"/>
  <c r="I600" i="1"/>
  <c r="K600" i="1" s="1"/>
  <c r="L600" i="1" s="1"/>
  <c r="J600" i="1"/>
  <c r="D655" i="1"/>
  <c r="I706" i="1"/>
  <c r="K706" i="1" s="1"/>
  <c r="L706" i="1" s="1"/>
  <c r="J706" i="1"/>
  <c r="D795" i="1"/>
  <c r="J898" i="1"/>
  <c r="I898" i="1"/>
  <c r="K898" i="1" s="1"/>
  <c r="L898" i="1" s="1"/>
  <c r="J984" i="1"/>
  <c r="I984" i="1"/>
  <c r="K984" i="1" s="1"/>
  <c r="L984" i="1" s="1"/>
  <c r="N1005" i="1"/>
  <c r="P1005" i="1" s="1"/>
  <c r="Q1005" i="1" s="1"/>
  <c r="O1005" i="1"/>
  <c r="J1091" i="1"/>
  <c r="I1091" i="1"/>
  <c r="K1091" i="1" s="1"/>
  <c r="L1091" i="1" s="1"/>
  <c r="D1249" i="1"/>
  <c r="J1294" i="1"/>
  <c r="I1294" i="1"/>
  <c r="K1294" i="1" s="1"/>
  <c r="L1294" i="1" s="1"/>
  <c r="O1369" i="1"/>
  <c r="N1369" i="1"/>
  <c r="P1369" i="1" s="1"/>
  <c r="Q1369" i="1" s="1"/>
  <c r="D1444" i="1"/>
  <c r="J1075" i="1"/>
  <c r="I1075" i="1"/>
  <c r="K1075" i="1" s="1"/>
  <c r="L1075" i="1" s="1"/>
  <c r="O1110" i="1"/>
  <c r="N1110" i="1"/>
  <c r="P1110" i="1" s="1"/>
  <c r="Q1110" i="1" s="1"/>
  <c r="O1259" i="1"/>
  <c r="N1259" i="1"/>
  <c r="P1259" i="1" s="1"/>
  <c r="Q1259" i="1" s="1"/>
  <c r="I460" i="1"/>
  <c r="K460" i="1" s="1"/>
  <c r="L460" i="1" s="1"/>
  <c r="J472" i="1"/>
  <c r="I474" i="1"/>
  <c r="K474" i="1" s="1"/>
  <c r="L474" i="1" s="1"/>
  <c r="N572" i="1"/>
  <c r="P572" i="1" s="1"/>
  <c r="Q572" i="1" s="1"/>
  <c r="I685" i="1"/>
  <c r="K685" i="1" s="1"/>
  <c r="L685" i="1" s="1"/>
  <c r="J685" i="1"/>
  <c r="J780" i="1"/>
  <c r="I780" i="1"/>
  <c r="K780" i="1" s="1"/>
  <c r="L780" i="1" s="1"/>
  <c r="O839" i="1"/>
  <c r="N839" i="1"/>
  <c r="P839" i="1" s="1"/>
  <c r="Q839" i="1" s="1"/>
  <c r="D1028" i="1"/>
  <c r="D1063" i="1"/>
  <c r="D1089" i="1"/>
  <c r="D1113" i="1"/>
  <c r="J1271" i="1"/>
  <c r="I1271" i="1"/>
  <c r="K1271" i="1" s="1"/>
  <c r="L1271" i="1" s="1"/>
  <c r="I1287" i="1"/>
  <c r="K1287" i="1" s="1"/>
  <c r="L1287" i="1" s="1"/>
  <c r="J1287" i="1"/>
  <c r="J621" i="1"/>
  <c r="J625" i="1"/>
  <c r="D627" i="1"/>
  <c r="N700" i="1"/>
  <c r="P700" i="1" s="1"/>
  <c r="Q700" i="1" s="1"/>
  <c r="N713" i="1"/>
  <c r="P713" i="1" s="1"/>
  <c r="Q713" i="1" s="1"/>
  <c r="J724" i="1"/>
  <c r="I728" i="1"/>
  <c r="K728" i="1" s="1"/>
  <c r="L728" i="1" s="1"/>
  <c r="I739" i="1"/>
  <c r="K739" i="1" s="1"/>
  <c r="L739" i="1" s="1"/>
  <c r="D748" i="1"/>
  <c r="D760" i="1"/>
  <c r="I764" i="1"/>
  <c r="K764" i="1" s="1"/>
  <c r="L764" i="1" s="1"/>
  <c r="I768" i="1"/>
  <c r="K768" i="1" s="1"/>
  <c r="L768" i="1" s="1"/>
  <c r="D777" i="1"/>
  <c r="D779" i="1"/>
  <c r="I785" i="1"/>
  <c r="K785" i="1" s="1"/>
  <c r="L785" i="1" s="1"/>
  <c r="D792" i="1"/>
  <c r="N793" i="1"/>
  <c r="P793" i="1" s="1"/>
  <c r="Q793" i="1" s="1"/>
  <c r="O831" i="1"/>
  <c r="I849" i="1"/>
  <c r="K849" i="1" s="1"/>
  <c r="L849" i="1" s="1"/>
  <c r="N851" i="1"/>
  <c r="P851" i="1" s="1"/>
  <c r="Q851" i="1" s="1"/>
  <c r="I858" i="1"/>
  <c r="K858" i="1" s="1"/>
  <c r="L858" i="1" s="1"/>
  <c r="D915" i="1"/>
  <c r="J917" i="1"/>
  <c r="D939" i="1"/>
  <c r="I968" i="1"/>
  <c r="K968" i="1" s="1"/>
  <c r="L968" i="1" s="1"/>
  <c r="I975" i="1"/>
  <c r="K975" i="1" s="1"/>
  <c r="L975" i="1" s="1"/>
  <c r="N977" i="1"/>
  <c r="P977" i="1" s="1"/>
  <c r="Q977" i="1" s="1"/>
  <c r="N996" i="1"/>
  <c r="P996" i="1" s="1"/>
  <c r="Q996" i="1" s="1"/>
  <c r="D1006" i="1"/>
  <c r="D1008" i="1"/>
  <c r="N1018" i="1"/>
  <c r="P1018" i="1" s="1"/>
  <c r="Q1018" i="1" s="1"/>
  <c r="I1024" i="1"/>
  <c r="K1024" i="1" s="1"/>
  <c r="L1024" i="1" s="1"/>
  <c r="D1035" i="1"/>
  <c r="D1047" i="1"/>
  <c r="N1065" i="1"/>
  <c r="P1065" i="1" s="1"/>
  <c r="Q1065" i="1" s="1"/>
  <c r="I1067" i="1"/>
  <c r="K1067" i="1" s="1"/>
  <c r="L1067" i="1" s="1"/>
  <c r="D1081" i="1"/>
  <c r="N1091" i="1"/>
  <c r="P1091" i="1" s="1"/>
  <c r="Q1091" i="1" s="1"/>
  <c r="I1113" i="1"/>
  <c r="K1113" i="1" s="1"/>
  <c r="L1113" i="1" s="1"/>
  <c r="O1135" i="1"/>
  <c r="O1199" i="1"/>
  <c r="N1213" i="1"/>
  <c r="P1213" i="1" s="1"/>
  <c r="Q1213" i="1" s="1"/>
  <c r="I1226" i="1"/>
  <c r="K1226" i="1" s="1"/>
  <c r="L1226" i="1" s="1"/>
  <c r="J1254" i="1"/>
  <c r="I1263" i="1"/>
  <c r="K1263" i="1" s="1"/>
  <c r="L1263" i="1" s="1"/>
  <c r="I1302" i="1"/>
  <c r="K1302" i="1" s="1"/>
  <c r="L1302" i="1" s="1"/>
  <c r="I1311" i="1"/>
  <c r="K1311" i="1" s="1"/>
  <c r="L1311" i="1" s="1"/>
  <c r="D1326" i="1"/>
  <c r="I1332" i="1"/>
  <c r="K1332" i="1" s="1"/>
  <c r="L1332" i="1" s="1"/>
  <c r="J1362" i="1"/>
  <c r="D1370" i="1"/>
  <c r="N1374" i="1"/>
  <c r="P1374" i="1" s="1"/>
  <c r="Q1374" i="1" s="1"/>
  <c r="J1388" i="1"/>
  <c r="N1392" i="1"/>
  <c r="P1392" i="1" s="1"/>
  <c r="Q1392" i="1" s="1"/>
  <c r="D1404" i="1"/>
  <c r="N1411" i="1"/>
  <c r="P1411" i="1" s="1"/>
  <c r="Q1411" i="1" s="1"/>
  <c r="I1422" i="1"/>
  <c r="K1422" i="1" s="1"/>
  <c r="L1422" i="1" s="1"/>
  <c r="N1425" i="1"/>
  <c r="P1425" i="1" s="1"/>
  <c r="Q1425" i="1" s="1"/>
  <c r="I1431" i="1"/>
  <c r="K1431" i="1" s="1"/>
  <c r="L1431" i="1" s="1"/>
  <c r="N1439" i="1"/>
  <c r="P1439" i="1" s="1"/>
  <c r="Q1439" i="1" s="1"/>
  <c r="D1441" i="1"/>
  <c r="I1444" i="1"/>
  <c r="K1444" i="1" s="1"/>
  <c r="L1444" i="1" s="1"/>
  <c r="I1452" i="1"/>
  <c r="K1452" i="1" s="1"/>
  <c r="L1452" i="1" s="1"/>
  <c r="O1460" i="1"/>
  <c r="O582" i="1"/>
  <c r="N602" i="1"/>
  <c r="P602" i="1" s="1"/>
  <c r="Q602" i="1" s="1"/>
  <c r="D682" i="1"/>
  <c r="I705" i="1"/>
  <c r="K705" i="1" s="1"/>
  <c r="L705" i="1" s="1"/>
  <c r="O856" i="1"/>
  <c r="N928" i="1"/>
  <c r="P928" i="1" s="1"/>
  <c r="Q928" i="1" s="1"/>
  <c r="I943" i="1"/>
  <c r="K943" i="1" s="1"/>
  <c r="L943" i="1" s="1"/>
  <c r="O957" i="1"/>
  <c r="N1077" i="1"/>
  <c r="P1077" i="1" s="1"/>
  <c r="Q1077" i="1" s="1"/>
  <c r="N1109" i="1"/>
  <c r="P1109" i="1" s="1"/>
  <c r="Q1109" i="1" s="1"/>
  <c r="N1133" i="1"/>
  <c r="P1133" i="1" s="1"/>
  <c r="Q1133" i="1" s="1"/>
  <c r="J1187" i="1"/>
  <c r="I1222" i="1"/>
  <c r="K1222" i="1" s="1"/>
  <c r="L1222" i="1" s="1"/>
  <c r="N1228" i="1"/>
  <c r="P1228" i="1" s="1"/>
  <c r="Q1228" i="1" s="1"/>
  <c r="O1235" i="1"/>
  <c r="I1237" i="1"/>
  <c r="K1237" i="1" s="1"/>
  <c r="L1237" i="1" s="1"/>
  <c r="J1239" i="1"/>
  <c r="N1243" i="1"/>
  <c r="P1243" i="1" s="1"/>
  <c r="Q1243" i="1" s="1"/>
  <c r="N1247" i="1"/>
  <c r="P1247" i="1" s="1"/>
  <c r="Q1247" i="1" s="1"/>
  <c r="N1256" i="1"/>
  <c r="P1256" i="1" s="1"/>
  <c r="Q1256" i="1" s="1"/>
  <c r="O1261" i="1"/>
  <c r="D1295" i="1"/>
  <c r="I1300" i="1"/>
  <c r="K1300" i="1" s="1"/>
  <c r="L1300" i="1" s="1"/>
  <c r="N1307" i="1"/>
  <c r="P1307" i="1" s="1"/>
  <c r="Q1307" i="1" s="1"/>
  <c r="D1322" i="1"/>
  <c r="D1324" i="1"/>
  <c r="I1334" i="1"/>
  <c r="K1334" i="1" s="1"/>
  <c r="L1334" i="1" s="1"/>
  <c r="I1364" i="1"/>
  <c r="K1364" i="1" s="1"/>
  <c r="L1364" i="1" s="1"/>
  <c r="N1390" i="1"/>
  <c r="P1390" i="1" s="1"/>
  <c r="Q1390" i="1" s="1"/>
  <c r="I1408" i="1"/>
  <c r="K1408" i="1" s="1"/>
  <c r="L1408" i="1" s="1"/>
  <c r="I1427" i="1"/>
  <c r="K1427" i="1" s="1"/>
  <c r="L1427" i="1" s="1"/>
  <c r="O1429" i="1"/>
  <c r="I1457" i="1"/>
  <c r="K1457" i="1" s="1"/>
  <c r="L1457" i="1" s="1"/>
  <c r="N625" i="1"/>
  <c r="P625" i="1" s="1"/>
  <c r="Q625" i="1" s="1"/>
  <c r="J637" i="1"/>
  <c r="O653" i="1"/>
  <c r="N657" i="1"/>
  <c r="P657" i="1" s="1"/>
  <c r="Q657" i="1" s="1"/>
  <c r="O661" i="1"/>
  <c r="I716" i="1"/>
  <c r="K716" i="1" s="1"/>
  <c r="L716" i="1" s="1"/>
  <c r="J720" i="1"/>
  <c r="N726" i="1"/>
  <c r="P726" i="1" s="1"/>
  <c r="Q726" i="1" s="1"/>
  <c r="N728" i="1"/>
  <c r="P728" i="1" s="1"/>
  <c r="Q728" i="1" s="1"/>
  <c r="O823" i="1"/>
  <c r="N880" i="1"/>
  <c r="P880" i="1" s="1"/>
  <c r="Q880" i="1" s="1"/>
  <c r="O922" i="1"/>
  <c r="J933" i="1"/>
  <c r="J941" i="1"/>
  <c r="N953" i="1"/>
  <c r="P953" i="1" s="1"/>
  <c r="Q953" i="1" s="1"/>
  <c r="O973" i="1"/>
  <c r="I1008" i="1"/>
  <c r="K1008" i="1" s="1"/>
  <c r="L1008" i="1" s="1"/>
  <c r="D1015" i="1"/>
  <c r="O1074" i="1"/>
  <c r="I1140" i="1"/>
  <c r="K1140" i="1" s="1"/>
  <c r="L1140" i="1" s="1"/>
  <c r="J1146" i="1"/>
  <c r="N1157" i="1"/>
  <c r="P1157" i="1" s="1"/>
  <c r="Q1157" i="1" s="1"/>
  <c r="D1165" i="1"/>
  <c r="D1200" i="1"/>
  <c r="N1260" i="1"/>
  <c r="P1260" i="1" s="1"/>
  <c r="Q1260" i="1" s="1"/>
  <c r="J1272" i="1"/>
  <c r="D1282" i="1"/>
  <c r="J1354" i="1"/>
  <c r="N1358" i="1"/>
  <c r="P1358" i="1" s="1"/>
  <c r="Q1358" i="1" s="1"/>
  <c r="J1370" i="1"/>
  <c r="N686" i="1"/>
  <c r="P686" i="1" s="1"/>
  <c r="Q686" i="1" s="1"/>
  <c r="D759" i="1"/>
  <c r="I788" i="1"/>
  <c r="K788" i="1" s="1"/>
  <c r="L788" i="1" s="1"/>
  <c r="N801" i="1"/>
  <c r="P801" i="1" s="1"/>
  <c r="Q801" i="1" s="1"/>
  <c r="O803" i="1"/>
  <c r="J805" i="1"/>
  <c r="J826" i="1"/>
  <c r="N843" i="1"/>
  <c r="P843" i="1" s="1"/>
  <c r="Q843" i="1" s="1"/>
  <c r="O870" i="1"/>
  <c r="I889" i="1"/>
  <c r="K889" i="1" s="1"/>
  <c r="L889" i="1" s="1"/>
  <c r="N902" i="1"/>
  <c r="P902" i="1" s="1"/>
  <c r="Q902" i="1" s="1"/>
  <c r="O904" i="1"/>
  <c r="N924" i="1"/>
  <c r="P924" i="1" s="1"/>
  <c r="Q924" i="1" s="1"/>
  <c r="I997" i="1"/>
  <c r="K997" i="1" s="1"/>
  <c r="L997" i="1" s="1"/>
  <c r="I1013" i="1"/>
  <c r="K1013" i="1" s="1"/>
  <c r="L1013" i="1" s="1"/>
  <c r="I1023" i="1"/>
  <c r="K1023" i="1" s="1"/>
  <c r="L1023" i="1" s="1"/>
  <c r="I1029" i="1"/>
  <c r="K1029" i="1" s="1"/>
  <c r="L1029" i="1" s="1"/>
  <c r="N1037" i="1"/>
  <c r="P1037" i="1" s="1"/>
  <c r="Q1037" i="1" s="1"/>
  <c r="O1041" i="1"/>
  <c r="J1062" i="1"/>
  <c r="J1088" i="1"/>
  <c r="O1094" i="1"/>
  <c r="O1183" i="1"/>
  <c r="J1198" i="1"/>
  <c r="N1207" i="1"/>
  <c r="P1207" i="1" s="1"/>
  <c r="Q1207" i="1" s="1"/>
  <c r="O1463" i="1"/>
  <c r="J624" i="1"/>
  <c r="O678" i="1"/>
  <c r="J697" i="1"/>
  <c r="J835" i="1"/>
  <c r="D923" i="1"/>
  <c r="N933" i="1"/>
  <c r="P933" i="1" s="1"/>
  <c r="Q933" i="1" s="1"/>
  <c r="D954" i="1"/>
  <c r="I988" i="1"/>
  <c r="K988" i="1" s="1"/>
  <c r="L988" i="1" s="1"/>
  <c r="I999" i="1"/>
  <c r="K999" i="1" s="1"/>
  <c r="L999" i="1" s="1"/>
  <c r="I1015" i="1"/>
  <c r="K1015" i="1" s="1"/>
  <c r="L1015" i="1" s="1"/>
  <c r="D1261" i="1"/>
  <c r="J1262" i="1"/>
  <c r="J1264" i="1"/>
  <c r="D1281" i="1"/>
  <c r="I1310" i="1"/>
  <c r="K1310" i="1" s="1"/>
  <c r="L1310" i="1" s="1"/>
  <c r="I1318" i="1"/>
  <c r="K1318" i="1" s="1"/>
  <c r="L1318" i="1" s="1"/>
  <c r="D1337" i="1"/>
  <c r="I1361" i="1"/>
  <c r="K1361" i="1" s="1"/>
  <c r="L1361" i="1" s="1"/>
  <c r="I1363" i="1"/>
  <c r="K1363" i="1" s="1"/>
  <c r="L1363" i="1" s="1"/>
  <c r="O1375" i="1"/>
  <c r="I1380" i="1"/>
  <c r="K1380" i="1" s="1"/>
  <c r="L1380" i="1" s="1"/>
  <c r="D1411" i="1"/>
  <c r="N1424" i="1"/>
  <c r="P1424" i="1" s="1"/>
  <c r="Q1424" i="1" s="1"/>
  <c r="I1426" i="1"/>
  <c r="K1426" i="1" s="1"/>
  <c r="L1426" i="1" s="1"/>
  <c r="J1440" i="1"/>
  <c r="N1441" i="1"/>
  <c r="P1441" i="1" s="1"/>
  <c r="Q1441" i="1" s="1"/>
  <c r="N1443" i="1"/>
  <c r="P1443" i="1" s="1"/>
  <c r="Q1443" i="1" s="1"/>
  <c r="J399" i="2"/>
  <c r="K399" i="2"/>
  <c r="L399" i="2" s="1"/>
  <c r="K461" i="2"/>
  <c r="L461" i="2" s="1"/>
  <c r="J461" i="2"/>
  <c r="K937" i="2"/>
  <c r="L937" i="2" s="1"/>
  <c r="J937" i="2"/>
  <c r="K660" i="2"/>
  <c r="L660" i="2" s="1"/>
  <c r="J660" i="2"/>
  <c r="J201" i="2"/>
  <c r="K201" i="2"/>
  <c r="L201" i="2" s="1"/>
  <c r="K1401" i="2"/>
  <c r="L1401" i="2" s="1"/>
  <c r="J1401" i="2"/>
  <c r="J761" i="2"/>
  <c r="K761" i="2"/>
  <c r="L761" i="2" s="1"/>
  <c r="K1349" i="2"/>
  <c r="L1349" i="2" s="1"/>
  <c r="J1349" i="2"/>
  <c r="K1450" i="2"/>
  <c r="L1450" i="2" s="1"/>
  <c r="J1450" i="2"/>
  <c r="K1421" i="2"/>
  <c r="L1421" i="2" s="1"/>
  <c r="J1421" i="2"/>
  <c r="K1358" i="2"/>
  <c r="L1358" i="2" s="1"/>
  <c r="J1358" i="2"/>
  <c r="J589" i="2"/>
  <c r="K589" i="2"/>
  <c r="L589" i="2" s="1"/>
  <c r="J597" i="2"/>
  <c r="K597" i="2"/>
  <c r="L597" i="2" s="1"/>
  <c r="J605" i="2"/>
  <c r="K605" i="2"/>
  <c r="L605" i="2" s="1"/>
  <c r="J693" i="2"/>
  <c r="K693" i="2"/>
  <c r="L693" i="2" s="1"/>
  <c r="K781" i="2"/>
  <c r="L781" i="2" s="1"/>
  <c r="J781" i="2"/>
  <c r="K1012" i="2"/>
  <c r="L1012" i="2" s="1"/>
  <c r="J1012" i="2"/>
  <c r="J240" i="2"/>
  <c r="K451" i="2"/>
  <c r="L451" i="2" s="1"/>
  <c r="J636" i="2"/>
  <c r="J745" i="2"/>
  <c r="K817" i="2"/>
  <c r="L817" i="2" s="1"/>
  <c r="J1162" i="2"/>
  <c r="J1186" i="2"/>
  <c r="K697" i="2"/>
  <c r="L697" i="2" s="1"/>
  <c r="K948" i="2"/>
  <c r="L948" i="2" s="1"/>
  <c r="J1218" i="2"/>
  <c r="K1291" i="2"/>
  <c r="L1291" i="2" s="1"/>
  <c r="J1414" i="2"/>
  <c r="K26" i="2"/>
  <c r="L26" i="2" s="1"/>
  <c r="J190" i="2"/>
  <c r="K362" i="2"/>
  <c r="L362" i="2" s="1"/>
  <c r="J741" i="2"/>
  <c r="K785" i="2"/>
  <c r="L785" i="2" s="1"/>
  <c r="K1043" i="2"/>
  <c r="L1043" i="2" s="1"/>
  <c r="J1055" i="2"/>
  <c r="J1132" i="2"/>
  <c r="J1188" i="2"/>
  <c r="J1424" i="2"/>
  <c r="J1453" i="2"/>
  <c r="K1459" i="2"/>
  <c r="L1459" i="2" s="1"/>
  <c r="K443" i="2"/>
  <c r="L443" i="2" s="1"/>
  <c r="K956" i="2"/>
  <c r="L956" i="2" s="1"/>
  <c r="K1030" i="2"/>
  <c r="L1030" i="2" s="1"/>
  <c r="K1050" i="2"/>
  <c r="L1050" i="2" s="1"/>
  <c r="K1127" i="2"/>
  <c r="L1127" i="2" s="1"/>
  <c r="K1443" i="2"/>
  <c r="L1443" i="2" s="1"/>
  <c r="K99" i="2"/>
  <c r="L99" i="2" s="1"/>
  <c r="K857" i="2"/>
  <c r="L857" i="2" s="1"/>
  <c r="K1172" i="2"/>
  <c r="L1172" i="2" s="1"/>
  <c r="J1242" i="2"/>
  <c r="K44" i="2"/>
  <c r="L44" i="2" s="1"/>
  <c r="K646" i="2"/>
  <c r="L646" i="2" s="1"/>
  <c r="J972" i="2"/>
  <c r="K999" i="2"/>
  <c r="L999" i="2" s="1"/>
  <c r="K193" i="2"/>
  <c r="L193" i="2" s="1"/>
  <c r="K346" i="2"/>
  <c r="L346" i="2" s="1"/>
  <c r="K692" i="2"/>
  <c r="L692" i="2" s="1"/>
  <c r="K696" i="2"/>
  <c r="L696" i="2" s="1"/>
  <c r="K700" i="2"/>
  <c r="L700" i="2" s="1"/>
  <c r="J721" i="2"/>
  <c r="J830" i="2"/>
  <c r="J1022" i="2"/>
  <c r="J1027" i="2"/>
  <c r="J1202" i="2"/>
  <c r="J1355" i="2"/>
  <c r="O83" i="1"/>
  <c r="N83" i="1"/>
  <c r="P83" i="1" s="1"/>
  <c r="Q83" i="1" s="1"/>
  <c r="N104" i="1"/>
  <c r="P104" i="1" s="1"/>
  <c r="Q104" i="1" s="1"/>
  <c r="O104" i="1"/>
  <c r="D140" i="1"/>
  <c r="D221" i="1"/>
  <c r="I782" i="1"/>
  <c r="K782" i="1" s="1"/>
  <c r="L782" i="1" s="1"/>
  <c r="J782" i="1"/>
  <c r="J991" i="1"/>
  <c r="I991" i="1"/>
  <c r="K991" i="1" s="1"/>
  <c r="L991" i="1" s="1"/>
  <c r="I25" i="1"/>
  <c r="K25" i="1" s="1"/>
  <c r="L25" i="1" s="1"/>
  <c r="J43" i="1"/>
  <c r="D52" i="1"/>
  <c r="J68" i="1"/>
  <c r="O76" i="1"/>
  <c r="I260" i="1"/>
  <c r="K260" i="1" s="1"/>
  <c r="L260" i="1" s="1"/>
  <c r="J260" i="1"/>
  <c r="O284" i="1"/>
  <c r="N284" i="1"/>
  <c r="P284" i="1" s="1"/>
  <c r="Q284" i="1" s="1"/>
  <c r="N447" i="1"/>
  <c r="P447" i="1" s="1"/>
  <c r="Q447" i="1" s="1"/>
  <c r="O447" i="1"/>
  <c r="N15" i="1"/>
  <c r="P15" i="1" s="1"/>
  <c r="Q15" i="1" s="1"/>
  <c r="D23" i="1"/>
  <c r="J28" i="1"/>
  <c r="D31" i="1"/>
  <c r="N41" i="1"/>
  <c r="P41" i="1" s="1"/>
  <c r="Q41" i="1" s="1"/>
  <c r="I47" i="1"/>
  <c r="K47" i="1" s="1"/>
  <c r="L47" i="1" s="1"/>
  <c r="D70" i="1"/>
  <c r="O71" i="1"/>
  <c r="N71" i="1"/>
  <c r="P71" i="1" s="1"/>
  <c r="Q71" i="1" s="1"/>
  <c r="N73" i="1"/>
  <c r="P73" i="1" s="1"/>
  <c r="Q73" i="1" s="1"/>
  <c r="I75" i="1"/>
  <c r="K75" i="1" s="1"/>
  <c r="L75" i="1" s="1"/>
  <c r="J75" i="1"/>
  <c r="D84" i="1"/>
  <c r="N100" i="1"/>
  <c r="P100" i="1" s="1"/>
  <c r="Q100" i="1" s="1"/>
  <c r="O100" i="1"/>
  <c r="O102" i="1"/>
  <c r="N102" i="1"/>
  <c r="P102" i="1" s="1"/>
  <c r="Q102" i="1" s="1"/>
  <c r="J105" i="1"/>
  <c r="I105" i="1"/>
  <c r="K105" i="1" s="1"/>
  <c r="L105" i="1" s="1"/>
  <c r="D117" i="1"/>
  <c r="J119" i="1"/>
  <c r="I143" i="1"/>
  <c r="K143" i="1" s="1"/>
  <c r="L143" i="1" s="1"/>
  <c r="J143" i="1"/>
  <c r="O145" i="1"/>
  <c r="N145" i="1"/>
  <c r="P145" i="1" s="1"/>
  <c r="Q145" i="1" s="1"/>
  <c r="N152" i="1"/>
  <c r="P152" i="1" s="1"/>
  <c r="Q152" i="1" s="1"/>
  <c r="O152" i="1"/>
  <c r="J163" i="1"/>
  <c r="I163" i="1"/>
  <c r="K163" i="1" s="1"/>
  <c r="L163" i="1" s="1"/>
  <c r="D166" i="1"/>
  <c r="O180" i="1"/>
  <c r="N180" i="1"/>
  <c r="P180" i="1" s="1"/>
  <c r="Q180" i="1" s="1"/>
  <c r="D197" i="1"/>
  <c r="D208" i="1"/>
  <c r="J219" i="1"/>
  <c r="I219" i="1"/>
  <c r="K219" i="1" s="1"/>
  <c r="L219" i="1" s="1"/>
  <c r="D248" i="1"/>
  <c r="D285" i="1"/>
  <c r="D311" i="1"/>
  <c r="D375" i="1"/>
  <c r="O383" i="1"/>
  <c r="N383" i="1"/>
  <c r="P383" i="1" s="1"/>
  <c r="Q383" i="1" s="1"/>
  <c r="J396" i="1"/>
  <c r="I396" i="1"/>
  <c r="K396" i="1" s="1"/>
  <c r="L396" i="1" s="1"/>
  <c r="O457" i="1"/>
  <c r="N457" i="1"/>
  <c r="P457" i="1" s="1"/>
  <c r="Q457" i="1" s="1"/>
  <c r="O471" i="1"/>
  <c r="N471" i="1"/>
  <c r="P471" i="1" s="1"/>
  <c r="Q471" i="1" s="1"/>
  <c r="D580" i="1"/>
  <c r="O594" i="1"/>
  <c r="N594" i="1"/>
  <c r="P594" i="1" s="1"/>
  <c r="Q594" i="1" s="1"/>
  <c r="O741" i="1"/>
  <c r="N741" i="1"/>
  <c r="P741" i="1" s="1"/>
  <c r="Q741" i="1" s="1"/>
  <c r="D922" i="1"/>
  <c r="I1069" i="1"/>
  <c r="K1069" i="1" s="1"/>
  <c r="L1069" i="1" s="1"/>
  <c r="J1069" i="1"/>
  <c r="I1077" i="1"/>
  <c r="K1077" i="1" s="1"/>
  <c r="L1077" i="1" s="1"/>
  <c r="J1077" i="1"/>
  <c r="J229" i="1"/>
  <c r="I229" i="1"/>
  <c r="K229" i="1" s="1"/>
  <c r="L229" i="1" s="1"/>
  <c r="D1173" i="1"/>
  <c r="J12" i="1"/>
  <c r="D21" i="1"/>
  <c r="D36" i="1"/>
  <c r="J122" i="1"/>
  <c r="I212" i="1"/>
  <c r="K212" i="1" s="1"/>
  <c r="L212" i="1" s="1"/>
  <c r="J212" i="1"/>
  <c r="J245" i="1"/>
  <c r="O266" i="1"/>
  <c r="N266" i="1"/>
  <c r="P266" i="1" s="1"/>
  <c r="Q266" i="1" s="1"/>
  <c r="D327" i="1"/>
  <c r="J62" i="1"/>
  <c r="I62" i="1"/>
  <c r="K62" i="1" s="1"/>
  <c r="L62" i="1" s="1"/>
  <c r="O68" i="1"/>
  <c r="N68" i="1"/>
  <c r="P68" i="1" s="1"/>
  <c r="Q68" i="1" s="1"/>
  <c r="I84" i="1"/>
  <c r="K84" i="1" s="1"/>
  <c r="L84" i="1" s="1"/>
  <c r="J84" i="1"/>
  <c r="O97" i="1"/>
  <c r="N97" i="1"/>
  <c r="P97" i="1" s="1"/>
  <c r="Q97" i="1" s="1"/>
  <c r="D103" i="1"/>
  <c r="N105" i="1"/>
  <c r="P105" i="1" s="1"/>
  <c r="Q105" i="1" s="1"/>
  <c r="O105" i="1"/>
  <c r="J115" i="1"/>
  <c r="I115" i="1"/>
  <c r="K115" i="1" s="1"/>
  <c r="L115" i="1" s="1"/>
  <c r="D157" i="1"/>
  <c r="I159" i="1"/>
  <c r="K159" i="1" s="1"/>
  <c r="L159" i="1" s="1"/>
  <c r="J159" i="1"/>
  <c r="N175" i="1"/>
  <c r="P175" i="1" s="1"/>
  <c r="Q175" i="1" s="1"/>
  <c r="O175" i="1"/>
  <c r="J178" i="1"/>
  <c r="I178" i="1"/>
  <c r="K178" i="1" s="1"/>
  <c r="L178" i="1" s="1"/>
  <c r="O188" i="1"/>
  <c r="N188" i="1"/>
  <c r="P188" i="1" s="1"/>
  <c r="Q188" i="1" s="1"/>
  <c r="I210" i="1"/>
  <c r="K210" i="1" s="1"/>
  <c r="L210" i="1" s="1"/>
  <c r="J210" i="1"/>
  <c r="O250" i="1"/>
  <c r="N250" i="1"/>
  <c r="P250" i="1" s="1"/>
  <c r="Q250" i="1" s="1"/>
  <c r="D263" i="1"/>
  <c r="J293" i="1"/>
  <c r="I293" i="1"/>
  <c r="K293" i="1" s="1"/>
  <c r="L293" i="1" s="1"/>
  <c r="D373" i="1"/>
  <c r="O453" i="1"/>
  <c r="N453" i="1"/>
  <c r="P453" i="1" s="1"/>
  <c r="Q453" i="1" s="1"/>
  <c r="D478" i="1"/>
  <c r="O508" i="1"/>
  <c r="N508" i="1"/>
  <c r="P508" i="1" s="1"/>
  <c r="Q508" i="1" s="1"/>
  <c r="J750" i="1"/>
  <c r="I750" i="1"/>
  <c r="K750" i="1" s="1"/>
  <c r="L750" i="1" s="1"/>
  <c r="N754" i="1"/>
  <c r="P754" i="1" s="1"/>
  <c r="Q754" i="1" s="1"/>
  <c r="O754" i="1"/>
  <c r="J834" i="1"/>
  <c r="I834" i="1"/>
  <c r="K834" i="1" s="1"/>
  <c r="L834" i="1" s="1"/>
  <c r="I838" i="1"/>
  <c r="K838" i="1" s="1"/>
  <c r="L838" i="1" s="1"/>
  <c r="J838" i="1"/>
  <c r="I980" i="1"/>
  <c r="K980" i="1" s="1"/>
  <c r="L980" i="1" s="1"/>
  <c r="J980" i="1"/>
  <c r="J177" i="1"/>
  <c r="I177" i="1"/>
  <c r="K177" i="1" s="1"/>
  <c r="L177" i="1" s="1"/>
  <c r="O79" i="1"/>
  <c r="D86" i="1"/>
  <c r="I156" i="1"/>
  <c r="K156" i="1" s="1"/>
  <c r="L156" i="1" s="1"/>
  <c r="J156" i="1"/>
  <c r="O925" i="1"/>
  <c r="N925" i="1"/>
  <c r="P925" i="1" s="1"/>
  <c r="Q925" i="1" s="1"/>
  <c r="N24" i="1"/>
  <c r="P24" i="1" s="1"/>
  <c r="Q24" i="1" s="1"/>
  <c r="N28" i="1"/>
  <c r="P28" i="1" s="1"/>
  <c r="Q28" i="1" s="1"/>
  <c r="O36" i="1"/>
  <c r="N47" i="1"/>
  <c r="P47" i="1" s="1"/>
  <c r="Q47" i="1" s="1"/>
  <c r="N49" i="1"/>
  <c r="P49" i="1" s="1"/>
  <c r="Q49" i="1" s="1"/>
  <c r="J55" i="1"/>
  <c r="D57" i="1"/>
  <c r="I60" i="1"/>
  <c r="K60" i="1" s="1"/>
  <c r="L60" i="1" s="1"/>
  <c r="J60" i="1"/>
  <c r="I67" i="1"/>
  <c r="K67" i="1" s="1"/>
  <c r="L67" i="1" s="1"/>
  <c r="J82" i="1"/>
  <c r="J95" i="1"/>
  <c r="I95" i="1"/>
  <c r="K95" i="1" s="1"/>
  <c r="L95" i="1" s="1"/>
  <c r="I103" i="1"/>
  <c r="K103" i="1" s="1"/>
  <c r="L103" i="1" s="1"/>
  <c r="J103" i="1"/>
  <c r="D106" i="1"/>
  <c r="O143" i="1"/>
  <c r="O159" i="1"/>
  <c r="N159" i="1"/>
  <c r="P159" i="1" s="1"/>
  <c r="Q159" i="1" s="1"/>
  <c r="D164" i="1"/>
  <c r="O210" i="1"/>
  <c r="N210" i="1"/>
  <c r="P210" i="1" s="1"/>
  <c r="Q210" i="1" s="1"/>
  <c r="J215" i="1"/>
  <c r="I215" i="1"/>
  <c r="K215" i="1" s="1"/>
  <c r="L215" i="1" s="1"/>
  <c r="I298" i="1"/>
  <c r="K298" i="1" s="1"/>
  <c r="L298" i="1" s="1"/>
  <c r="J298" i="1"/>
  <c r="D309" i="1"/>
  <c r="I316" i="1"/>
  <c r="K316" i="1" s="1"/>
  <c r="L316" i="1" s="1"/>
  <c r="J316" i="1"/>
  <c r="J357" i="1"/>
  <c r="I357" i="1"/>
  <c r="K357" i="1" s="1"/>
  <c r="L357" i="1" s="1"/>
  <c r="N370" i="1"/>
  <c r="P370" i="1" s="1"/>
  <c r="Q370" i="1" s="1"/>
  <c r="O370" i="1"/>
  <c r="D468" i="1"/>
  <c r="J478" i="1"/>
  <c r="I478" i="1"/>
  <c r="K478" i="1" s="1"/>
  <c r="L478" i="1" s="1"/>
  <c r="O494" i="1"/>
  <c r="N494" i="1"/>
  <c r="P494" i="1" s="1"/>
  <c r="Q494" i="1" s="1"/>
  <c r="O561" i="1"/>
  <c r="N561" i="1"/>
  <c r="P561" i="1" s="1"/>
  <c r="Q561" i="1" s="1"/>
  <c r="D731" i="1"/>
  <c r="I809" i="1"/>
  <c r="K809" i="1" s="1"/>
  <c r="L809" i="1" s="1"/>
  <c r="J809" i="1"/>
  <c r="I870" i="1"/>
  <c r="K870" i="1" s="1"/>
  <c r="L870" i="1" s="1"/>
  <c r="J870" i="1"/>
  <c r="J915" i="1"/>
  <c r="I915" i="1"/>
  <c r="K915" i="1" s="1"/>
  <c r="L915" i="1" s="1"/>
  <c r="O917" i="1"/>
  <c r="N917" i="1"/>
  <c r="P917" i="1" s="1"/>
  <c r="Q917" i="1" s="1"/>
  <c r="D920" i="1"/>
  <c r="J73" i="1"/>
  <c r="I73" i="1"/>
  <c r="K73" i="1" s="1"/>
  <c r="L73" i="1" s="1"/>
  <c r="I124" i="1"/>
  <c r="K124" i="1" s="1"/>
  <c r="L124" i="1" s="1"/>
  <c r="J124" i="1"/>
  <c r="D269" i="1"/>
  <c r="D1182" i="1"/>
  <c r="D105" i="1"/>
  <c r="O116" i="1"/>
  <c r="N116" i="1"/>
  <c r="P116" i="1" s="1"/>
  <c r="Q116" i="1" s="1"/>
  <c r="O196" i="1"/>
  <c r="N196" i="1"/>
  <c r="P196" i="1" s="1"/>
  <c r="Q196" i="1" s="1"/>
  <c r="D264" i="1"/>
  <c r="J383" i="1"/>
  <c r="I383" i="1"/>
  <c r="K383" i="1" s="1"/>
  <c r="L383" i="1" s="1"/>
  <c r="J27" i="1"/>
  <c r="D33" i="1"/>
  <c r="N40" i="1"/>
  <c r="P40" i="1" s="1"/>
  <c r="Q40" i="1" s="1"/>
  <c r="I42" i="1"/>
  <c r="K42" i="1" s="1"/>
  <c r="L42" i="1" s="1"/>
  <c r="D76" i="1"/>
  <c r="O80" i="1"/>
  <c r="O95" i="1"/>
  <c r="N95" i="1"/>
  <c r="P95" i="1" s="1"/>
  <c r="Q95" i="1" s="1"/>
  <c r="N103" i="1"/>
  <c r="P103" i="1" s="1"/>
  <c r="Q103" i="1" s="1"/>
  <c r="O103" i="1"/>
  <c r="I106" i="1"/>
  <c r="K106" i="1" s="1"/>
  <c r="L106" i="1" s="1"/>
  <c r="J106" i="1"/>
  <c r="D118" i="1"/>
  <c r="I130" i="1"/>
  <c r="K130" i="1" s="1"/>
  <c r="L130" i="1" s="1"/>
  <c r="J130" i="1"/>
  <c r="J164" i="1"/>
  <c r="I164" i="1"/>
  <c r="K164" i="1" s="1"/>
  <c r="L164" i="1" s="1"/>
  <c r="J195" i="1"/>
  <c r="I195" i="1"/>
  <c r="K195" i="1" s="1"/>
  <c r="L195" i="1" s="1"/>
  <c r="D202" i="1"/>
  <c r="O215" i="1"/>
  <c r="N215" i="1"/>
  <c r="P215" i="1" s="1"/>
  <c r="Q215" i="1" s="1"/>
  <c r="D226" i="1"/>
  <c r="O234" i="1"/>
  <c r="N234" i="1"/>
  <c r="P234" i="1" s="1"/>
  <c r="Q234" i="1" s="1"/>
  <c r="D255" i="1"/>
  <c r="I283" i="1"/>
  <c r="K283" i="1" s="1"/>
  <c r="L283" i="1" s="1"/>
  <c r="J283" i="1"/>
  <c r="O289" i="1"/>
  <c r="N289" i="1"/>
  <c r="P289" i="1" s="1"/>
  <c r="Q289" i="1" s="1"/>
  <c r="D296" i="1"/>
  <c r="O298" i="1"/>
  <c r="N298" i="1"/>
  <c r="P298" i="1" s="1"/>
  <c r="Q298" i="1" s="1"/>
  <c r="N306" i="1"/>
  <c r="P306" i="1" s="1"/>
  <c r="Q306" i="1" s="1"/>
  <c r="O306" i="1"/>
  <c r="J309" i="1"/>
  <c r="I309" i="1"/>
  <c r="K309" i="1" s="1"/>
  <c r="L309" i="1" s="1"/>
  <c r="N386" i="1"/>
  <c r="P386" i="1" s="1"/>
  <c r="Q386" i="1" s="1"/>
  <c r="O386" i="1"/>
  <c r="J406" i="1"/>
  <c r="I406" i="1"/>
  <c r="K406" i="1" s="1"/>
  <c r="L406" i="1" s="1"/>
  <c r="N408" i="1"/>
  <c r="P408" i="1" s="1"/>
  <c r="Q408" i="1" s="1"/>
  <c r="O408" i="1"/>
  <c r="D438" i="1"/>
  <c r="D444" i="1"/>
  <c r="J450" i="1"/>
  <c r="J468" i="1"/>
  <c r="I468" i="1"/>
  <c r="K468" i="1" s="1"/>
  <c r="L468" i="1" s="1"/>
  <c r="D628" i="1"/>
  <c r="N637" i="1"/>
  <c r="P637" i="1" s="1"/>
  <c r="Q637" i="1" s="1"/>
  <c r="O637" i="1"/>
  <c r="I682" i="1"/>
  <c r="K682" i="1" s="1"/>
  <c r="L682" i="1" s="1"/>
  <c r="J682" i="1"/>
  <c r="O718" i="1"/>
  <c r="N718" i="1"/>
  <c r="P718" i="1" s="1"/>
  <c r="Q718" i="1" s="1"/>
  <c r="D738" i="1"/>
  <c r="D830" i="1"/>
  <c r="N87" i="1"/>
  <c r="P87" i="1" s="1"/>
  <c r="Q87" i="1" s="1"/>
  <c r="O87" i="1"/>
  <c r="I107" i="1"/>
  <c r="K107" i="1" s="1"/>
  <c r="L107" i="1" s="1"/>
  <c r="J107" i="1"/>
  <c r="D119" i="1"/>
  <c r="O126" i="1"/>
  <c r="N126" i="1"/>
  <c r="P126" i="1" s="1"/>
  <c r="Q126" i="1" s="1"/>
  <c r="D194" i="1"/>
  <c r="D262" i="1"/>
  <c r="N271" i="1"/>
  <c r="P271" i="1" s="1"/>
  <c r="Q271" i="1" s="1"/>
  <c r="O271" i="1"/>
  <c r="N279" i="1"/>
  <c r="P279" i="1" s="1"/>
  <c r="Q279" i="1" s="1"/>
  <c r="O279" i="1"/>
  <c r="J605" i="1"/>
  <c r="I605" i="1"/>
  <c r="K605" i="1" s="1"/>
  <c r="L605" i="1" s="1"/>
  <c r="N666" i="1"/>
  <c r="P666" i="1" s="1"/>
  <c r="Q666" i="1" s="1"/>
  <c r="O666" i="1"/>
  <c r="O1040" i="1"/>
  <c r="N1040" i="1"/>
  <c r="P1040" i="1" s="1"/>
  <c r="Q1040" i="1" s="1"/>
  <c r="D55" i="1"/>
  <c r="I78" i="1"/>
  <c r="K78" i="1" s="1"/>
  <c r="L78" i="1" s="1"/>
  <c r="I140" i="1"/>
  <c r="K140" i="1" s="1"/>
  <c r="L140" i="1" s="1"/>
  <c r="J140" i="1"/>
  <c r="I324" i="1"/>
  <c r="K324" i="1" s="1"/>
  <c r="L324" i="1" s="1"/>
  <c r="J324" i="1"/>
  <c r="D85" i="1"/>
  <c r="D109" i="1"/>
  <c r="N132" i="1"/>
  <c r="P132" i="1" s="1"/>
  <c r="Q132" i="1" s="1"/>
  <c r="O132" i="1"/>
  <c r="D137" i="1"/>
  <c r="D239" i="1"/>
  <c r="J268" i="1"/>
  <c r="I268" i="1"/>
  <c r="K268" i="1" s="1"/>
  <c r="L268" i="1" s="1"/>
  <c r="N281" i="1"/>
  <c r="P281" i="1" s="1"/>
  <c r="Q281" i="1" s="1"/>
  <c r="O281" i="1"/>
  <c r="D367" i="1"/>
  <c r="D387" i="1"/>
  <c r="N406" i="1"/>
  <c r="P406" i="1" s="1"/>
  <c r="Q406" i="1" s="1"/>
  <c r="O406" i="1"/>
  <c r="J454" i="1"/>
  <c r="I454" i="1"/>
  <c r="K454" i="1" s="1"/>
  <c r="L454" i="1" s="1"/>
  <c r="D493" i="1"/>
  <c r="D524" i="1"/>
  <c r="N525" i="1"/>
  <c r="P525" i="1" s="1"/>
  <c r="Q525" i="1" s="1"/>
  <c r="O525" i="1"/>
  <c r="D634" i="1"/>
  <c r="D729" i="1"/>
  <c r="O790" i="1"/>
  <c r="N790" i="1"/>
  <c r="P790" i="1" s="1"/>
  <c r="Q790" i="1" s="1"/>
  <c r="O96" i="1"/>
  <c r="N96" i="1"/>
  <c r="P96" i="1" s="1"/>
  <c r="Q96" i="1" s="1"/>
  <c r="D129" i="1"/>
  <c r="I266" i="1"/>
  <c r="K266" i="1" s="1"/>
  <c r="L266" i="1" s="1"/>
  <c r="J266" i="1"/>
  <c r="I418" i="1"/>
  <c r="K418" i="1" s="1"/>
  <c r="L418" i="1" s="1"/>
  <c r="J418" i="1"/>
  <c r="D429" i="1"/>
  <c r="I459" i="1"/>
  <c r="K459" i="1" s="1"/>
  <c r="L459" i="1" s="1"/>
  <c r="J459" i="1"/>
  <c r="D477" i="1"/>
  <c r="J652" i="1"/>
  <c r="I652" i="1"/>
  <c r="K652" i="1" s="1"/>
  <c r="L652" i="1" s="1"/>
  <c r="I50" i="1"/>
  <c r="K50" i="1" s="1"/>
  <c r="L50" i="1" s="1"/>
  <c r="N81" i="1"/>
  <c r="P81" i="1" s="1"/>
  <c r="Q81" i="1" s="1"/>
  <c r="O81" i="1"/>
  <c r="O107" i="1"/>
  <c r="N107" i="1"/>
  <c r="P107" i="1" s="1"/>
  <c r="Q107" i="1" s="1"/>
  <c r="N148" i="1"/>
  <c r="P148" i="1" s="1"/>
  <c r="Q148" i="1" s="1"/>
  <c r="O148" i="1"/>
  <c r="O207" i="1"/>
  <c r="N207" i="1"/>
  <c r="P207" i="1" s="1"/>
  <c r="Q207" i="1" s="1"/>
  <c r="D359" i="1"/>
  <c r="D427" i="1"/>
  <c r="D12" i="1"/>
  <c r="D17" i="1"/>
  <c r="D25" i="1"/>
  <c r="N35" i="1"/>
  <c r="P35" i="1" s="1"/>
  <c r="Q35" i="1" s="1"/>
  <c r="D41" i="1"/>
  <c r="D47" i="1"/>
  <c r="D122" i="1"/>
  <c r="D124" i="1"/>
  <c r="J126" i="1"/>
  <c r="I126" i="1"/>
  <c r="K126" i="1" s="1"/>
  <c r="L126" i="1" s="1"/>
  <c r="N128" i="1"/>
  <c r="P128" i="1" s="1"/>
  <c r="Q128" i="1" s="1"/>
  <c r="O128" i="1"/>
  <c r="D135" i="1"/>
  <c r="J137" i="1"/>
  <c r="I137" i="1"/>
  <c r="K137" i="1" s="1"/>
  <c r="L137" i="1" s="1"/>
  <c r="D177" i="1"/>
  <c r="O193" i="1"/>
  <c r="N193" i="1"/>
  <c r="P193" i="1" s="1"/>
  <c r="Q193" i="1" s="1"/>
  <c r="N232" i="1"/>
  <c r="P232" i="1" s="1"/>
  <c r="Q232" i="1" s="1"/>
  <c r="O232" i="1"/>
  <c r="O305" i="1"/>
  <c r="N305" i="1"/>
  <c r="P305" i="1" s="1"/>
  <c r="Q305" i="1" s="1"/>
  <c r="O314" i="1"/>
  <c r="N314" i="1"/>
  <c r="P314" i="1" s="1"/>
  <c r="Q314" i="1" s="1"/>
  <c r="D335" i="1"/>
  <c r="O346" i="1"/>
  <c r="N346" i="1"/>
  <c r="P346" i="1" s="1"/>
  <c r="Q346" i="1" s="1"/>
  <c r="J349" i="1"/>
  <c r="I349" i="1"/>
  <c r="K349" i="1" s="1"/>
  <c r="L349" i="1" s="1"/>
  <c r="J376" i="1"/>
  <c r="I376" i="1"/>
  <c r="K376" i="1" s="1"/>
  <c r="L376" i="1" s="1"/>
  <c r="O378" i="1"/>
  <c r="N378" i="1"/>
  <c r="P378" i="1" s="1"/>
  <c r="Q378" i="1" s="1"/>
  <c r="N454" i="1"/>
  <c r="P454" i="1" s="1"/>
  <c r="Q454" i="1" s="1"/>
  <c r="O454" i="1"/>
  <c r="D461" i="1"/>
  <c r="D691" i="1"/>
  <c r="J708" i="1"/>
  <c r="I708" i="1"/>
  <c r="K708" i="1" s="1"/>
  <c r="L708" i="1" s="1"/>
  <c r="D473" i="1"/>
  <c r="N618" i="1"/>
  <c r="P618" i="1" s="1"/>
  <c r="Q618" i="1" s="1"/>
  <c r="O618" i="1"/>
  <c r="N654" i="1"/>
  <c r="P654" i="1" s="1"/>
  <c r="Q654" i="1" s="1"/>
  <c r="O654" i="1"/>
  <c r="O662" i="1"/>
  <c r="N662" i="1"/>
  <c r="P662" i="1" s="1"/>
  <c r="Q662" i="1" s="1"/>
  <c r="D776" i="1"/>
  <c r="J872" i="1"/>
  <c r="I872" i="1"/>
  <c r="K872" i="1" s="1"/>
  <c r="L872" i="1" s="1"/>
  <c r="I928" i="1"/>
  <c r="K928" i="1" s="1"/>
  <c r="L928" i="1" s="1"/>
  <c r="J928" i="1"/>
  <c r="O1034" i="1"/>
  <c r="N1034" i="1"/>
  <c r="P1034" i="1" s="1"/>
  <c r="Q1034" i="1" s="1"/>
  <c r="I1139" i="1"/>
  <c r="K1139" i="1" s="1"/>
  <c r="L1139" i="1" s="1"/>
  <c r="J1139" i="1"/>
  <c r="J1143" i="1"/>
  <c r="I1143" i="1"/>
  <c r="K1143" i="1" s="1"/>
  <c r="L1143" i="1" s="1"/>
  <c r="N517" i="1"/>
  <c r="P517" i="1" s="1"/>
  <c r="Q517" i="1" s="1"/>
  <c r="O517" i="1"/>
  <c r="J642" i="1"/>
  <c r="I642" i="1"/>
  <c r="K642" i="1" s="1"/>
  <c r="L642" i="1" s="1"/>
  <c r="O676" i="1"/>
  <c r="N676" i="1"/>
  <c r="P676" i="1" s="1"/>
  <c r="Q676" i="1" s="1"/>
  <c r="D804" i="1"/>
  <c r="J830" i="1"/>
  <c r="I830" i="1"/>
  <c r="K830" i="1" s="1"/>
  <c r="L830" i="1" s="1"/>
  <c r="I913" i="1"/>
  <c r="K913" i="1" s="1"/>
  <c r="L913" i="1" s="1"/>
  <c r="J913" i="1"/>
  <c r="D978" i="1"/>
  <c r="N1030" i="1"/>
  <c r="P1030" i="1" s="1"/>
  <c r="Q1030" i="1" s="1"/>
  <c r="O1030" i="1"/>
  <c r="D1116" i="1"/>
  <c r="D1129" i="1"/>
  <c r="D1342" i="1"/>
  <c r="D1348" i="1"/>
  <c r="J1366" i="1"/>
  <c r="I1366" i="1"/>
  <c r="K1366" i="1" s="1"/>
  <c r="L1366" i="1" s="1"/>
  <c r="J1433" i="1"/>
  <c r="I1433" i="1"/>
  <c r="K1433" i="1" s="1"/>
  <c r="L1433" i="1" s="1"/>
  <c r="N480" i="1"/>
  <c r="P480" i="1" s="1"/>
  <c r="Q480" i="1" s="1"/>
  <c r="O480" i="1"/>
  <c r="D495" i="1"/>
  <c r="J560" i="1"/>
  <c r="I560" i="1"/>
  <c r="K560" i="1" s="1"/>
  <c r="L560" i="1" s="1"/>
  <c r="N695" i="1"/>
  <c r="P695" i="1" s="1"/>
  <c r="Q695" i="1" s="1"/>
  <c r="O695" i="1"/>
  <c r="I725" i="1"/>
  <c r="K725" i="1" s="1"/>
  <c r="L725" i="1" s="1"/>
  <c r="J725" i="1"/>
  <c r="J748" i="1"/>
  <c r="I748" i="1"/>
  <c r="K748" i="1" s="1"/>
  <c r="L748" i="1" s="1"/>
  <c r="O798" i="1"/>
  <c r="I1057" i="1"/>
  <c r="K1057" i="1" s="1"/>
  <c r="L1057" i="1" s="1"/>
  <c r="J1057" i="1"/>
  <c r="N1113" i="1"/>
  <c r="P1113" i="1" s="1"/>
  <c r="Q1113" i="1" s="1"/>
  <c r="O1113" i="1"/>
  <c r="O156" i="1"/>
  <c r="N177" i="1"/>
  <c r="P177" i="1" s="1"/>
  <c r="Q177" i="1" s="1"/>
  <c r="D188" i="1"/>
  <c r="O189" i="1"/>
  <c r="I194" i="1"/>
  <c r="K194" i="1" s="1"/>
  <c r="L194" i="1" s="1"/>
  <c r="I197" i="1"/>
  <c r="K197" i="1" s="1"/>
  <c r="L197" i="1" s="1"/>
  <c r="O209" i="1"/>
  <c r="N212" i="1"/>
  <c r="P212" i="1" s="1"/>
  <c r="Q212" i="1" s="1"/>
  <c r="I221" i="1"/>
  <c r="K221" i="1" s="1"/>
  <c r="L221" i="1" s="1"/>
  <c r="I226" i="1"/>
  <c r="K226" i="1" s="1"/>
  <c r="L226" i="1" s="1"/>
  <c r="D246" i="1"/>
  <c r="I247" i="1"/>
  <c r="K247" i="1" s="1"/>
  <c r="L247" i="1" s="1"/>
  <c r="D256" i="1"/>
  <c r="J276" i="1"/>
  <c r="O288" i="1"/>
  <c r="I295" i="1"/>
  <c r="K295" i="1" s="1"/>
  <c r="L295" i="1" s="1"/>
  <c r="O304" i="1"/>
  <c r="I325" i="1"/>
  <c r="K325" i="1" s="1"/>
  <c r="L325" i="1" s="1"/>
  <c r="O337" i="1"/>
  <c r="O345" i="1"/>
  <c r="D368" i="1"/>
  <c r="N375" i="1"/>
  <c r="P375" i="1" s="1"/>
  <c r="Q375" i="1" s="1"/>
  <c r="N380" i="1"/>
  <c r="P380" i="1" s="1"/>
  <c r="Q380" i="1" s="1"/>
  <c r="D391" i="1"/>
  <c r="I401" i="1"/>
  <c r="K401" i="1" s="1"/>
  <c r="L401" i="1" s="1"/>
  <c r="I446" i="1"/>
  <c r="K446" i="1" s="1"/>
  <c r="L446" i="1" s="1"/>
  <c r="D457" i="1"/>
  <c r="I458" i="1"/>
  <c r="K458" i="1" s="1"/>
  <c r="L458" i="1" s="1"/>
  <c r="D479" i="1"/>
  <c r="N487" i="1"/>
  <c r="P487" i="1" s="1"/>
  <c r="Q487" i="1" s="1"/>
  <c r="I493" i="1"/>
  <c r="K493" i="1" s="1"/>
  <c r="L493" i="1" s="1"/>
  <c r="J493" i="1"/>
  <c r="I498" i="1"/>
  <c r="K498" i="1" s="1"/>
  <c r="L498" i="1" s="1"/>
  <c r="N503" i="1"/>
  <c r="P503" i="1" s="1"/>
  <c r="Q503" i="1" s="1"/>
  <c r="N505" i="1"/>
  <c r="P505" i="1" s="1"/>
  <c r="Q505" i="1" s="1"/>
  <c r="N553" i="1"/>
  <c r="P553" i="1" s="1"/>
  <c r="Q553" i="1" s="1"/>
  <c r="J617" i="1"/>
  <c r="I617" i="1"/>
  <c r="K617" i="1" s="1"/>
  <c r="L617" i="1" s="1"/>
  <c r="O623" i="1"/>
  <c r="N623" i="1"/>
  <c r="P623" i="1" s="1"/>
  <c r="Q623" i="1" s="1"/>
  <c r="I632" i="1"/>
  <c r="K632" i="1" s="1"/>
  <c r="L632" i="1" s="1"/>
  <c r="J632" i="1"/>
  <c r="I649" i="1"/>
  <c r="K649" i="1" s="1"/>
  <c r="L649" i="1" s="1"/>
  <c r="O663" i="1"/>
  <c r="O685" i="1"/>
  <c r="N685" i="1"/>
  <c r="P685" i="1" s="1"/>
  <c r="Q685" i="1" s="1"/>
  <c r="N721" i="1"/>
  <c r="P721" i="1" s="1"/>
  <c r="Q721" i="1" s="1"/>
  <c r="N746" i="1"/>
  <c r="P746" i="1" s="1"/>
  <c r="Q746" i="1" s="1"/>
  <c r="D763" i="1"/>
  <c r="J772" i="1"/>
  <c r="O774" i="1"/>
  <c r="N774" i="1"/>
  <c r="P774" i="1" s="1"/>
  <c r="Q774" i="1" s="1"/>
  <c r="J822" i="1"/>
  <c r="I822" i="1"/>
  <c r="K822" i="1" s="1"/>
  <c r="L822" i="1" s="1"/>
  <c r="N824" i="1"/>
  <c r="P824" i="1" s="1"/>
  <c r="Q824" i="1" s="1"/>
  <c r="O824" i="1"/>
  <c r="J848" i="1"/>
  <c r="I848" i="1"/>
  <c r="K848" i="1" s="1"/>
  <c r="L848" i="1" s="1"/>
  <c r="I855" i="1"/>
  <c r="K855" i="1" s="1"/>
  <c r="L855" i="1" s="1"/>
  <c r="J855" i="1"/>
  <c r="O941" i="1"/>
  <c r="N941" i="1"/>
  <c r="P941" i="1" s="1"/>
  <c r="Q941" i="1" s="1"/>
  <c r="D1019" i="1"/>
  <c r="J1092" i="1"/>
  <c r="I1092" i="1"/>
  <c r="K1092" i="1" s="1"/>
  <c r="L1092" i="1" s="1"/>
  <c r="D1108" i="1"/>
  <c r="O1258" i="1"/>
  <c r="N1258" i="1"/>
  <c r="P1258" i="1" s="1"/>
  <c r="Q1258" i="1" s="1"/>
  <c r="N491" i="1"/>
  <c r="P491" i="1" s="1"/>
  <c r="Q491" i="1" s="1"/>
  <c r="O491" i="1"/>
  <c r="J601" i="1"/>
  <c r="I601" i="1"/>
  <c r="K601" i="1" s="1"/>
  <c r="L601" i="1" s="1"/>
  <c r="D720" i="1"/>
  <c r="O785" i="1"/>
  <c r="N785" i="1"/>
  <c r="P785" i="1" s="1"/>
  <c r="Q785" i="1" s="1"/>
  <c r="N795" i="1"/>
  <c r="P795" i="1" s="1"/>
  <c r="Q795" i="1" s="1"/>
  <c r="O795" i="1"/>
  <c r="N822" i="1"/>
  <c r="P822" i="1" s="1"/>
  <c r="Q822" i="1" s="1"/>
  <c r="O822" i="1"/>
  <c r="O948" i="1"/>
  <c r="N948" i="1"/>
  <c r="P948" i="1" s="1"/>
  <c r="Q948" i="1" s="1"/>
  <c r="J956" i="1"/>
  <c r="I956" i="1"/>
  <c r="K956" i="1" s="1"/>
  <c r="L956" i="1" s="1"/>
  <c r="J1019" i="1"/>
  <c r="I1019" i="1"/>
  <c r="K1019" i="1" s="1"/>
  <c r="L1019" i="1" s="1"/>
  <c r="N1090" i="1"/>
  <c r="P1090" i="1" s="1"/>
  <c r="Q1090" i="1" s="1"/>
  <c r="O1090" i="1"/>
  <c r="O1105" i="1"/>
  <c r="N1105" i="1"/>
  <c r="P1105" i="1" s="1"/>
  <c r="Q1105" i="1" s="1"/>
  <c r="O1231" i="1"/>
  <c r="N1231" i="1"/>
  <c r="P1231" i="1" s="1"/>
  <c r="Q1231" i="1" s="1"/>
  <c r="D1253" i="1"/>
  <c r="J162" i="1"/>
  <c r="N163" i="1"/>
  <c r="P163" i="1" s="1"/>
  <c r="Q163" i="1" s="1"/>
  <c r="O176" i="1"/>
  <c r="I188" i="1"/>
  <c r="K188" i="1" s="1"/>
  <c r="L188" i="1" s="1"/>
  <c r="I193" i="1"/>
  <c r="K193" i="1" s="1"/>
  <c r="L193" i="1" s="1"/>
  <c r="N194" i="1"/>
  <c r="P194" i="1" s="1"/>
  <c r="Q194" i="1" s="1"/>
  <c r="I207" i="1"/>
  <c r="K207" i="1" s="1"/>
  <c r="L207" i="1" s="1"/>
  <c r="I211" i="1"/>
  <c r="K211" i="1" s="1"/>
  <c r="L211" i="1" s="1"/>
  <c r="N218" i="1"/>
  <c r="P218" i="1" s="1"/>
  <c r="Q218" i="1" s="1"/>
  <c r="O226" i="1"/>
  <c r="O233" i="1"/>
  <c r="N241" i="1"/>
  <c r="P241" i="1" s="1"/>
  <c r="Q241" i="1" s="1"/>
  <c r="O242" i="1"/>
  <c r="N247" i="1"/>
  <c r="P247" i="1" s="1"/>
  <c r="Q247" i="1" s="1"/>
  <c r="I267" i="1"/>
  <c r="K267" i="1" s="1"/>
  <c r="L267" i="1" s="1"/>
  <c r="N268" i="1"/>
  <c r="P268" i="1" s="1"/>
  <c r="Q268" i="1" s="1"/>
  <c r="N273" i="1"/>
  <c r="P273" i="1" s="1"/>
  <c r="Q273" i="1" s="1"/>
  <c r="I284" i="1"/>
  <c r="K284" i="1" s="1"/>
  <c r="L284" i="1" s="1"/>
  <c r="J292" i="1"/>
  <c r="N295" i="1"/>
  <c r="P295" i="1" s="1"/>
  <c r="Q295" i="1" s="1"/>
  <c r="O313" i="1"/>
  <c r="D336" i="1"/>
  <c r="J348" i="1"/>
  <c r="J356" i="1"/>
  <c r="D381" i="1"/>
  <c r="J386" i="1"/>
  <c r="O430" i="1"/>
  <c r="N437" i="1"/>
  <c r="P437" i="1" s="1"/>
  <c r="Q437" i="1" s="1"/>
  <c r="D441" i="1"/>
  <c r="N446" i="1"/>
  <c r="P446" i="1" s="1"/>
  <c r="Q446" i="1" s="1"/>
  <c r="J457" i="1"/>
  <c r="D459" i="1"/>
  <c r="J464" i="1"/>
  <c r="O470" i="1"/>
  <c r="D476" i="1"/>
  <c r="D490" i="1"/>
  <c r="J506" i="1"/>
  <c r="I506" i="1"/>
  <c r="K506" i="1" s="1"/>
  <c r="L506" i="1" s="1"/>
  <c r="I514" i="1"/>
  <c r="K514" i="1" s="1"/>
  <c r="L514" i="1" s="1"/>
  <c r="D530" i="1"/>
  <c r="N540" i="1"/>
  <c r="P540" i="1" s="1"/>
  <c r="Q540" i="1" s="1"/>
  <c r="I574" i="1"/>
  <c r="K574" i="1" s="1"/>
  <c r="L574" i="1" s="1"/>
  <c r="J620" i="1"/>
  <c r="I620" i="1"/>
  <c r="K620" i="1" s="1"/>
  <c r="L620" i="1" s="1"/>
  <c r="J631" i="1"/>
  <c r="I631" i="1"/>
  <c r="K631" i="1" s="1"/>
  <c r="L631" i="1" s="1"/>
  <c r="O645" i="1"/>
  <c r="O647" i="1"/>
  <c r="I656" i="1"/>
  <c r="K656" i="1" s="1"/>
  <c r="L656" i="1" s="1"/>
  <c r="J656" i="1"/>
  <c r="N670" i="1"/>
  <c r="P670" i="1" s="1"/>
  <c r="Q670" i="1" s="1"/>
  <c r="J692" i="1"/>
  <c r="I692" i="1"/>
  <c r="K692" i="1" s="1"/>
  <c r="L692" i="1" s="1"/>
  <c r="D701" i="1"/>
  <c r="J745" i="1"/>
  <c r="I745" i="1"/>
  <c r="K745" i="1" s="1"/>
  <c r="L745" i="1" s="1"/>
  <c r="D761" i="1"/>
  <c r="D784" i="1"/>
  <c r="D816" i="1"/>
  <c r="J881" i="1"/>
  <c r="I881" i="1"/>
  <c r="K881" i="1" s="1"/>
  <c r="L881" i="1" s="1"/>
  <c r="D934" i="1"/>
  <c r="D1003" i="1"/>
  <c r="I1179" i="1"/>
  <c r="K1179" i="1" s="1"/>
  <c r="L1179" i="1" s="1"/>
  <c r="J1179" i="1"/>
  <c r="N1181" i="1"/>
  <c r="P1181" i="1" s="1"/>
  <c r="Q1181" i="1" s="1"/>
  <c r="O1181" i="1"/>
  <c r="N1205" i="1"/>
  <c r="P1205" i="1" s="1"/>
  <c r="Q1205" i="1" s="1"/>
  <c r="O1205" i="1"/>
  <c r="J1210" i="1"/>
  <c r="I1210" i="1"/>
  <c r="K1210" i="1" s="1"/>
  <c r="L1210" i="1" s="1"/>
  <c r="O750" i="1"/>
  <c r="O771" i="1"/>
  <c r="J781" i="1"/>
  <c r="N810" i="1"/>
  <c r="P810" i="1" s="1"/>
  <c r="Q810" i="1" s="1"/>
  <c r="O810" i="1"/>
  <c r="D860" i="1"/>
  <c r="O862" i="1"/>
  <c r="N862" i="1"/>
  <c r="P862" i="1" s="1"/>
  <c r="Q862" i="1" s="1"/>
  <c r="J867" i="1"/>
  <c r="I867" i="1"/>
  <c r="K867" i="1" s="1"/>
  <c r="L867" i="1" s="1"/>
  <c r="O878" i="1"/>
  <c r="N878" i="1"/>
  <c r="P878" i="1" s="1"/>
  <c r="Q878" i="1" s="1"/>
  <c r="N886" i="1"/>
  <c r="P886" i="1" s="1"/>
  <c r="Q886" i="1" s="1"/>
  <c r="O886" i="1"/>
  <c r="J910" i="1"/>
  <c r="I910" i="1"/>
  <c r="K910" i="1" s="1"/>
  <c r="L910" i="1" s="1"/>
  <c r="J912" i="1"/>
  <c r="I912" i="1"/>
  <c r="K912" i="1" s="1"/>
  <c r="L912" i="1" s="1"/>
  <c r="O937" i="1"/>
  <c r="N937" i="1"/>
  <c r="P937" i="1" s="1"/>
  <c r="Q937" i="1" s="1"/>
  <c r="O945" i="1"/>
  <c r="N945" i="1"/>
  <c r="P945" i="1" s="1"/>
  <c r="Q945" i="1" s="1"/>
  <c r="D975" i="1"/>
  <c r="D982" i="1"/>
  <c r="D995" i="1"/>
  <c r="O1029" i="1"/>
  <c r="N1029" i="1"/>
  <c r="P1029" i="1" s="1"/>
  <c r="Q1029" i="1" s="1"/>
  <c r="D1059" i="1"/>
  <c r="N1083" i="1"/>
  <c r="P1083" i="1" s="1"/>
  <c r="Q1083" i="1" s="1"/>
  <c r="N1121" i="1"/>
  <c r="P1121" i="1" s="1"/>
  <c r="Q1121" i="1" s="1"/>
  <c r="O1121" i="1"/>
  <c r="O1130" i="1"/>
  <c r="D1133" i="1"/>
  <c r="I1160" i="1"/>
  <c r="K1160" i="1" s="1"/>
  <c r="L1160" i="1" s="1"/>
  <c r="J1160" i="1"/>
  <c r="I1190" i="1"/>
  <c r="K1190" i="1" s="1"/>
  <c r="L1190" i="1" s="1"/>
  <c r="J1190" i="1"/>
  <c r="J544" i="1"/>
  <c r="I553" i="1"/>
  <c r="K553" i="1" s="1"/>
  <c r="L553" i="1" s="1"/>
  <c r="D569" i="1"/>
  <c r="N577" i="1"/>
  <c r="P577" i="1" s="1"/>
  <c r="Q577" i="1" s="1"/>
  <c r="I599" i="1"/>
  <c r="K599" i="1" s="1"/>
  <c r="L599" i="1" s="1"/>
  <c r="I606" i="1"/>
  <c r="K606" i="1" s="1"/>
  <c r="L606" i="1" s="1"/>
  <c r="N612" i="1"/>
  <c r="P612" i="1" s="1"/>
  <c r="Q612" i="1" s="1"/>
  <c r="D618" i="1"/>
  <c r="O630" i="1"/>
  <c r="N633" i="1"/>
  <c r="P633" i="1" s="1"/>
  <c r="Q633" i="1" s="1"/>
  <c r="D639" i="1"/>
  <c r="J645" i="1"/>
  <c r="I650" i="1"/>
  <c r="K650" i="1" s="1"/>
  <c r="L650" i="1" s="1"/>
  <c r="I660" i="1"/>
  <c r="K660" i="1" s="1"/>
  <c r="L660" i="1" s="1"/>
  <c r="I663" i="1"/>
  <c r="K663" i="1" s="1"/>
  <c r="L663" i="1" s="1"/>
  <c r="J666" i="1"/>
  <c r="O671" i="1"/>
  <c r="D834" i="1"/>
  <c r="D836" i="1"/>
  <c r="D844" i="1"/>
  <c r="I850" i="1"/>
  <c r="K850" i="1" s="1"/>
  <c r="L850" i="1" s="1"/>
  <c r="J850" i="1"/>
  <c r="O854" i="1"/>
  <c r="N854" i="1"/>
  <c r="P854" i="1" s="1"/>
  <c r="Q854" i="1" s="1"/>
  <c r="J865" i="1"/>
  <c r="I865" i="1"/>
  <c r="K865" i="1" s="1"/>
  <c r="L865" i="1" s="1"/>
  <c r="N871" i="1"/>
  <c r="P871" i="1" s="1"/>
  <c r="Q871" i="1" s="1"/>
  <c r="O871" i="1"/>
  <c r="D960" i="1"/>
  <c r="I973" i="1"/>
  <c r="K973" i="1" s="1"/>
  <c r="L973" i="1" s="1"/>
  <c r="J973" i="1"/>
  <c r="D1011" i="1"/>
  <c r="O1020" i="1"/>
  <c r="N1020" i="1"/>
  <c r="P1020" i="1" s="1"/>
  <c r="Q1020" i="1" s="1"/>
  <c r="J1032" i="1"/>
  <c r="I1032" i="1"/>
  <c r="K1032" i="1" s="1"/>
  <c r="L1032" i="1" s="1"/>
  <c r="I1049" i="1"/>
  <c r="K1049" i="1" s="1"/>
  <c r="L1049" i="1" s="1"/>
  <c r="J1049" i="1"/>
  <c r="J1061" i="1"/>
  <c r="J1080" i="1"/>
  <c r="D1105" i="1"/>
  <c r="D1111" i="1"/>
  <c r="O1115" i="1"/>
  <c r="N1115" i="1"/>
  <c r="P1115" i="1" s="1"/>
  <c r="Q1115" i="1" s="1"/>
  <c r="J1154" i="1"/>
  <c r="O1192" i="1"/>
  <c r="D1229" i="1"/>
  <c r="O872" i="1"/>
  <c r="N872" i="1"/>
  <c r="P872" i="1" s="1"/>
  <c r="Q872" i="1" s="1"/>
  <c r="D901" i="1"/>
  <c r="N915" i="1"/>
  <c r="P915" i="1" s="1"/>
  <c r="Q915" i="1" s="1"/>
  <c r="O915" i="1"/>
  <c r="O980" i="1"/>
  <c r="N980" i="1"/>
  <c r="P980" i="1" s="1"/>
  <c r="Q980" i="1" s="1"/>
  <c r="D992" i="1"/>
  <c r="O1017" i="1"/>
  <c r="N1017" i="1"/>
  <c r="P1017" i="1" s="1"/>
  <c r="Q1017" i="1" s="1"/>
  <c r="O1067" i="1"/>
  <c r="N1067" i="1"/>
  <c r="P1067" i="1" s="1"/>
  <c r="Q1067" i="1" s="1"/>
  <c r="J1072" i="1"/>
  <c r="I1072" i="1"/>
  <c r="K1072" i="1" s="1"/>
  <c r="L1072" i="1" s="1"/>
  <c r="D1123" i="1"/>
  <c r="O1127" i="1"/>
  <c r="N1127" i="1"/>
  <c r="P1127" i="1" s="1"/>
  <c r="Q1127" i="1" s="1"/>
  <c r="J1173" i="1"/>
  <c r="I1173" i="1"/>
  <c r="K1173" i="1" s="1"/>
  <c r="L1173" i="1" s="1"/>
  <c r="J1221" i="1"/>
  <c r="I1221" i="1"/>
  <c r="K1221" i="1" s="1"/>
  <c r="L1221" i="1" s="1"/>
  <c r="J1253" i="1"/>
  <c r="I1253" i="1"/>
  <c r="K1253" i="1" s="1"/>
  <c r="L1253" i="1" s="1"/>
  <c r="D1329" i="1"/>
  <c r="D1346" i="1"/>
  <c r="N524" i="1"/>
  <c r="P524" i="1" s="1"/>
  <c r="Q524" i="1" s="1"/>
  <c r="I530" i="1"/>
  <c r="K530" i="1" s="1"/>
  <c r="L530" i="1" s="1"/>
  <c r="N537" i="1"/>
  <c r="P537" i="1" s="1"/>
  <c r="Q537" i="1" s="1"/>
  <c r="D539" i="1"/>
  <c r="D541" i="1"/>
  <c r="I545" i="1"/>
  <c r="K545" i="1" s="1"/>
  <c r="L545" i="1" s="1"/>
  <c r="D547" i="1"/>
  <c r="N548" i="1"/>
  <c r="P548" i="1" s="1"/>
  <c r="Q548" i="1" s="1"/>
  <c r="J552" i="1"/>
  <c r="D562" i="1"/>
  <c r="I568" i="1"/>
  <c r="K568" i="1" s="1"/>
  <c r="L568" i="1" s="1"/>
  <c r="O574" i="1"/>
  <c r="N578" i="1"/>
  <c r="P578" i="1" s="1"/>
  <c r="Q578" i="1" s="1"/>
  <c r="D586" i="1"/>
  <c r="I588" i="1"/>
  <c r="K588" i="1" s="1"/>
  <c r="L588" i="1" s="1"/>
  <c r="D600" i="1"/>
  <c r="D603" i="1"/>
  <c r="N605" i="1"/>
  <c r="P605" i="1" s="1"/>
  <c r="Q605" i="1" s="1"/>
  <c r="N639" i="1"/>
  <c r="P639" i="1" s="1"/>
  <c r="Q639" i="1" s="1"/>
  <c r="I641" i="1"/>
  <c r="K641" i="1" s="1"/>
  <c r="L641" i="1" s="1"/>
  <c r="D658" i="1"/>
  <c r="N665" i="1"/>
  <c r="P665" i="1" s="1"/>
  <c r="Q665" i="1" s="1"/>
  <c r="J669" i="1"/>
  <c r="I684" i="1"/>
  <c r="K684" i="1" s="1"/>
  <c r="L684" i="1" s="1"/>
  <c r="N687" i="1"/>
  <c r="P687" i="1" s="1"/>
  <c r="Q687" i="1" s="1"/>
  <c r="N697" i="1"/>
  <c r="P697" i="1" s="1"/>
  <c r="Q697" i="1" s="1"/>
  <c r="I703" i="1"/>
  <c r="K703" i="1" s="1"/>
  <c r="L703" i="1" s="1"/>
  <c r="O706" i="1"/>
  <c r="O710" i="1"/>
  <c r="J712" i="1"/>
  <c r="D714" i="1"/>
  <c r="D716" i="1"/>
  <c r="I731" i="1"/>
  <c r="K731" i="1" s="1"/>
  <c r="L731" i="1" s="1"/>
  <c r="N734" i="1"/>
  <c r="P734" i="1" s="1"/>
  <c r="Q734" i="1" s="1"/>
  <c r="I736" i="1"/>
  <c r="K736" i="1" s="1"/>
  <c r="L736" i="1" s="1"/>
  <c r="D740" i="1"/>
  <c r="I766" i="1"/>
  <c r="K766" i="1" s="1"/>
  <c r="L766" i="1" s="1"/>
  <c r="N769" i="1"/>
  <c r="P769" i="1" s="1"/>
  <c r="Q769" i="1" s="1"/>
  <c r="O777" i="1"/>
  <c r="O787" i="1"/>
  <c r="J789" i="1"/>
  <c r="D791" i="1"/>
  <c r="J797" i="1"/>
  <c r="O809" i="1"/>
  <c r="O838" i="1"/>
  <c r="N840" i="1"/>
  <c r="P840" i="1" s="1"/>
  <c r="Q840" i="1" s="1"/>
  <c r="O840" i="1"/>
  <c r="D845" i="1"/>
  <c r="O855" i="1"/>
  <c r="J857" i="1"/>
  <c r="O861" i="1"/>
  <c r="N861" i="1"/>
  <c r="P861" i="1" s="1"/>
  <c r="Q861" i="1" s="1"/>
  <c r="J875" i="1"/>
  <c r="J920" i="1"/>
  <c r="I920" i="1"/>
  <c r="K920" i="1" s="1"/>
  <c r="L920" i="1" s="1"/>
  <c r="N932" i="1"/>
  <c r="P932" i="1" s="1"/>
  <c r="Q932" i="1" s="1"/>
  <c r="I949" i="1"/>
  <c r="K949" i="1" s="1"/>
  <c r="L949" i="1" s="1"/>
  <c r="J949" i="1"/>
  <c r="N969" i="1"/>
  <c r="P969" i="1" s="1"/>
  <c r="Q969" i="1" s="1"/>
  <c r="O985" i="1"/>
  <c r="N985" i="1"/>
  <c r="P985" i="1" s="1"/>
  <c r="Q985" i="1" s="1"/>
  <c r="O989" i="1"/>
  <c r="N1009" i="1"/>
  <c r="P1009" i="1" s="1"/>
  <c r="Q1009" i="1" s="1"/>
  <c r="D1016" i="1"/>
  <c r="D1031" i="1"/>
  <c r="D1039" i="1"/>
  <c r="J1048" i="1"/>
  <c r="I1048" i="1"/>
  <c r="K1048" i="1" s="1"/>
  <c r="L1048" i="1" s="1"/>
  <c r="D1052" i="1"/>
  <c r="J1070" i="1"/>
  <c r="I1070" i="1"/>
  <c r="K1070" i="1" s="1"/>
  <c r="L1070" i="1" s="1"/>
  <c r="O1125" i="1"/>
  <c r="N1125" i="1"/>
  <c r="P1125" i="1" s="1"/>
  <c r="Q1125" i="1" s="1"/>
  <c r="I1138" i="1"/>
  <c r="K1138" i="1" s="1"/>
  <c r="L1138" i="1" s="1"/>
  <c r="D1171" i="1"/>
  <c r="N1215" i="1"/>
  <c r="P1215" i="1" s="1"/>
  <c r="Q1215" i="1" s="1"/>
  <c r="O1215" i="1"/>
  <c r="J1324" i="1"/>
  <c r="N497" i="1"/>
  <c r="P497" i="1" s="1"/>
  <c r="Q497" i="1" s="1"/>
  <c r="D503" i="1"/>
  <c r="D506" i="1"/>
  <c r="N507" i="1"/>
  <c r="P507" i="1" s="1"/>
  <c r="Q507" i="1" s="1"/>
  <c r="O518" i="1"/>
  <c r="N534" i="1"/>
  <c r="P534" i="1" s="1"/>
  <c r="Q534" i="1" s="1"/>
  <c r="N571" i="1"/>
  <c r="P571" i="1" s="1"/>
  <c r="Q571" i="1" s="1"/>
  <c r="N814" i="1"/>
  <c r="P814" i="1" s="1"/>
  <c r="Q814" i="1" s="1"/>
  <c r="O814" i="1"/>
  <c r="I823" i="1"/>
  <c r="K823" i="1" s="1"/>
  <c r="L823" i="1" s="1"/>
  <c r="J823" i="1"/>
  <c r="D862" i="1"/>
  <c r="J873" i="1"/>
  <c r="I873" i="1"/>
  <c r="K873" i="1" s="1"/>
  <c r="L873" i="1" s="1"/>
  <c r="D878" i="1"/>
  <c r="N893" i="1"/>
  <c r="P893" i="1" s="1"/>
  <c r="Q893" i="1" s="1"/>
  <c r="O909" i="1"/>
  <c r="N909" i="1"/>
  <c r="P909" i="1" s="1"/>
  <c r="Q909" i="1" s="1"/>
  <c r="D927" i="1"/>
  <c r="D968" i="1"/>
  <c r="O1027" i="1"/>
  <c r="N1027" i="1"/>
  <c r="P1027" i="1" s="1"/>
  <c r="Q1027" i="1" s="1"/>
  <c r="J1056" i="1"/>
  <c r="I1056" i="1"/>
  <c r="K1056" i="1" s="1"/>
  <c r="L1056" i="1" s="1"/>
  <c r="O1064" i="1"/>
  <c r="N1064" i="1"/>
  <c r="P1064" i="1" s="1"/>
  <c r="Q1064" i="1" s="1"/>
  <c r="D1073" i="1"/>
  <c r="J1081" i="1"/>
  <c r="I1081" i="1"/>
  <c r="K1081" i="1" s="1"/>
  <c r="L1081" i="1" s="1"/>
  <c r="D1121" i="1"/>
  <c r="O1123" i="1"/>
  <c r="N1123" i="1"/>
  <c r="P1123" i="1" s="1"/>
  <c r="Q1123" i="1" s="1"/>
  <c r="J1130" i="1"/>
  <c r="I1130" i="1"/>
  <c r="K1130" i="1" s="1"/>
  <c r="L1130" i="1" s="1"/>
  <c r="J1136" i="1"/>
  <c r="I1136" i="1"/>
  <c r="K1136" i="1" s="1"/>
  <c r="L1136" i="1" s="1"/>
  <c r="I1155" i="1"/>
  <c r="K1155" i="1" s="1"/>
  <c r="L1155" i="1" s="1"/>
  <c r="J1155" i="1"/>
  <c r="I1162" i="1"/>
  <c r="K1162" i="1" s="1"/>
  <c r="L1162" i="1" s="1"/>
  <c r="J1162" i="1"/>
  <c r="O1189" i="1"/>
  <c r="N1189" i="1"/>
  <c r="P1189" i="1" s="1"/>
  <c r="Q1189" i="1" s="1"/>
  <c r="D1192" i="1"/>
  <c r="N1195" i="1"/>
  <c r="P1195" i="1" s="1"/>
  <c r="Q1195" i="1" s="1"/>
  <c r="O1195" i="1"/>
  <c r="D1233" i="1"/>
  <c r="D1241" i="1"/>
  <c r="I1243" i="1"/>
  <c r="K1243" i="1" s="1"/>
  <c r="L1243" i="1" s="1"/>
  <c r="J1243" i="1"/>
  <c r="D1285" i="1"/>
  <c r="O477" i="1"/>
  <c r="D487" i="1"/>
  <c r="O488" i="1"/>
  <c r="I490" i="1"/>
  <c r="K490" i="1" s="1"/>
  <c r="L490" i="1" s="1"/>
  <c r="I504" i="1"/>
  <c r="K504" i="1" s="1"/>
  <c r="L504" i="1" s="1"/>
  <c r="N513" i="1"/>
  <c r="P513" i="1" s="1"/>
  <c r="Q513" i="1" s="1"/>
  <c r="I536" i="1"/>
  <c r="K536" i="1" s="1"/>
  <c r="L536" i="1" s="1"/>
  <c r="N545" i="1"/>
  <c r="P545" i="1" s="1"/>
  <c r="Q545" i="1" s="1"/>
  <c r="N566" i="1"/>
  <c r="P566" i="1" s="1"/>
  <c r="Q566" i="1" s="1"/>
  <c r="N593" i="1"/>
  <c r="P593" i="1" s="1"/>
  <c r="Q593" i="1" s="1"/>
  <c r="N617" i="1"/>
  <c r="P617" i="1" s="1"/>
  <c r="Q617" i="1" s="1"/>
  <c r="J648" i="1"/>
  <c r="J658" i="1"/>
  <c r="D663" i="1"/>
  <c r="D666" i="1"/>
  <c r="O669" i="1"/>
  <c r="J673" i="1"/>
  <c r="N694" i="1"/>
  <c r="P694" i="1" s="1"/>
  <c r="Q694" i="1" s="1"/>
  <c r="J696" i="1"/>
  <c r="D698" i="1"/>
  <c r="D700" i="1"/>
  <c r="O703" i="1"/>
  <c r="D711" i="1"/>
  <c r="O722" i="1"/>
  <c r="O755" i="1"/>
  <c r="O761" i="1"/>
  <c r="N789" i="1"/>
  <c r="P789" i="1" s="1"/>
  <c r="Q789" i="1" s="1"/>
  <c r="O794" i="1"/>
  <c r="J806" i="1"/>
  <c r="I812" i="1"/>
  <c r="K812" i="1" s="1"/>
  <c r="L812" i="1" s="1"/>
  <c r="D817" i="1"/>
  <c r="O827" i="1"/>
  <c r="I833" i="1"/>
  <c r="K833" i="1" s="1"/>
  <c r="L833" i="1" s="1"/>
  <c r="D841" i="1"/>
  <c r="O864" i="1"/>
  <c r="N864" i="1"/>
  <c r="P864" i="1" s="1"/>
  <c r="Q864" i="1" s="1"/>
  <c r="D876" i="1"/>
  <c r="N888" i="1"/>
  <c r="P888" i="1" s="1"/>
  <c r="Q888" i="1" s="1"/>
  <c r="D892" i="1"/>
  <c r="N907" i="1"/>
  <c r="P907" i="1" s="1"/>
  <c r="Q907" i="1" s="1"/>
  <c r="O907" i="1"/>
  <c r="J914" i="1"/>
  <c r="I914" i="1"/>
  <c r="K914" i="1" s="1"/>
  <c r="L914" i="1" s="1"/>
  <c r="D919" i="1"/>
  <c r="D931" i="1"/>
  <c r="D935" i="1"/>
  <c r="O961" i="1"/>
  <c r="N961" i="1"/>
  <c r="P961" i="1" s="1"/>
  <c r="Q961" i="1" s="1"/>
  <c r="O972" i="1"/>
  <c r="N972" i="1"/>
  <c r="P972" i="1" s="1"/>
  <c r="Q972" i="1" s="1"/>
  <c r="D986" i="1"/>
  <c r="O994" i="1"/>
  <c r="D1026" i="1"/>
  <c r="N1035" i="1"/>
  <c r="P1035" i="1" s="1"/>
  <c r="Q1035" i="1" s="1"/>
  <c r="N1046" i="1"/>
  <c r="P1046" i="1" s="1"/>
  <c r="Q1046" i="1" s="1"/>
  <c r="O1046" i="1"/>
  <c r="N1062" i="1"/>
  <c r="P1062" i="1" s="1"/>
  <c r="Q1062" i="1" s="1"/>
  <c r="O1062" i="1"/>
  <c r="D1080" i="1"/>
  <c r="I1089" i="1"/>
  <c r="K1089" i="1" s="1"/>
  <c r="L1089" i="1" s="1"/>
  <c r="D1115" i="1"/>
  <c r="J1121" i="1"/>
  <c r="I1121" i="1"/>
  <c r="K1121" i="1" s="1"/>
  <c r="L1121" i="1" s="1"/>
  <c r="D1124" i="1"/>
  <c r="O1148" i="1"/>
  <c r="N1148" i="1"/>
  <c r="P1148" i="1" s="1"/>
  <c r="Q1148" i="1" s="1"/>
  <c r="D1154" i="1"/>
  <c r="D1160" i="1"/>
  <c r="O1162" i="1"/>
  <c r="N1162" i="1"/>
  <c r="P1162" i="1" s="1"/>
  <c r="Q1162" i="1" s="1"/>
  <c r="J1279" i="1"/>
  <c r="I1279" i="1"/>
  <c r="K1279" i="1" s="1"/>
  <c r="L1279" i="1" s="1"/>
  <c r="I1283" i="1"/>
  <c r="K1283" i="1" s="1"/>
  <c r="L1283" i="1" s="1"/>
  <c r="J1283" i="1"/>
  <c r="N1244" i="1"/>
  <c r="P1244" i="1" s="1"/>
  <c r="Q1244" i="1" s="1"/>
  <c r="O1244" i="1"/>
  <c r="O1248" i="1"/>
  <c r="N1248" i="1"/>
  <c r="P1248" i="1" s="1"/>
  <c r="Q1248" i="1" s="1"/>
  <c r="O1274" i="1"/>
  <c r="N1274" i="1"/>
  <c r="P1274" i="1" s="1"/>
  <c r="Q1274" i="1" s="1"/>
  <c r="O1315" i="1"/>
  <c r="N1315" i="1"/>
  <c r="P1315" i="1" s="1"/>
  <c r="Q1315" i="1" s="1"/>
  <c r="O1355" i="1"/>
  <c r="N1355" i="1"/>
  <c r="P1355" i="1" s="1"/>
  <c r="Q1355" i="1" s="1"/>
  <c r="D1362" i="1"/>
  <c r="I1385" i="1"/>
  <c r="K1385" i="1" s="1"/>
  <c r="L1385" i="1" s="1"/>
  <c r="J1385" i="1"/>
  <c r="J1405" i="1"/>
  <c r="I1405" i="1"/>
  <c r="K1405" i="1" s="1"/>
  <c r="L1405" i="1" s="1"/>
  <c r="J1446" i="1"/>
  <c r="I1446" i="1"/>
  <c r="K1446" i="1" s="1"/>
  <c r="L1446" i="1" s="1"/>
  <c r="D1458" i="1"/>
  <c r="J1115" i="1"/>
  <c r="I1115" i="1"/>
  <c r="K1115" i="1" s="1"/>
  <c r="L1115" i="1" s="1"/>
  <c r="J1123" i="1"/>
  <c r="I1123" i="1"/>
  <c r="K1123" i="1" s="1"/>
  <c r="L1123" i="1" s="1"/>
  <c r="D1134" i="1"/>
  <c r="N1159" i="1"/>
  <c r="P1159" i="1" s="1"/>
  <c r="Q1159" i="1" s="1"/>
  <c r="O1159" i="1"/>
  <c r="J1168" i="1"/>
  <c r="I1168" i="1"/>
  <c r="K1168" i="1" s="1"/>
  <c r="L1168" i="1" s="1"/>
  <c r="D1179" i="1"/>
  <c r="D1190" i="1"/>
  <c r="D1213" i="1"/>
  <c r="O1252" i="1"/>
  <c r="N1252" i="1"/>
  <c r="P1252" i="1" s="1"/>
  <c r="Q1252" i="1" s="1"/>
  <c r="N1272" i="1"/>
  <c r="P1272" i="1" s="1"/>
  <c r="Q1272" i="1" s="1"/>
  <c r="O1272" i="1"/>
  <c r="D1275" i="1"/>
  <c r="D1291" i="1"/>
  <c r="D1308" i="1"/>
  <c r="D1316" i="1"/>
  <c r="O1328" i="1"/>
  <c r="N1328" i="1"/>
  <c r="P1328" i="1" s="1"/>
  <c r="Q1328" i="1" s="1"/>
  <c r="N1351" i="1"/>
  <c r="P1351" i="1" s="1"/>
  <c r="Q1351" i="1" s="1"/>
  <c r="O1351" i="1"/>
  <c r="D1356" i="1"/>
  <c r="O1385" i="1"/>
  <c r="N1385" i="1"/>
  <c r="P1385" i="1" s="1"/>
  <c r="Q1385" i="1" s="1"/>
  <c r="O1394" i="1"/>
  <c r="N1394" i="1"/>
  <c r="P1394" i="1" s="1"/>
  <c r="Q1394" i="1" s="1"/>
  <c r="J1118" i="1"/>
  <c r="I1118" i="1"/>
  <c r="K1118" i="1" s="1"/>
  <c r="L1118" i="1" s="1"/>
  <c r="J1184" i="1"/>
  <c r="I1184" i="1"/>
  <c r="K1184" i="1" s="1"/>
  <c r="L1184" i="1" s="1"/>
  <c r="J1202" i="1"/>
  <c r="I1202" i="1"/>
  <c r="K1202" i="1" s="1"/>
  <c r="L1202" i="1" s="1"/>
  <c r="I1211" i="1"/>
  <c r="K1211" i="1" s="1"/>
  <c r="L1211" i="1" s="1"/>
  <c r="J1211" i="1"/>
  <c r="J1251" i="1"/>
  <c r="I1251" i="1"/>
  <c r="K1251" i="1" s="1"/>
  <c r="L1251" i="1" s="1"/>
  <c r="D1259" i="1"/>
  <c r="N1301" i="1"/>
  <c r="P1301" i="1" s="1"/>
  <c r="Q1301" i="1" s="1"/>
  <c r="O1301" i="1"/>
  <c r="O1312" i="1"/>
  <c r="N1312" i="1"/>
  <c r="P1312" i="1" s="1"/>
  <c r="Q1312" i="1" s="1"/>
  <c r="D1391" i="1"/>
  <c r="J1116" i="1"/>
  <c r="I1116" i="1"/>
  <c r="K1116" i="1" s="1"/>
  <c r="L1116" i="1" s="1"/>
  <c r="J1129" i="1"/>
  <c r="I1129" i="1"/>
  <c r="K1129" i="1" s="1"/>
  <c r="L1129" i="1" s="1"/>
  <c r="D1163" i="1"/>
  <c r="N1173" i="1"/>
  <c r="P1173" i="1" s="1"/>
  <c r="Q1173" i="1" s="1"/>
  <c r="O1173" i="1"/>
  <c r="D1189" i="1"/>
  <c r="D1238" i="1"/>
  <c r="O1253" i="1"/>
  <c r="N1253" i="1"/>
  <c r="P1253" i="1" s="1"/>
  <c r="Q1253" i="1" s="1"/>
  <c r="D1272" i="1"/>
  <c r="N1275" i="1"/>
  <c r="P1275" i="1" s="1"/>
  <c r="Q1275" i="1" s="1"/>
  <c r="O1275" i="1"/>
  <c r="N1285" i="1"/>
  <c r="P1285" i="1" s="1"/>
  <c r="Q1285" i="1" s="1"/>
  <c r="O1285" i="1"/>
  <c r="O1310" i="1"/>
  <c r="N1310" i="1"/>
  <c r="P1310" i="1" s="1"/>
  <c r="Q1310" i="1" s="1"/>
  <c r="O1395" i="1"/>
  <c r="N1395" i="1"/>
  <c r="P1395" i="1" s="1"/>
  <c r="Q1395" i="1" s="1"/>
  <c r="D1409" i="1"/>
  <c r="O1416" i="1"/>
  <c r="N1416" i="1"/>
  <c r="P1416" i="1" s="1"/>
  <c r="Q1416" i="1" s="1"/>
  <c r="I1135" i="1"/>
  <c r="K1135" i="1" s="1"/>
  <c r="L1135" i="1" s="1"/>
  <c r="D1146" i="1"/>
  <c r="I1163" i="1"/>
  <c r="K1163" i="1" s="1"/>
  <c r="L1163" i="1" s="1"/>
  <c r="J1163" i="1"/>
  <c r="D1174" i="1"/>
  <c r="I1178" i="1"/>
  <c r="K1178" i="1" s="1"/>
  <c r="L1178" i="1" s="1"/>
  <c r="J1178" i="1"/>
  <c r="D1205" i="1"/>
  <c r="I1216" i="1"/>
  <c r="K1216" i="1" s="1"/>
  <c r="L1216" i="1" s="1"/>
  <c r="J1216" i="1"/>
  <c r="N1223" i="1"/>
  <c r="P1223" i="1" s="1"/>
  <c r="Q1223" i="1" s="1"/>
  <c r="O1223" i="1"/>
  <c r="J1234" i="1"/>
  <c r="I1234" i="1"/>
  <c r="K1234" i="1" s="1"/>
  <c r="L1234" i="1" s="1"/>
  <c r="O1251" i="1"/>
  <c r="I1259" i="1"/>
  <c r="K1259" i="1" s="1"/>
  <c r="L1259" i="1" s="1"/>
  <c r="I1270" i="1"/>
  <c r="K1270" i="1" s="1"/>
  <c r="L1270" i="1" s="1"/>
  <c r="J1270" i="1"/>
  <c r="I1280" i="1"/>
  <c r="K1280" i="1" s="1"/>
  <c r="L1280" i="1" s="1"/>
  <c r="J1280" i="1"/>
  <c r="D1311" i="1"/>
  <c r="D1319" i="1"/>
  <c r="I1335" i="1"/>
  <c r="K1335" i="1" s="1"/>
  <c r="L1335" i="1" s="1"/>
  <c r="J1335" i="1"/>
  <c r="D1378" i="1"/>
  <c r="D1396" i="1"/>
  <c r="J972" i="1"/>
  <c r="I983" i="1"/>
  <c r="K983" i="1" s="1"/>
  <c r="L983" i="1" s="1"/>
  <c r="N988" i="1"/>
  <c r="P988" i="1" s="1"/>
  <c r="Q988" i="1" s="1"/>
  <c r="D1022" i="1"/>
  <c r="J1030" i="1"/>
  <c r="D1043" i="1"/>
  <c r="I1060" i="1"/>
  <c r="K1060" i="1" s="1"/>
  <c r="L1060" i="1" s="1"/>
  <c r="D1078" i="1"/>
  <c r="N1088" i="1"/>
  <c r="P1088" i="1" s="1"/>
  <c r="Q1088" i="1" s="1"/>
  <c r="D1141" i="1"/>
  <c r="I1144" i="1"/>
  <c r="K1144" i="1" s="1"/>
  <c r="L1144" i="1" s="1"/>
  <c r="J1148" i="1"/>
  <c r="I1148" i="1"/>
  <c r="K1148" i="1" s="1"/>
  <c r="L1148" i="1" s="1"/>
  <c r="O1165" i="1"/>
  <c r="N1165" i="1"/>
  <c r="P1165" i="1" s="1"/>
  <c r="Q1165" i="1" s="1"/>
  <c r="J1189" i="1"/>
  <c r="I1195" i="1"/>
  <c r="K1195" i="1" s="1"/>
  <c r="L1195" i="1" s="1"/>
  <c r="J1195" i="1"/>
  <c r="D1203" i="1"/>
  <c r="J1242" i="1"/>
  <c r="N1309" i="1"/>
  <c r="P1309" i="1" s="1"/>
  <c r="Q1309" i="1" s="1"/>
  <c r="O1309" i="1"/>
  <c r="J1319" i="1"/>
  <c r="I1319" i="1"/>
  <c r="K1319" i="1" s="1"/>
  <c r="L1319" i="1" s="1"/>
  <c r="I1378" i="1"/>
  <c r="K1378" i="1" s="1"/>
  <c r="L1378" i="1" s="1"/>
  <c r="J1378" i="1"/>
  <c r="J1403" i="1"/>
  <c r="I1403" i="1"/>
  <c r="K1403" i="1" s="1"/>
  <c r="L1403" i="1" s="1"/>
  <c r="O1428" i="1"/>
  <c r="N1428" i="1"/>
  <c r="P1428" i="1" s="1"/>
  <c r="Q1428" i="1" s="1"/>
  <c r="O1343" i="1"/>
  <c r="I1438" i="1"/>
  <c r="K1438" i="1" s="1"/>
  <c r="L1438" i="1" s="1"/>
  <c r="N1456" i="1"/>
  <c r="P1456" i="1" s="1"/>
  <c r="Q1456" i="1" s="1"/>
  <c r="D1463" i="1"/>
  <c r="D1457" i="1"/>
  <c r="J1461" i="1"/>
  <c r="O1466" i="1"/>
  <c r="O1276" i="1"/>
  <c r="N1279" i="1"/>
  <c r="P1279" i="1" s="1"/>
  <c r="Q1279" i="1" s="1"/>
  <c r="N1296" i="1"/>
  <c r="P1296" i="1" s="1"/>
  <c r="Q1296" i="1" s="1"/>
  <c r="I1299" i="1"/>
  <c r="K1299" i="1" s="1"/>
  <c r="L1299" i="1" s="1"/>
  <c r="O1300" i="1"/>
  <c r="D1305" i="1"/>
  <c r="I1307" i="1"/>
  <c r="K1307" i="1" s="1"/>
  <c r="L1307" i="1" s="1"/>
  <c r="N1323" i="1"/>
  <c r="P1323" i="1" s="1"/>
  <c r="Q1323" i="1" s="1"/>
  <c r="D1369" i="1"/>
  <c r="I1377" i="1"/>
  <c r="K1377" i="1" s="1"/>
  <c r="L1377" i="1" s="1"/>
  <c r="O1380" i="1"/>
  <c r="N1382" i="1"/>
  <c r="P1382" i="1" s="1"/>
  <c r="Q1382" i="1" s="1"/>
  <c r="J1414" i="1"/>
  <c r="D1429" i="1"/>
  <c r="O1447" i="1"/>
  <c r="N10" i="8"/>
  <c r="D4" i="8" s="1"/>
  <c r="I9" i="8"/>
  <c r="J9" i="8" s="1"/>
  <c r="K1439" i="8"/>
  <c r="L1439" i="8" s="1"/>
  <c r="J1439" i="8"/>
  <c r="K1375" i="8"/>
  <c r="L1375" i="8" s="1"/>
  <c r="J1375" i="8"/>
  <c r="K1311" i="8"/>
  <c r="L1311" i="8" s="1"/>
  <c r="J1311" i="8"/>
  <c r="K1247" i="8"/>
  <c r="L1247" i="8" s="1"/>
  <c r="J1247" i="8"/>
  <c r="K1183" i="8"/>
  <c r="L1183" i="8" s="1"/>
  <c r="J1183" i="8"/>
  <c r="K1119" i="8"/>
  <c r="L1119" i="8" s="1"/>
  <c r="J1119" i="8"/>
  <c r="K1451" i="8"/>
  <c r="L1451" i="8" s="1"/>
  <c r="J1451" i="8"/>
  <c r="K1435" i="8"/>
  <c r="L1435" i="8" s="1"/>
  <c r="J1435" i="8"/>
  <c r="K1411" i="8"/>
  <c r="L1411" i="8" s="1"/>
  <c r="J1411" i="8"/>
  <c r="K1379" i="8"/>
  <c r="L1379" i="8" s="1"/>
  <c r="J1379" i="8"/>
  <c r="K1355" i="8"/>
  <c r="L1355" i="8" s="1"/>
  <c r="J1355" i="8"/>
  <c r="K1331" i="8"/>
  <c r="L1331" i="8" s="1"/>
  <c r="J1331" i="8"/>
  <c r="K1307" i="8"/>
  <c r="L1307" i="8" s="1"/>
  <c r="J1307" i="8"/>
  <c r="K1283" i="8"/>
  <c r="L1283" i="8" s="1"/>
  <c r="J1283" i="8"/>
  <c r="K1259" i="8"/>
  <c r="L1259" i="8" s="1"/>
  <c r="J1259" i="8"/>
  <c r="K1227" i="8"/>
  <c r="L1227" i="8" s="1"/>
  <c r="J1227" i="8"/>
  <c r="K1211" i="8"/>
  <c r="L1211" i="8" s="1"/>
  <c r="J1211" i="8"/>
  <c r="K1179" i="8"/>
  <c r="L1179" i="8" s="1"/>
  <c r="J1179" i="8"/>
  <c r="K1155" i="8"/>
  <c r="L1155" i="8" s="1"/>
  <c r="J1155" i="8"/>
  <c r="K1147" i="8"/>
  <c r="L1147" i="8" s="1"/>
  <c r="J1147" i="8"/>
  <c r="K1123" i="8"/>
  <c r="L1123" i="8" s="1"/>
  <c r="J1123" i="8"/>
  <c r="K1107" i="8"/>
  <c r="L1107" i="8" s="1"/>
  <c r="J1107" i="8"/>
  <c r="P1097" i="8"/>
  <c r="Q1097" i="8" s="1"/>
  <c r="O1097" i="8"/>
  <c r="K1466" i="8"/>
  <c r="L1466" i="8" s="1"/>
  <c r="J1466" i="8"/>
  <c r="K1442" i="8"/>
  <c r="L1442" i="8" s="1"/>
  <c r="J1442" i="8"/>
  <c r="K1418" i="8"/>
  <c r="L1418" i="8" s="1"/>
  <c r="J1418" i="8"/>
  <c r="K1394" i="8"/>
  <c r="L1394" i="8" s="1"/>
  <c r="J1394" i="8"/>
  <c r="K1370" i="8"/>
  <c r="L1370" i="8" s="1"/>
  <c r="J1370" i="8"/>
  <c r="K1346" i="8"/>
  <c r="L1346" i="8" s="1"/>
  <c r="J1346" i="8"/>
  <c r="K1322" i="8"/>
  <c r="L1322" i="8" s="1"/>
  <c r="J1322" i="8"/>
  <c r="K1298" i="8"/>
  <c r="L1298" i="8" s="1"/>
  <c r="J1298" i="8"/>
  <c r="K1274" i="8"/>
  <c r="L1274" i="8" s="1"/>
  <c r="J1274" i="8"/>
  <c r="K1258" i="8"/>
  <c r="L1258" i="8" s="1"/>
  <c r="J1258" i="8"/>
  <c r="K1242" i="8"/>
  <c r="L1242" i="8" s="1"/>
  <c r="J1242" i="8"/>
  <c r="K1226" i="8"/>
  <c r="L1226" i="8" s="1"/>
  <c r="J1226" i="8"/>
  <c r="K1210" i="8"/>
  <c r="L1210" i="8" s="1"/>
  <c r="J1210" i="8"/>
  <c r="K1194" i="8"/>
  <c r="L1194" i="8" s="1"/>
  <c r="J1194" i="8"/>
  <c r="K1186" i="8"/>
  <c r="L1186" i="8" s="1"/>
  <c r="J1186" i="8"/>
  <c r="K1170" i="8"/>
  <c r="L1170" i="8" s="1"/>
  <c r="J1170" i="8"/>
  <c r="K1146" i="8"/>
  <c r="L1146" i="8" s="1"/>
  <c r="J1146" i="8"/>
  <c r="K1122" i="8"/>
  <c r="L1122" i="8" s="1"/>
  <c r="J1122" i="8"/>
  <c r="K1090" i="8"/>
  <c r="L1090" i="8" s="1"/>
  <c r="J1090" i="8"/>
  <c r="K1449" i="8"/>
  <c r="L1449" i="8" s="1"/>
  <c r="J1449" i="8"/>
  <c r="K1417" i="8"/>
  <c r="L1417" i="8" s="1"/>
  <c r="J1417" i="8"/>
  <c r="K1353" i="8"/>
  <c r="L1353" i="8" s="1"/>
  <c r="J1353" i="8"/>
  <c r="K1313" i="8"/>
  <c r="L1313" i="8" s="1"/>
  <c r="J1313" i="8"/>
  <c r="K1289" i="8"/>
  <c r="L1289" i="8" s="1"/>
  <c r="J1289" i="8"/>
  <c r="K1249" i="8"/>
  <c r="L1249" i="8" s="1"/>
  <c r="J1249" i="8"/>
  <c r="K1201" i="8"/>
  <c r="L1201" i="8" s="1"/>
  <c r="J1201" i="8"/>
  <c r="K1169" i="8"/>
  <c r="L1169" i="8" s="1"/>
  <c r="J1169" i="8"/>
  <c r="K1121" i="8"/>
  <c r="L1121" i="8" s="1"/>
  <c r="J1121" i="8"/>
  <c r="K1464" i="8"/>
  <c r="L1464" i="8" s="1"/>
  <c r="J1464" i="8"/>
  <c r="K1456" i="8"/>
  <c r="L1456" i="8" s="1"/>
  <c r="J1456" i="8"/>
  <c r="K1448" i="8"/>
  <c r="L1448" i="8" s="1"/>
  <c r="J1448" i="8"/>
  <c r="K1440" i="8"/>
  <c r="L1440" i="8" s="1"/>
  <c r="J1440" i="8"/>
  <c r="K1432" i="8"/>
  <c r="L1432" i="8" s="1"/>
  <c r="J1432" i="8"/>
  <c r="K1424" i="8"/>
  <c r="L1424" i="8" s="1"/>
  <c r="J1424" i="8"/>
  <c r="K1416" i="8"/>
  <c r="L1416" i="8" s="1"/>
  <c r="J1416" i="8"/>
  <c r="K1408" i="8"/>
  <c r="L1408" i="8" s="1"/>
  <c r="J1408" i="8"/>
  <c r="K1400" i="8"/>
  <c r="L1400" i="8" s="1"/>
  <c r="J1400" i="8"/>
  <c r="K1392" i="8"/>
  <c r="L1392" i="8" s="1"/>
  <c r="J1392" i="8"/>
  <c r="K1384" i="8"/>
  <c r="L1384" i="8" s="1"/>
  <c r="J1384" i="8"/>
  <c r="K1376" i="8"/>
  <c r="L1376" i="8" s="1"/>
  <c r="J1376" i="8"/>
  <c r="K1368" i="8"/>
  <c r="L1368" i="8" s="1"/>
  <c r="J1368" i="8"/>
  <c r="K1360" i="8"/>
  <c r="L1360" i="8" s="1"/>
  <c r="J1360" i="8"/>
  <c r="K1352" i="8"/>
  <c r="L1352" i="8" s="1"/>
  <c r="J1352" i="8"/>
  <c r="K1344" i="8"/>
  <c r="L1344" i="8" s="1"/>
  <c r="J1344" i="8"/>
  <c r="K1336" i="8"/>
  <c r="L1336" i="8" s="1"/>
  <c r="J1336" i="8"/>
  <c r="K1328" i="8"/>
  <c r="L1328" i="8" s="1"/>
  <c r="J1328" i="8"/>
  <c r="K1320" i="8"/>
  <c r="L1320" i="8" s="1"/>
  <c r="J1320" i="8"/>
  <c r="K1312" i="8"/>
  <c r="L1312" i="8" s="1"/>
  <c r="J1312" i="8"/>
  <c r="K1304" i="8"/>
  <c r="L1304" i="8" s="1"/>
  <c r="J1304" i="8"/>
  <c r="K1296" i="8"/>
  <c r="L1296" i="8" s="1"/>
  <c r="J1296" i="8"/>
  <c r="K1288" i="8"/>
  <c r="L1288" i="8" s="1"/>
  <c r="J1288" i="8"/>
  <c r="K1280" i="8"/>
  <c r="L1280" i="8" s="1"/>
  <c r="J1280" i="8"/>
  <c r="K1272" i="8"/>
  <c r="L1272" i="8" s="1"/>
  <c r="J1272" i="8"/>
  <c r="K1264" i="8"/>
  <c r="L1264" i="8" s="1"/>
  <c r="J1264" i="8"/>
  <c r="K1256" i="8"/>
  <c r="L1256" i="8" s="1"/>
  <c r="J1256" i="8"/>
  <c r="K1248" i="8"/>
  <c r="L1248" i="8" s="1"/>
  <c r="J1248" i="8"/>
  <c r="K1240" i="8"/>
  <c r="L1240" i="8" s="1"/>
  <c r="J1240" i="8"/>
  <c r="K1232" i="8"/>
  <c r="L1232" i="8" s="1"/>
  <c r="J1232" i="8"/>
  <c r="K1224" i="8"/>
  <c r="L1224" i="8" s="1"/>
  <c r="J1224" i="8"/>
  <c r="K1216" i="8"/>
  <c r="L1216" i="8" s="1"/>
  <c r="J1216" i="8"/>
  <c r="K1208" i="8"/>
  <c r="L1208" i="8" s="1"/>
  <c r="J1208" i="8"/>
  <c r="K1200" i="8"/>
  <c r="L1200" i="8" s="1"/>
  <c r="J1200" i="8"/>
  <c r="K1192" i="8"/>
  <c r="L1192" i="8" s="1"/>
  <c r="J1192" i="8"/>
  <c r="K1184" i="8"/>
  <c r="L1184" i="8" s="1"/>
  <c r="J1184" i="8"/>
  <c r="K1176" i="8"/>
  <c r="L1176" i="8" s="1"/>
  <c r="J1176" i="8"/>
  <c r="K1168" i="8"/>
  <c r="L1168" i="8" s="1"/>
  <c r="J1168" i="8"/>
  <c r="K1160" i="8"/>
  <c r="L1160" i="8" s="1"/>
  <c r="J1160" i="8"/>
  <c r="K1152" i="8"/>
  <c r="L1152" i="8" s="1"/>
  <c r="J1152" i="8"/>
  <c r="K1144" i="8"/>
  <c r="L1144" i="8" s="1"/>
  <c r="J1144" i="8"/>
  <c r="K1136" i="8"/>
  <c r="L1136" i="8" s="1"/>
  <c r="J1136" i="8"/>
  <c r="K1128" i="8"/>
  <c r="L1128" i="8" s="1"/>
  <c r="J1128" i="8"/>
  <c r="K1120" i="8"/>
  <c r="L1120" i="8" s="1"/>
  <c r="J1120" i="8"/>
  <c r="K1112" i="8"/>
  <c r="L1112" i="8" s="1"/>
  <c r="J1112" i="8"/>
  <c r="K1104" i="8"/>
  <c r="L1104" i="8" s="1"/>
  <c r="J1104" i="8"/>
  <c r="K1096" i="8"/>
  <c r="L1096" i="8" s="1"/>
  <c r="J1096" i="8"/>
  <c r="J8" i="8"/>
  <c r="K8" i="8"/>
  <c r="L8" i="8" s="1"/>
  <c r="K1450" i="8"/>
  <c r="L1450" i="8" s="1"/>
  <c r="J1450" i="8"/>
  <c r="K1426" i="8"/>
  <c r="L1426" i="8" s="1"/>
  <c r="J1426" i="8"/>
  <c r="K1402" i="8"/>
  <c r="L1402" i="8" s="1"/>
  <c r="J1402" i="8"/>
  <c r="K1386" i="8"/>
  <c r="L1386" i="8" s="1"/>
  <c r="J1386" i="8"/>
  <c r="K1362" i="8"/>
  <c r="L1362" i="8" s="1"/>
  <c r="J1362" i="8"/>
  <c r="K1338" i="8"/>
  <c r="L1338" i="8" s="1"/>
  <c r="J1338" i="8"/>
  <c r="K1306" i="8"/>
  <c r="L1306" i="8" s="1"/>
  <c r="J1306" i="8"/>
  <c r="K1266" i="8"/>
  <c r="L1266" i="8" s="1"/>
  <c r="J1266" i="8"/>
  <c r="K1106" i="8"/>
  <c r="L1106" i="8" s="1"/>
  <c r="J1106" i="8"/>
  <c r="K1433" i="8"/>
  <c r="L1433" i="8" s="1"/>
  <c r="J1433" i="8"/>
  <c r="K1401" i="8"/>
  <c r="L1401" i="8" s="1"/>
  <c r="J1401" i="8"/>
  <c r="K1369" i="8"/>
  <c r="L1369" i="8" s="1"/>
  <c r="J1369" i="8"/>
  <c r="K1321" i="8"/>
  <c r="L1321" i="8" s="1"/>
  <c r="J1321" i="8"/>
  <c r="K1273" i="8"/>
  <c r="L1273" i="8" s="1"/>
  <c r="J1273" i="8"/>
  <c r="K1233" i="8"/>
  <c r="L1233" i="8" s="1"/>
  <c r="J1233" i="8"/>
  <c r="K1177" i="8"/>
  <c r="L1177" i="8" s="1"/>
  <c r="J1177" i="8"/>
  <c r="K1137" i="8"/>
  <c r="L1137" i="8" s="1"/>
  <c r="J1137" i="8"/>
  <c r="K1129" i="8"/>
  <c r="L1129" i="8" s="1"/>
  <c r="J1129" i="8"/>
  <c r="K1087" i="8"/>
  <c r="L1087" i="8" s="1"/>
  <c r="J1087" i="8"/>
  <c r="K1071" i="8"/>
  <c r="L1071" i="8" s="1"/>
  <c r="J1071" i="8"/>
  <c r="K1055" i="8"/>
  <c r="L1055" i="8" s="1"/>
  <c r="J1055" i="8"/>
  <c r="K1039" i="8"/>
  <c r="L1039" i="8" s="1"/>
  <c r="J1039" i="8"/>
  <c r="K1023" i="8"/>
  <c r="L1023" i="8" s="1"/>
  <c r="J1023" i="8"/>
  <c r="K1007" i="8"/>
  <c r="L1007" i="8" s="1"/>
  <c r="J1007" i="8"/>
  <c r="K991" i="8"/>
  <c r="L991" i="8" s="1"/>
  <c r="J991" i="8"/>
  <c r="K975" i="8"/>
  <c r="L975" i="8" s="1"/>
  <c r="J975" i="8"/>
  <c r="K959" i="8"/>
  <c r="L959" i="8" s="1"/>
  <c r="J959" i="8"/>
  <c r="K943" i="8"/>
  <c r="L943" i="8" s="1"/>
  <c r="J943" i="8"/>
  <c r="K927" i="8"/>
  <c r="L927" i="8" s="1"/>
  <c r="J927" i="8"/>
  <c r="K911" i="8"/>
  <c r="L911" i="8" s="1"/>
  <c r="J911" i="8"/>
  <c r="K895" i="8"/>
  <c r="L895" i="8" s="1"/>
  <c r="J895" i="8"/>
  <c r="K879" i="8"/>
  <c r="L879" i="8" s="1"/>
  <c r="J879" i="8"/>
  <c r="K863" i="8"/>
  <c r="L863" i="8" s="1"/>
  <c r="J863" i="8"/>
  <c r="K847" i="8"/>
  <c r="L847" i="8" s="1"/>
  <c r="J847" i="8"/>
  <c r="K831" i="8"/>
  <c r="L831" i="8" s="1"/>
  <c r="J831" i="8"/>
  <c r="K815" i="8"/>
  <c r="L815" i="8" s="1"/>
  <c r="J815" i="8"/>
  <c r="K807" i="8"/>
  <c r="L807" i="8" s="1"/>
  <c r="J807" i="8"/>
  <c r="K799" i="8"/>
  <c r="L799" i="8" s="1"/>
  <c r="J799" i="8"/>
  <c r="K791" i="8"/>
  <c r="L791" i="8" s="1"/>
  <c r="J791" i="8"/>
  <c r="K775" i="8"/>
  <c r="L775" i="8" s="1"/>
  <c r="J775" i="8"/>
  <c r="K751" i="8"/>
  <c r="L751" i="8" s="1"/>
  <c r="J751" i="8"/>
  <c r="K743" i="8"/>
  <c r="L743" i="8" s="1"/>
  <c r="J743" i="8"/>
  <c r="K735" i="8"/>
  <c r="L735" i="8" s="1"/>
  <c r="J735" i="8"/>
  <c r="K727" i="8"/>
  <c r="L727" i="8" s="1"/>
  <c r="J727" i="8"/>
  <c r="K711" i="8"/>
  <c r="L711" i="8" s="1"/>
  <c r="J711" i="8"/>
  <c r="K687" i="8"/>
  <c r="L687" i="8" s="1"/>
  <c r="J687" i="8"/>
  <c r="K679" i="8"/>
  <c r="L679" i="8" s="1"/>
  <c r="J679" i="8"/>
  <c r="K671" i="8"/>
  <c r="L671" i="8" s="1"/>
  <c r="J671" i="8"/>
  <c r="K663" i="8"/>
  <c r="L663" i="8" s="1"/>
  <c r="J663" i="8"/>
  <c r="K647" i="8"/>
  <c r="L647" i="8" s="1"/>
  <c r="J647" i="8"/>
  <c r="K623" i="8"/>
  <c r="L623" i="8" s="1"/>
  <c r="J623" i="8"/>
  <c r="K615" i="8"/>
  <c r="L615" i="8" s="1"/>
  <c r="J615" i="8"/>
  <c r="K607" i="8"/>
  <c r="L607" i="8" s="1"/>
  <c r="J607" i="8"/>
  <c r="K599" i="8"/>
  <c r="L599" i="8" s="1"/>
  <c r="J599" i="8"/>
  <c r="K583" i="8"/>
  <c r="L583" i="8" s="1"/>
  <c r="J583" i="8"/>
  <c r="K559" i="8"/>
  <c r="L559" i="8" s="1"/>
  <c r="J559" i="8"/>
  <c r="K551" i="8"/>
  <c r="L551" i="8" s="1"/>
  <c r="J551" i="8"/>
  <c r="K543" i="8"/>
  <c r="L543" i="8" s="1"/>
  <c r="J543" i="8"/>
  <c r="K535" i="8"/>
  <c r="L535" i="8" s="1"/>
  <c r="J535" i="8"/>
  <c r="K519" i="8"/>
  <c r="L519" i="8" s="1"/>
  <c r="J519" i="8"/>
  <c r="K495" i="8"/>
  <c r="L495" i="8" s="1"/>
  <c r="J495" i="8"/>
  <c r="K487" i="8"/>
  <c r="L487" i="8" s="1"/>
  <c r="J487" i="8"/>
  <c r="K479" i="8"/>
  <c r="L479" i="8" s="1"/>
  <c r="J479" i="8"/>
  <c r="K471" i="8"/>
  <c r="L471" i="8" s="1"/>
  <c r="J471" i="8"/>
  <c r="K455" i="8"/>
  <c r="L455" i="8" s="1"/>
  <c r="J455" i="8"/>
  <c r="K431" i="8"/>
  <c r="L431" i="8" s="1"/>
  <c r="J431" i="8"/>
  <c r="K423" i="8"/>
  <c r="L423" i="8" s="1"/>
  <c r="J423" i="8"/>
  <c r="K415" i="8"/>
  <c r="L415" i="8" s="1"/>
  <c r="J415" i="8"/>
  <c r="K407" i="8"/>
  <c r="L407" i="8" s="1"/>
  <c r="J407" i="8"/>
  <c r="K391" i="8"/>
  <c r="L391" i="8" s="1"/>
  <c r="J391" i="8"/>
  <c r="K367" i="8"/>
  <c r="L367" i="8" s="1"/>
  <c r="J367" i="8"/>
  <c r="K359" i="8"/>
  <c r="L359" i="8" s="1"/>
  <c r="J359" i="8"/>
  <c r="K351" i="8"/>
  <c r="L351" i="8" s="1"/>
  <c r="J351" i="8"/>
  <c r="K343" i="8"/>
  <c r="L343" i="8" s="1"/>
  <c r="J343" i="8"/>
  <c r="K327" i="8"/>
  <c r="L327" i="8" s="1"/>
  <c r="J327" i="8"/>
  <c r="K303" i="8"/>
  <c r="L303" i="8" s="1"/>
  <c r="J303" i="8"/>
  <c r="K295" i="8"/>
  <c r="L295" i="8" s="1"/>
  <c r="J295" i="8"/>
  <c r="K287" i="8"/>
  <c r="L287" i="8" s="1"/>
  <c r="J287" i="8"/>
  <c r="K279" i="8"/>
  <c r="L279" i="8" s="1"/>
  <c r="J279" i="8"/>
  <c r="K263" i="8"/>
  <c r="L263" i="8" s="1"/>
  <c r="J263" i="8"/>
  <c r="K239" i="8"/>
  <c r="L239" i="8" s="1"/>
  <c r="J239" i="8"/>
  <c r="K231" i="8"/>
  <c r="L231" i="8" s="1"/>
  <c r="J231" i="8"/>
  <c r="K223" i="8"/>
  <c r="L223" i="8" s="1"/>
  <c r="J223" i="8"/>
  <c r="K215" i="8"/>
  <c r="L215" i="8" s="1"/>
  <c r="J215" i="8"/>
  <c r="K199" i="8"/>
  <c r="L199" i="8" s="1"/>
  <c r="J199" i="8"/>
  <c r="K175" i="8"/>
  <c r="L175" i="8" s="1"/>
  <c r="J175" i="8"/>
  <c r="K167" i="8"/>
  <c r="L167" i="8" s="1"/>
  <c r="J167" i="8"/>
  <c r="K159" i="8"/>
  <c r="L159" i="8" s="1"/>
  <c r="J159" i="8"/>
  <c r="K151" i="8"/>
  <c r="L151" i="8" s="1"/>
  <c r="J151" i="8"/>
  <c r="K135" i="8"/>
  <c r="L135" i="8" s="1"/>
  <c r="J135" i="8"/>
  <c r="K111" i="8"/>
  <c r="L111" i="8" s="1"/>
  <c r="J111" i="8"/>
  <c r="K103" i="8"/>
  <c r="L103" i="8" s="1"/>
  <c r="J103" i="8"/>
  <c r="K95" i="8"/>
  <c r="L95" i="8" s="1"/>
  <c r="J95" i="8"/>
  <c r="K87" i="8"/>
  <c r="L87" i="8" s="1"/>
  <c r="J87" i="8"/>
  <c r="K71" i="8"/>
  <c r="L71" i="8" s="1"/>
  <c r="J71" i="8"/>
  <c r="K47" i="8"/>
  <c r="L47" i="8" s="1"/>
  <c r="J47" i="8"/>
  <c r="K39" i="8"/>
  <c r="L39" i="8" s="1"/>
  <c r="J39" i="8"/>
  <c r="K31" i="8"/>
  <c r="L31" i="8" s="1"/>
  <c r="J31" i="8"/>
  <c r="K23" i="8"/>
  <c r="L23" i="8" s="1"/>
  <c r="J23" i="8"/>
  <c r="K1154" i="8"/>
  <c r="L1154" i="8" s="1"/>
  <c r="J1154" i="8"/>
  <c r="K1441" i="8"/>
  <c r="L1441" i="8" s="1"/>
  <c r="J1441" i="8"/>
  <c r="K1393" i="8"/>
  <c r="L1393" i="8" s="1"/>
  <c r="J1393" i="8"/>
  <c r="K1361" i="8"/>
  <c r="L1361" i="8" s="1"/>
  <c r="J1361" i="8"/>
  <c r="K1329" i="8"/>
  <c r="L1329" i="8" s="1"/>
  <c r="J1329" i="8"/>
  <c r="K1281" i="8"/>
  <c r="L1281" i="8" s="1"/>
  <c r="J1281" i="8"/>
  <c r="K1241" i="8"/>
  <c r="L1241" i="8" s="1"/>
  <c r="J1241" i="8"/>
  <c r="K1193" i="8"/>
  <c r="L1193" i="8" s="1"/>
  <c r="J1193" i="8"/>
  <c r="K1145" i="8"/>
  <c r="L1145" i="8" s="1"/>
  <c r="J1145" i="8"/>
  <c r="K1097" i="8"/>
  <c r="L1097" i="8" s="1"/>
  <c r="J1097" i="8"/>
  <c r="K1470" i="8"/>
  <c r="L1470" i="8" s="1"/>
  <c r="J1470" i="8"/>
  <c r="K1462" i="8"/>
  <c r="L1462" i="8" s="1"/>
  <c r="J1462" i="8"/>
  <c r="J1454" i="8"/>
  <c r="K1454" i="8"/>
  <c r="L1454" i="8" s="1"/>
  <c r="K1446" i="8"/>
  <c r="L1446" i="8" s="1"/>
  <c r="J1446" i="8"/>
  <c r="K1438" i="8"/>
  <c r="L1438" i="8" s="1"/>
  <c r="J1438" i="8"/>
  <c r="J1430" i="8"/>
  <c r="K1430" i="8"/>
  <c r="L1430" i="8" s="1"/>
  <c r="J1422" i="8"/>
  <c r="K1422" i="8"/>
  <c r="L1422" i="8" s="1"/>
  <c r="K1414" i="8"/>
  <c r="L1414" i="8" s="1"/>
  <c r="J1414" i="8"/>
  <c r="K1406" i="8"/>
  <c r="L1406" i="8" s="1"/>
  <c r="J1406" i="8"/>
  <c r="K1398" i="8"/>
  <c r="L1398" i="8" s="1"/>
  <c r="J1398" i="8"/>
  <c r="K1390" i="8"/>
  <c r="L1390" i="8" s="1"/>
  <c r="J1390" i="8"/>
  <c r="K1382" i="8"/>
  <c r="L1382" i="8" s="1"/>
  <c r="J1382" i="8"/>
  <c r="K1374" i="8"/>
  <c r="L1374" i="8" s="1"/>
  <c r="J1374" i="8"/>
  <c r="K1366" i="8"/>
  <c r="L1366" i="8" s="1"/>
  <c r="J1366" i="8"/>
  <c r="J1358" i="8"/>
  <c r="K1358" i="8"/>
  <c r="L1358" i="8" s="1"/>
  <c r="K1350" i="8"/>
  <c r="L1350" i="8" s="1"/>
  <c r="J1350" i="8"/>
  <c r="K1342" i="8"/>
  <c r="L1342" i="8" s="1"/>
  <c r="J1342" i="8"/>
  <c r="K1334" i="8"/>
  <c r="L1334" i="8" s="1"/>
  <c r="J1334" i="8"/>
  <c r="J1326" i="8"/>
  <c r="K1326" i="8"/>
  <c r="L1326" i="8" s="1"/>
  <c r="K1318" i="8"/>
  <c r="L1318" i="8" s="1"/>
  <c r="J1318" i="8"/>
  <c r="K1310" i="8"/>
  <c r="L1310" i="8" s="1"/>
  <c r="J1310" i="8"/>
  <c r="J1302" i="8"/>
  <c r="K1302" i="8"/>
  <c r="L1302" i="8" s="1"/>
  <c r="J1294" i="8"/>
  <c r="K1294" i="8"/>
  <c r="L1294" i="8" s="1"/>
  <c r="K1286" i="8"/>
  <c r="L1286" i="8" s="1"/>
  <c r="J1286" i="8"/>
  <c r="K1278" i="8"/>
  <c r="L1278" i="8" s="1"/>
  <c r="J1278" i="8"/>
  <c r="K1270" i="8"/>
  <c r="L1270" i="8" s="1"/>
  <c r="J1270" i="8"/>
  <c r="K1262" i="8"/>
  <c r="L1262" i="8" s="1"/>
  <c r="J1262" i="8"/>
  <c r="K1254" i="8"/>
  <c r="L1254" i="8" s="1"/>
  <c r="J1254" i="8"/>
  <c r="K1246" i="8"/>
  <c r="L1246" i="8" s="1"/>
  <c r="J1246" i="8"/>
  <c r="K1238" i="8"/>
  <c r="L1238" i="8" s="1"/>
  <c r="J1238" i="8"/>
  <c r="J1230" i="8"/>
  <c r="K1230" i="8"/>
  <c r="L1230" i="8" s="1"/>
  <c r="K1222" i="8"/>
  <c r="L1222" i="8" s="1"/>
  <c r="J1222" i="8"/>
  <c r="K1214" i="8"/>
  <c r="L1214" i="8" s="1"/>
  <c r="J1214" i="8"/>
  <c r="K1206" i="8"/>
  <c r="L1206" i="8" s="1"/>
  <c r="J1206" i="8"/>
  <c r="J1198" i="8"/>
  <c r="K1198" i="8"/>
  <c r="L1198" i="8" s="1"/>
  <c r="K1190" i="8"/>
  <c r="L1190" i="8" s="1"/>
  <c r="J1190" i="8"/>
  <c r="K1182" i="8"/>
  <c r="L1182" i="8" s="1"/>
  <c r="J1182" i="8"/>
  <c r="J1174" i="8"/>
  <c r="K1174" i="8"/>
  <c r="L1174" i="8" s="1"/>
  <c r="J1166" i="8"/>
  <c r="K1166" i="8"/>
  <c r="L1166" i="8" s="1"/>
  <c r="K1158" i="8"/>
  <c r="L1158" i="8" s="1"/>
  <c r="J1158" i="8"/>
  <c r="K1150" i="8"/>
  <c r="L1150" i="8" s="1"/>
  <c r="J1150" i="8"/>
  <c r="K1142" i="8"/>
  <c r="L1142" i="8" s="1"/>
  <c r="J1142" i="8"/>
  <c r="K1134" i="8"/>
  <c r="L1134" i="8" s="1"/>
  <c r="J1134" i="8"/>
  <c r="K1126" i="8"/>
  <c r="L1126" i="8" s="1"/>
  <c r="J1126" i="8"/>
  <c r="K1118" i="8"/>
  <c r="L1118" i="8" s="1"/>
  <c r="J1118" i="8"/>
  <c r="K1110" i="8"/>
  <c r="L1110" i="8" s="1"/>
  <c r="J1110" i="8"/>
  <c r="J1102" i="8"/>
  <c r="K1102" i="8"/>
  <c r="L1102" i="8" s="1"/>
  <c r="K1094" i="8"/>
  <c r="L1094" i="8" s="1"/>
  <c r="J1094" i="8"/>
  <c r="K1086" i="8"/>
  <c r="L1086" i="8" s="1"/>
  <c r="J1086" i="8"/>
  <c r="K1078" i="8"/>
  <c r="L1078" i="8" s="1"/>
  <c r="J1078" i="8"/>
  <c r="J1070" i="8"/>
  <c r="K1070" i="8"/>
  <c r="L1070" i="8" s="1"/>
  <c r="K1062" i="8"/>
  <c r="L1062" i="8" s="1"/>
  <c r="J1062" i="8"/>
  <c r="K1054" i="8"/>
  <c r="L1054" i="8" s="1"/>
  <c r="J1054" i="8"/>
  <c r="J1046" i="8"/>
  <c r="K1046" i="8"/>
  <c r="L1046" i="8" s="1"/>
  <c r="J1038" i="8"/>
  <c r="K1038" i="8"/>
  <c r="L1038" i="8" s="1"/>
  <c r="K1030" i="8"/>
  <c r="L1030" i="8" s="1"/>
  <c r="J1030" i="8"/>
  <c r="K1022" i="8"/>
  <c r="L1022" i="8" s="1"/>
  <c r="J1022" i="8"/>
  <c r="K1014" i="8"/>
  <c r="L1014" i="8" s="1"/>
  <c r="J1014" i="8"/>
  <c r="K1006" i="8"/>
  <c r="L1006" i="8" s="1"/>
  <c r="J1006" i="8"/>
  <c r="K998" i="8"/>
  <c r="L998" i="8" s="1"/>
  <c r="J998" i="8"/>
  <c r="K990" i="8"/>
  <c r="L990" i="8" s="1"/>
  <c r="J990" i="8"/>
  <c r="K982" i="8"/>
  <c r="L982" i="8" s="1"/>
  <c r="J982" i="8"/>
  <c r="J974" i="8"/>
  <c r="K974" i="8"/>
  <c r="L974" i="8" s="1"/>
  <c r="K966" i="8"/>
  <c r="L966" i="8" s="1"/>
  <c r="J966" i="8"/>
  <c r="K958" i="8"/>
  <c r="L958" i="8" s="1"/>
  <c r="J958" i="8"/>
  <c r="K950" i="8"/>
  <c r="L950" i="8" s="1"/>
  <c r="J950" i="8"/>
  <c r="J942" i="8"/>
  <c r="K942" i="8"/>
  <c r="L942" i="8" s="1"/>
  <c r="K934" i="8"/>
  <c r="L934" i="8" s="1"/>
  <c r="J934" i="8"/>
  <c r="K926" i="8"/>
  <c r="L926" i="8" s="1"/>
  <c r="J926" i="8"/>
  <c r="J918" i="8"/>
  <c r="K918" i="8"/>
  <c r="L918" i="8" s="1"/>
  <c r="J910" i="8"/>
  <c r="K910" i="8"/>
  <c r="L910" i="8" s="1"/>
  <c r="K902" i="8"/>
  <c r="L902" i="8" s="1"/>
  <c r="J902" i="8"/>
  <c r="K894" i="8"/>
  <c r="L894" i="8" s="1"/>
  <c r="J894" i="8"/>
  <c r="K886" i="8"/>
  <c r="L886" i="8" s="1"/>
  <c r="J886" i="8"/>
  <c r="K878" i="8"/>
  <c r="L878" i="8" s="1"/>
  <c r="J878" i="8"/>
  <c r="K870" i="8"/>
  <c r="L870" i="8" s="1"/>
  <c r="J870" i="8"/>
  <c r="K862" i="8"/>
  <c r="L862" i="8" s="1"/>
  <c r="J862" i="8"/>
  <c r="K854" i="8"/>
  <c r="L854" i="8" s="1"/>
  <c r="J854" i="8"/>
  <c r="J846" i="8"/>
  <c r="K846" i="8"/>
  <c r="L846" i="8" s="1"/>
  <c r="K838" i="8"/>
  <c r="L838" i="8" s="1"/>
  <c r="J838" i="8"/>
  <c r="K830" i="8"/>
  <c r="L830" i="8" s="1"/>
  <c r="J830" i="8"/>
  <c r="K822" i="8"/>
  <c r="L822" i="8" s="1"/>
  <c r="J822" i="8"/>
  <c r="J814" i="8"/>
  <c r="K814" i="8"/>
  <c r="L814" i="8" s="1"/>
  <c r="K806" i="8"/>
  <c r="L806" i="8" s="1"/>
  <c r="J806" i="8"/>
  <c r="K798" i="8"/>
  <c r="L798" i="8" s="1"/>
  <c r="J798" i="8"/>
  <c r="J790" i="8"/>
  <c r="K790" i="8"/>
  <c r="L790" i="8" s="1"/>
  <c r="J782" i="8"/>
  <c r="K782" i="8"/>
  <c r="L782" i="8" s="1"/>
  <c r="K774" i="8"/>
  <c r="L774" i="8" s="1"/>
  <c r="J774" i="8"/>
  <c r="K766" i="8"/>
  <c r="L766" i="8" s="1"/>
  <c r="J766" i="8"/>
  <c r="K758" i="8"/>
  <c r="L758" i="8" s="1"/>
  <c r="J758" i="8"/>
  <c r="K750" i="8"/>
  <c r="L750" i="8" s="1"/>
  <c r="J750" i="8"/>
  <c r="K742" i="8"/>
  <c r="L742" i="8" s="1"/>
  <c r="J742" i="8"/>
  <c r="K734" i="8"/>
  <c r="L734" i="8" s="1"/>
  <c r="J734" i="8"/>
  <c r="K726" i="8"/>
  <c r="L726" i="8" s="1"/>
  <c r="J726" i="8"/>
  <c r="J718" i="8"/>
  <c r="K718" i="8"/>
  <c r="L718" i="8" s="1"/>
  <c r="K710" i="8"/>
  <c r="L710" i="8" s="1"/>
  <c r="J710" i="8"/>
  <c r="K702" i="8"/>
  <c r="L702" i="8" s="1"/>
  <c r="J702" i="8"/>
  <c r="K694" i="8"/>
  <c r="L694" i="8" s="1"/>
  <c r="J694" i="8"/>
  <c r="J686" i="8"/>
  <c r="K686" i="8"/>
  <c r="L686" i="8" s="1"/>
  <c r="K678" i="8"/>
  <c r="L678" i="8" s="1"/>
  <c r="J678" i="8"/>
  <c r="K670" i="8"/>
  <c r="L670" i="8" s="1"/>
  <c r="J670" i="8"/>
  <c r="J662" i="8"/>
  <c r="K662" i="8"/>
  <c r="L662" i="8" s="1"/>
  <c r="J654" i="8"/>
  <c r="K654" i="8"/>
  <c r="L654" i="8" s="1"/>
  <c r="K646" i="8"/>
  <c r="L646" i="8" s="1"/>
  <c r="J646" i="8"/>
  <c r="K638" i="8"/>
  <c r="L638" i="8" s="1"/>
  <c r="J638" i="8"/>
  <c r="K630" i="8"/>
  <c r="L630" i="8" s="1"/>
  <c r="J630" i="8"/>
  <c r="K622" i="8"/>
  <c r="L622" i="8" s="1"/>
  <c r="J622" i="8"/>
  <c r="K614" i="8"/>
  <c r="L614" i="8" s="1"/>
  <c r="J614" i="8"/>
  <c r="K606" i="8"/>
  <c r="L606" i="8" s="1"/>
  <c r="J606" i="8"/>
  <c r="K598" i="8"/>
  <c r="L598" i="8" s="1"/>
  <c r="J598" i="8"/>
  <c r="J590" i="8"/>
  <c r="K590" i="8"/>
  <c r="L590" i="8" s="1"/>
  <c r="K582" i="8"/>
  <c r="L582" i="8" s="1"/>
  <c r="J582" i="8"/>
  <c r="K574" i="8"/>
  <c r="L574" i="8" s="1"/>
  <c r="J574" i="8"/>
  <c r="K566" i="8"/>
  <c r="L566" i="8" s="1"/>
  <c r="J566" i="8"/>
  <c r="J558" i="8"/>
  <c r="K558" i="8"/>
  <c r="L558" i="8" s="1"/>
  <c r="K550" i="8"/>
  <c r="L550" i="8" s="1"/>
  <c r="J550" i="8"/>
  <c r="K542" i="8"/>
  <c r="L542" i="8" s="1"/>
  <c r="J542" i="8"/>
  <c r="J534" i="8"/>
  <c r="K534" i="8"/>
  <c r="L534" i="8" s="1"/>
  <c r="J526" i="8"/>
  <c r="K526" i="8"/>
  <c r="L526" i="8" s="1"/>
  <c r="K518" i="8"/>
  <c r="L518" i="8" s="1"/>
  <c r="J518" i="8"/>
  <c r="K510" i="8"/>
  <c r="L510" i="8" s="1"/>
  <c r="J510" i="8"/>
  <c r="J502" i="8"/>
  <c r="K502" i="8"/>
  <c r="L502" i="8" s="1"/>
  <c r="J494" i="8"/>
  <c r="K494" i="8"/>
  <c r="L494" i="8" s="1"/>
  <c r="J486" i="8"/>
  <c r="K486" i="8"/>
  <c r="L486" i="8" s="1"/>
  <c r="K478" i="8"/>
  <c r="L478" i="8" s="1"/>
  <c r="J478" i="8"/>
  <c r="K470" i="8"/>
  <c r="L470" i="8" s="1"/>
  <c r="J470" i="8"/>
  <c r="J462" i="8"/>
  <c r="K462" i="8"/>
  <c r="L462" i="8" s="1"/>
  <c r="J454" i="8"/>
  <c r="K454" i="8"/>
  <c r="L454" i="8" s="1"/>
  <c r="K446" i="8"/>
  <c r="L446" i="8" s="1"/>
  <c r="J446" i="8"/>
  <c r="K438" i="8"/>
  <c r="L438" i="8" s="1"/>
  <c r="J438" i="8"/>
  <c r="J430" i="8"/>
  <c r="K430" i="8"/>
  <c r="L430" i="8" s="1"/>
  <c r="J422" i="8"/>
  <c r="K422" i="8"/>
  <c r="L422" i="8" s="1"/>
  <c r="K414" i="8"/>
  <c r="L414" i="8" s="1"/>
  <c r="J414" i="8"/>
  <c r="J406" i="8"/>
  <c r="K406" i="8"/>
  <c r="L406" i="8" s="1"/>
  <c r="J398" i="8"/>
  <c r="K398" i="8"/>
  <c r="L398" i="8" s="1"/>
  <c r="J390" i="8"/>
  <c r="K390" i="8"/>
  <c r="L390" i="8" s="1"/>
  <c r="K382" i="8"/>
  <c r="L382" i="8" s="1"/>
  <c r="J382" i="8"/>
  <c r="K374" i="8"/>
  <c r="L374" i="8" s="1"/>
  <c r="J374" i="8"/>
  <c r="J366" i="8"/>
  <c r="K366" i="8"/>
  <c r="L366" i="8" s="1"/>
  <c r="J358" i="8"/>
  <c r="K358" i="8"/>
  <c r="L358" i="8" s="1"/>
  <c r="K350" i="8"/>
  <c r="L350" i="8" s="1"/>
  <c r="J350" i="8"/>
  <c r="K342" i="8"/>
  <c r="L342" i="8" s="1"/>
  <c r="J342" i="8"/>
  <c r="J334" i="8"/>
  <c r="K334" i="8"/>
  <c r="L334" i="8" s="1"/>
  <c r="J326" i="8"/>
  <c r="K326" i="8"/>
  <c r="L326" i="8" s="1"/>
  <c r="K318" i="8"/>
  <c r="L318" i="8" s="1"/>
  <c r="J318" i="8"/>
  <c r="K310" i="8"/>
  <c r="L310" i="8" s="1"/>
  <c r="J310" i="8"/>
  <c r="J302" i="8"/>
  <c r="K302" i="8"/>
  <c r="L302" i="8" s="1"/>
  <c r="J294" i="8"/>
  <c r="K294" i="8"/>
  <c r="L294" i="8" s="1"/>
  <c r="K286" i="8"/>
  <c r="L286" i="8" s="1"/>
  <c r="J286" i="8"/>
  <c r="J278" i="8"/>
  <c r="K278" i="8"/>
  <c r="L278" i="8" s="1"/>
  <c r="J270" i="8"/>
  <c r="K270" i="8"/>
  <c r="L270" i="8" s="1"/>
  <c r="J262" i="8"/>
  <c r="K262" i="8"/>
  <c r="L262" i="8" s="1"/>
  <c r="K254" i="8"/>
  <c r="L254" i="8" s="1"/>
  <c r="J254" i="8"/>
  <c r="K246" i="8"/>
  <c r="L246" i="8" s="1"/>
  <c r="J246" i="8"/>
  <c r="J238" i="8"/>
  <c r="K238" i="8"/>
  <c r="L238" i="8" s="1"/>
  <c r="J230" i="8"/>
  <c r="K230" i="8"/>
  <c r="L230" i="8" s="1"/>
  <c r="K222" i="8"/>
  <c r="L222" i="8" s="1"/>
  <c r="J222" i="8"/>
  <c r="K214" i="8"/>
  <c r="L214" i="8" s="1"/>
  <c r="J214" i="8"/>
  <c r="J206" i="8"/>
  <c r="K206" i="8"/>
  <c r="L206" i="8" s="1"/>
  <c r="J198" i="8"/>
  <c r="K198" i="8"/>
  <c r="L198" i="8" s="1"/>
  <c r="K190" i="8"/>
  <c r="L190" i="8" s="1"/>
  <c r="J190" i="8"/>
  <c r="K182" i="8"/>
  <c r="L182" i="8" s="1"/>
  <c r="J182" i="8"/>
  <c r="J174" i="8"/>
  <c r="K174" i="8"/>
  <c r="L174" i="8" s="1"/>
  <c r="J166" i="8"/>
  <c r="K166" i="8"/>
  <c r="L166" i="8" s="1"/>
  <c r="K158" i="8"/>
  <c r="L158" i="8" s="1"/>
  <c r="J158" i="8"/>
  <c r="J150" i="8"/>
  <c r="K150" i="8"/>
  <c r="L150" i="8" s="1"/>
  <c r="J142" i="8"/>
  <c r="K142" i="8"/>
  <c r="L142" i="8" s="1"/>
  <c r="J134" i="8"/>
  <c r="K134" i="8"/>
  <c r="L134" i="8" s="1"/>
  <c r="K126" i="8"/>
  <c r="L126" i="8" s="1"/>
  <c r="J126" i="8"/>
  <c r="K118" i="8"/>
  <c r="L118" i="8" s="1"/>
  <c r="J118" i="8"/>
  <c r="J110" i="8"/>
  <c r="K110" i="8"/>
  <c r="L110" i="8" s="1"/>
  <c r="J102" i="8"/>
  <c r="K102" i="8"/>
  <c r="L102" i="8" s="1"/>
  <c r="K94" i="8"/>
  <c r="L94" i="8" s="1"/>
  <c r="J94" i="8"/>
  <c r="K86" i="8"/>
  <c r="L86" i="8" s="1"/>
  <c r="J86" i="8"/>
  <c r="J78" i="8"/>
  <c r="K78" i="8"/>
  <c r="L78" i="8" s="1"/>
  <c r="J70" i="8"/>
  <c r="K70" i="8"/>
  <c r="L70" i="8" s="1"/>
  <c r="K62" i="8"/>
  <c r="L62" i="8" s="1"/>
  <c r="J62" i="8"/>
  <c r="K54" i="8"/>
  <c r="L54" i="8" s="1"/>
  <c r="J54" i="8"/>
  <c r="J46" i="8"/>
  <c r="K46" i="8"/>
  <c r="L46" i="8" s="1"/>
  <c r="J38" i="8"/>
  <c r="K38" i="8"/>
  <c r="L38" i="8" s="1"/>
  <c r="K30" i="8"/>
  <c r="L30" i="8" s="1"/>
  <c r="J30" i="8"/>
  <c r="J22" i="8"/>
  <c r="K22" i="8"/>
  <c r="L22" i="8" s="1"/>
  <c r="K1459" i="8"/>
  <c r="L1459" i="8" s="1"/>
  <c r="J1459" i="8"/>
  <c r="K1419" i="8"/>
  <c r="L1419" i="8" s="1"/>
  <c r="J1419" i="8"/>
  <c r="K1403" i="8"/>
  <c r="L1403" i="8" s="1"/>
  <c r="J1403" i="8"/>
  <c r="K1387" i="8"/>
  <c r="L1387" i="8" s="1"/>
  <c r="J1387" i="8"/>
  <c r="K1363" i="8"/>
  <c r="L1363" i="8" s="1"/>
  <c r="J1363" i="8"/>
  <c r="K1339" i="8"/>
  <c r="L1339" i="8" s="1"/>
  <c r="J1339" i="8"/>
  <c r="K1315" i="8"/>
  <c r="L1315" i="8" s="1"/>
  <c r="J1315" i="8"/>
  <c r="K1299" i="8"/>
  <c r="L1299" i="8" s="1"/>
  <c r="J1299" i="8"/>
  <c r="K1275" i="8"/>
  <c r="L1275" i="8" s="1"/>
  <c r="J1275" i="8"/>
  <c r="K1251" i="8"/>
  <c r="L1251" i="8" s="1"/>
  <c r="J1251" i="8"/>
  <c r="K1235" i="8"/>
  <c r="L1235" i="8" s="1"/>
  <c r="J1235" i="8"/>
  <c r="K1203" i="8"/>
  <c r="L1203" i="8" s="1"/>
  <c r="J1203" i="8"/>
  <c r="K1187" i="8"/>
  <c r="L1187" i="8" s="1"/>
  <c r="J1187" i="8"/>
  <c r="K1163" i="8"/>
  <c r="L1163" i="8" s="1"/>
  <c r="J1163" i="8"/>
  <c r="K1139" i="8"/>
  <c r="L1139" i="8" s="1"/>
  <c r="J1139" i="8"/>
  <c r="K1115" i="8"/>
  <c r="L1115" i="8" s="1"/>
  <c r="J1115" i="8"/>
  <c r="K1099" i="8"/>
  <c r="L1099" i="8" s="1"/>
  <c r="J1099" i="8"/>
  <c r="P1225" i="8"/>
  <c r="Q1225" i="8" s="1"/>
  <c r="O1225" i="8"/>
  <c r="K1458" i="8"/>
  <c r="L1458" i="8" s="1"/>
  <c r="J1458" i="8"/>
  <c r="K1434" i="8"/>
  <c r="L1434" i="8" s="1"/>
  <c r="J1434" i="8"/>
  <c r="K1410" i="8"/>
  <c r="L1410" i="8" s="1"/>
  <c r="J1410" i="8"/>
  <c r="K1378" i="8"/>
  <c r="L1378" i="8" s="1"/>
  <c r="J1378" i="8"/>
  <c r="K1354" i="8"/>
  <c r="L1354" i="8" s="1"/>
  <c r="J1354" i="8"/>
  <c r="K1330" i="8"/>
  <c r="L1330" i="8" s="1"/>
  <c r="J1330" i="8"/>
  <c r="K1314" i="8"/>
  <c r="L1314" i="8" s="1"/>
  <c r="J1314" i="8"/>
  <c r="K1290" i="8"/>
  <c r="L1290" i="8" s="1"/>
  <c r="J1290" i="8"/>
  <c r="K1282" i="8"/>
  <c r="L1282" i="8" s="1"/>
  <c r="J1282" i="8"/>
  <c r="K1250" i="8"/>
  <c r="L1250" i="8" s="1"/>
  <c r="J1250" i="8"/>
  <c r="K1234" i="8"/>
  <c r="L1234" i="8" s="1"/>
  <c r="J1234" i="8"/>
  <c r="K1218" i="8"/>
  <c r="L1218" i="8" s="1"/>
  <c r="J1218" i="8"/>
  <c r="K1202" i="8"/>
  <c r="L1202" i="8" s="1"/>
  <c r="J1202" i="8"/>
  <c r="K1178" i="8"/>
  <c r="L1178" i="8" s="1"/>
  <c r="J1178" i="8"/>
  <c r="K1162" i="8"/>
  <c r="L1162" i="8" s="1"/>
  <c r="J1162" i="8"/>
  <c r="K1130" i="8"/>
  <c r="L1130" i="8" s="1"/>
  <c r="J1130" i="8"/>
  <c r="K1114" i="8"/>
  <c r="L1114" i="8" s="1"/>
  <c r="J1114" i="8"/>
  <c r="K1098" i="8"/>
  <c r="L1098" i="8" s="1"/>
  <c r="J1098" i="8"/>
  <c r="K1465" i="8"/>
  <c r="L1465" i="8" s="1"/>
  <c r="J1465" i="8"/>
  <c r="K1425" i="8"/>
  <c r="L1425" i="8" s="1"/>
  <c r="J1425" i="8"/>
  <c r="K1385" i="8"/>
  <c r="L1385" i="8" s="1"/>
  <c r="J1385" i="8"/>
  <c r="K1337" i="8"/>
  <c r="L1337" i="8" s="1"/>
  <c r="J1337" i="8"/>
  <c r="K1297" i="8"/>
  <c r="L1297" i="8" s="1"/>
  <c r="J1297" i="8"/>
  <c r="K1257" i="8"/>
  <c r="L1257" i="8" s="1"/>
  <c r="J1257" i="8"/>
  <c r="K1225" i="8"/>
  <c r="L1225" i="8" s="1"/>
  <c r="J1225" i="8"/>
  <c r="K1209" i="8"/>
  <c r="L1209" i="8" s="1"/>
  <c r="J1209" i="8"/>
  <c r="K1161" i="8"/>
  <c r="L1161" i="8" s="1"/>
  <c r="J1161" i="8"/>
  <c r="K1113" i="8"/>
  <c r="L1113" i="8" s="1"/>
  <c r="J1113" i="8"/>
  <c r="K1469" i="8"/>
  <c r="L1469" i="8" s="1"/>
  <c r="J1469" i="8"/>
  <c r="K1461" i="8"/>
  <c r="L1461" i="8" s="1"/>
  <c r="J1461" i="8"/>
  <c r="K1453" i="8"/>
  <c r="L1453" i="8" s="1"/>
  <c r="J1453" i="8"/>
  <c r="K1445" i="8"/>
  <c r="L1445" i="8" s="1"/>
  <c r="J1445" i="8"/>
  <c r="K1437" i="8"/>
  <c r="L1437" i="8" s="1"/>
  <c r="J1437" i="8"/>
  <c r="K1429" i="8"/>
  <c r="L1429" i="8" s="1"/>
  <c r="J1429" i="8"/>
  <c r="K1421" i="8"/>
  <c r="L1421" i="8" s="1"/>
  <c r="J1421" i="8"/>
  <c r="K1413" i="8"/>
  <c r="L1413" i="8" s="1"/>
  <c r="J1413" i="8"/>
  <c r="K1405" i="8"/>
  <c r="L1405" i="8" s="1"/>
  <c r="J1405" i="8"/>
  <c r="K1397" i="8"/>
  <c r="L1397" i="8" s="1"/>
  <c r="J1397" i="8"/>
  <c r="K1389" i="8"/>
  <c r="L1389" i="8" s="1"/>
  <c r="J1389" i="8"/>
  <c r="K1381" i="8"/>
  <c r="L1381" i="8" s="1"/>
  <c r="J1381" i="8"/>
  <c r="K1373" i="8"/>
  <c r="L1373" i="8" s="1"/>
  <c r="J1373" i="8"/>
  <c r="K1365" i="8"/>
  <c r="L1365" i="8" s="1"/>
  <c r="J1365" i="8"/>
  <c r="K1357" i="8"/>
  <c r="L1357" i="8" s="1"/>
  <c r="J1357" i="8"/>
  <c r="K1349" i="8"/>
  <c r="L1349" i="8" s="1"/>
  <c r="J1349" i="8"/>
  <c r="K1341" i="8"/>
  <c r="L1341" i="8" s="1"/>
  <c r="J1341" i="8"/>
  <c r="K1333" i="8"/>
  <c r="L1333" i="8" s="1"/>
  <c r="J1333" i="8"/>
  <c r="K1325" i="8"/>
  <c r="L1325" i="8" s="1"/>
  <c r="J1325" i="8"/>
  <c r="K1317" i="8"/>
  <c r="L1317" i="8" s="1"/>
  <c r="J1317" i="8"/>
  <c r="K1309" i="8"/>
  <c r="L1309" i="8" s="1"/>
  <c r="J1309" i="8"/>
  <c r="K1301" i="8"/>
  <c r="L1301" i="8" s="1"/>
  <c r="J1301" i="8"/>
  <c r="K1293" i="8"/>
  <c r="L1293" i="8" s="1"/>
  <c r="J1293" i="8"/>
  <c r="K1285" i="8"/>
  <c r="L1285" i="8" s="1"/>
  <c r="J1285" i="8"/>
  <c r="K1277" i="8"/>
  <c r="L1277" i="8" s="1"/>
  <c r="J1277" i="8"/>
  <c r="K1269" i="8"/>
  <c r="L1269" i="8" s="1"/>
  <c r="J1269" i="8"/>
  <c r="K1261" i="8"/>
  <c r="L1261" i="8" s="1"/>
  <c r="J1261" i="8"/>
  <c r="K1253" i="8"/>
  <c r="L1253" i="8" s="1"/>
  <c r="J1253" i="8"/>
  <c r="K1245" i="8"/>
  <c r="L1245" i="8" s="1"/>
  <c r="J1245" i="8"/>
  <c r="K1237" i="8"/>
  <c r="L1237" i="8" s="1"/>
  <c r="J1237" i="8"/>
  <c r="K1229" i="8"/>
  <c r="L1229" i="8" s="1"/>
  <c r="J1229" i="8"/>
  <c r="K1221" i="8"/>
  <c r="L1221" i="8" s="1"/>
  <c r="J1221" i="8"/>
  <c r="K1213" i="8"/>
  <c r="L1213" i="8" s="1"/>
  <c r="J1213" i="8"/>
  <c r="K1205" i="8"/>
  <c r="L1205" i="8" s="1"/>
  <c r="J1205" i="8"/>
  <c r="K1197" i="8"/>
  <c r="L1197" i="8" s="1"/>
  <c r="J1197" i="8"/>
  <c r="K1189" i="8"/>
  <c r="L1189" i="8" s="1"/>
  <c r="J1189" i="8"/>
  <c r="K1181" i="8"/>
  <c r="L1181" i="8" s="1"/>
  <c r="J1181" i="8"/>
  <c r="K1173" i="8"/>
  <c r="L1173" i="8" s="1"/>
  <c r="J1173" i="8"/>
  <c r="K1165" i="8"/>
  <c r="L1165" i="8" s="1"/>
  <c r="J1165" i="8"/>
  <c r="K1157" i="8"/>
  <c r="L1157" i="8" s="1"/>
  <c r="J1157" i="8"/>
  <c r="K1149" i="8"/>
  <c r="L1149" i="8" s="1"/>
  <c r="J1149" i="8"/>
  <c r="K1141" i="8"/>
  <c r="L1141" i="8" s="1"/>
  <c r="J1141" i="8"/>
  <c r="K1133" i="8"/>
  <c r="L1133" i="8" s="1"/>
  <c r="J1133" i="8"/>
  <c r="K1125" i="8"/>
  <c r="L1125" i="8" s="1"/>
  <c r="J1125" i="8"/>
  <c r="K1117" i="8"/>
  <c r="L1117" i="8" s="1"/>
  <c r="J1117" i="8"/>
  <c r="K1109" i="8"/>
  <c r="L1109" i="8" s="1"/>
  <c r="J1109" i="8"/>
  <c r="K1101" i="8"/>
  <c r="L1101" i="8" s="1"/>
  <c r="J1101" i="8"/>
  <c r="K1093" i="8"/>
  <c r="L1093" i="8" s="1"/>
  <c r="J1093" i="8"/>
  <c r="K1085" i="8"/>
  <c r="L1085" i="8" s="1"/>
  <c r="J1085" i="8"/>
  <c r="K1077" i="8"/>
  <c r="L1077" i="8" s="1"/>
  <c r="J1077" i="8"/>
  <c r="K1069" i="8"/>
  <c r="L1069" i="8" s="1"/>
  <c r="J1069" i="8"/>
  <c r="K1061" i="8"/>
  <c r="L1061" i="8" s="1"/>
  <c r="J1061" i="8"/>
  <c r="K1053" i="8"/>
  <c r="L1053" i="8" s="1"/>
  <c r="J1053" i="8"/>
  <c r="K1045" i="8"/>
  <c r="L1045" i="8" s="1"/>
  <c r="J1045" i="8"/>
  <c r="K1037" i="8"/>
  <c r="L1037" i="8" s="1"/>
  <c r="J1037" i="8"/>
  <c r="K1029" i="8"/>
  <c r="L1029" i="8" s="1"/>
  <c r="J1029" i="8"/>
  <c r="K1021" i="8"/>
  <c r="L1021" i="8" s="1"/>
  <c r="J1021" i="8"/>
  <c r="K1013" i="8"/>
  <c r="L1013" i="8" s="1"/>
  <c r="J1013" i="8"/>
  <c r="K1005" i="8"/>
  <c r="L1005" i="8" s="1"/>
  <c r="J1005" i="8"/>
  <c r="K997" i="8"/>
  <c r="L997" i="8" s="1"/>
  <c r="J997" i="8"/>
  <c r="K989" i="8"/>
  <c r="L989" i="8" s="1"/>
  <c r="J989" i="8"/>
  <c r="K981" i="8"/>
  <c r="L981" i="8" s="1"/>
  <c r="J981" i="8"/>
  <c r="K973" i="8"/>
  <c r="L973" i="8" s="1"/>
  <c r="J973" i="8"/>
  <c r="K965" i="8"/>
  <c r="L965" i="8" s="1"/>
  <c r="J965" i="8"/>
  <c r="K957" i="8"/>
  <c r="L957" i="8" s="1"/>
  <c r="J957" i="8"/>
  <c r="K949" i="8"/>
  <c r="L949" i="8" s="1"/>
  <c r="J949" i="8"/>
  <c r="K941" i="8"/>
  <c r="L941" i="8" s="1"/>
  <c r="J941" i="8"/>
  <c r="K933" i="8"/>
  <c r="L933" i="8" s="1"/>
  <c r="J933" i="8"/>
  <c r="K925" i="8"/>
  <c r="L925" i="8" s="1"/>
  <c r="J925" i="8"/>
  <c r="K917" i="8"/>
  <c r="L917" i="8" s="1"/>
  <c r="J917" i="8"/>
  <c r="K909" i="8"/>
  <c r="L909" i="8" s="1"/>
  <c r="J909" i="8"/>
  <c r="K901" i="8"/>
  <c r="L901" i="8" s="1"/>
  <c r="J901" i="8"/>
  <c r="K893" i="8"/>
  <c r="L893" i="8" s="1"/>
  <c r="J893" i="8"/>
  <c r="K885" i="8"/>
  <c r="L885" i="8" s="1"/>
  <c r="J885" i="8"/>
  <c r="K877" i="8"/>
  <c r="L877" i="8" s="1"/>
  <c r="J877" i="8"/>
  <c r="K869" i="8"/>
  <c r="L869" i="8" s="1"/>
  <c r="J869" i="8"/>
  <c r="K861" i="8"/>
  <c r="L861" i="8" s="1"/>
  <c r="J861" i="8"/>
  <c r="K853" i="8"/>
  <c r="L853" i="8" s="1"/>
  <c r="J853" i="8"/>
  <c r="K845" i="8"/>
  <c r="L845" i="8" s="1"/>
  <c r="J845" i="8"/>
  <c r="K837" i="8"/>
  <c r="L837" i="8" s="1"/>
  <c r="J837" i="8"/>
  <c r="K829" i="8"/>
  <c r="L829" i="8" s="1"/>
  <c r="J829" i="8"/>
  <c r="K821" i="8"/>
  <c r="L821" i="8" s="1"/>
  <c r="J821" i="8"/>
  <c r="K813" i="8"/>
  <c r="L813" i="8" s="1"/>
  <c r="J813" i="8"/>
  <c r="K805" i="8"/>
  <c r="L805" i="8" s="1"/>
  <c r="J805" i="8"/>
  <c r="K797" i="8"/>
  <c r="L797" i="8" s="1"/>
  <c r="J797" i="8"/>
  <c r="K789" i="8"/>
  <c r="L789" i="8" s="1"/>
  <c r="J789" i="8"/>
  <c r="K781" i="8"/>
  <c r="L781" i="8" s="1"/>
  <c r="J781" i="8"/>
  <c r="K773" i="8"/>
  <c r="L773" i="8" s="1"/>
  <c r="J773" i="8"/>
  <c r="K765" i="8"/>
  <c r="L765" i="8" s="1"/>
  <c r="J765" i="8"/>
  <c r="K757" i="8"/>
  <c r="L757" i="8" s="1"/>
  <c r="J757" i="8"/>
  <c r="K749" i="8"/>
  <c r="L749" i="8" s="1"/>
  <c r="J749" i="8"/>
  <c r="K741" i="8"/>
  <c r="L741" i="8" s="1"/>
  <c r="J741" i="8"/>
  <c r="K733" i="8"/>
  <c r="L733" i="8" s="1"/>
  <c r="J733" i="8"/>
  <c r="K725" i="8"/>
  <c r="L725" i="8" s="1"/>
  <c r="J725" i="8"/>
  <c r="K717" i="8"/>
  <c r="L717" i="8" s="1"/>
  <c r="J717" i="8"/>
  <c r="K709" i="8"/>
  <c r="L709" i="8" s="1"/>
  <c r="J709" i="8"/>
  <c r="K701" i="8"/>
  <c r="L701" i="8" s="1"/>
  <c r="J701" i="8"/>
  <c r="K693" i="8"/>
  <c r="L693" i="8" s="1"/>
  <c r="J693" i="8"/>
  <c r="K685" i="8"/>
  <c r="L685" i="8" s="1"/>
  <c r="J685" i="8"/>
  <c r="K677" i="8"/>
  <c r="L677" i="8" s="1"/>
  <c r="J677" i="8"/>
  <c r="K669" i="8"/>
  <c r="L669" i="8" s="1"/>
  <c r="J669" i="8"/>
  <c r="K661" i="8"/>
  <c r="L661" i="8" s="1"/>
  <c r="J661" i="8"/>
  <c r="K653" i="8"/>
  <c r="L653" i="8" s="1"/>
  <c r="J653" i="8"/>
  <c r="K645" i="8"/>
  <c r="L645" i="8" s="1"/>
  <c r="J645" i="8"/>
  <c r="K637" i="8"/>
  <c r="L637" i="8" s="1"/>
  <c r="J637" i="8"/>
  <c r="K629" i="8"/>
  <c r="L629" i="8" s="1"/>
  <c r="J629" i="8"/>
  <c r="K621" i="8"/>
  <c r="L621" i="8" s="1"/>
  <c r="J621" i="8"/>
  <c r="K613" i="8"/>
  <c r="L613" i="8" s="1"/>
  <c r="J613" i="8"/>
  <c r="K605" i="8"/>
  <c r="L605" i="8" s="1"/>
  <c r="J605" i="8"/>
  <c r="K597" i="8"/>
  <c r="L597" i="8" s="1"/>
  <c r="J597" i="8"/>
  <c r="K589" i="8"/>
  <c r="L589" i="8" s="1"/>
  <c r="J589" i="8"/>
  <c r="K581" i="8"/>
  <c r="L581" i="8" s="1"/>
  <c r="J581" i="8"/>
  <c r="K573" i="8"/>
  <c r="L573" i="8" s="1"/>
  <c r="J573" i="8"/>
  <c r="K565" i="8"/>
  <c r="L565" i="8" s="1"/>
  <c r="J565" i="8"/>
  <c r="K557" i="8"/>
  <c r="L557" i="8" s="1"/>
  <c r="J557" i="8"/>
  <c r="K549" i="8"/>
  <c r="L549" i="8" s="1"/>
  <c r="J549" i="8"/>
  <c r="K541" i="8"/>
  <c r="L541" i="8" s="1"/>
  <c r="J541" i="8"/>
  <c r="K533" i="8"/>
  <c r="L533" i="8" s="1"/>
  <c r="J533" i="8"/>
  <c r="K525" i="8"/>
  <c r="L525" i="8" s="1"/>
  <c r="J525" i="8"/>
  <c r="K517" i="8"/>
  <c r="L517" i="8" s="1"/>
  <c r="J517" i="8"/>
  <c r="K509" i="8"/>
  <c r="L509" i="8" s="1"/>
  <c r="J509" i="8"/>
  <c r="J501" i="8"/>
  <c r="K501" i="8"/>
  <c r="L501" i="8" s="1"/>
  <c r="J493" i="8"/>
  <c r="K493" i="8"/>
  <c r="L493" i="8" s="1"/>
  <c r="J485" i="8"/>
  <c r="K485" i="8"/>
  <c r="L485" i="8" s="1"/>
  <c r="K477" i="8"/>
  <c r="L477" i="8" s="1"/>
  <c r="J477" i="8"/>
  <c r="J469" i="8"/>
  <c r="K469" i="8"/>
  <c r="L469" i="8" s="1"/>
  <c r="J461" i="8"/>
  <c r="K461" i="8"/>
  <c r="L461" i="8" s="1"/>
  <c r="J453" i="8"/>
  <c r="K453" i="8"/>
  <c r="L453" i="8" s="1"/>
  <c r="K445" i="8"/>
  <c r="L445" i="8" s="1"/>
  <c r="J445" i="8"/>
  <c r="J437" i="8"/>
  <c r="K437" i="8"/>
  <c r="L437" i="8" s="1"/>
  <c r="J429" i="8"/>
  <c r="K429" i="8"/>
  <c r="L429" i="8" s="1"/>
  <c r="J421" i="8"/>
  <c r="K421" i="8"/>
  <c r="L421" i="8" s="1"/>
  <c r="K413" i="8"/>
  <c r="L413" i="8" s="1"/>
  <c r="J413" i="8"/>
  <c r="J405" i="8"/>
  <c r="K405" i="8"/>
  <c r="L405" i="8" s="1"/>
  <c r="J397" i="8"/>
  <c r="K397" i="8"/>
  <c r="L397" i="8" s="1"/>
  <c r="J389" i="8"/>
  <c r="K389" i="8"/>
  <c r="L389" i="8" s="1"/>
  <c r="K381" i="8"/>
  <c r="L381" i="8" s="1"/>
  <c r="J381" i="8"/>
  <c r="J373" i="8"/>
  <c r="K373" i="8"/>
  <c r="L373" i="8" s="1"/>
  <c r="J365" i="8"/>
  <c r="K365" i="8"/>
  <c r="L365" i="8" s="1"/>
  <c r="J357" i="8"/>
  <c r="K357" i="8"/>
  <c r="L357" i="8" s="1"/>
  <c r="K349" i="8"/>
  <c r="L349" i="8" s="1"/>
  <c r="J349" i="8"/>
  <c r="J341" i="8"/>
  <c r="K341" i="8"/>
  <c r="L341" i="8" s="1"/>
  <c r="J333" i="8"/>
  <c r="K333" i="8"/>
  <c r="L333" i="8" s="1"/>
  <c r="J325" i="8"/>
  <c r="K325" i="8"/>
  <c r="L325" i="8" s="1"/>
  <c r="K317" i="8"/>
  <c r="L317" i="8" s="1"/>
  <c r="J317" i="8"/>
  <c r="J309" i="8"/>
  <c r="K309" i="8"/>
  <c r="L309" i="8" s="1"/>
  <c r="J301" i="8"/>
  <c r="K301" i="8"/>
  <c r="L301" i="8" s="1"/>
  <c r="J293" i="8"/>
  <c r="K293" i="8"/>
  <c r="L293" i="8" s="1"/>
  <c r="K285" i="8"/>
  <c r="L285" i="8" s="1"/>
  <c r="J285" i="8"/>
  <c r="J277" i="8"/>
  <c r="K277" i="8"/>
  <c r="L277" i="8" s="1"/>
  <c r="J269" i="8"/>
  <c r="K269" i="8"/>
  <c r="L269" i="8" s="1"/>
  <c r="J261" i="8"/>
  <c r="K261" i="8"/>
  <c r="L261" i="8" s="1"/>
  <c r="K253" i="8"/>
  <c r="L253" i="8" s="1"/>
  <c r="J253" i="8"/>
  <c r="J245" i="8"/>
  <c r="K245" i="8"/>
  <c r="L245" i="8" s="1"/>
  <c r="J237" i="8"/>
  <c r="K237" i="8"/>
  <c r="L237" i="8" s="1"/>
  <c r="J229" i="8"/>
  <c r="K229" i="8"/>
  <c r="L229" i="8" s="1"/>
  <c r="K221" i="8"/>
  <c r="L221" i="8" s="1"/>
  <c r="J221" i="8"/>
  <c r="J213" i="8"/>
  <c r="K213" i="8"/>
  <c r="L213" i="8" s="1"/>
  <c r="J205" i="8"/>
  <c r="K205" i="8"/>
  <c r="L205" i="8" s="1"/>
  <c r="J197" i="8"/>
  <c r="K197" i="8"/>
  <c r="L197" i="8" s="1"/>
  <c r="K189" i="8"/>
  <c r="L189" i="8" s="1"/>
  <c r="J189" i="8"/>
  <c r="J181" i="8"/>
  <c r="K181" i="8"/>
  <c r="L181" i="8" s="1"/>
  <c r="J173" i="8"/>
  <c r="K173" i="8"/>
  <c r="L173" i="8" s="1"/>
  <c r="J165" i="8"/>
  <c r="K165" i="8"/>
  <c r="L165" i="8" s="1"/>
  <c r="K157" i="8"/>
  <c r="L157" i="8" s="1"/>
  <c r="J157" i="8"/>
  <c r="J149" i="8"/>
  <c r="K149" i="8"/>
  <c r="L149" i="8" s="1"/>
  <c r="J141" i="8"/>
  <c r="K141" i="8"/>
  <c r="L141" i="8" s="1"/>
  <c r="J133" i="8"/>
  <c r="K133" i="8"/>
  <c r="L133" i="8" s="1"/>
  <c r="K125" i="8"/>
  <c r="L125" i="8" s="1"/>
  <c r="J125" i="8"/>
  <c r="J117" i="8"/>
  <c r="K117" i="8"/>
  <c r="L117" i="8" s="1"/>
  <c r="J109" i="8"/>
  <c r="K109" i="8"/>
  <c r="L109" i="8" s="1"/>
  <c r="J101" i="8"/>
  <c r="K101" i="8"/>
  <c r="L101" i="8" s="1"/>
  <c r="K93" i="8"/>
  <c r="L93" i="8" s="1"/>
  <c r="J93" i="8"/>
  <c r="J85" i="8"/>
  <c r="K85" i="8"/>
  <c r="L85" i="8" s="1"/>
  <c r="J77" i="8"/>
  <c r="K77" i="8"/>
  <c r="L77" i="8" s="1"/>
  <c r="J69" i="8"/>
  <c r="K69" i="8"/>
  <c r="L69" i="8" s="1"/>
  <c r="K61" i="8"/>
  <c r="L61" i="8" s="1"/>
  <c r="J61" i="8"/>
  <c r="J53" i="8"/>
  <c r="K53" i="8"/>
  <c r="L53" i="8" s="1"/>
  <c r="J45" i="8"/>
  <c r="K45" i="8"/>
  <c r="L45" i="8" s="1"/>
  <c r="J37" i="8"/>
  <c r="K37" i="8"/>
  <c r="L37" i="8" s="1"/>
  <c r="K29" i="8"/>
  <c r="L29" i="8" s="1"/>
  <c r="J29" i="8"/>
  <c r="J21" i="8"/>
  <c r="K21" i="8"/>
  <c r="L21" i="8" s="1"/>
  <c r="K1467" i="8"/>
  <c r="L1467" i="8" s="1"/>
  <c r="J1467" i="8"/>
  <c r="K1443" i="8"/>
  <c r="L1443" i="8" s="1"/>
  <c r="J1443" i="8"/>
  <c r="K1427" i="8"/>
  <c r="L1427" i="8" s="1"/>
  <c r="J1427" i="8"/>
  <c r="K1395" i="8"/>
  <c r="L1395" i="8" s="1"/>
  <c r="J1395" i="8"/>
  <c r="K1371" i="8"/>
  <c r="L1371" i="8" s="1"/>
  <c r="J1371" i="8"/>
  <c r="K1347" i="8"/>
  <c r="L1347" i="8" s="1"/>
  <c r="J1347" i="8"/>
  <c r="K1323" i="8"/>
  <c r="L1323" i="8" s="1"/>
  <c r="J1323" i="8"/>
  <c r="K1291" i="8"/>
  <c r="L1291" i="8" s="1"/>
  <c r="J1291" i="8"/>
  <c r="K1267" i="8"/>
  <c r="L1267" i="8" s="1"/>
  <c r="J1267" i="8"/>
  <c r="K1243" i="8"/>
  <c r="L1243" i="8" s="1"/>
  <c r="J1243" i="8"/>
  <c r="K1219" i="8"/>
  <c r="L1219" i="8" s="1"/>
  <c r="J1219" i="8"/>
  <c r="K1195" i="8"/>
  <c r="L1195" i="8" s="1"/>
  <c r="J1195" i="8"/>
  <c r="K1171" i="8"/>
  <c r="L1171" i="8" s="1"/>
  <c r="J1171" i="8"/>
  <c r="K1131" i="8"/>
  <c r="L1131" i="8" s="1"/>
  <c r="J1131" i="8"/>
  <c r="K1138" i="8"/>
  <c r="L1138" i="8" s="1"/>
  <c r="J1138" i="8"/>
  <c r="K1457" i="8"/>
  <c r="L1457" i="8" s="1"/>
  <c r="J1457" i="8"/>
  <c r="K1409" i="8"/>
  <c r="L1409" i="8" s="1"/>
  <c r="J1409" i="8"/>
  <c r="K1377" i="8"/>
  <c r="L1377" i="8" s="1"/>
  <c r="J1377" i="8"/>
  <c r="K1345" i="8"/>
  <c r="L1345" i="8" s="1"/>
  <c r="J1345" i="8"/>
  <c r="K1305" i="8"/>
  <c r="L1305" i="8" s="1"/>
  <c r="J1305" i="8"/>
  <c r="K1265" i="8"/>
  <c r="L1265" i="8" s="1"/>
  <c r="J1265" i="8"/>
  <c r="K1217" i="8"/>
  <c r="L1217" i="8" s="1"/>
  <c r="J1217" i="8"/>
  <c r="K1185" i="8"/>
  <c r="L1185" i="8" s="1"/>
  <c r="J1185" i="8"/>
  <c r="K1153" i="8"/>
  <c r="L1153" i="8" s="1"/>
  <c r="J1153" i="8"/>
  <c r="K1105" i="8"/>
  <c r="L1105" i="8" s="1"/>
  <c r="J1105" i="8"/>
  <c r="K1468" i="8"/>
  <c r="L1468" i="8" s="1"/>
  <c r="J1468" i="8"/>
  <c r="K1460" i="8"/>
  <c r="L1460" i="8" s="1"/>
  <c r="J1460" i="8"/>
  <c r="K1452" i="8"/>
  <c r="L1452" i="8" s="1"/>
  <c r="J1452" i="8"/>
  <c r="K1444" i="8"/>
  <c r="L1444" i="8" s="1"/>
  <c r="J1444" i="8"/>
  <c r="K1436" i="8"/>
  <c r="L1436" i="8" s="1"/>
  <c r="J1436" i="8"/>
  <c r="K1428" i="8"/>
  <c r="L1428" i="8" s="1"/>
  <c r="J1428" i="8"/>
  <c r="K1420" i="8"/>
  <c r="L1420" i="8" s="1"/>
  <c r="J1420" i="8"/>
  <c r="K1412" i="8"/>
  <c r="L1412" i="8" s="1"/>
  <c r="J1412" i="8"/>
  <c r="K1404" i="8"/>
  <c r="L1404" i="8" s="1"/>
  <c r="J1404" i="8"/>
  <c r="K1396" i="8"/>
  <c r="L1396" i="8" s="1"/>
  <c r="J1396" i="8"/>
  <c r="K1388" i="8"/>
  <c r="L1388" i="8" s="1"/>
  <c r="J1388" i="8"/>
  <c r="K1380" i="8"/>
  <c r="L1380" i="8" s="1"/>
  <c r="J1380" i="8"/>
  <c r="K1372" i="8"/>
  <c r="L1372" i="8" s="1"/>
  <c r="J1372" i="8"/>
  <c r="K1364" i="8"/>
  <c r="L1364" i="8" s="1"/>
  <c r="J1364" i="8"/>
  <c r="K1356" i="8"/>
  <c r="L1356" i="8" s="1"/>
  <c r="J1356" i="8"/>
  <c r="K1348" i="8"/>
  <c r="L1348" i="8" s="1"/>
  <c r="J1348" i="8"/>
  <c r="K1340" i="8"/>
  <c r="L1340" i="8" s="1"/>
  <c r="J1340" i="8"/>
  <c r="K1332" i="8"/>
  <c r="L1332" i="8" s="1"/>
  <c r="J1332" i="8"/>
  <c r="K1324" i="8"/>
  <c r="L1324" i="8" s="1"/>
  <c r="J1324" i="8"/>
  <c r="K1316" i="8"/>
  <c r="L1316" i="8" s="1"/>
  <c r="J1316" i="8"/>
  <c r="K1308" i="8"/>
  <c r="L1308" i="8" s="1"/>
  <c r="J1308" i="8"/>
  <c r="K1300" i="8"/>
  <c r="L1300" i="8" s="1"/>
  <c r="J1300" i="8"/>
  <c r="K1292" i="8"/>
  <c r="L1292" i="8" s="1"/>
  <c r="J1292" i="8"/>
  <c r="K1284" i="8"/>
  <c r="L1284" i="8" s="1"/>
  <c r="J1284" i="8"/>
  <c r="K1276" i="8"/>
  <c r="L1276" i="8" s="1"/>
  <c r="J1276" i="8"/>
  <c r="K1268" i="8"/>
  <c r="L1268" i="8" s="1"/>
  <c r="J1268" i="8"/>
  <c r="K1260" i="8"/>
  <c r="L1260" i="8" s="1"/>
  <c r="J1260" i="8"/>
  <c r="K1252" i="8"/>
  <c r="L1252" i="8" s="1"/>
  <c r="J1252" i="8"/>
  <c r="K1244" i="8"/>
  <c r="L1244" i="8" s="1"/>
  <c r="J1244" i="8"/>
  <c r="K1236" i="8"/>
  <c r="L1236" i="8" s="1"/>
  <c r="J1236" i="8"/>
  <c r="K1228" i="8"/>
  <c r="L1228" i="8" s="1"/>
  <c r="J1228" i="8"/>
  <c r="K1220" i="8"/>
  <c r="L1220" i="8" s="1"/>
  <c r="J1220" i="8"/>
  <c r="K1212" i="8"/>
  <c r="L1212" i="8" s="1"/>
  <c r="J1212" i="8"/>
  <c r="K1204" i="8"/>
  <c r="L1204" i="8" s="1"/>
  <c r="J1204" i="8"/>
  <c r="K1196" i="8"/>
  <c r="L1196" i="8" s="1"/>
  <c r="J1196" i="8"/>
  <c r="K1188" i="8"/>
  <c r="L1188" i="8" s="1"/>
  <c r="J1188" i="8"/>
  <c r="K1180" i="8"/>
  <c r="L1180" i="8" s="1"/>
  <c r="J1180" i="8"/>
  <c r="K1172" i="8"/>
  <c r="L1172" i="8" s="1"/>
  <c r="J1172" i="8"/>
  <c r="K1164" i="8"/>
  <c r="L1164" i="8" s="1"/>
  <c r="J1164" i="8"/>
  <c r="K1156" i="8"/>
  <c r="L1156" i="8" s="1"/>
  <c r="J1156" i="8"/>
  <c r="K1148" i="8"/>
  <c r="L1148" i="8" s="1"/>
  <c r="J1148" i="8"/>
  <c r="K1140" i="8"/>
  <c r="L1140" i="8" s="1"/>
  <c r="J1140" i="8"/>
  <c r="K1132" i="8"/>
  <c r="L1132" i="8" s="1"/>
  <c r="J1132" i="8"/>
  <c r="K1124" i="8"/>
  <c r="L1124" i="8" s="1"/>
  <c r="J1124" i="8"/>
  <c r="K1116" i="8"/>
  <c r="L1116" i="8" s="1"/>
  <c r="J1116" i="8"/>
  <c r="K1108" i="8"/>
  <c r="L1108" i="8" s="1"/>
  <c r="J1108" i="8"/>
  <c r="K1100" i="8"/>
  <c r="L1100" i="8" s="1"/>
  <c r="J1100" i="8"/>
  <c r="K1092" i="8"/>
  <c r="L1092" i="8" s="1"/>
  <c r="J1092" i="8"/>
  <c r="K1076" i="8"/>
  <c r="L1076" i="8" s="1"/>
  <c r="J1076" i="8"/>
  <c r="K1060" i="8"/>
  <c r="L1060" i="8" s="1"/>
  <c r="J1060" i="8"/>
  <c r="K1044" i="8"/>
  <c r="L1044" i="8" s="1"/>
  <c r="J1044" i="8"/>
  <c r="K1028" i="8"/>
  <c r="L1028" i="8" s="1"/>
  <c r="J1028" i="8"/>
  <c r="K1012" i="8"/>
  <c r="L1012" i="8" s="1"/>
  <c r="J1012" i="8"/>
  <c r="K996" i="8"/>
  <c r="L996" i="8" s="1"/>
  <c r="J996" i="8"/>
  <c r="K980" i="8"/>
  <c r="L980" i="8" s="1"/>
  <c r="J980" i="8"/>
  <c r="K964" i="8"/>
  <c r="L964" i="8" s="1"/>
  <c r="J964" i="8"/>
  <c r="K948" i="8"/>
  <c r="L948" i="8" s="1"/>
  <c r="J948" i="8"/>
  <c r="K932" i="8"/>
  <c r="L932" i="8" s="1"/>
  <c r="J932" i="8"/>
  <c r="K916" i="8"/>
  <c r="L916" i="8" s="1"/>
  <c r="J916" i="8"/>
  <c r="K900" i="8"/>
  <c r="L900" i="8" s="1"/>
  <c r="J900" i="8"/>
  <c r="K884" i="8"/>
  <c r="L884" i="8" s="1"/>
  <c r="J884" i="8"/>
  <c r="K868" i="8"/>
  <c r="L868" i="8" s="1"/>
  <c r="J868" i="8"/>
  <c r="K852" i="8"/>
  <c r="L852" i="8" s="1"/>
  <c r="J852" i="8"/>
  <c r="K836" i="8"/>
  <c r="L836" i="8" s="1"/>
  <c r="J836" i="8"/>
  <c r="P1443" i="8"/>
  <c r="Q1443" i="8" s="1"/>
  <c r="O1443" i="8"/>
  <c r="P819" i="8"/>
  <c r="Q819" i="8" s="1"/>
  <c r="O819" i="8"/>
  <c r="P771" i="8"/>
  <c r="Q771" i="8" s="1"/>
  <c r="O771" i="8"/>
  <c r="P683" i="8"/>
  <c r="Q683" i="8" s="1"/>
  <c r="O683" i="8"/>
  <c r="P139" i="8"/>
  <c r="Q139" i="8" s="1"/>
  <c r="O139" i="8"/>
  <c r="K439" i="8"/>
  <c r="L439" i="8" s="1"/>
  <c r="J439" i="8"/>
  <c r="K375" i="8"/>
  <c r="L375" i="8" s="1"/>
  <c r="J375" i="8"/>
  <c r="K311" i="8"/>
  <c r="L311" i="8" s="1"/>
  <c r="J311" i="8"/>
  <c r="K247" i="8"/>
  <c r="L247" i="8" s="1"/>
  <c r="J247" i="8"/>
  <c r="K183" i="8"/>
  <c r="L183" i="8" s="1"/>
  <c r="J183" i="8"/>
  <c r="K119" i="8"/>
  <c r="L119" i="8" s="1"/>
  <c r="J119" i="8"/>
  <c r="K55" i="8"/>
  <c r="L55" i="8" s="1"/>
  <c r="J55" i="8"/>
  <c r="P1467" i="8"/>
  <c r="Q1467" i="8" s="1"/>
  <c r="O1467" i="8"/>
  <c r="P1435" i="8"/>
  <c r="Q1435" i="8" s="1"/>
  <c r="O1435" i="8"/>
  <c r="P1411" i="8"/>
  <c r="Q1411" i="8" s="1"/>
  <c r="O1411" i="8"/>
  <c r="P1379" i="8"/>
  <c r="Q1379" i="8" s="1"/>
  <c r="O1379" i="8"/>
  <c r="P1355" i="8"/>
  <c r="Q1355" i="8" s="1"/>
  <c r="O1355" i="8"/>
  <c r="P1331" i="8"/>
  <c r="Q1331" i="8" s="1"/>
  <c r="O1331" i="8"/>
  <c r="O1307" i="8"/>
  <c r="P1307" i="8"/>
  <c r="Q1307" i="8" s="1"/>
  <c r="P1291" i="8"/>
  <c r="Q1291" i="8" s="1"/>
  <c r="O1291" i="8"/>
  <c r="P1259" i="8"/>
  <c r="Q1259" i="8" s="1"/>
  <c r="O1259" i="8"/>
  <c r="P1227" i="8"/>
  <c r="Q1227" i="8" s="1"/>
  <c r="O1227" i="8"/>
  <c r="P1203" i="8"/>
  <c r="Q1203" i="8" s="1"/>
  <c r="O1203" i="8"/>
  <c r="P1179" i="8"/>
  <c r="Q1179" i="8" s="1"/>
  <c r="O1179" i="8"/>
  <c r="P1155" i="8"/>
  <c r="Q1155" i="8" s="1"/>
  <c r="O1155" i="8"/>
  <c r="P1131" i="8"/>
  <c r="Q1131" i="8" s="1"/>
  <c r="O1131" i="8"/>
  <c r="P1107" i="8"/>
  <c r="Q1107" i="8" s="1"/>
  <c r="O1107" i="8"/>
  <c r="P1083" i="8"/>
  <c r="Q1083" i="8" s="1"/>
  <c r="O1083" i="8"/>
  <c r="P1059" i="8"/>
  <c r="Q1059" i="8" s="1"/>
  <c r="O1059" i="8"/>
  <c r="P1035" i="8"/>
  <c r="Q1035" i="8" s="1"/>
  <c r="O1035" i="8"/>
  <c r="P1011" i="8"/>
  <c r="Q1011" i="8" s="1"/>
  <c r="O1011" i="8"/>
  <c r="P987" i="8"/>
  <c r="Q987" i="8" s="1"/>
  <c r="O987" i="8"/>
  <c r="P963" i="8"/>
  <c r="Q963" i="8" s="1"/>
  <c r="O963" i="8"/>
  <c r="P939" i="8"/>
  <c r="Q939" i="8" s="1"/>
  <c r="O939" i="8"/>
  <c r="P915" i="8"/>
  <c r="Q915" i="8" s="1"/>
  <c r="O915" i="8"/>
  <c r="P891" i="8"/>
  <c r="Q891" i="8" s="1"/>
  <c r="O891" i="8"/>
  <c r="P867" i="8"/>
  <c r="Q867" i="8" s="1"/>
  <c r="O867" i="8"/>
  <c r="P843" i="8"/>
  <c r="Q843" i="8" s="1"/>
  <c r="O843" i="8"/>
  <c r="P811" i="8"/>
  <c r="Q811" i="8" s="1"/>
  <c r="O811" i="8"/>
  <c r="P763" i="8"/>
  <c r="Q763" i="8" s="1"/>
  <c r="O763" i="8"/>
  <c r="P739" i="8"/>
  <c r="Q739" i="8" s="1"/>
  <c r="O739" i="8"/>
  <c r="P715" i="8"/>
  <c r="Q715" i="8" s="1"/>
  <c r="O715" i="8"/>
  <c r="P691" i="8"/>
  <c r="Q691" i="8" s="1"/>
  <c r="O691" i="8"/>
  <c r="P659" i="8"/>
  <c r="Q659" i="8" s="1"/>
  <c r="O659" i="8"/>
  <c r="P635" i="8"/>
  <c r="Q635" i="8" s="1"/>
  <c r="O635" i="8"/>
  <c r="P603" i="8"/>
  <c r="Q603" i="8" s="1"/>
  <c r="O603" i="8"/>
  <c r="P579" i="8"/>
  <c r="Q579" i="8" s="1"/>
  <c r="O579" i="8"/>
  <c r="P555" i="8"/>
  <c r="Q555" i="8" s="1"/>
  <c r="O555" i="8"/>
  <c r="P531" i="8"/>
  <c r="Q531" i="8" s="1"/>
  <c r="O531" i="8"/>
  <c r="P507" i="8"/>
  <c r="Q507" i="8" s="1"/>
  <c r="O507" i="8"/>
  <c r="P475" i="8"/>
  <c r="Q475" i="8" s="1"/>
  <c r="O475" i="8"/>
  <c r="P451" i="8"/>
  <c r="Q451" i="8" s="1"/>
  <c r="O451" i="8"/>
  <c r="P427" i="8"/>
  <c r="Q427" i="8" s="1"/>
  <c r="O427" i="8"/>
  <c r="P403" i="8"/>
  <c r="Q403" i="8" s="1"/>
  <c r="O403" i="8"/>
  <c r="P379" i="8"/>
  <c r="Q379" i="8" s="1"/>
  <c r="O379" i="8"/>
  <c r="P355" i="8"/>
  <c r="Q355" i="8" s="1"/>
  <c r="O355" i="8"/>
  <c r="P331" i="8"/>
  <c r="Q331" i="8" s="1"/>
  <c r="O331" i="8"/>
  <c r="P299" i="8"/>
  <c r="Q299" i="8" s="1"/>
  <c r="O299" i="8"/>
  <c r="O275" i="8"/>
  <c r="P275" i="8"/>
  <c r="Q275" i="8" s="1"/>
  <c r="P243" i="8"/>
  <c r="Q243" i="8" s="1"/>
  <c r="O243" i="8"/>
  <c r="O211" i="8"/>
  <c r="P211" i="8"/>
  <c r="Q211" i="8" s="1"/>
  <c r="P187" i="8"/>
  <c r="Q187" i="8" s="1"/>
  <c r="O187" i="8"/>
  <c r="P147" i="8"/>
  <c r="Q147" i="8" s="1"/>
  <c r="O147" i="8"/>
  <c r="P115" i="8"/>
  <c r="Q115" i="8" s="1"/>
  <c r="O115" i="8"/>
  <c r="P75" i="8"/>
  <c r="Q75" i="8" s="1"/>
  <c r="O75" i="8"/>
  <c r="P51" i="8"/>
  <c r="Q51" i="8" s="1"/>
  <c r="O51" i="8"/>
  <c r="P27" i="8"/>
  <c r="Q27" i="8" s="1"/>
  <c r="O27" i="8"/>
  <c r="P585" i="8"/>
  <c r="Q585" i="8" s="1"/>
  <c r="O585" i="8"/>
  <c r="K820" i="8"/>
  <c r="L820" i="8" s="1"/>
  <c r="J820" i="8"/>
  <c r="K812" i="8"/>
  <c r="L812" i="8" s="1"/>
  <c r="J812" i="8"/>
  <c r="K804" i="8"/>
  <c r="L804" i="8" s="1"/>
  <c r="J804" i="8"/>
  <c r="K796" i="8"/>
  <c r="L796" i="8" s="1"/>
  <c r="J796" i="8"/>
  <c r="K788" i="8"/>
  <c r="L788" i="8" s="1"/>
  <c r="J788" i="8"/>
  <c r="K780" i="8"/>
  <c r="L780" i="8" s="1"/>
  <c r="J780" i="8"/>
  <c r="K772" i="8"/>
  <c r="L772" i="8" s="1"/>
  <c r="J772" i="8"/>
  <c r="K764" i="8"/>
  <c r="L764" i="8" s="1"/>
  <c r="J764" i="8"/>
  <c r="K756" i="8"/>
  <c r="L756" i="8" s="1"/>
  <c r="J756" i="8"/>
  <c r="K748" i="8"/>
  <c r="L748" i="8" s="1"/>
  <c r="J748" i="8"/>
  <c r="K740" i="8"/>
  <c r="L740" i="8" s="1"/>
  <c r="J740" i="8"/>
  <c r="K732" i="8"/>
  <c r="L732" i="8" s="1"/>
  <c r="J732" i="8"/>
  <c r="K724" i="8"/>
  <c r="L724" i="8" s="1"/>
  <c r="J724" i="8"/>
  <c r="K716" i="8"/>
  <c r="L716" i="8" s="1"/>
  <c r="J716" i="8"/>
  <c r="K708" i="8"/>
  <c r="L708" i="8" s="1"/>
  <c r="J708" i="8"/>
  <c r="K700" i="8"/>
  <c r="L700" i="8" s="1"/>
  <c r="J700" i="8"/>
  <c r="K692" i="8"/>
  <c r="L692" i="8" s="1"/>
  <c r="J692" i="8"/>
  <c r="K684" i="8"/>
  <c r="L684" i="8" s="1"/>
  <c r="J684" i="8"/>
  <c r="K676" i="8"/>
  <c r="L676" i="8" s="1"/>
  <c r="J676" i="8"/>
  <c r="K668" i="8"/>
  <c r="L668" i="8" s="1"/>
  <c r="J668" i="8"/>
  <c r="K660" i="8"/>
  <c r="L660" i="8" s="1"/>
  <c r="J660" i="8"/>
  <c r="K652" i="8"/>
  <c r="L652" i="8" s="1"/>
  <c r="J652" i="8"/>
  <c r="K644" i="8"/>
  <c r="L644" i="8" s="1"/>
  <c r="J644" i="8"/>
  <c r="K636" i="8"/>
  <c r="L636" i="8" s="1"/>
  <c r="J636" i="8"/>
  <c r="K628" i="8"/>
  <c r="L628" i="8" s="1"/>
  <c r="J628" i="8"/>
  <c r="K620" i="8"/>
  <c r="L620" i="8" s="1"/>
  <c r="J620" i="8"/>
  <c r="K612" i="8"/>
  <c r="L612" i="8" s="1"/>
  <c r="J612" i="8"/>
  <c r="K604" i="8"/>
  <c r="L604" i="8" s="1"/>
  <c r="J604" i="8"/>
  <c r="K596" i="8"/>
  <c r="L596" i="8" s="1"/>
  <c r="J596" i="8"/>
  <c r="K588" i="8"/>
  <c r="L588" i="8" s="1"/>
  <c r="J588" i="8"/>
  <c r="K580" i="8"/>
  <c r="L580" i="8" s="1"/>
  <c r="J580" i="8"/>
  <c r="K572" i="8"/>
  <c r="L572" i="8" s="1"/>
  <c r="J572" i="8"/>
  <c r="K564" i="8"/>
  <c r="L564" i="8" s="1"/>
  <c r="J564" i="8"/>
  <c r="K556" i="8"/>
  <c r="L556" i="8" s="1"/>
  <c r="J556" i="8"/>
  <c r="K548" i="8"/>
  <c r="L548" i="8" s="1"/>
  <c r="J548" i="8"/>
  <c r="K540" i="8"/>
  <c r="L540" i="8" s="1"/>
  <c r="J540" i="8"/>
  <c r="K532" i="8"/>
  <c r="L532" i="8" s="1"/>
  <c r="J532" i="8"/>
  <c r="K524" i="8"/>
  <c r="L524" i="8" s="1"/>
  <c r="J524" i="8"/>
  <c r="K516" i="8"/>
  <c r="L516" i="8" s="1"/>
  <c r="J516" i="8"/>
  <c r="K508" i="8"/>
  <c r="L508" i="8" s="1"/>
  <c r="J508" i="8"/>
  <c r="K500" i="8"/>
  <c r="L500" i="8" s="1"/>
  <c r="J500" i="8"/>
  <c r="K492" i="8"/>
  <c r="L492" i="8" s="1"/>
  <c r="J492" i="8"/>
  <c r="K484" i="8"/>
  <c r="L484" i="8" s="1"/>
  <c r="J484" i="8"/>
  <c r="K476" i="8"/>
  <c r="L476" i="8" s="1"/>
  <c r="J476" i="8"/>
  <c r="K468" i="8"/>
  <c r="L468" i="8" s="1"/>
  <c r="J468" i="8"/>
  <c r="K460" i="8"/>
  <c r="L460" i="8" s="1"/>
  <c r="J460" i="8"/>
  <c r="K452" i="8"/>
  <c r="L452" i="8" s="1"/>
  <c r="J452" i="8"/>
  <c r="K444" i="8"/>
  <c r="L444" i="8" s="1"/>
  <c r="J444" i="8"/>
  <c r="K436" i="8"/>
  <c r="L436" i="8" s="1"/>
  <c r="J436" i="8"/>
  <c r="K428" i="8"/>
  <c r="L428" i="8" s="1"/>
  <c r="J428" i="8"/>
  <c r="K420" i="8"/>
  <c r="L420" i="8" s="1"/>
  <c r="J420" i="8"/>
  <c r="K412" i="8"/>
  <c r="L412" i="8" s="1"/>
  <c r="J412" i="8"/>
  <c r="K404" i="8"/>
  <c r="L404" i="8" s="1"/>
  <c r="J404" i="8"/>
  <c r="K396" i="8"/>
  <c r="L396" i="8" s="1"/>
  <c r="J396" i="8"/>
  <c r="K388" i="8"/>
  <c r="L388" i="8" s="1"/>
  <c r="J388" i="8"/>
  <c r="K380" i="8"/>
  <c r="L380" i="8" s="1"/>
  <c r="J380" i="8"/>
  <c r="K372" i="8"/>
  <c r="L372" i="8" s="1"/>
  <c r="J372" i="8"/>
  <c r="K364" i="8"/>
  <c r="L364" i="8" s="1"/>
  <c r="J364" i="8"/>
  <c r="K356" i="8"/>
  <c r="L356" i="8" s="1"/>
  <c r="J356" i="8"/>
  <c r="K348" i="8"/>
  <c r="L348" i="8" s="1"/>
  <c r="J348" i="8"/>
  <c r="K340" i="8"/>
  <c r="L340" i="8" s="1"/>
  <c r="J340" i="8"/>
  <c r="K332" i="8"/>
  <c r="L332" i="8" s="1"/>
  <c r="J332" i="8"/>
  <c r="K324" i="8"/>
  <c r="L324" i="8" s="1"/>
  <c r="J324" i="8"/>
  <c r="K316" i="8"/>
  <c r="L316" i="8" s="1"/>
  <c r="J316" i="8"/>
  <c r="K308" i="8"/>
  <c r="L308" i="8" s="1"/>
  <c r="J308" i="8"/>
  <c r="K300" i="8"/>
  <c r="L300" i="8" s="1"/>
  <c r="J300" i="8"/>
  <c r="K292" i="8"/>
  <c r="L292" i="8" s="1"/>
  <c r="J292" i="8"/>
  <c r="K284" i="8"/>
  <c r="L284" i="8" s="1"/>
  <c r="J284" i="8"/>
  <c r="K276" i="8"/>
  <c r="L276" i="8" s="1"/>
  <c r="J276" i="8"/>
  <c r="K268" i="8"/>
  <c r="L268" i="8" s="1"/>
  <c r="J268" i="8"/>
  <c r="K260" i="8"/>
  <c r="L260" i="8" s="1"/>
  <c r="J260" i="8"/>
  <c r="K252" i="8"/>
  <c r="L252" i="8" s="1"/>
  <c r="J252" i="8"/>
  <c r="K244" i="8"/>
  <c r="L244" i="8" s="1"/>
  <c r="J244" i="8"/>
  <c r="K236" i="8"/>
  <c r="L236" i="8" s="1"/>
  <c r="J236" i="8"/>
  <c r="K228" i="8"/>
  <c r="L228" i="8" s="1"/>
  <c r="J228" i="8"/>
  <c r="K220" i="8"/>
  <c r="L220" i="8" s="1"/>
  <c r="J220" i="8"/>
  <c r="K212" i="8"/>
  <c r="L212" i="8" s="1"/>
  <c r="J212" i="8"/>
  <c r="K204" i="8"/>
  <c r="L204" i="8" s="1"/>
  <c r="J204" i="8"/>
  <c r="K196" i="8"/>
  <c r="L196" i="8" s="1"/>
  <c r="J196" i="8"/>
  <c r="K188" i="8"/>
  <c r="L188" i="8" s="1"/>
  <c r="J188" i="8"/>
  <c r="K180" i="8"/>
  <c r="L180" i="8" s="1"/>
  <c r="J180" i="8"/>
  <c r="K172" i="8"/>
  <c r="L172" i="8" s="1"/>
  <c r="J172" i="8"/>
  <c r="K164" i="8"/>
  <c r="L164" i="8" s="1"/>
  <c r="J164" i="8"/>
  <c r="K156" i="8"/>
  <c r="L156" i="8" s="1"/>
  <c r="J156" i="8"/>
  <c r="K148" i="8"/>
  <c r="L148" i="8" s="1"/>
  <c r="J148" i="8"/>
  <c r="K140" i="8"/>
  <c r="L140" i="8" s="1"/>
  <c r="J140" i="8"/>
  <c r="K132" i="8"/>
  <c r="L132" i="8" s="1"/>
  <c r="J132" i="8"/>
  <c r="K124" i="8"/>
  <c r="L124" i="8" s="1"/>
  <c r="J124" i="8"/>
  <c r="K116" i="8"/>
  <c r="L116" i="8" s="1"/>
  <c r="J116" i="8"/>
  <c r="K108" i="8"/>
  <c r="L108" i="8" s="1"/>
  <c r="J108" i="8"/>
  <c r="K100" i="8"/>
  <c r="L100" i="8" s="1"/>
  <c r="J100" i="8"/>
  <c r="K92" i="8"/>
  <c r="L92" i="8" s="1"/>
  <c r="J92" i="8"/>
  <c r="K84" i="8"/>
  <c r="L84" i="8" s="1"/>
  <c r="J84" i="8"/>
  <c r="K76" i="8"/>
  <c r="L76" i="8" s="1"/>
  <c r="J76" i="8"/>
  <c r="K68" i="8"/>
  <c r="L68" i="8" s="1"/>
  <c r="J68" i="8"/>
  <c r="K60" i="8"/>
  <c r="L60" i="8" s="1"/>
  <c r="J60" i="8"/>
  <c r="K52" i="8"/>
  <c r="L52" i="8" s="1"/>
  <c r="J52" i="8"/>
  <c r="K44" i="8"/>
  <c r="L44" i="8" s="1"/>
  <c r="J44" i="8"/>
  <c r="K36" i="8"/>
  <c r="L36" i="8" s="1"/>
  <c r="J36" i="8"/>
  <c r="K28" i="8"/>
  <c r="L28" i="8" s="1"/>
  <c r="J28" i="8"/>
  <c r="K20" i="8"/>
  <c r="L20" i="8" s="1"/>
  <c r="J20" i="8"/>
  <c r="P1466" i="8"/>
  <c r="Q1466" i="8" s="1"/>
  <c r="O1466" i="8"/>
  <c r="P1458" i="8"/>
  <c r="Q1458" i="8" s="1"/>
  <c r="O1458" i="8"/>
  <c r="P1450" i="8"/>
  <c r="Q1450" i="8" s="1"/>
  <c r="O1450" i="8"/>
  <c r="P1442" i="8"/>
  <c r="Q1442" i="8" s="1"/>
  <c r="O1442" i="8"/>
  <c r="P1434" i="8"/>
  <c r="Q1434" i="8" s="1"/>
  <c r="O1434" i="8"/>
  <c r="P1426" i="8"/>
  <c r="Q1426" i="8" s="1"/>
  <c r="O1426" i="8"/>
  <c r="P1418" i="8"/>
  <c r="Q1418" i="8" s="1"/>
  <c r="O1418" i="8"/>
  <c r="P1410" i="8"/>
  <c r="Q1410" i="8" s="1"/>
  <c r="O1410" i="8"/>
  <c r="P1402" i="8"/>
  <c r="Q1402" i="8" s="1"/>
  <c r="O1402" i="8"/>
  <c r="P1394" i="8"/>
  <c r="Q1394" i="8" s="1"/>
  <c r="O1394" i="8"/>
  <c r="P1386" i="8"/>
  <c r="Q1386" i="8" s="1"/>
  <c r="O1386" i="8"/>
  <c r="P1378" i="8"/>
  <c r="Q1378" i="8" s="1"/>
  <c r="O1378" i="8"/>
  <c r="P1370" i="8"/>
  <c r="Q1370" i="8" s="1"/>
  <c r="O1370" i="8"/>
  <c r="P1362" i="8"/>
  <c r="Q1362" i="8" s="1"/>
  <c r="O1362" i="8"/>
  <c r="P1354" i="8"/>
  <c r="Q1354" i="8" s="1"/>
  <c r="O1354" i="8"/>
  <c r="P1346" i="8"/>
  <c r="Q1346" i="8" s="1"/>
  <c r="O1346" i="8"/>
  <c r="P1338" i="8"/>
  <c r="Q1338" i="8" s="1"/>
  <c r="O1338" i="8"/>
  <c r="P1330" i="8"/>
  <c r="Q1330" i="8" s="1"/>
  <c r="O1330" i="8"/>
  <c r="P1322" i="8"/>
  <c r="Q1322" i="8" s="1"/>
  <c r="O1322" i="8"/>
  <c r="P1314" i="8"/>
  <c r="Q1314" i="8" s="1"/>
  <c r="O1314" i="8"/>
  <c r="P1306" i="8"/>
  <c r="Q1306" i="8" s="1"/>
  <c r="O1306" i="8"/>
  <c r="O1298" i="8"/>
  <c r="P1298" i="8"/>
  <c r="Q1298" i="8" s="1"/>
  <c r="P1290" i="8"/>
  <c r="Q1290" i="8" s="1"/>
  <c r="O1290" i="8"/>
  <c r="P1282" i="8"/>
  <c r="Q1282" i="8" s="1"/>
  <c r="O1282" i="8"/>
  <c r="P1274" i="8"/>
  <c r="Q1274" i="8" s="1"/>
  <c r="O1274" i="8"/>
  <c r="P1266" i="8"/>
  <c r="Q1266" i="8" s="1"/>
  <c r="O1266" i="8"/>
  <c r="P1258" i="8"/>
  <c r="Q1258" i="8" s="1"/>
  <c r="O1258" i="8"/>
  <c r="P1250" i="8"/>
  <c r="Q1250" i="8" s="1"/>
  <c r="O1250" i="8"/>
  <c r="P1242" i="8"/>
  <c r="Q1242" i="8" s="1"/>
  <c r="O1242" i="8"/>
  <c r="P1234" i="8"/>
  <c r="Q1234" i="8" s="1"/>
  <c r="O1234" i="8"/>
  <c r="P1226" i="8"/>
  <c r="Q1226" i="8" s="1"/>
  <c r="O1226" i="8"/>
  <c r="P1218" i="8"/>
  <c r="Q1218" i="8" s="1"/>
  <c r="O1218" i="8"/>
  <c r="P1210" i="8"/>
  <c r="Q1210" i="8" s="1"/>
  <c r="O1210" i="8"/>
  <c r="P1202" i="8"/>
  <c r="Q1202" i="8" s="1"/>
  <c r="O1202" i="8"/>
  <c r="P1194" i="8"/>
  <c r="Q1194" i="8" s="1"/>
  <c r="O1194" i="8"/>
  <c r="P1186" i="8"/>
  <c r="Q1186" i="8" s="1"/>
  <c r="O1186" i="8"/>
  <c r="P1178" i="8"/>
  <c r="Q1178" i="8" s="1"/>
  <c r="O1178" i="8"/>
  <c r="P1170" i="8"/>
  <c r="Q1170" i="8" s="1"/>
  <c r="O1170" i="8"/>
  <c r="P1162" i="8"/>
  <c r="Q1162" i="8" s="1"/>
  <c r="O1162" i="8"/>
  <c r="P1154" i="8"/>
  <c r="Q1154" i="8" s="1"/>
  <c r="O1154" i="8"/>
  <c r="P1146" i="8"/>
  <c r="Q1146" i="8" s="1"/>
  <c r="O1146" i="8"/>
  <c r="P1138" i="8"/>
  <c r="Q1138" i="8" s="1"/>
  <c r="O1138" i="8"/>
  <c r="P1130" i="8"/>
  <c r="Q1130" i="8" s="1"/>
  <c r="O1130" i="8"/>
  <c r="P1122" i="8"/>
  <c r="Q1122" i="8" s="1"/>
  <c r="O1122" i="8"/>
  <c r="P1114" i="8"/>
  <c r="Q1114" i="8" s="1"/>
  <c r="O1114" i="8"/>
  <c r="P1106" i="8"/>
  <c r="Q1106" i="8" s="1"/>
  <c r="O1106" i="8"/>
  <c r="P1098" i="8"/>
  <c r="Q1098" i="8" s="1"/>
  <c r="O1098" i="8"/>
  <c r="P1090" i="8"/>
  <c r="Q1090" i="8" s="1"/>
  <c r="O1090" i="8"/>
  <c r="P1082" i="8"/>
  <c r="Q1082" i="8" s="1"/>
  <c r="O1082" i="8"/>
  <c r="P1074" i="8"/>
  <c r="Q1074" i="8" s="1"/>
  <c r="O1074" i="8"/>
  <c r="P1066" i="8"/>
  <c r="Q1066" i="8" s="1"/>
  <c r="O1066" i="8"/>
  <c r="P1058" i="8"/>
  <c r="Q1058" i="8" s="1"/>
  <c r="O1058" i="8"/>
  <c r="P1050" i="8"/>
  <c r="Q1050" i="8" s="1"/>
  <c r="O1050" i="8"/>
  <c r="P1042" i="8"/>
  <c r="Q1042" i="8" s="1"/>
  <c r="O1042" i="8"/>
  <c r="P1034" i="8"/>
  <c r="Q1034" i="8" s="1"/>
  <c r="O1034" i="8"/>
  <c r="P1026" i="8"/>
  <c r="Q1026" i="8" s="1"/>
  <c r="O1026" i="8"/>
  <c r="P1018" i="8"/>
  <c r="Q1018" i="8" s="1"/>
  <c r="O1018" i="8"/>
  <c r="P1010" i="8"/>
  <c r="Q1010" i="8" s="1"/>
  <c r="O1010" i="8"/>
  <c r="P1002" i="8"/>
  <c r="Q1002" i="8" s="1"/>
  <c r="O1002" i="8"/>
  <c r="P994" i="8"/>
  <c r="Q994" i="8" s="1"/>
  <c r="O994" i="8"/>
  <c r="P986" i="8"/>
  <c r="Q986" i="8" s="1"/>
  <c r="O986" i="8"/>
  <c r="P978" i="8"/>
  <c r="Q978" i="8" s="1"/>
  <c r="O978" i="8"/>
  <c r="P970" i="8"/>
  <c r="Q970" i="8" s="1"/>
  <c r="O970" i="8"/>
  <c r="P962" i="8"/>
  <c r="Q962" i="8" s="1"/>
  <c r="O962" i="8"/>
  <c r="P954" i="8"/>
  <c r="Q954" i="8" s="1"/>
  <c r="O954" i="8"/>
  <c r="P946" i="8"/>
  <c r="Q946" i="8" s="1"/>
  <c r="O946" i="8"/>
  <c r="O938" i="8"/>
  <c r="P938" i="8"/>
  <c r="Q938" i="8" s="1"/>
  <c r="P930" i="8"/>
  <c r="Q930" i="8" s="1"/>
  <c r="O930" i="8"/>
  <c r="P922" i="8"/>
  <c r="Q922" i="8" s="1"/>
  <c r="O922" i="8"/>
  <c r="P914" i="8"/>
  <c r="Q914" i="8" s="1"/>
  <c r="O914" i="8"/>
  <c r="O906" i="8"/>
  <c r="P906" i="8"/>
  <c r="Q906" i="8" s="1"/>
  <c r="P898" i="8"/>
  <c r="Q898" i="8" s="1"/>
  <c r="O898" i="8"/>
  <c r="O890" i="8"/>
  <c r="P890" i="8"/>
  <c r="Q890" i="8" s="1"/>
  <c r="P882" i="8"/>
  <c r="Q882" i="8" s="1"/>
  <c r="O882" i="8"/>
  <c r="O874" i="8"/>
  <c r="P874" i="8"/>
  <c r="Q874" i="8" s="1"/>
  <c r="P866" i="8"/>
  <c r="Q866" i="8" s="1"/>
  <c r="O866" i="8"/>
  <c r="P858" i="8"/>
  <c r="Q858" i="8" s="1"/>
  <c r="O858" i="8"/>
  <c r="P850" i="8"/>
  <c r="Q850" i="8" s="1"/>
  <c r="O850" i="8"/>
  <c r="O842" i="8"/>
  <c r="P842" i="8"/>
  <c r="Q842" i="8" s="1"/>
  <c r="P834" i="8"/>
  <c r="Q834" i="8" s="1"/>
  <c r="O834" i="8"/>
  <c r="O826" i="8"/>
  <c r="P826" i="8"/>
  <c r="Q826" i="8" s="1"/>
  <c r="P818" i="8"/>
  <c r="Q818" i="8" s="1"/>
  <c r="O818" i="8"/>
  <c r="O810" i="8"/>
  <c r="P810" i="8"/>
  <c r="Q810" i="8" s="1"/>
  <c r="P802" i="8"/>
  <c r="Q802" i="8" s="1"/>
  <c r="O802" i="8"/>
  <c r="P794" i="8"/>
  <c r="Q794" i="8" s="1"/>
  <c r="O794" i="8"/>
  <c r="P786" i="8"/>
  <c r="Q786" i="8" s="1"/>
  <c r="O786" i="8"/>
  <c r="O778" i="8"/>
  <c r="P778" i="8"/>
  <c r="Q778" i="8" s="1"/>
  <c r="P770" i="8"/>
  <c r="Q770" i="8" s="1"/>
  <c r="O770" i="8"/>
  <c r="P762" i="8"/>
  <c r="Q762" i="8" s="1"/>
  <c r="O762" i="8"/>
  <c r="P754" i="8"/>
  <c r="Q754" i="8" s="1"/>
  <c r="O754" i="8"/>
  <c r="P746" i="8"/>
  <c r="Q746" i="8" s="1"/>
  <c r="O746" i="8"/>
  <c r="P738" i="8"/>
  <c r="Q738" i="8" s="1"/>
  <c r="O738" i="8"/>
  <c r="O730" i="8"/>
  <c r="P730" i="8"/>
  <c r="Q730" i="8" s="1"/>
  <c r="P722" i="8"/>
  <c r="Q722" i="8" s="1"/>
  <c r="O722" i="8"/>
  <c r="O714" i="8"/>
  <c r="P714" i="8"/>
  <c r="Q714" i="8" s="1"/>
  <c r="P706" i="8"/>
  <c r="Q706" i="8" s="1"/>
  <c r="O706" i="8"/>
  <c r="P698" i="8"/>
  <c r="Q698" i="8" s="1"/>
  <c r="O698" i="8"/>
  <c r="P690" i="8"/>
  <c r="Q690" i="8" s="1"/>
  <c r="O690" i="8"/>
  <c r="P682" i="8"/>
  <c r="Q682" i="8" s="1"/>
  <c r="O682" i="8"/>
  <c r="P674" i="8"/>
  <c r="Q674" i="8" s="1"/>
  <c r="O674" i="8"/>
  <c r="O666" i="8"/>
  <c r="P666" i="8"/>
  <c r="Q666" i="8" s="1"/>
  <c r="P658" i="8"/>
  <c r="Q658" i="8" s="1"/>
  <c r="O658" i="8"/>
  <c r="O650" i="8"/>
  <c r="P650" i="8"/>
  <c r="Q650" i="8" s="1"/>
  <c r="P642" i="8"/>
  <c r="Q642" i="8" s="1"/>
  <c r="O642" i="8"/>
  <c r="P634" i="8"/>
  <c r="Q634" i="8" s="1"/>
  <c r="O634" i="8"/>
  <c r="P626" i="8"/>
  <c r="Q626" i="8" s="1"/>
  <c r="O626" i="8"/>
  <c r="P618" i="8"/>
  <c r="Q618" i="8" s="1"/>
  <c r="O618" i="8"/>
  <c r="P610" i="8"/>
  <c r="Q610" i="8" s="1"/>
  <c r="O610" i="8"/>
  <c r="O602" i="8"/>
  <c r="P602" i="8"/>
  <c r="Q602" i="8" s="1"/>
  <c r="P594" i="8"/>
  <c r="Q594" i="8" s="1"/>
  <c r="O594" i="8"/>
  <c r="O586" i="8"/>
  <c r="P586" i="8"/>
  <c r="Q586" i="8" s="1"/>
  <c r="P578" i="8"/>
  <c r="Q578" i="8" s="1"/>
  <c r="O578" i="8"/>
  <c r="P570" i="8"/>
  <c r="Q570" i="8" s="1"/>
  <c r="O570" i="8"/>
  <c r="P562" i="8"/>
  <c r="Q562" i="8" s="1"/>
  <c r="O562" i="8"/>
  <c r="P554" i="8"/>
  <c r="Q554" i="8" s="1"/>
  <c r="O554" i="8"/>
  <c r="P546" i="8"/>
  <c r="Q546" i="8" s="1"/>
  <c r="O546" i="8"/>
  <c r="P538" i="8"/>
  <c r="Q538" i="8" s="1"/>
  <c r="O538" i="8"/>
  <c r="P530" i="8"/>
  <c r="Q530" i="8" s="1"/>
  <c r="O530" i="8"/>
  <c r="P522" i="8"/>
  <c r="Q522" i="8" s="1"/>
  <c r="O522" i="8"/>
  <c r="P514" i="8"/>
  <c r="Q514" i="8" s="1"/>
  <c r="O514" i="8"/>
  <c r="P506" i="8"/>
  <c r="Q506" i="8" s="1"/>
  <c r="O506" i="8"/>
  <c r="P498" i="8"/>
  <c r="Q498" i="8" s="1"/>
  <c r="O498" i="8"/>
  <c r="P490" i="8"/>
  <c r="Q490" i="8" s="1"/>
  <c r="O490" i="8"/>
  <c r="P482" i="8"/>
  <c r="Q482" i="8" s="1"/>
  <c r="O482" i="8"/>
  <c r="P474" i="8"/>
  <c r="Q474" i="8" s="1"/>
  <c r="O474" i="8"/>
  <c r="P466" i="8"/>
  <c r="Q466" i="8" s="1"/>
  <c r="O466" i="8"/>
  <c r="P458" i="8"/>
  <c r="Q458" i="8" s="1"/>
  <c r="O458" i="8"/>
  <c r="P450" i="8"/>
  <c r="Q450" i="8" s="1"/>
  <c r="O450" i="8"/>
  <c r="P442" i="8"/>
  <c r="Q442" i="8" s="1"/>
  <c r="O442" i="8"/>
  <c r="P434" i="8"/>
  <c r="Q434" i="8" s="1"/>
  <c r="O434" i="8"/>
  <c r="P426" i="8"/>
  <c r="Q426" i="8" s="1"/>
  <c r="O426" i="8"/>
  <c r="P418" i="8"/>
  <c r="Q418" i="8" s="1"/>
  <c r="O418" i="8"/>
  <c r="P410" i="8"/>
  <c r="Q410" i="8" s="1"/>
  <c r="O410" i="8"/>
  <c r="P402" i="8"/>
  <c r="Q402" i="8" s="1"/>
  <c r="O402" i="8"/>
  <c r="P394" i="8"/>
  <c r="Q394" i="8" s="1"/>
  <c r="O394" i="8"/>
  <c r="P386" i="8"/>
  <c r="Q386" i="8" s="1"/>
  <c r="O386" i="8"/>
  <c r="P378" i="8"/>
  <c r="Q378" i="8" s="1"/>
  <c r="O378" i="8"/>
  <c r="P370" i="8"/>
  <c r="Q370" i="8" s="1"/>
  <c r="O370" i="8"/>
  <c r="P362" i="8"/>
  <c r="Q362" i="8" s="1"/>
  <c r="O362" i="8"/>
  <c r="P354" i="8"/>
  <c r="Q354" i="8" s="1"/>
  <c r="O354" i="8"/>
  <c r="P346" i="8"/>
  <c r="Q346" i="8" s="1"/>
  <c r="O346" i="8"/>
  <c r="P338" i="8"/>
  <c r="Q338" i="8" s="1"/>
  <c r="O338" i="8"/>
  <c r="P330" i="8"/>
  <c r="Q330" i="8" s="1"/>
  <c r="O330" i="8"/>
  <c r="P322" i="8"/>
  <c r="Q322" i="8" s="1"/>
  <c r="O322" i="8"/>
  <c r="P314" i="8"/>
  <c r="Q314" i="8" s="1"/>
  <c r="O314" i="8"/>
  <c r="P306" i="8"/>
  <c r="Q306" i="8" s="1"/>
  <c r="O306" i="8"/>
  <c r="P298" i="8"/>
  <c r="Q298" i="8" s="1"/>
  <c r="O298" i="8"/>
  <c r="P290" i="8"/>
  <c r="Q290" i="8" s="1"/>
  <c r="O290" i="8"/>
  <c r="P282" i="8"/>
  <c r="Q282" i="8" s="1"/>
  <c r="O282" i="8"/>
  <c r="P274" i="8"/>
  <c r="Q274" i="8" s="1"/>
  <c r="O274" i="8"/>
  <c r="P266" i="8"/>
  <c r="Q266" i="8" s="1"/>
  <c r="O266" i="8"/>
  <c r="P258" i="8"/>
  <c r="Q258" i="8" s="1"/>
  <c r="O258" i="8"/>
  <c r="P250" i="8"/>
  <c r="Q250" i="8" s="1"/>
  <c r="O250" i="8"/>
  <c r="P242" i="8"/>
  <c r="Q242" i="8" s="1"/>
  <c r="O242" i="8"/>
  <c r="P234" i="8"/>
  <c r="Q234" i="8" s="1"/>
  <c r="O234" i="8"/>
  <c r="P226" i="8"/>
  <c r="Q226" i="8" s="1"/>
  <c r="O226" i="8"/>
  <c r="P218" i="8"/>
  <c r="Q218" i="8" s="1"/>
  <c r="O218" i="8"/>
  <c r="P210" i="8"/>
  <c r="Q210" i="8" s="1"/>
  <c r="O210" i="8"/>
  <c r="P202" i="8"/>
  <c r="Q202" i="8" s="1"/>
  <c r="O202" i="8"/>
  <c r="P194" i="8"/>
  <c r="Q194" i="8" s="1"/>
  <c r="O194" i="8"/>
  <c r="P186" i="8"/>
  <c r="Q186" i="8" s="1"/>
  <c r="O186" i="8"/>
  <c r="P178" i="8"/>
  <c r="Q178" i="8" s="1"/>
  <c r="O178" i="8"/>
  <c r="P170" i="8"/>
  <c r="Q170" i="8" s="1"/>
  <c r="O170" i="8"/>
  <c r="P162" i="8"/>
  <c r="Q162" i="8" s="1"/>
  <c r="O162" i="8"/>
  <c r="P154" i="8"/>
  <c r="Q154" i="8" s="1"/>
  <c r="O154" i="8"/>
  <c r="P146" i="8"/>
  <c r="Q146" i="8" s="1"/>
  <c r="O146" i="8"/>
  <c r="O138" i="8"/>
  <c r="P138" i="8"/>
  <c r="Q138" i="8" s="1"/>
  <c r="P130" i="8"/>
  <c r="Q130" i="8" s="1"/>
  <c r="O130" i="8"/>
  <c r="P122" i="8"/>
  <c r="Q122" i="8" s="1"/>
  <c r="O122" i="8"/>
  <c r="P114" i="8"/>
  <c r="Q114" i="8" s="1"/>
  <c r="O114" i="8"/>
  <c r="P106" i="8"/>
  <c r="Q106" i="8" s="1"/>
  <c r="O106" i="8"/>
  <c r="P98" i="8"/>
  <c r="Q98" i="8" s="1"/>
  <c r="O98" i="8"/>
  <c r="P90" i="8"/>
  <c r="Q90" i="8" s="1"/>
  <c r="O90" i="8"/>
  <c r="P82" i="8"/>
  <c r="Q82" i="8" s="1"/>
  <c r="O82" i="8"/>
  <c r="P74" i="8"/>
  <c r="Q74" i="8" s="1"/>
  <c r="O74" i="8"/>
  <c r="P66" i="8"/>
  <c r="Q66" i="8" s="1"/>
  <c r="O66" i="8"/>
  <c r="P58" i="8"/>
  <c r="Q58" i="8" s="1"/>
  <c r="O58" i="8"/>
  <c r="P50" i="8"/>
  <c r="Q50" i="8" s="1"/>
  <c r="O50" i="8"/>
  <c r="P42" i="8"/>
  <c r="Q42" i="8" s="1"/>
  <c r="O42" i="8"/>
  <c r="P34" i="8"/>
  <c r="Q34" i="8" s="1"/>
  <c r="O34" i="8"/>
  <c r="P26" i="8"/>
  <c r="Q26" i="8" s="1"/>
  <c r="O26" i="8"/>
  <c r="P18" i="8"/>
  <c r="Q18" i="8" s="1"/>
  <c r="O18" i="8"/>
  <c r="J1415" i="8"/>
  <c r="J1351" i="8"/>
  <c r="J1287" i="8"/>
  <c r="J1223" i="8"/>
  <c r="J1159" i="8"/>
  <c r="J1095" i="8"/>
  <c r="J1031" i="8"/>
  <c r="J967" i="8"/>
  <c r="J903" i="8"/>
  <c r="J839" i="8"/>
  <c r="P1459" i="8"/>
  <c r="Q1459" i="8" s="1"/>
  <c r="O1459" i="8"/>
  <c r="P1419" i="8"/>
  <c r="Q1419" i="8" s="1"/>
  <c r="O1419" i="8"/>
  <c r="P1403" i="8"/>
  <c r="Q1403" i="8" s="1"/>
  <c r="O1403" i="8"/>
  <c r="P1387" i="8"/>
  <c r="Q1387" i="8" s="1"/>
  <c r="O1387" i="8"/>
  <c r="P1363" i="8"/>
  <c r="Q1363" i="8" s="1"/>
  <c r="O1363" i="8"/>
  <c r="P1339" i="8"/>
  <c r="Q1339" i="8" s="1"/>
  <c r="O1339" i="8"/>
  <c r="P1315" i="8"/>
  <c r="Q1315" i="8" s="1"/>
  <c r="O1315" i="8"/>
  <c r="P1283" i="8"/>
  <c r="Q1283" i="8" s="1"/>
  <c r="O1283" i="8"/>
  <c r="P1267" i="8"/>
  <c r="Q1267" i="8" s="1"/>
  <c r="O1267" i="8"/>
  <c r="P1243" i="8"/>
  <c r="Q1243" i="8" s="1"/>
  <c r="O1243" i="8"/>
  <c r="P1211" i="8"/>
  <c r="Q1211" i="8" s="1"/>
  <c r="O1211" i="8"/>
  <c r="P1187" i="8"/>
  <c r="Q1187" i="8" s="1"/>
  <c r="O1187" i="8"/>
  <c r="P1163" i="8"/>
  <c r="Q1163" i="8" s="1"/>
  <c r="O1163" i="8"/>
  <c r="P1139" i="8"/>
  <c r="Q1139" i="8" s="1"/>
  <c r="O1139" i="8"/>
  <c r="P1115" i="8"/>
  <c r="Q1115" i="8" s="1"/>
  <c r="O1115" i="8"/>
  <c r="P1091" i="8"/>
  <c r="Q1091" i="8" s="1"/>
  <c r="O1091" i="8"/>
  <c r="P1067" i="8"/>
  <c r="Q1067" i="8" s="1"/>
  <c r="O1067" i="8"/>
  <c r="P1043" i="8"/>
  <c r="Q1043" i="8" s="1"/>
  <c r="O1043" i="8"/>
  <c r="P1019" i="8"/>
  <c r="Q1019" i="8" s="1"/>
  <c r="O1019" i="8"/>
  <c r="P995" i="8"/>
  <c r="Q995" i="8" s="1"/>
  <c r="O995" i="8"/>
  <c r="P971" i="8"/>
  <c r="Q971" i="8" s="1"/>
  <c r="O971" i="8"/>
  <c r="P947" i="8"/>
  <c r="Q947" i="8" s="1"/>
  <c r="O947" i="8"/>
  <c r="P923" i="8"/>
  <c r="Q923" i="8" s="1"/>
  <c r="O923" i="8"/>
  <c r="P899" i="8"/>
  <c r="Q899" i="8" s="1"/>
  <c r="O899" i="8"/>
  <c r="P875" i="8"/>
  <c r="Q875" i="8" s="1"/>
  <c r="O875" i="8"/>
  <c r="P851" i="8"/>
  <c r="Q851" i="8" s="1"/>
  <c r="O851" i="8"/>
  <c r="P827" i="8"/>
  <c r="Q827" i="8" s="1"/>
  <c r="O827" i="8"/>
  <c r="P795" i="8"/>
  <c r="Q795" i="8" s="1"/>
  <c r="O795" i="8"/>
  <c r="P787" i="8"/>
  <c r="Q787" i="8" s="1"/>
  <c r="O787" i="8"/>
  <c r="P755" i="8"/>
  <c r="Q755" i="8" s="1"/>
  <c r="O755" i="8"/>
  <c r="P731" i="8"/>
  <c r="Q731" i="8" s="1"/>
  <c r="O731" i="8"/>
  <c r="P707" i="8"/>
  <c r="Q707" i="8" s="1"/>
  <c r="O707" i="8"/>
  <c r="P675" i="8"/>
  <c r="Q675" i="8" s="1"/>
  <c r="O675" i="8"/>
  <c r="P651" i="8"/>
  <c r="Q651" i="8" s="1"/>
  <c r="O651" i="8"/>
  <c r="P627" i="8"/>
  <c r="Q627" i="8" s="1"/>
  <c r="O627" i="8"/>
  <c r="P611" i="8"/>
  <c r="Q611" i="8" s="1"/>
  <c r="O611" i="8"/>
  <c r="P587" i="8"/>
  <c r="Q587" i="8" s="1"/>
  <c r="O587" i="8"/>
  <c r="P571" i="8"/>
  <c r="Q571" i="8" s="1"/>
  <c r="O571" i="8"/>
  <c r="P547" i="8"/>
  <c r="Q547" i="8" s="1"/>
  <c r="O547" i="8"/>
  <c r="P523" i="8"/>
  <c r="Q523" i="8" s="1"/>
  <c r="O523" i="8"/>
  <c r="P499" i="8"/>
  <c r="Q499" i="8" s="1"/>
  <c r="O499" i="8"/>
  <c r="P483" i="8"/>
  <c r="Q483" i="8" s="1"/>
  <c r="O483" i="8"/>
  <c r="P459" i="8"/>
  <c r="Q459" i="8" s="1"/>
  <c r="O459" i="8"/>
  <c r="P435" i="8"/>
  <c r="Q435" i="8" s="1"/>
  <c r="O435" i="8"/>
  <c r="P411" i="8"/>
  <c r="Q411" i="8" s="1"/>
  <c r="O411" i="8"/>
  <c r="P387" i="8"/>
  <c r="Q387" i="8" s="1"/>
  <c r="O387" i="8"/>
  <c r="P363" i="8"/>
  <c r="Q363" i="8" s="1"/>
  <c r="O363" i="8"/>
  <c r="P339" i="8"/>
  <c r="Q339" i="8" s="1"/>
  <c r="O339" i="8"/>
  <c r="P315" i="8"/>
  <c r="Q315" i="8" s="1"/>
  <c r="O315" i="8"/>
  <c r="P291" i="8"/>
  <c r="Q291" i="8" s="1"/>
  <c r="O291" i="8"/>
  <c r="P267" i="8"/>
  <c r="Q267" i="8" s="1"/>
  <c r="O267" i="8"/>
  <c r="P251" i="8"/>
  <c r="Q251" i="8" s="1"/>
  <c r="O251" i="8"/>
  <c r="P227" i="8"/>
  <c r="Q227" i="8" s="1"/>
  <c r="O227" i="8"/>
  <c r="P203" i="8"/>
  <c r="Q203" i="8" s="1"/>
  <c r="O203" i="8"/>
  <c r="P179" i="8"/>
  <c r="Q179" i="8" s="1"/>
  <c r="O179" i="8"/>
  <c r="P163" i="8"/>
  <c r="Q163" i="8" s="1"/>
  <c r="O163" i="8"/>
  <c r="P131" i="8"/>
  <c r="Q131" i="8" s="1"/>
  <c r="O131" i="8"/>
  <c r="P107" i="8"/>
  <c r="Q107" i="8" s="1"/>
  <c r="O107" i="8"/>
  <c r="P91" i="8"/>
  <c r="Q91" i="8" s="1"/>
  <c r="O91" i="8"/>
  <c r="P59" i="8"/>
  <c r="Q59" i="8" s="1"/>
  <c r="O59" i="8"/>
  <c r="P43" i="8"/>
  <c r="Q43" i="8" s="1"/>
  <c r="O43" i="8"/>
  <c r="P19" i="8"/>
  <c r="Q19" i="8" s="1"/>
  <c r="O19" i="8"/>
  <c r="K503" i="8"/>
  <c r="L503" i="8" s="1"/>
  <c r="J503" i="8"/>
  <c r="K1091" i="8"/>
  <c r="L1091" i="8" s="1"/>
  <c r="J1091" i="8"/>
  <c r="K1083" i="8"/>
  <c r="L1083" i="8" s="1"/>
  <c r="J1083" i="8"/>
  <c r="K1075" i="8"/>
  <c r="L1075" i="8" s="1"/>
  <c r="J1075" i="8"/>
  <c r="K1067" i="8"/>
  <c r="L1067" i="8" s="1"/>
  <c r="J1067" i="8"/>
  <c r="K1059" i="8"/>
  <c r="L1059" i="8" s="1"/>
  <c r="J1059" i="8"/>
  <c r="K1051" i="8"/>
  <c r="L1051" i="8" s="1"/>
  <c r="J1051" i="8"/>
  <c r="K1043" i="8"/>
  <c r="L1043" i="8" s="1"/>
  <c r="J1043" i="8"/>
  <c r="K1035" i="8"/>
  <c r="L1035" i="8" s="1"/>
  <c r="J1035" i="8"/>
  <c r="K1027" i="8"/>
  <c r="L1027" i="8" s="1"/>
  <c r="J1027" i="8"/>
  <c r="K1019" i="8"/>
  <c r="L1019" i="8" s="1"/>
  <c r="J1019" i="8"/>
  <c r="K1011" i="8"/>
  <c r="L1011" i="8" s="1"/>
  <c r="J1011" i="8"/>
  <c r="K1003" i="8"/>
  <c r="L1003" i="8" s="1"/>
  <c r="J1003" i="8"/>
  <c r="K995" i="8"/>
  <c r="L995" i="8" s="1"/>
  <c r="J995" i="8"/>
  <c r="K987" i="8"/>
  <c r="L987" i="8" s="1"/>
  <c r="J987" i="8"/>
  <c r="K979" i="8"/>
  <c r="L979" i="8" s="1"/>
  <c r="J979" i="8"/>
  <c r="K971" i="8"/>
  <c r="L971" i="8" s="1"/>
  <c r="J971" i="8"/>
  <c r="K963" i="8"/>
  <c r="L963" i="8" s="1"/>
  <c r="J963" i="8"/>
  <c r="K955" i="8"/>
  <c r="L955" i="8" s="1"/>
  <c r="J955" i="8"/>
  <c r="K947" i="8"/>
  <c r="L947" i="8" s="1"/>
  <c r="J947" i="8"/>
  <c r="K939" i="8"/>
  <c r="L939" i="8" s="1"/>
  <c r="J939" i="8"/>
  <c r="K931" i="8"/>
  <c r="L931" i="8" s="1"/>
  <c r="J931" i="8"/>
  <c r="K923" i="8"/>
  <c r="L923" i="8" s="1"/>
  <c r="J923" i="8"/>
  <c r="K915" i="8"/>
  <c r="L915" i="8" s="1"/>
  <c r="J915" i="8"/>
  <c r="K907" i="8"/>
  <c r="L907" i="8" s="1"/>
  <c r="J907" i="8"/>
  <c r="K899" i="8"/>
  <c r="L899" i="8" s="1"/>
  <c r="J899" i="8"/>
  <c r="K891" i="8"/>
  <c r="L891" i="8" s="1"/>
  <c r="J891" i="8"/>
  <c r="K883" i="8"/>
  <c r="L883" i="8" s="1"/>
  <c r="J883" i="8"/>
  <c r="K875" i="8"/>
  <c r="L875" i="8" s="1"/>
  <c r="J875" i="8"/>
  <c r="K867" i="8"/>
  <c r="L867" i="8" s="1"/>
  <c r="J867" i="8"/>
  <c r="K859" i="8"/>
  <c r="L859" i="8" s="1"/>
  <c r="J859" i="8"/>
  <c r="K851" i="8"/>
  <c r="L851" i="8" s="1"/>
  <c r="J851" i="8"/>
  <c r="K843" i="8"/>
  <c r="L843" i="8" s="1"/>
  <c r="J843" i="8"/>
  <c r="K835" i="8"/>
  <c r="L835" i="8" s="1"/>
  <c r="J835" i="8"/>
  <c r="K827" i="8"/>
  <c r="L827" i="8" s="1"/>
  <c r="J827" i="8"/>
  <c r="K819" i="8"/>
  <c r="L819" i="8" s="1"/>
  <c r="J819" i="8"/>
  <c r="K811" i="8"/>
  <c r="L811" i="8" s="1"/>
  <c r="J811" i="8"/>
  <c r="K803" i="8"/>
  <c r="L803" i="8" s="1"/>
  <c r="J803" i="8"/>
  <c r="K795" i="8"/>
  <c r="L795" i="8" s="1"/>
  <c r="J795" i="8"/>
  <c r="K787" i="8"/>
  <c r="L787" i="8" s="1"/>
  <c r="J787" i="8"/>
  <c r="K779" i="8"/>
  <c r="L779" i="8" s="1"/>
  <c r="J779" i="8"/>
  <c r="K771" i="8"/>
  <c r="L771" i="8" s="1"/>
  <c r="J771" i="8"/>
  <c r="K763" i="8"/>
  <c r="L763" i="8" s="1"/>
  <c r="J763" i="8"/>
  <c r="K755" i="8"/>
  <c r="L755" i="8" s="1"/>
  <c r="J755" i="8"/>
  <c r="K747" i="8"/>
  <c r="L747" i="8" s="1"/>
  <c r="J747" i="8"/>
  <c r="K739" i="8"/>
  <c r="L739" i="8" s="1"/>
  <c r="J739" i="8"/>
  <c r="K731" i="8"/>
  <c r="L731" i="8" s="1"/>
  <c r="J731" i="8"/>
  <c r="K723" i="8"/>
  <c r="L723" i="8" s="1"/>
  <c r="J723" i="8"/>
  <c r="K715" i="8"/>
  <c r="L715" i="8" s="1"/>
  <c r="J715" i="8"/>
  <c r="K707" i="8"/>
  <c r="L707" i="8" s="1"/>
  <c r="J707" i="8"/>
  <c r="K699" i="8"/>
  <c r="L699" i="8" s="1"/>
  <c r="J699" i="8"/>
  <c r="K691" i="8"/>
  <c r="L691" i="8" s="1"/>
  <c r="J691" i="8"/>
  <c r="K683" i="8"/>
  <c r="L683" i="8" s="1"/>
  <c r="J683" i="8"/>
  <c r="K675" i="8"/>
  <c r="L675" i="8" s="1"/>
  <c r="J675" i="8"/>
  <c r="K667" i="8"/>
  <c r="L667" i="8" s="1"/>
  <c r="J667" i="8"/>
  <c r="K659" i="8"/>
  <c r="L659" i="8" s="1"/>
  <c r="J659" i="8"/>
  <c r="K651" i="8"/>
  <c r="L651" i="8" s="1"/>
  <c r="J651" i="8"/>
  <c r="K643" i="8"/>
  <c r="L643" i="8" s="1"/>
  <c r="J643" i="8"/>
  <c r="K635" i="8"/>
  <c r="L635" i="8" s="1"/>
  <c r="J635" i="8"/>
  <c r="K627" i="8"/>
  <c r="L627" i="8" s="1"/>
  <c r="J627" i="8"/>
  <c r="K619" i="8"/>
  <c r="L619" i="8" s="1"/>
  <c r="J619" i="8"/>
  <c r="K611" i="8"/>
  <c r="L611" i="8" s="1"/>
  <c r="J611" i="8"/>
  <c r="K603" i="8"/>
  <c r="L603" i="8" s="1"/>
  <c r="J603" i="8"/>
  <c r="K595" i="8"/>
  <c r="L595" i="8" s="1"/>
  <c r="J595" i="8"/>
  <c r="K587" i="8"/>
  <c r="L587" i="8" s="1"/>
  <c r="J587" i="8"/>
  <c r="K579" i="8"/>
  <c r="L579" i="8" s="1"/>
  <c r="J579" i="8"/>
  <c r="K571" i="8"/>
  <c r="L571" i="8" s="1"/>
  <c r="J571" i="8"/>
  <c r="K563" i="8"/>
  <c r="L563" i="8" s="1"/>
  <c r="J563" i="8"/>
  <c r="K555" i="8"/>
  <c r="L555" i="8" s="1"/>
  <c r="J555" i="8"/>
  <c r="K547" i="8"/>
  <c r="L547" i="8" s="1"/>
  <c r="J547" i="8"/>
  <c r="K539" i="8"/>
  <c r="L539" i="8" s="1"/>
  <c r="J539" i="8"/>
  <c r="K531" i="8"/>
  <c r="L531" i="8" s="1"/>
  <c r="J531" i="8"/>
  <c r="K523" i="8"/>
  <c r="L523" i="8" s="1"/>
  <c r="J523" i="8"/>
  <c r="K515" i="8"/>
  <c r="L515" i="8" s="1"/>
  <c r="J515" i="8"/>
  <c r="K507" i="8"/>
  <c r="L507" i="8" s="1"/>
  <c r="J507" i="8"/>
  <c r="K499" i="8"/>
  <c r="L499" i="8" s="1"/>
  <c r="J499" i="8"/>
  <c r="K491" i="8"/>
  <c r="L491" i="8" s="1"/>
  <c r="J491" i="8"/>
  <c r="K483" i="8"/>
  <c r="L483" i="8" s="1"/>
  <c r="J483" i="8"/>
  <c r="K475" i="8"/>
  <c r="L475" i="8" s="1"/>
  <c r="J475" i="8"/>
  <c r="K467" i="8"/>
  <c r="L467" i="8" s="1"/>
  <c r="J467" i="8"/>
  <c r="K459" i="8"/>
  <c r="L459" i="8" s="1"/>
  <c r="J459" i="8"/>
  <c r="K451" i="8"/>
  <c r="L451" i="8" s="1"/>
  <c r="J451" i="8"/>
  <c r="K443" i="8"/>
  <c r="L443" i="8" s="1"/>
  <c r="J443" i="8"/>
  <c r="K435" i="8"/>
  <c r="L435" i="8" s="1"/>
  <c r="J435" i="8"/>
  <c r="K427" i="8"/>
  <c r="L427" i="8" s="1"/>
  <c r="J427" i="8"/>
  <c r="K419" i="8"/>
  <c r="L419" i="8" s="1"/>
  <c r="J419" i="8"/>
  <c r="K411" i="8"/>
  <c r="L411" i="8" s="1"/>
  <c r="J411" i="8"/>
  <c r="K403" i="8"/>
  <c r="L403" i="8" s="1"/>
  <c r="J403" i="8"/>
  <c r="K395" i="8"/>
  <c r="L395" i="8" s="1"/>
  <c r="J395" i="8"/>
  <c r="K387" i="8"/>
  <c r="L387" i="8" s="1"/>
  <c r="J387" i="8"/>
  <c r="K379" i="8"/>
  <c r="L379" i="8" s="1"/>
  <c r="J379" i="8"/>
  <c r="K371" i="8"/>
  <c r="L371" i="8" s="1"/>
  <c r="J371" i="8"/>
  <c r="K363" i="8"/>
  <c r="L363" i="8" s="1"/>
  <c r="J363" i="8"/>
  <c r="K355" i="8"/>
  <c r="L355" i="8" s="1"/>
  <c r="J355" i="8"/>
  <c r="K347" i="8"/>
  <c r="L347" i="8" s="1"/>
  <c r="J347" i="8"/>
  <c r="K339" i="8"/>
  <c r="L339" i="8" s="1"/>
  <c r="J339" i="8"/>
  <c r="K331" i="8"/>
  <c r="L331" i="8" s="1"/>
  <c r="J331" i="8"/>
  <c r="K323" i="8"/>
  <c r="L323" i="8" s="1"/>
  <c r="J323" i="8"/>
  <c r="K315" i="8"/>
  <c r="L315" i="8" s="1"/>
  <c r="J315" i="8"/>
  <c r="K307" i="8"/>
  <c r="L307" i="8" s="1"/>
  <c r="J307" i="8"/>
  <c r="K299" i="8"/>
  <c r="L299" i="8" s="1"/>
  <c r="J299" i="8"/>
  <c r="K291" i="8"/>
  <c r="L291" i="8" s="1"/>
  <c r="J291" i="8"/>
  <c r="K283" i="8"/>
  <c r="L283" i="8" s="1"/>
  <c r="J283" i="8"/>
  <c r="K275" i="8"/>
  <c r="L275" i="8" s="1"/>
  <c r="J275" i="8"/>
  <c r="K267" i="8"/>
  <c r="L267" i="8" s="1"/>
  <c r="J267" i="8"/>
  <c r="K259" i="8"/>
  <c r="L259" i="8" s="1"/>
  <c r="J259" i="8"/>
  <c r="K251" i="8"/>
  <c r="L251" i="8" s="1"/>
  <c r="J251" i="8"/>
  <c r="K243" i="8"/>
  <c r="L243" i="8" s="1"/>
  <c r="J243" i="8"/>
  <c r="K235" i="8"/>
  <c r="L235" i="8" s="1"/>
  <c r="J235" i="8"/>
  <c r="K227" i="8"/>
  <c r="L227" i="8" s="1"/>
  <c r="J227" i="8"/>
  <c r="K219" i="8"/>
  <c r="L219" i="8" s="1"/>
  <c r="J219" i="8"/>
  <c r="K211" i="8"/>
  <c r="L211" i="8" s="1"/>
  <c r="J211" i="8"/>
  <c r="K203" i="8"/>
  <c r="L203" i="8" s="1"/>
  <c r="J203" i="8"/>
  <c r="K195" i="8"/>
  <c r="L195" i="8" s="1"/>
  <c r="J195" i="8"/>
  <c r="K187" i="8"/>
  <c r="L187" i="8" s="1"/>
  <c r="J187" i="8"/>
  <c r="K179" i="8"/>
  <c r="L179" i="8" s="1"/>
  <c r="J179" i="8"/>
  <c r="K171" i="8"/>
  <c r="L171" i="8" s="1"/>
  <c r="J171" i="8"/>
  <c r="K163" i="8"/>
  <c r="L163" i="8" s="1"/>
  <c r="J163" i="8"/>
  <c r="K155" i="8"/>
  <c r="L155" i="8" s="1"/>
  <c r="J155" i="8"/>
  <c r="K147" i="8"/>
  <c r="L147" i="8" s="1"/>
  <c r="J147" i="8"/>
  <c r="K139" i="8"/>
  <c r="L139" i="8" s="1"/>
  <c r="J139" i="8"/>
  <c r="K131" i="8"/>
  <c r="L131" i="8" s="1"/>
  <c r="J131" i="8"/>
  <c r="K123" i="8"/>
  <c r="L123" i="8" s="1"/>
  <c r="J123" i="8"/>
  <c r="K115" i="8"/>
  <c r="L115" i="8" s="1"/>
  <c r="J115" i="8"/>
  <c r="K107" i="8"/>
  <c r="L107" i="8" s="1"/>
  <c r="J107" i="8"/>
  <c r="K99" i="8"/>
  <c r="L99" i="8" s="1"/>
  <c r="J99" i="8"/>
  <c r="K91" i="8"/>
  <c r="L91" i="8" s="1"/>
  <c r="J91" i="8"/>
  <c r="K83" i="8"/>
  <c r="L83" i="8" s="1"/>
  <c r="J83" i="8"/>
  <c r="K75" i="8"/>
  <c r="L75" i="8" s="1"/>
  <c r="J75" i="8"/>
  <c r="K67" i="8"/>
  <c r="L67" i="8" s="1"/>
  <c r="J67" i="8"/>
  <c r="K59" i="8"/>
  <c r="L59" i="8" s="1"/>
  <c r="J59" i="8"/>
  <c r="K51" i="8"/>
  <c r="L51" i="8" s="1"/>
  <c r="J51" i="8"/>
  <c r="K43" i="8"/>
  <c r="L43" i="8" s="1"/>
  <c r="J43" i="8"/>
  <c r="K35" i="8"/>
  <c r="L35" i="8" s="1"/>
  <c r="J35" i="8"/>
  <c r="K27" i="8"/>
  <c r="L27" i="8" s="1"/>
  <c r="J27" i="8"/>
  <c r="K19" i="8"/>
  <c r="L19" i="8" s="1"/>
  <c r="J19" i="8"/>
  <c r="O1465" i="8"/>
  <c r="P1465" i="8"/>
  <c r="Q1465" i="8" s="1"/>
  <c r="P1457" i="8"/>
  <c r="Q1457" i="8" s="1"/>
  <c r="O1457" i="8"/>
  <c r="P1449" i="8"/>
  <c r="Q1449" i="8" s="1"/>
  <c r="O1449" i="8"/>
  <c r="O1441" i="8"/>
  <c r="P1441" i="8"/>
  <c r="Q1441" i="8" s="1"/>
  <c r="O1433" i="8"/>
  <c r="P1433" i="8"/>
  <c r="Q1433" i="8" s="1"/>
  <c r="P1425" i="8"/>
  <c r="Q1425" i="8" s="1"/>
  <c r="O1425" i="8"/>
  <c r="P1417" i="8"/>
  <c r="Q1417" i="8" s="1"/>
  <c r="O1417" i="8"/>
  <c r="O1409" i="8"/>
  <c r="P1409" i="8"/>
  <c r="Q1409" i="8" s="1"/>
  <c r="O1401" i="8"/>
  <c r="P1401" i="8"/>
  <c r="Q1401" i="8" s="1"/>
  <c r="P1393" i="8"/>
  <c r="Q1393" i="8" s="1"/>
  <c r="O1393" i="8"/>
  <c r="P1385" i="8"/>
  <c r="Q1385" i="8" s="1"/>
  <c r="O1385" i="8"/>
  <c r="P1377" i="8"/>
  <c r="Q1377" i="8" s="1"/>
  <c r="O1377" i="8"/>
  <c r="P1369" i="8"/>
  <c r="Q1369" i="8" s="1"/>
  <c r="O1369" i="8"/>
  <c r="P1361" i="8"/>
  <c r="Q1361" i="8" s="1"/>
  <c r="O1361" i="8"/>
  <c r="P1353" i="8"/>
  <c r="Q1353" i="8" s="1"/>
  <c r="O1353" i="8"/>
  <c r="P1345" i="8"/>
  <c r="Q1345" i="8" s="1"/>
  <c r="O1345" i="8"/>
  <c r="P1337" i="8"/>
  <c r="Q1337" i="8" s="1"/>
  <c r="O1337" i="8"/>
  <c r="P1329" i="8"/>
  <c r="Q1329" i="8" s="1"/>
  <c r="O1329" i="8"/>
  <c r="P1321" i="8"/>
  <c r="Q1321" i="8" s="1"/>
  <c r="O1321" i="8"/>
  <c r="P1313" i="8"/>
  <c r="Q1313" i="8" s="1"/>
  <c r="O1313" i="8"/>
  <c r="P1305" i="8"/>
  <c r="Q1305" i="8" s="1"/>
  <c r="O1305" i="8"/>
  <c r="P1297" i="8"/>
  <c r="Q1297" i="8" s="1"/>
  <c r="O1297" i="8"/>
  <c r="P1289" i="8"/>
  <c r="Q1289" i="8" s="1"/>
  <c r="O1289" i="8"/>
  <c r="P1281" i="8"/>
  <c r="Q1281" i="8" s="1"/>
  <c r="O1281" i="8"/>
  <c r="P1273" i="8"/>
  <c r="Q1273" i="8" s="1"/>
  <c r="O1273" i="8"/>
  <c r="P1265" i="8"/>
  <c r="Q1265" i="8" s="1"/>
  <c r="O1265" i="8"/>
  <c r="P1257" i="8"/>
  <c r="Q1257" i="8" s="1"/>
  <c r="O1257" i="8"/>
  <c r="P1249" i="8"/>
  <c r="Q1249" i="8" s="1"/>
  <c r="O1249" i="8"/>
  <c r="P1241" i="8"/>
  <c r="Q1241" i="8" s="1"/>
  <c r="O1241" i="8"/>
  <c r="P1233" i="8"/>
  <c r="Q1233" i="8" s="1"/>
  <c r="O1233" i="8"/>
  <c r="P1217" i="8"/>
  <c r="Q1217" i="8" s="1"/>
  <c r="O1217" i="8"/>
  <c r="P1209" i="8"/>
  <c r="Q1209" i="8" s="1"/>
  <c r="O1209" i="8"/>
  <c r="P1201" i="8"/>
  <c r="Q1201" i="8" s="1"/>
  <c r="O1201" i="8"/>
  <c r="P1193" i="8"/>
  <c r="Q1193" i="8" s="1"/>
  <c r="O1193" i="8"/>
  <c r="P1185" i="8"/>
  <c r="Q1185" i="8" s="1"/>
  <c r="O1185" i="8"/>
  <c r="P1177" i="8"/>
  <c r="Q1177" i="8" s="1"/>
  <c r="O1177" i="8"/>
  <c r="P1169" i="8"/>
  <c r="Q1169" i="8" s="1"/>
  <c r="O1169" i="8"/>
  <c r="P1161" i="8"/>
  <c r="Q1161" i="8" s="1"/>
  <c r="O1161" i="8"/>
  <c r="P1153" i="8"/>
  <c r="Q1153" i="8" s="1"/>
  <c r="O1153" i="8"/>
  <c r="P1145" i="8"/>
  <c r="Q1145" i="8" s="1"/>
  <c r="O1145" i="8"/>
  <c r="P1137" i="8"/>
  <c r="Q1137" i="8" s="1"/>
  <c r="O1137" i="8"/>
  <c r="P1129" i="8"/>
  <c r="Q1129" i="8" s="1"/>
  <c r="O1129" i="8"/>
  <c r="P1121" i="8"/>
  <c r="Q1121" i="8" s="1"/>
  <c r="O1121" i="8"/>
  <c r="P1113" i="8"/>
  <c r="Q1113" i="8" s="1"/>
  <c r="O1113" i="8"/>
  <c r="P1105" i="8"/>
  <c r="Q1105" i="8" s="1"/>
  <c r="O1105" i="8"/>
  <c r="P1089" i="8"/>
  <c r="Q1089" i="8" s="1"/>
  <c r="O1089" i="8"/>
  <c r="P1081" i="8"/>
  <c r="Q1081" i="8" s="1"/>
  <c r="O1081" i="8"/>
  <c r="P1073" i="8"/>
  <c r="Q1073" i="8" s="1"/>
  <c r="O1073" i="8"/>
  <c r="P1065" i="8"/>
  <c r="Q1065" i="8" s="1"/>
  <c r="O1065" i="8"/>
  <c r="P1057" i="8"/>
  <c r="Q1057" i="8" s="1"/>
  <c r="O1057" i="8"/>
  <c r="P1049" i="8"/>
  <c r="Q1049" i="8" s="1"/>
  <c r="O1049" i="8"/>
  <c r="P1041" i="8"/>
  <c r="Q1041" i="8" s="1"/>
  <c r="O1041" i="8"/>
  <c r="P1033" i="8"/>
  <c r="Q1033" i="8" s="1"/>
  <c r="O1033" i="8"/>
  <c r="P1025" i="8"/>
  <c r="Q1025" i="8" s="1"/>
  <c r="O1025" i="8"/>
  <c r="P1017" i="8"/>
  <c r="Q1017" i="8" s="1"/>
  <c r="O1017" i="8"/>
  <c r="P1009" i="8"/>
  <c r="Q1009" i="8" s="1"/>
  <c r="O1009" i="8"/>
  <c r="P1001" i="8"/>
  <c r="Q1001" i="8" s="1"/>
  <c r="O1001" i="8"/>
  <c r="P993" i="8"/>
  <c r="Q993" i="8" s="1"/>
  <c r="O993" i="8"/>
  <c r="P985" i="8"/>
  <c r="Q985" i="8" s="1"/>
  <c r="O985" i="8"/>
  <c r="P977" i="8"/>
  <c r="Q977" i="8" s="1"/>
  <c r="O977" i="8"/>
  <c r="P969" i="8"/>
  <c r="Q969" i="8" s="1"/>
  <c r="O969" i="8"/>
  <c r="P961" i="8"/>
  <c r="Q961" i="8" s="1"/>
  <c r="O961" i="8"/>
  <c r="P953" i="8"/>
  <c r="Q953" i="8" s="1"/>
  <c r="O953" i="8"/>
  <c r="P945" i="8"/>
  <c r="Q945" i="8" s="1"/>
  <c r="O945" i="8"/>
  <c r="P937" i="8"/>
  <c r="Q937" i="8" s="1"/>
  <c r="O937" i="8"/>
  <c r="P929" i="8"/>
  <c r="Q929" i="8" s="1"/>
  <c r="O929" i="8"/>
  <c r="P921" i="8"/>
  <c r="Q921" i="8" s="1"/>
  <c r="O921" i="8"/>
  <c r="P913" i="8"/>
  <c r="Q913" i="8" s="1"/>
  <c r="O913" i="8"/>
  <c r="P905" i="8"/>
  <c r="Q905" i="8" s="1"/>
  <c r="O905" i="8"/>
  <c r="P897" i="8"/>
  <c r="Q897" i="8" s="1"/>
  <c r="O897" i="8"/>
  <c r="P889" i="8"/>
  <c r="Q889" i="8" s="1"/>
  <c r="O889" i="8"/>
  <c r="P881" i="8"/>
  <c r="Q881" i="8" s="1"/>
  <c r="O881" i="8"/>
  <c r="P873" i="8"/>
  <c r="Q873" i="8" s="1"/>
  <c r="O873" i="8"/>
  <c r="P865" i="8"/>
  <c r="Q865" i="8" s="1"/>
  <c r="O865" i="8"/>
  <c r="P857" i="8"/>
  <c r="Q857" i="8" s="1"/>
  <c r="O857" i="8"/>
  <c r="P849" i="8"/>
  <c r="Q849" i="8" s="1"/>
  <c r="O849" i="8"/>
  <c r="P841" i="8"/>
  <c r="Q841" i="8" s="1"/>
  <c r="O841" i="8"/>
  <c r="P833" i="8"/>
  <c r="Q833" i="8" s="1"/>
  <c r="O833" i="8"/>
  <c r="P825" i="8"/>
  <c r="Q825" i="8" s="1"/>
  <c r="O825" i="8"/>
  <c r="P817" i="8"/>
  <c r="Q817" i="8" s="1"/>
  <c r="O817" i="8"/>
  <c r="P809" i="8"/>
  <c r="Q809" i="8" s="1"/>
  <c r="O809" i="8"/>
  <c r="P801" i="8"/>
  <c r="Q801" i="8" s="1"/>
  <c r="O801" i="8"/>
  <c r="P793" i="8"/>
  <c r="Q793" i="8" s="1"/>
  <c r="O793" i="8"/>
  <c r="P785" i="8"/>
  <c r="Q785" i="8" s="1"/>
  <c r="O785" i="8"/>
  <c r="P777" i="8"/>
  <c r="Q777" i="8" s="1"/>
  <c r="O777" i="8"/>
  <c r="P769" i="8"/>
  <c r="Q769" i="8" s="1"/>
  <c r="O769" i="8"/>
  <c r="P761" i="8"/>
  <c r="Q761" i="8" s="1"/>
  <c r="O761" i="8"/>
  <c r="P753" i="8"/>
  <c r="Q753" i="8" s="1"/>
  <c r="O753" i="8"/>
  <c r="P745" i="8"/>
  <c r="Q745" i="8" s="1"/>
  <c r="O745" i="8"/>
  <c r="P737" i="8"/>
  <c r="Q737" i="8" s="1"/>
  <c r="O737" i="8"/>
  <c r="P729" i="8"/>
  <c r="Q729" i="8" s="1"/>
  <c r="O729" i="8"/>
  <c r="P721" i="8"/>
  <c r="Q721" i="8" s="1"/>
  <c r="O721" i="8"/>
  <c r="P705" i="8"/>
  <c r="Q705" i="8" s="1"/>
  <c r="O705" i="8"/>
  <c r="P697" i="8"/>
  <c r="Q697" i="8" s="1"/>
  <c r="O697" i="8"/>
  <c r="P689" i="8"/>
  <c r="Q689" i="8" s="1"/>
  <c r="O689" i="8"/>
  <c r="P681" i="8"/>
  <c r="Q681" i="8" s="1"/>
  <c r="O681" i="8"/>
  <c r="P673" i="8"/>
  <c r="Q673" i="8" s="1"/>
  <c r="O673" i="8"/>
  <c r="P665" i="8"/>
  <c r="Q665" i="8" s="1"/>
  <c r="O665" i="8"/>
  <c r="P657" i="8"/>
  <c r="Q657" i="8" s="1"/>
  <c r="O657" i="8"/>
  <c r="P649" i="8"/>
  <c r="Q649" i="8" s="1"/>
  <c r="O649" i="8"/>
  <c r="P641" i="8"/>
  <c r="Q641" i="8" s="1"/>
  <c r="O641" i="8"/>
  <c r="P633" i="8"/>
  <c r="Q633" i="8" s="1"/>
  <c r="O633" i="8"/>
  <c r="P625" i="8"/>
  <c r="Q625" i="8" s="1"/>
  <c r="O625" i="8"/>
  <c r="P617" i="8"/>
  <c r="Q617" i="8" s="1"/>
  <c r="O617" i="8"/>
  <c r="P609" i="8"/>
  <c r="Q609" i="8" s="1"/>
  <c r="O609" i="8"/>
  <c r="P601" i="8"/>
  <c r="Q601" i="8" s="1"/>
  <c r="O601" i="8"/>
  <c r="P593" i="8"/>
  <c r="Q593" i="8" s="1"/>
  <c r="O593" i="8"/>
  <c r="P577" i="8"/>
  <c r="Q577" i="8" s="1"/>
  <c r="O577" i="8"/>
  <c r="P569" i="8"/>
  <c r="Q569" i="8" s="1"/>
  <c r="O569" i="8"/>
  <c r="P561" i="8"/>
  <c r="Q561" i="8" s="1"/>
  <c r="O561" i="8"/>
  <c r="P553" i="8"/>
  <c r="Q553" i="8" s="1"/>
  <c r="O553" i="8"/>
  <c r="P545" i="8"/>
  <c r="Q545" i="8" s="1"/>
  <c r="O545" i="8"/>
  <c r="P537" i="8"/>
  <c r="Q537" i="8" s="1"/>
  <c r="O537" i="8"/>
  <c r="P529" i="8"/>
  <c r="Q529" i="8" s="1"/>
  <c r="O529" i="8"/>
  <c r="P521" i="8"/>
  <c r="Q521" i="8" s="1"/>
  <c r="O521" i="8"/>
  <c r="P513" i="8"/>
  <c r="Q513" i="8" s="1"/>
  <c r="O513" i="8"/>
  <c r="P505" i="8"/>
  <c r="Q505" i="8" s="1"/>
  <c r="O505" i="8"/>
  <c r="P497" i="8"/>
  <c r="Q497" i="8" s="1"/>
  <c r="O497" i="8"/>
  <c r="P489" i="8"/>
  <c r="Q489" i="8" s="1"/>
  <c r="O489" i="8"/>
  <c r="P481" i="8"/>
  <c r="Q481" i="8" s="1"/>
  <c r="O481" i="8"/>
  <c r="P473" i="8"/>
  <c r="Q473" i="8" s="1"/>
  <c r="O473" i="8"/>
  <c r="P465" i="8"/>
  <c r="Q465" i="8" s="1"/>
  <c r="O465" i="8"/>
  <c r="P457" i="8"/>
  <c r="Q457" i="8" s="1"/>
  <c r="O457" i="8"/>
  <c r="P449" i="8"/>
  <c r="Q449" i="8" s="1"/>
  <c r="O449" i="8"/>
  <c r="P441" i="8"/>
  <c r="Q441" i="8" s="1"/>
  <c r="O441" i="8"/>
  <c r="P433" i="8"/>
  <c r="Q433" i="8" s="1"/>
  <c r="O433" i="8"/>
  <c r="P425" i="8"/>
  <c r="Q425" i="8" s="1"/>
  <c r="O425" i="8"/>
  <c r="P417" i="8"/>
  <c r="Q417" i="8" s="1"/>
  <c r="O417" i="8"/>
  <c r="P409" i="8"/>
  <c r="Q409" i="8" s="1"/>
  <c r="O409" i="8"/>
  <c r="P401" i="8"/>
  <c r="Q401" i="8" s="1"/>
  <c r="O401" i="8"/>
  <c r="P393" i="8"/>
  <c r="Q393" i="8" s="1"/>
  <c r="O393" i="8"/>
  <c r="P385" i="8"/>
  <c r="Q385" i="8" s="1"/>
  <c r="O385" i="8"/>
  <c r="P377" i="8"/>
  <c r="Q377" i="8" s="1"/>
  <c r="O377" i="8"/>
  <c r="P369" i="8"/>
  <c r="Q369" i="8" s="1"/>
  <c r="O369" i="8"/>
  <c r="P361" i="8"/>
  <c r="Q361" i="8" s="1"/>
  <c r="O361" i="8"/>
  <c r="P353" i="8"/>
  <c r="Q353" i="8" s="1"/>
  <c r="O353" i="8"/>
  <c r="P345" i="8"/>
  <c r="Q345" i="8" s="1"/>
  <c r="O345" i="8"/>
  <c r="P337" i="8"/>
  <c r="Q337" i="8" s="1"/>
  <c r="O337" i="8"/>
  <c r="P329" i="8"/>
  <c r="Q329" i="8" s="1"/>
  <c r="O329" i="8"/>
  <c r="P321" i="8"/>
  <c r="Q321" i="8" s="1"/>
  <c r="O321" i="8"/>
  <c r="P313" i="8"/>
  <c r="Q313" i="8" s="1"/>
  <c r="O313" i="8"/>
  <c r="P305" i="8"/>
  <c r="Q305" i="8" s="1"/>
  <c r="O305" i="8"/>
  <c r="P297" i="8"/>
  <c r="Q297" i="8" s="1"/>
  <c r="O297" i="8"/>
  <c r="P289" i="8"/>
  <c r="Q289" i="8" s="1"/>
  <c r="O289" i="8"/>
  <c r="P281" i="8"/>
  <c r="Q281" i="8" s="1"/>
  <c r="O281" i="8"/>
  <c r="P273" i="8"/>
  <c r="Q273" i="8" s="1"/>
  <c r="O273" i="8"/>
  <c r="P265" i="8"/>
  <c r="Q265" i="8" s="1"/>
  <c r="O265" i="8"/>
  <c r="P257" i="8"/>
  <c r="Q257" i="8" s="1"/>
  <c r="O257" i="8"/>
  <c r="P249" i="8"/>
  <c r="Q249" i="8" s="1"/>
  <c r="O249" i="8"/>
  <c r="P241" i="8"/>
  <c r="Q241" i="8" s="1"/>
  <c r="O241" i="8"/>
  <c r="P233" i="8"/>
  <c r="Q233" i="8" s="1"/>
  <c r="O233" i="8"/>
  <c r="P225" i="8"/>
  <c r="Q225" i="8" s="1"/>
  <c r="O225" i="8"/>
  <c r="P217" i="8"/>
  <c r="Q217" i="8" s="1"/>
  <c r="O217" i="8"/>
  <c r="P209" i="8"/>
  <c r="Q209" i="8" s="1"/>
  <c r="O209" i="8"/>
  <c r="P201" i="8"/>
  <c r="Q201" i="8" s="1"/>
  <c r="O201" i="8"/>
  <c r="P193" i="8"/>
  <c r="Q193" i="8" s="1"/>
  <c r="O193" i="8"/>
  <c r="P185" i="8"/>
  <c r="Q185" i="8" s="1"/>
  <c r="O185" i="8"/>
  <c r="P177" i="8"/>
  <c r="Q177" i="8" s="1"/>
  <c r="O177" i="8"/>
  <c r="P169" i="8"/>
  <c r="Q169" i="8" s="1"/>
  <c r="O169" i="8"/>
  <c r="P161" i="8"/>
  <c r="Q161" i="8" s="1"/>
  <c r="O161" i="8"/>
  <c r="P153" i="8"/>
  <c r="Q153" i="8" s="1"/>
  <c r="O153" i="8"/>
  <c r="P145" i="8"/>
  <c r="Q145" i="8" s="1"/>
  <c r="O145" i="8"/>
  <c r="P137" i="8"/>
  <c r="Q137" i="8" s="1"/>
  <c r="O137" i="8"/>
  <c r="P129" i="8"/>
  <c r="Q129" i="8" s="1"/>
  <c r="O129" i="8"/>
  <c r="P121" i="8"/>
  <c r="Q121" i="8" s="1"/>
  <c r="O121" i="8"/>
  <c r="P113" i="8"/>
  <c r="Q113" i="8" s="1"/>
  <c r="O113" i="8"/>
  <c r="P105" i="8"/>
  <c r="Q105" i="8" s="1"/>
  <c r="O105" i="8"/>
  <c r="P97" i="8"/>
  <c r="Q97" i="8" s="1"/>
  <c r="O97" i="8"/>
  <c r="P89" i="8"/>
  <c r="Q89" i="8" s="1"/>
  <c r="O89" i="8"/>
  <c r="P81" i="8"/>
  <c r="Q81" i="8" s="1"/>
  <c r="O81" i="8"/>
  <c r="P73" i="8"/>
  <c r="Q73" i="8" s="1"/>
  <c r="O73" i="8"/>
  <c r="P65" i="8"/>
  <c r="Q65" i="8" s="1"/>
  <c r="O65" i="8"/>
  <c r="P57" i="8"/>
  <c r="Q57" i="8" s="1"/>
  <c r="O57" i="8"/>
  <c r="P49" i="8"/>
  <c r="Q49" i="8" s="1"/>
  <c r="O49" i="8"/>
  <c r="P41" i="8"/>
  <c r="Q41" i="8" s="1"/>
  <c r="O41" i="8"/>
  <c r="P33" i="8"/>
  <c r="Q33" i="8" s="1"/>
  <c r="O33" i="8"/>
  <c r="P25" i="8"/>
  <c r="Q25" i="8" s="1"/>
  <c r="O25" i="8"/>
  <c r="P17" i="8"/>
  <c r="Q17" i="8" s="1"/>
  <c r="O17" i="8"/>
  <c r="J1455" i="8"/>
  <c r="J1391" i="8"/>
  <c r="J1327" i="8"/>
  <c r="J1263" i="8"/>
  <c r="J1199" i="8"/>
  <c r="J1135" i="8"/>
  <c r="P1451" i="8"/>
  <c r="Q1451" i="8" s="1"/>
  <c r="O1451" i="8"/>
  <c r="P1427" i="8"/>
  <c r="Q1427" i="8" s="1"/>
  <c r="O1427" i="8"/>
  <c r="P1395" i="8"/>
  <c r="Q1395" i="8" s="1"/>
  <c r="O1395" i="8"/>
  <c r="P1371" i="8"/>
  <c r="Q1371" i="8" s="1"/>
  <c r="O1371" i="8"/>
  <c r="P1347" i="8"/>
  <c r="Q1347" i="8" s="1"/>
  <c r="O1347" i="8"/>
  <c r="P1323" i="8"/>
  <c r="Q1323" i="8" s="1"/>
  <c r="O1323" i="8"/>
  <c r="P1299" i="8"/>
  <c r="Q1299" i="8" s="1"/>
  <c r="O1299" i="8"/>
  <c r="P1275" i="8"/>
  <c r="Q1275" i="8" s="1"/>
  <c r="O1275" i="8"/>
  <c r="P1251" i="8"/>
  <c r="Q1251" i="8" s="1"/>
  <c r="O1251" i="8"/>
  <c r="P1235" i="8"/>
  <c r="Q1235" i="8" s="1"/>
  <c r="O1235" i="8"/>
  <c r="P1219" i="8"/>
  <c r="Q1219" i="8" s="1"/>
  <c r="O1219" i="8"/>
  <c r="P1195" i="8"/>
  <c r="Q1195" i="8" s="1"/>
  <c r="O1195" i="8"/>
  <c r="P1171" i="8"/>
  <c r="Q1171" i="8" s="1"/>
  <c r="O1171" i="8"/>
  <c r="P1147" i="8"/>
  <c r="Q1147" i="8" s="1"/>
  <c r="O1147" i="8"/>
  <c r="P1123" i="8"/>
  <c r="Q1123" i="8" s="1"/>
  <c r="O1123" i="8"/>
  <c r="P1099" i="8"/>
  <c r="Q1099" i="8" s="1"/>
  <c r="O1099" i="8"/>
  <c r="P1075" i="8"/>
  <c r="Q1075" i="8" s="1"/>
  <c r="O1075" i="8"/>
  <c r="P1051" i="8"/>
  <c r="Q1051" i="8" s="1"/>
  <c r="O1051" i="8"/>
  <c r="P1027" i="8"/>
  <c r="Q1027" i="8" s="1"/>
  <c r="O1027" i="8"/>
  <c r="P1003" i="8"/>
  <c r="Q1003" i="8" s="1"/>
  <c r="O1003" i="8"/>
  <c r="P979" i="8"/>
  <c r="Q979" i="8" s="1"/>
  <c r="O979" i="8"/>
  <c r="P955" i="8"/>
  <c r="Q955" i="8" s="1"/>
  <c r="O955" i="8"/>
  <c r="P931" i="8"/>
  <c r="Q931" i="8" s="1"/>
  <c r="O931" i="8"/>
  <c r="P907" i="8"/>
  <c r="Q907" i="8" s="1"/>
  <c r="O907" i="8"/>
  <c r="P883" i="8"/>
  <c r="Q883" i="8" s="1"/>
  <c r="O883" i="8"/>
  <c r="P859" i="8"/>
  <c r="Q859" i="8" s="1"/>
  <c r="O859" i="8"/>
  <c r="P835" i="8"/>
  <c r="Q835" i="8" s="1"/>
  <c r="O835" i="8"/>
  <c r="P803" i="8"/>
  <c r="Q803" i="8" s="1"/>
  <c r="O803" i="8"/>
  <c r="P779" i="8"/>
  <c r="Q779" i="8" s="1"/>
  <c r="O779" i="8"/>
  <c r="P747" i="8"/>
  <c r="Q747" i="8" s="1"/>
  <c r="O747" i="8"/>
  <c r="P723" i="8"/>
  <c r="Q723" i="8" s="1"/>
  <c r="O723" i="8"/>
  <c r="P699" i="8"/>
  <c r="Q699" i="8" s="1"/>
  <c r="O699" i="8"/>
  <c r="P667" i="8"/>
  <c r="Q667" i="8" s="1"/>
  <c r="O667" i="8"/>
  <c r="P643" i="8"/>
  <c r="Q643" i="8" s="1"/>
  <c r="O643" i="8"/>
  <c r="P619" i="8"/>
  <c r="Q619" i="8" s="1"/>
  <c r="O619" i="8"/>
  <c r="P595" i="8"/>
  <c r="Q595" i="8" s="1"/>
  <c r="O595" i="8"/>
  <c r="P563" i="8"/>
  <c r="Q563" i="8" s="1"/>
  <c r="O563" i="8"/>
  <c r="P539" i="8"/>
  <c r="Q539" i="8" s="1"/>
  <c r="O539" i="8"/>
  <c r="P515" i="8"/>
  <c r="Q515" i="8" s="1"/>
  <c r="O515" i="8"/>
  <c r="P491" i="8"/>
  <c r="Q491" i="8" s="1"/>
  <c r="O491" i="8"/>
  <c r="P467" i="8"/>
  <c r="Q467" i="8" s="1"/>
  <c r="O467" i="8"/>
  <c r="P443" i="8"/>
  <c r="Q443" i="8" s="1"/>
  <c r="O443" i="8"/>
  <c r="P419" i="8"/>
  <c r="Q419" i="8" s="1"/>
  <c r="O419" i="8"/>
  <c r="P395" i="8"/>
  <c r="Q395" i="8" s="1"/>
  <c r="O395" i="8"/>
  <c r="P371" i="8"/>
  <c r="Q371" i="8" s="1"/>
  <c r="O371" i="8"/>
  <c r="P347" i="8"/>
  <c r="Q347" i="8" s="1"/>
  <c r="O347" i="8"/>
  <c r="P323" i="8"/>
  <c r="Q323" i="8" s="1"/>
  <c r="O323" i="8"/>
  <c r="P307" i="8"/>
  <c r="Q307" i="8" s="1"/>
  <c r="O307" i="8"/>
  <c r="P283" i="8"/>
  <c r="Q283" i="8" s="1"/>
  <c r="O283" i="8"/>
  <c r="P259" i="8"/>
  <c r="Q259" i="8" s="1"/>
  <c r="O259" i="8"/>
  <c r="P235" i="8"/>
  <c r="Q235" i="8" s="1"/>
  <c r="O235" i="8"/>
  <c r="P219" i="8"/>
  <c r="Q219" i="8" s="1"/>
  <c r="O219" i="8"/>
  <c r="O195" i="8"/>
  <c r="P195" i="8"/>
  <c r="Q195" i="8" s="1"/>
  <c r="P171" i="8"/>
  <c r="Q171" i="8" s="1"/>
  <c r="O171" i="8"/>
  <c r="P155" i="8"/>
  <c r="Q155" i="8" s="1"/>
  <c r="O155" i="8"/>
  <c r="P123" i="8"/>
  <c r="Q123" i="8" s="1"/>
  <c r="O123" i="8"/>
  <c r="P99" i="8"/>
  <c r="Q99" i="8" s="1"/>
  <c r="O99" i="8"/>
  <c r="P83" i="8"/>
  <c r="Q83" i="8" s="1"/>
  <c r="O83" i="8"/>
  <c r="P67" i="8"/>
  <c r="Q67" i="8" s="1"/>
  <c r="O67" i="8"/>
  <c r="P35" i="8"/>
  <c r="Q35" i="8" s="1"/>
  <c r="O35" i="8"/>
  <c r="P11" i="8"/>
  <c r="Q11" i="8" s="1"/>
  <c r="O11" i="8"/>
  <c r="K1082" i="8"/>
  <c r="L1082" i="8" s="1"/>
  <c r="J1082" i="8"/>
  <c r="K1074" i="8"/>
  <c r="L1074" i="8" s="1"/>
  <c r="J1074" i="8"/>
  <c r="K1066" i="8"/>
  <c r="L1066" i="8" s="1"/>
  <c r="J1066" i="8"/>
  <c r="K1058" i="8"/>
  <c r="L1058" i="8" s="1"/>
  <c r="J1058" i="8"/>
  <c r="K1050" i="8"/>
  <c r="L1050" i="8" s="1"/>
  <c r="J1050" i="8"/>
  <c r="K1042" i="8"/>
  <c r="L1042" i="8" s="1"/>
  <c r="J1042" i="8"/>
  <c r="K1034" i="8"/>
  <c r="L1034" i="8" s="1"/>
  <c r="J1034" i="8"/>
  <c r="K1026" i="8"/>
  <c r="L1026" i="8" s="1"/>
  <c r="J1026" i="8"/>
  <c r="K1018" i="8"/>
  <c r="L1018" i="8" s="1"/>
  <c r="J1018" i="8"/>
  <c r="K1010" i="8"/>
  <c r="L1010" i="8" s="1"/>
  <c r="J1010" i="8"/>
  <c r="K1002" i="8"/>
  <c r="L1002" i="8" s="1"/>
  <c r="J1002" i="8"/>
  <c r="K994" i="8"/>
  <c r="L994" i="8" s="1"/>
  <c r="J994" i="8"/>
  <c r="K986" i="8"/>
  <c r="L986" i="8" s="1"/>
  <c r="J986" i="8"/>
  <c r="K978" i="8"/>
  <c r="L978" i="8" s="1"/>
  <c r="J978" i="8"/>
  <c r="K970" i="8"/>
  <c r="L970" i="8" s="1"/>
  <c r="J970" i="8"/>
  <c r="K962" i="8"/>
  <c r="L962" i="8" s="1"/>
  <c r="J962" i="8"/>
  <c r="K954" i="8"/>
  <c r="L954" i="8" s="1"/>
  <c r="J954" i="8"/>
  <c r="K946" i="8"/>
  <c r="L946" i="8" s="1"/>
  <c r="J946" i="8"/>
  <c r="K938" i="8"/>
  <c r="L938" i="8" s="1"/>
  <c r="J938" i="8"/>
  <c r="K930" i="8"/>
  <c r="L930" i="8" s="1"/>
  <c r="J930" i="8"/>
  <c r="K922" i="8"/>
  <c r="L922" i="8" s="1"/>
  <c r="J922" i="8"/>
  <c r="K914" i="8"/>
  <c r="L914" i="8" s="1"/>
  <c r="J914" i="8"/>
  <c r="K906" i="8"/>
  <c r="L906" i="8" s="1"/>
  <c r="J906" i="8"/>
  <c r="K898" i="8"/>
  <c r="L898" i="8" s="1"/>
  <c r="J898" i="8"/>
  <c r="K890" i="8"/>
  <c r="L890" i="8" s="1"/>
  <c r="J890" i="8"/>
  <c r="K882" i="8"/>
  <c r="L882" i="8" s="1"/>
  <c r="J882" i="8"/>
  <c r="K874" i="8"/>
  <c r="L874" i="8" s="1"/>
  <c r="J874" i="8"/>
  <c r="K866" i="8"/>
  <c r="L866" i="8" s="1"/>
  <c r="J866" i="8"/>
  <c r="K858" i="8"/>
  <c r="L858" i="8" s="1"/>
  <c r="J858" i="8"/>
  <c r="K850" i="8"/>
  <c r="L850" i="8" s="1"/>
  <c r="J850" i="8"/>
  <c r="K842" i="8"/>
  <c r="L842" i="8" s="1"/>
  <c r="J842" i="8"/>
  <c r="K834" i="8"/>
  <c r="L834" i="8" s="1"/>
  <c r="J834" i="8"/>
  <c r="K826" i="8"/>
  <c r="L826" i="8" s="1"/>
  <c r="J826" i="8"/>
  <c r="K818" i="8"/>
  <c r="L818" i="8" s="1"/>
  <c r="J818" i="8"/>
  <c r="K810" i="8"/>
  <c r="L810" i="8" s="1"/>
  <c r="J810" i="8"/>
  <c r="K802" i="8"/>
  <c r="L802" i="8" s="1"/>
  <c r="J802" i="8"/>
  <c r="K794" i="8"/>
  <c r="L794" i="8" s="1"/>
  <c r="J794" i="8"/>
  <c r="K786" i="8"/>
  <c r="L786" i="8" s="1"/>
  <c r="J786" i="8"/>
  <c r="K778" i="8"/>
  <c r="L778" i="8" s="1"/>
  <c r="J778" i="8"/>
  <c r="K770" i="8"/>
  <c r="L770" i="8" s="1"/>
  <c r="J770" i="8"/>
  <c r="K762" i="8"/>
  <c r="L762" i="8" s="1"/>
  <c r="J762" i="8"/>
  <c r="K754" i="8"/>
  <c r="L754" i="8" s="1"/>
  <c r="J754" i="8"/>
  <c r="K746" i="8"/>
  <c r="L746" i="8" s="1"/>
  <c r="J746" i="8"/>
  <c r="K738" i="8"/>
  <c r="L738" i="8" s="1"/>
  <c r="J738" i="8"/>
  <c r="K730" i="8"/>
  <c r="L730" i="8" s="1"/>
  <c r="J730" i="8"/>
  <c r="K722" i="8"/>
  <c r="L722" i="8" s="1"/>
  <c r="J722" i="8"/>
  <c r="K714" i="8"/>
  <c r="L714" i="8" s="1"/>
  <c r="J714" i="8"/>
  <c r="K706" i="8"/>
  <c r="L706" i="8" s="1"/>
  <c r="J706" i="8"/>
  <c r="K698" i="8"/>
  <c r="L698" i="8" s="1"/>
  <c r="J698" i="8"/>
  <c r="K690" i="8"/>
  <c r="L690" i="8" s="1"/>
  <c r="J690" i="8"/>
  <c r="K682" i="8"/>
  <c r="L682" i="8" s="1"/>
  <c r="J682" i="8"/>
  <c r="K674" i="8"/>
  <c r="L674" i="8" s="1"/>
  <c r="J674" i="8"/>
  <c r="K666" i="8"/>
  <c r="L666" i="8" s="1"/>
  <c r="J666" i="8"/>
  <c r="K658" i="8"/>
  <c r="L658" i="8" s="1"/>
  <c r="J658" i="8"/>
  <c r="K650" i="8"/>
  <c r="L650" i="8" s="1"/>
  <c r="J650" i="8"/>
  <c r="K642" i="8"/>
  <c r="L642" i="8" s="1"/>
  <c r="J642" i="8"/>
  <c r="K634" i="8"/>
  <c r="L634" i="8" s="1"/>
  <c r="J634" i="8"/>
  <c r="K626" i="8"/>
  <c r="L626" i="8" s="1"/>
  <c r="J626" i="8"/>
  <c r="K618" i="8"/>
  <c r="L618" i="8" s="1"/>
  <c r="J618" i="8"/>
  <c r="K610" i="8"/>
  <c r="L610" i="8" s="1"/>
  <c r="J610" i="8"/>
  <c r="K602" i="8"/>
  <c r="L602" i="8" s="1"/>
  <c r="J602" i="8"/>
  <c r="K594" i="8"/>
  <c r="L594" i="8" s="1"/>
  <c r="J594" i="8"/>
  <c r="K586" i="8"/>
  <c r="L586" i="8" s="1"/>
  <c r="J586" i="8"/>
  <c r="K578" i="8"/>
  <c r="L578" i="8" s="1"/>
  <c r="J578" i="8"/>
  <c r="K570" i="8"/>
  <c r="L570" i="8" s="1"/>
  <c r="J570" i="8"/>
  <c r="K562" i="8"/>
  <c r="L562" i="8" s="1"/>
  <c r="J562" i="8"/>
  <c r="K554" i="8"/>
  <c r="L554" i="8" s="1"/>
  <c r="J554" i="8"/>
  <c r="K546" i="8"/>
  <c r="L546" i="8" s="1"/>
  <c r="J546" i="8"/>
  <c r="K538" i="8"/>
  <c r="L538" i="8" s="1"/>
  <c r="J538" i="8"/>
  <c r="K530" i="8"/>
  <c r="L530" i="8" s="1"/>
  <c r="J530" i="8"/>
  <c r="K522" i="8"/>
  <c r="L522" i="8" s="1"/>
  <c r="J522" i="8"/>
  <c r="K514" i="8"/>
  <c r="L514" i="8" s="1"/>
  <c r="J514" i="8"/>
  <c r="K506" i="8"/>
  <c r="L506" i="8" s="1"/>
  <c r="J506" i="8"/>
  <c r="K498" i="8"/>
  <c r="L498" i="8" s="1"/>
  <c r="J498" i="8"/>
  <c r="K490" i="8"/>
  <c r="L490" i="8" s="1"/>
  <c r="J490" i="8"/>
  <c r="K482" i="8"/>
  <c r="L482" i="8" s="1"/>
  <c r="J482" i="8"/>
  <c r="K474" i="8"/>
  <c r="L474" i="8" s="1"/>
  <c r="J474" i="8"/>
  <c r="K466" i="8"/>
  <c r="L466" i="8" s="1"/>
  <c r="J466" i="8"/>
  <c r="K458" i="8"/>
  <c r="L458" i="8" s="1"/>
  <c r="J458" i="8"/>
  <c r="K450" i="8"/>
  <c r="L450" i="8" s="1"/>
  <c r="J450" i="8"/>
  <c r="K442" i="8"/>
  <c r="L442" i="8" s="1"/>
  <c r="J442" i="8"/>
  <c r="K434" i="8"/>
  <c r="L434" i="8" s="1"/>
  <c r="J434" i="8"/>
  <c r="K426" i="8"/>
  <c r="L426" i="8" s="1"/>
  <c r="J426" i="8"/>
  <c r="K418" i="8"/>
  <c r="L418" i="8" s="1"/>
  <c r="J418" i="8"/>
  <c r="K410" i="8"/>
  <c r="L410" i="8" s="1"/>
  <c r="J410" i="8"/>
  <c r="K402" i="8"/>
  <c r="L402" i="8" s="1"/>
  <c r="J402" i="8"/>
  <c r="K394" i="8"/>
  <c r="L394" i="8" s="1"/>
  <c r="J394" i="8"/>
  <c r="K386" i="8"/>
  <c r="L386" i="8" s="1"/>
  <c r="J386" i="8"/>
  <c r="K378" i="8"/>
  <c r="L378" i="8" s="1"/>
  <c r="J378" i="8"/>
  <c r="K370" i="8"/>
  <c r="L370" i="8" s="1"/>
  <c r="J370" i="8"/>
  <c r="K362" i="8"/>
  <c r="L362" i="8" s="1"/>
  <c r="J362" i="8"/>
  <c r="K354" i="8"/>
  <c r="L354" i="8" s="1"/>
  <c r="J354" i="8"/>
  <c r="K346" i="8"/>
  <c r="L346" i="8" s="1"/>
  <c r="J346" i="8"/>
  <c r="K338" i="8"/>
  <c r="L338" i="8" s="1"/>
  <c r="J338" i="8"/>
  <c r="K330" i="8"/>
  <c r="L330" i="8" s="1"/>
  <c r="J330" i="8"/>
  <c r="K322" i="8"/>
  <c r="L322" i="8" s="1"/>
  <c r="J322" i="8"/>
  <c r="K314" i="8"/>
  <c r="L314" i="8" s="1"/>
  <c r="J314" i="8"/>
  <c r="K306" i="8"/>
  <c r="L306" i="8" s="1"/>
  <c r="J306" i="8"/>
  <c r="K298" i="8"/>
  <c r="L298" i="8" s="1"/>
  <c r="J298" i="8"/>
  <c r="K290" i="8"/>
  <c r="L290" i="8" s="1"/>
  <c r="J290" i="8"/>
  <c r="K282" i="8"/>
  <c r="L282" i="8" s="1"/>
  <c r="J282" i="8"/>
  <c r="K274" i="8"/>
  <c r="L274" i="8" s="1"/>
  <c r="J274" i="8"/>
  <c r="K266" i="8"/>
  <c r="L266" i="8" s="1"/>
  <c r="J266" i="8"/>
  <c r="K258" i="8"/>
  <c r="L258" i="8" s="1"/>
  <c r="J258" i="8"/>
  <c r="K250" i="8"/>
  <c r="L250" i="8" s="1"/>
  <c r="J250" i="8"/>
  <c r="K242" i="8"/>
  <c r="L242" i="8" s="1"/>
  <c r="J242" i="8"/>
  <c r="K234" i="8"/>
  <c r="L234" i="8" s="1"/>
  <c r="J234" i="8"/>
  <c r="K226" i="8"/>
  <c r="L226" i="8" s="1"/>
  <c r="J226" i="8"/>
  <c r="K218" i="8"/>
  <c r="L218" i="8" s="1"/>
  <c r="J218" i="8"/>
  <c r="K210" i="8"/>
  <c r="L210" i="8" s="1"/>
  <c r="J210" i="8"/>
  <c r="K202" i="8"/>
  <c r="L202" i="8" s="1"/>
  <c r="J202" i="8"/>
  <c r="K194" i="8"/>
  <c r="L194" i="8" s="1"/>
  <c r="J194" i="8"/>
  <c r="K186" i="8"/>
  <c r="L186" i="8" s="1"/>
  <c r="J186" i="8"/>
  <c r="K178" i="8"/>
  <c r="L178" i="8" s="1"/>
  <c r="J178" i="8"/>
  <c r="K170" i="8"/>
  <c r="L170" i="8" s="1"/>
  <c r="J170" i="8"/>
  <c r="K162" i="8"/>
  <c r="L162" i="8" s="1"/>
  <c r="J162" i="8"/>
  <c r="K154" i="8"/>
  <c r="L154" i="8" s="1"/>
  <c r="J154" i="8"/>
  <c r="K146" i="8"/>
  <c r="L146" i="8" s="1"/>
  <c r="J146" i="8"/>
  <c r="K138" i="8"/>
  <c r="L138" i="8" s="1"/>
  <c r="J138" i="8"/>
  <c r="K130" i="8"/>
  <c r="L130" i="8" s="1"/>
  <c r="J130" i="8"/>
  <c r="K122" i="8"/>
  <c r="L122" i="8" s="1"/>
  <c r="J122" i="8"/>
  <c r="K114" i="8"/>
  <c r="L114" i="8" s="1"/>
  <c r="J114" i="8"/>
  <c r="K106" i="8"/>
  <c r="L106" i="8" s="1"/>
  <c r="J106" i="8"/>
  <c r="K98" i="8"/>
  <c r="L98" i="8" s="1"/>
  <c r="J98" i="8"/>
  <c r="K90" i="8"/>
  <c r="L90" i="8" s="1"/>
  <c r="J90" i="8"/>
  <c r="K82" i="8"/>
  <c r="L82" i="8" s="1"/>
  <c r="J82" i="8"/>
  <c r="K74" i="8"/>
  <c r="L74" i="8" s="1"/>
  <c r="J74" i="8"/>
  <c r="K66" i="8"/>
  <c r="L66" i="8" s="1"/>
  <c r="J66" i="8"/>
  <c r="K58" i="8"/>
  <c r="L58" i="8" s="1"/>
  <c r="J58" i="8"/>
  <c r="K50" i="8"/>
  <c r="L50" i="8" s="1"/>
  <c r="J50" i="8"/>
  <c r="K42" i="8"/>
  <c r="L42" i="8" s="1"/>
  <c r="J42" i="8"/>
  <c r="K34" i="8"/>
  <c r="L34" i="8" s="1"/>
  <c r="J34" i="8"/>
  <c r="K26" i="8"/>
  <c r="L26" i="8" s="1"/>
  <c r="J26" i="8"/>
  <c r="K18" i="8"/>
  <c r="L18" i="8" s="1"/>
  <c r="J18" i="8"/>
  <c r="P8" i="8"/>
  <c r="Q8" i="8" s="1"/>
  <c r="O8" i="8"/>
  <c r="P1464" i="8"/>
  <c r="Q1464" i="8" s="1"/>
  <c r="O1464" i="8"/>
  <c r="P1456" i="8"/>
  <c r="Q1456" i="8" s="1"/>
  <c r="O1456" i="8"/>
  <c r="P1448" i="8"/>
  <c r="Q1448" i="8" s="1"/>
  <c r="O1448" i="8"/>
  <c r="P1440" i="8"/>
  <c r="Q1440" i="8" s="1"/>
  <c r="O1440" i="8"/>
  <c r="P1432" i="8"/>
  <c r="Q1432" i="8" s="1"/>
  <c r="O1432" i="8"/>
  <c r="P1424" i="8"/>
  <c r="Q1424" i="8" s="1"/>
  <c r="O1424" i="8"/>
  <c r="P1416" i="8"/>
  <c r="Q1416" i="8" s="1"/>
  <c r="O1416" i="8"/>
  <c r="P1408" i="8"/>
  <c r="Q1408" i="8" s="1"/>
  <c r="O1408" i="8"/>
  <c r="P1400" i="8"/>
  <c r="Q1400" i="8" s="1"/>
  <c r="O1400" i="8"/>
  <c r="P1392" i="8"/>
  <c r="Q1392" i="8" s="1"/>
  <c r="O1392" i="8"/>
  <c r="P1384" i="8"/>
  <c r="Q1384" i="8" s="1"/>
  <c r="O1384" i="8"/>
  <c r="P1376" i="8"/>
  <c r="Q1376" i="8" s="1"/>
  <c r="O1376" i="8"/>
  <c r="P1368" i="8"/>
  <c r="Q1368" i="8" s="1"/>
  <c r="O1368" i="8"/>
  <c r="P1360" i="8"/>
  <c r="Q1360" i="8" s="1"/>
  <c r="O1360" i="8"/>
  <c r="P1352" i="8"/>
  <c r="Q1352" i="8" s="1"/>
  <c r="O1352" i="8"/>
  <c r="O1344" i="8"/>
  <c r="P1344" i="8"/>
  <c r="Q1344" i="8" s="1"/>
  <c r="P1336" i="8"/>
  <c r="Q1336" i="8" s="1"/>
  <c r="O1336" i="8"/>
  <c r="P1328" i="8"/>
  <c r="Q1328" i="8" s="1"/>
  <c r="O1328" i="8"/>
  <c r="P1320" i="8"/>
  <c r="Q1320" i="8" s="1"/>
  <c r="O1320" i="8"/>
  <c r="P1312" i="8"/>
  <c r="Q1312" i="8" s="1"/>
  <c r="O1312" i="8"/>
  <c r="P1304" i="8"/>
  <c r="Q1304" i="8" s="1"/>
  <c r="O1304" i="8"/>
  <c r="P1296" i="8"/>
  <c r="Q1296" i="8" s="1"/>
  <c r="O1296" i="8"/>
  <c r="P1288" i="8"/>
  <c r="Q1288" i="8" s="1"/>
  <c r="O1288" i="8"/>
  <c r="P1280" i="8"/>
  <c r="Q1280" i="8" s="1"/>
  <c r="O1280" i="8"/>
  <c r="P1272" i="8"/>
  <c r="Q1272" i="8" s="1"/>
  <c r="O1272" i="8"/>
  <c r="P1264" i="8"/>
  <c r="Q1264" i="8" s="1"/>
  <c r="O1264" i="8"/>
  <c r="P1256" i="8"/>
  <c r="Q1256" i="8" s="1"/>
  <c r="O1256" i="8"/>
  <c r="P1248" i="8"/>
  <c r="Q1248" i="8" s="1"/>
  <c r="O1248" i="8"/>
  <c r="P1240" i="8"/>
  <c r="Q1240" i="8" s="1"/>
  <c r="O1240" i="8"/>
  <c r="P1232" i="8"/>
  <c r="Q1232" i="8" s="1"/>
  <c r="O1232" i="8"/>
  <c r="P1224" i="8"/>
  <c r="Q1224" i="8" s="1"/>
  <c r="O1224" i="8"/>
  <c r="P1216" i="8"/>
  <c r="Q1216" i="8" s="1"/>
  <c r="O1216" i="8"/>
  <c r="P1208" i="8"/>
  <c r="Q1208" i="8" s="1"/>
  <c r="O1208" i="8"/>
  <c r="P1200" i="8"/>
  <c r="Q1200" i="8" s="1"/>
  <c r="O1200" i="8"/>
  <c r="P1192" i="8"/>
  <c r="Q1192" i="8" s="1"/>
  <c r="O1192" i="8"/>
  <c r="P1184" i="8"/>
  <c r="Q1184" i="8" s="1"/>
  <c r="O1184" i="8"/>
  <c r="P1176" i="8"/>
  <c r="Q1176" i="8" s="1"/>
  <c r="O1176" i="8"/>
  <c r="P1168" i="8"/>
  <c r="Q1168" i="8" s="1"/>
  <c r="O1168" i="8"/>
  <c r="P1160" i="8"/>
  <c r="Q1160" i="8" s="1"/>
  <c r="O1160" i="8"/>
  <c r="P1152" i="8"/>
  <c r="Q1152" i="8" s="1"/>
  <c r="O1152" i="8"/>
  <c r="P1144" i="8"/>
  <c r="Q1144" i="8" s="1"/>
  <c r="O1144" i="8"/>
  <c r="P1136" i="8"/>
  <c r="Q1136" i="8" s="1"/>
  <c r="O1136" i="8"/>
  <c r="P1128" i="8"/>
  <c r="Q1128" i="8" s="1"/>
  <c r="O1128" i="8"/>
  <c r="P1120" i="8"/>
  <c r="Q1120" i="8" s="1"/>
  <c r="O1120" i="8"/>
  <c r="P1112" i="8"/>
  <c r="Q1112" i="8" s="1"/>
  <c r="O1112" i="8"/>
  <c r="P1104" i="8"/>
  <c r="Q1104" i="8" s="1"/>
  <c r="O1104" i="8"/>
  <c r="P1096" i="8"/>
  <c r="Q1096" i="8" s="1"/>
  <c r="O1096" i="8"/>
  <c r="P1088" i="8"/>
  <c r="Q1088" i="8" s="1"/>
  <c r="O1088" i="8"/>
  <c r="P1080" i="8"/>
  <c r="Q1080" i="8" s="1"/>
  <c r="O1080" i="8"/>
  <c r="P1072" i="8"/>
  <c r="Q1072" i="8" s="1"/>
  <c r="O1072" i="8"/>
  <c r="P1064" i="8"/>
  <c r="Q1064" i="8" s="1"/>
  <c r="O1064" i="8"/>
  <c r="P1056" i="8"/>
  <c r="Q1056" i="8" s="1"/>
  <c r="O1056" i="8"/>
  <c r="P1048" i="8"/>
  <c r="Q1048" i="8" s="1"/>
  <c r="O1048" i="8"/>
  <c r="P1040" i="8"/>
  <c r="Q1040" i="8" s="1"/>
  <c r="O1040" i="8"/>
  <c r="P1032" i="8"/>
  <c r="Q1032" i="8" s="1"/>
  <c r="O1032" i="8"/>
  <c r="P1024" i="8"/>
  <c r="Q1024" i="8" s="1"/>
  <c r="O1024" i="8"/>
  <c r="P1016" i="8"/>
  <c r="Q1016" i="8" s="1"/>
  <c r="O1016" i="8"/>
  <c r="P1008" i="8"/>
  <c r="Q1008" i="8" s="1"/>
  <c r="O1008" i="8"/>
  <c r="P1000" i="8"/>
  <c r="Q1000" i="8" s="1"/>
  <c r="O1000" i="8"/>
  <c r="P992" i="8"/>
  <c r="Q992" i="8" s="1"/>
  <c r="O992" i="8"/>
  <c r="P984" i="8"/>
  <c r="Q984" i="8" s="1"/>
  <c r="O984" i="8"/>
  <c r="P976" i="8"/>
  <c r="Q976" i="8" s="1"/>
  <c r="O976" i="8"/>
  <c r="P968" i="8"/>
  <c r="Q968" i="8" s="1"/>
  <c r="O968" i="8"/>
  <c r="P960" i="8"/>
  <c r="Q960" i="8" s="1"/>
  <c r="O960" i="8"/>
  <c r="P952" i="8"/>
  <c r="Q952" i="8" s="1"/>
  <c r="O952" i="8"/>
  <c r="P944" i="8"/>
  <c r="Q944" i="8" s="1"/>
  <c r="O944" i="8"/>
  <c r="P936" i="8"/>
  <c r="Q936" i="8" s="1"/>
  <c r="O936" i="8"/>
  <c r="P928" i="8"/>
  <c r="Q928" i="8" s="1"/>
  <c r="O928" i="8"/>
  <c r="P920" i="8"/>
  <c r="Q920" i="8" s="1"/>
  <c r="O920" i="8"/>
  <c r="P912" i="8"/>
  <c r="Q912" i="8" s="1"/>
  <c r="O912" i="8"/>
  <c r="P904" i="8"/>
  <c r="Q904" i="8" s="1"/>
  <c r="O904" i="8"/>
  <c r="P896" i="8"/>
  <c r="Q896" i="8" s="1"/>
  <c r="O896" i="8"/>
  <c r="P888" i="8"/>
  <c r="Q888" i="8" s="1"/>
  <c r="O888" i="8"/>
  <c r="P880" i="8"/>
  <c r="Q880" i="8" s="1"/>
  <c r="O880" i="8"/>
  <c r="P872" i="8"/>
  <c r="Q872" i="8" s="1"/>
  <c r="O872" i="8"/>
  <c r="P864" i="8"/>
  <c r="Q864" i="8" s="1"/>
  <c r="O864" i="8"/>
  <c r="P856" i="8"/>
  <c r="Q856" i="8" s="1"/>
  <c r="O856" i="8"/>
  <c r="P848" i="8"/>
  <c r="Q848" i="8" s="1"/>
  <c r="O848" i="8"/>
  <c r="P840" i="8"/>
  <c r="Q840" i="8" s="1"/>
  <c r="O840" i="8"/>
  <c r="P832" i="8"/>
  <c r="Q832" i="8" s="1"/>
  <c r="O832" i="8"/>
  <c r="P824" i="8"/>
  <c r="Q824" i="8" s="1"/>
  <c r="O824" i="8"/>
  <c r="P816" i="8"/>
  <c r="Q816" i="8" s="1"/>
  <c r="O816" i="8"/>
  <c r="P808" i="8"/>
  <c r="Q808" i="8" s="1"/>
  <c r="O808" i="8"/>
  <c r="P800" i="8"/>
  <c r="Q800" i="8" s="1"/>
  <c r="O800" i="8"/>
  <c r="P792" i="8"/>
  <c r="Q792" i="8" s="1"/>
  <c r="O792" i="8"/>
  <c r="P784" i="8"/>
  <c r="Q784" i="8" s="1"/>
  <c r="O784" i="8"/>
  <c r="P776" i="8"/>
  <c r="Q776" i="8" s="1"/>
  <c r="O776" i="8"/>
  <c r="P768" i="8"/>
  <c r="Q768" i="8" s="1"/>
  <c r="O768" i="8"/>
  <c r="P760" i="8"/>
  <c r="Q760" i="8" s="1"/>
  <c r="O760" i="8"/>
  <c r="P752" i="8"/>
  <c r="Q752" i="8" s="1"/>
  <c r="O752" i="8"/>
  <c r="P744" i="8"/>
  <c r="Q744" i="8" s="1"/>
  <c r="O744" i="8"/>
  <c r="P736" i="8"/>
  <c r="Q736" i="8" s="1"/>
  <c r="O736" i="8"/>
  <c r="P728" i="8"/>
  <c r="Q728" i="8" s="1"/>
  <c r="O728" i="8"/>
  <c r="P720" i="8"/>
  <c r="Q720" i="8" s="1"/>
  <c r="O720" i="8"/>
  <c r="P712" i="8"/>
  <c r="Q712" i="8" s="1"/>
  <c r="O712" i="8"/>
  <c r="P704" i="8"/>
  <c r="Q704" i="8" s="1"/>
  <c r="O704" i="8"/>
  <c r="P696" i="8"/>
  <c r="Q696" i="8" s="1"/>
  <c r="O696" i="8"/>
  <c r="P688" i="8"/>
  <c r="Q688" i="8" s="1"/>
  <c r="O688" i="8"/>
  <c r="P680" i="8"/>
  <c r="Q680" i="8" s="1"/>
  <c r="O680" i="8"/>
  <c r="P672" i="8"/>
  <c r="Q672" i="8" s="1"/>
  <c r="O672" i="8"/>
  <c r="P664" i="8"/>
  <c r="Q664" i="8" s="1"/>
  <c r="O664" i="8"/>
  <c r="P656" i="8"/>
  <c r="Q656" i="8" s="1"/>
  <c r="O656" i="8"/>
  <c r="P648" i="8"/>
  <c r="Q648" i="8" s="1"/>
  <c r="O648" i="8"/>
  <c r="P640" i="8"/>
  <c r="Q640" i="8" s="1"/>
  <c r="O640" i="8"/>
  <c r="P632" i="8"/>
  <c r="Q632" i="8" s="1"/>
  <c r="O632" i="8"/>
  <c r="P624" i="8"/>
  <c r="Q624" i="8" s="1"/>
  <c r="O624" i="8"/>
  <c r="P616" i="8"/>
  <c r="Q616" i="8" s="1"/>
  <c r="O616" i="8"/>
  <c r="P608" i="8"/>
  <c r="Q608" i="8" s="1"/>
  <c r="O608" i="8"/>
  <c r="P600" i="8"/>
  <c r="Q600" i="8" s="1"/>
  <c r="O600" i="8"/>
  <c r="P592" i="8"/>
  <c r="Q592" i="8" s="1"/>
  <c r="O592" i="8"/>
  <c r="P584" i="8"/>
  <c r="Q584" i="8" s="1"/>
  <c r="O584" i="8"/>
  <c r="P576" i="8"/>
  <c r="Q576" i="8" s="1"/>
  <c r="O576" i="8"/>
  <c r="P568" i="8"/>
  <c r="Q568" i="8" s="1"/>
  <c r="O568" i="8"/>
  <c r="P560" i="8"/>
  <c r="Q560" i="8" s="1"/>
  <c r="O560" i="8"/>
  <c r="P552" i="8"/>
  <c r="Q552" i="8" s="1"/>
  <c r="O552" i="8"/>
  <c r="P544" i="8"/>
  <c r="Q544" i="8" s="1"/>
  <c r="O544" i="8"/>
  <c r="P536" i="8"/>
  <c r="Q536" i="8" s="1"/>
  <c r="O536" i="8"/>
  <c r="P528" i="8"/>
  <c r="Q528" i="8" s="1"/>
  <c r="O528" i="8"/>
  <c r="P520" i="8"/>
  <c r="Q520" i="8" s="1"/>
  <c r="O520" i="8"/>
  <c r="P512" i="8"/>
  <c r="Q512" i="8" s="1"/>
  <c r="O512" i="8"/>
  <c r="P504" i="8"/>
  <c r="Q504" i="8" s="1"/>
  <c r="O504" i="8"/>
  <c r="P496" i="8"/>
  <c r="Q496" i="8" s="1"/>
  <c r="O496" i="8"/>
  <c r="P488" i="8"/>
  <c r="Q488" i="8" s="1"/>
  <c r="O488" i="8"/>
  <c r="P480" i="8"/>
  <c r="Q480" i="8" s="1"/>
  <c r="O480" i="8"/>
  <c r="P472" i="8"/>
  <c r="Q472" i="8" s="1"/>
  <c r="O472" i="8"/>
  <c r="P464" i="8"/>
  <c r="Q464" i="8" s="1"/>
  <c r="O464" i="8"/>
  <c r="P456" i="8"/>
  <c r="Q456" i="8" s="1"/>
  <c r="O456" i="8"/>
  <c r="P448" i="8"/>
  <c r="Q448" i="8" s="1"/>
  <c r="O448" i="8"/>
  <c r="P440" i="8"/>
  <c r="Q440" i="8" s="1"/>
  <c r="O440" i="8"/>
  <c r="P432" i="8"/>
  <c r="Q432" i="8" s="1"/>
  <c r="O432" i="8"/>
  <c r="P424" i="8"/>
  <c r="Q424" i="8" s="1"/>
  <c r="O424" i="8"/>
  <c r="P416" i="8"/>
  <c r="Q416" i="8" s="1"/>
  <c r="O416" i="8"/>
  <c r="P408" i="8"/>
  <c r="Q408" i="8" s="1"/>
  <c r="O408" i="8"/>
  <c r="P400" i="8"/>
  <c r="Q400" i="8" s="1"/>
  <c r="O400" i="8"/>
  <c r="P392" i="8"/>
  <c r="Q392" i="8" s="1"/>
  <c r="O392" i="8"/>
  <c r="P384" i="8"/>
  <c r="Q384" i="8" s="1"/>
  <c r="O384" i="8"/>
  <c r="P376" i="8"/>
  <c r="Q376" i="8" s="1"/>
  <c r="O376" i="8"/>
  <c r="P368" i="8"/>
  <c r="Q368" i="8" s="1"/>
  <c r="O368" i="8"/>
  <c r="P360" i="8"/>
  <c r="Q360" i="8" s="1"/>
  <c r="O360" i="8"/>
  <c r="P352" i="8"/>
  <c r="Q352" i="8" s="1"/>
  <c r="O352" i="8"/>
  <c r="P344" i="8"/>
  <c r="Q344" i="8" s="1"/>
  <c r="O344" i="8"/>
  <c r="P336" i="8"/>
  <c r="Q336" i="8" s="1"/>
  <c r="O336" i="8"/>
  <c r="P328" i="8"/>
  <c r="Q328" i="8" s="1"/>
  <c r="O328" i="8"/>
  <c r="P320" i="8"/>
  <c r="Q320" i="8" s="1"/>
  <c r="O320" i="8"/>
  <c r="P312" i="8"/>
  <c r="Q312" i="8" s="1"/>
  <c r="O312" i="8"/>
  <c r="P304" i="8"/>
  <c r="Q304" i="8" s="1"/>
  <c r="O304" i="8"/>
  <c r="P296" i="8"/>
  <c r="Q296" i="8" s="1"/>
  <c r="O296" i="8"/>
  <c r="P288" i="8"/>
  <c r="Q288" i="8" s="1"/>
  <c r="O288" i="8"/>
  <c r="P280" i="8"/>
  <c r="Q280" i="8" s="1"/>
  <c r="O280" i="8"/>
  <c r="P272" i="8"/>
  <c r="Q272" i="8" s="1"/>
  <c r="O272" i="8"/>
  <c r="P264" i="8"/>
  <c r="Q264" i="8" s="1"/>
  <c r="O264" i="8"/>
  <c r="P256" i="8"/>
  <c r="Q256" i="8" s="1"/>
  <c r="O256" i="8"/>
  <c r="P248" i="8"/>
  <c r="Q248" i="8" s="1"/>
  <c r="O248" i="8"/>
  <c r="P240" i="8"/>
  <c r="Q240" i="8" s="1"/>
  <c r="O240" i="8"/>
  <c r="P232" i="8"/>
  <c r="Q232" i="8" s="1"/>
  <c r="O232" i="8"/>
  <c r="P224" i="8"/>
  <c r="Q224" i="8" s="1"/>
  <c r="O224" i="8"/>
  <c r="P216" i="8"/>
  <c r="Q216" i="8" s="1"/>
  <c r="O216" i="8"/>
  <c r="P208" i="8"/>
  <c r="Q208" i="8" s="1"/>
  <c r="O208" i="8"/>
  <c r="P200" i="8"/>
  <c r="Q200" i="8" s="1"/>
  <c r="O200" i="8"/>
  <c r="P192" i="8"/>
  <c r="Q192" i="8" s="1"/>
  <c r="O192" i="8"/>
  <c r="P184" i="8"/>
  <c r="Q184" i="8" s="1"/>
  <c r="O184" i="8"/>
  <c r="P176" i="8"/>
  <c r="Q176" i="8" s="1"/>
  <c r="O176" i="8"/>
  <c r="P168" i="8"/>
  <c r="Q168" i="8" s="1"/>
  <c r="O168" i="8"/>
  <c r="P160" i="8"/>
  <c r="Q160" i="8" s="1"/>
  <c r="O160" i="8"/>
  <c r="P152" i="8"/>
  <c r="Q152" i="8" s="1"/>
  <c r="O152" i="8"/>
  <c r="P144" i="8"/>
  <c r="Q144" i="8" s="1"/>
  <c r="O144" i="8"/>
  <c r="P136" i="8"/>
  <c r="Q136" i="8" s="1"/>
  <c r="O136" i="8"/>
  <c r="P128" i="8"/>
  <c r="Q128" i="8" s="1"/>
  <c r="O128" i="8"/>
  <c r="P120" i="8"/>
  <c r="Q120" i="8" s="1"/>
  <c r="O120" i="8"/>
  <c r="P112" i="8"/>
  <c r="Q112" i="8" s="1"/>
  <c r="O112" i="8"/>
  <c r="P104" i="8"/>
  <c r="Q104" i="8" s="1"/>
  <c r="O104" i="8"/>
  <c r="P96" i="8"/>
  <c r="Q96" i="8" s="1"/>
  <c r="O96" i="8"/>
  <c r="P88" i="8"/>
  <c r="Q88" i="8" s="1"/>
  <c r="O88" i="8"/>
  <c r="P80" i="8"/>
  <c r="Q80" i="8" s="1"/>
  <c r="O80" i="8"/>
  <c r="P72" i="8"/>
  <c r="Q72" i="8" s="1"/>
  <c r="O72" i="8"/>
  <c r="P64" i="8"/>
  <c r="Q64" i="8" s="1"/>
  <c r="O64" i="8"/>
  <c r="P56" i="8"/>
  <c r="Q56" i="8" s="1"/>
  <c r="O56" i="8"/>
  <c r="P48" i="8"/>
  <c r="Q48" i="8" s="1"/>
  <c r="O48" i="8"/>
  <c r="P40" i="8"/>
  <c r="Q40" i="8" s="1"/>
  <c r="O40" i="8"/>
  <c r="P32" i="8"/>
  <c r="Q32" i="8" s="1"/>
  <c r="O32" i="8"/>
  <c r="P24" i="8"/>
  <c r="Q24" i="8" s="1"/>
  <c r="O24" i="8"/>
  <c r="J1431" i="8"/>
  <c r="J1367" i="8"/>
  <c r="J1303" i="8"/>
  <c r="J1239" i="8"/>
  <c r="J1175" i="8"/>
  <c r="J1111" i="8"/>
  <c r="J1047" i="8"/>
  <c r="J983" i="8"/>
  <c r="J919" i="8"/>
  <c r="J855" i="8"/>
  <c r="K33" i="8"/>
  <c r="L33" i="8" s="1"/>
  <c r="J33" i="8"/>
  <c r="K25" i="8"/>
  <c r="L25" i="8" s="1"/>
  <c r="J25" i="8"/>
  <c r="K17" i="8"/>
  <c r="L17" i="8" s="1"/>
  <c r="J17" i="8"/>
  <c r="P9" i="8"/>
  <c r="Q9" i="8" s="1"/>
  <c r="O9" i="8"/>
  <c r="O1463" i="8"/>
  <c r="P1463" i="8"/>
  <c r="Q1463" i="8" s="1"/>
  <c r="P1455" i="8"/>
  <c r="Q1455" i="8" s="1"/>
  <c r="O1455" i="8"/>
  <c r="P1447" i="8"/>
  <c r="Q1447" i="8" s="1"/>
  <c r="O1447" i="8"/>
  <c r="O1439" i="8"/>
  <c r="P1439" i="8"/>
  <c r="Q1439" i="8" s="1"/>
  <c r="O1431" i="8"/>
  <c r="P1431" i="8"/>
  <c r="Q1431" i="8" s="1"/>
  <c r="P1423" i="8"/>
  <c r="Q1423" i="8" s="1"/>
  <c r="O1423" i="8"/>
  <c r="P1415" i="8"/>
  <c r="Q1415" i="8" s="1"/>
  <c r="O1415" i="8"/>
  <c r="O1407" i="8"/>
  <c r="P1407" i="8"/>
  <c r="Q1407" i="8" s="1"/>
  <c r="O1399" i="8"/>
  <c r="P1399" i="8"/>
  <c r="Q1399" i="8" s="1"/>
  <c r="P1391" i="8"/>
  <c r="Q1391" i="8" s="1"/>
  <c r="O1391" i="8"/>
  <c r="P1383" i="8"/>
  <c r="Q1383" i="8" s="1"/>
  <c r="O1383" i="8"/>
  <c r="O1375" i="8"/>
  <c r="P1375" i="8"/>
  <c r="Q1375" i="8" s="1"/>
  <c r="O1367" i="8"/>
  <c r="P1367" i="8"/>
  <c r="Q1367" i="8" s="1"/>
  <c r="P1359" i="8"/>
  <c r="Q1359" i="8" s="1"/>
  <c r="O1359" i="8"/>
  <c r="P1351" i="8"/>
  <c r="Q1351" i="8" s="1"/>
  <c r="O1351" i="8"/>
  <c r="P1343" i="8"/>
  <c r="Q1343" i="8" s="1"/>
  <c r="O1343" i="8"/>
  <c r="O1335" i="8"/>
  <c r="P1335" i="8"/>
  <c r="Q1335" i="8" s="1"/>
  <c r="P1327" i="8"/>
  <c r="Q1327" i="8" s="1"/>
  <c r="O1327" i="8"/>
  <c r="P1319" i="8"/>
  <c r="Q1319" i="8" s="1"/>
  <c r="O1319" i="8"/>
  <c r="P1311" i="8"/>
  <c r="Q1311" i="8" s="1"/>
  <c r="O1311" i="8"/>
  <c r="P1303" i="8"/>
  <c r="Q1303" i="8" s="1"/>
  <c r="O1303" i="8"/>
  <c r="P1295" i="8"/>
  <c r="Q1295" i="8" s="1"/>
  <c r="O1295" i="8"/>
  <c r="P1287" i="8"/>
  <c r="Q1287" i="8" s="1"/>
  <c r="O1287" i="8"/>
  <c r="P1279" i="8"/>
  <c r="Q1279" i="8" s="1"/>
  <c r="O1279" i="8"/>
  <c r="O1271" i="8"/>
  <c r="P1271" i="8"/>
  <c r="Q1271" i="8" s="1"/>
  <c r="P1263" i="8"/>
  <c r="Q1263" i="8" s="1"/>
  <c r="O1263" i="8"/>
  <c r="P1255" i="8"/>
  <c r="Q1255" i="8" s="1"/>
  <c r="O1255" i="8"/>
  <c r="P1247" i="8"/>
  <c r="Q1247" i="8" s="1"/>
  <c r="O1247" i="8"/>
  <c r="P1239" i="8"/>
  <c r="Q1239" i="8" s="1"/>
  <c r="O1239" i="8"/>
  <c r="P1231" i="8"/>
  <c r="Q1231" i="8" s="1"/>
  <c r="O1231" i="8"/>
  <c r="P1223" i="8"/>
  <c r="Q1223" i="8" s="1"/>
  <c r="O1223" i="8"/>
  <c r="P1215" i="8"/>
  <c r="Q1215" i="8" s="1"/>
  <c r="O1215" i="8"/>
  <c r="P1207" i="8"/>
  <c r="Q1207" i="8" s="1"/>
  <c r="O1207" i="8"/>
  <c r="P1199" i="8"/>
  <c r="Q1199" i="8" s="1"/>
  <c r="O1199" i="8"/>
  <c r="P1191" i="8"/>
  <c r="Q1191" i="8" s="1"/>
  <c r="O1191" i="8"/>
  <c r="P1183" i="8"/>
  <c r="Q1183" i="8" s="1"/>
  <c r="O1183" i="8"/>
  <c r="P1175" i="8"/>
  <c r="Q1175" i="8" s="1"/>
  <c r="O1175" i="8"/>
  <c r="P1167" i="8"/>
  <c r="Q1167" i="8" s="1"/>
  <c r="O1167" i="8"/>
  <c r="P1159" i="8"/>
  <c r="Q1159" i="8" s="1"/>
  <c r="O1159" i="8"/>
  <c r="P1151" i="8"/>
  <c r="Q1151" i="8" s="1"/>
  <c r="O1151" i="8"/>
  <c r="P1143" i="8"/>
  <c r="Q1143" i="8" s="1"/>
  <c r="O1143" i="8"/>
  <c r="P1135" i="8"/>
  <c r="Q1135" i="8" s="1"/>
  <c r="O1135" i="8"/>
  <c r="P1127" i="8"/>
  <c r="Q1127" i="8" s="1"/>
  <c r="O1127" i="8"/>
  <c r="P1119" i="8"/>
  <c r="Q1119" i="8" s="1"/>
  <c r="O1119" i="8"/>
  <c r="P1111" i="8"/>
  <c r="Q1111" i="8" s="1"/>
  <c r="O1111" i="8"/>
  <c r="P1103" i="8"/>
  <c r="Q1103" i="8" s="1"/>
  <c r="O1103" i="8"/>
  <c r="P1095" i="8"/>
  <c r="Q1095" i="8" s="1"/>
  <c r="O1095" i="8"/>
  <c r="P1087" i="8"/>
  <c r="Q1087" i="8" s="1"/>
  <c r="O1087" i="8"/>
  <c r="P1079" i="8"/>
  <c r="Q1079" i="8" s="1"/>
  <c r="O1079" i="8"/>
  <c r="P1071" i="8"/>
  <c r="Q1071" i="8" s="1"/>
  <c r="O1071" i="8"/>
  <c r="P1063" i="8"/>
  <c r="Q1063" i="8" s="1"/>
  <c r="O1063" i="8"/>
  <c r="P1055" i="8"/>
  <c r="Q1055" i="8" s="1"/>
  <c r="O1055" i="8"/>
  <c r="P1047" i="8"/>
  <c r="Q1047" i="8" s="1"/>
  <c r="O1047" i="8"/>
  <c r="P1039" i="8"/>
  <c r="Q1039" i="8" s="1"/>
  <c r="O1039" i="8"/>
  <c r="P1031" i="8"/>
  <c r="Q1031" i="8" s="1"/>
  <c r="O1031" i="8"/>
  <c r="P1023" i="8"/>
  <c r="Q1023" i="8" s="1"/>
  <c r="O1023" i="8"/>
  <c r="P1015" i="8"/>
  <c r="Q1015" i="8" s="1"/>
  <c r="O1015" i="8"/>
  <c r="P1007" i="8"/>
  <c r="Q1007" i="8" s="1"/>
  <c r="O1007" i="8"/>
  <c r="P999" i="8"/>
  <c r="Q999" i="8" s="1"/>
  <c r="O999" i="8"/>
  <c r="P991" i="8"/>
  <c r="Q991" i="8" s="1"/>
  <c r="O991" i="8"/>
  <c r="P983" i="8"/>
  <c r="Q983" i="8" s="1"/>
  <c r="O983" i="8"/>
  <c r="P975" i="8"/>
  <c r="Q975" i="8" s="1"/>
  <c r="O975" i="8"/>
  <c r="P967" i="8"/>
  <c r="Q967" i="8" s="1"/>
  <c r="O967" i="8"/>
  <c r="P959" i="8"/>
  <c r="Q959" i="8" s="1"/>
  <c r="O959" i="8"/>
  <c r="P951" i="8"/>
  <c r="Q951" i="8" s="1"/>
  <c r="O951" i="8"/>
  <c r="P943" i="8"/>
  <c r="Q943" i="8" s="1"/>
  <c r="O943" i="8"/>
  <c r="P935" i="8"/>
  <c r="Q935" i="8" s="1"/>
  <c r="O935" i="8"/>
  <c r="P927" i="8"/>
  <c r="Q927" i="8" s="1"/>
  <c r="O927" i="8"/>
  <c r="P919" i="8"/>
  <c r="Q919" i="8" s="1"/>
  <c r="O919" i="8"/>
  <c r="O911" i="8"/>
  <c r="P911" i="8"/>
  <c r="Q911" i="8" s="1"/>
  <c r="P903" i="8"/>
  <c r="Q903" i="8" s="1"/>
  <c r="O903" i="8"/>
  <c r="P895" i="8"/>
  <c r="Q895" i="8" s="1"/>
  <c r="O895" i="8"/>
  <c r="P887" i="8"/>
  <c r="Q887" i="8" s="1"/>
  <c r="O887" i="8"/>
  <c r="P879" i="8"/>
  <c r="Q879" i="8" s="1"/>
  <c r="O879" i="8"/>
  <c r="P871" i="8"/>
  <c r="Q871" i="8" s="1"/>
  <c r="O871" i="8"/>
  <c r="P863" i="8"/>
  <c r="Q863" i="8" s="1"/>
  <c r="O863" i="8"/>
  <c r="P855" i="8"/>
  <c r="Q855" i="8" s="1"/>
  <c r="O855" i="8"/>
  <c r="O847" i="8"/>
  <c r="P847" i="8"/>
  <c r="Q847" i="8" s="1"/>
  <c r="P839" i="8"/>
  <c r="Q839" i="8" s="1"/>
  <c r="O839" i="8"/>
  <c r="P831" i="8"/>
  <c r="Q831" i="8" s="1"/>
  <c r="O831" i="8"/>
  <c r="P823" i="8"/>
  <c r="Q823" i="8" s="1"/>
  <c r="O823" i="8"/>
  <c r="P815" i="8"/>
  <c r="Q815" i="8" s="1"/>
  <c r="O815" i="8"/>
  <c r="P807" i="8"/>
  <c r="Q807" i="8" s="1"/>
  <c r="O807" i="8"/>
  <c r="P799" i="8"/>
  <c r="Q799" i="8" s="1"/>
  <c r="O799" i="8"/>
  <c r="P791" i="8"/>
  <c r="Q791" i="8" s="1"/>
  <c r="O791" i="8"/>
  <c r="P783" i="8"/>
  <c r="Q783" i="8" s="1"/>
  <c r="O783" i="8"/>
  <c r="P775" i="8"/>
  <c r="Q775" i="8" s="1"/>
  <c r="O775" i="8"/>
  <c r="P767" i="8"/>
  <c r="Q767" i="8" s="1"/>
  <c r="O767" i="8"/>
  <c r="P759" i="8"/>
  <c r="Q759" i="8" s="1"/>
  <c r="O759" i="8"/>
  <c r="P751" i="8"/>
  <c r="Q751" i="8" s="1"/>
  <c r="O751" i="8"/>
  <c r="P743" i="8"/>
  <c r="Q743" i="8" s="1"/>
  <c r="O743" i="8"/>
  <c r="P735" i="8"/>
  <c r="Q735" i="8" s="1"/>
  <c r="O735" i="8"/>
  <c r="P727" i="8"/>
  <c r="Q727" i="8" s="1"/>
  <c r="O727" i="8"/>
  <c r="P719" i="8"/>
  <c r="Q719" i="8" s="1"/>
  <c r="O719" i="8"/>
  <c r="P711" i="8"/>
  <c r="Q711" i="8" s="1"/>
  <c r="O711" i="8"/>
  <c r="P703" i="8"/>
  <c r="Q703" i="8" s="1"/>
  <c r="O703" i="8"/>
  <c r="P695" i="8"/>
  <c r="Q695" i="8" s="1"/>
  <c r="O695" i="8"/>
  <c r="P687" i="8"/>
  <c r="Q687" i="8" s="1"/>
  <c r="O687" i="8"/>
  <c r="P679" i="8"/>
  <c r="Q679" i="8" s="1"/>
  <c r="O679" i="8"/>
  <c r="P671" i="8"/>
  <c r="Q671" i="8" s="1"/>
  <c r="O671" i="8"/>
  <c r="P663" i="8"/>
  <c r="Q663" i="8" s="1"/>
  <c r="O663" i="8"/>
  <c r="P655" i="8"/>
  <c r="Q655" i="8" s="1"/>
  <c r="O655" i="8"/>
  <c r="P647" i="8"/>
  <c r="Q647" i="8" s="1"/>
  <c r="O647" i="8"/>
  <c r="P639" i="8"/>
  <c r="Q639" i="8" s="1"/>
  <c r="O639" i="8"/>
  <c r="P631" i="8"/>
  <c r="Q631" i="8" s="1"/>
  <c r="O631" i="8"/>
  <c r="P623" i="8"/>
  <c r="Q623" i="8" s="1"/>
  <c r="O623" i="8"/>
  <c r="P615" i="8"/>
  <c r="Q615" i="8" s="1"/>
  <c r="O615" i="8"/>
  <c r="P607" i="8"/>
  <c r="Q607" i="8" s="1"/>
  <c r="O607" i="8"/>
  <c r="P599" i="8"/>
  <c r="Q599" i="8" s="1"/>
  <c r="O599" i="8"/>
  <c r="P591" i="8"/>
  <c r="Q591" i="8" s="1"/>
  <c r="O591" i="8"/>
  <c r="P583" i="8"/>
  <c r="Q583" i="8" s="1"/>
  <c r="O583" i="8"/>
  <c r="P575" i="8"/>
  <c r="Q575" i="8" s="1"/>
  <c r="O575" i="8"/>
  <c r="P567" i="8"/>
  <c r="Q567" i="8" s="1"/>
  <c r="O567" i="8"/>
  <c r="P559" i="8"/>
  <c r="Q559" i="8" s="1"/>
  <c r="O559" i="8"/>
  <c r="P551" i="8"/>
  <c r="Q551" i="8" s="1"/>
  <c r="O551" i="8"/>
  <c r="P543" i="8"/>
  <c r="Q543" i="8" s="1"/>
  <c r="O543" i="8"/>
  <c r="P535" i="8"/>
  <c r="Q535" i="8" s="1"/>
  <c r="O535" i="8"/>
  <c r="P527" i="8"/>
  <c r="Q527" i="8" s="1"/>
  <c r="O527" i="8"/>
  <c r="P519" i="8"/>
  <c r="Q519" i="8" s="1"/>
  <c r="O519" i="8"/>
  <c r="O511" i="8"/>
  <c r="P511" i="8"/>
  <c r="Q511" i="8" s="1"/>
  <c r="P503" i="8"/>
  <c r="Q503" i="8" s="1"/>
  <c r="O503" i="8"/>
  <c r="P495" i="8"/>
  <c r="Q495" i="8" s="1"/>
  <c r="O495" i="8"/>
  <c r="P487" i="8"/>
  <c r="Q487" i="8" s="1"/>
  <c r="O487" i="8"/>
  <c r="P479" i="8"/>
  <c r="Q479" i="8" s="1"/>
  <c r="O479" i="8"/>
  <c r="P471" i="8"/>
  <c r="Q471" i="8" s="1"/>
  <c r="O471" i="8"/>
  <c r="P463" i="8"/>
  <c r="Q463" i="8" s="1"/>
  <c r="O463" i="8"/>
  <c r="P455" i="8"/>
  <c r="Q455" i="8" s="1"/>
  <c r="O455" i="8"/>
  <c r="P447" i="8"/>
  <c r="Q447" i="8" s="1"/>
  <c r="O447" i="8"/>
  <c r="P439" i="8"/>
  <c r="Q439" i="8" s="1"/>
  <c r="O439" i="8"/>
  <c r="P431" i="8"/>
  <c r="Q431" i="8" s="1"/>
  <c r="O431" i="8"/>
  <c r="P423" i="8"/>
  <c r="Q423" i="8" s="1"/>
  <c r="O423" i="8"/>
  <c r="P415" i="8"/>
  <c r="Q415" i="8" s="1"/>
  <c r="O415" i="8"/>
  <c r="P407" i="8"/>
  <c r="Q407" i="8" s="1"/>
  <c r="O407" i="8"/>
  <c r="P399" i="8"/>
  <c r="Q399" i="8" s="1"/>
  <c r="O399" i="8"/>
  <c r="P391" i="8"/>
  <c r="Q391" i="8" s="1"/>
  <c r="O391" i="8"/>
  <c r="P383" i="8"/>
  <c r="Q383" i="8" s="1"/>
  <c r="O383" i="8"/>
  <c r="P375" i="8"/>
  <c r="Q375" i="8" s="1"/>
  <c r="O375" i="8"/>
  <c r="P367" i="8"/>
  <c r="Q367" i="8" s="1"/>
  <c r="O367" i="8"/>
  <c r="P359" i="8"/>
  <c r="Q359" i="8" s="1"/>
  <c r="O359" i="8"/>
  <c r="P351" i="8"/>
  <c r="Q351" i="8" s="1"/>
  <c r="O351" i="8"/>
  <c r="P343" i="8"/>
  <c r="Q343" i="8" s="1"/>
  <c r="O343" i="8"/>
  <c r="P335" i="8"/>
  <c r="Q335" i="8" s="1"/>
  <c r="O335" i="8"/>
  <c r="P327" i="8"/>
  <c r="Q327" i="8" s="1"/>
  <c r="O327" i="8"/>
  <c r="P319" i="8"/>
  <c r="Q319" i="8" s="1"/>
  <c r="O319" i="8"/>
  <c r="P311" i="8"/>
  <c r="Q311" i="8" s="1"/>
  <c r="O311" i="8"/>
  <c r="P303" i="8"/>
  <c r="Q303" i="8" s="1"/>
  <c r="O303" i="8"/>
  <c r="P295" i="8"/>
  <c r="Q295" i="8" s="1"/>
  <c r="O295" i="8"/>
  <c r="P287" i="8"/>
  <c r="Q287" i="8" s="1"/>
  <c r="O287" i="8"/>
  <c r="P279" i="8"/>
  <c r="Q279" i="8" s="1"/>
  <c r="O279" i="8"/>
  <c r="P271" i="8"/>
  <c r="Q271" i="8" s="1"/>
  <c r="O271" i="8"/>
  <c r="P263" i="8"/>
  <c r="Q263" i="8" s="1"/>
  <c r="O263" i="8"/>
  <c r="P255" i="8"/>
  <c r="Q255" i="8" s="1"/>
  <c r="O255" i="8"/>
  <c r="P247" i="8"/>
  <c r="Q247" i="8" s="1"/>
  <c r="O247" i="8"/>
  <c r="P239" i="8"/>
  <c r="Q239" i="8" s="1"/>
  <c r="O239" i="8"/>
  <c r="P231" i="8"/>
  <c r="Q231" i="8" s="1"/>
  <c r="O231" i="8"/>
  <c r="P223" i="8"/>
  <c r="Q223" i="8" s="1"/>
  <c r="O223" i="8"/>
  <c r="P215" i="8"/>
  <c r="Q215" i="8" s="1"/>
  <c r="O215" i="8"/>
  <c r="P207" i="8"/>
  <c r="Q207" i="8" s="1"/>
  <c r="O207" i="8"/>
  <c r="P199" i="8"/>
  <c r="Q199" i="8" s="1"/>
  <c r="O199" i="8"/>
  <c r="P191" i="8"/>
  <c r="Q191" i="8" s="1"/>
  <c r="O191" i="8"/>
  <c r="P183" i="8"/>
  <c r="Q183" i="8" s="1"/>
  <c r="O183" i="8"/>
  <c r="P175" i="8"/>
  <c r="Q175" i="8" s="1"/>
  <c r="O175" i="8"/>
  <c r="P167" i="8"/>
  <c r="Q167" i="8" s="1"/>
  <c r="O167" i="8"/>
  <c r="P159" i="8"/>
  <c r="Q159" i="8" s="1"/>
  <c r="O159" i="8"/>
  <c r="P151" i="8"/>
  <c r="Q151" i="8" s="1"/>
  <c r="O151" i="8"/>
  <c r="P143" i="8"/>
  <c r="Q143" i="8" s="1"/>
  <c r="O143" i="8"/>
  <c r="P135" i="8"/>
  <c r="Q135" i="8" s="1"/>
  <c r="O135" i="8"/>
  <c r="P127" i="8"/>
  <c r="Q127" i="8" s="1"/>
  <c r="O127" i="8"/>
  <c r="P119" i="8"/>
  <c r="Q119" i="8" s="1"/>
  <c r="O119" i="8"/>
  <c r="P111" i="8"/>
  <c r="Q111" i="8" s="1"/>
  <c r="O111" i="8"/>
  <c r="P103" i="8"/>
  <c r="Q103" i="8" s="1"/>
  <c r="O103" i="8"/>
  <c r="P95" i="8"/>
  <c r="Q95" i="8" s="1"/>
  <c r="O95" i="8"/>
  <c r="P87" i="8"/>
  <c r="Q87" i="8" s="1"/>
  <c r="O87" i="8"/>
  <c r="P79" i="8"/>
  <c r="Q79" i="8" s="1"/>
  <c r="O79" i="8"/>
  <c r="P71" i="8"/>
  <c r="Q71" i="8" s="1"/>
  <c r="O71" i="8"/>
  <c r="P63" i="8"/>
  <c r="Q63" i="8" s="1"/>
  <c r="O63" i="8"/>
  <c r="P55" i="8"/>
  <c r="Q55" i="8" s="1"/>
  <c r="O55" i="8"/>
  <c r="P47" i="8"/>
  <c r="Q47" i="8" s="1"/>
  <c r="O47" i="8"/>
  <c r="P39" i="8"/>
  <c r="Q39" i="8" s="1"/>
  <c r="O39" i="8"/>
  <c r="P31" i="8"/>
  <c r="Q31" i="8" s="1"/>
  <c r="O31" i="8"/>
  <c r="P23" i="8"/>
  <c r="Q23" i="8" s="1"/>
  <c r="O23" i="8"/>
  <c r="J1407" i="8"/>
  <c r="J1343" i="8"/>
  <c r="J1279" i="8"/>
  <c r="J1215" i="8"/>
  <c r="J1151" i="8"/>
  <c r="J767" i="8"/>
  <c r="J703" i="8"/>
  <c r="J639" i="8"/>
  <c r="J575" i="8"/>
  <c r="K1089" i="8"/>
  <c r="L1089" i="8" s="1"/>
  <c r="J1089" i="8"/>
  <c r="K1073" i="8"/>
  <c r="L1073" i="8" s="1"/>
  <c r="J1073" i="8"/>
  <c r="K1057" i="8"/>
  <c r="L1057" i="8" s="1"/>
  <c r="J1057" i="8"/>
  <c r="K1041" i="8"/>
  <c r="L1041" i="8" s="1"/>
  <c r="J1041" i="8"/>
  <c r="K1025" i="8"/>
  <c r="L1025" i="8" s="1"/>
  <c r="J1025" i="8"/>
  <c r="K1009" i="8"/>
  <c r="L1009" i="8" s="1"/>
  <c r="J1009" i="8"/>
  <c r="K993" i="8"/>
  <c r="L993" i="8" s="1"/>
  <c r="J993" i="8"/>
  <c r="K977" i="8"/>
  <c r="L977" i="8" s="1"/>
  <c r="J977" i="8"/>
  <c r="K961" i="8"/>
  <c r="L961" i="8" s="1"/>
  <c r="J961" i="8"/>
  <c r="K945" i="8"/>
  <c r="L945" i="8" s="1"/>
  <c r="J945" i="8"/>
  <c r="K929" i="8"/>
  <c r="L929" i="8" s="1"/>
  <c r="J929" i="8"/>
  <c r="K913" i="8"/>
  <c r="L913" i="8" s="1"/>
  <c r="J913" i="8"/>
  <c r="K897" i="8"/>
  <c r="L897" i="8" s="1"/>
  <c r="J897" i="8"/>
  <c r="K881" i="8"/>
  <c r="L881" i="8" s="1"/>
  <c r="J881" i="8"/>
  <c r="K865" i="8"/>
  <c r="L865" i="8" s="1"/>
  <c r="J865" i="8"/>
  <c r="K857" i="8"/>
  <c r="L857" i="8" s="1"/>
  <c r="J857" i="8"/>
  <c r="K841" i="8"/>
  <c r="L841" i="8" s="1"/>
  <c r="J841" i="8"/>
  <c r="K825" i="8"/>
  <c r="L825" i="8" s="1"/>
  <c r="J825" i="8"/>
  <c r="K809" i="8"/>
  <c r="L809" i="8" s="1"/>
  <c r="J809" i="8"/>
  <c r="K793" i="8"/>
  <c r="L793" i="8" s="1"/>
  <c r="J793" i="8"/>
  <c r="K777" i="8"/>
  <c r="L777" i="8" s="1"/>
  <c r="J777" i="8"/>
  <c r="K761" i="8"/>
  <c r="L761" i="8" s="1"/>
  <c r="J761" i="8"/>
  <c r="K745" i="8"/>
  <c r="L745" i="8" s="1"/>
  <c r="J745" i="8"/>
  <c r="K737" i="8"/>
  <c r="L737" i="8" s="1"/>
  <c r="J737" i="8"/>
  <c r="K721" i="8"/>
  <c r="L721" i="8" s="1"/>
  <c r="J721" i="8"/>
  <c r="K705" i="8"/>
  <c r="L705" i="8" s="1"/>
  <c r="J705" i="8"/>
  <c r="K689" i="8"/>
  <c r="L689" i="8" s="1"/>
  <c r="J689" i="8"/>
  <c r="K673" i="8"/>
  <c r="L673" i="8" s="1"/>
  <c r="J673" i="8"/>
  <c r="K657" i="8"/>
  <c r="L657" i="8" s="1"/>
  <c r="J657" i="8"/>
  <c r="K641" i="8"/>
  <c r="L641" i="8" s="1"/>
  <c r="J641" i="8"/>
  <c r="K625" i="8"/>
  <c r="L625" i="8" s="1"/>
  <c r="J625" i="8"/>
  <c r="K609" i="8"/>
  <c r="L609" i="8" s="1"/>
  <c r="J609" i="8"/>
  <c r="K593" i="8"/>
  <c r="L593" i="8" s="1"/>
  <c r="J593" i="8"/>
  <c r="K577" i="8"/>
  <c r="L577" i="8" s="1"/>
  <c r="J577" i="8"/>
  <c r="K553" i="8"/>
  <c r="L553" i="8" s="1"/>
  <c r="J553" i="8"/>
  <c r="K537" i="8"/>
  <c r="L537" i="8" s="1"/>
  <c r="J537" i="8"/>
  <c r="K529" i="8"/>
  <c r="L529" i="8" s="1"/>
  <c r="J529" i="8"/>
  <c r="K513" i="8"/>
  <c r="L513" i="8" s="1"/>
  <c r="J513" i="8"/>
  <c r="K497" i="8"/>
  <c r="L497" i="8" s="1"/>
  <c r="J497" i="8"/>
  <c r="K481" i="8"/>
  <c r="L481" i="8" s="1"/>
  <c r="J481" i="8"/>
  <c r="K465" i="8"/>
  <c r="L465" i="8" s="1"/>
  <c r="J465" i="8"/>
  <c r="K449" i="8"/>
  <c r="L449" i="8" s="1"/>
  <c r="J449" i="8"/>
  <c r="K433" i="8"/>
  <c r="L433" i="8" s="1"/>
  <c r="J433" i="8"/>
  <c r="K417" i="8"/>
  <c r="L417" i="8" s="1"/>
  <c r="J417" i="8"/>
  <c r="K401" i="8"/>
  <c r="L401" i="8" s="1"/>
  <c r="J401" i="8"/>
  <c r="K385" i="8"/>
  <c r="L385" i="8" s="1"/>
  <c r="J385" i="8"/>
  <c r="K369" i="8"/>
  <c r="L369" i="8" s="1"/>
  <c r="J369" i="8"/>
  <c r="K353" i="8"/>
  <c r="L353" i="8" s="1"/>
  <c r="J353" i="8"/>
  <c r="K337" i="8"/>
  <c r="L337" i="8" s="1"/>
  <c r="J337" i="8"/>
  <c r="K321" i="8"/>
  <c r="L321" i="8" s="1"/>
  <c r="J321" i="8"/>
  <c r="K305" i="8"/>
  <c r="L305" i="8" s="1"/>
  <c r="J305" i="8"/>
  <c r="K289" i="8"/>
  <c r="L289" i="8" s="1"/>
  <c r="J289" i="8"/>
  <c r="K273" i="8"/>
  <c r="L273" i="8" s="1"/>
  <c r="J273" i="8"/>
  <c r="K257" i="8"/>
  <c r="L257" i="8" s="1"/>
  <c r="J257" i="8"/>
  <c r="K241" i="8"/>
  <c r="L241" i="8" s="1"/>
  <c r="J241" i="8"/>
  <c r="K225" i="8"/>
  <c r="L225" i="8" s="1"/>
  <c r="J225" i="8"/>
  <c r="K209" i="8"/>
  <c r="L209" i="8" s="1"/>
  <c r="J209" i="8"/>
  <c r="K193" i="8"/>
  <c r="L193" i="8" s="1"/>
  <c r="J193" i="8"/>
  <c r="K177" i="8"/>
  <c r="L177" i="8" s="1"/>
  <c r="J177" i="8"/>
  <c r="K161" i="8"/>
  <c r="L161" i="8" s="1"/>
  <c r="J161" i="8"/>
  <c r="K145" i="8"/>
  <c r="L145" i="8" s="1"/>
  <c r="J145" i="8"/>
  <c r="K129" i="8"/>
  <c r="L129" i="8" s="1"/>
  <c r="J129" i="8"/>
  <c r="K105" i="8"/>
  <c r="L105" i="8" s="1"/>
  <c r="J105" i="8"/>
  <c r="K49" i="8"/>
  <c r="L49" i="8" s="1"/>
  <c r="J49" i="8"/>
  <c r="K1088" i="8"/>
  <c r="L1088" i="8" s="1"/>
  <c r="J1088" i="8"/>
  <c r="K1080" i="8"/>
  <c r="L1080" i="8" s="1"/>
  <c r="J1080" i="8"/>
  <c r="K1072" i="8"/>
  <c r="L1072" i="8" s="1"/>
  <c r="J1072" i="8"/>
  <c r="K1064" i="8"/>
  <c r="L1064" i="8" s="1"/>
  <c r="J1064" i="8"/>
  <c r="K1056" i="8"/>
  <c r="L1056" i="8" s="1"/>
  <c r="J1056" i="8"/>
  <c r="K1048" i="8"/>
  <c r="L1048" i="8" s="1"/>
  <c r="J1048" i="8"/>
  <c r="K1040" i="8"/>
  <c r="L1040" i="8" s="1"/>
  <c r="J1040" i="8"/>
  <c r="K1032" i="8"/>
  <c r="L1032" i="8" s="1"/>
  <c r="J1032" i="8"/>
  <c r="K1024" i="8"/>
  <c r="L1024" i="8" s="1"/>
  <c r="J1024" i="8"/>
  <c r="K1016" i="8"/>
  <c r="L1016" i="8" s="1"/>
  <c r="J1016" i="8"/>
  <c r="K1008" i="8"/>
  <c r="L1008" i="8" s="1"/>
  <c r="J1008" i="8"/>
  <c r="K1000" i="8"/>
  <c r="L1000" i="8" s="1"/>
  <c r="J1000" i="8"/>
  <c r="K992" i="8"/>
  <c r="L992" i="8" s="1"/>
  <c r="J992" i="8"/>
  <c r="K984" i="8"/>
  <c r="L984" i="8" s="1"/>
  <c r="J984" i="8"/>
  <c r="K976" i="8"/>
  <c r="L976" i="8" s="1"/>
  <c r="J976" i="8"/>
  <c r="K968" i="8"/>
  <c r="L968" i="8" s="1"/>
  <c r="J968" i="8"/>
  <c r="K960" i="8"/>
  <c r="L960" i="8" s="1"/>
  <c r="J960" i="8"/>
  <c r="K952" i="8"/>
  <c r="L952" i="8" s="1"/>
  <c r="J952" i="8"/>
  <c r="K944" i="8"/>
  <c r="L944" i="8" s="1"/>
  <c r="J944" i="8"/>
  <c r="K936" i="8"/>
  <c r="L936" i="8" s="1"/>
  <c r="J936" i="8"/>
  <c r="K928" i="8"/>
  <c r="L928" i="8" s="1"/>
  <c r="J928" i="8"/>
  <c r="K920" i="8"/>
  <c r="L920" i="8" s="1"/>
  <c r="J920" i="8"/>
  <c r="K912" i="8"/>
  <c r="L912" i="8" s="1"/>
  <c r="J912" i="8"/>
  <c r="K904" i="8"/>
  <c r="L904" i="8" s="1"/>
  <c r="J904" i="8"/>
  <c r="K896" i="8"/>
  <c r="L896" i="8" s="1"/>
  <c r="J896" i="8"/>
  <c r="K888" i="8"/>
  <c r="L888" i="8" s="1"/>
  <c r="J888" i="8"/>
  <c r="K880" i="8"/>
  <c r="L880" i="8" s="1"/>
  <c r="J880" i="8"/>
  <c r="K872" i="8"/>
  <c r="L872" i="8" s="1"/>
  <c r="J872" i="8"/>
  <c r="K864" i="8"/>
  <c r="L864" i="8" s="1"/>
  <c r="J864" i="8"/>
  <c r="K856" i="8"/>
  <c r="L856" i="8" s="1"/>
  <c r="J856" i="8"/>
  <c r="K848" i="8"/>
  <c r="L848" i="8" s="1"/>
  <c r="J848" i="8"/>
  <c r="K840" i="8"/>
  <c r="L840" i="8" s="1"/>
  <c r="J840" i="8"/>
  <c r="K832" i="8"/>
  <c r="L832" i="8" s="1"/>
  <c r="J832" i="8"/>
  <c r="K824" i="8"/>
  <c r="L824" i="8" s="1"/>
  <c r="J824" i="8"/>
  <c r="K816" i="8"/>
  <c r="L816" i="8" s="1"/>
  <c r="J816" i="8"/>
  <c r="K808" i="8"/>
  <c r="L808" i="8" s="1"/>
  <c r="J808" i="8"/>
  <c r="K800" i="8"/>
  <c r="L800" i="8" s="1"/>
  <c r="J800" i="8"/>
  <c r="K792" i="8"/>
  <c r="L792" i="8" s="1"/>
  <c r="J792" i="8"/>
  <c r="K784" i="8"/>
  <c r="L784" i="8" s="1"/>
  <c r="J784" i="8"/>
  <c r="K776" i="8"/>
  <c r="L776" i="8" s="1"/>
  <c r="J776" i="8"/>
  <c r="K768" i="8"/>
  <c r="L768" i="8" s="1"/>
  <c r="J768" i="8"/>
  <c r="K760" i="8"/>
  <c r="L760" i="8" s="1"/>
  <c r="J760" i="8"/>
  <c r="K752" i="8"/>
  <c r="L752" i="8" s="1"/>
  <c r="J752" i="8"/>
  <c r="K744" i="8"/>
  <c r="L744" i="8" s="1"/>
  <c r="J744" i="8"/>
  <c r="K736" i="8"/>
  <c r="L736" i="8" s="1"/>
  <c r="J736" i="8"/>
  <c r="K728" i="8"/>
  <c r="L728" i="8" s="1"/>
  <c r="J728" i="8"/>
  <c r="K720" i="8"/>
  <c r="L720" i="8" s="1"/>
  <c r="J720" i="8"/>
  <c r="K712" i="8"/>
  <c r="L712" i="8" s="1"/>
  <c r="J712" i="8"/>
  <c r="K704" i="8"/>
  <c r="L704" i="8" s="1"/>
  <c r="J704" i="8"/>
  <c r="K696" i="8"/>
  <c r="L696" i="8" s="1"/>
  <c r="J696" i="8"/>
  <c r="K688" i="8"/>
  <c r="L688" i="8" s="1"/>
  <c r="J688" i="8"/>
  <c r="K680" i="8"/>
  <c r="L680" i="8" s="1"/>
  <c r="J680" i="8"/>
  <c r="K672" i="8"/>
  <c r="L672" i="8" s="1"/>
  <c r="J672" i="8"/>
  <c r="K664" i="8"/>
  <c r="L664" i="8" s="1"/>
  <c r="J664" i="8"/>
  <c r="K656" i="8"/>
  <c r="L656" i="8" s="1"/>
  <c r="J656" i="8"/>
  <c r="K648" i="8"/>
  <c r="L648" i="8" s="1"/>
  <c r="J648" i="8"/>
  <c r="K640" i="8"/>
  <c r="L640" i="8" s="1"/>
  <c r="J640" i="8"/>
  <c r="K632" i="8"/>
  <c r="L632" i="8" s="1"/>
  <c r="J632" i="8"/>
  <c r="K624" i="8"/>
  <c r="L624" i="8" s="1"/>
  <c r="J624" i="8"/>
  <c r="K616" i="8"/>
  <c r="L616" i="8" s="1"/>
  <c r="J616" i="8"/>
  <c r="K608" i="8"/>
  <c r="L608" i="8" s="1"/>
  <c r="J608" i="8"/>
  <c r="K600" i="8"/>
  <c r="L600" i="8" s="1"/>
  <c r="J600" i="8"/>
  <c r="K592" i="8"/>
  <c r="L592" i="8" s="1"/>
  <c r="J592" i="8"/>
  <c r="K584" i="8"/>
  <c r="L584" i="8" s="1"/>
  <c r="J584" i="8"/>
  <c r="K576" i="8"/>
  <c r="L576" i="8" s="1"/>
  <c r="J576" i="8"/>
  <c r="K568" i="8"/>
  <c r="L568" i="8" s="1"/>
  <c r="J568" i="8"/>
  <c r="K560" i="8"/>
  <c r="L560" i="8" s="1"/>
  <c r="J560" i="8"/>
  <c r="K552" i="8"/>
  <c r="L552" i="8" s="1"/>
  <c r="J552" i="8"/>
  <c r="K544" i="8"/>
  <c r="L544" i="8" s="1"/>
  <c r="J544" i="8"/>
  <c r="K536" i="8"/>
  <c r="L536" i="8" s="1"/>
  <c r="J536" i="8"/>
  <c r="K528" i="8"/>
  <c r="L528" i="8" s="1"/>
  <c r="J528" i="8"/>
  <c r="K520" i="8"/>
  <c r="L520" i="8" s="1"/>
  <c r="J520" i="8"/>
  <c r="K512" i="8"/>
  <c r="L512" i="8" s="1"/>
  <c r="J512" i="8"/>
  <c r="K504" i="8"/>
  <c r="L504" i="8" s="1"/>
  <c r="J504" i="8"/>
  <c r="K496" i="8"/>
  <c r="L496" i="8" s="1"/>
  <c r="J496" i="8"/>
  <c r="K488" i="8"/>
  <c r="L488" i="8" s="1"/>
  <c r="J488" i="8"/>
  <c r="K480" i="8"/>
  <c r="L480" i="8" s="1"/>
  <c r="J480" i="8"/>
  <c r="K472" i="8"/>
  <c r="L472" i="8" s="1"/>
  <c r="J472" i="8"/>
  <c r="K464" i="8"/>
  <c r="L464" i="8" s="1"/>
  <c r="J464" i="8"/>
  <c r="K456" i="8"/>
  <c r="L456" i="8" s="1"/>
  <c r="J456" i="8"/>
  <c r="K448" i="8"/>
  <c r="L448" i="8" s="1"/>
  <c r="J448" i="8"/>
  <c r="K440" i="8"/>
  <c r="L440" i="8" s="1"/>
  <c r="J440" i="8"/>
  <c r="K432" i="8"/>
  <c r="L432" i="8" s="1"/>
  <c r="J432" i="8"/>
  <c r="K424" i="8"/>
  <c r="L424" i="8" s="1"/>
  <c r="J424" i="8"/>
  <c r="K416" i="8"/>
  <c r="L416" i="8" s="1"/>
  <c r="J416" i="8"/>
  <c r="K408" i="8"/>
  <c r="L408" i="8" s="1"/>
  <c r="J408" i="8"/>
  <c r="K400" i="8"/>
  <c r="L400" i="8" s="1"/>
  <c r="J400" i="8"/>
  <c r="K392" i="8"/>
  <c r="L392" i="8" s="1"/>
  <c r="J392" i="8"/>
  <c r="K384" i="8"/>
  <c r="L384" i="8" s="1"/>
  <c r="J384" i="8"/>
  <c r="K376" i="8"/>
  <c r="L376" i="8" s="1"/>
  <c r="J376" i="8"/>
  <c r="K368" i="8"/>
  <c r="L368" i="8" s="1"/>
  <c r="J368" i="8"/>
  <c r="K360" i="8"/>
  <c r="L360" i="8" s="1"/>
  <c r="J360" i="8"/>
  <c r="K352" i="8"/>
  <c r="L352" i="8" s="1"/>
  <c r="J352" i="8"/>
  <c r="K344" i="8"/>
  <c r="L344" i="8" s="1"/>
  <c r="J344" i="8"/>
  <c r="K336" i="8"/>
  <c r="L336" i="8" s="1"/>
  <c r="J336" i="8"/>
  <c r="K328" i="8"/>
  <c r="L328" i="8" s="1"/>
  <c r="J328" i="8"/>
  <c r="K320" i="8"/>
  <c r="L320" i="8" s="1"/>
  <c r="J320" i="8"/>
  <c r="K312" i="8"/>
  <c r="L312" i="8" s="1"/>
  <c r="J312" i="8"/>
  <c r="K304" i="8"/>
  <c r="L304" i="8" s="1"/>
  <c r="J304" i="8"/>
  <c r="K296" i="8"/>
  <c r="L296" i="8" s="1"/>
  <c r="J296" i="8"/>
  <c r="K288" i="8"/>
  <c r="L288" i="8" s="1"/>
  <c r="J288" i="8"/>
  <c r="K280" i="8"/>
  <c r="L280" i="8" s="1"/>
  <c r="J280" i="8"/>
  <c r="K272" i="8"/>
  <c r="L272" i="8" s="1"/>
  <c r="J272" i="8"/>
  <c r="K264" i="8"/>
  <c r="L264" i="8" s="1"/>
  <c r="J264" i="8"/>
  <c r="K256" i="8"/>
  <c r="L256" i="8" s="1"/>
  <c r="J256" i="8"/>
  <c r="K248" i="8"/>
  <c r="L248" i="8" s="1"/>
  <c r="J248" i="8"/>
  <c r="K240" i="8"/>
  <c r="L240" i="8" s="1"/>
  <c r="J240" i="8"/>
  <c r="K232" i="8"/>
  <c r="L232" i="8" s="1"/>
  <c r="J232" i="8"/>
  <c r="K224" i="8"/>
  <c r="L224" i="8" s="1"/>
  <c r="J224" i="8"/>
  <c r="K216" i="8"/>
  <c r="L216" i="8" s="1"/>
  <c r="J216" i="8"/>
  <c r="K208" i="8"/>
  <c r="L208" i="8" s="1"/>
  <c r="J208" i="8"/>
  <c r="K200" i="8"/>
  <c r="L200" i="8" s="1"/>
  <c r="J200" i="8"/>
  <c r="K192" i="8"/>
  <c r="L192" i="8" s="1"/>
  <c r="J192" i="8"/>
  <c r="K184" i="8"/>
  <c r="L184" i="8" s="1"/>
  <c r="J184" i="8"/>
  <c r="K176" i="8"/>
  <c r="L176" i="8" s="1"/>
  <c r="J176" i="8"/>
  <c r="K168" i="8"/>
  <c r="L168" i="8" s="1"/>
  <c r="J168" i="8"/>
  <c r="K160" i="8"/>
  <c r="L160" i="8" s="1"/>
  <c r="J160" i="8"/>
  <c r="K152" i="8"/>
  <c r="L152" i="8" s="1"/>
  <c r="J152" i="8"/>
  <c r="K144" i="8"/>
  <c r="L144" i="8" s="1"/>
  <c r="J144" i="8"/>
  <c r="K136" i="8"/>
  <c r="L136" i="8" s="1"/>
  <c r="J136" i="8"/>
  <c r="K128" i="8"/>
  <c r="L128" i="8" s="1"/>
  <c r="J128" i="8"/>
  <c r="K120" i="8"/>
  <c r="L120" i="8" s="1"/>
  <c r="J120" i="8"/>
  <c r="K112" i="8"/>
  <c r="L112" i="8" s="1"/>
  <c r="J112" i="8"/>
  <c r="K104" i="8"/>
  <c r="L104" i="8" s="1"/>
  <c r="J104" i="8"/>
  <c r="K96" i="8"/>
  <c r="L96" i="8" s="1"/>
  <c r="J96" i="8"/>
  <c r="K88" i="8"/>
  <c r="L88" i="8" s="1"/>
  <c r="J88" i="8"/>
  <c r="K80" i="8"/>
  <c r="L80" i="8" s="1"/>
  <c r="J80" i="8"/>
  <c r="K72" i="8"/>
  <c r="L72" i="8" s="1"/>
  <c r="J72" i="8"/>
  <c r="K64" i="8"/>
  <c r="L64" i="8" s="1"/>
  <c r="J64" i="8"/>
  <c r="K56" i="8"/>
  <c r="L56" i="8" s="1"/>
  <c r="J56" i="8"/>
  <c r="K48" i="8"/>
  <c r="L48" i="8" s="1"/>
  <c r="J48" i="8"/>
  <c r="K40" i="8"/>
  <c r="L40" i="8" s="1"/>
  <c r="J40" i="8"/>
  <c r="K32" i="8"/>
  <c r="L32" i="8" s="1"/>
  <c r="J32" i="8"/>
  <c r="K24" i="8"/>
  <c r="L24" i="8" s="1"/>
  <c r="J24" i="8"/>
  <c r="K16" i="8"/>
  <c r="L16" i="8" s="1"/>
  <c r="J16" i="8"/>
  <c r="P1470" i="8"/>
  <c r="Q1470" i="8" s="1"/>
  <c r="O1470" i="8"/>
  <c r="P1462" i="8"/>
  <c r="Q1462" i="8" s="1"/>
  <c r="O1462" i="8"/>
  <c r="P1454" i="8"/>
  <c r="Q1454" i="8" s="1"/>
  <c r="O1454" i="8"/>
  <c r="P1446" i="8"/>
  <c r="Q1446" i="8" s="1"/>
  <c r="O1446" i="8"/>
  <c r="P1438" i="8"/>
  <c r="Q1438" i="8" s="1"/>
  <c r="O1438" i="8"/>
  <c r="P1430" i="8"/>
  <c r="Q1430" i="8" s="1"/>
  <c r="O1430" i="8"/>
  <c r="P1422" i="8"/>
  <c r="Q1422" i="8" s="1"/>
  <c r="O1422" i="8"/>
  <c r="P1414" i="8"/>
  <c r="Q1414" i="8" s="1"/>
  <c r="O1414" i="8"/>
  <c r="P1406" i="8"/>
  <c r="Q1406" i="8" s="1"/>
  <c r="O1406" i="8"/>
  <c r="P1398" i="8"/>
  <c r="Q1398" i="8" s="1"/>
  <c r="O1398" i="8"/>
  <c r="P1390" i="8"/>
  <c r="Q1390" i="8" s="1"/>
  <c r="O1390" i="8"/>
  <c r="P1382" i="8"/>
  <c r="Q1382" i="8" s="1"/>
  <c r="O1382" i="8"/>
  <c r="P1374" i="8"/>
  <c r="Q1374" i="8" s="1"/>
  <c r="O1374" i="8"/>
  <c r="P1366" i="8"/>
  <c r="Q1366" i="8" s="1"/>
  <c r="O1366" i="8"/>
  <c r="P1358" i="8"/>
  <c r="Q1358" i="8" s="1"/>
  <c r="O1358" i="8"/>
  <c r="P1350" i="8"/>
  <c r="Q1350" i="8" s="1"/>
  <c r="O1350" i="8"/>
  <c r="O1342" i="8"/>
  <c r="P1342" i="8"/>
  <c r="Q1342" i="8" s="1"/>
  <c r="P1334" i="8"/>
  <c r="Q1334" i="8" s="1"/>
  <c r="O1334" i="8"/>
  <c r="O1326" i="8"/>
  <c r="P1326" i="8"/>
  <c r="Q1326" i="8" s="1"/>
  <c r="P1318" i="8"/>
  <c r="Q1318" i="8" s="1"/>
  <c r="O1318" i="8"/>
  <c r="P1310" i="8"/>
  <c r="Q1310" i="8" s="1"/>
  <c r="O1310" i="8"/>
  <c r="P1302" i="8"/>
  <c r="Q1302" i="8" s="1"/>
  <c r="O1302" i="8"/>
  <c r="P1294" i="8"/>
  <c r="Q1294" i="8" s="1"/>
  <c r="O1294" i="8"/>
  <c r="P1286" i="8"/>
  <c r="Q1286" i="8" s="1"/>
  <c r="O1286" i="8"/>
  <c r="P1278" i="8"/>
  <c r="Q1278" i="8" s="1"/>
  <c r="O1278" i="8"/>
  <c r="P1270" i="8"/>
  <c r="Q1270" i="8" s="1"/>
  <c r="O1270" i="8"/>
  <c r="O1262" i="8"/>
  <c r="P1262" i="8"/>
  <c r="Q1262" i="8" s="1"/>
  <c r="P1254" i="8"/>
  <c r="Q1254" i="8" s="1"/>
  <c r="O1254" i="8"/>
  <c r="P1246" i="8"/>
  <c r="Q1246" i="8" s="1"/>
  <c r="O1246" i="8"/>
  <c r="P1238" i="8"/>
  <c r="Q1238" i="8" s="1"/>
  <c r="O1238" i="8"/>
  <c r="O1230" i="8"/>
  <c r="P1230" i="8"/>
  <c r="Q1230" i="8" s="1"/>
  <c r="P1222" i="8"/>
  <c r="Q1222" i="8" s="1"/>
  <c r="O1222" i="8"/>
  <c r="P1214" i="8"/>
  <c r="Q1214" i="8" s="1"/>
  <c r="O1214" i="8"/>
  <c r="P1206" i="8"/>
  <c r="Q1206" i="8" s="1"/>
  <c r="O1206" i="8"/>
  <c r="P1198" i="8"/>
  <c r="Q1198" i="8" s="1"/>
  <c r="O1198" i="8"/>
  <c r="P1190" i="8"/>
  <c r="Q1190" i="8" s="1"/>
  <c r="O1190" i="8"/>
  <c r="P1182" i="8"/>
  <c r="Q1182" i="8" s="1"/>
  <c r="O1182" i="8"/>
  <c r="O1174" i="8"/>
  <c r="P1174" i="8"/>
  <c r="Q1174" i="8" s="1"/>
  <c r="P1166" i="8"/>
  <c r="Q1166" i="8" s="1"/>
  <c r="O1166" i="8"/>
  <c r="P1158" i="8"/>
  <c r="Q1158" i="8" s="1"/>
  <c r="O1158" i="8"/>
  <c r="O1150" i="8"/>
  <c r="P1150" i="8"/>
  <c r="Q1150" i="8" s="1"/>
  <c r="O1142" i="8"/>
  <c r="P1142" i="8"/>
  <c r="Q1142" i="8" s="1"/>
  <c r="P1134" i="8"/>
  <c r="Q1134" i="8" s="1"/>
  <c r="O1134" i="8"/>
  <c r="P1126" i="8"/>
  <c r="Q1126" i="8" s="1"/>
  <c r="O1126" i="8"/>
  <c r="O1118" i="8"/>
  <c r="P1118" i="8"/>
  <c r="Q1118" i="8" s="1"/>
  <c r="P1110" i="8"/>
  <c r="Q1110" i="8" s="1"/>
  <c r="O1110" i="8"/>
  <c r="P1102" i="8"/>
  <c r="Q1102" i="8" s="1"/>
  <c r="O1102" i="8"/>
  <c r="P1094" i="8"/>
  <c r="Q1094" i="8" s="1"/>
  <c r="O1094" i="8"/>
  <c r="P1086" i="8"/>
  <c r="Q1086" i="8" s="1"/>
  <c r="O1086" i="8"/>
  <c r="P1078" i="8"/>
  <c r="Q1078" i="8" s="1"/>
  <c r="O1078" i="8"/>
  <c r="P1070" i="8"/>
  <c r="Q1070" i="8" s="1"/>
  <c r="O1070" i="8"/>
  <c r="P1062" i="8"/>
  <c r="Q1062" i="8" s="1"/>
  <c r="O1062" i="8"/>
  <c r="O1054" i="8"/>
  <c r="P1054" i="8"/>
  <c r="Q1054" i="8" s="1"/>
  <c r="O1046" i="8"/>
  <c r="P1046" i="8"/>
  <c r="Q1046" i="8" s="1"/>
  <c r="P1038" i="8"/>
  <c r="Q1038" i="8" s="1"/>
  <c r="O1038" i="8"/>
  <c r="P1030" i="8"/>
  <c r="Q1030" i="8" s="1"/>
  <c r="O1030" i="8"/>
  <c r="O1022" i="8"/>
  <c r="P1022" i="8"/>
  <c r="Q1022" i="8" s="1"/>
  <c r="O1014" i="8"/>
  <c r="P1014" i="8"/>
  <c r="Q1014" i="8" s="1"/>
  <c r="P1006" i="8"/>
  <c r="Q1006" i="8" s="1"/>
  <c r="O1006" i="8"/>
  <c r="P998" i="8"/>
  <c r="Q998" i="8" s="1"/>
  <c r="O998" i="8"/>
  <c r="O990" i="8"/>
  <c r="P990" i="8"/>
  <c r="Q990" i="8" s="1"/>
  <c r="P982" i="8"/>
  <c r="Q982" i="8" s="1"/>
  <c r="O982" i="8"/>
  <c r="P974" i="8"/>
  <c r="Q974" i="8" s="1"/>
  <c r="O974" i="8"/>
  <c r="P966" i="8"/>
  <c r="Q966" i="8" s="1"/>
  <c r="O966" i="8"/>
  <c r="P958" i="8"/>
  <c r="Q958" i="8" s="1"/>
  <c r="O958" i="8"/>
  <c r="P950" i="8"/>
  <c r="Q950" i="8" s="1"/>
  <c r="O950" i="8"/>
  <c r="P942" i="8"/>
  <c r="Q942" i="8" s="1"/>
  <c r="O942" i="8"/>
  <c r="P934" i="8"/>
  <c r="Q934" i="8" s="1"/>
  <c r="O934" i="8"/>
  <c r="P926" i="8"/>
  <c r="Q926" i="8" s="1"/>
  <c r="O926" i="8"/>
  <c r="P918" i="8"/>
  <c r="Q918" i="8" s="1"/>
  <c r="O918" i="8"/>
  <c r="P910" i="8"/>
  <c r="Q910" i="8" s="1"/>
  <c r="O910" i="8"/>
  <c r="P902" i="8"/>
  <c r="Q902" i="8" s="1"/>
  <c r="O902" i="8"/>
  <c r="P894" i="8"/>
  <c r="Q894" i="8" s="1"/>
  <c r="O894" i="8"/>
  <c r="P886" i="8"/>
  <c r="Q886" i="8" s="1"/>
  <c r="O886" i="8"/>
  <c r="P878" i="8"/>
  <c r="Q878" i="8" s="1"/>
  <c r="O878" i="8"/>
  <c r="P870" i="8"/>
  <c r="Q870" i="8" s="1"/>
  <c r="O870" i="8"/>
  <c r="P862" i="8"/>
  <c r="Q862" i="8" s="1"/>
  <c r="O862" i="8"/>
  <c r="P854" i="8"/>
  <c r="Q854" i="8" s="1"/>
  <c r="O854" i="8"/>
  <c r="P846" i="8"/>
  <c r="Q846" i="8" s="1"/>
  <c r="O846" i="8"/>
  <c r="P838" i="8"/>
  <c r="Q838" i="8" s="1"/>
  <c r="O838" i="8"/>
  <c r="P830" i="8"/>
  <c r="Q830" i="8" s="1"/>
  <c r="O830" i="8"/>
  <c r="P822" i="8"/>
  <c r="Q822" i="8" s="1"/>
  <c r="O822" i="8"/>
  <c r="P814" i="8"/>
  <c r="Q814" i="8" s="1"/>
  <c r="O814" i="8"/>
  <c r="P806" i="8"/>
  <c r="Q806" i="8" s="1"/>
  <c r="O806" i="8"/>
  <c r="P798" i="8"/>
  <c r="Q798" i="8" s="1"/>
  <c r="O798" i="8"/>
  <c r="P790" i="8"/>
  <c r="Q790" i="8" s="1"/>
  <c r="O790" i="8"/>
  <c r="P782" i="8"/>
  <c r="Q782" i="8" s="1"/>
  <c r="O782" i="8"/>
  <c r="P774" i="8"/>
  <c r="Q774" i="8" s="1"/>
  <c r="O774" i="8"/>
  <c r="P766" i="8"/>
  <c r="Q766" i="8" s="1"/>
  <c r="O766" i="8"/>
  <c r="P758" i="8"/>
  <c r="Q758" i="8" s="1"/>
  <c r="O758" i="8"/>
  <c r="P750" i="8"/>
  <c r="Q750" i="8" s="1"/>
  <c r="O750" i="8"/>
  <c r="P742" i="8"/>
  <c r="Q742" i="8" s="1"/>
  <c r="O742" i="8"/>
  <c r="P734" i="8"/>
  <c r="Q734" i="8" s="1"/>
  <c r="O734" i="8"/>
  <c r="P726" i="8"/>
  <c r="Q726" i="8" s="1"/>
  <c r="O726" i="8"/>
  <c r="P718" i="8"/>
  <c r="Q718" i="8" s="1"/>
  <c r="O718" i="8"/>
  <c r="P710" i="8"/>
  <c r="Q710" i="8" s="1"/>
  <c r="O710" i="8"/>
  <c r="P702" i="8"/>
  <c r="Q702" i="8" s="1"/>
  <c r="O702" i="8"/>
  <c r="P694" i="8"/>
  <c r="Q694" i="8" s="1"/>
  <c r="O694" i="8"/>
  <c r="P686" i="8"/>
  <c r="Q686" i="8" s="1"/>
  <c r="O686" i="8"/>
  <c r="P678" i="8"/>
  <c r="Q678" i="8" s="1"/>
  <c r="O678" i="8"/>
  <c r="P670" i="8"/>
  <c r="Q670" i="8" s="1"/>
  <c r="O670" i="8"/>
  <c r="P662" i="8"/>
  <c r="Q662" i="8" s="1"/>
  <c r="O662" i="8"/>
  <c r="P654" i="8"/>
  <c r="Q654" i="8" s="1"/>
  <c r="O654" i="8"/>
  <c r="P646" i="8"/>
  <c r="Q646" i="8" s="1"/>
  <c r="O646" i="8"/>
  <c r="P638" i="8"/>
  <c r="Q638" i="8" s="1"/>
  <c r="O638" i="8"/>
  <c r="P630" i="8"/>
  <c r="Q630" i="8" s="1"/>
  <c r="O630" i="8"/>
  <c r="P622" i="8"/>
  <c r="Q622" i="8" s="1"/>
  <c r="O622" i="8"/>
  <c r="P614" i="8"/>
  <c r="Q614" i="8" s="1"/>
  <c r="O614" i="8"/>
  <c r="P606" i="8"/>
  <c r="Q606" i="8" s="1"/>
  <c r="O606" i="8"/>
  <c r="P598" i="8"/>
  <c r="Q598" i="8" s="1"/>
  <c r="O598" i="8"/>
  <c r="P590" i="8"/>
  <c r="Q590" i="8" s="1"/>
  <c r="O590" i="8"/>
  <c r="P582" i="8"/>
  <c r="Q582" i="8" s="1"/>
  <c r="O582" i="8"/>
  <c r="P574" i="8"/>
  <c r="Q574" i="8" s="1"/>
  <c r="O574" i="8"/>
  <c r="P566" i="8"/>
  <c r="Q566" i="8" s="1"/>
  <c r="O566" i="8"/>
  <c r="P558" i="8"/>
  <c r="Q558" i="8" s="1"/>
  <c r="O558" i="8"/>
  <c r="P550" i="8"/>
  <c r="Q550" i="8" s="1"/>
  <c r="O550" i="8"/>
  <c r="P542" i="8"/>
  <c r="Q542" i="8" s="1"/>
  <c r="O542" i="8"/>
  <c r="P534" i="8"/>
  <c r="Q534" i="8" s="1"/>
  <c r="O534" i="8"/>
  <c r="P526" i="8"/>
  <c r="Q526" i="8" s="1"/>
  <c r="O526" i="8"/>
  <c r="P518" i="8"/>
  <c r="Q518" i="8" s="1"/>
  <c r="O518" i="8"/>
  <c r="P510" i="8"/>
  <c r="Q510" i="8" s="1"/>
  <c r="O510" i="8"/>
  <c r="P502" i="8"/>
  <c r="Q502" i="8" s="1"/>
  <c r="O502" i="8"/>
  <c r="P494" i="8"/>
  <c r="Q494" i="8" s="1"/>
  <c r="O494" i="8"/>
  <c r="P486" i="8"/>
  <c r="Q486" i="8" s="1"/>
  <c r="O486" i="8"/>
  <c r="P478" i="8"/>
  <c r="Q478" i="8" s="1"/>
  <c r="O478" i="8"/>
  <c r="P470" i="8"/>
  <c r="Q470" i="8" s="1"/>
  <c r="O470" i="8"/>
  <c r="P462" i="8"/>
  <c r="Q462" i="8" s="1"/>
  <c r="O462" i="8"/>
  <c r="P454" i="8"/>
  <c r="Q454" i="8" s="1"/>
  <c r="O454" i="8"/>
  <c r="P446" i="8"/>
  <c r="Q446" i="8" s="1"/>
  <c r="O446" i="8"/>
  <c r="P438" i="8"/>
  <c r="Q438" i="8" s="1"/>
  <c r="O438" i="8"/>
  <c r="P430" i="8"/>
  <c r="Q430" i="8" s="1"/>
  <c r="O430" i="8"/>
  <c r="P422" i="8"/>
  <c r="Q422" i="8" s="1"/>
  <c r="O422" i="8"/>
  <c r="P414" i="8"/>
  <c r="Q414" i="8" s="1"/>
  <c r="O414" i="8"/>
  <c r="P406" i="8"/>
  <c r="Q406" i="8" s="1"/>
  <c r="O406" i="8"/>
  <c r="P398" i="8"/>
  <c r="Q398" i="8" s="1"/>
  <c r="O398" i="8"/>
  <c r="P390" i="8"/>
  <c r="Q390" i="8" s="1"/>
  <c r="O390" i="8"/>
  <c r="P382" i="8"/>
  <c r="Q382" i="8" s="1"/>
  <c r="O382" i="8"/>
  <c r="P374" i="8"/>
  <c r="Q374" i="8" s="1"/>
  <c r="O374" i="8"/>
  <c r="P366" i="8"/>
  <c r="Q366" i="8" s="1"/>
  <c r="O366" i="8"/>
  <c r="P358" i="8"/>
  <c r="Q358" i="8" s="1"/>
  <c r="O358" i="8"/>
  <c r="P350" i="8"/>
  <c r="Q350" i="8" s="1"/>
  <c r="O350" i="8"/>
  <c r="P342" i="8"/>
  <c r="Q342" i="8" s="1"/>
  <c r="O342" i="8"/>
  <c r="P334" i="8"/>
  <c r="Q334" i="8" s="1"/>
  <c r="O334" i="8"/>
  <c r="P326" i="8"/>
  <c r="Q326" i="8" s="1"/>
  <c r="O326" i="8"/>
  <c r="P318" i="8"/>
  <c r="Q318" i="8" s="1"/>
  <c r="O318" i="8"/>
  <c r="P310" i="8"/>
  <c r="Q310" i="8" s="1"/>
  <c r="O310" i="8"/>
  <c r="P302" i="8"/>
  <c r="Q302" i="8" s="1"/>
  <c r="O302" i="8"/>
  <c r="P294" i="8"/>
  <c r="Q294" i="8" s="1"/>
  <c r="O294" i="8"/>
  <c r="P286" i="8"/>
  <c r="Q286" i="8" s="1"/>
  <c r="O286" i="8"/>
  <c r="P278" i="8"/>
  <c r="Q278" i="8" s="1"/>
  <c r="O278" i="8"/>
  <c r="P270" i="8"/>
  <c r="Q270" i="8" s="1"/>
  <c r="O270" i="8"/>
  <c r="P262" i="8"/>
  <c r="Q262" i="8" s="1"/>
  <c r="O262" i="8"/>
  <c r="P254" i="8"/>
  <c r="Q254" i="8" s="1"/>
  <c r="O254" i="8"/>
  <c r="P246" i="8"/>
  <c r="Q246" i="8" s="1"/>
  <c r="O246" i="8"/>
  <c r="P238" i="8"/>
  <c r="Q238" i="8" s="1"/>
  <c r="O238" i="8"/>
  <c r="P230" i="8"/>
  <c r="Q230" i="8" s="1"/>
  <c r="O230" i="8"/>
  <c r="P222" i="8"/>
  <c r="Q222" i="8" s="1"/>
  <c r="O222" i="8"/>
  <c r="P214" i="8"/>
  <c r="Q214" i="8" s="1"/>
  <c r="O214" i="8"/>
  <c r="P206" i="8"/>
  <c r="Q206" i="8" s="1"/>
  <c r="O206" i="8"/>
  <c r="P198" i="8"/>
  <c r="Q198" i="8" s="1"/>
  <c r="O198" i="8"/>
  <c r="P190" i="8"/>
  <c r="Q190" i="8" s="1"/>
  <c r="O190" i="8"/>
  <c r="P182" i="8"/>
  <c r="Q182" i="8" s="1"/>
  <c r="O182" i="8"/>
  <c r="P174" i="8"/>
  <c r="Q174" i="8" s="1"/>
  <c r="O174" i="8"/>
  <c r="P166" i="8"/>
  <c r="Q166" i="8" s="1"/>
  <c r="O166" i="8"/>
  <c r="P158" i="8"/>
  <c r="Q158" i="8" s="1"/>
  <c r="O158" i="8"/>
  <c r="P150" i="8"/>
  <c r="Q150" i="8" s="1"/>
  <c r="O150" i="8"/>
  <c r="P142" i="8"/>
  <c r="Q142" i="8" s="1"/>
  <c r="O142" i="8"/>
  <c r="P134" i="8"/>
  <c r="Q134" i="8" s="1"/>
  <c r="O134" i="8"/>
  <c r="P126" i="8"/>
  <c r="Q126" i="8" s="1"/>
  <c r="O126" i="8"/>
  <c r="P118" i="8"/>
  <c r="Q118" i="8" s="1"/>
  <c r="O118" i="8"/>
  <c r="P110" i="8"/>
  <c r="Q110" i="8" s="1"/>
  <c r="O110" i="8"/>
  <c r="P102" i="8"/>
  <c r="Q102" i="8" s="1"/>
  <c r="O102" i="8"/>
  <c r="P94" i="8"/>
  <c r="Q94" i="8" s="1"/>
  <c r="O94" i="8"/>
  <c r="P86" i="8"/>
  <c r="Q86" i="8" s="1"/>
  <c r="O86" i="8"/>
  <c r="P78" i="8"/>
  <c r="Q78" i="8" s="1"/>
  <c r="O78" i="8"/>
  <c r="P70" i="8"/>
  <c r="Q70" i="8" s="1"/>
  <c r="O70" i="8"/>
  <c r="P62" i="8"/>
  <c r="Q62" i="8" s="1"/>
  <c r="O62" i="8"/>
  <c r="P54" i="8"/>
  <c r="Q54" i="8" s="1"/>
  <c r="O54" i="8"/>
  <c r="P46" i="8"/>
  <c r="Q46" i="8" s="1"/>
  <c r="O46" i="8"/>
  <c r="P38" i="8"/>
  <c r="Q38" i="8" s="1"/>
  <c r="O38" i="8"/>
  <c r="P30" i="8"/>
  <c r="Q30" i="8" s="1"/>
  <c r="O30" i="8"/>
  <c r="O22" i="8"/>
  <c r="P22" i="8"/>
  <c r="Q22" i="8" s="1"/>
  <c r="K511" i="8"/>
  <c r="L511" i="8" s="1"/>
  <c r="J511" i="8"/>
  <c r="K447" i="8"/>
  <c r="L447" i="8" s="1"/>
  <c r="J447" i="8"/>
  <c r="K383" i="8"/>
  <c r="L383" i="8" s="1"/>
  <c r="J383" i="8"/>
  <c r="K319" i="8"/>
  <c r="L319" i="8" s="1"/>
  <c r="J319" i="8"/>
  <c r="K255" i="8"/>
  <c r="L255" i="8" s="1"/>
  <c r="J255" i="8"/>
  <c r="K191" i="8"/>
  <c r="L191" i="8" s="1"/>
  <c r="J191" i="8"/>
  <c r="K127" i="8"/>
  <c r="L127" i="8" s="1"/>
  <c r="J127" i="8"/>
  <c r="K63" i="8"/>
  <c r="L63" i="8" s="1"/>
  <c r="J63" i="8"/>
  <c r="J1447" i="8"/>
  <c r="J1383" i="8"/>
  <c r="J1319" i="8"/>
  <c r="J1255" i="8"/>
  <c r="J1191" i="8"/>
  <c r="J1127" i="8"/>
  <c r="J1063" i="8"/>
  <c r="J999" i="8"/>
  <c r="J935" i="8"/>
  <c r="J871" i="8"/>
  <c r="K1081" i="8"/>
  <c r="L1081" i="8" s="1"/>
  <c r="J1081" i="8"/>
  <c r="K1065" i="8"/>
  <c r="L1065" i="8" s="1"/>
  <c r="J1065" i="8"/>
  <c r="K1049" i="8"/>
  <c r="L1049" i="8" s="1"/>
  <c r="J1049" i="8"/>
  <c r="K1033" i="8"/>
  <c r="L1033" i="8" s="1"/>
  <c r="J1033" i="8"/>
  <c r="K1017" i="8"/>
  <c r="L1017" i="8" s="1"/>
  <c r="J1017" i="8"/>
  <c r="K1001" i="8"/>
  <c r="L1001" i="8" s="1"/>
  <c r="J1001" i="8"/>
  <c r="K985" i="8"/>
  <c r="L985" i="8" s="1"/>
  <c r="J985" i="8"/>
  <c r="K969" i="8"/>
  <c r="L969" i="8" s="1"/>
  <c r="J969" i="8"/>
  <c r="K953" i="8"/>
  <c r="L953" i="8" s="1"/>
  <c r="J953" i="8"/>
  <c r="K937" i="8"/>
  <c r="L937" i="8" s="1"/>
  <c r="J937" i="8"/>
  <c r="K921" i="8"/>
  <c r="L921" i="8" s="1"/>
  <c r="J921" i="8"/>
  <c r="K905" i="8"/>
  <c r="L905" i="8" s="1"/>
  <c r="J905" i="8"/>
  <c r="K889" i="8"/>
  <c r="L889" i="8" s="1"/>
  <c r="J889" i="8"/>
  <c r="K873" i="8"/>
  <c r="L873" i="8" s="1"/>
  <c r="J873" i="8"/>
  <c r="K849" i="8"/>
  <c r="L849" i="8" s="1"/>
  <c r="J849" i="8"/>
  <c r="K833" i="8"/>
  <c r="L833" i="8" s="1"/>
  <c r="J833" i="8"/>
  <c r="K817" i="8"/>
  <c r="L817" i="8" s="1"/>
  <c r="J817" i="8"/>
  <c r="K801" i="8"/>
  <c r="L801" i="8" s="1"/>
  <c r="J801" i="8"/>
  <c r="K785" i="8"/>
  <c r="L785" i="8" s="1"/>
  <c r="J785" i="8"/>
  <c r="K769" i="8"/>
  <c r="L769" i="8" s="1"/>
  <c r="J769" i="8"/>
  <c r="K753" i="8"/>
  <c r="L753" i="8" s="1"/>
  <c r="J753" i="8"/>
  <c r="K729" i="8"/>
  <c r="L729" i="8" s="1"/>
  <c r="J729" i="8"/>
  <c r="K713" i="8"/>
  <c r="L713" i="8" s="1"/>
  <c r="J713" i="8"/>
  <c r="K697" i="8"/>
  <c r="L697" i="8" s="1"/>
  <c r="J697" i="8"/>
  <c r="K681" i="8"/>
  <c r="L681" i="8" s="1"/>
  <c r="J681" i="8"/>
  <c r="K665" i="8"/>
  <c r="L665" i="8" s="1"/>
  <c r="J665" i="8"/>
  <c r="K649" i="8"/>
  <c r="L649" i="8" s="1"/>
  <c r="J649" i="8"/>
  <c r="K633" i="8"/>
  <c r="L633" i="8" s="1"/>
  <c r="J633" i="8"/>
  <c r="K617" i="8"/>
  <c r="L617" i="8" s="1"/>
  <c r="J617" i="8"/>
  <c r="K601" i="8"/>
  <c r="L601" i="8" s="1"/>
  <c r="J601" i="8"/>
  <c r="K585" i="8"/>
  <c r="L585" i="8" s="1"/>
  <c r="J585" i="8"/>
  <c r="K569" i="8"/>
  <c r="L569" i="8" s="1"/>
  <c r="J569" i="8"/>
  <c r="K561" i="8"/>
  <c r="L561" i="8" s="1"/>
  <c r="J561" i="8"/>
  <c r="K545" i="8"/>
  <c r="L545" i="8" s="1"/>
  <c r="J545" i="8"/>
  <c r="K521" i="8"/>
  <c r="L521" i="8" s="1"/>
  <c r="J521" i="8"/>
  <c r="K505" i="8"/>
  <c r="L505" i="8" s="1"/>
  <c r="J505" i="8"/>
  <c r="K489" i="8"/>
  <c r="L489" i="8" s="1"/>
  <c r="J489" i="8"/>
  <c r="K473" i="8"/>
  <c r="L473" i="8" s="1"/>
  <c r="J473" i="8"/>
  <c r="K457" i="8"/>
  <c r="L457" i="8" s="1"/>
  <c r="J457" i="8"/>
  <c r="K441" i="8"/>
  <c r="L441" i="8" s="1"/>
  <c r="J441" i="8"/>
  <c r="K425" i="8"/>
  <c r="L425" i="8" s="1"/>
  <c r="J425" i="8"/>
  <c r="K409" i="8"/>
  <c r="L409" i="8" s="1"/>
  <c r="J409" i="8"/>
  <c r="K393" i="8"/>
  <c r="L393" i="8" s="1"/>
  <c r="J393" i="8"/>
  <c r="K377" i="8"/>
  <c r="L377" i="8" s="1"/>
  <c r="J377" i="8"/>
  <c r="K361" i="8"/>
  <c r="L361" i="8" s="1"/>
  <c r="J361" i="8"/>
  <c r="K345" i="8"/>
  <c r="L345" i="8" s="1"/>
  <c r="J345" i="8"/>
  <c r="K329" i="8"/>
  <c r="L329" i="8" s="1"/>
  <c r="J329" i="8"/>
  <c r="K313" i="8"/>
  <c r="L313" i="8" s="1"/>
  <c r="J313" i="8"/>
  <c r="K297" i="8"/>
  <c r="L297" i="8" s="1"/>
  <c r="J297" i="8"/>
  <c r="K281" i="8"/>
  <c r="L281" i="8" s="1"/>
  <c r="J281" i="8"/>
  <c r="K265" i="8"/>
  <c r="L265" i="8" s="1"/>
  <c r="J265" i="8"/>
  <c r="K249" i="8"/>
  <c r="L249" i="8" s="1"/>
  <c r="J249" i="8"/>
  <c r="K233" i="8"/>
  <c r="L233" i="8" s="1"/>
  <c r="J233" i="8"/>
  <c r="K217" i="8"/>
  <c r="L217" i="8" s="1"/>
  <c r="J217" i="8"/>
  <c r="K201" i="8"/>
  <c r="L201" i="8" s="1"/>
  <c r="J201" i="8"/>
  <c r="K185" i="8"/>
  <c r="L185" i="8" s="1"/>
  <c r="J185" i="8"/>
  <c r="K169" i="8"/>
  <c r="L169" i="8" s="1"/>
  <c r="J169" i="8"/>
  <c r="K153" i="8"/>
  <c r="L153" i="8" s="1"/>
  <c r="J153" i="8"/>
  <c r="K137" i="8"/>
  <c r="L137" i="8" s="1"/>
  <c r="J137" i="8"/>
  <c r="K121" i="8"/>
  <c r="L121" i="8" s="1"/>
  <c r="J121" i="8"/>
  <c r="K113" i="8"/>
  <c r="L113" i="8" s="1"/>
  <c r="J113" i="8"/>
  <c r="K97" i="8"/>
  <c r="L97" i="8" s="1"/>
  <c r="J97" i="8"/>
  <c r="K89" i="8"/>
  <c r="L89" i="8" s="1"/>
  <c r="J89" i="8"/>
  <c r="K81" i="8"/>
  <c r="L81" i="8" s="1"/>
  <c r="J81" i="8"/>
  <c r="K73" i="8"/>
  <c r="L73" i="8" s="1"/>
  <c r="J73" i="8"/>
  <c r="K65" i="8"/>
  <c r="L65" i="8" s="1"/>
  <c r="J65" i="8"/>
  <c r="K57" i="8"/>
  <c r="L57" i="8" s="1"/>
  <c r="J57" i="8"/>
  <c r="K41" i="8"/>
  <c r="L41" i="8" s="1"/>
  <c r="J41" i="8"/>
  <c r="K5" i="8"/>
  <c r="J5" i="8"/>
  <c r="K7" i="8"/>
  <c r="L7" i="8" s="1"/>
  <c r="J7" i="8"/>
  <c r="P1469" i="8"/>
  <c r="Q1469" i="8" s="1"/>
  <c r="O1469" i="8"/>
  <c r="P1461" i="8"/>
  <c r="Q1461" i="8" s="1"/>
  <c r="O1461" i="8"/>
  <c r="P1453" i="8"/>
  <c r="Q1453" i="8" s="1"/>
  <c r="O1453" i="8"/>
  <c r="P1445" i="8"/>
  <c r="Q1445" i="8" s="1"/>
  <c r="O1445" i="8"/>
  <c r="P1437" i="8"/>
  <c r="Q1437" i="8" s="1"/>
  <c r="O1437" i="8"/>
  <c r="P1429" i="8"/>
  <c r="Q1429" i="8" s="1"/>
  <c r="O1429" i="8"/>
  <c r="P1421" i="8"/>
  <c r="Q1421" i="8" s="1"/>
  <c r="O1421" i="8"/>
  <c r="P1413" i="8"/>
  <c r="Q1413" i="8" s="1"/>
  <c r="O1413" i="8"/>
  <c r="P1405" i="8"/>
  <c r="Q1405" i="8" s="1"/>
  <c r="O1405" i="8"/>
  <c r="P1397" i="8"/>
  <c r="Q1397" i="8" s="1"/>
  <c r="O1397" i="8"/>
  <c r="P1389" i="8"/>
  <c r="Q1389" i="8" s="1"/>
  <c r="O1389" i="8"/>
  <c r="P1381" i="8"/>
  <c r="Q1381" i="8" s="1"/>
  <c r="O1381" i="8"/>
  <c r="P1373" i="8"/>
  <c r="Q1373" i="8" s="1"/>
  <c r="O1373" i="8"/>
  <c r="P1365" i="8"/>
  <c r="Q1365" i="8" s="1"/>
  <c r="O1365" i="8"/>
  <c r="P1357" i="8"/>
  <c r="Q1357" i="8" s="1"/>
  <c r="O1357" i="8"/>
  <c r="P1349" i="8"/>
  <c r="Q1349" i="8" s="1"/>
  <c r="O1349" i="8"/>
  <c r="P1341" i="8"/>
  <c r="Q1341" i="8" s="1"/>
  <c r="O1341" i="8"/>
  <c r="P1333" i="8"/>
  <c r="Q1333" i="8" s="1"/>
  <c r="O1333" i="8"/>
  <c r="P1325" i="8"/>
  <c r="Q1325" i="8" s="1"/>
  <c r="O1325" i="8"/>
  <c r="P1317" i="8"/>
  <c r="Q1317" i="8" s="1"/>
  <c r="O1317" i="8"/>
  <c r="P1309" i="8"/>
  <c r="Q1309" i="8" s="1"/>
  <c r="O1309" i="8"/>
  <c r="P1301" i="8"/>
  <c r="Q1301" i="8" s="1"/>
  <c r="O1301" i="8"/>
  <c r="P1293" i="8"/>
  <c r="Q1293" i="8" s="1"/>
  <c r="O1293" i="8"/>
  <c r="P1285" i="8"/>
  <c r="Q1285" i="8" s="1"/>
  <c r="O1285" i="8"/>
  <c r="P1277" i="8"/>
  <c r="Q1277" i="8" s="1"/>
  <c r="O1277" i="8"/>
  <c r="P1269" i="8"/>
  <c r="Q1269" i="8" s="1"/>
  <c r="O1269" i="8"/>
  <c r="P1261" i="8"/>
  <c r="Q1261" i="8" s="1"/>
  <c r="O1261" i="8"/>
  <c r="P1253" i="8"/>
  <c r="Q1253" i="8" s="1"/>
  <c r="O1253" i="8"/>
  <c r="P1245" i="8"/>
  <c r="Q1245" i="8" s="1"/>
  <c r="O1245" i="8"/>
  <c r="P1237" i="8"/>
  <c r="Q1237" i="8" s="1"/>
  <c r="O1237" i="8"/>
  <c r="P1229" i="8"/>
  <c r="Q1229" i="8" s="1"/>
  <c r="O1229" i="8"/>
  <c r="P1221" i="8"/>
  <c r="Q1221" i="8" s="1"/>
  <c r="O1221" i="8"/>
  <c r="P1213" i="8"/>
  <c r="Q1213" i="8" s="1"/>
  <c r="O1213" i="8"/>
  <c r="P1205" i="8"/>
  <c r="Q1205" i="8" s="1"/>
  <c r="O1205" i="8"/>
  <c r="P1197" i="8"/>
  <c r="Q1197" i="8" s="1"/>
  <c r="O1197" i="8"/>
  <c r="P1189" i="8"/>
  <c r="Q1189" i="8" s="1"/>
  <c r="O1189" i="8"/>
  <c r="P1181" i="8"/>
  <c r="Q1181" i="8" s="1"/>
  <c r="O1181" i="8"/>
  <c r="P1173" i="8"/>
  <c r="Q1173" i="8" s="1"/>
  <c r="O1173" i="8"/>
  <c r="P1165" i="8"/>
  <c r="Q1165" i="8" s="1"/>
  <c r="O1165" i="8"/>
  <c r="P1157" i="8"/>
  <c r="Q1157" i="8" s="1"/>
  <c r="O1157" i="8"/>
  <c r="P1149" i="8"/>
  <c r="Q1149" i="8" s="1"/>
  <c r="O1149" i="8"/>
  <c r="P1141" i="8"/>
  <c r="Q1141" i="8" s="1"/>
  <c r="O1141" i="8"/>
  <c r="P1133" i="8"/>
  <c r="Q1133" i="8" s="1"/>
  <c r="O1133" i="8"/>
  <c r="P1125" i="8"/>
  <c r="Q1125" i="8" s="1"/>
  <c r="O1125" i="8"/>
  <c r="P1117" i="8"/>
  <c r="Q1117" i="8" s="1"/>
  <c r="O1117" i="8"/>
  <c r="P1109" i="8"/>
  <c r="Q1109" i="8" s="1"/>
  <c r="O1109" i="8"/>
  <c r="P1101" i="8"/>
  <c r="Q1101" i="8" s="1"/>
  <c r="O1101" i="8"/>
  <c r="P1093" i="8"/>
  <c r="Q1093" i="8" s="1"/>
  <c r="O1093" i="8"/>
  <c r="P1085" i="8"/>
  <c r="Q1085" i="8" s="1"/>
  <c r="O1085" i="8"/>
  <c r="P1077" i="8"/>
  <c r="Q1077" i="8" s="1"/>
  <c r="O1077" i="8"/>
  <c r="P1069" i="8"/>
  <c r="Q1069" i="8" s="1"/>
  <c r="O1069" i="8"/>
  <c r="P1061" i="8"/>
  <c r="Q1061" i="8" s="1"/>
  <c r="O1061" i="8"/>
  <c r="P1053" i="8"/>
  <c r="Q1053" i="8" s="1"/>
  <c r="O1053" i="8"/>
  <c r="P1045" i="8"/>
  <c r="Q1045" i="8" s="1"/>
  <c r="O1045" i="8"/>
  <c r="P1037" i="8"/>
  <c r="Q1037" i="8" s="1"/>
  <c r="O1037" i="8"/>
  <c r="P1029" i="8"/>
  <c r="Q1029" i="8" s="1"/>
  <c r="O1029" i="8"/>
  <c r="P1021" i="8"/>
  <c r="Q1021" i="8" s="1"/>
  <c r="O1021" i="8"/>
  <c r="P1013" i="8"/>
  <c r="Q1013" i="8" s="1"/>
  <c r="O1013" i="8"/>
  <c r="P1005" i="8"/>
  <c r="Q1005" i="8" s="1"/>
  <c r="O1005" i="8"/>
  <c r="P997" i="8"/>
  <c r="Q997" i="8" s="1"/>
  <c r="O997" i="8"/>
  <c r="P989" i="8"/>
  <c r="Q989" i="8" s="1"/>
  <c r="O989" i="8"/>
  <c r="P981" i="8"/>
  <c r="Q981" i="8" s="1"/>
  <c r="O981" i="8"/>
  <c r="P973" i="8"/>
  <c r="Q973" i="8" s="1"/>
  <c r="O973" i="8"/>
  <c r="P965" i="8"/>
  <c r="Q965" i="8" s="1"/>
  <c r="O965" i="8"/>
  <c r="P957" i="8"/>
  <c r="Q957" i="8" s="1"/>
  <c r="O957" i="8"/>
  <c r="P949" i="8"/>
  <c r="Q949" i="8" s="1"/>
  <c r="O949" i="8"/>
  <c r="P941" i="8"/>
  <c r="Q941" i="8" s="1"/>
  <c r="O941" i="8"/>
  <c r="P933" i="8"/>
  <c r="Q933" i="8" s="1"/>
  <c r="O933" i="8"/>
  <c r="P925" i="8"/>
  <c r="Q925" i="8" s="1"/>
  <c r="O925" i="8"/>
  <c r="P917" i="8"/>
  <c r="Q917" i="8" s="1"/>
  <c r="O917" i="8"/>
  <c r="P909" i="8"/>
  <c r="Q909" i="8" s="1"/>
  <c r="O909" i="8"/>
  <c r="P901" i="8"/>
  <c r="Q901" i="8" s="1"/>
  <c r="O901" i="8"/>
  <c r="P893" i="8"/>
  <c r="Q893" i="8" s="1"/>
  <c r="O893" i="8"/>
  <c r="P885" i="8"/>
  <c r="Q885" i="8" s="1"/>
  <c r="O885" i="8"/>
  <c r="P877" i="8"/>
  <c r="Q877" i="8" s="1"/>
  <c r="O877" i="8"/>
  <c r="P869" i="8"/>
  <c r="Q869" i="8" s="1"/>
  <c r="O869" i="8"/>
  <c r="P861" i="8"/>
  <c r="Q861" i="8" s="1"/>
  <c r="O861" i="8"/>
  <c r="P853" i="8"/>
  <c r="Q853" i="8" s="1"/>
  <c r="O853" i="8"/>
  <c r="P845" i="8"/>
  <c r="Q845" i="8" s="1"/>
  <c r="O845" i="8"/>
  <c r="P837" i="8"/>
  <c r="Q837" i="8" s="1"/>
  <c r="O837" i="8"/>
  <c r="P829" i="8"/>
  <c r="Q829" i="8" s="1"/>
  <c r="O829" i="8"/>
  <c r="P821" i="8"/>
  <c r="Q821" i="8" s="1"/>
  <c r="O821" i="8"/>
  <c r="P813" i="8"/>
  <c r="Q813" i="8" s="1"/>
  <c r="O813" i="8"/>
  <c r="P805" i="8"/>
  <c r="Q805" i="8" s="1"/>
  <c r="O805" i="8"/>
  <c r="P797" i="8"/>
  <c r="Q797" i="8" s="1"/>
  <c r="O797" i="8"/>
  <c r="P789" i="8"/>
  <c r="Q789" i="8" s="1"/>
  <c r="O789" i="8"/>
  <c r="P781" i="8"/>
  <c r="Q781" i="8" s="1"/>
  <c r="O781" i="8"/>
  <c r="P773" i="8"/>
  <c r="Q773" i="8" s="1"/>
  <c r="O773" i="8"/>
  <c r="P765" i="8"/>
  <c r="Q765" i="8" s="1"/>
  <c r="O765" i="8"/>
  <c r="P757" i="8"/>
  <c r="Q757" i="8" s="1"/>
  <c r="O757" i="8"/>
  <c r="P749" i="8"/>
  <c r="Q749" i="8" s="1"/>
  <c r="O749" i="8"/>
  <c r="P741" i="8"/>
  <c r="Q741" i="8" s="1"/>
  <c r="O741" i="8"/>
  <c r="P733" i="8"/>
  <c r="Q733" i="8" s="1"/>
  <c r="O733" i="8"/>
  <c r="P725" i="8"/>
  <c r="Q725" i="8" s="1"/>
  <c r="O725" i="8"/>
  <c r="P717" i="8"/>
  <c r="Q717" i="8" s="1"/>
  <c r="O717" i="8"/>
  <c r="P709" i="8"/>
  <c r="Q709" i="8" s="1"/>
  <c r="O709" i="8"/>
  <c r="P701" i="8"/>
  <c r="Q701" i="8" s="1"/>
  <c r="O701" i="8"/>
  <c r="O693" i="8"/>
  <c r="P693" i="8"/>
  <c r="Q693" i="8" s="1"/>
  <c r="P685" i="8"/>
  <c r="Q685" i="8" s="1"/>
  <c r="O685" i="8"/>
  <c r="P677" i="8"/>
  <c r="Q677" i="8" s="1"/>
  <c r="O677" i="8"/>
  <c r="P669" i="8"/>
  <c r="Q669" i="8" s="1"/>
  <c r="O669" i="8"/>
  <c r="P661" i="8"/>
  <c r="Q661" i="8" s="1"/>
  <c r="O661" i="8"/>
  <c r="P653" i="8"/>
  <c r="Q653" i="8" s="1"/>
  <c r="O653" i="8"/>
  <c r="P645" i="8"/>
  <c r="Q645" i="8" s="1"/>
  <c r="O645" i="8"/>
  <c r="P637" i="8"/>
  <c r="Q637" i="8" s="1"/>
  <c r="O637" i="8"/>
  <c r="P629" i="8"/>
  <c r="Q629" i="8" s="1"/>
  <c r="O629" i="8"/>
  <c r="P621" i="8"/>
  <c r="Q621" i="8" s="1"/>
  <c r="O621" i="8"/>
  <c r="P613" i="8"/>
  <c r="Q613" i="8" s="1"/>
  <c r="O613" i="8"/>
  <c r="P605" i="8"/>
  <c r="Q605" i="8" s="1"/>
  <c r="O605" i="8"/>
  <c r="P597" i="8"/>
  <c r="Q597" i="8" s="1"/>
  <c r="O597" i="8"/>
  <c r="P589" i="8"/>
  <c r="Q589" i="8" s="1"/>
  <c r="O589" i="8"/>
  <c r="O581" i="8"/>
  <c r="P581" i="8"/>
  <c r="Q581" i="8" s="1"/>
  <c r="P573" i="8"/>
  <c r="Q573" i="8" s="1"/>
  <c r="O573" i="8"/>
  <c r="P565" i="8"/>
  <c r="Q565" i="8" s="1"/>
  <c r="O565" i="8"/>
  <c r="P557" i="8"/>
  <c r="Q557" i="8" s="1"/>
  <c r="O557" i="8"/>
  <c r="P549" i="8"/>
  <c r="Q549" i="8" s="1"/>
  <c r="O549" i="8"/>
  <c r="P541" i="8"/>
  <c r="Q541" i="8" s="1"/>
  <c r="O541" i="8"/>
  <c r="P533" i="8"/>
  <c r="Q533" i="8" s="1"/>
  <c r="O533" i="8"/>
  <c r="P525" i="8"/>
  <c r="Q525" i="8" s="1"/>
  <c r="O525" i="8"/>
  <c r="P517" i="8"/>
  <c r="Q517" i="8" s="1"/>
  <c r="O517" i="8"/>
  <c r="P509" i="8"/>
  <c r="Q509" i="8" s="1"/>
  <c r="O509" i="8"/>
  <c r="P501" i="8"/>
  <c r="Q501" i="8" s="1"/>
  <c r="O501" i="8"/>
  <c r="P493" i="8"/>
  <c r="Q493" i="8" s="1"/>
  <c r="O493" i="8"/>
  <c r="P485" i="8"/>
  <c r="Q485" i="8" s="1"/>
  <c r="O485" i="8"/>
  <c r="P477" i="8"/>
  <c r="Q477" i="8" s="1"/>
  <c r="O477" i="8"/>
  <c r="P469" i="8"/>
  <c r="Q469" i="8" s="1"/>
  <c r="O469" i="8"/>
  <c r="P461" i="8"/>
  <c r="Q461" i="8" s="1"/>
  <c r="O461" i="8"/>
  <c r="P453" i="8"/>
  <c r="Q453" i="8" s="1"/>
  <c r="O453" i="8"/>
  <c r="P445" i="8"/>
  <c r="Q445" i="8" s="1"/>
  <c r="O445" i="8"/>
  <c r="P437" i="8"/>
  <c r="Q437" i="8" s="1"/>
  <c r="O437" i="8"/>
  <c r="P429" i="8"/>
  <c r="Q429" i="8" s="1"/>
  <c r="O429" i="8"/>
  <c r="P421" i="8"/>
  <c r="Q421" i="8" s="1"/>
  <c r="O421" i="8"/>
  <c r="P413" i="8"/>
  <c r="Q413" i="8" s="1"/>
  <c r="O413" i="8"/>
  <c r="P405" i="8"/>
  <c r="Q405" i="8" s="1"/>
  <c r="O405" i="8"/>
  <c r="P397" i="8"/>
  <c r="Q397" i="8" s="1"/>
  <c r="O397" i="8"/>
  <c r="P389" i="8"/>
  <c r="Q389" i="8" s="1"/>
  <c r="O389" i="8"/>
  <c r="P381" i="8"/>
  <c r="Q381" i="8" s="1"/>
  <c r="O381" i="8"/>
  <c r="P373" i="8"/>
  <c r="Q373" i="8" s="1"/>
  <c r="O373" i="8"/>
  <c r="P365" i="8"/>
  <c r="Q365" i="8" s="1"/>
  <c r="O365" i="8"/>
  <c r="P357" i="8"/>
  <c r="Q357" i="8" s="1"/>
  <c r="O357" i="8"/>
  <c r="P349" i="8"/>
  <c r="Q349" i="8" s="1"/>
  <c r="O349" i="8"/>
  <c r="P341" i="8"/>
  <c r="Q341" i="8" s="1"/>
  <c r="O341" i="8"/>
  <c r="P333" i="8"/>
  <c r="Q333" i="8" s="1"/>
  <c r="O333" i="8"/>
  <c r="P325" i="8"/>
  <c r="Q325" i="8" s="1"/>
  <c r="O325" i="8"/>
  <c r="P317" i="8"/>
  <c r="Q317" i="8" s="1"/>
  <c r="O317" i="8"/>
  <c r="P309" i="8"/>
  <c r="Q309" i="8" s="1"/>
  <c r="O309" i="8"/>
  <c r="P301" i="8"/>
  <c r="Q301" i="8" s="1"/>
  <c r="O301" i="8"/>
  <c r="P293" i="8"/>
  <c r="Q293" i="8" s="1"/>
  <c r="O293" i="8"/>
  <c r="P285" i="8"/>
  <c r="Q285" i="8" s="1"/>
  <c r="O285" i="8"/>
  <c r="P277" i="8"/>
  <c r="Q277" i="8" s="1"/>
  <c r="O277" i="8"/>
  <c r="P269" i="8"/>
  <c r="Q269" i="8" s="1"/>
  <c r="O269" i="8"/>
  <c r="P261" i="8"/>
  <c r="Q261" i="8" s="1"/>
  <c r="O261" i="8"/>
  <c r="P253" i="8"/>
  <c r="Q253" i="8" s="1"/>
  <c r="O253" i="8"/>
  <c r="P245" i="8"/>
  <c r="Q245" i="8" s="1"/>
  <c r="O245" i="8"/>
  <c r="P237" i="8"/>
  <c r="Q237" i="8" s="1"/>
  <c r="O237" i="8"/>
  <c r="P229" i="8"/>
  <c r="Q229" i="8" s="1"/>
  <c r="O229" i="8"/>
  <c r="P221" i="8"/>
  <c r="Q221" i="8" s="1"/>
  <c r="O221" i="8"/>
  <c r="P213" i="8"/>
  <c r="Q213" i="8" s="1"/>
  <c r="O213" i="8"/>
  <c r="P205" i="8"/>
  <c r="Q205" i="8" s="1"/>
  <c r="O205" i="8"/>
  <c r="P197" i="8"/>
  <c r="Q197" i="8" s="1"/>
  <c r="O197" i="8"/>
  <c r="P189" i="8"/>
  <c r="Q189" i="8" s="1"/>
  <c r="O189" i="8"/>
  <c r="P181" i="8"/>
  <c r="Q181" i="8" s="1"/>
  <c r="O181" i="8"/>
  <c r="P173" i="8"/>
  <c r="Q173" i="8" s="1"/>
  <c r="O173" i="8"/>
  <c r="P165" i="8"/>
  <c r="Q165" i="8" s="1"/>
  <c r="O165" i="8"/>
  <c r="P157" i="8"/>
  <c r="Q157" i="8" s="1"/>
  <c r="O157" i="8"/>
  <c r="P149" i="8"/>
  <c r="Q149" i="8" s="1"/>
  <c r="O149" i="8"/>
  <c r="P141" i="8"/>
  <c r="Q141" i="8" s="1"/>
  <c r="O141" i="8"/>
  <c r="P133" i="8"/>
  <c r="Q133" i="8" s="1"/>
  <c r="O133" i="8"/>
  <c r="P125" i="8"/>
  <c r="Q125" i="8" s="1"/>
  <c r="O125" i="8"/>
  <c r="P117" i="8"/>
  <c r="Q117" i="8" s="1"/>
  <c r="O117" i="8"/>
  <c r="P109" i="8"/>
  <c r="Q109" i="8" s="1"/>
  <c r="O109" i="8"/>
  <c r="P101" i="8"/>
  <c r="Q101" i="8" s="1"/>
  <c r="O101" i="8"/>
  <c r="P93" i="8"/>
  <c r="Q93" i="8" s="1"/>
  <c r="O93" i="8"/>
  <c r="P85" i="8"/>
  <c r="Q85" i="8" s="1"/>
  <c r="O85" i="8"/>
  <c r="P77" i="8"/>
  <c r="Q77" i="8" s="1"/>
  <c r="O77" i="8"/>
  <c r="P69" i="8"/>
  <c r="Q69" i="8" s="1"/>
  <c r="O69" i="8"/>
  <c r="P61" i="8"/>
  <c r="Q61" i="8" s="1"/>
  <c r="O61" i="8"/>
  <c r="O53" i="8"/>
  <c r="P53" i="8"/>
  <c r="Q53" i="8" s="1"/>
  <c r="P45" i="8"/>
  <c r="Q45" i="8" s="1"/>
  <c r="O45" i="8"/>
  <c r="P37" i="8"/>
  <c r="Q37" i="8" s="1"/>
  <c r="O37" i="8"/>
  <c r="P29" i="8"/>
  <c r="Q29" i="8" s="1"/>
  <c r="O29" i="8"/>
  <c r="P21" i="8"/>
  <c r="Q21" i="8" s="1"/>
  <c r="O21" i="8"/>
  <c r="J1423" i="8"/>
  <c r="J1359" i="8"/>
  <c r="J1295" i="8"/>
  <c r="J1231" i="8"/>
  <c r="J1167" i="8"/>
  <c r="J1103" i="8"/>
  <c r="J783" i="8"/>
  <c r="J719" i="8"/>
  <c r="J655" i="8"/>
  <c r="J591" i="8"/>
  <c r="J527" i="8"/>
  <c r="K6" i="8"/>
  <c r="L6" i="8" s="1"/>
  <c r="J6" i="8"/>
  <c r="P1468" i="8"/>
  <c r="Q1468" i="8" s="1"/>
  <c r="O1468" i="8"/>
  <c r="P1460" i="8"/>
  <c r="Q1460" i="8" s="1"/>
  <c r="O1460" i="8"/>
  <c r="P1452" i="8"/>
  <c r="Q1452" i="8" s="1"/>
  <c r="O1452" i="8"/>
  <c r="P1444" i="8"/>
  <c r="Q1444" i="8" s="1"/>
  <c r="O1444" i="8"/>
  <c r="P1436" i="8"/>
  <c r="Q1436" i="8" s="1"/>
  <c r="O1436" i="8"/>
  <c r="P1428" i="8"/>
  <c r="Q1428" i="8" s="1"/>
  <c r="O1428" i="8"/>
  <c r="P1420" i="8"/>
  <c r="Q1420" i="8" s="1"/>
  <c r="O1420" i="8"/>
  <c r="P1412" i="8"/>
  <c r="Q1412" i="8" s="1"/>
  <c r="O1412" i="8"/>
  <c r="P1404" i="8"/>
  <c r="Q1404" i="8" s="1"/>
  <c r="O1404" i="8"/>
  <c r="P1396" i="8"/>
  <c r="Q1396" i="8" s="1"/>
  <c r="O1396" i="8"/>
  <c r="P1388" i="8"/>
  <c r="Q1388" i="8" s="1"/>
  <c r="O1388" i="8"/>
  <c r="P1380" i="8"/>
  <c r="Q1380" i="8" s="1"/>
  <c r="O1380" i="8"/>
  <c r="P1372" i="8"/>
  <c r="Q1372" i="8" s="1"/>
  <c r="O1372" i="8"/>
  <c r="P1364" i="8"/>
  <c r="Q1364" i="8" s="1"/>
  <c r="O1364" i="8"/>
  <c r="P1356" i="8"/>
  <c r="Q1356" i="8" s="1"/>
  <c r="O1356" i="8"/>
  <c r="P1348" i="8"/>
  <c r="Q1348" i="8" s="1"/>
  <c r="O1348" i="8"/>
  <c r="P1340" i="8"/>
  <c r="Q1340" i="8" s="1"/>
  <c r="O1340" i="8"/>
  <c r="O1332" i="8"/>
  <c r="P1332" i="8"/>
  <c r="Q1332" i="8" s="1"/>
  <c r="P1324" i="8"/>
  <c r="Q1324" i="8" s="1"/>
  <c r="O1324" i="8"/>
  <c r="O1316" i="8"/>
  <c r="P1316" i="8"/>
  <c r="Q1316" i="8" s="1"/>
  <c r="P1308" i="8"/>
  <c r="Q1308" i="8" s="1"/>
  <c r="O1308" i="8"/>
  <c r="P1300" i="8"/>
  <c r="Q1300" i="8" s="1"/>
  <c r="O1300" i="8"/>
  <c r="P1292" i="8"/>
  <c r="Q1292" i="8" s="1"/>
  <c r="O1292" i="8"/>
  <c r="P1284" i="8"/>
  <c r="Q1284" i="8" s="1"/>
  <c r="O1284" i="8"/>
  <c r="P1276" i="8"/>
  <c r="Q1276" i="8" s="1"/>
  <c r="O1276" i="8"/>
  <c r="O1268" i="8"/>
  <c r="P1268" i="8"/>
  <c r="Q1268" i="8" s="1"/>
  <c r="P1260" i="8"/>
  <c r="Q1260" i="8" s="1"/>
  <c r="O1260" i="8"/>
  <c r="P1252" i="8"/>
  <c r="Q1252" i="8" s="1"/>
  <c r="O1252" i="8"/>
  <c r="P1244" i="8"/>
  <c r="Q1244" i="8" s="1"/>
  <c r="O1244" i="8"/>
  <c r="P1236" i="8"/>
  <c r="Q1236" i="8" s="1"/>
  <c r="O1236" i="8"/>
  <c r="P1228" i="8"/>
  <c r="Q1228" i="8" s="1"/>
  <c r="O1228" i="8"/>
  <c r="P1220" i="8"/>
  <c r="Q1220" i="8" s="1"/>
  <c r="O1220" i="8"/>
  <c r="P1212" i="8"/>
  <c r="Q1212" i="8" s="1"/>
  <c r="O1212" i="8"/>
  <c r="P1204" i="8"/>
  <c r="Q1204" i="8" s="1"/>
  <c r="O1204" i="8"/>
  <c r="O1196" i="8"/>
  <c r="P1196" i="8"/>
  <c r="Q1196" i="8" s="1"/>
  <c r="P1188" i="8"/>
  <c r="Q1188" i="8" s="1"/>
  <c r="O1188" i="8"/>
  <c r="P1180" i="8"/>
  <c r="Q1180" i="8" s="1"/>
  <c r="O1180" i="8"/>
  <c r="P1172" i="8"/>
  <c r="Q1172" i="8" s="1"/>
  <c r="O1172" i="8"/>
  <c r="P1164" i="8"/>
  <c r="Q1164" i="8" s="1"/>
  <c r="O1164" i="8"/>
  <c r="P1156" i="8"/>
  <c r="Q1156" i="8" s="1"/>
  <c r="O1156" i="8"/>
  <c r="P1148" i="8"/>
  <c r="Q1148" i="8" s="1"/>
  <c r="O1148" i="8"/>
  <c r="P1140" i="8"/>
  <c r="Q1140" i="8" s="1"/>
  <c r="O1140" i="8"/>
  <c r="P1132" i="8"/>
  <c r="Q1132" i="8" s="1"/>
  <c r="O1132" i="8"/>
  <c r="P1124" i="8"/>
  <c r="Q1124" i="8" s="1"/>
  <c r="O1124" i="8"/>
  <c r="P1116" i="8"/>
  <c r="Q1116" i="8" s="1"/>
  <c r="O1116" i="8"/>
  <c r="P1108" i="8"/>
  <c r="Q1108" i="8" s="1"/>
  <c r="O1108" i="8"/>
  <c r="P1100" i="8"/>
  <c r="Q1100" i="8" s="1"/>
  <c r="O1100" i="8"/>
  <c r="P1092" i="8"/>
  <c r="Q1092" i="8" s="1"/>
  <c r="O1092" i="8"/>
  <c r="P1084" i="8"/>
  <c r="Q1084" i="8" s="1"/>
  <c r="O1084" i="8"/>
  <c r="P1076" i="8"/>
  <c r="Q1076" i="8" s="1"/>
  <c r="O1076" i="8"/>
  <c r="P1068" i="8"/>
  <c r="Q1068" i="8" s="1"/>
  <c r="O1068" i="8"/>
  <c r="P1060" i="8"/>
  <c r="Q1060" i="8" s="1"/>
  <c r="O1060" i="8"/>
  <c r="P1052" i="8"/>
  <c r="Q1052" i="8" s="1"/>
  <c r="O1052" i="8"/>
  <c r="P1044" i="8"/>
  <c r="Q1044" i="8" s="1"/>
  <c r="O1044" i="8"/>
  <c r="P1036" i="8"/>
  <c r="Q1036" i="8" s="1"/>
  <c r="O1036" i="8"/>
  <c r="P1028" i="8"/>
  <c r="Q1028" i="8" s="1"/>
  <c r="O1028" i="8"/>
  <c r="P1020" i="8"/>
  <c r="Q1020" i="8" s="1"/>
  <c r="O1020" i="8"/>
  <c r="P1012" i="8"/>
  <c r="Q1012" i="8" s="1"/>
  <c r="O1012" i="8"/>
  <c r="P1004" i="8"/>
  <c r="Q1004" i="8" s="1"/>
  <c r="O1004" i="8"/>
  <c r="P996" i="8"/>
  <c r="Q996" i="8" s="1"/>
  <c r="O996" i="8"/>
  <c r="P988" i="8"/>
  <c r="Q988" i="8" s="1"/>
  <c r="O988" i="8"/>
  <c r="P980" i="8"/>
  <c r="Q980" i="8" s="1"/>
  <c r="O980" i="8"/>
  <c r="P972" i="8"/>
  <c r="Q972" i="8" s="1"/>
  <c r="O972" i="8"/>
  <c r="P964" i="8"/>
  <c r="Q964" i="8" s="1"/>
  <c r="O964" i="8"/>
  <c r="P956" i="8"/>
  <c r="Q956" i="8" s="1"/>
  <c r="O956" i="8"/>
  <c r="P948" i="8"/>
  <c r="Q948" i="8" s="1"/>
  <c r="O948" i="8"/>
  <c r="P940" i="8"/>
  <c r="Q940" i="8" s="1"/>
  <c r="O940" i="8"/>
  <c r="P932" i="8"/>
  <c r="Q932" i="8" s="1"/>
  <c r="O932" i="8"/>
  <c r="P924" i="8"/>
  <c r="Q924" i="8" s="1"/>
  <c r="O924" i="8"/>
  <c r="P916" i="8"/>
  <c r="Q916" i="8" s="1"/>
  <c r="O916" i="8"/>
  <c r="P908" i="8"/>
  <c r="Q908" i="8" s="1"/>
  <c r="O908" i="8"/>
  <c r="P900" i="8"/>
  <c r="Q900" i="8" s="1"/>
  <c r="O900" i="8"/>
  <c r="P892" i="8"/>
  <c r="Q892" i="8" s="1"/>
  <c r="O892" i="8"/>
  <c r="P884" i="8"/>
  <c r="Q884" i="8" s="1"/>
  <c r="O884" i="8"/>
  <c r="P876" i="8"/>
  <c r="Q876" i="8" s="1"/>
  <c r="O876" i="8"/>
  <c r="P868" i="8"/>
  <c r="Q868" i="8" s="1"/>
  <c r="O868" i="8"/>
  <c r="P860" i="8"/>
  <c r="Q860" i="8" s="1"/>
  <c r="O860" i="8"/>
  <c r="P852" i="8"/>
  <c r="Q852" i="8" s="1"/>
  <c r="O852" i="8"/>
  <c r="P844" i="8"/>
  <c r="Q844" i="8" s="1"/>
  <c r="O844" i="8"/>
  <c r="P836" i="8"/>
  <c r="Q836" i="8" s="1"/>
  <c r="O836" i="8"/>
  <c r="P828" i="8"/>
  <c r="Q828" i="8" s="1"/>
  <c r="O828" i="8"/>
  <c r="P820" i="8"/>
  <c r="Q820" i="8" s="1"/>
  <c r="O820" i="8"/>
  <c r="P812" i="8"/>
  <c r="Q812" i="8" s="1"/>
  <c r="O812" i="8"/>
  <c r="P804" i="8"/>
  <c r="Q804" i="8" s="1"/>
  <c r="O804" i="8"/>
  <c r="P796" i="8"/>
  <c r="Q796" i="8" s="1"/>
  <c r="O796" i="8"/>
  <c r="P788" i="8"/>
  <c r="Q788" i="8" s="1"/>
  <c r="O788" i="8"/>
  <c r="P780" i="8"/>
  <c r="Q780" i="8" s="1"/>
  <c r="O780" i="8"/>
  <c r="P772" i="8"/>
  <c r="Q772" i="8" s="1"/>
  <c r="O772" i="8"/>
  <c r="P764" i="8"/>
  <c r="Q764" i="8" s="1"/>
  <c r="O764" i="8"/>
  <c r="P756" i="8"/>
  <c r="Q756" i="8" s="1"/>
  <c r="O756" i="8"/>
  <c r="P748" i="8"/>
  <c r="Q748" i="8" s="1"/>
  <c r="O748" i="8"/>
  <c r="P740" i="8"/>
  <c r="Q740" i="8" s="1"/>
  <c r="O740" i="8"/>
  <c r="P732" i="8"/>
  <c r="Q732" i="8" s="1"/>
  <c r="O732" i="8"/>
  <c r="P724" i="8"/>
  <c r="Q724" i="8" s="1"/>
  <c r="O724" i="8"/>
  <c r="P716" i="8"/>
  <c r="Q716" i="8" s="1"/>
  <c r="O716" i="8"/>
  <c r="P708" i="8"/>
  <c r="Q708" i="8" s="1"/>
  <c r="O708" i="8"/>
  <c r="P700" i="8"/>
  <c r="Q700" i="8" s="1"/>
  <c r="O700" i="8"/>
  <c r="P692" i="8"/>
  <c r="Q692" i="8" s="1"/>
  <c r="O692" i="8"/>
  <c r="P684" i="8"/>
  <c r="Q684" i="8" s="1"/>
  <c r="O684" i="8"/>
  <c r="P676" i="8"/>
  <c r="Q676" i="8" s="1"/>
  <c r="O676" i="8"/>
  <c r="P668" i="8"/>
  <c r="Q668" i="8" s="1"/>
  <c r="O668" i="8"/>
  <c r="P660" i="8"/>
  <c r="Q660" i="8" s="1"/>
  <c r="O660" i="8"/>
  <c r="P652" i="8"/>
  <c r="Q652" i="8" s="1"/>
  <c r="O652" i="8"/>
  <c r="P644" i="8"/>
  <c r="Q644" i="8" s="1"/>
  <c r="O644" i="8"/>
  <c r="P636" i="8"/>
  <c r="Q636" i="8" s="1"/>
  <c r="O636" i="8"/>
  <c r="P628" i="8"/>
  <c r="Q628" i="8" s="1"/>
  <c r="O628" i="8"/>
  <c r="P620" i="8"/>
  <c r="Q620" i="8" s="1"/>
  <c r="O620" i="8"/>
  <c r="P612" i="8"/>
  <c r="Q612" i="8" s="1"/>
  <c r="O612" i="8"/>
  <c r="P604" i="8"/>
  <c r="Q604" i="8" s="1"/>
  <c r="O604" i="8"/>
  <c r="P596" i="8"/>
  <c r="Q596" i="8" s="1"/>
  <c r="O596" i="8"/>
  <c r="P588" i="8"/>
  <c r="Q588" i="8" s="1"/>
  <c r="O588" i="8"/>
  <c r="P580" i="8"/>
  <c r="Q580" i="8" s="1"/>
  <c r="O580" i="8"/>
  <c r="P572" i="8"/>
  <c r="Q572" i="8" s="1"/>
  <c r="O572" i="8"/>
  <c r="P564" i="8"/>
  <c r="Q564" i="8" s="1"/>
  <c r="O564" i="8"/>
  <c r="P556" i="8"/>
  <c r="Q556" i="8" s="1"/>
  <c r="O556" i="8"/>
  <c r="P548" i="8"/>
  <c r="Q548" i="8" s="1"/>
  <c r="O548" i="8"/>
  <c r="P540" i="8"/>
  <c r="Q540" i="8" s="1"/>
  <c r="O540" i="8"/>
  <c r="P532" i="8"/>
  <c r="Q532" i="8" s="1"/>
  <c r="O532" i="8"/>
  <c r="P524" i="8"/>
  <c r="Q524" i="8" s="1"/>
  <c r="O524" i="8"/>
  <c r="P516" i="8"/>
  <c r="Q516" i="8" s="1"/>
  <c r="O516" i="8"/>
  <c r="P508" i="8"/>
  <c r="Q508" i="8" s="1"/>
  <c r="O508" i="8"/>
  <c r="P500" i="8"/>
  <c r="Q500" i="8" s="1"/>
  <c r="O500" i="8"/>
  <c r="P492" i="8"/>
  <c r="Q492" i="8" s="1"/>
  <c r="O492" i="8"/>
  <c r="P484" i="8"/>
  <c r="Q484" i="8" s="1"/>
  <c r="O484" i="8"/>
  <c r="O476" i="8"/>
  <c r="P476" i="8"/>
  <c r="Q476" i="8" s="1"/>
  <c r="O468" i="8"/>
  <c r="P468" i="8"/>
  <c r="Q468" i="8" s="1"/>
  <c r="P460" i="8"/>
  <c r="Q460" i="8" s="1"/>
  <c r="O460" i="8"/>
  <c r="P452" i="8"/>
  <c r="Q452" i="8" s="1"/>
  <c r="O452" i="8"/>
  <c r="P444" i="8"/>
  <c r="Q444" i="8" s="1"/>
  <c r="O444" i="8"/>
  <c r="O436" i="8"/>
  <c r="P436" i="8"/>
  <c r="Q436" i="8" s="1"/>
  <c r="P428" i="8"/>
  <c r="Q428" i="8" s="1"/>
  <c r="O428" i="8"/>
  <c r="P420" i="8"/>
  <c r="Q420" i="8" s="1"/>
  <c r="O420" i="8"/>
  <c r="P412" i="8"/>
  <c r="Q412" i="8" s="1"/>
  <c r="O412" i="8"/>
  <c r="P404" i="8"/>
  <c r="Q404" i="8" s="1"/>
  <c r="O404" i="8"/>
  <c r="P396" i="8"/>
  <c r="Q396" i="8" s="1"/>
  <c r="O396" i="8"/>
  <c r="P388" i="8"/>
  <c r="Q388" i="8" s="1"/>
  <c r="O388" i="8"/>
  <c r="P380" i="8"/>
  <c r="Q380" i="8" s="1"/>
  <c r="O380" i="8"/>
  <c r="P372" i="8"/>
  <c r="Q372" i="8" s="1"/>
  <c r="O372" i="8"/>
  <c r="P364" i="8"/>
  <c r="Q364" i="8" s="1"/>
  <c r="O364" i="8"/>
  <c r="P356" i="8"/>
  <c r="Q356" i="8" s="1"/>
  <c r="O356" i="8"/>
  <c r="P348" i="8"/>
  <c r="Q348" i="8" s="1"/>
  <c r="O348" i="8"/>
  <c r="P340" i="8"/>
  <c r="Q340" i="8" s="1"/>
  <c r="O340" i="8"/>
  <c r="P332" i="8"/>
  <c r="Q332" i="8" s="1"/>
  <c r="O332" i="8"/>
  <c r="P324" i="8"/>
  <c r="Q324" i="8" s="1"/>
  <c r="O324" i="8"/>
  <c r="O316" i="8"/>
  <c r="P316" i="8"/>
  <c r="Q316" i="8" s="1"/>
  <c r="P308" i="8"/>
  <c r="Q308" i="8" s="1"/>
  <c r="O308" i="8"/>
  <c r="P300" i="8"/>
  <c r="Q300" i="8" s="1"/>
  <c r="O300" i="8"/>
  <c r="P292" i="8"/>
  <c r="Q292" i="8" s="1"/>
  <c r="O292" i="8"/>
  <c r="P284" i="8"/>
  <c r="Q284" i="8" s="1"/>
  <c r="O284" i="8"/>
  <c r="P276" i="8"/>
  <c r="Q276" i="8" s="1"/>
  <c r="O276" i="8"/>
  <c r="P268" i="8"/>
  <c r="Q268" i="8" s="1"/>
  <c r="O268" i="8"/>
  <c r="P260" i="8"/>
  <c r="Q260" i="8" s="1"/>
  <c r="O260" i="8"/>
  <c r="P252" i="8"/>
  <c r="Q252" i="8" s="1"/>
  <c r="O252" i="8"/>
  <c r="P244" i="8"/>
  <c r="Q244" i="8" s="1"/>
  <c r="O244" i="8"/>
  <c r="P236" i="8"/>
  <c r="Q236" i="8" s="1"/>
  <c r="O236" i="8"/>
  <c r="P228" i="8"/>
  <c r="Q228" i="8" s="1"/>
  <c r="O228" i="8"/>
  <c r="P220" i="8"/>
  <c r="Q220" i="8" s="1"/>
  <c r="O220" i="8"/>
  <c r="P212" i="8"/>
  <c r="Q212" i="8" s="1"/>
  <c r="O212" i="8"/>
  <c r="P204" i="8"/>
  <c r="Q204" i="8" s="1"/>
  <c r="O204" i="8"/>
  <c r="P196" i="8"/>
  <c r="Q196" i="8" s="1"/>
  <c r="O196" i="8"/>
  <c r="P188" i="8"/>
  <c r="Q188" i="8" s="1"/>
  <c r="O188" i="8"/>
  <c r="P180" i="8"/>
  <c r="Q180" i="8" s="1"/>
  <c r="O180" i="8"/>
  <c r="P172" i="8"/>
  <c r="Q172" i="8" s="1"/>
  <c r="O172" i="8"/>
  <c r="P164" i="8"/>
  <c r="Q164" i="8" s="1"/>
  <c r="O164" i="8"/>
  <c r="P156" i="8"/>
  <c r="Q156" i="8" s="1"/>
  <c r="O156" i="8"/>
  <c r="P148" i="8"/>
  <c r="Q148" i="8" s="1"/>
  <c r="O148" i="8"/>
  <c r="P140" i="8"/>
  <c r="Q140" i="8" s="1"/>
  <c r="O140" i="8"/>
  <c r="P132" i="8"/>
  <c r="Q132" i="8" s="1"/>
  <c r="O132" i="8"/>
  <c r="P124" i="8"/>
  <c r="Q124" i="8" s="1"/>
  <c r="O124" i="8"/>
  <c r="P116" i="8"/>
  <c r="Q116" i="8" s="1"/>
  <c r="O116" i="8"/>
  <c r="P108" i="8"/>
  <c r="Q108" i="8" s="1"/>
  <c r="O108" i="8"/>
  <c r="P100" i="8"/>
  <c r="Q100" i="8" s="1"/>
  <c r="O100" i="8"/>
  <c r="P92" i="8"/>
  <c r="Q92" i="8" s="1"/>
  <c r="O92" i="8"/>
  <c r="P84" i="8"/>
  <c r="Q84" i="8" s="1"/>
  <c r="O84" i="8"/>
  <c r="P76" i="8"/>
  <c r="Q76" i="8" s="1"/>
  <c r="O76" i="8"/>
  <c r="P68" i="8"/>
  <c r="Q68" i="8" s="1"/>
  <c r="O68" i="8"/>
  <c r="P60" i="8"/>
  <c r="Q60" i="8" s="1"/>
  <c r="O60" i="8"/>
  <c r="P52" i="8"/>
  <c r="Q52" i="8" s="1"/>
  <c r="O52" i="8"/>
  <c r="P44" i="8"/>
  <c r="Q44" i="8" s="1"/>
  <c r="O44" i="8"/>
  <c r="P36" i="8"/>
  <c r="Q36" i="8" s="1"/>
  <c r="O36" i="8"/>
  <c r="P28" i="8"/>
  <c r="Q28" i="8" s="1"/>
  <c r="O28" i="8"/>
  <c r="P20" i="8"/>
  <c r="Q20" i="8" s="1"/>
  <c r="O20" i="8"/>
  <c r="K1084" i="8"/>
  <c r="L1084" i="8" s="1"/>
  <c r="J1084" i="8"/>
  <c r="K1068" i="8"/>
  <c r="L1068" i="8" s="1"/>
  <c r="J1068" i="8"/>
  <c r="K1052" i="8"/>
  <c r="L1052" i="8" s="1"/>
  <c r="J1052" i="8"/>
  <c r="K1036" i="8"/>
  <c r="L1036" i="8" s="1"/>
  <c r="J1036" i="8"/>
  <c r="K1020" i="8"/>
  <c r="L1020" i="8" s="1"/>
  <c r="J1020" i="8"/>
  <c r="K1004" i="8"/>
  <c r="L1004" i="8" s="1"/>
  <c r="J1004" i="8"/>
  <c r="K988" i="8"/>
  <c r="L988" i="8" s="1"/>
  <c r="J988" i="8"/>
  <c r="K972" i="8"/>
  <c r="L972" i="8" s="1"/>
  <c r="J972" i="8"/>
  <c r="K956" i="8"/>
  <c r="L956" i="8" s="1"/>
  <c r="J956" i="8"/>
  <c r="K940" i="8"/>
  <c r="L940" i="8" s="1"/>
  <c r="J940" i="8"/>
  <c r="K924" i="8"/>
  <c r="L924" i="8" s="1"/>
  <c r="J924" i="8"/>
  <c r="K908" i="8"/>
  <c r="L908" i="8" s="1"/>
  <c r="J908" i="8"/>
  <c r="K892" i="8"/>
  <c r="L892" i="8" s="1"/>
  <c r="J892" i="8"/>
  <c r="K876" i="8"/>
  <c r="L876" i="8" s="1"/>
  <c r="J876" i="8"/>
  <c r="K860" i="8"/>
  <c r="L860" i="8" s="1"/>
  <c r="J860" i="8"/>
  <c r="K844" i="8"/>
  <c r="L844" i="8" s="1"/>
  <c r="J844" i="8"/>
  <c r="K828" i="8"/>
  <c r="L828" i="8" s="1"/>
  <c r="J828" i="8"/>
  <c r="K463" i="8"/>
  <c r="L463" i="8" s="1"/>
  <c r="J463" i="8"/>
  <c r="K399" i="8"/>
  <c r="L399" i="8" s="1"/>
  <c r="J399" i="8"/>
  <c r="K335" i="8"/>
  <c r="L335" i="8" s="1"/>
  <c r="J335" i="8"/>
  <c r="K271" i="8"/>
  <c r="L271" i="8" s="1"/>
  <c r="J271" i="8"/>
  <c r="K207" i="8"/>
  <c r="L207" i="8" s="1"/>
  <c r="J207" i="8"/>
  <c r="K143" i="8"/>
  <c r="L143" i="8" s="1"/>
  <c r="J143" i="8"/>
  <c r="K79" i="8"/>
  <c r="L79" i="8" s="1"/>
  <c r="J79" i="8"/>
  <c r="K10" i="8"/>
  <c r="L10" i="8" s="1"/>
  <c r="J10" i="8"/>
  <c r="J1463" i="8"/>
  <c r="J1399" i="8"/>
  <c r="J1335" i="8"/>
  <c r="J1271" i="8"/>
  <c r="J1207" i="8"/>
  <c r="J1143" i="8"/>
  <c r="J1079" i="8"/>
  <c r="J1015" i="8"/>
  <c r="J951" i="8"/>
  <c r="J887" i="8"/>
  <c r="J823" i="8"/>
  <c r="J759" i="8"/>
  <c r="J695" i="8"/>
  <c r="J631" i="8"/>
  <c r="J567" i="8"/>
  <c r="P713" i="8"/>
  <c r="Q713" i="8" s="1"/>
  <c r="O713" i="8"/>
  <c r="J11" i="8"/>
  <c r="K11" i="8"/>
  <c r="P13" i="8"/>
  <c r="Q13" i="8" s="1"/>
  <c r="O13" i="8"/>
  <c r="P12" i="8"/>
  <c r="Q12" i="8" s="1"/>
  <c r="O12" i="8"/>
  <c r="J13" i="8"/>
  <c r="K13" i="8"/>
  <c r="L13" i="8" s="1"/>
  <c r="J12" i="8"/>
  <c r="K12" i="8"/>
  <c r="L12" i="8" s="1"/>
  <c r="O16" i="8"/>
  <c r="P16" i="8"/>
  <c r="Q16" i="8" s="1"/>
  <c r="O15" i="8"/>
  <c r="P15" i="8"/>
  <c r="Q15" i="8" s="1"/>
  <c r="O14" i="8"/>
  <c r="P14" i="8"/>
  <c r="Q14" i="8" s="1"/>
  <c r="K15" i="8"/>
  <c r="L15" i="8" s="1"/>
  <c r="K14" i="8"/>
  <c r="L14" i="8" s="1"/>
  <c r="I6" i="3"/>
  <c r="K94" i="2"/>
  <c r="L94" i="2" s="1"/>
  <c r="J94" i="2"/>
  <c r="K152" i="2"/>
  <c r="L152" i="2" s="1"/>
  <c r="J152" i="2"/>
  <c r="K380" i="2"/>
  <c r="L380" i="2" s="1"/>
  <c r="J380" i="2"/>
  <c r="J442" i="2"/>
  <c r="K442" i="2"/>
  <c r="L442" i="2" s="1"/>
  <c r="K570" i="2"/>
  <c r="L570" i="2" s="1"/>
  <c r="J570" i="2"/>
  <c r="J32" i="2"/>
  <c r="K32" i="2"/>
  <c r="L32" i="2" s="1"/>
  <c r="J39" i="2"/>
  <c r="K107" i="2"/>
  <c r="L107" i="2" s="1"/>
  <c r="K137" i="2"/>
  <c r="L137" i="2" s="1"/>
  <c r="J145" i="2"/>
  <c r="K145" i="2"/>
  <c r="L145" i="2" s="1"/>
  <c r="J185" i="2"/>
  <c r="K185" i="2"/>
  <c r="L185" i="2" s="1"/>
  <c r="J203" i="2"/>
  <c r="K203" i="2"/>
  <c r="L203" i="2" s="1"/>
  <c r="K396" i="2"/>
  <c r="L396" i="2" s="1"/>
  <c r="J396" i="2"/>
  <c r="K493" i="2"/>
  <c r="L493" i="2" s="1"/>
  <c r="J493" i="2"/>
  <c r="K501" i="2"/>
  <c r="L501" i="2" s="1"/>
  <c r="J501" i="2"/>
  <c r="K651" i="2"/>
  <c r="L651" i="2" s="1"/>
  <c r="J651" i="2"/>
  <c r="K388" i="2"/>
  <c r="L388" i="2" s="1"/>
  <c r="J388" i="2"/>
  <c r="K453" i="2"/>
  <c r="L453" i="2" s="1"/>
  <c r="J453" i="2"/>
  <c r="J4" i="2"/>
  <c r="K4" i="2"/>
  <c r="L4" i="2" s="1"/>
  <c r="K102" i="2"/>
  <c r="L102" i="2" s="1"/>
  <c r="J102" i="2"/>
  <c r="J179" i="2"/>
  <c r="K179" i="2"/>
  <c r="L179" i="2" s="1"/>
  <c r="K198" i="2"/>
  <c r="L198" i="2" s="1"/>
  <c r="J198" i="2"/>
  <c r="J217" i="2"/>
  <c r="K217" i="2"/>
  <c r="L217" i="2" s="1"/>
  <c r="J266" i="2"/>
  <c r="K266" i="2"/>
  <c r="L266" i="2" s="1"/>
  <c r="K509" i="2"/>
  <c r="L509" i="2" s="1"/>
  <c r="J509" i="2"/>
  <c r="K557" i="2"/>
  <c r="L557" i="2" s="1"/>
  <c r="J557" i="2"/>
  <c r="K565" i="2"/>
  <c r="L565" i="2" s="1"/>
  <c r="J565" i="2"/>
  <c r="K166" i="2"/>
  <c r="L166" i="2" s="1"/>
  <c r="J166" i="2"/>
  <c r="K415" i="2"/>
  <c r="L415" i="2" s="1"/>
  <c r="J415" i="2"/>
  <c r="J676" i="2"/>
  <c r="K676" i="2"/>
  <c r="L676" i="2" s="1"/>
  <c r="J155" i="2"/>
  <c r="K155" i="2"/>
  <c r="L155" i="2" s="1"/>
  <c r="J370" i="2"/>
  <c r="K370" i="2"/>
  <c r="L370" i="2" s="1"/>
  <c r="K391" i="2"/>
  <c r="L391" i="2" s="1"/>
  <c r="J391" i="2"/>
  <c r="K474" i="2"/>
  <c r="L474" i="2" s="1"/>
  <c r="J474" i="2"/>
  <c r="J573" i="2"/>
  <c r="K573" i="2"/>
  <c r="L573" i="2" s="1"/>
  <c r="K627" i="2"/>
  <c r="L627" i="2" s="1"/>
  <c r="J627" i="2"/>
  <c r="J76" i="2"/>
  <c r="K76" i="2"/>
  <c r="L76" i="2" s="1"/>
  <c r="K110" i="2"/>
  <c r="L110" i="2" s="1"/>
  <c r="J110" i="2"/>
  <c r="K126" i="2"/>
  <c r="L126" i="2" s="1"/>
  <c r="J126" i="2"/>
  <c r="J219" i="2"/>
  <c r="K219" i="2"/>
  <c r="L219" i="2" s="1"/>
  <c r="K260" i="2"/>
  <c r="L260" i="2" s="1"/>
  <c r="J260" i="2"/>
  <c r="K404" i="2"/>
  <c r="L404" i="2" s="1"/>
  <c r="J404" i="2"/>
  <c r="K450" i="2"/>
  <c r="L450" i="2" s="1"/>
  <c r="J450" i="2"/>
  <c r="K628" i="2"/>
  <c r="L628" i="2" s="1"/>
  <c r="J628" i="2"/>
  <c r="K635" i="2"/>
  <c r="L635" i="2" s="1"/>
  <c r="J635" i="2"/>
  <c r="J684" i="2"/>
  <c r="K684" i="2"/>
  <c r="L684" i="2" s="1"/>
  <c r="J7" i="2"/>
  <c r="K7" i="2"/>
  <c r="L7" i="2" s="1"/>
  <c r="J36" i="2"/>
  <c r="K36" i="2"/>
  <c r="L36" i="2" s="1"/>
  <c r="J84" i="2"/>
  <c r="K84" i="2"/>
  <c r="L84" i="2" s="1"/>
  <c r="K91" i="2"/>
  <c r="L91" i="2" s="1"/>
  <c r="K206" i="2"/>
  <c r="L206" i="2" s="1"/>
  <c r="J206" i="2"/>
  <c r="J282" i="2"/>
  <c r="K282" i="2"/>
  <c r="L282" i="2" s="1"/>
  <c r="K412" i="2"/>
  <c r="L412" i="2" s="1"/>
  <c r="J412" i="2"/>
  <c r="J426" i="2"/>
  <c r="K426" i="2"/>
  <c r="L426" i="2" s="1"/>
  <c r="K592" i="2"/>
  <c r="L592" i="2" s="1"/>
  <c r="J592" i="2"/>
  <c r="K610" i="2"/>
  <c r="L610" i="2" s="1"/>
  <c r="J610" i="2"/>
  <c r="J616" i="2"/>
  <c r="K616" i="2"/>
  <c r="L616" i="2" s="1"/>
  <c r="K29" i="2"/>
  <c r="L29" i="2" s="1"/>
  <c r="J29" i="2"/>
  <c r="J182" i="2"/>
  <c r="J386" i="2"/>
  <c r="K386" i="2"/>
  <c r="L386" i="2" s="1"/>
  <c r="J434" i="2"/>
  <c r="K434" i="2"/>
  <c r="L434" i="2" s="1"/>
  <c r="J477" i="2"/>
  <c r="K477" i="2"/>
  <c r="L477" i="2" s="1"/>
  <c r="K686" i="2"/>
  <c r="L686" i="2" s="1"/>
  <c r="J686" i="2"/>
  <c r="J708" i="2"/>
  <c r="K708" i="2"/>
  <c r="L708" i="2" s="1"/>
  <c r="J740" i="2"/>
  <c r="K740" i="2"/>
  <c r="L740" i="2" s="1"/>
  <c r="J195" i="2"/>
  <c r="K195" i="2"/>
  <c r="L195" i="2" s="1"/>
  <c r="K214" i="2"/>
  <c r="L214" i="2" s="1"/>
  <c r="J214" i="2"/>
  <c r="J241" i="2"/>
  <c r="K241" i="2"/>
  <c r="L241" i="2" s="1"/>
  <c r="K284" i="2"/>
  <c r="L284" i="2" s="1"/>
  <c r="J284" i="2"/>
  <c r="K407" i="2"/>
  <c r="L407" i="2" s="1"/>
  <c r="J407" i="2"/>
  <c r="K541" i="2"/>
  <c r="L541" i="2" s="1"/>
  <c r="J541" i="2"/>
  <c r="K562" i="2"/>
  <c r="L562" i="2" s="1"/>
  <c r="J562" i="2"/>
  <c r="K594" i="2"/>
  <c r="L594" i="2" s="1"/>
  <c r="J594" i="2"/>
  <c r="J668" i="2"/>
  <c r="K668" i="2"/>
  <c r="L668" i="2" s="1"/>
  <c r="J716" i="2"/>
  <c r="K716" i="2"/>
  <c r="L716" i="2" s="1"/>
  <c r="K734" i="2"/>
  <c r="L734" i="2" s="1"/>
  <c r="J734" i="2"/>
  <c r="K821" i="2"/>
  <c r="L821" i="2" s="1"/>
  <c r="J821" i="2"/>
  <c r="K829" i="2"/>
  <c r="L829" i="2" s="1"/>
  <c r="J829" i="2"/>
  <c r="J932" i="2"/>
  <c r="K932" i="2"/>
  <c r="L932" i="2" s="1"/>
  <c r="K1156" i="2"/>
  <c r="L1156" i="2" s="1"/>
  <c r="J1156" i="2"/>
  <c r="J1337" i="2"/>
  <c r="K1337" i="2"/>
  <c r="L1337" i="2" s="1"/>
  <c r="J1391" i="2"/>
  <c r="K1391" i="2"/>
  <c r="L1391" i="2" s="1"/>
  <c r="K249" i="2"/>
  <c r="L249" i="2" s="1"/>
  <c r="J348" i="2"/>
  <c r="J394" i="2"/>
  <c r="J469" i="2"/>
  <c r="J490" i="2"/>
  <c r="K512" i="2"/>
  <c r="L512" i="2" s="1"/>
  <c r="J517" i="2"/>
  <c r="J525" i="2"/>
  <c r="J533" i="2"/>
  <c r="J613" i="2"/>
  <c r="K639" i="2"/>
  <c r="L639" i="2" s="1"/>
  <c r="J643" i="2"/>
  <c r="J652" i="2"/>
  <c r="J713" i="2"/>
  <c r="J717" i="2"/>
  <c r="J725" i="2"/>
  <c r="J733" i="2"/>
  <c r="K737" i="2"/>
  <c r="L737" i="2" s="1"/>
  <c r="K750" i="2"/>
  <c r="L750" i="2" s="1"/>
  <c r="J750" i="2"/>
  <c r="J911" i="2"/>
  <c r="K911" i="2"/>
  <c r="L911" i="2" s="1"/>
  <c r="J919" i="2"/>
  <c r="K919" i="2"/>
  <c r="L919" i="2" s="1"/>
  <c r="J927" i="2"/>
  <c r="K927" i="2"/>
  <c r="L927" i="2" s="1"/>
  <c r="K1024" i="2"/>
  <c r="L1024" i="2" s="1"/>
  <c r="J1024" i="2"/>
  <c r="K1105" i="2"/>
  <c r="L1105" i="2" s="1"/>
  <c r="J1105" i="2"/>
  <c r="J1151" i="2"/>
  <c r="K1151" i="2"/>
  <c r="L1151" i="2" s="1"/>
  <c r="J1229" i="2"/>
  <c r="K1229" i="2"/>
  <c r="L1229" i="2" s="1"/>
  <c r="J1237" i="2"/>
  <c r="K1237" i="2"/>
  <c r="L1237" i="2" s="1"/>
  <c r="K1244" i="2"/>
  <c r="L1244" i="2" s="1"/>
  <c r="J1244" i="2"/>
  <c r="K1325" i="2"/>
  <c r="L1325" i="2" s="1"/>
  <c r="J1325" i="2"/>
  <c r="J1331" i="2"/>
  <c r="K1331" i="2"/>
  <c r="L1331" i="2" s="1"/>
  <c r="K1365" i="2"/>
  <c r="L1365" i="2" s="1"/>
  <c r="J1365" i="2"/>
  <c r="K1392" i="2"/>
  <c r="L1392" i="2" s="1"/>
  <c r="J1392" i="2"/>
  <c r="J1399" i="2"/>
  <c r="K1399" i="2"/>
  <c r="L1399" i="2" s="1"/>
  <c r="K757" i="2"/>
  <c r="L757" i="2" s="1"/>
  <c r="J757" i="2"/>
  <c r="K801" i="2"/>
  <c r="L801" i="2" s="1"/>
  <c r="J801" i="2"/>
  <c r="J1243" i="2"/>
  <c r="K1243" i="2"/>
  <c r="L1243" i="2" s="1"/>
  <c r="K1384" i="2"/>
  <c r="L1384" i="2" s="1"/>
  <c r="J1384" i="2"/>
  <c r="J88" i="2"/>
  <c r="J96" i="2"/>
  <c r="J104" i="2"/>
  <c r="J222" i="2"/>
  <c r="J232" i="2"/>
  <c r="J263" i="2"/>
  <c r="K314" i="2"/>
  <c r="L314" i="2" s="1"/>
  <c r="K402" i="2"/>
  <c r="L402" i="2" s="1"/>
  <c r="K410" i="2"/>
  <c r="L410" i="2" s="1"/>
  <c r="K765" i="2"/>
  <c r="L765" i="2" s="1"/>
  <c r="J765" i="2"/>
  <c r="K837" i="2"/>
  <c r="L837" i="2" s="1"/>
  <c r="J837" i="2"/>
  <c r="K897" i="2"/>
  <c r="L897" i="2" s="1"/>
  <c r="J897" i="2"/>
  <c r="K945" i="2"/>
  <c r="L945" i="2" s="1"/>
  <c r="J945" i="2"/>
  <c r="K964" i="2"/>
  <c r="L964" i="2" s="1"/>
  <c r="J964" i="2"/>
  <c r="J1062" i="2"/>
  <c r="K1062" i="2"/>
  <c r="L1062" i="2" s="1"/>
  <c r="J1070" i="2"/>
  <c r="K1070" i="2"/>
  <c r="L1070" i="2" s="1"/>
  <c r="J1078" i="2"/>
  <c r="K1078" i="2"/>
  <c r="L1078" i="2" s="1"/>
  <c r="J1210" i="2"/>
  <c r="K1210" i="2"/>
  <c r="L1210" i="2" s="1"/>
  <c r="J1223" i="2"/>
  <c r="K1223" i="2"/>
  <c r="L1223" i="2" s="1"/>
  <c r="J1251" i="2"/>
  <c r="K1251" i="2"/>
  <c r="L1251" i="2" s="1"/>
  <c r="K1296" i="2"/>
  <c r="L1296" i="2" s="1"/>
  <c r="J1296" i="2"/>
  <c r="K1304" i="2"/>
  <c r="L1304" i="2" s="1"/>
  <c r="J1304" i="2"/>
  <c r="K1400" i="2"/>
  <c r="L1400" i="2" s="1"/>
  <c r="J1400" i="2"/>
  <c r="J944" i="2"/>
  <c r="K944" i="2"/>
  <c r="L944" i="2" s="1"/>
  <c r="J144" i="2"/>
  <c r="K153" i="2"/>
  <c r="L153" i="2" s="1"/>
  <c r="J278" i="2"/>
  <c r="K319" i="2"/>
  <c r="L319" i="2" s="1"/>
  <c r="K378" i="2"/>
  <c r="L378" i="2" s="1"/>
  <c r="K419" i="2"/>
  <c r="L419" i="2" s="1"/>
  <c r="K427" i="2"/>
  <c r="L427" i="2" s="1"/>
  <c r="K435" i="2"/>
  <c r="L435" i="2" s="1"/>
  <c r="J466" i="2"/>
  <c r="K622" i="2"/>
  <c r="L622" i="2" s="1"/>
  <c r="K631" i="2"/>
  <c r="L631" i="2" s="1"/>
  <c r="J677" i="2"/>
  <c r="J694" i="2"/>
  <c r="K790" i="2"/>
  <c r="L790" i="2" s="1"/>
  <c r="J790" i="2"/>
  <c r="K796" i="2"/>
  <c r="L796" i="2" s="1"/>
  <c r="J796" i="2"/>
  <c r="K804" i="2"/>
  <c r="L804" i="2" s="1"/>
  <c r="J804" i="2"/>
  <c r="K845" i="2"/>
  <c r="L845" i="2" s="1"/>
  <c r="J845" i="2"/>
  <c r="K853" i="2"/>
  <c r="L853" i="2" s="1"/>
  <c r="J853" i="2"/>
  <c r="K865" i="2"/>
  <c r="L865" i="2" s="1"/>
  <c r="J865" i="2"/>
  <c r="K884" i="2"/>
  <c r="L884" i="2" s="1"/>
  <c r="J884" i="2"/>
  <c r="K913" i="2"/>
  <c r="L913" i="2" s="1"/>
  <c r="J913" i="2"/>
  <c r="J935" i="2"/>
  <c r="K935" i="2"/>
  <c r="L935" i="2" s="1"/>
  <c r="K1004" i="2"/>
  <c r="L1004" i="2" s="1"/>
  <c r="J1004" i="2"/>
  <c r="K1063" i="2"/>
  <c r="L1063" i="2" s="1"/>
  <c r="J1063" i="2"/>
  <c r="K1100" i="2"/>
  <c r="L1100" i="2" s="1"/>
  <c r="J1100" i="2"/>
  <c r="J1159" i="2"/>
  <c r="K1159" i="2"/>
  <c r="L1159" i="2" s="1"/>
  <c r="K1297" i="2"/>
  <c r="L1297" i="2" s="1"/>
  <c r="J1297" i="2"/>
  <c r="J1339" i="2"/>
  <c r="K1339" i="2"/>
  <c r="L1339" i="2" s="1"/>
  <c r="K1360" i="2"/>
  <c r="L1360" i="2" s="1"/>
  <c r="J1366" i="2"/>
  <c r="K1393" i="2"/>
  <c r="L1393" i="2" s="1"/>
  <c r="J1393" i="2"/>
  <c r="K1461" i="2"/>
  <c r="L1461" i="2" s="1"/>
  <c r="J1461" i="2"/>
  <c r="K89" i="2"/>
  <c r="L89" i="2" s="1"/>
  <c r="K97" i="2"/>
  <c r="L97" i="2" s="1"/>
  <c r="K105" i="2"/>
  <c r="L105" i="2" s="1"/>
  <c r="J158" i="2"/>
  <c r="J176" i="2"/>
  <c r="J184" i="2"/>
  <c r="K488" i="2"/>
  <c r="L488" i="2" s="1"/>
  <c r="K496" i="2"/>
  <c r="L496" i="2" s="1"/>
  <c r="K523" i="2"/>
  <c r="L523" i="2" s="1"/>
  <c r="J530" i="2"/>
  <c r="K780" i="2"/>
  <c r="L780" i="2" s="1"/>
  <c r="J780" i="2"/>
  <c r="K797" i="2"/>
  <c r="L797" i="2" s="1"/>
  <c r="J797" i="2"/>
  <c r="K812" i="2"/>
  <c r="L812" i="2" s="1"/>
  <c r="J812" i="2"/>
  <c r="K825" i="2"/>
  <c r="L825" i="2" s="1"/>
  <c r="J825" i="2"/>
  <c r="K838" i="2"/>
  <c r="L838" i="2" s="1"/>
  <c r="J838" i="2"/>
  <c r="K854" i="2"/>
  <c r="L854" i="2" s="1"/>
  <c r="J854" i="2"/>
  <c r="J879" i="2"/>
  <c r="K879" i="2"/>
  <c r="L879" i="2" s="1"/>
  <c r="K952" i="2"/>
  <c r="L952" i="2" s="1"/>
  <c r="J952" i="2"/>
  <c r="K993" i="2"/>
  <c r="L993" i="2" s="1"/>
  <c r="J993" i="2"/>
  <c r="K1064" i="2"/>
  <c r="L1064" i="2" s="1"/>
  <c r="J1064" i="2"/>
  <c r="J1086" i="2"/>
  <c r="K1086" i="2"/>
  <c r="L1086" i="2" s="1"/>
  <c r="K1108" i="2"/>
  <c r="L1108" i="2" s="1"/>
  <c r="J1108" i="2"/>
  <c r="J1153" i="2"/>
  <c r="K1153" i="2"/>
  <c r="L1153" i="2" s="1"/>
  <c r="J1195" i="2"/>
  <c r="K1195" i="2"/>
  <c r="L1195" i="2" s="1"/>
  <c r="J1205" i="2"/>
  <c r="K1205" i="2"/>
  <c r="L1205" i="2" s="1"/>
  <c r="K1253" i="2"/>
  <c r="L1253" i="2" s="1"/>
  <c r="J1253" i="2"/>
  <c r="J1267" i="2"/>
  <c r="K1267" i="2"/>
  <c r="L1267" i="2" s="1"/>
  <c r="K1374" i="2"/>
  <c r="L1374" i="2" s="1"/>
  <c r="J1374" i="2"/>
  <c r="J1407" i="2"/>
  <c r="K1407" i="2"/>
  <c r="L1407" i="2" s="1"/>
  <c r="K1413" i="2"/>
  <c r="L1413" i="2" s="1"/>
  <c r="J1413" i="2"/>
  <c r="J1445" i="2"/>
  <c r="K1445" i="2"/>
  <c r="L1445" i="2" s="1"/>
  <c r="K1456" i="2"/>
  <c r="L1456" i="2" s="1"/>
  <c r="J1456" i="2"/>
  <c r="J136" i="2"/>
  <c r="K233" i="2"/>
  <c r="L233" i="2" s="1"/>
  <c r="J311" i="2"/>
  <c r="K544" i="2"/>
  <c r="L544" i="2" s="1"/>
  <c r="J549" i="2"/>
  <c r="K813" i="2"/>
  <c r="L813" i="2" s="1"/>
  <c r="J813" i="2"/>
  <c r="K833" i="2"/>
  <c r="L833" i="2" s="1"/>
  <c r="J833" i="2"/>
  <c r="K929" i="2"/>
  <c r="L929" i="2" s="1"/>
  <c r="J929" i="2"/>
  <c r="K1032" i="2"/>
  <c r="L1032" i="2" s="1"/>
  <c r="J1032" i="2"/>
  <c r="J1046" i="2"/>
  <c r="K1046" i="2"/>
  <c r="L1046" i="2" s="1"/>
  <c r="K1116" i="2"/>
  <c r="L1116" i="2" s="1"/>
  <c r="J1116" i="2"/>
  <c r="K1178" i="2"/>
  <c r="L1178" i="2" s="1"/>
  <c r="J1178" i="2"/>
  <c r="J1213" i="2"/>
  <c r="K1213" i="2"/>
  <c r="L1213" i="2" s="1"/>
  <c r="K1321" i="2"/>
  <c r="L1321" i="2" s="1"/>
  <c r="J1321" i="2"/>
  <c r="K1347" i="2"/>
  <c r="L1347" i="2" s="1"/>
  <c r="J1347" i="2"/>
  <c r="K1368" i="2"/>
  <c r="L1368" i="2" s="1"/>
  <c r="J1368" i="2"/>
  <c r="K1408" i="2"/>
  <c r="L1408" i="2" s="1"/>
  <c r="J1408" i="2"/>
  <c r="J174" i="2"/>
  <c r="K177" i="2"/>
  <c r="L177" i="2" s="1"/>
  <c r="J192" i="2"/>
  <c r="J248" i="2"/>
  <c r="J367" i="2"/>
  <c r="J375" i="2"/>
  <c r="J448" i="2"/>
  <c r="J463" i="2"/>
  <c r="J485" i="2"/>
  <c r="J506" i="2"/>
  <c r="K568" i="2"/>
  <c r="L568" i="2" s="1"/>
  <c r="K576" i="2"/>
  <c r="L576" i="2" s="1"/>
  <c r="J581" i="2"/>
  <c r="J600" i="2"/>
  <c r="J608" i="2"/>
  <c r="J678" i="2"/>
  <c r="K720" i="2"/>
  <c r="L720" i="2" s="1"/>
  <c r="K728" i="2"/>
  <c r="L728" i="2" s="1"/>
  <c r="K769" i="2"/>
  <c r="L769" i="2" s="1"/>
  <c r="J769" i="2"/>
  <c r="K814" i="2"/>
  <c r="L814" i="2" s="1"/>
  <c r="J814" i="2"/>
  <c r="K862" i="2"/>
  <c r="L862" i="2" s="1"/>
  <c r="J862" i="2"/>
  <c r="K873" i="2"/>
  <c r="L873" i="2" s="1"/>
  <c r="J873" i="2"/>
  <c r="K1040" i="2"/>
  <c r="L1040" i="2" s="1"/>
  <c r="J1040" i="2"/>
  <c r="K1047" i="2"/>
  <c r="L1047" i="2" s="1"/>
  <c r="J1047" i="2"/>
  <c r="K1088" i="2"/>
  <c r="L1088" i="2" s="1"/>
  <c r="J1088" i="2"/>
  <c r="J1095" i="2"/>
  <c r="K1095" i="2"/>
  <c r="L1095" i="2" s="1"/>
  <c r="K1161" i="2"/>
  <c r="L1161" i="2" s="1"/>
  <c r="J1161" i="2"/>
  <c r="J1167" i="2"/>
  <c r="K1167" i="2"/>
  <c r="L1167" i="2" s="1"/>
  <c r="K1269" i="2"/>
  <c r="L1269" i="2" s="1"/>
  <c r="J1269" i="2"/>
  <c r="K1329" i="2"/>
  <c r="L1329" i="2" s="1"/>
  <c r="J1329" i="2"/>
  <c r="J1341" i="2"/>
  <c r="K1352" i="2"/>
  <c r="L1352" i="2" s="1"/>
  <c r="J1352" i="2"/>
  <c r="K881" i="2"/>
  <c r="L881" i="2" s="1"/>
  <c r="J881" i="2"/>
  <c r="J903" i="2"/>
  <c r="K903" i="2"/>
  <c r="L903" i="2" s="1"/>
  <c r="J1143" i="2"/>
  <c r="K1143" i="2"/>
  <c r="L1143" i="2" s="1"/>
  <c r="J1283" i="2"/>
  <c r="K1283" i="2"/>
  <c r="L1283" i="2" s="1"/>
  <c r="K60" i="2"/>
  <c r="L60" i="2" s="1"/>
  <c r="K86" i="2"/>
  <c r="L86" i="2" s="1"/>
  <c r="J216" i="2"/>
  <c r="K281" i="2"/>
  <c r="L281" i="2" s="1"/>
  <c r="J316" i="2"/>
  <c r="J343" i="2"/>
  <c r="J359" i="2"/>
  <c r="K528" i="2"/>
  <c r="L528" i="2" s="1"/>
  <c r="J620" i="2"/>
  <c r="K647" i="2"/>
  <c r="L647" i="2" s="1"/>
  <c r="K736" i="2"/>
  <c r="L736" i="2" s="1"/>
  <c r="J744" i="2"/>
  <c r="K744" i="2"/>
  <c r="L744" i="2" s="1"/>
  <c r="K793" i="2"/>
  <c r="L793" i="2" s="1"/>
  <c r="J793" i="2"/>
  <c r="K820" i="2"/>
  <c r="L820" i="2" s="1"/>
  <c r="J828" i="2"/>
  <c r="K828" i="2"/>
  <c r="L828" i="2" s="1"/>
  <c r="K841" i="2"/>
  <c r="L841" i="2" s="1"/>
  <c r="J841" i="2"/>
  <c r="K849" i="2"/>
  <c r="L849" i="2" s="1"/>
  <c r="J849" i="2"/>
  <c r="K887" i="2"/>
  <c r="L887" i="2" s="1"/>
  <c r="K961" i="2"/>
  <c r="L961" i="2" s="1"/>
  <c r="J961" i="2"/>
  <c r="J1111" i="2"/>
  <c r="K1111" i="2"/>
  <c r="L1111" i="2" s="1"/>
  <c r="K1124" i="2"/>
  <c r="L1124" i="2" s="1"/>
  <c r="J1124" i="2"/>
  <c r="J1207" i="2"/>
  <c r="K1207" i="2"/>
  <c r="L1207" i="2" s="1"/>
  <c r="J1215" i="2"/>
  <c r="K1215" i="2"/>
  <c r="L1215" i="2" s="1"/>
  <c r="K1301" i="2"/>
  <c r="L1301" i="2" s="1"/>
  <c r="J1301" i="2"/>
  <c r="J1323" i="2"/>
  <c r="K1323" i="2"/>
  <c r="L1323" i="2" s="1"/>
  <c r="K1336" i="2"/>
  <c r="L1336" i="2" s="1"/>
  <c r="J1336" i="2"/>
  <c r="K1363" i="2"/>
  <c r="L1363" i="2" s="1"/>
  <c r="K1409" i="2"/>
  <c r="L1409" i="2" s="1"/>
  <c r="J1409" i="2"/>
  <c r="K1464" i="2"/>
  <c r="L1464" i="2" s="1"/>
  <c r="J1464" i="2"/>
  <c r="K752" i="2"/>
  <c r="L752" i="2" s="1"/>
  <c r="K869" i="2"/>
  <c r="L869" i="2" s="1"/>
  <c r="J876" i="2"/>
  <c r="J949" i="2"/>
  <c r="K1103" i="2"/>
  <c r="L1103" i="2" s="1"/>
  <c r="K1288" i="2"/>
  <c r="L1288" i="2" s="1"/>
  <c r="J1370" i="2"/>
  <c r="J1379" i="2"/>
  <c r="K1387" i="2"/>
  <c r="L1387" i="2" s="1"/>
  <c r="J1440" i="2"/>
  <c r="K1467" i="2"/>
  <c r="L1467" i="2" s="1"/>
  <c r="K756" i="2"/>
  <c r="L756" i="2" s="1"/>
  <c r="K836" i="2"/>
  <c r="L836" i="2" s="1"/>
  <c r="J916" i="2"/>
  <c r="J996" i="2"/>
  <c r="J1096" i="2"/>
  <c r="J1164" i="2"/>
  <c r="J1177" i="2"/>
  <c r="J1180" i="2"/>
  <c r="J1183" i="2"/>
  <c r="J1228" i="2"/>
  <c r="K1259" i="2"/>
  <c r="L1259" i="2" s="1"/>
  <c r="J749" i="2"/>
  <c r="J753" i="2"/>
  <c r="K760" i="2"/>
  <c r="L760" i="2" s="1"/>
  <c r="K772" i="2"/>
  <c r="L772" i="2" s="1"/>
  <c r="J777" i="2"/>
  <c r="J809" i="2"/>
  <c r="K852" i="2"/>
  <c r="L852" i="2" s="1"/>
  <c r="J866" i="2"/>
  <c r="K895" i="2"/>
  <c r="L895" i="2" s="1"/>
  <c r="K950" i="2"/>
  <c r="L950" i="2" s="1"/>
  <c r="J988" i="2"/>
  <c r="J1031" i="2"/>
  <c r="K1074" i="2"/>
  <c r="L1074" i="2" s="1"/>
  <c r="J1121" i="2"/>
  <c r="J1154" i="2"/>
  <c r="J1196" i="2"/>
  <c r="J1204" i="2"/>
  <c r="J1220" i="2"/>
  <c r="J1245" i="2"/>
  <c r="K1275" i="2"/>
  <c r="L1275" i="2" s="1"/>
  <c r="K1280" i="2"/>
  <c r="L1280" i="2" s="1"/>
  <c r="J1293" i="2"/>
  <c r="K1333" i="2"/>
  <c r="L1333" i="2" s="1"/>
  <c r="J1350" i="2"/>
  <c r="J1376" i="2"/>
  <c r="J1380" i="2"/>
  <c r="J1404" i="2"/>
  <c r="J947" i="2"/>
  <c r="J971" i="2"/>
  <c r="J979" i="2"/>
  <c r="J1001" i="2"/>
  <c r="K1113" i="2"/>
  <c r="L1113" i="2" s="1"/>
  <c r="J1371" i="2"/>
  <c r="J1412" i="2"/>
  <c r="J788" i="2"/>
  <c r="K871" i="2"/>
  <c r="L871" i="2" s="1"/>
  <c r="J874" i="2"/>
  <c r="J900" i="2"/>
  <c r="K951" i="2"/>
  <c r="L951" i="2" s="1"/>
  <c r="J963" i="2"/>
  <c r="J1059" i="2"/>
  <c r="J1067" i="2"/>
  <c r="K1094" i="2"/>
  <c r="L1094" i="2" s="1"/>
  <c r="J1118" i="2"/>
  <c r="K1189" i="2"/>
  <c r="L1189" i="2" s="1"/>
  <c r="J1458" i="2"/>
  <c r="K1469" i="2"/>
  <c r="L1469" i="2" s="1"/>
  <c r="K980" i="2"/>
  <c r="L980" i="2" s="1"/>
  <c r="K1007" i="2"/>
  <c r="L1007" i="2" s="1"/>
  <c r="K1038" i="2"/>
  <c r="L1038" i="2" s="1"/>
  <c r="J1071" i="2"/>
  <c r="J1170" i="2"/>
  <c r="K1175" i="2"/>
  <c r="L1175" i="2" s="1"/>
  <c r="K1197" i="2"/>
  <c r="L1197" i="2" s="1"/>
  <c r="K1221" i="2"/>
  <c r="L1221" i="2" s="1"/>
  <c r="K1272" i="2"/>
  <c r="L1272" i="2" s="1"/>
  <c r="J1312" i="2"/>
  <c r="J1346" i="2"/>
  <c r="J1386" i="2"/>
  <c r="K77" i="2"/>
  <c r="L77" i="2" s="1"/>
  <c r="J77" i="2"/>
  <c r="J13" i="2"/>
  <c r="K13" i="2"/>
  <c r="L13" i="2" s="1"/>
  <c r="J21" i="2"/>
  <c r="K21" i="2"/>
  <c r="L21" i="2" s="1"/>
  <c r="K27" i="2"/>
  <c r="L27" i="2" s="1"/>
  <c r="J27" i="2"/>
  <c r="K45" i="2"/>
  <c r="L45" i="2" s="1"/>
  <c r="J45" i="2"/>
  <c r="J67" i="2"/>
  <c r="K67" i="2"/>
  <c r="L67" i="2" s="1"/>
  <c r="K73" i="2"/>
  <c r="L73" i="2" s="1"/>
  <c r="J73" i="2"/>
  <c r="J83" i="2"/>
  <c r="K83" i="2"/>
  <c r="L83" i="2" s="1"/>
  <c r="K5" i="2"/>
  <c r="J5" i="2"/>
  <c r="K14" i="2"/>
  <c r="L14" i="2" s="1"/>
  <c r="J14" i="2"/>
  <c r="K22" i="2"/>
  <c r="L22" i="2" s="1"/>
  <c r="J22" i="2"/>
  <c r="K28" i="2"/>
  <c r="L28" i="2" s="1"/>
  <c r="J28" i="2"/>
  <c r="J51" i="2"/>
  <c r="K51" i="2"/>
  <c r="L51" i="2" s="1"/>
  <c r="K57" i="2"/>
  <c r="L57" i="2" s="1"/>
  <c r="J57" i="2"/>
  <c r="J68" i="2"/>
  <c r="K68" i="2"/>
  <c r="L68" i="2" s="1"/>
  <c r="K15" i="2"/>
  <c r="L15" i="2" s="1"/>
  <c r="J15" i="2"/>
  <c r="K23" i="2"/>
  <c r="L23" i="2" s="1"/>
  <c r="J23" i="2"/>
  <c r="K33" i="2"/>
  <c r="L33" i="2" s="1"/>
  <c r="J33" i="2"/>
  <c r="K37" i="2"/>
  <c r="L37" i="2" s="1"/>
  <c r="J37" i="2"/>
  <c r="K41" i="2"/>
  <c r="L41" i="2" s="1"/>
  <c r="J41" i="2"/>
  <c r="J52" i="2"/>
  <c r="K52" i="2"/>
  <c r="L52" i="2" s="1"/>
  <c r="K58" i="2"/>
  <c r="L58" i="2" s="1"/>
  <c r="J58" i="2"/>
  <c r="K63" i="2"/>
  <c r="L63" i="2" s="1"/>
  <c r="J63" i="2"/>
  <c r="K69" i="2"/>
  <c r="L69" i="2" s="1"/>
  <c r="J69" i="2"/>
  <c r="K79" i="2"/>
  <c r="L79" i="2" s="1"/>
  <c r="J79" i="2"/>
  <c r="K61" i="2"/>
  <c r="L61" i="2" s="1"/>
  <c r="J61" i="2"/>
  <c r="J16" i="2"/>
  <c r="K16" i="2"/>
  <c r="L16" i="2" s="1"/>
  <c r="J24" i="2"/>
  <c r="K24" i="2"/>
  <c r="L24" i="2" s="1"/>
  <c r="K42" i="2"/>
  <c r="L42" i="2" s="1"/>
  <c r="J42" i="2"/>
  <c r="K47" i="2"/>
  <c r="L47" i="2" s="1"/>
  <c r="J47" i="2"/>
  <c r="K53" i="2"/>
  <c r="L53" i="2" s="1"/>
  <c r="J53" i="2"/>
  <c r="J59" i="2"/>
  <c r="K59" i="2"/>
  <c r="L59" i="2" s="1"/>
  <c r="K75" i="2"/>
  <c r="L75" i="2" s="1"/>
  <c r="J75" i="2"/>
  <c r="M3" i="2"/>
  <c r="E4" i="2"/>
  <c r="J17" i="2"/>
  <c r="K17" i="2"/>
  <c r="L17" i="2" s="1"/>
  <c r="K25" i="2"/>
  <c r="L25" i="2" s="1"/>
  <c r="J25" i="2"/>
  <c r="J43" i="2"/>
  <c r="K43" i="2"/>
  <c r="L43" i="2" s="1"/>
  <c r="K85" i="2"/>
  <c r="L85" i="2" s="1"/>
  <c r="J85" i="2"/>
  <c r="J3" i="2"/>
  <c r="K3" i="2"/>
  <c r="L3" i="2" s="1"/>
  <c r="K11" i="2"/>
  <c r="L11" i="2" s="1"/>
  <c r="J11" i="2"/>
  <c r="K18" i="2"/>
  <c r="L18" i="2" s="1"/>
  <c r="J18" i="2"/>
  <c r="K30" i="2"/>
  <c r="L30" i="2" s="1"/>
  <c r="J30" i="2"/>
  <c r="K65" i="2"/>
  <c r="L65" i="2" s="1"/>
  <c r="J65" i="2"/>
  <c r="K71" i="2"/>
  <c r="L71" i="2" s="1"/>
  <c r="J71" i="2"/>
  <c r="K81" i="2"/>
  <c r="L81" i="2" s="1"/>
  <c r="J81" i="2"/>
  <c r="K20" i="2"/>
  <c r="L20" i="2" s="1"/>
  <c r="J20" i="2"/>
  <c r="K19" i="2"/>
  <c r="L19" i="2" s="1"/>
  <c r="J19" i="2"/>
  <c r="J31" i="2"/>
  <c r="K31" i="2"/>
  <c r="L31" i="2" s="1"/>
  <c r="K49" i="2"/>
  <c r="L49" i="2" s="1"/>
  <c r="J49" i="2"/>
  <c r="K55" i="2"/>
  <c r="L55" i="2" s="1"/>
  <c r="J55" i="2"/>
  <c r="K109" i="2"/>
  <c r="L109" i="2" s="1"/>
  <c r="J109" i="2"/>
  <c r="K138" i="2"/>
  <c r="L138" i="2" s="1"/>
  <c r="J138" i="2"/>
  <c r="K140" i="2"/>
  <c r="L140" i="2" s="1"/>
  <c r="J140" i="2"/>
  <c r="K157" i="2"/>
  <c r="L157" i="2" s="1"/>
  <c r="J157" i="2"/>
  <c r="K226" i="2"/>
  <c r="L226" i="2" s="1"/>
  <c r="J226" i="2"/>
  <c r="K228" i="2"/>
  <c r="L228" i="2" s="1"/>
  <c r="J228" i="2"/>
  <c r="K356" i="2"/>
  <c r="L356" i="2" s="1"/>
  <c r="J356" i="2"/>
  <c r="K481" i="2"/>
  <c r="L481" i="2" s="1"/>
  <c r="J481" i="2"/>
  <c r="J536" i="2"/>
  <c r="K536" i="2"/>
  <c r="L536" i="2" s="1"/>
  <c r="K618" i="2"/>
  <c r="L618" i="2" s="1"/>
  <c r="J618" i="2"/>
  <c r="K1378" i="2"/>
  <c r="L1378" i="2" s="1"/>
  <c r="J1378" i="2"/>
  <c r="J1383" i="2"/>
  <c r="K1383" i="2"/>
  <c r="L1383" i="2" s="1"/>
  <c r="M2" i="2"/>
  <c r="J6" i="2"/>
  <c r="J10" i="2"/>
  <c r="J35" i="2"/>
  <c r="J38" i="2"/>
  <c r="J46" i="2"/>
  <c r="J54" i="2"/>
  <c r="J62" i="2"/>
  <c r="J70" i="2"/>
  <c r="J78" i="2"/>
  <c r="K98" i="2"/>
  <c r="L98" i="2" s="1"/>
  <c r="J98" i="2"/>
  <c r="K100" i="2"/>
  <c r="L100" i="2" s="1"/>
  <c r="J100" i="2"/>
  <c r="K111" i="2"/>
  <c r="L111" i="2" s="1"/>
  <c r="J111" i="2"/>
  <c r="K113" i="2"/>
  <c r="L113" i="2" s="1"/>
  <c r="K115" i="2"/>
  <c r="L115" i="2" s="1"/>
  <c r="K117" i="2"/>
  <c r="L117" i="2" s="1"/>
  <c r="J117" i="2"/>
  <c r="K119" i="2"/>
  <c r="L119" i="2" s="1"/>
  <c r="J119" i="2"/>
  <c r="K121" i="2"/>
  <c r="L121" i="2" s="1"/>
  <c r="K123" i="2"/>
  <c r="L123" i="2" s="1"/>
  <c r="K125" i="2"/>
  <c r="L125" i="2" s="1"/>
  <c r="J125" i="2"/>
  <c r="J142" i="2"/>
  <c r="K161" i="2"/>
  <c r="L161" i="2" s="1"/>
  <c r="K163" i="2"/>
  <c r="L163" i="2" s="1"/>
  <c r="K165" i="2"/>
  <c r="L165" i="2" s="1"/>
  <c r="J165" i="2"/>
  <c r="K178" i="2"/>
  <c r="L178" i="2" s="1"/>
  <c r="J178" i="2"/>
  <c r="K180" i="2"/>
  <c r="L180" i="2" s="1"/>
  <c r="J180" i="2"/>
  <c r="K187" i="2"/>
  <c r="L187" i="2" s="1"/>
  <c r="K189" i="2"/>
  <c r="L189" i="2" s="1"/>
  <c r="J189" i="2"/>
  <c r="J200" i="2"/>
  <c r="K202" i="2"/>
  <c r="L202" i="2" s="1"/>
  <c r="J202" i="2"/>
  <c r="K204" i="2"/>
  <c r="L204" i="2" s="1"/>
  <c r="J204" i="2"/>
  <c r="K209" i="2"/>
  <c r="L209" i="2" s="1"/>
  <c r="K211" i="2"/>
  <c r="L211" i="2" s="1"/>
  <c r="K213" i="2"/>
  <c r="L213" i="2" s="1"/>
  <c r="J213" i="2"/>
  <c r="J224" i="2"/>
  <c r="J230" i="2"/>
  <c r="K243" i="2"/>
  <c r="L243" i="2" s="1"/>
  <c r="K245" i="2"/>
  <c r="L245" i="2" s="1"/>
  <c r="J245" i="2"/>
  <c r="K268" i="2"/>
  <c r="L268" i="2" s="1"/>
  <c r="J268" i="2"/>
  <c r="K271" i="2"/>
  <c r="L271" i="2" s="1"/>
  <c r="K289" i="2"/>
  <c r="L289" i="2" s="1"/>
  <c r="J289" i="2"/>
  <c r="K300" i="2"/>
  <c r="L300" i="2" s="1"/>
  <c r="J300" i="2"/>
  <c r="J322" i="2"/>
  <c r="K322" i="2"/>
  <c r="L322" i="2" s="1"/>
  <c r="K342" i="2"/>
  <c r="L342" i="2" s="1"/>
  <c r="J342" i="2"/>
  <c r="K353" i="2"/>
  <c r="L353" i="2" s="1"/>
  <c r="J353" i="2"/>
  <c r="K373" i="2"/>
  <c r="L373" i="2" s="1"/>
  <c r="J373" i="2"/>
  <c r="K377" i="2"/>
  <c r="L377" i="2" s="1"/>
  <c r="J377" i="2"/>
  <c r="K385" i="2"/>
  <c r="L385" i="2" s="1"/>
  <c r="J385" i="2"/>
  <c r="K591" i="2"/>
  <c r="L591" i="2" s="1"/>
  <c r="J591" i="2"/>
  <c r="K146" i="2"/>
  <c r="L146" i="2" s="1"/>
  <c r="J146" i="2"/>
  <c r="K255" i="2"/>
  <c r="L255" i="2" s="1"/>
  <c r="J255" i="2"/>
  <c r="J9" i="2"/>
  <c r="J12" i="2"/>
  <c r="J34" i="2"/>
  <c r="J40" i="2"/>
  <c r="J48" i="2"/>
  <c r="J56" i="2"/>
  <c r="J64" i="2"/>
  <c r="J72" i="2"/>
  <c r="J80" i="2"/>
  <c r="K106" i="2"/>
  <c r="L106" i="2" s="1"/>
  <c r="J106" i="2"/>
  <c r="K108" i="2"/>
  <c r="L108" i="2" s="1"/>
  <c r="J108" i="2"/>
  <c r="K127" i="2"/>
  <c r="L127" i="2" s="1"/>
  <c r="J127" i="2"/>
  <c r="K129" i="2"/>
  <c r="L129" i="2" s="1"/>
  <c r="K131" i="2"/>
  <c r="L131" i="2" s="1"/>
  <c r="K133" i="2"/>
  <c r="L133" i="2" s="1"/>
  <c r="J133" i="2"/>
  <c r="J150" i="2"/>
  <c r="K154" i="2"/>
  <c r="L154" i="2" s="1"/>
  <c r="J154" i="2"/>
  <c r="K156" i="2"/>
  <c r="L156" i="2" s="1"/>
  <c r="J156" i="2"/>
  <c r="K169" i="2"/>
  <c r="L169" i="2" s="1"/>
  <c r="K171" i="2"/>
  <c r="L171" i="2" s="1"/>
  <c r="K173" i="2"/>
  <c r="L173" i="2" s="1"/>
  <c r="J173" i="2"/>
  <c r="J238" i="2"/>
  <c r="K251" i="2"/>
  <c r="L251" i="2" s="1"/>
  <c r="K253" i="2"/>
  <c r="L253" i="2" s="1"/>
  <c r="J253" i="2"/>
  <c r="K312" i="2"/>
  <c r="L312" i="2" s="1"/>
  <c r="J312" i="2"/>
  <c r="K358" i="2"/>
  <c r="L358" i="2" s="1"/>
  <c r="J358" i="2"/>
  <c r="K416" i="2"/>
  <c r="L416" i="2" s="1"/>
  <c r="J416" i="2"/>
  <c r="K441" i="2"/>
  <c r="L441" i="2" s="1"/>
  <c r="J441" i="2"/>
  <c r="K236" i="2"/>
  <c r="L236" i="2" s="1"/>
  <c r="J236" i="2"/>
  <c r="K259" i="2"/>
  <c r="L259" i="2" s="1"/>
  <c r="J259" i="2"/>
  <c r="K498" i="2"/>
  <c r="L498" i="2" s="1"/>
  <c r="J498" i="2"/>
  <c r="K624" i="2"/>
  <c r="L624" i="2" s="1"/>
  <c r="J624" i="2"/>
  <c r="K87" i="2"/>
  <c r="L87" i="2" s="1"/>
  <c r="J87" i="2"/>
  <c r="K93" i="2"/>
  <c r="L93" i="2" s="1"/>
  <c r="J93" i="2"/>
  <c r="K114" i="2"/>
  <c r="L114" i="2" s="1"/>
  <c r="J114" i="2"/>
  <c r="K116" i="2"/>
  <c r="L116" i="2" s="1"/>
  <c r="J116" i="2"/>
  <c r="K122" i="2"/>
  <c r="L122" i="2" s="1"/>
  <c r="J122" i="2"/>
  <c r="K124" i="2"/>
  <c r="L124" i="2" s="1"/>
  <c r="J124" i="2"/>
  <c r="K162" i="2"/>
  <c r="L162" i="2" s="1"/>
  <c r="J162" i="2"/>
  <c r="K164" i="2"/>
  <c r="L164" i="2" s="1"/>
  <c r="J164" i="2"/>
  <c r="K186" i="2"/>
  <c r="L186" i="2" s="1"/>
  <c r="J186" i="2"/>
  <c r="K188" i="2"/>
  <c r="L188" i="2" s="1"/>
  <c r="J188" i="2"/>
  <c r="K197" i="2"/>
  <c r="L197" i="2" s="1"/>
  <c r="J197" i="2"/>
  <c r="K210" i="2"/>
  <c r="L210" i="2" s="1"/>
  <c r="J210" i="2"/>
  <c r="K212" i="2"/>
  <c r="L212" i="2" s="1"/>
  <c r="J212" i="2"/>
  <c r="K221" i="2"/>
  <c r="L221" i="2" s="1"/>
  <c r="J221" i="2"/>
  <c r="K242" i="2"/>
  <c r="L242" i="2" s="1"/>
  <c r="J242" i="2"/>
  <c r="K244" i="2"/>
  <c r="L244" i="2" s="1"/>
  <c r="J244" i="2"/>
  <c r="J273" i="2"/>
  <c r="K273" i="2"/>
  <c r="L273" i="2" s="1"/>
  <c r="K280" i="2"/>
  <c r="L280" i="2" s="1"/>
  <c r="J280" i="2"/>
  <c r="K308" i="2"/>
  <c r="L308" i="2" s="1"/>
  <c r="J308" i="2"/>
  <c r="K335" i="2"/>
  <c r="L335" i="2" s="1"/>
  <c r="J335" i="2"/>
  <c r="K365" i="2"/>
  <c r="L365" i="2" s="1"/>
  <c r="J365" i="2"/>
  <c r="K392" i="2"/>
  <c r="L392" i="2" s="1"/>
  <c r="J392" i="2"/>
  <c r="K148" i="2"/>
  <c r="L148" i="2" s="1"/>
  <c r="J148" i="2"/>
  <c r="K440" i="2"/>
  <c r="L440" i="2" s="1"/>
  <c r="J440" i="2"/>
  <c r="J8" i="2"/>
  <c r="J50" i="2"/>
  <c r="J66" i="2"/>
  <c r="J74" i="2"/>
  <c r="J82" i="2"/>
  <c r="J112" i="2"/>
  <c r="J118" i="2"/>
  <c r="J120" i="2"/>
  <c r="K139" i="2"/>
  <c r="L139" i="2" s="1"/>
  <c r="K141" i="2"/>
  <c r="L141" i="2" s="1"/>
  <c r="J141" i="2"/>
  <c r="J160" i="2"/>
  <c r="J208" i="2"/>
  <c r="K225" i="2"/>
  <c r="L225" i="2" s="1"/>
  <c r="K227" i="2"/>
  <c r="L227" i="2" s="1"/>
  <c r="K229" i="2"/>
  <c r="L229" i="2" s="1"/>
  <c r="J229" i="2"/>
  <c r="J246" i="2"/>
  <c r="J274" i="2"/>
  <c r="K274" i="2"/>
  <c r="L274" i="2" s="1"/>
  <c r="K305" i="2"/>
  <c r="L305" i="2" s="1"/>
  <c r="J305" i="2"/>
  <c r="K344" i="2"/>
  <c r="L344" i="2" s="1"/>
  <c r="J344" i="2"/>
  <c r="K369" i="2"/>
  <c r="L369" i="2" s="1"/>
  <c r="J369" i="2"/>
  <c r="K401" i="2"/>
  <c r="L401" i="2" s="1"/>
  <c r="J401" i="2"/>
  <c r="K234" i="2"/>
  <c r="L234" i="2" s="1"/>
  <c r="J234" i="2"/>
  <c r="K297" i="2"/>
  <c r="L297" i="2" s="1"/>
  <c r="J297" i="2"/>
  <c r="J354" i="2"/>
  <c r="K354" i="2"/>
  <c r="L354" i="2" s="1"/>
  <c r="K101" i="2"/>
  <c r="L101" i="2" s="1"/>
  <c r="J101" i="2"/>
  <c r="K130" i="2"/>
  <c r="L130" i="2" s="1"/>
  <c r="J130" i="2"/>
  <c r="K132" i="2"/>
  <c r="L132" i="2" s="1"/>
  <c r="J132" i="2"/>
  <c r="K170" i="2"/>
  <c r="L170" i="2" s="1"/>
  <c r="J170" i="2"/>
  <c r="K172" i="2"/>
  <c r="L172" i="2" s="1"/>
  <c r="J172" i="2"/>
  <c r="K181" i="2"/>
  <c r="L181" i="2" s="1"/>
  <c r="J181" i="2"/>
  <c r="K205" i="2"/>
  <c r="L205" i="2" s="1"/>
  <c r="J205" i="2"/>
  <c r="K250" i="2"/>
  <c r="L250" i="2" s="1"/>
  <c r="J250" i="2"/>
  <c r="K252" i="2"/>
  <c r="L252" i="2" s="1"/>
  <c r="J252" i="2"/>
  <c r="J258" i="2"/>
  <c r="K258" i="2"/>
  <c r="L258" i="2" s="1"/>
  <c r="K277" i="2"/>
  <c r="L277" i="2" s="1"/>
  <c r="J277" i="2"/>
  <c r="J306" i="2"/>
  <c r="K306" i="2"/>
  <c r="L306" i="2" s="1"/>
  <c r="K329" i="2"/>
  <c r="L329" i="2" s="1"/>
  <c r="J329" i="2"/>
  <c r="K340" i="2"/>
  <c r="L340" i="2" s="1"/>
  <c r="J340" i="2"/>
  <c r="K383" i="2"/>
  <c r="L383" i="2" s="1"/>
  <c r="J383" i="2"/>
  <c r="K408" i="2"/>
  <c r="L408" i="2" s="1"/>
  <c r="J408" i="2"/>
  <c r="K425" i="2"/>
  <c r="L425" i="2" s="1"/>
  <c r="J425" i="2"/>
  <c r="K458" i="2"/>
  <c r="L458" i="2" s="1"/>
  <c r="J458" i="2"/>
  <c r="K90" i="2"/>
  <c r="L90" i="2" s="1"/>
  <c r="J90" i="2"/>
  <c r="K92" i="2"/>
  <c r="L92" i="2" s="1"/>
  <c r="J92" i="2"/>
  <c r="J128" i="2"/>
  <c r="J134" i="2"/>
  <c r="K147" i="2"/>
  <c r="L147" i="2" s="1"/>
  <c r="K149" i="2"/>
  <c r="L149" i="2" s="1"/>
  <c r="J149" i="2"/>
  <c r="J168" i="2"/>
  <c r="K194" i="2"/>
  <c r="L194" i="2" s="1"/>
  <c r="J194" i="2"/>
  <c r="K196" i="2"/>
  <c r="L196" i="2" s="1"/>
  <c r="J196" i="2"/>
  <c r="K218" i="2"/>
  <c r="L218" i="2" s="1"/>
  <c r="J218" i="2"/>
  <c r="K220" i="2"/>
  <c r="L220" i="2" s="1"/>
  <c r="J220" i="2"/>
  <c r="K235" i="2"/>
  <c r="L235" i="2" s="1"/>
  <c r="K237" i="2"/>
  <c r="L237" i="2" s="1"/>
  <c r="J237" i="2"/>
  <c r="J254" i="2"/>
  <c r="K287" i="2"/>
  <c r="L287" i="2" s="1"/>
  <c r="K295" i="2"/>
  <c r="L295" i="2" s="1"/>
  <c r="J295" i="2"/>
  <c r="K310" i="2"/>
  <c r="L310" i="2" s="1"/>
  <c r="J310" i="2"/>
  <c r="K321" i="2"/>
  <c r="L321" i="2" s="1"/>
  <c r="J321" i="2"/>
  <c r="K337" i="2"/>
  <c r="L337" i="2" s="1"/>
  <c r="J337" i="2"/>
  <c r="K360" i="2"/>
  <c r="L360" i="2" s="1"/>
  <c r="J360" i="2"/>
  <c r="K659" i="2"/>
  <c r="L659" i="2" s="1"/>
  <c r="J659" i="2"/>
  <c r="K264" i="2"/>
  <c r="L264" i="2" s="1"/>
  <c r="J264" i="2"/>
  <c r="K302" i="2"/>
  <c r="L302" i="2" s="1"/>
  <c r="J302" i="2"/>
  <c r="K304" i="2"/>
  <c r="L304" i="2" s="1"/>
  <c r="J304" i="2"/>
  <c r="K350" i="2"/>
  <c r="L350" i="2" s="1"/>
  <c r="J350" i="2"/>
  <c r="K352" i="2"/>
  <c r="L352" i="2" s="1"/>
  <c r="J352" i="2"/>
  <c r="K390" i="2"/>
  <c r="L390" i="2" s="1"/>
  <c r="J390" i="2"/>
  <c r="K397" i="2"/>
  <c r="L397" i="2" s="1"/>
  <c r="J397" i="2"/>
  <c r="K414" i="2"/>
  <c r="L414" i="2" s="1"/>
  <c r="J414" i="2"/>
  <c r="K418" i="2"/>
  <c r="L418" i="2" s="1"/>
  <c r="J418" i="2"/>
  <c r="K433" i="2"/>
  <c r="L433" i="2" s="1"/>
  <c r="J433" i="2"/>
  <c r="K460" i="2"/>
  <c r="L460" i="2" s="1"/>
  <c r="J460" i="2"/>
  <c r="J504" i="2"/>
  <c r="K504" i="2"/>
  <c r="L504" i="2" s="1"/>
  <c r="K521" i="2"/>
  <c r="L521" i="2" s="1"/>
  <c r="J521" i="2"/>
  <c r="K553" i="2"/>
  <c r="L553" i="2" s="1"/>
  <c r="J553" i="2"/>
  <c r="K267" i="2"/>
  <c r="L267" i="2" s="1"/>
  <c r="J267" i="2"/>
  <c r="K318" i="2"/>
  <c r="L318" i="2" s="1"/>
  <c r="J318" i="2"/>
  <c r="K320" i="2"/>
  <c r="L320" i="2" s="1"/>
  <c r="J320" i="2"/>
  <c r="K381" i="2"/>
  <c r="L381" i="2" s="1"/>
  <c r="J381" i="2"/>
  <c r="K405" i="2"/>
  <c r="L405" i="2" s="1"/>
  <c r="J405" i="2"/>
  <c r="J472" i="2"/>
  <c r="K472" i="2"/>
  <c r="L472" i="2" s="1"/>
  <c r="K578" i="2"/>
  <c r="L578" i="2" s="1"/>
  <c r="J578" i="2"/>
  <c r="K599" i="2"/>
  <c r="L599" i="2" s="1"/>
  <c r="J599" i="2"/>
  <c r="J655" i="2"/>
  <c r="K655" i="2"/>
  <c r="L655" i="2" s="1"/>
  <c r="K730" i="2"/>
  <c r="L730" i="2" s="1"/>
  <c r="J730" i="2"/>
  <c r="K283" i="2"/>
  <c r="L283" i="2" s="1"/>
  <c r="J283" i="2"/>
  <c r="K341" i="2"/>
  <c r="L341" i="2" s="1"/>
  <c r="J341" i="2"/>
  <c r="K345" i="2"/>
  <c r="L345" i="2" s="1"/>
  <c r="J345" i="2"/>
  <c r="K366" i="2"/>
  <c r="L366" i="2" s="1"/>
  <c r="J366" i="2"/>
  <c r="K368" i="2"/>
  <c r="L368" i="2" s="1"/>
  <c r="J368" i="2"/>
  <c r="K409" i="2"/>
  <c r="L409" i="2" s="1"/>
  <c r="J409" i="2"/>
  <c r="K483" i="2"/>
  <c r="L483" i="2" s="1"/>
  <c r="J483" i="2"/>
  <c r="K495" i="2"/>
  <c r="L495" i="2" s="1"/>
  <c r="J495" i="2"/>
  <c r="K538" i="2"/>
  <c r="L538" i="2" s="1"/>
  <c r="J538" i="2"/>
  <c r="J95" i="2"/>
  <c r="J103" i="2"/>
  <c r="J135" i="2"/>
  <c r="J143" i="2"/>
  <c r="J151" i="2"/>
  <c r="J159" i="2"/>
  <c r="J167" i="2"/>
  <c r="J175" i="2"/>
  <c r="J183" i="2"/>
  <c r="J191" i="2"/>
  <c r="J199" i="2"/>
  <c r="J207" i="2"/>
  <c r="J215" i="2"/>
  <c r="J223" i="2"/>
  <c r="J231" i="2"/>
  <c r="J239" i="2"/>
  <c r="J247" i="2"/>
  <c r="J256" i="2"/>
  <c r="J276" i="2"/>
  <c r="J279" i="2"/>
  <c r="J286" i="2"/>
  <c r="K288" i="2"/>
  <c r="L288" i="2" s="1"/>
  <c r="J288" i="2"/>
  <c r="K290" i="2"/>
  <c r="L290" i="2" s="1"/>
  <c r="J303" i="2"/>
  <c r="J324" i="2"/>
  <c r="K326" i="2"/>
  <c r="L326" i="2" s="1"/>
  <c r="J326" i="2"/>
  <c r="K328" i="2"/>
  <c r="L328" i="2" s="1"/>
  <c r="J328" i="2"/>
  <c r="K330" i="2"/>
  <c r="L330" i="2" s="1"/>
  <c r="K349" i="2"/>
  <c r="L349" i="2" s="1"/>
  <c r="J349" i="2"/>
  <c r="J351" i="2"/>
  <c r="J364" i="2"/>
  <c r="K389" i="2"/>
  <c r="L389" i="2" s="1"/>
  <c r="J389" i="2"/>
  <c r="K398" i="2"/>
  <c r="L398" i="2" s="1"/>
  <c r="J398" i="2"/>
  <c r="K413" i="2"/>
  <c r="L413" i="2" s="1"/>
  <c r="J413" i="2"/>
  <c r="K455" i="2"/>
  <c r="L455" i="2" s="1"/>
  <c r="J455" i="2"/>
  <c r="K479" i="2"/>
  <c r="L479" i="2" s="1"/>
  <c r="J479" i="2"/>
  <c r="K500" i="2"/>
  <c r="L500" i="2" s="1"/>
  <c r="J500" i="2"/>
  <c r="K555" i="2"/>
  <c r="L555" i="2" s="1"/>
  <c r="J555" i="2"/>
  <c r="K559" i="2"/>
  <c r="L559" i="2" s="1"/>
  <c r="J559" i="2"/>
  <c r="J630" i="2"/>
  <c r="K630" i="2"/>
  <c r="L630" i="2" s="1"/>
  <c r="K269" i="2"/>
  <c r="L269" i="2" s="1"/>
  <c r="J269" i="2"/>
  <c r="K272" i="2"/>
  <c r="L272" i="2" s="1"/>
  <c r="J272" i="2"/>
  <c r="K309" i="2"/>
  <c r="L309" i="2" s="1"/>
  <c r="J309" i="2"/>
  <c r="K313" i="2"/>
  <c r="L313" i="2" s="1"/>
  <c r="J313" i="2"/>
  <c r="K357" i="2"/>
  <c r="L357" i="2" s="1"/>
  <c r="J357" i="2"/>
  <c r="K361" i="2"/>
  <c r="L361" i="2" s="1"/>
  <c r="J361" i="2"/>
  <c r="K374" i="2"/>
  <c r="L374" i="2" s="1"/>
  <c r="J374" i="2"/>
  <c r="K376" i="2"/>
  <c r="L376" i="2" s="1"/>
  <c r="J376" i="2"/>
  <c r="K393" i="2"/>
  <c r="L393" i="2" s="1"/>
  <c r="J393" i="2"/>
  <c r="K400" i="2"/>
  <c r="L400" i="2" s="1"/>
  <c r="J400" i="2"/>
  <c r="K417" i="2"/>
  <c r="L417" i="2" s="1"/>
  <c r="J417" i="2"/>
  <c r="K424" i="2"/>
  <c r="L424" i="2" s="1"/>
  <c r="J424" i="2"/>
  <c r="K487" i="2"/>
  <c r="L487" i="2" s="1"/>
  <c r="J487" i="2"/>
  <c r="K519" i="2"/>
  <c r="L519" i="2" s="1"/>
  <c r="J519" i="2"/>
  <c r="K551" i="2"/>
  <c r="L551" i="2" s="1"/>
  <c r="J551" i="2"/>
  <c r="K575" i="2"/>
  <c r="L575" i="2" s="1"/>
  <c r="J575" i="2"/>
  <c r="K580" i="2"/>
  <c r="L580" i="2" s="1"/>
  <c r="J580" i="2"/>
  <c r="K257" i="2"/>
  <c r="L257" i="2" s="1"/>
  <c r="J261" i="2"/>
  <c r="J262" i="2"/>
  <c r="K265" i="2"/>
  <c r="L265" i="2" s="1"/>
  <c r="K275" i="2"/>
  <c r="L275" i="2" s="1"/>
  <c r="J275" i="2"/>
  <c r="K285" i="2"/>
  <c r="L285" i="2" s="1"/>
  <c r="J285" i="2"/>
  <c r="J292" i="2"/>
  <c r="K294" i="2"/>
  <c r="L294" i="2" s="1"/>
  <c r="J294" i="2"/>
  <c r="K296" i="2"/>
  <c r="L296" i="2" s="1"/>
  <c r="J296" i="2"/>
  <c r="K298" i="2"/>
  <c r="L298" i="2" s="1"/>
  <c r="K317" i="2"/>
  <c r="L317" i="2" s="1"/>
  <c r="J317" i="2"/>
  <c r="J332" i="2"/>
  <c r="K334" i="2"/>
  <c r="L334" i="2" s="1"/>
  <c r="J334" i="2"/>
  <c r="K336" i="2"/>
  <c r="L336" i="2" s="1"/>
  <c r="J336" i="2"/>
  <c r="K338" i="2"/>
  <c r="L338" i="2" s="1"/>
  <c r="J372" i="2"/>
  <c r="K382" i="2"/>
  <c r="L382" i="2" s="1"/>
  <c r="J382" i="2"/>
  <c r="K384" i="2"/>
  <c r="L384" i="2" s="1"/>
  <c r="J384" i="2"/>
  <c r="K406" i="2"/>
  <c r="L406" i="2" s="1"/>
  <c r="J406" i="2"/>
  <c r="K432" i="2"/>
  <c r="L432" i="2" s="1"/>
  <c r="J432" i="2"/>
  <c r="K468" i="2"/>
  <c r="L468" i="2" s="1"/>
  <c r="J468" i="2"/>
  <c r="K535" i="2"/>
  <c r="L535" i="2" s="1"/>
  <c r="J535" i="2"/>
  <c r="K540" i="2"/>
  <c r="L540" i="2" s="1"/>
  <c r="J540" i="2"/>
  <c r="K607" i="2"/>
  <c r="L607" i="2" s="1"/>
  <c r="J607" i="2"/>
  <c r="K449" i="2"/>
  <c r="L449" i="2" s="1"/>
  <c r="J449" i="2"/>
  <c r="K465" i="2"/>
  <c r="L465" i="2" s="1"/>
  <c r="J465" i="2"/>
  <c r="K476" i="2"/>
  <c r="L476" i="2" s="1"/>
  <c r="J476" i="2"/>
  <c r="K489" i="2"/>
  <c r="L489" i="2" s="1"/>
  <c r="J489" i="2"/>
  <c r="K491" i="2"/>
  <c r="L491" i="2" s="1"/>
  <c r="J491" i="2"/>
  <c r="K508" i="2"/>
  <c r="L508" i="2" s="1"/>
  <c r="J508" i="2"/>
  <c r="K561" i="2"/>
  <c r="L561" i="2" s="1"/>
  <c r="J561" i="2"/>
  <c r="K563" i="2"/>
  <c r="L563" i="2" s="1"/>
  <c r="J563" i="2"/>
  <c r="K609" i="2"/>
  <c r="L609" i="2" s="1"/>
  <c r="J609" i="2"/>
  <c r="K611" i="2"/>
  <c r="L611" i="2" s="1"/>
  <c r="J611" i="2"/>
  <c r="K669" i="2"/>
  <c r="L669" i="2" s="1"/>
  <c r="J669" i="2"/>
  <c r="K754" i="2"/>
  <c r="L754" i="2" s="1"/>
  <c r="J754" i="2"/>
  <c r="K787" i="2"/>
  <c r="L787" i="2" s="1"/>
  <c r="J787" i="2"/>
  <c r="K811" i="2"/>
  <c r="L811" i="2" s="1"/>
  <c r="J811" i="2"/>
  <c r="J844" i="2"/>
  <c r="K844" i="2"/>
  <c r="L844" i="2" s="1"/>
  <c r="K457" i="2"/>
  <c r="L457" i="2" s="1"/>
  <c r="J457" i="2"/>
  <c r="K510" i="2"/>
  <c r="L510" i="2" s="1"/>
  <c r="J510" i="2"/>
  <c r="K516" i="2"/>
  <c r="L516" i="2" s="1"/>
  <c r="J516" i="2"/>
  <c r="K527" i="2"/>
  <c r="L527" i="2" s="1"/>
  <c r="J527" i="2"/>
  <c r="K529" i="2"/>
  <c r="L529" i="2" s="1"/>
  <c r="J529" i="2"/>
  <c r="K531" i="2"/>
  <c r="L531" i="2" s="1"/>
  <c r="J531" i="2"/>
  <c r="K548" i="2"/>
  <c r="L548" i="2" s="1"/>
  <c r="J548" i="2"/>
  <c r="K567" i="2"/>
  <c r="L567" i="2" s="1"/>
  <c r="J567" i="2"/>
  <c r="K569" i="2"/>
  <c r="L569" i="2" s="1"/>
  <c r="J569" i="2"/>
  <c r="K571" i="2"/>
  <c r="L571" i="2" s="1"/>
  <c r="J571" i="2"/>
  <c r="K588" i="2"/>
  <c r="L588" i="2" s="1"/>
  <c r="J588" i="2"/>
  <c r="K593" i="2"/>
  <c r="L593" i="2" s="1"/>
  <c r="J593" i="2"/>
  <c r="K595" i="2"/>
  <c r="L595" i="2" s="1"/>
  <c r="J595" i="2"/>
  <c r="K604" i="2"/>
  <c r="L604" i="2" s="1"/>
  <c r="J604" i="2"/>
  <c r="K615" i="2"/>
  <c r="L615" i="2" s="1"/>
  <c r="J615" i="2"/>
  <c r="J663" i="2"/>
  <c r="K663" i="2"/>
  <c r="L663" i="2" s="1"/>
  <c r="K938" i="2"/>
  <c r="L938" i="2" s="1"/>
  <c r="J938" i="2"/>
  <c r="J291" i="2"/>
  <c r="J299" i="2"/>
  <c r="J307" i="2"/>
  <c r="J315" i="2"/>
  <c r="J323" i="2"/>
  <c r="J331" i="2"/>
  <c r="J339" i="2"/>
  <c r="J347" i="2"/>
  <c r="J355" i="2"/>
  <c r="J363" i="2"/>
  <c r="J371" i="2"/>
  <c r="J379" i="2"/>
  <c r="J387" i="2"/>
  <c r="J395" i="2"/>
  <c r="J403" i="2"/>
  <c r="J411" i="2"/>
  <c r="K422" i="2"/>
  <c r="L422" i="2" s="1"/>
  <c r="J422" i="2"/>
  <c r="J423" i="2"/>
  <c r="K430" i="2"/>
  <c r="L430" i="2" s="1"/>
  <c r="J430" i="2"/>
  <c r="J431" i="2"/>
  <c r="K438" i="2"/>
  <c r="L438" i="2" s="1"/>
  <c r="J438" i="2"/>
  <c r="J439" i="2"/>
  <c r="K446" i="2"/>
  <c r="L446" i="2" s="1"/>
  <c r="J446" i="2"/>
  <c r="J447" i="2"/>
  <c r="J456" i="2"/>
  <c r="K467" i="2"/>
  <c r="L467" i="2" s="1"/>
  <c r="J467" i="2"/>
  <c r="K480" i="2"/>
  <c r="L480" i="2" s="1"/>
  <c r="K484" i="2"/>
  <c r="L484" i="2" s="1"/>
  <c r="J484" i="2"/>
  <c r="K497" i="2"/>
  <c r="L497" i="2" s="1"/>
  <c r="J497" i="2"/>
  <c r="K499" i="2"/>
  <c r="L499" i="2" s="1"/>
  <c r="J499" i="2"/>
  <c r="J514" i="2"/>
  <c r="K518" i="2"/>
  <c r="L518" i="2" s="1"/>
  <c r="J518" i="2"/>
  <c r="K520" i="2"/>
  <c r="L520" i="2" s="1"/>
  <c r="J546" i="2"/>
  <c r="J586" i="2"/>
  <c r="J602" i="2"/>
  <c r="K606" i="2"/>
  <c r="L606" i="2" s="1"/>
  <c r="J606" i="2"/>
  <c r="K645" i="2"/>
  <c r="L645" i="2" s="1"/>
  <c r="J645" i="2"/>
  <c r="J421" i="2"/>
  <c r="J429" i="2"/>
  <c r="J437" i="2"/>
  <c r="J445" i="2"/>
  <c r="K464" i="2"/>
  <c r="L464" i="2" s="1"/>
  <c r="J482" i="2"/>
  <c r="J522" i="2"/>
  <c r="K537" i="2"/>
  <c r="L537" i="2" s="1"/>
  <c r="J537" i="2"/>
  <c r="K539" i="2"/>
  <c r="L539" i="2" s="1"/>
  <c r="J539" i="2"/>
  <c r="K552" i="2"/>
  <c r="L552" i="2" s="1"/>
  <c r="K556" i="2"/>
  <c r="L556" i="2" s="1"/>
  <c r="J556" i="2"/>
  <c r="K577" i="2"/>
  <c r="L577" i="2" s="1"/>
  <c r="J577" i="2"/>
  <c r="K579" i="2"/>
  <c r="L579" i="2" s="1"/>
  <c r="J579" i="2"/>
  <c r="K617" i="2"/>
  <c r="L617" i="2" s="1"/>
  <c r="J617" i="2"/>
  <c r="K619" i="2"/>
  <c r="L619" i="2" s="1"/>
  <c r="J619" i="2"/>
  <c r="K626" i="2"/>
  <c r="L626" i="2" s="1"/>
  <c r="J626" i="2"/>
  <c r="K691" i="2"/>
  <c r="L691" i="2" s="1"/>
  <c r="J691" i="2"/>
  <c r="K859" i="2"/>
  <c r="L859" i="2" s="1"/>
  <c r="J859" i="2"/>
  <c r="J293" i="2"/>
  <c r="J301" i="2"/>
  <c r="J325" i="2"/>
  <c r="J333" i="2"/>
  <c r="K420" i="2"/>
  <c r="L420" i="2" s="1"/>
  <c r="J420" i="2"/>
  <c r="K428" i="2"/>
  <c r="L428" i="2" s="1"/>
  <c r="J428" i="2"/>
  <c r="K436" i="2"/>
  <c r="L436" i="2" s="1"/>
  <c r="J436" i="2"/>
  <c r="K444" i="2"/>
  <c r="L444" i="2" s="1"/>
  <c r="J444" i="2"/>
  <c r="K471" i="2"/>
  <c r="L471" i="2" s="1"/>
  <c r="J471" i="2"/>
  <c r="K473" i="2"/>
  <c r="L473" i="2" s="1"/>
  <c r="J473" i="2"/>
  <c r="K475" i="2"/>
  <c r="L475" i="2" s="1"/>
  <c r="J475" i="2"/>
  <c r="K492" i="2"/>
  <c r="L492" i="2" s="1"/>
  <c r="J492" i="2"/>
  <c r="K503" i="2"/>
  <c r="L503" i="2" s="1"/>
  <c r="J503" i="2"/>
  <c r="K505" i="2"/>
  <c r="L505" i="2" s="1"/>
  <c r="J505" i="2"/>
  <c r="K507" i="2"/>
  <c r="L507" i="2" s="1"/>
  <c r="J507" i="2"/>
  <c r="K524" i="2"/>
  <c r="L524" i="2" s="1"/>
  <c r="J524" i="2"/>
  <c r="J554" i="2"/>
  <c r="K558" i="2"/>
  <c r="L558" i="2" s="1"/>
  <c r="J558" i="2"/>
  <c r="K560" i="2"/>
  <c r="L560" i="2" s="1"/>
  <c r="K564" i="2"/>
  <c r="L564" i="2" s="1"/>
  <c r="J564" i="2"/>
  <c r="K612" i="2"/>
  <c r="L612" i="2" s="1"/>
  <c r="J612" i="2"/>
  <c r="K649" i="2"/>
  <c r="L649" i="2" s="1"/>
  <c r="J649" i="2"/>
  <c r="K657" i="2"/>
  <c r="L657" i="2" s="1"/>
  <c r="J657" i="2"/>
  <c r="K776" i="2"/>
  <c r="L776" i="2" s="1"/>
  <c r="J776" i="2"/>
  <c r="K835" i="2"/>
  <c r="L835" i="2" s="1"/>
  <c r="J835" i="2"/>
  <c r="J860" i="2"/>
  <c r="K860" i="2"/>
  <c r="L860" i="2" s="1"/>
  <c r="K452" i="2"/>
  <c r="L452" i="2" s="1"/>
  <c r="J452" i="2"/>
  <c r="K459" i="2"/>
  <c r="L459" i="2" s="1"/>
  <c r="J459" i="2"/>
  <c r="K511" i="2"/>
  <c r="L511" i="2" s="1"/>
  <c r="J511" i="2"/>
  <c r="K513" i="2"/>
  <c r="L513" i="2" s="1"/>
  <c r="J513" i="2"/>
  <c r="K515" i="2"/>
  <c r="L515" i="2" s="1"/>
  <c r="J515" i="2"/>
  <c r="K526" i="2"/>
  <c r="L526" i="2" s="1"/>
  <c r="J526" i="2"/>
  <c r="K532" i="2"/>
  <c r="L532" i="2" s="1"/>
  <c r="J532" i="2"/>
  <c r="K543" i="2"/>
  <c r="L543" i="2" s="1"/>
  <c r="J543" i="2"/>
  <c r="K545" i="2"/>
  <c r="L545" i="2" s="1"/>
  <c r="J545" i="2"/>
  <c r="K547" i="2"/>
  <c r="L547" i="2" s="1"/>
  <c r="J547" i="2"/>
  <c r="K566" i="2"/>
  <c r="L566" i="2" s="1"/>
  <c r="J566" i="2"/>
  <c r="K572" i="2"/>
  <c r="L572" i="2" s="1"/>
  <c r="J572" i="2"/>
  <c r="K583" i="2"/>
  <c r="L583" i="2" s="1"/>
  <c r="J583" i="2"/>
  <c r="K585" i="2"/>
  <c r="L585" i="2" s="1"/>
  <c r="J585" i="2"/>
  <c r="K587" i="2"/>
  <c r="L587" i="2" s="1"/>
  <c r="J587" i="2"/>
  <c r="K596" i="2"/>
  <c r="L596" i="2" s="1"/>
  <c r="J596" i="2"/>
  <c r="K601" i="2"/>
  <c r="L601" i="2" s="1"/>
  <c r="J601" i="2"/>
  <c r="K603" i="2"/>
  <c r="L603" i="2" s="1"/>
  <c r="J603" i="2"/>
  <c r="K614" i="2"/>
  <c r="L614" i="2" s="1"/>
  <c r="J614" i="2"/>
  <c r="K653" i="2"/>
  <c r="L653" i="2" s="1"/>
  <c r="J653" i="2"/>
  <c r="K673" i="2"/>
  <c r="L673" i="2" s="1"/>
  <c r="J673" i="2"/>
  <c r="K698" i="2"/>
  <c r="L698" i="2" s="1"/>
  <c r="J698" i="2"/>
  <c r="K798" i="2"/>
  <c r="L798" i="2" s="1"/>
  <c r="J798" i="2"/>
  <c r="K632" i="2"/>
  <c r="L632" i="2" s="1"/>
  <c r="J632" i="2"/>
  <c r="K634" i="2"/>
  <c r="L634" i="2" s="1"/>
  <c r="J634" i="2"/>
  <c r="K661" i="2"/>
  <c r="L661" i="2" s="1"/>
  <c r="J661" i="2"/>
  <c r="K665" i="2"/>
  <c r="L665" i="2" s="1"/>
  <c r="J665" i="2"/>
  <c r="K667" i="2"/>
  <c r="L667" i="2" s="1"/>
  <c r="J667" i="2"/>
  <c r="K755" i="2"/>
  <c r="L755" i="2" s="1"/>
  <c r="J755" i="2"/>
  <c r="K819" i="2"/>
  <c r="L819" i="2" s="1"/>
  <c r="J819" i="2"/>
  <c r="K827" i="2"/>
  <c r="L827" i="2" s="1"/>
  <c r="J827" i="2"/>
  <c r="K851" i="2"/>
  <c r="L851" i="2" s="1"/>
  <c r="J851" i="2"/>
  <c r="J870" i="2"/>
  <c r="K870" i="2"/>
  <c r="L870" i="2" s="1"/>
  <c r="K638" i="2"/>
  <c r="L638" i="2" s="1"/>
  <c r="K640" i="2"/>
  <c r="L640" i="2" s="1"/>
  <c r="J640" i="2"/>
  <c r="K642" i="2"/>
  <c r="L642" i="2" s="1"/>
  <c r="J642" i="2"/>
  <c r="K707" i="2"/>
  <c r="L707" i="2" s="1"/>
  <c r="J707" i="2"/>
  <c r="K731" i="2"/>
  <c r="L731" i="2" s="1"/>
  <c r="J731" i="2"/>
  <c r="K747" i="2"/>
  <c r="L747" i="2" s="1"/>
  <c r="J747" i="2"/>
  <c r="K763" i="2"/>
  <c r="L763" i="2" s="1"/>
  <c r="J763" i="2"/>
  <c r="K805" i="2"/>
  <c r="L805" i="2" s="1"/>
  <c r="J805" i="2"/>
  <c r="K908" i="2"/>
  <c r="L908" i="2" s="1"/>
  <c r="J908" i="2"/>
  <c r="K1083" i="2"/>
  <c r="L1083" i="2" s="1"/>
  <c r="J1083" i="2"/>
  <c r="K621" i="2"/>
  <c r="L621" i="2" s="1"/>
  <c r="J621" i="2"/>
  <c r="K623" i="2"/>
  <c r="L623" i="2" s="1"/>
  <c r="K625" i="2"/>
  <c r="L625" i="2" s="1"/>
  <c r="J625" i="2"/>
  <c r="K648" i="2"/>
  <c r="L648" i="2" s="1"/>
  <c r="J648" i="2"/>
  <c r="K650" i="2"/>
  <c r="L650" i="2" s="1"/>
  <c r="J650" i="2"/>
  <c r="K683" i="2"/>
  <c r="L683" i="2" s="1"/>
  <c r="J683" i="2"/>
  <c r="K689" i="2"/>
  <c r="L689" i="2" s="1"/>
  <c r="J689" i="2"/>
  <c r="K703" i="2"/>
  <c r="L703" i="2" s="1"/>
  <c r="J703" i="2"/>
  <c r="K710" i="2"/>
  <c r="L710" i="2" s="1"/>
  <c r="J710" i="2"/>
  <c r="J748" i="2"/>
  <c r="K748" i="2"/>
  <c r="L748" i="2" s="1"/>
  <c r="K800" i="2"/>
  <c r="L800" i="2" s="1"/>
  <c r="J800" i="2"/>
  <c r="J454" i="2"/>
  <c r="J462" i="2"/>
  <c r="J470" i="2"/>
  <c r="J478" i="2"/>
  <c r="J486" i="2"/>
  <c r="J494" i="2"/>
  <c r="J502" i="2"/>
  <c r="J534" i="2"/>
  <c r="J542" i="2"/>
  <c r="J550" i="2"/>
  <c r="J574" i="2"/>
  <c r="J582" i="2"/>
  <c r="J590" i="2"/>
  <c r="J598" i="2"/>
  <c r="J644" i="2"/>
  <c r="K654" i="2"/>
  <c r="L654" i="2" s="1"/>
  <c r="K656" i="2"/>
  <c r="L656" i="2" s="1"/>
  <c r="J656" i="2"/>
  <c r="K658" i="2"/>
  <c r="L658" i="2" s="1"/>
  <c r="J658" i="2"/>
  <c r="K675" i="2"/>
  <c r="L675" i="2" s="1"/>
  <c r="J675" i="2"/>
  <c r="J704" i="2"/>
  <c r="K704" i="2"/>
  <c r="L704" i="2" s="1"/>
  <c r="K711" i="2"/>
  <c r="L711" i="2" s="1"/>
  <c r="J711" i="2"/>
  <c r="K723" i="2"/>
  <c r="L723" i="2" s="1"/>
  <c r="J723" i="2"/>
  <c r="K742" i="2"/>
  <c r="L742" i="2" s="1"/>
  <c r="J742" i="2"/>
  <c r="K758" i="2"/>
  <c r="L758" i="2" s="1"/>
  <c r="J758" i="2"/>
  <c r="J764" i="2"/>
  <c r="K764" i="2"/>
  <c r="L764" i="2" s="1"/>
  <c r="K774" i="2"/>
  <c r="L774" i="2" s="1"/>
  <c r="J774" i="2"/>
  <c r="K803" i="2"/>
  <c r="L803" i="2" s="1"/>
  <c r="J803" i="2"/>
  <c r="K878" i="2"/>
  <c r="L878" i="2" s="1"/>
  <c r="J878" i="2"/>
  <c r="K910" i="2"/>
  <c r="L910" i="2" s="1"/>
  <c r="J910" i="2"/>
  <c r="K926" i="2"/>
  <c r="L926" i="2" s="1"/>
  <c r="J926" i="2"/>
  <c r="J1015" i="2"/>
  <c r="K1015" i="2"/>
  <c r="L1015" i="2" s="1"/>
  <c r="K629" i="2"/>
  <c r="L629" i="2" s="1"/>
  <c r="J629" i="2"/>
  <c r="K633" i="2"/>
  <c r="L633" i="2" s="1"/>
  <c r="J633" i="2"/>
  <c r="K664" i="2"/>
  <c r="L664" i="2" s="1"/>
  <c r="J664" i="2"/>
  <c r="K715" i="2"/>
  <c r="L715" i="2" s="1"/>
  <c r="J715" i="2"/>
  <c r="J724" i="2"/>
  <c r="K724" i="2"/>
  <c r="L724" i="2" s="1"/>
  <c r="K759" i="2"/>
  <c r="L759" i="2" s="1"/>
  <c r="J759" i="2"/>
  <c r="K807" i="2"/>
  <c r="L807" i="2" s="1"/>
  <c r="J807" i="2"/>
  <c r="J1042" i="2"/>
  <c r="K1042" i="2"/>
  <c r="L1042" i="2" s="1"/>
  <c r="K637" i="2"/>
  <c r="L637" i="2" s="1"/>
  <c r="J637" i="2"/>
  <c r="K641" i="2"/>
  <c r="L641" i="2" s="1"/>
  <c r="J641" i="2"/>
  <c r="J672" i="2"/>
  <c r="K672" i="2"/>
  <c r="L672" i="2" s="1"/>
  <c r="K701" i="2"/>
  <c r="L701" i="2" s="1"/>
  <c r="J701" i="2"/>
  <c r="K718" i="2"/>
  <c r="L718" i="2" s="1"/>
  <c r="J718" i="2"/>
  <c r="K738" i="2"/>
  <c r="L738" i="2" s="1"/>
  <c r="J738" i="2"/>
  <c r="K771" i="2"/>
  <c r="L771" i="2" s="1"/>
  <c r="J771" i="2"/>
  <c r="K795" i="2"/>
  <c r="L795" i="2" s="1"/>
  <c r="J795" i="2"/>
  <c r="K843" i="2"/>
  <c r="L843" i="2" s="1"/>
  <c r="J843" i="2"/>
  <c r="K687" i="2"/>
  <c r="L687" i="2" s="1"/>
  <c r="J687" i="2"/>
  <c r="K714" i="2"/>
  <c r="L714" i="2" s="1"/>
  <c r="J714" i="2"/>
  <c r="K824" i="2"/>
  <c r="L824" i="2" s="1"/>
  <c r="J824" i="2"/>
  <c r="K891" i="2"/>
  <c r="L891" i="2" s="1"/>
  <c r="J891" i="2"/>
  <c r="K1373" i="2"/>
  <c r="L1373" i="2" s="1"/>
  <c r="J1373" i="2"/>
  <c r="J670" i="2"/>
  <c r="K680" i="2"/>
  <c r="L680" i="2" s="1"/>
  <c r="K690" i="2"/>
  <c r="L690" i="2" s="1"/>
  <c r="J690" i="2"/>
  <c r="K727" i="2"/>
  <c r="L727" i="2" s="1"/>
  <c r="J727" i="2"/>
  <c r="K751" i="2"/>
  <c r="L751" i="2" s="1"/>
  <c r="J751" i="2"/>
  <c r="K762" i="2"/>
  <c r="L762" i="2" s="1"/>
  <c r="J762" i="2"/>
  <c r="K767" i="2"/>
  <c r="L767" i="2" s="1"/>
  <c r="J767" i="2"/>
  <c r="K783" i="2"/>
  <c r="L783" i="2" s="1"/>
  <c r="J783" i="2"/>
  <c r="K792" i="2"/>
  <c r="L792" i="2" s="1"/>
  <c r="J792" i="2"/>
  <c r="K816" i="2"/>
  <c r="L816" i="2" s="1"/>
  <c r="J816" i="2"/>
  <c r="J822" i="2"/>
  <c r="K831" i="2"/>
  <c r="L831" i="2" s="1"/>
  <c r="J831" i="2"/>
  <c r="K840" i="2"/>
  <c r="L840" i="2" s="1"/>
  <c r="J840" i="2"/>
  <c r="K847" i="2"/>
  <c r="L847" i="2" s="1"/>
  <c r="J847" i="2"/>
  <c r="K856" i="2"/>
  <c r="L856" i="2" s="1"/>
  <c r="J856" i="2"/>
  <c r="K863" i="2"/>
  <c r="L863" i="2" s="1"/>
  <c r="J863" i="2"/>
  <c r="K925" i="2"/>
  <c r="L925" i="2" s="1"/>
  <c r="J925" i="2"/>
  <c r="K679" i="2"/>
  <c r="L679" i="2" s="1"/>
  <c r="J679" i="2"/>
  <c r="K706" i="2"/>
  <c r="L706" i="2" s="1"/>
  <c r="J706" i="2"/>
  <c r="K773" i="2"/>
  <c r="L773" i="2" s="1"/>
  <c r="J773" i="2"/>
  <c r="K775" i="2"/>
  <c r="L775" i="2" s="1"/>
  <c r="J775" i="2"/>
  <c r="K799" i="2"/>
  <c r="L799" i="2" s="1"/>
  <c r="J799" i="2"/>
  <c r="K808" i="2"/>
  <c r="L808" i="2" s="1"/>
  <c r="J808" i="2"/>
  <c r="K893" i="2"/>
  <c r="L893" i="2" s="1"/>
  <c r="J893" i="2"/>
  <c r="K921" i="2"/>
  <c r="L921" i="2" s="1"/>
  <c r="J921" i="2"/>
  <c r="K682" i="2"/>
  <c r="L682" i="2" s="1"/>
  <c r="J682" i="2"/>
  <c r="K699" i="2"/>
  <c r="L699" i="2" s="1"/>
  <c r="J699" i="2"/>
  <c r="K719" i="2"/>
  <c r="L719" i="2" s="1"/>
  <c r="J719" i="2"/>
  <c r="K739" i="2"/>
  <c r="L739" i="2" s="1"/>
  <c r="J739" i="2"/>
  <c r="K743" i="2"/>
  <c r="L743" i="2" s="1"/>
  <c r="J743" i="2"/>
  <c r="J806" i="2"/>
  <c r="K823" i="2"/>
  <c r="L823" i="2" s="1"/>
  <c r="J823" i="2"/>
  <c r="K894" i="2"/>
  <c r="L894" i="2" s="1"/>
  <c r="J894" i="2"/>
  <c r="K962" i="2"/>
  <c r="L962" i="2" s="1"/>
  <c r="J962" i="2"/>
  <c r="K965" i="2"/>
  <c r="L965" i="2" s="1"/>
  <c r="J965" i="2"/>
  <c r="J666" i="2"/>
  <c r="K671" i="2"/>
  <c r="L671" i="2" s="1"/>
  <c r="J671" i="2"/>
  <c r="J705" i="2"/>
  <c r="J709" i="2"/>
  <c r="K712" i="2"/>
  <c r="L712" i="2" s="1"/>
  <c r="K722" i="2"/>
  <c r="L722" i="2" s="1"/>
  <c r="J722" i="2"/>
  <c r="J726" i="2"/>
  <c r="K732" i="2"/>
  <c r="L732" i="2" s="1"/>
  <c r="K746" i="2"/>
  <c r="L746" i="2" s="1"/>
  <c r="J746" i="2"/>
  <c r="K768" i="2"/>
  <c r="L768" i="2" s="1"/>
  <c r="J768" i="2"/>
  <c r="K779" i="2"/>
  <c r="L779" i="2" s="1"/>
  <c r="J779" i="2"/>
  <c r="K784" i="2"/>
  <c r="L784" i="2" s="1"/>
  <c r="J784" i="2"/>
  <c r="K789" i="2"/>
  <c r="L789" i="2" s="1"/>
  <c r="J789" i="2"/>
  <c r="K791" i="2"/>
  <c r="L791" i="2" s="1"/>
  <c r="J791" i="2"/>
  <c r="K815" i="2"/>
  <c r="L815" i="2" s="1"/>
  <c r="J815" i="2"/>
  <c r="K832" i="2"/>
  <c r="L832" i="2" s="1"/>
  <c r="J832" i="2"/>
  <c r="K839" i="2"/>
  <c r="L839" i="2" s="1"/>
  <c r="J839" i="2"/>
  <c r="K848" i="2"/>
  <c r="L848" i="2" s="1"/>
  <c r="J848" i="2"/>
  <c r="K855" i="2"/>
  <c r="L855" i="2" s="1"/>
  <c r="J855" i="2"/>
  <c r="K864" i="2"/>
  <c r="L864" i="2" s="1"/>
  <c r="J864" i="2"/>
  <c r="K889" i="2"/>
  <c r="L889" i="2" s="1"/>
  <c r="J889" i="2"/>
  <c r="K906" i="2"/>
  <c r="L906" i="2" s="1"/>
  <c r="J906" i="2"/>
  <c r="J940" i="2"/>
  <c r="K1018" i="2"/>
  <c r="L1018" i="2" s="1"/>
  <c r="J1018" i="2"/>
  <c r="K674" i="2"/>
  <c r="L674" i="2" s="1"/>
  <c r="J674" i="2"/>
  <c r="J685" i="2"/>
  <c r="K688" i="2"/>
  <c r="L688" i="2" s="1"/>
  <c r="K695" i="2"/>
  <c r="L695" i="2" s="1"/>
  <c r="J695" i="2"/>
  <c r="J702" i="2"/>
  <c r="K735" i="2"/>
  <c r="L735" i="2" s="1"/>
  <c r="J735" i="2"/>
  <c r="J766" i="2"/>
  <c r="J782" i="2"/>
  <c r="J846" i="2"/>
  <c r="K872" i="2"/>
  <c r="L872" i="2" s="1"/>
  <c r="J872" i="2"/>
  <c r="K923" i="2"/>
  <c r="L923" i="2" s="1"/>
  <c r="J923" i="2"/>
  <c r="K934" i="2"/>
  <c r="L934" i="2" s="1"/>
  <c r="J934" i="2"/>
  <c r="K953" i="2"/>
  <c r="L953" i="2" s="1"/>
  <c r="J953" i="2"/>
  <c r="K1005" i="2"/>
  <c r="L1005" i="2" s="1"/>
  <c r="J1005" i="2"/>
  <c r="K882" i="2"/>
  <c r="L882" i="2" s="1"/>
  <c r="J882" i="2"/>
  <c r="K886" i="2"/>
  <c r="L886" i="2" s="1"/>
  <c r="J886" i="2"/>
  <c r="K899" i="2"/>
  <c r="L899" i="2" s="1"/>
  <c r="J899" i="2"/>
  <c r="K901" i="2"/>
  <c r="L901" i="2" s="1"/>
  <c r="J901" i="2"/>
  <c r="K914" i="2"/>
  <c r="L914" i="2" s="1"/>
  <c r="J914" i="2"/>
  <c r="K918" i="2"/>
  <c r="L918" i="2" s="1"/>
  <c r="J918" i="2"/>
  <c r="K931" i="2"/>
  <c r="L931" i="2" s="1"/>
  <c r="J931" i="2"/>
  <c r="K933" i="2"/>
  <c r="L933" i="2" s="1"/>
  <c r="J933" i="2"/>
  <c r="K1009" i="2"/>
  <c r="L1009" i="2" s="1"/>
  <c r="J1009" i="2"/>
  <c r="K1039" i="2"/>
  <c r="L1039" i="2" s="1"/>
  <c r="J1039" i="2"/>
  <c r="K1155" i="2"/>
  <c r="L1155" i="2" s="1"/>
  <c r="J1155" i="2"/>
  <c r="K954" i="2"/>
  <c r="L954" i="2" s="1"/>
  <c r="J954" i="2"/>
  <c r="J966" i="2"/>
  <c r="K966" i="2"/>
  <c r="L966" i="2" s="1"/>
  <c r="K1006" i="2"/>
  <c r="L1006" i="2" s="1"/>
  <c r="J1006" i="2"/>
  <c r="K1093" i="2"/>
  <c r="L1093" i="2" s="1"/>
  <c r="J1093" i="2"/>
  <c r="K1148" i="2"/>
  <c r="L1148" i="2" s="1"/>
  <c r="J1148" i="2"/>
  <c r="J770" i="2"/>
  <c r="J778" i="2"/>
  <c r="J786" i="2"/>
  <c r="J794" i="2"/>
  <c r="J802" i="2"/>
  <c r="J810" i="2"/>
  <c r="J818" i="2"/>
  <c r="J826" i="2"/>
  <c r="J834" i="2"/>
  <c r="J842" i="2"/>
  <c r="J850" i="2"/>
  <c r="J858" i="2"/>
  <c r="K875" i="2"/>
  <c r="L875" i="2" s="1"/>
  <c r="J875" i="2"/>
  <c r="K877" i="2"/>
  <c r="L877" i="2" s="1"/>
  <c r="J877" i="2"/>
  <c r="K890" i="2"/>
  <c r="L890" i="2" s="1"/>
  <c r="J890" i="2"/>
  <c r="J892" i="2"/>
  <c r="K907" i="2"/>
  <c r="L907" i="2" s="1"/>
  <c r="J907" i="2"/>
  <c r="K909" i="2"/>
  <c r="L909" i="2" s="1"/>
  <c r="J909" i="2"/>
  <c r="K922" i="2"/>
  <c r="L922" i="2" s="1"/>
  <c r="J922" i="2"/>
  <c r="J924" i="2"/>
  <c r="K939" i="2"/>
  <c r="L939" i="2" s="1"/>
  <c r="J939" i="2"/>
  <c r="J983" i="2"/>
  <c r="K983" i="2"/>
  <c r="L983" i="2" s="1"/>
  <c r="K1045" i="2"/>
  <c r="L1045" i="2" s="1"/>
  <c r="J1045" i="2"/>
  <c r="J867" i="2"/>
  <c r="J905" i="2"/>
  <c r="K955" i="2"/>
  <c r="L955" i="2" s="1"/>
  <c r="J955" i="2"/>
  <c r="K990" i="2"/>
  <c r="L990" i="2" s="1"/>
  <c r="J990" i="2"/>
  <c r="K1011" i="2"/>
  <c r="L1011" i="2" s="1"/>
  <c r="J1011" i="2"/>
  <c r="K1036" i="2"/>
  <c r="L1036" i="2" s="1"/>
  <c r="J1036" i="2"/>
  <c r="K883" i="2"/>
  <c r="L883" i="2" s="1"/>
  <c r="J883" i="2"/>
  <c r="K885" i="2"/>
  <c r="L885" i="2" s="1"/>
  <c r="J885" i="2"/>
  <c r="K898" i="2"/>
  <c r="L898" i="2" s="1"/>
  <c r="J898" i="2"/>
  <c r="K902" i="2"/>
  <c r="L902" i="2" s="1"/>
  <c r="J902" i="2"/>
  <c r="K915" i="2"/>
  <c r="L915" i="2" s="1"/>
  <c r="J915" i="2"/>
  <c r="K917" i="2"/>
  <c r="L917" i="2" s="1"/>
  <c r="J917" i="2"/>
  <c r="K930" i="2"/>
  <c r="L930" i="2" s="1"/>
  <c r="J930" i="2"/>
  <c r="K975" i="2"/>
  <c r="L975" i="2" s="1"/>
  <c r="K994" i="2"/>
  <c r="L994" i="2" s="1"/>
  <c r="J994" i="2"/>
  <c r="K998" i="2"/>
  <c r="L998" i="2" s="1"/>
  <c r="J998" i="2"/>
  <c r="K1203" i="2"/>
  <c r="L1203" i="2" s="1"/>
  <c r="J1203" i="2"/>
  <c r="K970" i="2"/>
  <c r="L970" i="2" s="1"/>
  <c r="J970" i="2"/>
  <c r="K978" i="2"/>
  <c r="L978" i="2" s="1"/>
  <c r="J978" i="2"/>
  <c r="K981" i="2"/>
  <c r="L981" i="2" s="1"/>
  <c r="J981" i="2"/>
  <c r="K1013" i="2"/>
  <c r="L1013" i="2" s="1"/>
  <c r="J1013" i="2"/>
  <c r="K1144" i="2"/>
  <c r="L1144" i="2" s="1"/>
  <c r="J1144" i="2"/>
  <c r="J1320" i="2"/>
  <c r="K1320" i="2"/>
  <c r="L1320" i="2" s="1"/>
  <c r="K987" i="2"/>
  <c r="L987" i="2" s="1"/>
  <c r="J987" i="2"/>
  <c r="K1002" i="2"/>
  <c r="L1002" i="2" s="1"/>
  <c r="J1002" i="2"/>
  <c r="K1037" i="2"/>
  <c r="L1037" i="2" s="1"/>
  <c r="J1037" i="2"/>
  <c r="K1056" i="2"/>
  <c r="L1056" i="2" s="1"/>
  <c r="J1056" i="2"/>
  <c r="K1316" i="2"/>
  <c r="L1316" i="2" s="1"/>
  <c r="J1316" i="2"/>
  <c r="J880" i="2"/>
  <c r="J888" i="2"/>
  <c r="J896" i="2"/>
  <c r="J904" i="2"/>
  <c r="J912" i="2"/>
  <c r="J920" i="2"/>
  <c r="J928" i="2"/>
  <c r="J936" i="2"/>
  <c r="J941" i="2"/>
  <c r="K942" i="2"/>
  <c r="L942" i="2" s="1"/>
  <c r="K943" i="2"/>
  <c r="L943" i="2" s="1"/>
  <c r="J957" i="2"/>
  <c r="K958" i="2"/>
  <c r="L958" i="2" s="1"/>
  <c r="K959" i="2"/>
  <c r="L959" i="2" s="1"/>
  <c r="J960" i="2"/>
  <c r="J969" i="2"/>
  <c r="K974" i="2"/>
  <c r="L974" i="2" s="1"/>
  <c r="J985" i="2"/>
  <c r="K989" i="2"/>
  <c r="L989" i="2" s="1"/>
  <c r="J989" i="2"/>
  <c r="K991" i="2"/>
  <c r="L991" i="2" s="1"/>
  <c r="K1019" i="2"/>
  <c r="L1019" i="2" s="1"/>
  <c r="J1019" i="2"/>
  <c r="J1066" i="2"/>
  <c r="K1066" i="2"/>
  <c r="L1066" i="2" s="1"/>
  <c r="K1069" i="2"/>
  <c r="L1069" i="2" s="1"/>
  <c r="J1069" i="2"/>
  <c r="K1080" i="2"/>
  <c r="L1080" i="2" s="1"/>
  <c r="J1080" i="2"/>
  <c r="K967" i="2"/>
  <c r="L967" i="2" s="1"/>
  <c r="J968" i="2"/>
  <c r="J977" i="2"/>
  <c r="K995" i="2"/>
  <c r="L995" i="2" s="1"/>
  <c r="J995" i="2"/>
  <c r="K1010" i="2"/>
  <c r="L1010" i="2" s="1"/>
  <c r="J1010" i="2"/>
  <c r="J1017" i="2"/>
  <c r="J1087" i="2"/>
  <c r="K1090" i="2"/>
  <c r="L1090" i="2" s="1"/>
  <c r="K1102" i="2"/>
  <c r="L1102" i="2" s="1"/>
  <c r="J1102" i="2"/>
  <c r="K1106" i="2"/>
  <c r="L1106" i="2" s="1"/>
  <c r="J1106" i="2"/>
  <c r="J1142" i="2"/>
  <c r="K1158" i="2"/>
  <c r="L1158" i="2" s="1"/>
  <c r="J1158" i="2"/>
  <c r="J1185" i="2"/>
  <c r="K946" i="2"/>
  <c r="L946" i="2" s="1"/>
  <c r="J946" i="2"/>
  <c r="K973" i="2"/>
  <c r="L973" i="2" s="1"/>
  <c r="J973" i="2"/>
  <c r="K982" i="2"/>
  <c r="L982" i="2" s="1"/>
  <c r="J982" i="2"/>
  <c r="K997" i="2"/>
  <c r="L997" i="2" s="1"/>
  <c r="J997" i="2"/>
  <c r="K1014" i="2"/>
  <c r="L1014" i="2" s="1"/>
  <c r="J1014" i="2"/>
  <c r="K1061" i="2"/>
  <c r="L1061" i="2" s="1"/>
  <c r="J1061" i="2"/>
  <c r="K1179" i="2"/>
  <c r="L1179" i="2" s="1"/>
  <c r="J1179" i="2"/>
  <c r="K1182" i="2"/>
  <c r="L1182" i="2" s="1"/>
  <c r="J1182" i="2"/>
  <c r="K976" i="2"/>
  <c r="L976" i="2" s="1"/>
  <c r="J976" i="2"/>
  <c r="K986" i="2"/>
  <c r="L986" i="2" s="1"/>
  <c r="J986" i="2"/>
  <c r="K1003" i="2"/>
  <c r="L1003" i="2" s="1"/>
  <c r="J1003" i="2"/>
  <c r="K1035" i="2"/>
  <c r="L1035" i="2" s="1"/>
  <c r="J1035" i="2"/>
  <c r="K1049" i="2"/>
  <c r="L1049" i="2" s="1"/>
  <c r="J1049" i="2"/>
  <c r="K1073" i="2"/>
  <c r="L1073" i="2" s="1"/>
  <c r="J1073" i="2"/>
  <c r="K1085" i="2"/>
  <c r="L1085" i="2" s="1"/>
  <c r="J1085" i="2"/>
  <c r="K1126" i="2"/>
  <c r="L1126" i="2" s="1"/>
  <c r="J1126" i="2"/>
  <c r="K1139" i="2"/>
  <c r="L1139" i="2" s="1"/>
  <c r="J1139" i="2"/>
  <c r="K1209" i="2"/>
  <c r="L1209" i="2" s="1"/>
  <c r="J1209" i="2"/>
  <c r="K1028" i="2"/>
  <c r="L1028" i="2" s="1"/>
  <c r="J1028" i="2"/>
  <c r="K1052" i="2"/>
  <c r="L1052" i="2" s="1"/>
  <c r="J1052" i="2"/>
  <c r="K1076" i="2"/>
  <c r="L1076" i="2" s="1"/>
  <c r="J1076" i="2"/>
  <c r="K1114" i="2"/>
  <c r="L1114" i="2" s="1"/>
  <c r="J1114" i="2"/>
  <c r="K1131" i="2"/>
  <c r="L1131" i="2" s="1"/>
  <c r="J1131" i="2"/>
  <c r="K1134" i="2"/>
  <c r="L1134" i="2" s="1"/>
  <c r="J1134" i="2"/>
  <c r="K1137" i="2"/>
  <c r="L1137" i="2" s="1"/>
  <c r="J1137" i="2"/>
  <c r="K1140" i="2"/>
  <c r="L1140" i="2" s="1"/>
  <c r="J1140" i="2"/>
  <c r="K1145" i="2"/>
  <c r="L1145" i="2" s="1"/>
  <c r="J1145" i="2"/>
  <c r="K1041" i="2"/>
  <c r="L1041" i="2" s="1"/>
  <c r="J1041" i="2"/>
  <c r="K1089" i="2"/>
  <c r="L1089" i="2" s="1"/>
  <c r="J1089" i="2"/>
  <c r="K1109" i="2"/>
  <c r="L1109" i="2" s="1"/>
  <c r="J1109" i="2"/>
  <c r="K1122" i="2"/>
  <c r="L1122" i="2" s="1"/>
  <c r="J1122" i="2"/>
  <c r="K1149" i="2"/>
  <c r="L1149" i="2" s="1"/>
  <c r="J1149" i="2"/>
  <c r="K1217" i="2"/>
  <c r="L1217" i="2" s="1"/>
  <c r="J1217" i="2"/>
  <c r="J984" i="2"/>
  <c r="J992" i="2"/>
  <c r="J1000" i="2"/>
  <c r="J1008" i="2"/>
  <c r="K1044" i="2"/>
  <c r="L1044" i="2" s="1"/>
  <c r="J1044" i="2"/>
  <c r="J1051" i="2"/>
  <c r="K1058" i="2"/>
  <c r="L1058" i="2" s="1"/>
  <c r="K1065" i="2"/>
  <c r="L1065" i="2" s="1"/>
  <c r="J1065" i="2"/>
  <c r="J1075" i="2"/>
  <c r="J1079" i="2"/>
  <c r="K1082" i="2"/>
  <c r="L1082" i="2" s="1"/>
  <c r="K1092" i="2"/>
  <c r="L1092" i="2" s="1"/>
  <c r="J1092" i="2"/>
  <c r="K1107" i="2"/>
  <c r="L1107" i="2" s="1"/>
  <c r="K1112" i="2"/>
  <c r="L1112" i="2" s="1"/>
  <c r="J1112" i="2"/>
  <c r="K1115" i="2"/>
  <c r="L1115" i="2" s="1"/>
  <c r="J1115" i="2"/>
  <c r="J1129" i="2"/>
  <c r="J1135" i="2"/>
  <c r="K1135" i="2"/>
  <c r="L1135" i="2" s="1"/>
  <c r="K1152" i="2"/>
  <c r="L1152" i="2" s="1"/>
  <c r="J1152" i="2"/>
  <c r="K1163" i="2"/>
  <c r="L1163" i="2" s="1"/>
  <c r="J1163" i="2"/>
  <c r="K1225" i="2"/>
  <c r="L1225" i="2" s="1"/>
  <c r="J1225" i="2"/>
  <c r="J1021" i="2"/>
  <c r="K1026" i="2"/>
  <c r="L1026" i="2" s="1"/>
  <c r="K1034" i="2"/>
  <c r="L1034" i="2" s="1"/>
  <c r="J1048" i="2"/>
  <c r="K1054" i="2"/>
  <c r="L1054" i="2" s="1"/>
  <c r="K1068" i="2"/>
  <c r="L1068" i="2" s="1"/>
  <c r="J1068" i="2"/>
  <c r="J1072" i="2"/>
  <c r="J1099" i="2"/>
  <c r="K1099" i="2"/>
  <c r="L1099" i="2" s="1"/>
  <c r="K1123" i="2"/>
  <c r="L1123" i="2" s="1"/>
  <c r="J1123" i="2"/>
  <c r="K1150" i="2"/>
  <c r="L1150" i="2" s="1"/>
  <c r="J1150" i="2"/>
  <c r="K1025" i="2"/>
  <c r="L1025" i="2" s="1"/>
  <c r="K1057" i="2"/>
  <c r="L1057" i="2" s="1"/>
  <c r="J1057" i="2"/>
  <c r="K1081" i="2"/>
  <c r="L1081" i="2" s="1"/>
  <c r="J1081" i="2"/>
  <c r="J1091" i="2"/>
  <c r="J1166" i="2"/>
  <c r="K1171" i="2"/>
  <c r="L1171" i="2" s="1"/>
  <c r="J1171" i="2"/>
  <c r="K1174" i="2"/>
  <c r="L1174" i="2" s="1"/>
  <c r="J1174" i="2"/>
  <c r="K1029" i="2"/>
  <c r="L1029" i="2" s="1"/>
  <c r="J1029" i="2"/>
  <c r="K1033" i="2"/>
  <c r="L1033" i="2" s="1"/>
  <c r="J1033" i="2"/>
  <c r="K1053" i="2"/>
  <c r="L1053" i="2" s="1"/>
  <c r="J1053" i="2"/>
  <c r="K1060" i="2"/>
  <c r="L1060" i="2" s="1"/>
  <c r="J1060" i="2"/>
  <c r="K1077" i="2"/>
  <c r="L1077" i="2" s="1"/>
  <c r="J1077" i="2"/>
  <c r="K1084" i="2"/>
  <c r="L1084" i="2" s="1"/>
  <c r="J1084" i="2"/>
  <c r="K1097" i="2"/>
  <c r="L1097" i="2" s="1"/>
  <c r="J1097" i="2"/>
  <c r="K1147" i="2"/>
  <c r="L1147" i="2" s="1"/>
  <c r="J1147" i="2"/>
  <c r="K1160" i="2"/>
  <c r="L1160" i="2" s="1"/>
  <c r="J1160" i="2"/>
  <c r="K1169" i="2"/>
  <c r="L1169" i="2" s="1"/>
  <c r="J1169" i="2"/>
  <c r="K1181" i="2"/>
  <c r="L1181" i="2" s="1"/>
  <c r="J1181" i="2"/>
  <c r="K1212" i="2"/>
  <c r="L1212" i="2" s="1"/>
  <c r="J1212" i="2"/>
  <c r="K1101" i="2"/>
  <c r="L1101" i="2" s="1"/>
  <c r="J1101" i="2"/>
  <c r="K1138" i="2"/>
  <c r="L1138" i="2" s="1"/>
  <c r="J1138" i="2"/>
  <c r="K1219" i="2"/>
  <c r="L1219" i="2" s="1"/>
  <c r="J1219" i="2"/>
  <c r="K1266" i="2"/>
  <c r="L1266" i="2" s="1"/>
  <c r="J1266" i="2"/>
  <c r="K1294" i="2"/>
  <c r="L1294" i="2" s="1"/>
  <c r="J1294" i="2"/>
  <c r="K1431" i="2"/>
  <c r="L1431" i="2" s="1"/>
  <c r="J1431" i="2"/>
  <c r="K1098" i="2"/>
  <c r="L1098" i="2" s="1"/>
  <c r="J1098" i="2"/>
  <c r="K1125" i="2"/>
  <c r="L1125" i="2" s="1"/>
  <c r="J1125" i="2"/>
  <c r="K1128" i="2"/>
  <c r="L1128" i="2" s="1"/>
  <c r="J1128" i="2"/>
  <c r="K1141" i="2"/>
  <c r="L1141" i="2" s="1"/>
  <c r="J1141" i="2"/>
  <c r="K1261" i="2"/>
  <c r="L1261" i="2" s="1"/>
  <c r="J1261" i="2"/>
  <c r="K1173" i="2"/>
  <c r="L1173" i="2" s="1"/>
  <c r="J1173" i="2"/>
  <c r="K1191" i="2"/>
  <c r="L1191" i="2" s="1"/>
  <c r="J1191" i="2"/>
  <c r="K1194" i="2"/>
  <c r="L1194" i="2" s="1"/>
  <c r="J1194" i="2"/>
  <c r="K1227" i="2"/>
  <c r="L1227" i="2" s="1"/>
  <c r="J1227" i="2"/>
  <c r="K1284" i="2"/>
  <c r="L1284" i="2" s="1"/>
  <c r="J1284" i="2"/>
  <c r="K1117" i="2"/>
  <c r="L1117" i="2" s="1"/>
  <c r="J1117" i="2"/>
  <c r="K1120" i="2"/>
  <c r="L1120" i="2" s="1"/>
  <c r="J1120" i="2"/>
  <c r="K1130" i="2"/>
  <c r="L1130" i="2" s="1"/>
  <c r="J1130" i="2"/>
  <c r="K1165" i="2"/>
  <c r="L1165" i="2" s="1"/>
  <c r="J1165" i="2"/>
  <c r="K1176" i="2"/>
  <c r="L1176" i="2" s="1"/>
  <c r="J1176" i="2"/>
  <c r="K1192" i="2"/>
  <c r="L1192" i="2" s="1"/>
  <c r="J1192" i="2"/>
  <c r="K1206" i="2"/>
  <c r="L1206" i="2" s="1"/>
  <c r="J1206" i="2"/>
  <c r="J1307" i="2"/>
  <c r="K1307" i="2"/>
  <c r="L1307" i="2" s="1"/>
  <c r="J1104" i="2"/>
  <c r="J1110" i="2"/>
  <c r="K1133" i="2"/>
  <c r="L1133" i="2" s="1"/>
  <c r="J1133" i="2"/>
  <c r="K1136" i="2"/>
  <c r="L1136" i="2" s="1"/>
  <c r="J1136" i="2"/>
  <c r="K1146" i="2"/>
  <c r="L1146" i="2" s="1"/>
  <c r="J1146" i="2"/>
  <c r="K1157" i="2"/>
  <c r="L1157" i="2" s="1"/>
  <c r="J1157" i="2"/>
  <c r="K1168" i="2"/>
  <c r="L1168" i="2" s="1"/>
  <c r="J1168" i="2"/>
  <c r="J1199" i="2"/>
  <c r="J1231" i="2"/>
  <c r="K1231" i="2"/>
  <c r="L1231" i="2" s="1"/>
  <c r="K1250" i="2"/>
  <c r="L1250" i="2" s="1"/>
  <c r="J1250" i="2"/>
  <c r="K1233" i="2"/>
  <c r="L1233" i="2" s="1"/>
  <c r="J1233" i="2"/>
  <c r="K1235" i="2"/>
  <c r="L1235" i="2" s="1"/>
  <c r="J1235" i="2"/>
  <c r="K1258" i="2"/>
  <c r="L1258" i="2" s="1"/>
  <c r="J1258" i="2"/>
  <c r="K1274" i="2"/>
  <c r="L1274" i="2" s="1"/>
  <c r="J1274" i="2"/>
  <c r="K1292" i="2"/>
  <c r="L1292" i="2" s="1"/>
  <c r="J1292" i="2"/>
  <c r="K1298" i="2"/>
  <c r="L1298" i="2" s="1"/>
  <c r="J1298" i="2"/>
  <c r="K1327" i="2"/>
  <c r="L1327" i="2" s="1"/>
  <c r="J1327" i="2"/>
  <c r="K1187" i="2"/>
  <c r="L1187" i="2" s="1"/>
  <c r="J1187" i="2"/>
  <c r="K1198" i="2"/>
  <c r="L1198" i="2" s="1"/>
  <c r="J1198" i="2"/>
  <c r="K1208" i="2"/>
  <c r="L1208" i="2" s="1"/>
  <c r="J1208" i="2"/>
  <c r="K1214" i="2"/>
  <c r="L1214" i="2" s="1"/>
  <c r="J1214" i="2"/>
  <c r="K1216" i="2"/>
  <c r="L1216" i="2" s="1"/>
  <c r="J1216" i="2"/>
  <c r="K1239" i="2"/>
  <c r="L1239" i="2" s="1"/>
  <c r="K1241" i="2"/>
  <c r="L1241" i="2" s="1"/>
  <c r="J1241" i="2"/>
  <c r="K1248" i="2"/>
  <c r="L1248" i="2" s="1"/>
  <c r="K1263" i="2"/>
  <c r="L1263" i="2" s="1"/>
  <c r="J1263" i="2"/>
  <c r="K1282" i="2"/>
  <c r="L1282" i="2" s="1"/>
  <c r="J1282" i="2"/>
  <c r="J1299" i="2"/>
  <c r="K1299" i="2"/>
  <c r="L1299" i="2" s="1"/>
  <c r="K1344" i="2"/>
  <c r="L1344" i="2" s="1"/>
  <c r="J1344" i="2"/>
  <c r="K1190" i="2"/>
  <c r="L1190" i="2" s="1"/>
  <c r="J1190" i="2"/>
  <c r="K1201" i="2"/>
  <c r="L1201" i="2" s="1"/>
  <c r="J1201" i="2"/>
  <c r="K1211" i="2"/>
  <c r="L1211" i="2" s="1"/>
  <c r="J1211" i="2"/>
  <c r="K1222" i="2"/>
  <c r="L1222" i="2" s="1"/>
  <c r="J1222" i="2"/>
  <c r="K1224" i="2"/>
  <c r="L1224" i="2" s="1"/>
  <c r="J1224" i="2"/>
  <c r="K1193" i="2"/>
  <c r="L1193" i="2" s="1"/>
  <c r="J1193" i="2"/>
  <c r="K1230" i="2"/>
  <c r="L1230" i="2" s="1"/>
  <c r="J1230" i="2"/>
  <c r="K1232" i="2"/>
  <c r="L1232" i="2" s="1"/>
  <c r="J1232" i="2"/>
  <c r="K1303" i="2"/>
  <c r="L1303" i="2" s="1"/>
  <c r="J1303" i="2"/>
  <c r="K1314" i="2"/>
  <c r="L1314" i="2" s="1"/>
  <c r="J1314" i="2"/>
  <c r="K1382" i="2"/>
  <c r="L1382" i="2" s="1"/>
  <c r="J1382" i="2"/>
  <c r="K1184" i="2"/>
  <c r="L1184" i="2" s="1"/>
  <c r="J1184" i="2"/>
  <c r="K1200" i="2"/>
  <c r="L1200" i="2" s="1"/>
  <c r="J1200" i="2"/>
  <c r="J1234" i="2"/>
  <c r="J1236" i="2"/>
  <c r="K1238" i="2"/>
  <c r="L1238" i="2" s="1"/>
  <c r="J1238" i="2"/>
  <c r="K1240" i="2"/>
  <c r="L1240" i="2" s="1"/>
  <c r="J1240" i="2"/>
  <c r="K1256" i="2"/>
  <c r="L1256" i="2" s="1"/>
  <c r="J1256" i="2"/>
  <c r="K1265" i="2"/>
  <c r="L1265" i="2" s="1"/>
  <c r="J1265" i="2"/>
  <c r="K1290" i="2"/>
  <c r="L1290" i="2" s="1"/>
  <c r="J1290" i="2"/>
  <c r="K1322" i="2"/>
  <c r="L1322" i="2" s="1"/>
  <c r="J1322" i="2"/>
  <c r="K1246" i="2"/>
  <c r="L1246" i="2" s="1"/>
  <c r="J1246" i="2"/>
  <c r="K1271" i="2"/>
  <c r="L1271" i="2" s="1"/>
  <c r="J1271" i="2"/>
  <c r="K1273" i="2"/>
  <c r="L1273" i="2" s="1"/>
  <c r="J1273" i="2"/>
  <c r="J1343" i="2"/>
  <c r="K1343" i="2"/>
  <c r="L1343" i="2" s="1"/>
  <c r="K1356" i="2"/>
  <c r="L1356" i="2" s="1"/>
  <c r="J1356" i="2"/>
  <c r="J1403" i="2"/>
  <c r="K1403" i="2"/>
  <c r="L1403" i="2" s="1"/>
  <c r="K1252" i="2"/>
  <c r="L1252" i="2" s="1"/>
  <c r="J1252" i="2"/>
  <c r="K1254" i="2"/>
  <c r="L1254" i="2" s="1"/>
  <c r="J1254" i="2"/>
  <c r="K1279" i="2"/>
  <c r="L1279" i="2" s="1"/>
  <c r="J1279" i="2"/>
  <c r="K1281" i="2"/>
  <c r="L1281" i="2" s="1"/>
  <c r="J1281" i="2"/>
  <c r="K1305" i="2"/>
  <c r="L1305" i="2" s="1"/>
  <c r="J1305" i="2"/>
  <c r="K1324" i="2"/>
  <c r="L1324" i="2" s="1"/>
  <c r="J1324" i="2"/>
  <c r="K1351" i="2"/>
  <c r="L1351" i="2" s="1"/>
  <c r="J1351" i="2"/>
  <c r="K1354" i="2"/>
  <c r="L1354" i="2" s="1"/>
  <c r="J1354" i="2"/>
  <c r="K1367" i="2"/>
  <c r="L1367" i="2" s="1"/>
  <c r="J1367" i="2"/>
  <c r="K1260" i="2"/>
  <c r="L1260" i="2" s="1"/>
  <c r="J1260" i="2"/>
  <c r="K1262" i="2"/>
  <c r="L1262" i="2" s="1"/>
  <c r="J1262" i="2"/>
  <c r="J1264" i="2"/>
  <c r="J1277" i="2"/>
  <c r="J1309" i="2"/>
  <c r="K1311" i="2"/>
  <c r="L1311" i="2" s="1"/>
  <c r="J1311" i="2"/>
  <c r="K1313" i="2"/>
  <c r="L1313" i="2" s="1"/>
  <c r="J1313" i="2"/>
  <c r="K1315" i="2"/>
  <c r="L1315" i="2" s="1"/>
  <c r="J1328" i="2"/>
  <c r="K1247" i="2"/>
  <c r="L1247" i="2" s="1"/>
  <c r="J1247" i="2"/>
  <c r="K1268" i="2"/>
  <c r="L1268" i="2" s="1"/>
  <c r="J1268" i="2"/>
  <c r="K1270" i="2"/>
  <c r="L1270" i="2" s="1"/>
  <c r="J1270" i="2"/>
  <c r="J1285" i="2"/>
  <c r="K1287" i="2"/>
  <c r="L1287" i="2" s="1"/>
  <c r="J1287" i="2"/>
  <c r="K1300" i="2"/>
  <c r="L1300" i="2" s="1"/>
  <c r="J1300" i="2"/>
  <c r="J1317" i="2"/>
  <c r="K1319" i="2"/>
  <c r="L1319" i="2" s="1"/>
  <c r="J1319" i="2"/>
  <c r="K1334" i="2"/>
  <c r="L1334" i="2" s="1"/>
  <c r="J1334" i="2"/>
  <c r="K1345" i="2"/>
  <c r="L1345" i="2" s="1"/>
  <c r="J1345" i="2"/>
  <c r="K1361" i="2"/>
  <c r="L1361" i="2" s="1"/>
  <c r="J1361" i="2"/>
  <c r="K1295" i="2"/>
  <c r="L1295" i="2" s="1"/>
  <c r="J1295" i="2"/>
  <c r="K1330" i="2"/>
  <c r="L1330" i="2" s="1"/>
  <c r="J1330" i="2"/>
  <c r="K1332" i="2"/>
  <c r="L1332" i="2" s="1"/>
  <c r="J1332" i="2"/>
  <c r="K1388" i="2"/>
  <c r="L1388" i="2" s="1"/>
  <c r="J1388" i="2"/>
  <c r="K1255" i="2"/>
  <c r="L1255" i="2" s="1"/>
  <c r="J1255" i="2"/>
  <c r="K1278" i="2"/>
  <c r="L1278" i="2" s="1"/>
  <c r="J1278" i="2"/>
  <c r="K1306" i="2"/>
  <c r="L1306" i="2" s="1"/>
  <c r="J1306" i="2"/>
  <c r="K1308" i="2"/>
  <c r="L1308" i="2" s="1"/>
  <c r="J1308" i="2"/>
  <c r="K1375" i="2"/>
  <c r="L1375" i="2" s="1"/>
  <c r="J1375" i="2"/>
  <c r="J1381" i="2"/>
  <c r="K1381" i="2"/>
  <c r="L1381" i="2" s="1"/>
  <c r="K1406" i="2"/>
  <c r="L1406" i="2" s="1"/>
  <c r="J1406" i="2"/>
  <c r="K1364" i="2"/>
  <c r="L1364" i="2" s="1"/>
  <c r="J1364" i="2"/>
  <c r="K1369" i="2"/>
  <c r="L1369" i="2" s="1"/>
  <c r="J1369" i="2"/>
  <c r="K1389" i="2"/>
  <c r="L1389" i="2" s="1"/>
  <c r="J1389" i="2"/>
  <c r="K1398" i="2"/>
  <c r="L1398" i="2" s="1"/>
  <c r="J1398" i="2"/>
  <c r="J1451" i="2"/>
  <c r="K1451" i="2"/>
  <c r="L1451" i="2" s="1"/>
  <c r="K1342" i="2"/>
  <c r="L1342" i="2" s="1"/>
  <c r="J1342" i="2"/>
  <c r="J1396" i="2"/>
  <c r="K1410" i="2"/>
  <c r="L1410" i="2" s="1"/>
  <c r="J1410" i="2"/>
  <c r="K1437" i="2"/>
  <c r="L1437" i="2" s="1"/>
  <c r="J1437" i="2"/>
  <c r="J1276" i="2"/>
  <c r="K1359" i="2"/>
  <c r="L1359" i="2" s="1"/>
  <c r="J1359" i="2"/>
  <c r="K1372" i="2"/>
  <c r="L1372" i="2" s="1"/>
  <c r="J1372" i="2"/>
  <c r="K1377" i="2"/>
  <c r="L1377" i="2" s="1"/>
  <c r="J1377" i="2"/>
  <c r="J1249" i="2"/>
  <c r="J1257" i="2"/>
  <c r="J1289" i="2"/>
  <c r="J1286" i="2"/>
  <c r="J1302" i="2"/>
  <c r="J1310" i="2"/>
  <c r="J1318" i="2"/>
  <c r="J1326" i="2"/>
  <c r="J1335" i="2"/>
  <c r="J1338" i="2"/>
  <c r="J1340" i="2"/>
  <c r="K1348" i="2"/>
  <c r="L1348" i="2" s="1"/>
  <c r="J1348" i="2"/>
  <c r="K1353" i="2"/>
  <c r="L1353" i="2" s="1"/>
  <c r="J1353" i="2"/>
  <c r="J1357" i="2"/>
  <c r="J1362" i="2"/>
  <c r="J1385" i="2"/>
  <c r="K1434" i="2"/>
  <c r="L1434" i="2" s="1"/>
  <c r="J1434" i="2"/>
  <c r="K1454" i="2"/>
  <c r="L1454" i="2" s="1"/>
  <c r="J1454" i="2"/>
  <c r="K1468" i="2"/>
  <c r="L1468" i="2" s="1"/>
  <c r="J1468" i="2"/>
  <c r="K1455" i="2"/>
  <c r="L1455" i="2" s="1"/>
  <c r="J1455" i="2"/>
  <c r="K1395" i="2"/>
  <c r="L1395" i="2" s="1"/>
  <c r="K1402" i="2"/>
  <c r="L1402" i="2" s="1"/>
  <c r="J1402" i="2"/>
  <c r="K1411" i="2"/>
  <c r="L1411" i="2" s="1"/>
  <c r="J1411" i="2"/>
  <c r="K1441" i="2"/>
  <c r="L1441" i="2" s="1"/>
  <c r="J1441" i="2"/>
  <c r="K1444" i="2"/>
  <c r="L1444" i="2" s="1"/>
  <c r="J1444" i="2"/>
  <c r="K1405" i="2"/>
  <c r="L1405" i="2" s="1"/>
  <c r="J1405" i="2"/>
  <c r="K1415" i="2"/>
  <c r="L1415" i="2" s="1"/>
  <c r="J1415" i="2"/>
  <c r="K1390" i="2"/>
  <c r="L1390" i="2" s="1"/>
  <c r="J1390" i="2"/>
  <c r="K1394" i="2"/>
  <c r="L1394" i="2" s="1"/>
  <c r="J1394" i="2"/>
  <c r="J1427" i="2"/>
  <c r="K1427" i="2"/>
  <c r="L1427" i="2" s="1"/>
  <c r="K1397" i="2"/>
  <c r="L1397" i="2" s="1"/>
  <c r="J1397" i="2"/>
  <c r="K1417" i="2"/>
  <c r="L1417" i="2" s="1"/>
  <c r="J1417" i="2"/>
  <c r="K1420" i="2"/>
  <c r="L1420" i="2" s="1"/>
  <c r="J1420" i="2"/>
  <c r="K1447" i="2"/>
  <c r="L1447" i="2" s="1"/>
  <c r="J1447" i="2"/>
  <c r="K1460" i="2"/>
  <c r="L1460" i="2" s="1"/>
  <c r="J1460" i="2"/>
  <c r="K1423" i="2"/>
  <c r="L1423" i="2" s="1"/>
  <c r="J1423" i="2"/>
  <c r="K1433" i="2"/>
  <c r="L1433" i="2" s="1"/>
  <c r="J1433" i="2"/>
  <c r="K1436" i="2"/>
  <c r="L1436" i="2" s="1"/>
  <c r="J1436" i="2"/>
  <c r="K1463" i="2"/>
  <c r="L1463" i="2" s="1"/>
  <c r="J1463" i="2"/>
  <c r="K1470" i="2"/>
  <c r="L1470" i="2" s="1"/>
  <c r="J1470" i="2"/>
  <c r="K1419" i="2"/>
  <c r="L1419" i="2" s="1"/>
  <c r="J1426" i="2"/>
  <c r="J1429" i="2"/>
  <c r="K1439" i="2"/>
  <c r="L1439" i="2" s="1"/>
  <c r="J1439" i="2"/>
  <c r="K1449" i="2"/>
  <c r="L1449" i="2" s="1"/>
  <c r="J1449" i="2"/>
  <c r="K1452" i="2"/>
  <c r="L1452" i="2" s="1"/>
  <c r="J1452" i="2"/>
  <c r="K1462" i="2"/>
  <c r="L1462" i="2" s="1"/>
  <c r="J1462" i="2"/>
  <c r="K1425" i="2"/>
  <c r="L1425" i="2" s="1"/>
  <c r="J1425" i="2"/>
  <c r="K1428" i="2"/>
  <c r="L1428" i="2" s="1"/>
  <c r="J1428" i="2"/>
  <c r="K1435" i="2"/>
  <c r="L1435" i="2" s="1"/>
  <c r="J1442" i="2"/>
  <c r="J1466" i="2"/>
  <c r="J1457" i="2"/>
  <c r="J1465" i="2"/>
  <c r="J1422" i="2"/>
  <c r="J1430" i="2"/>
  <c r="J1438" i="2"/>
  <c r="J1446" i="2"/>
  <c r="O9" i="1"/>
  <c r="I11" i="1"/>
  <c r="K11" i="1" s="1"/>
  <c r="L11" i="1" s="1"/>
  <c r="O16" i="1"/>
  <c r="O38" i="1"/>
  <c r="N38" i="1"/>
  <c r="P38" i="1" s="1"/>
  <c r="Q38" i="1" s="1"/>
  <c r="O46" i="1"/>
  <c r="N46" i="1"/>
  <c r="P46" i="1" s="1"/>
  <c r="Q46" i="1" s="1"/>
  <c r="O64" i="1"/>
  <c r="N64" i="1"/>
  <c r="P64" i="1" s="1"/>
  <c r="Q64" i="1" s="1"/>
  <c r="I8" i="1"/>
  <c r="K8" i="1" s="1"/>
  <c r="L8" i="1" s="1"/>
  <c r="D4" i="1"/>
  <c r="J15" i="1"/>
  <c r="O19" i="1"/>
  <c r="N19" i="1"/>
  <c r="P19" i="1" s="1"/>
  <c r="Q19" i="1" s="1"/>
  <c r="N22" i="1"/>
  <c r="P22" i="1" s="1"/>
  <c r="Q22" i="1" s="1"/>
  <c r="D37" i="1"/>
  <c r="D45" i="1"/>
  <c r="J54" i="1"/>
  <c r="I54" i="1"/>
  <c r="K54" i="1" s="1"/>
  <c r="L54" i="1" s="1"/>
  <c r="D20" i="1"/>
  <c r="D34" i="1"/>
  <c r="I9" i="1"/>
  <c r="K9" i="1" s="1"/>
  <c r="L9" i="1" s="1"/>
  <c r="N11" i="1"/>
  <c r="P11" i="1" s="1"/>
  <c r="Q11" i="1" s="1"/>
  <c r="I14" i="1"/>
  <c r="K14" i="1" s="1"/>
  <c r="L14" i="1" s="1"/>
  <c r="J17" i="1"/>
  <c r="I17" i="1"/>
  <c r="K17" i="1" s="1"/>
  <c r="L17" i="1" s="1"/>
  <c r="J20" i="1"/>
  <c r="O27" i="1"/>
  <c r="N27" i="1"/>
  <c r="P27" i="1" s="1"/>
  <c r="Q27" i="1" s="1"/>
  <c r="J31" i="1"/>
  <c r="J34" i="1"/>
  <c r="D42" i="1"/>
  <c r="D44" i="1"/>
  <c r="J63" i="1"/>
  <c r="I63" i="1"/>
  <c r="K63" i="1" s="1"/>
  <c r="L63" i="1" s="1"/>
  <c r="N17" i="1"/>
  <c r="P17" i="1" s="1"/>
  <c r="Q17" i="1" s="1"/>
  <c r="O17" i="1"/>
  <c r="J36" i="1"/>
  <c r="I36" i="1"/>
  <c r="K36" i="1" s="1"/>
  <c r="L36" i="1" s="1"/>
  <c r="J44" i="1"/>
  <c r="I44" i="1"/>
  <c r="K44" i="1" s="1"/>
  <c r="L44" i="1" s="1"/>
  <c r="J49" i="1"/>
  <c r="I49" i="1"/>
  <c r="K49" i="1" s="1"/>
  <c r="L49" i="1" s="1"/>
  <c r="F3" i="1"/>
  <c r="D15" i="1"/>
  <c r="J22" i="1"/>
  <c r="I22" i="1"/>
  <c r="K22" i="1" s="1"/>
  <c r="L22" i="1" s="1"/>
  <c r="J35" i="1"/>
  <c r="I35" i="1"/>
  <c r="K35" i="1" s="1"/>
  <c r="L35" i="1" s="1"/>
  <c r="O39" i="1"/>
  <c r="J41" i="1"/>
  <c r="I41" i="1"/>
  <c r="K41" i="1" s="1"/>
  <c r="L41" i="1" s="1"/>
  <c r="N65" i="1"/>
  <c r="P65" i="1" s="1"/>
  <c r="Q65" i="1" s="1"/>
  <c r="I66" i="1"/>
  <c r="K66" i="1" s="1"/>
  <c r="L66" i="1" s="1"/>
  <c r="N70" i="1"/>
  <c r="P70" i="1" s="1"/>
  <c r="Q70" i="1" s="1"/>
  <c r="N75" i="1"/>
  <c r="P75" i="1" s="1"/>
  <c r="Q75" i="1" s="1"/>
  <c r="D90" i="1"/>
  <c r="I91" i="1"/>
  <c r="K91" i="1" s="1"/>
  <c r="L91" i="1" s="1"/>
  <c r="I92" i="1"/>
  <c r="K92" i="1" s="1"/>
  <c r="L92" i="1" s="1"/>
  <c r="D93" i="1"/>
  <c r="I97" i="1"/>
  <c r="K97" i="1" s="1"/>
  <c r="L97" i="1" s="1"/>
  <c r="I102" i="1"/>
  <c r="K102" i="1" s="1"/>
  <c r="L102" i="1" s="1"/>
  <c r="I111" i="1"/>
  <c r="K111" i="1" s="1"/>
  <c r="L111" i="1" s="1"/>
  <c r="N112" i="1"/>
  <c r="P112" i="1" s="1"/>
  <c r="Q112" i="1" s="1"/>
  <c r="N113" i="1"/>
  <c r="P113" i="1" s="1"/>
  <c r="Q113" i="1" s="1"/>
  <c r="I114" i="1"/>
  <c r="K114" i="1" s="1"/>
  <c r="L114" i="1" s="1"/>
  <c r="N118" i="1"/>
  <c r="P118" i="1" s="1"/>
  <c r="Q118" i="1" s="1"/>
  <c r="N123" i="1"/>
  <c r="P123" i="1" s="1"/>
  <c r="Q123" i="1" s="1"/>
  <c r="N139" i="1"/>
  <c r="P139" i="1" s="1"/>
  <c r="Q139" i="1" s="1"/>
  <c r="D142" i="1"/>
  <c r="D143" i="1"/>
  <c r="I145" i="1"/>
  <c r="K145" i="1" s="1"/>
  <c r="L145" i="1" s="1"/>
  <c r="O150" i="1"/>
  <c r="N150" i="1"/>
  <c r="P150" i="1" s="1"/>
  <c r="Q150" i="1" s="1"/>
  <c r="J161" i="1"/>
  <c r="I161" i="1"/>
  <c r="K161" i="1" s="1"/>
  <c r="L161" i="1" s="1"/>
  <c r="I167" i="1"/>
  <c r="K167" i="1" s="1"/>
  <c r="L167" i="1" s="1"/>
  <c r="J167" i="1"/>
  <c r="I46" i="1"/>
  <c r="K46" i="1" s="1"/>
  <c r="L46" i="1" s="1"/>
  <c r="N62" i="1"/>
  <c r="P62" i="1" s="1"/>
  <c r="Q62" i="1" s="1"/>
  <c r="N67" i="1"/>
  <c r="P67" i="1" s="1"/>
  <c r="Q67" i="1" s="1"/>
  <c r="I89" i="1"/>
  <c r="K89" i="1" s="1"/>
  <c r="L89" i="1" s="1"/>
  <c r="I94" i="1"/>
  <c r="K94" i="1" s="1"/>
  <c r="L94" i="1" s="1"/>
  <c r="N110" i="1"/>
  <c r="P110" i="1" s="1"/>
  <c r="Q110" i="1" s="1"/>
  <c r="N115" i="1"/>
  <c r="P115" i="1" s="1"/>
  <c r="Q115" i="1" s="1"/>
  <c r="N124" i="1"/>
  <c r="P124" i="1" s="1"/>
  <c r="Q124" i="1" s="1"/>
  <c r="D126" i="1"/>
  <c r="D127" i="1"/>
  <c r="N127" i="1"/>
  <c r="P127" i="1" s="1"/>
  <c r="Q127" i="1" s="1"/>
  <c r="I132" i="1"/>
  <c r="K132" i="1" s="1"/>
  <c r="L132" i="1" s="1"/>
  <c r="D133" i="1"/>
  <c r="N137" i="1"/>
  <c r="P137" i="1" s="1"/>
  <c r="Q137" i="1" s="1"/>
  <c r="I138" i="1"/>
  <c r="K138" i="1" s="1"/>
  <c r="L138" i="1" s="1"/>
  <c r="O140" i="1"/>
  <c r="D181" i="1"/>
  <c r="J185" i="1"/>
  <c r="D190" i="1"/>
  <c r="J196" i="1"/>
  <c r="I196" i="1"/>
  <c r="K196" i="1" s="1"/>
  <c r="L196" i="1" s="1"/>
  <c r="J158" i="1"/>
  <c r="I158" i="1"/>
  <c r="K158" i="1" s="1"/>
  <c r="L158" i="1" s="1"/>
  <c r="I179" i="1"/>
  <c r="K179" i="1" s="1"/>
  <c r="L179" i="1" s="1"/>
  <c r="J179" i="1"/>
  <c r="N51" i="1"/>
  <c r="P51" i="1" s="1"/>
  <c r="Q51" i="1" s="1"/>
  <c r="N60" i="1"/>
  <c r="P60" i="1" s="1"/>
  <c r="Q60" i="1" s="1"/>
  <c r="D62" i="1"/>
  <c r="D63" i="1"/>
  <c r="N63" i="1"/>
  <c r="P63" i="1" s="1"/>
  <c r="Q63" i="1" s="1"/>
  <c r="D68" i="1"/>
  <c r="D73" i="1"/>
  <c r="D82" i="1"/>
  <c r="J83" i="1"/>
  <c r="I87" i="1"/>
  <c r="K87" i="1" s="1"/>
  <c r="L87" i="1" s="1"/>
  <c r="N88" i="1"/>
  <c r="P88" i="1" s="1"/>
  <c r="Q88" i="1" s="1"/>
  <c r="N89" i="1"/>
  <c r="P89" i="1" s="1"/>
  <c r="Q89" i="1" s="1"/>
  <c r="I90" i="1"/>
  <c r="K90" i="1" s="1"/>
  <c r="L90" i="1" s="1"/>
  <c r="N94" i="1"/>
  <c r="P94" i="1" s="1"/>
  <c r="Q94" i="1" s="1"/>
  <c r="N99" i="1"/>
  <c r="P99" i="1" s="1"/>
  <c r="Q99" i="1" s="1"/>
  <c r="N108" i="1"/>
  <c r="P108" i="1" s="1"/>
  <c r="Q108" i="1" s="1"/>
  <c r="D110" i="1"/>
  <c r="D111" i="1"/>
  <c r="N111" i="1"/>
  <c r="P111" i="1" s="1"/>
  <c r="Q111" i="1" s="1"/>
  <c r="D116" i="1"/>
  <c r="D121" i="1"/>
  <c r="D130" i="1"/>
  <c r="J131" i="1"/>
  <c r="I135" i="1"/>
  <c r="K135" i="1" s="1"/>
  <c r="L135" i="1" s="1"/>
  <c r="O136" i="1"/>
  <c r="D141" i="1"/>
  <c r="N147" i="1"/>
  <c r="P147" i="1" s="1"/>
  <c r="Q147" i="1" s="1"/>
  <c r="J155" i="1"/>
  <c r="O158" i="1"/>
  <c r="N158" i="1"/>
  <c r="P158" i="1" s="1"/>
  <c r="Q158" i="1" s="1"/>
  <c r="O179" i="1"/>
  <c r="N179" i="1"/>
  <c r="P179" i="1" s="1"/>
  <c r="Q179" i="1" s="1"/>
  <c r="I33" i="1"/>
  <c r="K33" i="1" s="1"/>
  <c r="L33" i="1" s="1"/>
  <c r="I38" i="1"/>
  <c r="K38" i="1" s="1"/>
  <c r="L38" i="1" s="1"/>
  <c r="N43" i="1"/>
  <c r="P43" i="1" s="1"/>
  <c r="Q43" i="1" s="1"/>
  <c r="D60" i="1"/>
  <c r="D65" i="1"/>
  <c r="I81" i="1"/>
  <c r="K81" i="1" s="1"/>
  <c r="L81" i="1" s="1"/>
  <c r="N86" i="1"/>
  <c r="P86" i="1" s="1"/>
  <c r="Q86" i="1" s="1"/>
  <c r="N91" i="1"/>
  <c r="P91" i="1" s="1"/>
  <c r="Q91" i="1" s="1"/>
  <c r="D108" i="1"/>
  <c r="D113" i="1"/>
  <c r="I129" i="1"/>
  <c r="K129" i="1" s="1"/>
  <c r="L129" i="1" s="1"/>
  <c r="N134" i="1"/>
  <c r="P134" i="1" s="1"/>
  <c r="Q134" i="1" s="1"/>
  <c r="I142" i="1"/>
  <c r="K142" i="1" s="1"/>
  <c r="L142" i="1" s="1"/>
  <c r="O144" i="1"/>
  <c r="D180" i="1"/>
  <c r="J187" i="1"/>
  <c r="I187" i="1"/>
  <c r="K187" i="1" s="1"/>
  <c r="L187" i="1" s="1"/>
  <c r="O155" i="1"/>
  <c r="N155" i="1"/>
  <c r="P155" i="1" s="1"/>
  <c r="Q155" i="1" s="1"/>
  <c r="N172" i="1"/>
  <c r="P172" i="1" s="1"/>
  <c r="Q172" i="1" s="1"/>
  <c r="O172" i="1"/>
  <c r="I180" i="1"/>
  <c r="K180" i="1" s="1"/>
  <c r="L180" i="1" s="1"/>
  <c r="J180" i="1"/>
  <c r="D49" i="1"/>
  <c r="I65" i="1"/>
  <c r="K65" i="1" s="1"/>
  <c r="L65" i="1" s="1"/>
  <c r="I70" i="1"/>
  <c r="K70" i="1" s="1"/>
  <c r="L70" i="1" s="1"/>
  <c r="D92" i="1"/>
  <c r="D97" i="1"/>
  <c r="I113" i="1"/>
  <c r="K113" i="1" s="1"/>
  <c r="L113" i="1" s="1"/>
  <c r="I118" i="1"/>
  <c r="K118" i="1" s="1"/>
  <c r="L118" i="1" s="1"/>
  <c r="J139" i="1"/>
  <c r="N142" i="1"/>
  <c r="P142" i="1" s="1"/>
  <c r="Q142" i="1" s="1"/>
  <c r="D145" i="1"/>
  <c r="D153" i="1"/>
  <c r="D156" i="1"/>
  <c r="O160" i="1"/>
  <c r="D170" i="1"/>
  <c r="I175" i="1"/>
  <c r="K175" i="1" s="1"/>
  <c r="L175" i="1" s="1"/>
  <c r="J175" i="1"/>
  <c r="O192" i="1"/>
  <c r="N192" i="1"/>
  <c r="P192" i="1" s="1"/>
  <c r="Q192" i="1" s="1"/>
  <c r="J150" i="1"/>
  <c r="I150" i="1"/>
  <c r="K150" i="1" s="1"/>
  <c r="L150" i="1" s="1"/>
  <c r="D161" i="1"/>
  <c r="N164" i="1"/>
  <c r="P164" i="1" s="1"/>
  <c r="Q164" i="1" s="1"/>
  <c r="O164" i="1"/>
  <c r="J189" i="1"/>
  <c r="J204" i="1"/>
  <c r="J228" i="1"/>
  <c r="J234" i="1"/>
  <c r="J237" i="1"/>
  <c r="J243" i="1"/>
  <c r="O249" i="1"/>
  <c r="O255" i="1"/>
  <c r="O258" i="1"/>
  <c r="O264" i="1"/>
  <c r="J301" i="1"/>
  <c r="O303" i="1"/>
  <c r="J308" i="1"/>
  <c r="J322" i="1"/>
  <c r="O327" i="1"/>
  <c r="J338" i="1"/>
  <c r="O343" i="1"/>
  <c r="J354" i="1"/>
  <c r="O359" i="1"/>
  <c r="J370" i="1"/>
  <c r="O385" i="1"/>
  <c r="O407" i="1"/>
  <c r="J410" i="1"/>
  <c r="N411" i="1"/>
  <c r="P411" i="1" s="1"/>
  <c r="Q411" i="1" s="1"/>
  <c r="O414" i="1"/>
  <c r="J425" i="1"/>
  <c r="D428" i="1"/>
  <c r="O431" i="1"/>
  <c r="I434" i="1"/>
  <c r="K434" i="1" s="1"/>
  <c r="L434" i="1" s="1"/>
  <c r="D437" i="1"/>
  <c r="I447" i="1"/>
  <c r="K447" i="1" s="1"/>
  <c r="L447" i="1" s="1"/>
  <c r="J447" i="1"/>
  <c r="D455" i="1"/>
  <c r="N456" i="1"/>
  <c r="P456" i="1" s="1"/>
  <c r="Q456" i="1" s="1"/>
  <c r="O456" i="1"/>
  <c r="J484" i="1"/>
  <c r="I484" i="1"/>
  <c r="K484" i="1" s="1"/>
  <c r="L484" i="1" s="1"/>
  <c r="I183" i="1"/>
  <c r="K183" i="1" s="1"/>
  <c r="L183" i="1" s="1"/>
  <c r="I184" i="1"/>
  <c r="K184" i="1" s="1"/>
  <c r="L184" i="1" s="1"/>
  <c r="O200" i="1"/>
  <c r="D210" i="1"/>
  <c r="O217" i="1"/>
  <c r="N244" i="1"/>
  <c r="P244" i="1" s="1"/>
  <c r="Q244" i="1" s="1"/>
  <c r="D266" i="1"/>
  <c r="I271" i="1"/>
  <c r="K271" i="1" s="1"/>
  <c r="L271" i="1" s="1"/>
  <c r="O274" i="1"/>
  <c r="J291" i="1"/>
  <c r="N292" i="1"/>
  <c r="P292" i="1" s="1"/>
  <c r="Q292" i="1" s="1"/>
  <c r="O312" i="1"/>
  <c r="D314" i="1"/>
  <c r="I319" i="1"/>
  <c r="K319" i="1" s="1"/>
  <c r="L319" i="1" s="1"/>
  <c r="J323" i="1"/>
  <c r="N324" i="1"/>
  <c r="P324" i="1" s="1"/>
  <c r="Q324" i="1" s="1"/>
  <c r="O328" i="1"/>
  <c r="D330" i="1"/>
  <c r="I335" i="1"/>
  <c r="K335" i="1" s="1"/>
  <c r="L335" i="1" s="1"/>
  <c r="J339" i="1"/>
  <c r="N340" i="1"/>
  <c r="P340" i="1" s="1"/>
  <c r="Q340" i="1" s="1"/>
  <c r="O344" i="1"/>
  <c r="D346" i="1"/>
  <c r="I351" i="1"/>
  <c r="K351" i="1" s="1"/>
  <c r="L351" i="1" s="1"/>
  <c r="J355" i="1"/>
  <c r="N356" i="1"/>
  <c r="P356" i="1" s="1"/>
  <c r="Q356" i="1" s="1"/>
  <c r="O360" i="1"/>
  <c r="D362" i="1"/>
  <c r="I367" i="1"/>
  <c r="K367" i="1" s="1"/>
  <c r="L367" i="1" s="1"/>
  <c r="O376" i="1"/>
  <c r="D378" i="1"/>
  <c r="I392" i="1"/>
  <c r="K392" i="1" s="1"/>
  <c r="L392" i="1" s="1"/>
  <c r="J399" i="1"/>
  <c r="O400" i="1"/>
  <c r="J403" i="1"/>
  <c r="J423" i="1"/>
  <c r="O424" i="1"/>
  <c r="D433" i="1"/>
  <c r="N435" i="1"/>
  <c r="P435" i="1" s="1"/>
  <c r="Q435" i="1" s="1"/>
  <c r="I438" i="1"/>
  <c r="K438" i="1" s="1"/>
  <c r="L438" i="1" s="1"/>
  <c r="J443" i="1"/>
  <c r="J451" i="1"/>
  <c r="N464" i="1"/>
  <c r="P464" i="1" s="1"/>
  <c r="Q464" i="1" s="1"/>
  <c r="O464" i="1"/>
  <c r="I511" i="1"/>
  <c r="K511" i="1" s="1"/>
  <c r="L511" i="1" s="1"/>
  <c r="J511" i="1"/>
  <c r="D196" i="1"/>
  <c r="I202" i="1"/>
  <c r="K202" i="1" s="1"/>
  <c r="L202" i="1" s="1"/>
  <c r="J203" i="1"/>
  <c r="N204" i="1"/>
  <c r="P204" i="1" s="1"/>
  <c r="Q204" i="1" s="1"/>
  <c r="D218" i="1"/>
  <c r="O225" i="1"/>
  <c r="N228" i="1"/>
  <c r="P228" i="1" s="1"/>
  <c r="Q228" i="1" s="1"/>
  <c r="D250" i="1"/>
  <c r="J269" i="1"/>
  <c r="D293" i="1"/>
  <c r="N297" i="1"/>
  <c r="P297" i="1" s="1"/>
  <c r="Q297" i="1" s="1"/>
  <c r="J307" i="1"/>
  <c r="N308" i="1"/>
  <c r="P308" i="1" s="1"/>
  <c r="Q308" i="1" s="1"/>
  <c r="D312" i="1"/>
  <c r="I314" i="1"/>
  <c r="K314" i="1" s="1"/>
  <c r="L314" i="1" s="1"/>
  <c r="N319" i="1"/>
  <c r="P319" i="1" s="1"/>
  <c r="Q319" i="1" s="1"/>
  <c r="J320" i="1"/>
  <c r="D325" i="1"/>
  <c r="O325" i="1"/>
  <c r="I330" i="1"/>
  <c r="K330" i="1" s="1"/>
  <c r="L330" i="1" s="1"/>
  <c r="N335" i="1"/>
  <c r="P335" i="1" s="1"/>
  <c r="Q335" i="1" s="1"/>
  <c r="J336" i="1"/>
  <c r="D341" i="1"/>
  <c r="O341" i="1"/>
  <c r="I346" i="1"/>
  <c r="K346" i="1" s="1"/>
  <c r="L346" i="1" s="1"/>
  <c r="N351" i="1"/>
  <c r="P351" i="1" s="1"/>
  <c r="Q351" i="1" s="1"/>
  <c r="J352" i="1"/>
  <c r="D357" i="1"/>
  <c r="O357" i="1"/>
  <c r="I362" i="1"/>
  <c r="K362" i="1" s="1"/>
  <c r="L362" i="1" s="1"/>
  <c r="N367" i="1"/>
  <c r="P367" i="1" s="1"/>
  <c r="Q367" i="1" s="1"/>
  <c r="J368" i="1"/>
  <c r="I372" i="1"/>
  <c r="K372" i="1" s="1"/>
  <c r="L372" i="1" s="1"/>
  <c r="I378" i="1"/>
  <c r="K378" i="1" s="1"/>
  <c r="L378" i="1" s="1"/>
  <c r="D379" i="1"/>
  <c r="J381" i="1"/>
  <c r="O384" i="1"/>
  <c r="D386" i="1"/>
  <c r="N389" i="1"/>
  <c r="P389" i="1" s="1"/>
  <c r="Q389" i="1" s="1"/>
  <c r="I394" i="1"/>
  <c r="K394" i="1" s="1"/>
  <c r="L394" i="1" s="1"/>
  <c r="I398" i="1"/>
  <c r="K398" i="1" s="1"/>
  <c r="L398" i="1" s="1"/>
  <c r="N399" i="1"/>
  <c r="P399" i="1" s="1"/>
  <c r="Q399" i="1" s="1"/>
  <c r="D401" i="1"/>
  <c r="I402" i="1"/>
  <c r="K402" i="1" s="1"/>
  <c r="L402" i="1" s="1"/>
  <c r="D412" i="1"/>
  <c r="N423" i="1"/>
  <c r="P423" i="1" s="1"/>
  <c r="Q423" i="1" s="1"/>
  <c r="I433" i="1"/>
  <c r="K433" i="1" s="1"/>
  <c r="L433" i="1" s="1"/>
  <c r="D436" i="1"/>
  <c r="O443" i="1"/>
  <c r="N443" i="1"/>
  <c r="P443" i="1" s="1"/>
  <c r="Q443" i="1" s="1"/>
  <c r="O451" i="1"/>
  <c r="N451" i="1"/>
  <c r="P451" i="1" s="1"/>
  <c r="Q451" i="1" s="1"/>
  <c r="N455" i="1"/>
  <c r="P455" i="1" s="1"/>
  <c r="Q455" i="1" s="1"/>
  <c r="O455" i="1"/>
  <c r="D371" i="1"/>
  <c r="I373" i="1"/>
  <c r="K373" i="1" s="1"/>
  <c r="L373" i="1" s="1"/>
  <c r="I375" i="1"/>
  <c r="K375" i="1" s="1"/>
  <c r="L375" i="1" s="1"/>
  <c r="D383" i="1"/>
  <c r="D393" i="1"/>
  <c r="N403" i="1"/>
  <c r="P403" i="1" s="1"/>
  <c r="Q403" i="1" s="1"/>
  <c r="I414" i="1"/>
  <c r="K414" i="1" s="1"/>
  <c r="L414" i="1" s="1"/>
  <c r="J415" i="1"/>
  <c r="O416" i="1"/>
  <c r="D420" i="1"/>
  <c r="D425" i="1"/>
  <c r="J427" i="1"/>
  <c r="I432" i="1"/>
  <c r="K432" i="1" s="1"/>
  <c r="L432" i="1" s="1"/>
  <c r="I441" i="1"/>
  <c r="K441" i="1" s="1"/>
  <c r="L441" i="1" s="1"/>
  <c r="I442" i="1"/>
  <c r="K442" i="1" s="1"/>
  <c r="L442" i="1" s="1"/>
  <c r="N478" i="1"/>
  <c r="P478" i="1" s="1"/>
  <c r="Q478" i="1" s="1"/>
  <c r="O478" i="1"/>
  <c r="N500" i="1"/>
  <c r="P500" i="1" s="1"/>
  <c r="Q500" i="1" s="1"/>
  <c r="O500" i="1"/>
  <c r="N502" i="1"/>
  <c r="P502" i="1" s="1"/>
  <c r="Q502" i="1" s="1"/>
  <c r="O502" i="1"/>
  <c r="J508" i="1"/>
  <c r="I508" i="1"/>
  <c r="K508" i="1" s="1"/>
  <c r="L508" i="1" s="1"/>
  <c r="N198" i="1"/>
  <c r="P198" i="1" s="1"/>
  <c r="Q198" i="1" s="1"/>
  <c r="I199" i="1"/>
  <c r="K199" i="1" s="1"/>
  <c r="L199" i="1" s="1"/>
  <c r="N201" i="1"/>
  <c r="P201" i="1" s="1"/>
  <c r="Q201" i="1" s="1"/>
  <c r="N202" i="1"/>
  <c r="P202" i="1" s="1"/>
  <c r="Q202" i="1" s="1"/>
  <c r="D205" i="1"/>
  <c r="D216" i="1"/>
  <c r="I218" i="1"/>
  <c r="K218" i="1" s="1"/>
  <c r="L218" i="1" s="1"/>
  <c r="N224" i="1"/>
  <c r="P224" i="1" s="1"/>
  <c r="Q224" i="1" s="1"/>
  <c r="D229" i="1"/>
  <c r="D232" i="1"/>
  <c r="D234" i="1"/>
  <c r="D238" i="1"/>
  <c r="I244" i="1"/>
  <c r="K244" i="1" s="1"/>
  <c r="L244" i="1" s="1"/>
  <c r="I250" i="1"/>
  <c r="K250" i="1" s="1"/>
  <c r="L250" i="1" s="1"/>
  <c r="I253" i="1"/>
  <c r="K253" i="1" s="1"/>
  <c r="L253" i="1" s="1"/>
  <c r="I255" i="1"/>
  <c r="K255" i="1" s="1"/>
  <c r="L255" i="1" s="1"/>
  <c r="I259" i="1"/>
  <c r="K259" i="1" s="1"/>
  <c r="L259" i="1" s="1"/>
  <c r="N265" i="1"/>
  <c r="P265" i="1" s="1"/>
  <c r="Q265" i="1" s="1"/>
  <c r="D271" i="1"/>
  <c r="I275" i="1"/>
  <c r="K275" i="1" s="1"/>
  <c r="L275" i="1" s="1"/>
  <c r="J285" i="1"/>
  <c r="O290" i="1"/>
  <c r="I303" i="1"/>
  <c r="K303" i="1" s="1"/>
  <c r="L303" i="1" s="1"/>
  <c r="J315" i="1"/>
  <c r="N316" i="1"/>
  <c r="P316" i="1" s="1"/>
  <c r="Q316" i="1" s="1"/>
  <c r="O320" i="1"/>
  <c r="D322" i="1"/>
  <c r="I327" i="1"/>
  <c r="K327" i="1" s="1"/>
  <c r="L327" i="1" s="1"/>
  <c r="J331" i="1"/>
  <c r="N332" i="1"/>
  <c r="P332" i="1" s="1"/>
  <c r="Q332" i="1" s="1"/>
  <c r="O336" i="1"/>
  <c r="D338" i="1"/>
  <c r="I343" i="1"/>
  <c r="K343" i="1" s="1"/>
  <c r="L343" i="1" s="1"/>
  <c r="J347" i="1"/>
  <c r="N348" i="1"/>
  <c r="P348" i="1" s="1"/>
  <c r="Q348" i="1" s="1"/>
  <c r="O352" i="1"/>
  <c r="D354" i="1"/>
  <c r="I359" i="1"/>
  <c r="K359" i="1" s="1"/>
  <c r="L359" i="1" s="1"/>
  <c r="J363" i="1"/>
  <c r="N364" i="1"/>
  <c r="P364" i="1" s="1"/>
  <c r="Q364" i="1" s="1"/>
  <c r="N463" i="1"/>
  <c r="P463" i="1" s="1"/>
  <c r="Q463" i="1" s="1"/>
  <c r="O463" i="1"/>
  <c r="N486" i="1"/>
  <c r="P486" i="1" s="1"/>
  <c r="Q486" i="1" s="1"/>
  <c r="O486" i="1"/>
  <c r="I448" i="1"/>
  <c r="K448" i="1" s="1"/>
  <c r="L448" i="1" s="1"/>
  <c r="I452" i="1"/>
  <c r="K452" i="1" s="1"/>
  <c r="L452" i="1" s="1"/>
  <c r="D467" i="1"/>
  <c r="N220" i="1"/>
  <c r="P220" i="1" s="1"/>
  <c r="Q220" i="1" s="1"/>
  <c r="I239" i="1"/>
  <c r="K239" i="1" s="1"/>
  <c r="L239" i="1" s="1"/>
  <c r="N260" i="1"/>
  <c r="P260" i="1" s="1"/>
  <c r="Q260" i="1" s="1"/>
  <c r="N276" i="1"/>
  <c r="P276" i="1" s="1"/>
  <c r="Q276" i="1" s="1"/>
  <c r="I279" i="1"/>
  <c r="K279" i="1" s="1"/>
  <c r="L279" i="1" s="1"/>
  <c r="O280" i="1"/>
  <c r="D282" i="1"/>
  <c r="O296" i="1"/>
  <c r="D298" i="1"/>
  <c r="O317" i="1"/>
  <c r="J328" i="1"/>
  <c r="O333" i="1"/>
  <c r="J344" i="1"/>
  <c r="O349" i="1"/>
  <c r="J360" i="1"/>
  <c r="O365" i="1"/>
  <c r="J371" i="1"/>
  <c r="N372" i="1"/>
  <c r="P372" i="1" s="1"/>
  <c r="Q372" i="1" s="1"/>
  <c r="D395" i="1"/>
  <c r="I400" i="1"/>
  <c r="K400" i="1" s="1"/>
  <c r="L400" i="1" s="1"/>
  <c r="J419" i="1"/>
  <c r="I430" i="1"/>
  <c r="K430" i="1" s="1"/>
  <c r="L430" i="1" s="1"/>
  <c r="J435" i="1"/>
  <c r="J462" i="1"/>
  <c r="I462" i="1"/>
  <c r="K462" i="1" s="1"/>
  <c r="L462" i="1" s="1"/>
  <c r="J476" i="1"/>
  <c r="I476" i="1"/>
  <c r="K476" i="1" s="1"/>
  <c r="L476" i="1" s="1"/>
  <c r="J475" i="1"/>
  <c r="D481" i="1"/>
  <c r="J483" i="1"/>
  <c r="D489" i="1"/>
  <c r="I492" i="1"/>
  <c r="K492" i="1" s="1"/>
  <c r="L492" i="1" s="1"/>
  <c r="O516" i="1"/>
  <c r="O519" i="1"/>
  <c r="J529" i="1"/>
  <c r="O541" i="1"/>
  <c r="O543" i="1"/>
  <c r="O551" i="1"/>
  <c r="O558" i="1"/>
  <c r="O564" i="1"/>
  <c r="O565" i="1"/>
  <c r="J577" i="1"/>
  <c r="O586" i="1"/>
  <c r="O589" i="1"/>
  <c r="J593" i="1"/>
  <c r="O629" i="1"/>
  <c r="N629" i="1"/>
  <c r="P629" i="1" s="1"/>
  <c r="Q629" i="1" s="1"/>
  <c r="D675" i="1"/>
  <c r="N682" i="1"/>
  <c r="P682" i="1" s="1"/>
  <c r="Q682" i="1" s="1"/>
  <c r="O682" i="1"/>
  <c r="D606" i="1"/>
  <c r="N608" i="1"/>
  <c r="P608" i="1" s="1"/>
  <c r="Q608" i="1" s="1"/>
  <c r="O608" i="1"/>
  <c r="J616" i="1"/>
  <c r="I616" i="1"/>
  <c r="K616" i="1" s="1"/>
  <c r="L616" i="1" s="1"/>
  <c r="D635" i="1"/>
  <c r="I653" i="1"/>
  <c r="K653" i="1" s="1"/>
  <c r="L653" i="1" s="1"/>
  <c r="J653" i="1"/>
  <c r="D471" i="1"/>
  <c r="J473" i="1"/>
  <c r="I480" i="1"/>
  <c r="K480" i="1" s="1"/>
  <c r="L480" i="1" s="1"/>
  <c r="J481" i="1"/>
  <c r="I488" i="1"/>
  <c r="K488" i="1" s="1"/>
  <c r="L488" i="1" s="1"/>
  <c r="J489" i="1"/>
  <c r="N492" i="1"/>
  <c r="P492" i="1" s="1"/>
  <c r="Q492" i="1" s="1"/>
  <c r="D499" i="1"/>
  <c r="D501" i="1"/>
  <c r="N509" i="1"/>
  <c r="P509" i="1" s="1"/>
  <c r="Q509" i="1" s="1"/>
  <c r="N511" i="1"/>
  <c r="P511" i="1" s="1"/>
  <c r="Q511" i="1" s="1"/>
  <c r="D517" i="1"/>
  <c r="D519" i="1"/>
  <c r="I521" i="1"/>
  <c r="K521" i="1" s="1"/>
  <c r="L521" i="1" s="1"/>
  <c r="N526" i="1"/>
  <c r="P526" i="1" s="1"/>
  <c r="Q526" i="1" s="1"/>
  <c r="J528" i="1"/>
  <c r="I532" i="1"/>
  <c r="K532" i="1" s="1"/>
  <c r="L532" i="1" s="1"/>
  <c r="I535" i="1"/>
  <c r="K535" i="1" s="1"/>
  <c r="L535" i="1" s="1"/>
  <c r="I537" i="1"/>
  <c r="K537" i="1" s="1"/>
  <c r="L537" i="1" s="1"/>
  <c r="D543" i="1"/>
  <c r="D546" i="1"/>
  <c r="D548" i="1"/>
  <c r="D551" i="1"/>
  <c r="D554" i="1"/>
  <c r="I556" i="1"/>
  <c r="K556" i="1" s="1"/>
  <c r="L556" i="1" s="1"/>
  <c r="D565" i="1"/>
  <c r="D567" i="1"/>
  <c r="D575" i="1"/>
  <c r="J581" i="1"/>
  <c r="D584" i="1"/>
  <c r="I585" i="1"/>
  <c r="K585" i="1" s="1"/>
  <c r="L585" i="1" s="1"/>
  <c r="I586" i="1"/>
  <c r="K586" i="1" s="1"/>
  <c r="L586" i="1" s="1"/>
  <c r="D587" i="1"/>
  <c r="I591" i="1"/>
  <c r="K591" i="1" s="1"/>
  <c r="L591" i="1" s="1"/>
  <c r="I592" i="1"/>
  <c r="K592" i="1" s="1"/>
  <c r="L592" i="1" s="1"/>
  <c r="N601" i="1"/>
  <c r="P601" i="1" s="1"/>
  <c r="Q601" i="1" s="1"/>
  <c r="N607" i="1"/>
  <c r="P607" i="1" s="1"/>
  <c r="Q607" i="1" s="1"/>
  <c r="J610" i="1"/>
  <c r="D645" i="1"/>
  <c r="N677" i="1"/>
  <c r="P677" i="1" s="1"/>
  <c r="Q677" i="1" s="1"/>
  <c r="O677" i="1"/>
  <c r="D609" i="1"/>
  <c r="D615" i="1"/>
  <c r="I618" i="1"/>
  <c r="K618" i="1" s="1"/>
  <c r="L618" i="1" s="1"/>
  <c r="J618" i="1"/>
  <c r="D623" i="1"/>
  <c r="D668" i="1"/>
  <c r="O673" i="1"/>
  <c r="N673" i="1"/>
  <c r="P673" i="1" s="1"/>
  <c r="Q673" i="1" s="1"/>
  <c r="N459" i="1"/>
  <c r="P459" i="1" s="1"/>
  <c r="Q459" i="1" s="1"/>
  <c r="N467" i="1"/>
  <c r="P467" i="1" s="1"/>
  <c r="Q467" i="1" s="1"/>
  <c r="N473" i="1"/>
  <c r="P473" i="1" s="1"/>
  <c r="Q473" i="1" s="1"/>
  <c r="N481" i="1"/>
  <c r="P481" i="1" s="1"/>
  <c r="Q481" i="1" s="1"/>
  <c r="N489" i="1"/>
  <c r="P489" i="1" s="1"/>
  <c r="Q489" i="1" s="1"/>
  <c r="N493" i="1"/>
  <c r="P493" i="1" s="1"/>
  <c r="Q493" i="1" s="1"/>
  <c r="D497" i="1"/>
  <c r="I505" i="1"/>
  <c r="K505" i="1" s="1"/>
  <c r="L505" i="1" s="1"/>
  <c r="D507" i="1"/>
  <c r="D509" i="1"/>
  <c r="I513" i="1"/>
  <c r="K513" i="1" s="1"/>
  <c r="L513" i="1" s="1"/>
  <c r="I519" i="1"/>
  <c r="K519" i="1" s="1"/>
  <c r="L519" i="1" s="1"/>
  <c r="I522" i="1"/>
  <c r="K522" i="1" s="1"/>
  <c r="L522" i="1" s="1"/>
  <c r="N527" i="1"/>
  <c r="P527" i="1" s="1"/>
  <c r="Q527" i="1" s="1"/>
  <c r="N529" i="1"/>
  <c r="P529" i="1" s="1"/>
  <c r="Q529" i="1" s="1"/>
  <c r="N531" i="1"/>
  <c r="P531" i="1" s="1"/>
  <c r="Q531" i="1" s="1"/>
  <c r="N532" i="1"/>
  <c r="P532" i="1" s="1"/>
  <c r="Q532" i="1" s="1"/>
  <c r="I540" i="1"/>
  <c r="K540" i="1" s="1"/>
  <c r="L540" i="1" s="1"/>
  <c r="I542" i="1"/>
  <c r="K542" i="1" s="1"/>
  <c r="L542" i="1" s="1"/>
  <c r="I543" i="1"/>
  <c r="K543" i="1" s="1"/>
  <c r="L543" i="1" s="1"/>
  <c r="I551" i="1"/>
  <c r="K551" i="1" s="1"/>
  <c r="L551" i="1" s="1"/>
  <c r="N556" i="1"/>
  <c r="P556" i="1" s="1"/>
  <c r="Q556" i="1" s="1"/>
  <c r="D559" i="1"/>
  <c r="I566" i="1"/>
  <c r="K566" i="1" s="1"/>
  <c r="L566" i="1" s="1"/>
  <c r="I567" i="1"/>
  <c r="K567" i="1" s="1"/>
  <c r="L567" i="1" s="1"/>
  <c r="D571" i="1"/>
  <c r="I575" i="1"/>
  <c r="K575" i="1" s="1"/>
  <c r="L575" i="1" s="1"/>
  <c r="I580" i="1"/>
  <c r="K580" i="1" s="1"/>
  <c r="L580" i="1" s="1"/>
  <c r="N581" i="1"/>
  <c r="P581" i="1" s="1"/>
  <c r="Q581" i="1" s="1"/>
  <c r="I589" i="1"/>
  <c r="K589" i="1" s="1"/>
  <c r="L589" i="1" s="1"/>
  <c r="N590" i="1"/>
  <c r="P590" i="1" s="1"/>
  <c r="Q590" i="1" s="1"/>
  <c r="O591" i="1"/>
  <c r="D595" i="1"/>
  <c r="D602" i="1"/>
  <c r="I604" i="1"/>
  <c r="K604" i="1" s="1"/>
  <c r="L604" i="1" s="1"/>
  <c r="N611" i="1"/>
  <c r="P611" i="1" s="1"/>
  <c r="Q611" i="1" s="1"/>
  <c r="I613" i="1"/>
  <c r="K613" i="1" s="1"/>
  <c r="L613" i="1" s="1"/>
  <c r="J613" i="1"/>
  <c r="D511" i="1"/>
  <c r="I516" i="1"/>
  <c r="K516" i="1" s="1"/>
  <c r="L516" i="1" s="1"/>
  <c r="J520" i="1"/>
  <c r="I564" i="1"/>
  <c r="K564" i="1" s="1"/>
  <c r="L564" i="1" s="1"/>
  <c r="N569" i="1"/>
  <c r="P569" i="1" s="1"/>
  <c r="Q569" i="1" s="1"/>
  <c r="D578" i="1"/>
  <c r="D583" i="1"/>
  <c r="N588" i="1"/>
  <c r="P588" i="1" s="1"/>
  <c r="Q588" i="1" s="1"/>
  <c r="D594" i="1"/>
  <c r="I596" i="1"/>
  <c r="K596" i="1" s="1"/>
  <c r="L596" i="1" s="1"/>
  <c r="N606" i="1"/>
  <c r="P606" i="1" s="1"/>
  <c r="Q606" i="1" s="1"/>
  <c r="D608" i="1"/>
  <c r="I609" i="1"/>
  <c r="K609" i="1" s="1"/>
  <c r="L609" i="1" s="1"/>
  <c r="O610" i="1"/>
  <c r="N613" i="1"/>
  <c r="P613" i="1" s="1"/>
  <c r="Q613" i="1" s="1"/>
  <c r="O613" i="1"/>
  <c r="D631" i="1"/>
  <c r="J676" i="1"/>
  <c r="I676" i="1"/>
  <c r="K676" i="1" s="1"/>
  <c r="L676" i="1" s="1"/>
  <c r="N650" i="1"/>
  <c r="P650" i="1" s="1"/>
  <c r="Q650" i="1" s="1"/>
  <c r="O650" i="1"/>
  <c r="D669" i="1"/>
  <c r="I672" i="1"/>
  <c r="K672" i="1" s="1"/>
  <c r="L672" i="1" s="1"/>
  <c r="J672" i="1"/>
  <c r="N521" i="1"/>
  <c r="P521" i="1" s="1"/>
  <c r="Q521" i="1" s="1"/>
  <c r="D527" i="1"/>
  <c r="O550" i="1"/>
  <c r="I572" i="1"/>
  <c r="K572" i="1" s="1"/>
  <c r="L572" i="1" s="1"/>
  <c r="N580" i="1"/>
  <c r="P580" i="1" s="1"/>
  <c r="Q580" i="1" s="1"/>
  <c r="I583" i="1"/>
  <c r="K583" i="1" s="1"/>
  <c r="L583" i="1" s="1"/>
  <c r="J594" i="1"/>
  <c r="N596" i="1"/>
  <c r="P596" i="1" s="1"/>
  <c r="Q596" i="1" s="1"/>
  <c r="D599" i="1"/>
  <c r="D607" i="1"/>
  <c r="D644" i="1"/>
  <c r="D679" i="1"/>
  <c r="I633" i="1"/>
  <c r="K633" i="1" s="1"/>
  <c r="L633" i="1" s="1"/>
  <c r="I634" i="1"/>
  <c r="K634" i="1" s="1"/>
  <c r="L634" i="1" s="1"/>
  <c r="I636" i="1"/>
  <c r="K636" i="1" s="1"/>
  <c r="L636" i="1" s="1"/>
  <c r="N638" i="1"/>
  <c r="P638" i="1" s="1"/>
  <c r="Q638" i="1" s="1"/>
  <c r="J640" i="1"/>
  <c r="N641" i="1"/>
  <c r="P641" i="1" s="1"/>
  <c r="Q641" i="1" s="1"/>
  <c r="I647" i="1"/>
  <c r="K647" i="1" s="1"/>
  <c r="L647" i="1" s="1"/>
  <c r="D650" i="1"/>
  <c r="O658" i="1"/>
  <c r="J661" i="1"/>
  <c r="I671" i="1"/>
  <c r="K671" i="1" s="1"/>
  <c r="L671" i="1" s="1"/>
  <c r="J680" i="1"/>
  <c r="N681" i="1"/>
  <c r="P681" i="1" s="1"/>
  <c r="Q681" i="1" s="1"/>
  <c r="I688" i="1"/>
  <c r="K688" i="1" s="1"/>
  <c r="L688" i="1" s="1"/>
  <c r="I695" i="1"/>
  <c r="K695" i="1" s="1"/>
  <c r="L695" i="1" s="1"/>
  <c r="I700" i="1"/>
  <c r="K700" i="1" s="1"/>
  <c r="L700" i="1" s="1"/>
  <c r="O701" i="1"/>
  <c r="D703" i="1"/>
  <c r="J704" i="1"/>
  <c r="N705" i="1"/>
  <c r="P705" i="1" s="1"/>
  <c r="Q705" i="1" s="1"/>
  <c r="J709" i="1"/>
  <c r="O714" i="1"/>
  <c r="I721" i="1"/>
  <c r="K721" i="1" s="1"/>
  <c r="L721" i="1" s="1"/>
  <c r="J722" i="1"/>
  <c r="D724" i="1"/>
  <c r="I726" i="1"/>
  <c r="K726" i="1" s="1"/>
  <c r="L726" i="1" s="1"/>
  <c r="I729" i="1"/>
  <c r="K729" i="1" s="1"/>
  <c r="L729" i="1" s="1"/>
  <c r="N730" i="1"/>
  <c r="P730" i="1" s="1"/>
  <c r="Q730" i="1" s="1"/>
  <c r="N731" i="1"/>
  <c r="P731" i="1" s="1"/>
  <c r="Q731" i="1" s="1"/>
  <c r="D734" i="1"/>
  <c r="I737" i="1"/>
  <c r="K737" i="1" s="1"/>
  <c r="L737" i="1" s="1"/>
  <c r="I741" i="1"/>
  <c r="K741" i="1" s="1"/>
  <c r="L741" i="1" s="1"/>
  <c r="I742" i="1"/>
  <c r="K742" i="1" s="1"/>
  <c r="L742" i="1" s="1"/>
  <c r="I749" i="1"/>
  <c r="K749" i="1" s="1"/>
  <c r="L749" i="1" s="1"/>
  <c r="D750" i="1"/>
  <c r="D753" i="1"/>
  <c r="O753" i="1"/>
  <c r="D809" i="1"/>
  <c r="O895" i="1"/>
  <c r="N895" i="1"/>
  <c r="P895" i="1" s="1"/>
  <c r="Q895" i="1" s="1"/>
  <c r="D930" i="1"/>
  <c r="J944" i="1"/>
  <c r="I944" i="1"/>
  <c r="K944" i="1" s="1"/>
  <c r="L944" i="1" s="1"/>
  <c r="O1025" i="1"/>
  <c r="N1025" i="1"/>
  <c r="P1025" i="1" s="1"/>
  <c r="Q1025" i="1" s="1"/>
  <c r="J717" i="1"/>
  <c r="I744" i="1"/>
  <c r="K744" i="1" s="1"/>
  <c r="L744" i="1" s="1"/>
  <c r="D755" i="1"/>
  <c r="O782" i="1"/>
  <c r="D822" i="1"/>
  <c r="N848" i="1"/>
  <c r="P848" i="1" s="1"/>
  <c r="Q848" i="1" s="1"/>
  <c r="O848" i="1"/>
  <c r="J866" i="1"/>
  <c r="I866" i="1"/>
  <c r="K866" i="1" s="1"/>
  <c r="L866" i="1" s="1"/>
  <c r="D873" i="1"/>
  <c r="D908" i="1"/>
  <c r="O912" i="1"/>
  <c r="N912" i="1"/>
  <c r="P912" i="1" s="1"/>
  <c r="Q912" i="1" s="1"/>
  <c r="D916" i="1"/>
  <c r="J935" i="1"/>
  <c r="I935" i="1"/>
  <c r="K935" i="1" s="1"/>
  <c r="L935" i="1" s="1"/>
  <c r="O626" i="1"/>
  <c r="N636" i="1"/>
  <c r="P636" i="1" s="1"/>
  <c r="Q636" i="1" s="1"/>
  <c r="N646" i="1"/>
  <c r="P646" i="1" s="1"/>
  <c r="Q646" i="1" s="1"/>
  <c r="O781" i="1"/>
  <c r="N781" i="1"/>
  <c r="P781" i="1" s="1"/>
  <c r="Q781" i="1" s="1"/>
  <c r="D787" i="1"/>
  <c r="O805" i="1"/>
  <c r="N805" i="1"/>
  <c r="P805" i="1" s="1"/>
  <c r="Q805" i="1" s="1"/>
  <c r="D811" i="1"/>
  <c r="J825" i="1"/>
  <c r="I825" i="1"/>
  <c r="K825" i="1" s="1"/>
  <c r="L825" i="1" s="1"/>
  <c r="I843" i="1"/>
  <c r="K843" i="1" s="1"/>
  <c r="L843" i="1" s="1"/>
  <c r="J843" i="1"/>
  <c r="I899" i="1"/>
  <c r="K899" i="1" s="1"/>
  <c r="L899" i="1" s="1"/>
  <c r="J899" i="1"/>
  <c r="J904" i="1"/>
  <c r="I904" i="1"/>
  <c r="K904" i="1" s="1"/>
  <c r="L904" i="1" s="1"/>
  <c r="O921" i="1"/>
  <c r="N921" i="1"/>
  <c r="P921" i="1" s="1"/>
  <c r="Q921" i="1" s="1"/>
  <c r="D943" i="1"/>
  <c r="D984" i="1"/>
  <c r="J989" i="1"/>
  <c r="I989" i="1"/>
  <c r="K989" i="1" s="1"/>
  <c r="L989" i="1" s="1"/>
  <c r="I612" i="1"/>
  <c r="K612" i="1" s="1"/>
  <c r="L612" i="1" s="1"/>
  <c r="I644" i="1"/>
  <c r="K644" i="1" s="1"/>
  <c r="L644" i="1" s="1"/>
  <c r="N652" i="1"/>
  <c r="P652" i="1" s="1"/>
  <c r="Q652" i="1" s="1"/>
  <c r="I655" i="1"/>
  <c r="K655" i="1" s="1"/>
  <c r="L655" i="1" s="1"/>
  <c r="I668" i="1"/>
  <c r="K668" i="1" s="1"/>
  <c r="L668" i="1" s="1"/>
  <c r="J674" i="1"/>
  <c r="O679" i="1"/>
  <c r="N684" i="1"/>
  <c r="P684" i="1" s="1"/>
  <c r="Q684" i="1" s="1"/>
  <c r="D690" i="1"/>
  <c r="J693" i="1"/>
  <c r="J698" i="1"/>
  <c r="N708" i="1"/>
  <c r="P708" i="1" s="1"/>
  <c r="Q708" i="1" s="1"/>
  <c r="O717" i="1"/>
  <c r="D719" i="1"/>
  <c r="O729" i="1"/>
  <c r="I734" i="1"/>
  <c r="K734" i="1" s="1"/>
  <c r="L734" i="1" s="1"/>
  <c r="I740" i="1"/>
  <c r="K740" i="1" s="1"/>
  <c r="L740" i="1" s="1"/>
  <c r="N747" i="1"/>
  <c r="P747" i="1" s="1"/>
  <c r="Q747" i="1" s="1"/>
  <c r="I758" i="1"/>
  <c r="K758" i="1" s="1"/>
  <c r="L758" i="1" s="1"/>
  <c r="I760" i="1"/>
  <c r="K760" i="1" s="1"/>
  <c r="L760" i="1" s="1"/>
  <c r="I761" i="1"/>
  <c r="K761" i="1" s="1"/>
  <c r="L761" i="1" s="1"/>
  <c r="N762" i="1"/>
  <c r="P762" i="1" s="1"/>
  <c r="Q762" i="1" s="1"/>
  <c r="N763" i="1"/>
  <c r="P763" i="1" s="1"/>
  <c r="Q763" i="1" s="1"/>
  <c r="N765" i="1"/>
  <c r="P765" i="1" s="1"/>
  <c r="Q765" i="1" s="1"/>
  <c r="N766" i="1"/>
  <c r="P766" i="1" s="1"/>
  <c r="Q766" i="1" s="1"/>
  <c r="D768" i="1"/>
  <c r="D769" i="1"/>
  <c r="D771" i="1"/>
  <c r="D772" i="1"/>
  <c r="I773" i="1"/>
  <c r="K773" i="1" s="1"/>
  <c r="L773" i="1" s="1"/>
  <c r="I774" i="1"/>
  <c r="K774" i="1" s="1"/>
  <c r="L774" i="1" s="1"/>
  <c r="I776" i="1"/>
  <c r="K776" i="1" s="1"/>
  <c r="L776" i="1" s="1"/>
  <c r="I777" i="1"/>
  <c r="K777" i="1" s="1"/>
  <c r="L777" i="1" s="1"/>
  <c r="N778" i="1"/>
  <c r="P778" i="1" s="1"/>
  <c r="Q778" i="1" s="1"/>
  <c r="N779" i="1"/>
  <c r="P779" i="1" s="1"/>
  <c r="Q779" i="1" s="1"/>
  <c r="O802" i="1"/>
  <c r="D859" i="1"/>
  <c r="D861" i="1"/>
  <c r="D885" i="1"/>
  <c r="J927" i="1"/>
  <c r="I927" i="1"/>
  <c r="K927" i="1" s="1"/>
  <c r="L927" i="1" s="1"/>
  <c r="D737" i="1"/>
  <c r="N737" i="1"/>
  <c r="P737" i="1" s="1"/>
  <c r="Q737" i="1" s="1"/>
  <c r="N739" i="1"/>
  <c r="P739" i="1" s="1"/>
  <c r="Q739" i="1" s="1"/>
  <c r="N749" i="1"/>
  <c r="P749" i="1" s="1"/>
  <c r="Q749" i="1" s="1"/>
  <c r="J751" i="1"/>
  <c r="D808" i="1"/>
  <c r="J813" i="1"/>
  <c r="I813" i="1"/>
  <c r="K813" i="1" s="1"/>
  <c r="L813" i="1" s="1"/>
  <c r="O845" i="1"/>
  <c r="N845" i="1"/>
  <c r="P845" i="1" s="1"/>
  <c r="Q845" i="1" s="1"/>
  <c r="D865" i="1"/>
  <c r="J894" i="1"/>
  <c r="I894" i="1"/>
  <c r="K894" i="1" s="1"/>
  <c r="L894" i="1" s="1"/>
  <c r="O978" i="1"/>
  <c r="N978" i="1"/>
  <c r="P978" i="1" s="1"/>
  <c r="Q978" i="1" s="1"/>
  <c r="J629" i="1"/>
  <c r="O634" i="1"/>
  <c r="N644" i="1"/>
  <c r="P644" i="1" s="1"/>
  <c r="Q644" i="1" s="1"/>
  <c r="O655" i="1"/>
  <c r="N668" i="1"/>
  <c r="P668" i="1" s="1"/>
  <c r="Q668" i="1" s="1"/>
  <c r="O674" i="1"/>
  <c r="J677" i="1"/>
  <c r="D687" i="1"/>
  <c r="I689" i="1"/>
  <c r="K689" i="1" s="1"/>
  <c r="L689" i="1" s="1"/>
  <c r="J690" i="1"/>
  <c r="N693" i="1"/>
  <c r="P693" i="1" s="1"/>
  <c r="Q693" i="1" s="1"/>
  <c r="D708" i="1"/>
  <c r="I719" i="1"/>
  <c r="K719" i="1" s="1"/>
  <c r="L719" i="1" s="1"/>
  <c r="D728" i="1"/>
  <c r="O740" i="1"/>
  <c r="N742" i="1"/>
  <c r="P742" i="1" s="1"/>
  <c r="Q742" i="1" s="1"/>
  <c r="O748" i="1"/>
  <c r="I753" i="1"/>
  <c r="K753" i="1" s="1"/>
  <c r="L753" i="1" s="1"/>
  <c r="O847" i="1"/>
  <c r="N847" i="1"/>
  <c r="P847" i="1" s="1"/>
  <c r="Q847" i="1" s="1"/>
  <c r="D1033" i="1"/>
  <c r="D695" i="1"/>
  <c r="O698" i="1"/>
  <c r="J701" i="1"/>
  <c r="O711" i="1"/>
  <c r="J714" i="1"/>
  <c r="D722" i="1"/>
  <c r="O724" i="1"/>
  <c r="D739" i="1"/>
  <c r="D742" i="1"/>
  <c r="D747" i="1"/>
  <c r="N752" i="1"/>
  <c r="P752" i="1" s="1"/>
  <c r="Q752" i="1" s="1"/>
  <c r="O756" i="1"/>
  <c r="N757" i="1"/>
  <c r="P757" i="1" s="1"/>
  <c r="Q757" i="1" s="1"/>
  <c r="J790" i="1"/>
  <c r="J800" i="1"/>
  <c r="I800" i="1"/>
  <c r="K800" i="1" s="1"/>
  <c r="L800" i="1" s="1"/>
  <c r="O806" i="1"/>
  <c r="N806" i="1"/>
  <c r="P806" i="1" s="1"/>
  <c r="Q806" i="1" s="1"/>
  <c r="D812" i="1"/>
  <c r="D842" i="1"/>
  <c r="O859" i="1"/>
  <c r="N859" i="1"/>
  <c r="P859" i="1" s="1"/>
  <c r="Q859" i="1" s="1"/>
  <c r="I874" i="1"/>
  <c r="K874" i="1" s="1"/>
  <c r="L874" i="1" s="1"/>
  <c r="J874" i="1"/>
  <c r="O956" i="1"/>
  <c r="N956" i="1"/>
  <c r="P956" i="1" s="1"/>
  <c r="Q956" i="1" s="1"/>
  <c r="I687" i="1"/>
  <c r="K687" i="1" s="1"/>
  <c r="L687" i="1" s="1"/>
  <c r="N832" i="1"/>
  <c r="P832" i="1" s="1"/>
  <c r="Q832" i="1" s="1"/>
  <c r="O832" i="1"/>
  <c r="D852" i="1"/>
  <c r="O883" i="1"/>
  <c r="N883" i="1"/>
  <c r="P883" i="1" s="1"/>
  <c r="Q883" i="1" s="1"/>
  <c r="D946" i="1"/>
  <c r="D955" i="1"/>
  <c r="J1068" i="1"/>
  <c r="I1068" i="1"/>
  <c r="K1068" i="1" s="1"/>
  <c r="L1068" i="1" s="1"/>
  <c r="O1099" i="1"/>
  <c r="N1099" i="1"/>
  <c r="P1099" i="1" s="1"/>
  <c r="Q1099" i="1" s="1"/>
  <c r="D1159" i="1"/>
  <c r="D1166" i="1"/>
  <c r="D970" i="1"/>
  <c r="J1007" i="1"/>
  <c r="I1007" i="1"/>
  <c r="K1007" i="1" s="1"/>
  <c r="L1007" i="1" s="1"/>
  <c r="O1012" i="1"/>
  <c r="N1012" i="1"/>
  <c r="P1012" i="1" s="1"/>
  <c r="Q1012" i="1" s="1"/>
  <c r="O1045" i="1"/>
  <c r="N1045" i="1"/>
  <c r="P1045" i="1" s="1"/>
  <c r="Q1045" i="1" s="1"/>
  <c r="N1057" i="1"/>
  <c r="P1057" i="1" s="1"/>
  <c r="Q1057" i="1" s="1"/>
  <c r="D1064" i="1"/>
  <c r="O1086" i="1"/>
  <c r="N1086" i="1"/>
  <c r="P1086" i="1" s="1"/>
  <c r="Q1086" i="1" s="1"/>
  <c r="D1126" i="1"/>
  <c r="N946" i="1"/>
  <c r="P946" i="1" s="1"/>
  <c r="Q946" i="1" s="1"/>
  <c r="O946" i="1"/>
  <c r="J964" i="1"/>
  <c r="I964" i="1"/>
  <c r="K964" i="1" s="1"/>
  <c r="L964" i="1" s="1"/>
  <c r="N1144" i="1"/>
  <c r="P1144" i="1" s="1"/>
  <c r="Q1144" i="1" s="1"/>
  <c r="O1144" i="1"/>
  <c r="D1403" i="1"/>
  <c r="O1427" i="1"/>
  <c r="N1427" i="1"/>
  <c r="P1427" i="1" s="1"/>
  <c r="Q1427" i="1" s="1"/>
  <c r="I814" i="1"/>
  <c r="K814" i="1" s="1"/>
  <c r="L814" i="1" s="1"/>
  <c r="I816" i="1"/>
  <c r="K816" i="1" s="1"/>
  <c r="L816" i="1" s="1"/>
  <c r="I817" i="1"/>
  <c r="K817" i="1" s="1"/>
  <c r="L817" i="1" s="1"/>
  <c r="N818" i="1"/>
  <c r="P818" i="1" s="1"/>
  <c r="Q818" i="1" s="1"/>
  <c r="N819" i="1"/>
  <c r="P819" i="1" s="1"/>
  <c r="Q819" i="1" s="1"/>
  <c r="D827" i="1"/>
  <c r="D833" i="1"/>
  <c r="N837" i="1"/>
  <c r="P837" i="1" s="1"/>
  <c r="Q837" i="1" s="1"/>
  <c r="I842" i="1"/>
  <c r="K842" i="1" s="1"/>
  <c r="L842" i="1" s="1"/>
  <c r="I856" i="1"/>
  <c r="K856" i="1" s="1"/>
  <c r="L856" i="1" s="1"/>
  <c r="D857" i="1"/>
  <c r="N875" i="1"/>
  <c r="P875" i="1" s="1"/>
  <c r="Q875" i="1" s="1"/>
  <c r="I886" i="1"/>
  <c r="K886" i="1" s="1"/>
  <c r="L886" i="1" s="1"/>
  <c r="O887" i="1"/>
  <c r="D998" i="1"/>
  <c r="D1032" i="1"/>
  <c r="D1038" i="1"/>
  <c r="I1053" i="1"/>
  <c r="K1053" i="1" s="1"/>
  <c r="L1053" i="1" s="1"/>
  <c r="J1053" i="1"/>
  <c r="J1100" i="1"/>
  <c r="I1100" i="1"/>
  <c r="K1100" i="1" s="1"/>
  <c r="L1100" i="1" s="1"/>
  <c r="N1187" i="1"/>
  <c r="P1187" i="1" s="1"/>
  <c r="Q1187" i="1" s="1"/>
  <c r="O1187" i="1"/>
  <c r="D1201" i="1"/>
  <c r="D1209" i="1"/>
  <c r="D1262" i="1"/>
  <c r="D1264" i="1"/>
  <c r="I883" i="1"/>
  <c r="K883" i="1" s="1"/>
  <c r="L883" i="1" s="1"/>
  <c r="D884" i="1"/>
  <c r="D894" i="1"/>
  <c r="N894" i="1"/>
  <c r="P894" i="1" s="1"/>
  <c r="Q894" i="1" s="1"/>
  <c r="I902" i="1"/>
  <c r="K902" i="1" s="1"/>
  <c r="L902" i="1" s="1"/>
  <c r="N903" i="1"/>
  <c r="P903" i="1" s="1"/>
  <c r="Q903" i="1" s="1"/>
  <c r="J907" i="1"/>
  <c r="N962" i="1"/>
  <c r="P962" i="1" s="1"/>
  <c r="Q962" i="1" s="1"/>
  <c r="O962" i="1"/>
  <c r="O986" i="1"/>
  <c r="N986" i="1"/>
  <c r="P986" i="1" s="1"/>
  <c r="Q986" i="1" s="1"/>
  <c r="D990" i="1"/>
  <c r="N1004" i="1"/>
  <c r="P1004" i="1" s="1"/>
  <c r="Q1004" i="1" s="1"/>
  <c r="J1016" i="1"/>
  <c r="I1016" i="1"/>
  <c r="K1016" i="1" s="1"/>
  <c r="L1016" i="1" s="1"/>
  <c r="J1021" i="1"/>
  <c r="I1021" i="1"/>
  <c r="K1021" i="1" s="1"/>
  <c r="L1021" i="1" s="1"/>
  <c r="O1033" i="1"/>
  <c r="N1033" i="1"/>
  <c r="P1033" i="1" s="1"/>
  <c r="Q1033" i="1" s="1"/>
  <c r="D1049" i="1"/>
  <c r="O1061" i="1"/>
  <c r="N1061" i="1"/>
  <c r="P1061" i="1" s="1"/>
  <c r="Q1061" i="1" s="1"/>
  <c r="N1070" i="1"/>
  <c r="P1070" i="1" s="1"/>
  <c r="Q1070" i="1" s="1"/>
  <c r="O1070" i="1"/>
  <c r="J1112" i="1"/>
  <c r="I1112" i="1"/>
  <c r="K1112" i="1" s="1"/>
  <c r="L1112" i="1" s="1"/>
  <c r="N1143" i="1"/>
  <c r="P1143" i="1" s="1"/>
  <c r="Q1143" i="1" s="1"/>
  <c r="O1143" i="1"/>
  <c r="J1205" i="1"/>
  <c r="I1205" i="1"/>
  <c r="K1205" i="1" s="1"/>
  <c r="L1205" i="1" s="1"/>
  <c r="O1226" i="1"/>
  <c r="N1226" i="1"/>
  <c r="P1226" i="1" s="1"/>
  <c r="Q1226" i="1" s="1"/>
  <c r="D1232" i="1"/>
  <c r="O1283" i="1"/>
  <c r="N1283" i="1"/>
  <c r="P1283" i="1" s="1"/>
  <c r="Q1283" i="1" s="1"/>
  <c r="O1292" i="1"/>
  <c r="N1292" i="1"/>
  <c r="P1292" i="1" s="1"/>
  <c r="Q1292" i="1" s="1"/>
  <c r="J827" i="1"/>
  <c r="N830" i="1"/>
  <c r="P830" i="1" s="1"/>
  <c r="Q830" i="1" s="1"/>
  <c r="N835" i="1"/>
  <c r="P835" i="1" s="1"/>
  <c r="Q835" i="1" s="1"/>
  <c r="I840" i="1"/>
  <c r="K840" i="1" s="1"/>
  <c r="L840" i="1" s="1"/>
  <c r="I841" i="1"/>
  <c r="K841" i="1" s="1"/>
  <c r="L841" i="1" s="1"/>
  <c r="D849" i="1"/>
  <c r="I854" i="1"/>
  <c r="K854" i="1" s="1"/>
  <c r="L854" i="1" s="1"/>
  <c r="I862" i="1"/>
  <c r="K862" i="1" s="1"/>
  <c r="L862" i="1" s="1"/>
  <c r="N863" i="1"/>
  <c r="P863" i="1" s="1"/>
  <c r="Q863" i="1" s="1"/>
  <c r="N867" i="1"/>
  <c r="P867" i="1" s="1"/>
  <c r="Q867" i="1" s="1"/>
  <c r="I878" i="1"/>
  <c r="K878" i="1" s="1"/>
  <c r="L878" i="1" s="1"/>
  <c r="O879" i="1"/>
  <c r="D889" i="1"/>
  <c r="J890" i="1"/>
  <c r="I897" i="1"/>
  <c r="K897" i="1" s="1"/>
  <c r="L897" i="1" s="1"/>
  <c r="D905" i="1"/>
  <c r="I906" i="1"/>
  <c r="K906" i="1" s="1"/>
  <c r="L906" i="1" s="1"/>
  <c r="D910" i="1"/>
  <c r="N910" i="1"/>
  <c r="P910" i="1" s="1"/>
  <c r="Q910" i="1" s="1"/>
  <c r="D913" i="1"/>
  <c r="D917" i="1"/>
  <c r="N920" i="1"/>
  <c r="P920" i="1" s="1"/>
  <c r="Q920" i="1" s="1"/>
  <c r="I932" i="1"/>
  <c r="K932" i="1" s="1"/>
  <c r="L932" i="1" s="1"/>
  <c r="N940" i="1"/>
  <c r="P940" i="1" s="1"/>
  <c r="Q940" i="1" s="1"/>
  <c r="D942" i="1"/>
  <c r="I959" i="1"/>
  <c r="K959" i="1" s="1"/>
  <c r="L959" i="1" s="1"/>
  <c r="D976" i="1"/>
  <c r="I981" i="1"/>
  <c r="K981" i="1" s="1"/>
  <c r="L981" i="1" s="1"/>
  <c r="O1024" i="1"/>
  <c r="N1024" i="1"/>
  <c r="P1024" i="1" s="1"/>
  <c r="Q1024" i="1" s="1"/>
  <c r="I1026" i="1"/>
  <c r="K1026" i="1" s="1"/>
  <c r="L1026" i="1" s="1"/>
  <c r="J1043" i="1"/>
  <c r="I1043" i="1"/>
  <c r="K1043" i="1" s="1"/>
  <c r="L1043" i="1" s="1"/>
  <c r="D1057" i="1"/>
  <c r="N1085" i="1"/>
  <c r="P1085" i="1" s="1"/>
  <c r="Q1085" i="1" s="1"/>
  <c r="D1094" i="1"/>
  <c r="J1097" i="1"/>
  <c r="I1097" i="1"/>
  <c r="K1097" i="1" s="1"/>
  <c r="L1097" i="1" s="1"/>
  <c r="D1107" i="1"/>
  <c r="D1176" i="1"/>
  <c r="N1186" i="1"/>
  <c r="P1186" i="1" s="1"/>
  <c r="Q1186" i="1" s="1"/>
  <c r="O1186" i="1"/>
  <c r="N877" i="1"/>
  <c r="P877" i="1" s="1"/>
  <c r="Q877" i="1" s="1"/>
  <c r="I888" i="1"/>
  <c r="K888" i="1" s="1"/>
  <c r="L888" i="1" s="1"/>
  <c r="I896" i="1"/>
  <c r="K896" i="1" s="1"/>
  <c r="L896" i="1" s="1"/>
  <c r="J925" i="1"/>
  <c r="I936" i="1"/>
  <c r="K936" i="1" s="1"/>
  <c r="L936" i="1" s="1"/>
  <c r="D958" i="1"/>
  <c r="D1010" i="1"/>
  <c r="J1028" i="1"/>
  <c r="I1028" i="1"/>
  <c r="K1028" i="1" s="1"/>
  <c r="L1028" i="1" s="1"/>
  <c r="O1038" i="1"/>
  <c r="O1069" i="1"/>
  <c r="N1069" i="1"/>
  <c r="P1069" i="1" s="1"/>
  <c r="Q1069" i="1" s="1"/>
  <c r="O1075" i="1"/>
  <c r="N1075" i="1"/>
  <c r="P1075" i="1" s="1"/>
  <c r="Q1075" i="1" s="1"/>
  <c r="O1082" i="1"/>
  <c r="J1181" i="1"/>
  <c r="I792" i="1"/>
  <c r="K792" i="1" s="1"/>
  <c r="L792" i="1" s="1"/>
  <c r="N797" i="1"/>
  <c r="P797" i="1" s="1"/>
  <c r="Q797" i="1" s="1"/>
  <c r="D803" i="1"/>
  <c r="I808" i="1"/>
  <c r="K808" i="1" s="1"/>
  <c r="L808" i="1" s="1"/>
  <c r="N813" i="1"/>
  <c r="P813" i="1" s="1"/>
  <c r="Q813" i="1" s="1"/>
  <c r="D819" i="1"/>
  <c r="N821" i="1"/>
  <c r="P821" i="1" s="1"/>
  <c r="Q821" i="1" s="1"/>
  <c r="O828" i="1"/>
  <c r="I832" i="1"/>
  <c r="K832" i="1" s="1"/>
  <c r="L832" i="1" s="1"/>
  <c r="J847" i="1"/>
  <c r="O965" i="1"/>
  <c r="N965" i="1"/>
  <c r="P965" i="1" s="1"/>
  <c r="Q965" i="1" s="1"/>
  <c r="D1048" i="1"/>
  <c r="D1051" i="1"/>
  <c r="J1096" i="1"/>
  <c r="I1096" i="1"/>
  <c r="K1096" i="1" s="1"/>
  <c r="L1096" i="1" s="1"/>
  <c r="O1169" i="1"/>
  <c r="N1169" i="1"/>
  <c r="P1169" i="1" s="1"/>
  <c r="Q1169" i="1" s="1"/>
  <c r="O1104" i="1"/>
  <c r="N1104" i="1"/>
  <c r="P1104" i="1" s="1"/>
  <c r="Q1104" i="1" s="1"/>
  <c r="I1147" i="1"/>
  <c r="K1147" i="1" s="1"/>
  <c r="L1147" i="1" s="1"/>
  <c r="J1147" i="1"/>
  <c r="O1167" i="1"/>
  <c r="N1167" i="1"/>
  <c r="P1167" i="1" s="1"/>
  <c r="Q1167" i="1" s="1"/>
  <c r="J1172" i="1"/>
  <c r="I1172" i="1"/>
  <c r="K1172" i="1" s="1"/>
  <c r="L1172" i="1" s="1"/>
  <c r="N1200" i="1"/>
  <c r="P1200" i="1" s="1"/>
  <c r="Q1200" i="1" s="1"/>
  <c r="O1200" i="1"/>
  <c r="D1240" i="1"/>
  <c r="J1303" i="1"/>
  <c r="I1303" i="1"/>
  <c r="K1303" i="1" s="1"/>
  <c r="L1303" i="1" s="1"/>
  <c r="D1406" i="1"/>
  <c r="D1102" i="1"/>
  <c r="J1105" i="1"/>
  <c r="I1105" i="1"/>
  <c r="K1105" i="1" s="1"/>
  <c r="L1105" i="1" s="1"/>
  <c r="J1107" i="1"/>
  <c r="I1107" i="1"/>
  <c r="K1107" i="1" s="1"/>
  <c r="L1107" i="1" s="1"/>
  <c r="O1112" i="1"/>
  <c r="N1112" i="1"/>
  <c r="P1112" i="1" s="1"/>
  <c r="Q1112" i="1" s="1"/>
  <c r="J1126" i="1"/>
  <c r="I1126" i="1"/>
  <c r="K1126" i="1" s="1"/>
  <c r="L1126" i="1" s="1"/>
  <c r="J1132" i="1"/>
  <c r="I1132" i="1"/>
  <c r="K1132" i="1" s="1"/>
  <c r="L1132" i="1" s="1"/>
  <c r="N1142" i="1"/>
  <c r="P1142" i="1" s="1"/>
  <c r="Q1142" i="1" s="1"/>
  <c r="O1142" i="1"/>
  <c r="N1152" i="1"/>
  <c r="P1152" i="1" s="1"/>
  <c r="Q1152" i="1" s="1"/>
  <c r="O1152" i="1"/>
  <c r="N1160" i="1"/>
  <c r="P1160" i="1" s="1"/>
  <c r="Q1160" i="1" s="1"/>
  <c r="O1160" i="1"/>
  <c r="D1185" i="1"/>
  <c r="N1333" i="1"/>
  <c r="P1333" i="1" s="1"/>
  <c r="Q1333" i="1" s="1"/>
  <c r="O1333" i="1"/>
  <c r="O1361" i="1"/>
  <c r="N1361" i="1"/>
  <c r="P1361" i="1" s="1"/>
  <c r="Q1361" i="1" s="1"/>
  <c r="O1107" i="1"/>
  <c r="N1107" i="1"/>
  <c r="P1107" i="1" s="1"/>
  <c r="Q1107" i="1" s="1"/>
  <c r="O1126" i="1"/>
  <c r="N1126" i="1"/>
  <c r="P1126" i="1" s="1"/>
  <c r="Q1126" i="1" s="1"/>
  <c r="O1132" i="1"/>
  <c r="N1132" i="1"/>
  <c r="P1132" i="1" s="1"/>
  <c r="Q1132" i="1" s="1"/>
  <c r="J1141" i="1"/>
  <c r="I1141" i="1"/>
  <c r="K1141" i="1" s="1"/>
  <c r="L1141" i="1" s="1"/>
  <c r="O1149" i="1"/>
  <c r="N1149" i="1"/>
  <c r="P1149" i="1" s="1"/>
  <c r="Q1149" i="1" s="1"/>
  <c r="N1203" i="1"/>
  <c r="P1203" i="1" s="1"/>
  <c r="Q1203" i="1" s="1"/>
  <c r="O1203" i="1"/>
  <c r="O1220" i="1"/>
  <c r="N1220" i="1"/>
  <c r="P1220" i="1" s="1"/>
  <c r="Q1220" i="1" s="1"/>
  <c r="D1417" i="1"/>
  <c r="D1437" i="1"/>
  <c r="O1438" i="1"/>
  <c r="N1438" i="1"/>
  <c r="P1438" i="1" s="1"/>
  <c r="Q1438" i="1" s="1"/>
  <c r="I967" i="1"/>
  <c r="K967" i="1" s="1"/>
  <c r="L967" i="1" s="1"/>
  <c r="N1002" i="1"/>
  <c r="P1002" i="1" s="1"/>
  <c r="Q1002" i="1" s="1"/>
  <c r="I1005" i="1"/>
  <c r="K1005" i="1" s="1"/>
  <c r="L1005" i="1" s="1"/>
  <c r="D1014" i="1"/>
  <c r="D1018" i="1"/>
  <c r="I1020" i="1"/>
  <c r="K1020" i="1" s="1"/>
  <c r="L1020" i="1" s="1"/>
  <c r="D1025" i="1"/>
  <c r="N1026" i="1"/>
  <c r="P1026" i="1" s="1"/>
  <c r="Q1026" i="1" s="1"/>
  <c r="D1036" i="1"/>
  <c r="I1037" i="1"/>
  <c r="K1037" i="1" s="1"/>
  <c r="L1037" i="1" s="1"/>
  <c r="I1038" i="1"/>
  <c r="K1038" i="1" s="1"/>
  <c r="L1038" i="1" s="1"/>
  <c r="I1040" i="1"/>
  <c r="K1040" i="1" s="1"/>
  <c r="L1040" i="1" s="1"/>
  <c r="N1042" i="1"/>
  <c r="P1042" i="1" s="1"/>
  <c r="Q1042" i="1" s="1"/>
  <c r="O1043" i="1"/>
  <c r="D1046" i="1"/>
  <c r="I1051" i="1"/>
  <c r="K1051" i="1" s="1"/>
  <c r="L1051" i="1" s="1"/>
  <c r="N1053" i="1"/>
  <c r="P1053" i="1" s="1"/>
  <c r="Q1053" i="1" s="1"/>
  <c r="D1062" i="1"/>
  <c r="I1064" i="1"/>
  <c r="K1064" i="1" s="1"/>
  <c r="L1064" i="1" s="1"/>
  <c r="O1066" i="1"/>
  <c r="D1070" i="1"/>
  <c r="D1071" i="1"/>
  <c r="N1081" i="1"/>
  <c r="P1081" i="1" s="1"/>
  <c r="Q1081" i="1" s="1"/>
  <c r="D1084" i="1"/>
  <c r="D1086" i="1"/>
  <c r="N1089" i="1"/>
  <c r="P1089" i="1" s="1"/>
  <c r="Q1089" i="1" s="1"/>
  <c r="D1091" i="1"/>
  <c r="D1092" i="1"/>
  <c r="I1094" i="1"/>
  <c r="K1094" i="1" s="1"/>
  <c r="L1094" i="1" s="1"/>
  <c r="D1095" i="1"/>
  <c r="I1102" i="1"/>
  <c r="K1102" i="1" s="1"/>
  <c r="L1102" i="1" s="1"/>
  <c r="O1138" i="1"/>
  <c r="N1138" i="1"/>
  <c r="P1138" i="1" s="1"/>
  <c r="Q1138" i="1" s="1"/>
  <c r="D1150" i="1"/>
  <c r="J1156" i="1"/>
  <c r="I1156" i="1"/>
  <c r="K1156" i="1" s="1"/>
  <c r="L1156" i="1" s="1"/>
  <c r="N1176" i="1"/>
  <c r="P1176" i="1" s="1"/>
  <c r="Q1176" i="1" s="1"/>
  <c r="O1176" i="1"/>
  <c r="D1208" i="1"/>
  <c r="D1217" i="1"/>
  <c r="D1245" i="1"/>
  <c r="D1414" i="1"/>
  <c r="I948" i="1"/>
  <c r="K948" i="1" s="1"/>
  <c r="L948" i="1" s="1"/>
  <c r="N949" i="1"/>
  <c r="P949" i="1" s="1"/>
  <c r="Q949" i="1" s="1"/>
  <c r="J957" i="1"/>
  <c r="N964" i="1"/>
  <c r="P964" i="1" s="1"/>
  <c r="Q964" i="1" s="1"/>
  <c r="D966" i="1"/>
  <c r="O970" i="1"/>
  <c r="I976" i="1"/>
  <c r="K976" i="1" s="1"/>
  <c r="L976" i="1" s="1"/>
  <c r="D979" i="1"/>
  <c r="N981" i="1"/>
  <c r="P981" i="1" s="1"/>
  <c r="Q981" i="1" s="1"/>
  <c r="D991" i="1"/>
  <c r="N993" i="1"/>
  <c r="P993" i="1" s="1"/>
  <c r="Q993" i="1" s="1"/>
  <c r="I996" i="1"/>
  <c r="K996" i="1" s="1"/>
  <c r="L996" i="1" s="1"/>
  <c r="N1010" i="1"/>
  <c r="P1010" i="1" s="1"/>
  <c r="Q1010" i="1" s="1"/>
  <c r="I1035" i="1"/>
  <c r="K1035" i="1" s="1"/>
  <c r="L1035" i="1" s="1"/>
  <c r="J1041" i="1"/>
  <c r="I1052" i="1"/>
  <c r="K1052" i="1" s="1"/>
  <c r="L1052" i="1" s="1"/>
  <c r="O1054" i="1"/>
  <c r="N1059" i="1"/>
  <c r="P1059" i="1" s="1"/>
  <c r="Q1059" i="1" s="1"/>
  <c r="J1065" i="1"/>
  <c r="N1072" i="1"/>
  <c r="P1072" i="1" s="1"/>
  <c r="Q1072" i="1" s="1"/>
  <c r="I1078" i="1"/>
  <c r="K1078" i="1" s="1"/>
  <c r="L1078" i="1" s="1"/>
  <c r="D1100" i="1"/>
  <c r="O1120" i="1"/>
  <c r="N1120" i="1"/>
  <c r="P1120" i="1" s="1"/>
  <c r="Q1120" i="1" s="1"/>
  <c r="N1136" i="1"/>
  <c r="P1136" i="1" s="1"/>
  <c r="Q1136" i="1" s="1"/>
  <c r="O1136" i="1"/>
  <c r="I1206" i="1"/>
  <c r="K1206" i="1" s="1"/>
  <c r="L1206" i="1" s="1"/>
  <c r="J1206" i="1"/>
  <c r="O1236" i="1"/>
  <c r="N1236" i="1"/>
  <c r="P1236" i="1" s="1"/>
  <c r="Q1236" i="1" s="1"/>
  <c r="J1256" i="1"/>
  <c r="I1256" i="1"/>
  <c r="K1256" i="1" s="1"/>
  <c r="L1256" i="1" s="1"/>
  <c r="N1340" i="1"/>
  <c r="P1340" i="1" s="1"/>
  <c r="Q1340" i="1" s="1"/>
  <c r="O1340" i="1"/>
  <c r="D1390" i="1"/>
  <c r="I1083" i="1"/>
  <c r="K1083" i="1" s="1"/>
  <c r="L1083" i="1" s="1"/>
  <c r="J1085" i="1"/>
  <c r="I1086" i="1"/>
  <c r="K1086" i="1" s="1"/>
  <c r="L1086" i="1" s="1"/>
  <c r="N1102" i="1"/>
  <c r="P1102" i="1" s="1"/>
  <c r="Q1102" i="1" s="1"/>
  <c r="J1104" i="1"/>
  <c r="I1104" i="1"/>
  <c r="K1104" i="1" s="1"/>
  <c r="L1104" i="1" s="1"/>
  <c r="D1110" i="1"/>
  <c r="D1118" i="1"/>
  <c r="D1130" i="1"/>
  <c r="D1137" i="1"/>
  <c r="D1147" i="1"/>
  <c r="O1202" i="1"/>
  <c r="N1202" i="1"/>
  <c r="P1202" i="1" s="1"/>
  <c r="Q1202" i="1" s="1"/>
  <c r="O1210" i="1"/>
  <c r="N1210" i="1"/>
  <c r="P1210" i="1" s="1"/>
  <c r="Q1210" i="1" s="1"/>
  <c r="J1229" i="1"/>
  <c r="I1229" i="1"/>
  <c r="K1229" i="1" s="1"/>
  <c r="L1229" i="1" s="1"/>
  <c r="O1250" i="1"/>
  <c r="N1250" i="1"/>
  <c r="P1250" i="1" s="1"/>
  <c r="Q1250" i="1" s="1"/>
  <c r="J1375" i="1"/>
  <c r="I1375" i="1"/>
  <c r="K1375" i="1" s="1"/>
  <c r="L1375" i="1" s="1"/>
  <c r="O1432" i="1"/>
  <c r="N1432" i="1"/>
  <c r="P1432" i="1" s="1"/>
  <c r="Q1432" i="1" s="1"/>
  <c r="J1269" i="1"/>
  <c r="I1269" i="1"/>
  <c r="K1269" i="1" s="1"/>
  <c r="L1269" i="1" s="1"/>
  <c r="N1277" i="1"/>
  <c r="P1277" i="1" s="1"/>
  <c r="Q1277" i="1" s="1"/>
  <c r="O1277" i="1"/>
  <c r="O1280" i="1"/>
  <c r="N1280" i="1"/>
  <c r="P1280" i="1" s="1"/>
  <c r="Q1280" i="1" s="1"/>
  <c r="N1317" i="1"/>
  <c r="P1317" i="1" s="1"/>
  <c r="Q1317" i="1" s="1"/>
  <c r="O1317" i="1"/>
  <c r="J1350" i="1"/>
  <c r="I1350" i="1"/>
  <c r="K1350" i="1" s="1"/>
  <c r="L1350" i="1" s="1"/>
  <c r="D1372" i="1"/>
  <c r="D1393" i="1"/>
  <c r="I1396" i="1"/>
  <c r="K1396" i="1" s="1"/>
  <c r="L1396" i="1" s="1"/>
  <c r="J1396" i="1"/>
  <c r="J1420" i="1"/>
  <c r="I1420" i="1"/>
  <c r="K1420" i="1" s="1"/>
  <c r="L1420" i="1" s="1"/>
  <c r="D1431" i="1"/>
  <c r="O1435" i="1"/>
  <c r="N1435" i="1"/>
  <c r="P1435" i="1" s="1"/>
  <c r="Q1435" i="1" s="1"/>
  <c r="O1448" i="1"/>
  <c r="N1448" i="1"/>
  <c r="P1448" i="1" s="1"/>
  <c r="Q1448" i="1" s="1"/>
  <c r="O1211" i="1"/>
  <c r="I1213" i="1"/>
  <c r="K1213" i="1" s="1"/>
  <c r="L1213" i="1" s="1"/>
  <c r="J1214" i="1"/>
  <c r="D1226" i="1"/>
  <c r="I1231" i="1"/>
  <c r="K1231" i="1" s="1"/>
  <c r="L1231" i="1" s="1"/>
  <c r="D1266" i="1"/>
  <c r="D1302" i="1"/>
  <c r="O1305" i="1"/>
  <c r="J1326" i="1"/>
  <c r="I1326" i="1"/>
  <c r="K1326" i="1" s="1"/>
  <c r="L1326" i="1" s="1"/>
  <c r="D1331" i="1"/>
  <c r="D1365" i="1"/>
  <c r="O1366" i="1"/>
  <c r="N1366" i="1"/>
  <c r="P1366" i="1" s="1"/>
  <c r="Q1366" i="1" s="1"/>
  <c r="I1386" i="1"/>
  <c r="K1386" i="1" s="1"/>
  <c r="L1386" i="1" s="1"/>
  <c r="J1386" i="1"/>
  <c r="I1393" i="1"/>
  <c r="K1393" i="1" s="1"/>
  <c r="L1393" i="1" s="1"/>
  <c r="J1393" i="1"/>
  <c r="O1415" i="1"/>
  <c r="N1415" i="1"/>
  <c r="P1415" i="1" s="1"/>
  <c r="Q1415" i="1" s="1"/>
  <c r="N1437" i="1"/>
  <c r="P1437" i="1" s="1"/>
  <c r="Q1437" i="1" s="1"/>
  <c r="O1437" i="1"/>
  <c r="D1452" i="1"/>
  <c r="I1462" i="1"/>
  <c r="K1462" i="1" s="1"/>
  <c r="L1462" i="1" s="1"/>
  <c r="D1157" i="1"/>
  <c r="N1161" i="1"/>
  <c r="P1161" i="1" s="1"/>
  <c r="Q1161" i="1" s="1"/>
  <c r="I1165" i="1"/>
  <c r="K1165" i="1" s="1"/>
  <c r="L1165" i="1" s="1"/>
  <c r="O1168" i="1"/>
  <c r="I1192" i="1"/>
  <c r="K1192" i="1" s="1"/>
  <c r="L1192" i="1" s="1"/>
  <c r="D1195" i="1"/>
  <c r="N1197" i="1"/>
  <c r="P1197" i="1" s="1"/>
  <c r="Q1197" i="1" s="1"/>
  <c r="D1242" i="1"/>
  <c r="O1267" i="1"/>
  <c r="N1269" i="1"/>
  <c r="P1269" i="1" s="1"/>
  <c r="Q1269" i="1" s="1"/>
  <c r="J1282" i="1"/>
  <c r="I1282" i="1"/>
  <c r="K1282" i="1" s="1"/>
  <c r="L1282" i="1" s="1"/>
  <c r="O1289" i="1"/>
  <c r="N1293" i="1"/>
  <c r="P1293" i="1" s="1"/>
  <c r="Q1293" i="1" s="1"/>
  <c r="O1293" i="1"/>
  <c r="I1304" i="1"/>
  <c r="K1304" i="1" s="1"/>
  <c r="L1304" i="1" s="1"/>
  <c r="J1304" i="1"/>
  <c r="D1306" i="1"/>
  <c r="D1313" i="1"/>
  <c r="J1316" i="1"/>
  <c r="I1316" i="1"/>
  <c r="K1316" i="1" s="1"/>
  <c r="L1316" i="1" s="1"/>
  <c r="I1321" i="1"/>
  <c r="K1321" i="1" s="1"/>
  <c r="L1321" i="1" s="1"/>
  <c r="I1372" i="1"/>
  <c r="K1372" i="1" s="1"/>
  <c r="L1372" i="1" s="1"/>
  <c r="J1374" i="1"/>
  <c r="I1374" i="1"/>
  <c r="K1374" i="1" s="1"/>
  <c r="L1374" i="1" s="1"/>
  <c r="D1380" i="1"/>
  <c r="N1388" i="1"/>
  <c r="P1388" i="1" s="1"/>
  <c r="Q1388" i="1" s="1"/>
  <c r="O1388" i="1"/>
  <c r="O1417" i="1"/>
  <c r="N1417" i="1"/>
  <c r="P1417" i="1" s="1"/>
  <c r="Q1417" i="1" s="1"/>
  <c r="D1422" i="1"/>
  <c r="J1428" i="1"/>
  <c r="I1428" i="1"/>
  <c r="K1428" i="1" s="1"/>
  <c r="L1428" i="1" s="1"/>
  <c r="D1430" i="1"/>
  <c r="D1436" i="1"/>
  <c r="O1240" i="1"/>
  <c r="I1245" i="1"/>
  <c r="K1245" i="1" s="1"/>
  <c r="L1245" i="1" s="1"/>
  <c r="I1284" i="1"/>
  <c r="K1284" i="1" s="1"/>
  <c r="L1284" i="1" s="1"/>
  <c r="I1288" i="1"/>
  <c r="K1288" i="1" s="1"/>
  <c r="L1288" i="1" s="1"/>
  <c r="D1290" i="1"/>
  <c r="D1315" i="1"/>
  <c r="J1323" i="1"/>
  <c r="I1323" i="1"/>
  <c r="K1323" i="1" s="1"/>
  <c r="L1323" i="1" s="1"/>
  <c r="J1331" i="1"/>
  <c r="I1331" i="1"/>
  <c r="K1331" i="1" s="1"/>
  <c r="L1331" i="1" s="1"/>
  <c r="J1395" i="1"/>
  <c r="I1395" i="1"/>
  <c r="K1395" i="1" s="1"/>
  <c r="L1395" i="1" s="1"/>
  <c r="O1398" i="1"/>
  <c r="N1398" i="1"/>
  <c r="P1398" i="1" s="1"/>
  <c r="Q1398" i="1" s="1"/>
  <c r="N1153" i="1"/>
  <c r="P1153" i="1" s="1"/>
  <c r="Q1153" i="1" s="1"/>
  <c r="D1167" i="1"/>
  <c r="J1171" i="1"/>
  <c r="O1184" i="1"/>
  <c r="N1217" i="1"/>
  <c r="P1217" i="1" s="1"/>
  <c r="Q1217" i="1" s="1"/>
  <c r="O1266" i="1"/>
  <c r="N1266" i="1"/>
  <c r="P1266" i="1" s="1"/>
  <c r="Q1266" i="1" s="1"/>
  <c r="I1274" i="1"/>
  <c r="K1274" i="1" s="1"/>
  <c r="L1274" i="1" s="1"/>
  <c r="D1283" i="1"/>
  <c r="D1294" i="1"/>
  <c r="O1304" i="1"/>
  <c r="N1304" i="1"/>
  <c r="P1304" i="1" s="1"/>
  <c r="Q1304" i="1" s="1"/>
  <c r="N1321" i="1"/>
  <c r="P1321" i="1" s="1"/>
  <c r="Q1321" i="1" s="1"/>
  <c r="D1327" i="1"/>
  <c r="N1335" i="1"/>
  <c r="P1335" i="1" s="1"/>
  <c r="Q1335" i="1" s="1"/>
  <c r="O1335" i="1"/>
  <c r="O1339" i="1"/>
  <c r="N1347" i="1"/>
  <c r="P1347" i="1" s="1"/>
  <c r="Q1347" i="1" s="1"/>
  <c r="D1373" i="1"/>
  <c r="J1400" i="1"/>
  <c r="I1400" i="1"/>
  <c r="K1400" i="1" s="1"/>
  <c r="L1400" i="1" s="1"/>
  <c r="N1408" i="1"/>
  <c r="P1408" i="1" s="1"/>
  <c r="Q1408" i="1" s="1"/>
  <c r="J1419" i="1"/>
  <c r="I1419" i="1"/>
  <c r="K1419" i="1" s="1"/>
  <c r="L1419" i="1" s="1"/>
  <c r="J1443" i="1"/>
  <c r="I1443" i="1"/>
  <c r="K1443" i="1" s="1"/>
  <c r="L1443" i="1" s="1"/>
  <c r="O1444" i="1"/>
  <c r="N1444" i="1"/>
  <c r="P1444" i="1" s="1"/>
  <c r="Q1444" i="1" s="1"/>
  <c r="J1454" i="1"/>
  <c r="I1454" i="1"/>
  <c r="K1454" i="1" s="1"/>
  <c r="L1454" i="1" s="1"/>
  <c r="J1470" i="1"/>
  <c r="I1470" i="1"/>
  <c r="K1470" i="1" s="1"/>
  <c r="L1470" i="1" s="1"/>
  <c r="O1255" i="1"/>
  <c r="N1255" i="1"/>
  <c r="P1255" i="1" s="1"/>
  <c r="Q1255" i="1" s="1"/>
  <c r="J1258" i="1"/>
  <c r="I1258" i="1"/>
  <c r="K1258" i="1" s="1"/>
  <c r="L1258" i="1" s="1"/>
  <c r="O1268" i="1"/>
  <c r="N1268" i="1"/>
  <c r="P1268" i="1" s="1"/>
  <c r="Q1268" i="1" s="1"/>
  <c r="O1271" i="1"/>
  <c r="N1271" i="1"/>
  <c r="P1271" i="1" s="1"/>
  <c r="Q1271" i="1" s="1"/>
  <c r="D1286" i="1"/>
  <c r="N1288" i="1"/>
  <c r="P1288" i="1" s="1"/>
  <c r="Q1288" i="1" s="1"/>
  <c r="O1288" i="1"/>
  <c r="D1307" i="1"/>
  <c r="O1313" i="1"/>
  <c r="N1313" i="1"/>
  <c r="P1313" i="1" s="1"/>
  <c r="Q1313" i="1" s="1"/>
  <c r="D1340" i="1"/>
  <c r="J1369" i="1"/>
  <c r="I1369" i="1"/>
  <c r="K1369" i="1" s="1"/>
  <c r="L1369" i="1" s="1"/>
  <c r="N1383" i="1"/>
  <c r="P1383" i="1" s="1"/>
  <c r="Q1383" i="1" s="1"/>
  <c r="O1383" i="1"/>
  <c r="O1389" i="1"/>
  <c r="N1389" i="1"/>
  <c r="P1389" i="1" s="1"/>
  <c r="Q1389" i="1" s="1"/>
  <c r="O1400" i="1"/>
  <c r="N1400" i="1"/>
  <c r="P1400" i="1" s="1"/>
  <c r="Q1400" i="1" s="1"/>
  <c r="O1433" i="1"/>
  <c r="N1433" i="1"/>
  <c r="P1433" i="1" s="1"/>
  <c r="Q1433" i="1" s="1"/>
  <c r="O1436" i="1"/>
  <c r="N1436" i="1"/>
  <c r="P1436" i="1" s="1"/>
  <c r="Q1436" i="1" s="1"/>
  <c r="D1460" i="1"/>
  <c r="D1465" i="1"/>
  <c r="J1203" i="1"/>
  <c r="O1208" i="1"/>
  <c r="I1220" i="1"/>
  <c r="K1220" i="1" s="1"/>
  <c r="L1220" i="1" s="1"/>
  <c r="D1248" i="1"/>
  <c r="I1250" i="1"/>
  <c r="K1250" i="1" s="1"/>
  <c r="L1250" i="1" s="1"/>
  <c r="D1256" i="1"/>
  <c r="D1257" i="1"/>
  <c r="D1273" i="1"/>
  <c r="J1292" i="1"/>
  <c r="J1308" i="1"/>
  <c r="O1320" i="1"/>
  <c r="N1320" i="1"/>
  <c r="P1320" i="1" s="1"/>
  <c r="Q1320" i="1" s="1"/>
  <c r="J1327" i="1"/>
  <c r="D1336" i="1"/>
  <c r="I1343" i="1"/>
  <c r="K1343" i="1" s="1"/>
  <c r="L1343" i="1" s="1"/>
  <c r="J1343" i="1"/>
  <c r="J1346" i="1"/>
  <c r="D1350" i="1"/>
  <c r="J1359" i="1"/>
  <c r="I1359" i="1"/>
  <c r="K1359" i="1" s="1"/>
  <c r="L1359" i="1" s="1"/>
  <c r="N1419" i="1"/>
  <c r="P1419" i="1" s="1"/>
  <c r="Q1419" i="1" s="1"/>
  <c r="D1425" i="1"/>
  <c r="D1445" i="1"/>
  <c r="D1448" i="1"/>
  <c r="J1451" i="1"/>
  <c r="I1451" i="1"/>
  <c r="K1451" i="1" s="1"/>
  <c r="L1451" i="1" s="1"/>
  <c r="N1264" i="1"/>
  <c r="P1264" i="1" s="1"/>
  <c r="Q1264" i="1" s="1"/>
  <c r="N1287" i="1"/>
  <c r="P1287" i="1" s="1"/>
  <c r="Q1287" i="1" s="1"/>
  <c r="O1324" i="1"/>
  <c r="N1342" i="1"/>
  <c r="P1342" i="1" s="1"/>
  <c r="Q1342" i="1" s="1"/>
  <c r="O1367" i="1"/>
  <c r="N1372" i="1"/>
  <c r="P1372" i="1" s="1"/>
  <c r="Q1372" i="1" s="1"/>
  <c r="D1375" i="1"/>
  <c r="I1383" i="1"/>
  <c r="K1383" i="1" s="1"/>
  <c r="L1383" i="1" s="1"/>
  <c r="D1386" i="1"/>
  <c r="I1392" i="1"/>
  <c r="K1392" i="1" s="1"/>
  <c r="L1392" i="1" s="1"/>
  <c r="N1397" i="1"/>
  <c r="P1397" i="1" s="1"/>
  <c r="Q1397" i="1" s="1"/>
  <c r="I1398" i="1"/>
  <c r="K1398" i="1" s="1"/>
  <c r="L1398" i="1" s="1"/>
  <c r="I1401" i="1"/>
  <c r="K1401" i="1" s="1"/>
  <c r="L1401" i="1" s="1"/>
  <c r="N1402" i="1"/>
  <c r="P1402" i="1" s="1"/>
  <c r="Q1402" i="1" s="1"/>
  <c r="N1403" i="1"/>
  <c r="P1403" i="1" s="1"/>
  <c r="Q1403" i="1" s="1"/>
  <c r="N1405" i="1"/>
  <c r="P1405" i="1" s="1"/>
  <c r="Q1405" i="1" s="1"/>
  <c r="N1406" i="1"/>
  <c r="P1406" i="1" s="1"/>
  <c r="Q1406" i="1" s="1"/>
  <c r="D1408" i="1"/>
  <c r="D1412" i="1"/>
  <c r="I1413" i="1"/>
  <c r="K1413" i="1" s="1"/>
  <c r="L1413" i="1" s="1"/>
  <c r="D1418" i="1"/>
  <c r="N1420" i="1"/>
  <c r="P1420" i="1" s="1"/>
  <c r="Q1420" i="1" s="1"/>
  <c r="O1421" i="1"/>
  <c r="N1446" i="1"/>
  <c r="P1446" i="1" s="1"/>
  <c r="Q1446" i="1" s="1"/>
  <c r="N1449" i="1"/>
  <c r="P1449" i="1" s="1"/>
  <c r="Q1449" i="1" s="1"/>
  <c r="O1450" i="1"/>
  <c r="I1455" i="1"/>
  <c r="K1455" i="1" s="1"/>
  <c r="L1455" i="1" s="1"/>
  <c r="N1462" i="1"/>
  <c r="P1462" i="1" s="1"/>
  <c r="Q1462" i="1" s="1"/>
  <c r="O1468" i="1"/>
  <c r="N1263" i="1"/>
  <c r="P1263" i="1" s="1"/>
  <c r="Q1263" i="1" s="1"/>
  <c r="N1371" i="1"/>
  <c r="P1371" i="1" s="1"/>
  <c r="Q1371" i="1" s="1"/>
  <c r="J1399" i="1"/>
  <c r="J1404" i="1"/>
  <c r="I1417" i="1"/>
  <c r="K1417" i="1" s="1"/>
  <c r="L1417" i="1" s="1"/>
  <c r="D1420" i="1"/>
  <c r="N1422" i="1"/>
  <c r="P1422" i="1" s="1"/>
  <c r="Q1422" i="1" s="1"/>
  <c r="J1424" i="1"/>
  <c r="I1425" i="1"/>
  <c r="K1425" i="1" s="1"/>
  <c r="L1425" i="1" s="1"/>
  <c r="D1428" i="1"/>
  <c r="I1430" i="1"/>
  <c r="K1430" i="1" s="1"/>
  <c r="L1430" i="1" s="1"/>
  <c r="J1432" i="1"/>
  <c r="I1442" i="1"/>
  <c r="K1442" i="1" s="1"/>
  <c r="L1442" i="1" s="1"/>
  <c r="N1470" i="1"/>
  <c r="P1470" i="1" s="1"/>
  <c r="Q1470" i="1" s="1"/>
  <c r="I1465" i="1"/>
  <c r="K1465" i="1" s="1"/>
  <c r="L1465" i="1" s="1"/>
  <c r="O1455" i="1"/>
  <c r="J1466" i="1"/>
  <c r="D1468" i="1"/>
  <c r="G3" i="1"/>
  <c r="D284" i="1"/>
  <c r="D432" i="1"/>
  <c r="D7" i="1"/>
  <c r="N10" i="1"/>
  <c r="P10" i="1" s="1"/>
  <c r="Q10" i="1" s="1"/>
  <c r="D11" i="1"/>
  <c r="N13" i="1"/>
  <c r="P13" i="1" s="1"/>
  <c r="Q13" i="1" s="1"/>
  <c r="I16" i="1"/>
  <c r="K16" i="1" s="1"/>
  <c r="L16" i="1" s="1"/>
  <c r="D19" i="1"/>
  <c r="N21" i="1"/>
  <c r="P21" i="1" s="1"/>
  <c r="Q21" i="1" s="1"/>
  <c r="I24" i="1"/>
  <c r="K24" i="1" s="1"/>
  <c r="L24" i="1" s="1"/>
  <c r="D27" i="1"/>
  <c r="N29" i="1"/>
  <c r="P29" i="1" s="1"/>
  <c r="Q29" i="1" s="1"/>
  <c r="I32" i="1"/>
  <c r="K32" i="1" s="1"/>
  <c r="L32" i="1" s="1"/>
  <c r="D35" i="1"/>
  <c r="N37" i="1"/>
  <c r="P37" i="1" s="1"/>
  <c r="Q37" i="1" s="1"/>
  <c r="I40" i="1"/>
  <c r="K40" i="1" s="1"/>
  <c r="L40" i="1" s="1"/>
  <c r="D43" i="1"/>
  <c r="N45" i="1"/>
  <c r="P45" i="1" s="1"/>
  <c r="Q45" i="1" s="1"/>
  <c r="I48" i="1"/>
  <c r="K48" i="1" s="1"/>
  <c r="L48" i="1" s="1"/>
  <c r="D51" i="1"/>
  <c r="N53" i="1"/>
  <c r="P53" i="1" s="1"/>
  <c r="Q53" i="1" s="1"/>
  <c r="I56" i="1"/>
  <c r="K56" i="1" s="1"/>
  <c r="L56" i="1" s="1"/>
  <c r="D59" i="1"/>
  <c r="N61" i="1"/>
  <c r="P61" i="1" s="1"/>
  <c r="Q61" i="1" s="1"/>
  <c r="I64" i="1"/>
  <c r="K64" i="1" s="1"/>
  <c r="L64" i="1" s="1"/>
  <c r="D67" i="1"/>
  <c r="N69" i="1"/>
  <c r="P69" i="1" s="1"/>
  <c r="Q69" i="1" s="1"/>
  <c r="I72" i="1"/>
  <c r="K72" i="1" s="1"/>
  <c r="L72" i="1" s="1"/>
  <c r="D75" i="1"/>
  <c r="N77" i="1"/>
  <c r="P77" i="1" s="1"/>
  <c r="Q77" i="1" s="1"/>
  <c r="I80" i="1"/>
  <c r="K80" i="1" s="1"/>
  <c r="L80" i="1" s="1"/>
  <c r="D83" i="1"/>
  <c r="N85" i="1"/>
  <c r="P85" i="1" s="1"/>
  <c r="Q85" i="1" s="1"/>
  <c r="I88" i="1"/>
  <c r="K88" i="1" s="1"/>
  <c r="L88" i="1" s="1"/>
  <c r="D91" i="1"/>
  <c r="N93" i="1"/>
  <c r="P93" i="1" s="1"/>
  <c r="Q93" i="1" s="1"/>
  <c r="I96" i="1"/>
  <c r="K96" i="1" s="1"/>
  <c r="L96" i="1" s="1"/>
  <c r="D99" i="1"/>
  <c r="N101" i="1"/>
  <c r="P101" i="1" s="1"/>
  <c r="Q101" i="1" s="1"/>
  <c r="I104" i="1"/>
  <c r="K104" i="1" s="1"/>
  <c r="L104" i="1" s="1"/>
  <c r="D107" i="1"/>
  <c r="N109" i="1"/>
  <c r="P109" i="1" s="1"/>
  <c r="Q109" i="1" s="1"/>
  <c r="I112" i="1"/>
  <c r="K112" i="1" s="1"/>
  <c r="L112" i="1" s="1"/>
  <c r="D115" i="1"/>
  <c r="N117" i="1"/>
  <c r="P117" i="1" s="1"/>
  <c r="Q117" i="1" s="1"/>
  <c r="I120" i="1"/>
  <c r="K120" i="1" s="1"/>
  <c r="L120" i="1" s="1"/>
  <c r="D123" i="1"/>
  <c r="N125" i="1"/>
  <c r="P125" i="1" s="1"/>
  <c r="Q125" i="1" s="1"/>
  <c r="I128" i="1"/>
  <c r="K128" i="1" s="1"/>
  <c r="L128" i="1" s="1"/>
  <c r="D131" i="1"/>
  <c r="N133" i="1"/>
  <c r="P133" i="1" s="1"/>
  <c r="Q133" i="1" s="1"/>
  <c r="I136" i="1"/>
  <c r="K136" i="1" s="1"/>
  <c r="L136" i="1" s="1"/>
  <c r="D139" i="1"/>
  <c r="N141" i="1"/>
  <c r="P141" i="1" s="1"/>
  <c r="Q141" i="1" s="1"/>
  <c r="I144" i="1"/>
  <c r="K144" i="1" s="1"/>
  <c r="L144" i="1" s="1"/>
  <c r="D147" i="1"/>
  <c r="N149" i="1"/>
  <c r="P149" i="1" s="1"/>
  <c r="Q149" i="1" s="1"/>
  <c r="I152" i="1"/>
  <c r="K152" i="1" s="1"/>
  <c r="L152" i="1" s="1"/>
  <c r="D155" i="1"/>
  <c r="N157" i="1"/>
  <c r="P157" i="1" s="1"/>
  <c r="Q157" i="1" s="1"/>
  <c r="I160" i="1"/>
  <c r="K160" i="1" s="1"/>
  <c r="L160" i="1" s="1"/>
  <c r="D163" i="1"/>
  <c r="N165" i="1"/>
  <c r="P165" i="1" s="1"/>
  <c r="Q165" i="1" s="1"/>
  <c r="I168" i="1"/>
  <c r="K168" i="1" s="1"/>
  <c r="L168" i="1" s="1"/>
  <c r="D171" i="1"/>
  <c r="N173" i="1"/>
  <c r="P173" i="1" s="1"/>
  <c r="Q173" i="1" s="1"/>
  <c r="I176" i="1"/>
  <c r="K176" i="1" s="1"/>
  <c r="L176" i="1" s="1"/>
  <c r="D179" i="1"/>
  <c r="N181" i="1"/>
  <c r="P181" i="1" s="1"/>
  <c r="Q181" i="1" s="1"/>
  <c r="N185" i="1"/>
  <c r="P185" i="1" s="1"/>
  <c r="Q185" i="1" s="1"/>
  <c r="O195" i="1"/>
  <c r="N195" i="1"/>
  <c r="P195" i="1" s="1"/>
  <c r="Q195" i="1" s="1"/>
  <c r="O197" i="1"/>
  <c r="J201" i="1"/>
  <c r="I201" i="1"/>
  <c r="K201" i="1" s="1"/>
  <c r="L201" i="1" s="1"/>
  <c r="D212" i="1"/>
  <c r="J217" i="1"/>
  <c r="I217" i="1"/>
  <c r="K217" i="1" s="1"/>
  <c r="L217" i="1" s="1"/>
  <c r="O222" i="1"/>
  <c r="N222" i="1"/>
  <c r="P222" i="1" s="1"/>
  <c r="Q222" i="1" s="1"/>
  <c r="D228" i="1"/>
  <c r="J249" i="1"/>
  <c r="I249" i="1"/>
  <c r="K249" i="1" s="1"/>
  <c r="L249" i="1" s="1"/>
  <c r="O286" i="1"/>
  <c r="N286" i="1"/>
  <c r="P286" i="1" s="1"/>
  <c r="Q286" i="1" s="1"/>
  <c r="J297" i="1"/>
  <c r="I297" i="1"/>
  <c r="K297" i="1" s="1"/>
  <c r="L297" i="1" s="1"/>
  <c r="D380" i="1"/>
  <c r="O538" i="1"/>
  <c r="N538" i="1"/>
  <c r="P538" i="1" s="1"/>
  <c r="Q538" i="1" s="1"/>
  <c r="I5" i="1"/>
  <c r="K5" i="1" s="1"/>
  <c r="O206" i="1"/>
  <c r="N206" i="1"/>
  <c r="P206" i="1" s="1"/>
  <c r="Q206" i="1" s="1"/>
  <c r="J241" i="1"/>
  <c r="I241" i="1"/>
  <c r="K241" i="1" s="1"/>
  <c r="L241" i="1" s="1"/>
  <c r="O262" i="1"/>
  <c r="N262" i="1"/>
  <c r="P262" i="1" s="1"/>
  <c r="Q262" i="1" s="1"/>
  <c r="J273" i="1"/>
  <c r="I273" i="1"/>
  <c r="K273" i="1" s="1"/>
  <c r="L273" i="1" s="1"/>
  <c r="J289" i="1"/>
  <c r="I289" i="1"/>
  <c r="K289" i="1" s="1"/>
  <c r="L289" i="1" s="1"/>
  <c r="J305" i="1"/>
  <c r="I305" i="1"/>
  <c r="K305" i="1" s="1"/>
  <c r="L305" i="1" s="1"/>
  <c r="D372" i="1"/>
  <c r="D388" i="1"/>
  <c r="D419" i="1"/>
  <c r="O310" i="1"/>
  <c r="N310" i="1"/>
  <c r="P310" i="1" s="1"/>
  <c r="Q310" i="1" s="1"/>
  <c r="J233" i="1"/>
  <c r="I233" i="1"/>
  <c r="K233" i="1" s="1"/>
  <c r="L233" i="1" s="1"/>
  <c r="O254" i="1"/>
  <c r="N254" i="1"/>
  <c r="P254" i="1" s="1"/>
  <c r="Q254" i="1" s="1"/>
  <c r="D292" i="1"/>
  <c r="J313" i="1"/>
  <c r="I313" i="1"/>
  <c r="K313" i="1" s="1"/>
  <c r="L313" i="1" s="1"/>
  <c r="O318" i="1"/>
  <c r="N318" i="1"/>
  <c r="P318" i="1" s="1"/>
  <c r="Q318" i="1" s="1"/>
  <c r="D324" i="1"/>
  <c r="J329" i="1"/>
  <c r="I329" i="1"/>
  <c r="K329" i="1" s="1"/>
  <c r="L329" i="1" s="1"/>
  <c r="O334" i="1"/>
  <c r="N334" i="1"/>
  <c r="P334" i="1" s="1"/>
  <c r="Q334" i="1" s="1"/>
  <c r="D340" i="1"/>
  <c r="J345" i="1"/>
  <c r="I345" i="1"/>
  <c r="K345" i="1" s="1"/>
  <c r="L345" i="1" s="1"/>
  <c r="O350" i="1"/>
  <c r="N350" i="1"/>
  <c r="P350" i="1" s="1"/>
  <c r="Q350" i="1" s="1"/>
  <c r="D356" i="1"/>
  <c r="J361" i="1"/>
  <c r="I361" i="1"/>
  <c r="K361" i="1" s="1"/>
  <c r="L361" i="1" s="1"/>
  <c r="O366" i="1"/>
  <c r="N366" i="1"/>
  <c r="P366" i="1" s="1"/>
  <c r="Q366" i="1" s="1"/>
  <c r="O476" i="1"/>
  <c r="N476" i="1"/>
  <c r="P476" i="1" s="1"/>
  <c r="Q476" i="1" s="1"/>
  <c r="J257" i="1"/>
  <c r="I257" i="1"/>
  <c r="K257" i="1" s="1"/>
  <c r="L257" i="1" s="1"/>
  <c r="I6" i="1"/>
  <c r="K6" i="1" s="1"/>
  <c r="L6" i="1" s="1"/>
  <c r="I10" i="1"/>
  <c r="K10" i="1" s="1"/>
  <c r="L10" i="1" s="1"/>
  <c r="I13" i="1"/>
  <c r="K13" i="1" s="1"/>
  <c r="L13" i="1" s="1"/>
  <c r="D16" i="1"/>
  <c r="N18" i="1"/>
  <c r="P18" i="1" s="1"/>
  <c r="Q18" i="1" s="1"/>
  <c r="I21" i="1"/>
  <c r="K21" i="1" s="1"/>
  <c r="L21" i="1" s="1"/>
  <c r="D24" i="1"/>
  <c r="N26" i="1"/>
  <c r="P26" i="1" s="1"/>
  <c r="Q26" i="1" s="1"/>
  <c r="I29" i="1"/>
  <c r="K29" i="1" s="1"/>
  <c r="L29" i="1" s="1"/>
  <c r="D32" i="1"/>
  <c r="N34" i="1"/>
  <c r="P34" i="1" s="1"/>
  <c r="Q34" i="1" s="1"/>
  <c r="I37" i="1"/>
  <c r="K37" i="1" s="1"/>
  <c r="L37" i="1" s="1"/>
  <c r="D40" i="1"/>
  <c r="N42" i="1"/>
  <c r="P42" i="1" s="1"/>
  <c r="Q42" i="1" s="1"/>
  <c r="I45" i="1"/>
  <c r="K45" i="1" s="1"/>
  <c r="L45" i="1" s="1"/>
  <c r="D48" i="1"/>
  <c r="N50" i="1"/>
  <c r="P50" i="1" s="1"/>
  <c r="Q50" i="1" s="1"/>
  <c r="I53" i="1"/>
  <c r="K53" i="1" s="1"/>
  <c r="L53" i="1" s="1"/>
  <c r="D56" i="1"/>
  <c r="N58" i="1"/>
  <c r="P58" i="1" s="1"/>
  <c r="Q58" i="1" s="1"/>
  <c r="I61" i="1"/>
  <c r="K61" i="1" s="1"/>
  <c r="L61" i="1" s="1"/>
  <c r="D64" i="1"/>
  <c r="N66" i="1"/>
  <c r="P66" i="1" s="1"/>
  <c r="Q66" i="1" s="1"/>
  <c r="I69" i="1"/>
  <c r="K69" i="1" s="1"/>
  <c r="L69" i="1" s="1"/>
  <c r="D72" i="1"/>
  <c r="N74" i="1"/>
  <c r="P74" i="1" s="1"/>
  <c r="Q74" i="1" s="1"/>
  <c r="I77" i="1"/>
  <c r="K77" i="1" s="1"/>
  <c r="L77" i="1" s="1"/>
  <c r="D80" i="1"/>
  <c r="N82" i="1"/>
  <c r="P82" i="1" s="1"/>
  <c r="Q82" i="1" s="1"/>
  <c r="I85" i="1"/>
  <c r="K85" i="1" s="1"/>
  <c r="L85" i="1" s="1"/>
  <c r="D88" i="1"/>
  <c r="N90" i="1"/>
  <c r="P90" i="1" s="1"/>
  <c r="Q90" i="1" s="1"/>
  <c r="I93" i="1"/>
  <c r="K93" i="1" s="1"/>
  <c r="L93" i="1" s="1"/>
  <c r="D96" i="1"/>
  <c r="N98" i="1"/>
  <c r="P98" i="1" s="1"/>
  <c r="Q98" i="1" s="1"/>
  <c r="I101" i="1"/>
  <c r="K101" i="1" s="1"/>
  <c r="L101" i="1" s="1"/>
  <c r="D104" i="1"/>
  <c r="N106" i="1"/>
  <c r="P106" i="1" s="1"/>
  <c r="Q106" i="1" s="1"/>
  <c r="I109" i="1"/>
  <c r="K109" i="1" s="1"/>
  <c r="L109" i="1" s="1"/>
  <c r="D112" i="1"/>
  <c r="N114" i="1"/>
  <c r="P114" i="1" s="1"/>
  <c r="Q114" i="1" s="1"/>
  <c r="I117" i="1"/>
  <c r="K117" i="1" s="1"/>
  <c r="L117" i="1" s="1"/>
  <c r="D120" i="1"/>
  <c r="N122" i="1"/>
  <c r="P122" i="1" s="1"/>
  <c r="Q122" i="1" s="1"/>
  <c r="I125" i="1"/>
  <c r="K125" i="1" s="1"/>
  <c r="L125" i="1" s="1"/>
  <c r="D128" i="1"/>
  <c r="N130" i="1"/>
  <c r="P130" i="1" s="1"/>
  <c r="Q130" i="1" s="1"/>
  <c r="I133" i="1"/>
  <c r="K133" i="1" s="1"/>
  <c r="L133" i="1" s="1"/>
  <c r="D136" i="1"/>
  <c r="N138" i="1"/>
  <c r="P138" i="1" s="1"/>
  <c r="Q138" i="1" s="1"/>
  <c r="I141" i="1"/>
  <c r="K141" i="1" s="1"/>
  <c r="L141" i="1" s="1"/>
  <c r="D144" i="1"/>
  <c r="N146" i="1"/>
  <c r="P146" i="1" s="1"/>
  <c r="Q146" i="1" s="1"/>
  <c r="I149" i="1"/>
  <c r="K149" i="1" s="1"/>
  <c r="L149" i="1" s="1"/>
  <c r="D152" i="1"/>
  <c r="N154" i="1"/>
  <c r="P154" i="1" s="1"/>
  <c r="Q154" i="1" s="1"/>
  <c r="I157" i="1"/>
  <c r="K157" i="1" s="1"/>
  <c r="L157" i="1" s="1"/>
  <c r="D160" i="1"/>
  <c r="N162" i="1"/>
  <c r="P162" i="1" s="1"/>
  <c r="Q162" i="1" s="1"/>
  <c r="I165" i="1"/>
  <c r="K165" i="1" s="1"/>
  <c r="L165" i="1" s="1"/>
  <c r="D168" i="1"/>
  <c r="N170" i="1"/>
  <c r="P170" i="1" s="1"/>
  <c r="Q170" i="1" s="1"/>
  <c r="I173" i="1"/>
  <c r="K173" i="1" s="1"/>
  <c r="L173" i="1" s="1"/>
  <c r="D176" i="1"/>
  <c r="N178" i="1"/>
  <c r="P178" i="1" s="1"/>
  <c r="Q178" i="1" s="1"/>
  <c r="I181" i="1"/>
  <c r="K181" i="1" s="1"/>
  <c r="L181" i="1" s="1"/>
  <c r="N184" i="1"/>
  <c r="P184" i="1" s="1"/>
  <c r="Q184" i="1" s="1"/>
  <c r="D187" i="1"/>
  <c r="O187" i="1"/>
  <c r="D189" i="1"/>
  <c r="J190" i="1"/>
  <c r="N191" i="1"/>
  <c r="P191" i="1" s="1"/>
  <c r="Q191" i="1" s="1"/>
  <c r="J200" i="1"/>
  <c r="I200" i="1"/>
  <c r="K200" i="1" s="1"/>
  <c r="L200" i="1" s="1"/>
  <c r="O246" i="1"/>
  <c r="N246" i="1"/>
  <c r="P246" i="1" s="1"/>
  <c r="Q246" i="1" s="1"/>
  <c r="D268" i="1"/>
  <c r="D300" i="1"/>
  <c r="J377" i="1"/>
  <c r="I377" i="1"/>
  <c r="K377" i="1" s="1"/>
  <c r="L377" i="1" s="1"/>
  <c r="O382" i="1"/>
  <c r="N382" i="1"/>
  <c r="P382" i="1" s="1"/>
  <c r="Q382" i="1" s="1"/>
  <c r="N420" i="1"/>
  <c r="P420" i="1" s="1"/>
  <c r="Q420" i="1" s="1"/>
  <c r="O420" i="1"/>
  <c r="D434" i="1"/>
  <c r="O691" i="1"/>
  <c r="N691" i="1"/>
  <c r="P691" i="1" s="1"/>
  <c r="Q691" i="1" s="1"/>
  <c r="D5" i="1"/>
  <c r="N8" i="1"/>
  <c r="P8" i="1" s="1"/>
  <c r="D9" i="1"/>
  <c r="D204" i="1"/>
  <c r="J209" i="1"/>
  <c r="I209" i="1"/>
  <c r="K209" i="1" s="1"/>
  <c r="L209" i="1" s="1"/>
  <c r="O214" i="1"/>
  <c r="N214" i="1"/>
  <c r="P214" i="1" s="1"/>
  <c r="Q214" i="1" s="1"/>
  <c r="D220" i="1"/>
  <c r="J225" i="1"/>
  <c r="I225" i="1"/>
  <c r="K225" i="1" s="1"/>
  <c r="L225" i="1" s="1"/>
  <c r="O238" i="1"/>
  <c r="N238" i="1"/>
  <c r="P238" i="1" s="1"/>
  <c r="Q238" i="1" s="1"/>
  <c r="D260" i="1"/>
  <c r="D276" i="1"/>
  <c r="D308" i="1"/>
  <c r="D416" i="1"/>
  <c r="D236" i="1"/>
  <c r="J198" i="1"/>
  <c r="I198" i="1"/>
  <c r="K198" i="1" s="1"/>
  <c r="L198" i="1" s="1"/>
  <c r="O230" i="1"/>
  <c r="N230" i="1"/>
  <c r="P230" i="1" s="1"/>
  <c r="Q230" i="1" s="1"/>
  <c r="D252" i="1"/>
  <c r="O278" i="1"/>
  <c r="N278" i="1"/>
  <c r="P278" i="1" s="1"/>
  <c r="Q278" i="1" s="1"/>
  <c r="O294" i="1"/>
  <c r="N294" i="1"/>
  <c r="P294" i="1" s="1"/>
  <c r="Q294" i="1" s="1"/>
  <c r="D244" i="1"/>
  <c r="J265" i="1"/>
  <c r="I265" i="1"/>
  <c r="K265" i="1" s="1"/>
  <c r="L265" i="1" s="1"/>
  <c r="O270" i="1"/>
  <c r="N270" i="1"/>
  <c r="P270" i="1" s="1"/>
  <c r="Q270" i="1" s="1"/>
  <c r="J281" i="1"/>
  <c r="I281" i="1"/>
  <c r="K281" i="1" s="1"/>
  <c r="L281" i="1" s="1"/>
  <c r="O302" i="1"/>
  <c r="N302" i="1"/>
  <c r="P302" i="1" s="1"/>
  <c r="Q302" i="1" s="1"/>
  <c r="D316" i="1"/>
  <c r="J321" i="1"/>
  <c r="I321" i="1"/>
  <c r="K321" i="1" s="1"/>
  <c r="L321" i="1" s="1"/>
  <c r="O326" i="1"/>
  <c r="N326" i="1"/>
  <c r="P326" i="1" s="1"/>
  <c r="Q326" i="1" s="1"/>
  <c r="D332" i="1"/>
  <c r="J337" i="1"/>
  <c r="I337" i="1"/>
  <c r="K337" i="1" s="1"/>
  <c r="L337" i="1" s="1"/>
  <c r="O342" i="1"/>
  <c r="N342" i="1"/>
  <c r="P342" i="1" s="1"/>
  <c r="Q342" i="1" s="1"/>
  <c r="D348" i="1"/>
  <c r="J353" i="1"/>
  <c r="I353" i="1"/>
  <c r="K353" i="1" s="1"/>
  <c r="L353" i="1" s="1"/>
  <c r="O358" i="1"/>
  <c r="N358" i="1"/>
  <c r="P358" i="1" s="1"/>
  <c r="Q358" i="1" s="1"/>
  <c r="D364" i="1"/>
  <c r="J369" i="1"/>
  <c r="I369" i="1"/>
  <c r="K369" i="1" s="1"/>
  <c r="L369" i="1" s="1"/>
  <c r="O374" i="1"/>
  <c r="N374" i="1"/>
  <c r="P374" i="1" s="1"/>
  <c r="Q374" i="1" s="1"/>
  <c r="J385" i="1"/>
  <c r="I385" i="1"/>
  <c r="K385" i="1" s="1"/>
  <c r="L385" i="1" s="1"/>
  <c r="J445" i="1"/>
  <c r="I445" i="1"/>
  <c r="K445" i="1" s="1"/>
  <c r="L445" i="1" s="1"/>
  <c r="J413" i="1"/>
  <c r="I413" i="1"/>
  <c r="K413" i="1" s="1"/>
  <c r="L413" i="1" s="1"/>
  <c r="O450" i="1"/>
  <c r="N450" i="1"/>
  <c r="P450" i="1" s="1"/>
  <c r="Q450" i="1" s="1"/>
  <c r="J463" i="1"/>
  <c r="I463" i="1"/>
  <c r="K463" i="1" s="1"/>
  <c r="L463" i="1" s="1"/>
  <c r="O484" i="1"/>
  <c r="N484" i="1"/>
  <c r="P484" i="1" s="1"/>
  <c r="Q484" i="1" s="1"/>
  <c r="D521" i="1"/>
  <c r="D203" i="1"/>
  <c r="N205" i="1"/>
  <c r="P205" i="1" s="1"/>
  <c r="Q205" i="1" s="1"/>
  <c r="I208" i="1"/>
  <c r="K208" i="1" s="1"/>
  <c r="L208" i="1" s="1"/>
  <c r="D211" i="1"/>
  <c r="N213" i="1"/>
  <c r="P213" i="1" s="1"/>
  <c r="Q213" i="1" s="1"/>
  <c r="I216" i="1"/>
  <c r="K216" i="1" s="1"/>
  <c r="L216" i="1" s="1"/>
  <c r="D219" i="1"/>
  <c r="N221" i="1"/>
  <c r="P221" i="1" s="1"/>
  <c r="Q221" i="1" s="1"/>
  <c r="I224" i="1"/>
  <c r="K224" i="1" s="1"/>
  <c r="L224" i="1" s="1"/>
  <c r="D227" i="1"/>
  <c r="N229" i="1"/>
  <c r="P229" i="1" s="1"/>
  <c r="Q229" i="1" s="1"/>
  <c r="I232" i="1"/>
  <c r="K232" i="1" s="1"/>
  <c r="L232" i="1" s="1"/>
  <c r="D235" i="1"/>
  <c r="N237" i="1"/>
  <c r="P237" i="1" s="1"/>
  <c r="Q237" i="1" s="1"/>
  <c r="I240" i="1"/>
  <c r="K240" i="1" s="1"/>
  <c r="L240" i="1" s="1"/>
  <c r="D243" i="1"/>
  <c r="N245" i="1"/>
  <c r="P245" i="1" s="1"/>
  <c r="Q245" i="1" s="1"/>
  <c r="I248" i="1"/>
  <c r="K248" i="1" s="1"/>
  <c r="L248" i="1" s="1"/>
  <c r="D251" i="1"/>
  <c r="N253" i="1"/>
  <c r="P253" i="1" s="1"/>
  <c r="Q253" i="1" s="1"/>
  <c r="I256" i="1"/>
  <c r="K256" i="1" s="1"/>
  <c r="L256" i="1" s="1"/>
  <c r="D259" i="1"/>
  <c r="N261" i="1"/>
  <c r="P261" i="1" s="1"/>
  <c r="Q261" i="1" s="1"/>
  <c r="I264" i="1"/>
  <c r="K264" i="1" s="1"/>
  <c r="L264" i="1" s="1"/>
  <c r="D267" i="1"/>
  <c r="N269" i="1"/>
  <c r="P269" i="1" s="1"/>
  <c r="Q269" i="1" s="1"/>
  <c r="I272" i="1"/>
  <c r="K272" i="1" s="1"/>
  <c r="L272" i="1" s="1"/>
  <c r="D275" i="1"/>
  <c r="N277" i="1"/>
  <c r="P277" i="1" s="1"/>
  <c r="Q277" i="1" s="1"/>
  <c r="I280" i="1"/>
  <c r="K280" i="1" s="1"/>
  <c r="L280" i="1" s="1"/>
  <c r="D283" i="1"/>
  <c r="N285" i="1"/>
  <c r="P285" i="1" s="1"/>
  <c r="Q285" i="1" s="1"/>
  <c r="I288" i="1"/>
  <c r="K288" i="1" s="1"/>
  <c r="L288" i="1" s="1"/>
  <c r="D291" i="1"/>
  <c r="N293" i="1"/>
  <c r="P293" i="1" s="1"/>
  <c r="Q293" i="1" s="1"/>
  <c r="I296" i="1"/>
  <c r="K296" i="1" s="1"/>
  <c r="L296" i="1" s="1"/>
  <c r="D299" i="1"/>
  <c r="N301" i="1"/>
  <c r="P301" i="1" s="1"/>
  <c r="Q301" i="1" s="1"/>
  <c r="I304" i="1"/>
  <c r="K304" i="1" s="1"/>
  <c r="L304" i="1" s="1"/>
  <c r="D307" i="1"/>
  <c r="N309" i="1"/>
  <c r="P309" i="1" s="1"/>
  <c r="Q309" i="1" s="1"/>
  <c r="I312" i="1"/>
  <c r="K312" i="1" s="1"/>
  <c r="L312" i="1" s="1"/>
  <c r="J397" i="1"/>
  <c r="I397" i="1"/>
  <c r="K397" i="1" s="1"/>
  <c r="L397" i="1" s="1"/>
  <c r="O410" i="1"/>
  <c r="N410" i="1"/>
  <c r="P410" i="1" s="1"/>
  <c r="Q410" i="1" s="1"/>
  <c r="I416" i="1"/>
  <c r="K416" i="1" s="1"/>
  <c r="L416" i="1" s="1"/>
  <c r="J429" i="1"/>
  <c r="I429" i="1"/>
  <c r="K429" i="1" s="1"/>
  <c r="L429" i="1" s="1"/>
  <c r="D440" i="1"/>
  <c r="O442" i="1"/>
  <c r="N442" i="1"/>
  <c r="P442" i="1" s="1"/>
  <c r="Q442" i="1" s="1"/>
  <c r="J471" i="1"/>
  <c r="I471" i="1"/>
  <c r="K471" i="1" s="1"/>
  <c r="L471" i="1" s="1"/>
  <c r="J534" i="1"/>
  <c r="I534" i="1"/>
  <c r="K534" i="1" s="1"/>
  <c r="L534" i="1" s="1"/>
  <c r="D553" i="1"/>
  <c r="O563" i="1"/>
  <c r="N563" i="1"/>
  <c r="P563" i="1" s="1"/>
  <c r="Q563" i="1" s="1"/>
  <c r="D400" i="1"/>
  <c r="D408" i="1"/>
  <c r="J431" i="1"/>
  <c r="O444" i="1"/>
  <c r="D458" i="1"/>
  <c r="J479" i="1"/>
  <c r="I479" i="1"/>
  <c r="K479" i="1" s="1"/>
  <c r="L479" i="1" s="1"/>
  <c r="D201" i="1"/>
  <c r="N203" i="1"/>
  <c r="P203" i="1" s="1"/>
  <c r="Q203" i="1" s="1"/>
  <c r="I206" i="1"/>
  <c r="K206" i="1" s="1"/>
  <c r="L206" i="1" s="1"/>
  <c r="D209" i="1"/>
  <c r="N211" i="1"/>
  <c r="P211" i="1" s="1"/>
  <c r="Q211" i="1" s="1"/>
  <c r="I214" i="1"/>
  <c r="K214" i="1" s="1"/>
  <c r="L214" i="1" s="1"/>
  <c r="D217" i="1"/>
  <c r="N219" i="1"/>
  <c r="P219" i="1" s="1"/>
  <c r="Q219" i="1" s="1"/>
  <c r="I222" i="1"/>
  <c r="K222" i="1" s="1"/>
  <c r="L222" i="1" s="1"/>
  <c r="D225" i="1"/>
  <c r="N227" i="1"/>
  <c r="P227" i="1" s="1"/>
  <c r="Q227" i="1" s="1"/>
  <c r="I230" i="1"/>
  <c r="K230" i="1" s="1"/>
  <c r="L230" i="1" s="1"/>
  <c r="D233" i="1"/>
  <c r="N235" i="1"/>
  <c r="P235" i="1" s="1"/>
  <c r="Q235" i="1" s="1"/>
  <c r="I238" i="1"/>
  <c r="K238" i="1" s="1"/>
  <c r="L238" i="1" s="1"/>
  <c r="D241" i="1"/>
  <c r="N243" i="1"/>
  <c r="P243" i="1" s="1"/>
  <c r="Q243" i="1" s="1"/>
  <c r="I246" i="1"/>
  <c r="K246" i="1" s="1"/>
  <c r="L246" i="1" s="1"/>
  <c r="D249" i="1"/>
  <c r="N251" i="1"/>
  <c r="P251" i="1" s="1"/>
  <c r="Q251" i="1" s="1"/>
  <c r="I254" i="1"/>
  <c r="K254" i="1" s="1"/>
  <c r="L254" i="1" s="1"/>
  <c r="D257" i="1"/>
  <c r="N259" i="1"/>
  <c r="P259" i="1" s="1"/>
  <c r="Q259" i="1" s="1"/>
  <c r="I262" i="1"/>
  <c r="K262" i="1" s="1"/>
  <c r="L262" i="1" s="1"/>
  <c r="D265" i="1"/>
  <c r="N267" i="1"/>
  <c r="P267" i="1" s="1"/>
  <c r="Q267" i="1" s="1"/>
  <c r="I270" i="1"/>
  <c r="K270" i="1" s="1"/>
  <c r="L270" i="1" s="1"/>
  <c r="D273" i="1"/>
  <c r="N275" i="1"/>
  <c r="P275" i="1" s="1"/>
  <c r="Q275" i="1" s="1"/>
  <c r="I278" i="1"/>
  <c r="K278" i="1" s="1"/>
  <c r="L278" i="1" s="1"/>
  <c r="D281" i="1"/>
  <c r="N283" i="1"/>
  <c r="P283" i="1" s="1"/>
  <c r="Q283" i="1" s="1"/>
  <c r="I286" i="1"/>
  <c r="K286" i="1" s="1"/>
  <c r="L286" i="1" s="1"/>
  <c r="D289" i="1"/>
  <c r="N291" i="1"/>
  <c r="P291" i="1" s="1"/>
  <c r="Q291" i="1" s="1"/>
  <c r="I294" i="1"/>
  <c r="K294" i="1" s="1"/>
  <c r="L294" i="1" s="1"/>
  <c r="D297" i="1"/>
  <c r="N299" i="1"/>
  <c r="P299" i="1" s="1"/>
  <c r="Q299" i="1" s="1"/>
  <c r="I302" i="1"/>
  <c r="K302" i="1" s="1"/>
  <c r="L302" i="1" s="1"/>
  <c r="D305" i="1"/>
  <c r="N307" i="1"/>
  <c r="P307" i="1" s="1"/>
  <c r="Q307" i="1" s="1"/>
  <c r="I310" i="1"/>
  <c r="K310" i="1" s="1"/>
  <c r="L310" i="1" s="1"/>
  <c r="D313" i="1"/>
  <c r="N315" i="1"/>
  <c r="P315" i="1" s="1"/>
  <c r="Q315" i="1" s="1"/>
  <c r="I318" i="1"/>
  <c r="K318" i="1" s="1"/>
  <c r="L318" i="1" s="1"/>
  <c r="D321" i="1"/>
  <c r="N323" i="1"/>
  <c r="P323" i="1" s="1"/>
  <c r="Q323" i="1" s="1"/>
  <c r="I326" i="1"/>
  <c r="K326" i="1" s="1"/>
  <c r="L326" i="1" s="1"/>
  <c r="D329" i="1"/>
  <c r="N331" i="1"/>
  <c r="P331" i="1" s="1"/>
  <c r="Q331" i="1" s="1"/>
  <c r="I334" i="1"/>
  <c r="K334" i="1" s="1"/>
  <c r="L334" i="1" s="1"/>
  <c r="D337" i="1"/>
  <c r="N339" i="1"/>
  <c r="P339" i="1" s="1"/>
  <c r="Q339" i="1" s="1"/>
  <c r="I342" i="1"/>
  <c r="K342" i="1" s="1"/>
  <c r="L342" i="1" s="1"/>
  <c r="D345" i="1"/>
  <c r="N347" i="1"/>
  <c r="P347" i="1" s="1"/>
  <c r="Q347" i="1" s="1"/>
  <c r="I350" i="1"/>
  <c r="K350" i="1" s="1"/>
  <c r="L350" i="1" s="1"/>
  <c r="D353" i="1"/>
  <c r="N355" i="1"/>
  <c r="P355" i="1" s="1"/>
  <c r="Q355" i="1" s="1"/>
  <c r="I358" i="1"/>
  <c r="K358" i="1" s="1"/>
  <c r="L358" i="1" s="1"/>
  <c r="D361" i="1"/>
  <c r="N363" i="1"/>
  <c r="P363" i="1" s="1"/>
  <c r="Q363" i="1" s="1"/>
  <c r="I366" i="1"/>
  <c r="K366" i="1" s="1"/>
  <c r="L366" i="1" s="1"/>
  <c r="D369" i="1"/>
  <c r="N371" i="1"/>
  <c r="P371" i="1" s="1"/>
  <c r="Q371" i="1" s="1"/>
  <c r="I374" i="1"/>
  <c r="K374" i="1" s="1"/>
  <c r="L374" i="1" s="1"/>
  <c r="D377" i="1"/>
  <c r="N379" i="1"/>
  <c r="P379" i="1" s="1"/>
  <c r="Q379" i="1" s="1"/>
  <c r="I382" i="1"/>
  <c r="K382" i="1" s="1"/>
  <c r="L382" i="1" s="1"/>
  <c r="D385" i="1"/>
  <c r="N387" i="1"/>
  <c r="P387" i="1" s="1"/>
  <c r="Q387" i="1" s="1"/>
  <c r="I389" i="1"/>
  <c r="K389" i="1" s="1"/>
  <c r="L389" i="1" s="1"/>
  <c r="N390" i="1"/>
  <c r="P390" i="1" s="1"/>
  <c r="Q390" i="1" s="1"/>
  <c r="J391" i="1"/>
  <c r="D392" i="1"/>
  <c r="O392" i="1"/>
  <c r="I393" i="1"/>
  <c r="K393" i="1" s="1"/>
  <c r="L393" i="1" s="1"/>
  <c r="N394" i="1"/>
  <c r="P394" i="1" s="1"/>
  <c r="Q394" i="1" s="1"/>
  <c r="J395" i="1"/>
  <c r="D396" i="1"/>
  <c r="O396" i="1"/>
  <c r="O402" i="1"/>
  <c r="N402" i="1"/>
  <c r="P402" i="1" s="1"/>
  <c r="Q402" i="1" s="1"/>
  <c r="J405" i="1"/>
  <c r="I405" i="1"/>
  <c r="K405" i="1" s="1"/>
  <c r="L405" i="1" s="1"/>
  <c r="D411" i="1"/>
  <c r="O412" i="1"/>
  <c r="O426" i="1"/>
  <c r="N426" i="1"/>
  <c r="P426" i="1" s="1"/>
  <c r="Q426" i="1" s="1"/>
  <c r="N429" i="1"/>
  <c r="P429" i="1" s="1"/>
  <c r="Q429" i="1" s="1"/>
  <c r="J437" i="1"/>
  <c r="I437" i="1"/>
  <c r="K437" i="1" s="1"/>
  <c r="L437" i="1" s="1"/>
  <c r="I440" i="1"/>
  <c r="K440" i="1" s="1"/>
  <c r="L440" i="1" s="1"/>
  <c r="D443" i="1"/>
  <c r="D466" i="1"/>
  <c r="J487" i="1"/>
  <c r="I487" i="1"/>
  <c r="K487" i="1" s="1"/>
  <c r="L487" i="1" s="1"/>
  <c r="N397" i="1"/>
  <c r="P397" i="1" s="1"/>
  <c r="Q397" i="1" s="1"/>
  <c r="I408" i="1"/>
  <c r="K408" i="1" s="1"/>
  <c r="L408" i="1" s="1"/>
  <c r="D424" i="1"/>
  <c r="O428" i="1"/>
  <c r="J439" i="1"/>
  <c r="D448" i="1"/>
  <c r="D456" i="1"/>
  <c r="D474" i="1"/>
  <c r="J421" i="1"/>
  <c r="I421" i="1"/>
  <c r="K421" i="1" s="1"/>
  <c r="L421" i="1" s="1"/>
  <c r="O434" i="1"/>
  <c r="N434" i="1"/>
  <c r="P434" i="1" s="1"/>
  <c r="Q434" i="1" s="1"/>
  <c r="O460" i="1"/>
  <c r="N460" i="1"/>
  <c r="P460" i="1" s="1"/>
  <c r="Q460" i="1" s="1"/>
  <c r="D482" i="1"/>
  <c r="J558" i="1"/>
  <c r="I558" i="1"/>
  <c r="K558" i="1" s="1"/>
  <c r="L558" i="1" s="1"/>
  <c r="O587" i="1"/>
  <c r="N587" i="1"/>
  <c r="P587" i="1" s="1"/>
  <c r="Q587" i="1" s="1"/>
  <c r="D593" i="1"/>
  <c r="D403" i="1"/>
  <c r="O404" i="1"/>
  <c r="O418" i="1"/>
  <c r="N418" i="1"/>
  <c r="P418" i="1" s="1"/>
  <c r="Q418" i="1" s="1"/>
  <c r="I424" i="1"/>
  <c r="K424" i="1" s="1"/>
  <c r="L424" i="1" s="1"/>
  <c r="O436" i="1"/>
  <c r="J453" i="1"/>
  <c r="I453" i="1"/>
  <c r="K453" i="1" s="1"/>
  <c r="L453" i="1" s="1"/>
  <c r="O468" i="1"/>
  <c r="N468" i="1"/>
  <c r="P468" i="1" s="1"/>
  <c r="Q468" i="1" s="1"/>
  <c r="J510" i="1"/>
  <c r="I510" i="1"/>
  <c r="K510" i="1" s="1"/>
  <c r="L510" i="1" s="1"/>
  <c r="D512" i="1"/>
  <c r="O522" i="1"/>
  <c r="N522" i="1"/>
  <c r="P522" i="1" s="1"/>
  <c r="Q522" i="1" s="1"/>
  <c r="D536" i="1"/>
  <c r="J582" i="1"/>
  <c r="I582" i="1"/>
  <c r="K582" i="1" s="1"/>
  <c r="L582" i="1" s="1"/>
  <c r="D601" i="1"/>
  <c r="D612" i="1"/>
  <c r="J509" i="1"/>
  <c r="I509" i="1"/>
  <c r="K509" i="1" s="1"/>
  <c r="L509" i="1" s="1"/>
  <c r="J533" i="1"/>
  <c r="I533" i="1"/>
  <c r="K533" i="1" s="1"/>
  <c r="L533" i="1" s="1"/>
  <c r="D552" i="1"/>
  <c r="J557" i="1"/>
  <c r="I557" i="1"/>
  <c r="K557" i="1" s="1"/>
  <c r="L557" i="1" s="1"/>
  <c r="O562" i="1"/>
  <c r="N562" i="1"/>
  <c r="P562" i="1" s="1"/>
  <c r="Q562" i="1" s="1"/>
  <c r="J615" i="1"/>
  <c r="I615" i="1"/>
  <c r="K615" i="1" s="1"/>
  <c r="L615" i="1" s="1"/>
  <c r="J824" i="1"/>
  <c r="I824" i="1"/>
  <c r="K824" i="1" s="1"/>
  <c r="L824" i="1" s="1"/>
  <c r="N458" i="1"/>
  <c r="P458" i="1" s="1"/>
  <c r="Q458" i="1" s="1"/>
  <c r="I461" i="1"/>
  <c r="K461" i="1" s="1"/>
  <c r="L461" i="1" s="1"/>
  <c r="D464" i="1"/>
  <c r="N466" i="1"/>
  <c r="P466" i="1" s="1"/>
  <c r="Q466" i="1" s="1"/>
  <c r="I469" i="1"/>
  <c r="K469" i="1" s="1"/>
  <c r="L469" i="1" s="1"/>
  <c r="D472" i="1"/>
  <c r="N474" i="1"/>
  <c r="P474" i="1" s="1"/>
  <c r="Q474" i="1" s="1"/>
  <c r="I477" i="1"/>
  <c r="K477" i="1" s="1"/>
  <c r="L477" i="1" s="1"/>
  <c r="D480" i="1"/>
  <c r="N482" i="1"/>
  <c r="P482" i="1" s="1"/>
  <c r="Q482" i="1" s="1"/>
  <c r="I485" i="1"/>
  <c r="K485" i="1" s="1"/>
  <c r="L485" i="1" s="1"/>
  <c r="D488" i="1"/>
  <c r="J491" i="1"/>
  <c r="D492" i="1"/>
  <c r="I494" i="1"/>
  <c r="K494" i="1" s="1"/>
  <c r="L494" i="1" s="1"/>
  <c r="D505" i="1"/>
  <c r="O506" i="1"/>
  <c r="N506" i="1"/>
  <c r="P506" i="1" s="1"/>
  <c r="Q506" i="1" s="1"/>
  <c r="I518" i="1"/>
  <c r="K518" i="1" s="1"/>
  <c r="L518" i="1" s="1"/>
  <c r="D520" i="1"/>
  <c r="D529" i="1"/>
  <c r="O530" i="1"/>
  <c r="N530" i="1"/>
  <c r="P530" i="1" s="1"/>
  <c r="Q530" i="1" s="1"/>
  <c r="I550" i="1"/>
  <c r="K550" i="1" s="1"/>
  <c r="L550" i="1" s="1"/>
  <c r="D568" i="1"/>
  <c r="J573" i="1"/>
  <c r="I573" i="1"/>
  <c r="K573" i="1" s="1"/>
  <c r="L573" i="1" s="1"/>
  <c r="D585" i="1"/>
  <c r="O595" i="1"/>
  <c r="N595" i="1"/>
  <c r="P595" i="1" s="1"/>
  <c r="Q595" i="1" s="1"/>
  <c r="D399" i="1"/>
  <c r="N401" i="1"/>
  <c r="P401" i="1" s="1"/>
  <c r="Q401" i="1" s="1"/>
  <c r="I404" i="1"/>
  <c r="K404" i="1" s="1"/>
  <c r="L404" i="1" s="1"/>
  <c r="D407" i="1"/>
  <c r="N409" i="1"/>
  <c r="P409" i="1" s="1"/>
  <c r="Q409" i="1" s="1"/>
  <c r="I412" i="1"/>
  <c r="K412" i="1" s="1"/>
  <c r="L412" i="1" s="1"/>
  <c r="D415" i="1"/>
  <c r="N417" i="1"/>
  <c r="P417" i="1" s="1"/>
  <c r="Q417" i="1" s="1"/>
  <c r="I420" i="1"/>
  <c r="K420" i="1" s="1"/>
  <c r="L420" i="1" s="1"/>
  <c r="D423" i="1"/>
  <c r="N425" i="1"/>
  <c r="P425" i="1" s="1"/>
  <c r="Q425" i="1" s="1"/>
  <c r="I428" i="1"/>
  <c r="K428" i="1" s="1"/>
  <c r="L428" i="1" s="1"/>
  <c r="D431" i="1"/>
  <c r="N433" i="1"/>
  <c r="P433" i="1" s="1"/>
  <c r="Q433" i="1" s="1"/>
  <c r="I436" i="1"/>
  <c r="K436" i="1" s="1"/>
  <c r="L436" i="1" s="1"/>
  <c r="D439" i="1"/>
  <c r="I444" i="1"/>
  <c r="K444" i="1" s="1"/>
  <c r="L444" i="1" s="1"/>
  <c r="D447" i="1"/>
  <c r="N449" i="1"/>
  <c r="P449" i="1" s="1"/>
  <c r="Q449" i="1" s="1"/>
  <c r="D504" i="1"/>
  <c r="J549" i="1"/>
  <c r="I549" i="1"/>
  <c r="K549" i="1" s="1"/>
  <c r="L549" i="1" s="1"/>
  <c r="O603" i="1"/>
  <c r="N603" i="1"/>
  <c r="P603" i="1" s="1"/>
  <c r="Q603" i="1" s="1"/>
  <c r="J670" i="1"/>
  <c r="I670" i="1"/>
  <c r="K670" i="1" s="1"/>
  <c r="L670" i="1" s="1"/>
  <c r="D496" i="1"/>
  <c r="N499" i="1"/>
  <c r="P499" i="1" s="1"/>
  <c r="Q499" i="1" s="1"/>
  <c r="J501" i="1"/>
  <c r="I501" i="1"/>
  <c r="K501" i="1" s="1"/>
  <c r="L501" i="1" s="1"/>
  <c r="N515" i="1"/>
  <c r="P515" i="1" s="1"/>
  <c r="Q515" i="1" s="1"/>
  <c r="J517" i="1"/>
  <c r="I517" i="1"/>
  <c r="K517" i="1" s="1"/>
  <c r="L517" i="1" s="1"/>
  <c r="I526" i="1"/>
  <c r="K526" i="1" s="1"/>
  <c r="L526" i="1" s="1"/>
  <c r="D528" i="1"/>
  <c r="D545" i="1"/>
  <c r="O546" i="1"/>
  <c r="N546" i="1"/>
  <c r="P546" i="1" s="1"/>
  <c r="Q546" i="1" s="1"/>
  <c r="N555" i="1"/>
  <c r="P555" i="1" s="1"/>
  <c r="Q555" i="1" s="1"/>
  <c r="D561" i="1"/>
  <c r="D577" i="1"/>
  <c r="J590" i="1"/>
  <c r="I590" i="1"/>
  <c r="K590" i="1" s="1"/>
  <c r="L590" i="1" s="1"/>
  <c r="D617" i="1"/>
  <c r="O624" i="1"/>
  <c r="N624" i="1"/>
  <c r="P624" i="1" s="1"/>
  <c r="Q624" i="1" s="1"/>
  <c r="O635" i="1"/>
  <c r="N635" i="1"/>
  <c r="P635" i="1" s="1"/>
  <c r="Q635" i="1" s="1"/>
  <c r="O498" i="1"/>
  <c r="N498" i="1"/>
  <c r="P498" i="1" s="1"/>
  <c r="Q498" i="1" s="1"/>
  <c r="D544" i="1"/>
  <c r="O554" i="1"/>
  <c r="N554" i="1"/>
  <c r="P554" i="1" s="1"/>
  <c r="Q554" i="1" s="1"/>
  <c r="D560" i="1"/>
  <c r="J598" i="1"/>
  <c r="I598" i="1"/>
  <c r="K598" i="1" s="1"/>
  <c r="L598" i="1" s="1"/>
  <c r="D705" i="1"/>
  <c r="D513" i="1"/>
  <c r="O514" i="1"/>
  <c r="N514" i="1"/>
  <c r="P514" i="1" s="1"/>
  <c r="Q514" i="1" s="1"/>
  <c r="N523" i="1"/>
  <c r="P523" i="1" s="1"/>
  <c r="Q523" i="1" s="1"/>
  <c r="J525" i="1"/>
  <c r="I525" i="1"/>
  <c r="K525" i="1" s="1"/>
  <c r="L525" i="1" s="1"/>
  <c r="N539" i="1"/>
  <c r="P539" i="1" s="1"/>
  <c r="Q539" i="1" s="1"/>
  <c r="J541" i="1"/>
  <c r="I541" i="1"/>
  <c r="K541" i="1" s="1"/>
  <c r="L541" i="1" s="1"/>
  <c r="J565" i="1"/>
  <c r="I565" i="1"/>
  <c r="K565" i="1" s="1"/>
  <c r="L565" i="1" s="1"/>
  <c r="O570" i="1"/>
  <c r="N570" i="1"/>
  <c r="P570" i="1" s="1"/>
  <c r="Q570" i="1" s="1"/>
  <c r="D576" i="1"/>
  <c r="O579" i="1"/>
  <c r="N579" i="1"/>
  <c r="P579" i="1" s="1"/>
  <c r="Q579" i="1" s="1"/>
  <c r="J654" i="1"/>
  <c r="I654" i="1"/>
  <c r="K654" i="1" s="1"/>
  <c r="L654" i="1" s="1"/>
  <c r="O619" i="1"/>
  <c r="N619" i="1"/>
  <c r="P619" i="1" s="1"/>
  <c r="Q619" i="1" s="1"/>
  <c r="J627" i="1"/>
  <c r="I627" i="1"/>
  <c r="K627" i="1" s="1"/>
  <c r="L627" i="1" s="1"/>
  <c r="O632" i="1"/>
  <c r="N632" i="1"/>
  <c r="P632" i="1" s="1"/>
  <c r="Q632" i="1" s="1"/>
  <c r="O640" i="1"/>
  <c r="N640" i="1"/>
  <c r="P640" i="1" s="1"/>
  <c r="Q640" i="1" s="1"/>
  <c r="D657" i="1"/>
  <c r="D673" i="1"/>
  <c r="O707" i="1"/>
  <c r="N707" i="1"/>
  <c r="P707" i="1" s="1"/>
  <c r="Q707" i="1" s="1"/>
  <c r="O850" i="1"/>
  <c r="N850" i="1"/>
  <c r="P850" i="1" s="1"/>
  <c r="Q850" i="1" s="1"/>
  <c r="J887" i="1"/>
  <c r="I887" i="1"/>
  <c r="K887" i="1" s="1"/>
  <c r="L887" i="1" s="1"/>
  <c r="J622" i="1"/>
  <c r="I622" i="1"/>
  <c r="K622" i="1" s="1"/>
  <c r="L622" i="1" s="1"/>
  <c r="D630" i="1"/>
  <c r="D633" i="1"/>
  <c r="D641" i="1"/>
  <c r="O659" i="1"/>
  <c r="N659" i="1"/>
  <c r="P659" i="1" s="1"/>
  <c r="Q659" i="1" s="1"/>
  <c r="O675" i="1"/>
  <c r="N675" i="1"/>
  <c r="P675" i="1" s="1"/>
  <c r="Q675" i="1" s="1"/>
  <c r="J686" i="1"/>
  <c r="I686" i="1"/>
  <c r="K686" i="1" s="1"/>
  <c r="L686" i="1" s="1"/>
  <c r="J710" i="1"/>
  <c r="I710" i="1"/>
  <c r="K710" i="1" s="1"/>
  <c r="L710" i="1" s="1"/>
  <c r="D735" i="1"/>
  <c r="D914" i="1"/>
  <c r="D926" i="1"/>
  <c r="D625" i="1"/>
  <c r="J646" i="1"/>
  <c r="I646" i="1"/>
  <c r="K646" i="1" s="1"/>
  <c r="L646" i="1" s="1"/>
  <c r="J662" i="1"/>
  <c r="I662" i="1"/>
  <c r="K662" i="1" s="1"/>
  <c r="L662" i="1" s="1"/>
  <c r="J678" i="1"/>
  <c r="I678" i="1"/>
  <c r="K678" i="1" s="1"/>
  <c r="L678" i="1" s="1"/>
  <c r="D713" i="1"/>
  <c r="N496" i="1"/>
  <c r="P496" i="1" s="1"/>
  <c r="Q496" i="1" s="1"/>
  <c r="I499" i="1"/>
  <c r="K499" i="1" s="1"/>
  <c r="L499" i="1" s="1"/>
  <c r="D502" i="1"/>
  <c r="N504" i="1"/>
  <c r="P504" i="1" s="1"/>
  <c r="Q504" i="1" s="1"/>
  <c r="I507" i="1"/>
  <c r="K507" i="1" s="1"/>
  <c r="L507" i="1" s="1"/>
  <c r="D510" i="1"/>
  <c r="N512" i="1"/>
  <c r="P512" i="1" s="1"/>
  <c r="Q512" i="1" s="1"/>
  <c r="I515" i="1"/>
  <c r="K515" i="1" s="1"/>
  <c r="L515" i="1" s="1"/>
  <c r="D518" i="1"/>
  <c r="N520" i="1"/>
  <c r="P520" i="1" s="1"/>
  <c r="Q520" i="1" s="1"/>
  <c r="I523" i="1"/>
  <c r="K523" i="1" s="1"/>
  <c r="L523" i="1" s="1"/>
  <c r="D526" i="1"/>
  <c r="N528" i="1"/>
  <c r="P528" i="1" s="1"/>
  <c r="Q528" i="1" s="1"/>
  <c r="I531" i="1"/>
  <c r="K531" i="1" s="1"/>
  <c r="L531" i="1" s="1"/>
  <c r="D534" i="1"/>
  <c r="N536" i="1"/>
  <c r="P536" i="1" s="1"/>
  <c r="Q536" i="1" s="1"/>
  <c r="I539" i="1"/>
  <c r="K539" i="1" s="1"/>
  <c r="L539" i="1" s="1"/>
  <c r="D542" i="1"/>
  <c r="N544" i="1"/>
  <c r="P544" i="1" s="1"/>
  <c r="Q544" i="1" s="1"/>
  <c r="I547" i="1"/>
  <c r="K547" i="1" s="1"/>
  <c r="L547" i="1" s="1"/>
  <c r="D550" i="1"/>
  <c r="N552" i="1"/>
  <c r="P552" i="1" s="1"/>
  <c r="Q552" i="1" s="1"/>
  <c r="I555" i="1"/>
  <c r="K555" i="1" s="1"/>
  <c r="L555" i="1" s="1"/>
  <c r="D558" i="1"/>
  <c r="N560" i="1"/>
  <c r="P560" i="1" s="1"/>
  <c r="Q560" i="1" s="1"/>
  <c r="I563" i="1"/>
  <c r="K563" i="1" s="1"/>
  <c r="L563" i="1" s="1"/>
  <c r="D566" i="1"/>
  <c r="N568" i="1"/>
  <c r="P568" i="1" s="1"/>
  <c r="Q568" i="1" s="1"/>
  <c r="I571" i="1"/>
  <c r="K571" i="1" s="1"/>
  <c r="L571" i="1" s="1"/>
  <c r="D574" i="1"/>
  <c r="N576" i="1"/>
  <c r="P576" i="1" s="1"/>
  <c r="Q576" i="1" s="1"/>
  <c r="I579" i="1"/>
  <c r="K579" i="1" s="1"/>
  <c r="L579" i="1" s="1"/>
  <c r="D582" i="1"/>
  <c r="N584" i="1"/>
  <c r="P584" i="1" s="1"/>
  <c r="Q584" i="1" s="1"/>
  <c r="I587" i="1"/>
  <c r="K587" i="1" s="1"/>
  <c r="L587" i="1" s="1"/>
  <c r="D590" i="1"/>
  <c r="N592" i="1"/>
  <c r="P592" i="1" s="1"/>
  <c r="Q592" i="1" s="1"/>
  <c r="I595" i="1"/>
  <c r="K595" i="1" s="1"/>
  <c r="L595" i="1" s="1"/>
  <c r="D598" i="1"/>
  <c r="N600" i="1"/>
  <c r="P600" i="1" s="1"/>
  <c r="Q600" i="1" s="1"/>
  <c r="I603" i="1"/>
  <c r="K603" i="1" s="1"/>
  <c r="L603" i="1" s="1"/>
  <c r="I607" i="1"/>
  <c r="K607" i="1" s="1"/>
  <c r="L607" i="1" s="1"/>
  <c r="N609" i="1"/>
  <c r="P609" i="1" s="1"/>
  <c r="Q609" i="1" s="1"/>
  <c r="D614" i="1"/>
  <c r="D619" i="1"/>
  <c r="I623" i="1"/>
  <c r="K623" i="1" s="1"/>
  <c r="L623" i="1" s="1"/>
  <c r="O627" i="1"/>
  <c r="N627" i="1"/>
  <c r="P627" i="1" s="1"/>
  <c r="Q627" i="1" s="1"/>
  <c r="J630" i="1"/>
  <c r="I630" i="1"/>
  <c r="K630" i="1" s="1"/>
  <c r="L630" i="1" s="1"/>
  <c r="D638" i="1"/>
  <c r="D649" i="1"/>
  <c r="D665" i="1"/>
  <c r="J694" i="1"/>
  <c r="I694" i="1"/>
  <c r="K694" i="1" s="1"/>
  <c r="L694" i="1" s="1"/>
  <c r="O715" i="1"/>
  <c r="N715" i="1"/>
  <c r="P715" i="1" s="1"/>
  <c r="Q715" i="1" s="1"/>
  <c r="O727" i="1"/>
  <c r="N727" i="1"/>
  <c r="P727" i="1" s="1"/>
  <c r="Q727" i="1" s="1"/>
  <c r="D875" i="1"/>
  <c r="I554" i="1"/>
  <c r="K554" i="1" s="1"/>
  <c r="L554" i="1" s="1"/>
  <c r="D557" i="1"/>
  <c r="N559" i="1"/>
  <c r="P559" i="1" s="1"/>
  <c r="Q559" i="1" s="1"/>
  <c r="I562" i="1"/>
  <c r="K562" i="1" s="1"/>
  <c r="L562" i="1" s="1"/>
  <c r="N567" i="1"/>
  <c r="P567" i="1" s="1"/>
  <c r="Q567" i="1" s="1"/>
  <c r="I570" i="1"/>
  <c r="K570" i="1" s="1"/>
  <c r="L570" i="1" s="1"/>
  <c r="D573" i="1"/>
  <c r="N575" i="1"/>
  <c r="P575" i="1" s="1"/>
  <c r="Q575" i="1" s="1"/>
  <c r="I578" i="1"/>
  <c r="K578" i="1" s="1"/>
  <c r="L578" i="1" s="1"/>
  <c r="D581" i="1"/>
  <c r="N583" i="1"/>
  <c r="P583" i="1" s="1"/>
  <c r="Q583" i="1" s="1"/>
  <c r="O616" i="1"/>
  <c r="N616" i="1"/>
  <c r="P616" i="1" s="1"/>
  <c r="Q616" i="1" s="1"/>
  <c r="N621" i="1"/>
  <c r="P621" i="1" s="1"/>
  <c r="Q621" i="1" s="1"/>
  <c r="D626" i="1"/>
  <c r="J638" i="1"/>
  <c r="I638" i="1"/>
  <c r="K638" i="1" s="1"/>
  <c r="L638" i="1" s="1"/>
  <c r="O667" i="1"/>
  <c r="N667" i="1"/>
  <c r="P667" i="1" s="1"/>
  <c r="Q667" i="1" s="1"/>
  <c r="D681" i="1"/>
  <c r="D697" i="1"/>
  <c r="J718" i="1"/>
  <c r="I718" i="1"/>
  <c r="K718" i="1" s="1"/>
  <c r="L718" i="1" s="1"/>
  <c r="J619" i="1"/>
  <c r="I619" i="1"/>
  <c r="K619" i="1" s="1"/>
  <c r="L619" i="1" s="1"/>
  <c r="J643" i="1"/>
  <c r="I643" i="1"/>
  <c r="K643" i="1" s="1"/>
  <c r="L643" i="1" s="1"/>
  <c r="O683" i="1"/>
  <c r="N683" i="1"/>
  <c r="P683" i="1" s="1"/>
  <c r="Q683" i="1" s="1"/>
  <c r="D689" i="1"/>
  <c r="O699" i="1"/>
  <c r="N699" i="1"/>
  <c r="P699" i="1" s="1"/>
  <c r="Q699" i="1" s="1"/>
  <c r="D721" i="1"/>
  <c r="O725" i="1"/>
  <c r="N725" i="1"/>
  <c r="P725" i="1" s="1"/>
  <c r="Q725" i="1" s="1"/>
  <c r="O743" i="1"/>
  <c r="N743" i="1"/>
  <c r="P743" i="1" s="1"/>
  <c r="Q743" i="1" s="1"/>
  <c r="J754" i="1"/>
  <c r="I754" i="1"/>
  <c r="K754" i="1" s="1"/>
  <c r="L754" i="1" s="1"/>
  <c r="J614" i="1"/>
  <c r="I614" i="1"/>
  <c r="K614" i="1" s="1"/>
  <c r="L614" i="1" s="1"/>
  <c r="D622" i="1"/>
  <c r="J635" i="1"/>
  <c r="I635" i="1"/>
  <c r="K635" i="1" s="1"/>
  <c r="L635" i="1" s="1"/>
  <c r="O643" i="1"/>
  <c r="N643" i="1"/>
  <c r="P643" i="1" s="1"/>
  <c r="Q643" i="1" s="1"/>
  <c r="O651" i="1"/>
  <c r="N651" i="1"/>
  <c r="P651" i="1" s="1"/>
  <c r="Q651" i="1" s="1"/>
  <c r="J702" i="1"/>
  <c r="I702" i="1"/>
  <c r="K702" i="1" s="1"/>
  <c r="L702" i="1" s="1"/>
  <c r="O723" i="1"/>
  <c r="N723" i="1"/>
  <c r="P723" i="1" s="1"/>
  <c r="Q723" i="1" s="1"/>
  <c r="D835" i="1"/>
  <c r="D741" i="1"/>
  <c r="O751" i="1"/>
  <c r="N751" i="1"/>
  <c r="P751" i="1" s="1"/>
  <c r="Q751" i="1" s="1"/>
  <c r="D826" i="1"/>
  <c r="O876" i="1"/>
  <c r="N876" i="1"/>
  <c r="P876" i="1" s="1"/>
  <c r="Q876" i="1" s="1"/>
  <c r="J903" i="1"/>
  <c r="I903" i="1"/>
  <c r="K903" i="1" s="1"/>
  <c r="L903" i="1" s="1"/>
  <c r="O732" i="1"/>
  <c r="O735" i="1"/>
  <c r="N735" i="1"/>
  <c r="P735" i="1" s="1"/>
  <c r="Q735" i="1" s="1"/>
  <c r="J831" i="1"/>
  <c r="O836" i="1"/>
  <c r="D891" i="1"/>
  <c r="D820" i="1"/>
  <c r="D848" i="1"/>
  <c r="D851" i="1"/>
  <c r="J871" i="1"/>
  <c r="I871" i="1"/>
  <c r="K871" i="1" s="1"/>
  <c r="L871" i="1" s="1"/>
  <c r="O916" i="1"/>
  <c r="N916" i="1"/>
  <c r="P916" i="1" s="1"/>
  <c r="Q916" i="1" s="1"/>
  <c r="D733" i="1"/>
  <c r="N736" i="1"/>
  <c r="P736" i="1" s="1"/>
  <c r="Q736" i="1" s="1"/>
  <c r="N744" i="1"/>
  <c r="P744" i="1" s="1"/>
  <c r="Q744" i="1" s="1"/>
  <c r="J746" i="1"/>
  <c r="I746" i="1"/>
  <c r="K746" i="1" s="1"/>
  <c r="L746" i="1" s="1"/>
  <c r="I755" i="1"/>
  <c r="K755" i="1" s="1"/>
  <c r="L755" i="1" s="1"/>
  <c r="D757" i="1"/>
  <c r="D866" i="1"/>
  <c r="O885" i="1"/>
  <c r="N885" i="1"/>
  <c r="P885" i="1" s="1"/>
  <c r="Q885" i="1" s="1"/>
  <c r="D898" i="1"/>
  <c r="O908" i="1"/>
  <c r="N908" i="1"/>
  <c r="P908" i="1" s="1"/>
  <c r="Q908" i="1" s="1"/>
  <c r="J1006" i="1"/>
  <c r="I1006" i="1"/>
  <c r="K1006" i="1" s="1"/>
  <c r="L1006" i="1" s="1"/>
  <c r="J738" i="1"/>
  <c r="I738" i="1"/>
  <c r="K738" i="1" s="1"/>
  <c r="L738" i="1" s="1"/>
  <c r="O759" i="1"/>
  <c r="N759" i="1"/>
  <c r="P759" i="1" s="1"/>
  <c r="Q759" i="1" s="1"/>
  <c r="J762" i="1"/>
  <c r="I762" i="1"/>
  <c r="K762" i="1" s="1"/>
  <c r="L762" i="1" s="1"/>
  <c r="D765" i="1"/>
  <c r="O767" i="1"/>
  <c r="N767" i="1"/>
  <c r="P767" i="1" s="1"/>
  <c r="Q767" i="1" s="1"/>
  <c r="J770" i="1"/>
  <c r="I770" i="1"/>
  <c r="K770" i="1" s="1"/>
  <c r="L770" i="1" s="1"/>
  <c r="D773" i="1"/>
  <c r="O775" i="1"/>
  <c r="N775" i="1"/>
  <c r="P775" i="1" s="1"/>
  <c r="Q775" i="1" s="1"/>
  <c r="J778" i="1"/>
  <c r="I778" i="1"/>
  <c r="K778" i="1" s="1"/>
  <c r="L778" i="1" s="1"/>
  <c r="D781" i="1"/>
  <c r="O783" i="1"/>
  <c r="N783" i="1"/>
  <c r="P783" i="1" s="1"/>
  <c r="Q783" i="1" s="1"/>
  <c r="J786" i="1"/>
  <c r="I786" i="1"/>
  <c r="K786" i="1" s="1"/>
  <c r="L786" i="1" s="1"/>
  <c r="D789" i="1"/>
  <c r="O791" i="1"/>
  <c r="N791" i="1"/>
  <c r="P791" i="1" s="1"/>
  <c r="Q791" i="1" s="1"/>
  <c r="J794" i="1"/>
  <c r="I794" i="1"/>
  <c r="K794" i="1" s="1"/>
  <c r="L794" i="1" s="1"/>
  <c r="D797" i="1"/>
  <c r="O799" i="1"/>
  <c r="N799" i="1"/>
  <c r="P799" i="1" s="1"/>
  <c r="Q799" i="1" s="1"/>
  <c r="J802" i="1"/>
  <c r="I802" i="1"/>
  <c r="K802" i="1" s="1"/>
  <c r="L802" i="1" s="1"/>
  <c r="D805" i="1"/>
  <c r="O807" i="1"/>
  <c r="N807" i="1"/>
  <c r="P807" i="1" s="1"/>
  <c r="Q807" i="1" s="1"/>
  <c r="J810" i="1"/>
  <c r="I810" i="1"/>
  <c r="K810" i="1" s="1"/>
  <c r="L810" i="1" s="1"/>
  <c r="D813" i="1"/>
  <c r="O815" i="1"/>
  <c r="N815" i="1"/>
  <c r="P815" i="1" s="1"/>
  <c r="Q815" i="1" s="1"/>
  <c r="J818" i="1"/>
  <c r="I818" i="1"/>
  <c r="K818" i="1" s="1"/>
  <c r="L818" i="1" s="1"/>
  <c r="I821" i="1"/>
  <c r="K821" i="1" s="1"/>
  <c r="L821" i="1" s="1"/>
  <c r="N853" i="1"/>
  <c r="P853" i="1" s="1"/>
  <c r="Q853" i="1" s="1"/>
  <c r="O869" i="1"/>
  <c r="N869" i="1"/>
  <c r="P869" i="1" s="1"/>
  <c r="Q869" i="1" s="1"/>
  <c r="D882" i="1"/>
  <c r="D646" i="1"/>
  <c r="N648" i="1"/>
  <c r="P648" i="1" s="1"/>
  <c r="Q648" i="1" s="1"/>
  <c r="I651" i="1"/>
  <c r="K651" i="1" s="1"/>
  <c r="L651" i="1" s="1"/>
  <c r="D654" i="1"/>
  <c r="N656" i="1"/>
  <c r="P656" i="1" s="1"/>
  <c r="Q656" i="1" s="1"/>
  <c r="I659" i="1"/>
  <c r="K659" i="1" s="1"/>
  <c r="L659" i="1" s="1"/>
  <c r="D662" i="1"/>
  <c r="N664" i="1"/>
  <c r="P664" i="1" s="1"/>
  <c r="Q664" i="1" s="1"/>
  <c r="I667" i="1"/>
  <c r="K667" i="1" s="1"/>
  <c r="L667" i="1" s="1"/>
  <c r="D670" i="1"/>
  <c r="N672" i="1"/>
  <c r="P672" i="1" s="1"/>
  <c r="Q672" i="1" s="1"/>
  <c r="I675" i="1"/>
  <c r="K675" i="1" s="1"/>
  <c r="L675" i="1" s="1"/>
  <c r="D678" i="1"/>
  <c r="N680" i="1"/>
  <c r="P680" i="1" s="1"/>
  <c r="Q680" i="1" s="1"/>
  <c r="I683" i="1"/>
  <c r="K683" i="1" s="1"/>
  <c r="L683" i="1" s="1"/>
  <c r="D686" i="1"/>
  <c r="N688" i="1"/>
  <c r="P688" i="1" s="1"/>
  <c r="Q688" i="1" s="1"/>
  <c r="I691" i="1"/>
  <c r="K691" i="1" s="1"/>
  <c r="L691" i="1" s="1"/>
  <c r="D694" i="1"/>
  <c r="N696" i="1"/>
  <c r="P696" i="1" s="1"/>
  <c r="Q696" i="1" s="1"/>
  <c r="I699" i="1"/>
  <c r="K699" i="1" s="1"/>
  <c r="L699" i="1" s="1"/>
  <c r="D702" i="1"/>
  <c r="N704" i="1"/>
  <c r="P704" i="1" s="1"/>
  <c r="Q704" i="1" s="1"/>
  <c r="I707" i="1"/>
  <c r="K707" i="1" s="1"/>
  <c r="L707" i="1" s="1"/>
  <c r="D710" i="1"/>
  <c r="N712" i="1"/>
  <c r="P712" i="1" s="1"/>
  <c r="Q712" i="1" s="1"/>
  <c r="I715" i="1"/>
  <c r="K715" i="1" s="1"/>
  <c r="L715" i="1" s="1"/>
  <c r="D718" i="1"/>
  <c r="N720" i="1"/>
  <c r="P720" i="1" s="1"/>
  <c r="Q720" i="1" s="1"/>
  <c r="I723" i="1"/>
  <c r="K723" i="1" s="1"/>
  <c r="L723" i="1" s="1"/>
  <c r="I732" i="1"/>
  <c r="K732" i="1" s="1"/>
  <c r="L732" i="1" s="1"/>
  <c r="J735" i="1"/>
  <c r="N745" i="1"/>
  <c r="P745" i="1" s="1"/>
  <c r="Q745" i="1" s="1"/>
  <c r="I747" i="1"/>
  <c r="K747" i="1" s="1"/>
  <c r="L747" i="1" s="1"/>
  <c r="D749" i="1"/>
  <c r="I756" i="1"/>
  <c r="K756" i="1" s="1"/>
  <c r="L756" i="1" s="1"/>
  <c r="D758" i="1"/>
  <c r="N760" i="1"/>
  <c r="P760" i="1" s="1"/>
  <c r="Q760" i="1" s="1"/>
  <c r="I763" i="1"/>
  <c r="K763" i="1" s="1"/>
  <c r="L763" i="1" s="1"/>
  <c r="D766" i="1"/>
  <c r="N768" i="1"/>
  <c r="P768" i="1" s="1"/>
  <c r="Q768" i="1" s="1"/>
  <c r="I771" i="1"/>
  <c r="K771" i="1" s="1"/>
  <c r="L771" i="1" s="1"/>
  <c r="D774" i="1"/>
  <c r="N776" i="1"/>
  <c r="P776" i="1" s="1"/>
  <c r="Q776" i="1" s="1"/>
  <c r="I779" i="1"/>
  <c r="K779" i="1" s="1"/>
  <c r="L779" i="1" s="1"/>
  <c r="D782" i="1"/>
  <c r="N784" i="1"/>
  <c r="P784" i="1" s="1"/>
  <c r="Q784" i="1" s="1"/>
  <c r="I787" i="1"/>
  <c r="K787" i="1" s="1"/>
  <c r="L787" i="1" s="1"/>
  <c r="D790" i="1"/>
  <c r="N792" i="1"/>
  <c r="P792" i="1" s="1"/>
  <c r="Q792" i="1" s="1"/>
  <c r="I795" i="1"/>
  <c r="K795" i="1" s="1"/>
  <c r="L795" i="1" s="1"/>
  <c r="D798" i="1"/>
  <c r="N800" i="1"/>
  <c r="P800" i="1" s="1"/>
  <c r="Q800" i="1" s="1"/>
  <c r="I803" i="1"/>
  <c r="K803" i="1" s="1"/>
  <c r="L803" i="1" s="1"/>
  <c r="D806" i="1"/>
  <c r="N808" i="1"/>
  <c r="P808" i="1" s="1"/>
  <c r="Q808" i="1" s="1"/>
  <c r="I811" i="1"/>
  <c r="K811" i="1" s="1"/>
  <c r="L811" i="1" s="1"/>
  <c r="D814" i="1"/>
  <c r="N816" i="1"/>
  <c r="P816" i="1" s="1"/>
  <c r="Q816" i="1" s="1"/>
  <c r="I819" i="1"/>
  <c r="K819" i="1" s="1"/>
  <c r="L819" i="1" s="1"/>
  <c r="N826" i="1"/>
  <c r="P826" i="1" s="1"/>
  <c r="Q826" i="1" s="1"/>
  <c r="D832" i="1"/>
  <c r="O852" i="1"/>
  <c r="D726" i="1"/>
  <c r="J727" i="1"/>
  <c r="J730" i="1"/>
  <c r="I730" i="1"/>
  <c r="K730" i="1" s="1"/>
  <c r="L730" i="1" s="1"/>
  <c r="N820" i="1"/>
  <c r="P820" i="1" s="1"/>
  <c r="Q820" i="1" s="1"/>
  <c r="O820" i="1"/>
  <c r="J880" i="1"/>
  <c r="I880" i="1"/>
  <c r="K880" i="1" s="1"/>
  <c r="L880" i="1" s="1"/>
  <c r="O892" i="1"/>
  <c r="N892" i="1"/>
  <c r="P892" i="1" s="1"/>
  <c r="Q892" i="1" s="1"/>
  <c r="D823" i="1"/>
  <c r="J828" i="1"/>
  <c r="I828" i="1"/>
  <c r="K828" i="1" s="1"/>
  <c r="L828" i="1" s="1"/>
  <c r="J845" i="1"/>
  <c r="I845" i="1"/>
  <c r="K845" i="1" s="1"/>
  <c r="L845" i="1" s="1"/>
  <c r="J863" i="1"/>
  <c r="I863" i="1"/>
  <c r="K863" i="1" s="1"/>
  <c r="L863" i="1" s="1"/>
  <c r="O842" i="1"/>
  <c r="N842" i="1"/>
  <c r="P842" i="1" s="1"/>
  <c r="Q842" i="1" s="1"/>
  <c r="D918" i="1"/>
  <c r="D925" i="1"/>
  <c r="O979" i="1"/>
  <c r="N979" i="1"/>
  <c r="P979" i="1" s="1"/>
  <c r="Q979" i="1" s="1"/>
  <c r="D840" i="1"/>
  <c r="D856" i="1"/>
  <c r="O858" i="1"/>
  <c r="N858" i="1"/>
  <c r="P858" i="1" s="1"/>
  <c r="Q858" i="1" s="1"/>
  <c r="O868" i="1"/>
  <c r="N868" i="1"/>
  <c r="P868" i="1" s="1"/>
  <c r="Q868" i="1" s="1"/>
  <c r="D874" i="1"/>
  <c r="J879" i="1"/>
  <c r="I879" i="1"/>
  <c r="K879" i="1" s="1"/>
  <c r="L879" i="1" s="1"/>
  <c r="O884" i="1"/>
  <c r="N884" i="1"/>
  <c r="P884" i="1" s="1"/>
  <c r="Q884" i="1" s="1"/>
  <c r="D890" i="1"/>
  <c r="J895" i="1"/>
  <c r="I895" i="1"/>
  <c r="K895" i="1" s="1"/>
  <c r="L895" i="1" s="1"/>
  <c r="O900" i="1"/>
  <c r="N900" i="1"/>
  <c r="P900" i="1" s="1"/>
  <c r="Q900" i="1" s="1"/>
  <c r="D906" i="1"/>
  <c r="I759" i="1"/>
  <c r="K759" i="1" s="1"/>
  <c r="L759" i="1" s="1"/>
  <c r="D762" i="1"/>
  <c r="N764" i="1"/>
  <c r="P764" i="1" s="1"/>
  <c r="Q764" i="1" s="1"/>
  <c r="I767" i="1"/>
  <c r="K767" i="1" s="1"/>
  <c r="L767" i="1" s="1"/>
  <c r="D770" i="1"/>
  <c r="N772" i="1"/>
  <c r="P772" i="1" s="1"/>
  <c r="Q772" i="1" s="1"/>
  <c r="I775" i="1"/>
  <c r="K775" i="1" s="1"/>
  <c r="L775" i="1" s="1"/>
  <c r="D778" i="1"/>
  <c r="N780" i="1"/>
  <c r="P780" i="1" s="1"/>
  <c r="Q780" i="1" s="1"/>
  <c r="I783" i="1"/>
  <c r="K783" i="1" s="1"/>
  <c r="L783" i="1" s="1"/>
  <c r="D786" i="1"/>
  <c r="N788" i="1"/>
  <c r="P788" i="1" s="1"/>
  <c r="Q788" i="1" s="1"/>
  <c r="I791" i="1"/>
  <c r="K791" i="1" s="1"/>
  <c r="L791" i="1" s="1"/>
  <c r="D794" i="1"/>
  <c r="N796" i="1"/>
  <c r="P796" i="1" s="1"/>
  <c r="Q796" i="1" s="1"/>
  <c r="I799" i="1"/>
  <c r="K799" i="1" s="1"/>
  <c r="L799" i="1" s="1"/>
  <c r="D802" i="1"/>
  <c r="N804" i="1"/>
  <c r="P804" i="1" s="1"/>
  <c r="Q804" i="1" s="1"/>
  <c r="I807" i="1"/>
  <c r="K807" i="1" s="1"/>
  <c r="L807" i="1" s="1"/>
  <c r="D810" i="1"/>
  <c r="N812" i="1"/>
  <c r="P812" i="1" s="1"/>
  <c r="Q812" i="1" s="1"/>
  <c r="I815" i="1"/>
  <c r="K815" i="1" s="1"/>
  <c r="L815" i="1" s="1"/>
  <c r="D818" i="1"/>
  <c r="D824" i="1"/>
  <c r="I829" i="1"/>
  <c r="K829" i="1" s="1"/>
  <c r="L829" i="1" s="1"/>
  <c r="J837" i="1"/>
  <c r="I837" i="1"/>
  <c r="K837" i="1" s="1"/>
  <c r="L837" i="1" s="1"/>
  <c r="D843" i="1"/>
  <c r="O844" i="1"/>
  <c r="O860" i="1"/>
  <c r="N860" i="1"/>
  <c r="P860" i="1" s="1"/>
  <c r="Q860" i="1" s="1"/>
  <c r="J911" i="1"/>
  <c r="I911" i="1"/>
  <c r="K911" i="1" s="1"/>
  <c r="L911" i="1" s="1"/>
  <c r="N918" i="1"/>
  <c r="P918" i="1" s="1"/>
  <c r="Q918" i="1" s="1"/>
  <c r="O918" i="1"/>
  <c r="D921" i="1"/>
  <c r="J820" i="1"/>
  <c r="I820" i="1"/>
  <c r="K820" i="1" s="1"/>
  <c r="L820" i="1" s="1"/>
  <c r="O825" i="1"/>
  <c r="N825" i="1"/>
  <c r="P825" i="1" s="1"/>
  <c r="Q825" i="1" s="1"/>
  <c r="D831" i="1"/>
  <c r="O834" i="1"/>
  <c r="N834" i="1"/>
  <c r="P834" i="1" s="1"/>
  <c r="Q834" i="1" s="1"/>
  <c r="J853" i="1"/>
  <c r="I853" i="1"/>
  <c r="K853" i="1" s="1"/>
  <c r="L853" i="1" s="1"/>
  <c r="J934" i="1"/>
  <c r="I934" i="1"/>
  <c r="K934" i="1" s="1"/>
  <c r="L934" i="1" s="1"/>
  <c r="D937" i="1"/>
  <c r="O939" i="1"/>
  <c r="N939" i="1"/>
  <c r="P939" i="1" s="1"/>
  <c r="Q939" i="1" s="1"/>
  <c r="J998" i="1"/>
  <c r="I998" i="1"/>
  <c r="K998" i="1" s="1"/>
  <c r="L998" i="1" s="1"/>
  <c r="J1022" i="1"/>
  <c r="I1022" i="1"/>
  <c r="K1022" i="1" s="1"/>
  <c r="L1022" i="1" s="1"/>
  <c r="J1031" i="1"/>
  <c r="I1031" i="1"/>
  <c r="K1031" i="1" s="1"/>
  <c r="L1031" i="1" s="1"/>
  <c r="J926" i="1"/>
  <c r="I926" i="1"/>
  <c r="K926" i="1" s="1"/>
  <c r="L926" i="1" s="1"/>
  <c r="J930" i="1"/>
  <c r="I930" i="1"/>
  <c r="K930" i="1" s="1"/>
  <c r="L930" i="1" s="1"/>
  <c r="J942" i="1"/>
  <c r="I942" i="1"/>
  <c r="K942" i="1" s="1"/>
  <c r="L942" i="1" s="1"/>
  <c r="D945" i="1"/>
  <c r="O947" i="1"/>
  <c r="N947" i="1"/>
  <c r="P947" i="1" s="1"/>
  <c r="Q947" i="1" s="1"/>
  <c r="J950" i="1"/>
  <c r="I950" i="1"/>
  <c r="K950" i="1" s="1"/>
  <c r="L950" i="1" s="1"/>
  <c r="D953" i="1"/>
  <c r="O955" i="1"/>
  <c r="N955" i="1"/>
  <c r="P955" i="1" s="1"/>
  <c r="Q955" i="1" s="1"/>
  <c r="J990" i="1"/>
  <c r="I990" i="1"/>
  <c r="K990" i="1" s="1"/>
  <c r="L990" i="1" s="1"/>
  <c r="D1009" i="1"/>
  <c r="D1017" i="1"/>
  <c r="I861" i="1"/>
  <c r="K861" i="1" s="1"/>
  <c r="L861" i="1" s="1"/>
  <c r="D864" i="1"/>
  <c r="N866" i="1"/>
  <c r="P866" i="1" s="1"/>
  <c r="Q866" i="1" s="1"/>
  <c r="I869" i="1"/>
  <c r="K869" i="1" s="1"/>
  <c r="L869" i="1" s="1"/>
  <c r="D872" i="1"/>
  <c r="N874" i="1"/>
  <c r="P874" i="1" s="1"/>
  <c r="Q874" i="1" s="1"/>
  <c r="I877" i="1"/>
  <c r="K877" i="1" s="1"/>
  <c r="L877" i="1" s="1"/>
  <c r="D880" i="1"/>
  <c r="N882" i="1"/>
  <c r="P882" i="1" s="1"/>
  <c r="Q882" i="1" s="1"/>
  <c r="I885" i="1"/>
  <c r="K885" i="1" s="1"/>
  <c r="L885" i="1" s="1"/>
  <c r="D888" i="1"/>
  <c r="N890" i="1"/>
  <c r="P890" i="1" s="1"/>
  <c r="Q890" i="1" s="1"/>
  <c r="I893" i="1"/>
  <c r="K893" i="1" s="1"/>
  <c r="L893" i="1" s="1"/>
  <c r="D896" i="1"/>
  <c r="N898" i="1"/>
  <c r="P898" i="1" s="1"/>
  <c r="Q898" i="1" s="1"/>
  <c r="I901" i="1"/>
  <c r="K901" i="1" s="1"/>
  <c r="L901" i="1" s="1"/>
  <c r="D904" i="1"/>
  <c r="N906" i="1"/>
  <c r="P906" i="1" s="1"/>
  <c r="Q906" i="1" s="1"/>
  <c r="I909" i="1"/>
  <c r="K909" i="1" s="1"/>
  <c r="L909" i="1" s="1"/>
  <c r="D912" i="1"/>
  <c r="N914" i="1"/>
  <c r="P914" i="1" s="1"/>
  <c r="Q914" i="1" s="1"/>
  <c r="N919" i="1"/>
  <c r="P919" i="1" s="1"/>
  <c r="Q919" i="1" s="1"/>
  <c r="J921" i="1"/>
  <c r="I921" i="1"/>
  <c r="K921" i="1" s="1"/>
  <c r="L921" i="1" s="1"/>
  <c r="J922" i="1"/>
  <c r="I922" i="1"/>
  <c r="K922" i="1" s="1"/>
  <c r="L922" i="1" s="1"/>
  <c r="I931" i="1"/>
  <c r="K931" i="1" s="1"/>
  <c r="L931" i="1" s="1"/>
  <c r="J958" i="1"/>
  <c r="I958" i="1"/>
  <c r="K958" i="1" s="1"/>
  <c r="L958" i="1" s="1"/>
  <c r="D961" i="1"/>
  <c r="O963" i="1"/>
  <c r="N963" i="1"/>
  <c r="P963" i="1" s="1"/>
  <c r="Q963" i="1" s="1"/>
  <c r="J982" i="1"/>
  <c r="I982" i="1"/>
  <c r="K982" i="1" s="1"/>
  <c r="L982" i="1" s="1"/>
  <c r="D1001" i="1"/>
  <c r="N833" i="1"/>
  <c r="P833" i="1" s="1"/>
  <c r="Q833" i="1" s="1"/>
  <c r="I836" i="1"/>
  <c r="K836" i="1" s="1"/>
  <c r="L836" i="1" s="1"/>
  <c r="D839" i="1"/>
  <c r="N841" i="1"/>
  <c r="P841" i="1" s="1"/>
  <c r="Q841" i="1" s="1"/>
  <c r="I844" i="1"/>
  <c r="K844" i="1" s="1"/>
  <c r="L844" i="1" s="1"/>
  <c r="D847" i="1"/>
  <c r="N849" i="1"/>
  <c r="P849" i="1" s="1"/>
  <c r="Q849" i="1" s="1"/>
  <c r="I852" i="1"/>
  <c r="K852" i="1" s="1"/>
  <c r="L852" i="1" s="1"/>
  <c r="D855" i="1"/>
  <c r="N857" i="1"/>
  <c r="P857" i="1" s="1"/>
  <c r="Q857" i="1" s="1"/>
  <c r="I860" i="1"/>
  <c r="K860" i="1" s="1"/>
  <c r="L860" i="1" s="1"/>
  <c r="D863" i="1"/>
  <c r="N865" i="1"/>
  <c r="P865" i="1" s="1"/>
  <c r="Q865" i="1" s="1"/>
  <c r="I868" i="1"/>
  <c r="K868" i="1" s="1"/>
  <c r="L868" i="1" s="1"/>
  <c r="D871" i="1"/>
  <c r="N873" i="1"/>
  <c r="P873" i="1" s="1"/>
  <c r="Q873" i="1" s="1"/>
  <c r="I876" i="1"/>
  <c r="K876" i="1" s="1"/>
  <c r="L876" i="1" s="1"/>
  <c r="D879" i="1"/>
  <c r="N881" i="1"/>
  <c r="P881" i="1" s="1"/>
  <c r="Q881" i="1" s="1"/>
  <c r="I884" i="1"/>
  <c r="K884" i="1" s="1"/>
  <c r="L884" i="1" s="1"/>
  <c r="D887" i="1"/>
  <c r="N889" i="1"/>
  <c r="P889" i="1" s="1"/>
  <c r="Q889" i="1" s="1"/>
  <c r="I892" i="1"/>
  <c r="K892" i="1" s="1"/>
  <c r="L892" i="1" s="1"/>
  <c r="D895" i="1"/>
  <c r="N897" i="1"/>
  <c r="P897" i="1" s="1"/>
  <c r="Q897" i="1" s="1"/>
  <c r="I900" i="1"/>
  <c r="K900" i="1" s="1"/>
  <c r="L900" i="1" s="1"/>
  <c r="D903" i="1"/>
  <c r="N905" i="1"/>
  <c r="P905" i="1" s="1"/>
  <c r="Q905" i="1" s="1"/>
  <c r="I908" i="1"/>
  <c r="K908" i="1" s="1"/>
  <c r="L908" i="1" s="1"/>
  <c r="D911" i="1"/>
  <c r="N913" i="1"/>
  <c r="P913" i="1" s="1"/>
  <c r="Q913" i="1" s="1"/>
  <c r="I916" i="1"/>
  <c r="K916" i="1" s="1"/>
  <c r="L916" i="1" s="1"/>
  <c r="I923" i="1"/>
  <c r="K923" i="1" s="1"/>
  <c r="L923" i="1" s="1"/>
  <c r="O931" i="1"/>
  <c r="N931" i="1"/>
  <c r="P931" i="1" s="1"/>
  <c r="Q931" i="1" s="1"/>
  <c r="J966" i="1"/>
  <c r="I966" i="1"/>
  <c r="K966" i="1" s="1"/>
  <c r="L966" i="1" s="1"/>
  <c r="D969" i="1"/>
  <c r="O971" i="1"/>
  <c r="N971" i="1"/>
  <c r="P971" i="1" s="1"/>
  <c r="Q971" i="1" s="1"/>
  <c r="J974" i="1"/>
  <c r="I974" i="1"/>
  <c r="K974" i="1" s="1"/>
  <c r="L974" i="1" s="1"/>
  <c r="D993" i="1"/>
  <c r="O1011" i="1"/>
  <c r="N1011" i="1"/>
  <c r="P1011" i="1" s="1"/>
  <c r="Q1011" i="1" s="1"/>
  <c r="I851" i="1"/>
  <c r="K851" i="1" s="1"/>
  <c r="L851" i="1" s="1"/>
  <c r="D854" i="1"/>
  <c r="J918" i="1"/>
  <c r="I918" i="1"/>
  <c r="K918" i="1" s="1"/>
  <c r="L918" i="1" s="1"/>
  <c r="O923" i="1"/>
  <c r="N923" i="1"/>
  <c r="P923" i="1" s="1"/>
  <c r="Q923" i="1" s="1"/>
  <c r="O927" i="1"/>
  <c r="N927" i="1"/>
  <c r="P927" i="1" s="1"/>
  <c r="Q927" i="1" s="1"/>
  <c r="D985" i="1"/>
  <c r="O1003" i="1"/>
  <c r="N1003" i="1"/>
  <c r="P1003" i="1" s="1"/>
  <c r="Q1003" i="1" s="1"/>
  <c r="O1019" i="1"/>
  <c r="N1019" i="1"/>
  <c r="P1019" i="1" s="1"/>
  <c r="Q1019" i="1" s="1"/>
  <c r="D977" i="1"/>
  <c r="O995" i="1"/>
  <c r="N995" i="1"/>
  <c r="P995" i="1" s="1"/>
  <c r="Q995" i="1" s="1"/>
  <c r="D929" i="1"/>
  <c r="D933" i="1"/>
  <c r="O987" i="1"/>
  <c r="N987" i="1"/>
  <c r="P987" i="1" s="1"/>
  <c r="Q987" i="1" s="1"/>
  <c r="J1014" i="1"/>
  <c r="I1014" i="1"/>
  <c r="K1014" i="1" s="1"/>
  <c r="L1014" i="1" s="1"/>
  <c r="J1034" i="1"/>
  <c r="I1034" i="1"/>
  <c r="K1034" i="1" s="1"/>
  <c r="L1034" i="1" s="1"/>
  <c r="O1028" i="1"/>
  <c r="N1028" i="1"/>
  <c r="P1028" i="1" s="1"/>
  <c r="Q1028" i="1" s="1"/>
  <c r="O1039" i="1"/>
  <c r="N1039" i="1"/>
  <c r="P1039" i="1" s="1"/>
  <c r="Q1039" i="1" s="1"/>
  <c r="J1058" i="1"/>
  <c r="I1058" i="1"/>
  <c r="K1058" i="1" s="1"/>
  <c r="L1058" i="1" s="1"/>
  <c r="J1066" i="1"/>
  <c r="I1066" i="1"/>
  <c r="K1066" i="1" s="1"/>
  <c r="L1066" i="1" s="1"/>
  <c r="J1074" i="1"/>
  <c r="I1074" i="1"/>
  <c r="K1074" i="1" s="1"/>
  <c r="L1074" i="1" s="1"/>
  <c r="O1079" i="1"/>
  <c r="N1079" i="1"/>
  <c r="P1079" i="1" s="1"/>
  <c r="Q1079" i="1" s="1"/>
  <c r="J1090" i="1"/>
  <c r="I1090" i="1"/>
  <c r="K1090" i="1" s="1"/>
  <c r="L1090" i="1" s="1"/>
  <c r="N1131" i="1"/>
  <c r="P1131" i="1" s="1"/>
  <c r="Q1131" i="1" s="1"/>
  <c r="O1131" i="1"/>
  <c r="O1031" i="1"/>
  <c r="N1031" i="1"/>
  <c r="P1031" i="1" s="1"/>
  <c r="Q1031" i="1" s="1"/>
  <c r="O1095" i="1"/>
  <c r="N1095" i="1"/>
  <c r="P1095" i="1" s="1"/>
  <c r="Q1095" i="1" s="1"/>
  <c r="D1101" i="1"/>
  <c r="J1106" i="1"/>
  <c r="I1106" i="1"/>
  <c r="K1106" i="1" s="1"/>
  <c r="L1106" i="1" s="1"/>
  <c r="O1111" i="1"/>
  <c r="N1111" i="1"/>
  <c r="P1111" i="1" s="1"/>
  <c r="Q1111" i="1" s="1"/>
  <c r="D1117" i="1"/>
  <c r="O1129" i="1"/>
  <c r="N1129" i="1"/>
  <c r="P1129" i="1" s="1"/>
  <c r="Q1129" i="1" s="1"/>
  <c r="D1029" i="1"/>
  <c r="O1047" i="1"/>
  <c r="N1047" i="1"/>
  <c r="P1047" i="1" s="1"/>
  <c r="Q1047" i="1" s="1"/>
  <c r="D1053" i="1"/>
  <c r="D1061" i="1"/>
  <c r="O1087" i="1"/>
  <c r="N1087" i="1"/>
  <c r="P1087" i="1" s="1"/>
  <c r="Q1087" i="1" s="1"/>
  <c r="J1122" i="1"/>
  <c r="I1122" i="1"/>
  <c r="K1122" i="1" s="1"/>
  <c r="L1122" i="1" s="1"/>
  <c r="O1137" i="1"/>
  <c r="N1137" i="1"/>
  <c r="P1137" i="1" s="1"/>
  <c r="Q1137" i="1" s="1"/>
  <c r="N936" i="1"/>
  <c r="P936" i="1" s="1"/>
  <c r="Q936" i="1" s="1"/>
  <c r="I939" i="1"/>
  <c r="K939" i="1" s="1"/>
  <c r="L939" i="1" s="1"/>
  <c r="N944" i="1"/>
  <c r="P944" i="1" s="1"/>
  <c r="Q944" i="1" s="1"/>
  <c r="I947" i="1"/>
  <c r="K947" i="1" s="1"/>
  <c r="L947" i="1" s="1"/>
  <c r="D950" i="1"/>
  <c r="N952" i="1"/>
  <c r="P952" i="1" s="1"/>
  <c r="Q952" i="1" s="1"/>
  <c r="I955" i="1"/>
  <c r="K955" i="1" s="1"/>
  <c r="L955" i="1" s="1"/>
  <c r="N960" i="1"/>
  <c r="P960" i="1" s="1"/>
  <c r="Q960" i="1" s="1"/>
  <c r="I963" i="1"/>
  <c r="K963" i="1" s="1"/>
  <c r="L963" i="1" s="1"/>
  <c r="N968" i="1"/>
  <c r="P968" i="1" s="1"/>
  <c r="Q968" i="1" s="1"/>
  <c r="I971" i="1"/>
  <c r="K971" i="1" s="1"/>
  <c r="L971" i="1" s="1"/>
  <c r="D974" i="1"/>
  <c r="N976" i="1"/>
  <c r="P976" i="1" s="1"/>
  <c r="Q976" i="1" s="1"/>
  <c r="I979" i="1"/>
  <c r="K979" i="1" s="1"/>
  <c r="L979" i="1" s="1"/>
  <c r="N984" i="1"/>
  <c r="P984" i="1" s="1"/>
  <c r="Q984" i="1" s="1"/>
  <c r="I987" i="1"/>
  <c r="K987" i="1" s="1"/>
  <c r="L987" i="1" s="1"/>
  <c r="N992" i="1"/>
  <c r="P992" i="1" s="1"/>
  <c r="Q992" i="1" s="1"/>
  <c r="I995" i="1"/>
  <c r="K995" i="1" s="1"/>
  <c r="L995" i="1" s="1"/>
  <c r="N1000" i="1"/>
  <c r="P1000" i="1" s="1"/>
  <c r="Q1000" i="1" s="1"/>
  <c r="I1003" i="1"/>
  <c r="K1003" i="1" s="1"/>
  <c r="L1003" i="1" s="1"/>
  <c r="N1008" i="1"/>
  <c r="P1008" i="1" s="1"/>
  <c r="Q1008" i="1" s="1"/>
  <c r="I1011" i="1"/>
  <c r="K1011" i="1" s="1"/>
  <c r="L1011" i="1" s="1"/>
  <c r="D1030" i="1"/>
  <c r="D1069" i="1"/>
  <c r="D1077" i="1"/>
  <c r="J1153" i="1"/>
  <c r="I1153" i="1"/>
  <c r="K1153" i="1" s="1"/>
  <c r="L1153" i="1" s="1"/>
  <c r="N935" i="1"/>
  <c r="P935" i="1" s="1"/>
  <c r="Q935" i="1" s="1"/>
  <c r="I938" i="1"/>
  <c r="K938" i="1" s="1"/>
  <c r="L938" i="1" s="1"/>
  <c r="D941" i="1"/>
  <c r="N943" i="1"/>
  <c r="P943" i="1" s="1"/>
  <c r="Q943" i="1" s="1"/>
  <c r="I946" i="1"/>
  <c r="K946" i="1" s="1"/>
  <c r="L946" i="1" s="1"/>
  <c r="D949" i="1"/>
  <c r="N951" i="1"/>
  <c r="P951" i="1" s="1"/>
  <c r="Q951" i="1" s="1"/>
  <c r="I954" i="1"/>
  <c r="K954" i="1" s="1"/>
  <c r="L954" i="1" s="1"/>
  <c r="D957" i="1"/>
  <c r="N959" i="1"/>
  <c r="P959" i="1" s="1"/>
  <c r="Q959" i="1" s="1"/>
  <c r="I962" i="1"/>
  <c r="K962" i="1" s="1"/>
  <c r="L962" i="1" s="1"/>
  <c r="D965" i="1"/>
  <c r="N967" i="1"/>
  <c r="P967" i="1" s="1"/>
  <c r="Q967" i="1" s="1"/>
  <c r="I970" i="1"/>
  <c r="K970" i="1" s="1"/>
  <c r="L970" i="1" s="1"/>
  <c r="D973" i="1"/>
  <c r="N975" i="1"/>
  <c r="P975" i="1" s="1"/>
  <c r="Q975" i="1" s="1"/>
  <c r="I978" i="1"/>
  <c r="K978" i="1" s="1"/>
  <c r="L978" i="1" s="1"/>
  <c r="D981" i="1"/>
  <c r="N983" i="1"/>
  <c r="P983" i="1" s="1"/>
  <c r="Q983" i="1" s="1"/>
  <c r="I986" i="1"/>
  <c r="K986" i="1" s="1"/>
  <c r="L986" i="1" s="1"/>
  <c r="D989" i="1"/>
  <c r="N991" i="1"/>
  <c r="P991" i="1" s="1"/>
  <c r="Q991" i="1" s="1"/>
  <c r="I994" i="1"/>
  <c r="K994" i="1" s="1"/>
  <c r="L994" i="1" s="1"/>
  <c r="D997" i="1"/>
  <c r="N999" i="1"/>
  <c r="P999" i="1" s="1"/>
  <c r="Q999" i="1" s="1"/>
  <c r="I1002" i="1"/>
  <c r="K1002" i="1" s="1"/>
  <c r="L1002" i="1" s="1"/>
  <c r="D1005" i="1"/>
  <c r="N1007" i="1"/>
  <c r="P1007" i="1" s="1"/>
  <c r="Q1007" i="1" s="1"/>
  <c r="I1010" i="1"/>
  <c r="K1010" i="1" s="1"/>
  <c r="L1010" i="1" s="1"/>
  <c r="D1013" i="1"/>
  <c r="N1015" i="1"/>
  <c r="P1015" i="1" s="1"/>
  <c r="Q1015" i="1" s="1"/>
  <c r="I1018" i="1"/>
  <c r="K1018" i="1" s="1"/>
  <c r="L1018" i="1" s="1"/>
  <c r="D1021" i="1"/>
  <c r="N1023" i="1"/>
  <c r="P1023" i="1" s="1"/>
  <c r="Q1023" i="1" s="1"/>
  <c r="I1027" i="1"/>
  <c r="K1027" i="1" s="1"/>
  <c r="L1027" i="1" s="1"/>
  <c r="D1037" i="1"/>
  <c r="J1042" i="1"/>
  <c r="I1042" i="1"/>
  <c r="K1042" i="1" s="1"/>
  <c r="L1042" i="1" s="1"/>
  <c r="D1085" i="1"/>
  <c r="D924" i="1"/>
  <c r="N926" i="1"/>
  <c r="P926" i="1" s="1"/>
  <c r="Q926" i="1" s="1"/>
  <c r="I929" i="1"/>
  <c r="K929" i="1" s="1"/>
  <c r="L929" i="1" s="1"/>
  <c r="D932" i="1"/>
  <c r="N934" i="1"/>
  <c r="P934" i="1" s="1"/>
  <c r="Q934" i="1" s="1"/>
  <c r="I937" i="1"/>
  <c r="K937" i="1" s="1"/>
  <c r="L937" i="1" s="1"/>
  <c r="D940" i="1"/>
  <c r="N942" i="1"/>
  <c r="P942" i="1" s="1"/>
  <c r="Q942" i="1" s="1"/>
  <c r="I945" i="1"/>
  <c r="K945" i="1" s="1"/>
  <c r="L945" i="1" s="1"/>
  <c r="D948" i="1"/>
  <c r="N950" i="1"/>
  <c r="P950" i="1" s="1"/>
  <c r="Q950" i="1" s="1"/>
  <c r="I953" i="1"/>
  <c r="K953" i="1" s="1"/>
  <c r="L953" i="1" s="1"/>
  <c r="D956" i="1"/>
  <c r="N958" i="1"/>
  <c r="P958" i="1" s="1"/>
  <c r="Q958" i="1" s="1"/>
  <c r="I961" i="1"/>
  <c r="K961" i="1" s="1"/>
  <c r="L961" i="1" s="1"/>
  <c r="D964" i="1"/>
  <c r="N966" i="1"/>
  <c r="P966" i="1" s="1"/>
  <c r="Q966" i="1" s="1"/>
  <c r="I969" i="1"/>
  <c r="K969" i="1" s="1"/>
  <c r="L969" i="1" s="1"/>
  <c r="D972" i="1"/>
  <c r="N974" i="1"/>
  <c r="P974" i="1" s="1"/>
  <c r="Q974" i="1" s="1"/>
  <c r="I977" i="1"/>
  <c r="K977" i="1" s="1"/>
  <c r="L977" i="1" s="1"/>
  <c r="D980" i="1"/>
  <c r="N982" i="1"/>
  <c r="P982" i="1" s="1"/>
  <c r="Q982" i="1" s="1"/>
  <c r="I985" i="1"/>
  <c r="K985" i="1" s="1"/>
  <c r="L985" i="1" s="1"/>
  <c r="D988" i="1"/>
  <c r="N990" i="1"/>
  <c r="P990" i="1" s="1"/>
  <c r="Q990" i="1" s="1"/>
  <c r="I993" i="1"/>
  <c r="K993" i="1" s="1"/>
  <c r="L993" i="1" s="1"/>
  <c r="D996" i="1"/>
  <c r="N998" i="1"/>
  <c r="P998" i="1" s="1"/>
  <c r="Q998" i="1" s="1"/>
  <c r="I1001" i="1"/>
  <c r="K1001" i="1" s="1"/>
  <c r="L1001" i="1" s="1"/>
  <c r="D1004" i="1"/>
  <c r="N1006" i="1"/>
  <c r="P1006" i="1" s="1"/>
  <c r="Q1006" i="1" s="1"/>
  <c r="I1009" i="1"/>
  <c r="K1009" i="1" s="1"/>
  <c r="L1009" i="1" s="1"/>
  <c r="D1012" i="1"/>
  <c r="N1014" i="1"/>
  <c r="P1014" i="1" s="1"/>
  <c r="Q1014" i="1" s="1"/>
  <c r="I1017" i="1"/>
  <c r="K1017" i="1" s="1"/>
  <c r="L1017" i="1" s="1"/>
  <c r="N1022" i="1"/>
  <c r="P1022" i="1" s="1"/>
  <c r="Q1022" i="1" s="1"/>
  <c r="I1025" i="1"/>
  <c r="K1025" i="1" s="1"/>
  <c r="L1025" i="1" s="1"/>
  <c r="O1055" i="1"/>
  <c r="N1055" i="1"/>
  <c r="P1055" i="1" s="1"/>
  <c r="Q1055" i="1" s="1"/>
  <c r="O1063" i="1"/>
  <c r="N1063" i="1"/>
  <c r="P1063" i="1" s="1"/>
  <c r="Q1063" i="1" s="1"/>
  <c r="O1071" i="1"/>
  <c r="N1071" i="1"/>
  <c r="P1071" i="1" s="1"/>
  <c r="Q1071" i="1" s="1"/>
  <c r="D1093" i="1"/>
  <c r="J1098" i="1"/>
  <c r="I1098" i="1"/>
  <c r="K1098" i="1" s="1"/>
  <c r="L1098" i="1" s="1"/>
  <c r="O1103" i="1"/>
  <c r="N1103" i="1"/>
  <c r="P1103" i="1" s="1"/>
  <c r="Q1103" i="1" s="1"/>
  <c r="D1109" i="1"/>
  <c r="J1114" i="1"/>
  <c r="I1114" i="1"/>
  <c r="K1114" i="1" s="1"/>
  <c r="L1114" i="1" s="1"/>
  <c r="O1119" i="1"/>
  <c r="N1119" i="1"/>
  <c r="P1119" i="1" s="1"/>
  <c r="Q1119" i="1" s="1"/>
  <c r="D1045" i="1"/>
  <c r="J1050" i="1"/>
  <c r="I1050" i="1"/>
  <c r="K1050" i="1" s="1"/>
  <c r="L1050" i="1" s="1"/>
  <c r="J1082" i="1"/>
  <c r="I1082" i="1"/>
  <c r="K1082" i="1" s="1"/>
  <c r="L1082" i="1" s="1"/>
  <c r="D1125" i="1"/>
  <c r="N1134" i="1"/>
  <c r="P1134" i="1" s="1"/>
  <c r="Q1134" i="1" s="1"/>
  <c r="O1134" i="1"/>
  <c r="D1164" i="1"/>
  <c r="O1174" i="1"/>
  <c r="N1174" i="1"/>
  <c r="P1174" i="1" s="1"/>
  <c r="Q1174" i="1" s="1"/>
  <c r="D1188" i="1"/>
  <c r="O1198" i="1"/>
  <c r="N1198" i="1"/>
  <c r="P1198" i="1" s="1"/>
  <c r="Q1198" i="1" s="1"/>
  <c r="J1209" i="1"/>
  <c r="I1209" i="1"/>
  <c r="K1209" i="1" s="1"/>
  <c r="L1209" i="1" s="1"/>
  <c r="D1148" i="1"/>
  <c r="O1241" i="1"/>
  <c r="N1241" i="1"/>
  <c r="P1241" i="1" s="1"/>
  <c r="Q1241" i="1" s="1"/>
  <c r="D1156" i="1"/>
  <c r="O1166" i="1"/>
  <c r="N1166" i="1"/>
  <c r="P1166" i="1" s="1"/>
  <c r="Q1166" i="1" s="1"/>
  <c r="J1177" i="1"/>
  <c r="I1177" i="1"/>
  <c r="K1177" i="1" s="1"/>
  <c r="L1177" i="1" s="1"/>
  <c r="O1190" i="1"/>
  <c r="N1190" i="1"/>
  <c r="P1190" i="1" s="1"/>
  <c r="Q1190" i="1" s="1"/>
  <c r="J1201" i="1"/>
  <c r="I1201" i="1"/>
  <c r="K1201" i="1" s="1"/>
  <c r="L1201" i="1" s="1"/>
  <c r="D1212" i="1"/>
  <c r="D1034" i="1"/>
  <c r="N1036" i="1"/>
  <c r="P1036" i="1" s="1"/>
  <c r="Q1036" i="1" s="1"/>
  <c r="I1039" i="1"/>
  <c r="K1039" i="1" s="1"/>
  <c r="L1039" i="1" s="1"/>
  <c r="D1042" i="1"/>
  <c r="N1044" i="1"/>
  <c r="P1044" i="1" s="1"/>
  <c r="Q1044" i="1" s="1"/>
  <c r="I1047" i="1"/>
  <c r="K1047" i="1" s="1"/>
  <c r="L1047" i="1" s="1"/>
  <c r="D1050" i="1"/>
  <c r="N1052" i="1"/>
  <c r="P1052" i="1" s="1"/>
  <c r="Q1052" i="1" s="1"/>
  <c r="I1055" i="1"/>
  <c r="K1055" i="1" s="1"/>
  <c r="L1055" i="1" s="1"/>
  <c r="D1058" i="1"/>
  <c r="N1060" i="1"/>
  <c r="P1060" i="1" s="1"/>
  <c r="Q1060" i="1" s="1"/>
  <c r="I1063" i="1"/>
  <c r="K1063" i="1" s="1"/>
  <c r="L1063" i="1" s="1"/>
  <c r="D1066" i="1"/>
  <c r="N1068" i="1"/>
  <c r="P1068" i="1" s="1"/>
  <c r="Q1068" i="1" s="1"/>
  <c r="I1071" i="1"/>
  <c r="K1071" i="1" s="1"/>
  <c r="L1071" i="1" s="1"/>
  <c r="D1074" i="1"/>
  <c r="N1076" i="1"/>
  <c r="P1076" i="1" s="1"/>
  <c r="Q1076" i="1" s="1"/>
  <c r="I1079" i="1"/>
  <c r="K1079" i="1" s="1"/>
  <c r="L1079" i="1" s="1"/>
  <c r="D1082" i="1"/>
  <c r="N1084" i="1"/>
  <c r="P1084" i="1" s="1"/>
  <c r="Q1084" i="1" s="1"/>
  <c r="I1087" i="1"/>
  <c r="K1087" i="1" s="1"/>
  <c r="L1087" i="1" s="1"/>
  <c r="D1090" i="1"/>
  <c r="N1092" i="1"/>
  <c r="P1092" i="1" s="1"/>
  <c r="Q1092" i="1" s="1"/>
  <c r="I1095" i="1"/>
  <c r="K1095" i="1" s="1"/>
  <c r="L1095" i="1" s="1"/>
  <c r="D1098" i="1"/>
  <c r="N1100" i="1"/>
  <c r="P1100" i="1" s="1"/>
  <c r="Q1100" i="1" s="1"/>
  <c r="I1103" i="1"/>
  <c r="K1103" i="1" s="1"/>
  <c r="L1103" i="1" s="1"/>
  <c r="D1106" i="1"/>
  <c r="N1108" i="1"/>
  <c r="P1108" i="1" s="1"/>
  <c r="Q1108" i="1" s="1"/>
  <c r="I1111" i="1"/>
  <c r="K1111" i="1" s="1"/>
  <c r="L1111" i="1" s="1"/>
  <c r="D1114" i="1"/>
  <c r="N1116" i="1"/>
  <c r="P1116" i="1" s="1"/>
  <c r="Q1116" i="1" s="1"/>
  <c r="I1119" i="1"/>
  <c r="K1119" i="1" s="1"/>
  <c r="L1119" i="1" s="1"/>
  <c r="D1122" i="1"/>
  <c r="N1124" i="1"/>
  <c r="P1124" i="1" s="1"/>
  <c r="Q1124" i="1" s="1"/>
  <c r="I1127" i="1"/>
  <c r="K1127" i="1" s="1"/>
  <c r="L1127" i="1" s="1"/>
  <c r="D1135" i="1"/>
  <c r="D1138" i="1"/>
  <c r="D1180" i="1"/>
  <c r="O1139" i="1"/>
  <c r="N1139" i="1"/>
  <c r="P1139" i="1" s="1"/>
  <c r="Q1139" i="1" s="1"/>
  <c r="O1150" i="1"/>
  <c r="N1150" i="1"/>
  <c r="P1150" i="1" s="1"/>
  <c r="Q1150" i="1" s="1"/>
  <c r="O1158" i="1"/>
  <c r="N1158" i="1"/>
  <c r="P1158" i="1" s="1"/>
  <c r="Q1158" i="1" s="1"/>
  <c r="J1169" i="1"/>
  <c r="I1169" i="1"/>
  <c r="K1169" i="1" s="1"/>
  <c r="L1169" i="1" s="1"/>
  <c r="O1182" i="1"/>
  <c r="N1182" i="1"/>
  <c r="P1182" i="1" s="1"/>
  <c r="Q1182" i="1" s="1"/>
  <c r="J1193" i="1"/>
  <c r="I1193" i="1"/>
  <c r="K1193" i="1" s="1"/>
  <c r="L1193" i="1" s="1"/>
  <c r="D1204" i="1"/>
  <c r="O1214" i="1"/>
  <c r="N1214" i="1"/>
  <c r="P1214" i="1" s="1"/>
  <c r="Q1214" i="1" s="1"/>
  <c r="I1093" i="1"/>
  <c r="K1093" i="1" s="1"/>
  <c r="L1093" i="1" s="1"/>
  <c r="D1096" i="1"/>
  <c r="N1098" i="1"/>
  <c r="P1098" i="1" s="1"/>
  <c r="Q1098" i="1" s="1"/>
  <c r="I1101" i="1"/>
  <c r="K1101" i="1" s="1"/>
  <c r="L1101" i="1" s="1"/>
  <c r="D1104" i="1"/>
  <c r="N1106" i="1"/>
  <c r="P1106" i="1" s="1"/>
  <c r="Q1106" i="1" s="1"/>
  <c r="I1109" i="1"/>
  <c r="K1109" i="1" s="1"/>
  <c r="L1109" i="1" s="1"/>
  <c r="D1112" i="1"/>
  <c r="N1114" i="1"/>
  <c r="P1114" i="1" s="1"/>
  <c r="Q1114" i="1" s="1"/>
  <c r="I1117" i="1"/>
  <c r="K1117" i="1" s="1"/>
  <c r="L1117" i="1" s="1"/>
  <c r="D1120" i="1"/>
  <c r="N1122" i="1"/>
  <c r="P1122" i="1" s="1"/>
  <c r="Q1122" i="1" s="1"/>
  <c r="I1125" i="1"/>
  <c r="K1125" i="1" s="1"/>
  <c r="L1125" i="1" s="1"/>
  <c r="O1128" i="1"/>
  <c r="J1131" i="1"/>
  <c r="J1134" i="1"/>
  <c r="J1137" i="1"/>
  <c r="N1140" i="1"/>
  <c r="P1140" i="1" s="1"/>
  <c r="Q1140" i="1" s="1"/>
  <c r="D1145" i="1"/>
  <c r="J1142" i="1"/>
  <c r="I1142" i="1"/>
  <c r="K1142" i="1" s="1"/>
  <c r="L1142" i="1" s="1"/>
  <c r="J1145" i="1"/>
  <c r="I1145" i="1"/>
  <c r="K1145" i="1" s="1"/>
  <c r="L1145" i="1" s="1"/>
  <c r="J1161" i="1"/>
  <c r="I1161" i="1"/>
  <c r="K1161" i="1" s="1"/>
  <c r="L1161" i="1" s="1"/>
  <c r="D1172" i="1"/>
  <c r="J1185" i="1"/>
  <c r="I1185" i="1"/>
  <c r="K1185" i="1" s="1"/>
  <c r="L1185" i="1" s="1"/>
  <c r="D1196" i="1"/>
  <c r="O1206" i="1"/>
  <c r="N1206" i="1"/>
  <c r="P1206" i="1" s="1"/>
  <c r="Q1206" i="1" s="1"/>
  <c r="J1252" i="1"/>
  <c r="I1252" i="1"/>
  <c r="K1252" i="1" s="1"/>
  <c r="L1252" i="1" s="1"/>
  <c r="O1225" i="1"/>
  <c r="N1225" i="1"/>
  <c r="P1225" i="1" s="1"/>
  <c r="Q1225" i="1" s="1"/>
  <c r="D1263" i="1"/>
  <c r="J1276" i="1"/>
  <c r="I1276" i="1"/>
  <c r="K1276" i="1" s="1"/>
  <c r="L1276" i="1" s="1"/>
  <c r="D1220" i="1"/>
  <c r="O1233" i="1"/>
  <c r="N1233" i="1"/>
  <c r="P1233" i="1" s="1"/>
  <c r="Q1233" i="1" s="1"/>
  <c r="O1257" i="1"/>
  <c r="N1257" i="1"/>
  <c r="P1257" i="1" s="1"/>
  <c r="Q1257" i="1" s="1"/>
  <c r="O1265" i="1"/>
  <c r="N1265" i="1"/>
  <c r="P1265" i="1" s="1"/>
  <c r="Q1265" i="1" s="1"/>
  <c r="N1156" i="1"/>
  <c r="P1156" i="1" s="1"/>
  <c r="Q1156" i="1" s="1"/>
  <c r="I1159" i="1"/>
  <c r="K1159" i="1" s="1"/>
  <c r="L1159" i="1" s="1"/>
  <c r="D1162" i="1"/>
  <c r="N1164" i="1"/>
  <c r="P1164" i="1" s="1"/>
  <c r="Q1164" i="1" s="1"/>
  <c r="I1167" i="1"/>
  <c r="K1167" i="1" s="1"/>
  <c r="L1167" i="1" s="1"/>
  <c r="D1170" i="1"/>
  <c r="N1172" i="1"/>
  <c r="P1172" i="1" s="1"/>
  <c r="Q1172" i="1" s="1"/>
  <c r="I1175" i="1"/>
  <c r="K1175" i="1" s="1"/>
  <c r="L1175" i="1" s="1"/>
  <c r="D1178" i="1"/>
  <c r="N1180" i="1"/>
  <c r="P1180" i="1" s="1"/>
  <c r="Q1180" i="1" s="1"/>
  <c r="I1183" i="1"/>
  <c r="K1183" i="1" s="1"/>
  <c r="L1183" i="1" s="1"/>
  <c r="D1186" i="1"/>
  <c r="N1188" i="1"/>
  <c r="P1188" i="1" s="1"/>
  <c r="Q1188" i="1" s="1"/>
  <c r="I1191" i="1"/>
  <c r="K1191" i="1" s="1"/>
  <c r="L1191" i="1" s="1"/>
  <c r="D1194" i="1"/>
  <c r="N1196" i="1"/>
  <c r="P1196" i="1" s="1"/>
  <c r="Q1196" i="1" s="1"/>
  <c r="I1199" i="1"/>
  <c r="K1199" i="1" s="1"/>
  <c r="L1199" i="1" s="1"/>
  <c r="D1202" i="1"/>
  <c r="N1204" i="1"/>
  <c r="P1204" i="1" s="1"/>
  <c r="Q1204" i="1" s="1"/>
  <c r="I1207" i="1"/>
  <c r="K1207" i="1" s="1"/>
  <c r="L1207" i="1" s="1"/>
  <c r="D1210" i="1"/>
  <c r="N1212" i="1"/>
  <c r="P1212" i="1" s="1"/>
  <c r="Q1212" i="1" s="1"/>
  <c r="I1215" i="1"/>
  <c r="K1215" i="1" s="1"/>
  <c r="L1215" i="1" s="1"/>
  <c r="N1234" i="1"/>
  <c r="P1234" i="1" s="1"/>
  <c r="Q1234" i="1" s="1"/>
  <c r="J1244" i="1"/>
  <c r="I1244" i="1"/>
  <c r="K1244" i="1" s="1"/>
  <c r="L1244" i="1" s="1"/>
  <c r="O1249" i="1"/>
  <c r="N1249" i="1"/>
  <c r="P1249" i="1" s="1"/>
  <c r="Q1249" i="1" s="1"/>
  <c r="J1268" i="1"/>
  <c r="I1268" i="1"/>
  <c r="K1268" i="1" s="1"/>
  <c r="L1268" i="1" s="1"/>
  <c r="N1147" i="1"/>
  <c r="P1147" i="1" s="1"/>
  <c r="Q1147" i="1" s="1"/>
  <c r="I1150" i="1"/>
  <c r="K1150" i="1" s="1"/>
  <c r="L1150" i="1" s="1"/>
  <c r="D1153" i="1"/>
  <c r="N1155" i="1"/>
  <c r="P1155" i="1" s="1"/>
  <c r="Q1155" i="1" s="1"/>
  <c r="I1158" i="1"/>
  <c r="K1158" i="1" s="1"/>
  <c r="L1158" i="1" s="1"/>
  <c r="D1161" i="1"/>
  <c r="N1163" i="1"/>
  <c r="P1163" i="1" s="1"/>
  <c r="Q1163" i="1" s="1"/>
  <c r="I1166" i="1"/>
  <c r="K1166" i="1" s="1"/>
  <c r="L1166" i="1" s="1"/>
  <c r="D1169" i="1"/>
  <c r="N1171" i="1"/>
  <c r="P1171" i="1" s="1"/>
  <c r="Q1171" i="1" s="1"/>
  <c r="I1174" i="1"/>
  <c r="K1174" i="1" s="1"/>
  <c r="L1174" i="1" s="1"/>
  <c r="D1177" i="1"/>
  <c r="N1179" i="1"/>
  <c r="P1179" i="1" s="1"/>
  <c r="Q1179" i="1" s="1"/>
  <c r="I1182" i="1"/>
  <c r="K1182" i="1" s="1"/>
  <c r="L1182" i="1" s="1"/>
  <c r="J1228" i="1"/>
  <c r="I1228" i="1"/>
  <c r="K1228" i="1" s="1"/>
  <c r="L1228" i="1" s="1"/>
  <c r="J1236" i="1"/>
  <c r="I1236" i="1"/>
  <c r="K1236" i="1" s="1"/>
  <c r="L1236" i="1" s="1"/>
  <c r="D1304" i="1"/>
  <c r="D1255" i="1"/>
  <c r="D1271" i="1"/>
  <c r="J1333" i="1"/>
  <c r="I1333" i="1"/>
  <c r="K1333" i="1" s="1"/>
  <c r="L1333" i="1" s="1"/>
  <c r="N1177" i="1"/>
  <c r="P1177" i="1" s="1"/>
  <c r="Q1177" i="1" s="1"/>
  <c r="I1180" i="1"/>
  <c r="K1180" i="1" s="1"/>
  <c r="L1180" i="1" s="1"/>
  <c r="D1183" i="1"/>
  <c r="N1185" i="1"/>
  <c r="P1185" i="1" s="1"/>
  <c r="Q1185" i="1" s="1"/>
  <c r="I1188" i="1"/>
  <c r="K1188" i="1" s="1"/>
  <c r="L1188" i="1" s="1"/>
  <c r="D1191" i="1"/>
  <c r="N1193" i="1"/>
  <c r="P1193" i="1" s="1"/>
  <c r="Q1193" i="1" s="1"/>
  <c r="I1196" i="1"/>
  <c r="K1196" i="1" s="1"/>
  <c r="L1196" i="1" s="1"/>
  <c r="D1199" i="1"/>
  <c r="N1201" i="1"/>
  <c r="P1201" i="1" s="1"/>
  <c r="Q1201" i="1" s="1"/>
  <c r="I1204" i="1"/>
  <c r="K1204" i="1" s="1"/>
  <c r="L1204" i="1" s="1"/>
  <c r="D1207" i="1"/>
  <c r="N1209" i="1"/>
  <c r="P1209" i="1" s="1"/>
  <c r="Q1209" i="1" s="1"/>
  <c r="I1212" i="1"/>
  <c r="K1212" i="1" s="1"/>
  <c r="L1212" i="1" s="1"/>
  <c r="D1215" i="1"/>
  <c r="N1216" i="1"/>
  <c r="P1216" i="1" s="1"/>
  <c r="Q1216" i="1" s="1"/>
  <c r="N1218" i="1"/>
  <c r="P1218" i="1" s="1"/>
  <c r="Q1218" i="1" s="1"/>
  <c r="D1223" i="1"/>
  <c r="D1239" i="1"/>
  <c r="J1278" i="1"/>
  <c r="I1278" i="1"/>
  <c r="K1278" i="1" s="1"/>
  <c r="L1278" i="1" s="1"/>
  <c r="I1217" i="1"/>
  <c r="K1217" i="1" s="1"/>
  <c r="L1217" i="1" s="1"/>
  <c r="D1224" i="1"/>
  <c r="D1231" i="1"/>
  <c r="D1247" i="1"/>
  <c r="J1260" i="1"/>
  <c r="I1260" i="1"/>
  <c r="K1260" i="1" s="1"/>
  <c r="L1260" i="1" s="1"/>
  <c r="O1273" i="1"/>
  <c r="N1273" i="1"/>
  <c r="P1273" i="1" s="1"/>
  <c r="Q1273" i="1" s="1"/>
  <c r="D1280" i="1"/>
  <c r="O1306" i="1"/>
  <c r="N1306" i="1"/>
  <c r="P1306" i="1" s="1"/>
  <c r="Q1306" i="1" s="1"/>
  <c r="J1317" i="1"/>
  <c r="I1317" i="1"/>
  <c r="K1317" i="1" s="1"/>
  <c r="L1317" i="1" s="1"/>
  <c r="N1224" i="1"/>
  <c r="P1224" i="1" s="1"/>
  <c r="Q1224" i="1" s="1"/>
  <c r="I1227" i="1"/>
  <c r="K1227" i="1" s="1"/>
  <c r="L1227" i="1" s="1"/>
  <c r="D1230" i="1"/>
  <c r="N1232" i="1"/>
  <c r="P1232" i="1" s="1"/>
  <c r="Q1232" i="1" s="1"/>
  <c r="I1235" i="1"/>
  <c r="K1235" i="1" s="1"/>
  <c r="L1235" i="1" s="1"/>
  <c r="J1285" i="1"/>
  <c r="I1285" i="1"/>
  <c r="K1285" i="1" s="1"/>
  <c r="L1285" i="1" s="1"/>
  <c r="O1290" i="1"/>
  <c r="N1290" i="1"/>
  <c r="P1290" i="1" s="1"/>
  <c r="Q1290" i="1" s="1"/>
  <c r="D1320" i="1"/>
  <c r="J1281" i="1"/>
  <c r="I1281" i="1"/>
  <c r="K1281" i="1" s="1"/>
  <c r="L1281" i="1" s="1"/>
  <c r="J1293" i="1"/>
  <c r="I1293" i="1"/>
  <c r="K1293" i="1" s="1"/>
  <c r="L1293" i="1" s="1"/>
  <c r="J1309" i="1"/>
  <c r="I1309" i="1"/>
  <c r="K1309" i="1" s="1"/>
  <c r="L1309" i="1" s="1"/>
  <c r="O1322" i="1"/>
  <c r="N1322" i="1"/>
  <c r="P1322" i="1" s="1"/>
  <c r="Q1322" i="1" s="1"/>
  <c r="J1325" i="1"/>
  <c r="I1325" i="1"/>
  <c r="K1325" i="1" s="1"/>
  <c r="L1325" i="1" s="1"/>
  <c r="D1328" i="1"/>
  <c r="N1222" i="1"/>
  <c r="P1222" i="1" s="1"/>
  <c r="Q1222" i="1" s="1"/>
  <c r="I1225" i="1"/>
  <c r="K1225" i="1" s="1"/>
  <c r="L1225" i="1" s="1"/>
  <c r="D1228" i="1"/>
  <c r="N1230" i="1"/>
  <c r="P1230" i="1" s="1"/>
  <c r="Q1230" i="1" s="1"/>
  <c r="I1233" i="1"/>
  <c r="K1233" i="1" s="1"/>
  <c r="L1233" i="1" s="1"/>
  <c r="D1236" i="1"/>
  <c r="N1238" i="1"/>
  <c r="P1238" i="1" s="1"/>
  <c r="Q1238" i="1" s="1"/>
  <c r="I1241" i="1"/>
  <c r="K1241" i="1" s="1"/>
  <c r="L1241" i="1" s="1"/>
  <c r="D1244" i="1"/>
  <c r="N1246" i="1"/>
  <c r="P1246" i="1" s="1"/>
  <c r="Q1246" i="1" s="1"/>
  <c r="I1249" i="1"/>
  <c r="K1249" i="1" s="1"/>
  <c r="L1249" i="1" s="1"/>
  <c r="D1252" i="1"/>
  <c r="N1254" i="1"/>
  <c r="P1254" i="1" s="1"/>
  <c r="Q1254" i="1" s="1"/>
  <c r="I1257" i="1"/>
  <c r="K1257" i="1" s="1"/>
  <c r="L1257" i="1" s="1"/>
  <c r="D1260" i="1"/>
  <c r="N1262" i="1"/>
  <c r="P1262" i="1" s="1"/>
  <c r="Q1262" i="1" s="1"/>
  <c r="I1265" i="1"/>
  <c r="K1265" i="1" s="1"/>
  <c r="L1265" i="1" s="1"/>
  <c r="D1268" i="1"/>
  <c r="N1270" i="1"/>
  <c r="P1270" i="1" s="1"/>
  <c r="Q1270" i="1" s="1"/>
  <c r="I1273" i="1"/>
  <c r="K1273" i="1" s="1"/>
  <c r="L1273" i="1" s="1"/>
  <c r="D1276" i="1"/>
  <c r="O1278" i="1"/>
  <c r="N1278" i="1"/>
  <c r="P1278" i="1" s="1"/>
  <c r="Q1278" i="1" s="1"/>
  <c r="O1286" i="1"/>
  <c r="N1286" i="1"/>
  <c r="P1286" i="1" s="1"/>
  <c r="Q1286" i="1" s="1"/>
  <c r="D1219" i="1"/>
  <c r="N1221" i="1"/>
  <c r="P1221" i="1" s="1"/>
  <c r="Q1221" i="1" s="1"/>
  <c r="I1224" i="1"/>
  <c r="K1224" i="1" s="1"/>
  <c r="L1224" i="1" s="1"/>
  <c r="D1227" i="1"/>
  <c r="N1229" i="1"/>
  <c r="P1229" i="1" s="1"/>
  <c r="Q1229" i="1" s="1"/>
  <c r="I1232" i="1"/>
  <c r="K1232" i="1" s="1"/>
  <c r="L1232" i="1" s="1"/>
  <c r="D1235" i="1"/>
  <c r="N1237" i="1"/>
  <c r="P1237" i="1" s="1"/>
  <c r="Q1237" i="1" s="1"/>
  <c r="I1240" i="1"/>
  <c r="K1240" i="1" s="1"/>
  <c r="L1240" i="1" s="1"/>
  <c r="N1245" i="1"/>
  <c r="P1245" i="1" s="1"/>
  <c r="Q1245" i="1" s="1"/>
  <c r="I1248" i="1"/>
  <c r="K1248" i="1" s="1"/>
  <c r="L1248" i="1" s="1"/>
  <c r="D1296" i="1"/>
  <c r="O1282" i="1"/>
  <c r="N1282" i="1"/>
  <c r="P1282" i="1" s="1"/>
  <c r="Q1282" i="1" s="1"/>
  <c r="O1298" i="1"/>
  <c r="N1298" i="1"/>
  <c r="P1298" i="1" s="1"/>
  <c r="Q1298" i="1" s="1"/>
  <c r="D1312" i="1"/>
  <c r="O1330" i="1"/>
  <c r="N1330" i="1"/>
  <c r="P1330" i="1" s="1"/>
  <c r="Q1330" i="1" s="1"/>
  <c r="O1365" i="1"/>
  <c r="N1365" i="1"/>
  <c r="P1365" i="1" s="1"/>
  <c r="Q1365" i="1" s="1"/>
  <c r="J1277" i="1"/>
  <c r="D1284" i="1"/>
  <c r="D1288" i="1"/>
  <c r="J1301" i="1"/>
  <c r="I1301" i="1"/>
  <c r="K1301" i="1" s="1"/>
  <c r="L1301" i="1" s="1"/>
  <c r="O1314" i="1"/>
  <c r="N1314" i="1"/>
  <c r="P1314" i="1" s="1"/>
  <c r="Q1314" i="1" s="1"/>
  <c r="O1349" i="1"/>
  <c r="N1349" i="1"/>
  <c r="P1349" i="1" s="1"/>
  <c r="Q1349" i="1" s="1"/>
  <c r="J1352" i="1"/>
  <c r="I1352" i="1"/>
  <c r="K1352" i="1" s="1"/>
  <c r="L1352" i="1" s="1"/>
  <c r="D1371" i="1"/>
  <c r="D1392" i="1"/>
  <c r="N1396" i="1"/>
  <c r="P1396" i="1" s="1"/>
  <c r="Q1396" i="1" s="1"/>
  <c r="O1396" i="1"/>
  <c r="O1404" i="1"/>
  <c r="N1404" i="1"/>
  <c r="P1404" i="1" s="1"/>
  <c r="Q1404" i="1" s="1"/>
  <c r="I1421" i="1"/>
  <c r="K1421" i="1" s="1"/>
  <c r="L1421" i="1" s="1"/>
  <c r="J1421" i="1"/>
  <c r="J1336" i="1"/>
  <c r="I1336" i="1"/>
  <c r="K1336" i="1" s="1"/>
  <c r="L1336" i="1" s="1"/>
  <c r="I1291" i="1"/>
  <c r="K1291" i="1" s="1"/>
  <c r="L1291" i="1" s="1"/>
  <c r="D1339" i="1"/>
  <c r="I1290" i="1"/>
  <c r="K1290" i="1" s="1"/>
  <c r="L1290" i="1" s="1"/>
  <c r="D1293" i="1"/>
  <c r="N1295" i="1"/>
  <c r="P1295" i="1" s="1"/>
  <c r="Q1295" i="1" s="1"/>
  <c r="I1298" i="1"/>
  <c r="K1298" i="1" s="1"/>
  <c r="L1298" i="1" s="1"/>
  <c r="D1301" i="1"/>
  <c r="N1303" i="1"/>
  <c r="P1303" i="1" s="1"/>
  <c r="Q1303" i="1" s="1"/>
  <c r="I1306" i="1"/>
  <c r="K1306" i="1" s="1"/>
  <c r="L1306" i="1" s="1"/>
  <c r="D1309" i="1"/>
  <c r="N1311" i="1"/>
  <c r="P1311" i="1" s="1"/>
  <c r="Q1311" i="1" s="1"/>
  <c r="I1314" i="1"/>
  <c r="K1314" i="1" s="1"/>
  <c r="L1314" i="1" s="1"/>
  <c r="D1317" i="1"/>
  <c r="N1319" i="1"/>
  <c r="P1319" i="1" s="1"/>
  <c r="Q1319" i="1" s="1"/>
  <c r="I1322" i="1"/>
  <c r="K1322" i="1" s="1"/>
  <c r="L1322" i="1" s="1"/>
  <c r="D1325" i="1"/>
  <c r="N1327" i="1"/>
  <c r="P1327" i="1" s="1"/>
  <c r="Q1327" i="1" s="1"/>
  <c r="I1330" i="1"/>
  <c r="K1330" i="1" s="1"/>
  <c r="L1330" i="1" s="1"/>
  <c r="D1333" i="1"/>
  <c r="N1334" i="1"/>
  <c r="P1334" i="1" s="1"/>
  <c r="Q1334" i="1" s="1"/>
  <c r="O1341" i="1"/>
  <c r="N1341" i="1"/>
  <c r="P1341" i="1" s="1"/>
  <c r="Q1341" i="1" s="1"/>
  <c r="J1360" i="1"/>
  <c r="I1360" i="1"/>
  <c r="K1360" i="1" s="1"/>
  <c r="L1360" i="1" s="1"/>
  <c r="D1363" i="1"/>
  <c r="J1368" i="1"/>
  <c r="I1368" i="1"/>
  <c r="K1368" i="1" s="1"/>
  <c r="L1368" i="1" s="1"/>
  <c r="I1289" i="1"/>
  <c r="K1289" i="1" s="1"/>
  <c r="L1289" i="1" s="1"/>
  <c r="D1292" i="1"/>
  <c r="N1294" i="1"/>
  <c r="P1294" i="1" s="1"/>
  <c r="Q1294" i="1" s="1"/>
  <c r="I1297" i="1"/>
  <c r="K1297" i="1" s="1"/>
  <c r="L1297" i="1" s="1"/>
  <c r="D1300" i="1"/>
  <c r="N1302" i="1"/>
  <c r="P1302" i="1" s="1"/>
  <c r="Q1302" i="1" s="1"/>
  <c r="I1305" i="1"/>
  <c r="K1305" i="1" s="1"/>
  <c r="L1305" i="1" s="1"/>
  <c r="N1318" i="1"/>
  <c r="P1318" i="1" s="1"/>
  <c r="Q1318" i="1" s="1"/>
  <c r="N1326" i="1"/>
  <c r="P1326" i="1" s="1"/>
  <c r="Q1326" i="1" s="1"/>
  <c r="I1329" i="1"/>
  <c r="K1329" i="1" s="1"/>
  <c r="L1329" i="1" s="1"/>
  <c r="D1332" i="1"/>
  <c r="O1357" i="1"/>
  <c r="N1357" i="1"/>
  <c r="P1357" i="1" s="1"/>
  <c r="Q1357" i="1" s="1"/>
  <c r="O1373" i="1"/>
  <c r="N1373" i="1"/>
  <c r="P1373" i="1" s="1"/>
  <c r="Q1373" i="1" s="1"/>
  <c r="I1312" i="1"/>
  <c r="K1312" i="1" s="1"/>
  <c r="L1312" i="1" s="1"/>
  <c r="I1320" i="1"/>
  <c r="K1320" i="1" s="1"/>
  <c r="L1320" i="1" s="1"/>
  <c r="D1323" i="1"/>
  <c r="N1325" i="1"/>
  <c r="P1325" i="1" s="1"/>
  <c r="Q1325" i="1" s="1"/>
  <c r="I1328" i="1"/>
  <c r="K1328" i="1" s="1"/>
  <c r="L1328" i="1" s="1"/>
  <c r="J1344" i="1"/>
  <c r="I1344" i="1"/>
  <c r="K1344" i="1" s="1"/>
  <c r="L1344" i="1" s="1"/>
  <c r="D1355" i="1"/>
  <c r="J1376" i="1"/>
  <c r="I1376" i="1"/>
  <c r="K1376" i="1" s="1"/>
  <c r="L1376" i="1" s="1"/>
  <c r="D1379" i="1"/>
  <c r="O1381" i="1"/>
  <c r="N1381" i="1"/>
  <c r="P1381" i="1" s="1"/>
  <c r="Q1381" i="1" s="1"/>
  <c r="J1384" i="1"/>
  <c r="I1384" i="1"/>
  <c r="K1384" i="1" s="1"/>
  <c r="L1384" i="1" s="1"/>
  <c r="D1347" i="1"/>
  <c r="D1387" i="1"/>
  <c r="J1402" i="1"/>
  <c r="I1402" i="1"/>
  <c r="K1402" i="1" s="1"/>
  <c r="L1402" i="1" s="1"/>
  <c r="O1407" i="1"/>
  <c r="N1407" i="1"/>
  <c r="P1407" i="1" s="1"/>
  <c r="Q1407" i="1" s="1"/>
  <c r="J1410" i="1"/>
  <c r="I1410" i="1"/>
  <c r="K1410" i="1" s="1"/>
  <c r="L1410" i="1" s="1"/>
  <c r="D1413" i="1"/>
  <c r="D1432" i="1"/>
  <c r="D1446" i="1"/>
  <c r="D1451" i="1"/>
  <c r="N1458" i="1"/>
  <c r="P1458" i="1" s="1"/>
  <c r="Q1458" i="1" s="1"/>
  <c r="O1458" i="1"/>
  <c r="I1351" i="1"/>
  <c r="K1351" i="1" s="1"/>
  <c r="L1351" i="1" s="1"/>
  <c r="D1354" i="1"/>
  <c r="N1356" i="1"/>
  <c r="P1356" i="1" s="1"/>
  <c r="Q1356" i="1" s="1"/>
  <c r="N1364" i="1"/>
  <c r="P1364" i="1" s="1"/>
  <c r="Q1364" i="1" s="1"/>
  <c r="D1389" i="1"/>
  <c r="D1405" i="1"/>
  <c r="D1424" i="1"/>
  <c r="D1353" i="1"/>
  <c r="I1358" i="1"/>
  <c r="K1358" i="1" s="1"/>
  <c r="L1358" i="1" s="1"/>
  <c r="D1361" i="1"/>
  <c r="N1363" i="1"/>
  <c r="P1363" i="1" s="1"/>
  <c r="Q1363" i="1" s="1"/>
  <c r="D1377" i="1"/>
  <c r="N1379" i="1"/>
  <c r="P1379" i="1" s="1"/>
  <c r="Q1379" i="1" s="1"/>
  <c r="I1382" i="1"/>
  <c r="K1382" i="1" s="1"/>
  <c r="L1382" i="1" s="1"/>
  <c r="D1385" i="1"/>
  <c r="N1387" i="1"/>
  <c r="P1387" i="1" s="1"/>
  <c r="Q1387" i="1" s="1"/>
  <c r="O1393" i="1"/>
  <c r="D1397" i="1"/>
  <c r="I1429" i="1"/>
  <c r="K1429" i="1" s="1"/>
  <c r="L1429" i="1" s="1"/>
  <c r="J1429" i="1"/>
  <c r="N1338" i="1"/>
  <c r="P1338" i="1" s="1"/>
  <c r="Q1338" i="1" s="1"/>
  <c r="I1341" i="1"/>
  <c r="K1341" i="1" s="1"/>
  <c r="L1341" i="1" s="1"/>
  <c r="D1344" i="1"/>
  <c r="N1346" i="1"/>
  <c r="P1346" i="1" s="1"/>
  <c r="Q1346" i="1" s="1"/>
  <c r="I1349" i="1"/>
  <c r="K1349" i="1" s="1"/>
  <c r="L1349" i="1" s="1"/>
  <c r="D1352" i="1"/>
  <c r="N1354" i="1"/>
  <c r="P1354" i="1" s="1"/>
  <c r="Q1354" i="1" s="1"/>
  <c r="I1357" i="1"/>
  <c r="K1357" i="1" s="1"/>
  <c r="L1357" i="1" s="1"/>
  <c r="D1360" i="1"/>
  <c r="N1362" i="1"/>
  <c r="P1362" i="1" s="1"/>
  <c r="Q1362" i="1" s="1"/>
  <c r="I1365" i="1"/>
  <c r="K1365" i="1" s="1"/>
  <c r="L1365" i="1" s="1"/>
  <c r="D1368" i="1"/>
  <c r="N1370" i="1"/>
  <c r="P1370" i="1" s="1"/>
  <c r="Q1370" i="1" s="1"/>
  <c r="I1373" i="1"/>
  <c r="K1373" i="1" s="1"/>
  <c r="L1373" i="1" s="1"/>
  <c r="D1376" i="1"/>
  <c r="N1378" i="1"/>
  <c r="P1378" i="1" s="1"/>
  <c r="Q1378" i="1" s="1"/>
  <c r="I1381" i="1"/>
  <c r="K1381" i="1" s="1"/>
  <c r="L1381" i="1" s="1"/>
  <c r="D1384" i="1"/>
  <c r="N1386" i="1"/>
  <c r="P1386" i="1" s="1"/>
  <c r="Q1386" i="1" s="1"/>
  <c r="J1391" i="1"/>
  <c r="N1426" i="1"/>
  <c r="P1426" i="1" s="1"/>
  <c r="Q1426" i="1" s="1"/>
  <c r="O1426" i="1"/>
  <c r="N1337" i="1"/>
  <c r="P1337" i="1" s="1"/>
  <c r="Q1337" i="1" s="1"/>
  <c r="I1340" i="1"/>
  <c r="K1340" i="1" s="1"/>
  <c r="L1340" i="1" s="1"/>
  <c r="D1343" i="1"/>
  <c r="N1345" i="1"/>
  <c r="P1345" i="1" s="1"/>
  <c r="Q1345" i="1" s="1"/>
  <c r="I1348" i="1"/>
  <c r="K1348" i="1" s="1"/>
  <c r="L1348" i="1" s="1"/>
  <c r="D1351" i="1"/>
  <c r="N1353" i="1"/>
  <c r="P1353" i="1" s="1"/>
  <c r="Q1353" i="1" s="1"/>
  <c r="I1356" i="1"/>
  <c r="K1356" i="1" s="1"/>
  <c r="L1356" i="1" s="1"/>
  <c r="D1359" i="1"/>
  <c r="N1352" i="1"/>
  <c r="P1352" i="1" s="1"/>
  <c r="Q1352" i="1" s="1"/>
  <c r="I1355" i="1"/>
  <c r="K1355" i="1" s="1"/>
  <c r="L1355" i="1" s="1"/>
  <c r="D1358" i="1"/>
  <c r="N1360" i="1"/>
  <c r="P1360" i="1" s="1"/>
  <c r="Q1360" i="1" s="1"/>
  <c r="N1368" i="1"/>
  <c r="P1368" i="1" s="1"/>
  <c r="Q1368" i="1" s="1"/>
  <c r="I1371" i="1"/>
  <c r="K1371" i="1" s="1"/>
  <c r="L1371" i="1" s="1"/>
  <c r="D1374" i="1"/>
  <c r="N1376" i="1"/>
  <c r="P1376" i="1" s="1"/>
  <c r="Q1376" i="1" s="1"/>
  <c r="I1379" i="1"/>
  <c r="K1379" i="1" s="1"/>
  <c r="L1379" i="1" s="1"/>
  <c r="D1382" i="1"/>
  <c r="N1384" i="1"/>
  <c r="P1384" i="1" s="1"/>
  <c r="Q1384" i="1" s="1"/>
  <c r="I1387" i="1"/>
  <c r="K1387" i="1" s="1"/>
  <c r="L1387" i="1" s="1"/>
  <c r="I1389" i="1"/>
  <c r="K1389" i="1" s="1"/>
  <c r="L1389" i="1" s="1"/>
  <c r="O1391" i="1"/>
  <c r="N1391" i="1"/>
  <c r="P1391" i="1" s="1"/>
  <c r="Q1391" i="1" s="1"/>
  <c r="I1397" i="1"/>
  <c r="K1397" i="1" s="1"/>
  <c r="L1397" i="1" s="1"/>
  <c r="O1401" i="1"/>
  <c r="O1409" i="1"/>
  <c r="J1412" i="1"/>
  <c r="N1418" i="1"/>
  <c r="P1418" i="1" s="1"/>
  <c r="Q1418" i="1" s="1"/>
  <c r="O1418" i="1"/>
  <c r="I1469" i="1"/>
  <c r="K1469" i="1" s="1"/>
  <c r="L1469" i="1" s="1"/>
  <c r="J1469" i="1"/>
  <c r="J1394" i="1"/>
  <c r="I1394" i="1"/>
  <c r="K1394" i="1" s="1"/>
  <c r="L1394" i="1" s="1"/>
  <c r="O1399" i="1"/>
  <c r="N1399" i="1"/>
  <c r="P1399" i="1" s="1"/>
  <c r="Q1399" i="1" s="1"/>
  <c r="D1402" i="1"/>
  <c r="J1416" i="1"/>
  <c r="I1416" i="1"/>
  <c r="K1416" i="1" s="1"/>
  <c r="L1416" i="1" s="1"/>
  <c r="O1453" i="1"/>
  <c r="N1453" i="1"/>
  <c r="P1453" i="1" s="1"/>
  <c r="Q1453" i="1" s="1"/>
  <c r="D1462" i="1"/>
  <c r="J1467" i="1"/>
  <c r="I1467" i="1"/>
  <c r="K1467" i="1" s="1"/>
  <c r="L1467" i="1" s="1"/>
  <c r="J1456" i="1"/>
  <c r="I1456" i="1"/>
  <c r="K1456" i="1" s="1"/>
  <c r="L1456" i="1" s="1"/>
  <c r="I1407" i="1"/>
  <c r="K1407" i="1" s="1"/>
  <c r="L1407" i="1" s="1"/>
  <c r="D1410" i="1"/>
  <c r="N1412" i="1"/>
  <c r="P1412" i="1" s="1"/>
  <c r="Q1412" i="1" s="1"/>
  <c r="I1415" i="1"/>
  <c r="K1415" i="1" s="1"/>
  <c r="L1415" i="1" s="1"/>
  <c r="J1445" i="1"/>
  <c r="J1450" i="1"/>
  <c r="D1454" i="1"/>
  <c r="D1470" i="1"/>
  <c r="J1459" i="1"/>
  <c r="I1459" i="1"/>
  <c r="K1459" i="1" s="1"/>
  <c r="L1459" i="1" s="1"/>
  <c r="O1464" i="1"/>
  <c r="N1464" i="1"/>
  <c r="P1464" i="1" s="1"/>
  <c r="Q1464" i="1" s="1"/>
  <c r="O1445" i="1"/>
  <c r="N1445" i="1"/>
  <c r="P1445" i="1" s="1"/>
  <c r="Q1445" i="1" s="1"/>
  <c r="O1434" i="1"/>
  <c r="J1437" i="1"/>
  <c r="O1442" i="1"/>
  <c r="J1448" i="1"/>
  <c r="I1448" i="1"/>
  <c r="K1448" i="1" s="1"/>
  <c r="L1448" i="1" s="1"/>
  <c r="J1453" i="1"/>
  <c r="J1458" i="1"/>
  <c r="D1459" i="1"/>
  <c r="N1461" i="1"/>
  <c r="P1461" i="1" s="1"/>
  <c r="Q1461" i="1" s="1"/>
  <c r="I1464" i="1"/>
  <c r="K1464" i="1" s="1"/>
  <c r="L1464" i="1" s="1"/>
  <c r="D1467" i="1"/>
  <c r="N1469" i="1"/>
  <c r="P1469" i="1" s="1"/>
  <c r="Q1469" i="1" s="1"/>
  <c r="F1410" i="1" l="1"/>
  <c r="G1410" i="1" s="1"/>
  <c r="E1410" i="1"/>
  <c r="F1374" i="1"/>
  <c r="G1374" i="1" s="1"/>
  <c r="E1374" i="1"/>
  <c r="F1352" i="1"/>
  <c r="G1352" i="1" s="1"/>
  <c r="E1352" i="1"/>
  <c r="F1397" i="1"/>
  <c r="G1397" i="1" s="1"/>
  <c r="E1397" i="1"/>
  <c r="F1361" i="1"/>
  <c r="G1361" i="1" s="1"/>
  <c r="E1361" i="1"/>
  <c r="F1354" i="1"/>
  <c r="G1354" i="1" s="1"/>
  <c r="E1354" i="1"/>
  <c r="F1363" i="1"/>
  <c r="G1363" i="1" s="1"/>
  <c r="E1363" i="1"/>
  <c r="F1252" i="1"/>
  <c r="G1252" i="1" s="1"/>
  <c r="E1252" i="1"/>
  <c r="F1239" i="1"/>
  <c r="G1239" i="1" s="1"/>
  <c r="E1239" i="1"/>
  <c r="F1183" i="1"/>
  <c r="G1183" i="1" s="1"/>
  <c r="E1183" i="1"/>
  <c r="F1196" i="1"/>
  <c r="G1196" i="1" s="1"/>
  <c r="E1196" i="1"/>
  <c r="F1104" i="1"/>
  <c r="G1104" i="1" s="1"/>
  <c r="E1104" i="1"/>
  <c r="F1082" i="1"/>
  <c r="G1082" i="1" s="1"/>
  <c r="E1082" i="1"/>
  <c r="F980" i="1"/>
  <c r="G980" i="1" s="1"/>
  <c r="E980" i="1"/>
  <c r="F989" i="1"/>
  <c r="G989" i="1" s="1"/>
  <c r="E989" i="1"/>
  <c r="F1069" i="1"/>
  <c r="G1069" i="1" s="1"/>
  <c r="E1069" i="1"/>
  <c r="F863" i="1"/>
  <c r="G863" i="1" s="1"/>
  <c r="E863" i="1"/>
  <c r="F1009" i="1"/>
  <c r="G1009" i="1" s="1"/>
  <c r="E1009" i="1"/>
  <c r="F831" i="1"/>
  <c r="G831" i="1" s="1"/>
  <c r="E831" i="1"/>
  <c r="F802" i="1"/>
  <c r="G802" i="1" s="1"/>
  <c r="E802" i="1"/>
  <c r="F856" i="1"/>
  <c r="G856" i="1" s="1"/>
  <c r="E856" i="1"/>
  <c r="F726" i="1"/>
  <c r="G726" i="1" s="1"/>
  <c r="E726" i="1"/>
  <c r="F766" i="1"/>
  <c r="G766" i="1" s="1"/>
  <c r="E766" i="1"/>
  <c r="F686" i="1"/>
  <c r="G686" i="1" s="1"/>
  <c r="E686" i="1"/>
  <c r="F882" i="1"/>
  <c r="G882" i="1" s="1"/>
  <c r="E882" i="1"/>
  <c r="F789" i="1"/>
  <c r="G789" i="1" s="1"/>
  <c r="E789" i="1"/>
  <c r="F626" i="1"/>
  <c r="G626" i="1" s="1"/>
  <c r="E626" i="1"/>
  <c r="F573" i="1"/>
  <c r="G573" i="1" s="1"/>
  <c r="E573" i="1"/>
  <c r="F638" i="1"/>
  <c r="G638" i="1" s="1"/>
  <c r="E638" i="1"/>
  <c r="F566" i="1"/>
  <c r="G566" i="1" s="1"/>
  <c r="E566" i="1"/>
  <c r="F502" i="1"/>
  <c r="G502" i="1" s="1"/>
  <c r="E502" i="1"/>
  <c r="F630" i="1"/>
  <c r="G630" i="1" s="1"/>
  <c r="E630" i="1"/>
  <c r="F560" i="1"/>
  <c r="G560" i="1" s="1"/>
  <c r="E560" i="1"/>
  <c r="F585" i="1"/>
  <c r="G585" i="1" s="1"/>
  <c r="E585" i="1"/>
  <c r="F520" i="1"/>
  <c r="G520" i="1" s="1"/>
  <c r="E520" i="1"/>
  <c r="F488" i="1"/>
  <c r="G488" i="1" s="1"/>
  <c r="E488" i="1"/>
  <c r="F512" i="1"/>
  <c r="G512" i="1" s="1"/>
  <c r="E512" i="1"/>
  <c r="F353" i="1"/>
  <c r="G353" i="1" s="1"/>
  <c r="E353" i="1"/>
  <c r="F289" i="1"/>
  <c r="G289" i="1" s="1"/>
  <c r="E289" i="1"/>
  <c r="F225" i="1"/>
  <c r="G225" i="1" s="1"/>
  <c r="E225" i="1"/>
  <c r="F400" i="1"/>
  <c r="G400" i="1" s="1"/>
  <c r="E400" i="1"/>
  <c r="F275" i="1"/>
  <c r="G275" i="1" s="1"/>
  <c r="E275" i="1"/>
  <c r="F211" i="1"/>
  <c r="G211" i="1" s="1"/>
  <c r="E211" i="1"/>
  <c r="F416" i="1"/>
  <c r="G416" i="1" s="1"/>
  <c r="E416" i="1"/>
  <c r="F220" i="1"/>
  <c r="G220" i="1" s="1"/>
  <c r="E220" i="1"/>
  <c r="F5" i="1"/>
  <c r="G5" i="1" s="1"/>
  <c r="E5" i="1"/>
  <c r="F176" i="1"/>
  <c r="G176" i="1" s="1"/>
  <c r="E176" i="1"/>
  <c r="F112" i="1"/>
  <c r="G112" i="1" s="1"/>
  <c r="E112" i="1"/>
  <c r="F48" i="1"/>
  <c r="G48" i="1" s="1"/>
  <c r="E48" i="1"/>
  <c r="F356" i="1"/>
  <c r="G356" i="1" s="1"/>
  <c r="E356" i="1"/>
  <c r="F372" i="1"/>
  <c r="G372" i="1" s="1"/>
  <c r="E372" i="1"/>
  <c r="F380" i="1"/>
  <c r="G380" i="1" s="1"/>
  <c r="E380" i="1"/>
  <c r="F147" i="1"/>
  <c r="G147" i="1" s="1"/>
  <c r="E147" i="1"/>
  <c r="F83" i="1"/>
  <c r="G83" i="1" s="1"/>
  <c r="E83" i="1"/>
  <c r="F19" i="1"/>
  <c r="G19" i="1" s="1"/>
  <c r="E19" i="1"/>
  <c r="F1350" i="1"/>
  <c r="G1350" i="1" s="1"/>
  <c r="E1350" i="1"/>
  <c r="F1340" i="1"/>
  <c r="G1340" i="1" s="1"/>
  <c r="E1340" i="1"/>
  <c r="F1290" i="1"/>
  <c r="G1290" i="1" s="1"/>
  <c r="E1290" i="1"/>
  <c r="F1242" i="1"/>
  <c r="G1242" i="1" s="1"/>
  <c r="E1242" i="1"/>
  <c r="F1245" i="1"/>
  <c r="G1245" i="1" s="1"/>
  <c r="E1245" i="1"/>
  <c r="F1086" i="1"/>
  <c r="G1086" i="1" s="1"/>
  <c r="E1086" i="1"/>
  <c r="F1036" i="1"/>
  <c r="G1036" i="1" s="1"/>
  <c r="E1036" i="1"/>
  <c r="F1102" i="1"/>
  <c r="G1102" i="1" s="1"/>
  <c r="E1102" i="1"/>
  <c r="F976" i="1"/>
  <c r="G976" i="1" s="1"/>
  <c r="E976" i="1"/>
  <c r="F1264" i="1"/>
  <c r="G1264" i="1" s="1"/>
  <c r="E1264" i="1"/>
  <c r="F857" i="1"/>
  <c r="G857" i="1" s="1"/>
  <c r="E857" i="1"/>
  <c r="F1166" i="1"/>
  <c r="G1166" i="1" s="1"/>
  <c r="E1166" i="1"/>
  <c r="F739" i="1"/>
  <c r="G739" i="1" s="1"/>
  <c r="E739" i="1"/>
  <c r="F1033" i="1"/>
  <c r="G1033" i="1" s="1"/>
  <c r="E1033" i="1"/>
  <c r="F859" i="1"/>
  <c r="G859" i="1" s="1"/>
  <c r="E859" i="1"/>
  <c r="F772" i="1"/>
  <c r="G772" i="1" s="1"/>
  <c r="E772" i="1"/>
  <c r="F943" i="1"/>
  <c r="G943" i="1" s="1"/>
  <c r="E943" i="1"/>
  <c r="F930" i="1"/>
  <c r="G930" i="1" s="1"/>
  <c r="E930" i="1"/>
  <c r="F724" i="1"/>
  <c r="G724" i="1" s="1"/>
  <c r="E724" i="1"/>
  <c r="F575" i="1"/>
  <c r="G575" i="1" s="1"/>
  <c r="E575" i="1"/>
  <c r="F543" i="1"/>
  <c r="G543" i="1" s="1"/>
  <c r="E543" i="1"/>
  <c r="F517" i="1"/>
  <c r="G517" i="1" s="1"/>
  <c r="E517" i="1"/>
  <c r="F354" i="1"/>
  <c r="G354" i="1" s="1"/>
  <c r="E354" i="1"/>
  <c r="F205" i="1"/>
  <c r="G205" i="1" s="1"/>
  <c r="E205" i="1"/>
  <c r="F383" i="1"/>
  <c r="G383" i="1" s="1"/>
  <c r="E383" i="1"/>
  <c r="F325" i="1"/>
  <c r="G325" i="1" s="1"/>
  <c r="E325" i="1"/>
  <c r="F293" i="1"/>
  <c r="G293" i="1" s="1"/>
  <c r="E293" i="1"/>
  <c r="F156" i="1"/>
  <c r="G156" i="1" s="1"/>
  <c r="E156" i="1"/>
  <c r="F92" i="1"/>
  <c r="G92" i="1" s="1"/>
  <c r="E92" i="1"/>
  <c r="F62" i="1"/>
  <c r="G62" i="1" s="1"/>
  <c r="E62" i="1"/>
  <c r="F1022" i="1"/>
  <c r="G1022" i="1" s="1"/>
  <c r="E1022" i="1"/>
  <c r="F1319" i="1"/>
  <c r="G1319" i="1" s="1"/>
  <c r="E1319" i="1"/>
  <c r="F1409" i="1"/>
  <c r="G1409" i="1" s="1"/>
  <c r="E1409" i="1"/>
  <c r="F1163" i="1"/>
  <c r="G1163" i="1" s="1"/>
  <c r="E1163" i="1"/>
  <c r="F1291" i="1"/>
  <c r="G1291" i="1" s="1"/>
  <c r="E1291" i="1"/>
  <c r="F1179" i="1"/>
  <c r="G1179" i="1" s="1"/>
  <c r="E1179" i="1"/>
  <c r="F935" i="1"/>
  <c r="G935" i="1" s="1"/>
  <c r="E935" i="1"/>
  <c r="F663" i="1"/>
  <c r="G663" i="1" s="1"/>
  <c r="E663" i="1"/>
  <c r="F586" i="1"/>
  <c r="G586" i="1" s="1"/>
  <c r="E586" i="1"/>
  <c r="F1123" i="1"/>
  <c r="G1123" i="1" s="1"/>
  <c r="E1123" i="1"/>
  <c r="F784" i="1"/>
  <c r="G784" i="1" s="1"/>
  <c r="E784" i="1"/>
  <c r="F978" i="1"/>
  <c r="G978" i="1" s="1"/>
  <c r="E978" i="1"/>
  <c r="F691" i="1"/>
  <c r="G691" i="1" s="1"/>
  <c r="E691" i="1"/>
  <c r="F135" i="1"/>
  <c r="G135" i="1" s="1"/>
  <c r="E135" i="1"/>
  <c r="F41" i="1"/>
  <c r="G41" i="1" s="1"/>
  <c r="E41" i="1"/>
  <c r="F634" i="1"/>
  <c r="G634" i="1" s="1"/>
  <c r="E634" i="1"/>
  <c r="F137" i="1"/>
  <c r="G137" i="1" s="1"/>
  <c r="E137" i="1"/>
  <c r="F296" i="1"/>
  <c r="G296" i="1" s="1"/>
  <c r="E296" i="1"/>
  <c r="F226" i="1"/>
  <c r="G226" i="1" s="1"/>
  <c r="E226" i="1"/>
  <c r="F269" i="1"/>
  <c r="G269" i="1" s="1"/>
  <c r="E269" i="1"/>
  <c r="F57" i="1"/>
  <c r="G57" i="1" s="1"/>
  <c r="E57" i="1"/>
  <c r="F954" i="1"/>
  <c r="G954" i="1" s="1"/>
  <c r="E954" i="1"/>
  <c r="F1165" i="1"/>
  <c r="G1165" i="1" s="1"/>
  <c r="E1165" i="1"/>
  <c r="F1326" i="1"/>
  <c r="G1326" i="1" s="1"/>
  <c r="E1326" i="1"/>
  <c r="F939" i="1"/>
  <c r="G939" i="1" s="1"/>
  <c r="E939" i="1"/>
  <c r="F792" i="1"/>
  <c r="G792" i="1" s="1"/>
  <c r="E792" i="1"/>
  <c r="F1444" i="1"/>
  <c r="G1444" i="1" s="1"/>
  <c r="E1444" i="1"/>
  <c r="F237" i="1"/>
  <c r="G237" i="1" s="1"/>
  <c r="E237" i="1"/>
  <c r="F50" i="1"/>
  <c r="G50" i="1" s="1"/>
  <c r="E50" i="1"/>
  <c r="F959" i="1"/>
  <c r="G959" i="1" s="1"/>
  <c r="E959" i="1"/>
  <c r="F258" i="1"/>
  <c r="G258" i="1" s="1"/>
  <c r="E258" i="1"/>
  <c r="F169" i="1"/>
  <c r="G169" i="1" s="1"/>
  <c r="E169" i="1"/>
  <c r="F1376" i="1"/>
  <c r="G1376" i="1" s="1"/>
  <c r="E1376" i="1"/>
  <c r="F1339" i="1"/>
  <c r="G1339" i="1" s="1"/>
  <c r="E1339" i="1"/>
  <c r="F1296" i="1"/>
  <c r="G1296" i="1" s="1"/>
  <c r="E1296" i="1"/>
  <c r="F1276" i="1"/>
  <c r="G1276" i="1" s="1"/>
  <c r="E1276" i="1"/>
  <c r="F1320" i="1"/>
  <c r="G1320" i="1" s="1"/>
  <c r="E1320" i="1"/>
  <c r="F1153" i="1"/>
  <c r="G1153" i="1" s="1"/>
  <c r="E1153" i="1"/>
  <c r="F1178" i="1"/>
  <c r="G1178" i="1" s="1"/>
  <c r="E1178" i="1"/>
  <c r="F1164" i="1"/>
  <c r="G1164" i="1" s="1"/>
  <c r="E1164" i="1"/>
  <c r="F1004" i="1"/>
  <c r="G1004" i="1" s="1"/>
  <c r="E1004" i="1"/>
  <c r="F1053" i="1"/>
  <c r="G1053" i="1" s="1"/>
  <c r="E1053" i="1"/>
  <c r="F1017" i="1"/>
  <c r="G1017" i="1" s="1"/>
  <c r="E1017" i="1"/>
  <c r="F646" i="1"/>
  <c r="G646" i="1" s="1"/>
  <c r="E646" i="1"/>
  <c r="F875" i="1"/>
  <c r="G875" i="1" s="1"/>
  <c r="E875" i="1"/>
  <c r="F590" i="1"/>
  <c r="G590" i="1" s="1"/>
  <c r="E590" i="1"/>
  <c r="F529" i="1"/>
  <c r="G529" i="1" s="1"/>
  <c r="E529" i="1"/>
  <c r="F392" i="1"/>
  <c r="G392" i="1" s="1"/>
  <c r="E392" i="1"/>
  <c r="F107" i="1"/>
  <c r="G107" i="1" s="1"/>
  <c r="E107" i="1"/>
  <c r="F43" i="1"/>
  <c r="G43" i="1" s="1"/>
  <c r="E43" i="1"/>
  <c r="F1386" i="1"/>
  <c r="G1386" i="1" s="1"/>
  <c r="E1386" i="1"/>
  <c r="F1232" i="1"/>
  <c r="G1232" i="1" s="1"/>
  <c r="E1232" i="1"/>
  <c r="F1064" i="1"/>
  <c r="G1064" i="1" s="1"/>
  <c r="E1064" i="1"/>
  <c r="F728" i="1"/>
  <c r="G728" i="1" s="1"/>
  <c r="E728" i="1"/>
  <c r="F861" i="1"/>
  <c r="G861" i="1" s="1"/>
  <c r="E861" i="1"/>
  <c r="F984" i="1"/>
  <c r="G984" i="1" s="1"/>
  <c r="E984" i="1"/>
  <c r="F822" i="1"/>
  <c r="G822" i="1" s="1"/>
  <c r="E822" i="1"/>
  <c r="F401" i="1"/>
  <c r="G401" i="1" s="1"/>
  <c r="E401" i="1"/>
  <c r="F892" i="1"/>
  <c r="G892" i="1" s="1"/>
  <c r="E892" i="1"/>
  <c r="F666" i="1"/>
  <c r="G666" i="1" s="1"/>
  <c r="E666" i="1"/>
  <c r="F729" i="1"/>
  <c r="G729" i="1" s="1"/>
  <c r="E729" i="1"/>
  <c r="F738" i="1"/>
  <c r="G738" i="1" s="1"/>
  <c r="E738" i="1"/>
  <c r="F117" i="1"/>
  <c r="G117" i="1" s="1"/>
  <c r="E117" i="1"/>
  <c r="F1035" i="1"/>
  <c r="G1035" i="1" s="1"/>
  <c r="E1035" i="1"/>
  <c r="F748" i="1"/>
  <c r="G748" i="1" s="1"/>
  <c r="E748" i="1"/>
  <c r="F516" i="1"/>
  <c r="G516" i="1" s="1"/>
  <c r="E516" i="1"/>
  <c r="F1237" i="1"/>
  <c r="G1237" i="1" s="1"/>
  <c r="E1237" i="1"/>
  <c r="F579" i="1"/>
  <c r="G579" i="1" s="1"/>
  <c r="E579" i="1"/>
  <c r="F1194" i="1"/>
  <c r="G1194" i="1" s="1"/>
  <c r="E1194" i="1"/>
  <c r="F1093" i="1"/>
  <c r="G1093" i="1" s="1"/>
  <c r="E1093" i="1"/>
  <c r="F993" i="1"/>
  <c r="G993" i="1" s="1"/>
  <c r="E993" i="1"/>
  <c r="F662" i="1"/>
  <c r="G662" i="1" s="1"/>
  <c r="E662" i="1"/>
  <c r="F251" i="1"/>
  <c r="G251" i="1" s="1"/>
  <c r="E251" i="1"/>
  <c r="F1327" i="1"/>
  <c r="G1327" i="1" s="1"/>
  <c r="E1327" i="1"/>
  <c r="F1159" i="1"/>
  <c r="G1159" i="1" s="1"/>
  <c r="E1159" i="1"/>
  <c r="F908" i="1"/>
  <c r="G908" i="1" s="1"/>
  <c r="E908" i="1"/>
  <c r="F755" i="1"/>
  <c r="G755" i="1" s="1"/>
  <c r="E755" i="1"/>
  <c r="F650" i="1"/>
  <c r="G650" i="1" s="1"/>
  <c r="E650" i="1"/>
  <c r="F679" i="1"/>
  <c r="G679" i="1" s="1"/>
  <c r="E679" i="1"/>
  <c r="F608" i="1"/>
  <c r="G608" i="1" s="1"/>
  <c r="E608" i="1"/>
  <c r="F602" i="1"/>
  <c r="G602" i="1" s="1"/>
  <c r="E602" i="1"/>
  <c r="F571" i="1"/>
  <c r="G571" i="1" s="1"/>
  <c r="E571" i="1"/>
  <c r="F509" i="1"/>
  <c r="G509" i="1" s="1"/>
  <c r="E509" i="1"/>
  <c r="F615" i="1"/>
  <c r="G615" i="1" s="1"/>
  <c r="E615" i="1"/>
  <c r="F481" i="1"/>
  <c r="G481" i="1" s="1"/>
  <c r="E481" i="1"/>
  <c r="F238" i="1"/>
  <c r="G238" i="1" s="1"/>
  <c r="E238" i="1"/>
  <c r="F425" i="1"/>
  <c r="G425" i="1" s="1"/>
  <c r="E425" i="1"/>
  <c r="F196" i="1"/>
  <c r="G196" i="1" s="1"/>
  <c r="E196" i="1"/>
  <c r="F378" i="1"/>
  <c r="G378" i="1" s="1"/>
  <c r="E378" i="1"/>
  <c r="F346" i="1"/>
  <c r="G346" i="1" s="1"/>
  <c r="E346" i="1"/>
  <c r="F266" i="1"/>
  <c r="G266" i="1" s="1"/>
  <c r="E266" i="1"/>
  <c r="F153" i="1"/>
  <c r="G153" i="1" s="1"/>
  <c r="E153" i="1"/>
  <c r="F113" i="1"/>
  <c r="G113" i="1" s="1"/>
  <c r="E113" i="1"/>
  <c r="F141" i="1"/>
  <c r="G141" i="1" s="1"/>
  <c r="E141" i="1"/>
  <c r="F111" i="1"/>
  <c r="G111" i="1" s="1"/>
  <c r="E111" i="1"/>
  <c r="F190" i="1"/>
  <c r="G190" i="1" s="1"/>
  <c r="E190" i="1"/>
  <c r="F90" i="1"/>
  <c r="G90" i="1" s="1"/>
  <c r="E90" i="1"/>
  <c r="F44" i="1"/>
  <c r="G44" i="1" s="1"/>
  <c r="E44" i="1"/>
  <c r="F45" i="1"/>
  <c r="G45" i="1" s="1"/>
  <c r="E45" i="1"/>
  <c r="F1429" i="1"/>
  <c r="G1429" i="1" s="1"/>
  <c r="E1429" i="1"/>
  <c r="F1305" i="1"/>
  <c r="G1305" i="1" s="1"/>
  <c r="E1305" i="1"/>
  <c r="F1457" i="1"/>
  <c r="G1457" i="1" s="1"/>
  <c r="E1457" i="1"/>
  <c r="F1203" i="1"/>
  <c r="G1203" i="1" s="1"/>
  <c r="E1203" i="1"/>
  <c r="F1311" i="1"/>
  <c r="G1311" i="1" s="1"/>
  <c r="E1311" i="1"/>
  <c r="F1174" i="1"/>
  <c r="G1174" i="1" s="1"/>
  <c r="E1174" i="1"/>
  <c r="F1272" i="1"/>
  <c r="G1272" i="1" s="1"/>
  <c r="E1272" i="1"/>
  <c r="F1356" i="1"/>
  <c r="G1356" i="1" s="1"/>
  <c r="E1356" i="1"/>
  <c r="F1275" i="1"/>
  <c r="G1275" i="1" s="1"/>
  <c r="E1275" i="1"/>
  <c r="F1362" i="1"/>
  <c r="G1362" i="1" s="1"/>
  <c r="E1362" i="1"/>
  <c r="F1115" i="1"/>
  <c r="G1115" i="1" s="1"/>
  <c r="E1115" i="1"/>
  <c r="F1026" i="1"/>
  <c r="G1026" i="1" s="1"/>
  <c r="E1026" i="1"/>
  <c r="F931" i="1"/>
  <c r="G931" i="1" s="1"/>
  <c r="E931" i="1"/>
  <c r="F876" i="1"/>
  <c r="G876" i="1" s="1"/>
  <c r="E876" i="1"/>
  <c r="F700" i="1"/>
  <c r="G700" i="1" s="1"/>
  <c r="E700" i="1"/>
  <c r="F1241" i="1"/>
  <c r="G1241" i="1" s="1"/>
  <c r="E1241" i="1"/>
  <c r="F878" i="1"/>
  <c r="G878" i="1" s="1"/>
  <c r="E878" i="1"/>
  <c r="F1052" i="1"/>
  <c r="G1052" i="1" s="1"/>
  <c r="E1052" i="1"/>
  <c r="F658" i="1"/>
  <c r="G658" i="1" s="1"/>
  <c r="E658" i="1"/>
  <c r="F541" i="1"/>
  <c r="G541" i="1" s="1"/>
  <c r="E541" i="1"/>
  <c r="F960" i="1"/>
  <c r="G960" i="1" s="1"/>
  <c r="E960" i="1"/>
  <c r="F761" i="1"/>
  <c r="G761" i="1" s="1"/>
  <c r="E761" i="1"/>
  <c r="F381" i="1"/>
  <c r="G381" i="1" s="1"/>
  <c r="E381" i="1"/>
  <c r="F479" i="1"/>
  <c r="G479" i="1" s="1"/>
  <c r="E479" i="1"/>
  <c r="F368" i="1"/>
  <c r="G368" i="1" s="1"/>
  <c r="E368" i="1"/>
  <c r="F256" i="1"/>
  <c r="G256" i="1" s="1"/>
  <c r="E256" i="1"/>
  <c r="F461" i="1"/>
  <c r="G461" i="1" s="1"/>
  <c r="E461" i="1"/>
  <c r="F387" i="1"/>
  <c r="G387" i="1" s="1"/>
  <c r="E387" i="1"/>
  <c r="F119" i="1"/>
  <c r="G119" i="1" s="1"/>
  <c r="E119" i="1"/>
  <c r="F264" i="1"/>
  <c r="G264" i="1" s="1"/>
  <c r="E264" i="1"/>
  <c r="F263" i="1"/>
  <c r="G263" i="1" s="1"/>
  <c r="E263" i="1"/>
  <c r="F208" i="1"/>
  <c r="G208" i="1" s="1"/>
  <c r="E208" i="1"/>
  <c r="F23" i="1"/>
  <c r="G23" i="1" s="1"/>
  <c r="E23" i="1"/>
  <c r="F1411" i="1"/>
  <c r="G1411" i="1" s="1"/>
  <c r="E1411" i="1"/>
  <c r="F1281" i="1"/>
  <c r="G1281" i="1" s="1"/>
  <c r="E1281" i="1"/>
  <c r="F1404" i="1"/>
  <c r="G1404" i="1" s="1"/>
  <c r="E1404" i="1"/>
  <c r="F655" i="1"/>
  <c r="G655" i="1" s="1"/>
  <c r="E655" i="1"/>
  <c r="F6" i="1"/>
  <c r="G6" i="1" s="1"/>
  <c r="E6" i="1"/>
  <c r="F532" i="1"/>
  <c r="G532" i="1" s="1"/>
  <c r="E532" i="1"/>
  <c r="F162" i="1"/>
  <c r="G162" i="1" s="1"/>
  <c r="E162" i="1"/>
  <c r="F947" i="1"/>
  <c r="G947" i="1" s="1"/>
  <c r="E947" i="1"/>
  <c r="F1024" i="1"/>
  <c r="G1024" i="1" s="1"/>
  <c r="E1024" i="1"/>
  <c r="F1227" i="1"/>
  <c r="G1227" i="1" s="1"/>
  <c r="E1227" i="1"/>
  <c r="F1207" i="1"/>
  <c r="G1207" i="1" s="1"/>
  <c r="E1207" i="1"/>
  <c r="F887" i="1"/>
  <c r="G887" i="1" s="1"/>
  <c r="E887" i="1"/>
  <c r="F762" i="1"/>
  <c r="G762" i="1" s="1"/>
  <c r="E762" i="1"/>
  <c r="F710" i="1"/>
  <c r="G710" i="1" s="1"/>
  <c r="E710" i="1"/>
  <c r="F765" i="1"/>
  <c r="G765" i="1" s="1"/>
  <c r="E765" i="1"/>
  <c r="F649" i="1"/>
  <c r="G649" i="1" s="1"/>
  <c r="E649" i="1"/>
  <c r="F633" i="1"/>
  <c r="G633" i="1" s="1"/>
  <c r="E633" i="1"/>
  <c r="F576" i="1"/>
  <c r="G576" i="1" s="1"/>
  <c r="E576" i="1"/>
  <c r="F408" i="1"/>
  <c r="G408" i="1" s="1"/>
  <c r="E408" i="1"/>
  <c r="F136" i="1"/>
  <c r="G136" i="1" s="1"/>
  <c r="E136" i="1"/>
  <c r="F292" i="1"/>
  <c r="G292" i="1" s="1"/>
  <c r="E292" i="1"/>
  <c r="F171" i="1"/>
  <c r="G171" i="1" s="1"/>
  <c r="E171" i="1"/>
  <c r="F979" i="1"/>
  <c r="G979" i="1" s="1"/>
  <c r="E979" i="1"/>
  <c r="F1094" i="1"/>
  <c r="G1094" i="1" s="1"/>
  <c r="E1094" i="1"/>
  <c r="F379" i="1"/>
  <c r="G379" i="1" s="1"/>
  <c r="E379" i="1"/>
  <c r="F183" i="1"/>
  <c r="G183" i="1" s="1"/>
  <c r="E183" i="1"/>
  <c r="F659" i="1"/>
  <c r="G659" i="1" s="1"/>
  <c r="E659" i="1"/>
  <c r="F174" i="1"/>
  <c r="G174" i="1" s="1"/>
  <c r="E174" i="1"/>
  <c r="F1223" i="1"/>
  <c r="G1223" i="1" s="1"/>
  <c r="E1223" i="1"/>
  <c r="F1122" i="1"/>
  <c r="G1122" i="1" s="1"/>
  <c r="E1122" i="1"/>
  <c r="F1058" i="1"/>
  <c r="G1058" i="1" s="1"/>
  <c r="E1058" i="1"/>
  <c r="F956" i="1"/>
  <c r="G956" i="1" s="1"/>
  <c r="E956" i="1"/>
  <c r="F903" i="1"/>
  <c r="G903" i="1" s="1"/>
  <c r="E903" i="1"/>
  <c r="F961" i="1"/>
  <c r="G961" i="1" s="1"/>
  <c r="E961" i="1"/>
  <c r="F896" i="1"/>
  <c r="G896" i="1" s="1"/>
  <c r="E896" i="1"/>
  <c r="F806" i="1"/>
  <c r="G806" i="1" s="1"/>
  <c r="E806" i="1"/>
  <c r="F813" i="1"/>
  <c r="G813" i="1" s="1"/>
  <c r="E813" i="1"/>
  <c r="F741" i="1"/>
  <c r="G741" i="1" s="1"/>
  <c r="E741" i="1"/>
  <c r="F689" i="1"/>
  <c r="G689" i="1" s="1"/>
  <c r="E689" i="1"/>
  <c r="F464" i="1"/>
  <c r="G464" i="1" s="1"/>
  <c r="E464" i="1"/>
  <c r="F201" i="1"/>
  <c r="G201" i="1" s="1"/>
  <c r="E201" i="1"/>
  <c r="F59" i="1"/>
  <c r="G59" i="1" s="1"/>
  <c r="E59" i="1"/>
  <c r="F1428" i="1"/>
  <c r="G1428" i="1" s="1"/>
  <c r="E1428" i="1"/>
  <c r="F1147" i="1"/>
  <c r="G1147" i="1" s="1"/>
  <c r="E1147" i="1"/>
  <c r="F1057" i="1"/>
  <c r="G1057" i="1" s="1"/>
  <c r="E1057" i="1"/>
  <c r="F708" i="1"/>
  <c r="G708" i="1" s="1"/>
  <c r="E708" i="1"/>
  <c r="F865" i="1"/>
  <c r="G865" i="1" s="1"/>
  <c r="E865" i="1"/>
  <c r="F771" i="1"/>
  <c r="G771" i="1" s="1"/>
  <c r="E771" i="1"/>
  <c r="F567" i="1"/>
  <c r="G567" i="1" s="1"/>
  <c r="E567" i="1"/>
  <c r="F1351" i="1"/>
  <c r="G1351" i="1" s="1"/>
  <c r="E1351" i="1"/>
  <c r="F1368" i="1"/>
  <c r="G1368" i="1" s="1"/>
  <c r="E1368" i="1"/>
  <c r="F1353" i="1"/>
  <c r="G1353" i="1" s="1"/>
  <c r="E1353" i="1"/>
  <c r="F1301" i="1"/>
  <c r="G1301" i="1" s="1"/>
  <c r="E1301" i="1"/>
  <c r="F1371" i="1"/>
  <c r="G1371" i="1" s="1"/>
  <c r="E1371" i="1"/>
  <c r="F1312" i="1"/>
  <c r="G1312" i="1" s="1"/>
  <c r="E1312" i="1"/>
  <c r="F1219" i="1"/>
  <c r="G1219" i="1" s="1"/>
  <c r="E1219" i="1"/>
  <c r="F1268" i="1"/>
  <c r="G1268" i="1" s="1"/>
  <c r="E1268" i="1"/>
  <c r="F1247" i="1"/>
  <c r="G1247" i="1" s="1"/>
  <c r="E1247" i="1"/>
  <c r="F1199" i="1"/>
  <c r="G1199" i="1" s="1"/>
  <c r="E1199" i="1"/>
  <c r="F1170" i="1"/>
  <c r="G1170" i="1" s="1"/>
  <c r="E1170" i="1"/>
  <c r="F1145" i="1"/>
  <c r="G1145" i="1" s="1"/>
  <c r="E1145" i="1"/>
  <c r="F1120" i="1"/>
  <c r="G1120" i="1" s="1"/>
  <c r="E1120" i="1"/>
  <c r="F1098" i="1"/>
  <c r="G1098" i="1" s="1"/>
  <c r="E1098" i="1"/>
  <c r="F1034" i="1"/>
  <c r="G1034" i="1" s="1"/>
  <c r="E1034" i="1"/>
  <c r="F1125" i="1"/>
  <c r="G1125" i="1" s="1"/>
  <c r="E1125" i="1"/>
  <c r="F996" i="1"/>
  <c r="G996" i="1" s="1"/>
  <c r="E996" i="1"/>
  <c r="F932" i="1"/>
  <c r="G932" i="1" s="1"/>
  <c r="E932" i="1"/>
  <c r="F1005" i="1"/>
  <c r="G1005" i="1" s="1"/>
  <c r="E1005" i="1"/>
  <c r="F941" i="1"/>
  <c r="G941" i="1" s="1"/>
  <c r="E941" i="1"/>
  <c r="F1029" i="1"/>
  <c r="G1029" i="1" s="1"/>
  <c r="E1029" i="1"/>
  <c r="F1101" i="1"/>
  <c r="G1101" i="1" s="1"/>
  <c r="E1101" i="1"/>
  <c r="F879" i="1"/>
  <c r="G879" i="1" s="1"/>
  <c r="E879" i="1"/>
  <c r="F872" i="1"/>
  <c r="G872" i="1" s="1"/>
  <c r="E872" i="1"/>
  <c r="F945" i="1"/>
  <c r="G945" i="1" s="1"/>
  <c r="E945" i="1"/>
  <c r="F818" i="1"/>
  <c r="G818" i="1" s="1"/>
  <c r="E818" i="1"/>
  <c r="F832" i="1"/>
  <c r="G832" i="1" s="1"/>
  <c r="E832" i="1"/>
  <c r="F782" i="1"/>
  <c r="G782" i="1" s="1"/>
  <c r="E782" i="1"/>
  <c r="F702" i="1"/>
  <c r="G702" i="1" s="1"/>
  <c r="E702" i="1"/>
  <c r="F773" i="1"/>
  <c r="G773" i="1" s="1"/>
  <c r="E773" i="1"/>
  <c r="F898" i="1"/>
  <c r="G898" i="1" s="1"/>
  <c r="E898" i="1"/>
  <c r="F848" i="1"/>
  <c r="G848" i="1" s="1"/>
  <c r="E848" i="1"/>
  <c r="F835" i="1"/>
  <c r="G835" i="1" s="1"/>
  <c r="E835" i="1"/>
  <c r="F697" i="1"/>
  <c r="G697" i="1" s="1"/>
  <c r="E697" i="1"/>
  <c r="F582" i="1"/>
  <c r="G582" i="1" s="1"/>
  <c r="E582" i="1"/>
  <c r="F518" i="1"/>
  <c r="G518" i="1" s="1"/>
  <c r="E518" i="1"/>
  <c r="F625" i="1"/>
  <c r="G625" i="1" s="1"/>
  <c r="E625" i="1"/>
  <c r="F657" i="1"/>
  <c r="G657" i="1" s="1"/>
  <c r="E657" i="1"/>
  <c r="F617" i="1"/>
  <c r="G617" i="1" s="1"/>
  <c r="E617" i="1"/>
  <c r="F545" i="1"/>
  <c r="G545" i="1" s="1"/>
  <c r="E545" i="1"/>
  <c r="F504" i="1"/>
  <c r="G504" i="1" s="1"/>
  <c r="E504" i="1"/>
  <c r="F407" i="1"/>
  <c r="G407" i="1" s="1"/>
  <c r="E407" i="1"/>
  <c r="F601" i="1"/>
  <c r="G601" i="1" s="1"/>
  <c r="E601" i="1"/>
  <c r="F482" i="1"/>
  <c r="G482" i="1" s="1"/>
  <c r="E482" i="1"/>
  <c r="F456" i="1"/>
  <c r="G456" i="1" s="1"/>
  <c r="E456" i="1"/>
  <c r="F396" i="1"/>
  <c r="G396" i="1" s="1"/>
  <c r="E396" i="1"/>
  <c r="F369" i="1"/>
  <c r="G369" i="1" s="1"/>
  <c r="E369" i="1"/>
  <c r="F305" i="1"/>
  <c r="G305" i="1" s="1"/>
  <c r="E305" i="1"/>
  <c r="F241" i="1"/>
  <c r="G241" i="1" s="1"/>
  <c r="E241" i="1"/>
  <c r="F440" i="1"/>
  <c r="G440" i="1" s="1"/>
  <c r="E440" i="1"/>
  <c r="F291" i="1"/>
  <c r="G291" i="1" s="1"/>
  <c r="E291" i="1"/>
  <c r="F227" i="1"/>
  <c r="G227" i="1" s="1"/>
  <c r="E227" i="1"/>
  <c r="F348" i="1"/>
  <c r="G348" i="1" s="1"/>
  <c r="E348" i="1"/>
  <c r="F252" i="1"/>
  <c r="G252" i="1" s="1"/>
  <c r="E252" i="1"/>
  <c r="F276" i="1"/>
  <c r="G276" i="1" s="1"/>
  <c r="E276" i="1"/>
  <c r="F300" i="1"/>
  <c r="G300" i="1" s="1"/>
  <c r="E300" i="1"/>
  <c r="F189" i="1"/>
  <c r="G189" i="1" s="1"/>
  <c r="E189" i="1"/>
  <c r="F128" i="1"/>
  <c r="G128" i="1" s="1"/>
  <c r="E128" i="1"/>
  <c r="F64" i="1"/>
  <c r="G64" i="1" s="1"/>
  <c r="E64" i="1"/>
  <c r="F324" i="1"/>
  <c r="G324" i="1" s="1"/>
  <c r="E324" i="1"/>
  <c r="F163" i="1"/>
  <c r="G163" i="1" s="1"/>
  <c r="E163" i="1"/>
  <c r="F99" i="1"/>
  <c r="G99" i="1" s="1"/>
  <c r="E99" i="1"/>
  <c r="F35" i="1"/>
  <c r="G35" i="1" s="1"/>
  <c r="E35" i="1"/>
  <c r="F1448" i="1"/>
  <c r="G1448" i="1" s="1"/>
  <c r="E1448" i="1"/>
  <c r="F1273" i="1"/>
  <c r="G1273" i="1" s="1"/>
  <c r="E1273" i="1"/>
  <c r="F1465" i="1"/>
  <c r="G1465" i="1" s="1"/>
  <c r="E1465" i="1"/>
  <c r="F1195" i="1"/>
  <c r="G1195" i="1" s="1"/>
  <c r="E1195" i="1"/>
  <c r="F1266" i="1"/>
  <c r="G1266" i="1" s="1"/>
  <c r="E1266" i="1"/>
  <c r="F1372" i="1"/>
  <c r="G1372" i="1" s="1"/>
  <c r="E1372" i="1"/>
  <c r="F1137" i="1"/>
  <c r="G1137" i="1" s="1"/>
  <c r="E1137" i="1"/>
  <c r="F966" i="1"/>
  <c r="G966" i="1" s="1"/>
  <c r="E966" i="1"/>
  <c r="F1208" i="1"/>
  <c r="G1208" i="1" s="1"/>
  <c r="E1208" i="1"/>
  <c r="F1046" i="1"/>
  <c r="G1046" i="1" s="1"/>
  <c r="E1046" i="1"/>
  <c r="F1025" i="1"/>
  <c r="G1025" i="1" s="1"/>
  <c r="E1025" i="1"/>
  <c r="F1010" i="1"/>
  <c r="G1010" i="1" s="1"/>
  <c r="E1010" i="1"/>
  <c r="F942" i="1"/>
  <c r="G942" i="1" s="1"/>
  <c r="E942" i="1"/>
  <c r="F1209" i="1"/>
  <c r="G1209" i="1" s="1"/>
  <c r="E1209" i="1"/>
  <c r="F1038" i="1"/>
  <c r="G1038" i="1" s="1"/>
  <c r="E1038" i="1"/>
  <c r="F852" i="1"/>
  <c r="G852" i="1" s="1"/>
  <c r="E852" i="1"/>
  <c r="F722" i="1"/>
  <c r="G722" i="1" s="1"/>
  <c r="E722" i="1"/>
  <c r="F769" i="1"/>
  <c r="G769" i="1" s="1"/>
  <c r="E769" i="1"/>
  <c r="F873" i="1"/>
  <c r="G873" i="1" s="1"/>
  <c r="E873" i="1"/>
  <c r="F644" i="1"/>
  <c r="G644" i="1" s="1"/>
  <c r="E644" i="1"/>
  <c r="F595" i="1"/>
  <c r="G595" i="1" s="1"/>
  <c r="E595" i="1"/>
  <c r="F507" i="1"/>
  <c r="G507" i="1" s="1"/>
  <c r="E507" i="1"/>
  <c r="F609" i="1"/>
  <c r="G609" i="1" s="1"/>
  <c r="E609" i="1"/>
  <c r="F565" i="1"/>
  <c r="G565" i="1" s="1"/>
  <c r="E565" i="1"/>
  <c r="F322" i="1"/>
  <c r="G322" i="1" s="1"/>
  <c r="E322" i="1"/>
  <c r="F271" i="1"/>
  <c r="G271" i="1" s="1"/>
  <c r="E271" i="1"/>
  <c r="F234" i="1"/>
  <c r="G234" i="1" s="1"/>
  <c r="E234" i="1"/>
  <c r="F420" i="1"/>
  <c r="G420" i="1" s="1"/>
  <c r="E420" i="1"/>
  <c r="F436" i="1"/>
  <c r="G436" i="1" s="1"/>
  <c r="E436" i="1"/>
  <c r="F250" i="1"/>
  <c r="G250" i="1" s="1"/>
  <c r="E250" i="1"/>
  <c r="F433" i="1"/>
  <c r="G433" i="1" s="1"/>
  <c r="E433" i="1"/>
  <c r="F428" i="1"/>
  <c r="G428" i="1" s="1"/>
  <c r="E428" i="1"/>
  <c r="F145" i="1"/>
  <c r="G145" i="1" s="1"/>
  <c r="E145" i="1"/>
  <c r="F108" i="1"/>
  <c r="G108" i="1" s="1"/>
  <c r="E108" i="1"/>
  <c r="F110" i="1"/>
  <c r="G110" i="1" s="1"/>
  <c r="E110" i="1"/>
  <c r="F127" i="1"/>
  <c r="G127" i="1" s="1"/>
  <c r="E127" i="1"/>
  <c r="F42" i="1"/>
  <c r="G42" i="1" s="1"/>
  <c r="E42" i="1"/>
  <c r="F37" i="1"/>
  <c r="G37" i="1" s="1"/>
  <c r="E37" i="1"/>
  <c r="F1463" i="1"/>
  <c r="G1463" i="1" s="1"/>
  <c r="E1463" i="1"/>
  <c r="F1141" i="1"/>
  <c r="G1141" i="1" s="1"/>
  <c r="E1141" i="1"/>
  <c r="F1259" i="1"/>
  <c r="G1259" i="1" s="1"/>
  <c r="E1259" i="1"/>
  <c r="F1458" i="1"/>
  <c r="G1458" i="1" s="1"/>
  <c r="E1458" i="1"/>
  <c r="F1160" i="1"/>
  <c r="G1160" i="1" s="1"/>
  <c r="E1160" i="1"/>
  <c r="F919" i="1"/>
  <c r="G919" i="1" s="1"/>
  <c r="E919" i="1"/>
  <c r="F698" i="1"/>
  <c r="G698" i="1" s="1"/>
  <c r="E698" i="1"/>
  <c r="F1233" i="1"/>
  <c r="G1233" i="1" s="1"/>
  <c r="E1233" i="1"/>
  <c r="F1121" i="1"/>
  <c r="G1121" i="1" s="1"/>
  <c r="E1121" i="1"/>
  <c r="F740" i="1"/>
  <c r="G740" i="1" s="1"/>
  <c r="E740" i="1"/>
  <c r="F539" i="1"/>
  <c r="G539" i="1" s="1"/>
  <c r="E539" i="1"/>
  <c r="F844" i="1"/>
  <c r="G844" i="1" s="1"/>
  <c r="E844" i="1"/>
  <c r="F1133" i="1"/>
  <c r="G1133" i="1" s="1"/>
  <c r="E1133" i="1"/>
  <c r="F995" i="1"/>
  <c r="G995" i="1" s="1"/>
  <c r="E995" i="1"/>
  <c r="F530" i="1"/>
  <c r="G530" i="1" s="1"/>
  <c r="E530" i="1"/>
  <c r="F459" i="1"/>
  <c r="G459" i="1" s="1"/>
  <c r="E459" i="1"/>
  <c r="F1253" i="1"/>
  <c r="G1253" i="1" s="1"/>
  <c r="E1253" i="1"/>
  <c r="F1348" i="1"/>
  <c r="G1348" i="1" s="1"/>
  <c r="E1348" i="1"/>
  <c r="F25" i="1"/>
  <c r="G25" i="1" s="1"/>
  <c r="E25" i="1"/>
  <c r="F477" i="1"/>
  <c r="G477" i="1" s="1"/>
  <c r="E477" i="1"/>
  <c r="F129" i="1"/>
  <c r="G129" i="1" s="1"/>
  <c r="E129" i="1"/>
  <c r="F367" i="1"/>
  <c r="G367" i="1" s="1"/>
  <c r="E367" i="1"/>
  <c r="F55" i="1"/>
  <c r="G55" i="1" s="1"/>
  <c r="E55" i="1"/>
  <c r="F444" i="1"/>
  <c r="G444" i="1" s="1"/>
  <c r="E444" i="1"/>
  <c r="F118" i="1"/>
  <c r="G118" i="1" s="1"/>
  <c r="E118" i="1"/>
  <c r="F76" i="1"/>
  <c r="G76" i="1" s="1"/>
  <c r="E76" i="1"/>
  <c r="F580" i="1"/>
  <c r="G580" i="1" s="1"/>
  <c r="E580" i="1"/>
  <c r="F197" i="1"/>
  <c r="G197" i="1" s="1"/>
  <c r="E197" i="1"/>
  <c r="F221" i="1"/>
  <c r="G221" i="1" s="1"/>
  <c r="E221" i="1"/>
  <c r="F923" i="1"/>
  <c r="G923" i="1" s="1"/>
  <c r="E923" i="1"/>
  <c r="F1295" i="1"/>
  <c r="G1295" i="1" s="1"/>
  <c r="E1295" i="1"/>
  <c r="F1008" i="1"/>
  <c r="G1008" i="1" s="1"/>
  <c r="E1008" i="1"/>
  <c r="F915" i="1"/>
  <c r="G915" i="1" s="1"/>
  <c r="E915" i="1"/>
  <c r="F779" i="1"/>
  <c r="G779" i="1" s="1"/>
  <c r="E779" i="1"/>
  <c r="F858" i="1"/>
  <c r="G858" i="1" s="1"/>
  <c r="E858" i="1"/>
  <c r="F525" i="1"/>
  <c r="G525" i="1" s="1"/>
  <c r="E525" i="1"/>
  <c r="F231" i="1"/>
  <c r="G231" i="1" s="1"/>
  <c r="E231" i="1"/>
  <c r="F28" i="1"/>
  <c r="G28" i="1" s="1"/>
  <c r="E28" i="1"/>
  <c r="F1067" i="1"/>
  <c r="G1067" i="1" s="1"/>
  <c r="E1067" i="1"/>
  <c r="F463" i="1"/>
  <c r="G463" i="1" s="1"/>
  <c r="E463" i="1"/>
  <c r="F465" i="1"/>
  <c r="G465" i="1" s="1"/>
  <c r="E465" i="1"/>
  <c r="F1355" i="1"/>
  <c r="G1355" i="1" s="1"/>
  <c r="E1355" i="1"/>
  <c r="F1204" i="1"/>
  <c r="G1204" i="1" s="1"/>
  <c r="E1204" i="1"/>
  <c r="F1106" i="1"/>
  <c r="G1106" i="1" s="1"/>
  <c r="E1106" i="1"/>
  <c r="F1148" i="1"/>
  <c r="G1148" i="1" s="1"/>
  <c r="E1148" i="1"/>
  <c r="F940" i="1"/>
  <c r="G940" i="1" s="1"/>
  <c r="E940" i="1"/>
  <c r="F1077" i="1"/>
  <c r="G1077" i="1" s="1"/>
  <c r="E1077" i="1"/>
  <c r="F790" i="1"/>
  <c r="G790" i="1" s="1"/>
  <c r="E790" i="1"/>
  <c r="F235" i="1"/>
  <c r="G235" i="1" s="1"/>
  <c r="E235" i="1"/>
  <c r="F388" i="1"/>
  <c r="G388" i="1" s="1"/>
  <c r="E388" i="1"/>
  <c r="F284" i="1"/>
  <c r="G284" i="1" s="1"/>
  <c r="E284" i="1"/>
  <c r="F1315" i="1"/>
  <c r="G1315" i="1" s="1"/>
  <c r="E1315" i="1"/>
  <c r="F1157" i="1"/>
  <c r="G1157" i="1" s="1"/>
  <c r="E1157" i="1"/>
  <c r="F970" i="1"/>
  <c r="G970" i="1" s="1"/>
  <c r="E970" i="1"/>
  <c r="F695" i="1"/>
  <c r="G695" i="1" s="1"/>
  <c r="E695" i="1"/>
  <c r="F703" i="1"/>
  <c r="G703" i="1" s="1"/>
  <c r="E703" i="1"/>
  <c r="F669" i="1"/>
  <c r="G669" i="1" s="1"/>
  <c r="E669" i="1"/>
  <c r="F578" i="1"/>
  <c r="G578" i="1" s="1"/>
  <c r="E578" i="1"/>
  <c r="F161" i="1"/>
  <c r="G161" i="1" s="1"/>
  <c r="E161" i="1"/>
  <c r="F63" i="1"/>
  <c r="G63" i="1" s="1"/>
  <c r="E63" i="1"/>
  <c r="F133" i="1"/>
  <c r="G133" i="1" s="1"/>
  <c r="E133" i="1"/>
  <c r="F4" i="1"/>
  <c r="G4" i="1" s="1"/>
  <c r="E4" i="1"/>
  <c r="F1190" i="1"/>
  <c r="G1190" i="1" s="1"/>
  <c r="E1190" i="1"/>
  <c r="F711" i="1"/>
  <c r="G711" i="1" s="1"/>
  <c r="E711" i="1"/>
  <c r="F714" i="1"/>
  <c r="G714" i="1" s="1"/>
  <c r="E714" i="1"/>
  <c r="F1329" i="1"/>
  <c r="G1329" i="1" s="1"/>
  <c r="E1329" i="1"/>
  <c r="F1059" i="1"/>
  <c r="G1059" i="1" s="1"/>
  <c r="E1059" i="1"/>
  <c r="F1182" i="1"/>
  <c r="G1182" i="1" s="1"/>
  <c r="E1182" i="1"/>
  <c r="F31" i="1"/>
  <c r="G31" i="1" s="1"/>
  <c r="E31" i="1"/>
  <c r="F759" i="1"/>
  <c r="G759" i="1" s="1"/>
  <c r="E759" i="1"/>
  <c r="F1467" i="1"/>
  <c r="G1467" i="1" s="1"/>
  <c r="E1467" i="1"/>
  <c r="F1263" i="1"/>
  <c r="G1263" i="1" s="1"/>
  <c r="E1263" i="1"/>
  <c r="F1037" i="1"/>
  <c r="G1037" i="1" s="1"/>
  <c r="E1037" i="1"/>
  <c r="F965" i="1"/>
  <c r="G965" i="1" s="1"/>
  <c r="E965" i="1"/>
  <c r="F839" i="1"/>
  <c r="G839" i="1" s="1"/>
  <c r="E839" i="1"/>
  <c r="F778" i="1"/>
  <c r="G778" i="1" s="1"/>
  <c r="E778" i="1"/>
  <c r="F851" i="1"/>
  <c r="G851" i="1" s="1"/>
  <c r="E851" i="1"/>
  <c r="F673" i="1"/>
  <c r="G673" i="1" s="1"/>
  <c r="E673" i="1"/>
  <c r="F431" i="1"/>
  <c r="G431" i="1" s="1"/>
  <c r="E431" i="1"/>
  <c r="F88" i="1"/>
  <c r="G88" i="1" s="1"/>
  <c r="E88" i="1"/>
  <c r="F1452" i="1"/>
  <c r="G1452" i="1" s="1"/>
  <c r="E1452" i="1"/>
  <c r="F1262" i="1"/>
  <c r="G1262" i="1" s="1"/>
  <c r="E1262" i="1"/>
  <c r="F1344" i="1"/>
  <c r="G1344" i="1" s="1"/>
  <c r="E1344" i="1"/>
  <c r="F1332" i="1"/>
  <c r="G1332" i="1" s="1"/>
  <c r="E1332" i="1"/>
  <c r="F1288" i="1"/>
  <c r="G1288" i="1" s="1"/>
  <c r="E1288" i="1"/>
  <c r="F1244" i="1"/>
  <c r="G1244" i="1" s="1"/>
  <c r="E1244" i="1"/>
  <c r="F1231" i="1"/>
  <c r="G1231" i="1" s="1"/>
  <c r="E1231" i="1"/>
  <c r="F1210" i="1"/>
  <c r="G1210" i="1" s="1"/>
  <c r="E1210" i="1"/>
  <c r="F1172" i="1"/>
  <c r="G1172" i="1" s="1"/>
  <c r="E1172" i="1"/>
  <c r="F1096" i="1"/>
  <c r="G1096" i="1" s="1"/>
  <c r="E1096" i="1"/>
  <c r="F1074" i="1"/>
  <c r="G1074" i="1" s="1"/>
  <c r="E1074" i="1"/>
  <c r="F1212" i="1"/>
  <c r="G1212" i="1" s="1"/>
  <c r="E1212" i="1"/>
  <c r="F972" i="1"/>
  <c r="G972" i="1" s="1"/>
  <c r="E972" i="1"/>
  <c r="F981" i="1"/>
  <c r="G981" i="1" s="1"/>
  <c r="E981" i="1"/>
  <c r="F950" i="1"/>
  <c r="G950" i="1" s="1"/>
  <c r="E950" i="1"/>
  <c r="F855" i="1"/>
  <c r="G855" i="1" s="1"/>
  <c r="E855" i="1"/>
  <c r="F912" i="1"/>
  <c r="G912" i="1" s="1"/>
  <c r="E912" i="1"/>
  <c r="F794" i="1"/>
  <c r="G794" i="1" s="1"/>
  <c r="E794" i="1"/>
  <c r="F874" i="1"/>
  <c r="G874" i="1" s="1"/>
  <c r="E874" i="1"/>
  <c r="F758" i="1"/>
  <c r="G758" i="1" s="1"/>
  <c r="E758" i="1"/>
  <c r="F678" i="1"/>
  <c r="G678" i="1" s="1"/>
  <c r="E678" i="1"/>
  <c r="F797" i="1"/>
  <c r="G797" i="1" s="1"/>
  <c r="E797" i="1"/>
  <c r="F820" i="1"/>
  <c r="G820" i="1" s="1"/>
  <c r="E820" i="1"/>
  <c r="F681" i="1"/>
  <c r="G681" i="1" s="1"/>
  <c r="E681" i="1"/>
  <c r="F558" i="1"/>
  <c r="G558" i="1" s="1"/>
  <c r="E558" i="1"/>
  <c r="F713" i="1"/>
  <c r="G713" i="1" s="1"/>
  <c r="E713" i="1"/>
  <c r="F926" i="1"/>
  <c r="G926" i="1" s="1"/>
  <c r="E926" i="1"/>
  <c r="F544" i="1"/>
  <c r="G544" i="1" s="1"/>
  <c r="E544" i="1"/>
  <c r="F528" i="1"/>
  <c r="G528" i="1" s="1"/>
  <c r="E528" i="1"/>
  <c r="F496" i="1"/>
  <c r="G496" i="1" s="1"/>
  <c r="E496" i="1"/>
  <c r="F568" i="1"/>
  <c r="G568" i="1" s="1"/>
  <c r="E568" i="1"/>
  <c r="F480" i="1"/>
  <c r="G480" i="1" s="1"/>
  <c r="E480" i="1"/>
  <c r="F448" i="1"/>
  <c r="G448" i="1" s="1"/>
  <c r="E448" i="1"/>
  <c r="F466" i="1"/>
  <c r="G466" i="1" s="1"/>
  <c r="E466" i="1"/>
  <c r="F345" i="1"/>
  <c r="G345" i="1" s="1"/>
  <c r="E345" i="1"/>
  <c r="F281" i="1"/>
  <c r="G281" i="1" s="1"/>
  <c r="E281" i="1"/>
  <c r="F217" i="1"/>
  <c r="G217" i="1" s="1"/>
  <c r="E217" i="1"/>
  <c r="F553" i="1"/>
  <c r="G553" i="1" s="1"/>
  <c r="E553" i="1"/>
  <c r="F267" i="1"/>
  <c r="G267" i="1" s="1"/>
  <c r="E267" i="1"/>
  <c r="F203" i="1"/>
  <c r="G203" i="1" s="1"/>
  <c r="E203" i="1"/>
  <c r="F260" i="1"/>
  <c r="G260" i="1" s="1"/>
  <c r="E260" i="1"/>
  <c r="F434" i="1"/>
  <c r="G434" i="1" s="1"/>
  <c r="E434" i="1"/>
  <c r="F268" i="1"/>
  <c r="G268" i="1" s="1"/>
  <c r="E268" i="1"/>
  <c r="F168" i="1"/>
  <c r="G168" i="1" s="1"/>
  <c r="E168" i="1"/>
  <c r="F104" i="1"/>
  <c r="G104" i="1" s="1"/>
  <c r="E104" i="1"/>
  <c r="F40" i="1"/>
  <c r="G40" i="1" s="1"/>
  <c r="E40" i="1"/>
  <c r="F139" i="1"/>
  <c r="G139" i="1" s="1"/>
  <c r="E139" i="1"/>
  <c r="F75" i="1"/>
  <c r="G75" i="1" s="1"/>
  <c r="E75" i="1"/>
  <c r="F11" i="1"/>
  <c r="G11" i="1" s="1"/>
  <c r="E11" i="1"/>
  <c r="F1418" i="1"/>
  <c r="G1418" i="1" s="1"/>
  <c r="E1418" i="1"/>
  <c r="F1445" i="1"/>
  <c r="G1445" i="1" s="1"/>
  <c r="E1445" i="1"/>
  <c r="F1257" i="1"/>
  <c r="G1257" i="1" s="1"/>
  <c r="E1257" i="1"/>
  <c r="F1460" i="1"/>
  <c r="G1460" i="1" s="1"/>
  <c r="E1460" i="1"/>
  <c r="F1307" i="1"/>
  <c r="G1307" i="1" s="1"/>
  <c r="E1307" i="1"/>
  <c r="F1130" i="1"/>
  <c r="G1130" i="1" s="1"/>
  <c r="E1130" i="1"/>
  <c r="F1095" i="1"/>
  <c r="G1095" i="1" s="1"/>
  <c r="E1095" i="1"/>
  <c r="F1071" i="1"/>
  <c r="G1071" i="1" s="1"/>
  <c r="E1071" i="1"/>
  <c r="F1437" i="1"/>
  <c r="G1437" i="1" s="1"/>
  <c r="E1437" i="1"/>
  <c r="F1051" i="1"/>
  <c r="G1051" i="1" s="1"/>
  <c r="E1051" i="1"/>
  <c r="F819" i="1"/>
  <c r="G819" i="1" s="1"/>
  <c r="E819" i="1"/>
  <c r="F958" i="1"/>
  <c r="G958" i="1" s="1"/>
  <c r="E958" i="1"/>
  <c r="F1176" i="1"/>
  <c r="G1176" i="1" s="1"/>
  <c r="E1176" i="1"/>
  <c r="F905" i="1"/>
  <c r="G905" i="1" s="1"/>
  <c r="E905" i="1"/>
  <c r="F1201" i="1"/>
  <c r="G1201" i="1" s="1"/>
  <c r="E1201" i="1"/>
  <c r="F1032" i="1"/>
  <c r="G1032" i="1" s="1"/>
  <c r="E1032" i="1"/>
  <c r="F737" i="1"/>
  <c r="G737" i="1" s="1"/>
  <c r="E737" i="1"/>
  <c r="F768" i="1"/>
  <c r="G768" i="1" s="1"/>
  <c r="E768" i="1"/>
  <c r="F811" i="1"/>
  <c r="G811" i="1" s="1"/>
  <c r="E811" i="1"/>
  <c r="F809" i="1"/>
  <c r="G809" i="1" s="1"/>
  <c r="E809" i="1"/>
  <c r="F734" i="1"/>
  <c r="G734" i="1" s="1"/>
  <c r="E734" i="1"/>
  <c r="F607" i="1"/>
  <c r="G607" i="1" s="1"/>
  <c r="E607" i="1"/>
  <c r="F527" i="1"/>
  <c r="G527" i="1" s="1"/>
  <c r="E527" i="1"/>
  <c r="F587" i="1"/>
  <c r="G587" i="1" s="1"/>
  <c r="E587" i="1"/>
  <c r="F501" i="1"/>
  <c r="G501" i="1" s="1"/>
  <c r="E501" i="1"/>
  <c r="F471" i="1"/>
  <c r="G471" i="1" s="1"/>
  <c r="E471" i="1"/>
  <c r="F606" i="1"/>
  <c r="G606" i="1" s="1"/>
  <c r="E606" i="1"/>
  <c r="F395" i="1"/>
  <c r="G395" i="1" s="1"/>
  <c r="E395" i="1"/>
  <c r="F232" i="1"/>
  <c r="G232" i="1" s="1"/>
  <c r="E232" i="1"/>
  <c r="F371" i="1"/>
  <c r="G371" i="1" s="1"/>
  <c r="E371" i="1"/>
  <c r="F341" i="1"/>
  <c r="G341" i="1" s="1"/>
  <c r="E341" i="1"/>
  <c r="F314" i="1"/>
  <c r="G314" i="1" s="1"/>
  <c r="E314" i="1"/>
  <c r="F49" i="1"/>
  <c r="G49" i="1" s="1"/>
  <c r="E49" i="1"/>
  <c r="F82" i="1"/>
  <c r="G82" i="1" s="1"/>
  <c r="E82" i="1"/>
  <c r="F181" i="1"/>
  <c r="G181" i="1" s="1"/>
  <c r="E181" i="1"/>
  <c r="F126" i="1"/>
  <c r="G126" i="1" s="1"/>
  <c r="E126" i="1"/>
  <c r="F143" i="1"/>
  <c r="G143" i="1" s="1"/>
  <c r="E143" i="1"/>
  <c r="F1154" i="1"/>
  <c r="G1154" i="1" s="1"/>
  <c r="E1154" i="1"/>
  <c r="F1080" i="1"/>
  <c r="G1080" i="1" s="1"/>
  <c r="E1080" i="1"/>
  <c r="F986" i="1"/>
  <c r="G986" i="1" s="1"/>
  <c r="E986" i="1"/>
  <c r="F1171" i="1"/>
  <c r="G1171" i="1" s="1"/>
  <c r="E1171" i="1"/>
  <c r="F836" i="1"/>
  <c r="G836" i="1" s="1"/>
  <c r="E836" i="1"/>
  <c r="F639" i="1"/>
  <c r="G639" i="1" s="1"/>
  <c r="E639" i="1"/>
  <c r="F569" i="1"/>
  <c r="G569" i="1" s="1"/>
  <c r="E569" i="1"/>
  <c r="F982" i="1"/>
  <c r="G982" i="1" s="1"/>
  <c r="E982" i="1"/>
  <c r="F1003" i="1"/>
  <c r="G1003" i="1" s="1"/>
  <c r="E1003" i="1"/>
  <c r="F457" i="1"/>
  <c r="G457" i="1" s="1"/>
  <c r="E457" i="1"/>
  <c r="F246" i="1"/>
  <c r="G246" i="1" s="1"/>
  <c r="E246" i="1"/>
  <c r="F188" i="1"/>
  <c r="G188" i="1" s="1"/>
  <c r="E188" i="1"/>
  <c r="F495" i="1"/>
  <c r="G495" i="1" s="1"/>
  <c r="E495" i="1"/>
  <c r="F1342" i="1"/>
  <c r="G1342" i="1" s="1"/>
  <c r="E1342" i="1"/>
  <c r="F17" i="1"/>
  <c r="G17" i="1" s="1"/>
  <c r="E17" i="1"/>
  <c r="F524" i="1"/>
  <c r="G524" i="1" s="1"/>
  <c r="E524" i="1"/>
  <c r="F109" i="1"/>
  <c r="G109" i="1" s="1"/>
  <c r="E109" i="1"/>
  <c r="F438" i="1"/>
  <c r="G438" i="1" s="1"/>
  <c r="E438" i="1"/>
  <c r="F202" i="1"/>
  <c r="G202" i="1" s="1"/>
  <c r="E202" i="1"/>
  <c r="F164" i="1"/>
  <c r="G164" i="1" s="1"/>
  <c r="E164" i="1"/>
  <c r="F86" i="1"/>
  <c r="G86" i="1" s="1"/>
  <c r="E86" i="1"/>
  <c r="F478" i="1"/>
  <c r="G478" i="1" s="1"/>
  <c r="E478" i="1"/>
  <c r="F103" i="1"/>
  <c r="G103" i="1" s="1"/>
  <c r="E103" i="1"/>
  <c r="F36" i="1"/>
  <c r="G36" i="1" s="1"/>
  <c r="E36" i="1"/>
  <c r="F375" i="1"/>
  <c r="G375" i="1" s="1"/>
  <c r="E375" i="1"/>
  <c r="F52" i="1"/>
  <c r="G52" i="1" s="1"/>
  <c r="E52" i="1"/>
  <c r="F140" i="1"/>
  <c r="G140" i="1" s="1"/>
  <c r="E140" i="1"/>
  <c r="F1441" i="1"/>
  <c r="G1441" i="1" s="1"/>
  <c r="E1441" i="1"/>
  <c r="F1081" i="1"/>
  <c r="G1081" i="1" s="1"/>
  <c r="E1081" i="1"/>
  <c r="F1006" i="1"/>
  <c r="G1006" i="1" s="1"/>
  <c r="E1006" i="1"/>
  <c r="F777" i="1"/>
  <c r="G777" i="1" s="1"/>
  <c r="E777" i="1"/>
  <c r="F1442" i="1"/>
  <c r="G1442" i="1" s="1"/>
  <c r="E1442" i="1"/>
  <c r="F24" i="1"/>
  <c r="G24" i="1" s="1"/>
  <c r="E24" i="1"/>
  <c r="F123" i="1"/>
  <c r="G123" i="1" s="1"/>
  <c r="E123" i="1"/>
  <c r="F1468" i="1"/>
  <c r="G1468" i="1" s="1"/>
  <c r="E1468" i="1"/>
  <c r="F1422" i="1"/>
  <c r="G1422" i="1" s="1"/>
  <c r="E1422" i="1"/>
  <c r="F1217" i="1"/>
  <c r="G1217" i="1" s="1"/>
  <c r="E1217" i="1"/>
  <c r="F910" i="1"/>
  <c r="G910" i="1" s="1"/>
  <c r="E910" i="1"/>
  <c r="F1358" i="1"/>
  <c r="G1358" i="1" s="1"/>
  <c r="E1358" i="1"/>
  <c r="F1384" i="1"/>
  <c r="G1384" i="1" s="1"/>
  <c r="E1384" i="1"/>
  <c r="F1405" i="1"/>
  <c r="G1405" i="1" s="1"/>
  <c r="E1405" i="1"/>
  <c r="F1451" i="1"/>
  <c r="G1451" i="1" s="1"/>
  <c r="E1451" i="1"/>
  <c r="F1379" i="1"/>
  <c r="G1379" i="1" s="1"/>
  <c r="E1379" i="1"/>
  <c r="F1323" i="1"/>
  <c r="G1323" i="1" s="1"/>
  <c r="E1323" i="1"/>
  <c r="F1292" i="1"/>
  <c r="G1292" i="1" s="1"/>
  <c r="E1292" i="1"/>
  <c r="F1317" i="1"/>
  <c r="G1317" i="1" s="1"/>
  <c r="E1317" i="1"/>
  <c r="F1284" i="1"/>
  <c r="G1284" i="1" s="1"/>
  <c r="E1284" i="1"/>
  <c r="F1235" i="1"/>
  <c r="G1235" i="1" s="1"/>
  <c r="E1235" i="1"/>
  <c r="F1328" i="1"/>
  <c r="G1328" i="1" s="1"/>
  <c r="E1328" i="1"/>
  <c r="F1224" i="1"/>
  <c r="G1224" i="1" s="1"/>
  <c r="E1224" i="1"/>
  <c r="F1215" i="1"/>
  <c r="G1215" i="1" s="1"/>
  <c r="E1215" i="1"/>
  <c r="F1161" i="1"/>
  <c r="G1161" i="1" s="1"/>
  <c r="E1161" i="1"/>
  <c r="F1186" i="1"/>
  <c r="G1186" i="1" s="1"/>
  <c r="E1186" i="1"/>
  <c r="F1180" i="1"/>
  <c r="G1180" i="1" s="1"/>
  <c r="E1180" i="1"/>
  <c r="F1114" i="1"/>
  <c r="G1114" i="1" s="1"/>
  <c r="E1114" i="1"/>
  <c r="F1050" i="1"/>
  <c r="G1050" i="1" s="1"/>
  <c r="E1050" i="1"/>
  <c r="F1156" i="1"/>
  <c r="G1156" i="1" s="1"/>
  <c r="E1156" i="1"/>
  <c r="F1188" i="1"/>
  <c r="G1188" i="1" s="1"/>
  <c r="E1188" i="1"/>
  <c r="F1109" i="1"/>
  <c r="G1109" i="1" s="1"/>
  <c r="E1109" i="1"/>
  <c r="F1012" i="1"/>
  <c r="G1012" i="1" s="1"/>
  <c r="E1012" i="1"/>
  <c r="F948" i="1"/>
  <c r="G948" i="1" s="1"/>
  <c r="E948" i="1"/>
  <c r="F1021" i="1"/>
  <c r="G1021" i="1" s="1"/>
  <c r="E1021" i="1"/>
  <c r="F957" i="1"/>
  <c r="G957" i="1" s="1"/>
  <c r="E957" i="1"/>
  <c r="F974" i="1"/>
  <c r="G974" i="1" s="1"/>
  <c r="E974" i="1"/>
  <c r="F895" i="1"/>
  <c r="G895" i="1" s="1"/>
  <c r="E895" i="1"/>
  <c r="F1001" i="1"/>
  <c r="G1001" i="1" s="1"/>
  <c r="E1001" i="1"/>
  <c r="F888" i="1"/>
  <c r="G888" i="1" s="1"/>
  <c r="E888" i="1"/>
  <c r="F770" i="1"/>
  <c r="G770" i="1" s="1"/>
  <c r="E770" i="1"/>
  <c r="F925" i="1"/>
  <c r="G925" i="1" s="1"/>
  <c r="E925" i="1"/>
  <c r="F798" i="1"/>
  <c r="G798" i="1" s="1"/>
  <c r="E798" i="1"/>
  <c r="F718" i="1"/>
  <c r="G718" i="1" s="1"/>
  <c r="E718" i="1"/>
  <c r="F654" i="1"/>
  <c r="G654" i="1" s="1"/>
  <c r="E654" i="1"/>
  <c r="F733" i="1"/>
  <c r="G733" i="1" s="1"/>
  <c r="E733" i="1"/>
  <c r="F891" i="1"/>
  <c r="G891" i="1" s="1"/>
  <c r="E891" i="1"/>
  <c r="F598" i="1"/>
  <c r="G598" i="1" s="1"/>
  <c r="E598" i="1"/>
  <c r="F534" i="1"/>
  <c r="G534" i="1" s="1"/>
  <c r="E534" i="1"/>
  <c r="F914" i="1"/>
  <c r="G914" i="1" s="1"/>
  <c r="E914" i="1"/>
  <c r="F513" i="1"/>
  <c r="G513" i="1" s="1"/>
  <c r="E513" i="1"/>
  <c r="F447" i="1"/>
  <c r="G447" i="1" s="1"/>
  <c r="E447" i="1"/>
  <c r="F423" i="1"/>
  <c r="G423" i="1" s="1"/>
  <c r="E423" i="1"/>
  <c r="F505" i="1"/>
  <c r="G505" i="1" s="1"/>
  <c r="E505" i="1"/>
  <c r="F552" i="1"/>
  <c r="G552" i="1" s="1"/>
  <c r="E552" i="1"/>
  <c r="F403" i="1"/>
  <c r="G403" i="1" s="1"/>
  <c r="E403" i="1"/>
  <c r="F443" i="1"/>
  <c r="G443" i="1" s="1"/>
  <c r="E443" i="1"/>
  <c r="F411" i="1"/>
  <c r="G411" i="1" s="1"/>
  <c r="E411" i="1"/>
  <c r="F385" i="1"/>
  <c r="G385" i="1" s="1"/>
  <c r="E385" i="1"/>
  <c r="F321" i="1"/>
  <c r="G321" i="1" s="1"/>
  <c r="E321" i="1"/>
  <c r="F257" i="1"/>
  <c r="G257" i="1" s="1"/>
  <c r="E257" i="1"/>
  <c r="F458" i="1"/>
  <c r="G458" i="1" s="1"/>
  <c r="E458" i="1"/>
  <c r="F307" i="1"/>
  <c r="G307" i="1" s="1"/>
  <c r="E307" i="1"/>
  <c r="F243" i="1"/>
  <c r="G243" i="1" s="1"/>
  <c r="E243" i="1"/>
  <c r="F521" i="1"/>
  <c r="G521" i="1" s="1"/>
  <c r="E521" i="1"/>
  <c r="F316" i="1"/>
  <c r="G316" i="1" s="1"/>
  <c r="E316" i="1"/>
  <c r="F187" i="1"/>
  <c r="G187" i="1" s="1"/>
  <c r="E187" i="1"/>
  <c r="F144" i="1"/>
  <c r="G144" i="1" s="1"/>
  <c r="E144" i="1"/>
  <c r="F80" i="1"/>
  <c r="G80" i="1" s="1"/>
  <c r="E80" i="1"/>
  <c r="F16" i="1"/>
  <c r="G16" i="1" s="1"/>
  <c r="E16" i="1"/>
  <c r="F212" i="1"/>
  <c r="G212" i="1" s="1"/>
  <c r="E212" i="1"/>
  <c r="F179" i="1"/>
  <c r="G179" i="1" s="1"/>
  <c r="E179" i="1"/>
  <c r="F115" i="1"/>
  <c r="G115" i="1" s="1"/>
  <c r="E115" i="1"/>
  <c r="F51" i="1"/>
  <c r="G51" i="1" s="1"/>
  <c r="E51" i="1"/>
  <c r="F1425" i="1"/>
  <c r="G1425" i="1" s="1"/>
  <c r="E1425" i="1"/>
  <c r="F1336" i="1"/>
  <c r="G1336" i="1" s="1"/>
  <c r="E1336" i="1"/>
  <c r="F1256" i="1"/>
  <c r="G1256" i="1" s="1"/>
  <c r="E1256" i="1"/>
  <c r="F1373" i="1"/>
  <c r="G1373" i="1" s="1"/>
  <c r="E1373" i="1"/>
  <c r="F1365" i="1"/>
  <c r="G1365" i="1" s="1"/>
  <c r="E1365" i="1"/>
  <c r="F1226" i="1"/>
  <c r="G1226" i="1" s="1"/>
  <c r="E1226" i="1"/>
  <c r="F1431" i="1"/>
  <c r="G1431" i="1" s="1"/>
  <c r="E1431" i="1"/>
  <c r="F1118" i="1"/>
  <c r="G1118" i="1" s="1"/>
  <c r="E1118" i="1"/>
  <c r="F1390" i="1"/>
  <c r="G1390" i="1" s="1"/>
  <c r="E1390" i="1"/>
  <c r="F1070" i="1"/>
  <c r="G1070" i="1" s="1"/>
  <c r="E1070" i="1"/>
  <c r="F1018" i="1"/>
  <c r="G1018" i="1" s="1"/>
  <c r="E1018" i="1"/>
  <c r="F1417" i="1"/>
  <c r="G1417" i="1" s="1"/>
  <c r="E1417" i="1"/>
  <c r="F1240" i="1"/>
  <c r="G1240" i="1" s="1"/>
  <c r="E1240" i="1"/>
  <c r="F1048" i="1"/>
  <c r="G1048" i="1" s="1"/>
  <c r="E1048" i="1"/>
  <c r="F1107" i="1"/>
  <c r="G1107" i="1" s="1"/>
  <c r="E1107" i="1"/>
  <c r="F1049" i="1"/>
  <c r="G1049" i="1" s="1"/>
  <c r="E1049" i="1"/>
  <c r="F990" i="1"/>
  <c r="G990" i="1" s="1"/>
  <c r="E990" i="1"/>
  <c r="F998" i="1"/>
  <c r="G998" i="1" s="1"/>
  <c r="E998" i="1"/>
  <c r="F833" i="1"/>
  <c r="G833" i="1" s="1"/>
  <c r="E833" i="1"/>
  <c r="F1126" i="1"/>
  <c r="G1126" i="1" s="1"/>
  <c r="E1126" i="1"/>
  <c r="F842" i="1"/>
  <c r="G842" i="1" s="1"/>
  <c r="E842" i="1"/>
  <c r="F690" i="1"/>
  <c r="G690" i="1" s="1"/>
  <c r="E690" i="1"/>
  <c r="F599" i="1"/>
  <c r="G599" i="1" s="1"/>
  <c r="E599" i="1"/>
  <c r="F631" i="1"/>
  <c r="G631" i="1" s="1"/>
  <c r="E631" i="1"/>
  <c r="F594" i="1"/>
  <c r="G594" i="1" s="1"/>
  <c r="E594" i="1"/>
  <c r="F511" i="1"/>
  <c r="G511" i="1" s="1"/>
  <c r="E511" i="1"/>
  <c r="F559" i="1"/>
  <c r="G559" i="1" s="1"/>
  <c r="E559" i="1"/>
  <c r="F497" i="1"/>
  <c r="G497" i="1" s="1"/>
  <c r="E497" i="1"/>
  <c r="F554" i="1"/>
  <c r="G554" i="1" s="1"/>
  <c r="E554" i="1"/>
  <c r="F499" i="1"/>
  <c r="G499" i="1" s="1"/>
  <c r="E499" i="1"/>
  <c r="F229" i="1"/>
  <c r="G229" i="1" s="1"/>
  <c r="E229" i="1"/>
  <c r="F386" i="1"/>
  <c r="G386" i="1" s="1"/>
  <c r="E386" i="1"/>
  <c r="F312" i="1"/>
  <c r="G312" i="1" s="1"/>
  <c r="E312" i="1"/>
  <c r="F362" i="1"/>
  <c r="G362" i="1" s="1"/>
  <c r="E362" i="1"/>
  <c r="F210" i="1"/>
  <c r="G210" i="1" s="1"/>
  <c r="E210" i="1"/>
  <c r="F455" i="1"/>
  <c r="G455" i="1" s="1"/>
  <c r="E455" i="1"/>
  <c r="F180" i="1"/>
  <c r="G180" i="1" s="1"/>
  <c r="E180" i="1"/>
  <c r="F73" i="1"/>
  <c r="G73" i="1" s="1"/>
  <c r="E73" i="1"/>
  <c r="F142" i="1"/>
  <c r="G142" i="1" s="1"/>
  <c r="E142" i="1"/>
  <c r="F1078" i="1"/>
  <c r="G1078" i="1" s="1"/>
  <c r="E1078" i="1"/>
  <c r="F1396" i="1"/>
  <c r="G1396" i="1" s="1"/>
  <c r="E1396" i="1"/>
  <c r="F1146" i="1"/>
  <c r="G1146" i="1" s="1"/>
  <c r="E1146" i="1"/>
  <c r="F1238" i="1"/>
  <c r="G1238" i="1" s="1"/>
  <c r="E1238" i="1"/>
  <c r="F841" i="1"/>
  <c r="G841" i="1" s="1"/>
  <c r="E841" i="1"/>
  <c r="F487" i="1"/>
  <c r="G487" i="1" s="1"/>
  <c r="E487" i="1"/>
  <c r="F968" i="1"/>
  <c r="G968" i="1" s="1"/>
  <c r="E968" i="1"/>
  <c r="F862" i="1"/>
  <c r="G862" i="1" s="1"/>
  <c r="E862" i="1"/>
  <c r="F1039" i="1"/>
  <c r="G1039" i="1" s="1"/>
  <c r="E1039" i="1"/>
  <c r="F791" i="1"/>
  <c r="G791" i="1" s="1"/>
  <c r="E791" i="1"/>
  <c r="F562" i="1"/>
  <c r="G562" i="1" s="1"/>
  <c r="E562" i="1"/>
  <c r="F901" i="1"/>
  <c r="G901" i="1" s="1"/>
  <c r="E901" i="1"/>
  <c r="F1111" i="1"/>
  <c r="G1111" i="1" s="1"/>
  <c r="E1111" i="1"/>
  <c r="F834" i="1"/>
  <c r="G834" i="1" s="1"/>
  <c r="E834" i="1"/>
  <c r="F975" i="1"/>
  <c r="G975" i="1" s="1"/>
  <c r="E975" i="1"/>
  <c r="F934" i="1"/>
  <c r="G934" i="1" s="1"/>
  <c r="E934" i="1"/>
  <c r="F701" i="1"/>
  <c r="G701" i="1" s="1"/>
  <c r="E701" i="1"/>
  <c r="F336" i="1"/>
  <c r="G336" i="1" s="1"/>
  <c r="E336" i="1"/>
  <c r="F1108" i="1"/>
  <c r="G1108" i="1" s="1"/>
  <c r="E1108" i="1"/>
  <c r="F1129" i="1"/>
  <c r="G1129" i="1" s="1"/>
  <c r="E1129" i="1"/>
  <c r="F335" i="1"/>
  <c r="G335" i="1" s="1"/>
  <c r="E335" i="1"/>
  <c r="F12" i="1"/>
  <c r="G12" i="1" s="1"/>
  <c r="E12" i="1"/>
  <c r="V8" i="1" s="1"/>
  <c r="F493" i="1"/>
  <c r="G493" i="1" s="1"/>
  <c r="E493" i="1"/>
  <c r="F85" i="1"/>
  <c r="G85" i="1" s="1"/>
  <c r="E85" i="1"/>
  <c r="F309" i="1"/>
  <c r="G309" i="1" s="1"/>
  <c r="E309" i="1"/>
  <c r="F327" i="1"/>
  <c r="G327" i="1" s="1"/>
  <c r="E327" i="1"/>
  <c r="F21" i="1"/>
  <c r="G21" i="1" s="1"/>
  <c r="E21" i="1"/>
  <c r="F311" i="1"/>
  <c r="G311" i="1" s="1"/>
  <c r="E311" i="1"/>
  <c r="F70" i="1"/>
  <c r="G70" i="1" s="1"/>
  <c r="E70" i="1"/>
  <c r="F1261" i="1"/>
  <c r="G1261" i="1" s="1"/>
  <c r="E1261" i="1"/>
  <c r="F1282" i="1"/>
  <c r="G1282" i="1" s="1"/>
  <c r="E1282" i="1"/>
  <c r="F1113" i="1"/>
  <c r="G1113" i="1" s="1"/>
  <c r="E1113" i="1"/>
  <c r="F1020" i="1"/>
  <c r="G1020" i="1" s="1"/>
  <c r="E1020" i="1"/>
  <c r="F198" i="1"/>
  <c r="G198" i="1" s="1"/>
  <c r="E198" i="1"/>
  <c r="F148" i="1"/>
  <c r="G148" i="1" s="1"/>
  <c r="E148" i="1"/>
  <c r="F1383" i="1"/>
  <c r="G1383" i="1" s="1"/>
  <c r="E1383" i="1"/>
  <c r="F89" i="1"/>
  <c r="G89" i="1" s="1"/>
  <c r="E89" i="1"/>
  <c r="F1401" i="1"/>
  <c r="G1401" i="1" s="1"/>
  <c r="E1401" i="1"/>
  <c r="F829" i="1"/>
  <c r="G829" i="1" s="1"/>
  <c r="E829" i="1"/>
  <c r="F610" i="1"/>
  <c r="G610" i="1" s="1"/>
  <c r="E610" i="1"/>
  <c r="F199" i="1"/>
  <c r="G199" i="1" s="1"/>
  <c r="E199" i="1"/>
  <c r="F1413" i="1"/>
  <c r="G1413" i="1" s="1"/>
  <c r="E1413" i="1"/>
  <c r="F1309" i="1"/>
  <c r="G1309" i="1" s="1"/>
  <c r="E1309" i="1"/>
  <c r="F1042" i="1"/>
  <c r="G1042" i="1" s="1"/>
  <c r="E1042" i="1"/>
  <c r="F1045" i="1"/>
  <c r="G1045" i="1" s="1"/>
  <c r="E1045" i="1"/>
  <c r="F1013" i="1"/>
  <c r="G1013" i="1" s="1"/>
  <c r="E1013" i="1"/>
  <c r="F949" i="1"/>
  <c r="G949" i="1" s="1"/>
  <c r="E949" i="1"/>
  <c r="F880" i="1"/>
  <c r="G880" i="1" s="1"/>
  <c r="E880" i="1"/>
  <c r="F614" i="1"/>
  <c r="G614" i="1" s="1"/>
  <c r="E614" i="1"/>
  <c r="F526" i="1"/>
  <c r="G526" i="1" s="1"/>
  <c r="E526" i="1"/>
  <c r="F415" i="1"/>
  <c r="G415" i="1" s="1"/>
  <c r="E415" i="1"/>
  <c r="F377" i="1"/>
  <c r="G377" i="1" s="1"/>
  <c r="E377" i="1"/>
  <c r="F313" i="1"/>
  <c r="G313" i="1" s="1"/>
  <c r="E313" i="1"/>
  <c r="F249" i="1"/>
  <c r="G249" i="1" s="1"/>
  <c r="E249" i="1"/>
  <c r="F332" i="1"/>
  <c r="G332" i="1" s="1"/>
  <c r="E332" i="1"/>
  <c r="F228" i="1"/>
  <c r="G228" i="1" s="1"/>
  <c r="E228" i="1"/>
  <c r="F1414" i="1"/>
  <c r="G1414" i="1" s="1"/>
  <c r="E1414" i="1"/>
  <c r="F1185" i="1"/>
  <c r="G1185" i="1" s="1"/>
  <c r="E1185" i="1"/>
  <c r="F913" i="1"/>
  <c r="G913" i="1" s="1"/>
  <c r="E913" i="1"/>
  <c r="F946" i="1"/>
  <c r="G946" i="1" s="1"/>
  <c r="E946" i="1"/>
  <c r="F742" i="1"/>
  <c r="G742" i="1" s="1"/>
  <c r="E742" i="1"/>
  <c r="F489" i="1"/>
  <c r="G489" i="1" s="1"/>
  <c r="E489" i="1"/>
  <c r="F216" i="1"/>
  <c r="G216" i="1" s="1"/>
  <c r="E216" i="1"/>
  <c r="F393" i="1"/>
  <c r="G393" i="1" s="1"/>
  <c r="E393" i="1"/>
  <c r="F97" i="1"/>
  <c r="G97" i="1" s="1"/>
  <c r="E97" i="1"/>
  <c r="F60" i="1"/>
  <c r="G60" i="1" s="1"/>
  <c r="E60" i="1"/>
  <c r="F116" i="1"/>
  <c r="G116" i="1" s="1"/>
  <c r="E116" i="1"/>
  <c r="F547" i="1"/>
  <c r="G547" i="1" s="1"/>
  <c r="E547" i="1"/>
  <c r="F992" i="1"/>
  <c r="G992" i="1" s="1"/>
  <c r="E992" i="1"/>
  <c r="F476" i="1"/>
  <c r="G476" i="1" s="1"/>
  <c r="E476" i="1"/>
  <c r="F1019" i="1"/>
  <c r="G1019" i="1" s="1"/>
  <c r="E1019" i="1"/>
  <c r="F47" i="1"/>
  <c r="G47" i="1" s="1"/>
  <c r="E47" i="1"/>
  <c r="F106" i="1"/>
  <c r="G106" i="1" s="1"/>
  <c r="E106" i="1"/>
  <c r="F1200" i="1"/>
  <c r="G1200" i="1" s="1"/>
  <c r="E1200" i="1"/>
  <c r="F1300" i="1"/>
  <c r="G1300" i="1" s="1"/>
  <c r="E1300" i="1"/>
  <c r="F1325" i="1"/>
  <c r="G1325" i="1" s="1"/>
  <c r="E1325" i="1"/>
  <c r="F1392" i="1"/>
  <c r="G1392" i="1" s="1"/>
  <c r="E1392" i="1"/>
  <c r="F1030" i="1"/>
  <c r="G1030" i="1" s="1"/>
  <c r="E1030" i="1"/>
  <c r="F977" i="1"/>
  <c r="G977" i="1" s="1"/>
  <c r="E977" i="1"/>
  <c r="F840" i="1"/>
  <c r="G840" i="1" s="1"/>
  <c r="E840" i="1"/>
  <c r="F474" i="1"/>
  <c r="G474" i="1" s="1"/>
  <c r="E474" i="1"/>
  <c r="F329" i="1"/>
  <c r="G329" i="1" s="1"/>
  <c r="E329" i="1"/>
  <c r="F265" i="1"/>
  <c r="G265" i="1" s="1"/>
  <c r="E265" i="1"/>
  <c r="F308" i="1"/>
  <c r="G308" i="1" s="1"/>
  <c r="E308" i="1"/>
  <c r="F152" i="1"/>
  <c r="G152" i="1" s="1"/>
  <c r="E152" i="1"/>
  <c r="F1375" i="1"/>
  <c r="G1375" i="1" s="1"/>
  <c r="E1375" i="1"/>
  <c r="F1393" i="1"/>
  <c r="G1393" i="1" s="1"/>
  <c r="E1393" i="1"/>
  <c r="F1084" i="1"/>
  <c r="G1084" i="1" s="1"/>
  <c r="E1084" i="1"/>
  <c r="F1406" i="1"/>
  <c r="G1406" i="1" s="1"/>
  <c r="E1406" i="1"/>
  <c r="F1424" i="1"/>
  <c r="G1424" i="1" s="1"/>
  <c r="E1424" i="1"/>
  <c r="F1382" i="1"/>
  <c r="G1382" i="1" s="1"/>
  <c r="E1382" i="1"/>
  <c r="F1343" i="1"/>
  <c r="G1343" i="1" s="1"/>
  <c r="E1343" i="1"/>
  <c r="F1360" i="1"/>
  <c r="G1360" i="1" s="1"/>
  <c r="E1360" i="1"/>
  <c r="F1389" i="1"/>
  <c r="G1389" i="1" s="1"/>
  <c r="E1389" i="1"/>
  <c r="F1446" i="1"/>
  <c r="G1446" i="1" s="1"/>
  <c r="E1446" i="1"/>
  <c r="F1293" i="1"/>
  <c r="G1293" i="1" s="1"/>
  <c r="E1293" i="1"/>
  <c r="F1260" i="1"/>
  <c r="G1260" i="1" s="1"/>
  <c r="E1260" i="1"/>
  <c r="F1280" i="1"/>
  <c r="G1280" i="1" s="1"/>
  <c r="E1280" i="1"/>
  <c r="F1191" i="1"/>
  <c r="G1191" i="1" s="1"/>
  <c r="E1191" i="1"/>
  <c r="F1271" i="1"/>
  <c r="G1271" i="1" s="1"/>
  <c r="E1271" i="1"/>
  <c r="F1162" i="1"/>
  <c r="G1162" i="1" s="1"/>
  <c r="E1162" i="1"/>
  <c r="F1112" i="1"/>
  <c r="G1112" i="1" s="1"/>
  <c r="E1112" i="1"/>
  <c r="F1138" i="1"/>
  <c r="G1138" i="1" s="1"/>
  <c r="E1138" i="1"/>
  <c r="F1090" i="1"/>
  <c r="G1090" i="1" s="1"/>
  <c r="E1090" i="1"/>
  <c r="F988" i="1"/>
  <c r="G988" i="1" s="1"/>
  <c r="E988" i="1"/>
  <c r="F924" i="1"/>
  <c r="G924" i="1" s="1"/>
  <c r="E924" i="1"/>
  <c r="F997" i="1"/>
  <c r="G997" i="1" s="1"/>
  <c r="E997" i="1"/>
  <c r="F1117" i="1"/>
  <c r="G1117" i="1" s="1"/>
  <c r="E1117" i="1"/>
  <c r="F933" i="1"/>
  <c r="G933" i="1" s="1"/>
  <c r="E933" i="1"/>
  <c r="F854" i="1"/>
  <c r="G854" i="1" s="1"/>
  <c r="E854" i="1"/>
  <c r="F871" i="1"/>
  <c r="G871" i="1" s="1"/>
  <c r="E871" i="1"/>
  <c r="F864" i="1"/>
  <c r="G864" i="1" s="1"/>
  <c r="E864" i="1"/>
  <c r="F953" i="1"/>
  <c r="G953" i="1" s="1"/>
  <c r="E953" i="1"/>
  <c r="F921" i="1"/>
  <c r="G921" i="1" s="1"/>
  <c r="E921" i="1"/>
  <c r="F843" i="1"/>
  <c r="G843" i="1" s="1"/>
  <c r="E843" i="1"/>
  <c r="F810" i="1"/>
  <c r="G810" i="1" s="1"/>
  <c r="E810" i="1"/>
  <c r="F918" i="1"/>
  <c r="G918" i="1" s="1"/>
  <c r="E918" i="1"/>
  <c r="F774" i="1"/>
  <c r="G774" i="1" s="1"/>
  <c r="E774" i="1"/>
  <c r="F749" i="1"/>
  <c r="G749" i="1" s="1"/>
  <c r="E749" i="1"/>
  <c r="F694" i="1"/>
  <c r="G694" i="1" s="1"/>
  <c r="E694" i="1"/>
  <c r="F781" i="1"/>
  <c r="G781" i="1" s="1"/>
  <c r="E781" i="1"/>
  <c r="F866" i="1"/>
  <c r="G866" i="1" s="1"/>
  <c r="E866" i="1"/>
  <c r="F622" i="1"/>
  <c r="G622" i="1" s="1"/>
  <c r="E622" i="1"/>
  <c r="F581" i="1"/>
  <c r="G581" i="1" s="1"/>
  <c r="E581" i="1"/>
  <c r="F557" i="1"/>
  <c r="G557" i="1" s="1"/>
  <c r="E557" i="1"/>
  <c r="F574" i="1"/>
  <c r="G574" i="1" s="1"/>
  <c r="E574" i="1"/>
  <c r="F510" i="1"/>
  <c r="G510" i="1" s="1"/>
  <c r="E510" i="1"/>
  <c r="F735" i="1"/>
  <c r="G735" i="1" s="1"/>
  <c r="E735" i="1"/>
  <c r="F705" i="1"/>
  <c r="G705" i="1" s="1"/>
  <c r="E705" i="1"/>
  <c r="F577" i="1"/>
  <c r="G577" i="1" s="1"/>
  <c r="E577" i="1"/>
  <c r="F399" i="1"/>
  <c r="G399" i="1" s="1"/>
  <c r="E399" i="1"/>
  <c r="F536" i="1"/>
  <c r="G536" i="1" s="1"/>
  <c r="E536" i="1"/>
  <c r="F593" i="1"/>
  <c r="G593" i="1" s="1"/>
  <c r="E593" i="1"/>
  <c r="F361" i="1"/>
  <c r="G361" i="1" s="1"/>
  <c r="E361" i="1"/>
  <c r="F297" i="1"/>
  <c r="G297" i="1" s="1"/>
  <c r="E297" i="1"/>
  <c r="F233" i="1"/>
  <c r="G233" i="1" s="1"/>
  <c r="E233" i="1"/>
  <c r="F283" i="1"/>
  <c r="G283" i="1" s="1"/>
  <c r="E283" i="1"/>
  <c r="F219" i="1"/>
  <c r="G219" i="1" s="1"/>
  <c r="E219" i="1"/>
  <c r="F364" i="1"/>
  <c r="G364" i="1" s="1"/>
  <c r="E364" i="1"/>
  <c r="F244" i="1"/>
  <c r="G244" i="1" s="1"/>
  <c r="E244" i="1"/>
  <c r="F204" i="1"/>
  <c r="G204" i="1" s="1"/>
  <c r="E204" i="1"/>
  <c r="F120" i="1"/>
  <c r="G120" i="1" s="1"/>
  <c r="E120" i="1"/>
  <c r="F56" i="1"/>
  <c r="G56" i="1" s="1"/>
  <c r="E56" i="1"/>
  <c r="F340" i="1"/>
  <c r="G340" i="1" s="1"/>
  <c r="E340" i="1"/>
  <c r="F155" i="1"/>
  <c r="G155" i="1" s="1"/>
  <c r="E155" i="1"/>
  <c r="F91" i="1"/>
  <c r="G91" i="1" s="1"/>
  <c r="E91" i="1"/>
  <c r="F27" i="1"/>
  <c r="G27" i="1" s="1"/>
  <c r="E27" i="1"/>
  <c r="F7" i="1"/>
  <c r="G7" i="1" s="1"/>
  <c r="E7" i="1"/>
  <c r="F1420" i="1"/>
  <c r="G1420" i="1" s="1"/>
  <c r="E1420" i="1"/>
  <c r="F1412" i="1"/>
  <c r="G1412" i="1" s="1"/>
  <c r="E1412" i="1"/>
  <c r="F1294" i="1"/>
  <c r="G1294" i="1" s="1"/>
  <c r="E1294" i="1"/>
  <c r="F1167" i="1"/>
  <c r="G1167" i="1" s="1"/>
  <c r="E1167" i="1"/>
  <c r="F1436" i="1"/>
  <c r="G1436" i="1" s="1"/>
  <c r="E1436" i="1"/>
  <c r="F1313" i="1"/>
  <c r="G1313" i="1" s="1"/>
  <c r="E1313" i="1"/>
  <c r="F1331" i="1"/>
  <c r="G1331" i="1" s="1"/>
  <c r="E1331" i="1"/>
  <c r="F1110" i="1"/>
  <c r="G1110" i="1" s="1"/>
  <c r="E1110" i="1"/>
  <c r="F991" i="1"/>
  <c r="G991" i="1" s="1"/>
  <c r="E991" i="1"/>
  <c r="F1092" i="1"/>
  <c r="G1092" i="1" s="1"/>
  <c r="E1092" i="1"/>
  <c r="F1014" i="1"/>
  <c r="G1014" i="1" s="1"/>
  <c r="E1014" i="1"/>
  <c r="F849" i="1"/>
  <c r="G849" i="1" s="1"/>
  <c r="E849" i="1"/>
  <c r="F894" i="1"/>
  <c r="G894" i="1" s="1"/>
  <c r="E894" i="1"/>
  <c r="F827" i="1"/>
  <c r="G827" i="1" s="1"/>
  <c r="E827" i="1"/>
  <c r="F1403" i="1"/>
  <c r="G1403" i="1" s="1"/>
  <c r="E1403" i="1"/>
  <c r="F812" i="1"/>
  <c r="G812" i="1" s="1"/>
  <c r="E812" i="1"/>
  <c r="F687" i="1"/>
  <c r="G687" i="1" s="1"/>
  <c r="E687" i="1"/>
  <c r="F753" i="1"/>
  <c r="G753" i="1" s="1"/>
  <c r="E753" i="1"/>
  <c r="F668" i="1"/>
  <c r="G668" i="1" s="1"/>
  <c r="E668" i="1"/>
  <c r="F645" i="1"/>
  <c r="G645" i="1" s="1"/>
  <c r="E645" i="1"/>
  <c r="F551" i="1"/>
  <c r="G551" i="1" s="1"/>
  <c r="E551" i="1"/>
  <c r="F298" i="1"/>
  <c r="G298" i="1" s="1"/>
  <c r="E298" i="1"/>
  <c r="F338" i="1"/>
  <c r="G338" i="1" s="1"/>
  <c r="E338" i="1"/>
  <c r="F412" i="1"/>
  <c r="G412" i="1" s="1"/>
  <c r="E412" i="1"/>
  <c r="F218" i="1"/>
  <c r="G218" i="1" s="1"/>
  <c r="E218" i="1"/>
  <c r="F130" i="1"/>
  <c r="G130" i="1" s="1"/>
  <c r="E130" i="1"/>
  <c r="F68" i="1"/>
  <c r="G68" i="1" s="1"/>
  <c r="E68" i="1"/>
  <c r="F15" i="1"/>
  <c r="G15" i="1" s="1"/>
  <c r="E15" i="1"/>
  <c r="F34" i="1"/>
  <c r="G34" i="1" s="1"/>
  <c r="E34" i="1"/>
  <c r="F1378" i="1"/>
  <c r="G1378" i="1" s="1"/>
  <c r="E1378" i="1"/>
  <c r="F1189" i="1"/>
  <c r="G1189" i="1" s="1"/>
  <c r="E1189" i="1"/>
  <c r="F1391" i="1"/>
  <c r="G1391" i="1" s="1"/>
  <c r="E1391" i="1"/>
  <c r="F1134" i="1"/>
  <c r="G1134" i="1" s="1"/>
  <c r="E1134" i="1"/>
  <c r="F1192" i="1"/>
  <c r="G1192" i="1" s="1"/>
  <c r="E1192" i="1"/>
  <c r="F1073" i="1"/>
  <c r="G1073" i="1" s="1"/>
  <c r="E1073" i="1"/>
  <c r="F927" i="1"/>
  <c r="G927" i="1" s="1"/>
  <c r="E927" i="1"/>
  <c r="F506" i="1"/>
  <c r="G506" i="1" s="1"/>
  <c r="E506" i="1"/>
  <c r="F1031" i="1"/>
  <c r="G1031" i="1" s="1"/>
  <c r="E1031" i="1"/>
  <c r="F603" i="1"/>
  <c r="G603" i="1" s="1"/>
  <c r="E603" i="1"/>
  <c r="F1105" i="1"/>
  <c r="G1105" i="1" s="1"/>
  <c r="E1105" i="1"/>
  <c r="F860" i="1"/>
  <c r="G860" i="1" s="1"/>
  <c r="E860" i="1"/>
  <c r="F441" i="1"/>
  <c r="G441" i="1" s="1"/>
  <c r="E441" i="1"/>
  <c r="F720" i="1"/>
  <c r="G720" i="1" s="1"/>
  <c r="E720" i="1"/>
  <c r="F763" i="1"/>
  <c r="G763" i="1" s="1"/>
  <c r="E763" i="1"/>
  <c r="F1116" i="1"/>
  <c r="G1116" i="1" s="1"/>
  <c r="E1116" i="1"/>
  <c r="F804" i="1"/>
  <c r="G804" i="1" s="1"/>
  <c r="E804" i="1"/>
  <c r="F473" i="1"/>
  <c r="G473" i="1" s="1"/>
  <c r="E473" i="1"/>
  <c r="F177" i="1"/>
  <c r="G177" i="1" s="1"/>
  <c r="E177" i="1"/>
  <c r="F124" i="1"/>
  <c r="G124" i="1" s="1"/>
  <c r="E124" i="1"/>
  <c r="F427" i="1"/>
  <c r="G427" i="1" s="1"/>
  <c r="E427" i="1"/>
  <c r="F429" i="1"/>
  <c r="G429" i="1" s="1"/>
  <c r="E429" i="1"/>
  <c r="F262" i="1"/>
  <c r="G262" i="1" s="1"/>
  <c r="E262" i="1"/>
  <c r="F255" i="1"/>
  <c r="G255" i="1" s="1"/>
  <c r="E255" i="1"/>
  <c r="F33" i="1"/>
  <c r="G33" i="1" s="1"/>
  <c r="E33" i="1"/>
  <c r="F920" i="1"/>
  <c r="G920" i="1" s="1"/>
  <c r="E920" i="1"/>
  <c r="F468" i="1"/>
  <c r="G468" i="1" s="1"/>
  <c r="E468" i="1"/>
  <c r="F922" i="1"/>
  <c r="G922" i="1" s="1"/>
  <c r="E922" i="1"/>
  <c r="F285" i="1"/>
  <c r="G285" i="1" s="1"/>
  <c r="E285" i="1"/>
  <c r="F166" i="1"/>
  <c r="G166" i="1" s="1"/>
  <c r="E166" i="1"/>
  <c r="F1015" i="1"/>
  <c r="G1015" i="1" s="1"/>
  <c r="E1015" i="1"/>
  <c r="F682" i="1"/>
  <c r="G682" i="1" s="1"/>
  <c r="E682" i="1"/>
  <c r="F1370" i="1"/>
  <c r="G1370" i="1" s="1"/>
  <c r="E1370" i="1"/>
  <c r="F627" i="1"/>
  <c r="G627" i="1" s="1"/>
  <c r="E627" i="1"/>
  <c r="F1089" i="1"/>
  <c r="G1089" i="1" s="1"/>
  <c r="E1089" i="1"/>
  <c r="F1249" i="1"/>
  <c r="G1249" i="1" s="1"/>
  <c r="E1249" i="1"/>
  <c r="F928" i="1"/>
  <c r="G928" i="1" s="1"/>
  <c r="E928" i="1"/>
  <c r="F191" i="1"/>
  <c r="G191" i="1" s="1"/>
  <c r="E191" i="1"/>
  <c r="F1450" i="1"/>
  <c r="G1450" i="1" s="1"/>
  <c r="E1450" i="1"/>
  <c r="F1258" i="1"/>
  <c r="G1258" i="1" s="1"/>
  <c r="E1258" i="1"/>
  <c r="F295" i="1"/>
  <c r="G295" i="1" s="1"/>
  <c r="E295" i="1"/>
  <c r="F186" i="1"/>
  <c r="G186" i="1" s="1"/>
  <c r="E186" i="1"/>
  <c r="F1359" i="1"/>
  <c r="G1359" i="1" s="1"/>
  <c r="E1359" i="1"/>
  <c r="F1347" i="1"/>
  <c r="G1347" i="1" s="1"/>
  <c r="E1347" i="1"/>
  <c r="F1304" i="1"/>
  <c r="G1304" i="1" s="1"/>
  <c r="E1304" i="1"/>
  <c r="F299" i="1"/>
  <c r="G299" i="1" s="1"/>
  <c r="E299" i="1"/>
  <c r="F236" i="1"/>
  <c r="G236" i="1" s="1"/>
  <c r="E236" i="1"/>
  <c r="F72" i="1"/>
  <c r="G72" i="1" s="1"/>
  <c r="E72" i="1"/>
  <c r="F1150" i="1"/>
  <c r="G1150" i="1" s="1"/>
  <c r="E1150" i="1"/>
  <c r="F1062" i="1"/>
  <c r="G1062" i="1" s="1"/>
  <c r="E1062" i="1"/>
  <c r="F719" i="1"/>
  <c r="G719" i="1" s="1"/>
  <c r="E719" i="1"/>
  <c r="F546" i="1"/>
  <c r="G546" i="1" s="1"/>
  <c r="E546" i="1"/>
  <c r="F519" i="1"/>
  <c r="G519" i="1" s="1"/>
  <c r="E519" i="1"/>
  <c r="F282" i="1"/>
  <c r="G282" i="1" s="1"/>
  <c r="E282" i="1"/>
  <c r="F437" i="1"/>
  <c r="G437" i="1" s="1"/>
  <c r="E437" i="1"/>
  <c r="F1308" i="1"/>
  <c r="G1308" i="1" s="1"/>
  <c r="E1308" i="1"/>
  <c r="F817" i="1"/>
  <c r="G817" i="1" s="1"/>
  <c r="E817" i="1"/>
  <c r="F1229" i="1"/>
  <c r="G1229" i="1" s="1"/>
  <c r="E1229" i="1"/>
  <c r="F816" i="1"/>
  <c r="G816" i="1" s="1"/>
  <c r="E816" i="1"/>
  <c r="F239" i="1"/>
  <c r="G239" i="1" s="1"/>
  <c r="E239" i="1"/>
  <c r="F1322" i="1"/>
  <c r="G1322" i="1" s="1"/>
  <c r="E1322" i="1"/>
  <c r="F1028" i="1"/>
  <c r="G1028" i="1" s="1"/>
  <c r="E1028" i="1"/>
  <c r="F1228" i="1"/>
  <c r="G1228" i="1" s="1"/>
  <c r="E1228" i="1"/>
  <c r="F1169" i="1"/>
  <c r="G1169" i="1" s="1"/>
  <c r="E1169" i="1"/>
  <c r="F937" i="1"/>
  <c r="G937" i="1" s="1"/>
  <c r="E937" i="1"/>
  <c r="F824" i="1"/>
  <c r="G824" i="1" s="1"/>
  <c r="E824" i="1"/>
  <c r="F906" i="1"/>
  <c r="G906" i="1" s="1"/>
  <c r="E906" i="1"/>
  <c r="F542" i="1"/>
  <c r="G542" i="1" s="1"/>
  <c r="E542" i="1"/>
  <c r="F612" i="1"/>
  <c r="G612" i="1" s="1"/>
  <c r="E612" i="1"/>
  <c r="F1302" i="1"/>
  <c r="G1302" i="1" s="1"/>
  <c r="E1302" i="1"/>
  <c r="F1100" i="1"/>
  <c r="G1100" i="1" s="1"/>
  <c r="E1100" i="1"/>
  <c r="F1470" i="1"/>
  <c r="G1470" i="1" s="1"/>
  <c r="E1470" i="1"/>
  <c r="F1454" i="1"/>
  <c r="G1454" i="1" s="1"/>
  <c r="E1454" i="1"/>
  <c r="F1402" i="1"/>
  <c r="G1402" i="1" s="1"/>
  <c r="E1402" i="1"/>
  <c r="F1385" i="1"/>
  <c r="G1385" i="1" s="1"/>
  <c r="E1385" i="1"/>
  <c r="F1459" i="1"/>
  <c r="G1459" i="1" s="1"/>
  <c r="E1459" i="1"/>
  <c r="F1462" i="1"/>
  <c r="G1462" i="1" s="1"/>
  <c r="E1462" i="1"/>
  <c r="F1377" i="1"/>
  <c r="G1377" i="1" s="1"/>
  <c r="E1377" i="1"/>
  <c r="F1432" i="1"/>
  <c r="G1432" i="1" s="1"/>
  <c r="E1432" i="1"/>
  <c r="F1387" i="1"/>
  <c r="G1387" i="1" s="1"/>
  <c r="E1387" i="1"/>
  <c r="F1333" i="1"/>
  <c r="G1333" i="1" s="1"/>
  <c r="E1333" i="1"/>
  <c r="F1236" i="1"/>
  <c r="G1236" i="1" s="1"/>
  <c r="E1236" i="1"/>
  <c r="F1230" i="1"/>
  <c r="G1230" i="1" s="1"/>
  <c r="E1230" i="1"/>
  <c r="F1255" i="1"/>
  <c r="G1255" i="1" s="1"/>
  <c r="E1255" i="1"/>
  <c r="F1177" i="1"/>
  <c r="G1177" i="1" s="1"/>
  <c r="E1177" i="1"/>
  <c r="F1202" i="1"/>
  <c r="G1202" i="1" s="1"/>
  <c r="E1202" i="1"/>
  <c r="F1220" i="1"/>
  <c r="G1220" i="1" s="1"/>
  <c r="E1220" i="1"/>
  <c r="F1135" i="1"/>
  <c r="G1135" i="1" s="1"/>
  <c r="E1135" i="1"/>
  <c r="F1066" i="1"/>
  <c r="G1066" i="1" s="1"/>
  <c r="E1066" i="1"/>
  <c r="F964" i="1"/>
  <c r="G964" i="1" s="1"/>
  <c r="E964" i="1"/>
  <c r="F1085" i="1"/>
  <c r="G1085" i="1" s="1"/>
  <c r="E1085" i="1"/>
  <c r="F973" i="1"/>
  <c r="G973" i="1" s="1"/>
  <c r="E973" i="1"/>
  <c r="F1061" i="1"/>
  <c r="G1061" i="1" s="1"/>
  <c r="E1061" i="1"/>
  <c r="F929" i="1"/>
  <c r="G929" i="1" s="1"/>
  <c r="E929" i="1"/>
  <c r="F985" i="1"/>
  <c r="G985" i="1" s="1"/>
  <c r="E985" i="1"/>
  <c r="F969" i="1"/>
  <c r="G969" i="1" s="1"/>
  <c r="E969" i="1"/>
  <c r="F911" i="1"/>
  <c r="G911" i="1" s="1"/>
  <c r="E911" i="1"/>
  <c r="F847" i="1"/>
  <c r="G847" i="1" s="1"/>
  <c r="E847" i="1"/>
  <c r="F904" i="1"/>
  <c r="G904" i="1" s="1"/>
  <c r="E904" i="1"/>
  <c r="F786" i="1"/>
  <c r="G786" i="1" s="1"/>
  <c r="E786" i="1"/>
  <c r="F890" i="1"/>
  <c r="G890" i="1" s="1"/>
  <c r="E890" i="1"/>
  <c r="F823" i="1"/>
  <c r="G823" i="1" s="1"/>
  <c r="E823" i="1"/>
  <c r="F814" i="1"/>
  <c r="G814" i="1" s="1"/>
  <c r="E814" i="1"/>
  <c r="F670" i="1"/>
  <c r="G670" i="1" s="1"/>
  <c r="E670" i="1"/>
  <c r="F805" i="1"/>
  <c r="G805" i="1" s="1"/>
  <c r="E805" i="1"/>
  <c r="F757" i="1"/>
  <c r="G757" i="1" s="1"/>
  <c r="E757" i="1"/>
  <c r="F826" i="1"/>
  <c r="G826" i="1" s="1"/>
  <c r="E826" i="1"/>
  <c r="F721" i="1"/>
  <c r="G721" i="1" s="1"/>
  <c r="E721" i="1"/>
  <c r="F665" i="1"/>
  <c r="G665" i="1" s="1"/>
  <c r="E665" i="1"/>
  <c r="F619" i="1"/>
  <c r="G619" i="1" s="1"/>
  <c r="E619" i="1"/>
  <c r="F550" i="1"/>
  <c r="G550" i="1" s="1"/>
  <c r="E550" i="1"/>
  <c r="F641" i="1"/>
  <c r="G641" i="1" s="1"/>
  <c r="E641" i="1"/>
  <c r="F561" i="1"/>
  <c r="G561" i="1" s="1"/>
  <c r="E561" i="1"/>
  <c r="F439" i="1"/>
  <c r="G439" i="1" s="1"/>
  <c r="E439" i="1"/>
  <c r="F492" i="1"/>
  <c r="G492" i="1" s="1"/>
  <c r="E492" i="1"/>
  <c r="F472" i="1"/>
  <c r="G472" i="1" s="1"/>
  <c r="E472" i="1"/>
  <c r="F424" i="1"/>
  <c r="G424" i="1" s="1"/>
  <c r="E424" i="1"/>
  <c r="F337" i="1"/>
  <c r="G337" i="1" s="1"/>
  <c r="E337" i="1"/>
  <c r="F273" i="1"/>
  <c r="G273" i="1" s="1"/>
  <c r="E273" i="1"/>
  <c r="F209" i="1"/>
  <c r="G209" i="1" s="1"/>
  <c r="E209" i="1"/>
  <c r="F259" i="1"/>
  <c r="G259" i="1" s="1"/>
  <c r="E259" i="1"/>
  <c r="F9" i="1"/>
  <c r="G9" i="1" s="1"/>
  <c r="V9" i="1" s="1"/>
  <c r="E9" i="1"/>
  <c r="F160" i="1"/>
  <c r="G160" i="1" s="1"/>
  <c r="E160" i="1"/>
  <c r="F96" i="1"/>
  <c r="G96" i="1" s="1"/>
  <c r="E96" i="1"/>
  <c r="F32" i="1"/>
  <c r="G32" i="1" s="1"/>
  <c r="E32" i="1"/>
  <c r="F419" i="1"/>
  <c r="G419" i="1" s="1"/>
  <c r="E419" i="1"/>
  <c r="F131" i="1"/>
  <c r="G131" i="1" s="1"/>
  <c r="E131" i="1"/>
  <c r="F67" i="1"/>
  <c r="G67" i="1" s="1"/>
  <c r="E67" i="1"/>
  <c r="F432" i="1"/>
  <c r="G432" i="1" s="1"/>
  <c r="E432" i="1"/>
  <c r="F1408" i="1"/>
  <c r="G1408" i="1" s="1"/>
  <c r="E1408" i="1"/>
  <c r="F1248" i="1"/>
  <c r="G1248" i="1" s="1"/>
  <c r="E1248" i="1"/>
  <c r="F1286" i="1"/>
  <c r="G1286" i="1" s="1"/>
  <c r="E1286" i="1"/>
  <c r="F1283" i="1"/>
  <c r="G1283" i="1" s="1"/>
  <c r="E1283" i="1"/>
  <c r="F1430" i="1"/>
  <c r="G1430" i="1" s="1"/>
  <c r="E1430" i="1"/>
  <c r="F1380" i="1"/>
  <c r="G1380" i="1" s="1"/>
  <c r="E1380" i="1"/>
  <c r="F1306" i="1"/>
  <c r="G1306" i="1" s="1"/>
  <c r="E1306" i="1"/>
  <c r="F1091" i="1"/>
  <c r="G1091" i="1" s="1"/>
  <c r="E1091" i="1"/>
  <c r="F803" i="1"/>
  <c r="G803" i="1" s="1"/>
  <c r="E803" i="1"/>
  <c r="F917" i="1"/>
  <c r="G917" i="1" s="1"/>
  <c r="E917" i="1"/>
  <c r="F889" i="1"/>
  <c r="G889" i="1" s="1"/>
  <c r="E889" i="1"/>
  <c r="F884" i="1"/>
  <c r="G884" i="1" s="1"/>
  <c r="E884" i="1"/>
  <c r="F955" i="1"/>
  <c r="G955" i="1" s="1"/>
  <c r="E955" i="1"/>
  <c r="F747" i="1"/>
  <c r="G747" i="1" s="1"/>
  <c r="E747" i="1"/>
  <c r="F808" i="1"/>
  <c r="G808" i="1" s="1"/>
  <c r="E808" i="1"/>
  <c r="F885" i="1"/>
  <c r="G885" i="1" s="1"/>
  <c r="E885" i="1"/>
  <c r="F787" i="1"/>
  <c r="G787" i="1" s="1"/>
  <c r="E787" i="1"/>
  <c r="F916" i="1"/>
  <c r="G916" i="1" s="1"/>
  <c r="E916" i="1"/>
  <c r="F750" i="1"/>
  <c r="G750" i="1" s="1"/>
  <c r="E750" i="1"/>
  <c r="F583" i="1"/>
  <c r="G583" i="1" s="1"/>
  <c r="E583" i="1"/>
  <c r="F623" i="1"/>
  <c r="G623" i="1" s="1"/>
  <c r="E623" i="1"/>
  <c r="F584" i="1"/>
  <c r="G584" i="1" s="1"/>
  <c r="E584" i="1"/>
  <c r="F548" i="1"/>
  <c r="G548" i="1" s="1"/>
  <c r="E548" i="1"/>
  <c r="F635" i="1"/>
  <c r="G635" i="1" s="1"/>
  <c r="E635" i="1"/>
  <c r="F675" i="1"/>
  <c r="G675" i="1" s="1"/>
  <c r="E675" i="1"/>
  <c r="F467" i="1"/>
  <c r="G467" i="1" s="1"/>
  <c r="E467" i="1"/>
  <c r="F357" i="1"/>
  <c r="G357" i="1" s="1"/>
  <c r="E357" i="1"/>
  <c r="F330" i="1"/>
  <c r="G330" i="1" s="1"/>
  <c r="E330" i="1"/>
  <c r="F170" i="1"/>
  <c r="G170" i="1" s="1"/>
  <c r="E170" i="1"/>
  <c r="F65" i="1"/>
  <c r="G65" i="1" s="1"/>
  <c r="E65" i="1"/>
  <c r="F121" i="1"/>
  <c r="G121" i="1" s="1"/>
  <c r="E121" i="1"/>
  <c r="F93" i="1"/>
  <c r="G93" i="1" s="1"/>
  <c r="E93" i="1"/>
  <c r="F20" i="1"/>
  <c r="G20" i="1" s="1"/>
  <c r="E20" i="1"/>
  <c r="F1369" i="1"/>
  <c r="G1369" i="1" s="1"/>
  <c r="E1369" i="1"/>
  <c r="F1043" i="1"/>
  <c r="G1043" i="1" s="1"/>
  <c r="E1043" i="1"/>
  <c r="F1205" i="1"/>
  <c r="G1205" i="1" s="1"/>
  <c r="E1205" i="1"/>
  <c r="F1316" i="1"/>
  <c r="G1316" i="1" s="1"/>
  <c r="E1316" i="1"/>
  <c r="F1213" i="1"/>
  <c r="G1213" i="1" s="1"/>
  <c r="E1213" i="1"/>
  <c r="F1124" i="1"/>
  <c r="G1124" i="1" s="1"/>
  <c r="E1124" i="1"/>
  <c r="F1285" i="1"/>
  <c r="G1285" i="1" s="1"/>
  <c r="E1285" i="1"/>
  <c r="F503" i="1"/>
  <c r="G503" i="1" s="1"/>
  <c r="E503" i="1"/>
  <c r="F1016" i="1"/>
  <c r="G1016" i="1" s="1"/>
  <c r="E1016" i="1"/>
  <c r="F845" i="1"/>
  <c r="G845" i="1" s="1"/>
  <c r="E845" i="1"/>
  <c r="F716" i="1"/>
  <c r="G716" i="1" s="1"/>
  <c r="E716" i="1"/>
  <c r="F600" i="1"/>
  <c r="G600" i="1" s="1"/>
  <c r="E600" i="1"/>
  <c r="F1346" i="1"/>
  <c r="G1346" i="1" s="1"/>
  <c r="E1346" i="1"/>
  <c r="F1011" i="1"/>
  <c r="G1011" i="1" s="1"/>
  <c r="E1011" i="1"/>
  <c r="F618" i="1"/>
  <c r="G618" i="1" s="1"/>
  <c r="E618" i="1"/>
  <c r="F490" i="1"/>
  <c r="G490" i="1" s="1"/>
  <c r="E490" i="1"/>
  <c r="F391" i="1"/>
  <c r="G391" i="1" s="1"/>
  <c r="E391" i="1"/>
  <c r="F776" i="1"/>
  <c r="G776" i="1" s="1"/>
  <c r="E776" i="1"/>
  <c r="F122" i="1"/>
  <c r="G122" i="1" s="1"/>
  <c r="E122" i="1"/>
  <c r="F359" i="1"/>
  <c r="G359" i="1" s="1"/>
  <c r="E359" i="1"/>
  <c r="F194" i="1"/>
  <c r="G194" i="1" s="1"/>
  <c r="E194" i="1"/>
  <c r="F830" i="1"/>
  <c r="G830" i="1" s="1"/>
  <c r="E830" i="1"/>
  <c r="F628" i="1"/>
  <c r="G628" i="1" s="1"/>
  <c r="E628" i="1"/>
  <c r="F105" i="1"/>
  <c r="G105" i="1" s="1"/>
  <c r="E105" i="1"/>
  <c r="F731" i="1"/>
  <c r="G731" i="1" s="1"/>
  <c r="E731" i="1"/>
  <c r="F373" i="1"/>
  <c r="G373" i="1" s="1"/>
  <c r="E373" i="1"/>
  <c r="F157" i="1"/>
  <c r="G157" i="1" s="1"/>
  <c r="E157" i="1"/>
  <c r="F1173" i="1"/>
  <c r="G1173" i="1" s="1"/>
  <c r="E1173" i="1"/>
  <c r="F248" i="1"/>
  <c r="G248" i="1" s="1"/>
  <c r="E248" i="1"/>
  <c r="F84" i="1"/>
  <c r="G84" i="1" s="1"/>
  <c r="E84" i="1"/>
  <c r="F1337" i="1"/>
  <c r="G1337" i="1" s="1"/>
  <c r="E1337" i="1"/>
  <c r="F1324" i="1"/>
  <c r="G1324" i="1" s="1"/>
  <c r="E1324" i="1"/>
  <c r="F1047" i="1"/>
  <c r="G1047" i="1" s="1"/>
  <c r="E1047" i="1"/>
  <c r="F760" i="1"/>
  <c r="G760" i="1" s="1"/>
  <c r="E760" i="1"/>
  <c r="F1063" i="1"/>
  <c r="G1063" i="1" s="1"/>
  <c r="E1063" i="1"/>
  <c r="F795" i="1"/>
  <c r="G795" i="1" s="1"/>
  <c r="E795" i="1"/>
  <c r="F352" i="1"/>
  <c r="G352" i="1" s="1"/>
  <c r="E352" i="1"/>
  <c r="F1087" i="1"/>
  <c r="G1087" i="1" s="1"/>
  <c r="E1087" i="1"/>
  <c r="K9" i="8"/>
  <c r="L9" i="8" s="1"/>
  <c r="C4" i="8"/>
  <c r="L5" i="8"/>
  <c r="O10" i="8"/>
  <c r="D6" i="8" s="1"/>
  <c r="P10" i="8"/>
  <c r="Q10" i="8" s="1"/>
  <c r="D7" i="8" s="1"/>
  <c r="L11" i="8"/>
  <c r="I7" i="3"/>
  <c r="J6" i="3"/>
  <c r="S3" i="2"/>
  <c r="M4" i="2"/>
  <c r="E5" i="2"/>
  <c r="L5" i="2"/>
  <c r="C7" i="2"/>
  <c r="W8" i="1"/>
  <c r="X8" i="1"/>
  <c r="X7" i="1"/>
  <c r="Q8" i="1"/>
  <c r="X9" i="1" s="1"/>
  <c r="L5" i="1"/>
  <c r="W9" i="1" s="1"/>
  <c r="W7" i="1"/>
  <c r="V7" i="1" l="1"/>
  <c r="C5" i="8"/>
  <c r="C7" i="8"/>
  <c r="D5" i="8"/>
  <c r="L6" i="3"/>
  <c r="K6" i="3"/>
  <c r="J7" i="3"/>
  <c r="I8" i="3"/>
  <c r="M5" i="2"/>
  <c r="N5" i="2" s="1"/>
  <c r="E6" i="2"/>
  <c r="S4" i="2"/>
  <c r="S5" i="2" l="1"/>
  <c r="M6" i="3"/>
  <c r="J8" i="3"/>
  <c r="I9" i="3"/>
  <c r="K7" i="3"/>
  <c r="M7" i="3" s="1"/>
  <c r="L7" i="3"/>
  <c r="E7" i="2"/>
  <c r="M6" i="2"/>
  <c r="N6" i="2" s="1"/>
  <c r="S6" i="2" s="1"/>
  <c r="P5" i="2"/>
  <c r="O5" i="2"/>
  <c r="I10" i="3" l="1"/>
  <c r="J9" i="3"/>
  <c r="L8" i="3"/>
  <c r="K8" i="3"/>
  <c r="M8" i="3" s="1"/>
  <c r="Q5" i="2"/>
  <c r="P6" i="2"/>
  <c r="Q6" i="2" s="1"/>
  <c r="O6" i="2"/>
  <c r="E8" i="2"/>
  <c r="M7" i="2"/>
  <c r="N7" i="2" s="1"/>
  <c r="S7" i="2" l="1"/>
  <c r="L9" i="3"/>
  <c r="K9" i="3"/>
  <c r="M9" i="3" s="1"/>
  <c r="J10" i="3"/>
  <c r="I11" i="3"/>
  <c r="P7" i="2"/>
  <c r="Q7" i="2" s="1"/>
  <c r="O7" i="2"/>
  <c r="E9" i="2"/>
  <c r="M8" i="2"/>
  <c r="N8" i="2" s="1"/>
  <c r="S8" i="2" s="1"/>
  <c r="I12" i="3" l="1"/>
  <c r="J11" i="3"/>
  <c r="K10" i="3"/>
  <c r="M10" i="3" s="1"/>
  <c r="L10" i="3"/>
  <c r="O8" i="2"/>
  <c r="P8" i="2"/>
  <c r="E10" i="2"/>
  <c r="M9" i="2"/>
  <c r="N9" i="2" s="1"/>
  <c r="L11" i="3" l="1"/>
  <c r="K11" i="3"/>
  <c r="M11" i="3" s="1"/>
  <c r="I13" i="3"/>
  <c r="J12" i="3"/>
  <c r="Q8" i="2"/>
  <c r="S9" i="2"/>
  <c r="O9" i="2"/>
  <c r="P9" i="2"/>
  <c r="Q9" i="2" s="1"/>
  <c r="M10" i="2"/>
  <c r="N10" i="2" s="1"/>
  <c r="E11" i="2"/>
  <c r="L12" i="3" l="1"/>
  <c r="K12" i="3"/>
  <c r="M12" i="3" s="1"/>
  <c r="J13" i="3"/>
  <c r="I14" i="3"/>
  <c r="P10" i="2"/>
  <c r="Q10" i="2" s="1"/>
  <c r="O10" i="2"/>
  <c r="E12" i="2"/>
  <c r="M11" i="2"/>
  <c r="N11" i="2" s="1"/>
  <c r="S10" i="2"/>
  <c r="I15" i="3" l="1"/>
  <c r="J14" i="3"/>
  <c r="L13" i="3"/>
  <c r="K13" i="3"/>
  <c r="M13" i="3" s="1"/>
  <c r="P11" i="2"/>
  <c r="O11" i="2"/>
  <c r="M12" i="2"/>
  <c r="N12" i="2" s="1"/>
  <c r="S12" i="2" s="1"/>
  <c r="E13" i="2"/>
  <c r="S11" i="2"/>
  <c r="L14" i="3" l="1"/>
  <c r="K14" i="3"/>
  <c r="M14" i="3" s="1"/>
  <c r="J15" i="3"/>
  <c r="I16" i="3"/>
  <c r="Q11" i="2"/>
  <c r="E14" i="2"/>
  <c r="M13" i="2"/>
  <c r="N13" i="2" s="1"/>
  <c r="O12" i="2"/>
  <c r="P12" i="2"/>
  <c r="Q12" i="2" s="1"/>
  <c r="J16" i="3" l="1"/>
  <c r="I17" i="3"/>
  <c r="K15" i="3"/>
  <c r="M15" i="3" s="1"/>
  <c r="L15" i="3"/>
  <c r="S13" i="2"/>
  <c r="P13" i="2"/>
  <c r="Q13" i="2" s="1"/>
  <c r="O13" i="2"/>
  <c r="E15" i="2"/>
  <c r="M14" i="2"/>
  <c r="N14" i="2" s="1"/>
  <c r="S14" i="2" s="1"/>
  <c r="I18" i="3" l="1"/>
  <c r="J17" i="3"/>
  <c r="L16" i="3"/>
  <c r="K16" i="3"/>
  <c r="M16" i="3" s="1"/>
  <c r="P14" i="2"/>
  <c r="Q14" i="2" s="1"/>
  <c r="O14" i="2"/>
  <c r="E16" i="2"/>
  <c r="M15" i="2"/>
  <c r="N15" i="2" s="1"/>
  <c r="S15" i="2" s="1"/>
  <c r="L17" i="3" l="1"/>
  <c r="K17" i="3"/>
  <c r="M17" i="3" s="1"/>
  <c r="J18" i="3"/>
  <c r="I19" i="3"/>
  <c r="E17" i="2"/>
  <c r="M16" i="2"/>
  <c r="N16" i="2" s="1"/>
  <c r="S16" i="2" s="1"/>
  <c r="P15" i="2"/>
  <c r="Q15" i="2" s="1"/>
  <c r="O15" i="2"/>
  <c r="I20" i="3" l="1"/>
  <c r="J19" i="3"/>
  <c r="K18" i="3"/>
  <c r="M18" i="3" s="1"/>
  <c r="L18" i="3"/>
  <c r="O16" i="2"/>
  <c r="P16" i="2"/>
  <c r="Q16" i="2" s="1"/>
  <c r="E18" i="2"/>
  <c r="M17" i="2"/>
  <c r="N17" i="2" s="1"/>
  <c r="L19" i="3" l="1"/>
  <c r="K19" i="3"/>
  <c r="M19" i="3" s="1"/>
  <c r="J20" i="3"/>
  <c r="I21" i="3"/>
  <c r="S17" i="2"/>
  <c r="P17" i="2"/>
  <c r="Q17" i="2" s="1"/>
  <c r="O17" i="2"/>
  <c r="E19" i="2"/>
  <c r="M18" i="2"/>
  <c r="N18" i="2" s="1"/>
  <c r="S18" i="2" s="1"/>
  <c r="J21" i="3" l="1"/>
  <c r="I22" i="3"/>
  <c r="L20" i="3"/>
  <c r="K20" i="3"/>
  <c r="M20" i="3" s="1"/>
  <c r="E20" i="2"/>
  <c r="M19" i="2"/>
  <c r="N19" i="2" s="1"/>
  <c r="P18" i="2"/>
  <c r="Q18" i="2" s="1"/>
  <c r="O18" i="2"/>
  <c r="I23" i="3" l="1"/>
  <c r="J22" i="3"/>
  <c r="L21" i="3"/>
  <c r="K21" i="3"/>
  <c r="M21" i="3" s="1"/>
  <c r="P19" i="2"/>
  <c r="Q19" i="2" s="1"/>
  <c r="O19" i="2"/>
  <c r="S19" i="2"/>
  <c r="E21" i="2"/>
  <c r="M20" i="2"/>
  <c r="N20" i="2" s="1"/>
  <c r="S20" i="2" s="1"/>
  <c r="L22" i="3" l="1"/>
  <c r="K22" i="3"/>
  <c r="M22" i="3" s="1"/>
  <c r="J23" i="3"/>
  <c r="I24" i="3"/>
  <c r="O20" i="2"/>
  <c r="P20" i="2"/>
  <c r="Q20" i="2" s="1"/>
  <c r="E22" i="2"/>
  <c r="M21" i="2"/>
  <c r="N21" i="2" s="1"/>
  <c r="J24" i="3" l="1"/>
  <c r="I25" i="3"/>
  <c r="K23" i="3"/>
  <c r="M23" i="3" s="1"/>
  <c r="L23" i="3"/>
  <c r="P21" i="2"/>
  <c r="Q21" i="2" s="1"/>
  <c r="O21" i="2"/>
  <c r="E23" i="2"/>
  <c r="M22" i="2"/>
  <c r="N22" i="2" s="1"/>
  <c r="S21" i="2"/>
  <c r="L24" i="3" l="1"/>
  <c r="K24" i="3"/>
  <c r="M24" i="3" s="1"/>
  <c r="I26" i="3"/>
  <c r="J25" i="3"/>
  <c r="P22" i="2"/>
  <c r="Q22" i="2" s="1"/>
  <c r="O22" i="2"/>
  <c r="E24" i="2"/>
  <c r="M23" i="2"/>
  <c r="N23" i="2" s="1"/>
  <c r="S23" i="2" s="1"/>
  <c r="S22" i="2"/>
  <c r="L25" i="3" l="1"/>
  <c r="K25" i="3"/>
  <c r="M25" i="3" s="1"/>
  <c r="J26" i="3"/>
  <c r="I27" i="3"/>
  <c r="P23" i="2"/>
  <c r="Q23" i="2" s="1"/>
  <c r="O23" i="2"/>
  <c r="E25" i="2"/>
  <c r="M24" i="2"/>
  <c r="N24" i="2" s="1"/>
  <c r="S24" i="2" s="1"/>
  <c r="I28" i="3" l="1"/>
  <c r="J27" i="3"/>
  <c r="K26" i="3"/>
  <c r="M26" i="3" s="1"/>
  <c r="L26" i="3"/>
  <c r="O24" i="2"/>
  <c r="P24" i="2"/>
  <c r="Q24" i="2" s="1"/>
  <c r="E26" i="2"/>
  <c r="M25" i="2"/>
  <c r="N25" i="2" s="1"/>
  <c r="S25" i="2" s="1"/>
  <c r="L27" i="3" l="1"/>
  <c r="K27" i="3"/>
  <c r="M27" i="3" s="1"/>
  <c r="I29" i="3"/>
  <c r="J28" i="3"/>
  <c r="E27" i="2"/>
  <c r="M26" i="2"/>
  <c r="N26" i="2" s="1"/>
  <c r="S26" i="2" s="1"/>
  <c r="P25" i="2"/>
  <c r="Q25" i="2" s="1"/>
  <c r="O25" i="2"/>
  <c r="L28" i="3" l="1"/>
  <c r="K28" i="3"/>
  <c r="M28" i="3" s="1"/>
  <c r="J29" i="3"/>
  <c r="I30" i="3"/>
  <c r="E28" i="2"/>
  <c r="M27" i="2"/>
  <c r="N27" i="2" s="1"/>
  <c r="O26" i="2"/>
  <c r="P26" i="2"/>
  <c r="Q26" i="2" s="1"/>
  <c r="I31" i="3" l="1"/>
  <c r="J30" i="3"/>
  <c r="L29" i="3"/>
  <c r="K29" i="3"/>
  <c r="M29" i="3" s="1"/>
  <c r="S27" i="2"/>
  <c r="O27" i="2"/>
  <c r="P27" i="2"/>
  <c r="Q27" i="2" s="1"/>
  <c r="E29" i="2"/>
  <c r="M28" i="2"/>
  <c r="N28" i="2" s="1"/>
  <c r="S28" i="2" s="1"/>
  <c r="L30" i="3" l="1"/>
  <c r="K30" i="3"/>
  <c r="M30" i="3" s="1"/>
  <c r="J31" i="3"/>
  <c r="I32" i="3"/>
  <c r="P28" i="2"/>
  <c r="Q28" i="2" s="1"/>
  <c r="O28" i="2"/>
  <c r="E30" i="2"/>
  <c r="M29" i="2"/>
  <c r="N29" i="2" s="1"/>
  <c r="I33" i="3" l="1"/>
  <c r="J32" i="3"/>
  <c r="K31" i="3"/>
  <c r="M31" i="3" s="1"/>
  <c r="L31" i="3"/>
  <c r="P29" i="2"/>
  <c r="Q29" i="2" s="1"/>
  <c r="O29" i="2"/>
  <c r="E31" i="2"/>
  <c r="M30" i="2"/>
  <c r="N30" i="2" s="1"/>
  <c r="S29" i="2"/>
  <c r="L32" i="3" l="1"/>
  <c r="K32" i="3"/>
  <c r="M32" i="3" s="1"/>
  <c r="I34" i="3"/>
  <c r="J33" i="3"/>
  <c r="M31" i="2"/>
  <c r="N31" i="2" s="1"/>
  <c r="S31" i="2" s="1"/>
  <c r="E32" i="2"/>
  <c r="P30" i="2"/>
  <c r="Q30" i="2" s="1"/>
  <c r="O30" i="2"/>
  <c r="S30" i="2"/>
  <c r="L33" i="3" l="1"/>
  <c r="K33" i="3"/>
  <c r="M33" i="3" s="1"/>
  <c r="J34" i="3"/>
  <c r="I35" i="3"/>
  <c r="M32" i="2"/>
  <c r="N32" i="2" s="1"/>
  <c r="S32" i="2" s="1"/>
  <c r="E33" i="2"/>
  <c r="O31" i="2"/>
  <c r="P31" i="2"/>
  <c r="Q31" i="2" s="1"/>
  <c r="I36" i="3" l="1"/>
  <c r="J35" i="3"/>
  <c r="K34" i="3"/>
  <c r="M34" i="3" s="1"/>
  <c r="L34" i="3"/>
  <c r="E34" i="2"/>
  <c r="M33" i="2"/>
  <c r="N33" i="2" s="1"/>
  <c r="S33" i="2" s="1"/>
  <c r="P32" i="2"/>
  <c r="Q32" i="2" s="1"/>
  <c r="O32" i="2"/>
  <c r="L35" i="3" l="1"/>
  <c r="K35" i="3"/>
  <c r="M35" i="3" s="1"/>
  <c r="I37" i="3"/>
  <c r="J36" i="3"/>
  <c r="O33" i="2"/>
  <c r="P33" i="2"/>
  <c r="Q33" i="2" s="1"/>
  <c r="E35" i="2"/>
  <c r="M34" i="2"/>
  <c r="N34" i="2" s="1"/>
  <c r="S34" i="2" s="1"/>
  <c r="L36" i="3" l="1"/>
  <c r="K36" i="3"/>
  <c r="M36" i="3" s="1"/>
  <c r="J37" i="3"/>
  <c r="I38" i="3"/>
  <c r="E36" i="2"/>
  <c r="M35" i="2"/>
  <c r="N35" i="2" s="1"/>
  <c r="S35" i="2" s="1"/>
  <c r="P34" i="2"/>
  <c r="Q34" i="2" s="1"/>
  <c r="O34" i="2"/>
  <c r="I39" i="3" l="1"/>
  <c r="J38" i="3"/>
  <c r="L37" i="3"/>
  <c r="K37" i="3"/>
  <c r="M37" i="3" s="1"/>
  <c r="P35" i="2"/>
  <c r="Q35" i="2" s="1"/>
  <c r="O35" i="2"/>
  <c r="M36" i="2"/>
  <c r="N36" i="2" s="1"/>
  <c r="E37" i="2"/>
  <c r="L38" i="3" l="1"/>
  <c r="K38" i="3"/>
  <c r="M38" i="3" s="1"/>
  <c r="J39" i="3"/>
  <c r="I40" i="3"/>
  <c r="P36" i="2"/>
  <c r="Q36" i="2" s="1"/>
  <c r="O36" i="2"/>
  <c r="S36" i="2"/>
  <c r="M37" i="2"/>
  <c r="N37" i="2" s="1"/>
  <c r="E38" i="2"/>
  <c r="I41" i="3" l="1"/>
  <c r="J40" i="3"/>
  <c r="K39" i="3"/>
  <c r="M39" i="3" s="1"/>
  <c r="L39" i="3"/>
  <c r="S37" i="2"/>
  <c r="M38" i="2"/>
  <c r="N38" i="2" s="1"/>
  <c r="E39" i="2"/>
  <c r="P37" i="2"/>
  <c r="Q37" i="2" s="1"/>
  <c r="O37" i="2"/>
  <c r="L40" i="3" l="1"/>
  <c r="K40" i="3"/>
  <c r="M40" i="3" s="1"/>
  <c r="I42" i="3"/>
  <c r="J41" i="3"/>
  <c r="P38" i="2"/>
  <c r="Q38" i="2" s="1"/>
  <c r="O38" i="2"/>
  <c r="S38" i="2"/>
  <c r="M39" i="2"/>
  <c r="N39" i="2" s="1"/>
  <c r="E40" i="2"/>
  <c r="J42" i="3" l="1"/>
  <c r="I43" i="3"/>
  <c r="L41" i="3"/>
  <c r="K41" i="3"/>
  <c r="M41" i="3" s="1"/>
  <c r="M40" i="2"/>
  <c r="N40" i="2" s="1"/>
  <c r="S40" i="2" s="1"/>
  <c r="E41" i="2"/>
  <c r="P39" i="2"/>
  <c r="Q39" i="2" s="1"/>
  <c r="O39" i="2"/>
  <c r="S39" i="2"/>
  <c r="I44" i="3" l="1"/>
  <c r="J43" i="3"/>
  <c r="K42" i="3"/>
  <c r="M42" i="3" s="1"/>
  <c r="L42" i="3"/>
  <c r="M41" i="2"/>
  <c r="N41" i="2" s="1"/>
  <c r="S41" i="2" s="1"/>
  <c r="E42" i="2"/>
  <c r="P40" i="2"/>
  <c r="Q40" i="2" s="1"/>
  <c r="O40" i="2"/>
  <c r="L43" i="3" l="1"/>
  <c r="K43" i="3"/>
  <c r="M43" i="3" s="1"/>
  <c r="J44" i="3"/>
  <c r="I45" i="3"/>
  <c r="E43" i="2"/>
  <c r="M42" i="2"/>
  <c r="N42" i="2" s="1"/>
  <c r="S42" i="2" s="1"/>
  <c r="P41" i="2"/>
  <c r="Q41" i="2" s="1"/>
  <c r="O41" i="2"/>
  <c r="L44" i="3" l="1"/>
  <c r="K44" i="3"/>
  <c r="M44" i="3" s="1"/>
  <c r="J45" i="3"/>
  <c r="I46" i="3"/>
  <c r="O42" i="2"/>
  <c r="P42" i="2"/>
  <c r="Q42" i="2" s="1"/>
  <c r="M43" i="2"/>
  <c r="N43" i="2" s="1"/>
  <c r="E44" i="2"/>
  <c r="I47" i="3" l="1"/>
  <c r="J46" i="3"/>
  <c r="L45" i="3"/>
  <c r="K45" i="3"/>
  <c r="M45" i="3" s="1"/>
  <c r="S43" i="2"/>
  <c r="M44" i="2"/>
  <c r="N44" i="2" s="1"/>
  <c r="S44" i="2" s="1"/>
  <c r="E45" i="2"/>
  <c r="O43" i="2"/>
  <c r="P43" i="2"/>
  <c r="Q43" i="2" s="1"/>
  <c r="L46" i="3" l="1"/>
  <c r="K46" i="3"/>
  <c r="M46" i="3" s="1"/>
  <c r="J47" i="3"/>
  <c r="I48" i="3"/>
  <c r="M45" i="2"/>
  <c r="N45" i="2" s="1"/>
  <c r="E46" i="2"/>
  <c r="P44" i="2"/>
  <c r="Q44" i="2" s="1"/>
  <c r="O44" i="2"/>
  <c r="I49" i="3" l="1"/>
  <c r="J48" i="3"/>
  <c r="K47" i="3"/>
  <c r="M47" i="3" s="1"/>
  <c r="L47" i="3"/>
  <c r="S45" i="2"/>
  <c r="M46" i="2"/>
  <c r="N46" i="2" s="1"/>
  <c r="E47" i="2"/>
  <c r="P45" i="2"/>
  <c r="Q45" i="2" s="1"/>
  <c r="O45" i="2"/>
  <c r="L48" i="3" l="1"/>
  <c r="K48" i="3"/>
  <c r="M48" i="3" s="1"/>
  <c r="J49" i="3"/>
  <c r="I50" i="3"/>
  <c r="M47" i="2"/>
  <c r="N47" i="2" s="1"/>
  <c r="S47" i="2" s="1"/>
  <c r="E48" i="2"/>
  <c r="S46" i="2"/>
  <c r="P46" i="2"/>
  <c r="Q46" i="2" s="1"/>
  <c r="O46" i="2"/>
  <c r="I51" i="3" l="1"/>
  <c r="J50" i="3"/>
  <c r="K49" i="3"/>
  <c r="M49" i="3" s="1"/>
  <c r="L49" i="3"/>
  <c r="M48" i="2"/>
  <c r="N48" i="2" s="1"/>
  <c r="S48" i="2" s="1"/>
  <c r="E49" i="2"/>
  <c r="P47" i="2"/>
  <c r="Q47" i="2" s="1"/>
  <c r="O47" i="2"/>
  <c r="K50" i="3" l="1"/>
  <c r="M50" i="3" s="1"/>
  <c r="L50" i="3"/>
  <c r="I52" i="3"/>
  <c r="J51" i="3"/>
  <c r="M49" i="2"/>
  <c r="N49" i="2" s="1"/>
  <c r="S49" i="2" s="1"/>
  <c r="E50" i="2"/>
  <c r="P48" i="2"/>
  <c r="Q48" i="2" s="1"/>
  <c r="O48" i="2"/>
  <c r="L51" i="3" l="1"/>
  <c r="K51" i="3"/>
  <c r="M51" i="3" s="1"/>
  <c r="I53" i="3"/>
  <c r="J52" i="3"/>
  <c r="E51" i="2"/>
  <c r="M50" i="2"/>
  <c r="N50" i="2" s="1"/>
  <c r="S50" i="2" s="1"/>
  <c r="P49" i="2"/>
  <c r="Q49" i="2" s="1"/>
  <c r="O49" i="2"/>
  <c r="I54" i="3" l="1"/>
  <c r="J53" i="3"/>
  <c r="L52" i="3"/>
  <c r="K52" i="3"/>
  <c r="M52" i="3" s="1"/>
  <c r="O50" i="2"/>
  <c r="P50" i="2"/>
  <c r="Q50" i="2" s="1"/>
  <c r="M51" i="2"/>
  <c r="N51" i="2" s="1"/>
  <c r="S51" i="2" s="1"/>
  <c r="E52" i="2"/>
  <c r="L53" i="3" l="1"/>
  <c r="K53" i="3"/>
  <c r="M53" i="3" s="1"/>
  <c r="J54" i="3"/>
  <c r="I55" i="3"/>
  <c r="M52" i="2"/>
  <c r="N52" i="2" s="1"/>
  <c r="E53" i="2"/>
  <c r="O51" i="2"/>
  <c r="P51" i="2"/>
  <c r="Q51" i="2" s="1"/>
  <c r="J55" i="3" l="1"/>
  <c r="I56" i="3"/>
  <c r="K54" i="3"/>
  <c r="M54" i="3" s="1"/>
  <c r="L54" i="3"/>
  <c r="S52" i="2"/>
  <c r="M53" i="2"/>
  <c r="N53" i="2" s="1"/>
  <c r="S53" i="2" s="1"/>
  <c r="E54" i="2"/>
  <c r="P52" i="2"/>
  <c r="Q52" i="2" s="1"/>
  <c r="O52" i="2"/>
  <c r="L55" i="3" l="1"/>
  <c r="K55" i="3"/>
  <c r="M55" i="3" s="1"/>
  <c r="I57" i="3"/>
  <c r="J56" i="3"/>
  <c r="P53" i="2"/>
  <c r="Q53" i="2" s="1"/>
  <c r="O53" i="2"/>
  <c r="M54" i="2"/>
  <c r="N54" i="2" s="1"/>
  <c r="E55" i="2"/>
  <c r="L56" i="3" l="1"/>
  <c r="K56" i="3"/>
  <c r="M56" i="3" s="1"/>
  <c r="J57" i="3"/>
  <c r="I58" i="3"/>
  <c r="P54" i="2"/>
  <c r="Q54" i="2" s="1"/>
  <c r="O54" i="2"/>
  <c r="M55" i="2"/>
  <c r="N55" i="2" s="1"/>
  <c r="S55" i="2" s="1"/>
  <c r="E56" i="2"/>
  <c r="S54" i="2"/>
  <c r="I59" i="3" l="1"/>
  <c r="J58" i="3"/>
  <c r="K57" i="3"/>
  <c r="M57" i="3" s="1"/>
  <c r="L57" i="3"/>
  <c r="M56" i="2"/>
  <c r="N56" i="2" s="1"/>
  <c r="S56" i="2" s="1"/>
  <c r="E57" i="2"/>
  <c r="P55" i="2"/>
  <c r="Q55" i="2" s="1"/>
  <c r="O55" i="2"/>
  <c r="K58" i="3" l="1"/>
  <c r="M58" i="3" s="1"/>
  <c r="L58" i="3"/>
  <c r="I60" i="3"/>
  <c r="J59" i="3"/>
  <c r="M57" i="2"/>
  <c r="N57" i="2" s="1"/>
  <c r="S57" i="2" s="1"/>
  <c r="E58" i="2"/>
  <c r="P56" i="2"/>
  <c r="Q56" i="2" s="1"/>
  <c r="O56" i="2"/>
  <c r="K59" i="3" l="1"/>
  <c r="M59" i="3" s="1"/>
  <c r="L59" i="3"/>
  <c r="I61" i="3"/>
  <c r="J60" i="3"/>
  <c r="E59" i="2"/>
  <c r="M58" i="2"/>
  <c r="N58" i="2" s="1"/>
  <c r="S58" i="2" s="1"/>
  <c r="P57" i="2"/>
  <c r="Q57" i="2" s="1"/>
  <c r="O57" i="2"/>
  <c r="I62" i="3" l="1"/>
  <c r="J61" i="3"/>
  <c r="L60" i="3"/>
  <c r="K60" i="3"/>
  <c r="M60" i="3" s="1"/>
  <c r="O58" i="2"/>
  <c r="P58" i="2"/>
  <c r="Q58" i="2" s="1"/>
  <c r="M59" i="2"/>
  <c r="N59" i="2" s="1"/>
  <c r="E60" i="2"/>
  <c r="L61" i="3" l="1"/>
  <c r="K61" i="3"/>
  <c r="M61" i="3" s="1"/>
  <c r="J62" i="3"/>
  <c r="I63" i="3"/>
  <c r="S59" i="2"/>
  <c r="M60" i="2"/>
  <c r="N60" i="2" s="1"/>
  <c r="E61" i="2"/>
  <c r="O59" i="2"/>
  <c r="P59" i="2"/>
  <c r="Q59" i="2" s="1"/>
  <c r="J63" i="3" l="1"/>
  <c r="I64" i="3"/>
  <c r="L62" i="3"/>
  <c r="K62" i="3"/>
  <c r="M62" i="3" s="1"/>
  <c r="P60" i="2"/>
  <c r="Q60" i="2" s="1"/>
  <c r="O60" i="2"/>
  <c r="M61" i="2"/>
  <c r="N61" i="2" s="1"/>
  <c r="E62" i="2"/>
  <c r="S60" i="2"/>
  <c r="J64" i="3" l="1"/>
  <c r="I65" i="3"/>
  <c r="L63" i="3"/>
  <c r="K63" i="3"/>
  <c r="M63" i="3" s="1"/>
  <c r="P61" i="2"/>
  <c r="Q61" i="2" s="1"/>
  <c r="O61" i="2"/>
  <c r="M62" i="2"/>
  <c r="N62" i="2" s="1"/>
  <c r="E63" i="2"/>
  <c r="S61" i="2"/>
  <c r="J65" i="3" l="1"/>
  <c r="I66" i="3"/>
  <c r="K64" i="3"/>
  <c r="M64" i="3" s="1"/>
  <c r="L64" i="3"/>
  <c r="M63" i="2"/>
  <c r="N63" i="2" s="1"/>
  <c r="S63" i="2" s="1"/>
  <c r="E64" i="2"/>
  <c r="P62" i="2"/>
  <c r="Q62" i="2" s="1"/>
  <c r="O62" i="2"/>
  <c r="S62" i="2"/>
  <c r="I67" i="3" l="1"/>
  <c r="J66" i="3"/>
  <c r="K65" i="3"/>
  <c r="M65" i="3" s="1"/>
  <c r="L65" i="3"/>
  <c r="M64" i="2"/>
  <c r="N64" i="2" s="1"/>
  <c r="S64" i="2" s="1"/>
  <c r="E65" i="2"/>
  <c r="P63" i="2"/>
  <c r="Q63" i="2" s="1"/>
  <c r="O63" i="2"/>
  <c r="K66" i="3" l="1"/>
  <c r="M66" i="3" s="1"/>
  <c r="L66" i="3"/>
  <c r="I68" i="3"/>
  <c r="J67" i="3"/>
  <c r="M65" i="2"/>
  <c r="N65" i="2" s="1"/>
  <c r="E66" i="2"/>
  <c r="P64" i="2"/>
  <c r="Q64" i="2" s="1"/>
  <c r="O64" i="2"/>
  <c r="K67" i="3" l="1"/>
  <c r="M67" i="3" s="1"/>
  <c r="L67" i="3"/>
  <c r="I69" i="3"/>
  <c r="J68" i="3"/>
  <c r="S65" i="2"/>
  <c r="E67" i="2"/>
  <c r="M66" i="2"/>
  <c r="N66" i="2" s="1"/>
  <c r="P65" i="2"/>
  <c r="Q65" i="2" s="1"/>
  <c r="O65" i="2"/>
  <c r="L68" i="3" l="1"/>
  <c r="K68" i="3"/>
  <c r="M68" i="3" s="1"/>
  <c r="I70" i="3"/>
  <c r="J69" i="3"/>
  <c r="O66" i="2"/>
  <c r="P66" i="2"/>
  <c r="Q66" i="2" s="1"/>
  <c r="M67" i="2"/>
  <c r="N67" i="2" s="1"/>
  <c r="E68" i="2"/>
  <c r="S66" i="2"/>
  <c r="L69" i="3" l="1"/>
  <c r="K69" i="3"/>
  <c r="M69" i="3" s="1"/>
  <c r="J70" i="3"/>
  <c r="I71" i="3"/>
  <c r="O67" i="2"/>
  <c r="P67" i="2"/>
  <c r="Q67" i="2" s="1"/>
  <c r="S67" i="2"/>
  <c r="M68" i="2"/>
  <c r="N68" i="2" s="1"/>
  <c r="E69" i="2"/>
  <c r="J71" i="3" l="1"/>
  <c r="I72" i="3"/>
  <c r="L70" i="3"/>
  <c r="K70" i="3"/>
  <c r="M70" i="3" s="1"/>
  <c r="P68" i="2"/>
  <c r="Q68" i="2" s="1"/>
  <c r="O68" i="2"/>
  <c r="S68" i="2"/>
  <c r="M69" i="2"/>
  <c r="N69" i="2" s="1"/>
  <c r="E70" i="2"/>
  <c r="J72" i="3" l="1"/>
  <c r="I73" i="3"/>
  <c r="L71" i="3"/>
  <c r="K71" i="3"/>
  <c r="M71" i="3" s="1"/>
  <c r="S69" i="2"/>
  <c r="M70" i="2"/>
  <c r="N70" i="2" s="1"/>
  <c r="S70" i="2" s="1"/>
  <c r="E71" i="2"/>
  <c r="P69" i="2"/>
  <c r="Q69" i="2" s="1"/>
  <c r="O69" i="2"/>
  <c r="J73" i="3" l="1"/>
  <c r="I74" i="3"/>
  <c r="K72" i="3"/>
  <c r="M72" i="3" s="1"/>
  <c r="L72" i="3"/>
  <c r="M71" i="2"/>
  <c r="N71" i="2" s="1"/>
  <c r="S71" i="2" s="1"/>
  <c r="E72" i="2"/>
  <c r="P70" i="2"/>
  <c r="Q70" i="2" s="1"/>
  <c r="O70" i="2"/>
  <c r="I75" i="3" l="1"/>
  <c r="J74" i="3"/>
  <c r="K73" i="3"/>
  <c r="M73" i="3" s="1"/>
  <c r="L73" i="3"/>
  <c r="M72" i="2"/>
  <c r="N72" i="2" s="1"/>
  <c r="S72" i="2" s="1"/>
  <c r="E73" i="2"/>
  <c r="P71" i="2"/>
  <c r="Q71" i="2" s="1"/>
  <c r="O71" i="2"/>
  <c r="K74" i="3" l="1"/>
  <c r="M74" i="3" s="1"/>
  <c r="L74" i="3"/>
  <c r="I76" i="3"/>
  <c r="J75" i="3"/>
  <c r="E74" i="2"/>
  <c r="M73" i="2"/>
  <c r="N73" i="2" s="1"/>
  <c r="S73" i="2" s="1"/>
  <c r="P72" i="2"/>
  <c r="Q72" i="2" s="1"/>
  <c r="O72" i="2"/>
  <c r="L75" i="3" l="1"/>
  <c r="K75" i="3"/>
  <c r="M75" i="3" s="1"/>
  <c r="I77" i="3"/>
  <c r="J76" i="3"/>
  <c r="P73" i="2"/>
  <c r="Q73" i="2" s="1"/>
  <c r="O73" i="2"/>
  <c r="E75" i="2"/>
  <c r="M74" i="2"/>
  <c r="N74" i="2" s="1"/>
  <c r="L76" i="3" l="1"/>
  <c r="K76" i="3"/>
  <c r="M76" i="3" s="1"/>
  <c r="I78" i="3"/>
  <c r="J77" i="3"/>
  <c r="O74" i="2"/>
  <c r="P74" i="2"/>
  <c r="Q74" i="2" s="1"/>
  <c r="S74" i="2"/>
  <c r="M75" i="2"/>
  <c r="N75" i="2" s="1"/>
  <c r="E76" i="2"/>
  <c r="J78" i="3" l="1"/>
  <c r="I79" i="3"/>
  <c r="L77" i="3"/>
  <c r="K77" i="3"/>
  <c r="M77" i="3" s="1"/>
  <c r="M76" i="2"/>
  <c r="N76" i="2" s="1"/>
  <c r="E77" i="2"/>
  <c r="S75" i="2"/>
  <c r="O75" i="2"/>
  <c r="P75" i="2"/>
  <c r="Q75" i="2" s="1"/>
  <c r="L78" i="3" l="1"/>
  <c r="K78" i="3"/>
  <c r="M78" i="3" s="1"/>
  <c r="J79" i="3"/>
  <c r="I80" i="3"/>
  <c r="S76" i="2"/>
  <c r="M77" i="2"/>
  <c r="N77" i="2" s="1"/>
  <c r="E78" i="2"/>
  <c r="P76" i="2"/>
  <c r="Q76" i="2" s="1"/>
  <c r="O76" i="2"/>
  <c r="J80" i="3" l="1"/>
  <c r="I81" i="3"/>
  <c r="L79" i="3"/>
  <c r="K79" i="3"/>
  <c r="M79" i="3" s="1"/>
  <c r="S77" i="2"/>
  <c r="M78" i="2"/>
  <c r="N78" i="2" s="1"/>
  <c r="S78" i="2" s="1"/>
  <c r="E79" i="2"/>
  <c r="P77" i="2"/>
  <c r="Q77" i="2" s="1"/>
  <c r="O77" i="2"/>
  <c r="I82" i="3" l="1"/>
  <c r="J81" i="3"/>
  <c r="L80" i="3"/>
  <c r="K80" i="3"/>
  <c r="M80" i="3" s="1"/>
  <c r="M79" i="2"/>
  <c r="N79" i="2" s="1"/>
  <c r="S79" i="2" s="1"/>
  <c r="E80" i="2"/>
  <c r="P78" i="2"/>
  <c r="Q78" i="2" s="1"/>
  <c r="O78" i="2"/>
  <c r="K81" i="3" l="1"/>
  <c r="M81" i="3" s="1"/>
  <c r="L81" i="3"/>
  <c r="I83" i="3"/>
  <c r="J82" i="3"/>
  <c r="M80" i="2"/>
  <c r="N80" i="2" s="1"/>
  <c r="S80" i="2" s="1"/>
  <c r="E81" i="2"/>
  <c r="P79" i="2"/>
  <c r="Q79" i="2" s="1"/>
  <c r="O79" i="2"/>
  <c r="I84" i="3" l="1"/>
  <c r="J83" i="3"/>
  <c r="K82" i="3"/>
  <c r="M82" i="3" s="1"/>
  <c r="L82" i="3"/>
  <c r="E82" i="2"/>
  <c r="M81" i="2"/>
  <c r="N81" i="2" s="1"/>
  <c r="S81" i="2" s="1"/>
  <c r="P80" i="2"/>
  <c r="Q80" i="2" s="1"/>
  <c r="O80" i="2"/>
  <c r="L83" i="3" l="1"/>
  <c r="K83" i="3"/>
  <c r="M83" i="3" s="1"/>
  <c r="I85" i="3"/>
  <c r="J84" i="3"/>
  <c r="P81" i="2"/>
  <c r="Q81" i="2" s="1"/>
  <c r="O81" i="2"/>
  <c r="E83" i="2"/>
  <c r="M82" i="2"/>
  <c r="N82" i="2" s="1"/>
  <c r="L84" i="3" l="1"/>
  <c r="K84" i="3"/>
  <c r="M84" i="3" s="1"/>
  <c r="J85" i="3"/>
  <c r="I86" i="3"/>
  <c r="P82" i="2"/>
  <c r="Q82" i="2" s="1"/>
  <c r="O82" i="2"/>
  <c r="M83" i="2"/>
  <c r="N83" i="2" s="1"/>
  <c r="E84" i="2"/>
  <c r="S82" i="2"/>
  <c r="L85" i="3" l="1"/>
  <c r="K85" i="3"/>
  <c r="M85" i="3" s="1"/>
  <c r="J86" i="3"/>
  <c r="I87" i="3"/>
  <c r="S83" i="2"/>
  <c r="M84" i="2"/>
  <c r="N84" i="2" s="1"/>
  <c r="E85" i="2"/>
  <c r="O83" i="2"/>
  <c r="P83" i="2"/>
  <c r="Q83" i="2" s="1"/>
  <c r="J87" i="3" l="1"/>
  <c r="I88" i="3"/>
  <c r="L86" i="3"/>
  <c r="K86" i="3"/>
  <c r="M86" i="3" s="1"/>
  <c r="P84" i="2"/>
  <c r="Q84" i="2" s="1"/>
  <c r="O84" i="2"/>
  <c r="S84" i="2"/>
  <c r="M85" i="2"/>
  <c r="N85" i="2" s="1"/>
  <c r="E86" i="2"/>
  <c r="J88" i="3" l="1"/>
  <c r="I89" i="3"/>
  <c r="L87" i="3"/>
  <c r="K87" i="3"/>
  <c r="M87" i="3" s="1"/>
  <c r="M86" i="2"/>
  <c r="N86" i="2" s="1"/>
  <c r="S86" i="2" s="1"/>
  <c r="E87" i="2"/>
  <c r="P85" i="2"/>
  <c r="Q85" i="2" s="1"/>
  <c r="O85" i="2"/>
  <c r="S85" i="2"/>
  <c r="I90" i="3" l="1"/>
  <c r="J89" i="3"/>
  <c r="K88" i="3"/>
  <c r="M88" i="3" s="1"/>
  <c r="L88" i="3"/>
  <c r="P86" i="2"/>
  <c r="Q86" i="2" s="1"/>
  <c r="O86" i="2"/>
  <c r="E88" i="2"/>
  <c r="M87" i="2"/>
  <c r="N87" i="2" s="1"/>
  <c r="K89" i="3" l="1"/>
  <c r="M89" i="3" s="1"/>
  <c r="L89" i="3"/>
  <c r="I91" i="3"/>
  <c r="J90" i="3"/>
  <c r="P87" i="2"/>
  <c r="Q87" i="2" s="1"/>
  <c r="O87" i="2"/>
  <c r="M88" i="2"/>
  <c r="N88" i="2" s="1"/>
  <c r="S88" i="2" s="1"/>
  <c r="E89" i="2"/>
  <c r="S87" i="2"/>
  <c r="K90" i="3" l="1"/>
  <c r="M90" i="3" s="1"/>
  <c r="L90" i="3"/>
  <c r="I92" i="3"/>
  <c r="J91" i="3"/>
  <c r="E90" i="2"/>
  <c r="M89" i="2"/>
  <c r="N89" i="2" s="1"/>
  <c r="S89" i="2" s="1"/>
  <c r="O88" i="2"/>
  <c r="P88" i="2"/>
  <c r="Q88" i="2" s="1"/>
  <c r="L91" i="3" l="1"/>
  <c r="K91" i="3"/>
  <c r="M91" i="3" s="1"/>
  <c r="I93" i="3"/>
  <c r="J92" i="3"/>
  <c r="P89" i="2"/>
  <c r="Q89" i="2" s="1"/>
  <c r="O89" i="2"/>
  <c r="M90" i="2"/>
  <c r="N90" i="2" s="1"/>
  <c r="E91" i="2"/>
  <c r="L92" i="3" l="1"/>
  <c r="K92" i="3"/>
  <c r="M92" i="3" s="1"/>
  <c r="J93" i="3"/>
  <c r="I94" i="3"/>
  <c r="O90" i="2"/>
  <c r="P90" i="2"/>
  <c r="Q90" i="2" s="1"/>
  <c r="S90" i="2"/>
  <c r="M91" i="2"/>
  <c r="N91" i="2" s="1"/>
  <c r="S91" i="2" s="1"/>
  <c r="E92" i="2"/>
  <c r="J94" i="3" l="1"/>
  <c r="I95" i="3"/>
  <c r="L93" i="3"/>
  <c r="K93" i="3"/>
  <c r="M93" i="3" s="1"/>
  <c r="P91" i="2"/>
  <c r="Q91" i="2" s="1"/>
  <c r="O91" i="2"/>
  <c r="M92" i="2"/>
  <c r="N92" i="2" s="1"/>
  <c r="E93" i="2"/>
  <c r="J95" i="3" l="1"/>
  <c r="I96" i="3"/>
  <c r="L94" i="3"/>
  <c r="K94" i="3"/>
  <c r="M94" i="3" s="1"/>
  <c r="P92" i="2"/>
  <c r="Q92" i="2" s="1"/>
  <c r="O92" i="2"/>
  <c r="M93" i="2"/>
  <c r="N93" i="2" s="1"/>
  <c r="E94" i="2"/>
  <c r="S92" i="2"/>
  <c r="J96" i="3" l="1"/>
  <c r="I97" i="3"/>
  <c r="L95" i="3"/>
  <c r="K95" i="3"/>
  <c r="M95" i="3" s="1"/>
  <c r="M94" i="2"/>
  <c r="N94" i="2" s="1"/>
  <c r="S94" i="2" s="1"/>
  <c r="E95" i="2"/>
  <c r="P93" i="2"/>
  <c r="Q93" i="2" s="1"/>
  <c r="O93" i="2"/>
  <c r="S93" i="2"/>
  <c r="I98" i="3" l="1"/>
  <c r="J97" i="3"/>
  <c r="K96" i="3"/>
  <c r="M96" i="3" s="1"/>
  <c r="L96" i="3"/>
  <c r="E96" i="2"/>
  <c r="M95" i="2"/>
  <c r="N95" i="2" s="1"/>
  <c r="P94" i="2"/>
  <c r="Q94" i="2" s="1"/>
  <c r="O94" i="2"/>
  <c r="K97" i="3" l="1"/>
  <c r="M97" i="3" s="1"/>
  <c r="L97" i="3"/>
  <c r="I99" i="3"/>
  <c r="J98" i="3"/>
  <c r="P95" i="2"/>
  <c r="Q95" i="2" s="1"/>
  <c r="O95" i="2"/>
  <c r="S95" i="2"/>
  <c r="M96" i="2"/>
  <c r="N96" i="2" s="1"/>
  <c r="E97" i="2"/>
  <c r="K98" i="3" l="1"/>
  <c r="M98" i="3" s="1"/>
  <c r="L98" i="3"/>
  <c r="I100" i="3"/>
  <c r="J99" i="3"/>
  <c r="E98" i="2"/>
  <c r="M97" i="2"/>
  <c r="N97" i="2" s="1"/>
  <c r="O96" i="2"/>
  <c r="P96" i="2"/>
  <c r="Q96" i="2" s="1"/>
  <c r="S96" i="2"/>
  <c r="L99" i="3" l="1"/>
  <c r="K99" i="3"/>
  <c r="M99" i="3" s="1"/>
  <c r="I101" i="3"/>
  <c r="J100" i="3"/>
  <c r="S97" i="2"/>
  <c r="P97" i="2"/>
  <c r="Q97" i="2" s="1"/>
  <c r="O97" i="2"/>
  <c r="M98" i="2"/>
  <c r="N98" i="2" s="1"/>
  <c r="S98" i="2" s="1"/>
  <c r="E99" i="2"/>
  <c r="L100" i="3" l="1"/>
  <c r="K100" i="3"/>
  <c r="M100" i="3" s="1"/>
  <c r="J101" i="3"/>
  <c r="I102" i="3"/>
  <c r="M99" i="2"/>
  <c r="N99" i="2" s="1"/>
  <c r="E100" i="2"/>
  <c r="O98" i="2"/>
  <c r="P98" i="2"/>
  <c r="Q98" i="2" s="1"/>
  <c r="J102" i="3" l="1"/>
  <c r="I103" i="3"/>
  <c r="L101" i="3"/>
  <c r="K101" i="3"/>
  <c r="M101" i="3" s="1"/>
  <c r="S99" i="2"/>
  <c r="M100" i="2"/>
  <c r="N100" i="2" s="1"/>
  <c r="S100" i="2" s="1"/>
  <c r="E101" i="2"/>
  <c r="P99" i="2"/>
  <c r="Q99" i="2" s="1"/>
  <c r="O99" i="2"/>
  <c r="I104" i="3" l="1"/>
  <c r="J103" i="3"/>
  <c r="L102" i="3"/>
  <c r="K102" i="3"/>
  <c r="M102" i="3" s="1"/>
  <c r="M101" i="2"/>
  <c r="N101" i="2" s="1"/>
  <c r="S101" i="2" s="1"/>
  <c r="E102" i="2"/>
  <c r="P100" i="2"/>
  <c r="Q100" i="2" s="1"/>
  <c r="O100" i="2"/>
  <c r="J104" i="3" l="1"/>
  <c r="I105" i="3"/>
  <c r="L103" i="3"/>
  <c r="K103" i="3"/>
  <c r="M103" i="3" s="1"/>
  <c r="M102" i="2"/>
  <c r="N102" i="2" s="1"/>
  <c r="S102" i="2" s="1"/>
  <c r="E103" i="2"/>
  <c r="P101" i="2"/>
  <c r="Q101" i="2" s="1"/>
  <c r="O101" i="2"/>
  <c r="I106" i="3" l="1"/>
  <c r="J105" i="3"/>
  <c r="K104" i="3"/>
  <c r="M104" i="3" s="1"/>
  <c r="L104" i="3"/>
  <c r="E104" i="2"/>
  <c r="M103" i="2"/>
  <c r="N103" i="2" s="1"/>
  <c r="S103" i="2" s="1"/>
  <c r="P102" i="2"/>
  <c r="Q102" i="2" s="1"/>
  <c r="O102" i="2"/>
  <c r="L105" i="3" l="1"/>
  <c r="K105" i="3"/>
  <c r="M105" i="3" s="1"/>
  <c r="I107" i="3"/>
  <c r="J106" i="3"/>
  <c r="P103" i="2"/>
  <c r="Q103" i="2" s="1"/>
  <c r="O103" i="2"/>
  <c r="M104" i="2"/>
  <c r="N104" i="2" s="1"/>
  <c r="S104" i="2" s="1"/>
  <c r="E105" i="2"/>
  <c r="K106" i="3" l="1"/>
  <c r="M106" i="3" s="1"/>
  <c r="L106" i="3"/>
  <c r="J107" i="3"/>
  <c r="I108" i="3"/>
  <c r="E106" i="2"/>
  <c r="M105" i="2"/>
  <c r="N105" i="2" s="1"/>
  <c r="S105" i="2" s="1"/>
  <c r="O104" i="2"/>
  <c r="P104" i="2"/>
  <c r="Q104" i="2" s="1"/>
  <c r="I109" i="3" l="1"/>
  <c r="J108" i="3"/>
  <c r="L107" i="3"/>
  <c r="K107" i="3"/>
  <c r="M107" i="3" s="1"/>
  <c r="P105" i="2"/>
  <c r="Q105" i="2" s="1"/>
  <c r="O105" i="2"/>
  <c r="M106" i="2"/>
  <c r="N106" i="2" s="1"/>
  <c r="E107" i="2"/>
  <c r="L108" i="3" l="1"/>
  <c r="K108" i="3"/>
  <c r="M108" i="3" s="1"/>
  <c r="J109" i="3"/>
  <c r="I110" i="3"/>
  <c r="M107" i="2"/>
  <c r="N107" i="2" s="1"/>
  <c r="E108" i="2"/>
  <c r="O106" i="2"/>
  <c r="P106" i="2"/>
  <c r="Q106" i="2" s="1"/>
  <c r="S106" i="2"/>
  <c r="J110" i="3" l="1"/>
  <c r="I111" i="3"/>
  <c r="L109" i="3"/>
  <c r="K109" i="3"/>
  <c r="M109" i="3" s="1"/>
  <c r="S107" i="2"/>
  <c r="M108" i="2"/>
  <c r="N108" i="2" s="1"/>
  <c r="S108" i="2" s="1"/>
  <c r="E109" i="2"/>
  <c r="P107" i="2"/>
  <c r="Q107" i="2" s="1"/>
  <c r="O107" i="2"/>
  <c r="I112" i="3" l="1"/>
  <c r="J111" i="3"/>
  <c r="L110" i="3"/>
  <c r="K110" i="3"/>
  <c r="M110" i="3" s="1"/>
  <c r="M109" i="2"/>
  <c r="N109" i="2" s="1"/>
  <c r="S109" i="2" s="1"/>
  <c r="E110" i="2"/>
  <c r="P108" i="2"/>
  <c r="Q108" i="2" s="1"/>
  <c r="O108" i="2"/>
  <c r="L111" i="3" l="1"/>
  <c r="K111" i="3"/>
  <c r="M111" i="3" s="1"/>
  <c r="J112" i="3"/>
  <c r="I113" i="3"/>
  <c r="M110" i="2"/>
  <c r="N110" i="2" s="1"/>
  <c r="E111" i="2"/>
  <c r="P109" i="2"/>
  <c r="Q109" i="2" s="1"/>
  <c r="O109" i="2"/>
  <c r="I114" i="3" l="1"/>
  <c r="J113" i="3"/>
  <c r="K112" i="3"/>
  <c r="M112" i="3" s="1"/>
  <c r="L112" i="3"/>
  <c r="S110" i="2"/>
  <c r="E112" i="2"/>
  <c r="M111" i="2"/>
  <c r="N111" i="2" s="1"/>
  <c r="S111" i="2" s="1"/>
  <c r="P110" i="2"/>
  <c r="Q110" i="2" s="1"/>
  <c r="O110" i="2"/>
  <c r="L113" i="3" l="1"/>
  <c r="K113" i="3"/>
  <c r="M113" i="3" s="1"/>
  <c r="I115" i="3"/>
  <c r="J114" i="3"/>
  <c r="P111" i="2"/>
  <c r="Q111" i="2" s="1"/>
  <c r="O111" i="2"/>
  <c r="M112" i="2"/>
  <c r="N112" i="2" s="1"/>
  <c r="E113" i="2"/>
  <c r="K114" i="3" l="1"/>
  <c r="M114" i="3" s="1"/>
  <c r="L114" i="3"/>
  <c r="J115" i="3"/>
  <c r="I116" i="3"/>
  <c r="O112" i="2"/>
  <c r="P112" i="2"/>
  <c r="Q112" i="2" s="1"/>
  <c r="S112" i="2"/>
  <c r="E114" i="2"/>
  <c r="M113" i="2"/>
  <c r="N113" i="2" s="1"/>
  <c r="S113" i="2" s="1"/>
  <c r="L115" i="3" l="1"/>
  <c r="K115" i="3"/>
  <c r="M115" i="3" s="1"/>
  <c r="I117" i="3"/>
  <c r="J116" i="3"/>
  <c r="M114" i="2"/>
  <c r="N114" i="2" s="1"/>
  <c r="S114" i="2" s="1"/>
  <c r="E115" i="2"/>
  <c r="P113" i="2"/>
  <c r="Q113" i="2" s="1"/>
  <c r="O113" i="2"/>
  <c r="L116" i="3" l="1"/>
  <c r="K116" i="3"/>
  <c r="M116" i="3" s="1"/>
  <c r="J117" i="3"/>
  <c r="I118" i="3"/>
  <c r="M115" i="2"/>
  <c r="N115" i="2" s="1"/>
  <c r="S115" i="2" s="1"/>
  <c r="E116" i="2"/>
  <c r="O114" i="2"/>
  <c r="P114" i="2"/>
  <c r="Q114" i="2" s="1"/>
  <c r="J118" i="3" l="1"/>
  <c r="I119" i="3"/>
  <c r="L117" i="3"/>
  <c r="K117" i="3"/>
  <c r="M117" i="3" s="1"/>
  <c r="M116" i="2"/>
  <c r="N116" i="2" s="1"/>
  <c r="S116" i="2" s="1"/>
  <c r="E117" i="2"/>
  <c r="P115" i="2"/>
  <c r="Q115" i="2" s="1"/>
  <c r="O115" i="2"/>
  <c r="I120" i="3" l="1"/>
  <c r="J119" i="3"/>
  <c r="L118" i="3"/>
  <c r="K118" i="3"/>
  <c r="M118" i="3" s="1"/>
  <c r="M117" i="2"/>
  <c r="N117" i="2" s="1"/>
  <c r="S117" i="2" s="1"/>
  <c r="E118" i="2"/>
  <c r="P116" i="2"/>
  <c r="Q116" i="2" s="1"/>
  <c r="O116" i="2"/>
  <c r="L119" i="3" l="1"/>
  <c r="K119" i="3"/>
  <c r="M119" i="3" s="1"/>
  <c r="J120" i="3"/>
  <c r="I121" i="3"/>
  <c r="M118" i="2"/>
  <c r="N118" i="2" s="1"/>
  <c r="S118" i="2" s="1"/>
  <c r="E119" i="2"/>
  <c r="P117" i="2"/>
  <c r="Q117" i="2" s="1"/>
  <c r="O117" i="2"/>
  <c r="K120" i="3" l="1"/>
  <c r="M120" i="3" s="1"/>
  <c r="L120" i="3"/>
  <c r="I122" i="3"/>
  <c r="J121" i="3"/>
  <c r="E120" i="2"/>
  <c r="M119" i="2"/>
  <c r="N119" i="2" s="1"/>
  <c r="S119" i="2" s="1"/>
  <c r="P118" i="2"/>
  <c r="Q118" i="2" s="1"/>
  <c r="O118" i="2"/>
  <c r="L121" i="3" l="1"/>
  <c r="K121" i="3"/>
  <c r="M121" i="3" s="1"/>
  <c r="I123" i="3"/>
  <c r="J122" i="3"/>
  <c r="P119" i="2"/>
  <c r="Q119" i="2" s="1"/>
  <c r="O119" i="2"/>
  <c r="M120" i="2"/>
  <c r="N120" i="2" s="1"/>
  <c r="S120" i="2" s="1"/>
  <c r="E121" i="2"/>
  <c r="K122" i="3" l="1"/>
  <c r="M122" i="3" s="1"/>
  <c r="L122" i="3"/>
  <c r="J123" i="3"/>
  <c r="I124" i="3"/>
  <c r="E122" i="2"/>
  <c r="M121" i="2"/>
  <c r="N121" i="2" s="1"/>
  <c r="O120" i="2"/>
  <c r="P120" i="2"/>
  <c r="Q120" i="2" s="1"/>
  <c r="I125" i="3" l="1"/>
  <c r="J124" i="3"/>
  <c r="L123" i="3"/>
  <c r="K123" i="3"/>
  <c r="M123" i="3" s="1"/>
  <c r="M122" i="2"/>
  <c r="N122" i="2" s="1"/>
  <c r="S122" i="2" s="1"/>
  <c r="E123" i="2"/>
  <c r="S121" i="2"/>
  <c r="P121" i="2"/>
  <c r="Q121" i="2" s="1"/>
  <c r="O121" i="2"/>
  <c r="L124" i="3" l="1"/>
  <c r="K124" i="3"/>
  <c r="M124" i="3" s="1"/>
  <c r="J125" i="3"/>
  <c r="I126" i="3"/>
  <c r="M123" i="2"/>
  <c r="N123" i="2" s="1"/>
  <c r="S123" i="2" s="1"/>
  <c r="E124" i="2"/>
  <c r="O122" i="2"/>
  <c r="P122" i="2"/>
  <c r="Q122" i="2" s="1"/>
  <c r="J126" i="3" l="1"/>
  <c r="I127" i="3"/>
  <c r="L125" i="3"/>
  <c r="K125" i="3"/>
  <c r="M125" i="3" s="1"/>
  <c r="M124" i="2"/>
  <c r="N124" i="2" s="1"/>
  <c r="S124" i="2" s="1"/>
  <c r="E125" i="2"/>
  <c r="P123" i="2"/>
  <c r="Q123" i="2" s="1"/>
  <c r="O123" i="2"/>
  <c r="I128" i="3" l="1"/>
  <c r="J127" i="3"/>
  <c r="L126" i="3"/>
  <c r="K126" i="3"/>
  <c r="M126" i="3" s="1"/>
  <c r="M125" i="2"/>
  <c r="N125" i="2" s="1"/>
  <c r="S125" i="2" s="1"/>
  <c r="E126" i="2"/>
  <c r="P124" i="2"/>
  <c r="Q124" i="2" s="1"/>
  <c r="O124" i="2"/>
  <c r="L127" i="3" l="1"/>
  <c r="K127" i="3"/>
  <c r="M127" i="3" s="1"/>
  <c r="J128" i="3"/>
  <c r="I129" i="3"/>
  <c r="M126" i="2"/>
  <c r="N126" i="2" s="1"/>
  <c r="E127" i="2"/>
  <c r="P125" i="2"/>
  <c r="Q125" i="2" s="1"/>
  <c r="O125" i="2"/>
  <c r="I130" i="3" l="1"/>
  <c r="J129" i="3"/>
  <c r="K128" i="3"/>
  <c r="M128" i="3" s="1"/>
  <c r="L128" i="3"/>
  <c r="S126" i="2"/>
  <c r="E128" i="2"/>
  <c r="M127" i="2"/>
  <c r="N127" i="2" s="1"/>
  <c r="S127" i="2" s="1"/>
  <c r="P126" i="2"/>
  <c r="Q126" i="2" s="1"/>
  <c r="O126" i="2"/>
  <c r="L129" i="3" l="1"/>
  <c r="K129" i="3"/>
  <c r="M129" i="3" s="1"/>
  <c r="I131" i="3"/>
  <c r="J130" i="3"/>
  <c r="M128" i="2"/>
  <c r="N128" i="2" s="1"/>
  <c r="S128" i="2" s="1"/>
  <c r="E129" i="2"/>
  <c r="P127" i="2"/>
  <c r="Q127" i="2" s="1"/>
  <c r="O127" i="2"/>
  <c r="K130" i="3" l="1"/>
  <c r="M130" i="3" s="1"/>
  <c r="L130" i="3"/>
  <c r="J131" i="3"/>
  <c r="I132" i="3"/>
  <c r="E130" i="2"/>
  <c r="M129" i="2"/>
  <c r="N129" i="2" s="1"/>
  <c r="S129" i="2" s="1"/>
  <c r="O128" i="2"/>
  <c r="P128" i="2"/>
  <c r="Q128" i="2" s="1"/>
  <c r="I133" i="3" l="1"/>
  <c r="J132" i="3"/>
  <c r="L131" i="3"/>
  <c r="K131" i="3"/>
  <c r="M131" i="3" s="1"/>
  <c r="P129" i="2"/>
  <c r="Q129" i="2" s="1"/>
  <c r="O129" i="2"/>
  <c r="M130" i="2"/>
  <c r="N130" i="2" s="1"/>
  <c r="E131" i="2"/>
  <c r="L132" i="3" l="1"/>
  <c r="K132" i="3"/>
  <c r="M132" i="3" s="1"/>
  <c r="J133" i="3"/>
  <c r="I134" i="3"/>
  <c r="O130" i="2"/>
  <c r="P130" i="2"/>
  <c r="Q130" i="2" s="1"/>
  <c r="M131" i="2"/>
  <c r="N131" i="2" s="1"/>
  <c r="E132" i="2"/>
  <c r="S130" i="2"/>
  <c r="L133" i="3" l="1"/>
  <c r="K133" i="3"/>
  <c r="M133" i="3" s="1"/>
  <c r="J134" i="3"/>
  <c r="I135" i="3"/>
  <c r="M132" i="2"/>
  <c r="N132" i="2" s="1"/>
  <c r="S132" i="2" s="1"/>
  <c r="E133" i="2"/>
  <c r="P131" i="2"/>
  <c r="Q131" i="2" s="1"/>
  <c r="O131" i="2"/>
  <c r="S131" i="2"/>
  <c r="I136" i="3" l="1"/>
  <c r="J135" i="3"/>
  <c r="L134" i="3"/>
  <c r="K134" i="3"/>
  <c r="M134" i="3" s="1"/>
  <c r="M133" i="2"/>
  <c r="N133" i="2" s="1"/>
  <c r="E134" i="2"/>
  <c r="P132" i="2"/>
  <c r="Q132" i="2" s="1"/>
  <c r="O132" i="2"/>
  <c r="J136" i="3" l="1"/>
  <c r="I137" i="3"/>
  <c r="L135" i="3"/>
  <c r="K135" i="3"/>
  <c r="M135" i="3" s="1"/>
  <c r="S133" i="2"/>
  <c r="M134" i="2"/>
  <c r="N134" i="2" s="1"/>
  <c r="S134" i="2" s="1"/>
  <c r="E135" i="2"/>
  <c r="P133" i="2"/>
  <c r="Q133" i="2" s="1"/>
  <c r="O133" i="2"/>
  <c r="I138" i="3" l="1"/>
  <c r="J137" i="3"/>
  <c r="K136" i="3"/>
  <c r="M136" i="3" s="1"/>
  <c r="L136" i="3"/>
  <c r="E136" i="2"/>
  <c r="M135" i="2"/>
  <c r="N135" i="2" s="1"/>
  <c r="S135" i="2" s="1"/>
  <c r="P134" i="2"/>
  <c r="Q134" i="2" s="1"/>
  <c r="O134" i="2"/>
  <c r="L137" i="3" l="1"/>
  <c r="K137" i="3"/>
  <c r="M137" i="3" s="1"/>
  <c r="I139" i="3"/>
  <c r="J138" i="3"/>
  <c r="P135" i="2"/>
  <c r="Q135" i="2" s="1"/>
  <c r="O135" i="2"/>
  <c r="M136" i="2"/>
  <c r="N136" i="2" s="1"/>
  <c r="E137" i="2"/>
  <c r="J139" i="3" l="1"/>
  <c r="I140" i="3"/>
  <c r="K138" i="3"/>
  <c r="M138" i="3" s="1"/>
  <c r="L138" i="3"/>
  <c r="O136" i="2"/>
  <c r="P136" i="2"/>
  <c r="Q136" i="2" s="1"/>
  <c r="S136" i="2"/>
  <c r="E138" i="2"/>
  <c r="M137" i="2"/>
  <c r="N137" i="2" s="1"/>
  <c r="S137" i="2" s="1"/>
  <c r="I141" i="3" l="1"/>
  <c r="J140" i="3"/>
  <c r="L139" i="3"/>
  <c r="K139" i="3"/>
  <c r="M139" i="3" s="1"/>
  <c r="P137" i="2"/>
  <c r="Q137" i="2" s="1"/>
  <c r="O137" i="2"/>
  <c r="M138" i="2"/>
  <c r="N138" i="2" s="1"/>
  <c r="E139" i="2"/>
  <c r="L140" i="3" l="1"/>
  <c r="K140" i="3"/>
  <c r="M140" i="3" s="1"/>
  <c r="J141" i="3"/>
  <c r="I142" i="3"/>
  <c r="M139" i="2"/>
  <c r="N139" i="2" s="1"/>
  <c r="S139" i="2" s="1"/>
  <c r="E140" i="2"/>
  <c r="O138" i="2"/>
  <c r="P138" i="2"/>
  <c r="Q138" i="2" s="1"/>
  <c r="S138" i="2"/>
  <c r="L141" i="3" l="1"/>
  <c r="K141" i="3"/>
  <c r="M141" i="3" s="1"/>
  <c r="J142" i="3"/>
  <c r="I143" i="3"/>
  <c r="M140" i="2"/>
  <c r="N140" i="2" s="1"/>
  <c r="S140" i="2" s="1"/>
  <c r="E141" i="2"/>
  <c r="P139" i="2"/>
  <c r="Q139" i="2" s="1"/>
  <c r="O139" i="2"/>
  <c r="I144" i="3" l="1"/>
  <c r="J143" i="3"/>
  <c r="L142" i="3"/>
  <c r="K142" i="3"/>
  <c r="M142" i="3" s="1"/>
  <c r="M141" i="2"/>
  <c r="N141" i="2" s="1"/>
  <c r="E142" i="2"/>
  <c r="P140" i="2"/>
  <c r="Q140" i="2" s="1"/>
  <c r="O140" i="2"/>
  <c r="L143" i="3" l="1"/>
  <c r="K143" i="3"/>
  <c r="M143" i="3" s="1"/>
  <c r="J144" i="3"/>
  <c r="I145" i="3"/>
  <c r="S141" i="2"/>
  <c r="M142" i="2"/>
  <c r="N142" i="2" s="1"/>
  <c r="S142" i="2" s="1"/>
  <c r="E143" i="2"/>
  <c r="P141" i="2"/>
  <c r="Q141" i="2" s="1"/>
  <c r="O141" i="2"/>
  <c r="I146" i="3" l="1"/>
  <c r="J145" i="3"/>
  <c r="K144" i="3"/>
  <c r="M144" i="3" s="1"/>
  <c r="L144" i="3"/>
  <c r="E144" i="2"/>
  <c r="M143" i="2"/>
  <c r="N143" i="2" s="1"/>
  <c r="S143" i="2" s="1"/>
  <c r="P142" i="2"/>
  <c r="Q142" i="2" s="1"/>
  <c r="O142" i="2"/>
  <c r="L145" i="3" l="1"/>
  <c r="K145" i="3"/>
  <c r="M145" i="3" s="1"/>
  <c r="I147" i="3"/>
  <c r="J146" i="3"/>
  <c r="P143" i="2"/>
  <c r="Q143" i="2" s="1"/>
  <c r="O143" i="2"/>
  <c r="M144" i="2"/>
  <c r="N144" i="2" s="1"/>
  <c r="S144" i="2" s="1"/>
  <c r="E145" i="2"/>
  <c r="K146" i="3" l="1"/>
  <c r="M146" i="3" s="1"/>
  <c r="L146" i="3"/>
  <c r="J147" i="3"/>
  <c r="I148" i="3"/>
  <c r="E146" i="2"/>
  <c r="M145" i="2"/>
  <c r="N145" i="2" s="1"/>
  <c r="S145" i="2" s="1"/>
  <c r="O144" i="2"/>
  <c r="P144" i="2"/>
  <c r="Q144" i="2" s="1"/>
  <c r="I149" i="3" l="1"/>
  <c r="J148" i="3"/>
  <c r="L147" i="3"/>
  <c r="K147" i="3"/>
  <c r="M147" i="3" s="1"/>
  <c r="P145" i="2"/>
  <c r="Q145" i="2" s="1"/>
  <c r="O145" i="2"/>
  <c r="M146" i="2"/>
  <c r="N146" i="2" s="1"/>
  <c r="E147" i="2"/>
  <c r="L148" i="3" l="1"/>
  <c r="K148" i="3"/>
  <c r="M148" i="3" s="1"/>
  <c r="J149" i="3"/>
  <c r="I150" i="3"/>
  <c r="O146" i="2"/>
  <c r="P146" i="2"/>
  <c r="Q146" i="2" s="1"/>
  <c r="M147" i="2"/>
  <c r="N147" i="2" s="1"/>
  <c r="S147" i="2" s="1"/>
  <c r="E148" i="2"/>
  <c r="S146" i="2"/>
  <c r="J150" i="3" l="1"/>
  <c r="I151" i="3"/>
  <c r="L149" i="3"/>
  <c r="K149" i="3"/>
  <c r="M149" i="3" s="1"/>
  <c r="M148" i="2"/>
  <c r="N148" i="2" s="1"/>
  <c r="S148" i="2" s="1"/>
  <c r="E149" i="2"/>
  <c r="P147" i="2"/>
  <c r="Q147" i="2" s="1"/>
  <c r="O147" i="2"/>
  <c r="I152" i="3" l="1"/>
  <c r="J151" i="3"/>
  <c r="L150" i="3"/>
  <c r="K150" i="3"/>
  <c r="M150" i="3" s="1"/>
  <c r="M149" i="2"/>
  <c r="N149" i="2" s="1"/>
  <c r="S149" i="2" s="1"/>
  <c r="E150" i="2"/>
  <c r="P148" i="2"/>
  <c r="Q148" i="2" s="1"/>
  <c r="O148" i="2"/>
  <c r="L151" i="3" l="1"/>
  <c r="K151" i="3"/>
  <c r="M151" i="3" s="1"/>
  <c r="J152" i="3"/>
  <c r="I153" i="3"/>
  <c r="M150" i="2"/>
  <c r="N150" i="2" s="1"/>
  <c r="S150" i="2" s="1"/>
  <c r="E151" i="2"/>
  <c r="P149" i="2"/>
  <c r="Q149" i="2" s="1"/>
  <c r="O149" i="2"/>
  <c r="K152" i="3" l="1"/>
  <c r="M152" i="3" s="1"/>
  <c r="L152" i="3"/>
  <c r="I154" i="3"/>
  <c r="J153" i="3"/>
  <c r="E152" i="2"/>
  <c r="M151" i="2"/>
  <c r="N151" i="2" s="1"/>
  <c r="S151" i="2" s="1"/>
  <c r="P150" i="2"/>
  <c r="Q150" i="2" s="1"/>
  <c r="O150" i="2"/>
  <c r="L153" i="3" l="1"/>
  <c r="K153" i="3"/>
  <c r="M153" i="3" s="1"/>
  <c r="I155" i="3"/>
  <c r="J154" i="3"/>
  <c r="P151" i="2"/>
  <c r="Q151" i="2" s="1"/>
  <c r="O151" i="2"/>
  <c r="M152" i="2"/>
  <c r="N152" i="2" s="1"/>
  <c r="S152" i="2" s="1"/>
  <c r="E153" i="2"/>
  <c r="K154" i="3" l="1"/>
  <c r="M154" i="3" s="1"/>
  <c r="L154" i="3"/>
  <c r="J155" i="3"/>
  <c r="I156" i="3"/>
  <c r="E154" i="2"/>
  <c r="M153" i="2"/>
  <c r="N153" i="2" s="1"/>
  <c r="S153" i="2" s="1"/>
  <c r="O152" i="2"/>
  <c r="P152" i="2"/>
  <c r="Q152" i="2" s="1"/>
  <c r="I157" i="3" l="1"/>
  <c r="J156" i="3"/>
  <c r="L155" i="3"/>
  <c r="K155" i="3"/>
  <c r="M155" i="3" s="1"/>
  <c r="P153" i="2"/>
  <c r="Q153" i="2" s="1"/>
  <c r="O153" i="2"/>
  <c r="M154" i="2"/>
  <c r="N154" i="2" s="1"/>
  <c r="E155" i="2"/>
  <c r="L156" i="3" l="1"/>
  <c r="K156" i="3"/>
  <c r="M156" i="3" s="1"/>
  <c r="J157" i="3"/>
  <c r="I158" i="3"/>
  <c r="M155" i="2"/>
  <c r="N155" i="2" s="1"/>
  <c r="S155" i="2" s="1"/>
  <c r="E156" i="2"/>
  <c r="O154" i="2"/>
  <c r="P154" i="2"/>
  <c r="Q154" i="2" s="1"/>
  <c r="S154" i="2"/>
  <c r="J158" i="3" l="1"/>
  <c r="I159" i="3"/>
  <c r="L157" i="3"/>
  <c r="K157" i="3"/>
  <c r="M157" i="3" s="1"/>
  <c r="M156" i="2"/>
  <c r="N156" i="2" s="1"/>
  <c r="S156" i="2" s="1"/>
  <c r="E157" i="2"/>
  <c r="P155" i="2"/>
  <c r="Q155" i="2" s="1"/>
  <c r="O155" i="2"/>
  <c r="I160" i="3" l="1"/>
  <c r="J159" i="3"/>
  <c r="L158" i="3"/>
  <c r="K158" i="3"/>
  <c r="M158" i="3" s="1"/>
  <c r="M157" i="2"/>
  <c r="N157" i="2" s="1"/>
  <c r="S157" i="2" s="1"/>
  <c r="E158" i="2"/>
  <c r="P156" i="2"/>
  <c r="Q156" i="2" s="1"/>
  <c r="O156" i="2"/>
  <c r="L159" i="3" l="1"/>
  <c r="K159" i="3"/>
  <c r="M159" i="3" s="1"/>
  <c r="J160" i="3"/>
  <c r="I161" i="3"/>
  <c r="M158" i="2"/>
  <c r="N158" i="2" s="1"/>
  <c r="S158" i="2" s="1"/>
  <c r="E159" i="2"/>
  <c r="P157" i="2"/>
  <c r="Q157" i="2" s="1"/>
  <c r="O157" i="2"/>
  <c r="K160" i="3" l="1"/>
  <c r="M160" i="3" s="1"/>
  <c r="L160" i="3"/>
  <c r="I162" i="3"/>
  <c r="J161" i="3"/>
  <c r="E160" i="2"/>
  <c r="M159" i="2"/>
  <c r="N159" i="2" s="1"/>
  <c r="S159" i="2" s="1"/>
  <c r="P158" i="2"/>
  <c r="Q158" i="2" s="1"/>
  <c r="O158" i="2"/>
  <c r="L161" i="3" l="1"/>
  <c r="K161" i="3"/>
  <c r="M161" i="3" s="1"/>
  <c r="I163" i="3"/>
  <c r="J162" i="3"/>
  <c r="P159" i="2"/>
  <c r="Q159" i="2" s="1"/>
  <c r="O159" i="2"/>
  <c r="M160" i="2"/>
  <c r="N160" i="2" s="1"/>
  <c r="E161" i="2"/>
  <c r="K162" i="3" l="1"/>
  <c r="M162" i="3" s="1"/>
  <c r="L162" i="3"/>
  <c r="J163" i="3"/>
  <c r="I164" i="3"/>
  <c r="E162" i="2"/>
  <c r="M161" i="2"/>
  <c r="N161" i="2" s="1"/>
  <c r="S161" i="2" s="1"/>
  <c r="O160" i="2"/>
  <c r="P160" i="2"/>
  <c r="Q160" i="2" s="1"/>
  <c r="S160" i="2"/>
  <c r="I165" i="3" l="1"/>
  <c r="J164" i="3"/>
  <c r="L163" i="3"/>
  <c r="K163" i="3"/>
  <c r="M163" i="3" s="1"/>
  <c r="P161" i="2"/>
  <c r="Q161" i="2" s="1"/>
  <c r="O161" i="2"/>
  <c r="M162" i="2"/>
  <c r="N162" i="2" s="1"/>
  <c r="E163" i="2"/>
  <c r="L164" i="3" l="1"/>
  <c r="K164" i="3"/>
  <c r="M164" i="3" s="1"/>
  <c r="J165" i="3"/>
  <c r="I166" i="3"/>
  <c r="M163" i="2"/>
  <c r="N163" i="2" s="1"/>
  <c r="S163" i="2" s="1"/>
  <c r="E164" i="2"/>
  <c r="O162" i="2"/>
  <c r="P162" i="2"/>
  <c r="Q162" i="2" s="1"/>
  <c r="S162" i="2"/>
  <c r="L165" i="3" l="1"/>
  <c r="K165" i="3"/>
  <c r="M165" i="3" s="1"/>
  <c r="J166" i="3"/>
  <c r="I167" i="3"/>
  <c r="M164" i="2"/>
  <c r="N164" i="2" s="1"/>
  <c r="S164" i="2" s="1"/>
  <c r="E165" i="2"/>
  <c r="P163" i="2"/>
  <c r="Q163" i="2" s="1"/>
  <c r="O163" i="2"/>
  <c r="I168" i="3" l="1"/>
  <c r="J167" i="3"/>
  <c r="L166" i="3"/>
  <c r="K166" i="3"/>
  <c r="M166" i="3" s="1"/>
  <c r="M165" i="2"/>
  <c r="N165" i="2" s="1"/>
  <c r="S165" i="2" s="1"/>
  <c r="E166" i="2"/>
  <c r="P164" i="2"/>
  <c r="Q164" i="2" s="1"/>
  <c r="O164" i="2"/>
  <c r="L167" i="3" l="1"/>
  <c r="K167" i="3"/>
  <c r="M167" i="3" s="1"/>
  <c r="J168" i="3"/>
  <c r="I169" i="3"/>
  <c r="M166" i="2"/>
  <c r="N166" i="2" s="1"/>
  <c r="S166" i="2" s="1"/>
  <c r="E167" i="2"/>
  <c r="P165" i="2"/>
  <c r="Q165" i="2" s="1"/>
  <c r="O165" i="2"/>
  <c r="I170" i="3" l="1"/>
  <c r="J169" i="3"/>
  <c r="K168" i="3"/>
  <c r="M168" i="3" s="1"/>
  <c r="L168" i="3"/>
  <c r="E168" i="2"/>
  <c r="M167" i="2"/>
  <c r="N167" i="2" s="1"/>
  <c r="S167" i="2" s="1"/>
  <c r="P166" i="2"/>
  <c r="Q166" i="2" s="1"/>
  <c r="O166" i="2"/>
  <c r="L169" i="3" l="1"/>
  <c r="K169" i="3"/>
  <c r="M169" i="3" s="1"/>
  <c r="I171" i="3"/>
  <c r="J170" i="3"/>
  <c r="P167" i="2"/>
  <c r="Q167" i="2" s="1"/>
  <c r="O167" i="2"/>
  <c r="M168" i="2"/>
  <c r="N168" i="2" s="1"/>
  <c r="E169" i="2"/>
  <c r="K170" i="3" l="1"/>
  <c r="M170" i="3" s="1"/>
  <c r="L170" i="3"/>
  <c r="J171" i="3"/>
  <c r="I172" i="3"/>
  <c r="O168" i="2"/>
  <c r="P168" i="2"/>
  <c r="Q168" i="2" s="1"/>
  <c r="S168" i="2"/>
  <c r="E170" i="2"/>
  <c r="M169" i="2"/>
  <c r="N169" i="2" s="1"/>
  <c r="L171" i="3" l="1"/>
  <c r="K171" i="3"/>
  <c r="M171" i="3" s="1"/>
  <c r="I173" i="3"/>
  <c r="J172" i="3"/>
  <c r="P169" i="2"/>
  <c r="Q169" i="2" s="1"/>
  <c r="O169" i="2"/>
  <c r="M170" i="2"/>
  <c r="N170" i="2" s="1"/>
  <c r="E171" i="2"/>
  <c r="S169" i="2"/>
  <c r="L172" i="3" l="1"/>
  <c r="K172" i="3"/>
  <c r="M172" i="3" s="1"/>
  <c r="J173" i="3"/>
  <c r="I174" i="3"/>
  <c r="O170" i="2"/>
  <c r="P170" i="2"/>
  <c r="Q170" i="2" s="1"/>
  <c r="S170" i="2"/>
  <c r="M171" i="2"/>
  <c r="N171" i="2" s="1"/>
  <c r="E172" i="2"/>
  <c r="J174" i="3" l="1"/>
  <c r="I175" i="3"/>
  <c r="L173" i="3"/>
  <c r="K173" i="3"/>
  <c r="M173" i="3" s="1"/>
  <c r="M172" i="2"/>
  <c r="N172" i="2" s="1"/>
  <c r="S172" i="2" s="1"/>
  <c r="E173" i="2"/>
  <c r="P171" i="2"/>
  <c r="Q171" i="2" s="1"/>
  <c r="O171" i="2"/>
  <c r="S171" i="2"/>
  <c r="I176" i="3" l="1"/>
  <c r="J175" i="3"/>
  <c r="L174" i="3"/>
  <c r="K174" i="3"/>
  <c r="M174" i="3" s="1"/>
  <c r="M173" i="2"/>
  <c r="N173" i="2" s="1"/>
  <c r="S173" i="2" s="1"/>
  <c r="E174" i="2"/>
  <c r="P172" i="2"/>
  <c r="Q172" i="2" s="1"/>
  <c r="O172" i="2"/>
  <c r="L175" i="3" l="1"/>
  <c r="K175" i="3"/>
  <c r="M175" i="3" s="1"/>
  <c r="J176" i="3"/>
  <c r="I177" i="3"/>
  <c r="M174" i="2"/>
  <c r="N174" i="2" s="1"/>
  <c r="S174" i="2" s="1"/>
  <c r="E175" i="2"/>
  <c r="P173" i="2"/>
  <c r="Q173" i="2" s="1"/>
  <c r="O173" i="2"/>
  <c r="I178" i="3" l="1"/>
  <c r="J177" i="3"/>
  <c r="K176" i="3"/>
  <c r="M176" i="3" s="1"/>
  <c r="L176" i="3"/>
  <c r="E176" i="2"/>
  <c r="M175" i="2"/>
  <c r="N175" i="2" s="1"/>
  <c r="S175" i="2" s="1"/>
  <c r="P174" i="2"/>
  <c r="Q174" i="2" s="1"/>
  <c r="O174" i="2"/>
  <c r="L177" i="3" l="1"/>
  <c r="K177" i="3"/>
  <c r="M177" i="3" s="1"/>
  <c r="I179" i="3"/>
  <c r="J178" i="3"/>
  <c r="P175" i="2"/>
  <c r="Q175" i="2" s="1"/>
  <c r="O175" i="2"/>
  <c r="M176" i="2"/>
  <c r="N176" i="2" s="1"/>
  <c r="E177" i="2"/>
  <c r="J179" i="3" l="1"/>
  <c r="I180" i="3"/>
  <c r="K178" i="3"/>
  <c r="M178" i="3" s="1"/>
  <c r="L178" i="3"/>
  <c r="E178" i="2"/>
  <c r="M177" i="2"/>
  <c r="N177" i="2" s="1"/>
  <c r="S177" i="2" s="1"/>
  <c r="O176" i="2"/>
  <c r="P176" i="2"/>
  <c r="Q176" i="2" s="1"/>
  <c r="S176" i="2"/>
  <c r="I181" i="3" l="1"/>
  <c r="J180" i="3"/>
  <c r="L179" i="3"/>
  <c r="K179" i="3"/>
  <c r="M179" i="3" s="1"/>
  <c r="P177" i="2"/>
  <c r="Q177" i="2" s="1"/>
  <c r="O177" i="2"/>
  <c r="M178" i="2"/>
  <c r="N178" i="2" s="1"/>
  <c r="S178" i="2" s="1"/>
  <c r="E179" i="2"/>
  <c r="L180" i="3" l="1"/>
  <c r="K180" i="3"/>
  <c r="M180" i="3" s="1"/>
  <c r="J181" i="3"/>
  <c r="I182" i="3"/>
  <c r="M179" i="2"/>
  <c r="N179" i="2" s="1"/>
  <c r="S179" i="2" s="1"/>
  <c r="E180" i="2"/>
  <c r="O178" i="2"/>
  <c r="P178" i="2"/>
  <c r="Q178" i="2" s="1"/>
  <c r="L181" i="3" l="1"/>
  <c r="K181" i="3"/>
  <c r="M181" i="3" s="1"/>
  <c r="J182" i="3"/>
  <c r="I183" i="3"/>
  <c r="M180" i="2"/>
  <c r="N180" i="2" s="1"/>
  <c r="S180" i="2" s="1"/>
  <c r="E181" i="2"/>
  <c r="P179" i="2"/>
  <c r="Q179" i="2" s="1"/>
  <c r="O179" i="2"/>
  <c r="L182" i="3" l="1"/>
  <c r="K182" i="3"/>
  <c r="M182" i="3" s="1"/>
  <c r="I184" i="3"/>
  <c r="J183" i="3"/>
  <c r="M181" i="2"/>
  <c r="N181" i="2" s="1"/>
  <c r="S181" i="2" s="1"/>
  <c r="E182" i="2"/>
  <c r="P180" i="2"/>
  <c r="Q180" i="2" s="1"/>
  <c r="O180" i="2"/>
  <c r="L183" i="3" l="1"/>
  <c r="K183" i="3"/>
  <c r="M183" i="3" s="1"/>
  <c r="J184" i="3"/>
  <c r="I185" i="3"/>
  <c r="M182" i="2"/>
  <c r="N182" i="2" s="1"/>
  <c r="S182" i="2" s="1"/>
  <c r="E183" i="2"/>
  <c r="P181" i="2"/>
  <c r="Q181" i="2" s="1"/>
  <c r="O181" i="2"/>
  <c r="I186" i="3" l="1"/>
  <c r="J185" i="3"/>
  <c r="K184" i="3"/>
  <c r="M184" i="3" s="1"/>
  <c r="L184" i="3"/>
  <c r="E184" i="2"/>
  <c r="M183" i="2"/>
  <c r="N183" i="2" s="1"/>
  <c r="S183" i="2" s="1"/>
  <c r="P182" i="2"/>
  <c r="Q182" i="2" s="1"/>
  <c r="O182" i="2"/>
  <c r="L185" i="3" l="1"/>
  <c r="K185" i="3"/>
  <c r="M185" i="3" s="1"/>
  <c r="I187" i="3"/>
  <c r="J186" i="3"/>
  <c r="P183" i="2"/>
  <c r="Q183" i="2" s="1"/>
  <c r="O183" i="2"/>
  <c r="M184" i="2"/>
  <c r="N184" i="2" s="1"/>
  <c r="E185" i="2"/>
  <c r="J187" i="3" l="1"/>
  <c r="I188" i="3"/>
  <c r="K186" i="3"/>
  <c r="M186" i="3" s="1"/>
  <c r="L186" i="3"/>
  <c r="O184" i="2"/>
  <c r="P184" i="2"/>
  <c r="Q184" i="2" s="1"/>
  <c r="S184" i="2"/>
  <c r="E186" i="2"/>
  <c r="M185" i="2"/>
  <c r="N185" i="2" s="1"/>
  <c r="I189" i="3" l="1"/>
  <c r="J188" i="3"/>
  <c r="L187" i="3"/>
  <c r="K187" i="3"/>
  <c r="M187" i="3" s="1"/>
  <c r="S185" i="2"/>
  <c r="M186" i="2"/>
  <c r="N186" i="2" s="1"/>
  <c r="S186" i="2" s="1"/>
  <c r="E187" i="2"/>
  <c r="P185" i="2"/>
  <c r="Q185" i="2" s="1"/>
  <c r="O185" i="2"/>
  <c r="L188" i="3" l="1"/>
  <c r="K188" i="3"/>
  <c r="M188" i="3" s="1"/>
  <c r="J189" i="3"/>
  <c r="I190" i="3"/>
  <c r="M187" i="2"/>
  <c r="N187" i="2" s="1"/>
  <c r="S187" i="2" s="1"/>
  <c r="E188" i="2"/>
  <c r="O186" i="2"/>
  <c r="P186" i="2"/>
  <c r="Q186" i="2" s="1"/>
  <c r="J190" i="3" l="1"/>
  <c r="I191" i="3"/>
  <c r="L189" i="3"/>
  <c r="K189" i="3"/>
  <c r="M189" i="3" s="1"/>
  <c r="M188" i="2"/>
  <c r="N188" i="2" s="1"/>
  <c r="S188" i="2" s="1"/>
  <c r="E189" i="2"/>
  <c r="P187" i="2"/>
  <c r="Q187" i="2" s="1"/>
  <c r="O187" i="2"/>
  <c r="I192" i="3" l="1"/>
  <c r="J191" i="3"/>
  <c r="L190" i="3"/>
  <c r="K190" i="3"/>
  <c r="M190" i="3" s="1"/>
  <c r="M189" i="2"/>
  <c r="N189" i="2" s="1"/>
  <c r="S189" i="2" s="1"/>
  <c r="E190" i="2"/>
  <c r="P188" i="2"/>
  <c r="Q188" i="2" s="1"/>
  <c r="O188" i="2"/>
  <c r="L191" i="3" l="1"/>
  <c r="K191" i="3"/>
  <c r="M191" i="3" s="1"/>
  <c r="J192" i="3"/>
  <c r="I193" i="3"/>
  <c r="M190" i="2"/>
  <c r="N190" i="2" s="1"/>
  <c r="S190" i="2" s="1"/>
  <c r="E191" i="2"/>
  <c r="P189" i="2"/>
  <c r="Q189" i="2" s="1"/>
  <c r="O189" i="2"/>
  <c r="I194" i="3" l="1"/>
  <c r="J193" i="3"/>
  <c r="K192" i="3"/>
  <c r="M192" i="3" s="1"/>
  <c r="L192" i="3"/>
  <c r="E192" i="2"/>
  <c r="M191" i="2"/>
  <c r="N191" i="2" s="1"/>
  <c r="S191" i="2" s="1"/>
  <c r="P190" i="2"/>
  <c r="Q190" i="2" s="1"/>
  <c r="O190" i="2"/>
  <c r="L193" i="3" l="1"/>
  <c r="K193" i="3"/>
  <c r="M193" i="3" s="1"/>
  <c r="I195" i="3"/>
  <c r="J194" i="3"/>
  <c r="P191" i="2"/>
  <c r="Q191" i="2" s="1"/>
  <c r="O191" i="2"/>
  <c r="M192" i="2"/>
  <c r="N192" i="2" s="1"/>
  <c r="E193" i="2"/>
  <c r="J195" i="3" l="1"/>
  <c r="I196" i="3"/>
  <c r="K194" i="3"/>
  <c r="M194" i="3" s="1"/>
  <c r="L194" i="3"/>
  <c r="O192" i="2"/>
  <c r="P192" i="2"/>
  <c r="Q192" i="2" s="1"/>
  <c r="S192" i="2"/>
  <c r="E194" i="2"/>
  <c r="M193" i="2"/>
  <c r="N193" i="2" s="1"/>
  <c r="I197" i="3" l="1"/>
  <c r="J196" i="3"/>
  <c r="L195" i="3"/>
  <c r="K195" i="3"/>
  <c r="M195" i="3" s="1"/>
  <c r="P193" i="2"/>
  <c r="Q193" i="2" s="1"/>
  <c r="O193" i="2"/>
  <c r="S193" i="2"/>
  <c r="M194" i="2"/>
  <c r="N194" i="2" s="1"/>
  <c r="E195" i="2"/>
  <c r="L196" i="3" l="1"/>
  <c r="K196" i="3"/>
  <c r="M196" i="3" s="1"/>
  <c r="J197" i="3"/>
  <c r="I198" i="3"/>
  <c r="O194" i="2"/>
  <c r="P194" i="2"/>
  <c r="Q194" i="2" s="1"/>
  <c r="S194" i="2"/>
  <c r="M195" i="2"/>
  <c r="N195" i="2" s="1"/>
  <c r="E196" i="2"/>
  <c r="J198" i="3" l="1"/>
  <c r="I199" i="3"/>
  <c r="L197" i="3"/>
  <c r="K197" i="3"/>
  <c r="M197" i="3" s="1"/>
  <c r="P195" i="2"/>
  <c r="Q195" i="2" s="1"/>
  <c r="O195" i="2"/>
  <c r="S195" i="2"/>
  <c r="M196" i="2"/>
  <c r="N196" i="2" s="1"/>
  <c r="S196" i="2" s="1"/>
  <c r="E197" i="2"/>
  <c r="I200" i="3" l="1"/>
  <c r="J199" i="3"/>
  <c r="L198" i="3"/>
  <c r="K198" i="3"/>
  <c r="M198" i="3" s="1"/>
  <c r="M197" i="2"/>
  <c r="N197" i="2" s="1"/>
  <c r="S197" i="2" s="1"/>
  <c r="E198" i="2"/>
  <c r="P196" i="2"/>
  <c r="Q196" i="2" s="1"/>
  <c r="O196" i="2"/>
  <c r="L199" i="3" l="1"/>
  <c r="K199" i="3"/>
  <c r="M199" i="3" s="1"/>
  <c r="J200" i="3"/>
  <c r="I201" i="3"/>
  <c r="M198" i="2"/>
  <c r="N198" i="2" s="1"/>
  <c r="S198" i="2" s="1"/>
  <c r="E199" i="2"/>
  <c r="P197" i="2"/>
  <c r="Q197" i="2" s="1"/>
  <c r="O197" i="2"/>
  <c r="I202" i="3" l="1"/>
  <c r="J201" i="3"/>
  <c r="K200" i="3"/>
  <c r="M200" i="3" s="1"/>
  <c r="L200" i="3"/>
  <c r="E200" i="2"/>
  <c r="M199" i="2"/>
  <c r="N199" i="2" s="1"/>
  <c r="S199" i="2" s="1"/>
  <c r="P198" i="2"/>
  <c r="Q198" i="2" s="1"/>
  <c r="O198" i="2"/>
  <c r="L201" i="3" l="1"/>
  <c r="K201" i="3"/>
  <c r="M201" i="3" s="1"/>
  <c r="I203" i="3"/>
  <c r="J202" i="3"/>
  <c r="P199" i="2"/>
  <c r="Q199" i="2" s="1"/>
  <c r="O199" i="2"/>
  <c r="M200" i="2"/>
  <c r="N200" i="2" s="1"/>
  <c r="S200" i="2" s="1"/>
  <c r="E201" i="2"/>
  <c r="K202" i="3" l="1"/>
  <c r="M202" i="3" s="1"/>
  <c r="L202" i="3"/>
  <c r="J203" i="3"/>
  <c r="I204" i="3"/>
  <c r="E202" i="2"/>
  <c r="M201" i="2"/>
  <c r="N201" i="2" s="1"/>
  <c r="S201" i="2" s="1"/>
  <c r="O200" i="2"/>
  <c r="P200" i="2"/>
  <c r="Q200" i="2" s="1"/>
  <c r="I205" i="3" l="1"/>
  <c r="J204" i="3"/>
  <c r="L203" i="3"/>
  <c r="K203" i="3"/>
  <c r="M203" i="3" s="1"/>
  <c r="P201" i="2"/>
  <c r="Q201" i="2" s="1"/>
  <c r="O201" i="2"/>
  <c r="M202" i="2"/>
  <c r="N202" i="2" s="1"/>
  <c r="S202" i="2" s="1"/>
  <c r="E203" i="2"/>
  <c r="L204" i="3" l="1"/>
  <c r="K204" i="3"/>
  <c r="M204" i="3" s="1"/>
  <c r="J205" i="3"/>
  <c r="I206" i="3"/>
  <c r="M203" i="2"/>
  <c r="N203" i="2" s="1"/>
  <c r="S203" i="2" s="1"/>
  <c r="E204" i="2"/>
  <c r="O202" i="2"/>
  <c r="P202" i="2"/>
  <c r="Q202" i="2" s="1"/>
  <c r="J206" i="3" l="1"/>
  <c r="I207" i="3"/>
  <c r="L205" i="3"/>
  <c r="K205" i="3"/>
  <c r="M205" i="3" s="1"/>
  <c r="M204" i="2"/>
  <c r="N204" i="2" s="1"/>
  <c r="S204" i="2" s="1"/>
  <c r="E205" i="2"/>
  <c r="P203" i="2"/>
  <c r="Q203" i="2" s="1"/>
  <c r="O203" i="2"/>
  <c r="I208" i="3" l="1"/>
  <c r="J207" i="3"/>
  <c r="L206" i="3"/>
  <c r="K206" i="3"/>
  <c r="M206" i="3" s="1"/>
  <c r="M205" i="2"/>
  <c r="N205" i="2" s="1"/>
  <c r="S205" i="2" s="1"/>
  <c r="E206" i="2"/>
  <c r="P204" i="2"/>
  <c r="Q204" i="2" s="1"/>
  <c r="O204" i="2"/>
  <c r="L207" i="3" l="1"/>
  <c r="K207" i="3"/>
  <c r="M207" i="3" s="1"/>
  <c r="J208" i="3"/>
  <c r="I209" i="3"/>
  <c r="M206" i="2"/>
  <c r="N206" i="2" s="1"/>
  <c r="S206" i="2" s="1"/>
  <c r="E207" i="2"/>
  <c r="P205" i="2"/>
  <c r="Q205" i="2" s="1"/>
  <c r="O205" i="2"/>
  <c r="K208" i="3" l="1"/>
  <c r="M208" i="3" s="1"/>
  <c r="L208" i="3"/>
  <c r="I210" i="3"/>
  <c r="J209" i="3"/>
  <c r="E208" i="2"/>
  <c r="M207" i="2"/>
  <c r="N207" i="2" s="1"/>
  <c r="S207" i="2" s="1"/>
  <c r="P206" i="2"/>
  <c r="Q206" i="2" s="1"/>
  <c r="O206" i="2"/>
  <c r="L209" i="3" l="1"/>
  <c r="K209" i="3"/>
  <c r="M209" i="3" s="1"/>
  <c r="I211" i="3"/>
  <c r="J210" i="3"/>
  <c r="P207" i="2"/>
  <c r="Q207" i="2" s="1"/>
  <c r="O207" i="2"/>
  <c r="M208" i="2"/>
  <c r="N208" i="2" s="1"/>
  <c r="E209" i="2"/>
  <c r="K210" i="3" l="1"/>
  <c r="M210" i="3" s="1"/>
  <c r="L210" i="3"/>
  <c r="J211" i="3"/>
  <c r="I212" i="3"/>
  <c r="O208" i="2"/>
  <c r="P208" i="2"/>
  <c r="Q208" i="2" s="1"/>
  <c r="E210" i="2"/>
  <c r="M209" i="2"/>
  <c r="N209" i="2" s="1"/>
  <c r="S209" i="2" s="1"/>
  <c r="S208" i="2"/>
  <c r="I213" i="3" l="1"/>
  <c r="J212" i="3"/>
  <c r="L211" i="3"/>
  <c r="K211" i="3"/>
  <c r="M211" i="3" s="1"/>
  <c r="P209" i="2"/>
  <c r="Q209" i="2" s="1"/>
  <c r="O209" i="2"/>
  <c r="M210" i="2"/>
  <c r="N210" i="2" s="1"/>
  <c r="E211" i="2"/>
  <c r="L212" i="3" l="1"/>
  <c r="K212" i="3"/>
  <c r="M212" i="3" s="1"/>
  <c r="J213" i="3"/>
  <c r="I214" i="3"/>
  <c r="O210" i="2"/>
  <c r="P210" i="2"/>
  <c r="Q210" i="2" s="1"/>
  <c r="M211" i="2"/>
  <c r="N211" i="2" s="1"/>
  <c r="S211" i="2" s="1"/>
  <c r="E212" i="2"/>
  <c r="S210" i="2"/>
  <c r="J214" i="3" l="1"/>
  <c r="I215" i="3"/>
  <c r="L213" i="3"/>
  <c r="K213" i="3"/>
  <c r="M213" i="3" s="1"/>
  <c r="M212" i="2"/>
  <c r="N212" i="2" s="1"/>
  <c r="S212" i="2" s="1"/>
  <c r="E213" i="2"/>
  <c r="P211" i="2"/>
  <c r="Q211" i="2" s="1"/>
  <c r="O211" i="2"/>
  <c r="I216" i="3" l="1"/>
  <c r="J215" i="3"/>
  <c r="L214" i="3"/>
  <c r="K214" i="3"/>
  <c r="M214" i="3" s="1"/>
  <c r="M213" i="2"/>
  <c r="N213" i="2" s="1"/>
  <c r="S213" i="2" s="1"/>
  <c r="E214" i="2"/>
  <c r="P212" i="2"/>
  <c r="Q212" i="2" s="1"/>
  <c r="O212" i="2"/>
  <c r="L215" i="3" l="1"/>
  <c r="K215" i="3"/>
  <c r="M215" i="3" s="1"/>
  <c r="J216" i="3"/>
  <c r="I217" i="3"/>
  <c r="M214" i="2"/>
  <c r="N214" i="2" s="1"/>
  <c r="S214" i="2" s="1"/>
  <c r="E215" i="2"/>
  <c r="P213" i="2"/>
  <c r="Q213" i="2" s="1"/>
  <c r="O213" i="2"/>
  <c r="K216" i="3" l="1"/>
  <c r="M216" i="3" s="1"/>
  <c r="L216" i="3"/>
  <c r="I218" i="3"/>
  <c r="J217" i="3"/>
  <c r="E216" i="2"/>
  <c r="M215" i="2"/>
  <c r="N215" i="2" s="1"/>
  <c r="S215" i="2" s="1"/>
  <c r="P214" i="2"/>
  <c r="Q214" i="2" s="1"/>
  <c r="O214" i="2"/>
  <c r="I219" i="3" l="1"/>
  <c r="J218" i="3"/>
  <c r="L217" i="3"/>
  <c r="K217" i="3"/>
  <c r="M217" i="3" s="1"/>
  <c r="P215" i="2"/>
  <c r="Q215" i="2" s="1"/>
  <c r="O215" i="2"/>
  <c r="M216" i="2"/>
  <c r="N216" i="2" s="1"/>
  <c r="S216" i="2" s="1"/>
  <c r="E217" i="2"/>
  <c r="K218" i="3" l="1"/>
  <c r="M218" i="3" s="1"/>
  <c r="L218" i="3"/>
  <c r="J219" i="3"/>
  <c r="I220" i="3"/>
  <c r="E218" i="2"/>
  <c r="M217" i="2"/>
  <c r="N217" i="2" s="1"/>
  <c r="S217" i="2" s="1"/>
  <c r="O216" i="2"/>
  <c r="P216" i="2"/>
  <c r="Q216" i="2" s="1"/>
  <c r="L219" i="3" l="1"/>
  <c r="K219" i="3"/>
  <c r="M219" i="3" s="1"/>
  <c r="I221" i="3"/>
  <c r="J220" i="3"/>
  <c r="P217" i="2"/>
  <c r="Q217" i="2" s="1"/>
  <c r="O217" i="2"/>
  <c r="M218" i="2"/>
  <c r="N218" i="2" s="1"/>
  <c r="E219" i="2"/>
  <c r="J221" i="3" l="1"/>
  <c r="I222" i="3"/>
  <c r="L220" i="3"/>
  <c r="K220" i="3"/>
  <c r="M220" i="3" s="1"/>
  <c r="O218" i="2"/>
  <c r="P218" i="2"/>
  <c r="Q218" i="2" s="1"/>
  <c r="S218" i="2"/>
  <c r="M219" i="2"/>
  <c r="N219" i="2" s="1"/>
  <c r="E220" i="2"/>
  <c r="J222" i="3" l="1"/>
  <c r="I223" i="3"/>
  <c r="L221" i="3"/>
  <c r="K221" i="3"/>
  <c r="M221" i="3" s="1"/>
  <c r="M220" i="2"/>
  <c r="N220" i="2" s="1"/>
  <c r="S220" i="2" s="1"/>
  <c r="E221" i="2"/>
  <c r="P219" i="2"/>
  <c r="Q219" i="2" s="1"/>
  <c r="O219" i="2"/>
  <c r="S219" i="2"/>
  <c r="I224" i="3" l="1"/>
  <c r="J223" i="3"/>
  <c r="L222" i="3"/>
  <c r="K222" i="3"/>
  <c r="M222" i="3" s="1"/>
  <c r="M221" i="2"/>
  <c r="N221" i="2" s="1"/>
  <c r="S221" i="2" s="1"/>
  <c r="E222" i="2"/>
  <c r="P220" i="2"/>
  <c r="Q220" i="2" s="1"/>
  <c r="O220" i="2"/>
  <c r="L223" i="3" l="1"/>
  <c r="K223" i="3"/>
  <c r="M223" i="3" s="1"/>
  <c r="J224" i="3"/>
  <c r="I225" i="3"/>
  <c r="M222" i="2"/>
  <c r="N222" i="2" s="1"/>
  <c r="S222" i="2" s="1"/>
  <c r="E223" i="2"/>
  <c r="P221" i="2"/>
  <c r="Q221" i="2" s="1"/>
  <c r="O221" i="2"/>
  <c r="I226" i="3" l="1"/>
  <c r="J225" i="3"/>
  <c r="K224" i="3"/>
  <c r="M224" i="3" s="1"/>
  <c r="L224" i="3"/>
  <c r="E224" i="2"/>
  <c r="M223" i="2"/>
  <c r="N223" i="2" s="1"/>
  <c r="S223" i="2" s="1"/>
  <c r="P222" i="2"/>
  <c r="Q222" i="2" s="1"/>
  <c r="O222" i="2"/>
  <c r="L225" i="3" l="1"/>
  <c r="K225" i="3"/>
  <c r="M225" i="3" s="1"/>
  <c r="I227" i="3"/>
  <c r="J226" i="3"/>
  <c r="P223" i="2"/>
  <c r="Q223" i="2" s="1"/>
  <c r="O223" i="2"/>
  <c r="M224" i="2"/>
  <c r="N224" i="2" s="1"/>
  <c r="E225" i="2"/>
  <c r="J227" i="3" l="1"/>
  <c r="I228" i="3"/>
  <c r="K226" i="3"/>
  <c r="M226" i="3" s="1"/>
  <c r="L226" i="3"/>
  <c r="O224" i="2"/>
  <c r="P224" i="2"/>
  <c r="Q224" i="2" s="1"/>
  <c r="S224" i="2"/>
  <c r="E226" i="2"/>
  <c r="M225" i="2"/>
  <c r="N225" i="2" s="1"/>
  <c r="I229" i="3" l="1"/>
  <c r="J228" i="3"/>
  <c r="L227" i="3"/>
  <c r="K227" i="3"/>
  <c r="M227" i="3" s="1"/>
  <c r="M226" i="2"/>
  <c r="N226" i="2" s="1"/>
  <c r="S226" i="2" s="1"/>
  <c r="E227" i="2"/>
  <c r="P225" i="2"/>
  <c r="Q225" i="2" s="1"/>
  <c r="O225" i="2"/>
  <c r="S225" i="2"/>
  <c r="L228" i="3" l="1"/>
  <c r="K228" i="3"/>
  <c r="M228" i="3" s="1"/>
  <c r="J229" i="3"/>
  <c r="I230" i="3"/>
  <c r="M227" i="2"/>
  <c r="N227" i="2" s="1"/>
  <c r="S227" i="2" s="1"/>
  <c r="E228" i="2"/>
  <c r="O226" i="2"/>
  <c r="P226" i="2"/>
  <c r="Q226" i="2" s="1"/>
  <c r="L229" i="3" l="1"/>
  <c r="K229" i="3"/>
  <c r="M229" i="3" s="1"/>
  <c r="J230" i="3"/>
  <c r="I231" i="3"/>
  <c r="M228" i="2"/>
  <c r="N228" i="2" s="1"/>
  <c r="S228" i="2" s="1"/>
  <c r="E229" i="2"/>
  <c r="P227" i="2"/>
  <c r="Q227" i="2" s="1"/>
  <c r="O227" i="2"/>
  <c r="I232" i="3" l="1"/>
  <c r="J231" i="3"/>
  <c r="L230" i="3"/>
  <c r="K230" i="3"/>
  <c r="M230" i="3" s="1"/>
  <c r="M229" i="2"/>
  <c r="N229" i="2" s="1"/>
  <c r="S229" i="2" s="1"/>
  <c r="E230" i="2"/>
  <c r="P228" i="2"/>
  <c r="Q228" i="2" s="1"/>
  <c r="O228" i="2"/>
  <c r="L231" i="3" l="1"/>
  <c r="K231" i="3"/>
  <c r="M231" i="3" s="1"/>
  <c r="J232" i="3"/>
  <c r="I233" i="3"/>
  <c r="M230" i="2"/>
  <c r="N230" i="2" s="1"/>
  <c r="S230" i="2" s="1"/>
  <c r="E231" i="2"/>
  <c r="P229" i="2"/>
  <c r="Q229" i="2" s="1"/>
  <c r="O229" i="2"/>
  <c r="I234" i="3" l="1"/>
  <c r="J233" i="3"/>
  <c r="K232" i="3"/>
  <c r="M232" i="3" s="1"/>
  <c r="L232" i="3"/>
  <c r="E232" i="2"/>
  <c r="M231" i="2"/>
  <c r="N231" i="2" s="1"/>
  <c r="S231" i="2" s="1"/>
  <c r="P230" i="2"/>
  <c r="Q230" i="2" s="1"/>
  <c r="O230" i="2"/>
  <c r="L233" i="3" l="1"/>
  <c r="K233" i="3"/>
  <c r="M233" i="3" s="1"/>
  <c r="I235" i="3"/>
  <c r="J234" i="3"/>
  <c r="P231" i="2"/>
  <c r="Q231" i="2" s="1"/>
  <c r="O231" i="2"/>
  <c r="M232" i="2"/>
  <c r="N232" i="2" s="1"/>
  <c r="S232" i="2" s="1"/>
  <c r="E233" i="2"/>
  <c r="J235" i="3" l="1"/>
  <c r="I236" i="3"/>
  <c r="K234" i="3"/>
  <c r="M234" i="3" s="1"/>
  <c r="L234" i="3"/>
  <c r="E234" i="2"/>
  <c r="M233" i="2"/>
  <c r="N233" i="2" s="1"/>
  <c r="S233" i="2" s="1"/>
  <c r="O232" i="2"/>
  <c r="P232" i="2"/>
  <c r="Q232" i="2" s="1"/>
  <c r="I237" i="3" l="1"/>
  <c r="J236" i="3"/>
  <c r="L235" i="3"/>
  <c r="K235" i="3"/>
  <c r="M235" i="3" s="1"/>
  <c r="P233" i="2"/>
  <c r="Q233" i="2" s="1"/>
  <c r="O233" i="2"/>
  <c r="M234" i="2"/>
  <c r="N234" i="2" s="1"/>
  <c r="E235" i="2"/>
  <c r="L236" i="3" l="1"/>
  <c r="K236" i="3"/>
  <c r="M236" i="3" s="1"/>
  <c r="J237" i="3"/>
  <c r="I238" i="3"/>
  <c r="M235" i="2"/>
  <c r="N235" i="2" s="1"/>
  <c r="S235" i="2" s="1"/>
  <c r="E236" i="2"/>
  <c r="O234" i="2"/>
  <c r="P234" i="2"/>
  <c r="Q234" i="2" s="1"/>
  <c r="S234" i="2"/>
  <c r="J238" i="3" l="1"/>
  <c r="I239" i="3"/>
  <c r="L237" i="3"/>
  <c r="K237" i="3"/>
  <c r="M237" i="3" s="1"/>
  <c r="M236" i="2"/>
  <c r="N236" i="2" s="1"/>
  <c r="S236" i="2" s="1"/>
  <c r="E237" i="2"/>
  <c r="P235" i="2"/>
  <c r="Q235" i="2" s="1"/>
  <c r="O235" i="2"/>
  <c r="I240" i="3" l="1"/>
  <c r="J239" i="3"/>
  <c r="L238" i="3"/>
  <c r="K238" i="3"/>
  <c r="M238" i="3" s="1"/>
  <c r="M237" i="2"/>
  <c r="N237" i="2" s="1"/>
  <c r="S237" i="2" s="1"/>
  <c r="E238" i="2"/>
  <c r="P236" i="2"/>
  <c r="Q236" i="2" s="1"/>
  <c r="O236" i="2"/>
  <c r="L239" i="3" l="1"/>
  <c r="K239" i="3"/>
  <c r="M239" i="3" s="1"/>
  <c r="J240" i="3"/>
  <c r="I241" i="3"/>
  <c r="M238" i="2"/>
  <c r="N238" i="2" s="1"/>
  <c r="S238" i="2" s="1"/>
  <c r="E239" i="2"/>
  <c r="P237" i="2"/>
  <c r="Q237" i="2" s="1"/>
  <c r="O237" i="2"/>
  <c r="K240" i="3" l="1"/>
  <c r="M240" i="3" s="1"/>
  <c r="L240" i="3"/>
  <c r="I242" i="3"/>
  <c r="J241" i="3"/>
  <c r="E240" i="2"/>
  <c r="M239" i="2"/>
  <c r="N239" i="2" s="1"/>
  <c r="S239" i="2" s="1"/>
  <c r="P238" i="2"/>
  <c r="Q238" i="2" s="1"/>
  <c r="O238" i="2"/>
  <c r="I243" i="3" l="1"/>
  <c r="J242" i="3"/>
  <c r="L241" i="3"/>
  <c r="K241" i="3"/>
  <c r="M241" i="3" s="1"/>
  <c r="P239" i="2"/>
  <c r="Q239" i="2" s="1"/>
  <c r="O239" i="2"/>
  <c r="M240" i="2"/>
  <c r="N240" i="2" s="1"/>
  <c r="S240" i="2" s="1"/>
  <c r="E241" i="2"/>
  <c r="K242" i="3" l="1"/>
  <c r="M242" i="3" s="1"/>
  <c r="L242" i="3"/>
  <c r="J243" i="3"/>
  <c r="I244" i="3"/>
  <c r="O240" i="2"/>
  <c r="P240" i="2"/>
  <c r="Q240" i="2" s="1"/>
  <c r="E242" i="2"/>
  <c r="M241" i="2"/>
  <c r="N241" i="2" s="1"/>
  <c r="S241" i="2" s="1"/>
  <c r="L243" i="3" l="1"/>
  <c r="K243" i="3"/>
  <c r="M243" i="3" s="1"/>
  <c r="I245" i="3"/>
  <c r="J244" i="3"/>
  <c r="P241" i="2"/>
  <c r="Q241" i="2" s="1"/>
  <c r="O241" i="2"/>
  <c r="M242" i="2"/>
  <c r="N242" i="2" s="1"/>
  <c r="E243" i="2"/>
  <c r="J245" i="3" l="1"/>
  <c r="I246" i="3"/>
  <c r="L244" i="3"/>
  <c r="K244" i="3"/>
  <c r="M244" i="3" s="1"/>
  <c r="O242" i="2"/>
  <c r="P242" i="2"/>
  <c r="Q242" i="2" s="1"/>
  <c r="M243" i="2"/>
  <c r="N243" i="2" s="1"/>
  <c r="E244" i="2"/>
  <c r="S242" i="2"/>
  <c r="J246" i="3" l="1"/>
  <c r="I247" i="3"/>
  <c r="L245" i="3"/>
  <c r="K245" i="3"/>
  <c r="M245" i="3" s="1"/>
  <c r="S243" i="2"/>
  <c r="M244" i="2"/>
  <c r="N244" i="2" s="1"/>
  <c r="S244" i="2" s="1"/>
  <c r="E245" i="2"/>
  <c r="P243" i="2"/>
  <c r="Q243" i="2" s="1"/>
  <c r="O243" i="2"/>
  <c r="I248" i="3" l="1"/>
  <c r="J247" i="3"/>
  <c r="L246" i="3"/>
  <c r="K246" i="3"/>
  <c r="M246" i="3" s="1"/>
  <c r="M245" i="2"/>
  <c r="N245" i="2" s="1"/>
  <c r="S245" i="2" s="1"/>
  <c r="E246" i="2"/>
  <c r="P244" i="2"/>
  <c r="Q244" i="2" s="1"/>
  <c r="O244" i="2"/>
  <c r="L247" i="3" l="1"/>
  <c r="K247" i="3"/>
  <c r="M247" i="3" s="1"/>
  <c r="J248" i="3"/>
  <c r="I249" i="3"/>
  <c r="M246" i="2"/>
  <c r="N246" i="2" s="1"/>
  <c r="S246" i="2" s="1"/>
  <c r="E247" i="2"/>
  <c r="P245" i="2"/>
  <c r="Q245" i="2" s="1"/>
  <c r="O245" i="2"/>
  <c r="K248" i="3" l="1"/>
  <c r="M248" i="3" s="1"/>
  <c r="L248" i="3"/>
  <c r="I250" i="3"/>
  <c r="J249" i="3"/>
  <c r="E248" i="2"/>
  <c r="M247" i="2"/>
  <c r="N247" i="2" s="1"/>
  <c r="S247" i="2" s="1"/>
  <c r="P246" i="2"/>
  <c r="Q246" i="2" s="1"/>
  <c r="O246" i="2"/>
  <c r="L249" i="3" l="1"/>
  <c r="K249" i="3"/>
  <c r="M249" i="3" s="1"/>
  <c r="I251" i="3"/>
  <c r="J250" i="3"/>
  <c r="P247" i="2"/>
  <c r="Q247" i="2" s="1"/>
  <c r="O247" i="2"/>
  <c r="M248" i="2"/>
  <c r="N248" i="2" s="1"/>
  <c r="E249" i="2"/>
  <c r="K250" i="3" l="1"/>
  <c r="M250" i="3" s="1"/>
  <c r="L250" i="3"/>
  <c r="J251" i="3"/>
  <c r="I252" i="3"/>
  <c r="O248" i="2"/>
  <c r="P248" i="2"/>
  <c r="Q248" i="2" s="1"/>
  <c r="S248" i="2"/>
  <c r="E250" i="2"/>
  <c r="M249" i="2"/>
  <c r="N249" i="2" s="1"/>
  <c r="I253" i="3" l="1"/>
  <c r="J252" i="3"/>
  <c r="L251" i="3"/>
  <c r="K251" i="3"/>
  <c r="M251" i="3" s="1"/>
  <c r="P249" i="2"/>
  <c r="Q249" i="2" s="1"/>
  <c r="O249" i="2"/>
  <c r="S249" i="2"/>
  <c r="M250" i="2"/>
  <c r="N250" i="2" s="1"/>
  <c r="E251" i="2"/>
  <c r="L252" i="3" l="1"/>
  <c r="K252" i="3"/>
  <c r="M252" i="3" s="1"/>
  <c r="J253" i="3"/>
  <c r="I254" i="3"/>
  <c r="M251" i="2"/>
  <c r="N251" i="2" s="1"/>
  <c r="S251" i="2" s="1"/>
  <c r="E252" i="2"/>
  <c r="O250" i="2"/>
  <c r="P250" i="2"/>
  <c r="Q250" i="2" s="1"/>
  <c r="S250" i="2"/>
  <c r="J254" i="3" l="1"/>
  <c r="I255" i="3"/>
  <c r="L253" i="3"/>
  <c r="K253" i="3"/>
  <c r="M253" i="3" s="1"/>
  <c r="M252" i="2"/>
  <c r="N252" i="2" s="1"/>
  <c r="S252" i="2" s="1"/>
  <c r="E253" i="2"/>
  <c r="P251" i="2"/>
  <c r="Q251" i="2" s="1"/>
  <c r="O251" i="2"/>
  <c r="I256" i="3" l="1"/>
  <c r="J255" i="3"/>
  <c r="L254" i="3"/>
  <c r="K254" i="3"/>
  <c r="M254" i="3" s="1"/>
  <c r="M253" i="2"/>
  <c r="N253" i="2" s="1"/>
  <c r="S253" i="2" s="1"/>
  <c r="E254" i="2"/>
  <c r="P252" i="2"/>
  <c r="Q252" i="2" s="1"/>
  <c r="O252" i="2"/>
  <c r="L255" i="3" l="1"/>
  <c r="K255" i="3"/>
  <c r="M255" i="3" s="1"/>
  <c r="J256" i="3"/>
  <c r="I257" i="3"/>
  <c r="M254" i="2"/>
  <c r="N254" i="2" s="1"/>
  <c r="S254" i="2" s="1"/>
  <c r="E255" i="2"/>
  <c r="P253" i="2"/>
  <c r="Q253" i="2" s="1"/>
  <c r="O253" i="2"/>
  <c r="K256" i="3" l="1"/>
  <c r="M256" i="3" s="1"/>
  <c r="L256" i="3"/>
  <c r="I258" i="3"/>
  <c r="J257" i="3"/>
  <c r="E256" i="2"/>
  <c r="M255" i="2"/>
  <c r="N255" i="2" s="1"/>
  <c r="S255" i="2" s="1"/>
  <c r="P254" i="2"/>
  <c r="Q254" i="2" s="1"/>
  <c r="O254" i="2"/>
  <c r="I259" i="3" l="1"/>
  <c r="J258" i="3"/>
  <c r="L257" i="3"/>
  <c r="K257" i="3"/>
  <c r="M257" i="3" s="1"/>
  <c r="O255" i="2"/>
  <c r="P255" i="2"/>
  <c r="Q255" i="2" s="1"/>
  <c r="E257" i="2"/>
  <c r="M256" i="2"/>
  <c r="N256" i="2" s="1"/>
  <c r="J259" i="3" l="1"/>
  <c r="I260" i="3"/>
  <c r="K258" i="3"/>
  <c r="M258" i="3" s="1"/>
  <c r="L258" i="3"/>
  <c r="O256" i="2"/>
  <c r="P256" i="2"/>
  <c r="Q256" i="2" s="1"/>
  <c r="E258" i="2"/>
  <c r="M257" i="2"/>
  <c r="N257" i="2" s="1"/>
  <c r="S256" i="2"/>
  <c r="I261" i="3" l="1"/>
  <c r="J260" i="3"/>
  <c r="L259" i="3"/>
  <c r="K259" i="3"/>
  <c r="M259" i="3" s="1"/>
  <c r="O257" i="2"/>
  <c r="P257" i="2"/>
  <c r="Q257" i="2" s="1"/>
  <c r="M258" i="2"/>
  <c r="N258" i="2" s="1"/>
  <c r="E259" i="2"/>
  <c r="S257" i="2"/>
  <c r="L260" i="3" l="1"/>
  <c r="K260" i="3"/>
  <c r="M260" i="3" s="1"/>
  <c r="J261" i="3"/>
  <c r="I262" i="3"/>
  <c r="S258" i="2"/>
  <c r="P258" i="2"/>
  <c r="Q258" i="2" s="1"/>
  <c r="O258" i="2"/>
  <c r="M259" i="2"/>
  <c r="N259" i="2" s="1"/>
  <c r="S259" i="2" s="1"/>
  <c r="E260" i="2"/>
  <c r="J262" i="3" l="1"/>
  <c r="I263" i="3"/>
  <c r="L261" i="3"/>
  <c r="K261" i="3"/>
  <c r="M261" i="3" s="1"/>
  <c r="E261" i="2"/>
  <c r="M260" i="2"/>
  <c r="N260" i="2" s="1"/>
  <c r="S260" i="2" s="1"/>
  <c r="P259" i="2"/>
  <c r="Q259" i="2" s="1"/>
  <c r="O259" i="2"/>
  <c r="I264" i="3" l="1"/>
  <c r="J263" i="3"/>
  <c r="L262" i="3"/>
  <c r="K262" i="3"/>
  <c r="M262" i="3" s="1"/>
  <c r="P260" i="2"/>
  <c r="Q260" i="2" s="1"/>
  <c r="O260" i="2"/>
  <c r="E262" i="2"/>
  <c r="M261" i="2"/>
  <c r="N261" i="2" s="1"/>
  <c r="L263" i="3" l="1"/>
  <c r="K263" i="3"/>
  <c r="M263" i="3" s="1"/>
  <c r="J264" i="3"/>
  <c r="I265" i="3"/>
  <c r="M262" i="2"/>
  <c r="N262" i="2" s="1"/>
  <c r="S262" i="2" s="1"/>
  <c r="E263" i="2"/>
  <c r="P261" i="2"/>
  <c r="Q261" i="2" s="1"/>
  <c r="O261" i="2"/>
  <c r="S261" i="2"/>
  <c r="K264" i="3" l="1"/>
  <c r="M264" i="3" s="1"/>
  <c r="L264" i="3"/>
  <c r="I266" i="3"/>
  <c r="J265" i="3"/>
  <c r="E264" i="2"/>
  <c r="M263" i="2"/>
  <c r="N263" i="2" s="1"/>
  <c r="S263" i="2" s="1"/>
  <c r="P262" i="2"/>
  <c r="Q262" i="2" s="1"/>
  <c r="O262" i="2"/>
  <c r="I267" i="3" l="1"/>
  <c r="J266" i="3"/>
  <c r="L265" i="3"/>
  <c r="K265" i="3"/>
  <c r="M265" i="3" s="1"/>
  <c r="P263" i="2"/>
  <c r="Q263" i="2" s="1"/>
  <c r="O263" i="2"/>
  <c r="E265" i="2"/>
  <c r="M264" i="2"/>
  <c r="N264" i="2" s="1"/>
  <c r="K266" i="3" l="1"/>
  <c r="M266" i="3" s="1"/>
  <c r="L266" i="3"/>
  <c r="J267" i="3"/>
  <c r="I268" i="3"/>
  <c r="O264" i="2"/>
  <c r="P264" i="2"/>
  <c r="Q264" i="2" s="1"/>
  <c r="M265" i="2"/>
  <c r="N265" i="2" s="1"/>
  <c r="E266" i="2"/>
  <c r="S264" i="2"/>
  <c r="L267" i="3" l="1"/>
  <c r="K267" i="3"/>
  <c r="M267" i="3" s="1"/>
  <c r="I269" i="3"/>
  <c r="J268" i="3"/>
  <c r="O265" i="2"/>
  <c r="P265" i="2"/>
  <c r="Q265" i="2" s="1"/>
  <c r="S265" i="2"/>
  <c r="M266" i="2"/>
  <c r="N266" i="2" s="1"/>
  <c r="E267" i="2"/>
  <c r="L268" i="3" l="1"/>
  <c r="K268" i="3"/>
  <c r="M268" i="3" s="1"/>
  <c r="J269" i="3"/>
  <c r="I270" i="3"/>
  <c r="M267" i="2"/>
  <c r="N267" i="2" s="1"/>
  <c r="S267" i="2" s="1"/>
  <c r="E268" i="2"/>
  <c r="P266" i="2"/>
  <c r="Q266" i="2" s="1"/>
  <c r="O266" i="2"/>
  <c r="S266" i="2"/>
  <c r="J270" i="3" l="1"/>
  <c r="I271" i="3"/>
  <c r="L269" i="3"/>
  <c r="K269" i="3"/>
  <c r="M269" i="3" s="1"/>
  <c r="M268" i="2"/>
  <c r="N268" i="2" s="1"/>
  <c r="S268" i="2" s="1"/>
  <c r="E269" i="2"/>
  <c r="P267" i="2"/>
  <c r="Q267" i="2" s="1"/>
  <c r="O267" i="2"/>
  <c r="I272" i="3" l="1"/>
  <c r="J271" i="3"/>
  <c r="L270" i="3"/>
  <c r="K270" i="3"/>
  <c r="M270" i="3" s="1"/>
  <c r="E270" i="2"/>
  <c r="M269" i="2"/>
  <c r="N269" i="2" s="1"/>
  <c r="S269" i="2" s="1"/>
  <c r="P268" i="2"/>
  <c r="Q268" i="2" s="1"/>
  <c r="O268" i="2"/>
  <c r="L271" i="3" l="1"/>
  <c r="K271" i="3"/>
  <c r="M271" i="3" s="1"/>
  <c r="J272" i="3"/>
  <c r="I273" i="3"/>
  <c r="P269" i="2"/>
  <c r="Q269" i="2" s="1"/>
  <c r="O269" i="2"/>
  <c r="M270" i="2"/>
  <c r="N270" i="2" s="1"/>
  <c r="S270" i="2" s="1"/>
  <c r="E271" i="2"/>
  <c r="K272" i="3" l="1"/>
  <c r="M272" i="3" s="1"/>
  <c r="L272" i="3"/>
  <c r="I274" i="3"/>
  <c r="J273" i="3"/>
  <c r="E272" i="2"/>
  <c r="M271" i="2"/>
  <c r="N271" i="2" s="1"/>
  <c r="S271" i="2" s="1"/>
  <c r="P270" i="2"/>
  <c r="Q270" i="2" s="1"/>
  <c r="O270" i="2"/>
  <c r="L273" i="3" l="1"/>
  <c r="K273" i="3"/>
  <c r="M273" i="3" s="1"/>
  <c r="I275" i="3"/>
  <c r="J274" i="3"/>
  <c r="P271" i="2"/>
  <c r="Q271" i="2" s="1"/>
  <c r="O271" i="2"/>
  <c r="E273" i="2"/>
  <c r="M272" i="2"/>
  <c r="N272" i="2" s="1"/>
  <c r="K274" i="3" l="1"/>
  <c r="M274" i="3" s="1"/>
  <c r="L274" i="3"/>
  <c r="J275" i="3"/>
  <c r="I276" i="3"/>
  <c r="M273" i="2"/>
  <c r="N273" i="2" s="1"/>
  <c r="S273" i="2" s="1"/>
  <c r="E274" i="2"/>
  <c r="O272" i="2"/>
  <c r="P272" i="2"/>
  <c r="Q272" i="2" s="1"/>
  <c r="S272" i="2"/>
  <c r="I277" i="3" l="1"/>
  <c r="J276" i="3"/>
  <c r="L275" i="3"/>
  <c r="K275" i="3"/>
  <c r="M275" i="3" s="1"/>
  <c r="M274" i="2"/>
  <c r="N274" i="2" s="1"/>
  <c r="S274" i="2" s="1"/>
  <c r="E275" i="2"/>
  <c r="O273" i="2"/>
  <c r="P273" i="2"/>
  <c r="Q273" i="2" s="1"/>
  <c r="L276" i="3" l="1"/>
  <c r="K276" i="3"/>
  <c r="M276" i="3" s="1"/>
  <c r="J277" i="3"/>
  <c r="I278" i="3"/>
  <c r="M275" i="2"/>
  <c r="N275" i="2" s="1"/>
  <c r="S275" i="2" s="1"/>
  <c r="E276" i="2"/>
  <c r="P274" i="2"/>
  <c r="Q274" i="2" s="1"/>
  <c r="O274" i="2"/>
  <c r="J278" i="3" l="1"/>
  <c r="I279" i="3"/>
  <c r="L277" i="3"/>
  <c r="K277" i="3"/>
  <c r="M277" i="3" s="1"/>
  <c r="M276" i="2"/>
  <c r="N276" i="2" s="1"/>
  <c r="S276" i="2" s="1"/>
  <c r="E277" i="2"/>
  <c r="P275" i="2"/>
  <c r="Q275" i="2" s="1"/>
  <c r="O275" i="2"/>
  <c r="I280" i="3" l="1"/>
  <c r="J279" i="3"/>
  <c r="L278" i="3"/>
  <c r="K278" i="3"/>
  <c r="M278" i="3" s="1"/>
  <c r="E278" i="2"/>
  <c r="M277" i="2"/>
  <c r="N277" i="2" s="1"/>
  <c r="S277" i="2" s="1"/>
  <c r="P276" i="2"/>
  <c r="Q276" i="2" s="1"/>
  <c r="O276" i="2"/>
  <c r="L279" i="3" l="1"/>
  <c r="K279" i="3"/>
  <c r="M279" i="3" s="1"/>
  <c r="J280" i="3"/>
  <c r="I281" i="3"/>
  <c r="P277" i="2"/>
  <c r="Q277" i="2" s="1"/>
  <c r="O277" i="2"/>
  <c r="M278" i="2"/>
  <c r="N278" i="2" s="1"/>
  <c r="E279" i="2"/>
  <c r="I282" i="3" l="1"/>
  <c r="J281" i="3"/>
  <c r="K280" i="3"/>
  <c r="M280" i="3" s="1"/>
  <c r="L280" i="3"/>
  <c r="O278" i="2"/>
  <c r="P278" i="2"/>
  <c r="Q278" i="2" s="1"/>
  <c r="S278" i="2"/>
  <c r="E280" i="2"/>
  <c r="M279" i="2"/>
  <c r="N279" i="2" s="1"/>
  <c r="L281" i="3" l="1"/>
  <c r="K281" i="3"/>
  <c r="M281" i="3" s="1"/>
  <c r="I283" i="3"/>
  <c r="J282" i="3"/>
  <c r="E281" i="2"/>
  <c r="M280" i="2"/>
  <c r="N280" i="2" s="1"/>
  <c r="S280" i="2" s="1"/>
  <c r="P279" i="2"/>
  <c r="Q279" i="2" s="1"/>
  <c r="O279" i="2"/>
  <c r="S279" i="2"/>
  <c r="K282" i="3" l="1"/>
  <c r="M282" i="3" s="1"/>
  <c r="L282" i="3"/>
  <c r="J283" i="3"/>
  <c r="I284" i="3"/>
  <c r="O280" i="2"/>
  <c r="P280" i="2"/>
  <c r="Q280" i="2" s="1"/>
  <c r="M281" i="2"/>
  <c r="N281" i="2" s="1"/>
  <c r="E282" i="2"/>
  <c r="I285" i="3" l="1"/>
  <c r="J284" i="3"/>
  <c r="L283" i="3"/>
  <c r="K283" i="3"/>
  <c r="M283" i="3" s="1"/>
  <c r="S281" i="2"/>
  <c r="M282" i="2"/>
  <c r="N282" i="2" s="1"/>
  <c r="S282" i="2" s="1"/>
  <c r="E283" i="2"/>
  <c r="O281" i="2"/>
  <c r="P281" i="2"/>
  <c r="Q281" i="2" s="1"/>
  <c r="L284" i="3" l="1"/>
  <c r="K284" i="3"/>
  <c r="M284" i="3" s="1"/>
  <c r="J285" i="3"/>
  <c r="I286" i="3"/>
  <c r="M283" i="2"/>
  <c r="N283" i="2" s="1"/>
  <c r="S283" i="2" s="1"/>
  <c r="E284" i="2"/>
  <c r="P282" i="2"/>
  <c r="Q282" i="2" s="1"/>
  <c r="O282" i="2"/>
  <c r="J286" i="3" l="1"/>
  <c r="I287" i="3"/>
  <c r="L285" i="3"/>
  <c r="K285" i="3"/>
  <c r="M285" i="3" s="1"/>
  <c r="M284" i="2"/>
  <c r="N284" i="2" s="1"/>
  <c r="S284" i="2" s="1"/>
  <c r="E285" i="2"/>
  <c r="P283" i="2"/>
  <c r="Q283" i="2" s="1"/>
  <c r="O283" i="2"/>
  <c r="I288" i="3" l="1"/>
  <c r="J287" i="3"/>
  <c r="L286" i="3"/>
  <c r="K286" i="3"/>
  <c r="M286" i="3" s="1"/>
  <c r="E286" i="2"/>
  <c r="M285" i="2"/>
  <c r="N285" i="2" s="1"/>
  <c r="S285" i="2" s="1"/>
  <c r="P284" i="2"/>
  <c r="Q284" i="2" s="1"/>
  <c r="O284" i="2"/>
  <c r="L287" i="3" l="1"/>
  <c r="K287" i="3"/>
  <c r="M287" i="3" s="1"/>
  <c r="J288" i="3"/>
  <c r="I289" i="3"/>
  <c r="P285" i="2"/>
  <c r="Q285" i="2" s="1"/>
  <c r="O285" i="2"/>
  <c r="M286" i="2"/>
  <c r="N286" i="2" s="1"/>
  <c r="E287" i="2"/>
  <c r="K288" i="3" l="1"/>
  <c r="M288" i="3" s="1"/>
  <c r="L288" i="3"/>
  <c r="I290" i="3"/>
  <c r="J289" i="3"/>
  <c r="M287" i="2"/>
  <c r="N287" i="2" s="1"/>
  <c r="S287" i="2" s="1"/>
  <c r="E288" i="2"/>
  <c r="P286" i="2"/>
  <c r="Q286" i="2" s="1"/>
  <c r="O286" i="2"/>
  <c r="S286" i="2"/>
  <c r="I291" i="3" l="1"/>
  <c r="J290" i="3"/>
  <c r="L289" i="3"/>
  <c r="K289" i="3"/>
  <c r="M289" i="3" s="1"/>
  <c r="E289" i="2"/>
  <c r="M288" i="2"/>
  <c r="N288" i="2" s="1"/>
  <c r="S288" i="2" s="1"/>
  <c r="P287" i="2"/>
  <c r="Q287" i="2" s="1"/>
  <c r="O287" i="2"/>
  <c r="K290" i="3" l="1"/>
  <c r="M290" i="3" s="1"/>
  <c r="L290" i="3"/>
  <c r="J291" i="3"/>
  <c r="I292" i="3"/>
  <c r="P288" i="2"/>
  <c r="Q288" i="2" s="1"/>
  <c r="O288" i="2"/>
  <c r="M289" i="2"/>
  <c r="N289" i="2" s="1"/>
  <c r="E290" i="2"/>
  <c r="I293" i="3" l="1"/>
  <c r="J292" i="3"/>
  <c r="L291" i="3"/>
  <c r="K291" i="3"/>
  <c r="M291" i="3" s="1"/>
  <c r="O289" i="2"/>
  <c r="P289" i="2"/>
  <c r="Q289" i="2" s="1"/>
  <c r="S289" i="2"/>
  <c r="M290" i="2"/>
  <c r="N290" i="2" s="1"/>
  <c r="E291" i="2"/>
  <c r="L292" i="3" l="1"/>
  <c r="K292" i="3"/>
  <c r="M292" i="3" s="1"/>
  <c r="J293" i="3"/>
  <c r="I294" i="3"/>
  <c r="M291" i="2"/>
  <c r="N291" i="2" s="1"/>
  <c r="S291" i="2" s="1"/>
  <c r="E292" i="2"/>
  <c r="P290" i="2"/>
  <c r="Q290" i="2" s="1"/>
  <c r="O290" i="2"/>
  <c r="S290" i="2"/>
  <c r="J294" i="3" l="1"/>
  <c r="I295" i="3"/>
  <c r="L293" i="3"/>
  <c r="K293" i="3"/>
  <c r="M293" i="3" s="1"/>
  <c r="M292" i="2"/>
  <c r="N292" i="2" s="1"/>
  <c r="S292" i="2" s="1"/>
  <c r="E293" i="2"/>
  <c r="P291" i="2"/>
  <c r="Q291" i="2" s="1"/>
  <c r="O291" i="2"/>
  <c r="I296" i="3" l="1"/>
  <c r="J295" i="3"/>
  <c r="L294" i="3"/>
  <c r="K294" i="3"/>
  <c r="M294" i="3" s="1"/>
  <c r="E294" i="2"/>
  <c r="M293" i="2"/>
  <c r="N293" i="2" s="1"/>
  <c r="S293" i="2" s="1"/>
  <c r="P292" i="2"/>
  <c r="Q292" i="2" s="1"/>
  <c r="O292" i="2"/>
  <c r="L295" i="3" l="1"/>
  <c r="K295" i="3"/>
  <c r="M295" i="3" s="1"/>
  <c r="J296" i="3"/>
  <c r="I297" i="3"/>
  <c r="P293" i="2"/>
  <c r="Q293" i="2" s="1"/>
  <c r="O293" i="2"/>
  <c r="M294" i="2"/>
  <c r="N294" i="2" s="1"/>
  <c r="E295" i="2"/>
  <c r="I298" i="3" l="1"/>
  <c r="J297" i="3"/>
  <c r="K296" i="3"/>
  <c r="M296" i="3" s="1"/>
  <c r="L296" i="3"/>
  <c r="P294" i="2"/>
  <c r="Q294" i="2" s="1"/>
  <c r="O294" i="2"/>
  <c r="S294" i="2"/>
  <c r="M295" i="2"/>
  <c r="N295" i="2" s="1"/>
  <c r="E296" i="2"/>
  <c r="L297" i="3" l="1"/>
  <c r="K297" i="3"/>
  <c r="M297" i="3" s="1"/>
  <c r="I299" i="3"/>
  <c r="J298" i="3"/>
  <c r="E297" i="2"/>
  <c r="M296" i="2"/>
  <c r="N296" i="2" s="1"/>
  <c r="S296" i="2" s="1"/>
  <c r="P295" i="2"/>
  <c r="Q295" i="2" s="1"/>
  <c r="O295" i="2"/>
  <c r="S295" i="2"/>
  <c r="K298" i="3" l="1"/>
  <c r="M298" i="3" s="1"/>
  <c r="L298" i="3"/>
  <c r="J299" i="3"/>
  <c r="I300" i="3"/>
  <c r="P296" i="2"/>
  <c r="Q296" i="2" s="1"/>
  <c r="O296" i="2"/>
  <c r="M297" i="2"/>
  <c r="N297" i="2" s="1"/>
  <c r="E298" i="2"/>
  <c r="I301" i="3" l="1"/>
  <c r="J300" i="3"/>
  <c r="L299" i="3"/>
  <c r="K299" i="3"/>
  <c r="M299" i="3" s="1"/>
  <c r="M298" i="2"/>
  <c r="N298" i="2" s="1"/>
  <c r="S298" i="2" s="1"/>
  <c r="E299" i="2"/>
  <c r="O297" i="2"/>
  <c r="P297" i="2"/>
  <c r="Q297" i="2" s="1"/>
  <c r="S297" i="2"/>
  <c r="L300" i="3" l="1"/>
  <c r="K300" i="3"/>
  <c r="M300" i="3" s="1"/>
  <c r="J301" i="3"/>
  <c r="I302" i="3"/>
  <c r="M299" i="2"/>
  <c r="N299" i="2" s="1"/>
  <c r="S299" i="2" s="1"/>
  <c r="E300" i="2"/>
  <c r="P298" i="2"/>
  <c r="Q298" i="2" s="1"/>
  <c r="O298" i="2"/>
  <c r="L301" i="3" l="1"/>
  <c r="K301" i="3"/>
  <c r="M301" i="3" s="1"/>
  <c r="J302" i="3"/>
  <c r="I303" i="3"/>
  <c r="M300" i="2"/>
  <c r="N300" i="2" s="1"/>
  <c r="S300" i="2" s="1"/>
  <c r="E301" i="2"/>
  <c r="P299" i="2"/>
  <c r="Q299" i="2" s="1"/>
  <c r="O299" i="2"/>
  <c r="I304" i="3" l="1"/>
  <c r="J303" i="3"/>
  <c r="L302" i="3"/>
  <c r="K302" i="3"/>
  <c r="M302" i="3" s="1"/>
  <c r="M301" i="2"/>
  <c r="N301" i="2" s="1"/>
  <c r="S301" i="2" s="1"/>
  <c r="E302" i="2"/>
  <c r="P300" i="2"/>
  <c r="Q300" i="2" s="1"/>
  <c r="O300" i="2"/>
  <c r="J304" i="3" l="1"/>
  <c r="I305" i="3"/>
  <c r="L303" i="3"/>
  <c r="K303" i="3"/>
  <c r="M303" i="3" s="1"/>
  <c r="M302" i="2"/>
  <c r="N302" i="2" s="1"/>
  <c r="S302" i="2" s="1"/>
  <c r="E303" i="2"/>
  <c r="P301" i="2"/>
  <c r="Q301" i="2" s="1"/>
  <c r="O301" i="2"/>
  <c r="I306" i="3" l="1"/>
  <c r="J305" i="3"/>
  <c r="K304" i="3"/>
  <c r="M304" i="3" s="1"/>
  <c r="L304" i="3"/>
  <c r="M303" i="2"/>
  <c r="N303" i="2" s="1"/>
  <c r="S303" i="2" s="1"/>
  <c r="E304" i="2"/>
  <c r="P302" i="2"/>
  <c r="Q302" i="2" s="1"/>
  <c r="O302" i="2"/>
  <c r="L305" i="3" l="1"/>
  <c r="K305" i="3"/>
  <c r="M305" i="3" s="1"/>
  <c r="I307" i="3"/>
  <c r="J306" i="3"/>
  <c r="E305" i="2"/>
  <c r="M304" i="2"/>
  <c r="N304" i="2" s="1"/>
  <c r="S304" i="2" s="1"/>
  <c r="P303" i="2"/>
  <c r="Q303" i="2" s="1"/>
  <c r="O303" i="2"/>
  <c r="J307" i="3" l="1"/>
  <c r="I308" i="3"/>
  <c r="K306" i="3"/>
  <c r="M306" i="3" s="1"/>
  <c r="L306" i="3"/>
  <c r="P304" i="2"/>
  <c r="Q304" i="2" s="1"/>
  <c r="O304" i="2"/>
  <c r="M305" i="2"/>
  <c r="N305" i="2" s="1"/>
  <c r="E306" i="2"/>
  <c r="I309" i="3" l="1"/>
  <c r="J308" i="3"/>
  <c r="L307" i="3"/>
  <c r="K307" i="3"/>
  <c r="M307" i="3" s="1"/>
  <c r="O305" i="2"/>
  <c r="P305" i="2"/>
  <c r="Q305" i="2" s="1"/>
  <c r="S305" i="2"/>
  <c r="M306" i="2"/>
  <c r="N306" i="2" s="1"/>
  <c r="S306" i="2" s="1"/>
  <c r="E307" i="2"/>
  <c r="L308" i="3" l="1"/>
  <c r="K308" i="3"/>
  <c r="M308" i="3" s="1"/>
  <c r="J309" i="3"/>
  <c r="I310" i="3"/>
  <c r="M307" i="2"/>
  <c r="N307" i="2" s="1"/>
  <c r="S307" i="2" s="1"/>
  <c r="E308" i="2"/>
  <c r="P306" i="2"/>
  <c r="Q306" i="2" s="1"/>
  <c r="O306" i="2"/>
  <c r="J310" i="3" l="1"/>
  <c r="I311" i="3"/>
  <c r="L309" i="3"/>
  <c r="K309" i="3"/>
  <c r="M309" i="3" s="1"/>
  <c r="M308" i="2"/>
  <c r="N308" i="2" s="1"/>
  <c r="S308" i="2" s="1"/>
  <c r="E309" i="2"/>
  <c r="P307" i="2"/>
  <c r="Q307" i="2" s="1"/>
  <c r="O307" i="2"/>
  <c r="I312" i="3" l="1"/>
  <c r="J311" i="3"/>
  <c r="L310" i="3"/>
  <c r="K310" i="3"/>
  <c r="M310" i="3" s="1"/>
  <c r="E310" i="2"/>
  <c r="M309" i="2"/>
  <c r="N309" i="2" s="1"/>
  <c r="S309" i="2" s="1"/>
  <c r="P308" i="2"/>
  <c r="Q308" i="2" s="1"/>
  <c r="O308" i="2"/>
  <c r="L311" i="3" l="1"/>
  <c r="K311" i="3"/>
  <c r="M311" i="3" s="1"/>
  <c r="J312" i="3"/>
  <c r="I313" i="3"/>
  <c r="P309" i="2"/>
  <c r="Q309" i="2" s="1"/>
  <c r="O309" i="2"/>
  <c r="M310" i="2"/>
  <c r="N310" i="2" s="1"/>
  <c r="S310" i="2" s="1"/>
  <c r="E311" i="2"/>
  <c r="I314" i="3" l="1"/>
  <c r="J313" i="3"/>
  <c r="K312" i="3"/>
  <c r="M312" i="3" s="1"/>
  <c r="L312" i="3"/>
  <c r="M311" i="2"/>
  <c r="N311" i="2" s="1"/>
  <c r="S311" i="2" s="1"/>
  <c r="E312" i="2"/>
  <c r="P310" i="2"/>
  <c r="Q310" i="2" s="1"/>
  <c r="O310" i="2"/>
  <c r="K313" i="3" l="1"/>
  <c r="M313" i="3" s="1"/>
  <c r="L313" i="3"/>
  <c r="J314" i="3"/>
  <c r="I315" i="3"/>
  <c r="E313" i="2"/>
  <c r="M312" i="2"/>
  <c r="N312" i="2" s="1"/>
  <c r="S312" i="2" s="1"/>
  <c r="P311" i="2"/>
  <c r="Q311" i="2" s="1"/>
  <c r="O311" i="2"/>
  <c r="K314" i="3" l="1"/>
  <c r="M314" i="3" s="1"/>
  <c r="L314" i="3"/>
  <c r="I316" i="3"/>
  <c r="J315" i="3"/>
  <c r="P312" i="2"/>
  <c r="Q312" i="2" s="1"/>
  <c r="O312" i="2"/>
  <c r="M313" i="2"/>
  <c r="N313" i="2" s="1"/>
  <c r="E314" i="2"/>
  <c r="L315" i="3" l="1"/>
  <c r="K315" i="3"/>
  <c r="M315" i="3" s="1"/>
  <c r="I317" i="3"/>
  <c r="J316" i="3"/>
  <c r="M314" i="2"/>
  <c r="N314" i="2" s="1"/>
  <c r="S314" i="2" s="1"/>
  <c r="E315" i="2"/>
  <c r="O313" i="2"/>
  <c r="P313" i="2"/>
  <c r="Q313" i="2" s="1"/>
  <c r="S313" i="2"/>
  <c r="J317" i="3" l="1"/>
  <c r="I318" i="3"/>
  <c r="K316" i="3"/>
  <c r="M316" i="3" s="1"/>
  <c r="L316" i="3"/>
  <c r="M315" i="2"/>
  <c r="N315" i="2" s="1"/>
  <c r="S315" i="2" s="1"/>
  <c r="E316" i="2"/>
  <c r="P314" i="2"/>
  <c r="Q314" i="2" s="1"/>
  <c r="O314" i="2"/>
  <c r="I319" i="3" l="1"/>
  <c r="J318" i="3"/>
  <c r="L317" i="3"/>
  <c r="K317" i="3"/>
  <c r="M317" i="3" s="1"/>
  <c r="M316" i="2"/>
  <c r="N316" i="2" s="1"/>
  <c r="S316" i="2" s="1"/>
  <c r="E317" i="2"/>
  <c r="P315" i="2"/>
  <c r="Q315" i="2" s="1"/>
  <c r="O315" i="2"/>
  <c r="L318" i="3" l="1"/>
  <c r="K318" i="3"/>
  <c r="M318" i="3" s="1"/>
  <c r="J319" i="3"/>
  <c r="I320" i="3"/>
  <c r="M317" i="2"/>
  <c r="N317" i="2" s="1"/>
  <c r="S317" i="2" s="1"/>
  <c r="E318" i="2"/>
  <c r="P316" i="2"/>
  <c r="Q316" i="2" s="1"/>
  <c r="O316" i="2"/>
  <c r="J320" i="3" l="1"/>
  <c r="I321" i="3"/>
  <c r="L319" i="3"/>
  <c r="K319" i="3"/>
  <c r="M319" i="3" s="1"/>
  <c r="M318" i="2"/>
  <c r="N318" i="2" s="1"/>
  <c r="S318" i="2" s="1"/>
  <c r="E319" i="2"/>
  <c r="P317" i="2"/>
  <c r="Q317" i="2" s="1"/>
  <c r="O317" i="2"/>
  <c r="I322" i="3" l="1"/>
  <c r="J321" i="3"/>
  <c r="L320" i="3"/>
  <c r="K320" i="3"/>
  <c r="M320" i="3" s="1"/>
  <c r="M319" i="2"/>
  <c r="N319" i="2" s="1"/>
  <c r="S319" i="2" s="1"/>
  <c r="E320" i="2"/>
  <c r="P318" i="2"/>
  <c r="Q318" i="2" s="1"/>
  <c r="O318" i="2"/>
  <c r="L321" i="3" l="1"/>
  <c r="K321" i="3"/>
  <c r="M321" i="3" s="1"/>
  <c r="J322" i="3"/>
  <c r="I323" i="3"/>
  <c r="E321" i="2"/>
  <c r="M320" i="2"/>
  <c r="N320" i="2" s="1"/>
  <c r="S320" i="2" s="1"/>
  <c r="P319" i="2"/>
  <c r="Q319" i="2" s="1"/>
  <c r="O319" i="2"/>
  <c r="I324" i="3" l="1"/>
  <c r="J323" i="3"/>
  <c r="K322" i="3"/>
  <c r="M322" i="3" s="1"/>
  <c r="L322" i="3"/>
  <c r="P320" i="2"/>
  <c r="Q320" i="2" s="1"/>
  <c r="O320" i="2"/>
  <c r="M321" i="2"/>
  <c r="N321" i="2" s="1"/>
  <c r="S321" i="2" s="1"/>
  <c r="E322" i="2"/>
  <c r="L323" i="3" l="1"/>
  <c r="K323" i="3"/>
  <c r="M323" i="3" s="1"/>
  <c r="I325" i="3"/>
  <c r="J324" i="3"/>
  <c r="M322" i="2"/>
  <c r="N322" i="2" s="1"/>
  <c r="S322" i="2" s="1"/>
  <c r="E323" i="2"/>
  <c r="O321" i="2"/>
  <c r="P321" i="2"/>
  <c r="Q321" i="2" s="1"/>
  <c r="K324" i="3" l="1"/>
  <c r="M324" i="3" s="1"/>
  <c r="L324" i="3"/>
  <c r="J325" i="3"/>
  <c r="I326" i="3"/>
  <c r="M323" i="2"/>
  <c r="N323" i="2" s="1"/>
  <c r="S323" i="2" s="1"/>
  <c r="E324" i="2"/>
  <c r="P322" i="2"/>
  <c r="Q322" i="2" s="1"/>
  <c r="O322" i="2"/>
  <c r="I327" i="3" l="1"/>
  <c r="J326" i="3"/>
  <c r="L325" i="3"/>
  <c r="K325" i="3"/>
  <c r="M325" i="3" s="1"/>
  <c r="M324" i="2"/>
  <c r="N324" i="2" s="1"/>
  <c r="S324" i="2" s="1"/>
  <c r="E325" i="2"/>
  <c r="P323" i="2"/>
  <c r="Q323" i="2" s="1"/>
  <c r="O323" i="2"/>
  <c r="L326" i="3" l="1"/>
  <c r="K326" i="3"/>
  <c r="M326" i="3" s="1"/>
  <c r="J327" i="3"/>
  <c r="I328" i="3"/>
  <c r="E326" i="2"/>
  <c r="M325" i="2"/>
  <c r="N325" i="2" s="1"/>
  <c r="S325" i="2" s="1"/>
  <c r="P324" i="2"/>
  <c r="Q324" i="2" s="1"/>
  <c r="O324" i="2"/>
  <c r="J328" i="3" l="1"/>
  <c r="I329" i="3"/>
  <c r="L327" i="3"/>
  <c r="K327" i="3"/>
  <c r="M327" i="3" s="1"/>
  <c r="P325" i="2"/>
  <c r="Q325" i="2" s="1"/>
  <c r="O325" i="2"/>
  <c r="M326" i="2"/>
  <c r="N326" i="2" s="1"/>
  <c r="E327" i="2"/>
  <c r="I330" i="3" l="1"/>
  <c r="J329" i="3"/>
  <c r="L328" i="3"/>
  <c r="K328" i="3"/>
  <c r="M328" i="3" s="1"/>
  <c r="M327" i="2"/>
  <c r="N327" i="2" s="1"/>
  <c r="S327" i="2" s="1"/>
  <c r="E328" i="2"/>
  <c r="P326" i="2"/>
  <c r="Q326" i="2" s="1"/>
  <c r="O326" i="2"/>
  <c r="S326" i="2"/>
  <c r="L329" i="3" l="1"/>
  <c r="K329" i="3"/>
  <c r="M329" i="3" s="1"/>
  <c r="J330" i="3"/>
  <c r="I331" i="3"/>
  <c r="E329" i="2"/>
  <c r="M328" i="2"/>
  <c r="N328" i="2" s="1"/>
  <c r="S328" i="2" s="1"/>
  <c r="P327" i="2"/>
  <c r="Q327" i="2" s="1"/>
  <c r="O327" i="2"/>
  <c r="I332" i="3" l="1"/>
  <c r="J331" i="3"/>
  <c r="K330" i="3"/>
  <c r="M330" i="3" s="1"/>
  <c r="L330" i="3"/>
  <c r="P328" i="2"/>
  <c r="Q328" i="2" s="1"/>
  <c r="O328" i="2"/>
  <c r="M329" i="2"/>
  <c r="N329" i="2" s="1"/>
  <c r="E330" i="2"/>
  <c r="L331" i="3" l="1"/>
  <c r="K331" i="3"/>
  <c r="M331" i="3" s="1"/>
  <c r="I333" i="3"/>
  <c r="J332" i="3"/>
  <c r="O329" i="2"/>
  <c r="P329" i="2"/>
  <c r="Q329" i="2" s="1"/>
  <c r="S329" i="2"/>
  <c r="M330" i="2"/>
  <c r="N330" i="2" s="1"/>
  <c r="E331" i="2"/>
  <c r="K332" i="3" l="1"/>
  <c r="M332" i="3" s="1"/>
  <c r="L332" i="3"/>
  <c r="J333" i="3"/>
  <c r="I334" i="3"/>
  <c r="M331" i="2"/>
  <c r="N331" i="2" s="1"/>
  <c r="S331" i="2" s="1"/>
  <c r="E332" i="2"/>
  <c r="P330" i="2"/>
  <c r="Q330" i="2" s="1"/>
  <c r="O330" i="2"/>
  <c r="S330" i="2"/>
  <c r="L333" i="3" l="1"/>
  <c r="K333" i="3"/>
  <c r="M333" i="3" s="1"/>
  <c r="I335" i="3"/>
  <c r="J334" i="3"/>
  <c r="M332" i="2"/>
  <c r="N332" i="2" s="1"/>
  <c r="S332" i="2" s="1"/>
  <c r="E333" i="2"/>
  <c r="P331" i="2"/>
  <c r="Q331" i="2" s="1"/>
  <c r="O331" i="2"/>
  <c r="L334" i="3" l="1"/>
  <c r="K334" i="3"/>
  <c r="M334" i="3" s="1"/>
  <c r="J335" i="3"/>
  <c r="I336" i="3"/>
  <c r="E334" i="2"/>
  <c r="M333" i="2"/>
  <c r="N333" i="2" s="1"/>
  <c r="S333" i="2" s="1"/>
  <c r="P332" i="2"/>
  <c r="Q332" i="2" s="1"/>
  <c r="O332" i="2"/>
  <c r="J336" i="3" l="1"/>
  <c r="I337" i="3"/>
  <c r="L335" i="3"/>
  <c r="K335" i="3"/>
  <c r="M335" i="3" s="1"/>
  <c r="P333" i="2"/>
  <c r="Q333" i="2" s="1"/>
  <c r="O333" i="2"/>
  <c r="M334" i="2"/>
  <c r="N334" i="2" s="1"/>
  <c r="E335" i="2"/>
  <c r="I338" i="3" l="1"/>
  <c r="J337" i="3"/>
  <c r="L336" i="3"/>
  <c r="K336" i="3"/>
  <c r="M336" i="3" s="1"/>
  <c r="M335" i="2"/>
  <c r="N335" i="2" s="1"/>
  <c r="S335" i="2" s="1"/>
  <c r="E336" i="2"/>
  <c r="P334" i="2"/>
  <c r="Q334" i="2" s="1"/>
  <c r="O334" i="2"/>
  <c r="S334" i="2"/>
  <c r="L337" i="3" l="1"/>
  <c r="K337" i="3"/>
  <c r="M337" i="3" s="1"/>
  <c r="J338" i="3"/>
  <c r="I339" i="3"/>
  <c r="E337" i="2"/>
  <c r="M336" i="2"/>
  <c r="N336" i="2" s="1"/>
  <c r="S336" i="2" s="1"/>
  <c r="P335" i="2"/>
  <c r="Q335" i="2" s="1"/>
  <c r="O335" i="2"/>
  <c r="K338" i="3" l="1"/>
  <c r="M338" i="3" s="1"/>
  <c r="L338" i="3"/>
  <c r="I340" i="3"/>
  <c r="J339" i="3"/>
  <c r="P336" i="2"/>
  <c r="Q336" i="2" s="1"/>
  <c r="O336" i="2"/>
  <c r="M337" i="2"/>
  <c r="N337" i="2" s="1"/>
  <c r="E338" i="2"/>
  <c r="I341" i="3" l="1"/>
  <c r="J340" i="3"/>
  <c r="L339" i="3"/>
  <c r="K339" i="3"/>
  <c r="M339" i="3" s="1"/>
  <c r="O337" i="2"/>
  <c r="P337" i="2"/>
  <c r="Q337" i="2" s="1"/>
  <c r="S337" i="2"/>
  <c r="M338" i="2"/>
  <c r="N338" i="2" s="1"/>
  <c r="E339" i="2"/>
  <c r="K340" i="3" l="1"/>
  <c r="M340" i="3" s="1"/>
  <c r="L340" i="3"/>
  <c r="J341" i="3"/>
  <c r="I342" i="3"/>
  <c r="M339" i="2"/>
  <c r="N339" i="2" s="1"/>
  <c r="S339" i="2" s="1"/>
  <c r="E340" i="2"/>
  <c r="P338" i="2"/>
  <c r="Q338" i="2" s="1"/>
  <c r="O338" i="2"/>
  <c r="S338" i="2"/>
  <c r="L341" i="3" l="1"/>
  <c r="K341" i="3"/>
  <c r="M341" i="3" s="1"/>
  <c r="I343" i="3"/>
  <c r="J342" i="3"/>
  <c r="M340" i="2"/>
  <c r="N340" i="2" s="1"/>
  <c r="S340" i="2" s="1"/>
  <c r="E341" i="2"/>
  <c r="P339" i="2"/>
  <c r="Q339" i="2" s="1"/>
  <c r="O339" i="2"/>
  <c r="L342" i="3" l="1"/>
  <c r="K342" i="3"/>
  <c r="M342" i="3" s="1"/>
  <c r="J343" i="3"/>
  <c r="I344" i="3"/>
  <c r="E342" i="2"/>
  <c r="M341" i="2"/>
  <c r="N341" i="2" s="1"/>
  <c r="S341" i="2" s="1"/>
  <c r="P340" i="2"/>
  <c r="Q340" i="2" s="1"/>
  <c r="O340" i="2"/>
  <c r="L343" i="3" l="1"/>
  <c r="K343" i="3"/>
  <c r="M343" i="3" s="1"/>
  <c r="J344" i="3"/>
  <c r="I345" i="3"/>
  <c r="P341" i="2"/>
  <c r="Q341" i="2" s="1"/>
  <c r="O341" i="2"/>
  <c r="M342" i="2"/>
  <c r="N342" i="2" s="1"/>
  <c r="S342" i="2" s="1"/>
  <c r="E343" i="2"/>
  <c r="I346" i="3" l="1"/>
  <c r="J345" i="3"/>
  <c r="L344" i="3"/>
  <c r="K344" i="3"/>
  <c r="M344" i="3" s="1"/>
  <c r="M343" i="2"/>
  <c r="N343" i="2" s="1"/>
  <c r="S343" i="2" s="1"/>
  <c r="E344" i="2"/>
  <c r="O342" i="2"/>
  <c r="P342" i="2"/>
  <c r="Q342" i="2" s="1"/>
  <c r="L345" i="3" l="1"/>
  <c r="K345" i="3"/>
  <c r="M345" i="3" s="1"/>
  <c r="J346" i="3"/>
  <c r="I347" i="3"/>
  <c r="E345" i="2"/>
  <c r="M344" i="2"/>
  <c r="N344" i="2" s="1"/>
  <c r="S344" i="2" s="1"/>
  <c r="P343" i="2"/>
  <c r="Q343" i="2" s="1"/>
  <c r="O343" i="2"/>
  <c r="K346" i="3" l="1"/>
  <c r="M346" i="3" s="1"/>
  <c r="L346" i="3"/>
  <c r="I348" i="3"/>
  <c r="J347" i="3"/>
  <c r="P344" i="2"/>
  <c r="Q344" i="2" s="1"/>
  <c r="O344" i="2"/>
  <c r="M345" i="2"/>
  <c r="N345" i="2" s="1"/>
  <c r="E346" i="2"/>
  <c r="L347" i="3" l="1"/>
  <c r="K347" i="3"/>
  <c r="M347" i="3" s="1"/>
  <c r="I349" i="3"/>
  <c r="J348" i="3"/>
  <c r="M346" i="2"/>
  <c r="N346" i="2" s="1"/>
  <c r="S346" i="2" s="1"/>
  <c r="E347" i="2"/>
  <c r="O345" i="2"/>
  <c r="P345" i="2"/>
  <c r="Q345" i="2" s="1"/>
  <c r="S345" i="2"/>
  <c r="J349" i="3" l="1"/>
  <c r="I350" i="3"/>
  <c r="K348" i="3"/>
  <c r="M348" i="3" s="1"/>
  <c r="L348" i="3"/>
  <c r="M347" i="2"/>
  <c r="N347" i="2" s="1"/>
  <c r="S347" i="2" s="1"/>
  <c r="E348" i="2"/>
  <c r="P346" i="2"/>
  <c r="Q346" i="2" s="1"/>
  <c r="O346" i="2"/>
  <c r="I351" i="3" l="1"/>
  <c r="J350" i="3"/>
  <c r="L349" i="3"/>
  <c r="K349" i="3"/>
  <c r="M349" i="3" s="1"/>
  <c r="M348" i="2"/>
  <c r="N348" i="2" s="1"/>
  <c r="S348" i="2" s="1"/>
  <c r="E349" i="2"/>
  <c r="P347" i="2"/>
  <c r="Q347" i="2" s="1"/>
  <c r="O347" i="2"/>
  <c r="L350" i="3" l="1"/>
  <c r="K350" i="3"/>
  <c r="M350" i="3" s="1"/>
  <c r="J351" i="3"/>
  <c r="I352" i="3"/>
  <c r="M349" i="2"/>
  <c r="N349" i="2" s="1"/>
  <c r="S349" i="2" s="1"/>
  <c r="E350" i="2"/>
  <c r="P348" i="2"/>
  <c r="Q348" i="2" s="1"/>
  <c r="O348" i="2"/>
  <c r="J352" i="3" l="1"/>
  <c r="I353" i="3"/>
  <c r="L351" i="3"/>
  <c r="K351" i="3"/>
  <c r="M351" i="3" s="1"/>
  <c r="M350" i="2"/>
  <c r="N350" i="2" s="1"/>
  <c r="S350" i="2" s="1"/>
  <c r="E351" i="2"/>
  <c r="P349" i="2"/>
  <c r="Q349" i="2" s="1"/>
  <c r="O349" i="2"/>
  <c r="I354" i="3" l="1"/>
  <c r="J353" i="3"/>
  <c r="L352" i="3"/>
  <c r="K352" i="3"/>
  <c r="M352" i="3" s="1"/>
  <c r="M351" i="2"/>
  <c r="N351" i="2" s="1"/>
  <c r="S351" i="2" s="1"/>
  <c r="E352" i="2"/>
  <c r="P350" i="2"/>
  <c r="Q350" i="2" s="1"/>
  <c r="O350" i="2"/>
  <c r="L353" i="3" l="1"/>
  <c r="K353" i="3"/>
  <c r="M353" i="3" s="1"/>
  <c r="J354" i="3"/>
  <c r="I355" i="3"/>
  <c r="E353" i="2"/>
  <c r="M352" i="2"/>
  <c r="N352" i="2" s="1"/>
  <c r="S352" i="2" s="1"/>
  <c r="P351" i="2"/>
  <c r="Q351" i="2" s="1"/>
  <c r="O351" i="2"/>
  <c r="K354" i="3" l="1"/>
  <c r="M354" i="3" s="1"/>
  <c r="L354" i="3"/>
  <c r="I356" i="3"/>
  <c r="J355" i="3"/>
  <c r="P352" i="2"/>
  <c r="Q352" i="2" s="1"/>
  <c r="O352" i="2"/>
  <c r="M353" i="2"/>
  <c r="N353" i="2" s="1"/>
  <c r="S353" i="2" s="1"/>
  <c r="E354" i="2"/>
  <c r="I357" i="3" l="1"/>
  <c r="J356" i="3"/>
  <c r="L355" i="3"/>
  <c r="K355" i="3"/>
  <c r="M355" i="3" s="1"/>
  <c r="M354" i="2"/>
  <c r="N354" i="2" s="1"/>
  <c r="S354" i="2" s="1"/>
  <c r="E355" i="2"/>
  <c r="O353" i="2"/>
  <c r="P353" i="2"/>
  <c r="Q353" i="2" s="1"/>
  <c r="K356" i="3" l="1"/>
  <c r="M356" i="3" s="1"/>
  <c r="L356" i="3"/>
  <c r="J357" i="3"/>
  <c r="I358" i="3"/>
  <c r="M355" i="2"/>
  <c r="N355" i="2" s="1"/>
  <c r="S355" i="2" s="1"/>
  <c r="E356" i="2"/>
  <c r="P354" i="2"/>
  <c r="Q354" i="2" s="1"/>
  <c r="O354" i="2"/>
  <c r="I359" i="3" l="1"/>
  <c r="J358" i="3"/>
  <c r="L357" i="3"/>
  <c r="K357" i="3"/>
  <c r="M357" i="3" s="1"/>
  <c r="M356" i="2"/>
  <c r="N356" i="2" s="1"/>
  <c r="S356" i="2" s="1"/>
  <c r="E357" i="2"/>
  <c r="P355" i="2"/>
  <c r="Q355" i="2" s="1"/>
  <c r="O355" i="2"/>
  <c r="L358" i="3" l="1"/>
  <c r="K358" i="3"/>
  <c r="M358" i="3" s="1"/>
  <c r="J359" i="3"/>
  <c r="I360" i="3"/>
  <c r="E358" i="2"/>
  <c r="M357" i="2"/>
  <c r="N357" i="2" s="1"/>
  <c r="S357" i="2" s="1"/>
  <c r="P356" i="2"/>
  <c r="Q356" i="2" s="1"/>
  <c r="O356" i="2"/>
  <c r="J360" i="3" l="1"/>
  <c r="I361" i="3"/>
  <c r="L359" i="3"/>
  <c r="K359" i="3"/>
  <c r="M359" i="3" s="1"/>
  <c r="P357" i="2"/>
  <c r="Q357" i="2" s="1"/>
  <c r="O357" i="2"/>
  <c r="M358" i="2"/>
  <c r="N358" i="2" s="1"/>
  <c r="E359" i="2"/>
  <c r="I362" i="3" l="1"/>
  <c r="J361" i="3"/>
  <c r="L360" i="3"/>
  <c r="K360" i="3"/>
  <c r="M360" i="3" s="1"/>
  <c r="M359" i="2"/>
  <c r="N359" i="2" s="1"/>
  <c r="S359" i="2" s="1"/>
  <c r="E360" i="2"/>
  <c r="P358" i="2"/>
  <c r="Q358" i="2" s="1"/>
  <c r="O358" i="2"/>
  <c r="S358" i="2"/>
  <c r="L361" i="3" l="1"/>
  <c r="K361" i="3"/>
  <c r="M361" i="3" s="1"/>
  <c r="J362" i="3"/>
  <c r="I363" i="3"/>
  <c r="E361" i="2"/>
  <c r="M360" i="2"/>
  <c r="N360" i="2" s="1"/>
  <c r="S360" i="2" s="1"/>
  <c r="P359" i="2"/>
  <c r="Q359" i="2" s="1"/>
  <c r="O359" i="2"/>
  <c r="I364" i="3" l="1"/>
  <c r="J363" i="3"/>
  <c r="K362" i="3"/>
  <c r="M362" i="3" s="1"/>
  <c r="L362" i="3"/>
  <c r="P360" i="2"/>
  <c r="Q360" i="2" s="1"/>
  <c r="O360" i="2"/>
  <c r="M361" i="2"/>
  <c r="N361" i="2" s="1"/>
  <c r="E362" i="2"/>
  <c r="L363" i="3" l="1"/>
  <c r="K363" i="3"/>
  <c r="M363" i="3" s="1"/>
  <c r="I365" i="3"/>
  <c r="J364" i="3"/>
  <c r="M362" i="2"/>
  <c r="N362" i="2" s="1"/>
  <c r="S362" i="2" s="1"/>
  <c r="E363" i="2"/>
  <c r="O361" i="2"/>
  <c r="P361" i="2"/>
  <c r="Q361" i="2" s="1"/>
  <c r="S361" i="2"/>
  <c r="K364" i="3" l="1"/>
  <c r="M364" i="3" s="1"/>
  <c r="L364" i="3"/>
  <c r="J365" i="3"/>
  <c r="I366" i="3"/>
  <c r="M363" i="2"/>
  <c r="N363" i="2" s="1"/>
  <c r="S363" i="2" s="1"/>
  <c r="E364" i="2"/>
  <c r="P362" i="2"/>
  <c r="Q362" i="2" s="1"/>
  <c r="O362" i="2"/>
  <c r="I367" i="3" l="1"/>
  <c r="J366" i="3"/>
  <c r="L365" i="3"/>
  <c r="K365" i="3"/>
  <c r="M365" i="3" s="1"/>
  <c r="M364" i="2"/>
  <c r="N364" i="2" s="1"/>
  <c r="S364" i="2" s="1"/>
  <c r="E365" i="2"/>
  <c r="P363" i="2"/>
  <c r="Q363" i="2" s="1"/>
  <c r="O363" i="2"/>
  <c r="L366" i="3" l="1"/>
  <c r="K366" i="3"/>
  <c r="M366" i="3" s="1"/>
  <c r="J367" i="3"/>
  <c r="I368" i="3"/>
  <c r="E366" i="2"/>
  <c r="M365" i="2"/>
  <c r="N365" i="2" s="1"/>
  <c r="S365" i="2" s="1"/>
  <c r="P364" i="2"/>
  <c r="Q364" i="2" s="1"/>
  <c r="O364" i="2"/>
  <c r="L367" i="3" l="1"/>
  <c r="K367" i="3"/>
  <c r="M367" i="3" s="1"/>
  <c r="J368" i="3"/>
  <c r="I369" i="3"/>
  <c r="P365" i="2"/>
  <c r="Q365" i="2" s="1"/>
  <c r="O365" i="2"/>
  <c r="M366" i="2"/>
  <c r="N366" i="2" s="1"/>
  <c r="E367" i="2"/>
  <c r="L368" i="3" l="1"/>
  <c r="K368" i="3"/>
  <c r="M368" i="3" s="1"/>
  <c r="I370" i="3"/>
  <c r="J369" i="3"/>
  <c r="M367" i="2"/>
  <c r="N367" i="2" s="1"/>
  <c r="S367" i="2" s="1"/>
  <c r="E368" i="2"/>
  <c r="P366" i="2"/>
  <c r="Q366" i="2" s="1"/>
  <c r="O366" i="2"/>
  <c r="S366" i="2"/>
  <c r="J370" i="3" l="1"/>
  <c r="I371" i="3"/>
  <c r="L369" i="3"/>
  <c r="K369" i="3"/>
  <c r="M369" i="3" s="1"/>
  <c r="E369" i="2"/>
  <c r="M368" i="2"/>
  <c r="N368" i="2" s="1"/>
  <c r="S368" i="2" s="1"/>
  <c r="P367" i="2"/>
  <c r="Q367" i="2" s="1"/>
  <c r="O367" i="2"/>
  <c r="I372" i="3" l="1"/>
  <c r="J371" i="3"/>
  <c r="K370" i="3"/>
  <c r="M370" i="3" s="1"/>
  <c r="L370" i="3"/>
  <c r="P368" i="2"/>
  <c r="Q368" i="2" s="1"/>
  <c r="O368" i="2"/>
  <c r="M369" i="2"/>
  <c r="N369" i="2" s="1"/>
  <c r="E370" i="2"/>
  <c r="L371" i="3" l="1"/>
  <c r="K371" i="3"/>
  <c r="M371" i="3" s="1"/>
  <c r="I373" i="3"/>
  <c r="J372" i="3"/>
  <c r="O369" i="2"/>
  <c r="P369" i="2"/>
  <c r="Q369" i="2" s="1"/>
  <c r="S369" i="2"/>
  <c r="M370" i="2"/>
  <c r="N370" i="2" s="1"/>
  <c r="S370" i="2" s="1"/>
  <c r="E371" i="2"/>
  <c r="K372" i="3" l="1"/>
  <c r="M372" i="3" s="1"/>
  <c r="L372" i="3"/>
  <c r="J373" i="3"/>
  <c r="I374" i="3"/>
  <c r="M371" i="2"/>
  <c r="N371" i="2" s="1"/>
  <c r="S371" i="2" s="1"/>
  <c r="E372" i="2"/>
  <c r="P370" i="2"/>
  <c r="Q370" i="2" s="1"/>
  <c r="O370" i="2"/>
  <c r="L373" i="3" l="1"/>
  <c r="K373" i="3"/>
  <c r="M373" i="3" s="1"/>
  <c r="I375" i="3"/>
  <c r="J374" i="3"/>
  <c r="M372" i="2"/>
  <c r="N372" i="2" s="1"/>
  <c r="S372" i="2" s="1"/>
  <c r="E373" i="2"/>
  <c r="P371" i="2"/>
  <c r="Q371" i="2" s="1"/>
  <c r="O371" i="2"/>
  <c r="J375" i="3" l="1"/>
  <c r="I376" i="3"/>
  <c r="L374" i="3"/>
  <c r="K374" i="3"/>
  <c r="M374" i="3" s="1"/>
  <c r="E374" i="2"/>
  <c r="M373" i="2"/>
  <c r="N373" i="2" s="1"/>
  <c r="S373" i="2" s="1"/>
  <c r="P372" i="2"/>
  <c r="Q372" i="2" s="1"/>
  <c r="O372" i="2"/>
  <c r="J376" i="3" l="1"/>
  <c r="I377" i="3"/>
  <c r="L375" i="3"/>
  <c r="K375" i="3"/>
  <c r="M375" i="3" s="1"/>
  <c r="P373" i="2"/>
  <c r="Q373" i="2" s="1"/>
  <c r="O373" i="2"/>
  <c r="M374" i="2"/>
  <c r="N374" i="2" s="1"/>
  <c r="E375" i="2"/>
  <c r="I378" i="3" l="1"/>
  <c r="J377" i="3"/>
  <c r="L376" i="3"/>
  <c r="K376" i="3"/>
  <c r="M376" i="3" s="1"/>
  <c r="M375" i="2"/>
  <c r="N375" i="2" s="1"/>
  <c r="S375" i="2" s="1"/>
  <c r="E376" i="2"/>
  <c r="O374" i="2"/>
  <c r="P374" i="2"/>
  <c r="Q374" i="2" s="1"/>
  <c r="S374" i="2"/>
  <c r="L377" i="3" l="1"/>
  <c r="K377" i="3"/>
  <c r="M377" i="3" s="1"/>
  <c r="J378" i="3"/>
  <c r="I379" i="3"/>
  <c r="E377" i="2"/>
  <c r="M376" i="2"/>
  <c r="N376" i="2" s="1"/>
  <c r="S376" i="2" s="1"/>
  <c r="P375" i="2"/>
  <c r="Q375" i="2" s="1"/>
  <c r="O375" i="2"/>
  <c r="I380" i="3" l="1"/>
  <c r="J379" i="3"/>
  <c r="K378" i="3"/>
  <c r="M378" i="3" s="1"/>
  <c r="L378" i="3"/>
  <c r="P376" i="2"/>
  <c r="Q376" i="2" s="1"/>
  <c r="O376" i="2"/>
  <c r="M377" i="2"/>
  <c r="N377" i="2" s="1"/>
  <c r="E378" i="2"/>
  <c r="L379" i="3" l="1"/>
  <c r="K379" i="3"/>
  <c r="M379" i="3" s="1"/>
  <c r="I381" i="3"/>
  <c r="J380" i="3"/>
  <c r="O377" i="2"/>
  <c r="P377" i="2"/>
  <c r="Q377" i="2" s="1"/>
  <c r="S377" i="2"/>
  <c r="M378" i="2"/>
  <c r="N378" i="2" s="1"/>
  <c r="S378" i="2" s="1"/>
  <c r="E379" i="2"/>
  <c r="J381" i="3" l="1"/>
  <c r="I382" i="3"/>
  <c r="K380" i="3"/>
  <c r="M380" i="3" s="1"/>
  <c r="L380" i="3"/>
  <c r="P378" i="2"/>
  <c r="Q378" i="2" s="1"/>
  <c r="O378" i="2"/>
  <c r="M379" i="2"/>
  <c r="N379" i="2" s="1"/>
  <c r="E380" i="2"/>
  <c r="I383" i="3" l="1"/>
  <c r="J382" i="3"/>
  <c r="L381" i="3"/>
  <c r="K381" i="3"/>
  <c r="M381" i="3" s="1"/>
  <c r="P379" i="2"/>
  <c r="Q379" i="2" s="1"/>
  <c r="O379" i="2"/>
  <c r="S379" i="2"/>
  <c r="M380" i="2"/>
  <c r="N380" i="2" s="1"/>
  <c r="E381" i="2"/>
  <c r="L382" i="3" l="1"/>
  <c r="K382" i="3"/>
  <c r="M382" i="3" s="1"/>
  <c r="J383" i="3"/>
  <c r="I384" i="3"/>
  <c r="E382" i="2"/>
  <c r="M381" i="2"/>
  <c r="N381" i="2" s="1"/>
  <c r="S381" i="2" s="1"/>
  <c r="P380" i="2"/>
  <c r="Q380" i="2" s="1"/>
  <c r="O380" i="2"/>
  <c r="S380" i="2"/>
  <c r="L383" i="3" l="1"/>
  <c r="K383" i="3"/>
  <c r="M383" i="3" s="1"/>
  <c r="J384" i="3"/>
  <c r="I385" i="3"/>
  <c r="P381" i="2"/>
  <c r="Q381" i="2" s="1"/>
  <c r="O381" i="2"/>
  <c r="M382" i="2"/>
  <c r="N382" i="2" s="1"/>
  <c r="S382" i="2" s="1"/>
  <c r="E383" i="2"/>
  <c r="I386" i="3" l="1"/>
  <c r="J385" i="3"/>
  <c r="L384" i="3"/>
  <c r="K384" i="3"/>
  <c r="M384" i="3" s="1"/>
  <c r="M383" i="2"/>
  <c r="N383" i="2" s="1"/>
  <c r="S383" i="2" s="1"/>
  <c r="E384" i="2"/>
  <c r="P382" i="2"/>
  <c r="Q382" i="2" s="1"/>
  <c r="O382" i="2"/>
  <c r="L385" i="3" l="1"/>
  <c r="K385" i="3"/>
  <c r="M385" i="3" s="1"/>
  <c r="J386" i="3"/>
  <c r="I387" i="3"/>
  <c r="E385" i="2"/>
  <c r="M384" i="2"/>
  <c r="N384" i="2" s="1"/>
  <c r="S384" i="2" s="1"/>
  <c r="P383" i="2"/>
  <c r="Q383" i="2" s="1"/>
  <c r="O383" i="2"/>
  <c r="I388" i="3" l="1"/>
  <c r="J387" i="3"/>
  <c r="K386" i="3"/>
  <c r="M386" i="3" s="1"/>
  <c r="L386" i="3"/>
  <c r="P384" i="2"/>
  <c r="Q384" i="2" s="1"/>
  <c r="O384" i="2"/>
  <c r="M385" i="2"/>
  <c r="N385" i="2" s="1"/>
  <c r="S385" i="2" s="1"/>
  <c r="E386" i="2"/>
  <c r="L387" i="3" l="1"/>
  <c r="K387" i="3"/>
  <c r="M387" i="3" s="1"/>
  <c r="I389" i="3"/>
  <c r="J388" i="3"/>
  <c r="M386" i="2"/>
  <c r="N386" i="2" s="1"/>
  <c r="S386" i="2" s="1"/>
  <c r="E387" i="2"/>
  <c r="O385" i="2"/>
  <c r="P385" i="2"/>
  <c r="Q385" i="2" s="1"/>
  <c r="J389" i="3" l="1"/>
  <c r="I390" i="3"/>
  <c r="K388" i="3"/>
  <c r="M388" i="3" s="1"/>
  <c r="L388" i="3"/>
  <c r="M387" i="2"/>
  <c r="N387" i="2" s="1"/>
  <c r="S387" i="2" s="1"/>
  <c r="E388" i="2"/>
  <c r="P386" i="2"/>
  <c r="Q386" i="2" s="1"/>
  <c r="O386" i="2"/>
  <c r="I391" i="3" l="1"/>
  <c r="J390" i="3"/>
  <c r="L389" i="3"/>
  <c r="K389" i="3"/>
  <c r="M389" i="3" s="1"/>
  <c r="M388" i="2"/>
  <c r="N388" i="2" s="1"/>
  <c r="S388" i="2" s="1"/>
  <c r="E389" i="2"/>
  <c r="P387" i="2"/>
  <c r="Q387" i="2" s="1"/>
  <c r="O387" i="2"/>
  <c r="L390" i="3" l="1"/>
  <c r="K390" i="3"/>
  <c r="M390" i="3" s="1"/>
  <c r="J391" i="3"/>
  <c r="I392" i="3"/>
  <c r="M389" i="2"/>
  <c r="N389" i="2" s="1"/>
  <c r="S389" i="2" s="1"/>
  <c r="E390" i="2"/>
  <c r="P388" i="2"/>
  <c r="Q388" i="2" s="1"/>
  <c r="O388" i="2"/>
  <c r="J392" i="3" l="1"/>
  <c r="I393" i="3"/>
  <c r="L391" i="3"/>
  <c r="K391" i="3"/>
  <c r="M391" i="3" s="1"/>
  <c r="M390" i="2"/>
  <c r="N390" i="2" s="1"/>
  <c r="S390" i="2" s="1"/>
  <c r="E391" i="2"/>
  <c r="P389" i="2"/>
  <c r="Q389" i="2" s="1"/>
  <c r="O389" i="2"/>
  <c r="I394" i="3" l="1"/>
  <c r="J393" i="3"/>
  <c r="L392" i="3"/>
  <c r="K392" i="3"/>
  <c r="M392" i="3" s="1"/>
  <c r="M391" i="2"/>
  <c r="N391" i="2" s="1"/>
  <c r="S391" i="2" s="1"/>
  <c r="E392" i="2"/>
  <c r="P390" i="2"/>
  <c r="Q390" i="2" s="1"/>
  <c r="O390" i="2"/>
  <c r="L393" i="3" l="1"/>
  <c r="K393" i="3"/>
  <c r="M393" i="3" s="1"/>
  <c r="J394" i="3"/>
  <c r="I395" i="3"/>
  <c r="E393" i="2"/>
  <c r="M392" i="2"/>
  <c r="N392" i="2" s="1"/>
  <c r="S392" i="2" s="1"/>
  <c r="P391" i="2"/>
  <c r="Q391" i="2" s="1"/>
  <c r="O391" i="2"/>
  <c r="I396" i="3" l="1"/>
  <c r="J395" i="3"/>
  <c r="K394" i="3"/>
  <c r="M394" i="3" s="1"/>
  <c r="L394" i="3"/>
  <c r="P392" i="2"/>
  <c r="Q392" i="2" s="1"/>
  <c r="O392" i="2"/>
  <c r="M393" i="2"/>
  <c r="N393" i="2" s="1"/>
  <c r="E394" i="2"/>
  <c r="L395" i="3" l="1"/>
  <c r="K395" i="3"/>
  <c r="M395" i="3" s="1"/>
  <c r="I397" i="3"/>
  <c r="J396" i="3"/>
  <c r="O393" i="2"/>
  <c r="P393" i="2"/>
  <c r="Q393" i="2" s="1"/>
  <c r="S393" i="2"/>
  <c r="M394" i="2"/>
  <c r="N394" i="2" s="1"/>
  <c r="S394" i="2" s="1"/>
  <c r="E395" i="2"/>
  <c r="K396" i="3" l="1"/>
  <c r="M396" i="3" s="1"/>
  <c r="L396" i="3"/>
  <c r="J397" i="3"/>
  <c r="I398" i="3"/>
  <c r="M395" i="2"/>
  <c r="N395" i="2" s="1"/>
  <c r="S395" i="2" s="1"/>
  <c r="E396" i="2"/>
  <c r="P394" i="2"/>
  <c r="Q394" i="2" s="1"/>
  <c r="O394" i="2"/>
  <c r="I399" i="3" l="1"/>
  <c r="J398" i="3"/>
  <c r="L397" i="3"/>
  <c r="K397" i="3"/>
  <c r="M397" i="3" s="1"/>
  <c r="M396" i="2"/>
  <c r="N396" i="2" s="1"/>
  <c r="S396" i="2" s="1"/>
  <c r="E397" i="2"/>
  <c r="P395" i="2"/>
  <c r="Q395" i="2" s="1"/>
  <c r="O395" i="2"/>
  <c r="L398" i="3" l="1"/>
  <c r="K398" i="3"/>
  <c r="M398" i="3" s="1"/>
  <c r="J399" i="3"/>
  <c r="I400" i="3"/>
  <c r="E398" i="2"/>
  <c r="M397" i="2"/>
  <c r="N397" i="2" s="1"/>
  <c r="S397" i="2" s="1"/>
  <c r="P396" i="2"/>
  <c r="Q396" i="2" s="1"/>
  <c r="O396" i="2"/>
  <c r="L399" i="3" l="1"/>
  <c r="K399" i="3"/>
  <c r="M399" i="3" s="1"/>
  <c r="J400" i="3"/>
  <c r="I401" i="3"/>
  <c r="P397" i="2"/>
  <c r="Q397" i="2" s="1"/>
  <c r="O397" i="2"/>
  <c r="M398" i="2"/>
  <c r="N398" i="2" s="1"/>
  <c r="E399" i="2"/>
  <c r="I402" i="3" l="1"/>
  <c r="J401" i="3"/>
  <c r="L400" i="3"/>
  <c r="K400" i="3"/>
  <c r="M400" i="3" s="1"/>
  <c r="M399" i="2"/>
  <c r="N399" i="2" s="1"/>
  <c r="S399" i="2" s="1"/>
  <c r="E400" i="2"/>
  <c r="P398" i="2"/>
  <c r="Q398" i="2" s="1"/>
  <c r="O398" i="2"/>
  <c r="S398" i="2"/>
  <c r="L401" i="3" l="1"/>
  <c r="K401" i="3"/>
  <c r="M401" i="3" s="1"/>
  <c r="J402" i="3"/>
  <c r="I403" i="3"/>
  <c r="E401" i="2"/>
  <c r="M400" i="2"/>
  <c r="N400" i="2" s="1"/>
  <c r="S400" i="2" s="1"/>
  <c r="P399" i="2"/>
  <c r="Q399" i="2" s="1"/>
  <c r="O399" i="2"/>
  <c r="I404" i="3" l="1"/>
  <c r="J403" i="3"/>
  <c r="K402" i="3"/>
  <c r="M402" i="3" s="1"/>
  <c r="L402" i="3"/>
  <c r="P400" i="2"/>
  <c r="Q400" i="2" s="1"/>
  <c r="O400" i="2"/>
  <c r="M401" i="2"/>
  <c r="N401" i="2" s="1"/>
  <c r="E402" i="2"/>
  <c r="L403" i="3" l="1"/>
  <c r="K403" i="3"/>
  <c r="M403" i="3" s="1"/>
  <c r="I405" i="3"/>
  <c r="J404" i="3"/>
  <c r="O401" i="2"/>
  <c r="P401" i="2"/>
  <c r="Q401" i="2" s="1"/>
  <c r="S401" i="2"/>
  <c r="M402" i="2"/>
  <c r="N402" i="2" s="1"/>
  <c r="E403" i="2"/>
  <c r="J405" i="3" l="1"/>
  <c r="I406" i="3"/>
  <c r="K404" i="3"/>
  <c r="M404" i="3" s="1"/>
  <c r="L404" i="3"/>
  <c r="M403" i="2"/>
  <c r="N403" i="2" s="1"/>
  <c r="S403" i="2" s="1"/>
  <c r="E404" i="2"/>
  <c r="P402" i="2"/>
  <c r="Q402" i="2" s="1"/>
  <c r="O402" i="2"/>
  <c r="S402" i="2"/>
  <c r="I407" i="3" l="1"/>
  <c r="J406" i="3"/>
  <c r="L405" i="3"/>
  <c r="K405" i="3"/>
  <c r="M405" i="3" s="1"/>
  <c r="M404" i="2"/>
  <c r="N404" i="2" s="1"/>
  <c r="S404" i="2" s="1"/>
  <c r="E405" i="2"/>
  <c r="P403" i="2"/>
  <c r="Q403" i="2" s="1"/>
  <c r="O403" i="2"/>
  <c r="L406" i="3" l="1"/>
  <c r="K406" i="3"/>
  <c r="M406" i="3" s="1"/>
  <c r="J407" i="3"/>
  <c r="I408" i="3"/>
  <c r="E406" i="2"/>
  <c r="M405" i="2"/>
  <c r="N405" i="2" s="1"/>
  <c r="S405" i="2" s="1"/>
  <c r="P404" i="2"/>
  <c r="Q404" i="2" s="1"/>
  <c r="O404" i="2"/>
  <c r="J408" i="3" l="1"/>
  <c r="I409" i="3"/>
  <c r="L407" i="3"/>
  <c r="K407" i="3"/>
  <c r="M407" i="3" s="1"/>
  <c r="P405" i="2"/>
  <c r="Q405" i="2" s="1"/>
  <c r="O405" i="2"/>
  <c r="M406" i="2"/>
  <c r="N406" i="2" s="1"/>
  <c r="E407" i="2"/>
  <c r="I410" i="3" l="1"/>
  <c r="J409" i="3"/>
  <c r="L408" i="3"/>
  <c r="K408" i="3"/>
  <c r="M408" i="3" s="1"/>
  <c r="M407" i="2"/>
  <c r="N407" i="2" s="1"/>
  <c r="S407" i="2" s="1"/>
  <c r="E408" i="2"/>
  <c r="P406" i="2"/>
  <c r="Q406" i="2" s="1"/>
  <c r="O406" i="2"/>
  <c r="S406" i="2"/>
  <c r="L409" i="3" l="1"/>
  <c r="K409" i="3"/>
  <c r="M409" i="3" s="1"/>
  <c r="J410" i="3"/>
  <c r="I411" i="3"/>
  <c r="E409" i="2"/>
  <c r="M408" i="2"/>
  <c r="N408" i="2" s="1"/>
  <c r="S408" i="2" s="1"/>
  <c r="P407" i="2"/>
  <c r="Q407" i="2" s="1"/>
  <c r="O407" i="2"/>
  <c r="K410" i="3" l="1"/>
  <c r="M410" i="3" s="1"/>
  <c r="L410" i="3"/>
  <c r="I412" i="3"/>
  <c r="J411" i="3"/>
  <c r="P408" i="2"/>
  <c r="Q408" i="2" s="1"/>
  <c r="O408" i="2"/>
  <c r="M409" i="2"/>
  <c r="N409" i="2" s="1"/>
  <c r="S409" i="2" s="1"/>
  <c r="E410" i="2"/>
  <c r="L411" i="3" l="1"/>
  <c r="K411" i="3"/>
  <c r="M411" i="3" s="1"/>
  <c r="I413" i="3"/>
  <c r="J412" i="3"/>
  <c r="M410" i="2"/>
  <c r="N410" i="2" s="1"/>
  <c r="S410" i="2" s="1"/>
  <c r="E411" i="2"/>
  <c r="O409" i="2"/>
  <c r="P409" i="2"/>
  <c r="Q409" i="2" s="1"/>
  <c r="K412" i="3" l="1"/>
  <c r="M412" i="3" s="1"/>
  <c r="L412" i="3"/>
  <c r="J413" i="3"/>
  <c r="I414" i="3"/>
  <c r="M411" i="2"/>
  <c r="N411" i="2" s="1"/>
  <c r="S411" i="2" s="1"/>
  <c r="E412" i="2"/>
  <c r="P410" i="2"/>
  <c r="Q410" i="2" s="1"/>
  <c r="O410" i="2"/>
  <c r="L413" i="3" l="1"/>
  <c r="K413" i="3"/>
  <c r="M413" i="3" s="1"/>
  <c r="I415" i="3"/>
  <c r="J414" i="3"/>
  <c r="M412" i="2"/>
  <c r="N412" i="2" s="1"/>
  <c r="S412" i="2" s="1"/>
  <c r="E413" i="2"/>
  <c r="P411" i="2"/>
  <c r="Q411" i="2" s="1"/>
  <c r="O411" i="2"/>
  <c r="J415" i="3" l="1"/>
  <c r="I416" i="3"/>
  <c r="L414" i="3"/>
  <c r="K414" i="3"/>
  <c r="M414" i="3" s="1"/>
  <c r="M413" i="2"/>
  <c r="N413" i="2" s="1"/>
  <c r="S413" i="2" s="1"/>
  <c r="E414" i="2"/>
  <c r="P412" i="2"/>
  <c r="Q412" i="2" s="1"/>
  <c r="O412" i="2"/>
  <c r="J416" i="3" l="1"/>
  <c r="I417" i="3"/>
  <c r="L415" i="3"/>
  <c r="K415" i="3"/>
  <c r="M415" i="3" s="1"/>
  <c r="M414" i="2"/>
  <c r="N414" i="2" s="1"/>
  <c r="S414" i="2" s="1"/>
  <c r="E415" i="2"/>
  <c r="P413" i="2"/>
  <c r="Q413" i="2" s="1"/>
  <c r="O413" i="2"/>
  <c r="I418" i="3" l="1"/>
  <c r="J417" i="3"/>
  <c r="L416" i="3"/>
  <c r="K416" i="3"/>
  <c r="M416" i="3" s="1"/>
  <c r="M415" i="2"/>
  <c r="N415" i="2" s="1"/>
  <c r="S415" i="2" s="1"/>
  <c r="E416" i="2"/>
  <c r="P414" i="2"/>
  <c r="Q414" i="2" s="1"/>
  <c r="O414" i="2"/>
  <c r="L417" i="3" l="1"/>
  <c r="K417" i="3"/>
  <c r="M417" i="3" s="1"/>
  <c r="J418" i="3"/>
  <c r="I419" i="3"/>
  <c r="E417" i="2"/>
  <c r="M416" i="2"/>
  <c r="N416" i="2" s="1"/>
  <c r="S416" i="2" s="1"/>
  <c r="P415" i="2"/>
  <c r="Q415" i="2" s="1"/>
  <c r="O415" i="2"/>
  <c r="I420" i="3" l="1"/>
  <c r="J419" i="3"/>
  <c r="K418" i="3"/>
  <c r="M418" i="3" s="1"/>
  <c r="L418" i="3"/>
  <c r="P416" i="2"/>
  <c r="Q416" i="2" s="1"/>
  <c r="O416" i="2"/>
  <c r="E418" i="2"/>
  <c r="M417" i="2"/>
  <c r="N417" i="2" s="1"/>
  <c r="S417" i="2" s="1"/>
  <c r="L419" i="3" l="1"/>
  <c r="K419" i="3"/>
  <c r="M419" i="3" s="1"/>
  <c r="I421" i="3"/>
  <c r="J420" i="3"/>
  <c r="M418" i="2"/>
  <c r="N418" i="2" s="1"/>
  <c r="S418" i="2" s="1"/>
  <c r="E419" i="2"/>
  <c r="O417" i="2"/>
  <c r="P417" i="2"/>
  <c r="Q417" i="2" s="1"/>
  <c r="K420" i="3" l="1"/>
  <c r="M420" i="3" s="1"/>
  <c r="L420" i="3"/>
  <c r="J421" i="3"/>
  <c r="I422" i="3"/>
  <c r="E420" i="2"/>
  <c r="M419" i="2"/>
  <c r="N419" i="2" s="1"/>
  <c r="S419" i="2" s="1"/>
  <c r="O418" i="2"/>
  <c r="P418" i="2"/>
  <c r="Q418" i="2" s="1"/>
  <c r="L421" i="3" l="1"/>
  <c r="K421" i="3"/>
  <c r="M421" i="3" s="1"/>
  <c r="I423" i="3"/>
  <c r="J422" i="3"/>
  <c r="P419" i="2"/>
  <c r="Q419" i="2" s="1"/>
  <c r="O419" i="2"/>
  <c r="M420" i="2"/>
  <c r="N420" i="2" s="1"/>
  <c r="E421" i="2"/>
  <c r="L422" i="3" l="1"/>
  <c r="K422" i="3"/>
  <c r="M422" i="3" s="1"/>
  <c r="J423" i="3"/>
  <c r="I424" i="3"/>
  <c r="M421" i="2"/>
  <c r="N421" i="2" s="1"/>
  <c r="S421" i="2" s="1"/>
  <c r="E422" i="2"/>
  <c r="P420" i="2"/>
  <c r="Q420" i="2" s="1"/>
  <c r="O420" i="2"/>
  <c r="S420" i="2"/>
  <c r="J424" i="3" l="1"/>
  <c r="I425" i="3"/>
  <c r="L423" i="3"/>
  <c r="K423" i="3"/>
  <c r="M423" i="3" s="1"/>
  <c r="M422" i="2"/>
  <c r="N422" i="2" s="1"/>
  <c r="S422" i="2" s="1"/>
  <c r="E423" i="2"/>
  <c r="P421" i="2"/>
  <c r="Q421" i="2" s="1"/>
  <c r="O421" i="2"/>
  <c r="I426" i="3" l="1"/>
  <c r="J425" i="3"/>
  <c r="L424" i="3"/>
  <c r="K424" i="3"/>
  <c r="M424" i="3" s="1"/>
  <c r="M423" i="2"/>
  <c r="N423" i="2" s="1"/>
  <c r="S423" i="2" s="1"/>
  <c r="E424" i="2"/>
  <c r="P422" i="2"/>
  <c r="Q422" i="2" s="1"/>
  <c r="O422" i="2"/>
  <c r="L425" i="3" l="1"/>
  <c r="K425" i="3"/>
  <c r="M425" i="3" s="1"/>
  <c r="J426" i="3"/>
  <c r="I427" i="3"/>
  <c r="M424" i="2"/>
  <c r="N424" i="2" s="1"/>
  <c r="S424" i="2" s="1"/>
  <c r="E425" i="2"/>
  <c r="P423" i="2"/>
  <c r="Q423" i="2" s="1"/>
  <c r="O423" i="2"/>
  <c r="I428" i="3" l="1"/>
  <c r="J427" i="3"/>
  <c r="K426" i="3"/>
  <c r="M426" i="3" s="1"/>
  <c r="L426" i="3"/>
  <c r="E426" i="2"/>
  <c r="M425" i="2"/>
  <c r="N425" i="2" s="1"/>
  <c r="S425" i="2" s="1"/>
  <c r="P424" i="2"/>
  <c r="Q424" i="2" s="1"/>
  <c r="O424" i="2"/>
  <c r="L427" i="3" l="1"/>
  <c r="K427" i="3"/>
  <c r="M427" i="3" s="1"/>
  <c r="I429" i="3"/>
  <c r="J428" i="3"/>
  <c r="P425" i="2"/>
  <c r="Q425" i="2" s="1"/>
  <c r="O425" i="2"/>
  <c r="M426" i="2"/>
  <c r="N426" i="2" s="1"/>
  <c r="S426" i="2" s="1"/>
  <c r="E427" i="2"/>
  <c r="K428" i="3" l="1"/>
  <c r="M428" i="3" s="1"/>
  <c r="L428" i="3"/>
  <c r="J429" i="3"/>
  <c r="I430" i="3"/>
  <c r="E428" i="2"/>
  <c r="M427" i="2"/>
  <c r="N427" i="2" s="1"/>
  <c r="S427" i="2" s="1"/>
  <c r="O426" i="2"/>
  <c r="P426" i="2"/>
  <c r="Q426" i="2" s="1"/>
  <c r="I431" i="3" l="1"/>
  <c r="J430" i="3"/>
  <c r="L429" i="3"/>
  <c r="K429" i="3"/>
  <c r="M429" i="3" s="1"/>
  <c r="P427" i="2"/>
  <c r="Q427" i="2" s="1"/>
  <c r="O427" i="2"/>
  <c r="M428" i="2"/>
  <c r="N428" i="2" s="1"/>
  <c r="E429" i="2"/>
  <c r="L430" i="3" l="1"/>
  <c r="K430" i="3"/>
  <c r="M430" i="3" s="1"/>
  <c r="J431" i="3"/>
  <c r="I432" i="3"/>
  <c r="P428" i="2"/>
  <c r="Q428" i="2" s="1"/>
  <c r="O428" i="2"/>
  <c r="S428" i="2"/>
  <c r="M429" i="2"/>
  <c r="N429" i="2" s="1"/>
  <c r="E430" i="2"/>
  <c r="J432" i="3" l="1"/>
  <c r="I433" i="3"/>
  <c r="L431" i="3"/>
  <c r="K431" i="3"/>
  <c r="M431" i="3" s="1"/>
  <c r="M430" i="2"/>
  <c r="N430" i="2" s="1"/>
  <c r="S430" i="2" s="1"/>
  <c r="E431" i="2"/>
  <c r="P429" i="2"/>
  <c r="Q429" i="2" s="1"/>
  <c r="O429" i="2"/>
  <c r="S429" i="2"/>
  <c r="I434" i="3" l="1"/>
  <c r="J433" i="3"/>
  <c r="L432" i="3"/>
  <c r="K432" i="3"/>
  <c r="M432" i="3" s="1"/>
  <c r="M431" i="2"/>
  <c r="N431" i="2" s="1"/>
  <c r="S431" i="2" s="1"/>
  <c r="E432" i="2"/>
  <c r="P430" i="2"/>
  <c r="Q430" i="2" s="1"/>
  <c r="O430" i="2"/>
  <c r="L433" i="3" l="1"/>
  <c r="K433" i="3"/>
  <c r="M433" i="3" s="1"/>
  <c r="J434" i="3"/>
  <c r="I435" i="3"/>
  <c r="M432" i="2"/>
  <c r="N432" i="2" s="1"/>
  <c r="S432" i="2" s="1"/>
  <c r="E433" i="2"/>
  <c r="P431" i="2"/>
  <c r="Q431" i="2" s="1"/>
  <c r="O431" i="2"/>
  <c r="I436" i="3" l="1"/>
  <c r="J435" i="3"/>
  <c r="K434" i="3"/>
  <c r="M434" i="3" s="1"/>
  <c r="L434" i="3"/>
  <c r="E434" i="2"/>
  <c r="M433" i="2"/>
  <c r="N433" i="2" s="1"/>
  <c r="S433" i="2" s="1"/>
  <c r="P432" i="2"/>
  <c r="Q432" i="2" s="1"/>
  <c r="O432" i="2"/>
  <c r="L435" i="3" l="1"/>
  <c r="K435" i="3"/>
  <c r="M435" i="3" s="1"/>
  <c r="I437" i="3"/>
  <c r="J436" i="3"/>
  <c r="P433" i="2"/>
  <c r="Q433" i="2" s="1"/>
  <c r="O433" i="2"/>
  <c r="M434" i="2"/>
  <c r="N434" i="2" s="1"/>
  <c r="E435" i="2"/>
  <c r="J437" i="3" l="1"/>
  <c r="I438" i="3"/>
  <c r="K436" i="3"/>
  <c r="M436" i="3" s="1"/>
  <c r="L436" i="3"/>
  <c r="O434" i="2"/>
  <c r="P434" i="2"/>
  <c r="Q434" i="2" s="1"/>
  <c r="E436" i="2"/>
  <c r="M435" i="2"/>
  <c r="N435" i="2" s="1"/>
  <c r="S434" i="2"/>
  <c r="I439" i="3" l="1"/>
  <c r="J438" i="3"/>
  <c r="L437" i="3"/>
  <c r="K437" i="3"/>
  <c r="M437" i="3" s="1"/>
  <c r="P435" i="2"/>
  <c r="Q435" i="2" s="1"/>
  <c r="O435" i="2"/>
  <c r="S435" i="2"/>
  <c r="M436" i="2"/>
  <c r="N436" i="2" s="1"/>
  <c r="E437" i="2"/>
  <c r="L438" i="3" l="1"/>
  <c r="K438" i="3"/>
  <c r="M438" i="3" s="1"/>
  <c r="J439" i="3"/>
  <c r="I440" i="3"/>
  <c r="M437" i="2"/>
  <c r="N437" i="2" s="1"/>
  <c r="S437" i="2" s="1"/>
  <c r="E438" i="2"/>
  <c r="P436" i="2"/>
  <c r="Q436" i="2" s="1"/>
  <c r="O436" i="2"/>
  <c r="S436" i="2"/>
  <c r="J440" i="3" l="1"/>
  <c r="I441" i="3"/>
  <c r="L439" i="3"/>
  <c r="K439" i="3"/>
  <c r="M439" i="3" s="1"/>
  <c r="M438" i="2"/>
  <c r="N438" i="2" s="1"/>
  <c r="S438" i="2" s="1"/>
  <c r="E439" i="2"/>
  <c r="P437" i="2"/>
  <c r="Q437" i="2" s="1"/>
  <c r="O437" i="2"/>
  <c r="I442" i="3" l="1"/>
  <c r="J441" i="3"/>
  <c r="L440" i="3"/>
  <c r="K440" i="3"/>
  <c r="M440" i="3" s="1"/>
  <c r="M439" i="2"/>
  <c r="N439" i="2" s="1"/>
  <c r="S439" i="2" s="1"/>
  <c r="E440" i="2"/>
  <c r="P438" i="2"/>
  <c r="Q438" i="2" s="1"/>
  <c r="O438" i="2"/>
  <c r="L441" i="3" l="1"/>
  <c r="K441" i="3"/>
  <c r="M441" i="3" s="1"/>
  <c r="J442" i="3"/>
  <c r="I443" i="3"/>
  <c r="M440" i="2"/>
  <c r="N440" i="2" s="1"/>
  <c r="S440" i="2" s="1"/>
  <c r="E441" i="2"/>
  <c r="P439" i="2"/>
  <c r="Q439" i="2" s="1"/>
  <c r="O439" i="2"/>
  <c r="K442" i="3" l="1"/>
  <c r="M442" i="3" s="1"/>
  <c r="L442" i="3"/>
  <c r="I444" i="3"/>
  <c r="J443" i="3"/>
  <c r="E442" i="2"/>
  <c r="M441" i="2"/>
  <c r="N441" i="2" s="1"/>
  <c r="S441" i="2" s="1"/>
  <c r="P440" i="2"/>
  <c r="Q440" i="2" s="1"/>
  <c r="O440" i="2"/>
  <c r="L443" i="3" l="1"/>
  <c r="K443" i="3"/>
  <c r="M443" i="3" s="1"/>
  <c r="I445" i="3"/>
  <c r="J444" i="3"/>
  <c r="P441" i="2"/>
  <c r="Q441" i="2" s="1"/>
  <c r="O441" i="2"/>
  <c r="M442" i="2"/>
  <c r="N442" i="2" s="1"/>
  <c r="S442" i="2" s="1"/>
  <c r="E443" i="2"/>
  <c r="J445" i="3" l="1"/>
  <c r="I446" i="3"/>
  <c r="K444" i="3"/>
  <c r="M444" i="3" s="1"/>
  <c r="L444" i="3"/>
  <c r="E444" i="2"/>
  <c r="M443" i="2"/>
  <c r="N443" i="2" s="1"/>
  <c r="S443" i="2" s="1"/>
  <c r="O442" i="2"/>
  <c r="P442" i="2"/>
  <c r="Q442" i="2" s="1"/>
  <c r="I447" i="3" l="1"/>
  <c r="J446" i="3"/>
  <c r="L445" i="3"/>
  <c r="K445" i="3"/>
  <c r="M445" i="3" s="1"/>
  <c r="P443" i="2"/>
  <c r="Q443" i="2" s="1"/>
  <c r="O443" i="2"/>
  <c r="M444" i="2"/>
  <c r="N444" i="2" s="1"/>
  <c r="E445" i="2"/>
  <c r="L446" i="3" l="1"/>
  <c r="K446" i="3"/>
  <c r="M446" i="3" s="1"/>
  <c r="J447" i="3"/>
  <c r="I448" i="3"/>
  <c r="P444" i="2"/>
  <c r="Q444" i="2" s="1"/>
  <c r="O444" i="2"/>
  <c r="M445" i="2"/>
  <c r="N445" i="2" s="1"/>
  <c r="E446" i="2"/>
  <c r="S444" i="2"/>
  <c r="J448" i="3" l="1"/>
  <c r="I449" i="3"/>
  <c r="L447" i="3"/>
  <c r="K447" i="3"/>
  <c r="M447" i="3" s="1"/>
  <c r="M446" i="2"/>
  <c r="N446" i="2" s="1"/>
  <c r="S446" i="2" s="1"/>
  <c r="E447" i="2"/>
  <c r="P445" i="2"/>
  <c r="Q445" i="2" s="1"/>
  <c r="O445" i="2"/>
  <c r="S445" i="2"/>
  <c r="I450" i="3" l="1"/>
  <c r="J449" i="3"/>
  <c r="L448" i="3"/>
  <c r="K448" i="3"/>
  <c r="M448" i="3" s="1"/>
  <c r="M447" i="2"/>
  <c r="N447" i="2" s="1"/>
  <c r="S447" i="2" s="1"/>
  <c r="E448" i="2"/>
  <c r="P446" i="2"/>
  <c r="Q446" i="2" s="1"/>
  <c r="O446" i="2"/>
  <c r="L449" i="3" l="1"/>
  <c r="K449" i="3"/>
  <c r="M449" i="3" s="1"/>
  <c r="J450" i="3"/>
  <c r="I451" i="3"/>
  <c r="M448" i="2"/>
  <c r="N448" i="2" s="1"/>
  <c r="S448" i="2" s="1"/>
  <c r="E449" i="2"/>
  <c r="P447" i="2"/>
  <c r="Q447" i="2" s="1"/>
  <c r="O447" i="2"/>
  <c r="K450" i="3" l="1"/>
  <c r="M450" i="3" s="1"/>
  <c r="L450" i="3"/>
  <c r="I452" i="3"/>
  <c r="J451" i="3"/>
  <c r="E450" i="2"/>
  <c r="M449" i="2"/>
  <c r="N449" i="2" s="1"/>
  <c r="S449" i="2" s="1"/>
  <c r="P448" i="2"/>
  <c r="Q448" i="2" s="1"/>
  <c r="O448" i="2"/>
  <c r="L451" i="3" l="1"/>
  <c r="K451" i="3"/>
  <c r="M451" i="3" s="1"/>
  <c r="I453" i="3"/>
  <c r="J452" i="3"/>
  <c r="P449" i="2"/>
  <c r="Q449" i="2" s="1"/>
  <c r="O449" i="2"/>
  <c r="M450" i="2"/>
  <c r="N450" i="2" s="1"/>
  <c r="E451" i="2"/>
  <c r="K452" i="3" l="1"/>
  <c r="M452" i="3" s="1"/>
  <c r="L452" i="3"/>
  <c r="J453" i="3"/>
  <c r="I454" i="3"/>
  <c r="O450" i="2"/>
  <c r="P450" i="2"/>
  <c r="Q450" i="2" s="1"/>
  <c r="S450" i="2"/>
  <c r="E452" i="2"/>
  <c r="M451" i="2"/>
  <c r="N451" i="2" s="1"/>
  <c r="L453" i="3" l="1"/>
  <c r="K453" i="3"/>
  <c r="M453" i="3" s="1"/>
  <c r="I455" i="3"/>
  <c r="J454" i="3"/>
  <c r="P451" i="2"/>
  <c r="Q451" i="2" s="1"/>
  <c r="O451" i="2"/>
  <c r="S451" i="2"/>
  <c r="M452" i="2"/>
  <c r="N452" i="2" s="1"/>
  <c r="S452" i="2" s="1"/>
  <c r="E453" i="2"/>
  <c r="L454" i="3" l="1"/>
  <c r="K454" i="3"/>
  <c r="M454" i="3" s="1"/>
  <c r="J455" i="3"/>
  <c r="I456" i="3"/>
  <c r="M453" i="2"/>
  <c r="N453" i="2" s="1"/>
  <c r="S453" i="2" s="1"/>
  <c r="E454" i="2"/>
  <c r="P452" i="2"/>
  <c r="Q452" i="2" s="1"/>
  <c r="O452" i="2"/>
  <c r="L455" i="3" l="1"/>
  <c r="K455" i="3"/>
  <c r="M455" i="3" s="1"/>
  <c r="J456" i="3"/>
  <c r="I457" i="3"/>
  <c r="E455" i="2"/>
  <c r="M454" i="2"/>
  <c r="N454" i="2" s="1"/>
  <c r="S454" i="2" s="1"/>
  <c r="P453" i="2"/>
  <c r="Q453" i="2" s="1"/>
  <c r="O453" i="2"/>
  <c r="I458" i="3" l="1"/>
  <c r="J457" i="3"/>
  <c r="L456" i="3"/>
  <c r="K456" i="3"/>
  <c r="M456" i="3" s="1"/>
  <c r="P454" i="2"/>
  <c r="Q454" i="2" s="1"/>
  <c r="O454" i="2"/>
  <c r="M455" i="2"/>
  <c r="N455" i="2" s="1"/>
  <c r="E456" i="2"/>
  <c r="L457" i="3" l="1"/>
  <c r="K457" i="3"/>
  <c r="M457" i="3" s="1"/>
  <c r="J458" i="3"/>
  <c r="I459" i="3"/>
  <c r="M456" i="2"/>
  <c r="N456" i="2" s="1"/>
  <c r="S456" i="2" s="1"/>
  <c r="E457" i="2"/>
  <c r="O455" i="2"/>
  <c r="P455" i="2"/>
  <c r="Q455" i="2" s="1"/>
  <c r="S455" i="2"/>
  <c r="K458" i="3" l="1"/>
  <c r="M458" i="3" s="1"/>
  <c r="L458" i="3"/>
  <c r="I460" i="3"/>
  <c r="J459" i="3"/>
  <c r="E458" i="2"/>
  <c r="M457" i="2"/>
  <c r="N457" i="2" s="1"/>
  <c r="S457" i="2" s="1"/>
  <c r="P456" i="2"/>
  <c r="Q456" i="2" s="1"/>
  <c r="O456" i="2"/>
  <c r="L459" i="3" l="1"/>
  <c r="K459" i="3"/>
  <c r="M459" i="3" s="1"/>
  <c r="I461" i="3"/>
  <c r="J460" i="3"/>
  <c r="P457" i="2"/>
  <c r="Q457" i="2" s="1"/>
  <c r="O457" i="2"/>
  <c r="M458" i="2"/>
  <c r="N458" i="2" s="1"/>
  <c r="S458" i="2" s="1"/>
  <c r="E459" i="2"/>
  <c r="K460" i="3" l="1"/>
  <c r="M460" i="3" s="1"/>
  <c r="L460" i="3"/>
  <c r="J461" i="3"/>
  <c r="I462" i="3"/>
  <c r="P458" i="2"/>
  <c r="Q458" i="2" s="1"/>
  <c r="O458" i="2"/>
  <c r="E460" i="2"/>
  <c r="M459" i="2"/>
  <c r="N459" i="2" s="1"/>
  <c r="L461" i="3" l="1"/>
  <c r="K461" i="3"/>
  <c r="M461" i="3" s="1"/>
  <c r="I463" i="3"/>
  <c r="J462" i="3"/>
  <c r="P459" i="2"/>
  <c r="Q459" i="2" s="1"/>
  <c r="O459" i="2"/>
  <c r="M460" i="2"/>
  <c r="N460" i="2" s="1"/>
  <c r="E461" i="2"/>
  <c r="S459" i="2"/>
  <c r="J463" i="3" l="1"/>
  <c r="I464" i="3"/>
  <c r="L462" i="3"/>
  <c r="K462" i="3"/>
  <c r="M462" i="3" s="1"/>
  <c r="M461" i="2"/>
  <c r="N461" i="2" s="1"/>
  <c r="S461" i="2" s="1"/>
  <c r="E462" i="2"/>
  <c r="P460" i="2"/>
  <c r="Q460" i="2" s="1"/>
  <c r="O460" i="2"/>
  <c r="S460" i="2"/>
  <c r="J464" i="3" l="1"/>
  <c r="I465" i="3"/>
  <c r="L463" i="3"/>
  <c r="K463" i="3"/>
  <c r="M463" i="3" s="1"/>
  <c r="E463" i="2"/>
  <c r="M462" i="2"/>
  <c r="N462" i="2" s="1"/>
  <c r="S462" i="2" s="1"/>
  <c r="P461" i="2"/>
  <c r="Q461" i="2" s="1"/>
  <c r="O461" i="2"/>
  <c r="I466" i="3" l="1"/>
  <c r="J465" i="3"/>
  <c r="L464" i="3"/>
  <c r="K464" i="3"/>
  <c r="M464" i="3" s="1"/>
  <c r="P462" i="2"/>
  <c r="Q462" i="2" s="1"/>
  <c r="O462" i="2"/>
  <c r="M463" i="2"/>
  <c r="N463" i="2" s="1"/>
  <c r="E464" i="2"/>
  <c r="L465" i="3" l="1"/>
  <c r="K465" i="3"/>
  <c r="M465" i="3" s="1"/>
  <c r="J466" i="3"/>
  <c r="I467" i="3"/>
  <c r="M464" i="2"/>
  <c r="N464" i="2" s="1"/>
  <c r="S464" i="2" s="1"/>
  <c r="E465" i="2"/>
  <c r="O463" i="2"/>
  <c r="P463" i="2"/>
  <c r="Q463" i="2" s="1"/>
  <c r="S463" i="2"/>
  <c r="K466" i="3" l="1"/>
  <c r="M466" i="3" s="1"/>
  <c r="L466" i="3"/>
  <c r="I468" i="3"/>
  <c r="J467" i="3"/>
  <c r="M465" i="2"/>
  <c r="N465" i="2" s="1"/>
  <c r="S465" i="2" s="1"/>
  <c r="E466" i="2"/>
  <c r="P464" i="2"/>
  <c r="Q464" i="2" s="1"/>
  <c r="O464" i="2"/>
  <c r="I469" i="3" l="1"/>
  <c r="J468" i="3"/>
  <c r="L467" i="3"/>
  <c r="K467" i="3"/>
  <c r="M467" i="3" s="1"/>
  <c r="M466" i="2"/>
  <c r="N466" i="2" s="1"/>
  <c r="S466" i="2" s="1"/>
  <c r="E467" i="2"/>
  <c r="P465" i="2"/>
  <c r="Q465" i="2" s="1"/>
  <c r="O465" i="2"/>
  <c r="K468" i="3" l="1"/>
  <c r="M468" i="3" s="1"/>
  <c r="L468" i="3"/>
  <c r="J469" i="3"/>
  <c r="I470" i="3"/>
  <c r="E468" i="2"/>
  <c r="M467" i="2"/>
  <c r="N467" i="2" s="1"/>
  <c r="S467" i="2" s="1"/>
  <c r="P466" i="2"/>
  <c r="Q466" i="2" s="1"/>
  <c r="O466" i="2"/>
  <c r="I471" i="3" l="1"/>
  <c r="J470" i="3"/>
  <c r="L469" i="3"/>
  <c r="K469" i="3"/>
  <c r="M469" i="3" s="1"/>
  <c r="P467" i="2"/>
  <c r="Q467" i="2" s="1"/>
  <c r="O467" i="2"/>
  <c r="M468" i="2"/>
  <c r="N468" i="2" s="1"/>
  <c r="E469" i="2"/>
  <c r="L470" i="3" l="1"/>
  <c r="K470" i="3"/>
  <c r="M470" i="3" s="1"/>
  <c r="J471" i="3"/>
  <c r="I472" i="3"/>
  <c r="P468" i="2"/>
  <c r="Q468" i="2" s="1"/>
  <c r="O468" i="2"/>
  <c r="S468" i="2"/>
  <c r="M469" i="2"/>
  <c r="N469" i="2" s="1"/>
  <c r="S469" i="2" s="1"/>
  <c r="E470" i="2"/>
  <c r="J472" i="3" l="1"/>
  <c r="I473" i="3"/>
  <c r="L471" i="3"/>
  <c r="K471" i="3"/>
  <c r="M471" i="3" s="1"/>
  <c r="E471" i="2"/>
  <c r="M470" i="2"/>
  <c r="N470" i="2" s="1"/>
  <c r="S470" i="2" s="1"/>
  <c r="P469" i="2"/>
  <c r="Q469" i="2" s="1"/>
  <c r="O469" i="2"/>
  <c r="I474" i="3" l="1"/>
  <c r="J473" i="3"/>
  <c r="L472" i="3"/>
  <c r="K472" i="3"/>
  <c r="M472" i="3" s="1"/>
  <c r="P470" i="2"/>
  <c r="Q470" i="2" s="1"/>
  <c r="O470" i="2"/>
  <c r="M471" i="2"/>
  <c r="N471" i="2" s="1"/>
  <c r="E472" i="2"/>
  <c r="L473" i="3" l="1"/>
  <c r="K473" i="3"/>
  <c r="M473" i="3" s="1"/>
  <c r="J474" i="3"/>
  <c r="I475" i="3"/>
  <c r="M472" i="2"/>
  <c r="N472" i="2" s="1"/>
  <c r="S472" i="2" s="1"/>
  <c r="E473" i="2"/>
  <c r="O471" i="2"/>
  <c r="P471" i="2"/>
  <c r="Q471" i="2" s="1"/>
  <c r="S471" i="2"/>
  <c r="I476" i="3" l="1"/>
  <c r="J475" i="3"/>
  <c r="K474" i="3"/>
  <c r="M474" i="3" s="1"/>
  <c r="L474" i="3"/>
  <c r="M473" i="2"/>
  <c r="N473" i="2" s="1"/>
  <c r="S473" i="2" s="1"/>
  <c r="E474" i="2"/>
  <c r="P472" i="2"/>
  <c r="Q472" i="2" s="1"/>
  <c r="O472" i="2"/>
  <c r="L475" i="3" l="1"/>
  <c r="K475" i="3"/>
  <c r="M475" i="3" s="1"/>
  <c r="I477" i="3"/>
  <c r="J476" i="3"/>
  <c r="M474" i="2"/>
  <c r="N474" i="2" s="1"/>
  <c r="S474" i="2" s="1"/>
  <c r="E475" i="2"/>
  <c r="P473" i="2"/>
  <c r="Q473" i="2" s="1"/>
  <c r="O473" i="2"/>
  <c r="K476" i="3" l="1"/>
  <c r="M476" i="3" s="1"/>
  <c r="L476" i="3"/>
  <c r="J477" i="3"/>
  <c r="I478" i="3"/>
  <c r="E476" i="2"/>
  <c r="M475" i="2"/>
  <c r="N475" i="2" s="1"/>
  <c r="S475" i="2" s="1"/>
  <c r="P474" i="2"/>
  <c r="Q474" i="2" s="1"/>
  <c r="O474" i="2"/>
  <c r="I479" i="3" l="1"/>
  <c r="J478" i="3"/>
  <c r="L477" i="3"/>
  <c r="K477" i="3"/>
  <c r="M477" i="3" s="1"/>
  <c r="P475" i="2"/>
  <c r="Q475" i="2" s="1"/>
  <c r="O475" i="2"/>
  <c r="M476" i="2"/>
  <c r="N476" i="2" s="1"/>
  <c r="E477" i="2"/>
  <c r="L478" i="3" l="1"/>
  <c r="K478" i="3"/>
  <c r="M478" i="3" s="1"/>
  <c r="J479" i="3"/>
  <c r="I480" i="3"/>
  <c r="P476" i="2"/>
  <c r="Q476" i="2" s="1"/>
  <c r="O476" i="2"/>
  <c r="S476" i="2"/>
  <c r="M477" i="2"/>
  <c r="N477" i="2" s="1"/>
  <c r="S477" i="2" s="1"/>
  <c r="E478" i="2"/>
  <c r="J480" i="3" l="1"/>
  <c r="I481" i="3"/>
  <c r="L479" i="3"/>
  <c r="K479" i="3"/>
  <c r="M479" i="3" s="1"/>
  <c r="E479" i="2"/>
  <c r="M478" i="2"/>
  <c r="N478" i="2" s="1"/>
  <c r="S478" i="2" s="1"/>
  <c r="P477" i="2"/>
  <c r="Q477" i="2" s="1"/>
  <c r="O477" i="2"/>
  <c r="I482" i="3" l="1"/>
  <c r="J481" i="3"/>
  <c r="L480" i="3"/>
  <c r="K480" i="3"/>
  <c r="M480" i="3" s="1"/>
  <c r="P478" i="2"/>
  <c r="Q478" i="2" s="1"/>
  <c r="O478" i="2"/>
  <c r="M479" i="2"/>
  <c r="N479" i="2" s="1"/>
  <c r="E480" i="2"/>
  <c r="L481" i="3" l="1"/>
  <c r="K481" i="3"/>
  <c r="M481" i="3" s="1"/>
  <c r="J482" i="3"/>
  <c r="I483" i="3"/>
  <c r="M480" i="2"/>
  <c r="N480" i="2" s="1"/>
  <c r="S480" i="2" s="1"/>
  <c r="E481" i="2"/>
  <c r="O479" i="2"/>
  <c r="P479" i="2"/>
  <c r="Q479" i="2" s="1"/>
  <c r="S479" i="2"/>
  <c r="I484" i="3" l="1"/>
  <c r="J483" i="3"/>
  <c r="K482" i="3"/>
  <c r="M482" i="3" s="1"/>
  <c r="L482" i="3"/>
  <c r="M481" i="2"/>
  <c r="N481" i="2" s="1"/>
  <c r="S481" i="2" s="1"/>
  <c r="E482" i="2"/>
  <c r="P480" i="2"/>
  <c r="Q480" i="2" s="1"/>
  <c r="O480" i="2"/>
  <c r="L483" i="3" l="1"/>
  <c r="K483" i="3"/>
  <c r="M483" i="3" s="1"/>
  <c r="I485" i="3"/>
  <c r="J484" i="3"/>
  <c r="M482" i="2"/>
  <c r="N482" i="2" s="1"/>
  <c r="S482" i="2" s="1"/>
  <c r="E483" i="2"/>
  <c r="P481" i="2"/>
  <c r="Q481" i="2" s="1"/>
  <c r="O481" i="2"/>
  <c r="K484" i="3" l="1"/>
  <c r="M484" i="3" s="1"/>
  <c r="L484" i="3"/>
  <c r="J485" i="3"/>
  <c r="I486" i="3"/>
  <c r="E484" i="2"/>
  <c r="M483" i="2"/>
  <c r="N483" i="2" s="1"/>
  <c r="S483" i="2" s="1"/>
  <c r="P482" i="2"/>
  <c r="Q482" i="2" s="1"/>
  <c r="O482" i="2"/>
  <c r="L485" i="3" l="1"/>
  <c r="K485" i="3"/>
  <c r="M485" i="3" s="1"/>
  <c r="I487" i="3"/>
  <c r="J486" i="3"/>
  <c r="P483" i="2"/>
  <c r="Q483" i="2" s="1"/>
  <c r="O483" i="2"/>
  <c r="M484" i="2"/>
  <c r="N484" i="2" s="1"/>
  <c r="E485" i="2"/>
  <c r="L486" i="3" l="1"/>
  <c r="K486" i="3"/>
  <c r="M486" i="3" s="1"/>
  <c r="J487" i="3"/>
  <c r="I488" i="3"/>
  <c r="P484" i="2"/>
  <c r="Q484" i="2" s="1"/>
  <c r="O484" i="2"/>
  <c r="S484" i="2"/>
  <c r="M485" i="2"/>
  <c r="N485" i="2" s="1"/>
  <c r="S485" i="2" s="1"/>
  <c r="E486" i="2"/>
  <c r="J488" i="3" l="1"/>
  <c r="I489" i="3"/>
  <c r="L487" i="3"/>
  <c r="K487" i="3"/>
  <c r="M487" i="3" s="1"/>
  <c r="E487" i="2"/>
  <c r="M486" i="2"/>
  <c r="N486" i="2" s="1"/>
  <c r="S486" i="2" s="1"/>
  <c r="P485" i="2"/>
  <c r="Q485" i="2" s="1"/>
  <c r="O485" i="2"/>
  <c r="I490" i="3" l="1"/>
  <c r="J489" i="3"/>
  <c r="L488" i="3"/>
  <c r="K488" i="3"/>
  <c r="M488" i="3" s="1"/>
  <c r="P486" i="2"/>
  <c r="Q486" i="2" s="1"/>
  <c r="O486" i="2"/>
  <c r="M487" i="2"/>
  <c r="N487" i="2" s="1"/>
  <c r="E488" i="2"/>
  <c r="L489" i="3" l="1"/>
  <c r="K489" i="3"/>
  <c r="M489" i="3" s="1"/>
  <c r="J490" i="3"/>
  <c r="I491" i="3"/>
  <c r="M488" i="2"/>
  <c r="N488" i="2" s="1"/>
  <c r="S488" i="2" s="1"/>
  <c r="E489" i="2"/>
  <c r="O487" i="2"/>
  <c r="P487" i="2"/>
  <c r="Q487" i="2" s="1"/>
  <c r="S487" i="2"/>
  <c r="I492" i="3" l="1"/>
  <c r="J491" i="3"/>
  <c r="K490" i="3"/>
  <c r="M490" i="3" s="1"/>
  <c r="L490" i="3"/>
  <c r="M489" i="2"/>
  <c r="N489" i="2" s="1"/>
  <c r="S489" i="2" s="1"/>
  <c r="E490" i="2"/>
  <c r="P488" i="2"/>
  <c r="Q488" i="2" s="1"/>
  <c r="O488" i="2"/>
  <c r="L491" i="3" l="1"/>
  <c r="K491" i="3"/>
  <c r="M491" i="3" s="1"/>
  <c r="I493" i="3"/>
  <c r="J492" i="3"/>
  <c r="M490" i="2"/>
  <c r="N490" i="2" s="1"/>
  <c r="S490" i="2" s="1"/>
  <c r="E491" i="2"/>
  <c r="P489" i="2"/>
  <c r="Q489" i="2" s="1"/>
  <c r="O489" i="2"/>
  <c r="J493" i="3" l="1"/>
  <c r="I494" i="3"/>
  <c r="K492" i="3"/>
  <c r="M492" i="3" s="1"/>
  <c r="L492" i="3"/>
  <c r="E492" i="2"/>
  <c r="M491" i="2"/>
  <c r="N491" i="2" s="1"/>
  <c r="S491" i="2" s="1"/>
  <c r="P490" i="2"/>
  <c r="Q490" i="2" s="1"/>
  <c r="O490" i="2"/>
  <c r="I495" i="3" l="1"/>
  <c r="J494" i="3"/>
  <c r="L493" i="3"/>
  <c r="K493" i="3"/>
  <c r="M493" i="3" s="1"/>
  <c r="P491" i="2"/>
  <c r="Q491" i="2" s="1"/>
  <c r="O491" i="2"/>
  <c r="M492" i="2"/>
  <c r="N492" i="2" s="1"/>
  <c r="S492" i="2" s="1"/>
  <c r="E493" i="2"/>
  <c r="L494" i="3" l="1"/>
  <c r="K494" i="3"/>
  <c r="M494" i="3" s="1"/>
  <c r="J495" i="3"/>
  <c r="I496" i="3"/>
  <c r="M493" i="2"/>
  <c r="N493" i="2" s="1"/>
  <c r="S493" i="2" s="1"/>
  <c r="E494" i="2"/>
  <c r="O492" i="2"/>
  <c r="P492" i="2"/>
  <c r="Q492" i="2" s="1"/>
  <c r="L495" i="3" l="1"/>
  <c r="K495" i="3"/>
  <c r="M495" i="3" s="1"/>
  <c r="J496" i="3"/>
  <c r="I497" i="3"/>
  <c r="E495" i="2"/>
  <c r="M494" i="2"/>
  <c r="N494" i="2" s="1"/>
  <c r="S494" i="2" s="1"/>
  <c r="P493" i="2"/>
  <c r="Q493" i="2" s="1"/>
  <c r="O493" i="2"/>
  <c r="L496" i="3" l="1"/>
  <c r="K496" i="3"/>
  <c r="M496" i="3" s="1"/>
  <c r="I498" i="3"/>
  <c r="J497" i="3"/>
  <c r="P494" i="2"/>
  <c r="Q494" i="2" s="1"/>
  <c r="O494" i="2"/>
  <c r="M495" i="2"/>
  <c r="N495" i="2" s="1"/>
  <c r="S495" i="2" s="1"/>
  <c r="E496" i="2"/>
  <c r="L497" i="3" l="1"/>
  <c r="K497" i="3"/>
  <c r="M497" i="3" s="1"/>
  <c r="J498" i="3"/>
  <c r="I499" i="3"/>
  <c r="M496" i="2"/>
  <c r="N496" i="2" s="1"/>
  <c r="S496" i="2" s="1"/>
  <c r="E497" i="2"/>
  <c r="O495" i="2"/>
  <c r="P495" i="2"/>
  <c r="Q495" i="2" s="1"/>
  <c r="I500" i="3" l="1"/>
  <c r="J499" i="3"/>
  <c r="K498" i="3"/>
  <c r="M498" i="3" s="1"/>
  <c r="L498" i="3"/>
  <c r="M497" i="2"/>
  <c r="N497" i="2" s="1"/>
  <c r="S497" i="2" s="1"/>
  <c r="E498" i="2"/>
  <c r="P496" i="2"/>
  <c r="Q496" i="2" s="1"/>
  <c r="O496" i="2"/>
  <c r="L499" i="3" l="1"/>
  <c r="K499" i="3"/>
  <c r="M499" i="3" s="1"/>
  <c r="I501" i="3"/>
  <c r="J500" i="3"/>
  <c r="M498" i="2"/>
  <c r="N498" i="2" s="1"/>
  <c r="S498" i="2" s="1"/>
  <c r="E499" i="2"/>
  <c r="P497" i="2"/>
  <c r="Q497" i="2" s="1"/>
  <c r="O497" i="2"/>
  <c r="J501" i="3" l="1"/>
  <c r="I502" i="3"/>
  <c r="K500" i="3"/>
  <c r="M500" i="3" s="1"/>
  <c r="L500" i="3"/>
  <c r="E500" i="2"/>
  <c r="M499" i="2"/>
  <c r="N499" i="2" s="1"/>
  <c r="S499" i="2" s="1"/>
  <c r="P498" i="2"/>
  <c r="Q498" i="2" s="1"/>
  <c r="O498" i="2"/>
  <c r="I503" i="3" l="1"/>
  <c r="J502" i="3"/>
  <c r="L501" i="3"/>
  <c r="K501" i="3"/>
  <c r="M501" i="3" s="1"/>
  <c r="P499" i="2"/>
  <c r="Q499" i="2" s="1"/>
  <c r="O499" i="2"/>
  <c r="M500" i="2"/>
  <c r="N500" i="2" s="1"/>
  <c r="E501" i="2"/>
  <c r="L502" i="3" l="1"/>
  <c r="K502" i="3"/>
  <c r="M502" i="3" s="1"/>
  <c r="J503" i="3"/>
  <c r="I504" i="3"/>
  <c r="P500" i="2"/>
  <c r="Q500" i="2" s="1"/>
  <c r="O500" i="2"/>
  <c r="M501" i="2"/>
  <c r="N501" i="2" s="1"/>
  <c r="S501" i="2" s="1"/>
  <c r="E502" i="2"/>
  <c r="S500" i="2"/>
  <c r="L503" i="3" l="1"/>
  <c r="K503" i="3"/>
  <c r="M503" i="3" s="1"/>
  <c r="J504" i="3"/>
  <c r="I505" i="3"/>
  <c r="E503" i="2"/>
  <c r="M502" i="2"/>
  <c r="N502" i="2" s="1"/>
  <c r="S502" i="2" s="1"/>
  <c r="P501" i="2"/>
  <c r="Q501" i="2" s="1"/>
  <c r="O501" i="2"/>
  <c r="I506" i="3" l="1"/>
  <c r="J505" i="3"/>
  <c r="L504" i="3"/>
  <c r="K504" i="3"/>
  <c r="M504" i="3" s="1"/>
  <c r="P502" i="2"/>
  <c r="Q502" i="2" s="1"/>
  <c r="O502" i="2"/>
  <c r="M503" i="2"/>
  <c r="N503" i="2" s="1"/>
  <c r="S503" i="2" s="1"/>
  <c r="E504" i="2"/>
  <c r="L505" i="3" l="1"/>
  <c r="K505" i="3"/>
  <c r="M505" i="3" s="1"/>
  <c r="J506" i="3"/>
  <c r="I507" i="3"/>
  <c r="M504" i="2"/>
  <c r="N504" i="2" s="1"/>
  <c r="S504" i="2" s="1"/>
  <c r="E505" i="2"/>
  <c r="O503" i="2"/>
  <c r="P503" i="2"/>
  <c r="Q503" i="2" s="1"/>
  <c r="I508" i="3" l="1"/>
  <c r="J507" i="3"/>
  <c r="K506" i="3"/>
  <c r="M506" i="3" s="1"/>
  <c r="L506" i="3"/>
  <c r="M505" i="2"/>
  <c r="N505" i="2" s="1"/>
  <c r="S505" i="2" s="1"/>
  <c r="E506" i="2"/>
  <c r="P504" i="2"/>
  <c r="Q504" i="2" s="1"/>
  <c r="O504" i="2"/>
  <c r="L507" i="3" l="1"/>
  <c r="K507" i="3"/>
  <c r="M507" i="3" s="1"/>
  <c r="I509" i="3"/>
  <c r="J508" i="3"/>
  <c r="M506" i="2"/>
  <c r="N506" i="2" s="1"/>
  <c r="S506" i="2" s="1"/>
  <c r="E507" i="2"/>
  <c r="P505" i="2"/>
  <c r="Q505" i="2" s="1"/>
  <c r="O505" i="2"/>
  <c r="K508" i="3" l="1"/>
  <c r="M508" i="3" s="1"/>
  <c r="L508" i="3"/>
  <c r="J509" i="3"/>
  <c r="I510" i="3"/>
  <c r="E508" i="2"/>
  <c r="M507" i="2"/>
  <c r="N507" i="2" s="1"/>
  <c r="S507" i="2" s="1"/>
  <c r="P506" i="2"/>
  <c r="Q506" i="2" s="1"/>
  <c r="O506" i="2"/>
  <c r="I511" i="3" l="1"/>
  <c r="J510" i="3"/>
  <c r="L509" i="3"/>
  <c r="K509" i="3"/>
  <c r="M509" i="3" s="1"/>
  <c r="P507" i="2"/>
  <c r="Q507" i="2" s="1"/>
  <c r="O507" i="2"/>
  <c r="M508" i="2"/>
  <c r="N508" i="2" s="1"/>
  <c r="S508" i="2" s="1"/>
  <c r="E509" i="2"/>
  <c r="L510" i="3" l="1"/>
  <c r="K510" i="3"/>
  <c r="M510" i="3" s="1"/>
  <c r="J511" i="3"/>
  <c r="I512" i="3"/>
  <c r="M509" i="2"/>
  <c r="N509" i="2" s="1"/>
  <c r="S509" i="2" s="1"/>
  <c r="E510" i="2"/>
  <c r="P508" i="2"/>
  <c r="Q508" i="2" s="1"/>
  <c r="O508" i="2"/>
  <c r="J512" i="3" l="1"/>
  <c r="I513" i="3"/>
  <c r="L511" i="3"/>
  <c r="K511" i="3"/>
  <c r="M511" i="3" s="1"/>
  <c r="E511" i="2"/>
  <c r="M510" i="2"/>
  <c r="N510" i="2" s="1"/>
  <c r="S510" i="2" s="1"/>
  <c r="P509" i="2"/>
  <c r="Q509" i="2" s="1"/>
  <c r="O509" i="2"/>
  <c r="I514" i="3" l="1"/>
  <c r="J513" i="3"/>
  <c r="L512" i="3"/>
  <c r="K512" i="3"/>
  <c r="M512" i="3" s="1"/>
  <c r="P510" i="2"/>
  <c r="Q510" i="2" s="1"/>
  <c r="O510" i="2"/>
  <c r="M511" i="2"/>
  <c r="N511" i="2" s="1"/>
  <c r="S511" i="2" s="1"/>
  <c r="E512" i="2"/>
  <c r="L513" i="3" l="1"/>
  <c r="K513" i="3"/>
  <c r="M513" i="3" s="1"/>
  <c r="J514" i="3"/>
  <c r="I515" i="3"/>
  <c r="M512" i="2"/>
  <c r="N512" i="2" s="1"/>
  <c r="S512" i="2" s="1"/>
  <c r="E513" i="2"/>
  <c r="O511" i="2"/>
  <c r="P511" i="2"/>
  <c r="Q511" i="2" s="1"/>
  <c r="I516" i="3" l="1"/>
  <c r="J515" i="3"/>
  <c r="K514" i="3"/>
  <c r="M514" i="3" s="1"/>
  <c r="L514" i="3"/>
  <c r="M513" i="2"/>
  <c r="N513" i="2" s="1"/>
  <c r="S513" i="2" s="1"/>
  <c r="E514" i="2"/>
  <c r="P512" i="2"/>
  <c r="Q512" i="2" s="1"/>
  <c r="O512" i="2"/>
  <c r="L515" i="3" l="1"/>
  <c r="K515" i="3"/>
  <c r="M515" i="3" s="1"/>
  <c r="I517" i="3"/>
  <c r="J516" i="3"/>
  <c r="M514" i="2"/>
  <c r="N514" i="2" s="1"/>
  <c r="S514" i="2" s="1"/>
  <c r="E515" i="2"/>
  <c r="P513" i="2"/>
  <c r="Q513" i="2" s="1"/>
  <c r="O513" i="2"/>
  <c r="K516" i="3" l="1"/>
  <c r="M516" i="3" s="1"/>
  <c r="L516" i="3"/>
  <c r="J517" i="3"/>
  <c r="I518" i="3"/>
  <c r="E516" i="2"/>
  <c r="M515" i="2"/>
  <c r="N515" i="2" s="1"/>
  <c r="S515" i="2" s="1"/>
  <c r="P514" i="2"/>
  <c r="Q514" i="2" s="1"/>
  <c r="O514" i="2"/>
  <c r="L517" i="3" l="1"/>
  <c r="K517" i="3"/>
  <c r="M517" i="3" s="1"/>
  <c r="I519" i="3"/>
  <c r="J518" i="3"/>
  <c r="P515" i="2"/>
  <c r="Q515" i="2" s="1"/>
  <c r="O515" i="2"/>
  <c r="M516" i="2"/>
  <c r="N516" i="2" s="1"/>
  <c r="S516" i="2" s="1"/>
  <c r="E517" i="2"/>
  <c r="J519" i="3" l="1"/>
  <c r="I520" i="3"/>
  <c r="L518" i="3"/>
  <c r="K518" i="3"/>
  <c r="M518" i="3" s="1"/>
  <c r="M517" i="2"/>
  <c r="N517" i="2" s="1"/>
  <c r="S517" i="2" s="1"/>
  <c r="E518" i="2"/>
  <c r="P516" i="2"/>
  <c r="Q516" i="2" s="1"/>
  <c r="O516" i="2"/>
  <c r="J520" i="3" l="1"/>
  <c r="I521" i="3"/>
  <c r="L519" i="3"/>
  <c r="K519" i="3"/>
  <c r="M519" i="3" s="1"/>
  <c r="E519" i="2"/>
  <c r="M518" i="2"/>
  <c r="N518" i="2" s="1"/>
  <c r="S518" i="2" s="1"/>
  <c r="P517" i="2"/>
  <c r="Q517" i="2" s="1"/>
  <c r="O517" i="2"/>
  <c r="I522" i="3" l="1"/>
  <c r="J521" i="3"/>
  <c r="L520" i="3"/>
  <c r="K520" i="3"/>
  <c r="M520" i="3" s="1"/>
  <c r="P518" i="2"/>
  <c r="Q518" i="2" s="1"/>
  <c r="O518" i="2"/>
  <c r="M519" i="2"/>
  <c r="N519" i="2" s="1"/>
  <c r="S519" i="2" s="1"/>
  <c r="E520" i="2"/>
  <c r="L521" i="3" l="1"/>
  <c r="K521" i="3"/>
  <c r="M521" i="3" s="1"/>
  <c r="J522" i="3"/>
  <c r="I523" i="3"/>
  <c r="M520" i="2"/>
  <c r="N520" i="2" s="1"/>
  <c r="S520" i="2" s="1"/>
  <c r="E521" i="2"/>
  <c r="O519" i="2"/>
  <c r="P519" i="2"/>
  <c r="Q519" i="2" s="1"/>
  <c r="I524" i="3" l="1"/>
  <c r="J523" i="3"/>
  <c r="K522" i="3"/>
  <c r="M522" i="3" s="1"/>
  <c r="L522" i="3"/>
  <c r="M521" i="2"/>
  <c r="N521" i="2" s="1"/>
  <c r="S521" i="2" s="1"/>
  <c r="E522" i="2"/>
  <c r="P520" i="2"/>
  <c r="Q520" i="2" s="1"/>
  <c r="O520" i="2"/>
  <c r="L523" i="3" l="1"/>
  <c r="K523" i="3"/>
  <c r="M523" i="3" s="1"/>
  <c r="I525" i="3"/>
  <c r="J524" i="3"/>
  <c r="M522" i="2"/>
  <c r="N522" i="2" s="1"/>
  <c r="S522" i="2" s="1"/>
  <c r="E523" i="2"/>
  <c r="P521" i="2"/>
  <c r="Q521" i="2" s="1"/>
  <c r="O521" i="2"/>
  <c r="J525" i="3" l="1"/>
  <c r="I526" i="3"/>
  <c r="K524" i="3"/>
  <c r="M524" i="3" s="1"/>
  <c r="L524" i="3"/>
  <c r="E524" i="2"/>
  <c r="M523" i="2"/>
  <c r="N523" i="2" s="1"/>
  <c r="S523" i="2" s="1"/>
  <c r="P522" i="2"/>
  <c r="Q522" i="2" s="1"/>
  <c r="O522" i="2"/>
  <c r="I527" i="3" l="1"/>
  <c r="J526" i="3"/>
  <c r="L525" i="3"/>
  <c r="K525" i="3"/>
  <c r="M525" i="3" s="1"/>
  <c r="P523" i="2"/>
  <c r="Q523" i="2" s="1"/>
  <c r="O523" i="2"/>
  <c r="M524" i="2"/>
  <c r="N524" i="2" s="1"/>
  <c r="S524" i="2" s="1"/>
  <c r="E525" i="2"/>
  <c r="L526" i="3" l="1"/>
  <c r="K526" i="3"/>
  <c r="M526" i="3" s="1"/>
  <c r="J527" i="3"/>
  <c r="I528" i="3"/>
  <c r="M525" i="2"/>
  <c r="N525" i="2" s="1"/>
  <c r="S525" i="2" s="1"/>
  <c r="E526" i="2"/>
  <c r="O524" i="2"/>
  <c r="P524" i="2"/>
  <c r="Q524" i="2" s="1"/>
  <c r="L527" i="3" l="1"/>
  <c r="K527" i="3"/>
  <c r="M527" i="3" s="1"/>
  <c r="J528" i="3"/>
  <c r="I529" i="3"/>
  <c r="E527" i="2"/>
  <c r="M526" i="2"/>
  <c r="N526" i="2" s="1"/>
  <c r="S526" i="2" s="1"/>
  <c r="P525" i="2"/>
  <c r="Q525" i="2" s="1"/>
  <c r="O525" i="2"/>
  <c r="L528" i="3" l="1"/>
  <c r="K528" i="3"/>
  <c r="M528" i="3" s="1"/>
  <c r="I530" i="3"/>
  <c r="J529" i="3"/>
  <c r="P526" i="2"/>
  <c r="Q526" i="2" s="1"/>
  <c r="O526" i="2"/>
  <c r="M527" i="2"/>
  <c r="N527" i="2" s="1"/>
  <c r="S527" i="2" s="1"/>
  <c r="E528" i="2"/>
  <c r="L529" i="3" l="1"/>
  <c r="K529" i="3"/>
  <c r="M529" i="3" s="1"/>
  <c r="J530" i="3"/>
  <c r="I531" i="3"/>
  <c r="M528" i="2"/>
  <c r="N528" i="2" s="1"/>
  <c r="S528" i="2" s="1"/>
  <c r="E529" i="2"/>
  <c r="O527" i="2"/>
  <c r="P527" i="2"/>
  <c r="Q527" i="2" s="1"/>
  <c r="I532" i="3" l="1"/>
  <c r="J531" i="3"/>
  <c r="K530" i="3"/>
  <c r="M530" i="3" s="1"/>
  <c r="L530" i="3"/>
  <c r="M529" i="2"/>
  <c r="N529" i="2" s="1"/>
  <c r="S529" i="2" s="1"/>
  <c r="E530" i="2"/>
  <c r="P528" i="2"/>
  <c r="Q528" i="2" s="1"/>
  <c r="O528" i="2"/>
  <c r="L531" i="3" l="1"/>
  <c r="K531" i="3"/>
  <c r="M531" i="3" s="1"/>
  <c r="I533" i="3"/>
  <c r="J532" i="3"/>
  <c r="M530" i="2"/>
  <c r="N530" i="2" s="1"/>
  <c r="S530" i="2" s="1"/>
  <c r="E531" i="2"/>
  <c r="P529" i="2"/>
  <c r="Q529" i="2" s="1"/>
  <c r="O529" i="2"/>
  <c r="K532" i="3" l="1"/>
  <c r="M532" i="3" s="1"/>
  <c r="L532" i="3"/>
  <c r="J533" i="3"/>
  <c r="I534" i="3"/>
  <c r="E532" i="2"/>
  <c r="M531" i="2"/>
  <c r="N531" i="2" s="1"/>
  <c r="S531" i="2" s="1"/>
  <c r="P530" i="2"/>
  <c r="Q530" i="2" s="1"/>
  <c r="O530" i="2"/>
  <c r="I535" i="3" l="1"/>
  <c r="J534" i="3"/>
  <c r="L533" i="3"/>
  <c r="K533" i="3"/>
  <c r="M533" i="3" s="1"/>
  <c r="P531" i="2"/>
  <c r="Q531" i="2" s="1"/>
  <c r="O531" i="2"/>
  <c r="M532" i="2"/>
  <c r="N532" i="2" s="1"/>
  <c r="S532" i="2" s="1"/>
  <c r="E533" i="2"/>
  <c r="L534" i="3" l="1"/>
  <c r="K534" i="3"/>
  <c r="M534" i="3" s="1"/>
  <c r="J535" i="3"/>
  <c r="I536" i="3"/>
  <c r="M533" i="2"/>
  <c r="N533" i="2" s="1"/>
  <c r="S533" i="2" s="1"/>
  <c r="E534" i="2"/>
  <c r="O532" i="2"/>
  <c r="P532" i="2"/>
  <c r="Q532" i="2" s="1"/>
  <c r="J536" i="3" l="1"/>
  <c r="I537" i="3"/>
  <c r="L535" i="3"/>
  <c r="K535" i="3"/>
  <c r="M535" i="3" s="1"/>
  <c r="E535" i="2"/>
  <c r="M534" i="2"/>
  <c r="N534" i="2" s="1"/>
  <c r="S534" i="2" s="1"/>
  <c r="P533" i="2"/>
  <c r="Q533" i="2" s="1"/>
  <c r="O533" i="2"/>
  <c r="I538" i="3" l="1"/>
  <c r="J537" i="3"/>
  <c r="L536" i="3"/>
  <c r="K536" i="3"/>
  <c r="M536" i="3" s="1"/>
  <c r="P534" i="2"/>
  <c r="Q534" i="2" s="1"/>
  <c r="O534" i="2"/>
  <c r="M535" i="2"/>
  <c r="N535" i="2" s="1"/>
  <c r="S535" i="2" s="1"/>
  <c r="E536" i="2"/>
  <c r="L537" i="3" l="1"/>
  <c r="K537" i="3"/>
  <c r="M537" i="3" s="1"/>
  <c r="J538" i="3"/>
  <c r="I539" i="3"/>
  <c r="M536" i="2"/>
  <c r="N536" i="2" s="1"/>
  <c r="S536" i="2" s="1"/>
  <c r="E537" i="2"/>
  <c r="O535" i="2"/>
  <c r="P535" i="2"/>
  <c r="Q535" i="2" s="1"/>
  <c r="I540" i="3" l="1"/>
  <c r="J539" i="3"/>
  <c r="K538" i="3"/>
  <c r="M538" i="3" s="1"/>
  <c r="L538" i="3"/>
  <c r="M537" i="2"/>
  <c r="N537" i="2" s="1"/>
  <c r="S537" i="2" s="1"/>
  <c r="E538" i="2"/>
  <c r="P536" i="2"/>
  <c r="Q536" i="2" s="1"/>
  <c r="O536" i="2"/>
  <c r="L539" i="3" l="1"/>
  <c r="K539" i="3"/>
  <c r="M539" i="3" s="1"/>
  <c r="I541" i="3"/>
  <c r="J540" i="3"/>
  <c r="M538" i="2"/>
  <c r="N538" i="2" s="1"/>
  <c r="S538" i="2" s="1"/>
  <c r="E539" i="2"/>
  <c r="P537" i="2"/>
  <c r="Q537" i="2" s="1"/>
  <c r="O537" i="2"/>
  <c r="K540" i="3" l="1"/>
  <c r="M540" i="3" s="1"/>
  <c r="L540" i="3"/>
  <c r="J541" i="3"/>
  <c r="I542" i="3"/>
  <c r="M539" i="2"/>
  <c r="N539" i="2" s="1"/>
  <c r="S539" i="2" s="1"/>
  <c r="E540" i="2"/>
  <c r="P538" i="2"/>
  <c r="Q538" i="2" s="1"/>
  <c r="O538" i="2"/>
  <c r="I543" i="3" l="1"/>
  <c r="J542" i="3"/>
  <c r="L541" i="3"/>
  <c r="K541" i="3"/>
  <c r="M541" i="3" s="1"/>
  <c r="M540" i="2"/>
  <c r="N540" i="2" s="1"/>
  <c r="S540" i="2" s="1"/>
  <c r="E541" i="2"/>
  <c r="P539" i="2"/>
  <c r="Q539" i="2" s="1"/>
  <c r="O539" i="2"/>
  <c r="L542" i="3" l="1"/>
  <c r="K542" i="3"/>
  <c r="M542" i="3" s="1"/>
  <c r="J543" i="3"/>
  <c r="I544" i="3"/>
  <c r="M541" i="2"/>
  <c r="N541" i="2" s="1"/>
  <c r="S541" i="2" s="1"/>
  <c r="E542" i="2"/>
  <c r="P540" i="2"/>
  <c r="Q540" i="2" s="1"/>
  <c r="O540" i="2"/>
  <c r="J544" i="3" l="1"/>
  <c r="I545" i="3"/>
  <c r="L543" i="3"/>
  <c r="K543" i="3"/>
  <c r="M543" i="3" s="1"/>
  <c r="E543" i="2"/>
  <c r="M542" i="2"/>
  <c r="N542" i="2" s="1"/>
  <c r="S542" i="2" s="1"/>
  <c r="P541" i="2"/>
  <c r="Q541" i="2" s="1"/>
  <c r="O541" i="2"/>
  <c r="I546" i="3" l="1"/>
  <c r="J545" i="3"/>
  <c r="L544" i="3"/>
  <c r="K544" i="3"/>
  <c r="M544" i="3" s="1"/>
  <c r="P542" i="2"/>
  <c r="Q542" i="2" s="1"/>
  <c r="O542" i="2"/>
  <c r="M543" i="2"/>
  <c r="N543" i="2" s="1"/>
  <c r="E544" i="2"/>
  <c r="L545" i="3" l="1"/>
  <c r="K545" i="3"/>
  <c r="M545" i="3" s="1"/>
  <c r="J546" i="3"/>
  <c r="I547" i="3"/>
  <c r="M544" i="2"/>
  <c r="N544" i="2" s="1"/>
  <c r="S544" i="2" s="1"/>
  <c r="E545" i="2"/>
  <c r="O543" i="2"/>
  <c r="P543" i="2"/>
  <c r="Q543" i="2" s="1"/>
  <c r="S543" i="2"/>
  <c r="I548" i="3" l="1"/>
  <c r="J547" i="3"/>
  <c r="K546" i="3"/>
  <c r="M546" i="3" s="1"/>
  <c r="L546" i="3"/>
  <c r="M545" i="2"/>
  <c r="N545" i="2" s="1"/>
  <c r="S545" i="2" s="1"/>
  <c r="E546" i="2"/>
  <c r="P544" i="2"/>
  <c r="Q544" i="2" s="1"/>
  <c r="O544" i="2"/>
  <c r="L547" i="3" l="1"/>
  <c r="K547" i="3"/>
  <c r="M547" i="3" s="1"/>
  <c r="I549" i="3"/>
  <c r="J548" i="3"/>
  <c r="M546" i="2"/>
  <c r="N546" i="2" s="1"/>
  <c r="S546" i="2" s="1"/>
  <c r="E547" i="2"/>
  <c r="P545" i="2"/>
  <c r="Q545" i="2" s="1"/>
  <c r="O545" i="2"/>
  <c r="J549" i="3" l="1"/>
  <c r="I550" i="3"/>
  <c r="K548" i="3"/>
  <c r="M548" i="3" s="1"/>
  <c r="L548" i="3"/>
  <c r="E548" i="2"/>
  <c r="M547" i="2"/>
  <c r="N547" i="2" s="1"/>
  <c r="S547" i="2" s="1"/>
  <c r="P546" i="2"/>
  <c r="Q546" i="2" s="1"/>
  <c r="O546" i="2"/>
  <c r="I551" i="3" l="1"/>
  <c r="J550" i="3"/>
  <c r="L549" i="3"/>
  <c r="K549" i="3"/>
  <c r="M549" i="3" s="1"/>
  <c r="P547" i="2"/>
  <c r="Q547" i="2" s="1"/>
  <c r="O547" i="2"/>
  <c r="M548" i="2"/>
  <c r="N548" i="2" s="1"/>
  <c r="E549" i="2"/>
  <c r="I552" i="3" l="1"/>
  <c r="J551" i="3"/>
  <c r="L550" i="3"/>
  <c r="K550" i="3"/>
  <c r="M550" i="3" s="1"/>
  <c r="M549" i="2"/>
  <c r="N549" i="2" s="1"/>
  <c r="S549" i="2" s="1"/>
  <c r="E550" i="2"/>
  <c r="P548" i="2"/>
  <c r="Q548" i="2" s="1"/>
  <c r="O548" i="2"/>
  <c r="S548" i="2"/>
  <c r="L551" i="3" l="1"/>
  <c r="K551" i="3"/>
  <c r="M551" i="3" s="1"/>
  <c r="I553" i="3"/>
  <c r="J552" i="3"/>
  <c r="E551" i="2"/>
  <c r="M550" i="2"/>
  <c r="N550" i="2" s="1"/>
  <c r="S550" i="2" s="1"/>
  <c r="P549" i="2"/>
  <c r="Q549" i="2" s="1"/>
  <c r="O549" i="2"/>
  <c r="I554" i="3" l="1"/>
  <c r="J553" i="3"/>
  <c r="L552" i="3"/>
  <c r="K552" i="3"/>
  <c r="M552" i="3" s="1"/>
  <c r="P550" i="2"/>
  <c r="Q550" i="2" s="1"/>
  <c r="O550" i="2"/>
  <c r="M551" i="2"/>
  <c r="N551" i="2" s="1"/>
  <c r="E552" i="2"/>
  <c r="I555" i="3" l="1"/>
  <c r="J554" i="3"/>
  <c r="L553" i="3"/>
  <c r="K553" i="3"/>
  <c r="M553" i="3" s="1"/>
  <c r="O551" i="2"/>
  <c r="P551" i="2"/>
  <c r="Q551" i="2" s="1"/>
  <c r="S551" i="2"/>
  <c r="M552" i="2"/>
  <c r="N552" i="2" s="1"/>
  <c r="E553" i="2"/>
  <c r="L554" i="3" l="1"/>
  <c r="K554" i="3"/>
  <c r="M554" i="3" s="1"/>
  <c r="J555" i="3"/>
  <c r="I556" i="3"/>
  <c r="M553" i="2"/>
  <c r="N553" i="2" s="1"/>
  <c r="S553" i="2" s="1"/>
  <c r="E554" i="2"/>
  <c r="P552" i="2"/>
  <c r="Q552" i="2" s="1"/>
  <c r="O552" i="2"/>
  <c r="S552" i="2"/>
  <c r="J556" i="3" l="1"/>
  <c r="I557" i="3"/>
  <c r="L555" i="3"/>
  <c r="K555" i="3"/>
  <c r="M555" i="3" s="1"/>
  <c r="M554" i="2"/>
  <c r="N554" i="2" s="1"/>
  <c r="S554" i="2" s="1"/>
  <c r="E555" i="2"/>
  <c r="P553" i="2"/>
  <c r="Q553" i="2" s="1"/>
  <c r="O553" i="2"/>
  <c r="J557" i="3" l="1"/>
  <c r="I558" i="3"/>
  <c r="L556" i="3"/>
  <c r="K556" i="3"/>
  <c r="M556" i="3" s="1"/>
  <c r="E556" i="2"/>
  <c r="M555" i="2"/>
  <c r="N555" i="2" s="1"/>
  <c r="S555" i="2" s="1"/>
  <c r="P554" i="2"/>
  <c r="Q554" i="2" s="1"/>
  <c r="O554" i="2"/>
  <c r="I559" i="3" l="1"/>
  <c r="J558" i="3"/>
  <c r="L557" i="3"/>
  <c r="K557" i="3"/>
  <c r="M557" i="3" s="1"/>
  <c r="P555" i="2"/>
  <c r="Q555" i="2" s="1"/>
  <c r="O555" i="2"/>
  <c r="M556" i="2"/>
  <c r="N556" i="2" s="1"/>
  <c r="E557" i="2"/>
  <c r="K558" i="3" l="1"/>
  <c r="M558" i="3" s="1"/>
  <c r="L558" i="3"/>
  <c r="I560" i="3"/>
  <c r="J559" i="3"/>
  <c r="M557" i="2"/>
  <c r="N557" i="2" s="1"/>
  <c r="S557" i="2" s="1"/>
  <c r="E558" i="2"/>
  <c r="P556" i="2"/>
  <c r="Q556" i="2" s="1"/>
  <c r="O556" i="2"/>
  <c r="S556" i="2"/>
  <c r="K559" i="3" l="1"/>
  <c r="M559" i="3" s="1"/>
  <c r="L559" i="3"/>
  <c r="I561" i="3"/>
  <c r="J560" i="3"/>
  <c r="E559" i="2"/>
  <c r="M558" i="2"/>
  <c r="N558" i="2" s="1"/>
  <c r="S558" i="2" s="1"/>
  <c r="P557" i="2"/>
  <c r="Q557" i="2" s="1"/>
  <c r="O557" i="2"/>
  <c r="K560" i="3" l="1"/>
  <c r="M560" i="3" s="1"/>
  <c r="L560" i="3"/>
  <c r="J561" i="3"/>
  <c r="I562" i="3"/>
  <c r="P558" i="2"/>
  <c r="Q558" i="2" s="1"/>
  <c r="O558" i="2"/>
  <c r="M559" i="2"/>
  <c r="N559" i="2" s="1"/>
  <c r="E560" i="2"/>
  <c r="I563" i="3" l="1"/>
  <c r="J562" i="3"/>
  <c r="L561" i="3"/>
  <c r="K561" i="3"/>
  <c r="M561" i="3" s="1"/>
  <c r="O559" i="2"/>
  <c r="P559" i="2"/>
  <c r="Q559" i="2" s="1"/>
  <c r="S559" i="2"/>
  <c r="M560" i="2"/>
  <c r="N560" i="2" s="1"/>
  <c r="S560" i="2" s="1"/>
  <c r="E561" i="2"/>
  <c r="L562" i="3" l="1"/>
  <c r="K562" i="3"/>
  <c r="M562" i="3" s="1"/>
  <c r="J563" i="3"/>
  <c r="I564" i="3"/>
  <c r="M561" i="2"/>
  <c r="N561" i="2" s="1"/>
  <c r="S561" i="2" s="1"/>
  <c r="E562" i="2"/>
  <c r="P560" i="2"/>
  <c r="Q560" i="2" s="1"/>
  <c r="O560" i="2"/>
  <c r="J564" i="3" l="1"/>
  <c r="I565" i="3"/>
  <c r="L563" i="3"/>
  <c r="K563" i="3"/>
  <c r="M563" i="3" s="1"/>
  <c r="M562" i="2"/>
  <c r="N562" i="2" s="1"/>
  <c r="S562" i="2" s="1"/>
  <c r="E563" i="2"/>
  <c r="P561" i="2"/>
  <c r="Q561" i="2" s="1"/>
  <c r="O561" i="2"/>
  <c r="I566" i="3" l="1"/>
  <c r="J565" i="3"/>
  <c r="L564" i="3"/>
  <c r="K564" i="3"/>
  <c r="M564" i="3" s="1"/>
  <c r="E564" i="2"/>
  <c r="M563" i="2"/>
  <c r="N563" i="2" s="1"/>
  <c r="S563" i="2" s="1"/>
  <c r="P562" i="2"/>
  <c r="Q562" i="2" s="1"/>
  <c r="O562" i="2"/>
  <c r="L565" i="3" l="1"/>
  <c r="K565" i="3"/>
  <c r="M565" i="3" s="1"/>
  <c r="J566" i="3"/>
  <c r="I567" i="3"/>
  <c r="P563" i="2"/>
  <c r="Q563" i="2" s="1"/>
  <c r="O563" i="2"/>
  <c r="M564" i="2"/>
  <c r="N564" i="2" s="1"/>
  <c r="E565" i="2"/>
  <c r="I568" i="3" l="1"/>
  <c r="J567" i="3"/>
  <c r="K566" i="3"/>
  <c r="M566" i="3" s="1"/>
  <c r="L566" i="3"/>
  <c r="M565" i="2"/>
  <c r="N565" i="2" s="1"/>
  <c r="S565" i="2" s="1"/>
  <c r="E566" i="2"/>
  <c r="O564" i="2"/>
  <c r="P564" i="2"/>
  <c r="Q564" i="2" s="1"/>
  <c r="S564" i="2"/>
  <c r="L567" i="3" l="1"/>
  <c r="K567" i="3"/>
  <c r="M567" i="3" s="1"/>
  <c r="I569" i="3"/>
  <c r="J568" i="3"/>
  <c r="E567" i="2"/>
  <c r="M566" i="2"/>
  <c r="N566" i="2" s="1"/>
  <c r="S566" i="2" s="1"/>
  <c r="P565" i="2"/>
  <c r="Q565" i="2" s="1"/>
  <c r="O565" i="2"/>
  <c r="J569" i="3" l="1"/>
  <c r="I570" i="3"/>
  <c r="K568" i="3"/>
  <c r="M568" i="3" s="1"/>
  <c r="L568" i="3"/>
  <c r="P566" i="2"/>
  <c r="Q566" i="2" s="1"/>
  <c r="O566" i="2"/>
  <c r="M567" i="2"/>
  <c r="N567" i="2" s="1"/>
  <c r="E568" i="2"/>
  <c r="L569" i="3" l="1"/>
  <c r="K569" i="3"/>
  <c r="M569" i="3" s="1"/>
  <c r="I571" i="3"/>
  <c r="J570" i="3"/>
  <c r="O567" i="2"/>
  <c r="P567" i="2"/>
  <c r="Q567" i="2" s="1"/>
  <c r="S567" i="2"/>
  <c r="M568" i="2"/>
  <c r="N568" i="2" s="1"/>
  <c r="S568" i="2" s="1"/>
  <c r="E569" i="2"/>
  <c r="L570" i="3" l="1"/>
  <c r="K570" i="3"/>
  <c r="M570" i="3" s="1"/>
  <c r="J571" i="3"/>
  <c r="I572" i="3"/>
  <c r="M569" i="2"/>
  <c r="N569" i="2" s="1"/>
  <c r="S569" i="2" s="1"/>
  <c r="E570" i="2"/>
  <c r="P568" i="2"/>
  <c r="Q568" i="2" s="1"/>
  <c r="O568" i="2"/>
  <c r="J572" i="3" l="1"/>
  <c r="I573" i="3"/>
  <c r="L571" i="3"/>
  <c r="K571" i="3"/>
  <c r="M571" i="3" s="1"/>
  <c r="M570" i="2"/>
  <c r="N570" i="2" s="1"/>
  <c r="S570" i="2" s="1"/>
  <c r="E571" i="2"/>
  <c r="P569" i="2"/>
  <c r="Q569" i="2" s="1"/>
  <c r="O569" i="2"/>
  <c r="I574" i="3" l="1"/>
  <c r="J573" i="3"/>
  <c r="L572" i="3"/>
  <c r="K572" i="3"/>
  <c r="M572" i="3" s="1"/>
  <c r="E572" i="2"/>
  <c r="M571" i="2"/>
  <c r="N571" i="2" s="1"/>
  <c r="S571" i="2" s="1"/>
  <c r="P570" i="2"/>
  <c r="Q570" i="2" s="1"/>
  <c r="O570" i="2"/>
  <c r="L573" i="3" l="1"/>
  <c r="K573" i="3"/>
  <c r="M573" i="3" s="1"/>
  <c r="J574" i="3"/>
  <c r="I575" i="3"/>
  <c r="P571" i="2"/>
  <c r="Q571" i="2" s="1"/>
  <c r="O571" i="2"/>
  <c r="M572" i="2"/>
  <c r="N572" i="2" s="1"/>
  <c r="E573" i="2"/>
  <c r="K574" i="3" l="1"/>
  <c r="M574" i="3" s="1"/>
  <c r="L574" i="3"/>
  <c r="I576" i="3"/>
  <c r="J575" i="3"/>
  <c r="M573" i="2"/>
  <c r="N573" i="2" s="1"/>
  <c r="S573" i="2" s="1"/>
  <c r="E574" i="2"/>
  <c r="P572" i="2"/>
  <c r="Q572" i="2" s="1"/>
  <c r="O572" i="2"/>
  <c r="S572" i="2"/>
  <c r="L575" i="3" l="1"/>
  <c r="K575" i="3"/>
  <c r="M575" i="3" s="1"/>
  <c r="I577" i="3"/>
  <c r="J576" i="3"/>
  <c r="E575" i="2"/>
  <c r="M574" i="2"/>
  <c r="N574" i="2" s="1"/>
  <c r="S574" i="2" s="1"/>
  <c r="P573" i="2"/>
  <c r="Q573" i="2" s="1"/>
  <c r="O573" i="2"/>
  <c r="J577" i="3" l="1"/>
  <c r="I578" i="3"/>
  <c r="K576" i="3"/>
  <c r="M576" i="3" s="1"/>
  <c r="L576" i="3"/>
  <c r="P574" i="2"/>
  <c r="Q574" i="2" s="1"/>
  <c r="O574" i="2"/>
  <c r="M575" i="2"/>
  <c r="N575" i="2" s="1"/>
  <c r="E576" i="2"/>
  <c r="I579" i="3" l="1"/>
  <c r="J578" i="3"/>
  <c r="L577" i="3"/>
  <c r="K577" i="3"/>
  <c r="M577" i="3" s="1"/>
  <c r="O575" i="2"/>
  <c r="P575" i="2"/>
  <c r="Q575" i="2" s="1"/>
  <c r="S575" i="2"/>
  <c r="M576" i="2"/>
  <c r="N576" i="2" s="1"/>
  <c r="S576" i="2" s="1"/>
  <c r="E577" i="2"/>
  <c r="L578" i="3" l="1"/>
  <c r="K578" i="3"/>
  <c r="M578" i="3" s="1"/>
  <c r="J579" i="3"/>
  <c r="I580" i="3"/>
  <c r="M577" i="2"/>
  <c r="N577" i="2" s="1"/>
  <c r="S577" i="2" s="1"/>
  <c r="E578" i="2"/>
  <c r="P576" i="2"/>
  <c r="Q576" i="2" s="1"/>
  <c r="O576" i="2"/>
  <c r="L579" i="3" l="1"/>
  <c r="K579" i="3"/>
  <c r="M579" i="3" s="1"/>
  <c r="J580" i="3"/>
  <c r="I581" i="3"/>
  <c r="M578" i="2"/>
  <c r="N578" i="2" s="1"/>
  <c r="S578" i="2" s="1"/>
  <c r="E579" i="2"/>
  <c r="P577" i="2"/>
  <c r="Q577" i="2" s="1"/>
  <c r="O577" i="2"/>
  <c r="I582" i="3" l="1"/>
  <c r="J581" i="3"/>
  <c r="L580" i="3"/>
  <c r="K580" i="3"/>
  <c r="M580" i="3" s="1"/>
  <c r="M579" i="2"/>
  <c r="N579" i="2" s="1"/>
  <c r="S579" i="2" s="1"/>
  <c r="E580" i="2"/>
  <c r="P578" i="2"/>
  <c r="Q578" i="2" s="1"/>
  <c r="O578" i="2"/>
  <c r="L581" i="3" l="1"/>
  <c r="K581" i="3"/>
  <c r="M581" i="3" s="1"/>
  <c r="J582" i="3"/>
  <c r="I583" i="3"/>
  <c r="M580" i="2"/>
  <c r="N580" i="2" s="1"/>
  <c r="S580" i="2" s="1"/>
  <c r="E581" i="2"/>
  <c r="P579" i="2"/>
  <c r="Q579" i="2" s="1"/>
  <c r="O579" i="2"/>
  <c r="I584" i="3" l="1"/>
  <c r="J583" i="3"/>
  <c r="K582" i="3"/>
  <c r="M582" i="3" s="1"/>
  <c r="L582" i="3"/>
  <c r="M581" i="2"/>
  <c r="N581" i="2" s="1"/>
  <c r="S581" i="2" s="1"/>
  <c r="E582" i="2"/>
  <c r="P580" i="2"/>
  <c r="Q580" i="2" s="1"/>
  <c r="O580" i="2"/>
  <c r="L583" i="3" l="1"/>
  <c r="K583" i="3"/>
  <c r="M583" i="3" s="1"/>
  <c r="I585" i="3"/>
  <c r="J584" i="3"/>
  <c r="E583" i="2"/>
  <c r="M582" i="2"/>
  <c r="N582" i="2" s="1"/>
  <c r="S582" i="2" s="1"/>
  <c r="P581" i="2"/>
  <c r="Q581" i="2" s="1"/>
  <c r="O581" i="2"/>
  <c r="K584" i="3" l="1"/>
  <c r="M584" i="3" s="1"/>
  <c r="L584" i="3"/>
  <c r="J585" i="3"/>
  <c r="I586" i="3"/>
  <c r="P582" i="2"/>
  <c r="Q582" i="2" s="1"/>
  <c r="O582" i="2"/>
  <c r="M583" i="2"/>
  <c r="N583" i="2" s="1"/>
  <c r="E584" i="2"/>
  <c r="I587" i="3" l="1"/>
  <c r="J586" i="3"/>
  <c r="L585" i="3"/>
  <c r="K585" i="3"/>
  <c r="M585" i="3" s="1"/>
  <c r="O583" i="2"/>
  <c r="P583" i="2"/>
  <c r="Q583" i="2" s="1"/>
  <c r="S583" i="2"/>
  <c r="M584" i="2"/>
  <c r="N584" i="2" s="1"/>
  <c r="S584" i="2" s="1"/>
  <c r="E585" i="2"/>
  <c r="L586" i="3" l="1"/>
  <c r="K586" i="3"/>
  <c r="M586" i="3" s="1"/>
  <c r="J587" i="3"/>
  <c r="I588" i="3"/>
  <c r="M585" i="2"/>
  <c r="N585" i="2" s="1"/>
  <c r="S585" i="2" s="1"/>
  <c r="E586" i="2"/>
  <c r="P584" i="2"/>
  <c r="Q584" i="2" s="1"/>
  <c r="O584" i="2"/>
  <c r="L587" i="3" l="1"/>
  <c r="K587" i="3"/>
  <c r="M587" i="3" s="1"/>
  <c r="J588" i="3"/>
  <c r="I589" i="3"/>
  <c r="M586" i="2"/>
  <c r="N586" i="2" s="1"/>
  <c r="S586" i="2" s="1"/>
  <c r="E587" i="2"/>
  <c r="P585" i="2"/>
  <c r="Q585" i="2" s="1"/>
  <c r="O585" i="2"/>
  <c r="L588" i="3" l="1"/>
  <c r="K588" i="3"/>
  <c r="M588" i="3" s="1"/>
  <c r="I590" i="3"/>
  <c r="J589" i="3"/>
  <c r="E588" i="2"/>
  <c r="M587" i="2"/>
  <c r="N587" i="2" s="1"/>
  <c r="S587" i="2" s="1"/>
  <c r="P586" i="2"/>
  <c r="Q586" i="2" s="1"/>
  <c r="O586" i="2"/>
  <c r="L589" i="3" l="1"/>
  <c r="K589" i="3"/>
  <c r="M589" i="3" s="1"/>
  <c r="J590" i="3"/>
  <c r="I591" i="3"/>
  <c r="P587" i="2"/>
  <c r="Q587" i="2" s="1"/>
  <c r="O587" i="2"/>
  <c r="M588" i="2"/>
  <c r="N588" i="2" s="1"/>
  <c r="E589" i="2"/>
  <c r="I592" i="3" l="1"/>
  <c r="J591" i="3"/>
  <c r="K590" i="3"/>
  <c r="M590" i="3" s="1"/>
  <c r="L590" i="3"/>
  <c r="M589" i="2"/>
  <c r="N589" i="2" s="1"/>
  <c r="S589" i="2" s="1"/>
  <c r="E590" i="2"/>
  <c r="P588" i="2"/>
  <c r="Q588" i="2" s="1"/>
  <c r="O588" i="2"/>
  <c r="S588" i="2"/>
  <c r="L591" i="3" l="1"/>
  <c r="K591" i="3"/>
  <c r="M591" i="3" s="1"/>
  <c r="I593" i="3"/>
  <c r="J592" i="3"/>
  <c r="E591" i="2"/>
  <c r="M590" i="2"/>
  <c r="N590" i="2" s="1"/>
  <c r="S590" i="2" s="1"/>
  <c r="P589" i="2"/>
  <c r="Q589" i="2" s="1"/>
  <c r="O589" i="2"/>
  <c r="K592" i="3" l="1"/>
  <c r="M592" i="3" s="1"/>
  <c r="L592" i="3"/>
  <c r="J593" i="3"/>
  <c r="I594" i="3"/>
  <c r="P590" i="2"/>
  <c r="Q590" i="2" s="1"/>
  <c r="O590" i="2"/>
  <c r="M591" i="2"/>
  <c r="N591" i="2" s="1"/>
  <c r="E592" i="2"/>
  <c r="I595" i="3" l="1"/>
  <c r="J594" i="3"/>
  <c r="L593" i="3"/>
  <c r="K593" i="3"/>
  <c r="M593" i="3" s="1"/>
  <c r="O591" i="2"/>
  <c r="P591" i="2"/>
  <c r="Q591" i="2" s="1"/>
  <c r="M592" i="2"/>
  <c r="N592" i="2" s="1"/>
  <c r="S592" i="2" s="1"/>
  <c r="E593" i="2"/>
  <c r="S591" i="2"/>
  <c r="L594" i="3" l="1"/>
  <c r="K594" i="3"/>
  <c r="M594" i="3" s="1"/>
  <c r="J595" i="3"/>
  <c r="I596" i="3"/>
  <c r="M593" i="2"/>
  <c r="N593" i="2" s="1"/>
  <c r="S593" i="2" s="1"/>
  <c r="E594" i="2"/>
  <c r="P592" i="2"/>
  <c r="Q592" i="2" s="1"/>
  <c r="O592" i="2"/>
  <c r="J596" i="3" l="1"/>
  <c r="I597" i="3"/>
  <c r="L595" i="3"/>
  <c r="K595" i="3"/>
  <c r="M595" i="3" s="1"/>
  <c r="M594" i="2"/>
  <c r="N594" i="2" s="1"/>
  <c r="S594" i="2" s="1"/>
  <c r="E595" i="2"/>
  <c r="P593" i="2"/>
  <c r="Q593" i="2" s="1"/>
  <c r="O593" i="2"/>
  <c r="I598" i="3" l="1"/>
  <c r="J597" i="3"/>
  <c r="L596" i="3"/>
  <c r="K596" i="3"/>
  <c r="M596" i="3" s="1"/>
  <c r="E596" i="2"/>
  <c r="M595" i="2"/>
  <c r="N595" i="2" s="1"/>
  <c r="S595" i="2" s="1"/>
  <c r="P594" i="2"/>
  <c r="Q594" i="2" s="1"/>
  <c r="O594" i="2"/>
  <c r="L597" i="3" l="1"/>
  <c r="K597" i="3"/>
  <c r="M597" i="3" s="1"/>
  <c r="J598" i="3"/>
  <c r="I599" i="3"/>
  <c r="P595" i="2"/>
  <c r="Q595" i="2" s="1"/>
  <c r="O595" i="2"/>
  <c r="M596" i="2"/>
  <c r="N596" i="2" s="1"/>
  <c r="E597" i="2"/>
  <c r="K598" i="3" l="1"/>
  <c r="M598" i="3" s="1"/>
  <c r="L598" i="3"/>
  <c r="I600" i="3"/>
  <c r="J599" i="3"/>
  <c r="M597" i="2"/>
  <c r="N597" i="2" s="1"/>
  <c r="S597" i="2" s="1"/>
  <c r="E598" i="2"/>
  <c r="P596" i="2"/>
  <c r="Q596" i="2" s="1"/>
  <c r="O596" i="2"/>
  <c r="S596" i="2"/>
  <c r="L599" i="3" l="1"/>
  <c r="K599" i="3"/>
  <c r="M599" i="3" s="1"/>
  <c r="I601" i="3"/>
  <c r="J600" i="3"/>
  <c r="E599" i="2"/>
  <c r="M598" i="2"/>
  <c r="N598" i="2" s="1"/>
  <c r="S598" i="2" s="1"/>
  <c r="P597" i="2"/>
  <c r="Q597" i="2" s="1"/>
  <c r="O597" i="2"/>
  <c r="K600" i="3" l="1"/>
  <c r="M600" i="3" s="1"/>
  <c r="L600" i="3"/>
  <c r="J601" i="3"/>
  <c r="I602" i="3"/>
  <c r="P598" i="2"/>
  <c r="Q598" i="2" s="1"/>
  <c r="O598" i="2"/>
  <c r="M599" i="2"/>
  <c r="N599" i="2" s="1"/>
  <c r="E600" i="2"/>
  <c r="I603" i="3" l="1"/>
  <c r="J602" i="3"/>
  <c r="L601" i="3"/>
  <c r="K601" i="3"/>
  <c r="M601" i="3" s="1"/>
  <c r="O599" i="2"/>
  <c r="P599" i="2"/>
  <c r="Q599" i="2" s="1"/>
  <c r="M600" i="2"/>
  <c r="N600" i="2" s="1"/>
  <c r="S600" i="2" s="1"/>
  <c r="E601" i="2"/>
  <c r="S599" i="2"/>
  <c r="L602" i="3" l="1"/>
  <c r="K602" i="3"/>
  <c r="M602" i="3" s="1"/>
  <c r="J603" i="3"/>
  <c r="I604" i="3"/>
  <c r="M601" i="2"/>
  <c r="N601" i="2" s="1"/>
  <c r="S601" i="2" s="1"/>
  <c r="E602" i="2"/>
  <c r="P600" i="2"/>
  <c r="Q600" i="2" s="1"/>
  <c r="O600" i="2"/>
  <c r="L603" i="3" l="1"/>
  <c r="K603" i="3"/>
  <c r="M603" i="3" s="1"/>
  <c r="J604" i="3"/>
  <c r="I605" i="3"/>
  <c r="M602" i="2"/>
  <c r="N602" i="2" s="1"/>
  <c r="S602" i="2" s="1"/>
  <c r="E603" i="2"/>
  <c r="P601" i="2"/>
  <c r="Q601" i="2" s="1"/>
  <c r="O601" i="2"/>
  <c r="I606" i="3" l="1"/>
  <c r="J605" i="3"/>
  <c r="L604" i="3"/>
  <c r="K604" i="3"/>
  <c r="M604" i="3" s="1"/>
  <c r="E604" i="2"/>
  <c r="M603" i="2"/>
  <c r="N603" i="2" s="1"/>
  <c r="S603" i="2" s="1"/>
  <c r="P602" i="2"/>
  <c r="Q602" i="2" s="1"/>
  <c r="O602" i="2"/>
  <c r="L605" i="3" l="1"/>
  <c r="K605" i="3"/>
  <c r="M605" i="3" s="1"/>
  <c r="J606" i="3"/>
  <c r="I607" i="3"/>
  <c r="P603" i="2"/>
  <c r="Q603" i="2" s="1"/>
  <c r="O603" i="2"/>
  <c r="M604" i="2"/>
  <c r="N604" i="2" s="1"/>
  <c r="E605" i="2"/>
  <c r="I608" i="3" l="1"/>
  <c r="J607" i="3"/>
  <c r="K606" i="3"/>
  <c r="M606" i="3" s="1"/>
  <c r="L606" i="3"/>
  <c r="M605" i="2"/>
  <c r="N605" i="2" s="1"/>
  <c r="S605" i="2" s="1"/>
  <c r="E606" i="2"/>
  <c r="P604" i="2"/>
  <c r="Q604" i="2" s="1"/>
  <c r="O604" i="2"/>
  <c r="S604" i="2"/>
  <c r="L607" i="3" l="1"/>
  <c r="K607" i="3"/>
  <c r="M607" i="3" s="1"/>
  <c r="I609" i="3"/>
  <c r="J608" i="3"/>
  <c r="E607" i="2"/>
  <c r="M606" i="2"/>
  <c r="N606" i="2" s="1"/>
  <c r="S606" i="2" s="1"/>
  <c r="P605" i="2"/>
  <c r="Q605" i="2" s="1"/>
  <c r="O605" i="2"/>
  <c r="K608" i="3" l="1"/>
  <c r="M608" i="3" s="1"/>
  <c r="L608" i="3"/>
  <c r="J609" i="3"/>
  <c r="I610" i="3"/>
  <c r="P606" i="2"/>
  <c r="Q606" i="2" s="1"/>
  <c r="O606" i="2"/>
  <c r="M607" i="2"/>
  <c r="N607" i="2" s="1"/>
  <c r="S607" i="2" s="1"/>
  <c r="E608" i="2"/>
  <c r="I611" i="3" l="1"/>
  <c r="J610" i="3"/>
  <c r="L609" i="3"/>
  <c r="K609" i="3"/>
  <c r="M609" i="3" s="1"/>
  <c r="M608" i="2"/>
  <c r="N608" i="2" s="1"/>
  <c r="S608" i="2" s="1"/>
  <c r="E609" i="2"/>
  <c r="O607" i="2"/>
  <c r="P607" i="2"/>
  <c r="Q607" i="2" s="1"/>
  <c r="L610" i="3" l="1"/>
  <c r="K610" i="3"/>
  <c r="M610" i="3" s="1"/>
  <c r="J611" i="3"/>
  <c r="I612" i="3"/>
  <c r="M609" i="2"/>
  <c r="N609" i="2" s="1"/>
  <c r="S609" i="2" s="1"/>
  <c r="E610" i="2"/>
  <c r="P608" i="2"/>
  <c r="Q608" i="2" s="1"/>
  <c r="O608" i="2"/>
  <c r="J612" i="3" l="1"/>
  <c r="I613" i="3"/>
  <c r="L611" i="3"/>
  <c r="K611" i="3"/>
  <c r="M611" i="3" s="1"/>
  <c r="M610" i="2"/>
  <c r="N610" i="2" s="1"/>
  <c r="S610" i="2" s="1"/>
  <c r="E611" i="2"/>
  <c r="P609" i="2"/>
  <c r="Q609" i="2" s="1"/>
  <c r="O609" i="2"/>
  <c r="I614" i="3" l="1"/>
  <c r="J613" i="3"/>
  <c r="L612" i="3"/>
  <c r="K612" i="3"/>
  <c r="M612" i="3" s="1"/>
  <c r="E612" i="2"/>
  <c r="M611" i="2"/>
  <c r="N611" i="2" s="1"/>
  <c r="S611" i="2" s="1"/>
  <c r="P610" i="2"/>
  <c r="Q610" i="2" s="1"/>
  <c r="O610" i="2"/>
  <c r="L613" i="3" l="1"/>
  <c r="K613" i="3"/>
  <c r="M613" i="3" s="1"/>
  <c r="J614" i="3"/>
  <c r="I615" i="3"/>
  <c r="P611" i="2"/>
  <c r="Q611" i="2" s="1"/>
  <c r="O611" i="2"/>
  <c r="M612" i="2"/>
  <c r="N612" i="2" s="1"/>
  <c r="S612" i="2" s="1"/>
  <c r="E613" i="2"/>
  <c r="I616" i="3" l="1"/>
  <c r="J615" i="3"/>
  <c r="K614" i="3"/>
  <c r="M614" i="3" s="1"/>
  <c r="L614" i="3"/>
  <c r="M613" i="2"/>
  <c r="N613" i="2" s="1"/>
  <c r="S613" i="2" s="1"/>
  <c r="E614" i="2"/>
  <c r="O612" i="2"/>
  <c r="P612" i="2"/>
  <c r="Q612" i="2" s="1"/>
  <c r="L615" i="3" l="1"/>
  <c r="K615" i="3"/>
  <c r="M615" i="3" s="1"/>
  <c r="I617" i="3"/>
  <c r="J616" i="3"/>
  <c r="E615" i="2"/>
  <c r="M614" i="2"/>
  <c r="N614" i="2" s="1"/>
  <c r="S614" i="2" s="1"/>
  <c r="P613" i="2"/>
  <c r="Q613" i="2" s="1"/>
  <c r="O613" i="2"/>
  <c r="K616" i="3" l="1"/>
  <c r="M616" i="3" s="1"/>
  <c r="L616" i="3"/>
  <c r="J617" i="3"/>
  <c r="I618" i="3"/>
  <c r="P614" i="2"/>
  <c r="Q614" i="2" s="1"/>
  <c r="O614" i="2"/>
  <c r="M615" i="2"/>
  <c r="N615" i="2" s="1"/>
  <c r="E616" i="2"/>
  <c r="I619" i="3" l="1"/>
  <c r="J618" i="3"/>
  <c r="L617" i="3"/>
  <c r="K617" i="3"/>
  <c r="M617" i="3" s="1"/>
  <c r="O615" i="2"/>
  <c r="P615" i="2"/>
  <c r="Q615" i="2" s="1"/>
  <c r="M616" i="2"/>
  <c r="N616" i="2" s="1"/>
  <c r="S616" i="2" s="1"/>
  <c r="E617" i="2"/>
  <c r="S615" i="2"/>
  <c r="L618" i="3" l="1"/>
  <c r="K618" i="3"/>
  <c r="M618" i="3" s="1"/>
  <c r="J619" i="3"/>
  <c r="I620" i="3"/>
  <c r="M617" i="2"/>
  <c r="N617" i="2" s="1"/>
  <c r="S617" i="2" s="1"/>
  <c r="E618" i="2"/>
  <c r="P616" i="2"/>
  <c r="Q616" i="2" s="1"/>
  <c r="O616" i="2"/>
  <c r="J620" i="3" l="1"/>
  <c r="I621" i="3"/>
  <c r="L619" i="3"/>
  <c r="K619" i="3"/>
  <c r="M619" i="3" s="1"/>
  <c r="M618" i="2"/>
  <c r="N618" i="2" s="1"/>
  <c r="S618" i="2" s="1"/>
  <c r="E619" i="2"/>
  <c r="P617" i="2"/>
  <c r="Q617" i="2" s="1"/>
  <c r="O617" i="2"/>
  <c r="I622" i="3" l="1"/>
  <c r="J621" i="3"/>
  <c r="L620" i="3"/>
  <c r="K620" i="3"/>
  <c r="M620" i="3" s="1"/>
  <c r="E620" i="2"/>
  <c r="M619" i="2"/>
  <c r="N619" i="2" s="1"/>
  <c r="S619" i="2" s="1"/>
  <c r="P618" i="2"/>
  <c r="Q618" i="2" s="1"/>
  <c r="O618" i="2"/>
  <c r="L621" i="3" l="1"/>
  <c r="K621" i="3"/>
  <c r="M621" i="3" s="1"/>
  <c r="J622" i="3"/>
  <c r="I623" i="3"/>
  <c r="P619" i="2"/>
  <c r="Q619" i="2" s="1"/>
  <c r="O619" i="2"/>
  <c r="E621" i="2"/>
  <c r="M620" i="2"/>
  <c r="N620" i="2" s="1"/>
  <c r="I624" i="3" l="1"/>
  <c r="J623" i="3"/>
  <c r="K622" i="3"/>
  <c r="M622" i="3" s="1"/>
  <c r="L622" i="3"/>
  <c r="E622" i="2"/>
  <c r="M621" i="2"/>
  <c r="N621" i="2" s="1"/>
  <c r="S621" i="2" s="1"/>
  <c r="P620" i="2"/>
  <c r="Q620" i="2" s="1"/>
  <c r="O620" i="2"/>
  <c r="S620" i="2"/>
  <c r="L623" i="3" l="1"/>
  <c r="K623" i="3"/>
  <c r="M623" i="3" s="1"/>
  <c r="I625" i="3"/>
  <c r="J624" i="3"/>
  <c r="O621" i="2"/>
  <c r="P621" i="2"/>
  <c r="Q621" i="2" s="1"/>
  <c r="M622" i="2"/>
  <c r="N622" i="2" s="1"/>
  <c r="S622" i="2" s="1"/>
  <c r="E623" i="2"/>
  <c r="K624" i="3" l="1"/>
  <c r="M624" i="3" s="1"/>
  <c r="L624" i="3"/>
  <c r="J625" i="3"/>
  <c r="I626" i="3"/>
  <c r="M623" i="2"/>
  <c r="N623" i="2" s="1"/>
  <c r="S623" i="2" s="1"/>
  <c r="E624" i="2"/>
  <c r="O622" i="2"/>
  <c r="P622" i="2"/>
  <c r="Q622" i="2" s="1"/>
  <c r="I627" i="3" l="1"/>
  <c r="J626" i="3"/>
  <c r="L625" i="3"/>
  <c r="K625" i="3"/>
  <c r="M625" i="3" s="1"/>
  <c r="M624" i="2"/>
  <c r="N624" i="2" s="1"/>
  <c r="S624" i="2" s="1"/>
  <c r="E625" i="2"/>
  <c r="P623" i="2"/>
  <c r="Q623" i="2" s="1"/>
  <c r="O623" i="2"/>
  <c r="L626" i="3" l="1"/>
  <c r="K626" i="3"/>
  <c r="M626" i="3" s="1"/>
  <c r="J627" i="3"/>
  <c r="I628" i="3"/>
  <c r="M625" i="2"/>
  <c r="N625" i="2" s="1"/>
  <c r="S625" i="2" s="1"/>
  <c r="E626" i="2"/>
  <c r="P624" i="2"/>
  <c r="Q624" i="2" s="1"/>
  <c r="O624" i="2"/>
  <c r="J628" i="3" l="1"/>
  <c r="I629" i="3"/>
  <c r="L627" i="3"/>
  <c r="K627" i="3"/>
  <c r="M627" i="3" s="1"/>
  <c r="M626" i="2"/>
  <c r="N626" i="2" s="1"/>
  <c r="S626" i="2" s="1"/>
  <c r="E627" i="2"/>
  <c r="P625" i="2"/>
  <c r="Q625" i="2" s="1"/>
  <c r="O625" i="2"/>
  <c r="I630" i="3" l="1"/>
  <c r="J629" i="3"/>
  <c r="L628" i="3"/>
  <c r="K628" i="3"/>
  <c r="M628" i="3" s="1"/>
  <c r="M627" i="2"/>
  <c r="N627" i="2" s="1"/>
  <c r="S627" i="2" s="1"/>
  <c r="E628" i="2"/>
  <c r="P626" i="2"/>
  <c r="Q626" i="2" s="1"/>
  <c r="O626" i="2"/>
  <c r="L629" i="3" l="1"/>
  <c r="K629" i="3"/>
  <c r="M629" i="3" s="1"/>
  <c r="J630" i="3"/>
  <c r="I631" i="3"/>
  <c r="E629" i="2"/>
  <c r="M628" i="2"/>
  <c r="N628" i="2" s="1"/>
  <c r="S628" i="2" s="1"/>
  <c r="P627" i="2"/>
  <c r="Q627" i="2" s="1"/>
  <c r="O627" i="2"/>
  <c r="I632" i="3" l="1"/>
  <c r="J631" i="3"/>
  <c r="K630" i="3"/>
  <c r="M630" i="3" s="1"/>
  <c r="L630" i="3"/>
  <c r="P628" i="2"/>
  <c r="Q628" i="2" s="1"/>
  <c r="O628" i="2"/>
  <c r="E630" i="2"/>
  <c r="M629" i="2"/>
  <c r="N629" i="2" s="1"/>
  <c r="I633" i="3" l="1"/>
  <c r="J632" i="3"/>
  <c r="L631" i="3"/>
  <c r="K631" i="3"/>
  <c r="M631" i="3" s="1"/>
  <c r="O629" i="2"/>
  <c r="P629" i="2"/>
  <c r="Q629" i="2" s="1"/>
  <c r="M630" i="2"/>
  <c r="N630" i="2" s="1"/>
  <c r="E631" i="2"/>
  <c r="S629" i="2"/>
  <c r="K632" i="3" l="1"/>
  <c r="M632" i="3" s="1"/>
  <c r="L632" i="3"/>
  <c r="J633" i="3"/>
  <c r="I634" i="3"/>
  <c r="O630" i="2"/>
  <c r="P630" i="2"/>
  <c r="Q630" i="2" s="1"/>
  <c r="M631" i="2"/>
  <c r="N631" i="2" s="1"/>
  <c r="S631" i="2" s="1"/>
  <c r="E632" i="2"/>
  <c r="S630" i="2"/>
  <c r="I635" i="3" l="1"/>
  <c r="J634" i="3"/>
  <c r="L633" i="3"/>
  <c r="K633" i="3"/>
  <c r="M633" i="3" s="1"/>
  <c r="M632" i="2"/>
  <c r="N632" i="2" s="1"/>
  <c r="S632" i="2" s="1"/>
  <c r="E633" i="2"/>
  <c r="P631" i="2"/>
  <c r="Q631" i="2" s="1"/>
  <c r="O631" i="2"/>
  <c r="L634" i="3" l="1"/>
  <c r="K634" i="3"/>
  <c r="M634" i="3" s="1"/>
  <c r="J635" i="3"/>
  <c r="I636" i="3"/>
  <c r="M633" i="2"/>
  <c r="N633" i="2" s="1"/>
  <c r="S633" i="2" s="1"/>
  <c r="E634" i="2"/>
  <c r="P632" i="2"/>
  <c r="Q632" i="2" s="1"/>
  <c r="O632" i="2"/>
  <c r="J636" i="3" l="1"/>
  <c r="I637" i="3"/>
  <c r="L635" i="3"/>
  <c r="K635" i="3"/>
  <c r="M635" i="3" s="1"/>
  <c r="M634" i="2"/>
  <c r="N634" i="2" s="1"/>
  <c r="S634" i="2" s="1"/>
  <c r="E635" i="2"/>
  <c r="P633" i="2"/>
  <c r="Q633" i="2" s="1"/>
  <c r="O633" i="2"/>
  <c r="I638" i="3" l="1"/>
  <c r="J637" i="3"/>
  <c r="L636" i="3"/>
  <c r="K636" i="3"/>
  <c r="M636" i="3" s="1"/>
  <c r="M635" i="2"/>
  <c r="N635" i="2" s="1"/>
  <c r="S635" i="2" s="1"/>
  <c r="E636" i="2"/>
  <c r="P634" i="2"/>
  <c r="Q634" i="2" s="1"/>
  <c r="O634" i="2"/>
  <c r="L637" i="3" l="1"/>
  <c r="K637" i="3"/>
  <c r="M637" i="3" s="1"/>
  <c r="J638" i="3"/>
  <c r="I639" i="3"/>
  <c r="E637" i="2"/>
  <c r="M636" i="2"/>
  <c r="N636" i="2" s="1"/>
  <c r="S636" i="2" s="1"/>
  <c r="P635" i="2"/>
  <c r="Q635" i="2" s="1"/>
  <c r="O635" i="2"/>
  <c r="I640" i="3" l="1"/>
  <c r="J639" i="3"/>
  <c r="K638" i="3"/>
  <c r="M638" i="3" s="1"/>
  <c r="L638" i="3"/>
  <c r="P636" i="2"/>
  <c r="Q636" i="2" s="1"/>
  <c r="O636" i="2"/>
  <c r="E638" i="2"/>
  <c r="M637" i="2"/>
  <c r="N637" i="2" s="1"/>
  <c r="L639" i="3" l="1"/>
  <c r="K639" i="3"/>
  <c r="M639" i="3" s="1"/>
  <c r="I641" i="3"/>
  <c r="J640" i="3"/>
  <c r="O637" i="2"/>
  <c r="P637" i="2"/>
  <c r="Q637" i="2" s="1"/>
  <c r="M638" i="2"/>
  <c r="N638" i="2" s="1"/>
  <c r="E639" i="2"/>
  <c r="S637" i="2"/>
  <c r="K640" i="3" l="1"/>
  <c r="M640" i="3" s="1"/>
  <c r="L640" i="3"/>
  <c r="J641" i="3"/>
  <c r="I642" i="3"/>
  <c r="O638" i="2"/>
  <c r="P638" i="2"/>
  <c r="Q638" i="2" s="1"/>
  <c r="M639" i="2"/>
  <c r="N639" i="2" s="1"/>
  <c r="S639" i="2" s="1"/>
  <c r="E640" i="2"/>
  <c r="S638" i="2"/>
  <c r="I643" i="3" l="1"/>
  <c r="J642" i="3"/>
  <c r="L641" i="3"/>
  <c r="K641" i="3"/>
  <c r="M641" i="3" s="1"/>
  <c r="M640" i="2"/>
  <c r="N640" i="2" s="1"/>
  <c r="S640" i="2" s="1"/>
  <c r="E641" i="2"/>
  <c r="P639" i="2"/>
  <c r="Q639" i="2" s="1"/>
  <c r="O639" i="2"/>
  <c r="L642" i="3" l="1"/>
  <c r="K642" i="3"/>
  <c r="M642" i="3" s="1"/>
  <c r="J643" i="3"/>
  <c r="I644" i="3"/>
  <c r="M641" i="2"/>
  <c r="N641" i="2" s="1"/>
  <c r="S641" i="2" s="1"/>
  <c r="E642" i="2"/>
  <c r="P640" i="2"/>
  <c r="Q640" i="2" s="1"/>
  <c r="O640" i="2"/>
  <c r="J644" i="3" l="1"/>
  <c r="I645" i="3"/>
  <c r="L643" i="3"/>
  <c r="K643" i="3"/>
  <c r="M643" i="3" s="1"/>
  <c r="M642" i="2"/>
  <c r="N642" i="2" s="1"/>
  <c r="S642" i="2" s="1"/>
  <c r="E643" i="2"/>
  <c r="P641" i="2"/>
  <c r="Q641" i="2" s="1"/>
  <c r="O641" i="2"/>
  <c r="I646" i="3" l="1"/>
  <c r="J645" i="3"/>
  <c r="L644" i="3"/>
  <c r="K644" i="3"/>
  <c r="M644" i="3" s="1"/>
  <c r="M643" i="2"/>
  <c r="N643" i="2" s="1"/>
  <c r="S643" i="2" s="1"/>
  <c r="E644" i="2"/>
  <c r="P642" i="2"/>
  <c r="Q642" i="2" s="1"/>
  <c r="O642" i="2"/>
  <c r="L645" i="3" l="1"/>
  <c r="K645" i="3"/>
  <c r="M645" i="3" s="1"/>
  <c r="J646" i="3"/>
  <c r="I647" i="3"/>
  <c r="E645" i="2"/>
  <c r="M644" i="2"/>
  <c r="N644" i="2" s="1"/>
  <c r="S644" i="2" s="1"/>
  <c r="P643" i="2"/>
  <c r="Q643" i="2" s="1"/>
  <c r="O643" i="2"/>
  <c r="I648" i="3" l="1"/>
  <c r="J647" i="3"/>
  <c r="K646" i="3"/>
  <c r="M646" i="3" s="1"/>
  <c r="L646" i="3"/>
  <c r="P644" i="2"/>
  <c r="Q644" i="2" s="1"/>
  <c r="O644" i="2"/>
  <c r="E646" i="2"/>
  <c r="M645" i="2"/>
  <c r="N645" i="2" s="1"/>
  <c r="L647" i="3" l="1"/>
  <c r="K647" i="3"/>
  <c r="M647" i="3" s="1"/>
  <c r="I649" i="3"/>
  <c r="J648" i="3"/>
  <c r="O645" i="2"/>
  <c r="P645" i="2"/>
  <c r="Q645" i="2" s="1"/>
  <c r="M646" i="2"/>
  <c r="N646" i="2" s="1"/>
  <c r="S646" i="2" s="1"/>
  <c r="E647" i="2"/>
  <c r="S645" i="2"/>
  <c r="K648" i="3" l="1"/>
  <c r="M648" i="3" s="1"/>
  <c r="L648" i="3"/>
  <c r="J649" i="3"/>
  <c r="I650" i="3"/>
  <c r="M647" i="2"/>
  <c r="N647" i="2" s="1"/>
  <c r="S647" i="2" s="1"/>
  <c r="E648" i="2"/>
  <c r="O646" i="2"/>
  <c r="P646" i="2"/>
  <c r="Q646" i="2" s="1"/>
  <c r="I651" i="3" l="1"/>
  <c r="J650" i="3"/>
  <c r="L649" i="3"/>
  <c r="K649" i="3"/>
  <c r="M649" i="3" s="1"/>
  <c r="M648" i="2"/>
  <c r="N648" i="2" s="1"/>
  <c r="S648" i="2" s="1"/>
  <c r="E649" i="2"/>
  <c r="P647" i="2"/>
  <c r="Q647" i="2" s="1"/>
  <c r="O647" i="2"/>
  <c r="L650" i="3" l="1"/>
  <c r="K650" i="3"/>
  <c r="M650" i="3" s="1"/>
  <c r="J651" i="3"/>
  <c r="I652" i="3"/>
  <c r="M649" i="2"/>
  <c r="N649" i="2" s="1"/>
  <c r="S649" i="2" s="1"/>
  <c r="E650" i="2"/>
  <c r="P648" i="2"/>
  <c r="Q648" i="2" s="1"/>
  <c r="O648" i="2"/>
  <c r="J652" i="3" l="1"/>
  <c r="I653" i="3"/>
  <c r="L651" i="3"/>
  <c r="K651" i="3"/>
  <c r="M651" i="3" s="1"/>
  <c r="M650" i="2"/>
  <c r="N650" i="2" s="1"/>
  <c r="S650" i="2" s="1"/>
  <c r="E651" i="2"/>
  <c r="P649" i="2"/>
  <c r="Q649" i="2" s="1"/>
  <c r="O649" i="2"/>
  <c r="I654" i="3" l="1"/>
  <c r="J653" i="3"/>
  <c r="L652" i="3"/>
  <c r="K652" i="3"/>
  <c r="M652" i="3" s="1"/>
  <c r="M651" i="2"/>
  <c r="N651" i="2" s="1"/>
  <c r="S651" i="2" s="1"/>
  <c r="E652" i="2"/>
  <c r="P650" i="2"/>
  <c r="Q650" i="2" s="1"/>
  <c r="O650" i="2"/>
  <c r="L653" i="3" l="1"/>
  <c r="K653" i="3"/>
  <c r="M653" i="3" s="1"/>
  <c r="J654" i="3"/>
  <c r="I655" i="3"/>
  <c r="E653" i="2"/>
  <c r="M652" i="2"/>
  <c r="N652" i="2" s="1"/>
  <c r="S652" i="2" s="1"/>
  <c r="P651" i="2"/>
  <c r="Q651" i="2" s="1"/>
  <c r="O651" i="2"/>
  <c r="I656" i="3" l="1"/>
  <c r="J655" i="3"/>
  <c r="K654" i="3"/>
  <c r="M654" i="3" s="1"/>
  <c r="L654" i="3"/>
  <c r="P652" i="2"/>
  <c r="Q652" i="2" s="1"/>
  <c r="O652" i="2"/>
  <c r="E654" i="2"/>
  <c r="M653" i="2"/>
  <c r="N653" i="2" s="1"/>
  <c r="L655" i="3" l="1"/>
  <c r="K655" i="3"/>
  <c r="M655" i="3" s="1"/>
  <c r="J656" i="3"/>
  <c r="I657" i="3"/>
  <c r="O653" i="2"/>
  <c r="P653" i="2"/>
  <c r="Q653" i="2" s="1"/>
  <c r="M654" i="2"/>
  <c r="N654" i="2" s="1"/>
  <c r="E655" i="2"/>
  <c r="S653" i="2"/>
  <c r="I658" i="3" l="1"/>
  <c r="J657" i="3"/>
  <c r="K656" i="3"/>
  <c r="M656" i="3" s="1"/>
  <c r="L656" i="3"/>
  <c r="M655" i="2"/>
  <c r="N655" i="2" s="1"/>
  <c r="S655" i="2" s="1"/>
  <c r="E656" i="2"/>
  <c r="O654" i="2"/>
  <c r="P654" i="2"/>
  <c r="Q654" i="2" s="1"/>
  <c r="S654" i="2"/>
  <c r="L657" i="3" l="1"/>
  <c r="K657" i="3"/>
  <c r="M657" i="3" s="1"/>
  <c r="J658" i="3"/>
  <c r="I659" i="3"/>
  <c r="M656" i="2"/>
  <c r="N656" i="2" s="1"/>
  <c r="S656" i="2" s="1"/>
  <c r="E657" i="2"/>
  <c r="P655" i="2"/>
  <c r="Q655" i="2" s="1"/>
  <c r="O655" i="2"/>
  <c r="L658" i="3" l="1"/>
  <c r="K658" i="3"/>
  <c r="M658" i="3" s="1"/>
  <c r="I660" i="3"/>
  <c r="J659" i="3"/>
  <c r="M657" i="2"/>
  <c r="N657" i="2" s="1"/>
  <c r="S657" i="2" s="1"/>
  <c r="E658" i="2"/>
  <c r="P656" i="2"/>
  <c r="Q656" i="2" s="1"/>
  <c r="O656" i="2"/>
  <c r="L659" i="3" l="1"/>
  <c r="K659" i="3"/>
  <c r="M659" i="3" s="1"/>
  <c r="I661" i="3"/>
  <c r="J660" i="3"/>
  <c r="M658" i="2"/>
  <c r="N658" i="2" s="1"/>
  <c r="S658" i="2" s="1"/>
  <c r="E659" i="2"/>
  <c r="P657" i="2"/>
  <c r="Q657" i="2" s="1"/>
  <c r="O657" i="2"/>
  <c r="K660" i="3" l="1"/>
  <c r="M660" i="3" s="1"/>
  <c r="L660" i="3"/>
  <c r="J661" i="3"/>
  <c r="I662" i="3"/>
  <c r="M659" i="2"/>
  <c r="N659" i="2" s="1"/>
  <c r="S659" i="2" s="1"/>
  <c r="E660" i="2"/>
  <c r="P658" i="2"/>
  <c r="Q658" i="2" s="1"/>
  <c r="O658" i="2"/>
  <c r="I663" i="3" l="1"/>
  <c r="J662" i="3"/>
  <c r="L661" i="3"/>
  <c r="K661" i="3"/>
  <c r="M661" i="3" s="1"/>
  <c r="E661" i="2"/>
  <c r="M660" i="2"/>
  <c r="N660" i="2" s="1"/>
  <c r="S660" i="2" s="1"/>
  <c r="P659" i="2"/>
  <c r="Q659" i="2" s="1"/>
  <c r="O659" i="2"/>
  <c r="L662" i="3" l="1"/>
  <c r="K662" i="3"/>
  <c r="M662" i="3" s="1"/>
  <c r="J663" i="3"/>
  <c r="I664" i="3"/>
  <c r="P660" i="2"/>
  <c r="Q660" i="2" s="1"/>
  <c r="O660" i="2"/>
  <c r="E662" i="2"/>
  <c r="M661" i="2"/>
  <c r="N661" i="2" s="1"/>
  <c r="L663" i="3" l="1"/>
  <c r="K663" i="3"/>
  <c r="M663" i="3" s="1"/>
  <c r="I665" i="3"/>
  <c r="J664" i="3"/>
  <c r="O661" i="2"/>
  <c r="P661" i="2"/>
  <c r="Q661" i="2" s="1"/>
  <c r="M662" i="2"/>
  <c r="N662" i="2" s="1"/>
  <c r="S662" i="2" s="1"/>
  <c r="E663" i="2"/>
  <c r="S661" i="2"/>
  <c r="K664" i="3" l="1"/>
  <c r="M664" i="3" s="1"/>
  <c r="L664" i="3"/>
  <c r="I666" i="3"/>
  <c r="J665" i="3"/>
  <c r="M663" i="2"/>
  <c r="N663" i="2" s="1"/>
  <c r="S663" i="2" s="1"/>
  <c r="E664" i="2"/>
  <c r="O662" i="2"/>
  <c r="P662" i="2"/>
  <c r="Q662" i="2" s="1"/>
  <c r="K665" i="3" l="1"/>
  <c r="M665" i="3" s="1"/>
  <c r="L665" i="3"/>
  <c r="I667" i="3"/>
  <c r="J666" i="3"/>
  <c r="M664" i="2"/>
  <c r="N664" i="2" s="1"/>
  <c r="S664" i="2" s="1"/>
  <c r="E665" i="2"/>
  <c r="P663" i="2"/>
  <c r="Q663" i="2" s="1"/>
  <c r="O663" i="2"/>
  <c r="J667" i="3" l="1"/>
  <c r="I668" i="3"/>
  <c r="L666" i="3"/>
  <c r="K666" i="3"/>
  <c r="M666" i="3" s="1"/>
  <c r="M665" i="2"/>
  <c r="N665" i="2" s="1"/>
  <c r="S665" i="2" s="1"/>
  <c r="E666" i="2"/>
  <c r="P664" i="2"/>
  <c r="Q664" i="2" s="1"/>
  <c r="O664" i="2"/>
  <c r="I669" i="3" l="1"/>
  <c r="J668" i="3"/>
  <c r="L667" i="3"/>
  <c r="K667" i="3"/>
  <c r="M667" i="3" s="1"/>
  <c r="E667" i="2"/>
  <c r="M666" i="2"/>
  <c r="N666" i="2" s="1"/>
  <c r="S666" i="2" s="1"/>
  <c r="P665" i="2"/>
  <c r="Q665" i="2" s="1"/>
  <c r="O665" i="2"/>
  <c r="L668" i="3" l="1"/>
  <c r="K668" i="3"/>
  <c r="M668" i="3" s="1"/>
  <c r="J669" i="3"/>
  <c r="I670" i="3"/>
  <c r="O666" i="2"/>
  <c r="P666" i="2"/>
  <c r="Q666" i="2" s="1"/>
  <c r="M667" i="2"/>
  <c r="N667" i="2" s="1"/>
  <c r="E668" i="2"/>
  <c r="I671" i="3" l="1"/>
  <c r="J670" i="3"/>
  <c r="L669" i="3"/>
  <c r="K669" i="3"/>
  <c r="M669" i="3" s="1"/>
  <c r="M668" i="2"/>
  <c r="N668" i="2" s="1"/>
  <c r="S668" i="2" s="1"/>
  <c r="E669" i="2"/>
  <c r="O667" i="2"/>
  <c r="P667" i="2"/>
  <c r="Q667" i="2" s="1"/>
  <c r="S667" i="2"/>
  <c r="L670" i="3" l="1"/>
  <c r="K670" i="3"/>
  <c r="M670" i="3" s="1"/>
  <c r="I672" i="3"/>
  <c r="J671" i="3"/>
  <c r="M669" i="2"/>
  <c r="N669" i="2" s="1"/>
  <c r="S669" i="2" s="1"/>
  <c r="E670" i="2"/>
  <c r="P668" i="2"/>
  <c r="Q668" i="2" s="1"/>
  <c r="O668" i="2"/>
  <c r="K671" i="3" l="1"/>
  <c r="M671" i="3" s="1"/>
  <c r="L671" i="3"/>
  <c r="J672" i="3"/>
  <c r="I673" i="3"/>
  <c r="E671" i="2"/>
  <c r="M670" i="2"/>
  <c r="N670" i="2" s="1"/>
  <c r="S670" i="2" s="1"/>
  <c r="P669" i="2"/>
  <c r="Q669" i="2" s="1"/>
  <c r="O669" i="2"/>
  <c r="I674" i="3" l="1"/>
  <c r="J673" i="3"/>
  <c r="K672" i="3"/>
  <c r="M672" i="3" s="1"/>
  <c r="L672" i="3"/>
  <c r="P670" i="2"/>
  <c r="Q670" i="2" s="1"/>
  <c r="O670" i="2"/>
  <c r="E672" i="2"/>
  <c r="M671" i="2"/>
  <c r="N671" i="2" s="1"/>
  <c r="L673" i="3" l="1"/>
  <c r="K673" i="3"/>
  <c r="M673" i="3" s="1"/>
  <c r="J674" i="3"/>
  <c r="I675" i="3"/>
  <c r="O671" i="2"/>
  <c r="P671" i="2"/>
  <c r="Q671" i="2" s="1"/>
  <c r="M672" i="2"/>
  <c r="N672" i="2" s="1"/>
  <c r="E673" i="2"/>
  <c r="S671" i="2"/>
  <c r="I676" i="3" l="1"/>
  <c r="J675" i="3"/>
  <c r="L674" i="3"/>
  <c r="K674" i="3"/>
  <c r="M674" i="3" s="1"/>
  <c r="P672" i="2"/>
  <c r="Q672" i="2" s="1"/>
  <c r="O672" i="2"/>
  <c r="S672" i="2"/>
  <c r="M673" i="2"/>
  <c r="N673" i="2" s="1"/>
  <c r="S673" i="2" s="1"/>
  <c r="E674" i="2"/>
  <c r="L675" i="3" l="1"/>
  <c r="K675" i="3"/>
  <c r="M675" i="3" s="1"/>
  <c r="J676" i="3"/>
  <c r="I677" i="3"/>
  <c r="E675" i="2"/>
  <c r="M674" i="2"/>
  <c r="N674" i="2" s="1"/>
  <c r="S674" i="2" s="1"/>
  <c r="P673" i="2"/>
  <c r="Q673" i="2" s="1"/>
  <c r="O673" i="2"/>
  <c r="J677" i="3" l="1"/>
  <c r="I678" i="3"/>
  <c r="K676" i="3"/>
  <c r="M676" i="3" s="1"/>
  <c r="L676" i="3"/>
  <c r="P674" i="2"/>
  <c r="Q674" i="2" s="1"/>
  <c r="O674" i="2"/>
  <c r="M675" i="2"/>
  <c r="N675" i="2" s="1"/>
  <c r="E676" i="2"/>
  <c r="J678" i="3" l="1"/>
  <c r="I679" i="3"/>
  <c r="L677" i="3"/>
  <c r="K677" i="3"/>
  <c r="M677" i="3" s="1"/>
  <c r="M676" i="2"/>
  <c r="N676" i="2" s="1"/>
  <c r="S676" i="2" s="1"/>
  <c r="E677" i="2"/>
  <c r="O675" i="2"/>
  <c r="P675" i="2"/>
  <c r="Q675" i="2" s="1"/>
  <c r="S675" i="2"/>
  <c r="I680" i="3" l="1"/>
  <c r="J679" i="3"/>
  <c r="L678" i="3"/>
  <c r="K678" i="3"/>
  <c r="M678" i="3" s="1"/>
  <c r="M677" i="2"/>
  <c r="N677" i="2" s="1"/>
  <c r="S677" i="2" s="1"/>
  <c r="E678" i="2"/>
  <c r="P676" i="2"/>
  <c r="Q676" i="2" s="1"/>
  <c r="O676" i="2"/>
  <c r="L679" i="3" l="1"/>
  <c r="K679" i="3"/>
  <c r="M679" i="3" s="1"/>
  <c r="I681" i="3"/>
  <c r="J680" i="3"/>
  <c r="E679" i="2"/>
  <c r="M678" i="2"/>
  <c r="N678" i="2" s="1"/>
  <c r="S678" i="2" s="1"/>
  <c r="P677" i="2"/>
  <c r="Q677" i="2" s="1"/>
  <c r="O677" i="2"/>
  <c r="K680" i="3" l="1"/>
  <c r="M680" i="3" s="1"/>
  <c r="L680" i="3"/>
  <c r="I682" i="3"/>
  <c r="J681" i="3"/>
  <c r="P678" i="2"/>
  <c r="Q678" i="2" s="1"/>
  <c r="O678" i="2"/>
  <c r="M679" i="2"/>
  <c r="N679" i="2" s="1"/>
  <c r="E680" i="2"/>
  <c r="L681" i="3" l="1"/>
  <c r="K681" i="3"/>
  <c r="M681" i="3" s="1"/>
  <c r="I683" i="3"/>
  <c r="J682" i="3"/>
  <c r="M680" i="2"/>
  <c r="N680" i="2" s="1"/>
  <c r="S680" i="2" s="1"/>
  <c r="E681" i="2"/>
  <c r="O679" i="2"/>
  <c r="P679" i="2"/>
  <c r="Q679" i="2" s="1"/>
  <c r="S679" i="2"/>
  <c r="J683" i="3" l="1"/>
  <c r="I684" i="3"/>
  <c r="K682" i="3"/>
  <c r="M682" i="3" s="1"/>
  <c r="L682" i="3"/>
  <c r="M681" i="2"/>
  <c r="N681" i="2" s="1"/>
  <c r="S681" i="2" s="1"/>
  <c r="E682" i="2"/>
  <c r="P680" i="2"/>
  <c r="Q680" i="2" s="1"/>
  <c r="O680" i="2"/>
  <c r="I685" i="3" l="1"/>
  <c r="J684" i="3"/>
  <c r="L683" i="3"/>
  <c r="K683" i="3"/>
  <c r="M683" i="3" s="1"/>
  <c r="E683" i="2"/>
  <c r="M682" i="2"/>
  <c r="N682" i="2" s="1"/>
  <c r="S682" i="2" s="1"/>
  <c r="P681" i="2"/>
  <c r="Q681" i="2" s="1"/>
  <c r="O681" i="2"/>
  <c r="J685" i="3" l="1"/>
  <c r="I686" i="3"/>
  <c r="L684" i="3"/>
  <c r="K684" i="3"/>
  <c r="M684" i="3" s="1"/>
  <c r="P682" i="2"/>
  <c r="Q682" i="2" s="1"/>
  <c r="O682" i="2"/>
  <c r="M683" i="2"/>
  <c r="N683" i="2" s="1"/>
  <c r="S683" i="2" s="1"/>
  <c r="E684" i="2"/>
  <c r="I687" i="3" l="1"/>
  <c r="J686" i="3"/>
  <c r="L685" i="3"/>
  <c r="K685" i="3"/>
  <c r="M685" i="3" s="1"/>
  <c r="M684" i="2"/>
  <c r="N684" i="2" s="1"/>
  <c r="S684" i="2" s="1"/>
  <c r="E685" i="2"/>
  <c r="O683" i="2"/>
  <c r="P683" i="2"/>
  <c r="Q683" i="2" s="1"/>
  <c r="L686" i="3" l="1"/>
  <c r="K686" i="3"/>
  <c r="M686" i="3" s="1"/>
  <c r="J687" i="3"/>
  <c r="I688" i="3"/>
  <c r="M685" i="2"/>
  <c r="N685" i="2" s="1"/>
  <c r="S685" i="2" s="1"/>
  <c r="E686" i="2"/>
  <c r="P684" i="2"/>
  <c r="Q684" i="2" s="1"/>
  <c r="O684" i="2"/>
  <c r="I689" i="3" l="1"/>
  <c r="J688" i="3"/>
  <c r="K687" i="3"/>
  <c r="M687" i="3" s="1"/>
  <c r="L687" i="3"/>
  <c r="E687" i="2"/>
  <c r="M686" i="2"/>
  <c r="N686" i="2" s="1"/>
  <c r="S686" i="2" s="1"/>
  <c r="P685" i="2"/>
  <c r="Q685" i="2" s="1"/>
  <c r="O685" i="2"/>
  <c r="K688" i="3" l="1"/>
  <c r="M688" i="3" s="1"/>
  <c r="L688" i="3"/>
  <c r="I690" i="3"/>
  <c r="J689" i="3"/>
  <c r="P686" i="2"/>
  <c r="Q686" i="2" s="1"/>
  <c r="O686" i="2"/>
  <c r="E688" i="2"/>
  <c r="M687" i="2"/>
  <c r="N687" i="2" s="1"/>
  <c r="I691" i="3" l="1"/>
  <c r="J690" i="3"/>
  <c r="L689" i="3"/>
  <c r="K689" i="3"/>
  <c r="M689" i="3" s="1"/>
  <c r="M688" i="2"/>
  <c r="N688" i="2" s="1"/>
  <c r="S688" i="2" s="1"/>
  <c r="E689" i="2"/>
  <c r="O687" i="2"/>
  <c r="P687" i="2"/>
  <c r="Q687" i="2" s="1"/>
  <c r="S687" i="2"/>
  <c r="K690" i="3" l="1"/>
  <c r="M690" i="3" s="1"/>
  <c r="L690" i="3"/>
  <c r="J691" i="3"/>
  <c r="I692" i="3"/>
  <c r="M689" i="2"/>
  <c r="N689" i="2" s="1"/>
  <c r="S689" i="2" s="1"/>
  <c r="E690" i="2"/>
  <c r="P688" i="2"/>
  <c r="Q688" i="2" s="1"/>
  <c r="O688" i="2"/>
  <c r="L691" i="3" l="1"/>
  <c r="K691" i="3"/>
  <c r="M691" i="3" s="1"/>
  <c r="I693" i="3"/>
  <c r="J692" i="3"/>
  <c r="E691" i="2"/>
  <c r="M690" i="2"/>
  <c r="N690" i="2" s="1"/>
  <c r="S690" i="2" s="1"/>
  <c r="P689" i="2"/>
  <c r="Q689" i="2" s="1"/>
  <c r="O689" i="2"/>
  <c r="L692" i="3" l="1"/>
  <c r="K692" i="3"/>
  <c r="M692" i="3" s="1"/>
  <c r="J693" i="3"/>
  <c r="I694" i="3"/>
  <c r="P690" i="2"/>
  <c r="Q690" i="2" s="1"/>
  <c r="O690" i="2"/>
  <c r="M691" i="2"/>
  <c r="N691" i="2" s="1"/>
  <c r="E692" i="2"/>
  <c r="L693" i="3" l="1"/>
  <c r="K693" i="3"/>
  <c r="M693" i="3" s="1"/>
  <c r="J694" i="3"/>
  <c r="I695" i="3"/>
  <c r="O691" i="2"/>
  <c r="P691" i="2"/>
  <c r="Q691" i="2" s="1"/>
  <c r="S691" i="2"/>
  <c r="M692" i="2"/>
  <c r="N692" i="2" s="1"/>
  <c r="S692" i="2" s="1"/>
  <c r="E693" i="2"/>
  <c r="I696" i="3" l="1"/>
  <c r="J695" i="3"/>
  <c r="L694" i="3"/>
  <c r="K694" i="3"/>
  <c r="M694" i="3" s="1"/>
  <c r="M693" i="2"/>
  <c r="N693" i="2" s="1"/>
  <c r="S693" i="2" s="1"/>
  <c r="E694" i="2"/>
  <c r="P692" i="2"/>
  <c r="Q692" i="2" s="1"/>
  <c r="O692" i="2"/>
  <c r="L695" i="3" l="1"/>
  <c r="K695" i="3"/>
  <c r="M695" i="3" s="1"/>
  <c r="J696" i="3"/>
  <c r="I697" i="3"/>
  <c r="E695" i="2"/>
  <c r="M694" i="2"/>
  <c r="N694" i="2" s="1"/>
  <c r="S694" i="2" s="1"/>
  <c r="P693" i="2"/>
  <c r="Q693" i="2" s="1"/>
  <c r="O693" i="2"/>
  <c r="I698" i="3" l="1"/>
  <c r="J697" i="3"/>
  <c r="K696" i="3"/>
  <c r="M696" i="3" s="1"/>
  <c r="L696" i="3"/>
  <c r="P694" i="2"/>
  <c r="Q694" i="2" s="1"/>
  <c r="O694" i="2"/>
  <c r="M695" i="2"/>
  <c r="N695" i="2" s="1"/>
  <c r="E696" i="2"/>
  <c r="L697" i="3" l="1"/>
  <c r="K697" i="3"/>
  <c r="M697" i="3" s="1"/>
  <c r="I699" i="3"/>
  <c r="J698" i="3"/>
  <c r="O695" i="2"/>
  <c r="P695" i="2"/>
  <c r="Q695" i="2" s="1"/>
  <c r="M696" i="2"/>
  <c r="N696" i="2" s="1"/>
  <c r="S696" i="2" s="1"/>
  <c r="E697" i="2"/>
  <c r="S695" i="2"/>
  <c r="L698" i="3" l="1"/>
  <c r="K698" i="3"/>
  <c r="M698" i="3" s="1"/>
  <c r="J699" i="3"/>
  <c r="I700" i="3"/>
  <c r="M697" i="2"/>
  <c r="N697" i="2" s="1"/>
  <c r="S697" i="2" s="1"/>
  <c r="E698" i="2"/>
  <c r="P696" i="2"/>
  <c r="Q696" i="2" s="1"/>
  <c r="O696" i="2"/>
  <c r="I701" i="3" l="1"/>
  <c r="J700" i="3"/>
  <c r="L699" i="3"/>
  <c r="K699" i="3"/>
  <c r="M699" i="3" s="1"/>
  <c r="E699" i="2"/>
  <c r="M698" i="2"/>
  <c r="N698" i="2" s="1"/>
  <c r="S698" i="2" s="1"/>
  <c r="P697" i="2"/>
  <c r="Q697" i="2" s="1"/>
  <c r="O697" i="2"/>
  <c r="L700" i="3" l="1"/>
  <c r="K700" i="3"/>
  <c r="M700" i="3" s="1"/>
  <c r="J701" i="3"/>
  <c r="I702" i="3"/>
  <c r="P698" i="2"/>
  <c r="Q698" i="2" s="1"/>
  <c r="O698" i="2"/>
  <c r="M699" i="2"/>
  <c r="N699" i="2" s="1"/>
  <c r="E700" i="2"/>
  <c r="J702" i="3" l="1"/>
  <c r="I703" i="3"/>
  <c r="L701" i="3"/>
  <c r="K701" i="3"/>
  <c r="M701" i="3" s="1"/>
  <c r="M700" i="2"/>
  <c r="N700" i="2" s="1"/>
  <c r="S700" i="2" s="1"/>
  <c r="E701" i="2"/>
  <c r="O699" i="2"/>
  <c r="P699" i="2"/>
  <c r="Q699" i="2" s="1"/>
  <c r="S699" i="2"/>
  <c r="I704" i="3" l="1"/>
  <c r="J703" i="3"/>
  <c r="L702" i="3"/>
  <c r="K702" i="3"/>
  <c r="M702" i="3" s="1"/>
  <c r="M701" i="2"/>
  <c r="N701" i="2" s="1"/>
  <c r="S701" i="2" s="1"/>
  <c r="E702" i="2"/>
  <c r="P700" i="2"/>
  <c r="Q700" i="2" s="1"/>
  <c r="O700" i="2"/>
  <c r="L703" i="3" l="1"/>
  <c r="K703" i="3"/>
  <c r="M703" i="3" s="1"/>
  <c r="J704" i="3"/>
  <c r="I705" i="3"/>
  <c r="E703" i="2"/>
  <c r="M702" i="2"/>
  <c r="N702" i="2" s="1"/>
  <c r="S702" i="2" s="1"/>
  <c r="P701" i="2"/>
  <c r="Q701" i="2" s="1"/>
  <c r="O701" i="2"/>
  <c r="I706" i="3" l="1"/>
  <c r="J705" i="3"/>
  <c r="K704" i="3"/>
  <c r="M704" i="3" s="1"/>
  <c r="L704" i="3"/>
  <c r="P702" i="2"/>
  <c r="Q702" i="2" s="1"/>
  <c r="O702" i="2"/>
  <c r="E704" i="2"/>
  <c r="M703" i="2"/>
  <c r="N703" i="2" s="1"/>
  <c r="L705" i="3" l="1"/>
  <c r="K705" i="3"/>
  <c r="M705" i="3" s="1"/>
  <c r="I707" i="3"/>
  <c r="J706" i="3"/>
  <c r="M704" i="2"/>
  <c r="N704" i="2" s="1"/>
  <c r="S704" i="2" s="1"/>
  <c r="E705" i="2"/>
  <c r="O703" i="2"/>
  <c r="P703" i="2"/>
  <c r="Q703" i="2" s="1"/>
  <c r="S703" i="2"/>
  <c r="J707" i="3" l="1"/>
  <c r="I708" i="3"/>
  <c r="K706" i="3"/>
  <c r="M706" i="3" s="1"/>
  <c r="L706" i="3"/>
  <c r="M705" i="2"/>
  <c r="N705" i="2" s="1"/>
  <c r="S705" i="2" s="1"/>
  <c r="E706" i="2"/>
  <c r="O704" i="2"/>
  <c r="P704" i="2"/>
  <c r="Q704" i="2" s="1"/>
  <c r="I709" i="3" l="1"/>
  <c r="J708" i="3"/>
  <c r="L707" i="3"/>
  <c r="K707" i="3"/>
  <c r="M707" i="3" s="1"/>
  <c r="E707" i="2"/>
  <c r="M706" i="2"/>
  <c r="N706" i="2" s="1"/>
  <c r="S706" i="2" s="1"/>
  <c r="P705" i="2"/>
  <c r="Q705" i="2" s="1"/>
  <c r="O705" i="2"/>
  <c r="L708" i="3" l="1"/>
  <c r="K708" i="3"/>
  <c r="M708" i="3" s="1"/>
  <c r="J709" i="3"/>
  <c r="I710" i="3"/>
  <c r="P706" i="2"/>
  <c r="Q706" i="2" s="1"/>
  <c r="O706" i="2"/>
  <c r="M707" i="2"/>
  <c r="N707" i="2" s="1"/>
  <c r="E708" i="2"/>
  <c r="J710" i="3" l="1"/>
  <c r="I711" i="3"/>
  <c r="L709" i="3"/>
  <c r="K709" i="3"/>
  <c r="M709" i="3" s="1"/>
  <c r="O707" i="2"/>
  <c r="P707" i="2"/>
  <c r="Q707" i="2" s="1"/>
  <c r="M708" i="2"/>
  <c r="N708" i="2" s="1"/>
  <c r="S708" i="2" s="1"/>
  <c r="E709" i="2"/>
  <c r="S707" i="2"/>
  <c r="I712" i="3" l="1"/>
  <c r="J711" i="3"/>
  <c r="L710" i="3"/>
  <c r="K710" i="3"/>
  <c r="M710" i="3" s="1"/>
  <c r="M709" i="2"/>
  <c r="N709" i="2" s="1"/>
  <c r="S709" i="2" s="1"/>
  <c r="E710" i="2"/>
  <c r="P708" i="2"/>
  <c r="Q708" i="2" s="1"/>
  <c r="O708" i="2"/>
  <c r="L711" i="3" l="1"/>
  <c r="K711" i="3"/>
  <c r="M711" i="3" s="1"/>
  <c r="J712" i="3"/>
  <c r="I713" i="3"/>
  <c r="E711" i="2"/>
  <c r="M710" i="2"/>
  <c r="N710" i="2" s="1"/>
  <c r="S710" i="2" s="1"/>
  <c r="P709" i="2"/>
  <c r="Q709" i="2" s="1"/>
  <c r="O709" i="2"/>
  <c r="I714" i="3" l="1"/>
  <c r="J713" i="3"/>
  <c r="K712" i="3"/>
  <c r="M712" i="3" s="1"/>
  <c r="L712" i="3"/>
  <c r="P710" i="2"/>
  <c r="Q710" i="2" s="1"/>
  <c r="O710" i="2"/>
  <c r="E712" i="2"/>
  <c r="M711" i="2"/>
  <c r="N711" i="2" s="1"/>
  <c r="L713" i="3" l="1"/>
  <c r="K713" i="3"/>
  <c r="M713" i="3" s="1"/>
  <c r="I715" i="3"/>
  <c r="J714" i="3"/>
  <c r="M712" i="2"/>
  <c r="N712" i="2" s="1"/>
  <c r="S712" i="2" s="1"/>
  <c r="E713" i="2"/>
  <c r="O711" i="2"/>
  <c r="P711" i="2"/>
  <c r="Q711" i="2" s="1"/>
  <c r="S711" i="2"/>
  <c r="L714" i="3" l="1"/>
  <c r="K714" i="3"/>
  <c r="M714" i="3" s="1"/>
  <c r="J715" i="3"/>
  <c r="I716" i="3"/>
  <c r="M713" i="2"/>
  <c r="N713" i="2" s="1"/>
  <c r="S713" i="2" s="1"/>
  <c r="E714" i="2"/>
  <c r="O712" i="2"/>
  <c r="P712" i="2"/>
  <c r="Q712" i="2" s="1"/>
  <c r="L715" i="3" l="1"/>
  <c r="K715" i="3"/>
  <c r="M715" i="3" s="1"/>
  <c r="I717" i="3"/>
  <c r="J716" i="3"/>
  <c r="E715" i="2"/>
  <c r="M714" i="2"/>
  <c r="N714" i="2" s="1"/>
  <c r="S714" i="2" s="1"/>
  <c r="P713" i="2"/>
  <c r="Q713" i="2" s="1"/>
  <c r="O713" i="2"/>
  <c r="L716" i="3" l="1"/>
  <c r="K716" i="3"/>
  <c r="M716" i="3" s="1"/>
  <c r="J717" i="3"/>
  <c r="I718" i="3"/>
  <c r="P714" i="2"/>
  <c r="Q714" i="2" s="1"/>
  <c r="O714" i="2"/>
  <c r="M715" i="2"/>
  <c r="N715" i="2" s="1"/>
  <c r="E716" i="2"/>
  <c r="J718" i="3" l="1"/>
  <c r="I719" i="3"/>
  <c r="L717" i="3"/>
  <c r="K717" i="3"/>
  <c r="M717" i="3" s="1"/>
  <c r="O715" i="2"/>
  <c r="P715" i="2"/>
  <c r="Q715" i="2" s="1"/>
  <c r="M716" i="2"/>
  <c r="N716" i="2" s="1"/>
  <c r="S716" i="2" s="1"/>
  <c r="E717" i="2"/>
  <c r="S715" i="2"/>
  <c r="I720" i="3" l="1"/>
  <c r="J719" i="3"/>
  <c r="L718" i="3"/>
  <c r="K718" i="3"/>
  <c r="M718" i="3" s="1"/>
  <c r="M717" i="2"/>
  <c r="N717" i="2" s="1"/>
  <c r="S717" i="2" s="1"/>
  <c r="E718" i="2"/>
  <c r="P716" i="2"/>
  <c r="Q716" i="2" s="1"/>
  <c r="O716" i="2"/>
  <c r="L719" i="3" l="1"/>
  <c r="K719" i="3"/>
  <c r="M719" i="3" s="1"/>
  <c r="J720" i="3"/>
  <c r="I721" i="3"/>
  <c r="E719" i="2"/>
  <c r="M718" i="2"/>
  <c r="N718" i="2" s="1"/>
  <c r="S718" i="2" s="1"/>
  <c r="P717" i="2"/>
  <c r="Q717" i="2" s="1"/>
  <c r="O717" i="2"/>
  <c r="I722" i="3" l="1"/>
  <c r="J721" i="3"/>
  <c r="K720" i="3"/>
  <c r="M720" i="3" s="1"/>
  <c r="L720" i="3"/>
  <c r="P718" i="2"/>
  <c r="Q718" i="2" s="1"/>
  <c r="O718" i="2"/>
  <c r="M719" i="2"/>
  <c r="N719" i="2" s="1"/>
  <c r="E720" i="2"/>
  <c r="L721" i="3" l="1"/>
  <c r="K721" i="3"/>
  <c r="M721" i="3" s="1"/>
  <c r="I723" i="3"/>
  <c r="J722" i="3"/>
  <c r="O719" i="2"/>
  <c r="P719" i="2"/>
  <c r="Q719" i="2" s="1"/>
  <c r="M720" i="2"/>
  <c r="N720" i="2" s="1"/>
  <c r="S720" i="2" s="1"/>
  <c r="E721" i="2"/>
  <c r="S719" i="2"/>
  <c r="I724" i="3" l="1"/>
  <c r="J723" i="3"/>
  <c r="K722" i="3"/>
  <c r="M722" i="3" s="1"/>
  <c r="L722" i="3"/>
  <c r="M721" i="2"/>
  <c r="N721" i="2" s="1"/>
  <c r="S721" i="2" s="1"/>
  <c r="E722" i="2"/>
  <c r="P720" i="2"/>
  <c r="Q720" i="2" s="1"/>
  <c r="O720" i="2"/>
  <c r="L723" i="3" l="1"/>
  <c r="K723" i="3"/>
  <c r="M723" i="3" s="1"/>
  <c r="I725" i="3"/>
  <c r="J724" i="3"/>
  <c r="E723" i="2"/>
  <c r="M722" i="2"/>
  <c r="N722" i="2" s="1"/>
  <c r="S722" i="2" s="1"/>
  <c r="P721" i="2"/>
  <c r="Q721" i="2" s="1"/>
  <c r="O721" i="2"/>
  <c r="L724" i="3" l="1"/>
  <c r="K724" i="3"/>
  <c r="M724" i="3" s="1"/>
  <c r="J725" i="3"/>
  <c r="I726" i="3"/>
  <c r="P722" i="2"/>
  <c r="Q722" i="2" s="1"/>
  <c r="O722" i="2"/>
  <c r="M723" i="2"/>
  <c r="N723" i="2" s="1"/>
  <c r="E724" i="2"/>
  <c r="I727" i="3" l="1"/>
  <c r="J726" i="3"/>
  <c r="L725" i="3"/>
  <c r="K725" i="3"/>
  <c r="M725" i="3" s="1"/>
  <c r="O723" i="2"/>
  <c r="P723" i="2"/>
  <c r="Q723" i="2" s="1"/>
  <c r="M724" i="2"/>
  <c r="N724" i="2" s="1"/>
  <c r="S724" i="2" s="1"/>
  <c r="E725" i="2"/>
  <c r="S723" i="2"/>
  <c r="L726" i="3" l="1"/>
  <c r="K726" i="3"/>
  <c r="M726" i="3" s="1"/>
  <c r="J727" i="3"/>
  <c r="I728" i="3"/>
  <c r="M725" i="2"/>
  <c r="N725" i="2" s="1"/>
  <c r="S725" i="2" s="1"/>
  <c r="E726" i="2"/>
  <c r="P724" i="2"/>
  <c r="Q724" i="2" s="1"/>
  <c r="O724" i="2"/>
  <c r="L727" i="3" l="1"/>
  <c r="K727" i="3"/>
  <c r="M727" i="3" s="1"/>
  <c r="J728" i="3"/>
  <c r="I729" i="3"/>
  <c r="E727" i="2"/>
  <c r="M726" i="2"/>
  <c r="N726" i="2" s="1"/>
  <c r="S726" i="2" s="1"/>
  <c r="P725" i="2"/>
  <c r="Q725" i="2" s="1"/>
  <c r="O725" i="2"/>
  <c r="L728" i="3" l="1"/>
  <c r="K728" i="3"/>
  <c r="M728" i="3" s="1"/>
  <c r="I730" i="3"/>
  <c r="J729" i="3"/>
  <c r="P726" i="2"/>
  <c r="Q726" i="2" s="1"/>
  <c r="O726" i="2"/>
  <c r="E728" i="2"/>
  <c r="M727" i="2"/>
  <c r="N727" i="2" s="1"/>
  <c r="L729" i="3" l="1"/>
  <c r="K729" i="3"/>
  <c r="M729" i="3" s="1"/>
  <c r="J730" i="3"/>
  <c r="I731" i="3"/>
  <c r="M728" i="2"/>
  <c r="N728" i="2" s="1"/>
  <c r="S728" i="2" s="1"/>
  <c r="E729" i="2"/>
  <c r="O727" i="2"/>
  <c r="P727" i="2"/>
  <c r="Q727" i="2" s="1"/>
  <c r="S727" i="2"/>
  <c r="I732" i="3" l="1"/>
  <c r="J731" i="3"/>
  <c r="K730" i="3"/>
  <c r="M730" i="3" s="1"/>
  <c r="L730" i="3"/>
  <c r="M729" i="2"/>
  <c r="N729" i="2" s="1"/>
  <c r="S729" i="2" s="1"/>
  <c r="E730" i="2"/>
  <c r="P728" i="2"/>
  <c r="Q728" i="2" s="1"/>
  <c r="O728" i="2"/>
  <c r="L731" i="3" l="1"/>
  <c r="K731" i="3"/>
  <c r="M731" i="3" s="1"/>
  <c r="I733" i="3"/>
  <c r="J732" i="3"/>
  <c r="E731" i="2"/>
  <c r="M730" i="2"/>
  <c r="N730" i="2" s="1"/>
  <c r="S730" i="2" s="1"/>
  <c r="P729" i="2"/>
  <c r="Q729" i="2" s="1"/>
  <c r="O729" i="2"/>
  <c r="L732" i="3" l="1"/>
  <c r="K732" i="3"/>
  <c r="M732" i="3" s="1"/>
  <c r="J733" i="3"/>
  <c r="I734" i="3"/>
  <c r="P730" i="2"/>
  <c r="Q730" i="2" s="1"/>
  <c r="O730" i="2"/>
  <c r="M731" i="2"/>
  <c r="N731" i="2" s="1"/>
  <c r="E732" i="2"/>
  <c r="I735" i="3" l="1"/>
  <c r="J734" i="3"/>
  <c r="L733" i="3"/>
  <c r="K733" i="3"/>
  <c r="M733" i="3" s="1"/>
  <c r="O731" i="2"/>
  <c r="P731" i="2"/>
  <c r="Q731" i="2" s="1"/>
  <c r="M732" i="2"/>
  <c r="N732" i="2" s="1"/>
  <c r="S732" i="2" s="1"/>
  <c r="E733" i="2"/>
  <c r="S731" i="2"/>
  <c r="L734" i="3" l="1"/>
  <c r="K734" i="3"/>
  <c r="M734" i="3" s="1"/>
  <c r="J735" i="3"/>
  <c r="I736" i="3"/>
  <c r="M733" i="2"/>
  <c r="N733" i="2" s="1"/>
  <c r="S733" i="2" s="1"/>
  <c r="E734" i="2"/>
  <c r="P732" i="2"/>
  <c r="Q732" i="2" s="1"/>
  <c r="O732" i="2"/>
  <c r="J736" i="3" l="1"/>
  <c r="I737" i="3"/>
  <c r="L735" i="3"/>
  <c r="K735" i="3"/>
  <c r="M735" i="3" s="1"/>
  <c r="E735" i="2"/>
  <c r="M734" i="2"/>
  <c r="N734" i="2" s="1"/>
  <c r="S734" i="2" s="1"/>
  <c r="P733" i="2"/>
  <c r="Q733" i="2" s="1"/>
  <c r="O733" i="2"/>
  <c r="I738" i="3" l="1"/>
  <c r="J737" i="3"/>
  <c r="L736" i="3"/>
  <c r="K736" i="3"/>
  <c r="M736" i="3" s="1"/>
  <c r="P734" i="2"/>
  <c r="Q734" i="2" s="1"/>
  <c r="O734" i="2"/>
  <c r="M735" i="2"/>
  <c r="N735" i="2" s="1"/>
  <c r="E736" i="2"/>
  <c r="L737" i="3" l="1"/>
  <c r="K737" i="3"/>
  <c r="M737" i="3" s="1"/>
  <c r="J738" i="3"/>
  <c r="I739" i="3"/>
  <c r="O735" i="2"/>
  <c r="P735" i="2"/>
  <c r="Q735" i="2" s="1"/>
  <c r="M736" i="2"/>
  <c r="N736" i="2" s="1"/>
  <c r="S736" i="2" s="1"/>
  <c r="E737" i="2"/>
  <c r="S735" i="2"/>
  <c r="K738" i="3" l="1"/>
  <c r="M738" i="3" s="1"/>
  <c r="L738" i="3"/>
  <c r="I740" i="3"/>
  <c r="J739" i="3"/>
  <c r="M737" i="2"/>
  <c r="N737" i="2" s="1"/>
  <c r="S737" i="2" s="1"/>
  <c r="E738" i="2"/>
  <c r="P736" i="2"/>
  <c r="Q736" i="2" s="1"/>
  <c r="O736" i="2"/>
  <c r="I741" i="3" l="1"/>
  <c r="J740" i="3"/>
  <c r="L739" i="3"/>
  <c r="K739" i="3"/>
  <c r="M739" i="3" s="1"/>
  <c r="E739" i="2"/>
  <c r="M738" i="2"/>
  <c r="N738" i="2" s="1"/>
  <c r="S738" i="2" s="1"/>
  <c r="P737" i="2"/>
  <c r="Q737" i="2" s="1"/>
  <c r="O737" i="2"/>
  <c r="L740" i="3" l="1"/>
  <c r="K740" i="3"/>
  <c r="M740" i="3" s="1"/>
  <c r="J741" i="3"/>
  <c r="I742" i="3"/>
  <c r="P738" i="2"/>
  <c r="Q738" i="2" s="1"/>
  <c r="O738" i="2"/>
  <c r="M739" i="2"/>
  <c r="N739" i="2" s="1"/>
  <c r="E740" i="2"/>
  <c r="I743" i="3" l="1"/>
  <c r="J742" i="3"/>
  <c r="L741" i="3"/>
  <c r="K741" i="3"/>
  <c r="M741" i="3" s="1"/>
  <c r="M740" i="2"/>
  <c r="N740" i="2" s="1"/>
  <c r="S740" i="2" s="1"/>
  <c r="E741" i="2"/>
  <c r="O739" i="2"/>
  <c r="P739" i="2"/>
  <c r="Q739" i="2" s="1"/>
  <c r="S739" i="2"/>
  <c r="L742" i="3" l="1"/>
  <c r="K742" i="3"/>
  <c r="M742" i="3" s="1"/>
  <c r="J743" i="3"/>
  <c r="I744" i="3"/>
  <c r="M741" i="2"/>
  <c r="N741" i="2" s="1"/>
  <c r="S741" i="2" s="1"/>
  <c r="E742" i="2"/>
  <c r="P740" i="2"/>
  <c r="Q740" i="2" s="1"/>
  <c r="O740" i="2"/>
  <c r="J744" i="3" l="1"/>
  <c r="I745" i="3"/>
  <c r="L743" i="3"/>
  <c r="K743" i="3"/>
  <c r="M743" i="3" s="1"/>
  <c r="E743" i="2"/>
  <c r="M742" i="2"/>
  <c r="N742" i="2" s="1"/>
  <c r="S742" i="2" s="1"/>
  <c r="P741" i="2"/>
  <c r="Q741" i="2" s="1"/>
  <c r="O741" i="2"/>
  <c r="I746" i="3" l="1"/>
  <c r="J745" i="3"/>
  <c r="L744" i="3"/>
  <c r="K744" i="3"/>
  <c r="M744" i="3" s="1"/>
  <c r="P742" i="2"/>
  <c r="Q742" i="2" s="1"/>
  <c r="O742" i="2"/>
  <c r="M743" i="2"/>
  <c r="N743" i="2" s="1"/>
  <c r="E744" i="2"/>
  <c r="L745" i="3" l="1"/>
  <c r="K745" i="3"/>
  <c r="M745" i="3" s="1"/>
  <c r="J746" i="3"/>
  <c r="I747" i="3"/>
  <c r="M744" i="2"/>
  <c r="N744" i="2" s="1"/>
  <c r="S744" i="2" s="1"/>
  <c r="E745" i="2"/>
  <c r="O743" i="2"/>
  <c r="P743" i="2"/>
  <c r="Q743" i="2" s="1"/>
  <c r="S743" i="2"/>
  <c r="I748" i="3" l="1"/>
  <c r="J747" i="3"/>
  <c r="K746" i="3"/>
  <c r="M746" i="3" s="1"/>
  <c r="L746" i="3"/>
  <c r="M745" i="2"/>
  <c r="N745" i="2" s="1"/>
  <c r="S745" i="2" s="1"/>
  <c r="E746" i="2"/>
  <c r="P744" i="2"/>
  <c r="Q744" i="2" s="1"/>
  <c r="O744" i="2"/>
  <c r="L747" i="3" l="1"/>
  <c r="K747" i="3"/>
  <c r="M747" i="3" s="1"/>
  <c r="I749" i="3"/>
  <c r="J748" i="3"/>
  <c r="E747" i="2"/>
  <c r="M746" i="2"/>
  <c r="N746" i="2" s="1"/>
  <c r="S746" i="2" s="1"/>
  <c r="P745" i="2"/>
  <c r="Q745" i="2" s="1"/>
  <c r="O745" i="2"/>
  <c r="L748" i="3" l="1"/>
  <c r="K748" i="3"/>
  <c r="M748" i="3" s="1"/>
  <c r="J749" i="3"/>
  <c r="I750" i="3"/>
  <c r="P746" i="2"/>
  <c r="Q746" i="2" s="1"/>
  <c r="O746" i="2"/>
  <c r="M747" i="2"/>
  <c r="N747" i="2" s="1"/>
  <c r="E748" i="2"/>
  <c r="I751" i="3" l="1"/>
  <c r="J750" i="3"/>
  <c r="L749" i="3"/>
  <c r="K749" i="3"/>
  <c r="M749" i="3" s="1"/>
  <c r="O747" i="2"/>
  <c r="P747" i="2"/>
  <c r="Q747" i="2" s="1"/>
  <c r="S747" i="2"/>
  <c r="M748" i="2"/>
  <c r="N748" i="2" s="1"/>
  <c r="S748" i="2" s="1"/>
  <c r="E749" i="2"/>
  <c r="L750" i="3" l="1"/>
  <c r="K750" i="3"/>
  <c r="M750" i="3" s="1"/>
  <c r="J751" i="3"/>
  <c r="I752" i="3"/>
  <c r="M749" i="2"/>
  <c r="N749" i="2" s="1"/>
  <c r="S749" i="2" s="1"/>
  <c r="E750" i="2"/>
  <c r="P748" i="2"/>
  <c r="Q748" i="2" s="1"/>
  <c r="O748" i="2"/>
  <c r="L751" i="3" l="1"/>
  <c r="K751" i="3"/>
  <c r="M751" i="3" s="1"/>
  <c r="J752" i="3"/>
  <c r="I753" i="3"/>
  <c r="E751" i="2"/>
  <c r="M750" i="2"/>
  <c r="N750" i="2" s="1"/>
  <c r="S750" i="2" s="1"/>
  <c r="P749" i="2"/>
  <c r="Q749" i="2" s="1"/>
  <c r="O749" i="2"/>
  <c r="I754" i="3" l="1"/>
  <c r="J753" i="3"/>
  <c r="L752" i="3"/>
  <c r="K752" i="3"/>
  <c r="M752" i="3" s="1"/>
  <c r="P750" i="2"/>
  <c r="Q750" i="2" s="1"/>
  <c r="O750" i="2"/>
  <c r="E752" i="2"/>
  <c r="M751" i="2"/>
  <c r="N751" i="2" s="1"/>
  <c r="L753" i="3" l="1"/>
  <c r="K753" i="3"/>
  <c r="M753" i="3" s="1"/>
  <c r="J754" i="3"/>
  <c r="I755" i="3"/>
  <c r="M752" i="2"/>
  <c r="N752" i="2" s="1"/>
  <c r="S752" i="2" s="1"/>
  <c r="E753" i="2"/>
  <c r="O751" i="2"/>
  <c r="P751" i="2"/>
  <c r="Q751" i="2" s="1"/>
  <c r="S751" i="2"/>
  <c r="I756" i="3" l="1"/>
  <c r="J755" i="3"/>
  <c r="K754" i="3"/>
  <c r="M754" i="3" s="1"/>
  <c r="L754" i="3"/>
  <c r="M753" i="2"/>
  <c r="N753" i="2" s="1"/>
  <c r="S753" i="2" s="1"/>
  <c r="E754" i="2"/>
  <c r="P752" i="2"/>
  <c r="Q752" i="2" s="1"/>
  <c r="O752" i="2"/>
  <c r="L755" i="3" l="1"/>
  <c r="K755" i="3"/>
  <c r="M755" i="3" s="1"/>
  <c r="I757" i="3"/>
  <c r="J756" i="3"/>
  <c r="E755" i="2"/>
  <c r="M754" i="2"/>
  <c r="N754" i="2" s="1"/>
  <c r="S754" i="2" s="1"/>
  <c r="P753" i="2"/>
  <c r="Q753" i="2" s="1"/>
  <c r="O753" i="2"/>
  <c r="J757" i="3" l="1"/>
  <c r="I758" i="3"/>
  <c r="L756" i="3"/>
  <c r="K756" i="3"/>
  <c r="M756" i="3" s="1"/>
  <c r="P754" i="2"/>
  <c r="Q754" i="2" s="1"/>
  <c r="O754" i="2"/>
  <c r="M755" i="2"/>
  <c r="N755" i="2" s="1"/>
  <c r="E756" i="2"/>
  <c r="I759" i="3" l="1"/>
  <c r="J758" i="3"/>
  <c r="L757" i="3"/>
  <c r="K757" i="3"/>
  <c r="M757" i="3" s="1"/>
  <c r="O755" i="2"/>
  <c r="P755" i="2"/>
  <c r="Q755" i="2" s="1"/>
  <c r="M756" i="2"/>
  <c r="N756" i="2" s="1"/>
  <c r="S756" i="2" s="1"/>
  <c r="E757" i="2"/>
  <c r="S755" i="2"/>
  <c r="L758" i="3" l="1"/>
  <c r="K758" i="3"/>
  <c r="M758" i="3" s="1"/>
  <c r="J759" i="3"/>
  <c r="I760" i="3"/>
  <c r="M757" i="2"/>
  <c r="N757" i="2" s="1"/>
  <c r="S757" i="2" s="1"/>
  <c r="E758" i="2"/>
  <c r="P756" i="2"/>
  <c r="Q756" i="2" s="1"/>
  <c r="O756" i="2"/>
  <c r="J760" i="3" l="1"/>
  <c r="I761" i="3"/>
  <c r="L759" i="3"/>
  <c r="K759" i="3"/>
  <c r="M759" i="3" s="1"/>
  <c r="E759" i="2"/>
  <c r="M758" i="2"/>
  <c r="N758" i="2" s="1"/>
  <c r="S758" i="2" s="1"/>
  <c r="P757" i="2"/>
  <c r="Q757" i="2" s="1"/>
  <c r="O757" i="2"/>
  <c r="I762" i="3" l="1"/>
  <c r="J761" i="3"/>
  <c r="L760" i="3"/>
  <c r="K760" i="3"/>
  <c r="M760" i="3" s="1"/>
  <c r="P758" i="2"/>
  <c r="Q758" i="2" s="1"/>
  <c r="O758" i="2"/>
  <c r="E760" i="2"/>
  <c r="M759" i="2"/>
  <c r="N759" i="2" s="1"/>
  <c r="J762" i="3" l="1"/>
  <c r="I763" i="3"/>
  <c r="L761" i="3"/>
  <c r="K761" i="3"/>
  <c r="M761" i="3" s="1"/>
  <c r="M760" i="2"/>
  <c r="N760" i="2" s="1"/>
  <c r="S760" i="2" s="1"/>
  <c r="E761" i="2"/>
  <c r="O759" i="2"/>
  <c r="P759" i="2"/>
  <c r="Q759" i="2" s="1"/>
  <c r="S759" i="2"/>
  <c r="I764" i="3" l="1"/>
  <c r="J763" i="3"/>
  <c r="K762" i="3"/>
  <c r="M762" i="3" s="1"/>
  <c r="L762" i="3"/>
  <c r="M761" i="2"/>
  <c r="N761" i="2" s="1"/>
  <c r="S761" i="2" s="1"/>
  <c r="E762" i="2"/>
  <c r="O760" i="2"/>
  <c r="P760" i="2"/>
  <c r="Q760" i="2" s="1"/>
  <c r="L763" i="3" l="1"/>
  <c r="K763" i="3"/>
  <c r="M763" i="3" s="1"/>
  <c r="I765" i="3"/>
  <c r="J764" i="3"/>
  <c r="E763" i="2"/>
  <c r="M762" i="2"/>
  <c r="N762" i="2" s="1"/>
  <c r="S762" i="2" s="1"/>
  <c r="P761" i="2"/>
  <c r="Q761" i="2" s="1"/>
  <c r="O761" i="2"/>
  <c r="J765" i="3" l="1"/>
  <c r="I766" i="3"/>
  <c r="L764" i="3"/>
  <c r="K764" i="3"/>
  <c r="M764" i="3" s="1"/>
  <c r="P762" i="2"/>
  <c r="Q762" i="2" s="1"/>
  <c r="O762" i="2"/>
  <c r="M763" i="2"/>
  <c r="N763" i="2" s="1"/>
  <c r="E764" i="2"/>
  <c r="I767" i="3" l="1"/>
  <c r="J766" i="3"/>
  <c r="L765" i="3"/>
  <c r="K765" i="3"/>
  <c r="M765" i="3" s="1"/>
  <c r="M764" i="2"/>
  <c r="N764" i="2" s="1"/>
  <c r="S764" i="2" s="1"/>
  <c r="E765" i="2"/>
  <c r="O763" i="2"/>
  <c r="P763" i="2"/>
  <c r="Q763" i="2" s="1"/>
  <c r="S763" i="2"/>
  <c r="L766" i="3" l="1"/>
  <c r="K766" i="3"/>
  <c r="M766" i="3" s="1"/>
  <c r="J767" i="3"/>
  <c r="I768" i="3"/>
  <c r="M765" i="2"/>
  <c r="N765" i="2" s="1"/>
  <c r="S765" i="2" s="1"/>
  <c r="E766" i="2"/>
  <c r="P764" i="2"/>
  <c r="Q764" i="2" s="1"/>
  <c r="O764" i="2"/>
  <c r="L767" i="3" l="1"/>
  <c r="K767" i="3"/>
  <c r="M767" i="3" s="1"/>
  <c r="J768" i="3"/>
  <c r="I769" i="3"/>
  <c r="M766" i="2"/>
  <c r="N766" i="2" s="1"/>
  <c r="S766" i="2" s="1"/>
  <c r="E767" i="2"/>
  <c r="P765" i="2"/>
  <c r="Q765" i="2" s="1"/>
  <c r="O765" i="2"/>
  <c r="I770" i="3" l="1"/>
  <c r="J769" i="3"/>
  <c r="L768" i="3"/>
  <c r="K768" i="3"/>
  <c r="M768" i="3" s="1"/>
  <c r="E768" i="2"/>
  <c r="M767" i="2"/>
  <c r="N767" i="2" s="1"/>
  <c r="S767" i="2" s="1"/>
  <c r="P766" i="2"/>
  <c r="Q766" i="2" s="1"/>
  <c r="O766" i="2"/>
  <c r="L769" i="3" l="1"/>
  <c r="K769" i="3"/>
  <c r="M769" i="3" s="1"/>
  <c r="J770" i="3"/>
  <c r="I771" i="3"/>
  <c r="P767" i="2"/>
  <c r="Q767" i="2" s="1"/>
  <c r="O767" i="2"/>
  <c r="M768" i="2"/>
  <c r="N768" i="2" s="1"/>
  <c r="E769" i="2"/>
  <c r="I772" i="3" l="1"/>
  <c r="J771" i="3"/>
  <c r="K770" i="3"/>
  <c r="M770" i="3" s="1"/>
  <c r="L770" i="3"/>
  <c r="O768" i="2"/>
  <c r="P768" i="2"/>
  <c r="Q768" i="2" s="1"/>
  <c r="M769" i="2"/>
  <c r="N769" i="2" s="1"/>
  <c r="E770" i="2"/>
  <c r="S768" i="2"/>
  <c r="L771" i="3" l="1"/>
  <c r="K771" i="3"/>
  <c r="M771" i="3" s="1"/>
  <c r="I773" i="3"/>
  <c r="J772" i="3"/>
  <c r="P769" i="2"/>
  <c r="Q769" i="2" s="1"/>
  <c r="O769" i="2"/>
  <c r="S769" i="2"/>
  <c r="E771" i="2"/>
  <c r="M770" i="2"/>
  <c r="N770" i="2" s="1"/>
  <c r="J773" i="3" l="1"/>
  <c r="I774" i="3"/>
  <c r="L772" i="3"/>
  <c r="K772" i="3"/>
  <c r="M772" i="3" s="1"/>
  <c r="P770" i="2"/>
  <c r="Q770" i="2" s="1"/>
  <c r="O770" i="2"/>
  <c r="M771" i="2"/>
  <c r="N771" i="2" s="1"/>
  <c r="E772" i="2"/>
  <c r="S770" i="2"/>
  <c r="I775" i="3" l="1"/>
  <c r="J774" i="3"/>
  <c r="L773" i="3"/>
  <c r="K773" i="3"/>
  <c r="M773" i="3" s="1"/>
  <c r="O771" i="2"/>
  <c r="P771" i="2"/>
  <c r="Q771" i="2" s="1"/>
  <c r="M772" i="2"/>
  <c r="N772" i="2" s="1"/>
  <c r="S772" i="2" s="1"/>
  <c r="E773" i="2"/>
  <c r="S771" i="2"/>
  <c r="L774" i="3" l="1"/>
  <c r="K774" i="3"/>
  <c r="M774" i="3" s="1"/>
  <c r="J775" i="3"/>
  <c r="I776" i="3"/>
  <c r="M773" i="2"/>
  <c r="N773" i="2" s="1"/>
  <c r="S773" i="2" s="1"/>
  <c r="E774" i="2"/>
  <c r="P772" i="2"/>
  <c r="Q772" i="2" s="1"/>
  <c r="O772" i="2"/>
  <c r="L775" i="3" l="1"/>
  <c r="K775" i="3"/>
  <c r="M775" i="3" s="1"/>
  <c r="J776" i="3"/>
  <c r="I777" i="3"/>
  <c r="M774" i="2"/>
  <c r="N774" i="2" s="1"/>
  <c r="S774" i="2" s="1"/>
  <c r="E775" i="2"/>
  <c r="P773" i="2"/>
  <c r="Q773" i="2" s="1"/>
  <c r="O773" i="2"/>
  <c r="L776" i="3" l="1"/>
  <c r="K776" i="3"/>
  <c r="M776" i="3" s="1"/>
  <c r="I778" i="3"/>
  <c r="J777" i="3"/>
  <c r="E776" i="2"/>
  <c r="M775" i="2"/>
  <c r="N775" i="2" s="1"/>
  <c r="S775" i="2" s="1"/>
  <c r="P774" i="2"/>
  <c r="Q774" i="2" s="1"/>
  <c r="O774" i="2"/>
  <c r="J778" i="3" l="1"/>
  <c r="I779" i="3"/>
  <c r="L777" i="3"/>
  <c r="K777" i="3"/>
  <c r="M777" i="3" s="1"/>
  <c r="P775" i="2"/>
  <c r="Q775" i="2" s="1"/>
  <c r="O775" i="2"/>
  <c r="M776" i="2"/>
  <c r="N776" i="2" s="1"/>
  <c r="E777" i="2"/>
  <c r="I780" i="3" l="1"/>
  <c r="J779" i="3"/>
  <c r="K778" i="3"/>
  <c r="M778" i="3" s="1"/>
  <c r="L778" i="3"/>
  <c r="P776" i="2"/>
  <c r="Q776" i="2" s="1"/>
  <c r="O776" i="2"/>
  <c r="M777" i="2"/>
  <c r="N777" i="2" s="1"/>
  <c r="E778" i="2"/>
  <c r="S776" i="2"/>
  <c r="L779" i="3" l="1"/>
  <c r="K779" i="3"/>
  <c r="M779" i="3" s="1"/>
  <c r="I781" i="3"/>
  <c r="J780" i="3"/>
  <c r="E779" i="2"/>
  <c r="M778" i="2"/>
  <c r="N778" i="2" s="1"/>
  <c r="S778" i="2" s="1"/>
  <c r="P777" i="2"/>
  <c r="Q777" i="2" s="1"/>
  <c r="O777" i="2"/>
  <c r="S777" i="2"/>
  <c r="L780" i="3" l="1"/>
  <c r="K780" i="3"/>
  <c r="M780" i="3" s="1"/>
  <c r="J781" i="3"/>
  <c r="I782" i="3"/>
  <c r="P778" i="2"/>
  <c r="Q778" i="2" s="1"/>
  <c r="O778" i="2"/>
  <c r="M779" i="2"/>
  <c r="N779" i="2" s="1"/>
  <c r="E780" i="2"/>
  <c r="L781" i="3" l="1"/>
  <c r="K781" i="3"/>
  <c r="M781" i="3" s="1"/>
  <c r="I783" i="3"/>
  <c r="J782" i="3"/>
  <c r="M780" i="2"/>
  <c r="N780" i="2" s="1"/>
  <c r="S780" i="2" s="1"/>
  <c r="E781" i="2"/>
  <c r="O779" i="2"/>
  <c r="P779" i="2"/>
  <c r="Q779" i="2" s="1"/>
  <c r="S779" i="2"/>
  <c r="L782" i="3" l="1"/>
  <c r="K782" i="3"/>
  <c r="M782" i="3" s="1"/>
  <c r="J783" i="3"/>
  <c r="I784" i="3"/>
  <c r="M781" i="2"/>
  <c r="N781" i="2" s="1"/>
  <c r="S781" i="2" s="1"/>
  <c r="E782" i="2"/>
  <c r="P780" i="2"/>
  <c r="Q780" i="2" s="1"/>
  <c r="O780" i="2"/>
  <c r="J784" i="3" l="1"/>
  <c r="I785" i="3"/>
  <c r="L783" i="3"/>
  <c r="K783" i="3"/>
  <c r="M783" i="3" s="1"/>
  <c r="M782" i="2"/>
  <c r="N782" i="2" s="1"/>
  <c r="S782" i="2" s="1"/>
  <c r="E783" i="2"/>
  <c r="P781" i="2"/>
  <c r="Q781" i="2" s="1"/>
  <c r="O781" i="2"/>
  <c r="I786" i="3" l="1"/>
  <c r="J785" i="3"/>
  <c r="L784" i="3"/>
  <c r="K784" i="3"/>
  <c r="M784" i="3" s="1"/>
  <c r="E784" i="2"/>
  <c r="M783" i="2"/>
  <c r="N783" i="2" s="1"/>
  <c r="S783" i="2" s="1"/>
  <c r="P782" i="2"/>
  <c r="Q782" i="2" s="1"/>
  <c r="O782" i="2"/>
  <c r="L785" i="3" l="1"/>
  <c r="K785" i="3"/>
  <c r="M785" i="3" s="1"/>
  <c r="J786" i="3"/>
  <c r="I787" i="3"/>
  <c r="P783" i="2"/>
  <c r="Q783" i="2" s="1"/>
  <c r="O783" i="2"/>
  <c r="M784" i="2"/>
  <c r="N784" i="2" s="1"/>
  <c r="E785" i="2"/>
  <c r="K786" i="3" l="1"/>
  <c r="M786" i="3" s="1"/>
  <c r="L786" i="3"/>
  <c r="I788" i="3"/>
  <c r="J787" i="3"/>
  <c r="O784" i="2"/>
  <c r="P784" i="2"/>
  <c r="Q784" i="2" s="1"/>
  <c r="S784" i="2"/>
  <c r="M785" i="2"/>
  <c r="N785" i="2" s="1"/>
  <c r="S785" i="2" s="1"/>
  <c r="E786" i="2"/>
  <c r="L787" i="3" l="1"/>
  <c r="K787" i="3"/>
  <c r="M787" i="3" s="1"/>
  <c r="I789" i="3"/>
  <c r="J788" i="3"/>
  <c r="E787" i="2"/>
  <c r="M786" i="2"/>
  <c r="N786" i="2" s="1"/>
  <c r="S786" i="2" s="1"/>
  <c r="P785" i="2"/>
  <c r="Q785" i="2" s="1"/>
  <c r="O785" i="2"/>
  <c r="L788" i="3" l="1"/>
  <c r="K788" i="3"/>
  <c r="M788" i="3" s="1"/>
  <c r="J789" i="3"/>
  <c r="I790" i="3"/>
  <c r="P786" i="2"/>
  <c r="Q786" i="2" s="1"/>
  <c r="O786" i="2"/>
  <c r="M787" i="2"/>
  <c r="N787" i="2" s="1"/>
  <c r="E788" i="2"/>
  <c r="L789" i="3" l="1"/>
  <c r="K789" i="3"/>
  <c r="M789" i="3" s="1"/>
  <c r="I791" i="3"/>
  <c r="J790" i="3"/>
  <c r="M788" i="2"/>
  <c r="N788" i="2" s="1"/>
  <c r="S788" i="2" s="1"/>
  <c r="E789" i="2"/>
  <c r="O787" i="2"/>
  <c r="P787" i="2"/>
  <c r="Q787" i="2" s="1"/>
  <c r="S787" i="2"/>
  <c r="L790" i="3" l="1"/>
  <c r="K790" i="3"/>
  <c r="M790" i="3" s="1"/>
  <c r="J791" i="3"/>
  <c r="I792" i="3"/>
  <c r="M789" i="2"/>
  <c r="N789" i="2" s="1"/>
  <c r="S789" i="2" s="1"/>
  <c r="E790" i="2"/>
  <c r="P788" i="2"/>
  <c r="Q788" i="2" s="1"/>
  <c r="O788" i="2"/>
  <c r="J792" i="3" l="1"/>
  <c r="I793" i="3"/>
  <c r="L791" i="3"/>
  <c r="K791" i="3"/>
  <c r="M791" i="3" s="1"/>
  <c r="M790" i="2"/>
  <c r="N790" i="2" s="1"/>
  <c r="S790" i="2" s="1"/>
  <c r="E791" i="2"/>
  <c r="P789" i="2"/>
  <c r="Q789" i="2" s="1"/>
  <c r="O789" i="2"/>
  <c r="I794" i="3" l="1"/>
  <c r="J793" i="3"/>
  <c r="L792" i="3"/>
  <c r="K792" i="3"/>
  <c r="M792" i="3" s="1"/>
  <c r="E792" i="2"/>
  <c r="M791" i="2"/>
  <c r="N791" i="2" s="1"/>
  <c r="S791" i="2" s="1"/>
  <c r="P790" i="2"/>
  <c r="Q790" i="2" s="1"/>
  <c r="O790" i="2"/>
  <c r="L793" i="3" l="1"/>
  <c r="K793" i="3"/>
  <c r="M793" i="3" s="1"/>
  <c r="J794" i="3"/>
  <c r="I795" i="3"/>
  <c r="P791" i="2"/>
  <c r="Q791" i="2" s="1"/>
  <c r="O791" i="2"/>
  <c r="M792" i="2"/>
  <c r="N792" i="2" s="1"/>
  <c r="E793" i="2"/>
  <c r="K794" i="3" l="1"/>
  <c r="M794" i="3" s="1"/>
  <c r="L794" i="3"/>
  <c r="I796" i="3"/>
  <c r="J795" i="3"/>
  <c r="M793" i="2"/>
  <c r="N793" i="2" s="1"/>
  <c r="S793" i="2" s="1"/>
  <c r="E794" i="2"/>
  <c r="P792" i="2"/>
  <c r="Q792" i="2" s="1"/>
  <c r="O792" i="2"/>
  <c r="S792" i="2"/>
  <c r="I797" i="3" l="1"/>
  <c r="J796" i="3"/>
  <c r="L795" i="3"/>
  <c r="K795" i="3"/>
  <c r="M795" i="3" s="1"/>
  <c r="E795" i="2"/>
  <c r="M794" i="2"/>
  <c r="N794" i="2" s="1"/>
  <c r="S794" i="2" s="1"/>
  <c r="P793" i="2"/>
  <c r="Q793" i="2" s="1"/>
  <c r="O793" i="2"/>
  <c r="L796" i="3" l="1"/>
  <c r="K796" i="3"/>
  <c r="M796" i="3" s="1"/>
  <c r="J797" i="3"/>
  <c r="I798" i="3"/>
  <c r="P794" i="2"/>
  <c r="Q794" i="2" s="1"/>
  <c r="O794" i="2"/>
  <c r="M795" i="2"/>
  <c r="N795" i="2" s="1"/>
  <c r="E796" i="2"/>
  <c r="I799" i="3" l="1"/>
  <c r="J798" i="3"/>
  <c r="L797" i="3"/>
  <c r="K797" i="3"/>
  <c r="M797" i="3" s="1"/>
  <c r="O795" i="2"/>
  <c r="P795" i="2"/>
  <c r="Q795" i="2" s="1"/>
  <c r="M796" i="2"/>
  <c r="N796" i="2" s="1"/>
  <c r="S796" i="2" s="1"/>
  <c r="E797" i="2"/>
  <c r="S795" i="2"/>
  <c r="L798" i="3" l="1"/>
  <c r="K798" i="3"/>
  <c r="M798" i="3" s="1"/>
  <c r="J799" i="3"/>
  <c r="I800" i="3"/>
  <c r="M797" i="2"/>
  <c r="N797" i="2" s="1"/>
  <c r="S797" i="2" s="1"/>
  <c r="E798" i="2"/>
  <c r="P796" i="2"/>
  <c r="Q796" i="2" s="1"/>
  <c r="O796" i="2"/>
  <c r="J800" i="3" l="1"/>
  <c r="I801" i="3"/>
  <c r="L799" i="3"/>
  <c r="K799" i="3"/>
  <c r="M799" i="3" s="1"/>
  <c r="M798" i="2"/>
  <c r="N798" i="2" s="1"/>
  <c r="S798" i="2" s="1"/>
  <c r="E799" i="2"/>
  <c r="P797" i="2"/>
  <c r="Q797" i="2" s="1"/>
  <c r="O797" i="2"/>
  <c r="I802" i="3" l="1"/>
  <c r="J801" i="3"/>
  <c r="L800" i="3"/>
  <c r="K800" i="3"/>
  <c r="M800" i="3" s="1"/>
  <c r="E800" i="2"/>
  <c r="M799" i="2"/>
  <c r="N799" i="2" s="1"/>
  <c r="S799" i="2" s="1"/>
  <c r="P798" i="2"/>
  <c r="Q798" i="2" s="1"/>
  <c r="O798" i="2"/>
  <c r="L801" i="3" l="1"/>
  <c r="K801" i="3"/>
  <c r="M801" i="3" s="1"/>
  <c r="J802" i="3"/>
  <c r="I803" i="3"/>
  <c r="P799" i="2"/>
  <c r="Q799" i="2" s="1"/>
  <c r="O799" i="2"/>
  <c r="M800" i="2"/>
  <c r="N800" i="2" s="1"/>
  <c r="E801" i="2"/>
  <c r="K802" i="3" l="1"/>
  <c r="M802" i="3" s="1"/>
  <c r="L802" i="3"/>
  <c r="I804" i="3"/>
  <c r="J803" i="3"/>
  <c r="M801" i="2"/>
  <c r="N801" i="2" s="1"/>
  <c r="S801" i="2" s="1"/>
  <c r="E802" i="2"/>
  <c r="P800" i="2"/>
  <c r="Q800" i="2" s="1"/>
  <c r="O800" i="2"/>
  <c r="S800" i="2"/>
  <c r="I805" i="3" l="1"/>
  <c r="J804" i="3"/>
  <c r="L803" i="3"/>
  <c r="K803" i="3"/>
  <c r="M803" i="3" s="1"/>
  <c r="E803" i="2"/>
  <c r="M802" i="2"/>
  <c r="N802" i="2" s="1"/>
  <c r="S802" i="2" s="1"/>
  <c r="P801" i="2"/>
  <c r="Q801" i="2" s="1"/>
  <c r="O801" i="2"/>
  <c r="L804" i="3" l="1"/>
  <c r="K804" i="3"/>
  <c r="M804" i="3" s="1"/>
  <c r="J805" i="3"/>
  <c r="I806" i="3"/>
  <c r="P802" i="2"/>
  <c r="Q802" i="2" s="1"/>
  <c r="O802" i="2"/>
  <c r="M803" i="2"/>
  <c r="N803" i="2" s="1"/>
  <c r="E804" i="2"/>
  <c r="I807" i="3" l="1"/>
  <c r="J806" i="3"/>
  <c r="L805" i="3"/>
  <c r="K805" i="3"/>
  <c r="M805" i="3" s="1"/>
  <c r="M804" i="2"/>
  <c r="N804" i="2" s="1"/>
  <c r="S804" i="2" s="1"/>
  <c r="E805" i="2"/>
  <c r="O803" i="2"/>
  <c r="P803" i="2"/>
  <c r="Q803" i="2" s="1"/>
  <c r="S803" i="2"/>
  <c r="L806" i="3" l="1"/>
  <c r="K806" i="3"/>
  <c r="M806" i="3" s="1"/>
  <c r="J807" i="3"/>
  <c r="I808" i="3"/>
  <c r="M805" i="2"/>
  <c r="N805" i="2" s="1"/>
  <c r="S805" i="2" s="1"/>
  <c r="E806" i="2"/>
  <c r="P804" i="2"/>
  <c r="Q804" i="2" s="1"/>
  <c r="O804" i="2"/>
  <c r="J808" i="3" l="1"/>
  <c r="I809" i="3"/>
  <c r="L807" i="3"/>
  <c r="K807" i="3"/>
  <c r="M807" i="3" s="1"/>
  <c r="M806" i="2"/>
  <c r="N806" i="2" s="1"/>
  <c r="S806" i="2" s="1"/>
  <c r="E807" i="2"/>
  <c r="P805" i="2"/>
  <c r="Q805" i="2" s="1"/>
  <c r="O805" i="2"/>
  <c r="I810" i="3" l="1"/>
  <c r="J809" i="3"/>
  <c r="L808" i="3"/>
  <c r="K808" i="3"/>
  <c r="M808" i="3" s="1"/>
  <c r="M807" i="2"/>
  <c r="N807" i="2" s="1"/>
  <c r="S807" i="2" s="1"/>
  <c r="E808" i="2"/>
  <c r="P806" i="2"/>
  <c r="Q806" i="2" s="1"/>
  <c r="O806" i="2"/>
  <c r="L809" i="3" l="1"/>
  <c r="K809" i="3"/>
  <c r="M809" i="3" s="1"/>
  <c r="J810" i="3"/>
  <c r="I811" i="3"/>
  <c r="M808" i="2"/>
  <c r="N808" i="2" s="1"/>
  <c r="S808" i="2" s="1"/>
  <c r="E809" i="2"/>
  <c r="P807" i="2"/>
  <c r="Q807" i="2" s="1"/>
  <c r="O807" i="2"/>
  <c r="I812" i="3" l="1"/>
  <c r="J811" i="3"/>
  <c r="K810" i="3"/>
  <c r="M810" i="3" s="1"/>
  <c r="L810" i="3"/>
  <c r="M809" i="2"/>
  <c r="N809" i="2" s="1"/>
  <c r="S809" i="2" s="1"/>
  <c r="E810" i="2"/>
  <c r="P808" i="2"/>
  <c r="Q808" i="2" s="1"/>
  <c r="O808" i="2"/>
  <c r="L811" i="3" l="1"/>
  <c r="K811" i="3"/>
  <c r="M811" i="3" s="1"/>
  <c r="I813" i="3"/>
  <c r="J812" i="3"/>
  <c r="E811" i="2"/>
  <c r="M810" i="2"/>
  <c r="N810" i="2" s="1"/>
  <c r="S810" i="2" s="1"/>
  <c r="P809" i="2"/>
  <c r="Q809" i="2" s="1"/>
  <c r="O809" i="2"/>
  <c r="L812" i="3" l="1"/>
  <c r="K812" i="3"/>
  <c r="M812" i="3" s="1"/>
  <c r="J813" i="3"/>
  <c r="I814" i="3"/>
  <c r="P810" i="2"/>
  <c r="Q810" i="2" s="1"/>
  <c r="O810" i="2"/>
  <c r="M811" i="2"/>
  <c r="N811" i="2" s="1"/>
  <c r="E812" i="2"/>
  <c r="L813" i="3" l="1"/>
  <c r="K813" i="3"/>
  <c r="M813" i="3" s="1"/>
  <c r="I815" i="3"/>
  <c r="J814" i="3"/>
  <c r="O811" i="2"/>
  <c r="P811" i="2"/>
  <c r="Q811" i="2" s="1"/>
  <c r="M812" i="2"/>
  <c r="N812" i="2" s="1"/>
  <c r="S812" i="2" s="1"/>
  <c r="E813" i="2"/>
  <c r="S811" i="2"/>
  <c r="J815" i="3" l="1"/>
  <c r="I816" i="3"/>
  <c r="L814" i="3"/>
  <c r="K814" i="3"/>
  <c r="M814" i="3" s="1"/>
  <c r="M813" i="2"/>
  <c r="N813" i="2" s="1"/>
  <c r="S813" i="2" s="1"/>
  <c r="E814" i="2"/>
  <c r="P812" i="2"/>
  <c r="Q812" i="2" s="1"/>
  <c r="O812" i="2"/>
  <c r="J816" i="3" l="1"/>
  <c r="I817" i="3"/>
  <c r="L815" i="3"/>
  <c r="K815" i="3"/>
  <c r="M815" i="3" s="1"/>
  <c r="M814" i="2"/>
  <c r="N814" i="2" s="1"/>
  <c r="S814" i="2" s="1"/>
  <c r="E815" i="2"/>
  <c r="P813" i="2"/>
  <c r="Q813" i="2" s="1"/>
  <c r="O813" i="2"/>
  <c r="I818" i="3" l="1"/>
  <c r="J817" i="3"/>
  <c r="L816" i="3"/>
  <c r="K816" i="3"/>
  <c r="M816" i="3" s="1"/>
  <c r="E816" i="2"/>
  <c r="M815" i="2"/>
  <c r="N815" i="2" s="1"/>
  <c r="S815" i="2" s="1"/>
  <c r="P814" i="2"/>
  <c r="Q814" i="2" s="1"/>
  <c r="O814" i="2"/>
  <c r="L817" i="3" l="1"/>
  <c r="K817" i="3"/>
  <c r="M817" i="3" s="1"/>
  <c r="J818" i="3"/>
  <c r="I819" i="3"/>
  <c r="P815" i="2"/>
  <c r="Q815" i="2" s="1"/>
  <c r="O815" i="2"/>
  <c r="M816" i="2"/>
  <c r="N816" i="2" s="1"/>
  <c r="E817" i="2"/>
  <c r="I820" i="3" l="1"/>
  <c r="J819" i="3"/>
  <c r="K818" i="3"/>
  <c r="M818" i="3" s="1"/>
  <c r="L818" i="3"/>
  <c r="M817" i="2"/>
  <c r="N817" i="2" s="1"/>
  <c r="S817" i="2" s="1"/>
  <c r="E818" i="2"/>
  <c r="P816" i="2"/>
  <c r="Q816" i="2" s="1"/>
  <c r="O816" i="2"/>
  <c r="S816" i="2"/>
  <c r="L819" i="3" l="1"/>
  <c r="K819" i="3"/>
  <c r="M819" i="3" s="1"/>
  <c r="I821" i="3"/>
  <c r="J820" i="3"/>
  <c r="E819" i="2"/>
  <c r="M818" i="2"/>
  <c r="N818" i="2" s="1"/>
  <c r="S818" i="2" s="1"/>
  <c r="P817" i="2"/>
  <c r="Q817" i="2" s="1"/>
  <c r="O817" i="2"/>
  <c r="J821" i="3" l="1"/>
  <c r="I822" i="3"/>
  <c r="L820" i="3"/>
  <c r="K820" i="3"/>
  <c r="M820" i="3" s="1"/>
  <c r="P818" i="2"/>
  <c r="Q818" i="2" s="1"/>
  <c r="O818" i="2"/>
  <c r="M819" i="2"/>
  <c r="N819" i="2" s="1"/>
  <c r="E820" i="2"/>
  <c r="I823" i="3" l="1"/>
  <c r="J822" i="3"/>
  <c r="L821" i="3"/>
  <c r="K821" i="3"/>
  <c r="M821" i="3" s="1"/>
  <c r="M820" i="2"/>
  <c r="N820" i="2" s="1"/>
  <c r="S820" i="2" s="1"/>
  <c r="E821" i="2"/>
  <c r="O819" i="2"/>
  <c r="P819" i="2"/>
  <c r="Q819" i="2" s="1"/>
  <c r="S819" i="2"/>
  <c r="L822" i="3" l="1"/>
  <c r="K822" i="3"/>
  <c r="M822" i="3" s="1"/>
  <c r="J823" i="3"/>
  <c r="I824" i="3"/>
  <c r="M821" i="2"/>
  <c r="N821" i="2" s="1"/>
  <c r="S821" i="2" s="1"/>
  <c r="E822" i="2"/>
  <c r="P820" i="2"/>
  <c r="Q820" i="2" s="1"/>
  <c r="O820" i="2"/>
  <c r="J824" i="3" l="1"/>
  <c r="I825" i="3"/>
  <c r="L823" i="3"/>
  <c r="K823" i="3"/>
  <c r="M823" i="3" s="1"/>
  <c r="M822" i="2"/>
  <c r="N822" i="2" s="1"/>
  <c r="S822" i="2" s="1"/>
  <c r="E823" i="2"/>
  <c r="P821" i="2"/>
  <c r="Q821" i="2" s="1"/>
  <c r="O821" i="2"/>
  <c r="I826" i="3" l="1"/>
  <c r="J825" i="3"/>
  <c r="L824" i="3"/>
  <c r="K824" i="3"/>
  <c r="M824" i="3" s="1"/>
  <c r="M823" i="2"/>
  <c r="N823" i="2" s="1"/>
  <c r="S823" i="2" s="1"/>
  <c r="E824" i="2"/>
  <c r="P822" i="2"/>
  <c r="Q822" i="2" s="1"/>
  <c r="O822" i="2"/>
  <c r="L825" i="3" l="1"/>
  <c r="K825" i="3"/>
  <c r="M825" i="3" s="1"/>
  <c r="J826" i="3"/>
  <c r="I827" i="3"/>
  <c r="M824" i="2"/>
  <c r="N824" i="2" s="1"/>
  <c r="S824" i="2" s="1"/>
  <c r="E825" i="2"/>
  <c r="P823" i="2"/>
  <c r="Q823" i="2" s="1"/>
  <c r="O823" i="2"/>
  <c r="K826" i="3" l="1"/>
  <c r="M826" i="3" s="1"/>
  <c r="L826" i="3"/>
  <c r="I828" i="3"/>
  <c r="J827" i="3"/>
  <c r="M825" i="2"/>
  <c r="N825" i="2" s="1"/>
  <c r="S825" i="2" s="1"/>
  <c r="E826" i="2"/>
  <c r="O824" i="2"/>
  <c r="P824" i="2"/>
  <c r="Q824" i="2" s="1"/>
  <c r="L827" i="3" l="1"/>
  <c r="K827" i="3"/>
  <c r="M827" i="3" s="1"/>
  <c r="I829" i="3"/>
  <c r="J828" i="3"/>
  <c r="E827" i="2"/>
  <c r="M826" i="2"/>
  <c r="N826" i="2" s="1"/>
  <c r="S826" i="2" s="1"/>
  <c r="P825" i="2"/>
  <c r="Q825" i="2" s="1"/>
  <c r="O825" i="2"/>
  <c r="J829" i="3" l="1"/>
  <c r="I830" i="3"/>
  <c r="L828" i="3"/>
  <c r="K828" i="3"/>
  <c r="M828" i="3" s="1"/>
  <c r="P826" i="2"/>
  <c r="Q826" i="2" s="1"/>
  <c r="O826" i="2"/>
  <c r="M827" i="2"/>
  <c r="N827" i="2" s="1"/>
  <c r="E828" i="2"/>
  <c r="I831" i="3" l="1"/>
  <c r="J830" i="3"/>
  <c r="L829" i="3"/>
  <c r="K829" i="3"/>
  <c r="M829" i="3" s="1"/>
  <c r="O827" i="2"/>
  <c r="P827" i="2"/>
  <c r="Q827" i="2" s="1"/>
  <c r="M828" i="2"/>
  <c r="N828" i="2" s="1"/>
  <c r="S828" i="2" s="1"/>
  <c r="E829" i="2"/>
  <c r="S827" i="2"/>
  <c r="L830" i="3" l="1"/>
  <c r="K830" i="3"/>
  <c r="M830" i="3" s="1"/>
  <c r="J831" i="3"/>
  <c r="I832" i="3"/>
  <c r="M829" i="2"/>
  <c r="N829" i="2" s="1"/>
  <c r="S829" i="2" s="1"/>
  <c r="E830" i="2"/>
  <c r="P828" i="2"/>
  <c r="Q828" i="2" s="1"/>
  <c r="O828" i="2"/>
  <c r="J832" i="3" l="1"/>
  <c r="I833" i="3"/>
  <c r="L831" i="3"/>
  <c r="K831" i="3"/>
  <c r="M831" i="3" s="1"/>
  <c r="M830" i="2"/>
  <c r="N830" i="2" s="1"/>
  <c r="S830" i="2" s="1"/>
  <c r="E831" i="2"/>
  <c r="P829" i="2"/>
  <c r="Q829" i="2" s="1"/>
  <c r="O829" i="2"/>
  <c r="I834" i="3" l="1"/>
  <c r="J833" i="3"/>
  <c r="L832" i="3"/>
  <c r="K832" i="3"/>
  <c r="M832" i="3" s="1"/>
  <c r="E832" i="2"/>
  <c r="M831" i="2"/>
  <c r="N831" i="2" s="1"/>
  <c r="S831" i="2" s="1"/>
  <c r="P830" i="2"/>
  <c r="Q830" i="2" s="1"/>
  <c r="O830" i="2"/>
  <c r="L833" i="3" l="1"/>
  <c r="K833" i="3"/>
  <c r="M833" i="3" s="1"/>
  <c r="J834" i="3"/>
  <c r="I835" i="3"/>
  <c r="P831" i="2"/>
  <c r="Q831" i="2" s="1"/>
  <c r="O831" i="2"/>
  <c r="M832" i="2"/>
  <c r="N832" i="2" s="1"/>
  <c r="E833" i="2"/>
  <c r="K834" i="3" l="1"/>
  <c r="M834" i="3" s="1"/>
  <c r="L834" i="3"/>
  <c r="I836" i="3"/>
  <c r="J835" i="3"/>
  <c r="O832" i="2"/>
  <c r="P832" i="2"/>
  <c r="Q832" i="2" s="1"/>
  <c r="M833" i="2"/>
  <c r="N833" i="2" s="1"/>
  <c r="E834" i="2"/>
  <c r="S832" i="2"/>
  <c r="I837" i="3" l="1"/>
  <c r="J836" i="3"/>
  <c r="L835" i="3"/>
  <c r="K835" i="3"/>
  <c r="M835" i="3" s="1"/>
  <c r="P833" i="2"/>
  <c r="Q833" i="2" s="1"/>
  <c r="O833" i="2"/>
  <c r="S833" i="2"/>
  <c r="E835" i="2"/>
  <c r="M834" i="2"/>
  <c r="N834" i="2" s="1"/>
  <c r="L836" i="3" l="1"/>
  <c r="K836" i="3"/>
  <c r="M836" i="3" s="1"/>
  <c r="J837" i="3"/>
  <c r="I838" i="3"/>
  <c r="P834" i="2"/>
  <c r="Q834" i="2" s="1"/>
  <c r="O834" i="2"/>
  <c r="M835" i="2"/>
  <c r="N835" i="2" s="1"/>
  <c r="E836" i="2"/>
  <c r="S834" i="2"/>
  <c r="I839" i="3" l="1"/>
  <c r="J838" i="3"/>
  <c r="L837" i="3"/>
  <c r="K837" i="3"/>
  <c r="M837" i="3" s="1"/>
  <c r="O835" i="2"/>
  <c r="P835" i="2"/>
  <c r="Q835" i="2" s="1"/>
  <c r="M836" i="2"/>
  <c r="N836" i="2" s="1"/>
  <c r="S836" i="2" s="1"/>
  <c r="E837" i="2"/>
  <c r="S835" i="2"/>
  <c r="L838" i="3" l="1"/>
  <c r="K838" i="3"/>
  <c r="M838" i="3" s="1"/>
  <c r="J839" i="3"/>
  <c r="I840" i="3"/>
  <c r="M837" i="2"/>
  <c r="N837" i="2" s="1"/>
  <c r="S837" i="2" s="1"/>
  <c r="E838" i="2"/>
  <c r="P836" i="2"/>
  <c r="Q836" i="2" s="1"/>
  <c r="O836" i="2"/>
  <c r="J840" i="3" l="1"/>
  <c r="I841" i="3"/>
  <c r="L839" i="3"/>
  <c r="K839" i="3"/>
  <c r="M839" i="3" s="1"/>
  <c r="M838" i="2"/>
  <c r="N838" i="2" s="1"/>
  <c r="S838" i="2" s="1"/>
  <c r="E839" i="2"/>
  <c r="P837" i="2"/>
  <c r="Q837" i="2" s="1"/>
  <c r="O837" i="2"/>
  <c r="I842" i="3" l="1"/>
  <c r="J841" i="3"/>
  <c r="L840" i="3"/>
  <c r="K840" i="3"/>
  <c r="M840" i="3" s="1"/>
  <c r="E840" i="2"/>
  <c r="M839" i="2"/>
  <c r="N839" i="2" s="1"/>
  <c r="S839" i="2" s="1"/>
  <c r="P838" i="2"/>
  <c r="Q838" i="2" s="1"/>
  <c r="O838" i="2"/>
  <c r="L841" i="3" l="1"/>
  <c r="K841" i="3"/>
  <c r="M841" i="3" s="1"/>
  <c r="J842" i="3"/>
  <c r="I843" i="3"/>
  <c r="P839" i="2"/>
  <c r="Q839" i="2" s="1"/>
  <c r="O839" i="2"/>
  <c r="M840" i="2"/>
  <c r="N840" i="2" s="1"/>
  <c r="E841" i="2"/>
  <c r="I844" i="3" l="1"/>
  <c r="J843" i="3"/>
  <c r="K842" i="3"/>
  <c r="M842" i="3" s="1"/>
  <c r="L842" i="3"/>
  <c r="P840" i="2"/>
  <c r="Q840" i="2" s="1"/>
  <c r="O840" i="2"/>
  <c r="M841" i="2"/>
  <c r="N841" i="2" s="1"/>
  <c r="S841" i="2" s="1"/>
  <c r="E842" i="2"/>
  <c r="S840" i="2"/>
  <c r="L843" i="3" l="1"/>
  <c r="K843" i="3"/>
  <c r="M843" i="3" s="1"/>
  <c r="I845" i="3"/>
  <c r="J844" i="3"/>
  <c r="E843" i="2"/>
  <c r="M842" i="2"/>
  <c r="N842" i="2" s="1"/>
  <c r="S842" i="2" s="1"/>
  <c r="P841" i="2"/>
  <c r="Q841" i="2" s="1"/>
  <c r="O841" i="2"/>
  <c r="L844" i="3" l="1"/>
  <c r="K844" i="3"/>
  <c r="M844" i="3" s="1"/>
  <c r="J845" i="3"/>
  <c r="I846" i="3"/>
  <c r="P842" i="2"/>
  <c r="Q842" i="2" s="1"/>
  <c r="O842" i="2"/>
  <c r="M843" i="2"/>
  <c r="N843" i="2" s="1"/>
  <c r="E844" i="2"/>
  <c r="L845" i="3" l="1"/>
  <c r="K845" i="3"/>
  <c r="M845" i="3" s="1"/>
  <c r="I847" i="3"/>
  <c r="J846" i="3"/>
  <c r="O843" i="2"/>
  <c r="P843" i="2"/>
  <c r="Q843" i="2" s="1"/>
  <c r="M844" i="2"/>
  <c r="N844" i="2" s="1"/>
  <c r="S844" i="2" s="1"/>
  <c r="E845" i="2"/>
  <c r="S843" i="2"/>
  <c r="L846" i="3" l="1"/>
  <c r="K846" i="3"/>
  <c r="M846" i="3" s="1"/>
  <c r="J847" i="3"/>
  <c r="I848" i="3"/>
  <c r="M845" i="2"/>
  <c r="N845" i="2" s="1"/>
  <c r="S845" i="2" s="1"/>
  <c r="E846" i="2"/>
  <c r="P844" i="2"/>
  <c r="Q844" i="2" s="1"/>
  <c r="O844" i="2"/>
  <c r="J848" i="3" l="1"/>
  <c r="I849" i="3"/>
  <c r="L847" i="3"/>
  <c r="K847" i="3"/>
  <c r="M847" i="3" s="1"/>
  <c r="M846" i="2"/>
  <c r="N846" i="2" s="1"/>
  <c r="S846" i="2" s="1"/>
  <c r="E847" i="2"/>
  <c r="P845" i="2"/>
  <c r="Q845" i="2" s="1"/>
  <c r="O845" i="2"/>
  <c r="I850" i="3" l="1"/>
  <c r="J849" i="3"/>
  <c r="L848" i="3"/>
  <c r="K848" i="3"/>
  <c r="M848" i="3" s="1"/>
  <c r="E848" i="2"/>
  <c r="M847" i="2"/>
  <c r="N847" i="2" s="1"/>
  <c r="S847" i="2" s="1"/>
  <c r="P846" i="2"/>
  <c r="Q846" i="2" s="1"/>
  <c r="O846" i="2"/>
  <c r="L849" i="3" l="1"/>
  <c r="K849" i="3"/>
  <c r="M849" i="3" s="1"/>
  <c r="J850" i="3"/>
  <c r="I851" i="3"/>
  <c r="P847" i="2"/>
  <c r="Q847" i="2" s="1"/>
  <c r="O847" i="2"/>
  <c r="M848" i="2"/>
  <c r="N848" i="2" s="1"/>
  <c r="E849" i="2"/>
  <c r="I852" i="3" l="1"/>
  <c r="J851" i="3"/>
  <c r="K850" i="3"/>
  <c r="M850" i="3" s="1"/>
  <c r="L850" i="3"/>
  <c r="O848" i="2"/>
  <c r="P848" i="2"/>
  <c r="Q848" i="2" s="1"/>
  <c r="M849" i="2"/>
  <c r="N849" i="2" s="1"/>
  <c r="E850" i="2"/>
  <c r="S848" i="2"/>
  <c r="L851" i="3" l="1"/>
  <c r="K851" i="3"/>
  <c r="M851" i="3" s="1"/>
  <c r="I853" i="3"/>
  <c r="J852" i="3"/>
  <c r="P849" i="2"/>
  <c r="Q849" i="2" s="1"/>
  <c r="O849" i="2"/>
  <c r="E851" i="2"/>
  <c r="M850" i="2"/>
  <c r="N850" i="2" s="1"/>
  <c r="S849" i="2"/>
  <c r="L852" i="3" l="1"/>
  <c r="K852" i="3"/>
  <c r="M852" i="3" s="1"/>
  <c r="J853" i="3"/>
  <c r="I854" i="3"/>
  <c r="M851" i="2"/>
  <c r="N851" i="2" s="1"/>
  <c r="S851" i="2" s="1"/>
  <c r="E852" i="2"/>
  <c r="P850" i="2"/>
  <c r="Q850" i="2" s="1"/>
  <c r="O850" i="2"/>
  <c r="S850" i="2"/>
  <c r="L853" i="3" l="1"/>
  <c r="K853" i="3"/>
  <c r="M853" i="3" s="1"/>
  <c r="I855" i="3"/>
  <c r="J854" i="3"/>
  <c r="M852" i="2"/>
  <c r="N852" i="2" s="1"/>
  <c r="S852" i="2" s="1"/>
  <c r="E853" i="2"/>
  <c r="O851" i="2"/>
  <c r="P851" i="2"/>
  <c r="Q851" i="2" s="1"/>
  <c r="L854" i="3" l="1"/>
  <c r="K854" i="3"/>
  <c r="M854" i="3" s="1"/>
  <c r="J855" i="3"/>
  <c r="I856" i="3"/>
  <c r="M853" i="2"/>
  <c r="N853" i="2" s="1"/>
  <c r="S853" i="2" s="1"/>
  <c r="E854" i="2"/>
  <c r="P852" i="2"/>
  <c r="Q852" i="2" s="1"/>
  <c r="O852" i="2"/>
  <c r="L855" i="3" l="1"/>
  <c r="K855" i="3"/>
  <c r="M855" i="3" s="1"/>
  <c r="J856" i="3"/>
  <c r="I857" i="3"/>
  <c r="M854" i="2"/>
  <c r="N854" i="2" s="1"/>
  <c r="S854" i="2" s="1"/>
  <c r="E855" i="2"/>
  <c r="P853" i="2"/>
  <c r="Q853" i="2" s="1"/>
  <c r="O853" i="2"/>
  <c r="I858" i="3" l="1"/>
  <c r="J857" i="3"/>
  <c r="L856" i="3"/>
  <c r="K856" i="3"/>
  <c r="M856" i="3" s="1"/>
  <c r="E856" i="2"/>
  <c r="M855" i="2"/>
  <c r="N855" i="2" s="1"/>
  <c r="S855" i="2" s="1"/>
  <c r="P854" i="2"/>
  <c r="Q854" i="2" s="1"/>
  <c r="O854" i="2"/>
  <c r="L857" i="3" l="1"/>
  <c r="K857" i="3"/>
  <c r="M857" i="3" s="1"/>
  <c r="J858" i="3"/>
  <c r="I859" i="3"/>
  <c r="P855" i="2"/>
  <c r="Q855" i="2" s="1"/>
  <c r="O855" i="2"/>
  <c r="M856" i="2"/>
  <c r="N856" i="2" s="1"/>
  <c r="E857" i="2"/>
  <c r="I860" i="3" l="1"/>
  <c r="J859" i="3"/>
  <c r="K858" i="3"/>
  <c r="M858" i="3" s="1"/>
  <c r="L858" i="3"/>
  <c r="P856" i="2"/>
  <c r="Q856" i="2" s="1"/>
  <c r="O856" i="2"/>
  <c r="M857" i="2"/>
  <c r="N857" i="2" s="1"/>
  <c r="E858" i="2"/>
  <c r="S856" i="2"/>
  <c r="L859" i="3" l="1"/>
  <c r="K859" i="3"/>
  <c r="M859" i="3" s="1"/>
  <c r="I861" i="3"/>
  <c r="J860" i="3"/>
  <c r="P857" i="2"/>
  <c r="Q857" i="2" s="1"/>
  <c r="O857" i="2"/>
  <c r="S857" i="2"/>
  <c r="E859" i="2"/>
  <c r="M858" i="2"/>
  <c r="N858" i="2" s="1"/>
  <c r="L860" i="3" l="1"/>
  <c r="K860" i="3"/>
  <c r="M860" i="3" s="1"/>
  <c r="J861" i="3"/>
  <c r="I862" i="3"/>
  <c r="P858" i="2"/>
  <c r="Q858" i="2" s="1"/>
  <c r="O858" i="2"/>
  <c r="M859" i="2"/>
  <c r="N859" i="2" s="1"/>
  <c r="E860" i="2"/>
  <c r="S858" i="2"/>
  <c r="L861" i="3" l="1"/>
  <c r="K861" i="3"/>
  <c r="M861" i="3" s="1"/>
  <c r="I863" i="3"/>
  <c r="J862" i="3"/>
  <c r="O859" i="2"/>
  <c r="P859" i="2"/>
  <c r="Q859" i="2" s="1"/>
  <c r="M860" i="2"/>
  <c r="N860" i="2" s="1"/>
  <c r="E861" i="2"/>
  <c r="S859" i="2"/>
  <c r="J863" i="3" l="1"/>
  <c r="I864" i="3"/>
  <c r="L862" i="3"/>
  <c r="K862" i="3"/>
  <c r="M862" i="3" s="1"/>
  <c r="P860" i="2"/>
  <c r="Q860" i="2" s="1"/>
  <c r="O860" i="2"/>
  <c r="M861" i="2"/>
  <c r="N861" i="2" s="1"/>
  <c r="E862" i="2"/>
  <c r="S860" i="2"/>
  <c r="I865" i="3" l="1"/>
  <c r="J864" i="3"/>
  <c r="K863" i="3"/>
  <c r="M863" i="3" s="1"/>
  <c r="L863" i="3"/>
  <c r="M862" i="2"/>
  <c r="N862" i="2" s="1"/>
  <c r="S862" i="2" s="1"/>
  <c r="E863" i="2"/>
  <c r="P861" i="2"/>
  <c r="Q861" i="2" s="1"/>
  <c r="O861" i="2"/>
  <c r="S861" i="2"/>
  <c r="K864" i="3" l="1"/>
  <c r="M864" i="3" s="1"/>
  <c r="L864" i="3"/>
  <c r="I866" i="3"/>
  <c r="J865" i="3"/>
  <c r="M863" i="2"/>
  <c r="N863" i="2" s="1"/>
  <c r="S863" i="2" s="1"/>
  <c r="E864" i="2"/>
  <c r="P862" i="2"/>
  <c r="Q862" i="2" s="1"/>
  <c r="O862" i="2"/>
  <c r="L865" i="3" l="1"/>
  <c r="K865" i="3"/>
  <c r="M865" i="3" s="1"/>
  <c r="I867" i="3"/>
  <c r="J866" i="3"/>
  <c r="M864" i="2"/>
  <c r="N864" i="2" s="1"/>
  <c r="S864" i="2" s="1"/>
  <c r="E865" i="2"/>
  <c r="P863" i="2"/>
  <c r="Q863" i="2" s="1"/>
  <c r="O863" i="2"/>
  <c r="L866" i="3" l="1"/>
  <c r="K866" i="3"/>
  <c r="M866" i="3" s="1"/>
  <c r="I868" i="3"/>
  <c r="J867" i="3"/>
  <c r="M865" i="2"/>
  <c r="N865" i="2" s="1"/>
  <c r="S865" i="2" s="1"/>
  <c r="E866" i="2"/>
  <c r="P864" i="2"/>
  <c r="Q864" i="2" s="1"/>
  <c r="O864" i="2"/>
  <c r="L867" i="3" l="1"/>
  <c r="K867" i="3"/>
  <c r="M867" i="3" s="1"/>
  <c r="J868" i="3"/>
  <c r="I869" i="3"/>
  <c r="E867" i="2"/>
  <c r="M866" i="2"/>
  <c r="N866" i="2" s="1"/>
  <c r="S866" i="2" s="1"/>
  <c r="P865" i="2"/>
  <c r="Q865" i="2" s="1"/>
  <c r="O865" i="2"/>
  <c r="J869" i="3" l="1"/>
  <c r="I870" i="3"/>
  <c r="L868" i="3"/>
  <c r="K868" i="3"/>
  <c r="M868" i="3" s="1"/>
  <c r="P866" i="2"/>
  <c r="Q866" i="2" s="1"/>
  <c r="O866" i="2"/>
  <c r="E868" i="2"/>
  <c r="M867" i="2"/>
  <c r="N867" i="2" s="1"/>
  <c r="J870" i="3" l="1"/>
  <c r="I871" i="3"/>
  <c r="L869" i="3"/>
  <c r="K869" i="3"/>
  <c r="M869" i="3" s="1"/>
  <c r="E869" i="2"/>
  <c r="M868" i="2"/>
  <c r="N868" i="2" s="1"/>
  <c r="S868" i="2" s="1"/>
  <c r="P867" i="2"/>
  <c r="Q867" i="2" s="1"/>
  <c r="O867" i="2"/>
  <c r="S867" i="2"/>
  <c r="I872" i="3" l="1"/>
  <c r="J871" i="3"/>
  <c r="L870" i="3"/>
  <c r="K870" i="3"/>
  <c r="M870" i="3" s="1"/>
  <c r="O868" i="2"/>
  <c r="P868" i="2"/>
  <c r="Q868" i="2" s="1"/>
  <c r="E870" i="2"/>
  <c r="M869" i="2"/>
  <c r="N869" i="2" s="1"/>
  <c r="L871" i="3" l="1"/>
  <c r="K871" i="3"/>
  <c r="M871" i="3" s="1"/>
  <c r="J872" i="3"/>
  <c r="I873" i="3"/>
  <c r="O869" i="2"/>
  <c r="P869" i="2"/>
  <c r="Q869" i="2" s="1"/>
  <c r="S869" i="2"/>
  <c r="M870" i="2"/>
  <c r="N870" i="2" s="1"/>
  <c r="S870" i="2" s="1"/>
  <c r="E871" i="2"/>
  <c r="K872" i="3" l="1"/>
  <c r="M872" i="3" s="1"/>
  <c r="L872" i="3"/>
  <c r="I874" i="3"/>
  <c r="J873" i="3"/>
  <c r="M871" i="2"/>
  <c r="N871" i="2" s="1"/>
  <c r="S871" i="2" s="1"/>
  <c r="E872" i="2"/>
  <c r="O870" i="2"/>
  <c r="P870" i="2"/>
  <c r="Q870" i="2" s="1"/>
  <c r="L873" i="3" l="1"/>
  <c r="K873" i="3"/>
  <c r="M873" i="3" s="1"/>
  <c r="J874" i="3"/>
  <c r="I875" i="3"/>
  <c r="M872" i="2"/>
  <c r="N872" i="2" s="1"/>
  <c r="S872" i="2" s="1"/>
  <c r="E873" i="2"/>
  <c r="P871" i="2"/>
  <c r="Q871" i="2" s="1"/>
  <c r="O871" i="2"/>
  <c r="I876" i="3" l="1"/>
  <c r="J875" i="3"/>
  <c r="K874" i="3"/>
  <c r="M874" i="3" s="1"/>
  <c r="L874" i="3"/>
  <c r="M873" i="2"/>
  <c r="N873" i="2" s="1"/>
  <c r="S873" i="2" s="1"/>
  <c r="E874" i="2"/>
  <c r="P872" i="2"/>
  <c r="Q872" i="2" s="1"/>
  <c r="O872" i="2"/>
  <c r="L875" i="3" l="1"/>
  <c r="K875" i="3"/>
  <c r="M875" i="3" s="1"/>
  <c r="J876" i="3"/>
  <c r="I877" i="3"/>
  <c r="E875" i="2"/>
  <c r="M874" i="2"/>
  <c r="N874" i="2" s="1"/>
  <c r="S874" i="2" s="1"/>
  <c r="P873" i="2"/>
  <c r="Q873" i="2" s="1"/>
  <c r="O873" i="2"/>
  <c r="J877" i="3" l="1"/>
  <c r="I878" i="3"/>
  <c r="L876" i="3"/>
  <c r="K876" i="3"/>
  <c r="M876" i="3" s="1"/>
  <c r="P874" i="2"/>
  <c r="Q874" i="2" s="1"/>
  <c r="O874" i="2"/>
  <c r="M875" i="2"/>
  <c r="N875" i="2" s="1"/>
  <c r="E876" i="2"/>
  <c r="I879" i="3" l="1"/>
  <c r="J878" i="3"/>
  <c r="L877" i="3"/>
  <c r="K877" i="3"/>
  <c r="M877" i="3" s="1"/>
  <c r="M876" i="2"/>
  <c r="N876" i="2" s="1"/>
  <c r="S876" i="2" s="1"/>
  <c r="E877" i="2"/>
  <c r="P875" i="2"/>
  <c r="Q875" i="2" s="1"/>
  <c r="O875" i="2"/>
  <c r="S875" i="2"/>
  <c r="L878" i="3" l="1"/>
  <c r="K878" i="3"/>
  <c r="M878" i="3" s="1"/>
  <c r="I880" i="3"/>
  <c r="J879" i="3"/>
  <c r="E878" i="2"/>
  <c r="M877" i="2"/>
  <c r="N877" i="2" s="1"/>
  <c r="S877" i="2" s="1"/>
  <c r="P876" i="2"/>
  <c r="Q876" i="2" s="1"/>
  <c r="O876" i="2"/>
  <c r="J880" i="3" l="1"/>
  <c r="I881" i="3"/>
  <c r="L879" i="3"/>
  <c r="K879" i="3"/>
  <c r="M879" i="3" s="1"/>
  <c r="P877" i="2"/>
  <c r="Q877" i="2" s="1"/>
  <c r="O877" i="2"/>
  <c r="M878" i="2"/>
  <c r="N878" i="2" s="1"/>
  <c r="E879" i="2"/>
  <c r="I882" i="3" l="1"/>
  <c r="J881" i="3"/>
  <c r="K880" i="3"/>
  <c r="M880" i="3" s="1"/>
  <c r="L880" i="3"/>
  <c r="O878" i="2"/>
  <c r="P878" i="2"/>
  <c r="Q878" i="2" s="1"/>
  <c r="M879" i="2"/>
  <c r="N879" i="2" s="1"/>
  <c r="S879" i="2" s="1"/>
  <c r="E880" i="2"/>
  <c r="S878" i="2"/>
  <c r="L881" i="3" l="1"/>
  <c r="K881" i="3"/>
  <c r="M881" i="3" s="1"/>
  <c r="J882" i="3"/>
  <c r="I883" i="3"/>
  <c r="M880" i="2"/>
  <c r="N880" i="2" s="1"/>
  <c r="S880" i="2" s="1"/>
  <c r="E881" i="2"/>
  <c r="P879" i="2"/>
  <c r="Q879" i="2" s="1"/>
  <c r="O879" i="2"/>
  <c r="I884" i="3" l="1"/>
  <c r="J883" i="3"/>
  <c r="K882" i="3"/>
  <c r="M882" i="3" s="1"/>
  <c r="L882" i="3"/>
  <c r="M881" i="2"/>
  <c r="N881" i="2" s="1"/>
  <c r="S881" i="2" s="1"/>
  <c r="E882" i="2"/>
  <c r="P880" i="2"/>
  <c r="Q880" i="2" s="1"/>
  <c r="O880" i="2"/>
  <c r="L883" i="3" l="1"/>
  <c r="K883" i="3"/>
  <c r="M883" i="3" s="1"/>
  <c r="I885" i="3"/>
  <c r="J884" i="3"/>
  <c r="E883" i="2"/>
  <c r="M882" i="2"/>
  <c r="N882" i="2" s="1"/>
  <c r="S882" i="2" s="1"/>
  <c r="P881" i="2"/>
  <c r="Q881" i="2" s="1"/>
  <c r="O881" i="2"/>
  <c r="K884" i="3" l="1"/>
  <c r="M884" i="3" s="1"/>
  <c r="L884" i="3"/>
  <c r="J885" i="3"/>
  <c r="I886" i="3"/>
  <c r="P882" i="2"/>
  <c r="Q882" i="2" s="1"/>
  <c r="O882" i="2"/>
  <c r="M883" i="2"/>
  <c r="N883" i="2" s="1"/>
  <c r="E884" i="2"/>
  <c r="J886" i="3" l="1"/>
  <c r="I887" i="3"/>
  <c r="L885" i="3"/>
  <c r="K885" i="3"/>
  <c r="M885" i="3" s="1"/>
  <c r="M884" i="2"/>
  <c r="N884" i="2" s="1"/>
  <c r="S884" i="2" s="1"/>
  <c r="E885" i="2"/>
  <c r="P883" i="2"/>
  <c r="Q883" i="2" s="1"/>
  <c r="O883" i="2"/>
  <c r="S883" i="2"/>
  <c r="I888" i="3" l="1"/>
  <c r="J887" i="3"/>
  <c r="L886" i="3"/>
  <c r="K886" i="3"/>
  <c r="M886" i="3" s="1"/>
  <c r="E886" i="2"/>
  <c r="M885" i="2"/>
  <c r="N885" i="2" s="1"/>
  <c r="S885" i="2" s="1"/>
  <c r="P884" i="2"/>
  <c r="Q884" i="2" s="1"/>
  <c r="O884" i="2"/>
  <c r="L887" i="3" l="1"/>
  <c r="K887" i="3"/>
  <c r="M887" i="3" s="1"/>
  <c r="J888" i="3"/>
  <c r="I889" i="3"/>
  <c r="P885" i="2"/>
  <c r="Q885" i="2" s="1"/>
  <c r="O885" i="2"/>
  <c r="M886" i="2"/>
  <c r="N886" i="2" s="1"/>
  <c r="E887" i="2"/>
  <c r="I890" i="3" l="1"/>
  <c r="J889" i="3"/>
  <c r="K888" i="3"/>
  <c r="M888" i="3" s="1"/>
  <c r="L888" i="3"/>
  <c r="M887" i="2"/>
  <c r="N887" i="2" s="1"/>
  <c r="S887" i="2" s="1"/>
  <c r="E888" i="2"/>
  <c r="O886" i="2"/>
  <c r="P886" i="2"/>
  <c r="Q886" i="2" s="1"/>
  <c r="S886" i="2"/>
  <c r="L889" i="3" l="1"/>
  <c r="K889" i="3"/>
  <c r="M889" i="3" s="1"/>
  <c r="J890" i="3"/>
  <c r="I891" i="3"/>
  <c r="M888" i="2"/>
  <c r="N888" i="2" s="1"/>
  <c r="S888" i="2" s="1"/>
  <c r="E889" i="2"/>
  <c r="P887" i="2"/>
  <c r="Q887" i="2" s="1"/>
  <c r="O887" i="2"/>
  <c r="I892" i="3" l="1"/>
  <c r="J891" i="3"/>
  <c r="L890" i="3"/>
  <c r="K890" i="3"/>
  <c r="M890" i="3" s="1"/>
  <c r="M889" i="2"/>
  <c r="N889" i="2" s="1"/>
  <c r="S889" i="2" s="1"/>
  <c r="E890" i="2"/>
  <c r="P888" i="2"/>
  <c r="Q888" i="2" s="1"/>
  <c r="O888" i="2"/>
  <c r="L891" i="3" l="1"/>
  <c r="K891" i="3"/>
  <c r="M891" i="3" s="1"/>
  <c r="I893" i="3"/>
  <c r="J892" i="3"/>
  <c r="M890" i="2"/>
  <c r="N890" i="2" s="1"/>
  <c r="S890" i="2" s="1"/>
  <c r="E891" i="2"/>
  <c r="P889" i="2"/>
  <c r="Q889" i="2" s="1"/>
  <c r="O889" i="2"/>
  <c r="L892" i="3" l="1"/>
  <c r="K892" i="3"/>
  <c r="M892" i="3" s="1"/>
  <c r="J893" i="3"/>
  <c r="I894" i="3"/>
  <c r="M891" i="2"/>
  <c r="N891" i="2" s="1"/>
  <c r="S891" i="2" s="1"/>
  <c r="E892" i="2"/>
  <c r="P890" i="2"/>
  <c r="Q890" i="2" s="1"/>
  <c r="O890" i="2"/>
  <c r="I895" i="3" l="1"/>
  <c r="J894" i="3"/>
  <c r="L893" i="3"/>
  <c r="K893" i="3"/>
  <c r="M893" i="3" s="1"/>
  <c r="M892" i="2"/>
  <c r="N892" i="2" s="1"/>
  <c r="S892" i="2" s="1"/>
  <c r="E893" i="2"/>
  <c r="P891" i="2"/>
  <c r="Q891" i="2" s="1"/>
  <c r="O891" i="2"/>
  <c r="L894" i="3" l="1"/>
  <c r="K894" i="3"/>
  <c r="M894" i="3" s="1"/>
  <c r="J895" i="3"/>
  <c r="I896" i="3"/>
  <c r="E894" i="2"/>
  <c r="M893" i="2"/>
  <c r="N893" i="2" s="1"/>
  <c r="S893" i="2" s="1"/>
  <c r="P892" i="2"/>
  <c r="Q892" i="2" s="1"/>
  <c r="O892" i="2"/>
  <c r="J896" i="3" l="1"/>
  <c r="I897" i="3"/>
  <c r="L895" i="3"/>
  <c r="K895" i="3"/>
  <c r="M895" i="3" s="1"/>
  <c r="P893" i="2"/>
  <c r="Q893" i="2" s="1"/>
  <c r="O893" i="2"/>
  <c r="M894" i="2"/>
  <c r="N894" i="2" s="1"/>
  <c r="E895" i="2"/>
  <c r="K896" i="3" l="1"/>
  <c r="M896" i="3" s="1"/>
  <c r="L896" i="3"/>
  <c r="I898" i="3"/>
  <c r="J897" i="3"/>
  <c r="O894" i="2"/>
  <c r="P894" i="2"/>
  <c r="Q894" i="2" s="1"/>
  <c r="M895" i="2"/>
  <c r="N895" i="2" s="1"/>
  <c r="S895" i="2" s="1"/>
  <c r="E896" i="2"/>
  <c r="S894" i="2"/>
  <c r="K897" i="3" l="1"/>
  <c r="M897" i="3" s="1"/>
  <c r="L897" i="3"/>
  <c r="I899" i="3"/>
  <c r="J898" i="3"/>
  <c r="M896" i="2"/>
  <c r="N896" i="2" s="1"/>
  <c r="S896" i="2" s="1"/>
  <c r="E897" i="2"/>
  <c r="P895" i="2"/>
  <c r="Q895" i="2" s="1"/>
  <c r="O895" i="2"/>
  <c r="L898" i="3" l="1"/>
  <c r="K898" i="3"/>
  <c r="M898" i="3" s="1"/>
  <c r="I900" i="3"/>
  <c r="J899" i="3"/>
  <c r="M897" i="2"/>
  <c r="N897" i="2" s="1"/>
  <c r="S897" i="2" s="1"/>
  <c r="E898" i="2"/>
  <c r="P896" i="2"/>
  <c r="Q896" i="2" s="1"/>
  <c r="O896" i="2"/>
  <c r="L899" i="3" l="1"/>
  <c r="K899" i="3"/>
  <c r="M899" i="3" s="1"/>
  <c r="I901" i="3"/>
  <c r="J900" i="3"/>
  <c r="E899" i="2"/>
  <c r="M898" i="2"/>
  <c r="N898" i="2" s="1"/>
  <c r="S898" i="2" s="1"/>
  <c r="P897" i="2"/>
  <c r="Q897" i="2" s="1"/>
  <c r="O897" i="2"/>
  <c r="L900" i="3" l="1"/>
  <c r="K900" i="3"/>
  <c r="M900" i="3" s="1"/>
  <c r="J901" i="3"/>
  <c r="I902" i="3"/>
  <c r="P898" i="2"/>
  <c r="Q898" i="2" s="1"/>
  <c r="O898" i="2"/>
  <c r="M899" i="2"/>
  <c r="N899" i="2" s="1"/>
  <c r="E900" i="2"/>
  <c r="J902" i="3" l="1"/>
  <c r="I903" i="3"/>
  <c r="L901" i="3"/>
  <c r="K901" i="3"/>
  <c r="M901" i="3" s="1"/>
  <c r="M900" i="2"/>
  <c r="N900" i="2" s="1"/>
  <c r="S900" i="2" s="1"/>
  <c r="E901" i="2"/>
  <c r="P899" i="2"/>
  <c r="Q899" i="2" s="1"/>
  <c r="O899" i="2"/>
  <c r="S899" i="2"/>
  <c r="I904" i="3" l="1"/>
  <c r="J903" i="3"/>
  <c r="L902" i="3"/>
  <c r="K902" i="3"/>
  <c r="M902" i="3" s="1"/>
  <c r="E902" i="2"/>
  <c r="M901" i="2"/>
  <c r="N901" i="2" s="1"/>
  <c r="S901" i="2" s="1"/>
  <c r="P900" i="2"/>
  <c r="Q900" i="2" s="1"/>
  <c r="O900" i="2"/>
  <c r="L903" i="3" l="1"/>
  <c r="K903" i="3"/>
  <c r="M903" i="3" s="1"/>
  <c r="J904" i="3"/>
  <c r="I905" i="3"/>
  <c r="P901" i="2"/>
  <c r="Q901" i="2" s="1"/>
  <c r="O901" i="2"/>
  <c r="M902" i="2"/>
  <c r="N902" i="2" s="1"/>
  <c r="E903" i="2"/>
  <c r="I906" i="3" l="1"/>
  <c r="J905" i="3"/>
  <c r="K904" i="3"/>
  <c r="M904" i="3" s="1"/>
  <c r="L904" i="3"/>
  <c r="M903" i="2"/>
  <c r="N903" i="2" s="1"/>
  <c r="S903" i="2" s="1"/>
  <c r="E904" i="2"/>
  <c r="O902" i="2"/>
  <c r="P902" i="2"/>
  <c r="Q902" i="2" s="1"/>
  <c r="S902" i="2"/>
  <c r="K905" i="3" l="1"/>
  <c r="M905" i="3" s="1"/>
  <c r="L905" i="3"/>
  <c r="I907" i="3"/>
  <c r="J906" i="3"/>
  <c r="M904" i="2"/>
  <c r="N904" i="2" s="1"/>
  <c r="S904" i="2" s="1"/>
  <c r="E905" i="2"/>
  <c r="P903" i="2"/>
  <c r="Q903" i="2" s="1"/>
  <c r="O903" i="2"/>
  <c r="L906" i="3" l="1"/>
  <c r="K906" i="3"/>
  <c r="M906" i="3" s="1"/>
  <c r="I908" i="3"/>
  <c r="J907" i="3"/>
  <c r="M905" i="2"/>
  <c r="N905" i="2" s="1"/>
  <c r="S905" i="2" s="1"/>
  <c r="E906" i="2"/>
  <c r="P904" i="2"/>
  <c r="Q904" i="2" s="1"/>
  <c r="O904" i="2"/>
  <c r="L907" i="3" l="1"/>
  <c r="K907" i="3"/>
  <c r="M907" i="3" s="1"/>
  <c r="I909" i="3"/>
  <c r="J908" i="3"/>
  <c r="E907" i="2"/>
  <c r="M906" i="2"/>
  <c r="N906" i="2" s="1"/>
  <c r="S906" i="2" s="1"/>
  <c r="P905" i="2"/>
  <c r="Q905" i="2" s="1"/>
  <c r="O905" i="2"/>
  <c r="L908" i="3" l="1"/>
  <c r="K908" i="3"/>
  <c r="M908" i="3" s="1"/>
  <c r="J909" i="3"/>
  <c r="I910" i="3"/>
  <c r="P906" i="2"/>
  <c r="Q906" i="2" s="1"/>
  <c r="O906" i="2"/>
  <c r="M907" i="2"/>
  <c r="N907" i="2" s="1"/>
  <c r="E908" i="2"/>
  <c r="J910" i="3" l="1"/>
  <c r="I911" i="3"/>
  <c r="L909" i="3"/>
  <c r="K909" i="3"/>
  <c r="M909" i="3" s="1"/>
  <c r="P907" i="2"/>
  <c r="Q907" i="2" s="1"/>
  <c r="O907" i="2"/>
  <c r="M908" i="2"/>
  <c r="N908" i="2" s="1"/>
  <c r="E909" i="2"/>
  <c r="S907" i="2"/>
  <c r="I912" i="3" l="1"/>
  <c r="J911" i="3"/>
  <c r="L910" i="3"/>
  <c r="K910" i="3"/>
  <c r="M910" i="3" s="1"/>
  <c r="P908" i="2"/>
  <c r="Q908" i="2" s="1"/>
  <c r="O908" i="2"/>
  <c r="S908" i="2"/>
  <c r="E910" i="2"/>
  <c r="M909" i="2"/>
  <c r="N909" i="2" s="1"/>
  <c r="L911" i="3" l="1"/>
  <c r="K911" i="3"/>
  <c r="M911" i="3" s="1"/>
  <c r="J912" i="3"/>
  <c r="I913" i="3"/>
  <c r="P909" i="2"/>
  <c r="Q909" i="2" s="1"/>
  <c r="O909" i="2"/>
  <c r="M910" i="2"/>
  <c r="N910" i="2" s="1"/>
  <c r="E911" i="2"/>
  <c r="S909" i="2"/>
  <c r="K912" i="3" l="1"/>
  <c r="M912" i="3" s="1"/>
  <c r="L912" i="3"/>
  <c r="I914" i="3"/>
  <c r="J913" i="3"/>
  <c r="M911" i="2"/>
  <c r="N911" i="2" s="1"/>
  <c r="S911" i="2" s="1"/>
  <c r="E912" i="2"/>
  <c r="O910" i="2"/>
  <c r="P910" i="2"/>
  <c r="Q910" i="2" s="1"/>
  <c r="S910" i="2"/>
  <c r="K913" i="3" l="1"/>
  <c r="M913" i="3" s="1"/>
  <c r="L913" i="3"/>
  <c r="I915" i="3"/>
  <c r="J914" i="3"/>
  <c r="M912" i="2"/>
  <c r="N912" i="2" s="1"/>
  <c r="S912" i="2" s="1"/>
  <c r="E913" i="2"/>
  <c r="P911" i="2"/>
  <c r="Q911" i="2" s="1"/>
  <c r="O911" i="2"/>
  <c r="L914" i="3" l="1"/>
  <c r="K914" i="3"/>
  <c r="M914" i="3" s="1"/>
  <c r="J915" i="3"/>
  <c r="I916" i="3"/>
  <c r="M913" i="2"/>
  <c r="N913" i="2" s="1"/>
  <c r="S913" i="2" s="1"/>
  <c r="E914" i="2"/>
  <c r="P912" i="2"/>
  <c r="Q912" i="2" s="1"/>
  <c r="O912" i="2"/>
  <c r="L915" i="3" l="1"/>
  <c r="K915" i="3"/>
  <c r="M915" i="3" s="1"/>
  <c r="I917" i="3"/>
  <c r="J916" i="3"/>
  <c r="E915" i="2"/>
  <c r="M914" i="2"/>
  <c r="N914" i="2" s="1"/>
  <c r="S914" i="2" s="1"/>
  <c r="P913" i="2"/>
  <c r="Q913" i="2" s="1"/>
  <c r="O913" i="2"/>
  <c r="L916" i="3" l="1"/>
  <c r="K916" i="3"/>
  <c r="M916" i="3" s="1"/>
  <c r="J917" i="3"/>
  <c r="I918" i="3"/>
  <c r="P914" i="2"/>
  <c r="Q914" i="2" s="1"/>
  <c r="O914" i="2"/>
  <c r="M915" i="2"/>
  <c r="N915" i="2" s="1"/>
  <c r="E916" i="2"/>
  <c r="L917" i="3" l="1"/>
  <c r="K917" i="3"/>
  <c r="M917" i="3" s="1"/>
  <c r="J918" i="3"/>
  <c r="I919" i="3"/>
  <c r="M916" i="2"/>
  <c r="N916" i="2" s="1"/>
  <c r="S916" i="2" s="1"/>
  <c r="E917" i="2"/>
  <c r="P915" i="2"/>
  <c r="Q915" i="2" s="1"/>
  <c r="O915" i="2"/>
  <c r="S915" i="2"/>
  <c r="I920" i="3" l="1"/>
  <c r="J919" i="3"/>
  <c r="L918" i="3"/>
  <c r="K918" i="3"/>
  <c r="M918" i="3" s="1"/>
  <c r="E918" i="2"/>
  <c r="M917" i="2"/>
  <c r="N917" i="2" s="1"/>
  <c r="S917" i="2" s="1"/>
  <c r="P916" i="2"/>
  <c r="Q916" i="2" s="1"/>
  <c r="O916" i="2"/>
  <c r="L919" i="3" l="1"/>
  <c r="K919" i="3"/>
  <c r="M919" i="3" s="1"/>
  <c r="J920" i="3"/>
  <c r="I921" i="3"/>
  <c r="P917" i="2"/>
  <c r="Q917" i="2" s="1"/>
  <c r="O917" i="2"/>
  <c r="M918" i="2"/>
  <c r="N918" i="2" s="1"/>
  <c r="E919" i="2"/>
  <c r="I922" i="3" l="1"/>
  <c r="J921" i="3"/>
  <c r="K920" i="3"/>
  <c r="M920" i="3" s="1"/>
  <c r="L920" i="3"/>
  <c r="O918" i="2"/>
  <c r="P918" i="2"/>
  <c r="Q918" i="2" s="1"/>
  <c r="M919" i="2"/>
  <c r="N919" i="2" s="1"/>
  <c r="S919" i="2" s="1"/>
  <c r="E920" i="2"/>
  <c r="S918" i="2"/>
  <c r="K921" i="3" l="1"/>
  <c r="M921" i="3" s="1"/>
  <c r="L921" i="3"/>
  <c r="I923" i="3"/>
  <c r="J922" i="3"/>
  <c r="M920" i="2"/>
  <c r="N920" i="2" s="1"/>
  <c r="S920" i="2" s="1"/>
  <c r="E921" i="2"/>
  <c r="P919" i="2"/>
  <c r="Q919" i="2" s="1"/>
  <c r="O919" i="2"/>
  <c r="L922" i="3" l="1"/>
  <c r="K922" i="3"/>
  <c r="M922" i="3" s="1"/>
  <c r="J923" i="3"/>
  <c r="I924" i="3"/>
  <c r="M921" i="2"/>
  <c r="N921" i="2" s="1"/>
  <c r="S921" i="2" s="1"/>
  <c r="E922" i="2"/>
  <c r="P920" i="2"/>
  <c r="Q920" i="2" s="1"/>
  <c r="O920" i="2"/>
  <c r="I925" i="3" l="1"/>
  <c r="J924" i="3"/>
  <c r="L923" i="3"/>
  <c r="K923" i="3"/>
  <c r="M923" i="3" s="1"/>
  <c r="M922" i="2"/>
  <c r="N922" i="2" s="1"/>
  <c r="S922" i="2" s="1"/>
  <c r="E923" i="2"/>
  <c r="P921" i="2"/>
  <c r="Q921" i="2" s="1"/>
  <c r="O921" i="2"/>
  <c r="L924" i="3" l="1"/>
  <c r="K924" i="3"/>
  <c r="M924" i="3" s="1"/>
  <c r="J925" i="3"/>
  <c r="I926" i="3"/>
  <c r="M923" i="2"/>
  <c r="N923" i="2" s="1"/>
  <c r="S923" i="2" s="1"/>
  <c r="E924" i="2"/>
  <c r="P922" i="2"/>
  <c r="Q922" i="2" s="1"/>
  <c r="O922" i="2"/>
  <c r="L925" i="3" l="1"/>
  <c r="K925" i="3"/>
  <c r="M925" i="3" s="1"/>
  <c r="J926" i="3"/>
  <c r="I927" i="3"/>
  <c r="M924" i="2"/>
  <c r="N924" i="2" s="1"/>
  <c r="S924" i="2" s="1"/>
  <c r="E925" i="2"/>
  <c r="P923" i="2"/>
  <c r="Q923" i="2" s="1"/>
  <c r="O923" i="2"/>
  <c r="L926" i="3" l="1"/>
  <c r="K926" i="3"/>
  <c r="M926" i="3" s="1"/>
  <c r="I928" i="3"/>
  <c r="J927" i="3"/>
  <c r="E926" i="2"/>
  <c r="M925" i="2"/>
  <c r="N925" i="2" s="1"/>
  <c r="S925" i="2" s="1"/>
  <c r="P924" i="2"/>
  <c r="Q924" i="2" s="1"/>
  <c r="O924" i="2"/>
  <c r="J928" i="3" l="1"/>
  <c r="I929" i="3"/>
  <c r="L927" i="3"/>
  <c r="K927" i="3"/>
  <c r="M927" i="3" s="1"/>
  <c r="P925" i="2"/>
  <c r="Q925" i="2" s="1"/>
  <c r="O925" i="2"/>
  <c r="M926" i="2"/>
  <c r="N926" i="2" s="1"/>
  <c r="E927" i="2"/>
  <c r="I930" i="3" l="1"/>
  <c r="J929" i="3"/>
  <c r="L928" i="3"/>
  <c r="K928" i="3"/>
  <c r="M928" i="3" s="1"/>
  <c r="O926" i="2"/>
  <c r="P926" i="2"/>
  <c r="Q926" i="2" s="1"/>
  <c r="M927" i="2"/>
  <c r="N927" i="2" s="1"/>
  <c r="S927" i="2" s="1"/>
  <c r="E928" i="2"/>
  <c r="S926" i="2"/>
  <c r="K929" i="3" l="1"/>
  <c r="M929" i="3" s="1"/>
  <c r="L929" i="3"/>
  <c r="J930" i="3"/>
  <c r="I931" i="3"/>
  <c r="M928" i="2"/>
  <c r="N928" i="2" s="1"/>
  <c r="S928" i="2" s="1"/>
  <c r="E929" i="2"/>
  <c r="P927" i="2"/>
  <c r="Q927" i="2" s="1"/>
  <c r="O927" i="2"/>
  <c r="I932" i="3" l="1"/>
  <c r="J931" i="3"/>
  <c r="K930" i="3"/>
  <c r="M930" i="3" s="1"/>
  <c r="L930" i="3"/>
  <c r="M929" i="2"/>
  <c r="N929" i="2" s="1"/>
  <c r="S929" i="2" s="1"/>
  <c r="E930" i="2"/>
  <c r="P928" i="2"/>
  <c r="Q928" i="2" s="1"/>
  <c r="O928" i="2"/>
  <c r="L931" i="3" l="1"/>
  <c r="K931" i="3"/>
  <c r="M931" i="3" s="1"/>
  <c r="I933" i="3"/>
  <c r="J932" i="3"/>
  <c r="E931" i="2"/>
  <c r="M930" i="2"/>
  <c r="N930" i="2" s="1"/>
  <c r="S930" i="2" s="1"/>
  <c r="P929" i="2"/>
  <c r="Q929" i="2" s="1"/>
  <c r="O929" i="2"/>
  <c r="J933" i="3" l="1"/>
  <c r="I934" i="3"/>
  <c r="L932" i="3"/>
  <c r="K932" i="3"/>
  <c r="M932" i="3" s="1"/>
  <c r="P930" i="2"/>
  <c r="Q930" i="2" s="1"/>
  <c r="O930" i="2"/>
  <c r="M931" i="2"/>
  <c r="N931" i="2" s="1"/>
  <c r="E932" i="2"/>
  <c r="I935" i="3" l="1"/>
  <c r="J934" i="3"/>
  <c r="L933" i="3"/>
  <c r="K933" i="3"/>
  <c r="M933" i="3" s="1"/>
  <c r="P931" i="2"/>
  <c r="Q931" i="2" s="1"/>
  <c r="O931" i="2"/>
  <c r="M932" i="2"/>
  <c r="N932" i="2" s="1"/>
  <c r="E933" i="2"/>
  <c r="S931" i="2"/>
  <c r="L934" i="3" l="1"/>
  <c r="K934" i="3"/>
  <c r="M934" i="3" s="1"/>
  <c r="J935" i="3"/>
  <c r="I936" i="3"/>
  <c r="P932" i="2"/>
  <c r="Q932" i="2" s="1"/>
  <c r="O932" i="2"/>
  <c r="S932" i="2"/>
  <c r="E934" i="2"/>
  <c r="M933" i="2"/>
  <c r="N933" i="2" s="1"/>
  <c r="J936" i="3" l="1"/>
  <c r="I937" i="3"/>
  <c r="L935" i="3"/>
  <c r="K935" i="3"/>
  <c r="M935" i="3" s="1"/>
  <c r="P933" i="2"/>
  <c r="Q933" i="2" s="1"/>
  <c r="O933" i="2"/>
  <c r="M934" i="2"/>
  <c r="N934" i="2" s="1"/>
  <c r="E935" i="2"/>
  <c r="S933" i="2"/>
  <c r="I938" i="3" l="1"/>
  <c r="J937" i="3"/>
  <c r="L936" i="3"/>
  <c r="K936" i="3"/>
  <c r="M936" i="3" s="1"/>
  <c r="O934" i="2"/>
  <c r="P934" i="2"/>
  <c r="Q934" i="2" s="1"/>
  <c r="M935" i="2"/>
  <c r="N935" i="2" s="1"/>
  <c r="S935" i="2" s="1"/>
  <c r="E936" i="2"/>
  <c r="S934" i="2"/>
  <c r="J938" i="3" l="1"/>
  <c r="I939" i="3"/>
  <c r="L937" i="3"/>
  <c r="K937" i="3"/>
  <c r="M937" i="3" s="1"/>
  <c r="M936" i="2"/>
  <c r="N936" i="2" s="1"/>
  <c r="S936" i="2" s="1"/>
  <c r="E937" i="2"/>
  <c r="P935" i="2"/>
  <c r="Q935" i="2" s="1"/>
  <c r="O935" i="2"/>
  <c r="I940" i="3" l="1"/>
  <c r="J939" i="3"/>
  <c r="K938" i="3"/>
  <c r="M938" i="3" s="1"/>
  <c r="L938" i="3"/>
  <c r="M937" i="2"/>
  <c r="N937" i="2" s="1"/>
  <c r="S937" i="2" s="1"/>
  <c r="E938" i="2"/>
  <c r="P936" i="2"/>
  <c r="Q936" i="2" s="1"/>
  <c r="O936" i="2"/>
  <c r="L939" i="3" l="1"/>
  <c r="K939" i="3"/>
  <c r="M939" i="3" s="1"/>
  <c r="I941" i="3"/>
  <c r="J940" i="3"/>
  <c r="E939" i="2"/>
  <c r="M938" i="2"/>
  <c r="N938" i="2" s="1"/>
  <c r="S938" i="2" s="1"/>
  <c r="P937" i="2"/>
  <c r="Q937" i="2" s="1"/>
  <c r="O937" i="2"/>
  <c r="L940" i="3" l="1"/>
  <c r="K940" i="3"/>
  <c r="M940" i="3" s="1"/>
  <c r="J941" i="3"/>
  <c r="I942" i="3"/>
  <c r="P938" i="2"/>
  <c r="Q938" i="2" s="1"/>
  <c r="O938" i="2"/>
  <c r="M939" i="2"/>
  <c r="N939" i="2" s="1"/>
  <c r="E940" i="2"/>
  <c r="L941" i="3" l="1"/>
  <c r="K941" i="3"/>
  <c r="M941" i="3" s="1"/>
  <c r="I943" i="3"/>
  <c r="J942" i="3"/>
  <c r="E941" i="2"/>
  <c r="M940" i="2"/>
  <c r="N940" i="2" s="1"/>
  <c r="S940" i="2" s="1"/>
  <c r="P939" i="2"/>
  <c r="Q939" i="2" s="1"/>
  <c r="O939" i="2"/>
  <c r="S939" i="2"/>
  <c r="L942" i="3" l="1"/>
  <c r="K942" i="3"/>
  <c r="M942" i="3" s="1"/>
  <c r="J943" i="3"/>
  <c r="I944" i="3"/>
  <c r="P940" i="2"/>
  <c r="Q940" i="2" s="1"/>
  <c r="O940" i="2"/>
  <c r="E942" i="2"/>
  <c r="M941" i="2"/>
  <c r="N941" i="2" s="1"/>
  <c r="J944" i="3" l="1"/>
  <c r="I945" i="3"/>
  <c r="L943" i="3"/>
  <c r="K943" i="3"/>
  <c r="M943" i="3" s="1"/>
  <c r="O941" i="2"/>
  <c r="P941" i="2"/>
  <c r="Q941" i="2" s="1"/>
  <c r="M942" i="2"/>
  <c r="N942" i="2" s="1"/>
  <c r="E943" i="2"/>
  <c r="S941" i="2"/>
  <c r="I946" i="3" l="1"/>
  <c r="J945" i="3"/>
  <c r="L944" i="3"/>
  <c r="K944" i="3"/>
  <c r="M944" i="3" s="1"/>
  <c r="O942" i="2"/>
  <c r="P942" i="2"/>
  <c r="Q942" i="2" s="1"/>
  <c r="S942" i="2"/>
  <c r="M943" i="2"/>
  <c r="N943" i="2" s="1"/>
  <c r="S943" i="2" s="1"/>
  <c r="E944" i="2"/>
  <c r="L945" i="3" l="1"/>
  <c r="K945" i="3"/>
  <c r="M945" i="3" s="1"/>
  <c r="J946" i="3"/>
  <c r="I947" i="3"/>
  <c r="M944" i="2"/>
  <c r="N944" i="2" s="1"/>
  <c r="S944" i="2" s="1"/>
  <c r="E945" i="2"/>
  <c r="O943" i="2"/>
  <c r="P943" i="2"/>
  <c r="Q943" i="2" s="1"/>
  <c r="K946" i="3" l="1"/>
  <c r="M946" i="3" s="1"/>
  <c r="L946" i="3"/>
  <c r="I948" i="3"/>
  <c r="J947" i="3"/>
  <c r="E946" i="2"/>
  <c r="M945" i="2"/>
  <c r="N945" i="2" s="1"/>
  <c r="S945" i="2" s="1"/>
  <c r="P944" i="2"/>
  <c r="Q944" i="2" s="1"/>
  <c r="O944" i="2"/>
  <c r="L947" i="3" l="1"/>
  <c r="K947" i="3"/>
  <c r="M947" i="3" s="1"/>
  <c r="I949" i="3"/>
  <c r="J948" i="3"/>
  <c r="P945" i="2"/>
  <c r="Q945" i="2" s="1"/>
  <c r="O945" i="2"/>
  <c r="E947" i="2"/>
  <c r="M946" i="2"/>
  <c r="N946" i="2" s="1"/>
  <c r="L948" i="3" l="1"/>
  <c r="K948" i="3"/>
  <c r="M948" i="3" s="1"/>
  <c r="J949" i="3"/>
  <c r="I950" i="3"/>
  <c r="P946" i="2"/>
  <c r="Q946" i="2" s="1"/>
  <c r="O946" i="2"/>
  <c r="M947" i="2"/>
  <c r="N947" i="2" s="1"/>
  <c r="S947" i="2" s="1"/>
  <c r="E948" i="2"/>
  <c r="S946" i="2"/>
  <c r="I951" i="3" l="1"/>
  <c r="J950" i="3"/>
  <c r="L949" i="3"/>
  <c r="K949" i="3"/>
  <c r="M949" i="3" s="1"/>
  <c r="E949" i="2"/>
  <c r="M948" i="2"/>
  <c r="N948" i="2" s="1"/>
  <c r="S948" i="2" s="1"/>
  <c r="P947" i="2"/>
  <c r="Q947" i="2" s="1"/>
  <c r="O947" i="2"/>
  <c r="L950" i="3" l="1"/>
  <c r="K950" i="3"/>
  <c r="M950" i="3" s="1"/>
  <c r="J951" i="3"/>
  <c r="I952" i="3"/>
  <c r="P948" i="2"/>
  <c r="Q948" i="2" s="1"/>
  <c r="O948" i="2"/>
  <c r="E950" i="2"/>
  <c r="M949" i="2"/>
  <c r="N949" i="2" s="1"/>
  <c r="J952" i="3" l="1"/>
  <c r="I953" i="3"/>
  <c r="L951" i="3"/>
  <c r="K951" i="3"/>
  <c r="M951" i="3" s="1"/>
  <c r="E951" i="2"/>
  <c r="M950" i="2"/>
  <c r="N950" i="2" s="1"/>
  <c r="S950" i="2" s="1"/>
  <c r="O949" i="2"/>
  <c r="P949" i="2"/>
  <c r="Q949" i="2" s="1"/>
  <c r="S949" i="2"/>
  <c r="I954" i="3" l="1"/>
  <c r="J953" i="3"/>
  <c r="L952" i="3"/>
  <c r="K952" i="3"/>
  <c r="M952" i="3" s="1"/>
  <c r="O950" i="2"/>
  <c r="P950" i="2"/>
  <c r="Q950" i="2" s="1"/>
  <c r="M951" i="2"/>
  <c r="N951" i="2" s="1"/>
  <c r="E952" i="2"/>
  <c r="L953" i="3" l="1"/>
  <c r="K953" i="3"/>
  <c r="M953" i="3" s="1"/>
  <c r="J954" i="3"/>
  <c r="I955" i="3"/>
  <c r="P951" i="2"/>
  <c r="Q951" i="2" s="1"/>
  <c r="O951" i="2"/>
  <c r="S951" i="2"/>
  <c r="M952" i="2"/>
  <c r="N952" i="2" s="1"/>
  <c r="E953" i="2"/>
  <c r="I956" i="3" l="1"/>
  <c r="J955" i="3"/>
  <c r="K954" i="3"/>
  <c r="M954" i="3" s="1"/>
  <c r="L954" i="3"/>
  <c r="M953" i="2"/>
  <c r="N953" i="2" s="1"/>
  <c r="S953" i="2" s="1"/>
  <c r="E954" i="2"/>
  <c r="P952" i="2"/>
  <c r="Q952" i="2" s="1"/>
  <c r="O952" i="2"/>
  <c r="S952" i="2"/>
  <c r="L955" i="3" l="1"/>
  <c r="K955" i="3"/>
  <c r="M955" i="3" s="1"/>
  <c r="I957" i="3"/>
  <c r="J956" i="3"/>
  <c r="M954" i="2"/>
  <c r="N954" i="2" s="1"/>
  <c r="S954" i="2" s="1"/>
  <c r="E955" i="2"/>
  <c r="P953" i="2"/>
  <c r="Q953" i="2" s="1"/>
  <c r="O953" i="2"/>
  <c r="L956" i="3" l="1"/>
  <c r="K956" i="3"/>
  <c r="M956" i="3" s="1"/>
  <c r="J957" i="3"/>
  <c r="I958" i="3"/>
  <c r="M955" i="2"/>
  <c r="N955" i="2" s="1"/>
  <c r="S955" i="2" s="1"/>
  <c r="E956" i="2"/>
  <c r="P954" i="2"/>
  <c r="Q954" i="2" s="1"/>
  <c r="O954" i="2"/>
  <c r="I959" i="3" l="1"/>
  <c r="J958" i="3"/>
  <c r="L957" i="3"/>
  <c r="K957" i="3"/>
  <c r="M957" i="3" s="1"/>
  <c r="E957" i="2"/>
  <c r="M956" i="2"/>
  <c r="N956" i="2" s="1"/>
  <c r="S956" i="2" s="1"/>
  <c r="P955" i="2"/>
  <c r="Q955" i="2" s="1"/>
  <c r="O955" i="2"/>
  <c r="L958" i="3" l="1"/>
  <c r="K958" i="3"/>
  <c r="M958" i="3" s="1"/>
  <c r="J959" i="3"/>
  <c r="I960" i="3"/>
  <c r="P956" i="2"/>
  <c r="Q956" i="2" s="1"/>
  <c r="O956" i="2"/>
  <c r="E958" i="2"/>
  <c r="M957" i="2"/>
  <c r="N957" i="2" s="1"/>
  <c r="J960" i="3" l="1"/>
  <c r="I961" i="3"/>
  <c r="L959" i="3"/>
  <c r="K959" i="3"/>
  <c r="M959" i="3" s="1"/>
  <c r="O957" i="2"/>
  <c r="P957" i="2"/>
  <c r="Q957" i="2" s="1"/>
  <c r="M958" i="2"/>
  <c r="N958" i="2" s="1"/>
  <c r="S958" i="2" s="1"/>
  <c r="E959" i="2"/>
  <c r="S957" i="2"/>
  <c r="I962" i="3" l="1"/>
  <c r="J961" i="3"/>
  <c r="L960" i="3"/>
  <c r="K960" i="3"/>
  <c r="M960" i="3" s="1"/>
  <c r="M959" i="2"/>
  <c r="N959" i="2" s="1"/>
  <c r="S959" i="2" s="1"/>
  <c r="E960" i="2"/>
  <c r="O958" i="2"/>
  <c r="P958" i="2"/>
  <c r="Q958" i="2" s="1"/>
  <c r="L961" i="3" l="1"/>
  <c r="K961" i="3"/>
  <c r="M961" i="3" s="1"/>
  <c r="J962" i="3"/>
  <c r="I963" i="3"/>
  <c r="M960" i="2"/>
  <c r="N960" i="2" s="1"/>
  <c r="S960" i="2" s="1"/>
  <c r="E961" i="2"/>
  <c r="P959" i="2"/>
  <c r="Q959" i="2" s="1"/>
  <c r="O959" i="2"/>
  <c r="I964" i="3" l="1"/>
  <c r="J963" i="3"/>
  <c r="K962" i="3"/>
  <c r="M962" i="3" s="1"/>
  <c r="L962" i="3"/>
  <c r="M961" i="2"/>
  <c r="N961" i="2" s="1"/>
  <c r="S961" i="2" s="1"/>
  <c r="E962" i="2"/>
  <c r="P960" i="2"/>
  <c r="Q960" i="2" s="1"/>
  <c r="O960" i="2"/>
  <c r="L963" i="3" l="1"/>
  <c r="K963" i="3"/>
  <c r="M963" i="3" s="1"/>
  <c r="I965" i="3"/>
  <c r="J964" i="3"/>
  <c r="E963" i="2"/>
  <c r="M962" i="2"/>
  <c r="N962" i="2" s="1"/>
  <c r="S962" i="2" s="1"/>
  <c r="P961" i="2"/>
  <c r="Q961" i="2" s="1"/>
  <c r="O961" i="2"/>
  <c r="J965" i="3" l="1"/>
  <c r="I966" i="3"/>
  <c r="L964" i="3"/>
  <c r="K964" i="3"/>
  <c r="M964" i="3" s="1"/>
  <c r="P962" i="2"/>
  <c r="Q962" i="2" s="1"/>
  <c r="O962" i="2"/>
  <c r="M963" i="2"/>
  <c r="N963" i="2" s="1"/>
  <c r="E964" i="2"/>
  <c r="I967" i="3" l="1"/>
  <c r="J966" i="3"/>
  <c r="L965" i="3"/>
  <c r="K965" i="3"/>
  <c r="M965" i="3" s="1"/>
  <c r="P963" i="2"/>
  <c r="Q963" i="2" s="1"/>
  <c r="O963" i="2"/>
  <c r="E965" i="2"/>
  <c r="M964" i="2"/>
  <c r="N964" i="2" s="1"/>
  <c r="S963" i="2"/>
  <c r="L966" i="3" l="1"/>
  <c r="K966" i="3"/>
  <c r="M966" i="3" s="1"/>
  <c r="J967" i="3"/>
  <c r="I968" i="3"/>
  <c r="P964" i="2"/>
  <c r="Q964" i="2" s="1"/>
  <c r="O964" i="2"/>
  <c r="E966" i="2"/>
  <c r="M965" i="2"/>
  <c r="N965" i="2" s="1"/>
  <c r="S964" i="2"/>
  <c r="L967" i="3" l="1"/>
  <c r="K967" i="3"/>
  <c r="M967" i="3" s="1"/>
  <c r="J968" i="3"/>
  <c r="I969" i="3"/>
  <c r="M966" i="2"/>
  <c r="N966" i="2" s="1"/>
  <c r="S966" i="2" s="1"/>
  <c r="E967" i="2"/>
  <c r="O965" i="2"/>
  <c r="P965" i="2"/>
  <c r="Q965" i="2" s="1"/>
  <c r="S965" i="2"/>
  <c r="L968" i="3" l="1"/>
  <c r="K968" i="3"/>
  <c r="M968" i="3" s="1"/>
  <c r="I970" i="3"/>
  <c r="J969" i="3"/>
  <c r="M967" i="2"/>
  <c r="N967" i="2" s="1"/>
  <c r="S967" i="2" s="1"/>
  <c r="E968" i="2"/>
  <c r="O966" i="2"/>
  <c r="P966" i="2"/>
  <c r="Q966" i="2" s="1"/>
  <c r="L969" i="3" l="1"/>
  <c r="K969" i="3"/>
  <c r="M969" i="3" s="1"/>
  <c r="J970" i="3"/>
  <c r="I971" i="3"/>
  <c r="M968" i="2"/>
  <c r="N968" i="2" s="1"/>
  <c r="S968" i="2" s="1"/>
  <c r="E969" i="2"/>
  <c r="P967" i="2"/>
  <c r="Q967" i="2" s="1"/>
  <c r="O967" i="2"/>
  <c r="I972" i="3" l="1"/>
  <c r="J971" i="3"/>
  <c r="K970" i="3"/>
  <c r="M970" i="3" s="1"/>
  <c r="L970" i="3"/>
  <c r="M969" i="2"/>
  <c r="N969" i="2" s="1"/>
  <c r="S969" i="2" s="1"/>
  <c r="E970" i="2"/>
  <c r="P968" i="2"/>
  <c r="Q968" i="2" s="1"/>
  <c r="O968" i="2"/>
  <c r="L971" i="3" l="1"/>
  <c r="K971" i="3"/>
  <c r="M971" i="3" s="1"/>
  <c r="I973" i="3"/>
  <c r="J972" i="3"/>
  <c r="E971" i="2"/>
  <c r="M970" i="2"/>
  <c r="N970" i="2" s="1"/>
  <c r="S970" i="2" s="1"/>
  <c r="P969" i="2"/>
  <c r="Q969" i="2" s="1"/>
  <c r="O969" i="2"/>
  <c r="J973" i="3" l="1"/>
  <c r="I974" i="3"/>
  <c r="L972" i="3"/>
  <c r="K972" i="3"/>
  <c r="M972" i="3" s="1"/>
  <c r="P970" i="2"/>
  <c r="Q970" i="2" s="1"/>
  <c r="O970" i="2"/>
  <c r="M971" i="2"/>
  <c r="N971" i="2" s="1"/>
  <c r="E972" i="2"/>
  <c r="L973" i="3" l="1"/>
  <c r="K973" i="3"/>
  <c r="M973" i="3" s="1"/>
  <c r="I975" i="3"/>
  <c r="J974" i="3"/>
  <c r="P971" i="2"/>
  <c r="Q971" i="2" s="1"/>
  <c r="O971" i="2"/>
  <c r="E973" i="2"/>
  <c r="M972" i="2"/>
  <c r="N972" i="2" s="1"/>
  <c r="S971" i="2"/>
  <c r="J975" i="3" l="1"/>
  <c r="I976" i="3"/>
  <c r="L974" i="3"/>
  <c r="K974" i="3"/>
  <c r="M974" i="3" s="1"/>
  <c r="P972" i="2"/>
  <c r="Q972" i="2" s="1"/>
  <c r="O972" i="2"/>
  <c r="E974" i="2"/>
  <c r="M973" i="2"/>
  <c r="N973" i="2" s="1"/>
  <c r="S972" i="2"/>
  <c r="J976" i="3" l="1"/>
  <c r="I977" i="3"/>
  <c r="L975" i="3"/>
  <c r="K975" i="3"/>
  <c r="M975" i="3" s="1"/>
  <c r="O973" i="2"/>
  <c r="P973" i="2"/>
  <c r="Q973" i="2" s="1"/>
  <c r="M974" i="2"/>
  <c r="N974" i="2" s="1"/>
  <c r="E975" i="2"/>
  <c r="S973" i="2"/>
  <c r="I978" i="3" l="1"/>
  <c r="J977" i="3"/>
  <c r="L976" i="3"/>
  <c r="K976" i="3"/>
  <c r="M976" i="3" s="1"/>
  <c r="O974" i="2"/>
  <c r="P974" i="2"/>
  <c r="Q974" i="2" s="1"/>
  <c r="S974" i="2"/>
  <c r="M975" i="2"/>
  <c r="N975" i="2" s="1"/>
  <c r="S975" i="2" s="1"/>
  <c r="E976" i="2"/>
  <c r="L977" i="3" l="1"/>
  <c r="K977" i="3"/>
  <c r="M977" i="3" s="1"/>
  <c r="J978" i="3"/>
  <c r="I979" i="3"/>
  <c r="M976" i="2"/>
  <c r="N976" i="2" s="1"/>
  <c r="S976" i="2" s="1"/>
  <c r="E977" i="2"/>
  <c r="P975" i="2"/>
  <c r="Q975" i="2" s="1"/>
  <c r="O975" i="2"/>
  <c r="I980" i="3" l="1"/>
  <c r="J979" i="3"/>
  <c r="K978" i="3"/>
  <c r="M978" i="3" s="1"/>
  <c r="L978" i="3"/>
  <c r="M977" i="2"/>
  <c r="N977" i="2" s="1"/>
  <c r="S977" i="2" s="1"/>
  <c r="E978" i="2"/>
  <c r="P976" i="2"/>
  <c r="Q976" i="2" s="1"/>
  <c r="O976" i="2"/>
  <c r="L979" i="3" l="1"/>
  <c r="K979" i="3"/>
  <c r="M979" i="3" s="1"/>
  <c r="I981" i="3"/>
  <c r="J980" i="3"/>
  <c r="E979" i="2"/>
  <c r="M978" i="2"/>
  <c r="N978" i="2" s="1"/>
  <c r="S978" i="2" s="1"/>
  <c r="P977" i="2"/>
  <c r="Q977" i="2" s="1"/>
  <c r="O977" i="2"/>
  <c r="L980" i="3" l="1"/>
  <c r="K980" i="3"/>
  <c r="M980" i="3" s="1"/>
  <c r="J981" i="3"/>
  <c r="I982" i="3"/>
  <c r="P978" i="2"/>
  <c r="Q978" i="2" s="1"/>
  <c r="O978" i="2"/>
  <c r="M979" i="2"/>
  <c r="N979" i="2" s="1"/>
  <c r="E980" i="2"/>
  <c r="I983" i="3" l="1"/>
  <c r="J982" i="3"/>
  <c r="L981" i="3"/>
  <c r="K981" i="3"/>
  <c r="M981" i="3" s="1"/>
  <c r="P979" i="2"/>
  <c r="Q979" i="2" s="1"/>
  <c r="O979" i="2"/>
  <c r="E981" i="2"/>
  <c r="M980" i="2"/>
  <c r="N980" i="2" s="1"/>
  <c r="S980" i="2" s="1"/>
  <c r="S979" i="2"/>
  <c r="L982" i="3" l="1"/>
  <c r="K982" i="3"/>
  <c r="M982" i="3" s="1"/>
  <c r="J983" i="3"/>
  <c r="I984" i="3"/>
  <c r="E982" i="2"/>
  <c r="M981" i="2"/>
  <c r="N981" i="2" s="1"/>
  <c r="S981" i="2" s="1"/>
  <c r="P980" i="2"/>
  <c r="Q980" i="2" s="1"/>
  <c r="O980" i="2"/>
  <c r="J984" i="3" l="1"/>
  <c r="I985" i="3"/>
  <c r="L983" i="3"/>
  <c r="K983" i="3"/>
  <c r="M983" i="3" s="1"/>
  <c r="P981" i="2"/>
  <c r="Q981" i="2" s="1"/>
  <c r="O981" i="2"/>
  <c r="M982" i="2"/>
  <c r="N982" i="2" s="1"/>
  <c r="E983" i="2"/>
  <c r="I986" i="3" l="1"/>
  <c r="J985" i="3"/>
  <c r="L984" i="3"/>
  <c r="K984" i="3"/>
  <c r="M984" i="3" s="1"/>
  <c r="M983" i="2"/>
  <c r="N983" i="2" s="1"/>
  <c r="S983" i="2" s="1"/>
  <c r="E984" i="2"/>
  <c r="O982" i="2"/>
  <c r="P982" i="2"/>
  <c r="Q982" i="2" s="1"/>
  <c r="S982" i="2"/>
  <c r="L985" i="3" l="1"/>
  <c r="K985" i="3"/>
  <c r="M985" i="3" s="1"/>
  <c r="J986" i="3"/>
  <c r="I987" i="3"/>
  <c r="M984" i="2"/>
  <c r="N984" i="2" s="1"/>
  <c r="S984" i="2" s="1"/>
  <c r="E985" i="2"/>
  <c r="P983" i="2"/>
  <c r="Q983" i="2" s="1"/>
  <c r="O983" i="2"/>
  <c r="I988" i="3" l="1"/>
  <c r="J987" i="3"/>
  <c r="K986" i="3"/>
  <c r="M986" i="3" s="1"/>
  <c r="L986" i="3"/>
  <c r="M985" i="2"/>
  <c r="N985" i="2" s="1"/>
  <c r="S985" i="2" s="1"/>
  <c r="E986" i="2"/>
  <c r="P984" i="2"/>
  <c r="Q984" i="2" s="1"/>
  <c r="O984" i="2"/>
  <c r="L987" i="3" l="1"/>
  <c r="K987" i="3"/>
  <c r="M987" i="3" s="1"/>
  <c r="I989" i="3"/>
  <c r="J988" i="3"/>
  <c r="E987" i="2"/>
  <c r="M986" i="2"/>
  <c r="N986" i="2" s="1"/>
  <c r="S986" i="2" s="1"/>
  <c r="P985" i="2"/>
  <c r="Q985" i="2" s="1"/>
  <c r="O985" i="2"/>
  <c r="L988" i="3" l="1"/>
  <c r="K988" i="3"/>
  <c r="M988" i="3" s="1"/>
  <c r="J989" i="3"/>
  <c r="I990" i="3"/>
  <c r="P986" i="2"/>
  <c r="Q986" i="2" s="1"/>
  <c r="O986" i="2"/>
  <c r="M987" i="2"/>
  <c r="N987" i="2" s="1"/>
  <c r="E988" i="2"/>
  <c r="I991" i="3" l="1"/>
  <c r="J990" i="3"/>
  <c r="L989" i="3"/>
  <c r="K989" i="3"/>
  <c r="M989" i="3" s="1"/>
  <c r="P987" i="2"/>
  <c r="Q987" i="2" s="1"/>
  <c r="O987" i="2"/>
  <c r="M988" i="2"/>
  <c r="N988" i="2" s="1"/>
  <c r="E989" i="2"/>
  <c r="S987" i="2"/>
  <c r="L990" i="3" l="1"/>
  <c r="K990" i="3"/>
  <c r="M990" i="3" s="1"/>
  <c r="J991" i="3"/>
  <c r="I992" i="3"/>
  <c r="P988" i="2"/>
  <c r="Q988" i="2" s="1"/>
  <c r="O988" i="2"/>
  <c r="S988" i="2"/>
  <c r="E990" i="2"/>
  <c r="M989" i="2"/>
  <c r="N989" i="2" s="1"/>
  <c r="L991" i="3" l="1"/>
  <c r="K991" i="3"/>
  <c r="M991" i="3" s="1"/>
  <c r="J992" i="3"/>
  <c r="I993" i="3"/>
  <c r="P989" i="2"/>
  <c r="Q989" i="2" s="1"/>
  <c r="O989" i="2"/>
  <c r="M990" i="2"/>
  <c r="N990" i="2" s="1"/>
  <c r="E991" i="2"/>
  <c r="S989" i="2"/>
  <c r="I994" i="3" l="1"/>
  <c r="J993" i="3"/>
  <c r="L992" i="3"/>
  <c r="K992" i="3"/>
  <c r="M992" i="3" s="1"/>
  <c r="O990" i="2"/>
  <c r="P990" i="2"/>
  <c r="Q990" i="2" s="1"/>
  <c r="M991" i="2"/>
  <c r="N991" i="2" s="1"/>
  <c r="S991" i="2" s="1"/>
  <c r="E992" i="2"/>
  <c r="S990" i="2"/>
  <c r="L993" i="3" l="1"/>
  <c r="K993" i="3"/>
  <c r="M993" i="3" s="1"/>
  <c r="J994" i="3"/>
  <c r="I995" i="3"/>
  <c r="M992" i="2"/>
  <c r="N992" i="2" s="1"/>
  <c r="S992" i="2" s="1"/>
  <c r="E993" i="2"/>
  <c r="P991" i="2"/>
  <c r="Q991" i="2" s="1"/>
  <c r="O991" i="2"/>
  <c r="I996" i="3" l="1"/>
  <c r="J995" i="3"/>
  <c r="K994" i="3"/>
  <c r="M994" i="3" s="1"/>
  <c r="L994" i="3"/>
  <c r="M993" i="2"/>
  <c r="N993" i="2" s="1"/>
  <c r="S993" i="2" s="1"/>
  <c r="E994" i="2"/>
  <c r="P992" i="2"/>
  <c r="Q992" i="2" s="1"/>
  <c r="O992" i="2"/>
  <c r="L995" i="3" l="1"/>
  <c r="K995" i="3"/>
  <c r="M995" i="3" s="1"/>
  <c r="I997" i="3"/>
  <c r="J996" i="3"/>
  <c r="E995" i="2"/>
  <c r="M994" i="2"/>
  <c r="N994" i="2" s="1"/>
  <c r="S994" i="2" s="1"/>
  <c r="P993" i="2"/>
  <c r="Q993" i="2" s="1"/>
  <c r="O993" i="2"/>
  <c r="L996" i="3" l="1"/>
  <c r="K996" i="3"/>
  <c r="M996" i="3" s="1"/>
  <c r="J997" i="3"/>
  <c r="I998" i="3"/>
  <c r="P994" i="2"/>
  <c r="Q994" i="2" s="1"/>
  <c r="O994" i="2"/>
  <c r="M995" i="2"/>
  <c r="N995" i="2" s="1"/>
  <c r="E996" i="2"/>
  <c r="I999" i="3" l="1"/>
  <c r="J998" i="3"/>
  <c r="L997" i="3"/>
  <c r="K997" i="3"/>
  <c r="M997" i="3" s="1"/>
  <c r="P995" i="2"/>
  <c r="Q995" i="2" s="1"/>
  <c r="O995" i="2"/>
  <c r="M996" i="2"/>
  <c r="N996" i="2" s="1"/>
  <c r="E997" i="2"/>
  <c r="S995" i="2"/>
  <c r="L998" i="3" l="1"/>
  <c r="K998" i="3"/>
  <c r="M998" i="3" s="1"/>
  <c r="J999" i="3"/>
  <c r="I1000" i="3"/>
  <c r="P996" i="2"/>
  <c r="Q996" i="2" s="1"/>
  <c r="O996" i="2"/>
  <c r="S996" i="2"/>
  <c r="E998" i="2"/>
  <c r="M997" i="2"/>
  <c r="N997" i="2" s="1"/>
  <c r="J1000" i="3" l="1"/>
  <c r="I1001" i="3"/>
  <c r="L999" i="3"/>
  <c r="K999" i="3"/>
  <c r="M999" i="3" s="1"/>
  <c r="P997" i="2"/>
  <c r="Q997" i="2" s="1"/>
  <c r="O997" i="2"/>
  <c r="M998" i="2"/>
  <c r="N998" i="2" s="1"/>
  <c r="E999" i="2"/>
  <c r="S997" i="2"/>
  <c r="I1002" i="3" l="1"/>
  <c r="J1001" i="3"/>
  <c r="L1000" i="3"/>
  <c r="K1000" i="3"/>
  <c r="M1000" i="3" s="1"/>
  <c r="O998" i="2"/>
  <c r="P998" i="2"/>
  <c r="Q998" i="2" s="1"/>
  <c r="M999" i="2"/>
  <c r="N999" i="2" s="1"/>
  <c r="S999" i="2" s="1"/>
  <c r="E1000" i="2"/>
  <c r="S998" i="2"/>
  <c r="L1001" i="3" l="1"/>
  <c r="K1001" i="3"/>
  <c r="M1001" i="3" s="1"/>
  <c r="J1002" i="3"/>
  <c r="I1003" i="3"/>
  <c r="M1000" i="2"/>
  <c r="N1000" i="2" s="1"/>
  <c r="S1000" i="2" s="1"/>
  <c r="E1001" i="2"/>
  <c r="P999" i="2"/>
  <c r="Q999" i="2" s="1"/>
  <c r="O999" i="2"/>
  <c r="I1004" i="3" l="1"/>
  <c r="J1003" i="3"/>
  <c r="K1002" i="3"/>
  <c r="M1002" i="3" s="1"/>
  <c r="L1002" i="3"/>
  <c r="M1001" i="2"/>
  <c r="N1001" i="2" s="1"/>
  <c r="S1001" i="2" s="1"/>
  <c r="E1002" i="2"/>
  <c r="P1000" i="2"/>
  <c r="Q1000" i="2" s="1"/>
  <c r="O1000" i="2"/>
  <c r="L1003" i="3" l="1"/>
  <c r="K1003" i="3"/>
  <c r="M1003" i="3" s="1"/>
  <c r="I1005" i="3"/>
  <c r="J1004" i="3"/>
  <c r="E1003" i="2"/>
  <c r="M1002" i="2"/>
  <c r="N1002" i="2" s="1"/>
  <c r="S1002" i="2" s="1"/>
  <c r="P1001" i="2"/>
  <c r="Q1001" i="2" s="1"/>
  <c r="O1001" i="2"/>
  <c r="L1004" i="3" l="1"/>
  <c r="K1004" i="3"/>
  <c r="M1004" i="3" s="1"/>
  <c r="J1005" i="3"/>
  <c r="I1006" i="3"/>
  <c r="P1002" i="2"/>
  <c r="Q1002" i="2" s="1"/>
  <c r="O1002" i="2"/>
  <c r="M1003" i="2"/>
  <c r="N1003" i="2" s="1"/>
  <c r="E1004" i="2"/>
  <c r="I1007" i="3" l="1"/>
  <c r="J1006" i="3"/>
  <c r="L1005" i="3"/>
  <c r="K1005" i="3"/>
  <c r="M1005" i="3" s="1"/>
  <c r="P1003" i="2"/>
  <c r="Q1003" i="2" s="1"/>
  <c r="O1003" i="2"/>
  <c r="M1004" i="2"/>
  <c r="N1004" i="2" s="1"/>
  <c r="E1005" i="2"/>
  <c r="S1003" i="2"/>
  <c r="L1006" i="3" l="1"/>
  <c r="K1006" i="3"/>
  <c r="M1006" i="3" s="1"/>
  <c r="J1007" i="3"/>
  <c r="I1008" i="3"/>
  <c r="P1004" i="2"/>
  <c r="Q1004" i="2" s="1"/>
  <c r="O1004" i="2"/>
  <c r="E1006" i="2"/>
  <c r="M1005" i="2"/>
  <c r="N1005" i="2" s="1"/>
  <c r="S1004" i="2"/>
  <c r="L1007" i="3" l="1"/>
  <c r="K1007" i="3"/>
  <c r="M1007" i="3" s="1"/>
  <c r="J1008" i="3"/>
  <c r="I1009" i="3"/>
  <c r="P1005" i="2"/>
  <c r="Q1005" i="2" s="1"/>
  <c r="O1005" i="2"/>
  <c r="M1006" i="2"/>
  <c r="N1006" i="2" s="1"/>
  <c r="E1007" i="2"/>
  <c r="S1005" i="2"/>
  <c r="L1008" i="3" l="1"/>
  <c r="K1008" i="3"/>
  <c r="M1008" i="3" s="1"/>
  <c r="I1010" i="3"/>
  <c r="J1009" i="3"/>
  <c r="O1006" i="2"/>
  <c r="P1006" i="2"/>
  <c r="Q1006" i="2" s="1"/>
  <c r="M1007" i="2"/>
  <c r="N1007" i="2" s="1"/>
  <c r="S1007" i="2" s="1"/>
  <c r="E1008" i="2"/>
  <c r="S1006" i="2"/>
  <c r="J1010" i="3" l="1"/>
  <c r="I1011" i="3"/>
  <c r="L1009" i="3"/>
  <c r="K1009" i="3"/>
  <c r="M1009" i="3" s="1"/>
  <c r="M1008" i="2"/>
  <c r="N1008" i="2" s="1"/>
  <c r="S1008" i="2" s="1"/>
  <c r="E1009" i="2"/>
  <c r="P1007" i="2"/>
  <c r="Q1007" i="2" s="1"/>
  <c r="O1007" i="2"/>
  <c r="I1012" i="3" l="1"/>
  <c r="J1011" i="3"/>
  <c r="K1010" i="3"/>
  <c r="M1010" i="3" s="1"/>
  <c r="L1010" i="3"/>
  <c r="M1009" i="2"/>
  <c r="N1009" i="2" s="1"/>
  <c r="S1009" i="2" s="1"/>
  <c r="E1010" i="2"/>
  <c r="P1008" i="2"/>
  <c r="Q1008" i="2" s="1"/>
  <c r="O1008" i="2"/>
  <c r="L1011" i="3" l="1"/>
  <c r="K1011" i="3"/>
  <c r="M1011" i="3" s="1"/>
  <c r="I1013" i="3"/>
  <c r="J1012" i="3"/>
  <c r="M1010" i="2"/>
  <c r="N1010" i="2" s="1"/>
  <c r="S1010" i="2" s="1"/>
  <c r="E1011" i="2"/>
  <c r="P1009" i="2"/>
  <c r="Q1009" i="2" s="1"/>
  <c r="O1009" i="2"/>
  <c r="L1012" i="3" l="1"/>
  <c r="K1012" i="3"/>
  <c r="M1012" i="3" s="1"/>
  <c r="J1013" i="3"/>
  <c r="I1014" i="3"/>
  <c r="M1011" i="2"/>
  <c r="N1011" i="2" s="1"/>
  <c r="S1011" i="2" s="1"/>
  <c r="E1012" i="2"/>
  <c r="P1010" i="2"/>
  <c r="Q1010" i="2" s="1"/>
  <c r="O1010" i="2"/>
  <c r="L1013" i="3" l="1"/>
  <c r="K1013" i="3"/>
  <c r="M1013" i="3" s="1"/>
  <c r="I1015" i="3"/>
  <c r="J1014" i="3"/>
  <c r="M1012" i="2"/>
  <c r="N1012" i="2" s="1"/>
  <c r="S1012" i="2" s="1"/>
  <c r="E1013" i="2"/>
  <c r="P1011" i="2"/>
  <c r="Q1011" i="2" s="1"/>
  <c r="O1011" i="2"/>
  <c r="L1014" i="3" l="1"/>
  <c r="K1014" i="3"/>
  <c r="M1014" i="3" s="1"/>
  <c r="J1015" i="3"/>
  <c r="I1016" i="3"/>
  <c r="E1014" i="2"/>
  <c r="M1013" i="2"/>
  <c r="N1013" i="2" s="1"/>
  <c r="S1013" i="2" s="1"/>
  <c r="P1012" i="2"/>
  <c r="Q1012" i="2" s="1"/>
  <c r="O1012" i="2"/>
  <c r="J1016" i="3" l="1"/>
  <c r="I1017" i="3"/>
  <c r="L1015" i="3"/>
  <c r="K1015" i="3"/>
  <c r="M1015" i="3" s="1"/>
  <c r="P1013" i="2"/>
  <c r="Q1013" i="2" s="1"/>
  <c r="O1013" i="2"/>
  <c r="M1014" i="2"/>
  <c r="N1014" i="2" s="1"/>
  <c r="E1015" i="2"/>
  <c r="I1018" i="3" l="1"/>
  <c r="J1017" i="3"/>
  <c r="L1016" i="3"/>
  <c r="K1016" i="3"/>
  <c r="M1016" i="3" s="1"/>
  <c r="O1014" i="2"/>
  <c r="P1014" i="2"/>
  <c r="Q1014" i="2" s="1"/>
  <c r="M1015" i="2"/>
  <c r="N1015" i="2" s="1"/>
  <c r="S1015" i="2" s="1"/>
  <c r="E1016" i="2"/>
  <c r="S1014" i="2"/>
  <c r="L1017" i="3" l="1"/>
  <c r="K1017" i="3"/>
  <c r="M1017" i="3" s="1"/>
  <c r="J1018" i="3"/>
  <c r="I1019" i="3"/>
  <c r="M1016" i="2"/>
  <c r="N1016" i="2" s="1"/>
  <c r="S1016" i="2" s="1"/>
  <c r="E1017" i="2"/>
  <c r="P1015" i="2"/>
  <c r="Q1015" i="2" s="1"/>
  <c r="O1015" i="2"/>
  <c r="I1020" i="3" l="1"/>
  <c r="J1019" i="3"/>
  <c r="K1018" i="3"/>
  <c r="M1018" i="3" s="1"/>
  <c r="L1018" i="3"/>
  <c r="M1017" i="2"/>
  <c r="N1017" i="2" s="1"/>
  <c r="S1017" i="2" s="1"/>
  <c r="E1018" i="2"/>
  <c r="P1016" i="2"/>
  <c r="Q1016" i="2" s="1"/>
  <c r="O1016" i="2"/>
  <c r="L1019" i="3" l="1"/>
  <c r="K1019" i="3"/>
  <c r="M1019" i="3" s="1"/>
  <c r="I1021" i="3"/>
  <c r="J1020" i="3"/>
  <c r="E1019" i="2"/>
  <c r="M1018" i="2"/>
  <c r="N1018" i="2" s="1"/>
  <c r="S1018" i="2" s="1"/>
  <c r="P1017" i="2"/>
  <c r="Q1017" i="2" s="1"/>
  <c r="O1017" i="2"/>
  <c r="L1020" i="3" l="1"/>
  <c r="K1020" i="3"/>
  <c r="M1020" i="3" s="1"/>
  <c r="J1021" i="3"/>
  <c r="I1022" i="3"/>
  <c r="P1018" i="2"/>
  <c r="Q1018" i="2" s="1"/>
  <c r="O1018" i="2"/>
  <c r="M1019" i="2"/>
  <c r="N1019" i="2" s="1"/>
  <c r="E1020" i="2"/>
  <c r="L1021" i="3" l="1"/>
  <c r="K1021" i="3"/>
  <c r="M1021" i="3" s="1"/>
  <c r="I1023" i="3"/>
  <c r="J1022" i="3"/>
  <c r="P1019" i="2"/>
  <c r="Q1019" i="2" s="1"/>
  <c r="O1019" i="2"/>
  <c r="M1020" i="2"/>
  <c r="N1020" i="2" s="1"/>
  <c r="S1020" i="2" s="1"/>
  <c r="E1021" i="2"/>
  <c r="S1019" i="2"/>
  <c r="L1022" i="3" l="1"/>
  <c r="K1022" i="3"/>
  <c r="M1022" i="3" s="1"/>
  <c r="J1023" i="3"/>
  <c r="I1024" i="3"/>
  <c r="P1020" i="2"/>
  <c r="Q1020" i="2" s="1"/>
  <c r="O1020" i="2"/>
  <c r="E1022" i="2"/>
  <c r="M1021" i="2"/>
  <c r="N1021" i="2" s="1"/>
  <c r="S1021" i="2" s="1"/>
  <c r="J1024" i="3" l="1"/>
  <c r="I1025" i="3"/>
  <c r="L1023" i="3"/>
  <c r="K1023" i="3"/>
  <c r="M1023" i="3" s="1"/>
  <c r="P1021" i="2"/>
  <c r="Q1021" i="2" s="1"/>
  <c r="O1021" i="2"/>
  <c r="M1022" i="2"/>
  <c r="N1022" i="2" s="1"/>
  <c r="E1023" i="2"/>
  <c r="I1026" i="3" l="1"/>
  <c r="J1025" i="3"/>
  <c r="L1024" i="3"/>
  <c r="K1024" i="3"/>
  <c r="M1024" i="3" s="1"/>
  <c r="P1022" i="2"/>
  <c r="Q1022" i="2" s="1"/>
  <c r="O1022" i="2"/>
  <c r="E1024" i="2"/>
  <c r="M1023" i="2"/>
  <c r="N1023" i="2" s="1"/>
  <c r="S1022" i="2"/>
  <c r="L1025" i="3" l="1"/>
  <c r="K1025" i="3"/>
  <c r="M1025" i="3" s="1"/>
  <c r="J1026" i="3"/>
  <c r="I1027" i="3"/>
  <c r="P1023" i="2"/>
  <c r="Q1023" i="2" s="1"/>
  <c r="O1023" i="2"/>
  <c r="E1025" i="2"/>
  <c r="M1024" i="2"/>
  <c r="N1024" i="2" s="1"/>
  <c r="S1023" i="2"/>
  <c r="K1026" i="3" l="1"/>
  <c r="M1026" i="3" s="1"/>
  <c r="L1026" i="3"/>
  <c r="I1028" i="3"/>
  <c r="J1027" i="3"/>
  <c r="O1024" i="2"/>
  <c r="P1024" i="2"/>
  <c r="Q1024" i="2" s="1"/>
  <c r="E1026" i="2"/>
  <c r="M1025" i="2"/>
  <c r="N1025" i="2" s="1"/>
  <c r="S1025" i="2" s="1"/>
  <c r="S1024" i="2"/>
  <c r="L1027" i="3" l="1"/>
  <c r="K1027" i="3"/>
  <c r="M1027" i="3" s="1"/>
  <c r="I1029" i="3"/>
  <c r="J1028" i="3"/>
  <c r="O1025" i="2"/>
  <c r="P1025" i="2"/>
  <c r="Q1025" i="2" s="1"/>
  <c r="M1026" i="2"/>
  <c r="N1026" i="2" s="1"/>
  <c r="S1026" i="2" s="1"/>
  <c r="E1027" i="2"/>
  <c r="J1029" i="3" l="1"/>
  <c r="I1030" i="3"/>
  <c r="L1028" i="3"/>
  <c r="K1028" i="3"/>
  <c r="M1028" i="3" s="1"/>
  <c r="O1026" i="2"/>
  <c r="P1026" i="2"/>
  <c r="Q1026" i="2" s="1"/>
  <c r="M1027" i="2"/>
  <c r="N1027" i="2" s="1"/>
  <c r="E1028" i="2"/>
  <c r="I1031" i="3" l="1"/>
  <c r="J1030" i="3"/>
  <c r="L1029" i="3"/>
  <c r="K1029" i="3"/>
  <c r="M1029" i="3" s="1"/>
  <c r="P1027" i="2"/>
  <c r="Q1027" i="2" s="1"/>
  <c r="O1027" i="2"/>
  <c r="S1027" i="2"/>
  <c r="E1029" i="2"/>
  <c r="M1028" i="2"/>
  <c r="N1028" i="2" s="1"/>
  <c r="L1030" i="3" l="1"/>
  <c r="K1030" i="3"/>
  <c r="M1030" i="3" s="1"/>
  <c r="J1031" i="3"/>
  <c r="I1032" i="3"/>
  <c r="P1028" i="2"/>
  <c r="Q1028" i="2" s="1"/>
  <c r="O1028" i="2"/>
  <c r="M1029" i="2"/>
  <c r="N1029" i="2" s="1"/>
  <c r="E1030" i="2"/>
  <c r="S1028" i="2"/>
  <c r="L1031" i="3" l="1"/>
  <c r="K1031" i="3"/>
  <c r="M1031" i="3" s="1"/>
  <c r="J1032" i="3"/>
  <c r="I1033" i="3"/>
  <c r="O1029" i="2"/>
  <c r="P1029" i="2"/>
  <c r="Q1029" i="2" s="1"/>
  <c r="M1030" i="2"/>
  <c r="N1030" i="2" s="1"/>
  <c r="S1030" i="2" s="1"/>
  <c r="E1031" i="2"/>
  <c r="S1029" i="2"/>
  <c r="I1034" i="3" l="1"/>
  <c r="J1033" i="3"/>
  <c r="L1032" i="3"/>
  <c r="K1032" i="3"/>
  <c r="M1032" i="3" s="1"/>
  <c r="M1031" i="2"/>
  <c r="N1031" i="2" s="1"/>
  <c r="S1031" i="2" s="1"/>
  <c r="E1032" i="2"/>
  <c r="P1030" i="2"/>
  <c r="Q1030" i="2" s="1"/>
  <c r="O1030" i="2"/>
  <c r="L1033" i="3" l="1"/>
  <c r="K1033" i="3"/>
  <c r="M1033" i="3" s="1"/>
  <c r="J1034" i="3"/>
  <c r="I1035" i="3"/>
  <c r="E1033" i="2"/>
  <c r="M1032" i="2"/>
  <c r="N1032" i="2" s="1"/>
  <c r="S1032" i="2" s="1"/>
  <c r="P1031" i="2"/>
  <c r="Q1031" i="2" s="1"/>
  <c r="O1031" i="2"/>
  <c r="I1036" i="3" l="1"/>
  <c r="J1035" i="3"/>
  <c r="K1034" i="3"/>
  <c r="M1034" i="3" s="1"/>
  <c r="L1034" i="3"/>
  <c r="P1032" i="2"/>
  <c r="Q1032" i="2" s="1"/>
  <c r="O1032" i="2"/>
  <c r="E1034" i="2"/>
  <c r="M1033" i="2"/>
  <c r="N1033" i="2" s="1"/>
  <c r="L1035" i="3" l="1"/>
  <c r="K1035" i="3"/>
  <c r="M1035" i="3" s="1"/>
  <c r="I1037" i="3"/>
  <c r="J1036" i="3"/>
  <c r="O1033" i="2"/>
  <c r="P1033" i="2"/>
  <c r="Q1033" i="2" s="1"/>
  <c r="M1034" i="2"/>
  <c r="N1034" i="2" s="1"/>
  <c r="E1035" i="2"/>
  <c r="S1033" i="2"/>
  <c r="L1036" i="3" l="1"/>
  <c r="K1036" i="3"/>
  <c r="M1036" i="3" s="1"/>
  <c r="J1037" i="3"/>
  <c r="I1038" i="3"/>
  <c r="P1034" i="2"/>
  <c r="Q1034" i="2" s="1"/>
  <c r="O1034" i="2"/>
  <c r="S1034" i="2"/>
  <c r="M1035" i="2"/>
  <c r="N1035" i="2" s="1"/>
  <c r="S1035" i="2" s="1"/>
  <c r="E1036" i="2"/>
  <c r="I1039" i="3" l="1"/>
  <c r="J1038" i="3"/>
  <c r="L1037" i="3"/>
  <c r="K1037" i="3"/>
  <c r="M1037" i="3" s="1"/>
  <c r="E1037" i="2"/>
  <c r="M1036" i="2"/>
  <c r="N1036" i="2" s="1"/>
  <c r="S1036" i="2" s="1"/>
  <c r="P1035" i="2"/>
  <c r="Q1035" i="2" s="1"/>
  <c r="O1035" i="2"/>
  <c r="L1038" i="3" l="1"/>
  <c r="K1038" i="3"/>
  <c r="M1038" i="3" s="1"/>
  <c r="J1039" i="3"/>
  <c r="I1040" i="3"/>
  <c r="P1036" i="2"/>
  <c r="Q1036" i="2" s="1"/>
  <c r="O1036" i="2"/>
  <c r="M1037" i="2"/>
  <c r="N1037" i="2" s="1"/>
  <c r="E1038" i="2"/>
  <c r="L1039" i="3" l="1"/>
  <c r="K1039" i="3"/>
  <c r="M1039" i="3" s="1"/>
  <c r="J1040" i="3"/>
  <c r="I1041" i="3"/>
  <c r="O1037" i="2"/>
  <c r="P1037" i="2"/>
  <c r="Q1037" i="2" s="1"/>
  <c r="M1038" i="2"/>
  <c r="N1038" i="2" s="1"/>
  <c r="S1038" i="2" s="1"/>
  <c r="E1039" i="2"/>
  <c r="S1037" i="2"/>
  <c r="L1040" i="3" l="1"/>
  <c r="K1040" i="3"/>
  <c r="M1040" i="3" s="1"/>
  <c r="I1042" i="3"/>
  <c r="J1041" i="3"/>
  <c r="M1039" i="2"/>
  <c r="N1039" i="2" s="1"/>
  <c r="S1039" i="2" s="1"/>
  <c r="E1040" i="2"/>
  <c r="P1038" i="2"/>
  <c r="Q1038" i="2" s="1"/>
  <c r="O1038" i="2"/>
  <c r="J1042" i="3" l="1"/>
  <c r="I1043" i="3"/>
  <c r="L1041" i="3"/>
  <c r="K1041" i="3"/>
  <c r="M1041" i="3" s="1"/>
  <c r="E1041" i="2"/>
  <c r="M1040" i="2"/>
  <c r="N1040" i="2" s="1"/>
  <c r="S1040" i="2" s="1"/>
  <c r="P1039" i="2"/>
  <c r="Q1039" i="2" s="1"/>
  <c r="O1039" i="2"/>
  <c r="I1044" i="3" l="1"/>
  <c r="J1043" i="3"/>
  <c r="K1042" i="3"/>
  <c r="M1042" i="3" s="1"/>
  <c r="L1042" i="3"/>
  <c r="P1040" i="2"/>
  <c r="Q1040" i="2" s="1"/>
  <c r="O1040" i="2"/>
  <c r="E1042" i="2"/>
  <c r="M1041" i="2"/>
  <c r="N1041" i="2" s="1"/>
  <c r="L1043" i="3" l="1"/>
  <c r="K1043" i="3"/>
  <c r="M1043" i="3" s="1"/>
  <c r="I1045" i="3"/>
  <c r="J1044" i="3"/>
  <c r="O1041" i="2"/>
  <c r="P1041" i="2"/>
  <c r="Q1041" i="2" s="1"/>
  <c r="M1042" i="2"/>
  <c r="N1042" i="2" s="1"/>
  <c r="S1042" i="2" s="1"/>
  <c r="E1043" i="2"/>
  <c r="S1041" i="2"/>
  <c r="J1045" i="3" l="1"/>
  <c r="I1046" i="3"/>
  <c r="L1044" i="3"/>
  <c r="K1044" i="3"/>
  <c r="M1044" i="3" s="1"/>
  <c r="P1042" i="2"/>
  <c r="Q1042" i="2" s="1"/>
  <c r="O1042" i="2"/>
  <c r="M1043" i="2"/>
  <c r="N1043" i="2" s="1"/>
  <c r="E1044" i="2"/>
  <c r="I1047" i="3" l="1"/>
  <c r="J1046" i="3"/>
  <c r="L1045" i="3"/>
  <c r="K1045" i="3"/>
  <c r="M1045" i="3" s="1"/>
  <c r="P1043" i="2"/>
  <c r="Q1043" i="2" s="1"/>
  <c r="O1043" i="2"/>
  <c r="S1043" i="2"/>
  <c r="E1045" i="2"/>
  <c r="M1044" i="2"/>
  <c r="N1044" i="2" s="1"/>
  <c r="J1047" i="3" l="1"/>
  <c r="I1048" i="3"/>
  <c r="L1046" i="3"/>
  <c r="K1046" i="3"/>
  <c r="M1046" i="3" s="1"/>
  <c r="P1044" i="2"/>
  <c r="Q1044" i="2" s="1"/>
  <c r="O1044" i="2"/>
  <c r="M1045" i="2"/>
  <c r="N1045" i="2" s="1"/>
  <c r="E1046" i="2"/>
  <c r="S1044" i="2"/>
  <c r="J1048" i="3" l="1"/>
  <c r="I1049" i="3"/>
  <c r="L1047" i="3"/>
  <c r="K1047" i="3"/>
  <c r="M1047" i="3" s="1"/>
  <c r="O1045" i="2"/>
  <c r="P1045" i="2"/>
  <c r="Q1045" i="2" s="1"/>
  <c r="M1046" i="2"/>
  <c r="N1046" i="2" s="1"/>
  <c r="S1046" i="2" s="1"/>
  <c r="E1047" i="2"/>
  <c r="S1045" i="2"/>
  <c r="I1050" i="3" l="1"/>
  <c r="J1049" i="3"/>
  <c r="L1048" i="3"/>
  <c r="K1048" i="3"/>
  <c r="M1048" i="3" s="1"/>
  <c r="M1047" i="2"/>
  <c r="N1047" i="2" s="1"/>
  <c r="S1047" i="2" s="1"/>
  <c r="E1048" i="2"/>
  <c r="P1046" i="2"/>
  <c r="Q1046" i="2" s="1"/>
  <c r="O1046" i="2"/>
  <c r="L1049" i="3" l="1"/>
  <c r="K1049" i="3"/>
  <c r="M1049" i="3" s="1"/>
  <c r="J1050" i="3"/>
  <c r="I1051" i="3"/>
  <c r="E1049" i="2"/>
  <c r="M1048" i="2"/>
  <c r="N1048" i="2" s="1"/>
  <c r="S1048" i="2" s="1"/>
  <c r="P1047" i="2"/>
  <c r="Q1047" i="2" s="1"/>
  <c r="O1047" i="2"/>
  <c r="K1050" i="3" l="1"/>
  <c r="M1050" i="3" s="1"/>
  <c r="L1050" i="3"/>
  <c r="I1052" i="3"/>
  <c r="J1051" i="3"/>
  <c r="P1048" i="2"/>
  <c r="Q1048" i="2" s="1"/>
  <c r="O1048" i="2"/>
  <c r="E1050" i="2"/>
  <c r="M1049" i="2"/>
  <c r="N1049" i="2" s="1"/>
  <c r="L1051" i="3" l="1"/>
  <c r="K1051" i="3"/>
  <c r="M1051" i="3" s="1"/>
  <c r="I1053" i="3"/>
  <c r="J1052" i="3"/>
  <c r="O1049" i="2"/>
  <c r="P1049" i="2"/>
  <c r="Q1049" i="2" s="1"/>
  <c r="M1050" i="2"/>
  <c r="N1050" i="2" s="1"/>
  <c r="E1051" i="2"/>
  <c r="S1049" i="2"/>
  <c r="L1052" i="3" l="1"/>
  <c r="K1052" i="3"/>
  <c r="M1052" i="3" s="1"/>
  <c r="J1053" i="3"/>
  <c r="I1054" i="3"/>
  <c r="P1050" i="2"/>
  <c r="Q1050" i="2" s="1"/>
  <c r="O1050" i="2"/>
  <c r="S1050" i="2"/>
  <c r="M1051" i="2"/>
  <c r="N1051" i="2" s="1"/>
  <c r="E1052" i="2"/>
  <c r="L1053" i="3" l="1"/>
  <c r="K1053" i="3"/>
  <c r="M1053" i="3" s="1"/>
  <c r="I1055" i="3"/>
  <c r="J1054" i="3"/>
  <c r="E1053" i="2"/>
  <c r="M1052" i="2"/>
  <c r="N1052" i="2" s="1"/>
  <c r="S1052" i="2" s="1"/>
  <c r="P1051" i="2"/>
  <c r="Q1051" i="2" s="1"/>
  <c r="O1051" i="2"/>
  <c r="S1051" i="2"/>
  <c r="L1054" i="3" l="1"/>
  <c r="K1054" i="3"/>
  <c r="M1054" i="3" s="1"/>
  <c r="J1055" i="3"/>
  <c r="I1056" i="3"/>
  <c r="P1052" i="2"/>
  <c r="Q1052" i="2" s="1"/>
  <c r="O1052" i="2"/>
  <c r="M1053" i="2"/>
  <c r="N1053" i="2" s="1"/>
  <c r="E1054" i="2"/>
  <c r="L1055" i="3" l="1"/>
  <c r="K1055" i="3"/>
  <c r="M1055" i="3" s="1"/>
  <c r="J1056" i="3"/>
  <c r="I1057" i="3"/>
  <c r="O1053" i="2"/>
  <c r="P1053" i="2"/>
  <c r="Q1053" i="2" s="1"/>
  <c r="M1054" i="2"/>
  <c r="N1054" i="2" s="1"/>
  <c r="S1054" i="2" s="1"/>
  <c r="E1055" i="2"/>
  <c r="S1053" i="2"/>
  <c r="I1058" i="3" l="1"/>
  <c r="J1057" i="3"/>
  <c r="L1056" i="3"/>
  <c r="K1056" i="3"/>
  <c r="M1056" i="3" s="1"/>
  <c r="M1055" i="2"/>
  <c r="N1055" i="2" s="1"/>
  <c r="S1055" i="2" s="1"/>
  <c r="E1056" i="2"/>
  <c r="P1054" i="2"/>
  <c r="Q1054" i="2" s="1"/>
  <c r="O1054" i="2"/>
  <c r="L1057" i="3" l="1"/>
  <c r="K1057" i="3"/>
  <c r="M1057" i="3" s="1"/>
  <c r="J1058" i="3"/>
  <c r="I1059" i="3"/>
  <c r="E1057" i="2"/>
  <c r="M1056" i="2"/>
  <c r="N1056" i="2" s="1"/>
  <c r="S1056" i="2" s="1"/>
  <c r="P1055" i="2"/>
  <c r="Q1055" i="2" s="1"/>
  <c r="O1055" i="2"/>
  <c r="I1060" i="3" l="1"/>
  <c r="J1059" i="3"/>
  <c r="K1058" i="3"/>
  <c r="M1058" i="3" s="1"/>
  <c r="L1058" i="3"/>
  <c r="P1056" i="2"/>
  <c r="Q1056" i="2" s="1"/>
  <c r="O1056" i="2"/>
  <c r="E1058" i="2"/>
  <c r="M1057" i="2"/>
  <c r="N1057" i="2" s="1"/>
  <c r="L1059" i="3" l="1"/>
  <c r="K1059" i="3"/>
  <c r="M1059" i="3" s="1"/>
  <c r="I1061" i="3"/>
  <c r="J1060" i="3"/>
  <c r="O1057" i="2"/>
  <c r="P1057" i="2"/>
  <c r="Q1057" i="2" s="1"/>
  <c r="M1058" i="2"/>
  <c r="N1058" i="2" s="1"/>
  <c r="E1059" i="2"/>
  <c r="S1057" i="2"/>
  <c r="J1061" i="3" l="1"/>
  <c r="I1062" i="3"/>
  <c r="L1060" i="3"/>
  <c r="K1060" i="3"/>
  <c r="M1060" i="3" s="1"/>
  <c r="P1058" i="2"/>
  <c r="Q1058" i="2" s="1"/>
  <c r="O1058" i="2"/>
  <c r="S1058" i="2"/>
  <c r="M1059" i="2"/>
  <c r="N1059" i="2" s="1"/>
  <c r="S1059" i="2" s="1"/>
  <c r="E1060" i="2"/>
  <c r="I1063" i="3" l="1"/>
  <c r="J1062" i="3"/>
  <c r="L1061" i="3"/>
  <c r="K1061" i="3"/>
  <c r="M1061" i="3" s="1"/>
  <c r="E1061" i="2"/>
  <c r="M1060" i="2"/>
  <c r="N1060" i="2" s="1"/>
  <c r="S1060" i="2" s="1"/>
  <c r="P1059" i="2"/>
  <c r="Q1059" i="2" s="1"/>
  <c r="O1059" i="2"/>
  <c r="L1062" i="3" l="1"/>
  <c r="K1062" i="3"/>
  <c r="M1062" i="3" s="1"/>
  <c r="J1063" i="3"/>
  <c r="I1064" i="3"/>
  <c r="P1060" i="2"/>
  <c r="Q1060" i="2" s="1"/>
  <c r="O1060" i="2"/>
  <c r="M1061" i="2"/>
  <c r="N1061" i="2" s="1"/>
  <c r="E1062" i="2"/>
  <c r="J1064" i="3" l="1"/>
  <c r="I1065" i="3"/>
  <c r="L1063" i="3"/>
  <c r="K1063" i="3"/>
  <c r="M1063" i="3" s="1"/>
  <c r="M1062" i="2"/>
  <c r="N1062" i="2" s="1"/>
  <c r="S1062" i="2" s="1"/>
  <c r="E1063" i="2"/>
  <c r="O1061" i="2"/>
  <c r="P1061" i="2"/>
  <c r="Q1061" i="2" s="1"/>
  <c r="S1061" i="2"/>
  <c r="I1066" i="3" l="1"/>
  <c r="J1065" i="3"/>
  <c r="L1064" i="3"/>
  <c r="K1064" i="3"/>
  <c r="M1064" i="3" s="1"/>
  <c r="M1063" i="2"/>
  <c r="N1063" i="2" s="1"/>
  <c r="S1063" i="2" s="1"/>
  <c r="E1064" i="2"/>
  <c r="P1062" i="2"/>
  <c r="Q1062" i="2" s="1"/>
  <c r="O1062" i="2"/>
  <c r="L1065" i="3" l="1"/>
  <c r="K1065" i="3"/>
  <c r="M1065" i="3" s="1"/>
  <c r="J1066" i="3"/>
  <c r="I1067" i="3"/>
  <c r="E1065" i="2"/>
  <c r="M1064" i="2"/>
  <c r="N1064" i="2" s="1"/>
  <c r="S1064" i="2" s="1"/>
  <c r="P1063" i="2"/>
  <c r="Q1063" i="2" s="1"/>
  <c r="O1063" i="2"/>
  <c r="I1068" i="3" l="1"/>
  <c r="J1067" i="3"/>
  <c r="K1066" i="3"/>
  <c r="M1066" i="3" s="1"/>
  <c r="L1066" i="3"/>
  <c r="P1064" i="2"/>
  <c r="Q1064" i="2" s="1"/>
  <c r="O1064" i="2"/>
  <c r="M1065" i="2"/>
  <c r="N1065" i="2" s="1"/>
  <c r="E1066" i="2"/>
  <c r="L1067" i="3" l="1"/>
  <c r="K1067" i="3"/>
  <c r="M1067" i="3" s="1"/>
  <c r="I1069" i="3"/>
  <c r="J1068" i="3"/>
  <c r="M1066" i="2"/>
  <c r="N1066" i="2" s="1"/>
  <c r="S1066" i="2" s="1"/>
  <c r="E1067" i="2"/>
  <c r="O1065" i="2"/>
  <c r="P1065" i="2"/>
  <c r="Q1065" i="2" s="1"/>
  <c r="S1065" i="2"/>
  <c r="L1068" i="3" l="1"/>
  <c r="K1068" i="3"/>
  <c r="M1068" i="3" s="1"/>
  <c r="J1069" i="3"/>
  <c r="I1070" i="3"/>
  <c r="M1067" i="2"/>
  <c r="N1067" i="2" s="1"/>
  <c r="S1067" i="2" s="1"/>
  <c r="E1068" i="2"/>
  <c r="P1066" i="2"/>
  <c r="Q1066" i="2" s="1"/>
  <c r="O1066" i="2"/>
  <c r="I1071" i="3" l="1"/>
  <c r="J1070" i="3"/>
  <c r="L1069" i="3"/>
  <c r="K1069" i="3"/>
  <c r="M1069" i="3" s="1"/>
  <c r="E1069" i="2"/>
  <c r="M1068" i="2"/>
  <c r="N1068" i="2" s="1"/>
  <c r="S1068" i="2" s="1"/>
  <c r="P1067" i="2"/>
  <c r="Q1067" i="2" s="1"/>
  <c r="O1067" i="2"/>
  <c r="L1070" i="3" l="1"/>
  <c r="K1070" i="3"/>
  <c r="M1070" i="3" s="1"/>
  <c r="J1071" i="3"/>
  <c r="I1072" i="3"/>
  <c r="P1068" i="2"/>
  <c r="Q1068" i="2" s="1"/>
  <c r="O1068" i="2"/>
  <c r="M1069" i="2"/>
  <c r="N1069" i="2" s="1"/>
  <c r="E1070" i="2"/>
  <c r="J1072" i="3" l="1"/>
  <c r="I1073" i="3"/>
  <c r="L1071" i="3"/>
  <c r="K1071" i="3"/>
  <c r="M1071" i="3" s="1"/>
  <c r="O1069" i="2"/>
  <c r="P1069" i="2"/>
  <c r="Q1069" i="2" s="1"/>
  <c r="M1070" i="2"/>
  <c r="N1070" i="2" s="1"/>
  <c r="S1070" i="2" s="1"/>
  <c r="E1071" i="2"/>
  <c r="S1069" i="2"/>
  <c r="I1074" i="3" l="1"/>
  <c r="J1073" i="3"/>
  <c r="L1072" i="3"/>
  <c r="K1072" i="3"/>
  <c r="M1072" i="3" s="1"/>
  <c r="M1071" i="2"/>
  <c r="N1071" i="2" s="1"/>
  <c r="S1071" i="2" s="1"/>
  <c r="E1072" i="2"/>
  <c r="P1070" i="2"/>
  <c r="Q1070" i="2" s="1"/>
  <c r="O1070" i="2"/>
  <c r="L1073" i="3" l="1"/>
  <c r="K1073" i="3"/>
  <c r="M1073" i="3" s="1"/>
  <c r="J1074" i="3"/>
  <c r="I1075" i="3"/>
  <c r="E1073" i="2"/>
  <c r="M1072" i="2"/>
  <c r="N1072" i="2" s="1"/>
  <c r="S1072" i="2" s="1"/>
  <c r="P1071" i="2"/>
  <c r="Q1071" i="2" s="1"/>
  <c r="O1071" i="2"/>
  <c r="I1076" i="3" l="1"/>
  <c r="J1075" i="3"/>
  <c r="K1074" i="3"/>
  <c r="M1074" i="3" s="1"/>
  <c r="L1074" i="3"/>
  <c r="P1072" i="2"/>
  <c r="Q1072" i="2" s="1"/>
  <c r="O1072" i="2"/>
  <c r="E1074" i="2"/>
  <c r="M1073" i="2"/>
  <c r="N1073" i="2" s="1"/>
  <c r="L1075" i="3" l="1"/>
  <c r="K1075" i="3"/>
  <c r="M1075" i="3" s="1"/>
  <c r="I1077" i="3"/>
  <c r="J1076" i="3"/>
  <c r="O1073" i="2"/>
  <c r="P1073" i="2"/>
  <c r="Q1073" i="2" s="1"/>
  <c r="M1074" i="2"/>
  <c r="N1074" i="2" s="1"/>
  <c r="S1074" i="2" s="1"/>
  <c r="E1075" i="2"/>
  <c r="S1073" i="2"/>
  <c r="L1076" i="3" l="1"/>
  <c r="K1076" i="3"/>
  <c r="M1076" i="3" s="1"/>
  <c r="J1077" i="3"/>
  <c r="I1078" i="3"/>
  <c r="P1074" i="2"/>
  <c r="Q1074" i="2" s="1"/>
  <c r="O1074" i="2"/>
  <c r="M1075" i="2"/>
  <c r="N1075" i="2" s="1"/>
  <c r="E1076" i="2"/>
  <c r="I1079" i="3" l="1"/>
  <c r="J1078" i="3"/>
  <c r="L1077" i="3"/>
  <c r="K1077" i="3"/>
  <c r="M1077" i="3" s="1"/>
  <c r="P1075" i="2"/>
  <c r="Q1075" i="2" s="1"/>
  <c r="O1075" i="2"/>
  <c r="E1077" i="2"/>
  <c r="M1076" i="2"/>
  <c r="N1076" i="2" s="1"/>
  <c r="S1075" i="2"/>
  <c r="L1078" i="3" l="1"/>
  <c r="K1078" i="3"/>
  <c r="M1078" i="3" s="1"/>
  <c r="J1079" i="3"/>
  <c r="I1080" i="3"/>
  <c r="P1076" i="2"/>
  <c r="Q1076" i="2" s="1"/>
  <c r="O1076" i="2"/>
  <c r="M1077" i="2"/>
  <c r="N1077" i="2" s="1"/>
  <c r="E1078" i="2"/>
  <c r="S1076" i="2"/>
  <c r="J1080" i="3" l="1"/>
  <c r="I1081" i="3"/>
  <c r="L1079" i="3"/>
  <c r="K1079" i="3"/>
  <c r="M1079" i="3" s="1"/>
  <c r="O1077" i="2"/>
  <c r="P1077" i="2"/>
  <c r="Q1077" i="2" s="1"/>
  <c r="M1078" i="2"/>
  <c r="N1078" i="2" s="1"/>
  <c r="S1078" i="2" s="1"/>
  <c r="E1079" i="2"/>
  <c r="S1077" i="2"/>
  <c r="I1082" i="3" l="1"/>
  <c r="J1081" i="3"/>
  <c r="L1080" i="3"/>
  <c r="K1080" i="3"/>
  <c r="M1080" i="3" s="1"/>
  <c r="M1079" i="2"/>
  <c r="N1079" i="2" s="1"/>
  <c r="S1079" i="2" s="1"/>
  <c r="E1080" i="2"/>
  <c r="P1078" i="2"/>
  <c r="Q1078" i="2" s="1"/>
  <c r="O1078" i="2"/>
  <c r="L1081" i="3" l="1"/>
  <c r="K1081" i="3"/>
  <c r="M1081" i="3" s="1"/>
  <c r="J1082" i="3"/>
  <c r="I1083" i="3"/>
  <c r="E1081" i="2"/>
  <c r="M1080" i="2"/>
  <c r="N1080" i="2" s="1"/>
  <c r="S1080" i="2" s="1"/>
  <c r="P1079" i="2"/>
  <c r="Q1079" i="2" s="1"/>
  <c r="O1079" i="2"/>
  <c r="I1084" i="3" l="1"/>
  <c r="J1083" i="3"/>
  <c r="K1082" i="3"/>
  <c r="M1082" i="3" s="1"/>
  <c r="L1082" i="3"/>
  <c r="P1080" i="2"/>
  <c r="Q1080" i="2" s="1"/>
  <c r="O1080" i="2"/>
  <c r="E1082" i="2"/>
  <c r="M1081" i="2"/>
  <c r="N1081" i="2" s="1"/>
  <c r="L1083" i="3" l="1"/>
  <c r="K1083" i="3"/>
  <c r="M1083" i="3" s="1"/>
  <c r="I1085" i="3"/>
  <c r="J1084" i="3"/>
  <c r="M1082" i="2"/>
  <c r="N1082" i="2" s="1"/>
  <c r="S1082" i="2" s="1"/>
  <c r="E1083" i="2"/>
  <c r="O1081" i="2"/>
  <c r="P1081" i="2"/>
  <c r="Q1081" i="2" s="1"/>
  <c r="S1081" i="2"/>
  <c r="L1084" i="3" l="1"/>
  <c r="K1084" i="3"/>
  <c r="M1084" i="3" s="1"/>
  <c r="J1085" i="3"/>
  <c r="I1086" i="3"/>
  <c r="M1083" i="2"/>
  <c r="N1083" i="2" s="1"/>
  <c r="S1083" i="2" s="1"/>
  <c r="E1084" i="2"/>
  <c r="P1082" i="2"/>
  <c r="Q1082" i="2" s="1"/>
  <c r="O1082" i="2"/>
  <c r="I1087" i="3" l="1"/>
  <c r="J1086" i="3"/>
  <c r="L1085" i="3"/>
  <c r="K1085" i="3"/>
  <c r="M1085" i="3" s="1"/>
  <c r="E1085" i="2"/>
  <c r="M1084" i="2"/>
  <c r="N1084" i="2" s="1"/>
  <c r="S1084" i="2" s="1"/>
  <c r="P1083" i="2"/>
  <c r="Q1083" i="2" s="1"/>
  <c r="O1083" i="2"/>
  <c r="L1086" i="3" l="1"/>
  <c r="K1086" i="3"/>
  <c r="M1086" i="3" s="1"/>
  <c r="J1087" i="3"/>
  <c r="I1088" i="3"/>
  <c r="P1084" i="2"/>
  <c r="Q1084" i="2" s="1"/>
  <c r="O1084" i="2"/>
  <c r="M1085" i="2"/>
  <c r="N1085" i="2" s="1"/>
  <c r="E1086" i="2"/>
  <c r="L1087" i="3" l="1"/>
  <c r="K1087" i="3"/>
  <c r="M1087" i="3" s="1"/>
  <c r="J1088" i="3"/>
  <c r="I1089" i="3"/>
  <c r="M1086" i="2"/>
  <c r="N1086" i="2" s="1"/>
  <c r="S1086" i="2" s="1"/>
  <c r="E1087" i="2"/>
  <c r="O1085" i="2"/>
  <c r="P1085" i="2"/>
  <c r="Q1085" i="2" s="1"/>
  <c r="S1085" i="2"/>
  <c r="J1089" i="3" l="1"/>
  <c r="I1090" i="3"/>
  <c r="L1088" i="3"/>
  <c r="K1088" i="3"/>
  <c r="M1088" i="3" s="1"/>
  <c r="M1087" i="2"/>
  <c r="N1087" i="2" s="1"/>
  <c r="S1087" i="2" s="1"/>
  <c r="E1088" i="2"/>
  <c r="P1086" i="2"/>
  <c r="Q1086" i="2" s="1"/>
  <c r="O1086" i="2"/>
  <c r="I1091" i="3" l="1"/>
  <c r="J1090" i="3"/>
  <c r="K1089" i="3"/>
  <c r="M1089" i="3" s="1"/>
  <c r="L1089" i="3"/>
  <c r="E1089" i="2"/>
  <c r="M1088" i="2"/>
  <c r="N1088" i="2" s="1"/>
  <c r="S1088" i="2" s="1"/>
  <c r="P1087" i="2"/>
  <c r="Q1087" i="2" s="1"/>
  <c r="O1087" i="2"/>
  <c r="L1090" i="3" l="1"/>
  <c r="K1090" i="3"/>
  <c r="M1090" i="3" s="1"/>
  <c r="J1091" i="3"/>
  <c r="I1092" i="3"/>
  <c r="P1088" i="2"/>
  <c r="Q1088" i="2" s="1"/>
  <c r="O1088" i="2"/>
  <c r="E1090" i="2"/>
  <c r="M1089" i="2"/>
  <c r="N1089" i="2" s="1"/>
  <c r="I1093" i="3" l="1"/>
  <c r="J1092" i="3"/>
  <c r="K1091" i="3"/>
  <c r="M1091" i="3" s="1"/>
  <c r="L1091" i="3"/>
  <c r="O1089" i="2"/>
  <c r="P1089" i="2"/>
  <c r="Q1089" i="2" s="1"/>
  <c r="M1090" i="2"/>
  <c r="N1090" i="2" s="1"/>
  <c r="E1091" i="2"/>
  <c r="S1089" i="2"/>
  <c r="L1092" i="3" l="1"/>
  <c r="K1092" i="3"/>
  <c r="M1092" i="3" s="1"/>
  <c r="J1093" i="3"/>
  <c r="I1094" i="3"/>
  <c r="P1090" i="2"/>
  <c r="Q1090" i="2" s="1"/>
  <c r="O1090" i="2"/>
  <c r="S1090" i="2"/>
  <c r="M1091" i="2"/>
  <c r="N1091" i="2" s="1"/>
  <c r="S1091" i="2" s="1"/>
  <c r="E1092" i="2"/>
  <c r="I1095" i="3" l="1"/>
  <c r="J1094" i="3"/>
  <c r="L1093" i="3"/>
  <c r="K1093" i="3"/>
  <c r="M1093" i="3" s="1"/>
  <c r="E1093" i="2"/>
  <c r="M1092" i="2"/>
  <c r="N1092" i="2" s="1"/>
  <c r="S1092" i="2" s="1"/>
  <c r="P1091" i="2"/>
  <c r="Q1091" i="2" s="1"/>
  <c r="O1091" i="2"/>
  <c r="L1094" i="3" l="1"/>
  <c r="K1094" i="3"/>
  <c r="M1094" i="3" s="1"/>
  <c r="I1096" i="3"/>
  <c r="J1095" i="3"/>
  <c r="P1092" i="2"/>
  <c r="Q1092" i="2" s="1"/>
  <c r="O1092" i="2"/>
  <c r="M1093" i="2"/>
  <c r="N1093" i="2" s="1"/>
  <c r="E1094" i="2"/>
  <c r="L1095" i="3" l="1"/>
  <c r="K1095" i="3"/>
  <c r="M1095" i="3" s="1"/>
  <c r="J1096" i="3"/>
  <c r="I1097" i="3"/>
  <c r="O1093" i="2"/>
  <c r="P1093" i="2"/>
  <c r="Q1093" i="2" s="1"/>
  <c r="M1094" i="2"/>
  <c r="N1094" i="2" s="1"/>
  <c r="S1094" i="2" s="1"/>
  <c r="E1095" i="2"/>
  <c r="S1093" i="2"/>
  <c r="I1098" i="3" l="1"/>
  <c r="J1097" i="3"/>
  <c r="L1096" i="3"/>
  <c r="K1096" i="3"/>
  <c r="M1096" i="3" s="1"/>
  <c r="M1095" i="2"/>
  <c r="N1095" i="2" s="1"/>
  <c r="S1095" i="2" s="1"/>
  <c r="E1096" i="2"/>
  <c r="P1094" i="2"/>
  <c r="Q1094" i="2" s="1"/>
  <c r="O1094" i="2"/>
  <c r="L1097" i="3" l="1"/>
  <c r="K1097" i="3"/>
  <c r="M1097" i="3" s="1"/>
  <c r="J1098" i="3"/>
  <c r="I1099" i="3"/>
  <c r="M1096" i="2"/>
  <c r="N1096" i="2" s="1"/>
  <c r="S1096" i="2" s="1"/>
  <c r="E1097" i="2"/>
  <c r="O1095" i="2"/>
  <c r="P1095" i="2"/>
  <c r="Q1095" i="2" s="1"/>
  <c r="L1098" i="3" l="1"/>
  <c r="K1098" i="3"/>
  <c r="M1098" i="3" s="1"/>
  <c r="I1100" i="3"/>
  <c r="J1099" i="3"/>
  <c r="E1098" i="2"/>
  <c r="M1097" i="2"/>
  <c r="N1097" i="2" s="1"/>
  <c r="S1097" i="2" s="1"/>
  <c r="P1096" i="2"/>
  <c r="Q1096" i="2" s="1"/>
  <c r="O1096" i="2"/>
  <c r="K1099" i="3" l="1"/>
  <c r="M1099" i="3" s="1"/>
  <c r="L1099" i="3"/>
  <c r="I1101" i="3"/>
  <c r="J1100" i="3"/>
  <c r="P1097" i="2"/>
  <c r="Q1097" i="2" s="1"/>
  <c r="O1097" i="2"/>
  <c r="M1098" i="2"/>
  <c r="N1098" i="2" s="1"/>
  <c r="E1099" i="2"/>
  <c r="K1100" i="3" l="1"/>
  <c r="M1100" i="3" s="1"/>
  <c r="L1100" i="3"/>
  <c r="I1102" i="3"/>
  <c r="J1101" i="3"/>
  <c r="M1099" i="2"/>
  <c r="N1099" i="2" s="1"/>
  <c r="S1099" i="2" s="1"/>
  <c r="E1100" i="2"/>
  <c r="O1098" i="2"/>
  <c r="P1098" i="2"/>
  <c r="Q1098" i="2" s="1"/>
  <c r="S1098" i="2"/>
  <c r="J1102" i="3" l="1"/>
  <c r="I1103" i="3"/>
  <c r="L1101" i="3"/>
  <c r="K1101" i="3"/>
  <c r="M1101" i="3" s="1"/>
  <c r="M1100" i="2"/>
  <c r="N1100" i="2" s="1"/>
  <c r="S1100" i="2" s="1"/>
  <c r="E1101" i="2"/>
  <c r="P1099" i="2"/>
  <c r="Q1099" i="2" s="1"/>
  <c r="O1099" i="2"/>
  <c r="I1104" i="3" l="1"/>
  <c r="J1103" i="3"/>
  <c r="L1102" i="3"/>
  <c r="K1102" i="3"/>
  <c r="M1102" i="3" s="1"/>
  <c r="E1102" i="2"/>
  <c r="M1101" i="2"/>
  <c r="N1101" i="2" s="1"/>
  <c r="S1101" i="2" s="1"/>
  <c r="P1100" i="2"/>
  <c r="Q1100" i="2" s="1"/>
  <c r="O1100" i="2"/>
  <c r="L1103" i="3" l="1"/>
  <c r="K1103" i="3"/>
  <c r="M1103" i="3" s="1"/>
  <c r="J1104" i="3"/>
  <c r="I1105" i="3"/>
  <c r="P1101" i="2"/>
  <c r="Q1101" i="2" s="1"/>
  <c r="O1101" i="2"/>
  <c r="M1102" i="2"/>
  <c r="N1102" i="2" s="1"/>
  <c r="E1103" i="2"/>
  <c r="I1106" i="3" l="1"/>
  <c r="J1105" i="3"/>
  <c r="L1104" i="3"/>
  <c r="K1104" i="3"/>
  <c r="M1104" i="3" s="1"/>
  <c r="O1102" i="2"/>
  <c r="P1102" i="2"/>
  <c r="Q1102" i="2" s="1"/>
  <c r="E1104" i="2"/>
  <c r="M1103" i="2"/>
  <c r="N1103" i="2" s="1"/>
  <c r="S1103" i="2" s="1"/>
  <c r="S1102" i="2"/>
  <c r="L1105" i="3" l="1"/>
  <c r="K1105" i="3"/>
  <c r="M1105" i="3" s="1"/>
  <c r="I1107" i="3"/>
  <c r="J1106" i="3"/>
  <c r="M1104" i="2"/>
  <c r="N1104" i="2" s="1"/>
  <c r="S1104" i="2" s="1"/>
  <c r="E1105" i="2"/>
  <c r="P1103" i="2"/>
  <c r="Q1103" i="2" s="1"/>
  <c r="O1103" i="2"/>
  <c r="J1107" i="3" l="1"/>
  <c r="I1108" i="3"/>
  <c r="L1106" i="3"/>
  <c r="K1106" i="3"/>
  <c r="M1106" i="3" s="1"/>
  <c r="E1106" i="2"/>
  <c r="M1105" i="2"/>
  <c r="N1105" i="2" s="1"/>
  <c r="P1104" i="2"/>
  <c r="Q1104" i="2" s="1"/>
  <c r="O1104" i="2"/>
  <c r="I1109" i="3" l="1"/>
  <c r="J1108" i="3"/>
  <c r="K1107" i="3"/>
  <c r="M1107" i="3" s="1"/>
  <c r="L1107" i="3"/>
  <c r="M1106" i="2"/>
  <c r="N1106" i="2" s="1"/>
  <c r="S1106" i="2" s="1"/>
  <c r="E1107" i="2"/>
  <c r="P1105" i="2"/>
  <c r="Q1105" i="2" s="1"/>
  <c r="O1105" i="2"/>
  <c r="S1105" i="2"/>
  <c r="L1108" i="3" l="1"/>
  <c r="K1108" i="3"/>
  <c r="M1108" i="3" s="1"/>
  <c r="I1110" i="3"/>
  <c r="J1109" i="3"/>
  <c r="M1107" i="2"/>
  <c r="N1107" i="2" s="1"/>
  <c r="S1107" i="2" s="1"/>
  <c r="E1108" i="2"/>
  <c r="O1106" i="2"/>
  <c r="P1106" i="2"/>
  <c r="Q1106" i="2" s="1"/>
  <c r="K1109" i="3" l="1"/>
  <c r="M1109" i="3" s="1"/>
  <c r="L1109" i="3"/>
  <c r="I1111" i="3"/>
  <c r="J1110" i="3"/>
  <c r="M1108" i="2"/>
  <c r="N1108" i="2" s="1"/>
  <c r="S1108" i="2" s="1"/>
  <c r="E1109" i="2"/>
  <c r="P1107" i="2"/>
  <c r="Q1107" i="2" s="1"/>
  <c r="O1107" i="2"/>
  <c r="L1110" i="3" l="1"/>
  <c r="K1110" i="3"/>
  <c r="M1110" i="3" s="1"/>
  <c r="I1112" i="3"/>
  <c r="J1111" i="3"/>
  <c r="E1110" i="2"/>
  <c r="M1109" i="2"/>
  <c r="N1109" i="2" s="1"/>
  <c r="S1109" i="2" s="1"/>
  <c r="P1108" i="2"/>
  <c r="Q1108" i="2" s="1"/>
  <c r="O1108" i="2"/>
  <c r="J1112" i="3" l="1"/>
  <c r="I1113" i="3"/>
  <c r="L1111" i="3"/>
  <c r="K1111" i="3"/>
  <c r="M1111" i="3" s="1"/>
  <c r="P1109" i="2"/>
  <c r="Q1109" i="2" s="1"/>
  <c r="O1109" i="2"/>
  <c r="M1110" i="2"/>
  <c r="N1110" i="2" s="1"/>
  <c r="E1111" i="2"/>
  <c r="I1114" i="3" l="1"/>
  <c r="J1113" i="3"/>
  <c r="L1112" i="3"/>
  <c r="K1112" i="3"/>
  <c r="M1112" i="3" s="1"/>
  <c r="M1111" i="2"/>
  <c r="N1111" i="2" s="1"/>
  <c r="E1112" i="2"/>
  <c r="O1110" i="2"/>
  <c r="P1110" i="2"/>
  <c r="Q1110" i="2" s="1"/>
  <c r="S1110" i="2"/>
  <c r="L1113" i="3" l="1"/>
  <c r="K1113" i="3"/>
  <c r="M1113" i="3" s="1"/>
  <c r="J1114" i="3"/>
  <c r="I1115" i="3"/>
  <c r="P1111" i="2"/>
  <c r="Q1111" i="2" s="1"/>
  <c r="O1111" i="2"/>
  <c r="S1111" i="2"/>
  <c r="M1112" i="2"/>
  <c r="N1112" i="2" s="1"/>
  <c r="E1113" i="2"/>
  <c r="J1115" i="3" l="1"/>
  <c r="I1116" i="3"/>
  <c r="L1114" i="3"/>
  <c r="K1114" i="3"/>
  <c r="M1114" i="3" s="1"/>
  <c r="M1113" i="2"/>
  <c r="N1113" i="2" s="1"/>
  <c r="S1113" i="2" s="1"/>
  <c r="E1114" i="2"/>
  <c r="O1112" i="2"/>
  <c r="P1112" i="2"/>
  <c r="Q1112" i="2" s="1"/>
  <c r="S1112" i="2"/>
  <c r="I1117" i="3" l="1"/>
  <c r="J1116" i="3"/>
  <c r="K1115" i="3"/>
  <c r="M1115" i="3" s="1"/>
  <c r="L1115" i="3"/>
  <c r="M1114" i="2"/>
  <c r="N1114" i="2" s="1"/>
  <c r="S1114" i="2" s="1"/>
  <c r="E1115" i="2"/>
  <c r="P1113" i="2"/>
  <c r="Q1113" i="2" s="1"/>
  <c r="O1113" i="2"/>
  <c r="L1116" i="3" l="1"/>
  <c r="K1116" i="3"/>
  <c r="M1116" i="3" s="1"/>
  <c r="J1117" i="3"/>
  <c r="I1118" i="3"/>
  <c r="M1115" i="2"/>
  <c r="N1115" i="2" s="1"/>
  <c r="S1115" i="2" s="1"/>
  <c r="E1116" i="2"/>
  <c r="P1114" i="2"/>
  <c r="Q1114" i="2" s="1"/>
  <c r="O1114" i="2"/>
  <c r="I1119" i="3" l="1"/>
  <c r="J1118" i="3"/>
  <c r="K1117" i="3"/>
  <c r="M1117" i="3" s="1"/>
  <c r="L1117" i="3"/>
  <c r="O1115" i="2"/>
  <c r="P1115" i="2"/>
  <c r="Q1115" i="2" s="1"/>
  <c r="M1116" i="2"/>
  <c r="N1116" i="2" s="1"/>
  <c r="E1117" i="2"/>
  <c r="L1118" i="3" l="1"/>
  <c r="K1118" i="3"/>
  <c r="M1118" i="3" s="1"/>
  <c r="I1120" i="3"/>
  <c r="J1119" i="3"/>
  <c r="E1118" i="2"/>
  <c r="M1117" i="2"/>
  <c r="N1117" i="2" s="1"/>
  <c r="S1117" i="2" s="1"/>
  <c r="P1116" i="2"/>
  <c r="Q1116" i="2" s="1"/>
  <c r="O1116" i="2"/>
  <c r="S1116" i="2"/>
  <c r="L1119" i="3" l="1"/>
  <c r="K1119" i="3"/>
  <c r="M1119" i="3" s="1"/>
  <c r="J1120" i="3"/>
  <c r="I1121" i="3"/>
  <c r="M1118" i="2"/>
  <c r="N1118" i="2" s="1"/>
  <c r="S1118" i="2" s="1"/>
  <c r="E1119" i="2"/>
  <c r="P1117" i="2"/>
  <c r="Q1117" i="2" s="1"/>
  <c r="O1117" i="2"/>
  <c r="L1120" i="3" l="1"/>
  <c r="K1120" i="3"/>
  <c r="M1120" i="3" s="1"/>
  <c r="I1122" i="3"/>
  <c r="J1121" i="3"/>
  <c r="E1120" i="2"/>
  <c r="M1119" i="2"/>
  <c r="N1119" i="2" s="1"/>
  <c r="S1119" i="2" s="1"/>
  <c r="O1118" i="2"/>
  <c r="P1118" i="2"/>
  <c r="Q1118" i="2" s="1"/>
  <c r="L1121" i="3" l="1"/>
  <c r="K1121" i="3"/>
  <c r="M1121" i="3" s="1"/>
  <c r="J1122" i="3"/>
  <c r="I1123" i="3"/>
  <c r="P1119" i="2"/>
  <c r="Q1119" i="2" s="1"/>
  <c r="O1119" i="2"/>
  <c r="M1120" i="2"/>
  <c r="N1120" i="2" s="1"/>
  <c r="E1121" i="2"/>
  <c r="J1123" i="3" l="1"/>
  <c r="I1124" i="3"/>
  <c r="L1122" i="3"/>
  <c r="K1122" i="3"/>
  <c r="M1122" i="3" s="1"/>
  <c r="M1121" i="2"/>
  <c r="N1121" i="2" s="1"/>
  <c r="S1121" i="2" s="1"/>
  <c r="E1122" i="2"/>
  <c r="P1120" i="2"/>
  <c r="Q1120" i="2" s="1"/>
  <c r="O1120" i="2"/>
  <c r="S1120" i="2"/>
  <c r="I1125" i="3" l="1"/>
  <c r="J1124" i="3"/>
  <c r="K1123" i="3"/>
  <c r="M1123" i="3" s="1"/>
  <c r="L1123" i="3"/>
  <c r="E1123" i="2"/>
  <c r="M1122" i="2"/>
  <c r="N1122" i="2" s="1"/>
  <c r="P1121" i="2"/>
  <c r="Q1121" i="2" s="1"/>
  <c r="O1121" i="2"/>
  <c r="L1124" i="3" l="1"/>
  <c r="K1124" i="3"/>
  <c r="M1124" i="3" s="1"/>
  <c r="J1125" i="3"/>
  <c r="I1126" i="3"/>
  <c r="P1122" i="2"/>
  <c r="Q1122" i="2" s="1"/>
  <c r="O1122" i="2"/>
  <c r="M1123" i="2"/>
  <c r="N1123" i="2" s="1"/>
  <c r="E1124" i="2"/>
  <c r="S1122" i="2"/>
  <c r="I1127" i="3" l="1"/>
  <c r="J1126" i="3"/>
  <c r="K1125" i="3"/>
  <c r="M1125" i="3" s="1"/>
  <c r="L1125" i="3"/>
  <c r="M1124" i="2"/>
  <c r="N1124" i="2" s="1"/>
  <c r="S1124" i="2" s="1"/>
  <c r="E1125" i="2"/>
  <c r="P1123" i="2"/>
  <c r="Q1123" i="2" s="1"/>
  <c r="O1123" i="2"/>
  <c r="S1123" i="2"/>
  <c r="L1126" i="3" l="1"/>
  <c r="K1126" i="3"/>
  <c r="M1126" i="3" s="1"/>
  <c r="I1128" i="3"/>
  <c r="J1127" i="3"/>
  <c r="E1126" i="2"/>
  <c r="M1125" i="2"/>
  <c r="N1125" i="2" s="1"/>
  <c r="S1125" i="2" s="1"/>
  <c r="P1124" i="2"/>
  <c r="Q1124" i="2" s="1"/>
  <c r="O1124" i="2"/>
  <c r="L1127" i="3" l="1"/>
  <c r="K1127" i="3"/>
  <c r="M1127" i="3" s="1"/>
  <c r="J1128" i="3"/>
  <c r="I1129" i="3"/>
  <c r="P1125" i="2"/>
  <c r="Q1125" i="2" s="1"/>
  <c r="O1125" i="2"/>
  <c r="M1126" i="2"/>
  <c r="N1126" i="2" s="1"/>
  <c r="E1127" i="2"/>
  <c r="I1130" i="3" l="1"/>
  <c r="J1129" i="3"/>
  <c r="L1128" i="3"/>
  <c r="K1128" i="3"/>
  <c r="M1128" i="3" s="1"/>
  <c r="E1128" i="2"/>
  <c r="M1127" i="2"/>
  <c r="N1127" i="2" s="1"/>
  <c r="S1127" i="2" s="1"/>
  <c r="O1126" i="2"/>
  <c r="P1126" i="2"/>
  <c r="Q1126" i="2" s="1"/>
  <c r="S1126" i="2"/>
  <c r="L1129" i="3" l="1"/>
  <c r="K1129" i="3"/>
  <c r="M1129" i="3" s="1"/>
  <c r="J1130" i="3"/>
  <c r="I1131" i="3"/>
  <c r="P1127" i="2"/>
  <c r="Q1127" i="2" s="1"/>
  <c r="O1127" i="2"/>
  <c r="M1128" i="2"/>
  <c r="N1128" i="2" s="1"/>
  <c r="E1129" i="2"/>
  <c r="J1131" i="3" l="1"/>
  <c r="I1132" i="3"/>
  <c r="L1130" i="3"/>
  <c r="K1130" i="3"/>
  <c r="M1130" i="3" s="1"/>
  <c r="P1128" i="2"/>
  <c r="Q1128" i="2" s="1"/>
  <c r="O1128" i="2"/>
  <c r="M1129" i="2"/>
  <c r="N1129" i="2" s="1"/>
  <c r="E1130" i="2"/>
  <c r="S1128" i="2"/>
  <c r="I1133" i="3" l="1"/>
  <c r="J1132" i="3"/>
  <c r="L1131" i="3"/>
  <c r="K1131" i="3"/>
  <c r="M1131" i="3" s="1"/>
  <c r="P1129" i="2"/>
  <c r="Q1129" i="2" s="1"/>
  <c r="O1129" i="2"/>
  <c r="S1129" i="2"/>
  <c r="E1131" i="2"/>
  <c r="M1130" i="2"/>
  <c r="N1130" i="2" s="1"/>
  <c r="L1132" i="3" l="1"/>
  <c r="K1132" i="3"/>
  <c r="M1132" i="3" s="1"/>
  <c r="J1133" i="3"/>
  <c r="I1134" i="3"/>
  <c r="P1130" i="2"/>
  <c r="Q1130" i="2" s="1"/>
  <c r="O1130" i="2"/>
  <c r="M1131" i="2"/>
  <c r="N1131" i="2" s="1"/>
  <c r="E1132" i="2"/>
  <c r="S1130" i="2"/>
  <c r="I1135" i="3" l="1"/>
  <c r="J1134" i="3"/>
  <c r="K1133" i="3"/>
  <c r="M1133" i="3" s="1"/>
  <c r="L1133" i="3"/>
  <c r="P1131" i="2"/>
  <c r="Q1131" i="2" s="1"/>
  <c r="O1131" i="2"/>
  <c r="M1132" i="2"/>
  <c r="N1132" i="2" s="1"/>
  <c r="E1133" i="2"/>
  <c r="S1131" i="2"/>
  <c r="L1134" i="3" l="1"/>
  <c r="K1134" i="3"/>
  <c r="M1134" i="3" s="1"/>
  <c r="I1136" i="3"/>
  <c r="J1135" i="3"/>
  <c r="P1132" i="2"/>
  <c r="Q1132" i="2" s="1"/>
  <c r="O1132" i="2"/>
  <c r="S1132" i="2"/>
  <c r="E1134" i="2"/>
  <c r="M1133" i="2"/>
  <c r="N1133" i="2" s="1"/>
  <c r="L1135" i="3" l="1"/>
  <c r="K1135" i="3"/>
  <c r="M1135" i="3" s="1"/>
  <c r="J1136" i="3"/>
  <c r="I1137" i="3"/>
  <c r="P1133" i="2"/>
  <c r="Q1133" i="2" s="1"/>
  <c r="O1133" i="2"/>
  <c r="M1134" i="2"/>
  <c r="N1134" i="2" s="1"/>
  <c r="E1135" i="2"/>
  <c r="S1133" i="2"/>
  <c r="I1138" i="3" l="1"/>
  <c r="J1137" i="3"/>
  <c r="L1136" i="3"/>
  <c r="K1136" i="3"/>
  <c r="M1136" i="3" s="1"/>
  <c r="O1134" i="2"/>
  <c r="P1134" i="2"/>
  <c r="Q1134" i="2" s="1"/>
  <c r="E1136" i="2"/>
  <c r="M1135" i="2"/>
  <c r="N1135" i="2" s="1"/>
  <c r="S1135" i="2" s="1"/>
  <c r="S1134" i="2"/>
  <c r="L1137" i="3" l="1"/>
  <c r="K1137" i="3"/>
  <c r="M1137" i="3" s="1"/>
  <c r="J1138" i="3"/>
  <c r="I1139" i="3"/>
  <c r="P1135" i="2"/>
  <c r="Q1135" i="2" s="1"/>
  <c r="O1135" i="2"/>
  <c r="M1136" i="2"/>
  <c r="N1136" i="2" s="1"/>
  <c r="E1137" i="2"/>
  <c r="L1138" i="3" l="1"/>
  <c r="K1138" i="3"/>
  <c r="M1138" i="3" s="1"/>
  <c r="J1139" i="3"/>
  <c r="I1140" i="3"/>
  <c r="P1136" i="2"/>
  <c r="Q1136" i="2" s="1"/>
  <c r="O1136" i="2"/>
  <c r="M1137" i="2"/>
  <c r="N1137" i="2" s="1"/>
  <c r="E1138" i="2"/>
  <c r="S1136" i="2"/>
  <c r="I1141" i="3" l="1"/>
  <c r="J1140" i="3"/>
  <c r="L1139" i="3"/>
  <c r="K1139" i="3"/>
  <c r="M1139" i="3" s="1"/>
  <c r="P1137" i="2"/>
  <c r="Q1137" i="2" s="1"/>
  <c r="O1137" i="2"/>
  <c r="S1137" i="2"/>
  <c r="E1139" i="2"/>
  <c r="M1138" i="2"/>
  <c r="N1138" i="2" s="1"/>
  <c r="L1140" i="3" l="1"/>
  <c r="K1140" i="3"/>
  <c r="M1140" i="3" s="1"/>
  <c r="J1141" i="3"/>
  <c r="I1142" i="3"/>
  <c r="P1138" i="2"/>
  <c r="Q1138" i="2" s="1"/>
  <c r="O1138" i="2"/>
  <c r="M1139" i="2"/>
  <c r="N1139" i="2" s="1"/>
  <c r="E1140" i="2"/>
  <c r="S1138" i="2"/>
  <c r="I1143" i="3" l="1"/>
  <c r="J1142" i="3"/>
  <c r="K1141" i="3"/>
  <c r="M1141" i="3" s="1"/>
  <c r="L1141" i="3"/>
  <c r="P1139" i="2"/>
  <c r="Q1139" i="2" s="1"/>
  <c r="O1139" i="2"/>
  <c r="M1140" i="2"/>
  <c r="N1140" i="2" s="1"/>
  <c r="S1140" i="2" s="1"/>
  <c r="E1141" i="2"/>
  <c r="S1139" i="2"/>
  <c r="L1142" i="3" l="1"/>
  <c r="K1142" i="3"/>
  <c r="M1142" i="3" s="1"/>
  <c r="I1144" i="3"/>
  <c r="J1143" i="3"/>
  <c r="P1140" i="2"/>
  <c r="Q1140" i="2" s="1"/>
  <c r="O1140" i="2"/>
  <c r="E1142" i="2"/>
  <c r="M1141" i="2"/>
  <c r="N1141" i="2" s="1"/>
  <c r="L1143" i="3" l="1"/>
  <c r="K1143" i="3"/>
  <c r="M1143" i="3" s="1"/>
  <c r="J1144" i="3"/>
  <c r="I1145" i="3"/>
  <c r="P1141" i="2"/>
  <c r="Q1141" i="2" s="1"/>
  <c r="O1141" i="2"/>
  <c r="M1142" i="2"/>
  <c r="N1142" i="2" s="1"/>
  <c r="E1143" i="2"/>
  <c r="S1141" i="2"/>
  <c r="I1146" i="3" l="1"/>
  <c r="J1145" i="3"/>
  <c r="L1144" i="3"/>
  <c r="K1144" i="3"/>
  <c r="M1144" i="3" s="1"/>
  <c r="O1142" i="2"/>
  <c r="P1142" i="2"/>
  <c r="Q1142" i="2" s="1"/>
  <c r="E1144" i="2"/>
  <c r="M1143" i="2"/>
  <c r="N1143" i="2" s="1"/>
  <c r="S1142" i="2"/>
  <c r="L1145" i="3" l="1"/>
  <c r="K1145" i="3"/>
  <c r="M1145" i="3" s="1"/>
  <c r="J1146" i="3"/>
  <c r="I1147" i="3"/>
  <c r="P1143" i="2"/>
  <c r="Q1143" i="2" s="1"/>
  <c r="O1143" i="2"/>
  <c r="S1143" i="2"/>
  <c r="M1144" i="2"/>
  <c r="N1144" i="2" s="1"/>
  <c r="E1145" i="2"/>
  <c r="L1146" i="3" l="1"/>
  <c r="K1146" i="3"/>
  <c r="M1146" i="3" s="1"/>
  <c r="J1147" i="3"/>
  <c r="I1148" i="3"/>
  <c r="M1145" i="2"/>
  <c r="N1145" i="2" s="1"/>
  <c r="S1145" i="2" s="1"/>
  <c r="E1146" i="2"/>
  <c r="P1144" i="2"/>
  <c r="Q1144" i="2" s="1"/>
  <c r="O1144" i="2"/>
  <c r="S1144" i="2"/>
  <c r="I1149" i="3" l="1"/>
  <c r="J1148" i="3"/>
  <c r="L1147" i="3"/>
  <c r="K1147" i="3"/>
  <c r="M1147" i="3" s="1"/>
  <c r="E1147" i="2"/>
  <c r="M1146" i="2"/>
  <c r="N1146" i="2" s="1"/>
  <c r="S1146" i="2" s="1"/>
  <c r="P1145" i="2"/>
  <c r="Q1145" i="2" s="1"/>
  <c r="O1145" i="2"/>
  <c r="L1148" i="3" l="1"/>
  <c r="K1148" i="3"/>
  <c r="M1148" i="3" s="1"/>
  <c r="J1149" i="3"/>
  <c r="I1150" i="3"/>
  <c r="P1146" i="2"/>
  <c r="Q1146" i="2" s="1"/>
  <c r="O1146" i="2"/>
  <c r="M1147" i="2"/>
  <c r="N1147" i="2" s="1"/>
  <c r="E1148" i="2"/>
  <c r="I1151" i="3" l="1"/>
  <c r="J1150" i="3"/>
  <c r="K1149" i="3"/>
  <c r="M1149" i="3" s="1"/>
  <c r="L1149" i="3"/>
  <c r="P1147" i="2"/>
  <c r="Q1147" i="2" s="1"/>
  <c r="O1147" i="2"/>
  <c r="M1148" i="2"/>
  <c r="N1148" i="2" s="1"/>
  <c r="E1149" i="2"/>
  <c r="S1147" i="2"/>
  <c r="L1150" i="3" l="1"/>
  <c r="K1150" i="3"/>
  <c r="M1150" i="3" s="1"/>
  <c r="I1152" i="3"/>
  <c r="J1151" i="3"/>
  <c r="P1148" i="2"/>
  <c r="Q1148" i="2" s="1"/>
  <c r="O1148" i="2"/>
  <c r="S1148" i="2"/>
  <c r="E1150" i="2"/>
  <c r="M1149" i="2"/>
  <c r="N1149" i="2" s="1"/>
  <c r="J1152" i="3" l="1"/>
  <c r="I1153" i="3"/>
  <c r="L1151" i="3"/>
  <c r="K1151" i="3"/>
  <c r="M1151" i="3" s="1"/>
  <c r="P1149" i="2"/>
  <c r="Q1149" i="2" s="1"/>
  <c r="O1149" i="2"/>
  <c r="M1150" i="2"/>
  <c r="N1150" i="2" s="1"/>
  <c r="E1151" i="2"/>
  <c r="S1149" i="2"/>
  <c r="I1154" i="3" l="1"/>
  <c r="J1153" i="3"/>
  <c r="L1152" i="3"/>
  <c r="K1152" i="3"/>
  <c r="M1152" i="3" s="1"/>
  <c r="O1150" i="2"/>
  <c r="P1150" i="2"/>
  <c r="Q1150" i="2" s="1"/>
  <c r="M1151" i="2"/>
  <c r="N1151" i="2" s="1"/>
  <c r="S1151" i="2" s="1"/>
  <c r="E1152" i="2"/>
  <c r="S1150" i="2"/>
  <c r="L1153" i="3" l="1"/>
  <c r="K1153" i="3"/>
  <c r="M1153" i="3" s="1"/>
  <c r="J1154" i="3"/>
  <c r="I1155" i="3"/>
  <c r="M1152" i="2"/>
  <c r="N1152" i="2" s="1"/>
  <c r="S1152" i="2" s="1"/>
  <c r="E1153" i="2"/>
  <c r="P1151" i="2"/>
  <c r="Q1151" i="2" s="1"/>
  <c r="O1151" i="2"/>
  <c r="L1154" i="3" l="1"/>
  <c r="K1154" i="3"/>
  <c r="M1154" i="3" s="1"/>
  <c r="J1155" i="3"/>
  <c r="I1156" i="3"/>
  <c r="M1153" i="2"/>
  <c r="N1153" i="2" s="1"/>
  <c r="S1153" i="2" s="1"/>
  <c r="E1154" i="2"/>
  <c r="O1152" i="2"/>
  <c r="P1152" i="2"/>
  <c r="Q1152" i="2" s="1"/>
  <c r="I1157" i="3" l="1"/>
  <c r="J1156" i="3"/>
  <c r="L1155" i="3"/>
  <c r="K1155" i="3"/>
  <c r="M1155" i="3" s="1"/>
  <c r="E1155" i="2"/>
  <c r="M1154" i="2"/>
  <c r="N1154" i="2" s="1"/>
  <c r="S1154" i="2" s="1"/>
  <c r="P1153" i="2"/>
  <c r="Q1153" i="2" s="1"/>
  <c r="O1153" i="2"/>
  <c r="L1156" i="3" l="1"/>
  <c r="K1156" i="3"/>
  <c r="M1156" i="3" s="1"/>
  <c r="J1157" i="3"/>
  <c r="I1158" i="3"/>
  <c r="P1154" i="2"/>
  <c r="Q1154" i="2" s="1"/>
  <c r="O1154" i="2"/>
  <c r="M1155" i="2"/>
  <c r="N1155" i="2" s="1"/>
  <c r="E1156" i="2"/>
  <c r="I1159" i="3" l="1"/>
  <c r="J1158" i="3"/>
  <c r="K1157" i="3"/>
  <c r="M1157" i="3" s="1"/>
  <c r="L1157" i="3"/>
  <c r="P1155" i="2"/>
  <c r="Q1155" i="2" s="1"/>
  <c r="O1155" i="2"/>
  <c r="M1156" i="2"/>
  <c r="N1156" i="2" s="1"/>
  <c r="E1157" i="2"/>
  <c r="S1155" i="2"/>
  <c r="L1158" i="3" l="1"/>
  <c r="K1158" i="3"/>
  <c r="M1158" i="3" s="1"/>
  <c r="I1160" i="3"/>
  <c r="J1159" i="3"/>
  <c r="P1156" i="2"/>
  <c r="Q1156" i="2" s="1"/>
  <c r="O1156" i="2"/>
  <c r="S1156" i="2"/>
  <c r="E1158" i="2"/>
  <c r="M1157" i="2"/>
  <c r="N1157" i="2" s="1"/>
  <c r="J1160" i="3" l="1"/>
  <c r="I1161" i="3"/>
  <c r="L1159" i="3"/>
  <c r="K1159" i="3"/>
  <c r="M1159" i="3" s="1"/>
  <c r="P1157" i="2"/>
  <c r="Q1157" i="2" s="1"/>
  <c r="O1157" i="2"/>
  <c r="M1158" i="2"/>
  <c r="N1158" i="2" s="1"/>
  <c r="E1159" i="2"/>
  <c r="S1157" i="2"/>
  <c r="I1162" i="3" l="1"/>
  <c r="J1161" i="3"/>
  <c r="L1160" i="3"/>
  <c r="K1160" i="3"/>
  <c r="M1160" i="3" s="1"/>
  <c r="O1158" i="2"/>
  <c r="P1158" i="2"/>
  <c r="Q1158" i="2" s="1"/>
  <c r="E1160" i="2"/>
  <c r="M1159" i="2"/>
  <c r="N1159" i="2" s="1"/>
  <c r="S1158" i="2"/>
  <c r="L1161" i="3" l="1"/>
  <c r="K1161" i="3"/>
  <c r="M1161" i="3" s="1"/>
  <c r="J1162" i="3"/>
  <c r="I1163" i="3"/>
  <c r="P1159" i="2"/>
  <c r="Q1159" i="2" s="1"/>
  <c r="O1159" i="2"/>
  <c r="S1159" i="2"/>
  <c r="M1160" i="2"/>
  <c r="N1160" i="2" s="1"/>
  <c r="E1161" i="2"/>
  <c r="J1163" i="3" l="1"/>
  <c r="I1164" i="3"/>
  <c r="L1162" i="3"/>
  <c r="K1162" i="3"/>
  <c r="M1162" i="3" s="1"/>
  <c r="M1161" i="2"/>
  <c r="N1161" i="2" s="1"/>
  <c r="S1161" i="2" s="1"/>
  <c r="E1162" i="2"/>
  <c r="P1160" i="2"/>
  <c r="Q1160" i="2" s="1"/>
  <c r="O1160" i="2"/>
  <c r="S1160" i="2"/>
  <c r="I1165" i="3" l="1"/>
  <c r="J1164" i="3"/>
  <c r="L1163" i="3"/>
  <c r="K1163" i="3"/>
  <c r="M1163" i="3" s="1"/>
  <c r="M1162" i="2"/>
  <c r="N1162" i="2" s="1"/>
  <c r="S1162" i="2" s="1"/>
  <c r="E1163" i="2"/>
  <c r="P1161" i="2"/>
  <c r="Q1161" i="2" s="1"/>
  <c r="O1161" i="2"/>
  <c r="L1164" i="3" l="1"/>
  <c r="K1164" i="3"/>
  <c r="M1164" i="3" s="1"/>
  <c r="J1165" i="3"/>
  <c r="I1166" i="3"/>
  <c r="M1163" i="2"/>
  <c r="N1163" i="2" s="1"/>
  <c r="S1163" i="2" s="1"/>
  <c r="E1164" i="2"/>
  <c r="P1162" i="2"/>
  <c r="Q1162" i="2" s="1"/>
  <c r="O1162" i="2"/>
  <c r="I1167" i="3" l="1"/>
  <c r="J1166" i="3"/>
  <c r="K1165" i="3"/>
  <c r="M1165" i="3" s="1"/>
  <c r="L1165" i="3"/>
  <c r="M1164" i="2"/>
  <c r="N1164" i="2" s="1"/>
  <c r="S1164" i="2" s="1"/>
  <c r="E1165" i="2"/>
  <c r="P1163" i="2"/>
  <c r="Q1163" i="2" s="1"/>
  <c r="O1163" i="2"/>
  <c r="L1166" i="3" l="1"/>
  <c r="K1166" i="3"/>
  <c r="M1166" i="3" s="1"/>
  <c r="I1168" i="3"/>
  <c r="J1167" i="3"/>
  <c r="E1166" i="2"/>
  <c r="M1165" i="2"/>
  <c r="N1165" i="2" s="1"/>
  <c r="S1165" i="2" s="1"/>
  <c r="P1164" i="2"/>
  <c r="Q1164" i="2" s="1"/>
  <c r="O1164" i="2"/>
  <c r="L1167" i="3" l="1"/>
  <c r="K1167" i="3"/>
  <c r="M1167" i="3" s="1"/>
  <c r="J1168" i="3"/>
  <c r="I1169" i="3"/>
  <c r="P1165" i="2"/>
  <c r="Q1165" i="2" s="1"/>
  <c r="O1165" i="2"/>
  <c r="M1166" i="2"/>
  <c r="N1166" i="2" s="1"/>
  <c r="E1167" i="2"/>
  <c r="L1168" i="3" l="1"/>
  <c r="K1168" i="3"/>
  <c r="M1168" i="3" s="1"/>
  <c r="I1170" i="3"/>
  <c r="J1169" i="3"/>
  <c r="O1166" i="2"/>
  <c r="P1166" i="2"/>
  <c r="Q1166" i="2" s="1"/>
  <c r="E1168" i="2"/>
  <c r="M1167" i="2"/>
  <c r="N1167" i="2" s="1"/>
  <c r="S1167" i="2" s="1"/>
  <c r="S1166" i="2"/>
  <c r="J1170" i="3" l="1"/>
  <c r="I1171" i="3"/>
  <c r="L1169" i="3"/>
  <c r="K1169" i="3"/>
  <c r="M1169" i="3" s="1"/>
  <c r="P1167" i="2"/>
  <c r="Q1167" i="2" s="1"/>
  <c r="O1167" i="2"/>
  <c r="M1168" i="2"/>
  <c r="N1168" i="2" s="1"/>
  <c r="E1169" i="2"/>
  <c r="J1171" i="3" l="1"/>
  <c r="I1172" i="3"/>
  <c r="L1170" i="3"/>
  <c r="K1170" i="3"/>
  <c r="M1170" i="3" s="1"/>
  <c r="P1168" i="2"/>
  <c r="Q1168" i="2" s="1"/>
  <c r="O1168" i="2"/>
  <c r="M1169" i="2"/>
  <c r="N1169" i="2" s="1"/>
  <c r="E1170" i="2"/>
  <c r="S1168" i="2"/>
  <c r="I1173" i="3" l="1"/>
  <c r="J1172" i="3"/>
  <c r="L1171" i="3"/>
  <c r="K1171" i="3"/>
  <c r="M1171" i="3" s="1"/>
  <c r="P1169" i="2"/>
  <c r="Q1169" i="2" s="1"/>
  <c r="O1169" i="2"/>
  <c r="S1169" i="2"/>
  <c r="M1170" i="2"/>
  <c r="N1170" i="2" s="1"/>
  <c r="E1171" i="2"/>
  <c r="L1172" i="3" l="1"/>
  <c r="K1172" i="3"/>
  <c r="M1172" i="3" s="1"/>
  <c r="J1173" i="3"/>
  <c r="I1174" i="3"/>
  <c r="M1171" i="2"/>
  <c r="N1171" i="2" s="1"/>
  <c r="S1171" i="2" s="1"/>
  <c r="E1172" i="2"/>
  <c r="P1170" i="2"/>
  <c r="Q1170" i="2" s="1"/>
  <c r="O1170" i="2"/>
  <c r="S1170" i="2"/>
  <c r="I1175" i="3" l="1"/>
  <c r="J1174" i="3"/>
  <c r="K1173" i="3"/>
  <c r="M1173" i="3" s="1"/>
  <c r="L1173" i="3"/>
  <c r="M1172" i="2"/>
  <c r="N1172" i="2" s="1"/>
  <c r="S1172" i="2" s="1"/>
  <c r="E1173" i="2"/>
  <c r="O1171" i="2"/>
  <c r="P1171" i="2"/>
  <c r="Q1171" i="2" s="1"/>
  <c r="L1174" i="3" l="1"/>
  <c r="K1174" i="3"/>
  <c r="M1174" i="3" s="1"/>
  <c r="I1176" i="3"/>
  <c r="J1175" i="3"/>
  <c r="E1174" i="2"/>
  <c r="M1173" i="2"/>
  <c r="N1173" i="2" s="1"/>
  <c r="S1173" i="2" s="1"/>
  <c r="P1172" i="2"/>
  <c r="Q1172" i="2" s="1"/>
  <c r="O1172" i="2"/>
  <c r="L1175" i="3" l="1"/>
  <c r="K1175" i="3"/>
  <c r="M1175" i="3" s="1"/>
  <c r="J1176" i="3"/>
  <c r="I1177" i="3"/>
  <c r="P1173" i="2"/>
  <c r="Q1173" i="2" s="1"/>
  <c r="O1173" i="2"/>
  <c r="M1174" i="2"/>
  <c r="N1174" i="2" s="1"/>
  <c r="E1175" i="2"/>
  <c r="I1178" i="3" l="1"/>
  <c r="J1177" i="3"/>
  <c r="L1176" i="3"/>
  <c r="K1176" i="3"/>
  <c r="M1176" i="3" s="1"/>
  <c r="O1174" i="2"/>
  <c r="P1174" i="2"/>
  <c r="Q1174" i="2" s="1"/>
  <c r="E1176" i="2"/>
  <c r="M1175" i="2"/>
  <c r="N1175" i="2" s="1"/>
  <c r="S1175" i="2" s="1"/>
  <c r="S1174" i="2"/>
  <c r="L1177" i="3" l="1"/>
  <c r="K1177" i="3"/>
  <c r="M1177" i="3" s="1"/>
  <c r="J1178" i="3"/>
  <c r="I1179" i="3"/>
  <c r="P1175" i="2"/>
  <c r="Q1175" i="2" s="1"/>
  <c r="O1175" i="2"/>
  <c r="M1176" i="2"/>
  <c r="N1176" i="2" s="1"/>
  <c r="E1177" i="2"/>
  <c r="J1179" i="3" l="1"/>
  <c r="I1180" i="3"/>
  <c r="L1178" i="3"/>
  <c r="K1178" i="3"/>
  <c r="M1178" i="3" s="1"/>
  <c r="P1176" i="2"/>
  <c r="Q1176" i="2" s="1"/>
  <c r="O1176" i="2"/>
  <c r="M1177" i="2"/>
  <c r="N1177" i="2" s="1"/>
  <c r="E1178" i="2"/>
  <c r="S1176" i="2"/>
  <c r="J1180" i="3" l="1"/>
  <c r="I1181" i="3"/>
  <c r="L1179" i="3"/>
  <c r="K1179" i="3"/>
  <c r="M1179" i="3" s="1"/>
  <c r="P1177" i="2"/>
  <c r="Q1177" i="2" s="1"/>
  <c r="O1177" i="2"/>
  <c r="S1177" i="2"/>
  <c r="E1179" i="2"/>
  <c r="M1178" i="2"/>
  <c r="N1178" i="2" s="1"/>
  <c r="J1181" i="3" l="1"/>
  <c r="I1182" i="3"/>
  <c r="L1180" i="3"/>
  <c r="K1180" i="3"/>
  <c r="M1180" i="3" s="1"/>
  <c r="P1178" i="2"/>
  <c r="Q1178" i="2" s="1"/>
  <c r="O1178" i="2"/>
  <c r="M1179" i="2"/>
  <c r="N1179" i="2" s="1"/>
  <c r="E1180" i="2"/>
  <c r="S1178" i="2"/>
  <c r="I1183" i="3" l="1"/>
  <c r="J1182" i="3"/>
  <c r="L1181" i="3"/>
  <c r="K1181" i="3"/>
  <c r="M1181" i="3" s="1"/>
  <c r="P1179" i="2"/>
  <c r="Q1179" i="2" s="1"/>
  <c r="O1179" i="2"/>
  <c r="M1180" i="2"/>
  <c r="N1180" i="2" s="1"/>
  <c r="E1181" i="2"/>
  <c r="S1179" i="2"/>
  <c r="L1182" i="3" l="1"/>
  <c r="K1182" i="3"/>
  <c r="M1182" i="3" s="1"/>
  <c r="J1183" i="3"/>
  <c r="I1184" i="3"/>
  <c r="P1180" i="2"/>
  <c r="Q1180" i="2" s="1"/>
  <c r="O1180" i="2"/>
  <c r="S1180" i="2"/>
  <c r="E1182" i="2"/>
  <c r="M1181" i="2"/>
  <c r="N1181" i="2" s="1"/>
  <c r="K1183" i="3" l="1"/>
  <c r="M1183" i="3" s="1"/>
  <c r="L1183" i="3"/>
  <c r="I1185" i="3"/>
  <c r="J1184" i="3"/>
  <c r="P1181" i="2"/>
  <c r="Q1181" i="2" s="1"/>
  <c r="O1181" i="2"/>
  <c r="M1182" i="2"/>
  <c r="N1182" i="2" s="1"/>
  <c r="E1183" i="2"/>
  <c r="S1181" i="2"/>
  <c r="L1184" i="3" l="1"/>
  <c r="K1184" i="3"/>
  <c r="M1184" i="3" s="1"/>
  <c r="J1185" i="3"/>
  <c r="I1186" i="3"/>
  <c r="E1184" i="2"/>
  <c r="M1183" i="2"/>
  <c r="N1183" i="2" s="1"/>
  <c r="S1183" i="2" s="1"/>
  <c r="O1182" i="2"/>
  <c r="P1182" i="2"/>
  <c r="Q1182" i="2" s="1"/>
  <c r="S1182" i="2"/>
  <c r="K1185" i="3" l="1"/>
  <c r="M1185" i="3" s="1"/>
  <c r="L1185" i="3"/>
  <c r="I1187" i="3"/>
  <c r="J1186" i="3"/>
  <c r="P1183" i="2"/>
  <c r="Q1183" i="2" s="1"/>
  <c r="O1183" i="2"/>
  <c r="E1185" i="2"/>
  <c r="M1184" i="2"/>
  <c r="N1184" i="2" s="1"/>
  <c r="L1186" i="3" l="1"/>
  <c r="K1186" i="3"/>
  <c r="M1186" i="3" s="1"/>
  <c r="J1187" i="3"/>
  <c r="I1188" i="3"/>
  <c r="P1184" i="2"/>
  <c r="Q1184" i="2" s="1"/>
  <c r="O1184" i="2"/>
  <c r="M1185" i="2"/>
  <c r="N1185" i="2" s="1"/>
  <c r="E1186" i="2"/>
  <c r="S1184" i="2"/>
  <c r="J1188" i="3" l="1"/>
  <c r="I1189" i="3"/>
  <c r="L1187" i="3"/>
  <c r="K1187" i="3"/>
  <c r="M1187" i="3" s="1"/>
  <c r="P1185" i="2"/>
  <c r="Q1185" i="2" s="1"/>
  <c r="O1185" i="2"/>
  <c r="M1186" i="2"/>
  <c r="N1186" i="2" s="1"/>
  <c r="E1187" i="2"/>
  <c r="S1185" i="2"/>
  <c r="I1190" i="3" l="1"/>
  <c r="J1189" i="3"/>
  <c r="L1188" i="3"/>
  <c r="K1188" i="3"/>
  <c r="M1188" i="3" s="1"/>
  <c r="P1186" i="2"/>
  <c r="Q1186" i="2" s="1"/>
  <c r="O1186" i="2"/>
  <c r="S1186" i="2"/>
  <c r="E1188" i="2"/>
  <c r="M1187" i="2"/>
  <c r="N1187" i="2" s="1"/>
  <c r="L1189" i="3" l="1"/>
  <c r="K1189" i="3"/>
  <c r="M1189" i="3" s="1"/>
  <c r="J1190" i="3"/>
  <c r="I1191" i="3"/>
  <c r="P1187" i="2"/>
  <c r="Q1187" i="2" s="1"/>
  <c r="O1187" i="2"/>
  <c r="M1188" i="2"/>
  <c r="N1188" i="2" s="1"/>
  <c r="E1189" i="2"/>
  <c r="S1187" i="2"/>
  <c r="I1192" i="3" l="1"/>
  <c r="J1191" i="3"/>
  <c r="L1190" i="3"/>
  <c r="K1190" i="3"/>
  <c r="M1190" i="3" s="1"/>
  <c r="O1188" i="2"/>
  <c r="P1188" i="2"/>
  <c r="Q1188" i="2" s="1"/>
  <c r="E1190" i="2"/>
  <c r="M1189" i="2"/>
  <c r="N1189" i="2" s="1"/>
  <c r="S1189" i="2" s="1"/>
  <c r="S1188" i="2"/>
  <c r="K1191" i="3" l="1"/>
  <c r="M1191" i="3" s="1"/>
  <c r="L1191" i="3"/>
  <c r="I1193" i="3"/>
  <c r="J1192" i="3"/>
  <c r="P1189" i="2"/>
  <c r="Q1189" i="2" s="1"/>
  <c r="O1189" i="2"/>
  <c r="M1190" i="2"/>
  <c r="N1190" i="2" s="1"/>
  <c r="E1191" i="2"/>
  <c r="L1192" i="3" l="1"/>
  <c r="K1192" i="3"/>
  <c r="M1192" i="3" s="1"/>
  <c r="I1194" i="3"/>
  <c r="J1193" i="3"/>
  <c r="O1190" i="2"/>
  <c r="P1190" i="2"/>
  <c r="Q1190" i="2" s="1"/>
  <c r="M1191" i="2"/>
  <c r="N1191" i="2" s="1"/>
  <c r="E1192" i="2"/>
  <c r="S1190" i="2"/>
  <c r="L1193" i="3" l="1"/>
  <c r="K1193" i="3"/>
  <c r="M1193" i="3" s="1"/>
  <c r="J1194" i="3"/>
  <c r="I1195" i="3"/>
  <c r="P1191" i="2"/>
  <c r="Q1191" i="2" s="1"/>
  <c r="O1191" i="2"/>
  <c r="E1193" i="2"/>
  <c r="M1192" i="2"/>
  <c r="N1192" i="2" s="1"/>
  <c r="S1191" i="2"/>
  <c r="I1196" i="3" l="1"/>
  <c r="J1195" i="3"/>
  <c r="L1194" i="3"/>
  <c r="K1194" i="3"/>
  <c r="M1194" i="3" s="1"/>
  <c r="P1192" i="2"/>
  <c r="Q1192" i="2" s="1"/>
  <c r="O1192" i="2"/>
  <c r="M1193" i="2"/>
  <c r="N1193" i="2" s="1"/>
  <c r="E1194" i="2"/>
  <c r="S1192" i="2"/>
  <c r="L1195" i="3" l="1"/>
  <c r="K1195" i="3"/>
  <c r="M1195" i="3" s="1"/>
  <c r="J1196" i="3"/>
  <c r="I1197" i="3"/>
  <c r="O1193" i="2"/>
  <c r="P1193" i="2"/>
  <c r="Q1193" i="2" s="1"/>
  <c r="M1194" i="2"/>
  <c r="N1194" i="2" s="1"/>
  <c r="E1195" i="2"/>
  <c r="S1193" i="2"/>
  <c r="I1198" i="3" l="1"/>
  <c r="J1197" i="3"/>
  <c r="K1196" i="3"/>
  <c r="M1196" i="3" s="1"/>
  <c r="L1196" i="3"/>
  <c r="P1194" i="2"/>
  <c r="Q1194" i="2" s="1"/>
  <c r="O1194" i="2"/>
  <c r="E1196" i="2"/>
  <c r="M1195" i="2"/>
  <c r="N1195" i="2" s="1"/>
  <c r="S1194" i="2"/>
  <c r="L1197" i="3" l="1"/>
  <c r="K1197" i="3"/>
  <c r="M1197" i="3" s="1"/>
  <c r="J1198" i="3"/>
  <c r="I1199" i="3"/>
  <c r="P1195" i="2"/>
  <c r="Q1195" i="2" s="1"/>
  <c r="O1195" i="2"/>
  <c r="M1196" i="2"/>
  <c r="N1196" i="2" s="1"/>
  <c r="E1197" i="2"/>
  <c r="S1195" i="2"/>
  <c r="I1200" i="3" l="1"/>
  <c r="J1199" i="3"/>
  <c r="L1198" i="3"/>
  <c r="K1198" i="3"/>
  <c r="M1198" i="3" s="1"/>
  <c r="O1196" i="2"/>
  <c r="P1196" i="2"/>
  <c r="Q1196" i="2" s="1"/>
  <c r="E1198" i="2"/>
  <c r="M1197" i="2"/>
  <c r="N1197" i="2" s="1"/>
  <c r="S1197" i="2" s="1"/>
  <c r="S1196" i="2"/>
  <c r="K1199" i="3" l="1"/>
  <c r="M1199" i="3" s="1"/>
  <c r="L1199" i="3"/>
  <c r="I1201" i="3"/>
  <c r="J1200" i="3"/>
  <c r="P1197" i="2"/>
  <c r="Q1197" i="2" s="1"/>
  <c r="O1197" i="2"/>
  <c r="M1198" i="2"/>
  <c r="N1198" i="2" s="1"/>
  <c r="E1199" i="2"/>
  <c r="L1200" i="3" l="1"/>
  <c r="K1200" i="3"/>
  <c r="M1200" i="3" s="1"/>
  <c r="J1201" i="3"/>
  <c r="I1202" i="3"/>
  <c r="P1198" i="2"/>
  <c r="Q1198" i="2" s="1"/>
  <c r="O1198" i="2"/>
  <c r="M1199" i="2"/>
  <c r="N1199" i="2" s="1"/>
  <c r="E1200" i="2"/>
  <c r="S1198" i="2"/>
  <c r="I1203" i="3" l="1"/>
  <c r="J1202" i="3"/>
  <c r="L1201" i="3"/>
  <c r="K1201" i="3"/>
  <c r="M1201" i="3" s="1"/>
  <c r="P1199" i="2"/>
  <c r="Q1199" i="2" s="1"/>
  <c r="O1199" i="2"/>
  <c r="S1199" i="2"/>
  <c r="E1201" i="2"/>
  <c r="M1200" i="2"/>
  <c r="N1200" i="2" s="1"/>
  <c r="L1202" i="3" l="1"/>
  <c r="K1202" i="3"/>
  <c r="M1202" i="3" s="1"/>
  <c r="J1203" i="3"/>
  <c r="I1204" i="3"/>
  <c r="P1200" i="2"/>
  <c r="Q1200" i="2" s="1"/>
  <c r="O1200" i="2"/>
  <c r="M1201" i="2"/>
  <c r="N1201" i="2" s="1"/>
  <c r="E1202" i="2"/>
  <c r="S1200" i="2"/>
  <c r="J1204" i="3" l="1"/>
  <c r="I1205" i="3"/>
  <c r="L1203" i="3"/>
  <c r="K1203" i="3"/>
  <c r="M1203" i="3" s="1"/>
  <c r="P1201" i="2"/>
  <c r="Q1201" i="2" s="1"/>
  <c r="O1201" i="2"/>
  <c r="M1202" i="2"/>
  <c r="N1202" i="2" s="1"/>
  <c r="E1203" i="2"/>
  <c r="S1201" i="2"/>
  <c r="J1205" i="3" l="1"/>
  <c r="I1206" i="3"/>
  <c r="L1204" i="3"/>
  <c r="K1204" i="3"/>
  <c r="M1204" i="3" s="1"/>
  <c r="P1202" i="2"/>
  <c r="Q1202" i="2" s="1"/>
  <c r="O1202" i="2"/>
  <c r="S1202" i="2"/>
  <c r="E1204" i="2"/>
  <c r="M1203" i="2"/>
  <c r="N1203" i="2" s="1"/>
  <c r="I1207" i="3" l="1"/>
  <c r="J1206" i="3"/>
  <c r="K1205" i="3"/>
  <c r="M1205" i="3" s="1"/>
  <c r="L1205" i="3"/>
  <c r="P1203" i="2"/>
  <c r="Q1203" i="2" s="1"/>
  <c r="O1203" i="2"/>
  <c r="M1204" i="2"/>
  <c r="N1204" i="2" s="1"/>
  <c r="E1205" i="2"/>
  <c r="S1203" i="2"/>
  <c r="L1206" i="3" l="1"/>
  <c r="K1206" i="3"/>
  <c r="M1206" i="3" s="1"/>
  <c r="J1207" i="3"/>
  <c r="I1208" i="3"/>
  <c r="O1204" i="2"/>
  <c r="P1204" i="2"/>
  <c r="Q1204" i="2" s="1"/>
  <c r="M1205" i="2"/>
  <c r="N1205" i="2" s="1"/>
  <c r="S1205" i="2" s="1"/>
  <c r="E1206" i="2"/>
  <c r="S1204" i="2"/>
  <c r="I1209" i="3" l="1"/>
  <c r="J1208" i="3"/>
  <c r="K1207" i="3"/>
  <c r="M1207" i="3" s="1"/>
  <c r="L1207" i="3"/>
  <c r="M1206" i="2"/>
  <c r="N1206" i="2" s="1"/>
  <c r="S1206" i="2" s="1"/>
  <c r="E1207" i="2"/>
  <c r="P1205" i="2"/>
  <c r="Q1205" i="2" s="1"/>
  <c r="O1205" i="2"/>
  <c r="L1208" i="3" l="1"/>
  <c r="K1208" i="3"/>
  <c r="M1208" i="3" s="1"/>
  <c r="J1209" i="3"/>
  <c r="I1210" i="3"/>
  <c r="M1207" i="2"/>
  <c r="N1207" i="2" s="1"/>
  <c r="S1207" i="2" s="1"/>
  <c r="E1208" i="2"/>
  <c r="P1206" i="2"/>
  <c r="Q1206" i="2" s="1"/>
  <c r="O1206" i="2"/>
  <c r="I1211" i="3" l="1"/>
  <c r="J1210" i="3"/>
  <c r="L1209" i="3"/>
  <c r="K1209" i="3"/>
  <c r="M1209" i="3" s="1"/>
  <c r="M1208" i="2"/>
  <c r="N1208" i="2" s="1"/>
  <c r="S1208" i="2" s="1"/>
  <c r="E1209" i="2"/>
  <c r="P1207" i="2"/>
  <c r="Q1207" i="2" s="1"/>
  <c r="O1207" i="2"/>
  <c r="L1210" i="3" l="1"/>
  <c r="K1210" i="3"/>
  <c r="M1210" i="3" s="1"/>
  <c r="I1212" i="3"/>
  <c r="J1211" i="3"/>
  <c r="M1209" i="2"/>
  <c r="N1209" i="2" s="1"/>
  <c r="S1209" i="2" s="1"/>
  <c r="E1210" i="2"/>
  <c r="P1208" i="2"/>
  <c r="Q1208" i="2" s="1"/>
  <c r="O1208" i="2"/>
  <c r="L1211" i="3" l="1"/>
  <c r="K1211" i="3"/>
  <c r="M1211" i="3" s="1"/>
  <c r="J1212" i="3"/>
  <c r="I1213" i="3"/>
  <c r="M1210" i="2"/>
  <c r="N1210" i="2" s="1"/>
  <c r="S1210" i="2" s="1"/>
  <c r="E1211" i="2"/>
  <c r="P1209" i="2"/>
  <c r="Q1209" i="2" s="1"/>
  <c r="O1209" i="2"/>
  <c r="L1212" i="3" l="1"/>
  <c r="K1212" i="3"/>
  <c r="M1212" i="3" s="1"/>
  <c r="I1214" i="3"/>
  <c r="J1213" i="3"/>
  <c r="E1212" i="2"/>
  <c r="M1211" i="2"/>
  <c r="N1211" i="2" s="1"/>
  <c r="S1211" i="2" s="1"/>
  <c r="P1210" i="2"/>
  <c r="Q1210" i="2" s="1"/>
  <c r="O1210" i="2"/>
  <c r="L1213" i="3" l="1"/>
  <c r="K1213" i="3"/>
  <c r="M1213" i="3" s="1"/>
  <c r="J1214" i="3"/>
  <c r="I1215" i="3"/>
  <c r="P1211" i="2"/>
  <c r="Q1211" i="2" s="1"/>
  <c r="O1211" i="2"/>
  <c r="M1212" i="2"/>
  <c r="N1212" i="2" s="1"/>
  <c r="E1213" i="2"/>
  <c r="L1214" i="3" l="1"/>
  <c r="K1214" i="3"/>
  <c r="M1214" i="3" s="1"/>
  <c r="I1216" i="3"/>
  <c r="J1215" i="3"/>
  <c r="O1212" i="2"/>
  <c r="P1212" i="2"/>
  <c r="Q1212" i="2" s="1"/>
  <c r="E1214" i="2"/>
  <c r="M1213" i="2"/>
  <c r="N1213" i="2" s="1"/>
  <c r="S1213" i="2" s="1"/>
  <c r="S1212" i="2"/>
  <c r="K1215" i="3" l="1"/>
  <c r="M1215" i="3" s="1"/>
  <c r="L1215" i="3"/>
  <c r="I1217" i="3"/>
  <c r="J1216" i="3"/>
  <c r="P1213" i="2"/>
  <c r="Q1213" i="2" s="1"/>
  <c r="O1213" i="2"/>
  <c r="M1214" i="2"/>
  <c r="N1214" i="2" s="1"/>
  <c r="E1215" i="2"/>
  <c r="K1216" i="3" l="1"/>
  <c r="M1216" i="3" s="1"/>
  <c r="L1216" i="3"/>
  <c r="I1218" i="3"/>
  <c r="J1217" i="3"/>
  <c r="O1214" i="2"/>
  <c r="P1214" i="2"/>
  <c r="Q1214" i="2" s="1"/>
  <c r="M1215" i="2"/>
  <c r="N1215" i="2" s="1"/>
  <c r="E1216" i="2"/>
  <c r="S1214" i="2"/>
  <c r="L1217" i="3" l="1"/>
  <c r="K1217" i="3"/>
  <c r="M1217" i="3" s="1"/>
  <c r="J1218" i="3"/>
  <c r="I1219" i="3"/>
  <c r="P1215" i="2"/>
  <c r="Q1215" i="2" s="1"/>
  <c r="O1215" i="2"/>
  <c r="S1215" i="2"/>
  <c r="M1216" i="2"/>
  <c r="N1216" i="2" s="1"/>
  <c r="E1217" i="2"/>
  <c r="I1220" i="3" l="1"/>
  <c r="J1219" i="3"/>
  <c r="L1218" i="3"/>
  <c r="K1218" i="3"/>
  <c r="M1218" i="3" s="1"/>
  <c r="M1217" i="2"/>
  <c r="N1217" i="2" s="1"/>
  <c r="S1217" i="2" s="1"/>
  <c r="E1218" i="2"/>
  <c r="P1216" i="2"/>
  <c r="Q1216" i="2" s="1"/>
  <c r="O1216" i="2"/>
  <c r="S1216" i="2"/>
  <c r="L1219" i="3" l="1"/>
  <c r="K1219" i="3"/>
  <c r="M1219" i="3" s="1"/>
  <c r="J1220" i="3"/>
  <c r="I1221" i="3"/>
  <c r="M1218" i="2"/>
  <c r="N1218" i="2" s="1"/>
  <c r="S1218" i="2" s="1"/>
  <c r="E1219" i="2"/>
  <c r="P1217" i="2"/>
  <c r="Q1217" i="2" s="1"/>
  <c r="O1217" i="2"/>
  <c r="I1222" i="3" l="1"/>
  <c r="J1221" i="3"/>
  <c r="L1220" i="3"/>
  <c r="K1220" i="3"/>
  <c r="M1220" i="3" s="1"/>
  <c r="E1220" i="2"/>
  <c r="M1219" i="2"/>
  <c r="N1219" i="2" s="1"/>
  <c r="S1219" i="2" s="1"/>
  <c r="P1218" i="2"/>
  <c r="Q1218" i="2" s="1"/>
  <c r="O1218" i="2"/>
  <c r="L1221" i="3" l="1"/>
  <c r="K1221" i="3"/>
  <c r="M1221" i="3" s="1"/>
  <c r="J1222" i="3"/>
  <c r="I1223" i="3"/>
  <c r="P1219" i="2"/>
  <c r="Q1219" i="2" s="1"/>
  <c r="O1219" i="2"/>
  <c r="M1220" i="2"/>
  <c r="N1220" i="2" s="1"/>
  <c r="E1221" i="2"/>
  <c r="J1223" i="3" l="1"/>
  <c r="I1224" i="3"/>
  <c r="L1222" i="3"/>
  <c r="K1222" i="3"/>
  <c r="M1222" i="3" s="1"/>
  <c r="O1220" i="2"/>
  <c r="P1220" i="2"/>
  <c r="Q1220" i="2" s="1"/>
  <c r="E1222" i="2"/>
  <c r="M1221" i="2"/>
  <c r="N1221" i="2" s="1"/>
  <c r="S1221" i="2" s="1"/>
  <c r="S1220" i="2"/>
  <c r="I1225" i="3" l="1"/>
  <c r="J1224" i="3"/>
  <c r="K1223" i="3"/>
  <c r="M1223" i="3" s="1"/>
  <c r="L1223" i="3"/>
  <c r="P1221" i="2"/>
  <c r="Q1221" i="2" s="1"/>
  <c r="O1221" i="2"/>
  <c r="M1222" i="2"/>
  <c r="N1222" i="2" s="1"/>
  <c r="E1223" i="2"/>
  <c r="L1224" i="3" l="1"/>
  <c r="K1224" i="3"/>
  <c r="M1224" i="3" s="1"/>
  <c r="I1226" i="3"/>
  <c r="J1225" i="3"/>
  <c r="O1222" i="2"/>
  <c r="P1222" i="2"/>
  <c r="Q1222" i="2" s="1"/>
  <c r="M1223" i="2"/>
  <c r="N1223" i="2" s="1"/>
  <c r="E1224" i="2"/>
  <c r="S1222" i="2"/>
  <c r="L1225" i="3" l="1"/>
  <c r="K1225" i="3"/>
  <c r="M1225" i="3" s="1"/>
  <c r="I1227" i="3"/>
  <c r="J1226" i="3"/>
  <c r="P1223" i="2"/>
  <c r="Q1223" i="2" s="1"/>
  <c r="O1223" i="2"/>
  <c r="S1223" i="2"/>
  <c r="M1224" i="2"/>
  <c r="N1224" i="2" s="1"/>
  <c r="E1225" i="2"/>
  <c r="I1228" i="3" l="1"/>
  <c r="J1227" i="3"/>
  <c r="L1226" i="3"/>
  <c r="K1226" i="3"/>
  <c r="M1226" i="3" s="1"/>
  <c r="M1225" i="2"/>
  <c r="N1225" i="2" s="1"/>
  <c r="S1225" i="2" s="1"/>
  <c r="E1226" i="2"/>
  <c r="P1224" i="2"/>
  <c r="Q1224" i="2" s="1"/>
  <c r="O1224" i="2"/>
  <c r="S1224" i="2"/>
  <c r="L1227" i="3" l="1"/>
  <c r="K1227" i="3"/>
  <c r="M1227" i="3" s="1"/>
  <c r="J1228" i="3"/>
  <c r="I1229" i="3"/>
  <c r="M1226" i="2"/>
  <c r="N1226" i="2" s="1"/>
  <c r="S1226" i="2" s="1"/>
  <c r="E1227" i="2"/>
  <c r="P1225" i="2"/>
  <c r="Q1225" i="2" s="1"/>
  <c r="O1225" i="2"/>
  <c r="L1228" i="3" l="1"/>
  <c r="K1228" i="3"/>
  <c r="M1228" i="3" s="1"/>
  <c r="I1230" i="3"/>
  <c r="J1229" i="3"/>
  <c r="E1228" i="2"/>
  <c r="M1227" i="2"/>
  <c r="N1227" i="2" s="1"/>
  <c r="S1227" i="2" s="1"/>
  <c r="P1226" i="2"/>
  <c r="Q1226" i="2" s="1"/>
  <c r="O1226" i="2"/>
  <c r="L1229" i="3" l="1"/>
  <c r="K1229" i="3"/>
  <c r="M1229" i="3" s="1"/>
  <c r="I1231" i="3"/>
  <c r="J1230" i="3"/>
  <c r="P1227" i="2"/>
  <c r="Q1227" i="2" s="1"/>
  <c r="O1227" i="2"/>
  <c r="M1228" i="2"/>
  <c r="N1228" i="2" s="1"/>
  <c r="E1229" i="2"/>
  <c r="L1230" i="3" l="1"/>
  <c r="K1230" i="3"/>
  <c r="M1230" i="3" s="1"/>
  <c r="J1231" i="3"/>
  <c r="I1232" i="3"/>
  <c r="O1228" i="2"/>
  <c r="P1228" i="2"/>
  <c r="Q1228" i="2" s="1"/>
  <c r="E1230" i="2"/>
  <c r="M1229" i="2"/>
  <c r="N1229" i="2" s="1"/>
  <c r="S1229" i="2" s="1"/>
  <c r="S1228" i="2"/>
  <c r="I1233" i="3" l="1"/>
  <c r="J1232" i="3"/>
  <c r="K1231" i="3"/>
  <c r="M1231" i="3" s="1"/>
  <c r="L1231" i="3"/>
  <c r="P1229" i="2"/>
  <c r="Q1229" i="2" s="1"/>
  <c r="O1229" i="2"/>
  <c r="M1230" i="2"/>
  <c r="N1230" i="2" s="1"/>
  <c r="E1231" i="2"/>
  <c r="L1232" i="3" l="1"/>
  <c r="K1232" i="3"/>
  <c r="M1232" i="3" s="1"/>
  <c r="J1233" i="3"/>
  <c r="I1234" i="3"/>
  <c r="O1230" i="2"/>
  <c r="P1230" i="2"/>
  <c r="Q1230" i="2" s="1"/>
  <c r="M1231" i="2"/>
  <c r="N1231" i="2" s="1"/>
  <c r="E1232" i="2"/>
  <c r="S1230" i="2"/>
  <c r="I1235" i="3" l="1"/>
  <c r="J1234" i="3"/>
  <c r="K1233" i="3"/>
  <c r="M1233" i="3" s="1"/>
  <c r="L1233" i="3"/>
  <c r="P1231" i="2"/>
  <c r="Q1231" i="2" s="1"/>
  <c r="O1231" i="2"/>
  <c r="S1231" i="2"/>
  <c r="M1232" i="2"/>
  <c r="N1232" i="2" s="1"/>
  <c r="E1233" i="2"/>
  <c r="L1234" i="3" l="1"/>
  <c r="K1234" i="3"/>
  <c r="M1234" i="3" s="1"/>
  <c r="I1236" i="3"/>
  <c r="J1235" i="3"/>
  <c r="M1233" i="2"/>
  <c r="N1233" i="2" s="1"/>
  <c r="S1233" i="2" s="1"/>
  <c r="E1234" i="2"/>
  <c r="P1232" i="2"/>
  <c r="Q1232" i="2" s="1"/>
  <c r="O1232" i="2"/>
  <c r="S1232" i="2"/>
  <c r="K1235" i="3" l="1"/>
  <c r="M1235" i="3" s="1"/>
  <c r="L1235" i="3"/>
  <c r="J1236" i="3"/>
  <c r="I1237" i="3"/>
  <c r="M1234" i="2"/>
  <c r="N1234" i="2" s="1"/>
  <c r="S1234" i="2" s="1"/>
  <c r="E1235" i="2"/>
  <c r="P1233" i="2"/>
  <c r="Q1233" i="2" s="1"/>
  <c r="O1233" i="2"/>
  <c r="J1237" i="3" l="1"/>
  <c r="I1238" i="3"/>
  <c r="L1236" i="3"/>
  <c r="K1236" i="3"/>
  <c r="M1236" i="3" s="1"/>
  <c r="E1236" i="2"/>
  <c r="M1235" i="2"/>
  <c r="N1235" i="2" s="1"/>
  <c r="S1235" i="2" s="1"/>
  <c r="P1234" i="2"/>
  <c r="Q1234" i="2" s="1"/>
  <c r="O1234" i="2"/>
  <c r="I1239" i="3" l="1"/>
  <c r="J1238" i="3"/>
  <c r="L1237" i="3"/>
  <c r="K1237" i="3"/>
  <c r="M1237" i="3" s="1"/>
  <c r="P1235" i="2"/>
  <c r="Q1235" i="2" s="1"/>
  <c r="O1235" i="2"/>
  <c r="M1236" i="2"/>
  <c r="N1236" i="2" s="1"/>
  <c r="E1237" i="2"/>
  <c r="L1238" i="3" l="1"/>
  <c r="K1238" i="3"/>
  <c r="M1238" i="3" s="1"/>
  <c r="J1239" i="3"/>
  <c r="I1240" i="3"/>
  <c r="O1236" i="2"/>
  <c r="P1236" i="2"/>
  <c r="Q1236" i="2" s="1"/>
  <c r="E1238" i="2"/>
  <c r="M1237" i="2"/>
  <c r="N1237" i="2" s="1"/>
  <c r="S1236" i="2"/>
  <c r="I1241" i="3" l="1"/>
  <c r="J1240" i="3"/>
  <c r="K1239" i="3"/>
  <c r="M1239" i="3" s="1"/>
  <c r="L1239" i="3"/>
  <c r="P1237" i="2"/>
  <c r="Q1237" i="2" s="1"/>
  <c r="O1237" i="2"/>
  <c r="S1237" i="2"/>
  <c r="M1238" i="2"/>
  <c r="N1238" i="2" s="1"/>
  <c r="E1239" i="2"/>
  <c r="L1240" i="3" l="1"/>
  <c r="K1240" i="3"/>
  <c r="M1240" i="3" s="1"/>
  <c r="J1241" i="3"/>
  <c r="I1242" i="3"/>
  <c r="M1239" i="2"/>
  <c r="N1239" i="2" s="1"/>
  <c r="S1239" i="2" s="1"/>
  <c r="E1240" i="2"/>
  <c r="O1238" i="2"/>
  <c r="P1238" i="2"/>
  <c r="Q1238" i="2" s="1"/>
  <c r="S1238" i="2"/>
  <c r="I1243" i="3" l="1"/>
  <c r="J1242" i="3"/>
  <c r="L1241" i="3"/>
  <c r="K1241" i="3"/>
  <c r="M1241" i="3" s="1"/>
  <c r="M1240" i="2"/>
  <c r="N1240" i="2" s="1"/>
  <c r="S1240" i="2" s="1"/>
  <c r="E1241" i="2"/>
  <c r="P1239" i="2"/>
  <c r="Q1239" i="2" s="1"/>
  <c r="O1239" i="2"/>
  <c r="L1242" i="3" l="1"/>
  <c r="K1242" i="3"/>
  <c r="M1242" i="3" s="1"/>
  <c r="I1244" i="3"/>
  <c r="J1243" i="3"/>
  <c r="M1241" i="2"/>
  <c r="N1241" i="2" s="1"/>
  <c r="S1241" i="2" s="1"/>
  <c r="E1242" i="2"/>
  <c r="P1240" i="2"/>
  <c r="Q1240" i="2" s="1"/>
  <c r="O1240" i="2"/>
  <c r="J1244" i="3" l="1"/>
  <c r="I1245" i="3"/>
  <c r="L1243" i="3"/>
  <c r="K1243" i="3"/>
  <c r="M1243" i="3" s="1"/>
  <c r="M1242" i="2"/>
  <c r="N1242" i="2" s="1"/>
  <c r="S1242" i="2" s="1"/>
  <c r="E1243" i="2"/>
  <c r="P1241" i="2"/>
  <c r="Q1241" i="2" s="1"/>
  <c r="O1241" i="2"/>
  <c r="I1246" i="3" l="1"/>
  <c r="J1245" i="3"/>
  <c r="L1244" i="3"/>
  <c r="K1244" i="3"/>
  <c r="M1244" i="3" s="1"/>
  <c r="E1244" i="2"/>
  <c r="M1243" i="2"/>
  <c r="N1243" i="2" s="1"/>
  <c r="S1243" i="2" s="1"/>
  <c r="P1242" i="2"/>
  <c r="Q1242" i="2" s="1"/>
  <c r="O1242" i="2"/>
  <c r="L1245" i="3" l="1"/>
  <c r="K1245" i="3"/>
  <c r="M1245" i="3" s="1"/>
  <c r="J1246" i="3"/>
  <c r="I1247" i="3"/>
  <c r="P1243" i="2"/>
  <c r="Q1243" i="2" s="1"/>
  <c r="O1243" i="2"/>
  <c r="M1244" i="2"/>
  <c r="N1244" i="2" s="1"/>
  <c r="E1245" i="2"/>
  <c r="J1247" i="3" l="1"/>
  <c r="I1248" i="3"/>
  <c r="L1246" i="3"/>
  <c r="K1246" i="3"/>
  <c r="M1246" i="3" s="1"/>
  <c r="P1244" i="2"/>
  <c r="Q1244" i="2" s="1"/>
  <c r="O1244" i="2"/>
  <c r="M1245" i="2"/>
  <c r="N1245" i="2" s="1"/>
  <c r="E1246" i="2"/>
  <c r="S1244" i="2"/>
  <c r="I1249" i="3" l="1"/>
  <c r="J1248" i="3"/>
  <c r="K1247" i="3"/>
  <c r="M1247" i="3" s="1"/>
  <c r="L1247" i="3"/>
  <c r="E1247" i="2"/>
  <c r="M1246" i="2"/>
  <c r="N1246" i="2" s="1"/>
  <c r="S1246" i="2" s="1"/>
  <c r="P1245" i="2"/>
  <c r="Q1245" i="2" s="1"/>
  <c r="O1245" i="2"/>
  <c r="S1245" i="2"/>
  <c r="L1248" i="3" l="1"/>
  <c r="K1248" i="3"/>
  <c r="M1248" i="3" s="1"/>
  <c r="J1249" i="3"/>
  <c r="I1250" i="3"/>
  <c r="P1246" i="2"/>
  <c r="Q1246" i="2" s="1"/>
  <c r="O1246" i="2"/>
  <c r="M1247" i="2"/>
  <c r="N1247" i="2" s="1"/>
  <c r="E1248" i="2"/>
  <c r="I1251" i="3" l="1"/>
  <c r="J1250" i="3"/>
  <c r="L1249" i="3"/>
  <c r="K1249" i="3"/>
  <c r="M1249" i="3" s="1"/>
  <c r="P1247" i="2"/>
  <c r="Q1247" i="2" s="1"/>
  <c r="O1247" i="2"/>
  <c r="M1248" i="2"/>
  <c r="N1248" i="2" s="1"/>
  <c r="E1249" i="2"/>
  <c r="S1247" i="2"/>
  <c r="L1250" i="3" l="1"/>
  <c r="K1250" i="3"/>
  <c r="M1250" i="3" s="1"/>
  <c r="J1251" i="3"/>
  <c r="I1252" i="3"/>
  <c r="P1248" i="2"/>
  <c r="Q1248" i="2" s="1"/>
  <c r="O1248" i="2"/>
  <c r="S1248" i="2"/>
  <c r="E1250" i="2"/>
  <c r="M1249" i="2"/>
  <c r="N1249" i="2" s="1"/>
  <c r="L1251" i="3" l="1"/>
  <c r="K1251" i="3"/>
  <c r="M1251" i="3" s="1"/>
  <c r="J1252" i="3"/>
  <c r="I1253" i="3"/>
  <c r="P1249" i="2"/>
  <c r="Q1249" i="2" s="1"/>
  <c r="O1249" i="2"/>
  <c r="M1250" i="2"/>
  <c r="N1250" i="2" s="1"/>
  <c r="E1251" i="2"/>
  <c r="S1249" i="2"/>
  <c r="L1252" i="3" l="1"/>
  <c r="K1252" i="3"/>
  <c r="M1252" i="3" s="1"/>
  <c r="I1254" i="3"/>
  <c r="J1253" i="3"/>
  <c r="O1250" i="2"/>
  <c r="P1250" i="2"/>
  <c r="Q1250" i="2" s="1"/>
  <c r="M1251" i="2"/>
  <c r="N1251" i="2" s="1"/>
  <c r="S1251" i="2" s="1"/>
  <c r="E1252" i="2"/>
  <c r="S1250" i="2"/>
  <c r="J1254" i="3" l="1"/>
  <c r="I1255" i="3"/>
  <c r="L1253" i="3"/>
  <c r="K1253" i="3"/>
  <c r="M1253" i="3" s="1"/>
  <c r="M1252" i="2"/>
  <c r="N1252" i="2" s="1"/>
  <c r="S1252" i="2" s="1"/>
  <c r="E1253" i="2"/>
  <c r="P1251" i="2"/>
  <c r="Q1251" i="2" s="1"/>
  <c r="O1251" i="2"/>
  <c r="I1256" i="3" l="1"/>
  <c r="J1255" i="3"/>
  <c r="K1254" i="3"/>
  <c r="M1254" i="3" s="1"/>
  <c r="L1254" i="3"/>
  <c r="M1253" i="2"/>
  <c r="N1253" i="2" s="1"/>
  <c r="S1253" i="2" s="1"/>
  <c r="E1254" i="2"/>
  <c r="P1252" i="2"/>
  <c r="Q1252" i="2" s="1"/>
  <c r="O1252" i="2"/>
  <c r="L1255" i="3" l="1"/>
  <c r="K1255" i="3"/>
  <c r="M1255" i="3" s="1"/>
  <c r="I1257" i="3"/>
  <c r="J1256" i="3"/>
  <c r="E1255" i="2"/>
  <c r="M1254" i="2"/>
  <c r="N1254" i="2" s="1"/>
  <c r="S1254" i="2" s="1"/>
  <c r="P1253" i="2"/>
  <c r="Q1253" i="2" s="1"/>
  <c r="O1253" i="2"/>
  <c r="K1256" i="3" l="1"/>
  <c r="M1256" i="3" s="1"/>
  <c r="L1256" i="3"/>
  <c r="J1257" i="3"/>
  <c r="I1258" i="3"/>
  <c r="P1254" i="2"/>
  <c r="Q1254" i="2" s="1"/>
  <c r="O1254" i="2"/>
  <c r="M1255" i="2"/>
  <c r="N1255" i="2" s="1"/>
  <c r="E1256" i="2"/>
  <c r="I1259" i="3" l="1"/>
  <c r="J1258" i="3"/>
  <c r="L1257" i="3"/>
  <c r="K1257" i="3"/>
  <c r="M1257" i="3" s="1"/>
  <c r="P1255" i="2"/>
  <c r="Q1255" i="2" s="1"/>
  <c r="O1255" i="2"/>
  <c r="M1256" i="2"/>
  <c r="N1256" i="2" s="1"/>
  <c r="E1257" i="2"/>
  <c r="S1255" i="2"/>
  <c r="L1258" i="3" l="1"/>
  <c r="K1258" i="3"/>
  <c r="M1258" i="3" s="1"/>
  <c r="J1259" i="3"/>
  <c r="I1260" i="3"/>
  <c r="P1256" i="2"/>
  <c r="Q1256" i="2" s="1"/>
  <c r="O1256" i="2"/>
  <c r="E1258" i="2"/>
  <c r="M1257" i="2"/>
  <c r="N1257" i="2" s="1"/>
  <c r="S1256" i="2"/>
  <c r="J1260" i="3" l="1"/>
  <c r="I1261" i="3"/>
  <c r="L1259" i="3"/>
  <c r="K1259" i="3"/>
  <c r="M1259" i="3" s="1"/>
  <c r="P1257" i="2"/>
  <c r="Q1257" i="2" s="1"/>
  <c r="O1257" i="2"/>
  <c r="M1258" i="2"/>
  <c r="N1258" i="2" s="1"/>
  <c r="E1259" i="2"/>
  <c r="S1257" i="2"/>
  <c r="I1262" i="3" l="1"/>
  <c r="J1261" i="3"/>
  <c r="L1260" i="3"/>
  <c r="K1260" i="3"/>
  <c r="M1260" i="3" s="1"/>
  <c r="O1258" i="2"/>
  <c r="P1258" i="2"/>
  <c r="Q1258" i="2" s="1"/>
  <c r="M1259" i="2"/>
  <c r="N1259" i="2" s="1"/>
  <c r="S1259" i="2" s="1"/>
  <c r="E1260" i="2"/>
  <c r="S1258" i="2"/>
  <c r="L1261" i="3" l="1"/>
  <c r="K1261" i="3"/>
  <c r="M1261" i="3" s="1"/>
  <c r="J1262" i="3"/>
  <c r="I1263" i="3"/>
  <c r="M1260" i="2"/>
  <c r="N1260" i="2" s="1"/>
  <c r="S1260" i="2" s="1"/>
  <c r="E1261" i="2"/>
  <c r="P1259" i="2"/>
  <c r="Q1259" i="2" s="1"/>
  <c r="O1259" i="2"/>
  <c r="I1264" i="3" l="1"/>
  <c r="J1263" i="3"/>
  <c r="K1262" i="3"/>
  <c r="M1262" i="3" s="1"/>
  <c r="L1262" i="3"/>
  <c r="M1261" i="2"/>
  <c r="N1261" i="2" s="1"/>
  <c r="S1261" i="2" s="1"/>
  <c r="E1262" i="2"/>
  <c r="P1260" i="2"/>
  <c r="Q1260" i="2" s="1"/>
  <c r="O1260" i="2"/>
  <c r="L1263" i="3" l="1"/>
  <c r="K1263" i="3"/>
  <c r="M1263" i="3" s="1"/>
  <c r="I1265" i="3"/>
  <c r="J1264" i="3"/>
  <c r="E1263" i="2"/>
  <c r="M1262" i="2"/>
  <c r="N1262" i="2" s="1"/>
  <c r="S1262" i="2" s="1"/>
  <c r="P1261" i="2"/>
  <c r="Q1261" i="2" s="1"/>
  <c r="O1261" i="2"/>
  <c r="K1264" i="3" l="1"/>
  <c r="M1264" i="3" s="1"/>
  <c r="L1264" i="3"/>
  <c r="J1265" i="3"/>
  <c r="I1266" i="3"/>
  <c r="P1262" i="2"/>
  <c r="Q1262" i="2" s="1"/>
  <c r="O1262" i="2"/>
  <c r="M1263" i="2"/>
  <c r="N1263" i="2" s="1"/>
  <c r="E1264" i="2"/>
  <c r="I1267" i="3" l="1"/>
  <c r="J1266" i="3"/>
  <c r="L1265" i="3"/>
  <c r="K1265" i="3"/>
  <c r="M1265" i="3" s="1"/>
  <c r="O1263" i="2"/>
  <c r="P1263" i="2"/>
  <c r="Q1263" i="2" s="1"/>
  <c r="M1264" i="2"/>
  <c r="N1264" i="2" s="1"/>
  <c r="E1265" i="2"/>
  <c r="S1263" i="2"/>
  <c r="L1266" i="3" l="1"/>
  <c r="K1266" i="3"/>
  <c r="M1266" i="3" s="1"/>
  <c r="J1267" i="3"/>
  <c r="I1268" i="3"/>
  <c r="P1264" i="2"/>
  <c r="Q1264" i="2" s="1"/>
  <c r="O1264" i="2"/>
  <c r="E1266" i="2"/>
  <c r="M1265" i="2"/>
  <c r="N1265" i="2" s="1"/>
  <c r="S1264" i="2"/>
  <c r="L1267" i="3" l="1"/>
  <c r="K1267" i="3"/>
  <c r="M1267" i="3" s="1"/>
  <c r="J1268" i="3"/>
  <c r="I1269" i="3"/>
  <c r="P1265" i="2"/>
  <c r="Q1265" i="2" s="1"/>
  <c r="O1265" i="2"/>
  <c r="M1266" i="2"/>
  <c r="N1266" i="2" s="1"/>
  <c r="E1267" i="2"/>
  <c r="S1265" i="2"/>
  <c r="I1270" i="3" l="1"/>
  <c r="J1269" i="3"/>
  <c r="L1268" i="3"/>
  <c r="K1268" i="3"/>
  <c r="M1268" i="3" s="1"/>
  <c r="O1266" i="2"/>
  <c r="P1266" i="2"/>
  <c r="Q1266" i="2" s="1"/>
  <c r="M1267" i="2"/>
  <c r="N1267" i="2" s="1"/>
  <c r="S1267" i="2" s="1"/>
  <c r="E1268" i="2"/>
  <c r="S1266" i="2"/>
  <c r="L1269" i="3" l="1"/>
  <c r="K1269" i="3"/>
  <c r="M1269" i="3" s="1"/>
  <c r="J1270" i="3"/>
  <c r="I1271" i="3"/>
  <c r="M1268" i="2"/>
  <c r="N1268" i="2" s="1"/>
  <c r="S1268" i="2" s="1"/>
  <c r="E1269" i="2"/>
  <c r="P1267" i="2"/>
  <c r="Q1267" i="2" s="1"/>
  <c r="O1267" i="2"/>
  <c r="I1272" i="3" l="1"/>
  <c r="J1271" i="3"/>
  <c r="K1270" i="3"/>
  <c r="M1270" i="3" s="1"/>
  <c r="L1270" i="3"/>
  <c r="M1269" i="2"/>
  <c r="N1269" i="2" s="1"/>
  <c r="S1269" i="2" s="1"/>
  <c r="E1270" i="2"/>
  <c r="P1268" i="2"/>
  <c r="Q1268" i="2" s="1"/>
  <c r="O1268" i="2"/>
  <c r="L1271" i="3" l="1"/>
  <c r="K1271" i="3"/>
  <c r="M1271" i="3" s="1"/>
  <c r="I1273" i="3"/>
  <c r="J1272" i="3"/>
  <c r="M1270" i="2"/>
  <c r="N1270" i="2" s="1"/>
  <c r="S1270" i="2" s="1"/>
  <c r="E1271" i="2"/>
  <c r="P1269" i="2"/>
  <c r="Q1269" i="2" s="1"/>
  <c r="O1269" i="2"/>
  <c r="K1272" i="3" l="1"/>
  <c r="M1272" i="3" s="1"/>
  <c r="L1272" i="3"/>
  <c r="J1273" i="3"/>
  <c r="I1274" i="3"/>
  <c r="M1271" i="2"/>
  <c r="N1271" i="2" s="1"/>
  <c r="S1271" i="2" s="1"/>
  <c r="E1272" i="2"/>
  <c r="P1270" i="2"/>
  <c r="Q1270" i="2" s="1"/>
  <c r="O1270" i="2"/>
  <c r="L1273" i="3" l="1"/>
  <c r="K1273" i="3"/>
  <c r="M1273" i="3" s="1"/>
  <c r="I1275" i="3"/>
  <c r="J1274" i="3"/>
  <c r="M1272" i="2"/>
  <c r="N1272" i="2" s="1"/>
  <c r="S1272" i="2" s="1"/>
  <c r="E1273" i="2"/>
  <c r="P1271" i="2"/>
  <c r="Q1271" i="2" s="1"/>
  <c r="O1271" i="2"/>
  <c r="L1274" i="3" l="1"/>
  <c r="K1274" i="3"/>
  <c r="M1274" i="3" s="1"/>
  <c r="J1275" i="3"/>
  <c r="I1276" i="3"/>
  <c r="E1274" i="2"/>
  <c r="M1273" i="2"/>
  <c r="N1273" i="2" s="1"/>
  <c r="S1273" i="2" s="1"/>
  <c r="P1272" i="2"/>
  <c r="Q1272" i="2" s="1"/>
  <c r="O1272" i="2"/>
  <c r="J1276" i="3" l="1"/>
  <c r="I1277" i="3"/>
  <c r="L1275" i="3"/>
  <c r="K1275" i="3"/>
  <c r="M1275" i="3" s="1"/>
  <c r="P1273" i="2"/>
  <c r="Q1273" i="2" s="1"/>
  <c r="O1273" i="2"/>
  <c r="M1274" i="2"/>
  <c r="N1274" i="2" s="1"/>
  <c r="E1275" i="2"/>
  <c r="I1278" i="3" l="1"/>
  <c r="J1277" i="3"/>
  <c r="L1276" i="3"/>
  <c r="K1276" i="3"/>
  <c r="M1276" i="3" s="1"/>
  <c r="O1274" i="2"/>
  <c r="P1274" i="2"/>
  <c r="Q1274" i="2" s="1"/>
  <c r="M1275" i="2"/>
  <c r="N1275" i="2" s="1"/>
  <c r="S1275" i="2" s="1"/>
  <c r="E1276" i="2"/>
  <c r="S1274" i="2"/>
  <c r="L1277" i="3" l="1"/>
  <c r="K1277" i="3"/>
  <c r="M1277" i="3" s="1"/>
  <c r="J1278" i="3"/>
  <c r="I1279" i="3"/>
  <c r="M1276" i="2"/>
  <c r="N1276" i="2" s="1"/>
  <c r="S1276" i="2" s="1"/>
  <c r="E1277" i="2"/>
  <c r="P1275" i="2"/>
  <c r="Q1275" i="2" s="1"/>
  <c r="O1275" i="2"/>
  <c r="I1280" i="3" l="1"/>
  <c r="J1279" i="3"/>
  <c r="K1278" i="3"/>
  <c r="M1278" i="3" s="1"/>
  <c r="L1278" i="3"/>
  <c r="M1277" i="2"/>
  <c r="N1277" i="2" s="1"/>
  <c r="S1277" i="2" s="1"/>
  <c r="E1278" i="2"/>
  <c r="P1276" i="2"/>
  <c r="Q1276" i="2" s="1"/>
  <c r="O1276" i="2"/>
  <c r="L1279" i="3" l="1"/>
  <c r="K1279" i="3"/>
  <c r="M1279" i="3" s="1"/>
  <c r="J1280" i="3"/>
  <c r="I1281" i="3"/>
  <c r="M1278" i="2"/>
  <c r="N1278" i="2" s="1"/>
  <c r="S1278" i="2" s="1"/>
  <c r="E1279" i="2"/>
  <c r="P1277" i="2"/>
  <c r="Q1277" i="2" s="1"/>
  <c r="O1277" i="2"/>
  <c r="L1280" i="3" l="1"/>
  <c r="K1280" i="3"/>
  <c r="M1280" i="3" s="1"/>
  <c r="I1282" i="3"/>
  <c r="J1281" i="3"/>
  <c r="M1279" i="2"/>
  <c r="N1279" i="2" s="1"/>
  <c r="S1279" i="2" s="1"/>
  <c r="E1280" i="2"/>
  <c r="P1278" i="2"/>
  <c r="Q1278" i="2" s="1"/>
  <c r="O1278" i="2"/>
  <c r="L1281" i="3" l="1"/>
  <c r="K1281" i="3"/>
  <c r="M1281" i="3" s="1"/>
  <c r="I1283" i="3"/>
  <c r="J1282" i="3"/>
  <c r="M1280" i="2"/>
  <c r="N1280" i="2" s="1"/>
  <c r="S1280" i="2" s="1"/>
  <c r="E1281" i="2"/>
  <c r="P1279" i="2"/>
  <c r="Q1279" i="2" s="1"/>
  <c r="O1279" i="2"/>
  <c r="K1282" i="3" l="1"/>
  <c r="M1282" i="3" s="1"/>
  <c r="L1282" i="3"/>
  <c r="J1283" i="3"/>
  <c r="I1284" i="3"/>
  <c r="E1282" i="2"/>
  <c r="M1281" i="2"/>
  <c r="N1281" i="2" s="1"/>
  <c r="S1281" i="2" s="1"/>
  <c r="P1280" i="2"/>
  <c r="Q1280" i="2" s="1"/>
  <c r="O1280" i="2"/>
  <c r="J1284" i="3" l="1"/>
  <c r="I1285" i="3"/>
  <c r="L1283" i="3"/>
  <c r="K1283" i="3"/>
  <c r="M1283" i="3" s="1"/>
  <c r="P1281" i="2"/>
  <c r="Q1281" i="2" s="1"/>
  <c r="O1281" i="2"/>
  <c r="M1282" i="2"/>
  <c r="N1282" i="2" s="1"/>
  <c r="E1283" i="2"/>
  <c r="I1286" i="3" l="1"/>
  <c r="J1285" i="3"/>
  <c r="L1284" i="3"/>
  <c r="K1284" i="3"/>
  <c r="M1284" i="3" s="1"/>
  <c r="O1282" i="2"/>
  <c r="P1282" i="2"/>
  <c r="Q1282" i="2" s="1"/>
  <c r="M1283" i="2"/>
  <c r="N1283" i="2" s="1"/>
  <c r="S1283" i="2" s="1"/>
  <c r="E1284" i="2"/>
  <c r="S1282" i="2"/>
  <c r="L1285" i="3" l="1"/>
  <c r="K1285" i="3"/>
  <c r="M1285" i="3" s="1"/>
  <c r="J1286" i="3"/>
  <c r="I1287" i="3"/>
  <c r="M1284" i="2"/>
  <c r="N1284" i="2" s="1"/>
  <c r="S1284" i="2" s="1"/>
  <c r="E1285" i="2"/>
  <c r="P1283" i="2"/>
  <c r="Q1283" i="2" s="1"/>
  <c r="O1283" i="2"/>
  <c r="K1286" i="3" l="1"/>
  <c r="M1286" i="3" s="1"/>
  <c r="L1286" i="3"/>
  <c r="I1288" i="3"/>
  <c r="J1287" i="3"/>
  <c r="M1285" i="2"/>
  <c r="N1285" i="2" s="1"/>
  <c r="S1285" i="2" s="1"/>
  <c r="E1286" i="2"/>
  <c r="P1284" i="2"/>
  <c r="Q1284" i="2" s="1"/>
  <c r="O1284" i="2"/>
  <c r="L1287" i="3" l="1"/>
  <c r="K1287" i="3"/>
  <c r="M1287" i="3" s="1"/>
  <c r="I1289" i="3"/>
  <c r="J1288" i="3"/>
  <c r="E1287" i="2"/>
  <c r="M1286" i="2"/>
  <c r="N1286" i="2" s="1"/>
  <c r="S1286" i="2" s="1"/>
  <c r="P1285" i="2"/>
  <c r="Q1285" i="2" s="1"/>
  <c r="O1285" i="2"/>
  <c r="L1288" i="3" l="1"/>
  <c r="K1288" i="3"/>
  <c r="M1288" i="3" s="1"/>
  <c r="J1289" i="3"/>
  <c r="I1290" i="3"/>
  <c r="P1286" i="2"/>
  <c r="Q1286" i="2" s="1"/>
  <c r="O1286" i="2"/>
  <c r="M1287" i="2"/>
  <c r="N1287" i="2" s="1"/>
  <c r="E1288" i="2"/>
  <c r="I1291" i="3" l="1"/>
  <c r="J1290" i="3"/>
  <c r="L1289" i="3"/>
  <c r="K1289" i="3"/>
  <c r="M1289" i="3" s="1"/>
  <c r="P1287" i="2"/>
  <c r="Q1287" i="2" s="1"/>
  <c r="O1287" i="2"/>
  <c r="M1288" i="2"/>
  <c r="N1288" i="2" s="1"/>
  <c r="E1289" i="2"/>
  <c r="S1287" i="2"/>
  <c r="L1290" i="3" l="1"/>
  <c r="K1290" i="3"/>
  <c r="M1290" i="3" s="1"/>
  <c r="J1291" i="3"/>
  <c r="I1292" i="3"/>
  <c r="P1288" i="2"/>
  <c r="Q1288" i="2" s="1"/>
  <c r="O1288" i="2"/>
  <c r="S1288" i="2"/>
  <c r="E1290" i="2"/>
  <c r="M1289" i="2"/>
  <c r="N1289" i="2" s="1"/>
  <c r="I1293" i="3" l="1"/>
  <c r="J1292" i="3"/>
  <c r="L1291" i="3"/>
  <c r="K1291" i="3"/>
  <c r="M1291" i="3" s="1"/>
  <c r="P1289" i="2"/>
  <c r="Q1289" i="2" s="1"/>
  <c r="O1289" i="2"/>
  <c r="M1290" i="2"/>
  <c r="N1290" i="2" s="1"/>
  <c r="E1291" i="2"/>
  <c r="S1289" i="2"/>
  <c r="L1292" i="3" l="1"/>
  <c r="K1292" i="3"/>
  <c r="M1292" i="3" s="1"/>
  <c r="I1294" i="3"/>
  <c r="J1293" i="3"/>
  <c r="O1290" i="2"/>
  <c r="P1290" i="2"/>
  <c r="Q1290" i="2" s="1"/>
  <c r="M1291" i="2"/>
  <c r="N1291" i="2" s="1"/>
  <c r="S1291" i="2" s="1"/>
  <c r="E1292" i="2"/>
  <c r="S1290" i="2"/>
  <c r="J1294" i="3" l="1"/>
  <c r="I1295" i="3"/>
  <c r="L1293" i="3"/>
  <c r="K1293" i="3"/>
  <c r="M1293" i="3" s="1"/>
  <c r="M1292" i="2"/>
  <c r="N1292" i="2" s="1"/>
  <c r="S1292" i="2" s="1"/>
  <c r="E1293" i="2"/>
  <c r="P1291" i="2"/>
  <c r="Q1291" i="2" s="1"/>
  <c r="O1291" i="2"/>
  <c r="I1296" i="3" l="1"/>
  <c r="J1295" i="3"/>
  <c r="K1294" i="3"/>
  <c r="M1294" i="3" s="1"/>
  <c r="L1294" i="3"/>
  <c r="M1293" i="2"/>
  <c r="N1293" i="2" s="1"/>
  <c r="S1293" i="2" s="1"/>
  <c r="E1294" i="2"/>
  <c r="P1292" i="2"/>
  <c r="Q1292" i="2" s="1"/>
  <c r="O1292" i="2"/>
  <c r="L1295" i="3" l="1"/>
  <c r="K1295" i="3"/>
  <c r="M1295" i="3" s="1"/>
  <c r="I1297" i="3"/>
  <c r="J1296" i="3"/>
  <c r="E1295" i="2"/>
  <c r="M1294" i="2"/>
  <c r="N1294" i="2" s="1"/>
  <c r="S1294" i="2" s="1"/>
  <c r="P1293" i="2"/>
  <c r="Q1293" i="2" s="1"/>
  <c r="O1293" i="2"/>
  <c r="L1296" i="3" l="1"/>
  <c r="K1296" i="3"/>
  <c r="M1296" i="3" s="1"/>
  <c r="J1297" i="3"/>
  <c r="I1298" i="3"/>
  <c r="P1294" i="2"/>
  <c r="Q1294" i="2" s="1"/>
  <c r="O1294" i="2"/>
  <c r="M1295" i="2"/>
  <c r="N1295" i="2" s="1"/>
  <c r="E1296" i="2"/>
  <c r="L1297" i="3" l="1"/>
  <c r="K1297" i="3"/>
  <c r="M1297" i="3" s="1"/>
  <c r="I1299" i="3"/>
  <c r="J1298" i="3"/>
  <c r="O1295" i="2"/>
  <c r="P1295" i="2"/>
  <c r="Q1295" i="2" s="1"/>
  <c r="M1296" i="2"/>
  <c r="N1296" i="2" s="1"/>
  <c r="S1296" i="2" s="1"/>
  <c r="E1297" i="2"/>
  <c r="S1295" i="2"/>
  <c r="L1298" i="3" l="1"/>
  <c r="K1298" i="3"/>
  <c r="M1298" i="3" s="1"/>
  <c r="J1299" i="3"/>
  <c r="I1300" i="3"/>
  <c r="P1296" i="2"/>
  <c r="Q1296" i="2" s="1"/>
  <c r="O1296" i="2"/>
  <c r="E1298" i="2"/>
  <c r="M1297" i="2"/>
  <c r="N1297" i="2" s="1"/>
  <c r="J1300" i="3" l="1"/>
  <c r="I1301" i="3"/>
  <c r="L1299" i="3"/>
  <c r="K1299" i="3"/>
  <c r="M1299" i="3" s="1"/>
  <c r="P1297" i="2"/>
  <c r="Q1297" i="2" s="1"/>
  <c r="O1297" i="2"/>
  <c r="M1298" i="2"/>
  <c r="N1298" i="2" s="1"/>
  <c r="E1299" i="2"/>
  <c r="S1297" i="2"/>
  <c r="I1302" i="3" l="1"/>
  <c r="J1301" i="3"/>
  <c r="L1300" i="3"/>
  <c r="K1300" i="3"/>
  <c r="M1300" i="3" s="1"/>
  <c r="O1298" i="2"/>
  <c r="P1298" i="2"/>
  <c r="Q1298" i="2" s="1"/>
  <c r="M1299" i="2"/>
  <c r="N1299" i="2" s="1"/>
  <c r="S1299" i="2" s="1"/>
  <c r="E1300" i="2"/>
  <c r="S1298" i="2"/>
  <c r="L1301" i="3" l="1"/>
  <c r="K1301" i="3"/>
  <c r="M1301" i="3" s="1"/>
  <c r="J1302" i="3"/>
  <c r="I1303" i="3"/>
  <c r="M1300" i="2"/>
  <c r="N1300" i="2" s="1"/>
  <c r="S1300" i="2" s="1"/>
  <c r="E1301" i="2"/>
  <c r="P1299" i="2"/>
  <c r="Q1299" i="2" s="1"/>
  <c r="O1299" i="2"/>
  <c r="I1304" i="3" l="1"/>
  <c r="J1303" i="3"/>
  <c r="K1302" i="3"/>
  <c r="M1302" i="3" s="1"/>
  <c r="L1302" i="3"/>
  <c r="M1301" i="2"/>
  <c r="N1301" i="2" s="1"/>
  <c r="S1301" i="2" s="1"/>
  <c r="E1302" i="2"/>
  <c r="P1300" i="2"/>
  <c r="Q1300" i="2" s="1"/>
  <c r="O1300" i="2"/>
  <c r="L1303" i="3" l="1"/>
  <c r="K1303" i="3"/>
  <c r="M1303" i="3" s="1"/>
  <c r="J1304" i="3"/>
  <c r="I1305" i="3"/>
  <c r="E1303" i="2"/>
  <c r="M1302" i="2"/>
  <c r="N1302" i="2" s="1"/>
  <c r="S1302" i="2" s="1"/>
  <c r="P1301" i="2"/>
  <c r="Q1301" i="2" s="1"/>
  <c r="O1301" i="2"/>
  <c r="J1305" i="3" l="1"/>
  <c r="I1306" i="3"/>
  <c r="L1304" i="3"/>
  <c r="K1304" i="3"/>
  <c r="M1304" i="3" s="1"/>
  <c r="P1302" i="2"/>
  <c r="Q1302" i="2" s="1"/>
  <c r="O1302" i="2"/>
  <c r="M1303" i="2"/>
  <c r="N1303" i="2" s="1"/>
  <c r="E1304" i="2"/>
  <c r="I1307" i="3" l="1"/>
  <c r="J1306" i="3"/>
  <c r="L1305" i="3"/>
  <c r="K1305" i="3"/>
  <c r="M1305" i="3" s="1"/>
  <c r="P1303" i="2"/>
  <c r="Q1303" i="2" s="1"/>
  <c r="O1303" i="2"/>
  <c r="M1304" i="2"/>
  <c r="N1304" i="2" s="1"/>
  <c r="S1304" i="2" s="1"/>
  <c r="E1305" i="2"/>
  <c r="S1303" i="2"/>
  <c r="L1306" i="3" l="1"/>
  <c r="K1306" i="3"/>
  <c r="M1306" i="3" s="1"/>
  <c r="J1307" i="3"/>
  <c r="I1308" i="3"/>
  <c r="P1304" i="2"/>
  <c r="Q1304" i="2" s="1"/>
  <c r="O1304" i="2"/>
  <c r="E1306" i="2"/>
  <c r="M1305" i="2"/>
  <c r="N1305" i="2" s="1"/>
  <c r="I1309" i="3" l="1"/>
  <c r="J1308" i="3"/>
  <c r="L1307" i="3"/>
  <c r="K1307" i="3"/>
  <c r="M1307" i="3" s="1"/>
  <c r="P1305" i="2"/>
  <c r="Q1305" i="2" s="1"/>
  <c r="O1305" i="2"/>
  <c r="M1306" i="2"/>
  <c r="N1306" i="2" s="1"/>
  <c r="E1307" i="2"/>
  <c r="S1305" i="2"/>
  <c r="L1308" i="3" l="1"/>
  <c r="K1308" i="3"/>
  <c r="M1308" i="3" s="1"/>
  <c r="I1310" i="3"/>
  <c r="J1309" i="3"/>
  <c r="M1307" i="2"/>
  <c r="N1307" i="2" s="1"/>
  <c r="S1307" i="2" s="1"/>
  <c r="E1308" i="2"/>
  <c r="O1306" i="2"/>
  <c r="P1306" i="2"/>
  <c r="Q1306" i="2" s="1"/>
  <c r="S1306" i="2"/>
  <c r="J1310" i="3" l="1"/>
  <c r="I1311" i="3"/>
  <c r="L1309" i="3"/>
  <c r="K1309" i="3"/>
  <c r="M1309" i="3" s="1"/>
  <c r="M1308" i="2"/>
  <c r="N1308" i="2" s="1"/>
  <c r="S1308" i="2" s="1"/>
  <c r="E1309" i="2"/>
  <c r="P1307" i="2"/>
  <c r="Q1307" i="2" s="1"/>
  <c r="O1307" i="2"/>
  <c r="I1312" i="3" l="1"/>
  <c r="J1311" i="3"/>
  <c r="K1310" i="3"/>
  <c r="M1310" i="3" s="1"/>
  <c r="L1310" i="3"/>
  <c r="M1309" i="2"/>
  <c r="N1309" i="2" s="1"/>
  <c r="S1309" i="2" s="1"/>
  <c r="E1310" i="2"/>
  <c r="P1308" i="2"/>
  <c r="Q1308" i="2" s="1"/>
  <c r="O1308" i="2"/>
  <c r="L1311" i="3" l="1"/>
  <c r="K1311" i="3"/>
  <c r="M1311" i="3" s="1"/>
  <c r="J1312" i="3"/>
  <c r="I1313" i="3"/>
  <c r="E1311" i="2"/>
  <c r="M1310" i="2"/>
  <c r="N1310" i="2" s="1"/>
  <c r="S1310" i="2" s="1"/>
  <c r="P1309" i="2"/>
  <c r="Q1309" i="2" s="1"/>
  <c r="O1309" i="2"/>
  <c r="J1313" i="3" l="1"/>
  <c r="I1314" i="3"/>
  <c r="L1312" i="3"/>
  <c r="K1312" i="3"/>
  <c r="M1312" i="3" s="1"/>
  <c r="P1310" i="2"/>
  <c r="Q1310" i="2" s="1"/>
  <c r="O1310" i="2"/>
  <c r="M1311" i="2"/>
  <c r="N1311" i="2" s="1"/>
  <c r="E1312" i="2"/>
  <c r="I1315" i="3" l="1"/>
  <c r="J1314" i="3"/>
  <c r="L1313" i="3"/>
  <c r="K1313" i="3"/>
  <c r="M1313" i="3" s="1"/>
  <c r="P1311" i="2"/>
  <c r="Q1311" i="2" s="1"/>
  <c r="O1311" i="2"/>
  <c r="M1312" i="2"/>
  <c r="N1312" i="2" s="1"/>
  <c r="S1312" i="2" s="1"/>
  <c r="E1313" i="2"/>
  <c r="S1311" i="2"/>
  <c r="L1314" i="3" l="1"/>
  <c r="K1314" i="3"/>
  <c r="M1314" i="3" s="1"/>
  <c r="J1315" i="3"/>
  <c r="I1316" i="3"/>
  <c r="P1312" i="2"/>
  <c r="Q1312" i="2" s="1"/>
  <c r="O1312" i="2"/>
  <c r="E1314" i="2"/>
  <c r="M1313" i="2"/>
  <c r="N1313" i="2" s="1"/>
  <c r="K1315" i="3" l="1"/>
  <c r="M1315" i="3" s="1"/>
  <c r="L1315" i="3"/>
  <c r="I1317" i="3"/>
  <c r="J1316" i="3"/>
  <c r="P1313" i="2"/>
  <c r="Q1313" i="2" s="1"/>
  <c r="O1313" i="2"/>
  <c r="M1314" i="2"/>
  <c r="N1314" i="2" s="1"/>
  <c r="E1315" i="2"/>
  <c r="S1313" i="2"/>
  <c r="L1316" i="3" l="1"/>
  <c r="K1316" i="3"/>
  <c r="M1316" i="3" s="1"/>
  <c r="I1318" i="3"/>
  <c r="J1317" i="3"/>
  <c r="O1314" i="2"/>
  <c r="P1314" i="2"/>
  <c r="Q1314" i="2" s="1"/>
  <c r="M1315" i="2"/>
  <c r="N1315" i="2" s="1"/>
  <c r="S1315" i="2" s="1"/>
  <c r="E1316" i="2"/>
  <c r="S1314" i="2"/>
  <c r="J1318" i="3" l="1"/>
  <c r="I1319" i="3"/>
  <c r="L1317" i="3"/>
  <c r="K1317" i="3"/>
  <c r="M1317" i="3" s="1"/>
  <c r="M1316" i="2"/>
  <c r="N1316" i="2" s="1"/>
  <c r="S1316" i="2" s="1"/>
  <c r="E1317" i="2"/>
  <c r="P1315" i="2"/>
  <c r="Q1315" i="2" s="1"/>
  <c r="O1315" i="2"/>
  <c r="I1320" i="3" l="1"/>
  <c r="J1319" i="3"/>
  <c r="K1318" i="3"/>
  <c r="M1318" i="3" s="1"/>
  <c r="L1318" i="3"/>
  <c r="M1317" i="2"/>
  <c r="N1317" i="2" s="1"/>
  <c r="S1317" i="2" s="1"/>
  <c r="E1318" i="2"/>
  <c r="P1316" i="2"/>
  <c r="Q1316" i="2" s="1"/>
  <c r="O1316" i="2"/>
  <c r="L1319" i="3" l="1"/>
  <c r="K1319" i="3"/>
  <c r="M1319" i="3" s="1"/>
  <c r="I1321" i="3"/>
  <c r="J1320" i="3"/>
  <c r="E1319" i="2"/>
  <c r="M1318" i="2"/>
  <c r="N1318" i="2" s="1"/>
  <c r="S1318" i="2" s="1"/>
  <c r="P1317" i="2"/>
  <c r="Q1317" i="2" s="1"/>
  <c r="O1317" i="2"/>
  <c r="L1320" i="3" l="1"/>
  <c r="K1320" i="3"/>
  <c r="M1320" i="3" s="1"/>
  <c r="J1321" i="3"/>
  <c r="I1322" i="3"/>
  <c r="P1318" i="2"/>
  <c r="Q1318" i="2" s="1"/>
  <c r="O1318" i="2"/>
  <c r="M1319" i="2"/>
  <c r="N1319" i="2" s="1"/>
  <c r="E1320" i="2"/>
  <c r="I1323" i="3" l="1"/>
  <c r="J1322" i="3"/>
  <c r="L1321" i="3"/>
  <c r="K1321" i="3"/>
  <c r="M1321" i="3" s="1"/>
  <c r="P1319" i="2"/>
  <c r="Q1319" i="2" s="1"/>
  <c r="O1319" i="2"/>
  <c r="M1320" i="2"/>
  <c r="N1320" i="2" s="1"/>
  <c r="S1320" i="2" s="1"/>
  <c r="E1321" i="2"/>
  <c r="S1319" i="2"/>
  <c r="K1322" i="3" l="1"/>
  <c r="M1322" i="3" s="1"/>
  <c r="L1322" i="3"/>
  <c r="J1323" i="3"/>
  <c r="I1324" i="3"/>
  <c r="P1320" i="2"/>
  <c r="Q1320" i="2" s="1"/>
  <c r="O1320" i="2"/>
  <c r="E1322" i="2"/>
  <c r="M1321" i="2"/>
  <c r="N1321" i="2" s="1"/>
  <c r="J1324" i="3" l="1"/>
  <c r="I1325" i="3"/>
  <c r="L1323" i="3"/>
  <c r="K1323" i="3"/>
  <c r="M1323" i="3" s="1"/>
  <c r="P1321" i="2"/>
  <c r="Q1321" i="2" s="1"/>
  <c r="O1321" i="2"/>
  <c r="M1322" i="2"/>
  <c r="N1322" i="2" s="1"/>
  <c r="E1323" i="2"/>
  <c r="S1321" i="2"/>
  <c r="I1326" i="3" l="1"/>
  <c r="J1325" i="3"/>
  <c r="L1324" i="3"/>
  <c r="K1324" i="3"/>
  <c r="M1324" i="3" s="1"/>
  <c r="O1322" i="2"/>
  <c r="P1322" i="2"/>
  <c r="Q1322" i="2" s="1"/>
  <c r="M1323" i="2"/>
  <c r="N1323" i="2" s="1"/>
  <c r="S1323" i="2" s="1"/>
  <c r="E1324" i="2"/>
  <c r="S1322" i="2"/>
  <c r="L1325" i="3" l="1"/>
  <c r="K1325" i="3"/>
  <c r="M1325" i="3" s="1"/>
  <c r="J1326" i="3"/>
  <c r="I1327" i="3"/>
  <c r="M1324" i="2"/>
  <c r="N1324" i="2" s="1"/>
  <c r="S1324" i="2" s="1"/>
  <c r="E1325" i="2"/>
  <c r="P1323" i="2"/>
  <c r="Q1323" i="2" s="1"/>
  <c r="O1323" i="2"/>
  <c r="I1328" i="3" l="1"/>
  <c r="J1327" i="3"/>
  <c r="K1326" i="3"/>
  <c r="M1326" i="3" s="1"/>
  <c r="L1326" i="3"/>
  <c r="M1325" i="2"/>
  <c r="N1325" i="2" s="1"/>
  <c r="S1325" i="2" s="1"/>
  <c r="E1326" i="2"/>
  <c r="P1324" i="2"/>
  <c r="Q1324" i="2" s="1"/>
  <c r="O1324" i="2"/>
  <c r="L1327" i="3" l="1"/>
  <c r="K1327" i="3"/>
  <c r="M1327" i="3" s="1"/>
  <c r="I1329" i="3"/>
  <c r="J1328" i="3"/>
  <c r="E1327" i="2"/>
  <c r="M1326" i="2"/>
  <c r="N1326" i="2" s="1"/>
  <c r="S1326" i="2" s="1"/>
  <c r="P1325" i="2"/>
  <c r="Q1325" i="2" s="1"/>
  <c r="O1325" i="2"/>
  <c r="K1328" i="3" l="1"/>
  <c r="M1328" i="3" s="1"/>
  <c r="L1328" i="3"/>
  <c r="J1329" i="3"/>
  <c r="I1330" i="3"/>
  <c r="P1326" i="2"/>
  <c r="Q1326" i="2" s="1"/>
  <c r="O1326" i="2"/>
  <c r="M1327" i="2"/>
  <c r="N1327" i="2" s="1"/>
  <c r="E1328" i="2"/>
  <c r="L1329" i="3" l="1"/>
  <c r="K1329" i="3"/>
  <c r="M1329" i="3" s="1"/>
  <c r="I1331" i="3"/>
  <c r="J1330" i="3"/>
  <c r="O1327" i="2"/>
  <c r="P1327" i="2"/>
  <c r="Q1327" i="2" s="1"/>
  <c r="M1328" i="2"/>
  <c r="N1328" i="2" s="1"/>
  <c r="E1329" i="2"/>
  <c r="S1327" i="2"/>
  <c r="J1331" i="3" l="1"/>
  <c r="I1332" i="3"/>
  <c r="K1330" i="3"/>
  <c r="M1330" i="3" s="1"/>
  <c r="L1330" i="3"/>
  <c r="P1328" i="2"/>
  <c r="Q1328" i="2" s="1"/>
  <c r="O1328" i="2"/>
  <c r="E1330" i="2"/>
  <c r="M1329" i="2"/>
  <c r="N1329" i="2" s="1"/>
  <c r="S1328" i="2"/>
  <c r="I1333" i="3" l="1"/>
  <c r="J1332" i="3"/>
  <c r="L1331" i="3"/>
  <c r="K1331" i="3"/>
  <c r="M1331" i="3" s="1"/>
  <c r="P1329" i="2"/>
  <c r="Q1329" i="2" s="1"/>
  <c r="O1329" i="2"/>
  <c r="M1330" i="2"/>
  <c r="N1330" i="2" s="1"/>
  <c r="E1331" i="2"/>
  <c r="S1329" i="2"/>
  <c r="L1332" i="3" l="1"/>
  <c r="K1332" i="3"/>
  <c r="M1332" i="3" s="1"/>
  <c r="I1334" i="3"/>
  <c r="J1333" i="3"/>
  <c r="O1330" i="2"/>
  <c r="P1330" i="2"/>
  <c r="Q1330" i="2" s="1"/>
  <c r="M1331" i="2"/>
  <c r="N1331" i="2" s="1"/>
  <c r="S1331" i="2" s="1"/>
  <c r="E1332" i="2"/>
  <c r="S1330" i="2"/>
  <c r="J1334" i="3" l="1"/>
  <c r="I1335" i="3"/>
  <c r="L1333" i="3"/>
  <c r="K1333" i="3"/>
  <c r="M1333" i="3" s="1"/>
  <c r="M1332" i="2"/>
  <c r="N1332" i="2" s="1"/>
  <c r="S1332" i="2" s="1"/>
  <c r="E1333" i="2"/>
  <c r="P1331" i="2"/>
  <c r="Q1331" i="2" s="1"/>
  <c r="O1331" i="2"/>
  <c r="I1336" i="3" l="1"/>
  <c r="J1335" i="3"/>
  <c r="K1334" i="3"/>
  <c r="M1334" i="3" s="1"/>
  <c r="L1334" i="3"/>
  <c r="M1333" i="2"/>
  <c r="N1333" i="2" s="1"/>
  <c r="S1333" i="2" s="1"/>
  <c r="E1334" i="2"/>
  <c r="O1332" i="2"/>
  <c r="P1332" i="2"/>
  <c r="Q1332" i="2" s="1"/>
  <c r="L1335" i="3" l="1"/>
  <c r="K1335" i="3"/>
  <c r="M1335" i="3" s="1"/>
  <c r="I1337" i="3"/>
  <c r="J1336" i="3"/>
  <c r="M1334" i="2"/>
  <c r="N1334" i="2" s="1"/>
  <c r="S1334" i="2" s="1"/>
  <c r="E1335" i="2"/>
  <c r="P1333" i="2"/>
  <c r="Q1333" i="2" s="1"/>
  <c r="O1333" i="2"/>
  <c r="L1336" i="3" l="1"/>
  <c r="K1336" i="3"/>
  <c r="M1336" i="3" s="1"/>
  <c r="J1337" i="3"/>
  <c r="I1338" i="3"/>
  <c r="E1336" i="2"/>
  <c r="M1335" i="2"/>
  <c r="N1335" i="2" s="1"/>
  <c r="S1335" i="2" s="1"/>
  <c r="O1334" i="2"/>
  <c r="P1334" i="2"/>
  <c r="Q1334" i="2" s="1"/>
  <c r="I1339" i="3" l="1"/>
  <c r="J1338" i="3"/>
  <c r="L1337" i="3"/>
  <c r="K1337" i="3"/>
  <c r="M1337" i="3" s="1"/>
  <c r="P1335" i="2"/>
  <c r="Q1335" i="2" s="1"/>
  <c r="O1335" i="2"/>
  <c r="M1336" i="2"/>
  <c r="N1336" i="2" s="1"/>
  <c r="E1337" i="2"/>
  <c r="K1338" i="3" l="1"/>
  <c r="M1338" i="3" s="1"/>
  <c r="L1338" i="3"/>
  <c r="J1339" i="3"/>
  <c r="I1340" i="3"/>
  <c r="O1336" i="2"/>
  <c r="P1336" i="2"/>
  <c r="Q1336" i="2" s="1"/>
  <c r="S1336" i="2"/>
  <c r="E1338" i="2"/>
  <c r="M1337" i="2"/>
  <c r="N1337" i="2" s="1"/>
  <c r="K1339" i="3" l="1"/>
  <c r="M1339" i="3" s="1"/>
  <c r="L1339" i="3"/>
  <c r="I1341" i="3"/>
  <c r="J1340" i="3"/>
  <c r="P1337" i="2"/>
  <c r="Q1337" i="2" s="1"/>
  <c r="O1337" i="2"/>
  <c r="M1338" i="2"/>
  <c r="N1338" i="2" s="1"/>
  <c r="E1339" i="2"/>
  <c r="S1337" i="2"/>
  <c r="I1342" i="3" l="1"/>
  <c r="J1341" i="3"/>
  <c r="L1340" i="3"/>
  <c r="K1340" i="3"/>
  <c r="M1340" i="3" s="1"/>
  <c r="O1338" i="2"/>
  <c r="P1338" i="2"/>
  <c r="Q1338" i="2" s="1"/>
  <c r="E1340" i="2"/>
  <c r="M1339" i="2"/>
  <c r="N1339" i="2" s="1"/>
  <c r="S1338" i="2"/>
  <c r="L1341" i="3" l="1"/>
  <c r="K1341" i="3"/>
  <c r="M1341" i="3" s="1"/>
  <c r="J1342" i="3"/>
  <c r="I1343" i="3"/>
  <c r="P1339" i="2"/>
  <c r="Q1339" i="2" s="1"/>
  <c r="O1339" i="2"/>
  <c r="S1339" i="2"/>
  <c r="M1340" i="2"/>
  <c r="N1340" i="2" s="1"/>
  <c r="E1341" i="2"/>
  <c r="I1344" i="3" l="1"/>
  <c r="J1343" i="3"/>
  <c r="L1342" i="3"/>
  <c r="K1342" i="3"/>
  <c r="M1342" i="3" s="1"/>
  <c r="E1342" i="2"/>
  <c r="M1341" i="2"/>
  <c r="N1341" i="2" s="1"/>
  <c r="S1341" i="2" s="1"/>
  <c r="P1340" i="2"/>
  <c r="Q1340" i="2" s="1"/>
  <c r="O1340" i="2"/>
  <c r="S1340" i="2"/>
  <c r="L1343" i="3" l="1"/>
  <c r="K1343" i="3"/>
  <c r="M1343" i="3" s="1"/>
  <c r="J1344" i="3"/>
  <c r="I1345" i="3"/>
  <c r="P1341" i="2"/>
  <c r="Q1341" i="2" s="1"/>
  <c r="O1341" i="2"/>
  <c r="M1342" i="2"/>
  <c r="N1342" i="2" s="1"/>
  <c r="E1343" i="2"/>
  <c r="J1345" i="3" l="1"/>
  <c r="I1346" i="3"/>
  <c r="L1344" i="3"/>
  <c r="K1344" i="3"/>
  <c r="M1344" i="3" s="1"/>
  <c r="M1343" i="2"/>
  <c r="N1343" i="2" s="1"/>
  <c r="S1343" i="2" s="1"/>
  <c r="E1344" i="2"/>
  <c r="O1342" i="2"/>
  <c r="P1342" i="2"/>
  <c r="Q1342" i="2" s="1"/>
  <c r="S1342" i="2"/>
  <c r="I1347" i="3" l="1"/>
  <c r="J1346" i="3"/>
  <c r="K1345" i="3"/>
  <c r="M1345" i="3" s="1"/>
  <c r="L1345" i="3"/>
  <c r="M1344" i="2"/>
  <c r="N1344" i="2" s="1"/>
  <c r="S1344" i="2" s="1"/>
  <c r="E1345" i="2"/>
  <c r="P1343" i="2"/>
  <c r="Q1343" i="2" s="1"/>
  <c r="O1343" i="2"/>
  <c r="L1346" i="3" l="1"/>
  <c r="K1346" i="3"/>
  <c r="M1346" i="3" s="1"/>
  <c r="J1347" i="3"/>
  <c r="I1348" i="3"/>
  <c r="E1346" i="2"/>
  <c r="M1345" i="2"/>
  <c r="N1345" i="2" s="1"/>
  <c r="S1345" i="2" s="1"/>
  <c r="P1344" i="2"/>
  <c r="Q1344" i="2" s="1"/>
  <c r="O1344" i="2"/>
  <c r="K1347" i="3" l="1"/>
  <c r="M1347" i="3" s="1"/>
  <c r="L1347" i="3"/>
  <c r="I1349" i="3"/>
  <c r="J1348" i="3"/>
  <c r="P1345" i="2"/>
  <c r="Q1345" i="2" s="1"/>
  <c r="O1345" i="2"/>
  <c r="M1346" i="2"/>
  <c r="N1346" i="2" s="1"/>
  <c r="E1347" i="2"/>
  <c r="L1348" i="3" l="1"/>
  <c r="K1348" i="3"/>
  <c r="M1348" i="3" s="1"/>
  <c r="I1350" i="3"/>
  <c r="J1349" i="3"/>
  <c r="O1346" i="2"/>
  <c r="P1346" i="2"/>
  <c r="Q1346" i="2" s="1"/>
  <c r="E1348" i="2"/>
  <c r="M1347" i="2"/>
  <c r="N1347" i="2" s="1"/>
  <c r="S1346" i="2"/>
  <c r="J1350" i="3" l="1"/>
  <c r="I1351" i="3"/>
  <c r="L1349" i="3"/>
  <c r="K1349" i="3"/>
  <c r="M1349" i="3" s="1"/>
  <c r="P1347" i="2"/>
  <c r="Q1347" i="2" s="1"/>
  <c r="O1347" i="2"/>
  <c r="S1347" i="2"/>
  <c r="M1348" i="2"/>
  <c r="N1348" i="2" s="1"/>
  <c r="E1349" i="2"/>
  <c r="I1352" i="3" l="1"/>
  <c r="J1351" i="3"/>
  <c r="L1350" i="3"/>
  <c r="K1350" i="3"/>
  <c r="M1350" i="3" s="1"/>
  <c r="M1349" i="2"/>
  <c r="N1349" i="2" s="1"/>
  <c r="S1349" i="2" s="1"/>
  <c r="E1350" i="2"/>
  <c r="P1348" i="2"/>
  <c r="Q1348" i="2" s="1"/>
  <c r="O1348" i="2"/>
  <c r="S1348" i="2"/>
  <c r="L1351" i="3" l="1"/>
  <c r="K1351" i="3"/>
  <c r="M1351" i="3" s="1"/>
  <c r="J1352" i="3"/>
  <c r="I1353" i="3"/>
  <c r="M1350" i="2"/>
  <c r="N1350" i="2" s="1"/>
  <c r="S1350" i="2" s="1"/>
  <c r="E1351" i="2"/>
  <c r="P1349" i="2"/>
  <c r="Q1349" i="2" s="1"/>
  <c r="O1349" i="2"/>
  <c r="J1353" i="3" l="1"/>
  <c r="I1354" i="3"/>
  <c r="L1352" i="3"/>
  <c r="K1352" i="3"/>
  <c r="M1352" i="3" s="1"/>
  <c r="M1351" i="2"/>
  <c r="N1351" i="2" s="1"/>
  <c r="S1351" i="2" s="1"/>
  <c r="E1352" i="2"/>
  <c r="P1350" i="2"/>
  <c r="Q1350" i="2" s="1"/>
  <c r="O1350" i="2"/>
  <c r="I1355" i="3" l="1"/>
  <c r="J1354" i="3"/>
  <c r="K1353" i="3"/>
  <c r="M1353" i="3" s="1"/>
  <c r="L1353" i="3"/>
  <c r="M1352" i="2"/>
  <c r="N1352" i="2" s="1"/>
  <c r="S1352" i="2" s="1"/>
  <c r="E1353" i="2"/>
  <c r="P1351" i="2"/>
  <c r="Q1351" i="2" s="1"/>
  <c r="O1351" i="2"/>
  <c r="L1354" i="3" l="1"/>
  <c r="K1354" i="3"/>
  <c r="M1354" i="3" s="1"/>
  <c r="J1355" i="3"/>
  <c r="I1356" i="3"/>
  <c r="E1354" i="2"/>
  <c r="M1353" i="2"/>
  <c r="N1353" i="2" s="1"/>
  <c r="S1353" i="2" s="1"/>
  <c r="P1352" i="2"/>
  <c r="Q1352" i="2" s="1"/>
  <c r="O1352" i="2"/>
  <c r="I1357" i="3" l="1"/>
  <c r="J1356" i="3"/>
  <c r="K1355" i="3"/>
  <c r="M1355" i="3" s="1"/>
  <c r="L1355" i="3"/>
  <c r="P1353" i="2"/>
  <c r="Q1353" i="2" s="1"/>
  <c r="O1353" i="2"/>
  <c r="M1354" i="2"/>
  <c r="N1354" i="2" s="1"/>
  <c r="E1355" i="2"/>
  <c r="L1356" i="3" l="1"/>
  <c r="K1356" i="3"/>
  <c r="M1356" i="3" s="1"/>
  <c r="I1358" i="3"/>
  <c r="J1357" i="3"/>
  <c r="O1354" i="2"/>
  <c r="P1354" i="2"/>
  <c r="Q1354" i="2" s="1"/>
  <c r="E1356" i="2"/>
  <c r="M1355" i="2"/>
  <c r="N1355" i="2" s="1"/>
  <c r="S1355" i="2" s="1"/>
  <c r="S1354" i="2"/>
  <c r="J1358" i="3" l="1"/>
  <c r="I1359" i="3"/>
  <c r="L1357" i="3"/>
  <c r="K1357" i="3"/>
  <c r="M1357" i="3" s="1"/>
  <c r="P1355" i="2"/>
  <c r="Q1355" i="2" s="1"/>
  <c r="O1355" i="2"/>
  <c r="M1356" i="2"/>
  <c r="N1356" i="2" s="1"/>
  <c r="E1357" i="2"/>
  <c r="I1360" i="3" l="1"/>
  <c r="J1359" i="3"/>
  <c r="L1358" i="3"/>
  <c r="K1358" i="3"/>
  <c r="M1358" i="3" s="1"/>
  <c r="P1356" i="2"/>
  <c r="Q1356" i="2" s="1"/>
  <c r="O1356" i="2"/>
  <c r="M1357" i="2"/>
  <c r="N1357" i="2" s="1"/>
  <c r="E1358" i="2"/>
  <c r="S1356" i="2"/>
  <c r="L1359" i="3" l="1"/>
  <c r="K1359" i="3"/>
  <c r="M1359" i="3" s="1"/>
  <c r="J1360" i="3"/>
  <c r="I1361" i="3"/>
  <c r="P1357" i="2"/>
  <c r="Q1357" i="2" s="1"/>
  <c r="O1357" i="2"/>
  <c r="S1357" i="2"/>
  <c r="E1359" i="2"/>
  <c r="M1358" i="2"/>
  <c r="N1358" i="2" s="1"/>
  <c r="K1360" i="3" l="1"/>
  <c r="M1360" i="3" s="1"/>
  <c r="L1360" i="3"/>
  <c r="J1361" i="3"/>
  <c r="I1362" i="3"/>
  <c r="P1358" i="2"/>
  <c r="Q1358" i="2" s="1"/>
  <c r="O1358" i="2"/>
  <c r="M1359" i="2"/>
  <c r="N1359" i="2" s="1"/>
  <c r="E1360" i="2"/>
  <c r="S1358" i="2"/>
  <c r="K1361" i="3" l="1"/>
  <c r="M1361" i="3" s="1"/>
  <c r="L1361" i="3"/>
  <c r="I1363" i="3"/>
  <c r="J1362" i="3"/>
  <c r="P1359" i="2"/>
  <c r="Q1359" i="2" s="1"/>
  <c r="O1359" i="2"/>
  <c r="M1360" i="2"/>
  <c r="N1360" i="2" s="1"/>
  <c r="E1361" i="2"/>
  <c r="S1359" i="2"/>
  <c r="L1362" i="3" l="1"/>
  <c r="K1362" i="3"/>
  <c r="M1362" i="3" s="1"/>
  <c r="I1364" i="3"/>
  <c r="J1363" i="3"/>
  <c r="P1360" i="2"/>
  <c r="Q1360" i="2" s="1"/>
  <c r="O1360" i="2"/>
  <c r="E1362" i="2"/>
  <c r="M1361" i="2"/>
  <c r="N1361" i="2" s="1"/>
  <c r="S1360" i="2"/>
  <c r="K1363" i="3" l="1"/>
  <c r="M1363" i="3" s="1"/>
  <c r="L1363" i="3"/>
  <c r="I1365" i="3"/>
  <c r="J1364" i="3"/>
  <c r="P1361" i="2"/>
  <c r="Q1361" i="2" s="1"/>
  <c r="O1361" i="2"/>
  <c r="M1362" i="2"/>
  <c r="N1362" i="2" s="1"/>
  <c r="E1363" i="2"/>
  <c r="S1361" i="2"/>
  <c r="I1366" i="3" l="1"/>
  <c r="J1365" i="3"/>
  <c r="L1364" i="3"/>
  <c r="K1364" i="3"/>
  <c r="M1364" i="3" s="1"/>
  <c r="O1362" i="2"/>
  <c r="P1362" i="2"/>
  <c r="Q1362" i="2" s="1"/>
  <c r="M1363" i="2"/>
  <c r="N1363" i="2" s="1"/>
  <c r="S1363" i="2" s="1"/>
  <c r="E1364" i="2"/>
  <c r="S1362" i="2"/>
  <c r="K1365" i="3" l="1"/>
  <c r="M1365" i="3" s="1"/>
  <c r="L1365" i="3"/>
  <c r="J1366" i="3"/>
  <c r="I1367" i="3"/>
  <c r="M1364" i="2"/>
  <c r="N1364" i="2" s="1"/>
  <c r="S1364" i="2" s="1"/>
  <c r="E1365" i="2"/>
  <c r="P1363" i="2"/>
  <c r="Q1363" i="2" s="1"/>
  <c r="O1363" i="2"/>
  <c r="L1366" i="3" l="1"/>
  <c r="K1366" i="3"/>
  <c r="M1366" i="3" s="1"/>
  <c r="I1368" i="3"/>
  <c r="J1367" i="3"/>
  <c r="M1365" i="2"/>
  <c r="N1365" i="2" s="1"/>
  <c r="S1365" i="2" s="1"/>
  <c r="E1366" i="2"/>
  <c r="P1364" i="2"/>
  <c r="Q1364" i="2" s="1"/>
  <c r="O1364" i="2"/>
  <c r="J1368" i="3" l="1"/>
  <c r="I1369" i="3"/>
  <c r="L1367" i="3"/>
  <c r="K1367" i="3"/>
  <c r="M1367" i="3" s="1"/>
  <c r="E1367" i="2"/>
  <c r="M1366" i="2"/>
  <c r="N1366" i="2" s="1"/>
  <c r="S1366" i="2" s="1"/>
  <c r="P1365" i="2"/>
  <c r="Q1365" i="2" s="1"/>
  <c r="O1365" i="2"/>
  <c r="J1369" i="3" l="1"/>
  <c r="I1370" i="3"/>
  <c r="L1368" i="3"/>
  <c r="K1368" i="3"/>
  <c r="M1368" i="3" s="1"/>
  <c r="P1366" i="2"/>
  <c r="Q1366" i="2" s="1"/>
  <c r="O1366" i="2"/>
  <c r="M1367" i="2"/>
  <c r="N1367" i="2" s="1"/>
  <c r="E1368" i="2"/>
  <c r="I1371" i="3" l="1"/>
  <c r="J1370" i="3"/>
  <c r="K1369" i="3"/>
  <c r="M1369" i="3" s="1"/>
  <c r="L1369" i="3"/>
  <c r="O1367" i="2"/>
  <c r="P1367" i="2"/>
  <c r="Q1367" i="2" s="1"/>
  <c r="M1368" i="2"/>
  <c r="N1368" i="2" s="1"/>
  <c r="E1369" i="2"/>
  <c r="S1367" i="2"/>
  <c r="K1370" i="3" l="1"/>
  <c r="M1370" i="3" s="1"/>
  <c r="L1370" i="3"/>
  <c r="I1372" i="3"/>
  <c r="J1371" i="3"/>
  <c r="P1368" i="2"/>
  <c r="Q1368" i="2" s="1"/>
  <c r="O1368" i="2"/>
  <c r="S1368" i="2"/>
  <c r="E1370" i="2"/>
  <c r="M1369" i="2"/>
  <c r="N1369" i="2" s="1"/>
  <c r="K1371" i="3" l="1"/>
  <c r="M1371" i="3" s="1"/>
  <c r="L1371" i="3"/>
  <c r="I1373" i="3"/>
  <c r="J1372" i="3"/>
  <c r="P1369" i="2"/>
  <c r="Q1369" i="2" s="1"/>
  <c r="O1369" i="2"/>
  <c r="M1370" i="2"/>
  <c r="N1370" i="2" s="1"/>
  <c r="E1371" i="2"/>
  <c r="S1369" i="2"/>
  <c r="I1374" i="3" l="1"/>
  <c r="J1373" i="3"/>
  <c r="L1372" i="3"/>
  <c r="K1372" i="3"/>
  <c r="M1372" i="3" s="1"/>
  <c r="O1370" i="2"/>
  <c r="P1370" i="2"/>
  <c r="Q1370" i="2" s="1"/>
  <c r="E1372" i="2"/>
  <c r="M1371" i="2"/>
  <c r="N1371" i="2" s="1"/>
  <c r="S1371" i="2" s="1"/>
  <c r="S1370" i="2"/>
  <c r="L1373" i="3" l="1"/>
  <c r="K1373" i="3"/>
  <c r="M1373" i="3" s="1"/>
  <c r="J1374" i="3"/>
  <c r="I1375" i="3"/>
  <c r="P1371" i="2"/>
  <c r="Q1371" i="2" s="1"/>
  <c r="O1371" i="2"/>
  <c r="M1372" i="2"/>
  <c r="N1372" i="2" s="1"/>
  <c r="E1373" i="2"/>
  <c r="J1375" i="3" l="1"/>
  <c r="I1376" i="3"/>
  <c r="L1374" i="3"/>
  <c r="K1374" i="3"/>
  <c r="M1374" i="3" s="1"/>
  <c r="P1372" i="2"/>
  <c r="Q1372" i="2" s="1"/>
  <c r="O1372" i="2"/>
  <c r="M1373" i="2"/>
  <c r="N1373" i="2" s="1"/>
  <c r="E1374" i="2"/>
  <c r="S1372" i="2"/>
  <c r="J1376" i="3" l="1"/>
  <c r="I1377" i="3"/>
  <c r="L1375" i="3"/>
  <c r="K1375" i="3"/>
  <c r="M1375" i="3" s="1"/>
  <c r="P1373" i="2"/>
  <c r="Q1373" i="2" s="1"/>
  <c r="O1373" i="2"/>
  <c r="S1373" i="2"/>
  <c r="E1375" i="2"/>
  <c r="M1374" i="2"/>
  <c r="N1374" i="2" s="1"/>
  <c r="J1377" i="3" l="1"/>
  <c r="I1378" i="3"/>
  <c r="L1376" i="3"/>
  <c r="K1376" i="3"/>
  <c r="M1376" i="3" s="1"/>
  <c r="P1374" i="2"/>
  <c r="Q1374" i="2" s="1"/>
  <c r="O1374" i="2"/>
  <c r="M1375" i="2"/>
  <c r="N1375" i="2" s="1"/>
  <c r="E1376" i="2"/>
  <c r="S1374" i="2"/>
  <c r="I1379" i="3" l="1"/>
  <c r="J1378" i="3"/>
  <c r="K1377" i="3"/>
  <c r="M1377" i="3" s="1"/>
  <c r="L1377" i="3"/>
  <c r="P1375" i="2"/>
  <c r="Q1375" i="2" s="1"/>
  <c r="O1375" i="2"/>
  <c r="M1376" i="2"/>
  <c r="N1376" i="2" s="1"/>
  <c r="E1377" i="2"/>
  <c r="S1375" i="2"/>
  <c r="L1378" i="3" l="1"/>
  <c r="K1378" i="3"/>
  <c r="M1378" i="3" s="1"/>
  <c r="I1380" i="3"/>
  <c r="J1379" i="3"/>
  <c r="P1376" i="2"/>
  <c r="Q1376" i="2" s="1"/>
  <c r="O1376" i="2"/>
  <c r="E1378" i="2"/>
  <c r="M1377" i="2"/>
  <c r="N1377" i="2" s="1"/>
  <c r="S1376" i="2"/>
  <c r="K1379" i="3" l="1"/>
  <c r="M1379" i="3" s="1"/>
  <c r="L1379" i="3"/>
  <c r="I1381" i="3"/>
  <c r="J1380" i="3"/>
  <c r="P1377" i="2"/>
  <c r="Q1377" i="2" s="1"/>
  <c r="O1377" i="2"/>
  <c r="M1378" i="2"/>
  <c r="N1378" i="2" s="1"/>
  <c r="E1379" i="2"/>
  <c r="S1377" i="2"/>
  <c r="L1380" i="3" l="1"/>
  <c r="K1380" i="3"/>
  <c r="M1380" i="3" s="1"/>
  <c r="I1382" i="3"/>
  <c r="J1381" i="3"/>
  <c r="E1380" i="2"/>
  <c r="M1379" i="2"/>
  <c r="N1379" i="2" s="1"/>
  <c r="S1379" i="2" s="1"/>
  <c r="P1378" i="2"/>
  <c r="Q1378" i="2" s="1"/>
  <c r="O1378" i="2"/>
  <c r="S1378" i="2"/>
  <c r="J1382" i="3" l="1"/>
  <c r="I1383" i="3"/>
  <c r="L1381" i="3"/>
  <c r="K1381" i="3"/>
  <c r="M1381" i="3" s="1"/>
  <c r="P1379" i="2"/>
  <c r="Q1379" i="2" s="1"/>
  <c r="O1379" i="2"/>
  <c r="E1381" i="2"/>
  <c r="M1380" i="2"/>
  <c r="N1380" i="2" s="1"/>
  <c r="S1380" i="2" s="1"/>
  <c r="J1383" i="3" l="1"/>
  <c r="I1384" i="3"/>
  <c r="L1382" i="3"/>
  <c r="K1382" i="3"/>
  <c r="M1382" i="3" s="1"/>
  <c r="E1382" i="2"/>
  <c r="M1381" i="2"/>
  <c r="N1381" i="2" s="1"/>
  <c r="S1381" i="2" s="1"/>
  <c r="O1380" i="2"/>
  <c r="P1380" i="2"/>
  <c r="Q1380" i="2" s="1"/>
  <c r="J1384" i="3" l="1"/>
  <c r="I1385" i="3"/>
  <c r="L1383" i="3"/>
  <c r="K1383" i="3"/>
  <c r="M1383" i="3" s="1"/>
  <c r="O1381" i="2"/>
  <c r="P1381" i="2"/>
  <c r="Q1381" i="2" s="1"/>
  <c r="M1382" i="2"/>
  <c r="N1382" i="2" s="1"/>
  <c r="E1383" i="2"/>
  <c r="J1385" i="3" l="1"/>
  <c r="I1386" i="3"/>
  <c r="L1384" i="3"/>
  <c r="K1384" i="3"/>
  <c r="M1384" i="3" s="1"/>
  <c r="O1382" i="2"/>
  <c r="P1382" i="2"/>
  <c r="Q1382" i="2" s="1"/>
  <c r="M1383" i="2"/>
  <c r="N1383" i="2" s="1"/>
  <c r="S1383" i="2" s="1"/>
  <c r="E1384" i="2"/>
  <c r="S1382" i="2"/>
  <c r="I1387" i="3" l="1"/>
  <c r="J1386" i="3"/>
  <c r="K1385" i="3"/>
  <c r="M1385" i="3" s="1"/>
  <c r="L1385" i="3"/>
  <c r="M1384" i="2"/>
  <c r="N1384" i="2" s="1"/>
  <c r="S1384" i="2" s="1"/>
  <c r="E1385" i="2"/>
  <c r="P1383" i="2"/>
  <c r="Q1383" i="2" s="1"/>
  <c r="O1383" i="2"/>
  <c r="L1386" i="3" l="1"/>
  <c r="K1386" i="3"/>
  <c r="M1386" i="3" s="1"/>
  <c r="I1388" i="3"/>
  <c r="J1387" i="3"/>
  <c r="E1386" i="2"/>
  <c r="M1385" i="2"/>
  <c r="N1385" i="2" s="1"/>
  <c r="S1385" i="2" s="1"/>
  <c r="P1384" i="2"/>
  <c r="Q1384" i="2" s="1"/>
  <c r="O1384" i="2"/>
  <c r="K1387" i="3" l="1"/>
  <c r="M1387" i="3" s="1"/>
  <c r="L1387" i="3"/>
  <c r="I1389" i="3"/>
  <c r="J1388" i="3"/>
  <c r="P1385" i="2"/>
  <c r="Q1385" i="2" s="1"/>
  <c r="O1385" i="2"/>
  <c r="E1387" i="2"/>
  <c r="M1386" i="2"/>
  <c r="N1386" i="2" s="1"/>
  <c r="L1388" i="3" l="1"/>
  <c r="K1388" i="3"/>
  <c r="M1388" i="3" s="1"/>
  <c r="I1390" i="3"/>
  <c r="J1389" i="3"/>
  <c r="O1386" i="2"/>
  <c r="P1386" i="2"/>
  <c r="Q1386" i="2" s="1"/>
  <c r="M1387" i="2"/>
  <c r="N1387" i="2" s="1"/>
  <c r="E1388" i="2"/>
  <c r="S1386" i="2"/>
  <c r="J1390" i="3" l="1"/>
  <c r="I1391" i="3"/>
  <c r="L1389" i="3"/>
  <c r="K1389" i="3"/>
  <c r="M1389" i="3" s="1"/>
  <c r="O1387" i="2"/>
  <c r="P1387" i="2"/>
  <c r="Q1387" i="2" s="1"/>
  <c r="S1387" i="2"/>
  <c r="M1388" i="2"/>
  <c r="N1388" i="2" s="1"/>
  <c r="E1389" i="2"/>
  <c r="I1392" i="3" l="1"/>
  <c r="J1391" i="3"/>
  <c r="L1390" i="3"/>
  <c r="K1390" i="3"/>
  <c r="M1390" i="3" s="1"/>
  <c r="E1390" i="2"/>
  <c r="M1389" i="2"/>
  <c r="N1389" i="2" s="1"/>
  <c r="S1389" i="2" s="1"/>
  <c r="P1388" i="2"/>
  <c r="Q1388" i="2" s="1"/>
  <c r="O1388" i="2"/>
  <c r="S1388" i="2"/>
  <c r="L1391" i="3" l="1"/>
  <c r="K1391" i="3"/>
  <c r="M1391" i="3" s="1"/>
  <c r="J1392" i="3"/>
  <c r="I1393" i="3"/>
  <c r="P1389" i="2"/>
  <c r="Q1389" i="2" s="1"/>
  <c r="O1389" i="2"/>
  <c r="M1390" i="2"/>
  <c r="N1390" i="2" s="1"/>
  <c r="E1391" i="2"/>
  <c r="J1393" i="3" l="1"/>
  <c r="I1394" i="3"/>
  <c r="K1392" i="3"/>
  <c r="M1392" i="3" s="1"/>
  <c r="L1392" i="3"/>
  <c r="O1390" i="2"/>
  <c r="P1390" i="2"/>
  <c r="Q1390" i="2" s="1"/>
  <c r="M1391" i="2"/>
  <c r="N1391" i="2" s="1"/>
  <c r="S1391" i="2" s="1"/>
  <c r="E1392" i="2"/>
  <c r="S1390" i="2"/>
  <c r="I1395" i="3" l="1"/>
  <c r="J1394" i="3"/>
  <c r="K1393" i="3"/>
  <c r="M1393" i="3" s="1"/>
  <c r="L1393" i="3"/>
  <c r="M1392" i="2"/>
  <c r="N1392" i="2" s="1"/>
  <c r="S1392" i="2" s="1"/>
  <c r="E1393" i="2"/>
  <c r="P1391" i="2"/>
  <c r="Q1391" i="2" s="1"/>
  <c r="O1391" i="2"/>
  <c r="L1394" i="3" l="1"/>
  <c r="K1394" i="3"/>
  <c r="M1394" i="3" s="1"/>
  <c r="I1396" i="3"/>
  <c r="J1395" i="3"/>
  <c r="E1394" i="2"/>
  <c r="M1393" i="2"/>
  <c r="N1393" i="2" s="1"/>
  <c r="S1393" i="2" s="1"/>
  <c r="P1392" i="2"/>
  <c r="Q1392" i="2" s="1"/>
  <c r="O1392" i="2"/>
  <c r="K1395" i="3" l="1"/>
  <c r="M1395" i="3" s="1"/>
  <c r="L1395" i="3"/>
  <c r="I1397" i="3"/>
  <c r="J1396" i="3"/>
  <c r="P1393" i="2"/>
  <c r="Q1393" i="2" s="1"/>
  <c r="O1393" i="2"/>
  <c r="M1394" i="2"/>
  <c r="N1394" i="2" s="1"/>
  <c r="E1395" i="2"/>
  <c r="L1396" i="3" l="1"/>
  <c r="K1396" i="3"/>
  <c r="M1396" i="3" s="1"/>
  <c r="I1398" i="3"/>
  <c r="J1397" i="3"/>
  <c r="M1395" i="2"/>
  <c r="N1395" i="2" s="1"/>
  <c r="S1395" i="2" s="1"/>
  <c r="E1396" i="2"/>
  <c r="O1394" i="2"/>
  <c r="P1394" i="2"/>
  <c r="Q1394" i="2" s="1"/>
  <c r="S1394" i="2"/>
  <c r="K1397" i="3" l="1"/>
  <c r="M1397" i="3" s="1"/>
  <c r="L1397" i="3"/>
  <c r="J1398" i="3"/>
  <c r="I1399" i="3"/>
  <c r="M1396" i="2"/>
  <c r="N1396" i="2" s="1"/>
  <c r="S1396" i="2" s="1"/>
  <c r="E1397" i="2"/>
  <c r="P1395" i="2"/>
  <c r="Q1395" i="2" s="1"/>
  <c r="O1395" i="2"/>
  <c r="L1398" i="3" l="1"/>
  <c r="K1398" i="3"/>
  <c r="M1398" i="3" s="1"/>
  <c r="I1400" i="3"/>
  <c r="J1399" i="3"/>
  <c r="E1398" i="2"/>
  <c r="M1397" i="2"/>
  <c r="N1397" i="2" s="1"/>
  <c r="S1397" i="2" s="1"/>
  <c r="P1396" i="2"/>
  <c r="Q1396" i="2" s="1"/>
  <c r="O1396" i="2"/>
  <c r="J1400" i="3" l="1"/>
  <c r="I1401" i="3"/>
  <c r="L1399" i="3"/>
  <c r="K1399" i="3"/>
  <c r="M1399" i="3" s="1"/>
  <c r="P1397" i="2"/>
  <c r="Q1397" i="2" s="1"/>
  <c r="O1397" i="2"/>
  <c r="M1398" i="2"/>
  <c r="N1398" i="2" s="1"/>
  <c r="E1399" i="2"/>
  <c r="J1401" i="3" l="1"/>
  <c r="I1402" i="3"/>
  <c r="L1400" i="3"/>
  <c r="K1400" i="3"/>
  <c r="M1400" i="3" s="1"/>
  <c r="O1398" i="2"/>
  <c r="P1398" i="2"/>
  <c r="Q1398" i="2" s="1"/>
  <c r="M1399" i="2"/>
  <c r="N1399" i="2" s="1"/>
  <c r="S1399" i="2" s="1"/>
  <c r="E1400" i="2"/>
  <c r="S1398" i="2"/>
  <c r="I1403" i="3" l="1"/>
  <c r="J1402" i="3"/>
  <c r="K1401" i="3"/>
  <c r="M1401" i="3" s="1"/>
  <c r="L1401" i="3"/>
  <c r="M1400" i="2"/>
  <c r="N1400" i="2" s="1"/>
  <c r="S1400" i="2" s="1"/>
  <c r="E1401" i="2"/>
  <c r="P1399" i="2"/>
  <c r="Q1399" i="2" s="1"/>
  <c r="O1399" i="2"/>
  <c r="K1402" i="3" l="1"/>
  <c r="M1402" i="3" s="1"/>
  <c r="L1402" i="3"/>
  <c r="J1403" i="3"/>
  <c r="I1404" i="3"/>
  <c r="E1402" i="2"/>
  <c r="M1401" i="2"/>
  <c r="N1401" i="2" s="1"/>
  <c r="S1401" i="2" s="1"/>
  <c r="P1400" i="2"/>
  <c r="Q1400" i="2" s="1"/>
  <c r="O1400" i="2"/>
  <c r="I1405" i="3" l="1"/>
  <c r="J1404" i="3"/>
  <c r="K1403" i="3"/>
  <c r="M1403" i="3" s="1"/>
  <c r="L1403" i="3"/>
  <c r="P1401" i="2"/>
  <c r="Q1401" i="2" s="1"/>
  <c r="O1401" i="2"/>
  <c r="M1402" i="2"/>
  <c r="N1402" i="2" s="1"/>
  <c r="E1403" i="2"/>
  <c r="L1404" i="3" l="1"/>
  <c r="K1404" i="3"/>
  <c r="M1404" i="3" s="1"/>
  <c r="I1406" i="3"/>
  <c r="J1405" i="3"/>
  <c r="M1403" i="2"/>
  <c r="N1403" i="2" s="1"/>
  <c r="S1403" i="2" s="1"/>
  <c r="E1404" i="2"/>
  <c r="O1402" i="2"/>
  <c r="P1402" i="2"/>
  <c r="Q1402" i="2" s="1"/>
  <c r="S1402" i="2"/>
  <c r="L1405" i="3" l="1"/>
  <c r="K1405" i="3"/>
  <c r="M1405" i="3" s="1"/>
  <c r="J1406" i="3"/>
  <c r="I1407" i="3"/>
  <c r="M1404" i="2"/>
  <c r="N1404" i="2" s="1"/>
  <c r="S1404" i="2" s="1"/>
  <c r="E1405" i="2"/>
  <c r="P1403" i="2"/>
  <c r="Q1403" i="2" s="1"/>
  <c r="O1403" i="2"/>
  <c r="L1406" i="3" l="1"/>
  <c r="K1406" i="3"/>
  <c r="M1406" i="3" s="1"/>
  <c r="I1408" i="3"/>
  <c r="J1407" i="3"/>
  <c r="E1406" i="2"/>
  <c r="M1405" i="2"/>
  <c r="N1405" i="2" s="1"/>
  <c r="S1405" i="2" s="1"/>
  <c r="P1404" i="2"/>
  <c r="Q1404" i="2" s="1"/>
  <c r="O1404" i="2"/>
  <c r="J1408" i="3" l="1"/>
  <c r="I1409" i="3"/>
  <c r="L1407" i="3"/>
  <c r="K1407" i="3"/>
  <c r="M1407" i="3" s="1"/>
  <c r="P1405" i="2"/>
  <c r="Q1405" i="2" s="1"/>
  <c r="O1405" i="2"/>
  <c r="M1406" i="2"/>
  <c r="N1406" i="2" s="1"/>
  <c r="E1407" i="2"/>
  <c r="J1409" i="3" l="1"/>
  <c r="I1410" i="3"/>
  <c r="L1408" i="3"/>
  <c r="K1408" i="3"/>
  <c r="M1408" i="3" s="1"/>
  <c r="O1406" i="2"/>
  <c r="P1406" i="2"/>
  <c r="Q1406" i="2" s="1"/>
  <c r="M1407" i="2"/>
  <c r="N1407" i="2" s="1"/>
  <c r="S1407" i="2" s="1"/>
  <c r="E1408" i="2"/>
  <c r="S1406" i="2"/>
  <c r="I1411" i="3" l="1"/>
  <c r="J1410" i="3"/>
  <c r="K1409" i="3"/>
  <c r="M1409" i="3" s="1"/>
  <c r="L1409" i="3"/>
  <c r="M1408" i="2"/>
  <c r="N1408" i="2" s="1"/>
  <c r="S1408" i="2" s="1"/>
  <c r="E1409" i="2"/>
  <c r="P1407" i="2"/>
  <c r="Q1407" i="2" s="1"/>
  <c r="O1407" i="2"/>
  <c r="L1410" i="3" l="1"/>
  <c r="K1410" i="3"/>
  <c r="M1410" i="3" s="1"/>
  <c r="J1411" i="3"/>
  <c r="I1412" i="3"/>
  <c r="M1409" i="2"/>
  <c r="N1409" i="2" s="1"/>
  <c r="S1409" i="2" s="1"/>
  <c r="E1410" i="2"/>
  <c r="P1408" i="2"/>
  <c r="Q1408" i="2" s="1"/>
  <c r="O1408" i="2"/>
  <c r="K1411" i="3" l="1"/>
  <c r="M1411" i="3" s="1"/>
  <c r="L1411" i="3"/>
  <c r="I1413" i="3"/>
  <c r="J1412" i="3"/>
  <c r="E1411" i="2"/>
  <c r="M1410" i="2"/>
  <c r="N1410" i="2" s="1"/>
  <c r="S1410" i="2" s="1"/>
  <c r="P1409" i="2"/>
  <c r="Q1409" i="2" s="1"/>
  <c r="O1409" i="2"/>
  <c r="L1412" i="3" l="1"/>
  <c r="K1412" i="3"/>
  <c r="M1412" i="3" s="1"/>
  <c r="I1414" i="3"/>
  <c r="J1413" i="3"/>
  <c r="P1410" i="2"/>
  <c r="Q1410" i="2" s="1"/>
  <c r="O1410" i="2"/>
  <c r="M1411" i="2"/>
  <c r="N1411" i="2" s="1"/>
  <c r="E1412" i="2"/>
  <c r="J1414" i="3" l="1"/>
  <c r="I1415" i="3"/>
  <c r="L1413" i="3"/>
  <c r="K1413" i="3"/>
  <c r="M1413" i="3" s="1"/>
  <c r="P1411" i="2"/>
  <c r="Q1411" i="2" s="1"/>
  <c r="O1411" i="2"/>
  <c r="M1412" i="2"/>
  <c r="N1412" i="2" s="1"/>
  <c r="E1413" i="2"/>
  <c r="S1411" i="2"/>
  <c r="I1416" i="3" l="1"/>
  <c r="J1415" i="3"/>
  <c r="L1414" i="3"/>
  <c r="K1414" i="3"/>
  <c r="M1414" i="3" s="1"/>
  <c r="P1412" i="2"/>
  <c r="Q1412" i="2" s="1"/>
  <c r="O1412" i="2"/>
  <c r="S1412" i="2"/>
  <c r="M1413" i="2"/>
  <c r="N1413" i="2" s="1"/>
  <c r="S1413" i="2" s="1"/>
  <c r="E1414" i="2"/>
  <c r="L1415" i="3" l="1"/>
  <c r="K1415" i="3"/>
  <c r="M1415" i="3" s="1"/>
  <c r="J1416" i="3"/>
  <c r="I1417" i="3"/>
  <c r="E1415" i="2"/>
  <c r="M1414" i="2"/>
  <c r="N1414" i="2" s="1"/>
  <c r="S1414" i="2" s="1"/>
  <c r="O1413" i="2"/>
  <c r="P1413" i="2"/>
  <c r="Q1413" i="2" s="1"/>
  <c r="J1417" i="3" l="1"/>
  <c r="I1418" i="3"/>
  <c r="L1416" i="3"/>
  <c r="K1416" i="3"/>
  <c r="M1416" i="3" s="1"/>
  <c r="P1414" i="2"/>
  <c r="Q1414" i="2" s="1"/>
  <c r="O1414" i="2"/>
  <c r="M1415" i="2"/>
  <c r="N1415" i="2" s="1"/>
  <c r="E1416" i="2"/>
  <c r="I1419" i="3" l="1"/>
  <c r="J1418" i="3"/>
  <c r="K1417" i="3"/>
  <c r="M1417" i="3" s="1"/>
  <c r="L1417" i="3"/>
  <c r="P1415" i="2"/>
  <c r="Q1415" i="2" s="1"/>
  <c r="O1415" i="2"/>
  <c r="M1416" i="2"/>
  <c r="N1416" i="2" s="1"/>
  <c r="E1417" i="2"/>
  <c r="S1415" i="2"/>
  <c r="L1418" i="3" l="1"/>
  <c r="K1418" i="3"/>
  <c r="M1418" i="3" s="1"/>
  <c r="J1419" i="3"/>
  <c r="I1420" i="3"/>
  <c r="P1416" i="2"/>
  <c r="Q1416" i="2" s="1"/>
  <c r="O1416" i="2"/>
  <c r="S1416" i="2"/>
  <c r="E1418" i="2"/>
  <c r="M1417" i="2"/>
  <c r="N1417" i="2" s="1"/>
  <c r="I1421" i="3" l="1"/>
  <c r="J1420" i="3"/>
  <c r="K1419" i="3"/>
  <c r="M1419" i="3" s="1"/>
  <c r="L1419" i="3"/>
  <c r="P1417" i="2"/>
  <c r="Q1417" i="2" s="1"/>
  <c r="O1417" i="2"/>
  <c r="M1418" i="2"/>
  <c r="N1418" i="2" s="1"/>
  <c r="E1419" i="2"/>
  <c r="S1417" i="2"/>
  <c r="L1420" i="3" l="1"/>
  <c r="K1420" i="3"/>
  <c r="M1420" i="3" s="1"/>
  <c r="I1422" i="3"/>
  <c r="J1421" i="3"/>
  <c r="O1418" i="2"/>
  <c r="P1418" i="2"/>
  <c r="Q1418" i="2" s="1"/>
  <c r="M1419" i="2"/>
  <c r="N1419" i="2" s="1"/>
  <c r="S1419" i="2" s="1"/>
  <c r="E1420" i="2"/>
  <c r="S1418" i="2"/>
  <c r="L1421" i="3" l="1"/>
  <c r="K1421" i="3"/>
  <c r="M1421" i="3" s="1"/>
  <c r="J1422" i="3"/>
  <c r="I1423" i="3"/>
  <c r="M1420" i="2"/>
  <c r="N1420" i="2" s="1"/>
  <c r="S1420" i="2" s="1"/>
  <c r="E1421" i="2"/>
  <c r="P1419" i="2"/>
  <c r="Q1419" i="2" s="1"/>
  <c r="O1419" i="2"/>
  <c r="I1424" i="3" l="1"/>
  <c r="J1423" i="3"/>
  <c r="L1422" i="3"/>
  <c r="K1422" i="3"/>
  <c r="M1422" i="3" s="1"/>
  <c r="M1421" i="2"/>
  <c r="N1421" i="2" s="1"/>
  <c r="S1421" i="2" s="1"/>
  <c r="E1422" i="2"/>
  <c r="P1420" i="2"/>
  <c r="Q1420" i="2" s="1"/>
  <c r="O1420" i="2"/>
  <c r="L1423" i="3" l="1"/>
  <c r="K1423" i="3"/>
  <c r="M1423" i="3" s="1"/>
  <c r="J1424" i="3"/>
  <c r="I1425" i="3"/>
  <c r="E1423" i="2"/>
  <c r="M1422" i="2"/>
  <c r="N1422" i="2" s="1"/>
  <c r="S1422" i="2" s="1"/>
  <c r="P1421" i="2"/>
  <c r="Q1421" i="2" s="1"/>
  <c r="O1421" i="2"/>
  <c r="K1424" i="3" l="1"/>
  <c r="M1424" i="3" s="1"/>
  <c r="L1424" i="3"/>
  <c r="J1425" i="3"/>
  <c r="I1426" i="3"/>
  <c r="P1422" i="2"/>
  <c r="Q1422" i="2" s="1"/>
  <c r="O1422" i="2"/>
  <c r="M1423" i="2"/>
  <c r="N1423" i="2" s="1"/>
  <c r="E1424" i="2"/>
  <c r="I1427" i="3" l="1"/>
  <c r="J1426" i="3"/>
  <c r="K1425" i="3"/>
  <c r="M1425" i="3" s="1"/>
  <c r="L1425" i="3"/>
  <c r="P1423" i="2"/>
  <c r="Q1423" i="2" s="1"/>
  <c r="O1423" i="2"/>
  <c r="M1424" i="2"/>
  <c r="N1424" i="2" s="1"/>
  <c r="S1424" i="2" s="1"/>
  <c r="E1425" i="2"/>
  <c r="S1423" i="2"/>
  <c r="L1426" i="3" l="1"/>
  <c r="K1426" i="3"/>
  <c r="M1426" i="3" s="1"/>
  <c r="I1428" i="3"/>
  <c r="J1427" i="3"/>
  <c r="P1424" i="2"/>
  <c r="Q1424" i="2" s="1"/>
  <c r="O1424" i="2"/>
  <c r="E1426" i="2"/>
  <c r="M1425" i="2"/>
  <c r="N1425" i="2" s="1"/>
  <c r="K1427" i="3" l="1"/>
  <c r="M1427" i="3" s="1"/>
  <c r="L1427" i="3"/>
  <c r="I1429" i="3"/>
  <c r="J1428" i="3"/>
  <c r="P1425" i="2"/>
  <c r="Q1425" i="2" s="1"/>
  <c r="O1425" i="2"/>
  <c r="M1426" i="2"/>
  <c r="N1426" i="2" s="1"/>
  <c r="E1427" i="2"/>
  <c r="S1425" i="2"/>
  <c r="I1430" i="3" l="1"/>
  <c r="J1429" i="3"/>
  <c r="L1428" i="3"/>
  <c r="K1428" i="3"/>
  <c r="M1428" i="3" s="1"/>
  <c r="O1426" i="2"/>
  <c r="P1426" i="2"/>
  <c r="Q1426" i="2" s="1"/>
  <c r="E1428" i="2"/>
  <c r="M1427" i="2"/>
  <c r="N1427" i="2" s="1"/>
  <c r="S1427" i="2" s="1"/>
  <c r="S1426" i="2"/>
  <c r="K1429" i="3" l="1"/>
  <c r="M1429" i="3" s="1"/>
  <c r="L1429" i="3"/>
  <c r="J1430" i="3"/>
  <c r="I1431" i="3"/>
  <c r="P1427" i="2"/>
  <c r="Q1427" i="2" s="1"/>
  <c r="O1427" i="2"/>
  <c r="M1428" i="2"/>
  <c r="N1428" i="2" s="1"/>
  <c r="E1429" i="2"/>
  <c r="L1430" i="3" l="1"/>
  <c r="K1430" i="3"/>
  <c r="M1430" i="3" s="1"/>
  <c r="I1432" i="3"/>
  <c r="J1431" i="3"/>
  <c r="P1428" i="2"/>
  <c r="Q1428" i="2" s="1"/>
  <c r="O1428" i="2"/>
  <c r="M1429" i="2"/>
  <c r="N1429" i="2" s="1"/>
  <c r="E1430" i="2"/>
  <c r="S1428" i="2"/>
  <c r="L1431" i="3" l="1"/>
  <c r="K1431" i="3"/>
  <c r="M1431" i="3" s="1"/>
  <c r="J1432" i="3"/>
  <c r="I1433" i="3"/>
  <c r="P1429" i="2"/>
  <c r="Q1429" i="2" s="1"/>
  <c r="O1429" i="2"/>
  <c r="S1429" i="2"/>
  <c r="E1431" i="2"/>
  <c r="M1430" i="2"/>
  <c r="N1430" i="2" s="1"/>
  <c r="J1433" i="3" l="1"/>
  <c r="I1434" i="3"/>
  <c r="L1432" i="3"/>
  <c r="K1432" i="3"/>
  <c r="M1432" i="3" s="1"/>
  <c r="P1430" i="2"/>
  <c r="Q1430" i="2" s="1"/>
  <c r="O1430" i="2"/>
  <c r="M1431" i="2"/>
  <c r="N1431" i="2" s="1"/>
  <c r="E1432" i="2"/>
  <c r="S1430" i="2"/>
  <c r="I1435" i="3" l="1"/>
  <c r="J1434" i="3"/>
  <c r="L1433" i="3"/>
  <c r="K1433" i="3"/>
  <c r="M1433" i="3" s="1"/>
  <c r="P1431" i="2"/>
  <c r="Q1431" i="2" s="1"/>
  <c r="O1431" i="2"/>
  <c r="M1432" i="2"/>
  <c r="N1432" i="2" s="1"/>
  <c r="E1433" i="2"/>
  <c r="S1431" i="2"/>
  <c r="L1434" i="3" l="1"/>
  <c r="K1434" i="3"/>
  <c r="M1434" i="3" s="1"/>
  <c r="J1435" i="3"/>
  <c r="I1436" i="3"/>
  <c r="P1432" i="2"/>
  <c r="Q1432" i="2" s="1"/>
  <c r="O1432" i="2"/>
  <c r="S1432" i="2"/>
  <c r="E1434" i="2"/>
  <c r="M1433" i="2"/>
  <c r="N1433" i="2" s="1"/>
  <c r="K1435" i="3" l="1"/>
  <c r="M1435" i="3" s="1"/>
  <c r="L1435" i="3"/>
  <c r="I1437" i="3"/>
  <c r="J1436" i="3"/>
  <c r="P1433" i="2"/>
  <c r="Q1433" i="2" s="1"/>
  <c r="O1433" i="2"/>
  <c r="M1434" i="2"/>
  <c r="N1434" i="2" s="1"/>
  <c r="E1435" i="2"/>
  <c r="S1433" i="2"/>
  <c r="L1436" i="3" l="1"/>
  <c r="K1436" i="3"/>
  <c r="M1436" i="3" s="1"/>
  <c r="I1438" i="3"/>
  <c r="J1437" i="3"/>
  <c r="O1434" i="2"/>
  <c r="P1434" i="2"/>
  <c r="Q1434" i="2" s="1"/>
  <c r="E1436" i="2"/>
  <c r="M1435" i="2"/>
  <c r="N1435" i="2" s="1"/>
  <c r="S1435" i="2" s="1"/>
  <c r="S1434" i="2"/>
  <c r="J1438" i="3" l="1"/>
  <c r="I1439" i="3"/>
  <c r="L1437" i="3"/>
  <c r="K1437" i="3"/>
  <c r="M1437" i="3" s="1"/>
  <c r="M1436" i="2"/>
  <c r="N1436" i="2" s="1"/>
  <c r="S1436" i="2" s="1"/>
  <c r="E1437" i="2"/>
  <c r="P1435" i="2"/>
  <c r="Q1435" i="2" s="1"/>
  <c r="O1435" i="2"/>
  <c r="I1440" i="3" l="1"/>
  <c r="J1439" i="3"/>
  <c r="L1438" i="3"/>
  <c r="K1438" i="3"/>
  <c r="M1438" i="3" s="1"/>
  <c r="M1437" i="2"/>
  <c r="N1437" i="2" s="1"/>
  <c r="S1437" i="2" s="1"/>
  <c r="E1438" i="2"/>
  <c r="P1436" i="2"/>
  <c r="Q1436" i="2" s="1"/>
  <c r="O1436" i="2"/>
  <c r="L1439" i="3" l="1"/>
  <c r="K1439" i="3"/>
  <c r="M1439" i="3" s="1"/>
  <c r="J1440" i="3"/>
  <c r="I1441" i="3"/>
  <c r="E1439" i="2"/>
  <c r="M1438" i="2"/>
  <c r="N1438" i="2" s="1"/>
  <c r="S1438" i="2" s="1"/>
  <c r="P1437" i="2"/>
  <c r="Q1437" i="2" s="1"/>
  <c r="O1437" i="2"/>
  <c r="J1441" i="3" l="1"/>
  <c r="I1442" i="3"/>
  <c r="L1440" i="3"/>
  <c r="K1440" i="3"/>
  <c r="M1440" i="3" s="1"/>
  <c r="P1438" i="2"/>
  <c r="Q1438" i="2" s="1"/>
  <c r="O1438" i="2"/>
  <c r="M1439" i="2"/>
  <c r="N1439" i="2" s="1"/>
  <c r="E1440" i="2"/>
  <c r="I1443" i="3" l="1"/>
  <c r="J1442" i="3"/>
  <c r="L1441" i="3"/>
  <c r="K1441" i="3"/>
  <c r="M1441" i="3" s="1"/>
  <c r="M1440" i="2"/>
  <c r="N1440" i="2" s="1"/>
  <c r="S1440" i="2" s="1"/>
  <c r="E1441" i="2"/>
  <c r="O1439" i="2"/>
  <c r="P1439" i="2"/>
  <c r="Q1439" i="2" s="1"/>
  <c r="S1439" i="2"/>
  <c r="L1442" i="3" l="1"/>
  <c r="K1442" i="3"/>
  <c r="M1442" i="3" s="1"/>
  <c r="J1443" i="3"/>
  <c r="I1444" i="3"/>
  <c r="E1442" i="2"/>
  <c r="M1441" i="2"/>
  <c r="N1441" i="2" s="1"/>
  <c r="S1441" i="2" s="1"/>
  <c r="P1440" i="2"/>
  <c r="Q1440" i="2" s="1"/>
  <c r="O1440" i="2"/>
  <c r="K1443" i="3" l="1"/>
  <c r="M1443" i="3" s="1"/>
  <c r="L1443" i="3"/>
  <c r="I1445" i="3"/>
  <c r="J1444" i="3"/>
  <c r="P1441" i="2"/>
  <c r="Q1441" i="2" s="1"/>
  <c r="O1441" i="2"/>
  <c r="M1442" i="2"/>
  <c r="N1442" i="2" s="1"/>
  <c r="E1443" i="2"/>
  <c r="L1444" i="3" l="1"/>
  <c r="K1444" i="3"/>
  <c r="M1444" i="3" s="1"/>
  <c r="I1446" i="3"/>
  <c r="J1445" i="3"/>
  <c r="O1442" i="2"/>
  <c r="P1442" i="2"/>
  <c r="Q1442" i="2" s="1"/>
  <c r="M1443" i="2"/>
  <c r="N1443" i="2" s="1"/>
  <c r="S1443" i="2" s="1"/>
  <c r="E1444" i="2"/>
  <c r="S1442" i="2"/>
  <c r="J1446" i="3" l="1"/>
  <c r="I1447" i="3"/>
  <c r="L1445" i="3"/>
  <c r="K1445" i="3"/>
  <c r="M1445" i="3" s="1"/>
  <c r="M1444" i="2"/>
  <c r="N1444" i="2" s="1"/>
  <c r="S1444" i="2" s="1"/>
  <c r="E1445" i="2"/>
  <c r="P1443" i="2"/>
  <c r="Q1443" i="2" s="1"/>
  <c r="O1443" i="2"/>
  <c r="I1448" i="3" l="1"/>
  <c r="J1447" i="3"/>
  <c r="L1446" i="3"/>
  <c r="K1446" i="3"/>
  <c r="M1446" i="3" s="1"/>
  <c r="M1445" i="2"/>
  <c r="N1445" i="2" s="1"/>
  <c r="S1445" i="2" s="1"/>
  <c r="E1446" i="2"/>
  <c r="P1444" i="2"/>
  <c r="Q1444" i="2" s="1"/>
  <c r="O1444" i="2"/>
  <c r="L1447" i="3" l="1"/>
  <c r="K1447" i="3"/>
  <c r="M1447" i="3" s="1"/>
  <c r="J1448" i="3"/>
  <c r="I1449" i="3"/>
  <c r="M1446" i="2"/>
  <c r="N1446" i="2" s="1"/>
  <c r="S1446" i="2" s="1"/>
  <c r="E1447" i="2"/>
  <c r="P1445" i="2"/>
  <c r="Q1445" i="2" s="1"/>
  <c r="O1445" i="2"/>
  <c r="J1449" i="3" l="1"/>
  <c r="I1450" i="3"/>
  <c r="L1448" i="3"/>
  <c r="K1448" i="3"/>
  <c r="M1448" i="3" s="1"/>
  <c r="M1447" i="2"/>
  <c r="N1447" i="2" s="1"/>
  <c r="S1447" i="2" s="1"/>
  <c r="E1448" i="2"/>
  <c r="P1446" i="2"/>
  <c r="Q1446" i="2" s="1"/>
  <c r="O1446" i="2"/>
  <c r="I1451" i="3" l="1"/>
  <c r="J1450" i="3"/>
  <c r="L1449" i="3"/>
  <c r="K1449" i="3"/>
  <c r="M1449" i="3" s="1"/>
  <c r="M1448" i="2"/>
  <c r="N1448" i="2" s="1"/>
  <c r="S1448" i="2" s="1"/>
  <c r="E1449" i="2"/>
  <c r="P1447" i="2"/>
  <c r="Q1447" i="2" s="1"/>
  <c r="O1447" i="2"/>
  <c r="L1450" i="3" l="1"/>
  <c r="K1450" i="3"/>
  <c r="M1450" i="3" s="1"/>
  <c r="J1451" i="3"/>
  <c r="I1452" i="3"/>
  <c r="E1450" i="2"/>
  <c r="M1449" i="2"/>
  <c r="N1449" i="2" s="1"/>
  <c r="S1449" i="2" s="1"/>
  <c r="P1448" i="2"/>
  <c r="Q1448" i="2" s="1"/>
  <c r="O1448" i="2"/>
  <c r="I1453" i="3" l="1"/>
  <c r="J1452" i="3"/>
  <c r="K1451" i="3"/>
  <c r="M1451" i="3" s="1"/>
  <c r="L1451" i="3"/>
  <c r="P1449" i="2"/>
  <c r="Q1449" i="2" s="1"/>
  <c r="O1449" i="2"/>
  <c r="M1450" i="2"/>
  <c r="N1450" i="2" s="1"/>
  <c r="E1451" i="2"/>
  <c r="L1452" i="3" l="1"/>
  <c r="K1452" i="3"/>
  <c r="M1452" i="3" s="1"/>
  <c r="I1454" i="3"/>
  <c r="J1453" i="3"/>
  <c r="O1450" i="2"/>
  <c r="P1450" i="2"/>
  <c r="Q1450" i="2" s="1"/>
  <c r="E1452" i="2"/>
  <c r="M1451" i="2"/>
  <c r="N1451" i="2" s="1"/>
  <c r="S1451" i="2" s="1"/>
  <c r="S1450" i="2"/>
  <c r="L1453" i="3" l="1"/>
  <c r="K1453" i="3"/>
  <c r="M1453" i="3" s="1"/>
  <c r="J1454" i="3"/>
  <c r="I1455" i="3"/>
  <c r="P1451" i="2"/>
  <c r="Q1451" i="2" s="1"/>
  <c r="O1451" i="2"/>
  <c r="M1452" i="2"/>
  <c r="N1452" i="2" s="1"/>
  <c r="E1453" i="2"/>
  <c r="I1456" i="3" l="1"/>
  <c r="J1455" i="3"/>
  <c r="L1454" i="3"/>
  <c r="K1454" i="3"/>
  <c r="M1454" i="3" s="1"/>
  <c r="P1452" i="2"/>
  <c r="Q1452" i="2" s="1"/>
  <c r="O1452" i="2"/>
  <c r="M1453" i="2"/>
  <c r="N1453" i="2" s="1"/>
  <c r="E1454" i="2"/>
  <c r="S1452" i="2"/>
  <c r="L1455" i="3" l="1"/>
  <c r="K1455" i="3"/>
  <c r="M1455" i="3" s="1"/>
  <c r="J1456" i="3"/>
  <c r="I1457" i="3"/>
  <c r="P1453" i="2"/>
  <c r="Q1453" i="2" s="1"/>
  <c r="O1453" i="2"/>
  <c r="S1453" i="2"/>
  <c r="E1455" i="2"/>
  <c r="M1454" i="2"/>
  <c r="N1454" i="2" s="1"/>
  <c r="L1456" i="3" l="1"/>
  <c r="K1456" i="3"/>
  <c r="M1456" i="3" s="1"/>
  <c r="J1457" i="3"/>
  <c r="I1458" i="3"/>
  <c r="P1454" i="2"/>
  <c r="Q1454" i="2" s="1"/>
  <c r="O1454" i="2"/>
  <c r="M1455" i="2"/>
  <c r="N1455" i="2" s="1"/>
  <c r="E1456" i="2"/>
  <c r="S1454" i="2"/>
  <c r="I1459" i="3" l="1"/>
  <c r="J1458" i="3"/>
  <c r="L1457" i="3"/>
  <c r="K1457" i="3"/>
  <c r="M1457" i="3" s="1"/>
  <c r="P1455" i="2"/>
  <c r="Q1455" i="2" s="1"/>
  <c r="O1455" i="2"/>
  <c r="M1456" i="2"/>
  <c r="N1456" i="2" s="1"/>
  <c r="E1457" i="2"/>
  <c r="S1455" i="2"/>
  <c r="L1458" i="3" l="1"/>
  <c r="K1458" i="3"/>
  <c r="M1458" i="3" s="1"/>
  <c r="J1459" i="3"/>
  <c r="I1460" i="3"/>
  <c r="P1456" i="2"/>
  <c r="Q1456" i="2" s="1"/>
  <c r="O1456" i="2"/>
  <c r="S1456" i="2"/>
  <c r="E1458" i="2"/>
  <c r="M1457" i="2"/>
  <c r="N1457" i="2" s="1"/>
  <c r="I1461" i="3" l="1"/>
  <c r="J1460" i="3"/>
  <c r="K1459" i="3"/>
  <c r="M1459" i="3" s="1"/>
  <c r="L1459" i="3"/>
  <c r="P1457" i="2"/>
  <c r="Q1457" i="2" s="1"/>
  <c r="O1457" i="2"/>
  <c r="M1458" i="2"/>
  <c r="N1458" i="2" s="1"/>
  <c r="E1459" i="2"/>
  <c r="S1457" i="2"/>
  <c r="L1460" i="3" l="1"/>
  <c r="K1460" i="3"/>
  <c r="M1460" i="3" s="1"/>
  <c r="I1462" i="3"/>
  <c r="J1461" i="3"/>
  <c r="O1458" i="2"/>
  <c r="P1458" i="2"/>
  <c r="Q1458" i="2" s="1"/>
  <c r="E1460" i="2"/>
  <c r="M1459" i="2"/>
  <c r="N1459" i="2" s="1"/>
  <c r="S1459" i="2" s="1"/>
  <c r="S1458" i="2"/>
  <c r="J1462" i="3" l="1"/>
  <c r="I1463" i="3"/>
  <c r="K1461" i="3"/>
  <c r="M1461" i="3" s="1"/>
  <c r="L1461" i="3"/>
  <c r="P1459" i="2"/>
  <c r="Q1459" i="2" s="1"/>
  <c r="O1459" i="2"/>
  <c r="M1460" i="2"/>
  <c r="N1460" i="2" s="1"/>
  <c r="E1461" i="2"/>
  <c r="I1464" i="3" l="1"/>
  <c r="J1463" i="3"/>
  <c r="L1462" i="3"/>
  <c r="K1462" i="3"/>
  <c r="M1462" i="3" s="1"/>
  <c r="P1460" i="2"/>
  <c r="Q1460" i="2" s="1"/>
  <c r="O1460" i="2"/>
  <c r="M1461" i="2"/>
  <c r="N1461" i="2" s="1"/>
  <c r="E1462" i="2"/>
  <c r="S1460" i="2"/>
  <c r="L1463" i="3" l="1"/>
  <c r="K1463" i="3"/>
  <c r="M1463" i="3" s="1"/>
  <c r="J1464" i="3"/>
  <c r="I1465" i="3"/>
  <c r="P1461" i="2"/>
  <c r="Q1461" i="2" s="1"/>
  <c r="O1461" i="2"/>
  <c r="S1461" i="2"/>
  <c r="E1463" i="2"/>
  <c r="M1462" i="2"/>
  <c r="N1462" i="2" s="1"/>
  <c r="J1465" i="3" l="1"/>
  <c r="I1466" i="3"/>
  <c r="L1464" i="3"/>
  <c r="K1464" i="3"/>
  <c r="M1464" i="3" s="1"/>
  <c r="P1462" i="2"/>
  <c r="Q1462" i="2" s="1"/>
  <c r="O1462" i="2"/>
  <c r="M1463" i="2"/>
  <c r="N1463" i="2" s="1"/>
  <c r="E1464" i="2"/>
  <c r="S1462" i="2"/>
  <c r="I1467" i="3" l="1"/>
  <c r="J1466" i="3"/>
  <c r="L1465" i="3"/>
  <c r="K1465" i="3"/>
  <c r="M1465" i="3" s="1"/>
  <c r="P1463" i="2"/>
  <c r="Q1463" i="2" s="1"/>
  <c r="O1463" i="2"/>
  <c r="M1464" i="2"/>
  <c r="N1464" i="2" s="1"/>
  <c r="E1465" i="2"/>
  <c r="S1463" i="2"/>
  <c r="L1466" i="3" l="1"/>
  <c r="K1466" i="3"/>
  <c r="M1466" i="3" s="1"/>
  <c r="J1467" i="3"/>
  <c r="I1468" i="3"/>
  <c r="P1464" i="2"/>
  <c r="Q1464" i="2" s="1"/>
  <c r="O1464" i="2"/>
  <c r="E1466" i="2"/>
  <c r="M1465" i="2"/>
  <c r="N1465" i="2" s="1"/>
  <c r="S1464" i="2"/>
  <c r="I1469" i="3" l="1"/>
  <c r="J1468" i="3"/>
  <c r="K1467" i="3"/>
  <c r="M1467" i="3" s="1"/>
  <c r="L1467" i="3"/>
  <c r="P1465" i="2"/>
  <c r="Q1465" i="2" s="1"/>
  <c r="O1465" i="2"/>
  <c r="M1466" i="2"/>
  <c r="N1466" i="2" s="1"/>
  <c r="E1467" i="2"/>
  <c r="S1465" i="2"/>
  <c r="L1468" i="3" l="1"/>
  <c r="K1468" i="3"/>
  <c r="M1468" i="3" s="1"/>
  <c r="I1470" i="3"/>
  <c r="J1469" i="3"/>
  <c r="O1466" i="2"/>
  <c r="P1466" i="2"/>
  <c r="Q1466" i="2" s="1"/>
  <c r="M1467" i="2"/>
  <c r="N1467" i="2" s="1"/>
  <c r="E1468" i="2"/>
  <c r="S1466" i="2"/>
  <c r="L1469" i="3" l="1"/>
  <c r="K1469" i="3"/>
  <c r="M1469" i="3" s="1"/>
  <c r="J1470" i="3"/>
  <c r="I1471" i="3"/>
  <c r="P1467" i="2"/>
  <c r="Q1467" i="2" s="1"/>
  <c r="O1467" i="2"/>
  <c r="M1468" i="2"/>
  <c r="N1468" i="2" s="1"/>
  <c r="E1469" i="2"/>
  <c r="S1467" i="2"/>
  <c r="I1472" i="3" l="1"/>
  <c r="J1471" i="3"/>
  <c r="L1470" i="3"/>
  <c r="K1470" i="3"/>
  <c r="M1470" i="3" s="1"/>
  <c r="M1469" i="2"/>
  <c r="N1469" i="2" s="1"/>
  <c r="S1469" i="2" s="1"/>
  <c r="E1470" i="2"/>
  <c r="M1470" i="2" s="1"/>
  <c r="N1470" i="2" s="1"/>
  <c r="P1468" i="2"/>
  <c r="Q1468" i="2" s="1"/>
  <c r="O1468" i="2"/>
  <c r="S1468" i="2"/>
  <c r="R1468" i="2" l="1"/>
  <c r="L1471" i="3"/>
  <c r="K1471" i="3"/>
  <c r="M1471" i="3" s="1"/>
  <c r="J1472" i="3"/>
  <c r="I1473" i="3"/>
  <c r="J1473" i="3" s="1"/>
  <c r="R1470" i="2"/>
  <c r="P1470" i="2"/>
  <c r="O1470" i="2"/>
  <c r="R5" i="2"/>
  <c r="B28" i="2"/>
  <c r="R2" i="2"/>
  <c r="B29" i="2"/>
  <c r="R3" i="2"/>
  <c r="R7" i="2"/>
  <c r="R4" i="2"/>
  <c r="B30" i="2"/>
  <c r="R6" i="2"/>
  <c r="R8" i="2"/>
  <c r="R10" i="2"/>
  <c r="R9" i="2"/>
  <c r="R11" i="2"/>
  <c r="R12" i="2"/>
  <c r="R13" i="2"/>
  <c r="R15" i="2"/>
  <c r="R16" i="2"/>
  <c r="R14" i="2"/>
  <c r="R17" i="2"/>
  <c r="R18" i="2"/>
  <c r="R20" i="2"/>
  <c r="R22" i="2"/>
  <c r="R21" i="2"/>
  <c r="R19" i="2"/>
  <c r="R23" i="2"/>
  <c r="R24" i="2"/>
  <c r="R26" i="2"/>
  <c r="R25" i="2"/>
  <c r="R27" i="2"/>
  <c r="R29" i="2"/>
  <c r="R28" i="2"/>
  <c r="R31" i="2"/>
  <c r="R30" i="2"/>
  <c r="R32" i="2"/>
  <c r="R33" i="2"/>
  <c r="R36" i="2"/>
  <c r="R35" i="2"/>
  <c r="R34" i="2"/>
  <c r="R39" i="2"/>
  <c r="R37" i="2"/>
  <c r="R41" i="2"/>
  <c r="R38" i="2"/>
  <c r="R40" i="2"/>
  <c r="R44" i="2"/>
  <c r="R43" i="2"/>
  <c r="R45" i="2"/>
  <c r="R42" i="2"/>
  <c r="R46" i="2"/>
  <c r="R50" i="2"/>
  <c r="R48" i="2"/>
  <c r="R47" i="2"/>
  <c r="R49" i="2"/>
  <c r="R52" i="2"/>
  <c r="R51" i="2"/>
  <c r="R54" i="2"/>
  <c r="R53" i="2"/>
  <c r="R57" i="2"/>
  <c r="R55" i="2"/>
  <c r="R56" i="2"/>
  <c r="R58" i="2"/>
  <c r="R59" i="2"/>
  <c r="R60" i="2"/>
  <c r="R61" i="2"/>
  <c r="R64" i="2"/>
  <c r="R65" i="2"/>
  <c r="R63" i="2"/>
  <c r="R62" i="2"/>
  <c r="R66" i="2"/>
  <c r="R68" i="2"/>
  <c r="R67" i="2"/>
  <c r="R70" i="2"/>
  <c r="R69" i="2"/>
  <c r="R74" i="2"/>
  <c r="R71" i="2"/>
  <c r="R72" i="2"/>
  <c r="R75" i="2"/>
  <c r="R73" i="2"/>
  <c r="R76" i="2"/>
  <c r="R77" i="2"/>
  <c r="R78" i="2"/>
  <c r="R79" i="2"/>
  <c r="R80" i="2"/>
  <c r="R81" i="2"/>
  <c r="R82" i="2"/>
  <c r="R84" i="2"/>
  <c r="R83" i="2"/>
  <c r="R88" i="2"/>
  <c r="R85" i="2"/>
  <c r="R87" i="2"/>
  <c r="R89" i="2"/>
  <c r="R86" i="2"/>
  <c r="R91" i="2"/>
  <c r="R92" i="2"/>
  <c r="R94" i="2"/>
  <c r="R90" i="2"/>
  <c r="R93" i="2"/>
  <c r="R96" i="2"/>
  <c r="R95" i="2"/>
  <c r="R98" i="2"/>
  <c r="R97" i="2"/>
  <c r="R99" i="2"/>
  <c r="R100" i="2"/>
  <c r="R101" i="2"/>
  <c r="R102" i="2"/>
  <c r="R105" i="2"/>
  <c r="R103" i="2"/>
  <c r="R104" i="2"/>
  <c r="R107" i="2"/>
  <c r="R109" i="2"/>
  <c r="R108" i="2"/>
  <c r="R106" i="2"/>
  <c r="R110" i="2"/>
  <c r="R111" i="2"/>
  <c r="R112" i="2"/>
  <c r="R113" i="2"/>
  <c r="R114" i="2"/>
  <c r="R116" i="2"/>
  <c r="R115" i="2"/>
  <c r="R120" i="2"/>
  <c r="R117" i="2"/>
  <c r="R119" i="2"/>
  <c r="R118" i="2"/>
  <c r="R123" i="2"/>
  <c r="R121" i="2"/>
  <c r="R122" i="2"/>
  <c r="R127" i="2"/>
  <c r="R124" i="2"/>
  <c r="R125" i="2"/>
  <c r="R126" i="2"/>
  <c r="R131" i="2"/>
  <c r="R128" i="2"/>
  <c r="R129" i="2"/>
  <c r="R132" i="2"/>
  <c r="R133" i="2"/>
  <c r="R130" i="2"/>
  <c r="R134" i="2"/>
  <c r="R135" i="2"/>
  <c r="R136" i="2"/>
  <c r="R140" i="2"/>
  <c r="R137" i="2"/>
  <c r="R139" i="2"/>
  <c r="R138" i="2"/>
  <c r="R141" i="2"/>
  <c r="R143" i="2"/>
  <c r="R142" i="2"/>
  <c r="R144" i="2"/>
  <c r="R145" i="2"/>
  <c r="R146" i="2"/>
  <c r="R147" i="2"/>
  <c r="R148" i="2"/>
  <c r="R150" i="2"/>
  <c r="R151" i="2"/>
  <c r="R149" i="2"/>
  <c r="R153" i="2"/>
  <c r="R152" i="2"/>
  <c r="R155" i="2"/>
  <c r="R154" i="2"/>
  <c r="R156" i="2"/>
  <c r="R157" i="2"/>
  <c r="R159" i="2"/>
  <c r="R158" i="2"/>
  <c r="R160" i="2"/>
  <c r="R161" i="2"/>
  <c r="R164" i="2"/>
  <c r="R163" i="2"/>
  <c r="R162" i="2"/>
  <c r="R165" i="2"/>
  <c r="R168" i="2"/>
  <c r="R167" i="2"/>
  <c r="R166" i="2"/>
  <c r="R169" i="2"/>
  <c r="R170" i="2"/>
  <c r="R171" i="2"/>
  <c r="R172" i="2"/>
  <c r="R173" i="2"/>
  <c r="R175" i="2"/>
  <c r="R174" i="2"/>
  <c r="R176" i="2"/>
  <c r="R177" i="2"/>
  <c r="R180" i="2"/>
  <c r="R178" i="2"/>
  <c r="R181" i="2"/>
  <c r="R179" i="2"/>
  <c r="R184" i="2"/>
  <c r="R183" i="2"/>
  <c r="R182" i="2"/>
  <c r="R185" i="2"/>
  <c r="R186" i="2"/>
  <c r="R189" i="2"/>
  <c r="R187" i="2"/>
  <c r="R188" i="2"/>
  <c r="R192" i="2"/>
  <c r="R191" i="2"/>
  <c r="R190" i="2"/>
  <c r="R193" i="2"/>
  <c r="R194" i="2"/>
  <c r="R196" i="2"/>
  <c r="R195" i="2"/>
  <c r="R198" i="2"/>
  <c r="R197" i="2"/>
  <c r="R199" i="2"/>
  <c r="R201" i="2"/>
  <c r="R200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8" i="2"/>
  <c r="R217" i="2"/>
  <c r="R216" i="2"/>
  <c r="R219" i="2"/>
  <c r="R220" i="2"/>
  <c r="R221" i="2"/>
  <c r="R224" i="2"/>
  <c r="R222" i="2"/>
  <c r="R223" i="2"/>
  <c r="R225" i="2"/>
  <c r="R226" i="2"/>
  <c r="R227" i="2"/>
  <c r="R228" i="2"/>
  <c r="R231" i="2"/>
  <c r="R229" i="2"/>
  <c r="R230" i="2"/>
  <c r="R232" i="2"/>
  <c r="R235" i="2"/>
  <c r="R233" i="2"/>
  <c r="R234" i="2"/>
  <c r="R237" i="2"/>
  <c r="R236" i="2"/>
  <c r="R238" i="2"/>
  <c r="R239" i="2"/>
  <c r="R240" i="2"/>
  <c r="R243" i="2"/>
  <c r="R241" i="2"/>
  <c r="R242" i="2"/>
  <c r="R245" i="2"/>
  <c r="R244" i="2"/>
  <c r="R247" i="2"/>
  <c r="R246" i="2"/>
  <c r="R248" i="2"/>
  <c r="R249" i="2"/>
  <c r="R250" i="2"/>
  <c r="R253" i="2"/>
  <c r="R252" i="2"/>
  <c r="R251" i="2"/>
  <c r="R255" i="2"/>
  <c r="R254" i="2"/>
  <c r="R257" i="2"/>
  <c r="R256" i="2"/>
  <c r="R258" i="2"/>
  <c r="R259" i="2"/>
  <c r="R260" i="2"/>
  <c r="R262" i="2"/>
  <c r="R261" i="2"/>
  <c r="R263" i="2"/>
  <c r="R264" i="2"/>
  <c r="R265" i="2"/>
  <c r="R266" i="2"/>
  <c r="R267" i="2"/>
  <c r="R269" i="2"/>
  <c r="R268" i="2"/>
  <c r="R271" i="2"/>
  <c r="R270" i="2"/>
  <c r="R272" i="2"/>
  <c r="R277" i="2"/>
  <c r="R275" i="2"/>
  <c r="R273" i="2"/>
  <c r="R274" i="2"/>
  <c r="R276" i="2"/>
  <c r="R278" i="2"/>
  <c r="R280" i="2"/>
  <c r="R279" i="2"/>
  <c r="R281" i="2"/>
  <c r="R284" i="2"/>
  <c r="R286" i="2"/>
  <c r="R282" i="2"/>
  <c r="R283" i="2"/>
  <c r="R285" i="2"/>
  <c r="R287" i="2"/>
  <c r="R288" i="2"/>
  <c r="R289" i="2"/>
  <c r="R290" i="2"/>
  <c r="R291" i="2"/>
  <c r="R292" i="2"/>
  <c r="R293" i="2"/>
  <c r="R294" i="2"/>
  <c r="R296" i="2"/>
  <c r="R295" i="2"/>
  <c r="R297" i="2"/>
  <c r="R300" i="2"/>
  <c r="R298" i="2"/>
  <c r="R299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6" i="2"/>
  <c r="R314" i="2"/>
  <c r="R315" i="2"/>
  <c r="R317" i="2"/>
  <c r="R318" i="2"/>
  <c r="R320" i="2"/>
  <c r="R319" i="2"/>
  <c r="R322" i="2"/>
  <c r="R321" i="2"/>
  <c r="R323" i="2"/>
  <c r="R324" i="2"/>
  <c r="R325" i="2"/>
  <c r="R326" i="2"/>
  <c r="R327" i="2"/>
  <c r="R328" i="2"/>
  <c r="R330" i="2"/>
  <c r="R329" i="2"/>
  <c r="R331" i="2"/>
  <c r="R332" i="2"/>
  <c r="R334" i="2"/>
  <c r="R333" i="2"/>
  <c r="R336" i="2"/>
  <c r="R335" i="2"/>
  <c r="R337" i="2"/>
  <c r="R338" i="2"/>
  <c r="R339" i="2"/>
  <c r="R341" i="2"/>
  <c r="R340" i="2"/>
  <c r="R342" i="2"/>
  <c r="R343" i="2"/>
  <c r="R344" i="2"/>
  <c r="R345" i="2"/>
  <c r="R346" i="2"/>
  <c r="R347" i="2"/>
  <c r="R348" i="2"/>
  <c r="R349" i="2"/>
  <c r="R350" i="2"/>
  <c r="R352" i="2"/>
  <c r="R351" i="2"/>
  <c r="R354" i="2"/>
  <c r="R353" i="2"/>
  <c r="R355" i="2"/>
  <c r="R356" i="2"/>
  <c r="R357" i="2"/>
  <c r="R358" i="2"/>
  <c r="R360" i="2"/>
  <c r="R359" i="2"/>
  <c r="R361" i="2"/>
  <c r="R362" i="2"/>
  <c r="R363" i="2"/>
  <c r="R364" i="2"/>
  <c r="R365" i="2"/>
  <c r="R366" i="2"/>
  <c r="R367" i="2"/>
  <c r="R368" i="2"/>
  <c r="R370" i="2"/>
  <c r="R369" i="2"/>
  <c r="R373" i="2"/>
  <c r="R374" i="2"/>
  <c r="R372" i="2"/>
  <c r="R371" i="2"/>
  <c r="R376" i="2"/>
  <c r="R375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6" i="2"/>
  <c r="R394" i="2"/>
  <c r="R395" i="2"/>
  <c r="R398" i="2"/>
  <c r="R397" i="2"/>
  <c r="R400" i="2"/>
  <c r="R399" i="2"/>
  <c r="R401" i="2"/>
  <c r="R402" i="2"/>
  <c r="R403" i="2"/>
  <c r="R404" i="2"/>
  <c r="R405" i="2"/>
  <c r="R406" i="2"/>
  <c r="R408" i="2"/>
  <c r="R407" i="2"/>
  <c r="R409" i="2"/>
  <c r="R410" i="2"/>
  <c r="R411" i="2"/>
  <c r="R412" i="2"/>
  <c r="R413" i="2"/>
  <c r="R414" i="2"/>
  <c r="R416" i="2"/>
  <c r="R415" i="2"/>
  <c r="R417" i="2"/>
  <c r="R418" i="2"/>
  <c r="R419" i="2"/>
  <c r="R421" i="2"/>
  <c r="R420" i="2"/>
  <c r="R422" i="2"/>
  <c r="R423" i="2"/>
  <c r="R425" i="2"/>
  <c r="R424" i="2"/>
  <c r="R427" i="2"/>
  <c r="R426" i="2"/>
  <c r="R428" i="2"/>
  <c r="R429" i="2"/>
  <c r="R430" i="2"/>
  <c r="R431" i="2"/>
  <c r="R433" i="2"/>
  <c r="R432" i="2"/>
  <c r="R434" i="2"/>
  <c r="R435" i="2"/>
  <c r="R436" i="2"/>
  <c r="R437" i="2"/>
  <c r="R438" i="2"/>
  <c r="R439" i="2"/>
  <c r="R440" i="2"/>
  <c r="R441" i="2"/>
  <c r="R442" i="2"/>
  <c r="R443" i="2"/>
  <c r="R445" i="2"/>
  <c r="R444" i="2"/>
  <c r="R446" i="2"/>
  <c r="R447" i="2"/>
  <c r="R449" i="2"/>
  <c r="R448" i="2"/>
  <c r="R451" i="2"/>
  <c r="R450" i="2"/>
  <c r="R452" i="2"/>
  <c r="R453" i="2"/>
  <c r="R454" i="2"/>
  <c r="R455" i="2"/>
  <c r="R456" i="2"/>
  <c r="R457" i="2"/>
  <c r="R459" i="2"/>
  <c r="R458" i="2"/>
  <c r="R460" i="2"/>
  <c r="R461" i="2"/>
  <c r="R462" i="2"/>
  <c r="R463" i="2"/>
  <c r="R464" i="2"/>
  <c r="R465" i="2"/>
  <c r="R467" i="2"/>
  <c r="R466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6" i="2"/>
  <c r="R485" i="2"/>
  <c r="R487" i="2"/>
  <c r="R488" i="2"/>
  <c r="R489" i="2"/>
  <c r="R491" i="2"/>
  <c r="R490" i="2"/>
  <c r="R495" i="2"/>
  <c r="R492" i="2"/>
  <c r="R493" i="2"/>
  <c r="R494" i="2"/>
  <c r="R496" i="2"/>
  <c r="R497" i="2"/>
  <c r="R499" i="2"/>
  <c r="R498" i="2"/>
  <c r="R500" i="2"/>
  <c r="R502" i="2"/>
  <c r="R501" i="2"/>
  <c r="R503" i="2"/>
  <c r="R504" i="2"/>
  <c r="R505" i="2"/>
  <c r="R507" i="2"/>
  <c r="R506" i="2"/>
  <c r="R508" i="2"/>
  <c r="R509" i="2"/>
  <c r="R510" i="2"/>
  <c r="R511" i="2"/>
  <c r="R512" i="2"/>
  <c r="R513" i="2"/>
  <c r="R515" i="2"/>
  <c r="R514" i="2"/>
  <c r="R516" i="2"/>
  <c r="R517" i="2"/>
  <c r="R518" i="2"/>
  <c r="R519" i="2"/>
  <c r="R520" i="2"/>
  <c r="R521" i="2"/>
  <c r="R523" i="2"/>
  <c r="R522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2" i="2"/>
  <c r="R541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8" i="2"/>
  <c r="R557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4" i="2"/>
  <c r="R573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11" i="2"/>
  <c r="R609" i="2"/>
  <c r="R610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9" i="2"/>
  <c r="R628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1" i="2"/>
  <c r="R660" i="2"/>
  <c r="R662" i="2"/>
  <c r="R663" i="2"/>
  <c r="R664" i="2"/>
  <c r="R665" i="2"/>
  <c r="R666" i="2"/>
  <c r="R667" i="2"/>
  <c r="R668" i="2"/>
  <c r="R669" i="2"/>
  <c r="R671" i="2"/>
  <c r="R670" i="2"/>
  <c r="R672" i="2"/>
  <c r="R673" i="2"/>
  <c r="R674" i="2"/>
  <c r="R675" i="2"/>
  <c r="R676" i="2"/>
  <c r="R677" i="2"/>
  <c r="R678" i="2"/>
  <c r="R679" i="2"/>
  <c r="R680" i="2"/>
  <c r="R682" i="2"/>
  <c r="R681" i="2"/>
  <c r="R683" i="2"/>
  <c r="R684" i="2"/>
  <c r="R685" i="2"/>
  <c r="R686" i="2"/>
  <c r="R687" i="2"/>
  <c r="R688" i="2"/>
  <c r="R690" i="2"/>
  <c r="R689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6" i="2"/>
  <c r="R705" i="2"/>
  <c r="R707" i="2"/>
  <c r="R708" i="2"/>
  <c r="R709" i="2"/>
  <c r="R710" i="2"/>
  <c r="R711" i="2"/>
  <c r="R712" i="2"/>
  <c r="R714" i="2"/>
  <c r="R713" i="2"/>
  <c r="R715" i="2"/>
  <c r="R716" i="2"/>
  <c r="R717" i="2"/>
  <c r="R718" i="2"/>
  <c r="R719" i="2"/>
  <c r="R720" i="2"/>
  <c r="R722" i="2"/>
  <c r="R721" i="2"/>
  <c r="R723" i="2"/>
  <c r="R724" i="2"/>
  <c r="R725" i="2"/>
  <c r="R726" i="2"/>
  <c r="R727" i="2"/>
  <c r="R728" i="2"/>
  <c r="R730" i="2"/>
  <c r="R729" i="2"/>
  <c r="R731" i="2"/>
  <c r="R732" i="2"/>
  <c r="R734" i="2"/>
  <c r="R733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4" i="2"/>
  <c r="R753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5" i="2"/>
  <c r="R774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9" i="2"/>
  <c r="R838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8" i="2"/>
  <c r="R857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7" i="2"/>
  <c r="R876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3" i="2"/>
  <c r="R892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7" i="2"/>
  <c r="R916" i="2"/>
  <c r="R918" i="2"/>
  <c r="R919" i="2"/>
  <c r="R920" i="2"/>
  <c r="R921" i="2"/>
  <c r="R922" i="2"/>
  <c r="R923" i="2"/>
  <c r="R924" i="2"/>
  <c r="R925" i="2"/>
  <c r="R926" i="2"/>
  <c r="R927" i="2"/>
  <c r="R928" i="2"/>
  <c r="R930" i="2"/>
  <c r="R929" i="2"/>
  <c r="R931" i="2"/>
  <c r="R933" i="2"/>
  <c r="R932" i="2"/>
  <c r="R934" i="2"/>
  <c r="R935" i="2"/>
  <c r="R936" i="2"/>
  <c r="R937" i="2"/>
  <c r="R938" i="2"/>
  <c r="R939" i="2"/>
  <c r="R940" i="2"/>
  <c r="R941" i="2"/>
  <c r="R942" i="2"/>
  <c r="R943" i="2"/>
  <c r="R944" i="2"/>
  <c r="R946" i="2"/>
  <c r="R945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2" i="2"/>
  <c r="R961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6" i="2"/>
  <c r="R1075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100" i="2"/>
  <c r="R1099" i="2"/>
  <c r="R1101" i="2"/>
  <c r="R1102" i="2"/>
  <c r="R1103" i="2"/>
  <c r="R1104" i="2"/>
  <c r="R1105" i="2"/>
  <c r="R1106" i="2"/>
  <c r="R1109" i="2"/>
  <c r="R1107" i="2"/>
  <c r="R1108" i="2"/>
  <c r="R1111" i="2"/>
  <c r="R1110" i="2"/>
  <c r="R1112" i="2"/>
  <c r="R1113" i="2"/>
  <c r="R1114" i="2"/>
  <c r="R1115" i="2"/>
  <c r="R1117" i="2"/>
  <c r="R1116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5" i="2"/>
  <c r="R1424" i="2"/>
  <c r="R1426" i="2"/>
  <c r="R1427" i="2"/>
  <c r="R1428" i="2"/>
  <c r="R1429" i="2"/>
  <c r="R1431" i="2"/>
  <c r="R1430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60" i="2"/>
  <c r="R1459" i="2"/>
  <c r="S1470" i="2"/>
  <c r="B31" i="2" s="1"/>
  <c r="P1469" i="2"/>
  <c r="Q1469" i="2" s="1"/>
  <c r="O1469" i="2"/>
  <c r="R1469" i="2"/>
  <c r="R1462" i="2"/>
  <c r="R1461" i="2"/>
  <c r="R1467" i="2"/>
  <c r="R1466" i="2"/>
  <c r="R1463" i="2"/>
  <c r="R1464" i="2"/>
  <c r="R1465" i="2"/>
  <c r="D7" i="3" l="1"/>
  <c r="L1473" i="3"/>
  <c r="K1473" i="3"/>
  <c r="L1472" i="3"/>
  <c r="K1472" i="3"/>
  <c r="M1472" i="3" s="1"/>
  <c r="B32" i="2"/>
  <c r="B33" i="2" s="1"/>
  <c r="B34" i="2" s="1"/>
  <c r="B35" i="2" s="1"/>
  <c r="B24" i="2"/>
  <c r="B20" i="2"/>
  <c r="B16" i="2"/>
  <c r="B15" i="2"/>
  <c r="B14" i="2"/>
  <c r="B25" i="2"/>
  <c r="B21" i="2"/>
  <c r="B17" i="2"/>
  <c r="B22" i="2"/>
  <c r="B18" i="2"/>
  <c r="B23" i="2"/>
  <c r="B19" i="2"/>
  <c r="C9" i="2"/>
  <c r="Q1470" i="2"/>
  <c r="C10" i="2" s="1"/>
  <c r="C8" i="2"/>
  <c r="D9" i="3" l="1"/>
  <c r="M1473" i="3"/>
  <c r="D10" i="3" s="1"/>
  <c r="D8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 Albright</author>
  </authors>
  <commentList>
    <comment ref="A32" authorId="0" shapeId="0" xr:uid="{CC94947E-E45F-4404-8580-E7F2B9B4A7FD}">
      <text>
        <r>
          <rPr>
            <sz val="9"/>
            <rFont val="Tahoma"/>
            <family val="2"/>
          </rPr>
          <t>assuming randomness of errors</t>
        </r>
      </text>
    </comment>
    <comment ref="A34" authorId="0" shapeId="0" xr:uid="{3DE966F4-68AE-481F-976F-D7E3E65FB143}">
      <text>
        <r>
          <rPr>
            <sz val="9"/>
            <rFont val="Tahoma"/>
            <family val="2"/>
          </rPr>
          <t>negative value means fewer runs than expected; positive value means more runs than expected</t>
        </r>
      </text>
    </comment>
    <comment ref="A39" authorId="0" shapeId="0" xr:uid="{D4661797-1B7C-4BB1-9BDE-F7660E9EEDBA}">
      <text>
        <r>
          <rPr>
            <sz val="9"/>
            <rFont val="Aptos Narrow"/>
            <family val="2"/>
            <scheme val="minor"/>
          </rPr>
          <t>span varied from 1 to 12</t>
        </r>
      </text>
    </comment>
    <comment ref="A40" authorId="0" shapeId="0" xr:uid="{356BA54B-5229-4F20-8ED8-0ACB6A95DF43}">
      <text>
        <r>
          <rPr>
            <sz val="9"/>
            <rFont val="Aptos Narrow"/>
            <family val="2"/>
            <scheme val="minor"/>
          </rPr>
          <t>ME closest to 0</t>
        </r>
      </text>
    </comment>
    <comment ref="A49" authorId="0" shapeId="0" xr:uid="{2DA99E0D-06CB-4481-8E86-DE0D15AA4C3D}">
      <text>
        <r>
          <rPr>
            <sz val="9"/>
            <rFont val="Aptos Narrow"/>
            <family val="2"/>
            <scheme val="minor"/>
          </rPr>
          <t>span varied from 1 to 12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 Albright</author>
  </authors>
  <commentList>
    <comment ref="A18" authorId="0" shapeId="0" xr:uid="{2940C467-A045-4953-9638-7FC77FD2369D}">
      <text>
        <r>
          <rPr>
            <sz val="9"/>
            <rFont val="Aptos Narrow"/>
            <family val="2"/>
            <scheme val="minor"/>
          </rPr>
          <t>span varied from 1 to 12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 Albright</author>
  </authors>
  <commentList>
    <comment ref="A15" authorId="0" shapeId="0" xr:uid="{1D2BC03C-953A-4E20-9E50-8F622685F7BC}">
      <text>
        <r>
          <rPr>
            <sz val="9"/>
            <rFont val="Aptos Narrow"/>
            <family val="2"/>
            <scheme val="minor"/>
          </rPr>
          <t>alpha varied from 0.05 to 0.95 in multiples of 0.05</t>
        </r>
      </text>
    </comment>
    <comment ref="A16" authorId="0" shapeId="0" xr:uid="{C781E22E-771D-4383-AB23-72E6D315904F}">
      <text>
        <r>
          <rPr>
            <sz val="9"/>
            <rFont val="Aptos Narrow"/>
            <family val="2"/>
            <scheme val="minor"/>
          </rPr>
          <t>ME closest to 0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 Albright</author>
  </authors>
  <commentList>
    <comment ref="A15" authorId="0" shapeId="0" xr:uid="{36A92746-7994-4B80-A118-0FF4D610B741}">
      <text>
        <r>
          <rPr>
            <sz val="9"/>
            <rFont val="Aptos Narrow"/>
            <family val="2"/>
            <scheme val="minor"/>
          </rPr>
          <t>alpha varied from 0.05 to 0.95 in multiples of 0.05</t>
        </r>
      </text>
    </comment>
    <comment ref="A16" authorId="0" shapeId="0" xr:uid="{1E5D852B-C0A3-4B01-BFED-A3BFEAABAE5D}">
      <text>
        <r>
          <rPr>
            <sz val="9"/>
            <rFont val="Aptos Narrow"/>
            <family val="2"/>
            <scheme val="minor"/>
          </rPr>
          <t>ME closest to 0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 Albright</author>
  </authors>
  <commentList>
    <comment ref="A13" authorId="0" shapeId="0" xr:uid="{3B8F95DE-7472-4842-808E-720DEF0C0885}">
      <text>
        <r>
          <rPr>
            <sz val="9"/>
            <rFont val="Aptos Narrow"/>
            <family val="2"/>
            <scheme val="minor"/>
          </rPr>
          <t>alpha, beta varied from 0.05 to 0.95 in multiples of 0.05</t>
        </r>
      </text>
    </comment>
    <comment ref="A14" authorId="0" shapeId="0" xr:uid="{F4F0C5F2-332F-4067-B593-6EE7165D6478}">
      <text>
        <r>
          <rPr>
            <sz val="9"/>
            <rFont val="Aptos Narrow"/>
            <family val="2"/>
            <scheme val="minor"/>
          </rPr>
          <t>ME closest to 0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 Albright</author>
  </authors>
  <commentList>
    <comment ref="A13" authorId="0" shapeId="0" xr:uid="{3C531725-D3A8-47D2-A6EF-084A74F6C4B8}">
      <text>
        <r>
          <rPr>
            <sz val="9"/>
            <rFont val="Aptos Narrow"/>
            <family val="2"/>
            <scheme val="minor"/>
          </rPr>
          <t>alpha, beta varied from 0.05 to 0.95 in multiples of 0.05</t>
        </r>
      </text>
    </comment>
    <comment ref="A14" authorId="0" shapeId="0" xr:uid="{2C0853E8-7999-4CFE-B166-281DFFC0879C}">
      <text>
        <r>
          <rPr>
            <sz val="9"/>
            <rFont val="Aptos Narrow"/>
            <family val="2"/>
            <scheme val="minor"/>
          </rPr>
          <t>ME closest to 0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 Albright</author>
  </authors>
  <commentList>
    <comment ref="A13" authorId="0" shapeId="0" xr:uid="{45420D2D-4F6E-4385-BA36-DE79D110FFD7}">
      <text>
        <r>
          <rPr>
            <sz val="9"/>
            <rFont val="Aptos Narrow"/>
            <family val="2"/>
            <scheme val="minor"/>
          </rPr>
          <t>alpha, beta varied from 0.05 to 0.95 in multiples of 0.05</t>
        </r>
      </text>
    </comment>
    <comment ref="A14" authorId="0" shapeId="0" xr:uid="{F9E4762E-892A-45AD-B5AD-CFB39EF94BE2}">
      <text>
        <r>
          <rPr>
            <sz val="9"/>
            <rFont val="Aptos Narrow"/>
            <family val="2"/>
            <scheme val="minor"/>
          </rPr>
          <t>ME closest to 0</t>
        </r>
      </text>
    </comment>
  </commentList>
</comments>
</file>

<file path=xl/sharedStrings.xml><?xml version="1.0" encoding="utf-8"?>
<sst xmlns="http://schemas.openxmlformats.org/spreadsheetml/2006/main" count="382" uniqueCount="144">
  <si>
    <t>Date</t>
  </si>
  <si>
    <t>Adj Close</t>
  </si>
  <si>
    <t xml:space="preserve">Naive Trend </t>
  </si>
  <si>
    <t>Erorr 1</t>
  </si>
  <si>
    <t>Sq Erorr 1</t>
  </si>
  <si>
    <t>Abs Erorr 1</t>
  </si>
  <si>
    <t>Abs Pct Error 1</t>
  </si>
  <si>
    <t>3-MA</t>
  </si>
  <si>
    <t>Erorr 2</t>
  </si>
  <si>
    <t>Sq Erorr 2</t>
  </si>
  <si>
    <t>Abs Erorr 2</t>
  </si>
  <si>
    <t>Abs Pct Erorr 2</t>
  </si>
  <si>
    <t>6-MA</t>
  </si>
  <si>
    <t>Erorr 3</t>
  </si>
  <si>
    <t>Sq Erorr 3</t>
  </si>
  <si>
    <t>Abs Erorr 3</t>
  </si>
  <si>
    <t>Abs Pct Erorr 3</t>
  </si>
  <si>
    <t>Error measures</t>
  </si>
  <si>
    <t>Mean absolute error (MAE)</t>
  </si>
  <si>
    <t>Root mean square error (RMSE)</t>
  </si>
  <si>
    <t>Mean absolute pct error (MAPE)</t>
  </si>
  <si>
    <t>Index</t>
  </si>
  <si>
    <t>Erorr</t>
  </si>
  <si>
    <t>Erorr^2</t>
  </si>
  <si>
    <t xml:space="preserve"> |Erorr|</t>
  </si>
  <si>
    <t>Pct  |Erorr|</t>
  </si>
  <si>
    <t xml:space="preserve">Forecast </t>
  </si>
  <si>
    <t xml:space="preserve">ErorrMA </t>
  </si>
  <si>
    <t>Sq Error</t>
  </si>
  <si>
    <t>Abs Erorr</t>
  </si>
  <si>
    <t>Abs Pct Error</t>
  </si>
  <si>
    <t>Centered Erorr</t>
  </si>
  <si>
    <t>Run starts</t>
  </si>
  <si>
    <t>Moving averages</t>
  </si>
  <si>
    <t>Step - MA</t>
  </si>
  <si>
    <t>Span</t>
  </si>
  <si>
    <t xml:space="preserve"> </t>
  </si>
  <si>
    <t>Lag</t>
  </si>
  <si>
    <t>Autocorr</t>
  </si>
  <si>
    <t>Number of observations</t>
  </si>
  <si>
    <t>Number &lt;= 0</t>
  </si>
  <si>
    <t>Number &gt; 0</t>
  </si>
  <si>
    <t>Number of runs</t>
  </si>
  <si>
    <t>Expected number of runs</t>
  </si>
  <si>
    <t>Std dev of number of runs</t>
  </si>
  <si>
    <t>z-value for test</t>
  </si>
  <si>
    <t>p-value for two-tailed test</t>
  </si>
  <si>
    <t xml:space="preserve">Best error measures with respect to span from 3 to 6 </t>
  </si>
  <si>
    <t>Least bias</t>
  </si>
  <si>
    <t>Smallest MAE</t>
  </si>
  <si>
    <t>Smallest RMSE</t>
  </si>
  <si>
    <t>Smallest MAPE</t>
  </si>
  <si>
    <t>Best error measures with respect to span from 1 to 10</t>
  </si>
  <si>
    <r>
      <t>Mean error (</t>
    </r>
    <r>
      <rPr>
        <b/>
        <sz val="11"/>
        <rFont val="Calibri"/>
        <family val="2"/>
      </rPr>
      <t>ME</t>
    </r>
    <r>
      <rPr>
        <sz val="11"/>
        <rFont val="Calibri"/>
        <family val="2"/>
      </rPr>
      <t>)</t>
    </r>
  </si>
  <si>
    <r>
      <t>Mean absolute error (</t>
    </r>
    <r>
      <rPr>
        <b/>
        <sz val="11"/>
        <rFont val="Calibri"/>
        <family val="2"/>
      </rPr>
      <t>MAE</t>
    </r>
    <r>
      <rPr>
        <sz val="11"/>
        <rFont val="Calibri"/>
        <family val="2"/>
      </rPr>
      <t>)</t>
    </r>
  </si>
  <si>
    <r>
      <t>Root mean square error (</t>
    </r>
    <r>
      <rPr>
        <b/>
        <sz val="11"/>
        <rFont val="Calibri"/>
        <family val="2"/>
      </rPr>
      <t>RMSE</t>
    </r>
    <r>
      <rPr>
        <sz val="11"/>
        <rFont val="Calibri"/>
        <family val="2"/>
      </rPr>
      <t>)</t>
    </r>
  </si>
  <si>
    <r>
      <t>Mean absolute pct error (</t>
    </r>
    <r>
      <rPr>
        <b/>
        <sz val="11"/>
        <rFont val="Calibri"/>
        <family val="2"/>
      </rPr>
      <t>MAPE</t>
    </r>
    <r>
      <rPr>
        <sz val="11"/>
        <rFont val="Calibri"/>
        <family val="2"/>
      </rPr>
      <t>)</t>
    </r>
  </si>
  <si>
    <r>
      <rPr>
        <b/>
        <sz val="11"/>
        <rFont val="Calibri"/>
        <family val="2"/>
      </rPr>
      <t>Smallest</t>
    </r>
    <r>
      <rPr>
        <sz val="11"/>
        <rFont val="Calibri"/>
        <family val="2"/>
      </rPr>
      <t xml:space="preserve"> </t>
    </r>
    <r>
      <rPr>
        <b/>
        <sz val="11"/>
        <rFont val="Calibri"/>
        <family val="2"/>
      </rPr>
      <t>MAPE</t>
    </r>
  </si>
  <si>
    <t>Smoothing constant(s)</t>
  </si>
  <si>
    <t>For level (alpha)</t>
  </si>
  <si>
    <t>Initialization value(s)</t>
  </si>
  <si>
    <t>Initial level</t>
  </si>
  <si>
    <t xml:space="preserve">Best error measures with respect to smoothing </t>
  </si>
  <si>
    <t>Alpha</t>
  </si>
  <si>
    <t>Forecast</t>
  </si>
  <si>
    <t>Error</t>
  </si>
  <si>
    <t>Abs Error</t>
  </si>
  <si>
    <t>Level</t>
  </si>
  <si>
    <t>Trend</t>
  </si>
  <si>
    <t>Holt's Forecast</t>
  </si>
  <si>
    <t>For trend (beta)</t>
  </si>
  <si>
    <t>Best error measures with respect to smoothing constant(s)</t>
  </si>
  <si>
    <t>Seasonal</t>
  </si>
  <si>
    <t>For seasonality (gamma)</t>
  </si>
  <si>
    <t>k</t>
  </si>
  <si>
    <r>
      <t>Mean error (</t>
    </r>
    <r>
      <rPr>
        <b/>
        <sz val="11"/>
        <color rgb="FF000000"/>
        <rFont val="Calibri"/>
        <family val="2"/>
      </rPr>
      <t>ME</t>
    </r>
    <r>
      <rPr>
        <sz val="11"/>
        <color indexed="8"/>
        <rFont val="Calibri"/>
        <family val="2"/>
      </rPr>
      <t>)</t>
    </r>
  </si>
  <si>
    <r>
      <t>Mean absolute error (</t>
    </r>
    <r>
      <rPr>
        <b/>
        <sz val="11"/>
        <color rgb="FF000000"/>
        <rFont val="Calibri"/>
        <family val="2"/>
      </rPr>
      <t>MAE</t>
    </r>
    <r>
      <rPr>
        <sz val="11"/>
        <color indexed="8"/>
        <rFont val="Calibri"/>
        <family val="2"/>
      </rPr>
      <t>)</t>
    </r>
  </si>
  <si>
    <r>
      <t>Root mean square error (</t>
    </r>
    <r>
      <rPr>
        <b/>
        <sz val="11"/>
        <color rgb="FF000000"/>
        <rFont val="Calibri"/>
        <family val="2"/>
      </rPr>
      <t>RMSE</t>
    </r>
    <r>
      <rPr>
        <sz val="11"/>
        <color indexed="8"/>
        <rFont val="Calibri"/>
        <family val="2"/>
      </rPr>
      <t>)</t>
    </r>
  </si>
  <si>
    <r>
      <t>Mean absolute pct error (</t>
    </r>
    <r>
      <rPr>
        <b/>
        <sz val="11"/>
        <color rgb="FF000000"/>
        <rFont val="Calibri"/>
        <family val="2"/>
      </rPr>
      <t>MAPE</t>
    </r>
    <r>
      <rPr>
        <sz val="11"/>
        <color indexed="8"/>
        <rFont val="Calibri"/>
        <family val="2"/>
      </rPr>
      <t>)</t>
    </r>
  </si>
  <si>
    <t xml:space="preserve">alpha </t>
  </si>
  <si>
    <t>beta</t>
  </si>
  <si>
    <t>gamma</t>
  </si>
  <si>
    <t>Smalles MAPE</t>
  </si>
  <si>
    <t>Q1 - 2019</t>
  </si>
  <si>
    <t>Q2 - 2019</t>
  </si>
  <si>
    <t>Q3 - 2019</t>
  </si>
  <si>
    <t>Q4 - 2019</t>
  </si>
  <si>
    <t>Q1 - 2020</t>
  </si>
  <si>
    <t>Q2 - 2020</t>
  </si>
  <si>
    <t>Q3 - 2020</t>
  </si>
  <si>
    <t>Q4 - 2020</t>
  </si>
  <si>
    <t>Q1 - 2021</t>
  </si>
  <si>
    <t>Q2 - 2021</t>
  </si>
  <si>
    <t>Q3 - 2021</t>
  </si>
  <si>
    <t>Q4 - 2021</t>
  </si>
  <si>
    <t>Q1 - 2022</t>
  </si>
  <si>
    <t>Q2 - 2022</t>
  </si>
  <si>
    <t>Q3 - 2022</t>
  </si>
  <si>
    <t>Q4 - 2022</t>
  </si>
  <si>
    <t>Q1 - 2023</t>
  </si>
  <si>
    <t>Q2 - 2023</t>
  </si>
  <si>
    <t>Q3 - 2023</t>
  </si>
  <si>
    <t>Q4 - 2023</t>
  </si>
  <si>
    <t>Q1 - 2024</t>
  </si>
  <si>
    <t>Q2 - 2024</t>
  </si>
  <si>
    <t>Q3 - 2024</t>
  </si>
  <si>
    <t xml:space="preserve">Forcast </t>
  </si>
  <si>
    <t>Q4 - 2024</t>
  </si>
  <si>
    <t>Q1 - 2025</t>
  </si>
  <si>
    <t>Q2 - 2025</t>
  </si>
  <si>
    <t>Q3 - 2025</t>
  </si>
  <si>
    <t>Sq Erorr</t>
  </si>
  <si>
    <t>Abs Pct Erorr</t>
  </si>
  <si>
    <t>K</t>
  </si>
  <si>
    <t xml:space="preserve">Percent </t>
  </si>
  <si>
    <t>3 Period Weighted</t>
  </si>
  <si>
    <t xml:space="preserve">Erorr </t>
  </si>
  <si>
    <t xml:space="preserve">Sq Erorr </t>
  </si>
  <si>
    <t xml:space="preserve">Abs Erorr </t>
  </si>
  <si>
    <t xml:space="preserve">Abs Pct Erorr </t>
  </si>
  <si>
    <t>6 Period Weighted</t>
  </si>
  <si>
    <t>Forecast 3 Period</t>
  </si>
  <si>
    <t xml:space="preserve">Forecast 6 Period </t>
  </si>
  <si>
    <t>Abs Erorr 4</t>
  </si>
  <si>
    <t>Abs Pct Erorr 5</t>
  </si>
  <si>
    <t xml:space="preserve">Error measures </t>
  </si>
  <si>
    <t>3 Period</t>
  </si>
  <si>
    <t>6 Period</t>
  </si>
  <si>
    <t>100%, 0%, 0%</t>
  </si>
  <si>
    <t>98%, 2%, 0%</t>
  </si>
  <si>
    <t>Moving averages for VFC</t>
  </si>
  <si>
    <t>97%, 1%, 2%</t>
  </si>
  <si>
    <t>96%, 0%, 0%, 0%, 0%, 4%</t>
  </si>
  <si>
    <t>96%, 0%, 0%, 0%, 1%, 3%</t>
  </si>
  <si>
    <t>MOVING AVERAGES FOR VFC</t>
  </si>
  <si>
    <t>SIMPLE EXPONENTIAL SMOOTHING FOR ADJ CLOSE OF VFC</t>
  </si>
  <si>
    <t>Holt's exponential smoothing for VFC</t>
  </si>
  <si>
    <t>alpha</t>
  </si>
  <si>
    <t>Winters' exponential smoothing for VFC</t>
  </si>
  <si>
    <t xml:space="preserve">Winters' exponential smoothing for VFC </t>
  </si>
  <si>
    <t>Runs test for randomness of VFC's errors</t>
  </si>
  <si>
    <t>Autocorrelations of VFC's errors</t>
  </si>
  <si>
    <t>VFC</t>
  </si>
  <si>
    <t>Best error measures with respect to 3 and 6 period of VFC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</si>
</sst>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%"/>
    <numFmt numFmtId="165" formatCode="0.000"/>
    <numFmt numFmtId="166" formatCode="0.0000"/>
    <numFmt numFmtId="167" formatCode="#,##0.0"/>
    <numFmt numFmtId="168" formatCode="_(* #,##0_);_(* \(#,##0\);_(* &quot;-&quot;??_);_(@_)"/>
    <numFmt numFmtId="169" formatCode="[$-409]mmm\-yy;@"/>
    <numFmt numFmtId="170" formatCode="_(&quot;$&quot;* #,##0.0_);_(&quot;$&quot;* \(#,##0.0\);_(&quot;$&quot;* &quot;-&quot;??_);_(@_)"/>
    <numFmt numFmtId="171" formatCode="&quot;$&quot;#,##0.0"/>
    <numFmt numFmtId="172" formatCode="&quot;$&quot;#,##0.00"/>
  </numFmts>
  <fonts count="41" x14ac:knownFonts="1">
    <font>
      <sz val="12"/>
      <color theme="1"/>
      <name val="Times New Roman"/>
      <family val="2"/>
    </font>
    <font>
      <sz val="12"/>
      <color theme="1"/>
      <name val="Times New Roman"/>
      <family val="2"/>
    </font>
    <font>
      <sz val="12"/>
      <color rgb="FF006100"/>
      <name val="Times New Roman"/>
      <family val="2"/>
    </font>
    <font>
      <sz val="12"/>
      <color rgb="FF9C0006"/>
      <name val="Times New Roman"/>
      <family val="2"/>
    </font>
    <font>
      <sz val="12"/>
      <color rgb="FF9C5700"/>
      <name val="Times New Roman"/>
      <family val="2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9"/>
      <name val="Tahoma"/>
      <family val="2"/>
    </font>
    <font>
      <sz val="9"/>
      <name val="Aptos Narrow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0"/>
      <name val="Calibri"/>
      <family val="2"/>
    </font>
    <font>
      <b/>
      <sz val="11"/>
      <color rgb="FF000000"/>
      <name val="Calibri"/>
      <family val="2"/>
    </font>
    <font>
      <b/>
      <sz val="12"/>
      <color theme="1"/>
      <name val="Times New Roman"/>
      <family val="1"/>
    </font>
    <font>
      <sz val="8"/>
      <name val="Times New Roman"/>
      <family val="2"/>
    </font>
    <font>
      <b/>
      <sz val="11"/>
      <color theme="3"/>
      <name val="Times New Roman"/>
      <family val="2"/>
    </font>
    <font>
      <b/>
      <sz val="11"/>
      <color theme="0"/>
      <name val="Times New Roman"/>
      <family val="2"/>
    </font>
    <font>
      <sz val="11"/>
      <color theme="1"/>
      <name val="Times New Roman"/>
      <family val="2"/>
    </font>
    <font>
      <sz val="12"/>
      <color rgb="FFFA7D00"/>
      <name val="Times New Roman"/>
      <family val="2"/>
    </font>
    <font>
      <sz val="12"/>
      <color rgb="FFFF0000"/>
      <name val="Times New Roman"/>
      <family val="2"/>
    </font>
    <font>
      <sz val="12"/>
      <color theme="0"/>
      <name val="Times New Roman"/>
      <family val="2"/>
    </font>
    <font>
      <b/>
      <sz val="12"/>
      <color theme="0"/>
      <name val="Calibri"/>
      <family val="2"/>
    </font>
    <font>
      <b/>
      <sz val="11"/>
      <color theme="0"/>
      <name val="Calibri"/>
      <family val="2"/>
    </font>
    <font>
      <b/>
      <sz val="12"/>
      <color theme="0"/>
      <name val="Times New Roman"/>
      <family val="1"/>
    </font>
    <font>
      <b/>
      <sz val="12"/>
      <color rgb="FFFF0000"/>
      <name val="Times New Roman"/>
      <family val="1"/>
    </font>
    <font>
      <sz val="11"/>
      <color rgb="FF9C5700"/>
      <name val="Times New Roman"/>
      <family val="2"/>
    </font>
    <font>
      <b/>
      <sz val="11"/>
      <color rgb="FFFF0000"/>
      <name val="Times New Roman"/>
      <family val="1"/>
    </font>
    <font>
      <sz val="11"/>
      <color rgb="FF9C0006"/>
      <name val="Times New Roman"/>
      <family val="2"/>
    </font>
    <font>
      <b/>
      <sz val="11"/>
      <color theme="0"/>
      <name val="Times New Roman"/>
      <family val="1"/>
    </font>
    <font>
      <b/>
      <sz val="11"/>
      <color rgb="FFFF0000"/>
      <name val="Times New Roman"/>
      <family val="2"/>
    </font>
    <font>
      <b/>
      <sz val="11"/>
      <color theme="2"/>
      <name val="Calibri"/>
      <family val="2"/>
    </font>
    <font>
      <sz val="11"/>
      <color theme="1"/>
      <name val="Times New Roman"/>
      <family val="1"/>
    </font>
    <font>
      <b/>
      <sz val="12"/>
      <color rgb="FFC00000"/>
      <name val="Times New Roman"/>
      <family val="1"/>
    </font>
    <font>
      <b/>
      <sz val="11"/>
      <color theme="0" tint="-4.9989318521683403E-2"/>
      <name val="Calibri"/>
      <family val="2"/>
    </font>
    <font>
      <b/>
      <sz val="11"/>
      <color rgb="FFC00000"/>
      <name val="Times New Roman"/>
      <family val="2"/>
    </font>
    <font>
      <sz val="11"/>
      <color theme="0"/>
      <name val="Times New Roman"/>
      <family val="2"/>
    </font>
    <font>
      <b/>
      <sz val="11"/>
      <color theme="1"/>
      <name val="Times New Roman"/>
      <family val="1"/>
    </font>
    <font>
      <b/>
      <sz val="12"/>
      <color rgb="FF006100"/>
      <name val="Times New Roman"/>
      <family val="1"/>
    </font>
    <font>
      <b/>
      <sz val="12"/>
      <color rgb="FF9C0006"/>
      <name val="Times New Roman"/>
      <family val="1"/>
    </font>
  </fonts>
  <fills count="1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theme="9" tint="0.79998168889431442"/>
      </patternFill>
    </fill>
    <fill>
      <patternFill patternType="solid">
        <fgColor theme="6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-0.499984740745262"/>
        <bgColor theme="9"/>
      </patternFill>
    </fill>
  </fills>
  <borders count="21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theme="9" tint="0.39997558519241921"/>
      </left>
      <right/>
      <top/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/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4" borderId="0" applyNumberFormat="0" applyBorder="0" applyAlignment="0" applyProtection="0"/>
    <xf numFmtId="0" fontId="17" fillId="0" borderId="15" applyNumberFormat="0" applyFill="0" applyAlignment="0" applyProtection="0"/>
    <xf numFmtId="0" fontId="17" fillId="0" borderId="0" applyNumberFormat="0" applyFill="0" applyBorder="0" applyAlignment="0" applyProtection="0"/>
    <xf numFmtId="0" fontId="20" fillId="0" borderId="17" applyNumberFormat="0" applyFill="0" applyAlignment="0" applyProtection="0"/>
    <xf numFmtId="0" fontId="22" fillId="9" borderId="0" applyNumberFormat="0" applyBorder="0" applyAlignment="0" applyProtection="0"/>
  </cellStyleXfs>
  <cellXfs count="277">
    <xf numFmtId="0" fontId="0" fillId="0" borderId="0" xfId="0"/>
    <xf numFmtId="0" fontId="0" fillId="0" borderId="5" xfId="0" applyBorder="1"/>
    <xf numFmtId="43" fontId="0" fillId="7" borderId="5" xfId="1" applyFont="1" applyFill="1" applyBorder="1"/>
    <xf numFmtId="22" fontId="0" fillId="8" borderId="11" xfId="0" applyNumberFormat="1" applyFill="1" applyBorder="1"/>
    <xf numFmtId="44" fontId="0" fillId="0" borderId="0" xfId="0" applyNumberFormat="1"/>
    <xf numFmtId="44" fontId="0" fillId="0" borderId="0" xfId="2" applyFont="1"/>
    <xf numFmtId="22" fontId="0" fillId="8" borderId="12" xfId="0" applyNumberFormat="1" applyFill="1" applyBorder="1"/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7" fillId="7" borderId="5" xfId="0" applyFont="1" applyFill="1" applyBorder="1" applyAlignment="1">
      <alignment horizontal="center"/>
    </xf>
    <xf numFmtId="1" fontId="8" fillId="7" borderId="5" xfId="0" applyNumberFormat="1" applyFont="1" applyFill="1" applyBorder="1" applyAlignment="1">
      <alignment horizontal="center"/>
    </xf>
    <xf numFmtId="0" fontId="8" fillId="7" borderId="5" xfId="0" applyFont="1" applyFill="1" applyBorder="1" applyAlignment="1">
      <alignment horizontal="left"/>
    </xf>
    <xf numFmtId="2" fontId="8" fillId="7" borderId="5" xfId="0" applyNumberFormat="1" applyFont="1" applyFill="1" applyBorder="1"/>
    <xf numFmtId="2" fontId="8" fillId="0" borderId="0" xfId="0" applyNumberFormat="1" applyFont="1"/>
    <xf numFmtId="164" fontId="8" fillId="7" borderId="5" xfId="0" applyNumberFormat="1" applyFont="1" applyFill="1" applyBorder="1"/>
    <xf numFmtId="164" fontId="8" fillId="0" borderId="0" xfId="0" applyNumberFormat="1" applyFont="1"/>
    <xf numFmtId="0" fontId="7" fillId="0" borderId="0" xfId="0" applyFont="1"/>
    <xf numFmtId="0" fontId="7" fillId="0" borderId="13" xfId="0" applyFont="1" applyBorder="1" applyAlignment="1">
      <alignment horizontal="center"/>
    </xf>
    <xf numFmtId="0" fontId="8" fillId="7" borderId="5" xfId="0" applyFont="1" applyFill="1" applyBorder="1" applyAlignment="1">
      <alignment horizontal="center"/>
    </xf>
    <xf numFmtId="165" fontId="8" fillId="7" borderId="5" xfId="0" applyNumberFormat="1" applyFont="1" applyFill="1" applyBorder="1" applyAlignment="1">
      <alignment horizontal="center"/>
    </xf>
    <xf numFmtId="0" fontId="8" fillId="0" borderId="0" xfId="0" applyFont="1"/>
    <xf numFmtId="2" fontId="8" fillId="7" borderId="5" xfId="0" applyNumberFormat="1" applyFont="1" applyFill="1" applyBorder="1" applyAlignment="1">
      <alignment horizontal="center"/>
    </xf>
    <xf numFmtId="0" fontId="8" fillId="0" borderId="5" xfId="0" applyFont="1" applyBorder="1" applyAlignment="1">
      <alignment horizontal="left"/>
    </xf>
    <xf numFmtId="1" fontId="8" fillId="0" borderId="5" xfId="0" applyNumberFormat="1" applyFont="1" applyBorder="1" applyAlignment="1">
      <alignment horizontal="left"/>
    </xf>
    <xf numFmtId="164" fontId="8" fillId="7" borderId="5" xfId="0" applyNumberFormat="1" applyFont="1" applyFill="1" applyBorder="1" applyAlignment="1">
      <alignment horizontal="center"/>
    </xf>
    <xf numFmtId="0" fontId="8" fillId="0" borderId="0" xfId="0" applyFont="1" applyAlignment="1">
      <alignment horizontal="left"/>
    </xf>
    <xf numFmtId="0" fontId="0" fillId="0" borderId="9" xfId="0" applyBorder="1"/>
    <xf numFmtId="2" fontId="12" fillId="0" borderId="5" xfId="0" applyNumberFormat="1" applyFont="1" applyBorder="1" applyAlignment="1">
      <alignment horizontal="left"/>
    </xf>
    <xf numFmtId="0" fontId="13" fillId="0" borderId="3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10" fontId="0" fillId="0" borderId="7" xfId="3" applyNumberFormat="1" applyFont="1" applyBorder="1" applyAlignment="1">
      <alignment horizontal="center"/>
    </xf>
    <xf numFmtId="10" fontId="0" fillId="0" borderId="10" xfId="3" applyNumberFormat="1" applyFont="1" applyBorder="1" applyAlignment="1">
      <alignment horizontal="center"/>
    </xf>
    <xf numFmtId="0" fontId="0" fillId="0" borderId="5" xfId="0" applyBorder="1" applyAlignment="1">
      <alignment horizontal="center"/>
    </xf>
    <xf numFmtId="2" fontId="12" fillId="7" borderId="5" xfId="0" applyNumberFormat="1" applyFont="1" applyFill="1" applyBorder="1" applyAlignment="1">
      <alignment horizontal="center"/>
    </xf>
    <xf numFmtId="0" fontId="8" fillId="7" borderId="5" xfId="0" applyFont="1" applyFill="1" applyBorder="1"/>
    <xf numFmtId="165" fontId="7" fillId="7" borderId="5" xfId="0" applyNumberFormat="1" applyFont="1" applyFill="1" applyBorder="1" applyAlignment="1">
      <alignment horizontal="center"/>
    </xf>
    <xf numFmtId="0" fontId="8" fillId="7" borderId="5" xfId="0" applyFont="1" applyFill="1" applyBorder="1" applyAlignment="1">
      <alignment horizontal="right"/>
    </xf>
    <xf numFmtId="2" fontId="8" fillId="7" borderId="5" xfId="0" applyNumberFormat="1" applyFont="1" applyFill="1" applyBorder="1" applyAlignment="1">
      <alignment horizontal="left"/>
    </xf>
    <xf numFmtId="9" fontId="0" fillId="7" borderId="5" xfId="3" applyFont="1" applyFill="1" applyBorder="1" applyAlignment="1">
      <alignment horizontal="center"/>
    </xf>
    <xf numFmtId="10" fontId="0" fillId="7" borderId="5" xfId="3" applyNumberFormat="1" applyFont="1" applyFill="1" applyBorder="1" applyAlignment="1">
      <alignment horizontal="center"/>
    </xf>
    <xf numFmtId="167" fontId="0" fillId="7" borderId="5" xfId="1" applyNumberFormat="1" applyFont="1" applyFill="1" applyBorder="1" applyAlignment="1">
      <alignment horizontal="center"/>
    </xf>
    <xf numFmtId="9" fontId="8" fillId="0" borderId="5" xfId="3" applyFont="1" applyBorder="1" applyAlignment="1">
      <alignment horizontal="left"/>
    </xf>
    <xf numFmtId="43" fontId="8" fillId="7" borderId="5" xfId="1" applyFont="1" applyFill="1" applyBorder="1" applyAlignment="1" applyProtection="1">
      <alignment horizontal="left"/>
    </xf>
    <xf numFmtId="14" fontId="0" fillId="0" borderId="5" xfId="0" applyNumberFormat="1" applyBorder="1" applyAlignment="1">
      <alignment horizontal="center"/>
    </xf>
    <xf numFmtId="2" fontId="7" fillId="7" borderId="5" xfId="0" applyNumberFormat="1" applyFont="1" applyFill="1" applyBorder="1" applyAlignment="1">
      <alignment horizontal="center"/>
    </xf>
    <xf numFmtId="164" fontId="7" fillId="7" borderId="5" xfId="0" applyNumberFormat="1" applyFont="1" applyFill="1" applyBorder="1" applyAlignment="1">
      <alignment horizontal="center"/>
    </xf>
    <xf numFmtId="4" fontId="0" fillId="7" borderId="5" xfId="1" applyNumberFormat="1" applyFont="1" applyFill="1" applyBorder="1" applyAlignment="1"/>
    <xf numFmtId="4" fontId="0" fillId="7" borderId="5" xfId="1" applyNumberFormat="1" applyFont="1" applyFill="1" applyBorder="1"/>
    <xf numFmtId="9" fontId="0" fillId="7" borderId="5" xfId="3" applyFont="1" applyFill="1" applyBorder="1" applyAlignment="1"/>
    <xf numFmtId="9" fontId="0" fillId="7" borderId="5" xfId="3" applyFont="1" applyFill="1" applyBorder="1"/>
    <xf numFmtId="14" fontId="19" fillId="0" borderId="5" xfId="0" applyNumberFormat="1" applyFont="1" applyBorder="1" applyAlignment="1">
      <alignment horizontal="center"/>
    </xf>
    <xf numFmtId="0" fontId="19" fillId="0" borderId="5" xfId="0" applyFont="1" applyBorder="1" applyAlignment="1">
      <alignment horizontal="center"/>
    </xf>
    <xf numFmtId="2" fontId="0" fillId="0" borderId="0" xfId="0" applyNumberFormat="1" applyAlignment="1">
      <alignment horizontal="center"/>
    </xf>
    <xf numFmtId="43" fontId="25" fillId="10" borderId="5" xfId="1" applyFont="1" applyFill="1" applyBorder="1" applyAlignment="1">
      <alignment horizontal="center"/>
    </xf>
    <xf numFmtId="4" fontId="0" fillId="7" borderId="5" xfId="1" applyNumberFormat="1" applyFont="1" applyFill="1" applyBorder="1" applyAlignment="1">
      <alignment horizontal="center"/>
    </xf>
    <xf numFmtId="43" fontId="7" fillId="7" borderId="5" xfId="1" applyFont="1" applyFill="1" applyBorder="1" applyAlignment="1" applyProtection="1">
      <alignment horizontal="left"/>
    </xf>
    <xf numFmtId="0" fontId="24" fillId="10" borderId="5" xfId="0" applyFont="1" applyFill="1" applyBorder="1" applyAlignment="1">
      <alignment horizontal="center"/>
    </xf>
    <xf numFmtId="0" fontId="5" fillId="11" borderId="3" xfId="0" applyFont="1" applyFill="1" applyBorder="1" applyAlignment="1">
      <alignment horizontal="center"/>
    </xf>
    <xf numFmtId="0" fontId="19" fillId="0" borderId="0" xfId="0" applyFont="1"/>
    <xf numFmtId="0" fontId="19" fillId="10" borderId="2" xfId="0" applyFont="1" applyFill="1" applyBorder="1" applyAlignment="1">
      <alignment horizontal="center"/>
    </xf>
    <xf numFmtId="14" fontId="19" fillId="10" borderId="5" xfId="0" applyNumberFormat="1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0" borderId="6" xfId="0" applyFont="1" applyBorder="1" applyAlignment="1">
      <alignment horizontal="center"/>
    </xf>
    <xf numFmtId="0" fontId="27" fillId="4" borderId="5" xfId="6" applyFont="1" applyBorder="1"/>
    <xf numFmtId="0" fontId="19" fillId="0" borderId="5" xfId="0" applyFont="1" applyBorder="1"/>
    <xf numFmtId="2" fontId="28" fillId="4" borderId="5" xfId="6" applyNumberFormat="1" applyFont="1" applyBorder="1" applyAlignment="1">
      <alignment horizontal="center"/>
    </xf>
    <xf numFmtId="10" fontId="28" fillId="4" borderId="5" xfId="6" applyNumberFormat="1" applyFont="1" applyBorder="1" applyAlignment="1">
      <alignment horizontal="center"/>
    </xf>
    <xf numFmtId="2" fontId="19" fillId="0" borderId="5" xfId="0" applyNumberFormat="1" applyFont="1" applyBorder="1" applyAlignment="1">
      <alignment horizontal="center"/>
    </xf>
    <xf numFmtId="0" fontId="19" fillId="0" borderId="7" xfId="0" applyFont="1" applyBorder="1" applyAlignment="1">
      <alignment horizontal="center"/>
    </xf>
    <xf numFmtId="44" fontId="19" fillId="0" borderId="5" xfId="0" applyNumberFormat="1" applyFont="1" applyBorder="1"/>
    <xf numFmtId="10" fontId="19" fillId="0" borderId="5" xfId="3" applyNumberFormat="1" applyFont="1" applyBorder="1" applyAlignment="1">
      <alignment horizontal="center"/>
    </xf>
    <xf numFmtId="0" fontId="28" fillId="4" borderId="5" xfId="6" applyFont="1" applyBorder="1" applyAlignment="1">
      <alignment horizontal="center"/>
    </xf>
    <xf numFmtId="0" fontId="19" fillId="0" borderId="8" xfId="0" applyFont="1" applyBorder="1" applyAlignment="1">
      <alignment horizontal="center"/>
    </xf>
    <xf numFmtId="44" fontId="19" fillId="0" borderId="9" xfId="0" applyNumberFormat="1" applyFont="1" applyBorder="1"/>
    <xf numFmtId="0" fontId="19" fillId="0" borderId="9" xfId="0" applyFont="1" applyBorder="1"/>
    <xf numFmtId="10" fontId="19" fillId="0" borderId="9" xfId="3" applyNumberFormat="1" applyFont="1" applyBorder="1" applyAlignment="1">
      <alignment horizontal="center"/>
    </xf>
    <xf numFmtId="2" fontId="19" fillId="0" borderId="9" xfId="0" applyNumberFormat="1" applyFont="1" applyBorder="1" applyAlignment="1">
      <alignment horizontal="center"/>
    </xf>
    <xf numFmtId="0" fontId="19" fillId="0" borderId="10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5" fillId="11" borderId="4" xfId="0" applyFont="1" applyFill="1" applyBorder="1" applyAlignment="1">
      <alignment horizontal="center"/>
    </xf>
    <xf numFmtId="0" fontId="30" fillId="10" borderId="5" xfId="0" applyFont="1" applyFill="1" applyBorder="1" applyAlignment="1">
      <alignment horizontal="center"/>
    </xf>
    <xf numFmtId="2" fontId="19" fillId="7" borderId="5" xfId="0" applyNumberFormat="1" applyFont="1" applyFill="1" applyBorder="1" applyAlignment="1">
      <alignment horizontal="center"/>
    </xf>
    <xf numFmtId="4" fontId="19" fillId="0" borderId="5" xfId="0" applyNumberFormat="1" applyFont="1" applyBorder="1" applyAlignment="1">
      <alignment horizontal="center"/>
    </xf>
    <xf numFmtId="9" fontId="19" fillId="0" borderId="5" xfId="3" applyFont="1" applyBorder="1" applyAlignment="1">
      <alignment horizontal="center"/>
    </xf>
    <xf numFmtId="9" fontId="19" fillId="7" borderId="5" xfId="3" applyFont="1" applyFill="1" applyBorder="1" applyAlignment="1">
      <alignment horizontal="center"/>
    </xf>
    <xf numFmtId="4" fontId="19" fillId="0" borderId="7" xfId="0" applyNumberFormat="1" applyFont="1" applyBorder="1" applyAlignment="1">
      <alignment horizontal="center"/>
    </xf>
    <xf numFmtId="9" fontId="30" fillId="10" borderId="5" xfId="3" applyFont="1" applyFill="1" applyBorder="1" applyAlignment="1">
      <alignment horizontal="center"/>
    </xf>
    <xf numFmtId="4" fontId="19" fillId="0" borderId="9" xfId="0" applyNumberFormat="1" applyFont="1" applyBorder="1" applyAlignment="1">
      <alignment horizontal="center"/>
    </xf>
    <xf numFmtId="9" fontId="19" fillId="0" borderId="9" xfId="3" applyFont="1" applyBorder="1" applyAlignment="1">
      <alignment horizontal="center"/>
    </xf>
    <xf numFmtId="4" fontId="19" fillId="0" borderId="0" xfId="0" applyNumberFormat="1" applyFont="1" applyAlignment="1">
      <alignment horizontal="center"/>
    </xf>
    <xf numFmtId="4" fontId="31" fillId="4" borderId="15" xfId="7" applyNumberFormat="1" applyFont="1" applyFill="1" applyAlignment="1">
      <alignment horizontal="center"/>
    </xf>
    <xf numFmtId="9" fontId="31" fillId="4" borderId="15" xfId="7" applyNumberFormat="1" applyFont="1" applyFill="1" applyAlignment="1">
      <alignment horizontal="center"/>
    </xf>
    <xf numFmtId="4" fontId="31" fillId="3" borderId="15" xfId="7" applyNumberFormat="1" applyFont="1" applyFill="1" applyAlignment="1">
      <alignment horizontal="center"/>
    </xf>
    <xf numFmtId="9" fontId="31" fillId="3" borderId="15" xfId="7" applyNumberFormat="1" applyFont="1" applyFill="1" applyAlignment="1">
      <alignment horizontal="center"/>
    </xf>
    <xf numFmtId="22" fontId="22" fillId="9" borderId="16" xfId="10" applyNumberFormat="1" applyBorder="1"/>
    <xf numFmtId="0" fontId="22" fillId="9" borderId="16" xfId="10" applyBorder="1"/>
    <xf numFmtId="4" fontId="22" fillId="9" borderId="1" xfId="10" applyNumberFormat="1" applyBorder="1" applyAlignment="1">
      <alignment horizontal="center"/>
    </xf>
    <xf numFmtId="44" fontId="0" fillId="0" borderId="6" xfId="2" applyFont="1" applyBorder="1" applyAlignment="1">
      <alignment horizontal="center"/>
    </xf>
    <xf numFmtId="44" fontId="0" fillId="0" borderId="8" xfId="2" applyFont="1" applyBorder="1" applyAlignment="1">
      <alignment horizontal="center"/>
    </xf>
    <xf numFmtId="44" fontId="0" fillId="0" borderId="5" xfId="2" applyFont="1" applyBorder="1" applyAlignment="1">
      <alignment horizontal="center"/>
    </xf>
    <xf numFmtId="0" fontId="22" fillId="0" borderId="0" xfId="0" applyFont="1"/>
    <xf numFmtId="17" fontId="33" fillId="0" borderId="0" xfId="0" applyNumberFormat="1" applyFont="1" applyAlignment="1">
      <alignment horizontal="center"/>
    </xf>
    <xf numFmtId="44" fontId="33" fillId="0" borderId="0" xfId="0" applyNumberFormat="1" applyFon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2" applyFont="1" applyAlignment="1">
      <alignment horizontal="center"/>
    </xf>
    <xf numFmtId="0" fontId="3" fillId="3" borderId="0" xfId="5" applyAlignment="1">
      <alignment horizontal="center"/>
    </xf>
    <xf numFmtId="44" fontId="21" fillId="3" borderId="17" xfId="9" applyNumberFormat="1" applyFont="1" applyFill="1" applyAlignment="1">
      <alignment horizontal="center"/>
    </xf>
    <xf numFmtId="0" fontId="21" fillId="3" borderId="17" xfId="9" applyFont="1" applyFill="1" applyAlignment="1">
      <alignment horizontal="center"/>
    </xf>
    <xf numFmtId="17" fontId="26" fillId="3" borderId="17" xfId="9" applyNumberFormat="1" applyFont="1" applyFill="1" applyAlignment="1">
      <alignment horizontal="center"/>
    </xf>
    <xf numFmtId="44" fontId="26" fillId="3" borderId="17" xfId="9" applyNumberFormat="1" applyFont="1" applyFill="1" applyAlignment="1">
      <alignment horizontal="center"/>
    </xf>
    <xf numFmtId="0" fontId="26" fillId="3" borderId="17" xfId="9" applyFont="1" applyFill="1" applyAlignment="1">
      <alignment horizontal="center"/>
    </xf>
    <xf numFmtId="4" fontId="0" fillId="0" borderId="0" xfId="1" applyNumberFormat="1" applyFont="1" applyAlignment="1">
      <alignment horizontal="center"/>
    </xf>
    <xf numFmtId="4" fontId="21" fillId="3" borderId="17" xfId="1" applyNumberFormat="1" applyFont="1" applyFill="1" applyBorder="1" applyAlignment="1">
      <alignment horizontal="center"/>
    </xf>
    <xf numFmtId="9" fontId="0" fillId="0" borderId="0" xfId="3" applyFont="1" applyAlignment="1">
      <alignment horizontal="center"/>
    </xf>
    <xf numFmtId="3" fontId="0" fillId="0" borderId="0" xfId="1" applyNumberFormat="1" applyFont="1" applyAlignment="1">
      <alignment horizontal="center"/>
    </xf>
    <xf numFmtId="3" fontId="21" fillId="3" borderId="17" xfId="1" applyNumberFormat="1" applyFont="1" applyFill="1" applyBorder="1" applyAlignment="1">
      <alignment horizontal="center"/>
    </xf>
    <xf numFmtId="44" fontId="34" fillId="3" borderId="15" xfId="5" applyNumberFormat="1" applyFont="1" applyBorder="1" applyAlignment="1">
      <alignment horizontal="center"/>
    </xf>
    <xf numFmtId="0" fontId="34" fillId="3" borderId="15" xfId="5" applyFont="1" applyBorder="1" applyAlignment="1">
      <alignment horizontal="center"/>
    </xf>
    <xf numFmtId="10" fontId="34" fillId="3" borderId="15" xfId="5" applyNumberFormat="1" applyFont="1" applyBorder="1" applyAlignment="1">
      <alignment horizontal="center"/>
    </xf>
    <xf numFmtId="166" fontId="8" fillId="7" borderId="5" xfId="0" applyNumberFormat="1" applyFont="1" applyFill="1" applyBorder="1" applyAlignment="1">
      <alignment horizontal="center"/>
    </xf>
    <xf numFmtId="169" fontId="0" fillId="0" borderId="0" xfId="0" applyNumberFormat="1" applyAlignment="1">
      <alignment horizontal="center"/>
    </xf>
    <xf numFmtId="0" fontId="36" fillId="3" borderId="0" xfId="8" applyFont="1" applyFill="1" applyBorder="1" applyAlignment="1">
      <alignment horizontal="center"/>
    </xf>
    <xf numFmtId="169" fontId="34" fillId="0" borderId="0" xfId="0" applyNumberFormat="1" applyFont="1" applyAlignment="1">
      <alignment horizontal="center"/>
    </xf>
    <xf numFmtId="0" fontId="34" fillId="3" borderId="0" xfId="5" applyFont="1" applyAlignment="1">
      <alignment horizontal="center"/>
    </xf>
    <xf numFmtId="44" fontId="34" fillId="0" borderId="0" xfId="2" applyFont="1" applyAlignment="1">
      <alignment horizontal="center"/>
    </xf>
    <xf numFmtId="4" fontId="8" fillId="7" borderId="5" xfId="1" applyNumberFormat="1" applyFont="1" applyFill="1" applyBorder="1" applyAlignment="1">
      <alignment horizontal="center"/>
    </xf>
    <xf numFmtId="2" fontId="36" fillId="3" borderId="15" xfId="7" applyNumberFormat="1" applyFont="1" applyFill="1" applyAlignment="1">
      <alignment horizontal="center"/>
    </xf>
    <xf numFmtId="44" fontId="36" fillId="3" borderId="15" xfId="7" applyNumberFormat="1" applyFont="1" applyFill="1" applyAlignment="1">
      <alignment horizontal="center"/>
    </xf>
    <xf numFmtId="10" fontId="36" fillId="3" borderId="15" xfId="7" applyNumberFormat="1" applyFont="1" applyFill="1" applyAlignment="1">
      <alignment horizontal="center"/>
    </xf>
    <xf numFmtId="10" fontId="0" fillId="0" borderId="0" xfId="0" applyNumberFormat="1" applyAlignment="1">
      <alignment horizontal="center"/>
    </xf>
    <xf numFmtId="0" fontId="36" fillId="3" borderId="15" xfId="7" applyFont="1" applyFill="1" applyAlignment="1">
      <alignment horizontal="center"/>
    </xf>
    <xf numFmtId="43" fontId="36" fillId="3" borderId="15" xfId="7" applyNumberFormat="1" applyFont="1" applyFill="1" applyAlignment="1">
      <alignment horizontal="center"/>
    </xf>
    <xf numFmtId="4" fontId="36" fillId="3" borderId="15" xfId="7" applyNumberFormat="1" applyFont="1" applyFill="1" applyAlignment="1">
      <alignment horizontal="center"/>
    </xf>
    <xf numFmtId="2" fontId="17" fillId="3" borderId="15" xfId="7" applyNumberFormat="1" applyFill="1" applyAlignment="1">
      <alignment horizontal="center"/>
    </xf>
    <xf numFmtId="44" fontId="17" fillId="3" borderId="15" xfId="7" applyNumberFormat="1" applyFill="1" applyAlignment="1">
      <alignment horizontal="center"/>
    </xf>
    <xf numFmtId="0" fontId="36" fillId="3" borderId="15" xfId="7" applyFont="1" applyFill="1"/>
    <xf numFmtId="0" fontId="22" fillId="10" borderId="5" xfId="0" applyFont="1" applyFill="1" applyBorder="1"/>
    <xf numFmtId="0" fontId="19" fillId="0" borderId="9" xfId="0" applyFont="1" applyBorder="1" applyAlignment="1">
      <alignment horizontal="center"/>
    </xf>
    <xf numFmtId="0" fontId="19" fillId="0" borderId="0" xfId="0" applyFont="1" applyAlignment="1">
      <alignment horizontal="left"/>
    </xf>
    <xf numFmtId="44" fontId="33" fillId="0" borderId="0" xfId="2" applyFont="1" applyBorder="1"/>
    <xf numFmtId="0" fontId="29" fillId="3" borderId="0" xfId="5" applyFont="1"/>
    <xf numFmtId="2" fontId="29" fillId="3" borderId="0" xfId="5" applyNumberFormat="1" applyFont="1" applyAlignment="1">
      <alignment horizontal="center"/>
    </xf>
    <xf numFmtId="4" fontId="28" fillId="0" borderId="0" xfId="1" applyNumberFormat="1" applyFont="1" applyBorder="1" applyAlignment="1">
      <alignment horizontal="center"/>
    </xf>
    <xf numFmtId="3" fontId="29" fillId="3" borderId="0" xfId="5" applyNumberFormat="1" applyFont="1" applyBorder="1" applyAlignment="1">
      <alignment horizontal="center"/>
    </xf>
    <xf numFmtId="1" fontId="29" fillId="3" borderId="0" xfId="5" applyNumberFormat="1" applyFont="1" applyAlignment="1">
      <alignment horizontal="center"/>
    </xf>
    <xf numFmtId="168" fontId="19" fillId="0" borderId="0" xfId="1" applyNumberFormat="1" applyFont="1" applyBorder="1"/>
    <xf numFmtId="1" fontId="19" fillId="0" borderId="0" xfId="0" applyNumberFormat="1" applyFont="1" applyAlignment="1">
      <alignment horizontal="center"/>
    </xf>
    <xf numFmtId="4" fontId="19" fillId="0" borderId="0" xfId="1" applyNumberFormat="1" applyFont="1" applyBorder="1" applyAlignment="1">
      <alignment horizontal="center"/>
    </xf>
    <xf numFmtId="3" fontId="19" fillId="0" borderId="0" xfId="1" applyNumberFormat="1" applyFont="1" applyBorder="1" applyAlignment="1">
      <alignment horizontal="center"/>
    </xf>
    <xf numFmtId="9" fontId="19" fillId="0" borderId="0" xfId="3" applyFont="1" applyBorder="1" applyAlignment="1">
      <alignment horizontal="center"/>
    </xf>
    <xf numFmtId="0" fontId="37" fillId="10" borderId="5" xfId="0" applyFont="1" applyFill="1" applyBorder="1"/>
    <xf numFmtId="167" fontId="19" fillId="7" borderId="5" xfId="1" applyNumberFormat="1" applyFont="1" applyFill="1" applyBorder="1" applyAlignment="1">
      <alignment horizontal="center"/>
    </xf>
    <xf numFmtId="3" fontId="19" fillId="7" borderId="5" xfId="1" applyNumberFormat="1" applyFont="1" applyFill="1" applyBorder="1" applyAlignment="1">
      <alignment horizontal="center"/>
    </xf>
    <xf numFmtId="10" fontId="19" fillId="7" borderId="5" xfId="3" applyNumberFormat="1" applyFont="1" applyFill="1" applyBorder="1" applyAlignment="1">
      <alignment horizontal="center"/>
    </xf>
    <xf numFmtId="0" fontId="19" fillId="0" borderId="0" xfId="0" applyFont="1" applyAlignment="1">
      <alignment horizontal="right"/>
    </xf>
    <xf numFmtId="0" fontId="29" fillId="3" borderId="7" xfId="5" applyFont="1" applyBorder="1"/>
    <xf numFmtId="0" fontId="29" fillId="3" borderId="7" xfId="5" applyFont="1" applyBorder="1" applyAlignment="1">
      <alignment horizontal="center"/>
    </xf>
    <xf numFmtId="0" fontId="28" fillId="3" borderId="0" xfId="5" applyFont="1" applyBorder="1" applyAlignment="1">
      <alignment horizontal="left"/>
    </xf>
    <xf numFmtId="44" fontId="29" fillId="3" borderId="0" xfId="2" applyFont="1" applyFill="1" applyBorder="1" applyAlignment="1">
      <alignment horizontal="center"/>
    </xf>
    <xf numFmtId="43" fontId="29" fillId="3" borderId="0" xfId="5" applyNumberFormat="1" applyFont="1" applyBorder="1"/>
    <xf numFmtId="2" fontId="29" fillId="3" borderId="0" xfId="5" applyNumberFormat="1" applyFont="1" applyBorder="1" applyAlignment="1">
      <alignment horizontal="center"/>
    </xf>
    <xf numFmtId="4" fontId="29" fillId="3" borderId="0" xfId="5" applyNumberFormat="1" applyFont="1" applyBorder="1" applyAlignment="1">
      <alignment horizontal="center"/>
    </xf>
    <xf numFmtId="43" fontId="28" fillId="3" borderId="0" xfId="5" applyNumberFormat="1" applyFont="1" applyBorder="1" applyAlignment="1">
      <alignment horizontal="center"/>
    </xf>
    <xf numFmtId="1" fontId="29" fillId="3" borderId="0" xfId="5" applyNumberFormat="1" applyFont="1" applyBorder="1" applyAlignment="1">
      <alignment horizontal="center"/>
    </xf>
    <xf numFmtId="9" fontId="29" fillId="3" borderId="0" xfId="5" applyNumberFormat="1" applyFont="1" applyBorder="1" applyAlignment="1">
      <alignment horizontal="center"/>
    </xf>
    <xf numFmtId="171" fontId="0" fillId="0" borderId="0" xfId="2" applyNumberFormat="1" applyFont="1" applyAlignment="1">
      <alignment horizontal="center"/>
    </xf>
    <xf numFmtId="0" fontId="17" fillId="2" borderId="15" xfId="7" applyFill="1" applyAlignment="1">
      <alignment horizontal="center"/>
    </xf>
    <xf numFmtId="2" fontId="31" fillId="2" borderId="15" xfId="7" applyNumberFormat="1" applyFont="1" applyFill="1" applyAlignment="1">
      <alignment horizontal="center"/>
    </xf>
    <xf numFmtId="172" fontId="17" fillId="2" borderId="15" xfId="2" applyNumberFormat="1" applyFont="1" applyFill="1" applyBorder="1" applyAlignment="1">
      <alignment horizontal="center"/>
    </xf>
    <xf numFmtId="2" fontId="17" fillId="2" borderId="15" xfId="7" applyNumberFormat="1" applyFill="1" applyAlignment="1">
      <alignment horizontal="center"/>
    </xf>
    <xf numFmtId="9" fontId="17" fillId="2" borderId="15" xfId="7" applyNumberFormat="1" applyFill="1" applyAlignment="1">
      <alignment horizontal="center"/>
    </xf>
    <xf numFmtId="172" fontId="0" fillId="0" borderId="0" xfId="2" applyNumberFormat="1" applyFont="1" applyAlignment="1">
      <alignment horizontal="center"/>
    </xf>
    <xf numFmtId="172" fontId="0" fillId="0" borderId="0" xfId="2" applyNumberFormat="1" applyFont="1"/>
    <xf numFmtId="4" fontId="0" fillId="0" borderId="0" xfId="2" applyNumberFormat="1" applyFont="1"/>
    <xf numFmtId="4" fontId="0" fillId="0" borderId="0" xfId="2" applyNumberFormat="1" applyFont="1" applyAlignment="1">
      <alignment horizontal="center"/>
    </xf>
    <xf numFmtId="4" fontId="26" fillId="3" borderId="17" xfId="9" applyNumberFormat="1" applyFont="1" applyFill="1" applyAlignment="1">
      <alignment horizontal="center"/>
    </xf>
    <xf numFmtId="172" fontId="26" fillId="3" borderId="17" xfId="9" applyNumberFormat="1" applyFont="1" applyFill="1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9" xfId="0" applyNumberForma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0" xfId="1" applyNumberFormat="1" applyFont="1" applyBorder="1" applyAlignment="1">
      <alignment horizontal="center"/>
    </xf>
    <xf numFmtId="0" fontId="0" fillId="0" borderId="19" xfId="0" applyBorder="1" applyAlignment="1">
      <alignment horizontal="center"/>
    </xf>
    <xf numFmtId="0" fontId="6" fillId="6" borderId="0" xfId="0" applyFont="1" applyFill="1" applyAlignment="1">
      <alignment horizontal="center"/>
    </xf>
    <xf numFmtId="0" fontId="6" fillId="6" borderId="0" xfId="1" applyNumberFormat="1" applyFont="1" applyFill="1" applyBorder="1" applyAlignment="1">
      <alignment horizontal="center"/>
    </xf>
    <xf numFmtId="9" fontId="6" fillId="6" borderId="0" xfId="3" applyFont="1" applyFill="1" applyBorder="1" applyAlignment="1">
      <alignment horizontal="center"/>
    </xf>
    <xf numFmtId="0" fontId="4" fillId="4" borderId="0" xfId="6" applyBorder="1" applyAlignment="1">
      <alignment horizontal="center"/>
    </xf>
    <xf numFmtId="9" fontId="4" fillId="4" borderId="0" xfId="6" applyNumberFormat="1" applyBorder="1" applyAlignment="1">
      <alignment horizontal="center"/>
    </xf>
    <xf numFmtId="0" fontId="3" fillId="3" borderId="0" xfId="5" applyBorder="1" applyAlignment="1">
      <alignment horizontal="center"/>
    </xf>
    <xf numFmtId="9" fontId="3" fillId="3" borderId="0" xfId="5" applyNumberFormat="1" applyBorder="1" applyAlignment="1">
      <alignment horizontal="center"/>
    </xf>
    <xf numFmtId="44" fontId="0" fillId="0" borderId="0" xfId="2" applyFont="1" applyBorder="1"/>
    <xf numFmtId="0" fontId="0" fillId="0" borderId="0" xfId="1" applyNumberFormat="1" applyFont="1" applyBorder="1" applyAlignment="1">
      <alignment horizontal="center"/>
    </xf>
    <xf numFmtId="9" fontId="0" fillId="0" borderId="0" xfId="3" applyFont="1" applyBorder="1" applyAlignment="1">
      <alignment horizontal="center"/>
    </xf>
    <xf numFmtId="0" fontId="0" fillId="0" borderId="0" xfId="2" applyNumberFormat="1" applyFont="1" applyBorder="1"/>
    <xf numFmtId="43" fontId="0" fillId="0" borderId="0" xfId="1" applyFont="1" applyBorder="1"/>
    <xf numFmtId="0" fontId="0" fillId="0" borderId="0" xfId="1" applyNumberFormat="1" applyFont="1" applyBorder="1"/>
    <xf numFmtId="22" fontId="26" fillId="5" borderId="0" xfId="0" applyNumberFormat="1" applyFont="1" applyFill="1" applyAlignment="1">
      <alignment horizontal="center"/>
    </xf>
    <xf numFmtId="0" fontId="26" fillId="6" borderId="0" xfId="0" applyFont="1" applyFill="1" applyAlignment="1">
      <alignment horizontal="center"/>
    </xf>
    <xf numFmtId="44" fontId="26" fillId="6" borderId="0" xfId="0" applyNumberFormat="1" applyFont="1" applyFill="1"/>
    <xf numFmtId="0" fontId="28" fillId="6" borderId="0" xfId="7" applyFont="1" applyFill="1" applyBorder="1"/>
    <xf numFmtId="9" fontId="28" fillId="6" borderId="0" xfId="7" applyNumberFormat="1" applyFont="1" applyFill="1" applyBorder="1"/>
    <xf numFmtId="44" fontId="28" fillId="0" borderId="0" xfId="7" applyNumberFormat="1" applyFont="1" applyBorder="1"/>
    <xf numFmtId="0" fontId="28" fillId="0" borderId="0" xfId="7" applyNumberFormat="1" applyFont="1" applyBorder="1"/>
    <xf numFmtId="43" fontId="28" fillId="0" borderId="0" xfId="7" applyNumberFormat="1" applyFont="1" applyBorder="1"/>
    <xf numFmtId="44" fontId="28" fillId="6" borderId="0" xfId="7" applyNumberFormat="1" applyFont="1" applyFill="1" applyBorder="1"/>
    <xf numFmtId="43" fontId="17" fillId="6" borderId="0" xfId="7" applyNumberFormat="1" applyFill="1" applyBorder="1"/>
    <xf numFmtId="44" fontId="26" fillId="0" borderId="0" xfId="2" applyFont="1" applyBorder="1"/>
    <xf numFmtId="9" fontId="0" fillId="0" borderId="0" xfId="0" applyNumberFormat="1"/>
    <xf numFmtId="43" fontId="7" fillId="7" borderId="5" xfId="1" applyFont="1" applyFill="1" applyBorder="1" applyAlignment="1" applyProtection="1">
      <alignment horizontal="left"/>
    </xf>
    <xf numFmtId="43" fontId="24" fillId="10" borderId="7" xfId="1" applyFont="1" applyFill="1" applyBorder="1" applyAlignment="1" applyProtection="1">
      <alignment horizontal="center"/>
    </xf>
    <xf numFmtId="43" fontId="24" fillId="10" borderId="14" xfId="1" applyFont="1" applyFill="1" applyBorder="1" applyAlignment="1" applyProtection="1">
      <alignment horizontal="center"/>
    </xf>
    <xf numFmtId="43" fontId="24" fillId="10" borderId="6" xfId="1" applyFont="1" applyFill="1" applyBorder="1" applyAlignment="1" applyProtection="1">
      <alignment horizontal="center"/>
    </xf>
    <xf numFmtId="0" fontId="23" fillId="10" borderId="4" xfId="0" applyFont="1" applyFill="1" applyBorder="1" applyAlignment="1">
      <alignment horizontal="center"/>
    </xf>
    <xf numFmtId="0" fontId="23" fillId="10" borderId="18" xfId="0" applyFont="1" applyFill="1" applyBorder="1" applyAlignment="1">
      <alignment horizontal="center"/>
    </xf>
    <xf numFmtId="0" fontId="24" fillId="10" borderId="5" xfId="0" applyFont="1" applyFill="1" applyBorder="1" applyAlignment="1">
      <alignment horizontal="center"/>
    </xf>
    <xf numFmtId="0" fontId="8" fillId="7" borderId="5" xfId="0" applyFont="1" applyFill="1" applyBorder="1" applyAlignment="1">
      <alignment horizontal="left"/>
    </xf>
    <xf numFmtId="0" fontId="19" fillId="0" borderId="7" xfId="0" applyFont="1" applyBorder="1" applyAlignment="1">
      <alignment horizontal="center"/>
    </xf>
    <xf numFmtId="0" fontId="19" fillId="0" borderId="6" xfId="0" applyFont="1" applyBorder="1" applyAlignment="1">
      <alignment horizontal="center"/>
    </xf>
    <xf numFmtId="0" fontId="19" fillId="7" borderId="7" xfId="0" applyFont="1" applyFill="1" applyBorder="1" applyAlignment="1">
      <alignment horizontal="center"/>
    </xf>
    <xf numFmtId="0" fontId="19" fillId="7" borderId="6" xfId="0" applyFont="1" applyFill="1" applyBorder="1" applyAlignment="1">
      <alignment horizontal="center"/>
    </xf>
    <xf numFmtId="9" fontId="19" fillId="7" borderId="7" xfId="0" applyNumberFormat="1" applyFont="1" applyFill="1" applyBorder="1" applyAlignment="1">
      <alignment horizontal="center"/>
    </xf>
    <xf numFmtId="0" fontId="24" fillId="10" borderId="7" xfId="0" applyFont="1" applyFill="1" applyBorder="1" applyAlignment="1">
      <alignment horizontal="center"/>
    </xf>
    <xf numFmtId="0" fontId="24" fillId="10" borderId="14" xfId="0" applyFont="1" applyFill="1" applyBorder="1" applyAlignment="1">
      <alignment horizontal="center"/>
    </xf>
    <xf numFmtId="0" fontId="8" fillId="7" borderId="7" xfId="0" applyFont="1" applyFill="1" applyBorder="1" applyAlignment="1">
      <alignment horizontal="left"/>
    </xf>
    <xf numFmtId="0" fontId="8" fillId="0" borderId="7" xfId="0" applyFont="1" applyBorder="1" applyAlignment="1">
      <alignment horizontal="left"/>
    </xf>
    <xf numFmtId="0" fontId="8" fillId="0" borderId="14" xfId="0" applyFont="1" applyBorder="1" applyAlignment="1">
      <alignment horizontal="left"/>
    </xf>
    <xf numFmtId="0" fontId="8" fillId="0" borderId="6" xfId="0" applyFont="1" applyBorder="1" applyAlignment="1">
      <alignment horizontal="left"/>
    </xf>
    <xf numFmtId="0" fontId="8" fillId="7" borderId="5" xfId="0" applyFont="1" applyFill="1" applyBorder="1" applyAlignment="1">
      <alignment horizontal="center"/>
    </xf>
    <xf numFmtId="0" fontId="24" fillId="10" borderId="6" xfId="0" applyFont="1" applyFill="1" applyBorder="1" applyAlignment="1">
      <alignment horizontal="center"/>
    </xf>
    <xf numFmtId="0" fontId="7" fillId="7" borderId="7" xfId="0" applyFont="1" applyFill="1" applyBorder="1" applyAlignment="1">
      <alignment horizontal="center"/>
    </xf>
    <xf numFmtId="0" fontId="7" fillId="7" borderId="14" xfId="0" applyFont="1" applyFill="1" applyBorder="1" applyAlignment="1">
      <alignment horizontal="center"/>
    </xf>
    <xf numFmtId="0" fontId="7" fillId="7" borderId="6" xfId="0" applyFont="1" applyFill="1" applyBorder="1" applyAlignment="1">
      <alignment horizontal="center"/>
    </xf>
    <xf numFmtId="0" fontId="12" fillId="7" borderId="5" xfId="0" applyFont="1" applyFill="1" applyBorder="1" applyAlignment="1">
      <alignment horizontal="center"/>
    </xf>
    <xf numFmtId="0" fontId="32" fillId="10" borderId="7" xfId="0" applyFont="1" applyFill="1" applyBorder="1" applyAlignment="1">
      <alignment horizontal="center"/>
    </xf>
    <xf numFmtId="0" fontId="32" fillId="10" borderId="14" xfId="0" applyFont="1" applyFill="1" applyBorder="1" applyAlignment="1">
      <alignment horizontal="center"/>
    </xf>
    <xf numFmtId="0" fontId="32" fillId="10" borderId="6" xfId="0" applyFont="1" applyFill="1" applyBorder="1" applyAlignment="1">
      <alignment horizontal="center"/>
    </xf>
    <xf numFmtId="0" fontId="32" fillId="10" borderId="5" xfId="0" applyFont="1" applyFill="1" applyBorder="1" applyAlignment="1">
      <alignment horizontal="center"/>
    </xf>
    <xf numFmtId="0" fontId="11" fillId="7" borderId="5" xfId="0" applyFont="1" applyFill="1" applyBorder="1" applyAlignment="1">
      <alignment horizontal="center"/>
    </xf>
    <xf numFmtId="0" fontId="7" fillId="7" borderId="5" xfId="0" applyFont="1" applyFill="1" applyBorder="1" applyAlignment="1">
      <alignment horizontal="center"/>
    </xf>
    <xf numFmtId="0" fontId="25" fillId="10" borderId="18" xfId="0" applyFont="1" applyFill="1" applyBorder="1" applyAlignment="1">
      <alignment horizontal="center"/>
    </xf>
    <xf numFmtId="0" fontId="35" fillId="10" borderId="5" xfId="0" applyFont="1" applyFill="1" applyBorder="1" applyAlignment="1">
      <alignment horizontal="center"/>
    </xf>
    <xf numFmtId="0" fontId="0" fillId="7" borderId="5" xfId="0" applyFill="1" applyBorder="1" applyAlignment="1">
      <alignment horizontal="center"/>
    </xf>
    <xf numFmtId="2" fontId="12" fillId="7" borderId="7" xfId="0" applyNumberFormat="1" applyFont="1" applyFill="1" applyBorder="1" applyAlignment="1">
      <alignment horizontal="center"/>
    </xf>
    <xf numFmtId="2" fontId="12" fillId="7" borderId="6" xfId="0" applyNumberFormat="1" applyFont="1" applyFill="1" applyBorder="1" applyAlignment="1">
      <alignment horizontal="center"/>
    </xf>
    <xf numFmtId="0" fontId="0" fillId="7" borderId="5" xfId="0" applyFill="1" applyBorder="1" applyAlignment="1">
      <alignment horizontal="right"/>
    </xf>
    <xf numFmtId="2" fontId="12" fillId="7" borderId="7" xfId="0" applyNumberFormat="1" applyFont="1" applyFill="1" applyBorder="1" applyAlignment="1">
      <alignment horizontal="right"/>
    </xf>
    <xf numFmtId="2" fontId="12" fillId="7" borderId="6" xfId="0" applyNumberFormat="1" applyFont="1" applyFill="1" applyBorder="1" applyAlignment="1">
      <alignment horizontal="right"/>
    </xf>
    <xf numFmtId="0" fontId="15" fillId="7" borderId="5" xfId="0" applyFont="1" applyFill="1" applyBorder="1" applyAlignment="1">
      <alignment horizontal="center"/>
    </xf>
    <xf numFmtId="10" fontId="15" fillId="7" borderId="7" xfId="0" applyNumberFormat="1" applyFont="1" applyFill="1" applyBorder="1" applyAlignment="1">
      <alignment horizontal="center"/>
    </xf>
    <xf numFmtId="10" fontId="15" fillId="7" borderId="6" xfId="0" applyNumberFormat="1" applyFont="1" applyFill="1" applyBorder="1" applyAlignment="1">
      <alignment horizontal="center"/>
    </xf>
    <xf numFmtId="0" fontId="0" fillId="7" borderId="5" xfId="0" applyFill="1" applyBorder="1" applyAlignment="1">
      <alignment horizontal="left"/>
    </xf>
    <xf numFmtId="2" fontId="12" fillId="7" borderId="7" xfId="0" applyNumberFormat="1" applyFont="1" applyFill="1" applyBorder="1" applyAlignment="1">
      <alignment horizontal="left"/>
    </xf>
    <xf numFmtId="2" fontId="12" fillId="7" borderId="6" xfId="0" applyNumberFormat="1" applyFont="1" applyFill="1" applyBorder="1" applyAlignment="1">
      <alignment horizontal="left"/>
    </xf>
    <xf numFmtId="3" fontId="15" fillId="7" borderId="5" xfId="0" applyNumberFormat="1" applyFont="1" applyFill="1" applyBorder="1" applyAlignment="1">
      <alignment horizontal="center"/>
    </xf>
    <xf numFmtId="4" fontId="15" fillId="7" borderId="5" xfId="0" applyNumberFormat="1" applyFont="1" applyFill="1" applyBorder="1" applyAlignment="1">
      <alignment horizontal="center"/>
    </xf>
    <xf numFmtId="0" fontId="12" fillId="7" borderId="5" xfId="0" applyFont="1" applyFill="1" applyBorder="1" applyAlignment="1">
      <alignment horizontal="left"/>
    </xf>
    <xf numFmtId="0" fontId="25" fillId="10" borderId="5" xfId="0" applyFont="1" applyFill="1" applyBorder="1" applyAlignment="1">
      <alignment horizontal="center"/>
    </xf>
    <xf numFmtId="0" fontId="38" fillId="7" borderId="5" xfId="0" applyFont="1" applyFill="1" applyBorder="1" applyAlignment="1">
      <alignment horizontal="center"/>
    </xf>
    <xf numFmtId="3" fontId="38" fillId="7" borderId="5" xfId="0" applyNumberFormat="1" applyFont="1" applyFill="1" applyBorder="1" applyAlignment="1">
      <alignment horizontal="center"/>
    </xf>
    <xf numFmtId="0" fontId="11" fillId="7" borderId="5" xfId="0" applyFont="1" applyFill="1" applyBorder="1" applyAlignment="1">
      <alignment horizontal="left"/>
    </xf>
    <xf numFmtId="0" fontId="30" fillId="10" borderId="5" xfId="0" applyFont="1" applyFill="1" applyBorder="1" applyAlignment="1">
      <alignment horizontal="center"/>
    </xf>
    <xf numFmtId="0" fontId="19" fillId="7" borderId="5" xfId="0" applyFont="1" applyFill="1" applyBorder="1" applyAlignment="1">
      <alignment horizontal="left"/>
    </xf>
    <xf numFmtId="0" fontId="19" fillId="7" borderId="5" xfId="0" applyFont="1" applyFill="1" applyBorder="1" applyAlignment="1">
      <alignment horizontal="center"/>
    </xf>
    <xf numFmtId="0" fontId="19" fillId="7" borderId="5" xfId="0" applyFont="1" applyFill="1" applyBorder="1" applyAlignment="1">
      <alignment horizontal="right"/>
    </xf>
    <xf numFmtId="10" fontId="38" fillId="7" borderId="7" xfId="0" applyNumberFormat="1" applyFont="1" applyFill="1" applyBorder="1" applyAlignment="1">
      <alignment horizontal="center"/>
    </xf>
    <xf numFmtId="10" fontId="38" fillId="7" borderId="6" xfId="0" applyNumberFormat="1" applyFont="1" applyFill="1" applyBorder="1" applyAlignment="1">
      <alignment horizontal="center"/>
    </xf>
    <xf numFmtId="4" fontId="19" fillId="10" borderId="3" xfId="0" applyNumberFormat="1" applyFont="1" applyFill="1" applyBorder="1" applyAlignment="1">
      <alignment horizontal="center"/>
    </xf>
    <xf numFmtId="4" fontId="18" fillId="11" borderId="3" xfId="0" applyNumberFormat="1" applyFont="1" applyFill="1" applyBorder="1" applyAlignment="1">
      <alignment horizontal="center"/>
    </xf>
    <xf numFmtId="4" fontId="18" fillId="11" borderId="4" xfId="0" applyNumberFormat="1" applyFont="1" applyFill="1" applyBorder="1" applyAlignment="1">
      <alignment horizontal="center"/>
    </xf>
    <xf numFmtId="169" fontId="26" fillId="2" borderId="15" xfId="4" applyNumberFormat="1" applyFont="1" applyBorder="1" applyAlignment="1">
      <alignment horizontal="center"/>
    </xf>
    <xf numFmtId="170" fontId="26" fillId="2" borderId="15" xfId="4" applyNumberFormat="1" applyFont="1" applyBorder="1" applyAlignment="1">
      <alignment horizontal="center"/>
    </xf>
    <xf numFmtId="0" fontId="26" fillId="2" borderId="15" xfId="4" applyFont="1" applyBorder="1" applyAlignment="1">
      <alignment horizontal="center"/>
    </xf>
    <xf numFmtId="2" fontId="26" fillId="2" borderId="15" xfId="4" applyNumberFormat="1" applyFont="1" applyBorder="1" applyAlignment="1">
      <alignment horizontal="center"/>
    </xf>
    <xf numFmtId="172" fontId="26" fillId="2" borderId="15" xfId="2" applyNumberFormat="1" applyFont="1" applyFill="1" applyBorder="1" applyAlignment="1">
      <alignment horizontal="center"/>
    </xf>
    <xf numFmtId="2" fontId="39" fillId="2" borderId="15" xfId="4" applyNumberFormat="1" applyFont="1" applyBorder="1" applyAlignment="1">
      <alignment horizontal="center"/>
    </xf>
    <xf numFmtId="9" fontId="39" fillId="2" borderId="15" xfId="4" applyNumberFormat="1" applyFont="1" applyBorder="1" applyAlignment="1">
      <alignment horizontal="center"/>
    </xf>
    <xf numFmtId="0" fontId="40" fillId="3" borderId="0" xfId="5" applyFont="1"/>
  </cellXfs>
  <cellStyles count="11">
    <cellStyle name="Accent3" xfId="10" builtinId="37"/>
    <cellStyle name="Bad" xfId="5" builtinId="27"/>
    <cellStyle name="Comma" xfId="1" builtinId="3"/>
    <cellStyle name="Currency" xfId="2" builtinId="4"/>
    <cellStyle name="Good" xfId="4" builtinId="26"/>
    <cellStyle name="Heading 3" xfId="7" builtinId="18"/>
    <cellStyle name="Heading 4" xfId="8" builtinId="19"/>
    <cellStyle name="Linked Cell" xfId="9" builtinId="24"/>
    <cellStyle name="Neutral" xfId="6" builtinId="28"/>
    <cellStyle name="Normal" xfId="0" builtinId="0"/>
    <cellStyle name="Percent" xfId="3" builtinId="5"/>
  </cellStyles>
  <dxfs count="13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Times New Roman"/>
        <family val="2"/>
        <scheme val="none"/>
      </font>
      <fill>
        <patternFill patternType="solid">
          <fgColor theme="9"/>
          <bgColor theme="9" tint="-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2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2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2"/>
        <scheme val="none"/>
      </font>
      <numFmt numFmtId="4" formatCode="#,##0.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</font>
      <numFmt numFmtId="2" formatCode="0.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</font>
      <numFmt numFmtId="35" formatCode="_(* #,##0.00_);_(* \(#,##0.00\);_(* &quot;-&quot;??_);_(@_)"/>
      <border outline="0">
        <left style="thin">
          <color indexed="64"/>
        </left>
      </border>
    </dxf>
    <dxf>
      <font>
        <strike val="0"/>
        <outline val="0"/>
        <shadow val="0"/>
        <u val="none"/>
        <vertAlign val="baseline"/>
        <sz val="11"/>
      </font>
      <numFmt numFmtId="34" formatCode="_(&quot;$&quot;* #,##0.00_);_(&quot;$&quot;* \(#,##0.00\);_(&quot;$&quot;* &quot;-&quot;??_);_(@_)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</font>
      <alignment horizontal="left" vertical="bottom" textRotation="0" wrapText="0" indent="0" justifyLastLine="0" shrinkToFit="0" readingOrder="0"/>
      <border outline="0">
        <right style="thin">
          <color indexed="64"/>
        </right>
      </border>
    </dxf>
    <dxf>
      <font>
        <strike val="0"/>
        <outline val="0"/>
        <shadow val="0"/>
        <u val="none"/>
        <vertAlign val="baseline"/>
        <sz val="11"/>
      </font>
    </dxf>
    <dxf>
      <font>
        <strike val="0"/>
        <outline val="0"/>
        <shadow val="0"/>
        <u val="none"/>
        <vertAlign val="baseline"/>
        <sz val="11"/>
      </font>
      <alignment horizontal="center" vertical="bottom" textRotation="0" wrapText="0" indent="0" justifyLastLine="0" shrinkToFit="0" readingOrder="0"/>
    </dxf>
    <dxf>
      <numFmt numFmtId="169" formatCode="[$-409]mmm\-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9" formatCode="[$-409]mmm\-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72" formatCode="&quot;$&quot;#,##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70" formatCode="_(&quot;$&quot;* #,##0.0_);_(&quot;$&quot;* \(#,##0.0\);_(&quot;$&quot;* &quot;-&quot;??_);_(@_)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34" formatCode="_(&quot;$&quot;* #,##0.00_);_(&quot;$&quot;* \(#,##0.00\);_(&quot;$&quot;* &quot;-&quot;??_);_(@_)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4" formatCode="#,##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2"/>
        <scheme val="none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9" formatCode="[$-409]mmm\-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72" formatCode="&quot;$&quot;#,##0.00"/>
      <alignment horizontal="center" vertical="bottom" textRotation="0" wrapText="0" indent="0" justifyLastLine="0" shrinkToFit="0" readingOrder="0"/>
    </dxf>
    <dxf>
      <numFmt numFmtId="4" formatCode="#,##0.00"/>
      <alignment horizontal="center" vertical="bottom" textRotation="0" wrapText="0" indent="0" justifyLastLine="0" shrinkToFit="0" readingOrder="0"/>
    </dxf>
    <dxf>
      <numFmt numFmtId="4" formatCode="#,##0.00"/>
      <alignment horizontal="center" vertical="bottom" textRotation="0" wrapText="0" indent="0" justifyLastLine="0" shrinkToFit="0" readingOrder="0"/>
    </dxf>
    <dxf>
      <numFmt numFmtId="172" formatCode="&quot;$&quot;#,##0.00"/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34" formatCode="_(&quot;$&quot;* #,##0.00_);_(&quot;$&quot;* \(#,##0.00\);_(&quot;$&quot;* &quot;-&quot;??_);_(@_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22" formatCode="mmm\-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4" formatCode="0.0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9" formatCode="m/d/yyyy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  <protection locked="1" hidden="0"/>
    </dxf>
    <dxf>
      <font>
        <strike val="0"/>
        <outline val="0"/>
        <shadow val="0"/>
        <u val="none"/>
        <vertAlign val="baseline"/>
        <sz val="11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2"/>
        <scheme val="none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2"/>
        <scheme val="none"/>
      </font>
      <numFmt numFmtId="19" formatCode="m/d/yyyy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</font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</font>
      <numFmt numFmtId="2" formatCode="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4" formatCode="0.0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</font>
      <numFmt numFmtId="0" formatCode="General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</font>
      <numFmt numFmtId="34" formatCode="_(&quot;$&quot;* #,##0.00_);_(&quot;$&quot;* \(#,##0.00\);_(&quot;$&quot;* &quot;-&quot;??_);_(@_)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</font>
      <numFmt numFmtId="0" formatCode="General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</font>
      <numFmt numFmtId="34" formatCode="_(&quot;$&quot;* #,##0.00_);_(&quot;$&quot;* \(#,##0.00\);_(&quot;$&quot;* &quot;-&quot;??_);_(@_)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</font>
      <numFmt numFmtId="19" formatCode="m/d/yyyy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numFmt numFmtId="0" formatCode="General"/>
      <fill>
        <patternFill patternType="solid">
          <fgColor theme="9"/>
          <bgColor theme="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35" formatCode="_(* #,##0.00_);_(* \(#,##0.00\);_(* &quot;-&quot;??_);_(@_)"/>
    </dxf>
    <dxf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34" formatCode="_(&quot;$&quot;* #,##0.00_);_(&quot;$&quot;* \(#,##0.00\);_(&quot;$&quot;* &quot;-&quot;??_);_(@_)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27" formatCode="m/d/yyyy\ h:mm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 of Forecast's VFC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'Simple Moving Average '!$B$1</c:f>
              <c:strCache>
                <c:ptCount val="1"/>
                <c:pt idx="0">
                  <c:v>Adj Close</c:v>
                </c:pt>
              </c:strCache>
            </c:strRef>
          </c:tx>
          <c:spPr>
            <a:ln w="34925" cap="rnd">
              <a:solidFill>
                <a:schemeClr val="accent6">
                  <a:tint val="58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'Simple Moving Average '!$A$2:$A$1470</c:f>
              <c:numCache>
                <c:formatCode>m/d/yyyy</c:formatCode>
                <c:ptCount val="1469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43487</c:v>
                </c:pt>
                <c:pt idx="14">
                  <c:v>43488</c:v>
                </c:pt>
                <c:pt idx="15">
                  <c:v>43489</c:v>
                </c:pt>
                <c:pt idx="16">
                  <c:v>43490</c:v>
                </c:pt>
                <c:pt idx="17">
                  <c:v>43493</c:v>
                </c:pt>
                <c:pt idx="18">
                  <c:v>43494</c:v>
                </c:pt>
                <c:pt idx="19">
                  <c:v>43495</c:v>
                </c:pt>
                <c:pt idx="20">
                  <c:v>43496</c:v>
                </c:pt>
                <c:pt idx="21">
                  <c:v>43497</c:v>
                </c:pt>
                <c:pt idx="22">
                  <c:v>43500</c:v>
                </c:pt>
                <c:pt idx="23">
                  <c:v>43501</c:v>
                </c:pt>
                <c:pt idx="24">
                  <c:v>43502</c:v>
                </c:pt>
                <c:pt idx="25">
                  <c:v>43503</c:v>
                </c:pt>
                <c:pt idx="26">
                  <c:v>43504</c:v>
                </c:pt>
                <c:pt idx="27">
                  <c:v>43507</c:v>
                </c:pt>
                <c:pt idx="28">
                  <c:v>43508</c:v>
                </c:pt>
                <c:pt idx="29">
                  <c:v>43509</c:v>
                </c:pt>
                <c:pt idx="30">
                  <c:v>43510</c:v>
                </c:pt>
                <c:pt idx="31">
                  <c:v>43511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43521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43528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43535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43546</c:v>
                </c:pt>
                <c:pt idx="56">
                  <c:v>43549</c:v>
                </c:pt>
                <c:pt idx="57">
                  <c:v>43550</c:v>
                </c:pt>
                <c:pt idx="58">
                  <c:v>43551</c:v>
                </c:pt>
                <c:pt idx="59">
                  <c:v>43552</c:v>
                </c:pt>
                <c:pt idx="60">
                  <c:v>43553</c:v>
                </c:pt>
                <c:pt idx="61">
                  <c:v>43556</c:v>
                </c:pt>
                <c:pt idx="62">
                  <c:v>43557</c:v>
                </c:pt>
                <c:pt idx="63">
                  <c:v>43558</c:v>
                </c:pt>
                <c:pt idx="64">
                  <c:v>43559</c:v>
                </c:pt>
                <c:pt idx="65">
                  <c:v>43560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43570</c:v>
                </c:pt>
                <c:pt idx="72">
                  <c:v>43571</c:v>
                </c:pt>
                <c:pt idx="73">
                  <c:v>43572</c:v>
                </c:pt>
                <c:pt idx="74">
                  <c:v>43573</c:v>
                </c:pt>
                <c:pt idx="75">
                  <c:v>43577</c:v>
                </c:pt>
                <c:pt idx="76">
                  <c:v>43578</c:v>
                </c:pt>
                <c:pt idx="77">
                  <c:v>43579</c:v>
                </c:pt>
                <c:pt idx="78">
                  <c:v>43580</c:v>
                </c:pt>
                <c:pt idx="79">
                  <c:v>43581</c:v>
                </c:pt>
                <c:pt idx="80">
                  <c:v>43584</c:v>
                </c:pt>
                <c:pt idx="81">
                  <c:v>43585</c:v>
                </c:pt>
                <c:pt idx="82">
                  <c:v>43586</c:v>
                </c:pt>
                <c:pt idx="83">
                  <c:v>43587</c:v>
                </c:pt>
                <c:pt idx="84">
                  <c:v>43588</c:v>
                </c:pt>
                <c:pt idx="85">
                  <c:v>43591</c:v>
                </c:pt>
                <c:pt idx="86">
                  <c:v>43592</c:v>
                </c:pt>
                <c:pt idx="87">
                  <c:v>43593</c:v>
                </c:pt>
                <c:pt idx="88">
                  <c:v>43594</c:v>
                </c:pt>
                <c:pt idx="89">
                  <c:v>43595</c:v>
                </c:pt>
                <c:pt idx="90">
                  <c:v>43598</c:v>
                </c:pt>
                <c:pt idx="91">
                  <c:v>43599</c:v>
                </c:pt>
                <c:pt idx="92">
                  <c:v>43600</c:v>
                </c:pt>
                <c:pt idx="93">
                  <c:v>43601</c:v>
                </c:pt>
                <c:pt idx="94">
                  <c:v>43602</c:v>
                </c:pt>
                <c:pt idx="95">
                  <c:v>43605</c:v>
                </c:pt>
                <c:pt idx="96">
                  <c:v>43606</c:v>
                </c:pt>
                <c:pt idx="97">
                  <c:v>43607</c:v>
                </c:pt>
                <c:pt idx="98">
                  <c:v>43608</c:v>
                </c:pt>
                <c:pt idx="99">
                  <c:v>43609</c:v>
                </c:pt>
                <c:pt idx="100">
                  <c:v>43613</c:v>
                </c:pt>
                <c:pt idx="101">
                  <c:v>43614</c:v>
                </c:pt>
                <c:pt idx="102">
                  <c:v>43615</c:v>
                </c:pt>
                <c:pt idx="103">
                  <c:v>43616</c:v>
                </c:pt>
                <c:pt idx="104">
                  <c:v>43619</c:v>
                </c:pt>
                <c:pt idx="105">
                  <c:v>43620</c:v>
                </c:pt>
                <c:pt idx="106">
                  <c:v>43621</c:v>
                </c:pt>
                <c:pt idx="107">
                  <c:v>43622</c:v>
                </c:pt>
                <c:pt idx="108">
                  <c:v>43623</c:v>
                </c:pt>
                <c:pt idx="109">
                  <c:v>43626</c:v>
                </c:pt>
                <c:pt idx="110">
                  <c:v>43627</c:v>
                </c:pt>
                <c:pt idx="111">
                  <c:v>43628</c:v>
                </c:pt>
                <c:pt idx="112">
                  <c:v>43629</c:v>
                </c:pt>
                <c:pt idx="113">
                  <c:v>43630</c:v>
                </c:pt>
                <c:pt idx="114">
                  <c:v>43633</c:v>
                </c:pt>
                <c:pt idx="115">
                  <c:v>43634</c:v>
                </c:pt>
                <c:pt idx="116">
                  <c:v>43635</c:v>
                </c:pt>
                <c:pt idx="117">
                  <c:v>43636</c:v>
                </c:pt>
                <c:pt idx="118">
                  <c:v>43637</c:v>
                </c:pt>
                <c:pt idx="119">
                  <c:v>43640</c:v>
                </c:pt>
                <c:pt idx="120">
                  <c:v>43641</c:v>
                </c:pt>
                <c:pt idx="121">
                  <c:v>43642</c:v>
                </c:pt>
                <c:pt idx="122">
                  <c:v>43643</c:v>
                </c:pt>
                <c:pt idx="123">
                  <c:v>43644</c:v>
                </c:pt>
                <c:pt idx="124">
                  <c:v>43647</c:v>
                </c:pt>
                <c:pt idx="125">
                  <c:v>43648</c:v>
                </c:pt>
                <c:pt idx="126">
                  <c:v>43649</c:v>
                </c:pt>
                <c:pt idx="127">
                  <c:v>43651</c:v>
                </c:pt>
                <c:pt idx="128">
                  <c:v>43654</c:v>
                </c:pt>
                <c:pt idx="129">
                  <c:v>43655</c:v>
                </c:pt>
                <c:pt idx="130">
                  <c:v>43656</c:v>
                </c:pt>
                <c:pt idx="131">
                  <c:v>43657</c:v>
                </c:pt>
                <c:pt idx="132">
                  <c:v>43658</c:v>
                </c:pt>
                <c:pt idx="133">
                  <c:v>43661</c:v>
                </c:pt>
                <c:pt idx="134">
                  <c:v>43662</c:v>
                </c:pt>
                <c:pt idx="135">
                  <c:v>43663</c:v>
                </c:pt>
                <c:pt idx="136">
                  <c:v>43664</c:v>
                </c:pt>
                <c:pt idx="137">
                  <c:v>43665</c:v>
                </c:pt>
                <c:pt idx="138">
                  <c:v>43668</c:v>
                </c:pt>
                <c:pt idx="139">
                  <c:v>43669</c:v>
                </c:pt>
                <c:pt idx="140">
                  <c:v>43670</c:v>
                </c:pt>
                <c:pt idx="141">
                  <c:v>43671</c:v>
                </c:pt>
                <c:pt idx="142">
                  <c:v>43672</c:v>
                </c:pt>
                <c:pt idx="143">
                  <c:v>43675</c:v>
                </c:pt>
                <c:pt idx="144">
                  <c:v>43676</c:v>
                </c:pt>
                <c:pt idx="145">
                  <c:v>43677</c:v>
                </c:pt>
                <c:pt idx="146">
                  <c:v>43678</c:v>
                </c:pt>
                <c:pt idx="147">
                  <c:v>43679</c:v>
                </c:pt>
                <c:pt idx="148">
                  <c:v>43682</c:v>
                </c:pt>
                <c:pt idx="149">
                  <c:v>43683</c:v>
                </c:pt>
                <c:pt idx="150">
                  <c:v>43684</c:v>
                </c:pt>
                <c:pt idx="151">
                  <c:v>43685</c:v>
                </c:pt>
                <c:pt idx="152">
                  <c:v>43686</c:v>
                </c:pt>
                <c:pt idx="153">
                  <c:v>43689</c:v>
                </c:pt>
                <c:pt idx="154">
                  <c:v>43690</c:v>
                </c:pt>
                <c:pt idx="155">
                  <c:v>43691</c:v>
                </c:pt>
                <c:pt idx="156">
                  <c:v>43692</c:v>
                </c:pt>
                <c:pt idx="157">
                  <c:v>43693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43703</c:v>
                </c:pt>
                <c:pt idx="164">
                  <c:v>43704</c:v>
                </c:pt>
                <c:pt idx="165">
                  <c:v>43705</c:v>
                </c:pt>
                <c:pt idx="166">
                  <c:v>43706</c:v>
                </c:pt>
                <c:pt idx="167">
                  <c:v>43707</c:v>
                </c:pt>
                <c:pt idx="168">
                  <c:v>43711</c:v>
                </c:pt>
                <c:pt idx="169">
                  <c:v>43712</c:v>
                </c:pt>
                <c:pt idx="170">
                  <c:v>43713</c:v>
                </c:pt>
                <c:pt idx="171">
                  <c:v>43714</c:v>
                </c:pt>
                <c:pt idx="172">
                  <c:v>43717</c:v>
                </c:pt>
                <c:pt idx="173">
                  <c:v>43718</c:v>
                </c:pt>
                <c:pt idx="174">
                  <c:v>43719</c:v>
                </c:pt>
                <c:pt idx="175">
                  <c:v>43720</c:v>
                </c:pt>
                <c:pt idx="176">
                  <c:v>43721</c:v>
                </c:pt>
                <c:pt idx="177">
                  <c:v>43724</c:v>
                </c:pt>
                <c:pt idx="178">
                  <c:v>43725</c:v>
                </c:pt>
                <c:pt idx="179">
                  <c:v>43726</c:v>
                </c:pt>
                <c:pt idx="180">
                  <c:v>43727</c:v>
                </c:pt>
                <c:pt idx="181">
                  <c:v>43728</c:v>
                </c:pt>
                <c:pt idx="182">
                  <c:v>43731</c:v>
                </c:pt>
                <c:pt idx="183">
                  <c:v>43732</c:v>
                </c:pt>
                <c:pt idx="184">
                  <c:v>43733</c:v>
                </c:pt>
                <c:pt idx="185">
                  <c:v>43734</c:v>
                </c:pt>
                <c:pt idx="186">
                  <c:v>43735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43745</c:v>
                </c:pt>
                <c:pt idx="193">
                  <c:v>43746</c:v>
                </c:pt>
                <c:pt idx="194">
                  <c:v>43747</c:v>
                </c:pt>
                <c:pt idx="195">
                  <c:v>43748</c:v>
                </c:pt>
                <c:pt idx="196">
                  <c:v>43749</c:v>
                </c:pt>
                <c:pt idx="197">
                  <c:v>43752</c:v>
                </c:pt>
                <c:pt idx="198">
                  <c:v>43753</c:v>
                </c:pt>
                <c:pt idx="199">
                  <c:v>43754</c:v>
                </c:pt>
                <c:pt idx="200">
                  <c:v>43755</c:v>
                </c:pt>
                <c:pt idx="201">
                  <c:v>43756</c:v>
                </c:pt>
                <c:pt idx="202">
                  <c:v>43759</c:v>
                </c:pt>
                <c:pt idx="203">
                  <c:v>43760</c:v>
                </c:pt>
                <c:pt idx="204">
                  <c:v>43761</c:v>
                </c:pt>
                <c:pt idx="205">
                  <c:v>43762</c:v>
                </c:pt>
                <c:pt idx="206">
                  <c:v>43763</c:v>
                </c:pt>
                <c:pt idx="207">
                  <c:v>43766</c:v>
                </c:pt>
                <c:pt idx="208">
                  <c:v>43767</c:v>
                </c:pt>
                <c:pt idx="209">
                  <c:v>43768</c:v>
                </c:pt>
                <c:pt idx="210">
                  <c:v>43769</c:v>
                </c:pt>
                <c:pt idx="211">
                  <c:v>43770</c:v>
                </c:pt>
                <c:pt idx="212">
                  <c:v>43773</c:v>
                </c:pt>
                <c:pt idx="213">
                  <c:v>43774</c:v>
                </c:pt>
                <c:pt idx="214">
                  <c:v>43775</c:v>
                </c:pt>
                <c:pt idx="215">
                  <c:v>43776</c:v>
                </c:pt>
                <c:pt idx="216">
                  <c:v>43777</c:v>
                </c:pt>
                <c:pt idx="217">
                  <c:v>43780</c:v>
                </c:pt>
                <c:pt idx="218">
                  <c:v>43781</c:v>
                </c:pt>
                <c:pt idx="219">
                  <c:v>43782</c:v>
                </c:pt>
                <c:pt idx="220">
                  <c:v>43783</c:v>
                </c:pt>
                <c:pt idx="221">
                  <c:v>43784</c:v>
                </c:pt>
                <c:pt idx="222">
                  <c:v>43787</c:v>
                </c:pt>
                <c:pt idx="223">
                  <c:v>43788</c:v>
                </c:pt>
                <c:pt idx="224">
                  <c:v>43789</c:v>
                </c:pt>
                <c:pt idx="225">
                  <c:v>43790</c:v>
                </c:pt>
                <c:pt idx="226">
                  <c:v>43791</c:v>
                </c:pt>
                <c:pt idx="227">
                  <c:v>43794</c:v>
                </c:pt>
                <c:pt idx="228">
                  <c:v>43795</c:v>
                </c:pt>
                <c:pt idx="229">
                  <c:v>43796</c:v>
                </c:pt>
                <c:pt idx="230">
                  <c:v>43798</c:v>
                </c:pt>
                <c:pt idx="231">
                  <c:v>43801</c:v>
                </c:pt>
                <c:pt idx="232">
                  <c:v>43802</c:v>
                </c:pt>
                <c:pt idx="233">
                  <c:v>43803</c:v>
                </c:pt>
                <c:pt idx="234">
                  <c:v>43804</c:v>
                </c:pt>
                <c:pt idx="235">
                  <c:v>43805</c:v>
                </c:pt>
                <c:pt idx="236">
                  <c:v>43808</c:v>
                </c:pt>
                <c:pt idx="237">
                  <c:v>43809</c:v>
                </c:pt>
                <c:pt idx="238">
                  <c:v>43810</c:v>
                </c:pt>
                <c:pt idx="239">
                  <c:v>43811</c:v>
                </c:pt>
                <c:pt idx="240">
                  <c:v>43812</c:v>
                </c:pt>
                <c:pt idx="241">
                  <c:v>43815</c:v>
                </c:pt>
                <c:pt idx="242">
                  <c:v>43816</c:v>
                </c:pt>
                <c:pt idx="243">
                  <c:v>43817</c:v>
                </c:pt>
                <c:pt idx="244">
                  <c:v>43818</c:v>
                </c:pt>
                <c:pt idx="245">
                  <c:v>43819</c:v>
                </c:pt>
                <c:pt idx="246">
                  <c:v>43822</c:v>
                </c:pt>
                <c:pt idx="247">
                  <c:v>43823</c:v>
                </c:pt>
                <c:pt idx="248">
                  <c:v>43825</c:v>
                </c:pt>
                <c:pt idx="249">
                  <c:v>43826</c:v>
                </c:pt>
                <c:pt idx="250">
                  <c:v>43829</c:v>
                </c:pt>
                <c:pt idx="251">
                  <c:v>43830</c:v>
                </c:pt>
                <c:pt idx="252">
                  <c:v>43832</c:v>
                </c:pt>
                <c:pt idx="253">
                  <c:v>43833</c:v>
                </c:pt>
                <c:pt idx="254">
                  <c:v>43836</c:v>
                </c:pt>
                <c:pt idx="255">
                  <c:v>43837</c:v>
                </c:pt>
                <c:pt idx="256">
                  <c:v>43838</c:v>
                </c:pt>
                <c:pt idx="257">
                  <c:v>43839</c:v>
                </c:pt>
                <c:pt idx="258">
                  <c:v>43840</c:v>
                </c:pt>
                <c:pt idx="259">
                  <c:v>43843</c:v>
                </c:pt>
                <c:pt idx="260">
                  <c:v>43844</c:v>
                </c:pt>
                <c:pt idx="261">
                  <c:v>43845</c:v>
                </c:pt>
                <c:pt idx="262">
                  <c:v>43846</c:v>
                </c:pt>
                <c:pt idx="263">
                  <c:v>43847</c:v>
                </c:pt>
                <c:pt idx="264">
                  <c:v>43851</c:v>
                </c:pt>
                <c:pt idx="265">
                  <c:v>43852</c:v>
                </c:pt>
                <c:pt idx="266">
                  <c:v>43853</c:v>
                </c:pt>
                <c:pt idx="267">
                  <c:v>43854</c:v>
                </c:pt>
                <c:pt idx="268">
                  <c:v>43857</c:v>
                </c:pt>
                <c:pt idx="269">
                  <c:v>43858</c:v>
                </c:pt>
                <c:pt idx="270">
                  <c:v>43859</c:v>
                </c:pt>
                <c:pt idx="271">
                  <c:v>43860</c:v>
                </c:pt>
                <c:pt idx="272">
                  <c:v>43861</c:v>
                </c:pt>
                <c:pt idx="273">
                  <c:v>43864</c:v>
                </c:pt>
                <c:pt idx="274">
                  <c:v>43865</c:v>
                </c:pt>
                <c:pt idx="275">
                  <c:v>43866</c:v>
                </c:pt>
                <c:pt idx="276">
                  <c:v>43867</c:v>
                </c:pt>
                <c:pt idx="277">
                  <c:v>43868</c:v>
                </c:pt>
                <c:pt idx="278">
                  <c:v>43871</c:v>
                </c:pt>
                <c:pt idx="279">
                  <c:v>43872</c:v>
                </c:pt>
                <c:pt idx="280">
                  <c:v>43873</c:v>
                </c:pt>
                <c:pt idx="281">
                  <c:v>43874</c:v>
                </c:pt>
                <c:pt idx="282">
                  <c:v>43875</c:v>
                </c:pt>
                <c:pt idx="283">
                  <c:v>43879</c:v>
                </c:pt>
                <c:pt idx="284">
                  <c:v>43880</c:v>
                </c:pt>
                <c:pt idx="285">
                  <c:v>43881</c:v>
                </c:pt>
                <c:pt idx="286">
                  <c:v>43882</c:v>
                </c:pt>
                <c:pt idx="287">
                  <c:v>43885</c:v>
                </c:pt>
                <c:pt idx="288">
                  <c:v>43886</c:v>
                </c:pt>
                <c:pt idx="289">
                  <c:v>43887</c:v>
                </c:pt>
                <c:pt idx="290">
                  <c:v>43888</c:v>
                </c:pt>
                <c:pt idx="291">
                  <c:v>43889</c:v>
                </c:pt>
                <c:pt idx="292">
                  <c:v>43892</c:v>
                </c:pt>
                <c:pt idx="293">
                  <c:v>43893</c:v>
                </c:pt>
                <c:pt idx="294">
                  <c:v>43894</c:v>
                </c:pt>
                <c:pt idx="295">
                  <c:v>43895</c:v>
                </c:pt>
                <c:pt idx="296">
                  <c:v>43896</c:v>
                </c:pt>
                <c:pt idx="297">
                  <c:v>43899</c:v>
                </c:pt>
                <c:pt idx="298">
                  <c:v>43900</c:v>
                </c:pt>
                <c:pt idx="299">
                  <c:v>43901</c:v>
                </c:pt>
                <c:pt idx="300">
                  <c:v>43902</c:v>
                </c:pt>
                <c:pt idx="301">
                  <c:v>43903</c:v>
                </c:pt>
                <c:pt idx="302">
                  <c:v>43906</c:v>
                </c:pt>
                <c:pt idx="303">
                  <c:v>43907</c:v>
                </c:pt>
                <c:pt idx="304">
                  <c:v>43908</c:v>
                </c:pt>
                <c:pt idx="305">
                  <c:v>43909</c:v>
                </c:pt>
                <c:pt idx="306">
                  <c:v>43910</c:v>
                </c:pt>
                <c:pt idx="307">
                  <c:v>43913</c:v>
                </c:pt>
                <c:pt idx="308">
                  <c:v>43914</c:v>
                </c:pt>
                <c:pt idx="309">
                  <c:v>43915</c:v>
                </c:pt>
                <c:pt idx="310">
                  <c:v>43916</c:v>
                </c:pt>
                <c:pt idx="311">
                  <c:v>43917</c:v>
                </c:pt>
                <c:pt idx="312">
                  <c:v>43920</c:v>
                </c:pt>
                <c:pt idx="313">
                  <c:v>43921</c:v>
                </c:pt>
                <c:pt idx="314">
                  <c:v>43922</c:v>
                </c:pt>
                <c:pt idx="315">
                  <c:v>43923</c:v>
                </c:pt>
                <c:pt idx="316">
                  <c:v>43924</c:v>
                </c:pt>
                <c:pt idx="317">
                  <c:v>43927</c:v>
                </c:pt>
                <c:pt idx="318">
                  <c:v>43928</c:v>
                </c:pt>
                <c:pt idx="319">
                  <c:v>43929</c:v>
                </c:pt>
                <c:pt idx="320">
                  <c:v>43930</c:v>
                </c:pt>
                <c:pt idx="321">
                  <c:v>43934</c:v>
                </c:pt>
                <c:pt idx="322">
                  <c:v>43935</c:v>
                </c:pt>
                <c:pt idx="323">
                  <c:v>43936</c:v>
                </c:pt>
                <c:pt idx="324">
                  <c:v>43937</c:v>
                </c:pt>
                <c:pt idx="325">
                  <c:v>43938</c:v>
                </c:pt>
                <c:pt idx="326">
                  <c:v>43941</c:v>
                </c:pt>
                <c:pt idx="327">
                  <c:v>43942</c:v>
                </c:pt>
                <c:pt idx="328">
                  <c:v>43943</c:v>
                </c:pt>
                <c:pt idx="329">
                  <c:v>43944</c:v>
                </c:pt>
                <c:pt idx="330">
                  <c:v>43945</c:v>
                </c:pt>
                <c:pt idx="331">
                  <c:v>43948</c:v>
                </c:pt>
                <c:pt idx="332">
                  <c:v>43949</c:v>
                </c:pt>
                <c:pt idx="333">
                  <c:v>43950</c:v>
                </c:pt>
                <c:pt idx="334">
                  <c:v>43951</c:v>
                </c:pt>
                <c:pt idx="335">
                  <c:v>43952</c:v>
                </c:pt>
                <c:pt idx="336">
                  <c:v>43955</c:v>
                </c:pt>
                <c:pt idx="337">
                  <c:v>43956</c:v>
                </c:pt>
                <c:pt idx="338">
                  <c:v>43957</c:v>
                </c:pt>
                <c:pt idx="339">
                  <c:v>43958</c:v>
                </c:pt>
                <c:pt idx="340">
                  <c:v>43959</c:v>
                </c:pt>
                <c:pt idx="341">
                  <c:v>43962</c:v>
                </c:pt>
                <c:pt idx="342">
                  <c:v>43963</c:v>
                </c:pt>
                <c:pt idx="343">
                  <c:v>43964</c:v>
                </c:pt>
                <c:pt idx="344">
                  <c:v>43965</c:v>
                </c:pt>
                <c:pt idx="345">
                  <c:v>43966</c:v>
                </c:pt>
                <c:pt idx="346">
                  <c:v>43969</c:v>
                </c:pt>
                <c:pt idx="347">
                  <c:v>43970</c:v>
                </c:pt>
                <c:pt idx="348">
                  <c:v>43971</c:v>
                </c:pt>
                <c:pt idx="349">
                  <c:v>43972</c:v>
                </c:pt>
                <c:pt idx="350">
                  <c:v>43973</c:v>
                </c:pt>
                <c:pt idx="351">
                  <c:v>43977</c:v>
                </c:pt>
                <c:pt idx="352">
                  <c:v>43978</c:v>
                </c:pt>
                <c:pt idx="353">
                  <c:v>43979</c:v>
                </c:pt>
                <c:pt idx="354">
                  <c:v>43980</c:v>
                </c:pt>
                <c:pt idx="355">
                  <c:v>43983</c:v>
                </c:pt>
                <c:pt idx="356">
                  <c:v>43984</c:v>
                </c:pt>
                <c:pt idx="357">
                  <c:v>43985</c:v>
                </c:pt>
                <c:pt idx="358">
                  <c:v>43986</c:v>
                </c:pt>
                <c:pt idx="359">
                  <c:v>43987</c:v>
                </c:pt>
                <c:pt idx="360">
                  <c:v>43990</c:v>
                </c:pt>
                <c:pt idx="361">
                  <c:v>43991</c:v>
                </c:pt>
                <c:pt idx="362">
                  <c:v>43992</c:v>
                </c:pt>
                <c:pt idx="363">
                  <c:v>43993</c:v>
                </c:pt>
                <c:pt idx="364">
                  <c:v>43994</c:v>
                </c:pt>
                <c:pt idx="365">
                  <c:v>43997</c:v>
                </c:pt>
                <c:pt idx="366">
                  <c:v>43998</c:v>
                </c:pt>
                <c:pt idx="367">
                  <c:v>43999</c:v>
                </c:pt>
                <c:pt idx="368">
                  <c:v>44000</c:v>
                </c:pt>
                <c:pt idx="369">
                  <c:v>44001</c:v>
                </c:pt>
                <c:pt idx="370">
                  <c:v>44004</c:v>
                </c:pt>
                <c:pt idx="371">
                  <c:v>44005</c:v>
                </c:pt>
                <c:pt idx="372">
                  <c:v>44006</c:v>
                </c:pt>
                <c:pt idx="373">
                  <c:v>44007</c:v>
                </c:pt>
                <c:pt idx="374">
                  <c:v>44008</c:v>
                </c:pt>
                <c:pt idx="375">
                  <c:v>44011</c:v>
                </c:pt>
                <c:pt idx="376">
                  <c:v>44012</c:v>
                </c:pt>
                <c:pt idx="377">
                  <c:v>44013</c:v>
                </c:pt>
                <c:pt idx="378">
                  <c:v>44014</c:v>
                </c:pt>
                <c:pt idx="379">
                  <c:v>44018</c:v>
                </c:pt>
                <c:pt idx="380">
                  <c:v>44019</c:v>
                </c:pt>
                <c:pt idx="381">
                  <c:v>44020</c:v>
                </c:pt>
                <c:pt idx="382">
                  <c:v>44021</c:v>
                </c:pt>
                <c:pt idx="383">
                  <c:v>44022</c:v>
                </c:pt>
                <c:pt idx="384">
                  <c:v>44025</c:v>
                </c:pt>
                <c:pt idx="385">
                  <c:v>44026</c:v>
                </c:pt>
                <c:pt idx="386">
                  <c:v>44027</c:v>
                </c:pt>
                <c:pt idx="387">
                  <c:v>44028</c:v>
                </c:pt>
                <c:pt idx="388">
                  <c:v>44029</c:v>
                </c:pt>
                <c:pt idx="389">
                  <c:v>44032</c:v>
                </c:pt>
                <c:pt idx="390">
                  <c:v>44033</c:v>
                </c:pt>
                <c:pt idx="391">
                  <c:v>44034</c:v>
                </c:pt>
                <c:pt idx="392">
                  <c:v>44035</c:v>
                </c:pt>
                <c:pt idx="393">
                  <c:v>44036</c:v>
                </c:pt>
                <c:pt idx="394">
                  <c:v>44039</c:v>
                </c:pt>
                <c:pt idx="395">
                  <c:v>44040</c:v>
                </c:pt>
                <c:pt idx="396">
                  <c:v>44041</c:v>
                </c:pt>
                <c:pt idx="397">
                  <c:v>44042</c:v>
                </c:pt>
                <c:pt idx="398">
                  <c:v>44043</c:v>
                </c:pt>
                <c:pt idx="399">
                  <c:v>44046</c:v>
                </c:pt>
                <c:pt idx="400">
                  <c:v>44047</c:v>
                </c:pt>
                <c:pt idx="401">
                  <c:v>44048</c:v>
                </c:pt>
                <c:pt idx="402">
                  <c:v>44049</c:v>
                </c:pt>
                <c:pt idx="403">
                  <c:v>44050</c:v>
                </c:pt>
                <c:pt idx="404">
                  <c:v>44053</c:v>
                </c:pt>
                <c:pt idx="405">
                  <c:v>44054</c:v>
                </c:pt>
                <c:pt idx="406">
                  <c:v>44055</c:v>
                </c:pt>
                <c:pt idx="407">
                  <c:v>44056</c:v>
                </c:pt>
                <c:pt idx="408">
                  <c:v>44057</c:v>
                </c:pt>
                <c:pt idx="409">
                  <c:v>44060</c:v>
                </c:pt>
                <c:pt idx="410">
                  <c:v>44061</c:v>
                </c:pt>
                <c:pt idx="411">
                  <c:v>44062</c:v>
                </c:pt>
                <c:pt idx="412">
                  <c:v>44063</c:v>
                </c:pt>
                <c:pt idx="413">
                  <c:v>44064</c:v>
                </c:pt>
                <c:pt idx="414">
                  <c:v>44067</c:v>
                </c:pt>
                <c:pt idx="415">
                  <c:v>44068</c:v>
                </c:pt>
                <c:pt idx="416">
                  <c:v>44069</c:v>
                </c:pt>
                <c:pt idx="417">
                  <c:v>44070</c:v>
                </c:pt>
                <c:pt idx="418">
                  <c:v>44071</c:v>
                </c:pt>
                <c:pt idx="419">
                  <c:v>44074</c:v>
                </c:pt>
                <c:pt idx="420">
                  <c:v>44075</c:v>
                </c:pt>
                <c:pt idx="421">
                  <c:v>44076</c:v>
                </c:pt>
                <c:pt idx="422">
                  <c:v>44077</c:v>
                </c:pt>
                <c:pt idx="423">
                  <c:v>44078</c:v>
                </c:pt>
                <c:pt idx="424">
                  <c:v>44082</c:v>
                </c:pt>
                <c:pt idx="425">
                  <c:v>44083</c:v>
                </c:pt>
                <c:pt idx="426">
                  <c:v>44084</c:v>
                </c:pt>
                <c:pt idx="427">
                  <c:v>44085</c:v>
                </c:pt>
                <c:pt idx="428">
                  <c:v>44088</c:v>
                </c:pt>
                <c:pt idx="429">
                  <c:v>44089</c:v>
                </c:pt>
                <c:pt idx="430">
                  <c:v>44090</c:v>
                </c:pt>
                <c:pt idx="431">
                  <c:v>44091</c:v>
                </c:pt>
                <c:pt idx="432">
                  <c:v>44092</c:v>
                </c:pt>
                <c:pt idx="433">
                  <c:v>44095</c:v>
                </c:pt>
                <c:pt idx="434">
                  <c:v>44096</c:v>
                </c:pt>
                <c:pt idx="435">
                  <c:v>44097</c:v>
                </c:pt>
                <c:pt idx="436">
                  <c:v>44098</c:v>
                </c:pt>
                <c:pt idx="437">
                  <c:v>44099</c:v>
                </c:pt>
                <c:pt idx="438">
                  <c:v>44102</c:v>
                </c:pt>
                <c:pt idx="439">
                  <c:v>44103</c:v>
                </c:pt>
                <c:pt idx="440">
                  <c:v>44104</c:v>
                </c:pt>
                <c:pt idx="441">
                  <c:v>44105</c:v>
                </c:pt>
                <c:pt idx="442">
                  <c:v>44106</c:v>
                </c:pt>
                <c:pt idx="443">
                  <c:v>44109</c:v>
                </c:pt>
                <c:pt idx="444">
                  <c:v>44110</c:v>
                </c:pt>
                <c:pt idx="445">
                  <c:v>44111</c:v>
                </c:pt>
                <c:pt idx="446">
                  <c:v>44112</c:v>
                </c:pt>
                <c:pt idx="447">
                  <c:v>44113</c:v>
                </c:pt>
                <c:pt idx="448">
                  <c:v>44116</c:v>
                </c:pt>
                <c:pt idx="449">
                  <c:v>44117</c:v>
                </c:pt>
                <c:pt idx="450">
                  <c:v>44118</c:v>
                </c:pt>
                <c:pt idx="451">
                  <c:v>44119</c:v>
                </c:pt>
                <c:pt idx="452">
                  <c:v>44120</c:v>
                </c:pt>
                <c:pt idx="453">
                  <c:v>44123</c:v>
                </c:pt>
                <c:pt idx="454">
                  <c:v>44124</c:v>
                </c:pt>
                <c:pt idx="455">
                  <c:v>44125</c:v>
                </c:pt>
                <c:pt idx="456">
                  <c:v>44126</c:v>
                </c:pt>
                <c:pt idx="457">
                  <c:v>44127</c:v>
                </c:pt>
                <c:pt idx="458">
                  <c:v>44130</c:v>
                </c:pt>
                <c:pt idx="459">
                  <c:v>44131</c:v>
                </c:pt>
                <c:pt idx="460">
                  <c:v>44132</c:v>
                </c:pt>
                <c:pt idx="461">
                  <c:v>44133</c:v>
                </c:pt>
                <c:pt idx="462">
                  <c:v>44134</c:v>
                </c:pt>
                <c:pt idx="463">
                  <c:v>44137</c:v>
                </c:pt>
                <c:pt idx="464">
                  <c:v>44138</c:v>
                </c:pt>
                <c:pt idx="465">
                  <c:v>44139</c:v>
                </c:pt>
                <c:pt idx="466">
                  <c:v>44140</c:v>
                </c:pt>
                <c:pt idx="467">
                  <c:v>44141</c:v>
                </c:pt>
                <c:pt idx="468">
                  <c:v>44144</c:v>
                </c:pt>
                <c:pt idx="469">
                  <c:v>44145</c:v>
                </c:pt>
                <c:pt idx="470">
                  <c:v>44146</c:v>
                </c:pt>
                <c:pt idx="471">
                  <c:v>44147</c:v>
                </c:pt>
                <c:pt idx="472">
                  <c:v>44148</c:v>
                </c:pt>
                <c:pt idx="473">
                  <c:v>44151</c:v>
                </c:pt>
                <c:pt idx="474">
                  <c:v>44152</c:v>
                </c:pt>
                <c:pt idx="475">
                  <c:v>44153</c:v>
                </c:pt>
                <c:pt idx="476">
                  <c:v>44154</c:v>
                </c:pt>
                <c:pt idx="477">
                  <c:v>44155</c:v>
                </c:pt>
                <c:pt idx="478">
                  <c:v>44158</c:v>
                </c:pt>
                <c:pt idx="479">
                  <c:v>44159</c:v>
                </c:pt>
                <c:pt idx="480">
                  <c:v>44160</c:v>
                </c:pt>
                <c:pt idx="481">
                  <c:v>44162</c:v>
                </c:pt>
                <c:pt idx="482">
                  <c:v>44165</c:v>
                </c:pt>
                <c:pt idx="483">
                  <c:v>44166</c:v>
                </c:pt>
                <c:pt idx="484">
                  <c:v>44167</c:v>
                </c:pt>
                <c:pt idx="485">
                  <c:v>44168</c:v>
                </c:pt>
                <c:pt idx="486">
                  <c:v>44169</c:v>
                </c:pt>
                <c:pt idx="487">
                  <c:v>44172</c:v>
                </c:pt>
                <c:pt idx="488">
                  <c:v>44173</c:v>
                </c:pt>
                <c:pt idx="489">
                  <c:v>44174</c:v>
                </c:pt>
                <c:pt idx="490">
                  <c:v>44175</c:v>
                </c:pt>
                <c:pt idx="491">
                  <c:v>44176</c:v>
                </c:pt>
                <c:pt idx="492">
                  <c:v>44179</c:v>
                </c:pt>
                <c:pt idx="493">
                  <c:v>44180</c:v>
                </c:pt>
                <c:pt idx="494">
                  <c:v>44181</c:v>
                </c:pt>
                <c:pt idx="495">
                  <c:v>44182</c:v>
                </c:pt>
                <c:pt idx="496">
                  <c:v>44183</c:v>
                </c:pt>
                <c:pt idx="497">
                  <c:v>44186</c:v>
                </c:pt>
                <c:pt idx="498">
                  <c:v>44187</c:v>
                </c:pt>
                <c:pt idx="499">
                  <c:v>44188</c:v>
                </c:pt>
                <c:pt idx="500">
                  <c:v>44189</c:v>
                </c:pt>
                <c:pt idx="501">
                  <c:v>44193</c:v>
                </c:pt>
                <c:pt idx="502">
                  <c:v>44194</c:v>
                </c:pt>
                <c:pt idx="503">
                  <c:v>44195</c:v>
                </c:pt>
                <c:pt idx="504">
                  <c:v>44196</c:v>
                </c:pt>
                <c:pt idx="505">
                  <c:v>44200</c:v>
                </c:pt>
                <c:pt idx="506">
                  <c:v>44201</c:v>
                </c:pt>
                <c:pt idx="507">
                  <c:v>44202</c:v>
                </c:pt>
                <c:pt idx="508">
                  <c:v>44203</c:v>
                </c:pt>
                <c:pt idx="509">
                  <c:v>44204</c:v>
                </c:pt>
                <c:pt idx="510">
                  <c:v>44207</c:v>
                </c:pt>
                <c:pt idx="511">
                  <c:v>44208</c:v>
                </c:pt>
                <c:pt idx="512">
                  <c:v>44209</c:v>
                </c:pt>
                <c:pt idx="513">
                  <c:v>44210</c:v>
                </c:pt>
                <c:pt idx="514">
                  <c:v>44211</c:v>
                </c:pt>
                <c:pt idx="515">
                  <c:v>44215</c:v>
                </c:pt>
                <c:pt idx="516">
                  <c:v>44216</c:v>
                </c:pt>
                <c:pt idx="517">
                  <c:v>44217</c:v>
                </c:pt>
                <c:pt idx="518">
                  <c:v>44218</c:v>
                </c:pt>
                <c:pt idx="519">
                  <c:v>44221</c:v>
                </c:pt>
                <c:pt idx="520">
                  <c:v>44222</c:v>
                </c:pt>
                <c:pt idx="521">
                  <c:v>44223</c:v>
                </c:pt>
                <c:pt idx="522">
                  <c:v>44224</c:v>
                </c:pt>
                <c:pt idx="523">
                  <c:v>44225</c:v>
                </c:pt>
                <c:pt idx="524">
                  <c:v>44228</c:v>
                </c:pt>
                <c:pt idx="525">
                  <c:v>44229</c:v>
                </c:pt>
                <c:pt idx="526">
                  <c:v>44230</c:v>
                </c:pt>
                <c:pt idx="527">
                  <c:v>44231</c:v>
                </c:pt>
                <c:pt idx="528">
                  <c:v>44232</c:v>
                </c:pt>
                <c:pt idx="529">
                  <c:v>44235</c:v>
                </c:pt>
                <c:pt idx="530">
                  <c:v>44236</c:v>
                </c:pt>
                <c:pt idx="531">
                  <c:v>44237</c:v>
                </c:pt>
                <c:pt idx="532">
                  <c:v>44238</c:v>
                </c:pt>
                <c:pt idx="533">
                  <c:v>44239</c:v>
                </c:pt>
                <c:pt idx="534">
                  <c:v>44243</c:v>
                </c:pt>
                <c:pt idx="535">
                  <c:v>44244</c:v>
                </c:pt>
                <c:pt idx="536">
                  <c:v>44245</c:v>
                </c:pt>
                <c:pt idx="537">
                  <c:v>44246</c:v>
                </c:pt>
                <c:pt idx="538">
                  <c:v>44249</c:v>
                </c:pt>
                <c:pt idx="539">
                  <c:v>44250</c:v>
                </c:pt>
                <c:pt idx="540">
                  <c:v>44251</c:v>
                </c:pt>
                <c:pt idx="541">
                  <c:v>44252</c:v>
                </c:pt>
                <c:pt idx="542">
                  <c:v>44253</c:v>
                </c:pt>
                <c:pt idx="543">
                  <c:v>44256</c:v>
                </c:pt>
                <c:pt idx="544">
                  <c:v>44257</c:v>
                </c:pt>
                <c:pt idx="545">
                  <c:v>44258</c:v>
                </c:pt>
                <c:pt idx="546">
                  <c:v>44259</c:v>
                </c:pt>
                <c:pt idx="547">
                  <c:v>44260</c:v>
                </c:pt>
                <c:pt idx="548">
                  <c:v>44263</c:v>
                </c:pt>
                <c:pt idx="549">
                  <c:v>44264</c:v>
                </c:pt>
                <c:pt idx="550">
                  <c:v>44265</c:v>
                </c:pt>
                <c:pt idx="551">
                  <c:v>44266</c:v>
                </c:pt>
                <c:pt idx="552">
                  <c:v>44267</c:v>
                </c:pt>
                <c:pt idx="553">
                  <c:v>44270</c:v>
                </c:pt>
                <c:pt idx="554">
                  <c:v>44271</c:v>
                </c:pt>
                <c:pt idx="555">
                  <c:v>44272</c:v>
                </c:pt>
                <c:pt idx="556">
                  <c:v>44273</c:v>
                </c:pt>
                <c:pt idx="557">
                  <c:v>44274</c:v>
                </c:pt>
                <c:pt idx="558">
                  <c:v>44277</c:v>
                </c:pt>
                <c:pt idx="559">
                  <c:v>44278</c:v>
                </c:pt>
                <c:pt idx="560">
                  <c:v>44279</c:v>
                </c:pt>
                <c:pt idx="561">
                  <c:v>44280</c:v>
                </c:pt>
                <c:pt idx="562">
                  <c:v>44281</c:v>
                </c:pt>
                <c:pt idx="563">
                  <c:v>44284</c:v>
                </c:pt>
                <c:pt idx="564">
                  <c:v>44285</c:v>
                </c:pt>
                <c:pt idx="565">
                  <c:v>44286</c:v>
                </c:pt>
                <c:pt idx="566">
                  <c:v>44287</c:v>
                </c:pt>
                <c:pt idx="567">
                  <c:v>44291</c:v>
                </c:pt>
                <c:pt idx="568">
                  <c:v>44292</c:v>
                </c:pt>
                <c:pt idx="569">
                  <c:v>44293</c:v>
                </c:pt>
                <c:pt idx="570">
                  <c:v>44294</c:v>
                </c:pt>
                <c:pt idx="571">
                  <c:v>44295</c:v>
                </c:pt>
                <c:pt idx="572">
                  <c:v>44298</c:v>
                </c:pt>
                <c:pt idx="573">
                  <c:v>44299</c:v>
                </c:pt>
                <c:pt idx="574">
                  <c:v>44300</c:v>
                </c:pt>
                <c:pt idx="575">
                  <c:v>44301</c:v>
                </c:pt>
                <c:pt idx="576">
                  <c:v>44302</c:v>
                </c:pt>
                <c:pt idx="577">
                  <c:v>44305</c:v>
                </c:pt>
                <c:pt idx="578">
                  <c:v>44306</c:v>
                </c:pt>
                <c:pt idx="579">
                  <c:v>44307</c:v>
                </c:pt>
                <c:pt idx="580">
                  <c:v>44308</c:v>
                </c:pt>
                <c:pt idx="581">
                  <c:v>44309</c:v>
                </c:pt>
                <c:pt idx="582">
                  <c:v>44312</c:v>
                </c:pt>
                <c:pt idx="583">
                  <c:v>44313</c:v>
                </c:pt>
                <c:pt idx="584">
                  <c:v>44314</c:v>
                </c:pt>
                <c:pt idx="585">
                  <c:v>44315</c:v>
                </c:pt>
                <c:pt idx="586">
                  <c:v>44316</c:v>
                </c:pt>
                <c:pt idx="587">
                  <c:v>44319</c:v>
                </c:pt>
                <c:pt idx="588">
                  <c:v>44320</c:v>
                </c:pt>
                <c:pt idx="589">
                  <c:v>44321</c:v>
                </c:pt>
                <c:pt idx="590">
                  <c:v>44322</c:v>
                </c:pt>
                <c:pt idx="591">
                  <c:v>44323</c:v>
                </c:pt>
                <c:pt idx="592">
                  <c:v>44326</c:v>
                </c:pt>
                <c:pt idx="593">
                  <c:v>44327</c:v>
                </c:pt>
                <c:pt idx="594">
                  <c:v>44328</c:v>
                </c:pt>
                <c:pt idx="595">
                  <c:v>44329</c:v>
                </c:pt>
                <c:pt idx="596">
                  <c:v>44330</c:v>
                </c:pt>
                <c:pt idx="597">
                  <c:v>44333</c:v>
                </c:pt>
                <c:pt idx="598">
                  <c:v>44334</c:v>
                </c:pt>
                <c:pt idx="599">
                  <c:v>44335</c:v>
                </c:pt>
                <c:pt idx="600">
                  <c:v>44336</c:v>
                </c:pt>
                <c:pt idx="601">
                  <c:v>44337</c:v>
                </c:pt>
                <c:pt idx="602">
                  <c:v>44340</c:v>
                </c:pt>
                <c:pt idx="603">
                  <c:v>44341</c:v>
                </c:pt>
                <c:pt idx="604">
                  <c:v>44342</c:v>
                </c:pt>
                <c:pt idx="605">
                  <c:v>44343</c:v>
                </c:pt>
                <c:pt idx="606">
                  <c:v>44344</c:v>
                </c:pt>
                <c:pt idx="607">
                  <c:v>44348</c:v>
                </c:pt>
                <c:pt idx="608">
                  <c:v>44349</c:v>
                </c:pt>
                <c:pt idx="609">
                  <c:v>44350</c:v>
                </c:pt>
                <c:pt idx="610">
                  <c:v>44351</c:v>
                </c:pt>
                <c:pt idx="611">
                  <c:v>44354</c:v>
                </c:pt>
                <c:pt idx="612">
                  <c:v>44355</c:v>
                </c:pt>
                <c:pt idx="613">
                  <c:v>44356</c:v>
                </c:pt>
                <c:pt idx="614">
                  <c:v>44357</c:v>
                </c:pt>
                <c:pt idx="615">
                  <c:v>44358</c:v>
                </c:pt>
                <c:pt idx="616">
                  <c:v>44361</c:v>
                </c:pt>
                <c:pt idx="617">
                  <c:v>44362</c:v>
                </c:pt>
                <c:pt idx="618">
                  <c:v>44363</c:v>
                </c:pt>
                <c:pt idx="619">
                  <c:v>44364</c:v>
                </c:pt>
                <c:pt idx="620">
                  <c:v>44365</c:v>
                </c:pt>
                <c:pt idx="621">
                  <c:v>44368</c:v>
                </c:pt>
                <c:pt idx="622">
                  <c:v>44369</c:v>
                </c:pt>
                <c:pt idx="623">
                  <c:v>44370</c:v>
                </c:pt>
                <c:pt idx="624">
                  <c:v>44371</c:v>
                </c:pt>
                <c:pt idx="625">
                  <c:v>44372</c:v>
                </c:pt>
                <c:pt idx="626">
                  <c:v>44375</c:v>
                </c:pt>
                <c:pt idx="627">
                  <c:v>44376</c:v>
                </c:pt>
                <c:pt idx="628">
                  <c:v>44377</c:v>
                </c:pt>
                <c:pt idx="629">
                  <c:v>44378</c:v>
                </c:pt>
                <c:pt idx="630">
                  <c:v>44379</c:v>
                </c:pt>
                <c:pt idx="631">
                  <c:v>44383</c:v>
                </c:pt>
                <c:pt idx="632">
                  <c:v>44384</c:v>
                </c:pt>
                <c:pt idx="633">
                  <c:v>44385</c:v>
                </c:pt>
                <c:pt idx="634">
                  <c:v>44386</c:v>
                </c:pt>
                <c:pt idx="635">
                  <c:v>44389</c:v>
                </c:pt>
                <c:pt idx="636">
                  <c:v>44390</c:v>
                </c:pt>
                <c:pt idx="637">
                  <c:v>44391</c:v>
                </c:pt>
                <c:pt idx="638">
                  <c:v>44392</c:v>
                </c:pt>
                <c:pt idx="639">
                  <c:v>44393</c:v>
                </c:pt>
                <c:pt idx="640">
                  <c:v>44396</c:v>
                </c:pt>
                <c:pt idx="641">
                  <c:v>44397</c:v>
                </c:pt>
                <c:pt idx="642">
                  <c:v>44398</c:v>
                </c:pt>
                <c:pt idx="643">
                  <c:v>44399</c:v>
                </c:pt>
                <c:pt idx="644">
                  <c:v>44400</c:v>
                </c:pt>
                <c:pt idx="645">
                  <c:v>44403</c:v>
                </c:pt>
                <c:pt idx="646">
                  <c:v>44404</c:v>
                </c:pt>
                <c:pt idx="647">
                  <c:v>44405</c:v>
                </c:pt>
                <c:pt idx="648">
                  <c:v>44406</c:v>
                </c:pt>
                <c:pt idx="649">
                  <c:v>44407</c:v>
                </c:pt>
                <c:pt idx="650">
                  <c:v>44410</c:v>
                </c:pt>
                <c:pt idx="651">
                  <c:v>44411</c:v>
                </c:pt>
                <c:pt idx="652">
                  <c:v>44412</c:v>
                </c:pt>
                <c:pt idx="653">
                  <c:v>44413</c:v>
                </c:pt>
                <c:pt idx="654">
                  <c:v>44414</c:v>
                </c:pt>
                <c:pt idx="655">
                  <c:v>44417</c:v>
                </c:pt>
                <c:pt idx="656">
                  <c:v>44418</c:v>
                </c:pt>
                <c:pt idx="657">
                  <c:v>44419</c:v>
                </c:pt>
                <c:pt idx="658">
                  <c:v>44420</c:v>
                </c:pt>
                <c:pt idx="659">
                  <c:v>44421</c:v>
                </c:pt>
                <c:pt idx="660">
                  <c:v>44424</c:v>
                </c:pt>
                <c:pt idx="661">
                  <c:v>44425</c:v>
                </c:pt>
                <c:pt idx="662">
                  <c:v>44426</c:v>
                </c:pt>
                <c:pt idx="663">
                  <c:v>44427</c:v>
                </c:pt>
                <c:pt idx="664">
                  <c:v>44428</c:v>
                </c:pt>
                <c:pt idx="665">
                  <c:v>44431</c:v>
                </c:pt>
                <c:pt idx="666">
                  <c:v>44432</c:v>
                </c:pt>
                <c:pt idx="667">
                  <c:v>44433</c:v>
                </c:pt>
                <c:pt idx="668">
                  <c:v>44434</c:v>
                </c:pt>
                <c:pt idx="669">
                  <c:v>44435</c:v>
                </c:pt>
                <c:pt idx="670">
                  <c:v>44438</c:v>
                </c:pt>
                <c:pt idx="671">
                  <c:v>44439</c:v>
                </c:pt>
                <c:pt idx="672">
                  <c:v>44440</c:v>
                </c:pt>
                <c:pt idx="673">
                  <c:v>44441</c:v>
                </c:pt>
                <c:pt idx="674">
                  <c:v>44442</c:v>
                </c:pt>
                <c:pt idx="675">
                  <c:v>44446</c:v>
                </c:pt>
                <c:pt idx="676">
                  <c:v>44447</c:v>
                </c:pt>
                <c:pt idx="677">
                  <c:v>44448</c:v>
                </c:pt>
                <c:pt idx="678">
                  <c:v>44449</c:v>
                </c:pt>
                <c:pt idx="679">
                  <c:v>44452</c:v>
                </c:pt>
                <c:pt idx="680">
                  <c:v>44453</c:v>
                </c:pt>
                <c:pt idx="681">
                  <c:v>44454</c:v>
                </c:pt>
                <c:pt idx="682">
                  <c:v>44455</c:v>
                </c:pt>
                <c:pt idx="683">
                  <c:v>44456</c:v>
                </c:pt>
                <c:pt idx="684">
                  <c:v>44459</c:v>
                </c:pt>
                <c:pt idx="685">
                  <c:v>44460</c:v>
                </c:pt>
                <c:pt idx="686">
                  <c:v>44461</c:v>
                </c:pt>
                <c:pt idx="687">
                  <c:v>44462</c:v>
                </c:pt>
                <c:pt idx="688">
                  <c:v>44463</c:v>
                </c:pt>
                <c:pt idx="689">
                  <c:v>44466</c:v>
                </c:pt>
                <c:pt idx="690">
                  <c:v>44467</c:v>
                </c:pt>
                <c:pt idx="691">
                  <c:v>44468</c:v>
                </c:pt>
                <c:pt idx="692">
                  <c:v>44469</c:v>
                </c:pt>
                <c:pt idx="693">
                  <c:v>44470</c:v>
                </c:pt>
                <c:pt idx="694">
                  <c:v>44473</c:v>
                </c:pt>
                <c:pt idx="695">
                  <c:v>44474</c:v>
                </c:pt>
                <c:pt idx="696">
                  <c:v>44475</c:v>
                </c:pt>
                <c:pt idx="697">
                  <c:v>44476</c:v>
                </c:pt>
                <c:pt idx="698">
                  <c:v>44477</c:v>
                </c:pt>
                <c:pt idx="699">
                  <c:v>44480</c:v>
                </c:pt>
                <c:pt idx="700">
                  <c:v>44481</c:v>
                </c:pt>
                <c:pt idx="701">
                  <c:v>44482</c:v>
                </c:pt>
                <c:pt idx="702">
                  <c:v>44483</c:v>
                </c:pt>
                <c:pt idx="703">
                  <c:v>44484</c:v>
                </c:pt>
                <c:pt idx="704">
                  <c:v>44487</c:v>
                </c:pt>
                <c:pt idx="705">
                  <c:v>44488</c:v>
                </c:pt>
                <c:pt idx="706">
                  <c:v>44489</c:v>
                </c:pt>
                <c:pt idx="707">
                  <c:v>44490</c:v>
                </c:pt>
                <c:pt idx="708">
                  <c:v>44491</c:v>
                </c:pt>
                <c:pt idx="709">
                  <c:v>44494</c:v>
                </c:pt>
                <c:pt idx="710">
                  <c:v>44495</c:v>
                </c:pt>
                <c:pt idx="711">
                  <c:v>44496</c:v>
                </c:pt>
                <c:pt idx="712">
                  <c:v>44497</c:v>
                </c:pt>
                <c:pt idx="713">
                  <c:v>44498</c:v>
                </c:pt>
                <c:pt idx="714">
                  <c:v>44501</c:v>
                </c:pt>
                <c:pt idx="715">
                  <c:v>44502</c:v>
                </c:pt>
                <c:pt idx="716">
                  <c:v>44503</c:v>
                </c:pt>
                <c:pt idx="717">
                  <c:v>44504</c:v>
                </c:pt>
                <c:pt idx="718">
                  <c:v>44505</c:v>
                </c:pt>
                <c:pt idx="719">
                  <c:v>44508</c:v>
                </c:pt>
                <c:pt idx="720">
                  <c:v>44509</c:v>
                </c:pt>
                <c:pt idx="721">
                  <c:v>44510</c:v>
                </c:pt>
                <c:pt idx="722">
                  <c:v>44511</c:v>
                </c:pt>
                <c:pt idx="723">
                  <c:v>44512</c:v>
                </c:pt>
                <c:pt idx="724">
                  <c:v>44515</c:v>
                </c:pt>
                <c:pt idx="725">
                  <c:v>44516</c:v>
                </c:pt>
                <c:pt idx="726">
                  <c:v>44517</c:v>
                </c:pt>
                <c:pt idx="727">
                  <c:v>44518</c:v>
                </c:pt>
                <c:pt idx="728">
                  <c:v>44519</c:v>
                </c:pt>
                <c:pt idx="729">
                  <c:v>44522</c:v>
                </c:pt>
                <c:pt idx="730">
                  <c:v>44523</c:v>
                </c:pt>
                <c:pt idx="731">
                  <c:v>44524</c:v>
                </c:pt>
                <c:pt idx="732">
                  <c:v>44526</c:v>
                </c:pt>
                <c:pt idx="733">
                  <c:v>44529</c:v>
                </c:pt>
                <c:pt idx="734">
                  <c:v>44530</c:v>
                </c:pt>
                <c:pt idx="735">
                  <c:v>44531</c:v>
                </c:pt>
                <c:pt idx="736">
                  <c:v>44532</c:v>
                </c:pt>
                <c:pt idx="737">
                  <c:v>44533</c:v>
                </c:pt>
                <c:pt idx="738">
                  <c:v>44536</c:v>
                </c:pt>
                <c:pt idx="739">
                  <c:v>44537</c:v>
                </c:pt>
                <c:pt idx="740">
                  <c:v>44538</c:v>
                </c:pt>
                <c:pt idx="741">
                  <c:v>44539</c:v>
                </c:pt>
                <c:pt idx="742">
                  <c:v>44540</c:v>
                </c:pt>
                <c:pt idx="743">
                  <c:v>44543</c:v>
                </c:pt>
                <c:pt idx="744">
                  <c:v>44544</c:v>
                </c:pt>
                <c:pt idx="745">
                  <c:v>44545</c:v>
                </c:pt>
                <c:pt idx="746">
                  <c:v>44546</c:v>
                </c:pt>
                <c:pt idx="747">
                  <c:v>44547</c:v>
                </c:pt>
                <c:pt idx="748">
                  <c:v>44550</c:v>
                </c:pt>
                <c:pt idx="749">
                  <c:v>44551</c:v>
                </c:pt>
                <c:pt idx="750">
                  <c:v>44552</c:v>
                </c:pt>
                <c:pt idx="751">
                  <c:v>44553</c:v>
                </c:pt>
                <c:pt idx="752">
                  <c:v>44557</c:v>
                </c:pt>
                <c:pt idx="753">
                  <c:v>44558</c:v>
                </c:pt>
                <c:pt idx="754">
                  <c:v>44559</c:v>
                </c:pt>
                <c:pt idx="755">
                  <c:v>44560</c:v>
                </c:pt>
                <c:pt idx="756">
                  <c:v>44561</c:v>
                </c:pt>
                <c:pt idx="757">
                  <c:v>44564</c:v>
                </c:pt>
                <c:pt idx="758">
                  <c:v>44565</c:v>
                </c:pt>
                <c:pt idx="759">
                  <c:v>44566</c:v>
                </c:pt>
                <c:pt idx="760">
                  <c:v>44567</c:v>
                </c:pt>
                <c:pt idx="761">
                  <c:v>44568</c:v>
                </c:pt>
                <c:pt idx="762">
                  <c:v>44571</c:v>
                </c:pt>
                <c:pt idx="763">
                  <c:v>44572</c:v>
                </c:pt>
                <c:pt idx="764">
                  <c:v>44573</c:v>
                </c:pt>
                <c:pt idx="765">
                  <c:v>44574</c:v>
                </c:pt>
                <c:pt idx="766">
                  <c:v>44575</c:v>
                </c:pt>
                <c:pt idx="767">
                  <c:v>44579</c:v>
                </c:pt>
                <c:pt idx="768">
                  <c:v>44580</c:v>
                </c:pt>
                <c:pt idx="769">
                  <c:v>44581</c:v>
                </c:pt>
                <c:pt idx="770">
                  <c:v>44582</c:v>
                </c:pt>
                <c:pt idx="771">
                  <c:v>44585</c:v>
                </c:pt>
                <c:pt idx="772">
                  <c:v>44586</c:v>
                </c:pt>
                <c:pt idx="773">
                  <c:v>44587</c:v>
                </c:pt>
                <c:pt idx="774">
                  <c:v>44588</c:v>
                </c:pt>
                <c:pt idx="775">
                  <c:v>44589</c:v>
                </c:pt>
                <c:pt idx="776">
                  <c:v>44592</c:v>
                </c:pt>
                <c:pt idx="777">
                  <c:v>44593</c:v>
                </c:pt>
                <c:pt idx="778">
                  <c:v>44594</c:v>
                </c:pt>
                <c:pt idx="779">
                  <c:v>44595</c:v>
                </c:pt>
                <c:pt idx="780">
                  <c:v>44596</c:v>
                </c:pt>
                <c:pt idx="781">
                  <c:v>44599</c:v>
                </c:pt>
                <c:pt idx="782">
                  <c:v>44600</c:v>
                </c:pt>
                <c:pt idx="783">
                  <c:v>44601</c:v>
                </c:pt>
                <c:pt idx="784">
                  <c:v>44602</c:v>
                </c:pt>
                <c:pt idx="785">
                  <c:v>44603</c:v>
                </c:pt>
                <c:pt idx="786">
                  <c:v>44606</c:v>
                </c:pt>
                <c:pt idx="787">
                  <c:v>44607</c:v>
                </c:pt>
                <c:pt idx="788">
                  <c:v>44608</c:v>
                </c:pt>
                <c:pt idx="789">
                  <c:v>44609</c:v>
                </c:pt>
                <c:pt idx="790">
                  <c:v>44610</c:v>
                </c:pt>
                <c:pt idx="791">
                  <c:v>44614</c:v>
                </c:pt>
                <c:pt idx="792">
                  <c:v>44615</c:v>
                </c:pt>
                <c:pt idx="793">
                  <c:v>44616</c:v>
                </c:pt>
                <c:pt idx="794">
                  <c:v>44617</c:v>
                </c:pt>
                <c:pt idx="795">
                  <c:v>44620</c:v>
                </c:pt>
                <c:pt idx="796">
                  <c:v>44621</c:v>
                </c:pt>
                <c:pt idx="797">
                  <c:v>44622</c:v>
                </c:pt>
                <c:pt idx="798">
                  <c:v>44623</c:v>
                </c:pt>
                <c:pt idx="799">
                  <c:v>44624</c:v>
                </c:pt>
                <c:pt idx="800">
                  <c:v>44627</c:v>
                </c:pt>
                <c:pt idx="801">
                  <c:v>44628</c:v>
                </c:pt>
                <c:pt idx="802">
                  <c:v>44629</c:v>
                </c:pt>
                <c:pt idx="803">
                  <c:v>44630</c:v>
                </c:pt>
                <c:pt idx="804">
                  <c:v>44631</c:v>
                </c:pt>
                <c:pt idx="805">
                  <c:v>44634</c:v>
                </c:pt>
                <c:pt idx="806">
                  <c:v>44635</c:v>
                </c:pt>
                <c:pt idx="807">
                  <c:v>44636</c:v>
                </c:pt>
                <c:pt idx="808">
                  <c:v>44637</c:v>
                </c:pt>
                <c:pt idx="809">
                  <c:v>44638</c:v>
                </c:pt>
                <c:pt idx="810">
                  <c:v>44641</c:v>
                </c:pt>
                <c:pt idx="811">
                  <c:v>44642</c:v>
                </c:pt>
                <c:pt idx="812">
                  <c:v>44643</c:v>
                </c:pt>
                <c:pt idx="813">
                  <c:v>44644</c:v>
                </c:pt>
                <c:pt idx="814">
                  <c:v>44645</c:v>
                </c:pt>
                <c:pt idx="815">
                  <c:v>44648</c:v>
                </c:pt>
                <c:pt idx="816">
                  <c:v>44649</c:v>
                </c:pt>
                <c:pt idx="817">
                  <c:v>44650</c:v>
                </c:pt>
                <c:pt idx="818">
                  <c:v>44651</c:v>
                </c:pt>
                <c:pt idx="819">
                  <c:v>44652</c:v>
                </c:pt>
                <c:pt idx="820">
                  <c:v>44655</c:v>
                </c:pt>
                <c:pt idx="821">
                  <c:v>44656</c:v>
                </c:pt>
                <c:pt idx="822">
                  <c:v>44657</c:v>
                </c:pt>
                <c:pt idx="823">
                  <c:v>44658</c:v>
                </c:pt>
                <c:pt idx="824">
                  <c:v>44659</c:v>
                </c:pt>
                <c:pt idx="825">
                  <c:v>44662</c:v>
                </c:pt>
                <c:pt idx="826">
                  <c:v>44663</c:v>
                </c:pt>
                <c:pt idx="827">
                  <c:v>44664</c:v>
                </c:pt>
                <c:pt idx="828">
                  <c:v>44665</c:v>
                </c:pt>
                <c:pt idx="829">
                  <c:v>44669</c:v>
                </c:pt>
                <c:pt idx="830">
                  <c:v>44670</c:v>
                </c:pt>
                <c:pt idx="831">
                  <c:v>44671</c:v>
                </c:pt>
                <c:pt idx="832">
                  <c:v>44672</c:v>
                </c:pt>
                <c:pt idx="833">
                  <c:v>44673</c:v>
                </c:pt>
                <c:pt idx="834">
                  <c:v>44676</c:v>
                </c:pt>
                <c:pt idx="835">
                  <c:v>44677</c:v>
                </c:pt>
                <c:pt idx="836">
                  <c:v>44678</c:v>
                </c:pt>
                <c:pt idx="837">
                  <c:v>44679</c:v>
                </c:pt>
                <c:pt idx="838">
                  <c:v>44680</c:v>
                </c:pt>
                <c:pt idx="839">
                  <c:v>44683</c:v>
                </c:pt>
                <c:pt idx="840">
                  <c:v>44684</c:v>
                </c:pt>
                <c:pt idx="841">
                  <c:v>44685</c:v>
                </c:pt>
                <c:pt idx="842">
                  <c:v>44686</c:v>
                </c:pt>
                <c:pt idx="843">
                  <c:v>44687</c:v>
                </c:pt>
                <c:pt idx="844">
                  <c:v>44690</c:v>
                </c:pt>
                <c:pt idx="845">
                  <c:v>44691</c:v>
                </c:pt>
                <c:pt idx="846">
                  <c:v>44692</c:v>
                </c:pt>
                <c:pt idx="847">
                  <c:v>44693</c:v>
                </c:pt>
                <c:pt idx="848">
                  <c:v>44694</c:v>
                </c:pt>
                <c:pt idx="849">
                  <c:v>44697</c:v>
                </c:pt>
                <c:pt idx="850">
                  <c:v>44698</c:v>
                </c:pt>
                <c:pt idx="851">
                  <c:v>44699</c:v>
                </c:pt>
                <c:pt idx="852">
                  <c:v>44700</c:v>
                </c:pt>
                <c:pt idx="853">
                  <c:v>44701</c:v>
                </c:pt>
                <c:pt idx="854">
                  <c:v>44704</c:v>
                </c:pt>
                <c:pt idx="855">
                  <c:v>44705</c:v>
                </c:pt>
                <c:pt idx="856">
                  <c:v>44706</c:v>
                </c:pt>
                <c:pt idx="857">
                  <c:v>44707</c:v>
                </c:pt>
                <c:pt idx="858">
                  <c:v>44708</c:v>
                </c:pt>
                <c:pt idx="859">
                  <c:v>44712</c:v>
                </c:pt>
                <c:pt idx="860">
                  <c:v>44713</c:v>
                </c:pt>
                <c:pt idx="861">
                  <c:v>44714</c:v>
                </c:pt>
                <c:pt idx="862">
                  <c:v>44715</c:v>
                </c:pt>
                <c:pt idx="863">
                  <c:v>44718</c:v>
                </c:pt>
                <c:pt idx="864">
                  <c:v>44719</c:v>
                </c:pt>
                <c:pt idx="865">
                  <c:v>44720</c:v>
                </c:pt>
                <c:pt idx="866">
                  <c:v>44721</c:v>
                </c:pt>
                <c:pt idx="867">
                  <c:v>44722</c:v>
                </c:pt>
                <c:pt idx="868">
                  <c:v>44725</c:v>
                </c:pt>
                <c:pt idx="869">
                  <c:v>44726</c:v>
                </c:pt>
                <c:pt idx="870">
                  <c:v>44727</c:v>
                </c:pt>
                <c:pt idx="871">
                  <c:v>44728</c:v>
                </c:pt>
                <c:pt idx="872">
                  <c:v>44729</c:v>
                </c:pt>
                <c:pt idx="873">
                  <c:v>44733</c:v>
                </c:pt>
                <c:pt idx="874">
                  <c:v>44734</c:v>
                </c:pt>
                <c:pt idx="875">
                  <c:v>44735</c:v>
                </c:pt>
                <c:pt idx="876">
                  <c:v>44736</c:v>
                </c:pt>
                <c:pt idx="877">
                  <c:v>44739</c:v>
                </c:pt>
                <c:pt idx="878">
                  <c:v>44740</c:v>
                </c:pt>
                <c:pt idx="879">
                  <c:v>44741</c:v>
                </c:pt>
                <c:pt idx="880">
                  <c:v>44742</c:v>
                </c:pt>
                <c:pt idx="881">
                  <c:v>44743</c:v>
                </c:pt>
                <c:pt idx="882">
                  <c:v>44747</c:v>
                </c:pt>
                <c:pt idx="883">
                  <c:v>44748</c:v>
                </c:pt>
                <c:pt idx="884">
                  <c:v>44749</c:v>
                </c:pt>
                <c:pt idx="885">
                  <c:v>44750</c:v>
                </c:pt>
                <c:pt idx="886">
                  <c:v>44753</c:v>
                </c:pt>
                <c:pt idx="887">
                  <c:v>44754</c:v>
                </c:pt>
                <c:pt idx="888">
                  <c:v>44755</c:v>
                </c:pt>
                <c:pt idx="889">
                  <c:v>44756</c:v>
                </c:pt>
                <c:pt idx="890">
                  <c:v>44757</c:v>
                </c:pt>
                <c:pt idx="891">
                  <c:v>44760</c:v>
                </c:pt>
                <c:pt idx="892">
                  <c:v>44761</c:v>
                </c:pt>
                <c:pt idx="893">
                  <c:v>44762</c:v>
                </c:pt>
                <c:pt idx="894">
                  <c:v>44763</c:v>
                </c:pt>
                <c:pt idx="895">
                  <c:v>44764</c:v>
                </c:pt>
                <c:pt idx="896">
                  <c:v>44767</c:v>
                </c:pt>
                <c:pt idx="897">
                  <c:v>44768</c:v>
                </c:pt>
                <c:pt idx="898">
                  <c:v>44769</c:v>
                </c:pt>
                <c:pt idx="899">
                  <c:v>44770</c:v>
                </c:pt>
                <c:pt idx="900">
                  <c:v>44771</c:v>
                </c:pt>
                <c:pt idx="901">
                  <c:v>44774</c:v>
                </c:pt>
                <c:pt idx="902">
                  <c:v>44775</c:v>
                </c:pt>
                <c:pt idx="903">
                  <c:v>44776</c:v>
                </c:pt>
                <c:pt idx="904">
                  <c:v>44777</c:v>
                </c:pt>
                <c:pt idx="905">
                  <c:v>44778</c:v>
                </c:pt>
                <c:pt idx="906">
                  <c:v>44781</c:v>
                </c:pt>
                <c:pt idx="907">
                  <c:v>44782</c:v>
                </c:pt>
                <c:pt idx="908">
                  <c:v>44783</c:v>
                </c:pt>
                <c:pt idx="909">
                  <c:v>44784</c:v>
                </c:pt>
                <c:pt idx="910">
                  <c:v>44785</c:v>
                </c:pt>
                <c:pt idx="911">
                  <c:v>44788</c:v>
                </c:pt>
                <c:pt idx="912">
                  <c:v>44789</c:v>
                </c:pt>
                <c:pt idx="913">
                  <c:v>44790</c:v>
                </c:pt>
                <c:pt idx="914">
                  <c:v>44791</c:v>
                </c:pt>
                <c:pt idx="915">
                  <c:v>44792</c:v>
                </c:pt>
                <c:pt idx="916">
                  <c:v>44795</c:v>
                </c:pt>
                <c:pt idx="917">
                  <c:v>44796</c:v>
                </c:pt>
                <c:pt idx="918">
                  <c:v>44797</c:v>
                </c:pt>
                <c:pt idx="919">
                  <c:v>44798</c:v>
                </c:pt>
                <c:pt idx="920">
                  <c:v>44799</c:v>
                </c:pt>
                <c:pt idx="921">
                  <c:v>44802</c:v>
                </c:pt>
                <c:pt idx="922">
                  <c:v>44803</c:v>
                </c:pt>
                <c:pt idx="923">
                  <c:v>44804</c:v>
                </c:pt>
                <c:pt idx="924">
                  <c:v>44805</c:v>
                </c:pt>
                <c:pt idx="925">
                  <c:v>44806</c:v>
                </c:pt>
                <c:pt idx="926">
                  <c:v>44810</c:v>
                </c:pt>
                <c:pt idx="927">
                  <c:v>44811</c:v>
                </c:pt>
                <c:pt idx="928">
                  <c:v>44812</c:v>
                </c:pt>
                <c:pt idx="929">
                  <c:v>44813</c:v>
                </c:pt>
                <c:pt idx="930">
                  <c:v>44816</c:v>
                </c:pt>
                <c:pt idx="931">
                  <c:v>44817</c:v>
                </c:pt>
                <c:pt idx="932">
                  <c:v>44818</c:v>
                </c:pt>
                <c:pt idx="933">
                  <c:v>44819</c:v>
                </c:pt>
                <c:pt idx="934">
                  <c:v>44820</c:v>
                </c:pt>
                <c:pt idx="935">
                  <c:v>44823</c:v>
                </c:pt>
                <c:pt idx="936">
                  <c:v>44824</c:v>
                </c:pt>
                <c:pt idx="937">
                  <c:v>44825</c:v>
                </c:pt>
                <c:pt idx="938">
                  <c:v>44826</c:v>
                </c:pt>
                <c:pt idx="939">
                  <c:v>44827</c:v>
                </c:pt>
                <c:pt idx="940">
                  <c:v>44830</c:v>
                </c:pt>
                <c:pt idx="941">
                  <c:v>44831</c:v>
                </c:pt>
                <c:pt idx="942">
                  <c:v>44832</c:v>
                </c:pt>
                <c:pt idx="943">
                  <c:v>44833</c:v>
                </c:pt>
                <c:pt idx="944">
                  <c:v>44834</c:v>
                </c:pt>
                <c:pt idx="945">
                  <c:v>44837</c:v>
                </c:pt>
                <c:pt idx="946">
                  <c:v>44838</c:v>
                </c:pt>
                <c:pt idx="947">
                  <c:v>44839</c:v>
                </c:pt>
                <c:pt idx="948">
                  <c:v>44840</c:v>
                </c:pt>
                <c:pt idx="949">
                  <c:v>44841</c:v>
                </c:pt>
                <c:pt idx="950">
                  <c:v>44844</c:v>
                </c:pt>
                <c:pt idx="951">
                  <c:v>44845</c:v>
                </c:pt>
                <c:pt idx="952">
                  <c:v>44846</c:v>
                </c:pt>
                <c:pt idx="953">
                  <c:v>44847</c:v>
                </c:pt>
                <c:pt idx="954">
                  <c:v>44848</c:v>
                </c:pt>
                <c:pt idx="955">
                  <c:v>44851</c:v>
                </c:pt>
                <c:pt idx="956">
                  <c:v>44852</c:v>
                </c:pt>
                <c:pt idx="957">
                  <c:v>44853</c:v>
                </c:pt>
                <c:pt idx="958">
                  <c:v>44854</c:v>
                </c:pt>
                <c:pt idx="959">
                  <c:v>44855</c:v>
                </c:pt>
                <c:pt idx="960">
                  <c:v>44858</c:v>
                </c:pt>
                <c:pt idx="961">
                  <c:v>44859</c:v>
                </c:pt>
                <c:pt idx="962">
                  <c:v>44860</c:v>
                </c:pt>
                <c:pt idx="963">
                  <c:v>44861</c:v>
                </c:pt>
                <c:pt idx="964">
                  <c:v>44862</c:v>
                </c:pt>
                <c:pt idx="965">
                  <c:v>44865</c:v>
                </c:pt>
                <c:pt idx="966">
                  <c:v>44866</c:v>
                </c:pt>
                <c:pt idx="967">
                  <c:v>44867</c:v>
                </c:pt>
                <c:pt idx="968">
                  <c:v>44868</c:v>
                </c:pt>
                <c:pt idx="969">
                  <c:v>44869</c:v>
                </c:pt>
                <c:pt idx="970">
                  <c:v>44872</c:v>
                </c:pt>
                <c:pt idx="971">
                  <c:v>44873</c:v>
                </c:pt>
                <c:pt idx="972">
                  <c:v>44874</c:v>
                </c:pt>
                <c:pt idx="973">
                  <c:v>44875</c:v>
                </c:pt>
                <c:pt idx="974">
                  <c:v>44876</c:v>
                </c:pt>
                <c:pt idx="975">
                  <c:v>44879</c:v>
                </c:pt>
                <c:pt idx="976">
                  <c:v>44880</c:v>
                </c:pt>
                <c:pt idx="977">
                  <c:v>44881</c:v>
                </c:pt>
                <c:pt idx="978">
                  <c:v>44882</c:v>
                </c:pt>
                <c:pt idx="979">
                  <c:v>44883</c:v>
                </c:pt>
                <c:pt idx="980">
                  <c:v>44886</c:v>
                </c:pt>
                <c:pt idx="981">
                  <c:v>44887</c:v>
                </c:pt>
                <c:pt idx="982">
                  <c:v>44888</c:v>
                </c:pt>
                <c:pt idx="983">
                  <c:v>44890</c:v>
                </c:pt>
                <c:pt idx="984">
                  <c:v>44893</c:v>
                </c:pt>
                <c:pt idx="985">
                  <c:v>44894</c:v>
                </c:pt>
                <c:pt idx="986">
                  <c:v>44895</c:v>
                </c:pt>
                <c:pt idx="987">
                  <c:v>44896</c:v>
                </c:pt>
                <c:pt idx="988">
                  <c:v>44897</c:v>
                </c:pt>
                <c:pt idx="989">
                  <c:v>44900</c:v>
                </c:pt>
                <c:pt idx="990">
                  <c:v>44901</c:v>
                </c:pt>
                <c:pt idx="991">
                  <c:v>44902</c:v>
                </c:pt>
                <c:pt idx="992">
                  <c:v>44903</c:v>
                </c:pt>
                <c:pt idx="993">
                  <c:v>44904</c:v>
                </c:pt>
                <c:pt idx="994">
                  <c:v>44907</c:v>
                </c:pt>
                <c:pt idx="995">
                  <c:v>44908</c:v>
                </c:pt>
                <c:pt idx="996">
                  <c:v>44909</c:v>
                </c:pt>
                <c:pt idx="997">
                  <c:v>44910</c:v>
                </c:pt>
                <c:pt idx="998">
                  <c:v>44911</c:v>
                </c:pt>
                <c:pt idx="999">
                  <c:v>44914</c:v>
                </c:pt>
                <c:pt idx="1000">
                  <c:v>44915</c:v>
                </c:pt>
                <c:pt idx="1001">
                  <c:v>44916</c:v>
                </c:pt>
                <c:pt idx="1002">
                  <c:v>44917</c:v>
                </c:pt>
                <c:pt idx="1003">
                  <c:v>44918</c:v>
                </c:pt>
                <c:pt idx="1004">
                  <c:v>44922</c:v>
                </c:pt>
                <c:pt idx="1005">
                  <c:v>44923</c:v>
                </c:pt>
                <c:pt idx="1006">
                  <c:v>44924</c:v>
                </c:pt>
                <c:pt idx="1007">
                  <c:v>44925</c:v>
                </c:pt>
                <c:pt idx="1008">
                  <c:v>44929</c:v>
                </c:pt>
                <c:pt idx="1009">
                  <c:v>44930</c:v>
                </c:pt>
                <c:pt idx="1010">
                  <c:v>44931</c:v>
                </c:pt>
                <c:pt idx="1011">
                  <c:v>44932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44943</c:v>
                </c:pt>
                <c:pt idx="1018">
                  <c:v>44944</c:v>
                </c:pt>
                <c:pt idx="1019">
                  <c:v>44945</c:v>
                </c:pt>
                <c:pt idx="1020">
                  <c:v>44946</c:v>
                </c:pt>
                <c:pt idx="1021">
                  <c:v>44949</c:v>
                </c:pt>
                <c:pt idx="1022">
                  <c:v>44950</c:v>
                </c:pt>
                <c:pt idx="1023">
                  <c:v>44951</c:v>
                </c:pt>
                <c:pt idx="1024">
                  <c:v>44952</c:v>
                </c:pt>
                <c:pt idx="1025">
                  <c:v>44953</c:v>
                </c:pt>
                <c:pt idx="1026">
                  <c:v>44956</c:v>
                </c:pt>
                <c:pt idx="1027">
                  <c:v>44957</c:v>
                </c:pt>
                <c:pt idx="1028">
                  <c:v>44958</c:v>
                </c:pt>
                <c:pt idx="1029">
                  <c:v>44959</c:v>
                </c:pt>
                <c:pt idx="1030">
                  <c:v>44960</c:v>
                </c:pt>
                <c:pt idx="1031">
                  <c:v>44963</c:v>
                </c:pt>
                <c:pt idx="1032">
                  <c:v>44964</c:v>
                </c:pt>
                <c:pt idx="1033">
                  <c:v>44965</c:v>
                </c:pt>
                <c:pt idx="1034">
                  <c:v>44966</c:v>
                </c:pt>
                <c:pt idx="1035">
                  <c:v>44967</c:v>
                </c:pt>
                <c:pt idx="1036">
                  <c:v>44970</c:v>
                </c:pt>
                <c:pt idx="1037">
                  <c:v>44971</c:v>
                </c:pt>
                <c:pt idx="1038">
                  <c:v>44972</c:v>
                </c:pt>
                <c:pt idx="1039">
                  <c:v>44973</c:v>
                </c:pt>
                <c:pt idx="1040">
                  <c:v>44974</c:v>
                </c:pt>
                <c:pt idx="1041">
                  <c:v>44978</c:v>
                </c:pt>
                <c:pt idx="1042">
                  <c:v>44979</c:v>
                </c:pt>
                <c:pt idx="1043">
                  <c:v>44980</c:v>
                </c:pt>
                <c:pt idx="1044">
                  <c:v>44981</c:v>
                </c:pt>
                <c:pt idx="1045">
                  <c:v>44984</c:v>
                </c:pt>
                <c:pt idx="1046">
                  <c:v>44985</c:v>
                </c:pt>
                <c:pt idx="1047">
                  <c:v>44986</c:v>
                </c:pt>
                <c:pt idx="1048">
                  <c:v>44987</c:v>
                </c:pt>
                <c:pt idx="1049">
                  <c:v>44988</c:v>
                </c:pt>
                <c:pt idx="1050">
                  <c:v>44991</c:v>
                </c:pt>
                <c:pt idx="1051">
                  <c:v>44992</c:v>
                </c:pt>
                <c:pt idx="1052">
                  <c:v>44993</c:v>
                </c:pt>
                <c:pt idx="1053">
                  <c:v>44994</c:v>
                </c:pt>
                <c:pt idx="1054">
                  <c:v>44995</c:v>
                </c:pt>
                <c:pt idx="1055">
                  <c:v>44998</c:v>
                </c:pt>
                <c:pt idx="1056">
                  <c:v>44999</c:v>
                </c:pt>
                <c:pt idx="1057">
                  <c:v>45000</c:v>
                </c:pt>
                <c:pt idx="1058">
                  <c:v>45001</c:v>
                </c:pt>
                <c:pt idx="1059">
                  <c:v>45002</c:v>
                </c:pt>
                <c:pt idx="1060">
                  <c:v>45005</c:v>
                </c:pt>
                <c:pt idx="1061">
                  <c:v>45006</c:v>
                </c:pt>
                <c:pt idx="1062">
                  <c:v>45007</c:v>
                </c:pt>
                <c:pt idx="1063">
                  <c:v>45008</c:v>
                </c:pt>
                <c:pt idx="1064">
                  <c:v>45009</c:v>
                </c:pt>
                <c:pt idx="1065">
                  <c:v>45012</c:v>
                </c:pt>
                <c:pt idx="1066">
                  <c:v>45013</c:v>
                </c:pt>
                <c:pt idx="1067">
                  <c:v>45014</c:v>
                </c:pt>
                <c:pt idx="1068">
                  <c:v>45015</c:v>
                </c:pt>
                <c:pt idx="1069">
                  <c:v>45016</c:v>
                </c:pt>
                <c:pt idx="1070">
                  <c:v>45019</c:v>
                </c:pt>
                <c:pt idx="1071">
                  <c:v>45020</c:v>
                </c:pt>
                <c:pt idx="1072">
                  <c:v>45021</c:v>
                </c:pt>
                <c:pt idx="1073">
                  <c:v>45022</c:v>
                </c:pt>
                <c:pt idx="1074">
                  <c:v>45026</c:v>
                </c:pt>
                <c:pt idx="1075">
                  <c:v>45027</c:v>
                </c:pt>
                <c:pt idx="1076">
                  <c:v>45028</c:v>
                </c:pt>
                <c:pt idx="1077">
                  <c:v>45029</c:v>
                </c:pt>
                <c:pt idx="1078">
                  <c:v>45030</c:v>
                </c:pt>
                <c:pt idx="1079">
                  <c:v>45033</c:v>
                </c:pt>
                <c:pt idx="1080">
                  <c:v>45034</c:v>
                </c:pt>
                <c:pt idx="1081">
                  <c:v>45035</c:v>
                </c:pt>
                <c:pt idx="1082">
                  <c:v>45036</c:v>
                </c:pt>
                <c:pt idx="1083">
                  <c:v>45037</c:v>
                </c:pt>
                <c:pt idx="1084">
                  <c:v>45040</c:v>
                </c:pt>
                <c:pt idx="1085">
                  <c:v>45041</c:v>
                </c:pt>
                <c:pt idx="1086">
                  <c:v>45042</c:v>
                </c:pt>
                <c:pt idx="1087">
                  <c:v>45043</c:v>
                </c:pt>
                <c:pt idx="1088">
                  <c:v>45044</c:v>
                </c:pt>
                <c:pt idx="1089">
                  <c:v>45047</c:v>
                </c:pt>
                <c:pt idx="1090">
                  <c:v>45048</c:v>
                </c:pt>
                <c:pt idx="1091">
                  <c:v>45049</c:v>
                </c:pt>
                <c:pt idx="1092">
                  <c:v>45050</c:v>
                </c:pt>
                <c:pt idx="1093">
                  <c:v>45051</c:v>
                </c:pt>
                <c:pt idx="1094">
                  <c:v>45054</c:v>
                </c:pt>
                <c:pt idx="1095">
                  <c:v>45055</c:v>
                </c:pt>
                <c:pt idx="1096">
                  <c:v>45056</c:v>
                </c:pt>
                <c:pt idx="1097">
                  <c:v>45057</c:v>
                </c:pt>
                <c:pt idx="1098">
                  <c:v>45058</c:v>
                </c:pt>
                <c:pt idx="1099">
                  <c:v>45061</c:v>
                </c:pt>
                <c:pt idx="1100">
                  <c:v>45062</c:v>
                </c:pt>
                <c:pt idx="1101">
                  <c:v>45063</c:v>
                </c:pt>
                <c:pt idx="1102">
                  <c:v>45064</c:v>
                </c:pt>
                <c:pt idx="1103">
                  <c:v>45065</c:v>
                </c:pt>
                <c:pt idx="1104">
                  <c:v>45068</c:v>
                </c:pt>
                <c:pt idx="1105">
                  <c:v>45069</c:v>
                </c:pt>
                <c:pt idx="1106">
                  <c:v>45070</c:v>
                </c:pt>
                <c:pt idx="1107">
                  <c:v>45071</c:v>
                </c:pt>
                <c:pt idx="1108">
                  <c:v>45072</c:v>
                </c:pt>
                <c:pt idx="1109">
                  <c:v>45076</c:v>
                </c:pt>
                <c:pt idx="1110">
                  <c:v>45077</c:v>
                </c:pt>
                <c:pt idx="1111">
                  <c:v>45078</c:v>
                </c:pt>
                <c:pt idx="1112">
                  <c:v>45079</c:v>
                </c:pt>
                <c:pt idx="1113">
                  <c:v>45082</c:v>
                </c:pt>
                <c:pt idx="1114">
                  <c:v>45083</c:v>
                </c:pt>
                <c:pt idx="1115">
                  <c:v>45084</c:v>
                </c:pt>
                <c:pt idx="1116">
                  <c:v>45085</c:v>
                </c:pt>
                <c:pt idx="1117">
                  <c:v>45086</c:v>
                </c:pt>
                <c:pt idx="1118">
                  <c:v>45089</c:v>
                </c:pt>
                <c:pt idx="1119">
                  <c:v>45090</c:v>
                </c:pt>
                <c:pt idx="1120">
                  <c:v>45091</c:v>
                </c:pt>
                <c:pt idx="1121">
                  <c:v>45092</c:v>
                </c:pt>
                <c:pt idx="1122">
                  <c:v>45093</c:v>
                </c:pt>
                <c:pt idx="1123">
                  <c:v>45097</c:v>
                </c:pt>
                <c:pt idx="1124">
                  <c:v>45098</c:v>
                </c:pt>
                <c:pt idx="1125">
                  <c:v>45099</c:v>
                </c:pt>
                <c:pt idx="1126">
                  <c:v>45100</c:v>
                </c:pt>
                <c:pt idx="1127">
                  <c:v>45103</c:v>
                </c:pt>
                <c:pt idx="1128">
                  <c:v>45104</c:v>
                </c:pt>
                <c:pt idx="1129">
                  <c:v>45105</c:v>
                </c:pt>
                <c:pt idx="1130">
                  <c:v>45106</c:v>
                </c:pt>
                <c:pt idx="1131">
                  <c:v>45107</c:v>
                </c:pt>
                <c:pt idx="1132">
                  <c:v>45110</c:v>
                </c:pt>
                <c:pt idx="1133">
                  <c:v>45112</c:v>
                </c:pt>
                <c:pt idx="1134">
                  <c:v>45113</c:v>
                </c:pt>
                <c:pt idx="1135">
                  <c:v>45114</c:v>
                </c:pt>
                <c:pt idx="1136">
                  <c:v>45117</c:v>
                </c:pt>
                <c:pt idx="1137">
                  <c:v>45118</c:v>
                </c:pt>
                <c:pt idx="1138">
                  <c:v>45119</c:v>
                </c:pt>
                <c:pt idx="1139">
                  <c:v>45120</c:v>
                </c:pt>
                <c:pt idx="1140">
                  <c:v>45121</c:v>
                </c:pt>
                <c:pt idx="1141">
                  <c:v>45124</c:v>
                </c:pt>
                <c:pt idx="1142">
                  <c:v>45125</c:v>
                </c:pt>
                <c:pt idx="1143">
                  <c:v>45126</c:v>
                </c:pt>
                <c:pt idx="1144">
                  <c:v>45127</c:v>
                </c:pt>
                <c:pt idx="1145">
                  <c:v>45128</c:v>
                </c:pt>
                <c:pt idx="1146">
                  <c:v>45131</c:v>
                </c:pt>
                <c:pt idx="1147">
                  <c:v>45132</c:v>
                </c:pt>
                <c:pt idx="1148">
                  <c:v>45133</c:v>
                </c:pt>
                <c:pt idx="1149">
                  <c:v>45134</c:v>
                </c:pt>
                <c:pt idx="1150">
                  <c:v>45135</c:v>
                </c:pt>
                <c:pt idx="1151">
                  <c:v>45138</c:v>
                </c:pt>
                <c:pt idx="1152">
                  <c:v>45139</c:v>
                </c:pt>
                <c:pt idx="1153">
                  <c:v>45140</c:v>
                </c:pt>
                <c:pt idx="1154">
                  <c:v>45141</c:v>
                </c:pt>
                <c:pt idx="1155">
                  <c:v>45142</c:v>
                </c:pt>
                <c:pt idx="1156">
                  <c:v>45145</c:v>
                </c:pt>
                <c:pt idx="1157">
                  <c:v>45146</c:v>
                </c:pt>
                <c:pt idx="1158">
                  <c:v>45147</c:v>
                </c:pt>
                <c:pt idx="1159">
                  <c:v>45148</c:v>
                </c:pt>
                <c:pt idx="1160">
                  <c:v>45149</c:v>
                </c:pt>
                <c:pt idx="1161">
                  <c:v>45152</c:v>
                </c:pt>
                <c:pt idx="1162">
                  <c:v>45153</c:v>
                </c:pt>
                <c:pt idx="1163">
                  <c:v>45154</c:v>
                </c:pt>
                <c:pt idx="1164">
                  <c:v>45155</c:v>
                </c:pt>
                <c:pt idx="1165">
                  <c:v>45156</c:v>
                </c:pt>
                <c:pt idx="1166">
                  <c:v>45159</c:v>
                </c:pt>
                <c:pt idx="1167">
                  <c:v>45160</c:v>
                </c:pt>
                <c:pt idx="1168">
                  <c:v>45161</c:v>
                </c:pt>
                <c:pt idx="1169">
                  <c:v>45162</c:v>
                </c:pt>
                <c:pt idx="1170">
                  <c:v>45163</c:v>
                </c:pt>
                <c:pt idx="1171">
                  <c:v>45166</c:v>
                </c:pt>
                <c:pt idx="1172">
                  <c:v>45167</c:v>
                </c:pt>
                <c:pt idx="1173">
                  <c:v>45168</c:v>
                </c:pt>
                <c:pt idx="1174">
                  <c:v>45169</c:v>
                </c:pt>
                <c:pt idx="1175">
                  <c:v>45170</c:v>
                </c:pt>
                <c:pt idx="1176">
                  <c:v>45174</c:v>
                </c:pt>
                <c:pt idx="1177">
                  <c:v>45175</c:v>
                </c:pt>
                <c:pt idx="1178">
                  <c:v>45176</c:v>
                </c:pt>
                <c:pt idx="1179">
                  <c:v>45177</c:v>
                </c:pt>
                <c:pt idx="1180">
                  <c:v>45180</c:v>
                </c:pt>
                <c:pt idx="1181">
                  <c:v>45181</c:v>
                </c:pt>
                <c:pt idx="1182">
                  <c:v>45182</c:v>
                </c:pt>
                <c:pt idx="1183">
                  <c:v>45183</c:v>
                </c:pt>
                <c:pt idx="1184">
                  <c:v>45184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45194</c:v>
                </c:pt>
                <c:pt idx="1191">
                  <c:v>45195</c:v>
                </c:pt>
                <c:pt idx="1192">
                  <c:v>45196</c:v>
                </c:pt>
                <c:pt idx="1193">
                  <c:v>45197</c:v>
                </c:pt>
                <c:pt idx="1194">
                  <c:v>45198</c:v>
                </c:pt>
                <c:pt idx="1195">
                  <c:v>45201</c:v>
                </c:pt>
                <c:pt idx="1196">
                  <c:v>45202</c:v>
                </c:pt>
                <c:pt idx="1197">
                  <c:v>45203</c:v>
                </c:pt>
                <c:pt idx="1198">
                  <c:v>45204</c:v>
                </c:pt>
                <c:pt idx="1199">
                  <c:v>45205</c:v>
                </c:pt>
                <c:pt idx="1200">
                  <c:v>45208</c:v>
                </c:pt>
                <c:pt idx="1201">
                  <c:v>45209</c:v>
                </c:pt>
                <c:pt idx="1202">
                  <c:v>45210</c:v>
                </c:pt>
                <c:pt idx="1203">
                  <c:v>45211</c:v>
                </c:pt>
                <c:pt idx="1204">
                  <c:v>45212</c:v>
                </c:pt>
                <c:pt idx="1205">
                  <c:v>45215</c:v>
                </c:pt>
                <c:pt idx="1206">
                  <c:v>45216</c:v>
                </c:pt>
                <c:pt idx="1207">
                  <c:v>45217</c:v>
                </c:pt>
                <c:pt idx="1208">
                  <c:v>45218</c:v>
                </c:pt>
                <c:pt idx="1209">
                  <c:v>45219</c:v>
                </c:pt>
                <c:pt idx="1210">
                  <c:v>45222</c:v>
                </c:pt>
                <c:pt idx="1211">
                  <c:v>45223</c:v>
                </c:pt>
                <c:pt idx="1212">
                  <c:v>45224</c:v>
                </c:pt>
                <c:pt idx="1213">
                  <c:v>45225</c:v>
                </c:pt>
                <c:pt idx="1214">
                  <c:v>45226</c:v>
                </c:pt>
                <c:pt idx="1215">
                  <c:v>45229</c:v>
                </c:pt>
                <c:pt idx="1216">
                  <c:v>45230</c:v>
                </c:pt>
                <c:pt idx="1217">
                  <c:v>45231</c:v>
                </c:pt>
                <c:pt idx="1218">
                  <c:v>45232</c:v>
                </c:pt>
                <c:pt idx="1219">
                  <c:v>45233</c:v>
                </c:pt>
                <c:pt idx="1220">
                  <c:v>45236</c:v>
                </c:pt>
                <c:pt idx="1221">
                  <c:v>45237</c:v>
                </c:pt>
                <c:pt idx="1222">
                  <c:v>45238</c:v>
                </c:pt>
                <c:pt idx="1223">
                  <c:v>45239</c:v>
                </c:pt>
                <c:pt idx="1224">
                  <c:v>45240</c:v>
                </c:pt>
                <c:pt idx="1225">
                  <c:v>45243</c:v>
                </c:pt>
                <c:pt idx="1226">
                  <c:v>45244</c:v>
                </c:pt>
                <c:pt idx="1227">
                  <c:v>45245</c:v>
                </c:pt>
                <c:pt idx="1228">
                  <c:v>45246</c:v>
                </c:pt>
                <c:pt idx="1229">
                  <c:v>45247</c:v>
                </c:pt>
                <c:pt idx="1230">
                  <c:v>45250</c:v>
                </c:pt>
                <c:pt idx="1231">
                  <c:v>45251</c:v>
                </c:pt>
                <c:pt idx="1232">
                  <c:v>45252</c:v>
                </c:pt>
                <c:pt idx="1233">
                  <c:v>45254</c:v>
                </c:pt>
                <c:pt idx="1234">
                  <c:v>45257</c:v>
                </c:pt>
                <c:pt idx="1235">
                  <c:v>45258</c:v>
                </c:pt>
                <c:pt idx="1236">
                  <c:v>45259</c:v>
                </c:pt>
                <c:pt idx="1237">
                  <c:v>45260</c:v>
                </c:pt>
                <c:pt idx="1238">
                  <c:v>45261</c:v>
                </c:pt>
                <c:pt idx="1239">
                  <c:v>45264</c:v>
                </c:pt>
                <c:pt idx="1240">
                  <c:v>45265</c:v>
                </c:pt>
                <c:pt idx="1241">
                  <c:v>45266</c:v>
                </c:pt>
                <c:pt idx="1242">
                  <c:v>45267</c:v>
                </c:pt>
                <c:pt idx="1243">
                  <c:v>45268</c:v>
                </c:pt>
                <c:pt idx="1244">
                  <c:v>45271</c:v>
                </c:pt>
                <c:pt idx="1245">
                  <c:v>45272</c:v>
                </c:pt>
                <c:pt idx="1246">
                  <c:v>45273</c:v>
                </c:pt>
                <c:pt idx="1247">
                  <c:v>45274</c:v>
                </c:pt>
                <c:pt idx="1248">
                  <c:v>45275</c:v>
                </c:pt>
                <c:pt idx="1249">
                  <c:v>45278</c:v>
                </c:pt>
                <c:pt idx="1250">
                  <c:v>45279</c:v>
                </c:pt>
                <c:pt idx="1251">
                  <c:v>45280</c:v>
                </c:pt>
                <c:pt idx="1252">
                  <c:v>45281</c:v>
                </c:pt>
                <c:pt idx="1253">
                  <c:v>45282</c:v>
                </c:pt>
                <c:pt idx="1254">
                  <c:v>45286</c:v>
                </c:pt>
                <c:pt idx="1255">
                  <c:v>45287</c:v>
                </c:pt>
                <c:pt idx="1256">
                  <c:v>45288</c:v>
                </c:pt>
                <c:pt idx="1257">
                  <c:v>45289</c:v>
                </c:pt>
                <c:pt idx="1258">
                  <c:v>45293</c:v>
                </c:pt>
                <c:pt idx="1259">
                  <c:v>45294</c:v>
                </c:pt>
                <c:pt idx="1260">
                  <c:v>45295</c:v>
                </c:pt>
                <c:pt idx="1261">
                  <c:v>45296</c:v>
                </c:pt>
                <c:pt idx="1262">
                  <c:v>45299</c:v>
                </c:pt>
                <c:pt idx="1263">
                  <c:v>45300</c:v>
                </c:pt>
                <c:pt idx="1264">
                  <c:v>45301</c:v>
                </c:pt>
                <c:pt idx="1265">
                  <c:v>45302</c:v>
                </c:pt>
                <c:pt idx="1266">
                  <c:v>45303</c:v>
                </c:pt>
                <c:pt idx="1267">
                  <c:v>45307</c:v>
                </c:pt>
                <c:pt idx="1268">
                  <c:v>45308</c:v>
                </c:pt>
                <c:pt idx="1269">
                  <c:v>45309</c:v>
                </c:pt>
                <c:pt idx="1270">
                  <c:v>45310</c:v>
                </c:pt>
                <c:pt idx="1271">
                  <c:v>45313</c:v>
                </c:pt>
                <c:pt idx="1272">
                  <c:v>45314</c:v>
                </c:pt>
                <c:pt idx="1273">
                  <c:v>45315</c:v>
                </c:pt>
                <c:pt idx="1274">
                  <c:v>45316</c:v>
                </c:pt>
                <c:pt idx="1275">
                  <c:v>45317</c:v>
                </c:pt>
                <c:pt idx="1276">
                  <c:v>45320</c:v>
                </c:pt>
                <c:pt idx="1277">
                  <c:v>45321</c:v>
                </c:pt>
                <c:pt idx="1278">
                  <c:v>45322</c:v>
                </c:pt>
                <c:pt idx="1279">
                  <c:v>45323</c:v>
                </c:pt>
                <c:pt idx="1280">
                  <c:v>45324</c:v>
                </c:pt>
                <c:pt idx="1281">
                  <c:v>45327</c:v>
                </c:pt>
                <c:pt idx="1282">
                  <c:v>45328</c:v>
                </c:pt>
                <c:pt idx="1283">
                  <c:v>45329</c:v>
                </c:pt>
                <c:pt idx="1284">
                  <c:v>45330</c:v>
                </c:pt>
                <c:pt idx="1285">
                  <c:v>45331</c:v>
                </c:pt>
                <c:pt idx="1286">
                  <c:v>45334</c:v>
                </c:pt>
                <c:pt idx="1287">
                  <c:v>45335</c:v>
                </c:pt>
                <c:pt idx="1288">
                  <c:v>45336</c:v>
                </c:pt>
                <c:pt idx="1289">
                  <c:v>45337</c:v>
                </c:pt>
                <c:pt idx="1290">
                  <c:v>45338</c:v>
                </c:pt>
                <c:pt idx="1291">
                  <c:v>45342</c:v>
                </c:pt>
                <c:pt idx="1292">
                  <c:v>45343</c:v>
                </c:pt>
                <c:pt idx="1293">
                  <c:v>45344</c:v>
                </c:pt>
                <c:pt idx="1294">
                  <c:v>45345</c:v>
                </c:pt>
                <c:pt idx="1295">
                  <c:v>45348</c:v>
                </c:pt>
                <c:pt idx="1296">
                  <c:v>45349</c:v>
                </c:pt>
                <c:pt idx="1297">
                  <c:v>45350</c:v>
                </c:pt>
                <c:pt idx="1298">
                  <c:v>45351</c:v>
                </c:pt>
                <c:pt idx="1299">
                  <c:v>45352</c:v>
                </c:pt>
                <c:pt idx="1300">
                  <c:v>45355</c:v>
                </c:pt>
                <c:pt idx="1301">
                  <c:v>45356</c:v>
                </c:pt>
                <c:pt idx="1302">
                  <c:v>45357</c:v>
                </c:pt>
                <c:pt idx="1303">
                  <c:v>45358</c:v>
                </c:pt>
                <c:pt idx="1304">
                  <c:v>45359</c:v>
                </c:pt>
                <c:pt idx="1305">
                  <c:v>45362</c:v>
                </c:pt>
                <c:pt idx="1306">
                  <c:v>45363</c:v>
                </c:pt>
                <c:pt idx="1307">
                  <c:v>45364</c:v>
                </c:pt>
                <c:pt idx="1308">
                  <c:v>45365</c:v>
                </c:pt>
                <c:pt idx="1309">
                  <c:v>45366</c:v>
                </c:pt>
                <c:pt idx="1310">
                  <c:v>45369</c:v>
                </c:pt>
                <c:pt idx="1311">
                  <c:v>45370</c:v>
                </c:pt>
                <c:pt idx="1312">
                  <c:v>45371</c:v>
                </c:pt>
                <c:pt idx="1313">
                  <c:v>45372</c:v>
                </c:pt>
                <c:pt idx="1314">
                  <c:v>45373</c:v>
                </c:pt>
                <c:pt idx="1315">
                  <c:v>45376</c:v>
                </c:pt>
                <c:pt idx="1316">
                  <c:v>45377</c:v>
                </c:pt>
                <c:pt idx="1317">
                  <c:v>45378</c:v>
                </c:pt>
                <c:pt idx="1318">
                  <c:v>45379</c:v>
                </c:pt>
                <c:pt idx="1319">
                  <c:v>45383</c:v>
                </c:pt>
                <c:pt idx="1320">
                  <c:v>45384</c:v>
                </c:pt>
                <c:pt idx="1321">
                  <c:v>45385</c:v>
                </c:pt>
                <c:pt idx="1322">
                  <c:v>45386</c:v>
                </c:pt>
                <c:pt idx="1323">
                  <c:v>45387</c:v>
                </c:pt>
                <c:pt idx="1324">
                  <c:v>45390</c:v>
                </c:pt>
                <c:pt idx="1325">
                  <c:v>45391</c:v>
                </c:pt>
                <c:pt idx="1326">
                  <c:v>45392</c:v>
                </c:pt>
                <c:pt idx="1327">
                  <c:v>45393</c:v>
                </c:pt>
                <c:pt idx="1328">
                  <c:v>45394</c:v>
                </c:pt>
                <c:pt idx="1329">
                  <c:v>45397</c:v>
                </c:pt>
                <c:pt idx="1330">
                  <c:v>45398</c:v>
                </c:pt>
                <c:pt idx="1331">
                  <c:v>45399</c:v>
                </c:pt>
                <c:pt idx="1332">
                  <c:v>45400</c:v>
                </c:pt>
                <c:pt idx="1333">
                  <c:v>45401</c:v>
                </c:pt>
                <c:pt idx="1334">
                  <c:v>45404</c:v>
                </c:pt>
                <c:pt idx="1335">
                  <c:v>45405</c:v>
                </c:pt>
                <c:pt idx="1336">
                  <c:v>45406</c:v>
                </c:pt>
                <c:pt idx="1337">
                  <c:v>45407</c:v>
                </c:pt>
                <c:pt idx="1338">
                  <c:v>45408</c:v>
                </c:pt>
                <c:pt idx="1339">
                  <c:v>45411</c:v>
                </c:pt>
                <c:pt idx="1340">
                  <c:v>45412</c:v>
                </c:pt>
                <c:pt idx="1341">
                  <c:v>45413</c:v>
                </c:pt>
                <c:pt idx="1342">
                  <c:v>45414</c:v>
                </c:pt>
                <c:pt idx="1343">
                  <c:v>45415</c:v>
                </c:pt>
                <c:pt idx="1344">
                  <c:v>45418</c:v>
                </c:pt>
                <c:pt idx="1345">
                  <c:v>45419</c:v>
                </c:pt>
                <c:pt idx="1346">
                  <c:v>45420</c:v>
                </c:pt>
                <c:pt idx="1347">
                  <c:v>45421</c:v>
                </c:pt>
                <c:pt idx="1348">
                  <c:v>45422</c:v>
                </c:pt>
                <c:pt idx="1349">
                  <c:v>45425</c:v>
                </c:pt>
                <c:pt idx="1350">
                  <c:v>45426</c:v>
                </c:pt>
                <c:pt idx="1351">
                  <c:v>45427</c:v>
                </c:pt>
                <c:pt idx="1352">
                  <c:v>45428</c:v>
                </c:pt>
                <c:pt idx="1353">
                  <c:v>45429</c:v>
                </c:pt>
                <c:pt idx="1354">
                  <c:v>45432</c:v>
                </c:pt>
                <c:pt idx="1355">
                  <c:v>45433</c:v>
                </c:pt>
                <c:pt idx="1356">
                  <c:v>45434</c:v>
                </c:pt>
                <c:pt idx="1357">
                  <c:v>45435</c:v>
                </c:pt>
                <c:pt idx="1358">
                  <c:v>45436</c:v>
                </c:pt>
                <c:pt idx="1359">
                  <c:v>45440</c:v>
                </c:pt>
                <c:pt idx="1360">
                  <c:v>45441</c:v>
                </c:pt>
                <c:pt idx="1361">
                  <c:v>45442</c:v>
                </c:pt>
                <c:pt idx="1362">
                  <c:v>45443</c:v>
                </c:pt>
                <c:pt idx="1363">
                  <c:v>45446</c:v>
                </c:pt>
                <c:pt idx="1364">
                  <c:v>45447</c:v>
                </c:pt>
                <c:pt idx="1365">
                  <c:v>45448</c:v>
                </c:pt>
                <c:pt idx="1366">
                  <c:v>45449</c:v>
                </c:pt>
                <c:pt idx="1367">
                  <c:v>45450</c:v>
                </c:pt>
                <c:pt idx="1368">
                  <c:v>45453</c:v>
                </c:pt>
                <c:pt idx="1369">
                  <c:v>45454</c:v>
                </c:pt>
                <c:pt idx="1370">
                  <c:v>45455</c:v>
                </c:pt>
                <c:pt idx="1371">
                  <c:v>45456</c:v>
                </c:pt>
                <c:pt idx="1372">
                  <c:v>45457</c:v>
                </c:pt>
                <c:pt idx="1373">
                  <c:v>45460</c:v>
                </c:pt>
                <c:pt idx="1374">
                  <c:v>45461</c:v>
                </c:pt>
                <c:pt idx="1375">
                  <c:v>45463</c:v>
                </c:pt>
                <c:pt idx="1376">
                  <c:v>45464</c:v>
                </c:pt>
                <c:pt idx="1377">
                  <c:v>45467</c:v>
                </c:pt>
                <c:pt idx="1378">
                  <c:v>45468</c:v>
                </c:pt>
                <c:pt idx="1379">
                  <c:v>45469</c:v>
                </c:pt>
                <c:pt idx="1380">
                  <c:v>45470</c:v>
                </c:pt>
                <c:pt idx="1381">
                  <c:v>45471</c:v>
                </c:pt>
                <c:pt idx="1382">
                  <c:v>45474</c:v>
                </c:pt>
                <c:pt idx="1383">
                  <c:v>45475</c:v>
                </c:pt>
                <c:pt idx="1384">
                  <c:v>45476</c:v>
                </c:pt>
                <c:pt idx="1385">
                  <c:v>45478</c:v>
                </c:pt>
                <c:pt idx="1386">
                  <c:v>45481</c:v>
                </c:pt>
                <c:pt idx="1387">
                  <c:v>45482</c:v>
                </c:pt>
                <c:pt idx="1388">
                  <c:v>45483</c:v>
                </c:pt>
                <c:pt idx="1389">
                  <c:v>45484</c:v>
                </c:pt>
                <c:pt idx="1390">
                  <c:v>45485</c:v>
                </c:pt>
                <c:pt idx="1391">
                  <c:v>45488</c:v>
                </c:pt>
                <c:pt idx="1392">
                  <c:v>45489</c:v>
                </c:pt>
                <c:pt idx="1393">
                  <c:v>45490</c:v>
                </c:pt>
                <c:pt idx="1394">
                  <c:v>45491</c:v>
                </c:pt>
                <c:pt idx="1395">
                  <c:v>45492</c:v>
                </c:pt>
                <c:pt idx="1396">
                  <c:v>45495</c:v>
                </c:pt>
                <c:pt idx="1397">
                  <c:v>45496</c:v>
                </c:pt>
                <c:pt idx="1398">
                  <c:v>45497</c:v>
                </c:pt>
                <c:pt idx="1399">
                  <c:v>45498</c:v>
                </c:pt>
                <c:pt idx="1400">
                  <c:v>45499</c:v>
                </c:pt>
                <c:pt idx="1401">
                  <c:v>45502</c:v>
                </c:pt>
                <c:pt idx="1402">
                  <c:v>45503</c:v>
                </c:pt>
                <c:pt idx="1403">
                  <c:v>45504</c:v>
                </c:pt>
                <c:pt idx="1404">
                  <c:v>45505</c:v>
                </c:pt>
                <c:pt idx="1405">
                  <c:v>45506</c:v>
                </c:pt>
                <c:pt idx="1406">
                  <c:v>45509</c:v>
                </c:pt>
                <c:pt idx="1407">
                  <c:v>45510</c:v>
                </c:pt>
                <c:pt idx="1408">
                  <c:v>45511</c:v>
                </c:pt>
                <c:pt idx="1409">
                  <c:v>45512</c:v>
                </c:pt>
                <c:pt idx="1410">
                  <c:v>45513</c:v>
                </c:pt>
                <c:pt idx="1411">
                  <c:v>45516</c:v>
                </c:pt>
                <c:pt idx="1412">
                  <c:v>45517</c:v>
                </c:pt>
                <c:pt idx="1413">
                  <c:v>45518</c:v>
                </c:pt>
                <c:pt idx="1414">
                  <c:v>45519</c:v>
                </c:pt>
                <c:pt idx="1415">
                  <c:v>45520</c:v>
                </c:pt>
                <c:pt idx="1416">
                  <c:v>45523</c:v>
                </c:pt>
                <c:pt idx="1417">
                  <c:v>45524</c:v>
                </c:pt>
                <c:pt idx="1418">
                  <c:v>45525</c:v>
                </c:pt>
                <c:pt idx="1419">
                  <c:v>45526</c:v>
                </c:pt>
                <c:pt idx="1420">
                  <c:v>45527</c:v>
                </c:pt>
                <c:pt idx="1421">
                  <c:v>45530</c:v>
                </c:pt>
                <c:pt idx="1422">
                  <c:v>45531</c:v>
                </c:pt>
                <c:pt idx="1423">
                  <c:v>45532</c:v>
                </c:pt>
                <c:pt idx="1424">
                  <c:v>45533</c:v>
                </c:pt>
                <c:pt idx="1425">
                  <c:v>45534</c:v>
                </c:pt>
                <c:pt idx="1426">
                  <c:v>45538</c:v>
                </c:pt>
                <c:pt idx="1427">
                  <c:v>45539</c:v>
                </c:pt>
                <c:pt idx="1428">
                  <c:v>45540</c:v>
                </c:pt>
                <c:pt idx="1429">
                  <c:v>45541</c:v>
                </c:pt>
                <c:pt idx="1430">
                  <c:v>45544</c:v>
                </c:pt>
                <c:pt idx="1431">
                  <c:v>45545</c:v>
                </c:pt>
                <c:pt idx="1432">
                  <c:v>45546</c:v>
                </c:pt>
                <c:pt idx="1433">
                  <c:v>45547</c:v>
                </c:pt>
                <c:pt idx="1434">
                  <c:v>45548</c:v>
                </c:pt>
                <c:pt idx="1435">
                  <c:v>45551</c:v>
                </c:pt>
                <c:pt idx="1436">
                  <c:v>45552</c:v>
                </c:pt>
                <c:pt idx="1437">
                  <c:v>45553</c:v>
                </c:pt>
                <c:pt idx="1438">
                  <c:v>45554</c:v>
                </c:pt>
                <c:pt idx="1439">
                  <c:v>45555</c:v>
                </c:pt>
                <c:pt idx="1440">
                  <c:v>45558</c:v>
                </c:pt>
                <c:pt idx="1441">
                  <c:v>45559</c:v>
                </c:pt>
                <c:pt idx="1442">
                  <c:v>45560</c:v>
                </c:pt>
                <c:pt idx="1443">
                  <c:v>45561</c:v>
                </c:pt>
                <c:pt idx="1444">
                  <c:v>45562</c:v>
                </c:pt>
                <c:pt idx="1445">
                  <c:v>45565</c:v>
                </c:pt>
                <c:pt idx="1446">
                  <c:v>45566</c:v>
                </c:pt>
                <c:pt idx="1447">
                  <c:v>45567</c:v>
                </c:pt>
                <c:pt idx="1448">
                  <c:v>45568</c:v>
                </c:pt>
                <c:pt idx="1449">
                  <c:v>45569</c:v>
                </c:pt>
                <c:pt idx="1450">
                  <c:v>45572</c:v>
                </c:pt>
                <c:pt idx="1451">
                  <c:v>45573</c:v>
                </c:pt>
                <c:pt idx="1452">
                  <c:v>45574</c:v>
                </c:pt>
                <c:pt idx="1453">
                  <c:v>45575</c:v>
                </c:pt>
                <c:pt idx="1454">
                  <c:v>45576</c:v>
                </c:pt>
                <c:pt idx="1455">
                  <c:v>45579</c:v>
                </c:pt>
                <c:pt idx="1456">
                  <c:v>45580</c:v>
                </c:pt>
                <c:pt idx="1457">
                  <c:v>45581</c:v>
                </c:pt>
                <c:pt idx="1458">
                  <c:v>45582</c:v>
                </c:pt>
                <c:pt idx="1459">
                  <c:v>45583</c:v>
                </c:pt>
                <c:pt idx="1460">
                  <c:v>45586</c:v>
                </c:pt>
                <c:pt idx="1461">
                  <c:v>45587</c:v>
                </c:pt>
                <c:pt idx="1462">
                  <c:v>45588</c:v>
                </c:pt>
                <c:pt idx="1463">
                  <c:v>45589</c:v>
                </c:pt>
                <c:pt idx="1464">
                  <c:v>45590</c:v>
                </c:pt>
                <c:pt idx="1465">
                  <c:v>45593</c:v>
                </c:pt>
                <c:pt idx="1466">
                  <c:v>45594</c:v>
                </c:pt>
                <c:pt idx="1467">
                  <c:v>45595</c:v>
                </c:pt>
                <c:pt idx="1468">
                  <c:v>45596</c:v>
                </c:pt>
              </c:numCache>
            </c:numRef>
          </c:cat>
          <c:val>
            <c:numRef>
              <c:f>'Simple Moving Average '!$B$2:$B$1470</c:f>
              <c:numCache>
                <c:formatCode>General</c:formatCode>
                <c:ptCount val="1469"/>
                <c:pt idx="0">
                  <c:v>55.561599999999999</c:v>
                </c:pt>
                <c:pt idx="1">
                  <c:v>53.926299999999998</c:v>
                </c:pt>
                <c:pt idx="2">
                  <c:v>55.779600000000002</c:v>
                </c:pt>
                <c:pt idx="3">
                  <c:v>56.8309</c:v>
                </c:pt>
                <c:pt idx="4">
                  <c:v>58.100200000000001</c:v>
                </c:pt>
                <c:pt idx="5">
                  <c:v>58.224800000000002</c:v>
                </c:pt>
                <c:pt idx="6">
                  <c:v>57.344900000000003</c:v>
                </c:pt>
                <c:pt idx="7">
                  <c:v>55.647300000000001</c:v>
                </c:pt>
                <c:pt idx="8">
                  <c:v>55.779600000000002</c:v>
                </c:pt>
                <c:pt idx="9">
                  <c:v>56.1145</c:v>
                </c:pt>
                <c:pt idx="10">
                  <c:v>56.005499999999998</c:v>
                </c:pt>
                <c:pt idx="11">
                  <c:v>57.048999999999999</c:v>
                </c:pt>
                <c:pt idx="12">
                  <c:v>64.119699999999995</c:v>
                </c:pt>
                <c:pt idx="13">
                  <c:v>63.675800000000002</c:v>
                </c:pt>
                <c:pt idx="14">
                  <c:v>64.548000000000002</c:v>
                </c:pt>
                <c:pt idx="15">
                  <c:v>64.898399999999995</c:v>
                </c:pt>
                <c:pt idx="16">
                  <c:v>65.022999999999996</c:v>
                </c:pt>
                <c:pt idx="17">
                  <c:v>65.178799999999995</c:v>
                </c:pt>
                <c:pt idx="18">
                  <c:v>65.474699999999999</c:v>
                </c:pt>
                <c:pt idx="19">
                  <c:v>65.8874</c:v>
                </c:pt>
                <c:pt idx="20">
                  <c:v>65.544799999999995</c:v>
                </c:pt>
                <c:pt idx="21">
                  <c:v>65.591499999999996</c:v>
                </c:pt>
                <c:pt idx="22">
                  <c:v>66.237799999999993</c:v>
                </c:pt>
                <c:pt idx="23">
                  <c:v>66.767399999999995</c:v>
                </c:pt>
                <c:pt idx="24">
                  <c:v>67.335800000000006</c:v>
                </c:pt>
                <c:pt idx="25">
                  <c:v>67.001000000000005</c:v>
                </c:pt>
                <c:pt idx="26">
                  <c:v>66.798500000000004</c:v>
                </c:pt>
                <c:pt idx="27">
                  <c:v>66.572699999999998</c:v>
                </c:pt>
                <c:pt idx="28">
                  <c:v>67.468199999999996</c:v>
                </c:pt>
                <c:pt idx="29">
                  <c:v>67.343599999999995</c:v>
                </c:pt>
                <c:pt idx="30">
                  <c:v>66.9465</c:v>
                </c:pt>
                <c:pt idx="31">
                  <c:v>67.670699999999997</c:v>
                </c:pt>
                <c:pt idx="32">
                  <c:v>67.538300000000007</c:v>
                </c:pt>
                <c:pt idx="33">
                  <c:v>67.257999999999996</c:v>
                </c:pt>
                <c:pt idx="34">
                  <c:v>66.814099999999996</c:v>
                </c:pt>
                <c:pt idx="35">
                  <c:v>67.359200000000001</c:v>
                </c:pt>
                <c:pt idx="36">
                  <c:v>67.725200000000001</c:v>
                </c:pt>
                <c:pt idx="37">
                  <c:v>68.005499999999998</c:v>
                </c:pt>
                <c:pt idx="38">
                  <c:v>68.316999999999993</c:v>
                </c:pt>
                <c:pt idx="39">
                  <c:v>68.028899999999993</c:v>
                </c:pt>
                <c:pt idx="40">
                  <c:v>67.9666</c:v>
                </c:pt>
                <c:pt idx="41">
                  <c:v>66.853099999999998</c:v>
                </c:pt>
                <c:pt idx="42">
                  <c:v>66.588300000000004</c:v>
                </c:pt>
                <c:pt idx="43">
                  <c:v>66.502600000000001</c:v>
                </c:pt>
                <c:pt idx="44">
                  <c:v>66.588800000000006</c:v>
                </c:pt>
                <c:pt idx="45">
                  <c:v>65.969899999999996</c:v>
                </c:pt>
                <c:pt idx="46">
                  <c:v>66.6828</c:v>
                </c:pt>
                <c:pt idx="47">
                  <c:v>66.416399999999996</c:v>
                </c:pt>
                <c:pt idx="48">
                  <c:v>66.628</c:v>
                </c:pt>
                <c:pt idx="49">
                  <c:v>66.541799999999995</c:v>
                </c:pt>
                <c:pt idx="50">
                  <c:v>66.416399999999996</c:v>
                </c:pt>
                <c:pt idx="51">
                  <c:v>67.419200000000004</c:v>
                </c:pt>
                <c:pt idx="52">
                  <c:v>67.771699999999996</c:v>
                </c:pt>
                <c:pt idx="53">
                  <c:v>66.5261</c:v>
                </c:pt>
                <c:pt idx="54">
                  <c:v>67.246799999999993</c:v>
                </c:pt>
                <c:pt idx="55">
                  <c:v>65.585999999999999</c:v>
                </c:pt>
                <c:pt idx="56">
                  <c:v>66.204899999999995</c:v>
                </c:pt>
                <c:pt idx="57">
                  <c:v>66.596599999999995</c:v>
                </c:pt>
                <c:pt idx="58">
                  <c:v>66.839500000000001</c:v>
                </c:pt>
                <c:pt idx="59">
                  <c:v>68.280900000000003</c:v>
                </c:pt>
                <c:pt idx="60">
                  <c:v>68.085099999999997</c:v>
                </c:pt>
                <c:pt idx="61">
                  <c:v>68.414100000000005</c:v>
                </c:pt>
                <c:pt idx="62">
                  <c:v>67.991100000000003</c:v>
                </c:pt>
                <c:pt idx="63">
                  <c:v>68.508099999999999</c:v>
                </c:pt>
                <c:pt idx="64">
                  <c:v>70.153199999999998</c:v>
                </c:pt>
                <c:pt idx="65">
                  <c:v>69.855500000000006</c:v>
                </c:pt>
                <c:pt idx="66">
                  <c:v>70.372600000000006</c:v>
                </c:pt>
                <c:pt idx="67">
                  <c:v>69.479500000000002</c:v>
                </c:pt>
                <c:pt idx="68">
                  <c:v>69.996600000000001</c:v>
                </c:pt>
                <c:pt idx="69">
                  <c:v>69.957400000000007</c:v>
                </c:pt>
                <c:pt idx="70">
                  <c:v>71.061999999999998</c:v>
                </c:pt>
                <c:pt idx="71">
                  <c:v>71.445800000000006</c:v>
                </c:pt>
                <c:pt idx="72">
                  <c:v>73.1066</c:v>
                </c:pt>
                <c:pt idx="73">
                  <c:v>74.814499999999995</c:v>
                </c:pt>
                <c:pt idx="74">
                  <c:v>74.8536</c:v>
                </c:pt>
                <c:pt idx="75">
                  <c:v>74.305300000000003</c:v>
                </c:pt>
                <c:pt idx="76">
                  <c:v>74.101600000000005</c:v>
                </c:pt>
                <c:pt idx="77">
                  <c:v>74.211299999999994</c:v>
                </c:pt>
                <c:pt idx="78">
                  <c:v>73.647199999999998</c:v>
                </c:pt>
                <c:pt idx="79">
                  <c:v>74.046700000000001</c:v>
                </c:pt>
                <c:pt idx="80">
                  <c:v>74.023200000000003</c:v>
                </c:pt>
                <c:pt idx="81">
                  <c:v>73.960599999999999</c:v>
                </c:pt>
                <c:pt idx="82">
                  <c:v>72.863799999999998</c:v>
                </c:pt>
                <c:pt idx="83">
                  <c:v>73.553200000000004</c:v>
                </c:pt>
                <c:pt idx="84">
                  <c:v>74.712599999999995</c:v>
                </c:pt>
                <c:pt idx="85">
                  <c:v>73.529700000000005</c:v>
                </c:pt>
                <c:pt idx="86">
                  <c:v>73.357299999999995</c:v>
                </c:pt>
                <c:pt idx="87">
                  <c:v>73.42</c:v>
                </c:pt>
                <c:pt idx="88">
                  <c:v>73.670699999999997</c:v>
                </c:pt>
                <c:pt idx="89">
                  <c:v>72.785499999999999</c:v>
                </c:pt>
                <c:pt idx="90">
                  <c:v>70.599800000000002</c:v>
                </c:pt>
                <c:pt idx="91">
                  <c:v>70.78</c:v>
                </c:pt>
                <c:pt idx="92">
                  <c:v>71.054100000000005</c:v>
                </c:pt>
                <c:pt idx="93">
                  <c:v>71.524199999999993</c:v>
                </c:pt>
                <c:pt idx="94">
                  <c:v>71.132499999999993</c:v>
                </c:pt>
                <c:pt idx="95">
                  <c:v>70.983599999999996</c:v>
                </c:pt>
                <c:pt idx="96">
                  <c:v>72.150899999999993</c:v>
                </c:pt>
                <c:pt idx="97">
                  <c:v>70.764300000000006</c:v>
                </c:pt>
                <c:pt idx="98">
                  <c:v>69.9602</c:v>
                </c:pt>
                <c:pt idx="99">
                  <c:v>69.918599999999998</c:v>
                </c:pt>
                <c:pt idx="100">
                  <c:v>68.845399999999998</c:v>
                </c:pt>
                <c:pt idx="101">
                  <c:v>68.412700000000001</c:v>
                </c:pt>
                <c:pt idx="102">
                  <c:v>68.828699999999998</c:v>
                </c:pt>
                <c:pt idx="103">
                  <c:v>68.121600000000001</c:v>
                </c:pt>
                <c:pt idx="104">
                  <c:v>69.020099999999999</c:v>
                </c:pt>
                <c:pt idx="105">
                  <c:v>70.8005</c:v>
                </c:pt>
                <c:pt idx="106">
                  <c:v>71.332899999999995</c:v>
                </c:pt>
                <c:pt idx="107">
                  <c:v>70.268000000000001</c:v>
                </c:pt>
                <c:pt idx="108">
                  <c:v>70.904200000000003</c:v>
                </c:pt>
                <c:pt idx="109">
                  <c:v>71.724400000000003</c:v>
                </c:pt>
                <c:pt idx="110">
                  <c:v>71.548699999999997</c:v>
                </c:pt>
                <c:pt idx="111">
                  <c:v>70.954400000000007</c:v>
                </c:pt>
                <c:pt idx="112">
                  <c:v>72.678600000000003</c:v>
                </c:pt>
                <c:pt idx="113">
                  <c:v>73.038600000000002</c:v>
                </c:pt>
                <c:pt idx="114">
                  <c:v>72.971599999999995</c:v>
                </c:pt>
                <c:pt idx="115">
                  <c:v>73.909099999999995</c:v>
                </c:pt>
                <c:pt idx="116">
                  <c:v>73.950900000000004</c:v>
                </c:pt>
                <c:pt idx="117">
                  <c:v>74.168499999999995</c:v>
                </c:pt>
                <c:pt idx="118">
                  <c:v>73.967699999999994</c:v>
                </c:pt>
                <c:pt idx="119">
                  <c:v>73.532399999999996</c:v>
                </c:pt>
                <c:pt idx="120">
                  <c:v>71.490099999999998</c:v>
                </c:pt>
                <c:pt idx="121">
                  <c:v>71.732799999999997</c:v>
                </c:pt>
                <c:pt idx="122">
                  <c:v>72.569800000000001</c:v>
                </c:pt>
                <c:pt idx="123">
                  <c:v>73.113900000000001</c:v>
                </c:pt>
                <c:pt idx="124">
                  <c:v>73.934200000000004</c:v>
                </c:pt>
                <c:pt idx="125">
                  <c:v>72.586600000000004</c:v>
                </c:pt>
                <c:pt idx="126">
                  <c:v>73.607699999999994</c:v>
                </c:pt>
                <c:pt idx="127">
                  <c:v>73.498900000000006</c:v>
                </c:pt>
                <c:pt idx="128">
                  <c:v>73.959299999999999</c:v>
                </c:pt>
                <c:pt idx="129">
                  <c:v>72.620099999999994</c:v>
                </c:pt>
                <c:pt idx="130">
                  <c:v>72.686999999999998</c:v>
                </c:pt>
                <c:pt idx="131">
                  <c:v>73.549199999999999</c:v>
                </c:pt>
                <c:pt idx="132">
                  <c:v>74.394499999999994</c:v>
                </c:pt>
                <c:pt idx="133">
                  <c:v>74.026300000000006</c:v>
                </c:pt>
                <c:pt idx="134">
                  <c:v>73.917400000000001</c:v>
                </c:pt>
                <c:pt idx="135">
                  <c:v>72.352199999999996</c:v>
                </c:pt>
                <c:pt idx="136">
                  <c:v>72.954899999999995</c:v>
                </c:pt>
                <c:pt idx="137">
                  <c:v>73.105500000000006</c:v>
                </c:pt>
                <c:pt idx="138">
                  <c:v>72.686999999999998</c:v>
                </c:pt>
                <c:pt idx="139">
                  <c:v>73.884</c:v>
                </c:pt>
                <c:pt idx="140">
                  <c:v>74.771199999999993</c:v>
                </c:pt>
                <c:pt idx="141">
                  <c:v>74.779600000000002</c:v>
                </c:pt>
                <c:pt idx="142">
                  <c:v>74.168499999999995</c:v>
                </c:pt>
                <c:pt idx="143">
                  <c:v>73.934200000000004</c:v>
                </c:pt>
                <c:pt idx="144">
                  <c:v>73.791899999999998</c:v>
                </c:pt>
                <c:pt idx="145">
                  <c:v>73.147400000000005</c:v>
                </c:pt>
                <c:pt idx="146">
                  <c:v>69.782600000000002</c:v>
                </c:pt>
                <c:pt idx="147">
                  <c:v>69.288700000000006</c:v>
                </c:pt>
                <c:pt idx="148">
                  <c:v>67.346800000000002</c:v>
                </c:pt>
                <c:pt idx="149">
                  <c:v>68.334500000000006</c:v>
                </c:pt>
                <c:pt idx="150">
                  <c:v>68.409800000000004</c:v>
                </c:pt>
                <c:pt idx="151">
                  <c:v>70.016999999999996</c:v>
                </c:pt>
                <c:pt idx="152">
                  <c:v>69.255200000000002</c:v>
                </c:pt>
                <c:pt idx="153">
                  <c:v>68.577200000000005</c:v>
                </c:pt>
                <c:pt idx="154">
                  <c:v>69.288700000000006</c:v>
                </c:pt>
                <c:pt idx="155">
                  <c:v>66.459599999999995</c:v>
                </c:pt>
                <c:pt idx="156">
                  <c:v>64.852500000000006</c:v>
                </c:pt>
                <c:pt idx="157">
                  <c:v>65.940600000000003</c:v>
                </c:pt>
                <c:pt idx="158">
                  <c:v>66.953400000000002</c:v>
                </c:pt>
                <c:pt idx="159">
                  <c:v>66.878100000000003</c:v>
                </c:pt>
                <c:pt idx="160">
                  <c:v>67.807199999999995</c:v>
                </c:pt>
                <c:pt idx="161">
                  <c:v>67.807199999999995</c:v>
                </c:pt>
                <c:pt idx="162">
                  <c:v>65.580699999999993</c:v>
                </c:pt>
                <c:pt idx="163">
                  <c:v>66.702299999999994</c:v>
                </c:pt>
                <c:pt idx="164">
                  <c:v>66.593500000000006</c:v>
                </c:pt>
                <c:pt idx="165">
                  <c:v>67.974599999999995</c:v>
                </c:pt>
                <c:pt idx="166">
                  <c:v>69.724000000000004</c:v>
                </c:pt>
                <c:pt idx="167">
                  <c:v>68.593999999999994</c:v>
                </c:pt>
                <c:pt idx="168">
                  <c:v>67.757000000000005</c:v>
                </c:pt>
                <c:pt idx="169">
                  <c:v>68.727900000000005</c:v>
                </c:pt>
                <c:pt idx="170">
                  <c:v>72.410799999999995</c:v>
                </c:pt>
                <c:pt idx="171">
                  <c:v>73.331500000000005</c:v>
                </c:pt>
                <c:pt idx="172">
                  <c:v>75.392300000000006</c:v>
                </c:pt>
                <c:pt idx="173">
                  <c:v>75.552199999999999</c:v>
                </c:pt>
                <c:pt idx="174">
                  <c:v>76.393299999999996</c:v>
                </c:pt>
                <c:pt idx="175">
                  <c:v>75.998000000000005</c:v>
                </c:pt>
                <c:pt idx="176">
                  <c:v>75.9559</c:v>
                </c:pt>
                <c:pt idx="177">
                  <c:v>74.374600000000001</c:v>
                </c:pt>
                <c:pt idx="178">
                  <c:v>73.953999999999994</c:v>
                </c:pt>
                <c:pt idx="179">
                  <c:v>73.676400000000001</c:v>
                </c:pt>
                <c:pt idx="180">
                  <c:v>73.230599999999995</c:v>
                </c:pt>
                <c:pt idx="181">
                  <c:v>72.061400000000006</c:v>
                </c:pt>
                <c:pt idx="182">
                  <c:v>73.684799999999996</c:v>
                </c:pt>
                <c:pt idx="183">
                  <c:v>72.709100000000007</c:v>
                </c:pt>
                <c:pt idx="184">
                  <c:v>73.196899999999999</c:v>
                </c:pt>
                <c:pt idx="185">
                  <c:v>74.080200000000005</c:v>
                </c:pt>
                <c:pt idx="186">
                  <c:v>74.6858</c:v>
                </c:pt>
                <c:pt idx="187">
                  <c:v>74.853999999999999</c:v>
                </c:pt>
                <c:pt idx="188">
                  <c:v>74.870800000000003</c:v>
                </c:pt>
                <c:pt idx="189">
                  <c:v>72.936199999999999</c:v>
                </c:pt>
                <c:pt idx="190">
                  <c:v>73.323099999999997</c:v>
                </c:pt>
                <c:pt idx="191">
                  <c:v>74.601699999999994</c:v>
                </c:pt>
                <c:pt idx="192">
                  <c:v>74.273600000000002</c:v>
                </c:pt>
                <c:pt idx="193">
                  <c:v>73.154899999999998</c:v>
                </c:pt>
                <c:pt idx="194">
                  <c:v>74.399799999999999</c:v>
                </c:pt>
                <c:pt idx="195">
                  <c:v>74.5428</c:v>
                </c:pt>
                <c:pt idx="196">
                  <c:v>76.452200000000005</c:v>
                </c:pt>
                <c:pt idx="197">
                  <c:v>76.494299999999996</c:v>
                </c:pt>
                <c:pt idx="198">
                  <c:v>76.982100000000003</c:v>
                </c:pt>
                <c:pt idx="199">
                  <c:v>76.847499999999997</c:v>
                </c:pt>
                <c:pt idx="200">
                  <c:v>76.998999999999995</c:v>
                </c:pt>
                <c:pt idx="201">
                  <c:v>77.781199999999998</c:v>
                </c:pt>
                <c:pt idx="202">
                  <c:v>78.580299999999994</c:v>
                </c:pt>
                <c:pt idx="203">
                  <c:v>78.361599999999996</c:v>
                </c:pt>
                <c:pt idx="204">
                  <c:v>76.956900000000005</c:v>
                </c:pt>
                <c:pt idx="205">
                  <c:v>76.393299999999996</c:v>
                </c:pt>
                <c:pt idx="206">
                  <c:v>70.782799999999995</c:v>
                </c:pt>
                <c:pt idx="207">
                  <c:v>70.194000000000003</c:v>
                </c:pt>
                <c:pt idx="208">
                  <c:v>68.284599999999998</c:v>
                </c:pt>
                <c:pt idx="209">
                  <c:v>69.251999999999995</c:v>
                </c:pt>
                <c:pt idx="210">
                  <c:v>69.218299999999999</c:v>
                </c:pt>
                <c:pt idx="211">
                  <c:v>69.722999999999999</c:v>
                </c:pt>
                <c:pt idx="212">
                  <c:v>71.329599999999999</c:v>
                </c:pt>
                <c:pt idx="213">
                  <c:v>72.507199999999997</c:v>
                </c:pt>
                <c:pt idx="214">
                  <c:v>72.4315</c:v>
                </c:pt>
                <c:pt idx="215">
                  <c:v>72.683899999999994</c:v>
                </c:pt>
                <c:pt idx="216">
                  <c:v>73.239000000000004</c:v>
                </c:pt>
                <c:pt idx="217">
                  <c:v>72.675399999999996</c:v>
                </c:pt>
                <c:pt idx="218">
                  <c:v>71.262299999999996</c:v>
                </c:pt>
                <c:pt idx="219">
                  <c:v>72.137100000000004</c:v>
                </c:pt>
                <c:pt idx="220">
                  <c:v>72.204400000000007</c:v>
                </c:pt>
                <c:pt idx="221">
                  <c:v>73.0792</c:v>
                </c:pt>
                <c:pt idx="222">
                  <c:v>73.382000000000005</c:v>
                </c:pt>
                <c:pt idx="223">
                  <c:v>72.616500000000002</c:v>
                </c:pt>
                <c:pt idx="224">
                  <c:v>71.918400000000005</c:v>
                </c:pt>
                <c:pt idx="225">
                  <c:v>71.329599999999999</c:v>
                </c:pt>
                <c:pt idx="226">
                  <c:v>72.768000000000001</c:v>
                </c:pt>
                <c:pt idx="227">
                  <c:v>72.801599999999993</c:v>
                </c:pt>
                <c:pt idx="228">
                  <c:v>73.726900000000001</c:v>
                </c:pt>
                <c:pt idx="229">
                  <c:v>74.904499999999999</c:v>
                </c:pt>
                <c:pt idx="230">
                  <c:v>74.475499999999997</c:v>
                </c:pt>
                <c:pt idx="231">
                  <c:v>74.012900000000002</c:v>
                </c:pt>
                <c:pt idx="232">
                  <c:v>72.330600000000004</c:v>
                </c:pt>
                <c:pt idx="233">
                  <c:v>74.054900000000004</c:v>
                </c:pt>
                <c:pt idx="234">
                  <c:v>75.022199999999998</c:v>
                </c:pt>
                <c:pt idx="235">
                  <c:v>76.056899999999999</c:v>
                </c:pt>
                <c:pt idx="236">
                  <c:v>76.826400000000007</c:v>
                </c:pt>
                <c:pt idx="237">
                  <c:v>76.335899999999995</c:v>
                </c:pt>
                <c:pt idx="238">
                  <c:v>77.511399999999995</c:v>
                </c:pt>
                <c:pt idx="239">
                  <c:v>78.948899999999995</c:v>
                </c:pt>
                <c:pt idx="240">
                  <c:v>78.7714</c:v>
                </c:pt>
                <c:pt idx="241">
                  <c:v>79.524000000000001</c:v>
                </c:pt>
                <c:pt idx="242">
                  <c:v>80.352699999999999</c:v>
                </c:pt>
                <c:pt idx="243">
                  <c:v>81.604299999999995</c:v>
                </c:pt>
                <c:pt idx="244">
                  <c:v>81.942499999999995</c:v>
                </c:pt>
                <c:pt idx="245">
                  <c:v>82.23</c:v>
                </c:pt>
                <c:pt idx="246">
                  <c:v>83.168700000000001</c:v>
                </c:pt>
                <c:pt idx="247">
                  <c:v>83.633799999999994</c:v>
                </c:pt>
                <c:pt idx="248">
                  <c:v>84.056600000000003</c:v>
                </c:pt>
                <c:pt idx="249">
                  <c:v>84.530199999999994</c:v>
                </c:pt>
                <c:pt idx="250">
                  <c:v>84.191900000000004</c:v>
                </c:pt>
                <c:pt idx="251">
                  <c:v>84.276499999999999</c:v>
                </c:pt>
                <c:pt idx="252">
                  <c:v>84.758499999999998</c:v>
                </c:pt>
                <c:pt idx="253">
                  <c:v>84.225700000000003</c:v>
                </c:pt>
                <c:pt idx="254">
                  <c:v>83.896000000000001</c:v>
                </c:pt>
                <c:pt idx="255">
                  <c:v>83.4816</c:v>
                </c:pt>
                <c:pt idx="256">
                  <c:v>82.060900000000004</c:v>
                </c:pt>
                <c:pt idx="257">
                  <c:v>80.995400000000004</c:v>
                </c:pt>
                <c:pt idx="258">
                  <c:v>80.386499999999998</c:v>
                </c:pt>
                <c:pt idx="259">
                  <c:v>81.122299999999996</c:v>
                </c:pt>
                <c:pt idx="260">
                  <c:v>81.629599999999996</c:v>
                </c:pt>
                <c:pt idx="261">
                  <c:v>80.936199999999999</c:v>
                </c:pt>
                <c:pt idx="262">
                  <c:v>80.445700000000002</c:v>
                </c:pt>
                <c:pt idx="263">
                  <c:v>79.718500000000006</c:v>
                </c:pt>
                <c:pt idx="264">
                  <c:v>80.022900000000007</c:v>
                </c:pt>
                <c:pt idx="265">
                  <c:v>79.972200000000001</c:v>
                </c:pt>
                <c:pt idx="266">
                  <c:v>72.226100000000002</c:v>
                </c:pt>
                <c:pt idx="267">
                  <c:v>71.481899999999996</c:v>
                </c:pt>
                <c:pt idx="268">
                  <c:v>69.773799999999994</c:v>
                </c:pt>
                <c:pt idx="269">
                  <c:v>70.7209</c:v>
                </c:pt>
                <c:pt idx="270">
                  <c:v>71.084500000000006</c:v>
                </c:pt>
                <c:pt idx="271">
                  <c:v>71.507300000000001</c:v>
                </c:pt>
                <c:pt idx="272">
                  <c:v>70.162800000000004</c:v>
                </c:pt>
                <c:pt idx="273">
                  <c:v>70.111999999999995</c:v>
                </c:pt>
                <c:pt idx="274">
                  <c:v>70.991500000000002</c:v>
                </c:pt>
                <c:pt idx="275">
                  <c:v>71.5411</c:v>
                </c:pt>
                <c:pt idx="276">
                  <c:v>71.101399999999998</c:v>
                </c:pt>
                <c:pt idx="277">
                  <c:v>70.154300000000006</c:v>
                </c:pt>
                <c:pt idx="278">
                  <c:v>70.467200000000005</c:v>
                </c:pt>
                <c:pt idx="279">
                  <c:v>70.154300000000006</c:v>
                </c:pt>
                <c:pt idx="280">
                  <c:v>70.974599999999995</c:v>
                </c:pt>
                <c:pt idx="281">
                  <c:v>71.076099999999997</c:v>
                </c:pt>
                <c:pt idx="282">
                  <c:v>70.746200000000002</c:v>
                </c:pt>
                <c:pt idx="283">
                  <c:v>69.909099999999995</c:v>
                </c:pt>
                <c:pt idx="284">
                  <c:v>70.526399999999995</c:v>
                </c:pt>
                <c:pt idx="285">
                  <c:v>71.025300000000001</c:v>
                </c:pt>
                <c:pt idx="286">
                  <c:v>70.796999999999997</c:v>
                </c:pt>
                <c:pt idx="287">
                  <c:v>69.198700000000002</c:v>
                </c:pt>
                <c:pt idx="288">
                  <c:v>65.3172</c:v>
                </c:pt>
                <c:pt idx="289">
                  <c:v>64.598399999999998</c:v>
                </c:pt>
                <c:pt idx="290">
                  <c:v>61.9009</c:v>
                </c:pt>
                <c:pt idx="291">
                  <c:v>60.886099999999999</c:v>
                </c:pt>
                <c:pt idx="292">
                  <c:v>63.127000000000002</c:v>
                </c:pt>
                <c:pt idx="293">
                  <c:v>60.471699999999998</c:v>
                </c:pt>
                <c:pt idx="294">
                  <c:v>62.839500000000001</c:v>
                </c:pt>
                <c:pt idx="295">
                  <c:v>60.522500000000001</c:v>
                </c:pt>
                <c:pt idx="296">
                  <c:v>59.304699999999997</c:v>
                </c:pt>
                <c:pt idx="297">
                  <c:v>53.123100000000001</c:v>
                </c:pt>
                <c:pt idx="298">
                  <c:v>55.481699999999996</c:v>
                </c:pt>
                <c:pt idx="299">
                  <c:v>53.4041</c:v>
                </c:pt>
                <c:pt idx="300">
                  <c:v>47.128700000000002</c:v>
                </c:pt>
                <c:pt idx="301">
                  <c:v>50.696399999999997</c:v>
                </c:pt>
                <c:pt idx="302">
                  <c:v>47.443800000000003</c:v>
                </c:pt>
                <c:pt idx="303">
                  <c:v>51.667099999999998</c:v>
                </c:pt>
                <c:pt idx="304">
                  <c:v>48.789099999999998</c:v>
                </c:pt>
                <c:pt idx="305">
                  <c:v>48.601799999999997</c:v>
                </c:pt>
                <c:pt idx="306">
                  <c:v>44.9405</c:v>
                </c:pt>
                <c:pt idx="307">
                  <c:v>39.158999999999999</c:v>
                </c:pt>
                <c:pt idx="308">
                  <c:v>44.642499999999998</c:v>
                </c:pt>
                <c:pt idx="309">
                  <c:v>49.427700000000002</c:v>
                </c:pt>
                <c:pt idx="310">
                  <c:v>52.731400000000001</c:v>
                </c:pt>
                <c:pt idx="311">
                  <c:v>49.206299999999999</c:v>
                </c:pt>
                <c:pt idx="312">
                  <c:v>50.8752</c:v>
                </c:pt>
                <c:pt idx="313">
                  <c:v>46.047400000000003</c:v>
                </c:pt>
                <c:pt idx="314">
                  <c:v>41.449399999999997</c:v>
                </c:pt>
                <c:pt idx="315">
                  <c:v>41.824100000000001</c:v>
                </c:pt>
                <c:pt idx="316">
                  <c:v>41.619799999999998</c:v>
                </c:pt>
                <c:pt idx="317">
                  <c:v>46.549799999999998</c:v>
                </c:pt>
                <c:pt idx="318">
                  <c:v>47.971699999999998</c:v>
                </c:pt>
                <c:pt idx="319">
                  <c:v>49.376600000000003</c:v>
                </c:pt>
                <c:pt idx="320">
                  <c:v>50.415399999999998</c:v>
                </c:pt>
                <c:pt idx="321">
                  <c:v>48.959400000000002</c:v>
                </c:pt>
                <c:pt idx="322">
                  <c:v>50.721899999999998</c:v>
                </c:pt>
                <c:pt idx="323">
                  <c:v>47.554499999999997</c:v>
                </c:pt>
                <c:pt idx="324">
                  <c:v>46.703000000000003</c:v>
                </c:pt>
                <c:pt idx="325">
                  <c:v>48.959400000000002</c:v>
                </c:pt>
                <c:pt idx="326">
                  <c:v>47.537399999999998</c:v>
                </c:pt>
                <c:pt idx="327">
                  <c:v>45.417299999999997</c:v>
                </c:pt>
                <c:pt idx="328">
                  <c:v>46.209200000000003</c:v>
                </c:pt>
                <c:pt idx="329">
                  <c:v>46.277299999999997</c:v>
                </c:pt>
                <c:pt idx="330">
                  <c:v>46.464599999999997</c:v>
                </c:pt>
                <c:pt idx="331">
                  <c:v>49.138199999999998</c:v>
                </c:pt>
                <c:pt idx="332">
                  <c:v>50.662300000000002</c:v>
                </c:pt>
                <c:pt idx="333">
                  <c:v>51.326500000000003</c:v>
                </c:pt>
                <c:pt idx="334">
                  <c:v>49.470300000000002</c:v>
                </c:pt>
                <c:pt idx="335">
                  <c:v>47.196899999999999</c:v>
                </c:pt>
                <c:pt idx="336">
                  <c:v>47.443800000000003</c:v>
                </c:pt>
                <c:pt idx="337">
                  <c:v>47.392699999999998</c:v>
                </c:pt>
                <c:pt idx="338">
                  <c:v>47.699199999999998</c:v>
                </c:pt>
                <c:pt idx="339">
                  <c:v>48.772100000000002</c:v>
                </c:pt>
                <c:pt idx="340">
                  <c:v>49.581000000000003</c:v>
                </c:pt>
                <c:pt idx="341">
                  <c:v>48.789099999999998</c:v>
                </c:pt>
                <c:pt idx="342">
                  <c:v>47.503399999999999</c:v>
                </c:pt>
                <c:pt idx="343">
                  <c:v>44.923400000000001</c:v>
                </c:pt>
                <c:pt idx="344">
                  <c:v>47.205399999999997</c:v>
                </c:pt>
                <c:pt idx="345">
                  <c:v>44.2423</c:v>
                </c:pt>
                <c:pt idx="346">
                  <c:v>48.065399999999997</c:v>
                </c:pt>
                <c:pt idx="347">
                  <c:v>46.694499999999998</c:v>
                </c:pt>
                <c:pt idx="348">
                  <c:v>47.665199999999999</c:v>
                </c:pt>
                <c:pt idx="349">
                  <c:v>47.929099999999998</c:v>
                </c:pt>
                <c:pt idx="350">
                  <c:v>47.375700000000002</c:v>
                </c:pt>
                <c:pt idx="351">
                  <c:v>50.934800000000003</c:v>
                </c:pt>
                <c:pt idx="352">
                  <c:v>52.944299999999998</c:v>
                </c:pt>
                <c:pt idx="353">
                  <c:v>50.0578</c:v>
                </c:pt>
                <c:pt idx="354">
                  <c:v>47.767299999999999</c:v>
                </c:pt>
                <c:pt idx="355">
                  <c:v>49.444699999999997</c:v>
                </c:pt>
                <c:pt idx="356">
                  <c:v>50.534599999999998</c:v>
                </c:pt>
                <c:pt idx="357">
                  <c:v>54.493899999999996</c:v>
                </c:pt>
                <c:pt idx="358">
                  <c:v>54.570599999999999</c:v>
                </c:pt>
                <c:pt idx="359">
                  <c:v>58.163800000000002</c:v>
                </c:pt>
                <c:pt idx="360">
                  <c:v>57.959400000000002</c:v>
                </c:pt>
                <c:pt idx="361">
                  <c:v>55.266800000000003</c:v>
                </c:pt>
                <c:pt idx="362">
                  <c:v>54.520800000000001</c:v>
                </c:pt>
                <c:pt idx="363">
                  <c:v>51.279400000000003</c:v>
                </c:pt>
                <c:pt idx="364">
                  <c:v>52.522799999999997</c:v>
                </c:pt>
                <c:pt idx="365">
                  <c:v>54.126300000000001</c:v>
                </c:pt>
                <c:pt idx="366">
                  <c:v>56.570300000000003</c:v>
                </c:pt>
                <c:pt idx="367">
                  <c:v>54.546500000000002</c:v>
                </c:pt>
                <c:pt idx="368">
                  <c:v>54.452199999999998</c:v>
                </c:pt>
                <c:pt idx="369">
                  <c:v>54.272100000000002</c:v>
                </c:pt>
                <c:pt idx="370">
                  <c:v>53.680399999999999</c:v>
                </c:pt>
                <c:pt idx="371">
                  <c:v>53.757599999999996</c:v>
                </c:pt>
                <c:pt idx="372">
                  <c:v>50.619100000000003</c:v>
                </c:pt>
                <c:pt idx="373">
                  <c:v>51.287999999999997</c:v>
                </c:pt>
                <c:pt idx="374">
                  <c:v>48.998399999999997</c:v>
                </c:pt>
                <c:pt idx="375">
                  <c:v>51.759599999999999</c:v>
                </c:pt>
                <c:pt idx="376">
                  <c:v>52.256900000000002</c:v>
                </c:pt>
                <c:pt idx="377">
                  <c:v>51.965400000000002</c:v>
                </c:pt>
                <c:pt idx="378">
                  <c:v>52.805700000000002</c:v>
                </c:pt>
                <c:pt idx="379">
                  <c:v>54.014899999999997</c:v>
                </c:pt>
                <c:pt idx="380">
                  <c:v>51.305100000000003</c:v>
                </c:pt>
                <c:pt idx="381">
                  <c:v>52.033999999999999</c:v>
                </c:pt>
                <c:pt idx="382">
                  <c:v>49.967399999999998</c:v>
                </c:pt>
                <c:pt idx="383">
                  <c:v>52.0854</c:v>
                </c:pt>
                <c:pt idx="384">
                  <c:v>51.4938</c:v>
                </c:pt>
                <c:pt idx="385">
                  <c:v>51.656700000000001</c:v>
                </c:pt>
                <c:pt idx="386">
                  <c:v>53.731900000000003</c:v>
                </c:pt>
                <c:pt idx="387">
                  <c:v>53.440300000000001</c:v>
                </c:pt>
                <c:pt idx="388">
                  <c:v>51.210799999999999</c:v>
                </c:pt>
                <c:pt idx="389">
                  <c:v>49.675800000000002</c:v>
                </c:pt>
                <c:pt idx="390">
                  <c:v>51.167900000000003</c:v>
                </c:pt>
                <c:pt idx="391">
                  <c:v>51.185000000000002</c:v>
                </c:pt>
                <c:pt idx="392">
                  <c:v>51.570900000000002</c:v>
                </c:pt>
                <c:pt idx="393">
                  <c:v>51.365099999999998</c:v>
                </c:pt>
                <c:pt idx="394">
                  <c:v>52.154000000000003</c:v>
                </c:pt>
                <c:pt idx="395">
                  <c:v>52.145499999999998</c:v>
                </c:pt>
                <c:pt idx="396">
                  <c:v>53.088700000000003</c:v>
                </c:pt>
                <c:pt idx="397">
                  <c:v>51.879600000000003</c:v>
                </c:pt>
                <c:pt idx="398">
                  <c:v>51.759599999999999</c:v>
                </c:pt>
                <c:pt idx="399">
                  <c:v>51.287999999999997</c:v>
                </c:pt>
                <c:pt idx="400">
                  <c:v>51.005000000000003</c:v>
                </c:pt>
                <c:pt idx="401">
                  <c:v>53.1145</c:v>
                </c:pt>
                <c:pt idx="402">
                  <c:v>51.433700000000002</c:v>
                </c:pt>
                <c:pt idx="403">
                  <c:v>52.548499999999997</c:v>
                </c:pt>
                <c:pt idx="404">
                  <c:v>54.889499999999998</c:v>
                </c:pt>
                <c:pt idx="405">
                  <c:v>55.275399999999998</c:v>
                </c:pt>
                <c:pt idx="406">
                  <c:v>54.640799999999999</c:v>
                </c:pt>
                <c:pt idx="407">
                  <c:v>54.735199999999999</c:v>
                </c:pt>
                <c:pt idx="408">
                  <c:v>55.0867</c:v>
                </c:pt>
                <c:pt idx="409">
                  <c:v>54.126300000000001</c:v>
                </c:pt>
                <c:pt idx="410">
                  <c:v>53.200200000000002</c:v>
                </c:pt>
                <c:pt idx="411">
                  <c:v>52.651400000000002</c:v>
                </c:pt>
                <c:pt idx="412">
                  <c:v>52.308399999999999</c:v>
                </c:pt>
                <c:pt idx="413">
                  <c:v>52.874400000000001</c:v>
                </c:pt>
                <c:pt idx="414">
                  <c:v>56.578800000000001</c:v>
                </c:pt>
                <c:pt idx="415">
                  <c:v>55.258200000000002</c:v>
                </c:pt>
                <c:pt idx="416">
                  <c:v>54.932400000000001</c:v>
                </c:pt>
                <c:pt idx="417">
                  <c:v>57.127600000000001</c:v>
                </c:pt>
                <c:pt idx="418">
                  <c:v>58.259500000000003</c:v>
                </c:pt>
                <c:pt idx="419">
                  <c:v>56.381599999999999</c:v>
                </c:pt>
                <c:pt idx="420">
                  <c:v>57.0762</c:v>
                </c:pt>
                <c:pt idx="421">
                  <c:v>58.662599999999998</c:v>
                </c:pt>
                <c:pt idx="422">
                  <c:v>58.774099999999997</c:v>
                </c:pt>
                <c:pt idx="423">
                  <c:v>58.499600000000001</c:v>
                </c:pt>
                <c:pt idx="424">
                  <c:v>58.636800000000001</c:v>
                </c:pt>
                <c:pt idx="425">
                  <c:v>58.723199999999999</c:v>
                </c:pt>
                <c:pt idx="426">
                  <c:v>59.06</c:v>
                </c:pt>
                <c:pt idx="427">
                  <c:v>60.476300000000002</c:v>
                </c:pt>
                <c:pt idx="428">
                  <c:v>63.2224</c:v>
                </c:pt>
                <c:pt idx="429">
                  <c:v>64.5869</c:v>
                </c:pt>
                <c:pt idx="430">
                  <c:v>66.011799999999994</c:v>
                </c:pt>
                <c:pt idx="431">
                  <c:v>64.414199999999994</c:v>
                </c:pt>
                <c:pt idx="432">
                  <c:v>62.2898</c:v>
                </c:pt>
                <c:pt idx="433">
                  <c:v>59.319099999999999</c:v>
                </c:pt>
                <c:pt idx="434">
                  <c:v>59.828600000000002</c:v>
                </c:pt>
                <c:pt idx="435">
                  <c:v>59.647199999999998</c:v>
                </c:pt>
                <c:pt idx="436">
                  <c:v>59.906300000000002</c:v>
                </c:pt>
                <c:pt idx="437">
                  <c:v>60.916699999999999</c:v>
                </c:pt>
                <c:pt idx="438">
                  <c:v>61.478000000000002</c:v>
                </c:pt>
                <c:pt idx="439">
                  <c:v>60.156799999999997</c:v>
                </c:pt>
                <c:pt idx="440">
                  <c:v>60.6663</c:v>
                </c:pt>
                <c:pt idx="441">
                  <c:v>61.814799999999998</c:v>
                </c:pt>
                <c:pt idx="442">
                  <c:v>62.635199999999998</c:v>
                </c:pt>
                <c:pt idx="443">
                  <c:v>64.6905</c:v>
                </c:pt>
                <c:pt idx="444">
                  <c:v>64.474599999999995</c:v>
                </c:pt>
                <c:pt idx="445">
                  <c:v>66.460899999999995</c:v>
                </c:pt>
                <c:pt idx="446">
                  <c:v>67.644000000000005</c:v>
                </c:pt>
                <c:pt idx="447">
                  <c:v>67.022199999999998</c:v>
                </c:pt>
                <c:pt idx="448">
                  <c:v>67.246700000000004</c:v>
                </c:pt>
                <c:pt idx="449">
                  <c:v>66.34</c:v>
                </c:pt>
                <c:pt idx="450">
                  <c:v>65.407300000000006</c:v>
                </c:pt>
                <c:pt idx="451">
                  <c:v>67.134399999999999</c:v>
                </c:pt>
                <c:pt idx="452">
                  <c:v>65.476399999999998</c:v>
                </c:pt>
                <c:pt idx="453">
                  <c:v>62.643799999999999</c:v>
                </c:pt>
                <c:pt idx="454">
                  <c:v>62.497100000000003</c:v>
                </c:pt>
                <c:pt idx="455">
                  <c:v>62.825200000000002</c:v>
                </c:pt>
                <c:pt idx="456">
                  <c:v>63.870100000000001</c:v>
                </c:pt>
                <c:pt idx="457">
                  <c:v>64.621399999999994</c:v>
                </c:pt>
                <c:pt idx="458">
                  <c:v>63.688800000000001</c:v>
                </c:pt>
                <c:pt idx="459">
                  <c:v>62.505699999999997</c:v>
                </c:pt>
                <c:pt idx="460">
                  <c:v>59.06</c:v>
                </c:pt>
                <c:pt idx="461">
                  <c:v>59.465899999999998</c:v>
                </c:pt>
                <c:pt idx="462">
                  <c:v>58.032299999999999</c:v>
                </c:pt>
                <c:pt idx="463">
                  <c:v>59.388199999999998</c:v>
                </c:pt>
                <c:pt idx="464">
                  <c:v>61.097999999999999</c:v>
                </c:pt>
                <c:pt idx="465">
                  <c:v>60.087699999999998</c:v>
                </c:pt>
                <c:pt idx="466">
                  <c:v>61.693899999999999</c:v>
                </c:pt>
                <c:pt idx="467">
                  <c:v>60.459000000000003</c:v>
                </c:pt>
                <c:pt idx="468">
                  <c:v>67.194900000000004</c:v>
                </c:pt>
                <c:pt idx="469">
                  <c:v>66.953100000000006</c:v>
                </c:pt>
                <c:pt idx="470">
                  <c:v>66.486699999999999</c:v>
                </c:pt>
                <c:pt idx="471">
                  <c:v>65.77</c:v>
                </c:pt>
                <c:pt idx="472">
                  <c:v>68.662999999999997</c:v>
                </c:pt>
                <c:pt idx="473">
                  <c:v>71.055099999999996</c:v>
                </c:pt>
                <c:pt idx="474">
                  <c:v>73.498999999999995</c:v>
                </c:pt>
                <c:pt idx="475">
                  <c:v>73.887600000000006</c:v>
                </c:pt>
                <c:pt idx="476">
                  <c:v>73.369500000000002</c:v>
                </c:pt>
                <c:pt idx="477">
                  <c:v>73.291700000000006</c:v>
                </c:pt>
                <c:pt idx="478">
                  <c:v>74.742599999999996</c:v>
                </c:pt>
                <c:pt idx="479">
                  <c:v>76.642399999999995</c:v>
                </c:pt>
                <c:pt idx="480">
                  <c:v>75.623400000000004</c:v>
                </c:pt>
                <c:pt idx="481">
                  <c:v>74.025800000000004</c:v>
                </c:pt>
                <c:pt idx="482">
                  <c:v>72.022300000000001</c:v>
                </c:pt>
                <c:pt idx="483">
                  <c:v>73.239900000000006</c:v>
                </c:pt>
                <c:pt idx="484">
                  <c:v>73.8185</c:v>
                </c:pt>
                <c:pt idx="485">
                  <c:v>74.457599999999999</c:v>
                </c:pt>
                <c:pt idx="486">
                  <c:v>76.987899999999996</c:v>
                </c:pt>
                <c:pt idx="487">
                  <c:v>76.253799999999998</c:v>
                </c:pt>
                <c:pt idx="488">
                  <c:v>77.082899999999995</c:v>
                </c:pt>
                <c:pt idx="489">
                  <c:v>76.527100000000004</c:v>
                </c:pt>
                <c:pt idx="490">
                  <c:v>75.459100000000007</c:v>
                </c:pt>
                <c:pt idx="491">
                  <c:v>75.250699999999995</c:v>
                </c:pt>
                <c:pt idx="492">
                  <c:v>74.460400000000007</c:v>
                </c:pt>
                <c:pt idx="493">
                  <c:v>75.763000000000005</c:v>
                </c:pt>
                <c:pt idx="494">
                  <c:v>74.998800000000003</c:v>
                </c:pt>
                <c:pt idx="495">
                  <c:v>75.155100000000004</c:v>
                </c:pt>
                <c:pt idx="496">
                  <c:v>73.704999999999998</c:v>
                </c:pt>
                <c:pt idx="497">
                  <c:v>73.748400000000004</c:v>
                </c:pt>
                <c:pt idx="498">
                  <c:v>71.968299999999999</c:v>
                </c:pt>
                <c:pt idx="499">
                  <c:v>73.175299999999993</c:v>
                </c:pt>
                <c:pt idx="500">
                  <c:v>72.853999999999999</c:v>
                </c:pt>
                <c:pt idx="501">
                  <c:v>74.2</c:v>
                </c:pt>
                <c:pt idx="502">
                  <c:v>73.600800000000007</c:v>
                </c:pt>
                <c:pt idx="503">
                  <c:v>74.8078</c:v>
                </c:pt>
                <c:pt idx="504">
                  <c:v>74.165199999999999</c:v>
                </c:pt>
                <c:pt idx="505">
                  <c:v>73.913399999999996</c:v>
                </c:pt>
                <c:pt idx="506">
                  <c:v>74.095699999999994</c:v>
                </c:pt>
                <c:pt idx="507">
                  <c:v>75.962699999999998</c:v>
                </c:pt>
                <c:pt idx="508">
                  <c:v>76.657399999999996</c:v>
                </c:pt>
                <c:pt idx="509">
                  <c:v>76.284000000000006</c:v>
                </c:pt>
                <c:pt idx="510">
                  <c:v>75.615399999999994</c:v>
                </c:pt>
                <c:pt idx="511">
                  <c:v>76.023499999999999</c:v>
                </c:pt>
                <c:pt idx="512">
                  <c:v>74.304199999999994</c:v>
                </c:pt>
                <c:pt idx="513">
                  <c:v>74.147800000000004</c:v>
                </c:pt>
                <c:pt idx="514">
                  <c:v>72.862700000000004</c:v>
                </c:pt>
                <c:pt idx="515">
                  <c:v>71.160799999999995</c:v>
                </c:pt>
                <c:pt idx="516">
                  <c:v>71.490700000000004</c:v>
                </c:pt>
                <c:pt idx="517">
                  <c:v>73.088499999999996</c:v>
                </c:pt>
                <c:pt idx="518">
                  <c:v>72.819299999999998</c:v>
                </c:pt>
                <c:pt idx="519">
                  <c:v>73.644199999999998</c:v>
                </c:pt>
                <c:pt idx="520">
                  <c:v>73.9221</c:v>
                </c:pt>
                <c:pt idx="521">
                  <c:v>68.729399999999998</c:v>
                </c:pt>
                <c:pt idx="522">
                  <c:v>68.920400000000001</c:v>
                </c:pt>
                <c:pt idx="523">
                  <c:v>66.749600000000001</c:v>
                </c:pt>
                <c:pt idx="524">
                  <c:v>68.269199999999998</c:v>
                </c:pt>
                <c:pt idx="525">
                  <c:v>69.701899999999995</c:v>
                </c:pt>
                <c:pt idx="526">
                  <c:v>68.642499999999998</c:v>
                </c:pt>
                <c:pt idx="527">
                  <c:v>70.648399999999995</c:v>
                </c:pt>
                <c:pt idx="528">
                  <c:v>71.082599999999999</c:v>
                </c:pt>
                <c:pt idx="529">
                  <c:v>70.943700000000007</c:v>
                </c:pt>
                <c:pt idx="530">
                  <c:v>70.379199999999997</c:v>
                </c:pt>
                <c:pt idx="531">
                  <c:v>70.275000000000006</c:v>
                </c:pt>
                <c:pt idx="532">
                  <c:v>69.893000000000001</c:v>
                </c:pt>
                <c:pt idx="533">
                  <c:v>69.042000000000002</c:v>
                </c:pt>
                <c:pt idx="534">
                  <c:v>70.2316</c:v>
                </c:pt>
                <c:pt idx="535">
                  <c:v>69.050700000000006</c:v>
                </c:pt>
                <c:pt idx="536">
                  <c:v>69.111400000000003</c:v>
                </c:pt>
                <c:pt idx="537">
                  <c:v>69.814800000000005</c:v>
                </c:pt>
                <c:pt idx="538">
                  <c:v>70.170900000000003</c:v>
                </c:pt>
                <c:pt idx="539">
                  <c:v>69.224299999999999</c:v>
                </c:pt>
                <c:pt idx="540">
                  <c:v>71.169399999999996</c:v>
                </c:pt>
                <c:pt idx="541">
                  <c:v>69.528199999999998</c:v>
                </c:pt>
                <c:pt idx="542">
                  <c:v>68.712000000000003</c:v>
                </c:pt>
                <c:pt idx="543">
                  <c:v>70.483400000000003</c:v>
                </c:pt>
                <c:pt idx="544">
                  <c:v>71.369100000000003</c:v>
                </c:pt>
                <c:pt idx="545">
                  <c:v>70.509500000000003</c:v>
                </c:pt>
                <c:pt idx="546">
                  <c:v>67.470299999999995</c:v>
                </c:pt>
                <c:pt idx="547">
                  <c:v>68.3994</c:v>
                </c:pt>
                <c:pt idx="548">
                  <c:v>70.77</c:v>
                </c:pt>
                <c:pt idx="549">
                  <c:v>69.450900000000004</c:v>
                </c:pt>
                <c:pt idx="550">
                  <c:v>69.599400000000003</c:v>
                </c:pt>
                <c:pt idx="551">
                  <c:v>69.450900000000004</c:v>
                </c:pt>
                <c:pt idx="552">
                  <c:v>69.092699999999994</c:v>
                </c:pt>
                <c:pt idx="553">
                  <c:v>69.686700000000002</c:v>
                </c:pt>
                <c:pt idx="554">
                  <c:v>66.323400000000007</c:v>
                </c:pt>
                <c:pt idx="555">
                  <c:v>68.446200000000005</c:v>
                </c:pt>
                <c:pt idx="556">
                  <c:v>69.2761</c:v>
                </c:pt>
                <c:pt idx="557">
                  <c:v>69.564400000000006</c:v>
                </c:pt>
                <c:pt idx="558">
                  <c:v>69.730400000000003</c:v>
                </c:pt>
                <c:pt idx="559">
                  <c:v>66.795100000000005</c:v>
                </c:pt>
                <c:pt idx="560">
                  <c:v>66.969800000000006</c:v>
                </c:pt>
                <c:pt idx="561">
                  <c:v>68.236599999999996</c:v>
                </c:pt>
                <c:pt idx="562">
                  <c:v>70.071100000000001</c:v>
                </c:pt>
                <c:pt idx="563">
                  <c:v>68.821899999999999</c:v>
                </c:pt>
                <c:pt idx="564">
                  <c:v>70.001199999999997</c:v>
                </c:pt>
                <c:pt idx="565">
                  <c:v>69.817800000000005</c:v>
                </c:pt>
                <c:pt idx="566">
                  <c:v>69.442099999999996</c:v>
                </c:pt>
                <c:pt idx="567">
                  <c:v>72.604500000000002</c:v>
                </c:pt>
                <c:pt idx="568">
                  <c:v>73.102500000000006</c:v>
                </c:pt>
                <c:pt idx="569">
                  <c:v>73.364599999999996</c:v>
                </c:pt>
                <c:pt idx="570">
                  <c:v>72.604500000000002</c:v>
                </c:pt>
                <c:pt idx="571">
                  <c:v>74.203199999999995</c:v>
                </c:pt>
                <c:pt idx="572">
                  <c:v>74.605099999999993</c:v>
                </c:pt>
                <c:pt idx="573">
                  <c:v>73.2423</c:v>
                </c:pt>
                <c:pt idx="574">
                  <c:v>73.364599999999996</c:v>
                </c:pt>
                <c:pt idx="575">
                  <c:v>73.390799999999999</c:v>
                </c:pt>
                <c:pt idx="576">
                  <c:v>74.028499999999994</c:v>
                </c:pt>
                <c:pt idx="577">
                  <c:v>73.364599999999996</c:v>
                </c:pt>
                <c:pt idx="578">
                  <c:v>73.862499999999997</c:v>
                </c:pt>
                <c:pt idx="579">
                  <c:v>76.002799999999993</c:v>
                </c:pt>
                <c:pt idx="580">
                  <c:v>75.469899999999996</c:v>
                </c:pt>
                <c:pt idx="581">
                  <c:v>77.208399999999997</c:v>
                </c:pt>
                <c:pt idx="582">
                  <c:v>76.701700000000002</c:v>
                </c:pt>
                <c:pt idx="583">
                  <c:v>77.872299999999996</c:v>
                </c:pt>
                <c:pt idx="584">
                  <c:v>78.029600000000002</c:v>
                </c:pt>
                <c:pt idx="585">
                  <c:v>77.566599999999994</c:v>
                </c:pt>
                <c:pt idx="586">
                  <c:v>76.579400000000007</c:v>
                </c:pt>
                <c:pt idx="587">
                  <c:v>78.475099999999998</c:v>
                </c:pt>
                <c:pt idx="588">
                  <c:v>78.667299999999997</c:v>
                </c:pt>
                <c:pt idx="589">
                  <c:v>77.330699999999993</c:v>
                </c:pt>
                <c:pt idx="590">
                  <c:v>77.985900000000001</c:v>
                </c:pt>
                <c:pt idx="591">
                  <c:v>78.518799999999999</c:v>
                </c:pt>
                <c:pt idx="592">
                  <c:v>75.950400000000002</c:v>
                </c:pt>
                <c:pt idx="593">
                  <c:v>74.517700000000005</c:v>
                </c:pt>
                <c:pt idx="594">
                  <c:v>73.067599999999999</c:v>
                </c:pt>
                <c:pt idx="595">
                  <c:v>73.408199999999994</c:v>
                </c:pt>
                <c:pt idx="596">
                  <c:v>74.64</c:v>
                </c:pt>
                <c:pt idx="597">
                  <c:v>75.697100000000006</c:v>
                </c:pt>
                <c:pt idx="598">
                  <c:v>75.566000000000003</c:v>
                </c:pt>
                <c:pt idx="599">
                  <c:v>73.993600000000001</c:v>
                </c:pt>
                <c:pt idx="600">
                  <c:v>74.098399999999998</c:v>
                </c:pt>
                <c:pt idx="601">
                  <c:v>67.476500000000001</c:v>
                </c:pt>
                <c:pt idx="602">
                  <c:v>66.926199999999994</c:v>
                </c:pt>
                <c:pt idx="603">
                  <c:v>68.289000000000001</c:v>
                </c:pt>
                <c:pt idx="604">
                  <c:v>69.206299999999999</c:v>
                </c:pt>
                <c:pt idx="605">
                  <c:v>69.538200000000003</c:v>
                </c:pt>
                <c:pt idx="606">
                  <c:v>69.643100000000004</c:v>
                </c:pt>
                <c:pt idx="607">
                  <c:v>69.7654</c:v>
                </c:pt>
                <c:pt idx="608">
                  <c:v>69.188800000000001</c:v>
                </c:pt>
                <c:pt idx="609">
                  <c:v>69.258700000000005</c:v>
                </c:pt>
                <c:pt idx="610">
                  <c:v>69.040300000000002</c:v>
                </c:pt>
                <c:pt idx="611">
                  <c:v>69.249899999999997</c:v>
                </c:pt>
                <c:pt idx="612">
                  <c:v>69.686700000000002</c:v>
                </c:pt>
                <c:pt idx="613">
                  <c:v>68.965999999999994</c:v>
                </c:pt>
                <c:pt idx="614">
                  <c:v>69.045100000000005</c:v>
                </c:pt>
                <c:pt idx="615">
                  <c:v>72.191900000000004</c:v>
                </c:pt>
                <c:pt idx="616">
                  <c:v>71.515000000000001</c:v>
                </c:pt>
                <c:pt idx="617">
                  <c:v>72.051199999999994</c:v>
                </c:pt>
                <c:pt idx="618">
                  <c:v>71.611699999999999</c:v>
                </c:pt>
                <c:pt idx="619">
                  <c:v>70.891000000000005</c:v>
                </c:pt>
                <c:pt idx="620">
                  <c:v>70.029499999999999</c:v>
                </c:pt>
                <c:pt idx="621">
                  <c:v>70.846999999999994</c:v>
                </c:pt>
                <c:pt idx="622">
                  <c:v>71.383200000000002</c:v>
                </c:pt>
                <c:pt idx="623">
                  <c:v>71.972099999999998</c:v>
                </c:pt>
                <c:pt idx="624">
                  <c:v>71.523799999999994</c:v>
                </c:pt>
                <c:pt idx="625">
                  <c:v>72.851100000000002</c:v>
                </c:pt>
                <c:pt idx="626">
                  <c:v>70.468999999999994</c:v>
                </c:pt>
                <c:pt idx="627">
                  <c:v>71.242599999999996</c:v>
                </c:pt>
                <c:pt idx="628">
                  <c:v>72.112799999999993</c:v>
                </c:pt>
                <c:pt idx="629">
                  <c:v>73.211500000000001</c:v>
                </c:pt>
                <c:pt idx="630">
                  <c:v>74.222399999999993</c:v>
                </c:pt>
                <c:pt idx="631">
                  <c:v>72.394000000000005</c:v>
                </c:pt>
                <c:pt idx="632">
                  <c:v>72.086399999999998</c:v>
                </c:pt>
                <c:pt idx="633">
                  <c:v>71.075500000000005</c:v>
                </c:pt>
                <c:pt idx="634">
                  <c:v>73.018100000000004</c:v>
                </c:pt>
                <c:pt idx="635">
                  <c:v>72.772000000000006</c:v>
                </c:pt>
                <c:pt idx="636">
                  <c:v>71.875399999999999</c:v>
                </c:pt>
                <c:pt idx="637">
                  <c:v>70.583299999999994</c:v>
                </c:pt>
                <c:pt idx="638">
                  <c:v>70.108699999999999</c:v>
                </c:pt>
                <c:pt idx="639">
                  <c:v>68.0518</c:v>
                </c:pt>
                <c:pt idx="640">
                  <c:v>66.328999999999994</c:v>
                </c:pt>
                <c:pt idx="641">
                  <c:v>68.711100000000002</c:v>
                </c:pt>
                <c:pt idx="642">
                  <c:v>70.258099999999999</c:v>
                </c:pt>
                <c:pt idx="643">
                  <c:v>70.662400000000005</c:v>
                </c:pt>
                <c:pt idx="644">
                  <c:v>73.026899999999998</c:v>
                </c:pt>
                <c:pt idx="645">
                  <c:v>73.176299999999998</c:v>
                </c:pt>
                <c:pt idx="646">
                  <c:v>73.272999999999996</c:v>
                </c:pt>
                <c:pt idx="647">
                  <c:v>72.780799999999999</c:v>
                </c:pt>
                <c:pt idx="648">
                  <c:v>74.319000000000003</c:v>
                </c:pt>
                <c:pt idx="649">
                  <c:v>70.495400000000004</c:v>
                </c:pt>
                <c:pt idx="650">
                  <c:v>71.928200000000004</c:v>
                </c:pt>
                <c:pt idx="651">
                  <c:v>71.699600000000004</c:v>
                </c:pt>
                <c:pt idx="652">
                  <c:v>69.677899999999994</c:v>
                </c:pt>
                <c:pt idx="653">
                  <c:v>70.811800000000005</c:v>
                </c:pt>
                <c:pt idx="654">
                  <c:v>70.864599999999996</c:v>
                </c:pt>
                <c:pt idx="655">
                  <c:v>70.038300000000007</c:v>
                </c:pt>
                <c:pt idx="656">
                  <c:v>70.978899999999996</c:v>
                </c:pt>
                <c:pt idx="657">
                  <c:v>71.488699999999994</c:v>
                </c:pt>
                <c:pt idx="658">
                  <c:v>70.767899999999997</c:v>
                </c:pt>
                <c:pt idx="659">
                  <c:v>71.031599999999997</c:v>
                </c:pt>
                <c:pt idx="660">
                  <c:v>70.091099999999997</c:v>
                </c:pt>
                <c:pt idx="661">
                  <c:v>67.726600000000005</c:v>
                </c:pt>
                <c:pt idx="662">
                  <c:v>66.935500000000005</c:v>
                </c:pt>
                <c:pt idx="663">
                  <c:v>66.742099999999994</c:v>
                </c:pt>
                <c:pt idx="664">
                  <c:v>67.181600000000003</c:v>
                </c:pt>
                <c:pt idx="665">
                  <c:v>67.515600000000006</c:v>
                </c:pt>
                <c:pt idx="666">
                  <c:v>67.665000000000006</c:v>
                </c:pt>
                <c:pt idx="667">
                  <c:v>67.735399999999998</c:v>
                </c:pt>
                <c:pt idx="668">
                  <c:v>67.243099999999998</c:v>
                </c:pt>
                <c:pt idx="669">
                  <c:v>67.357399999999998</c:v>
                </c:pt>
                <c:pt idx="670">
                  <c:v>67.665000000000006</c:v>
                </c:pt>
                <c:pt idx="671">
                  <c:v>67.216800000000006</c:v>
                </c:pt>
                <c:pt idx="672">
                  <c:v>67.067300000000003</c:v>
                </c:pt>
                <c:pt idx="673">
                  <c:v>66.654200000000003</c:v>
                </c:pt>
                <c:pt idx="674">
                  <c:v>67.005799999999994</c:v>
                </c:pt>
                <c:pt idx="675">
                  <c:v>63.1646</c:v>
                </c:pt>
                <c:pt idx="676">
                  <c:v>62.593200000000003</c:v>
                </c:pt>
                <c:pt idx="677">
                  <c:v>63.858899999999998</c:v>
                </c:pt>
                <c:pt idx="678">
                  <c:v>62.796799999999998</c:v>
                </c:pt>
                <c:pt idx="679">
                  <c:v>63.5137</c:v>
                </c:pt>
                <c:pt idx="680">
                  <c:v>62.372</c:v>
                </c:pt>
                <c:pt idx="681">
                  <c:v>61.3187</c:v>
                </c:pt>
                <c:pt idx="682">
                  <c:v>61.203699999999998</c:v>
                </c:pt>
                <c:pt idx="683">
                  <c:v>61.557699999999997</c:v>
                </c:pt>
                <c:pt idx="684">
                  <c:v>59.964500000000001</c:v>
                </c:pt>
                <c:pt idx="685">
                  <c:v>58.636899999999997</c:v>
                </c:pt>
                <c:pt idx="686">
                  <c:v>58.459899999999998</c:v>
                </c:pt>
                <c:pt idx="687">
                  <c:v>59.619399999999999</c:v>
                </c:pt>
                <c:pt idx="688">
                  <c:v>60.150399999999998</c:v>
                </c:pt>
                <c:pt idx="689">
                  <c:v>60.336300000000001</c:v>
                </c:pt>
                <c:pt idx="690">
                  <c:v>60.177</c:v>
                </c:pt>
                <c:pt idx="691">
                  <c:v>60.663800000000002</c:v>
                </c:pt>
                <c:pt idx="692">
                  <c:v>59.291899999999998</c:v>
                </c:pt>
                <c:pt idx="693">
                  <c:v>60.3628</c:v>
                </c:pt>
                <c:pt idx="694">
                  <c:v>60.876199999999997</c:v>
                </c:pt>
                <c:pt idx="695">
                  <c:v>59.707900000000002</c:v>
                </c:pt>
                <c:pt idx="696">
                  <c:v>59.283000000000001</c:v>
                </c:pt>
                <c:pt idx="697">
                  <c:v>60.539900000000003</c:v>
                </c:pt>
                <c:pt idx="698">
                  <c:v>60.1858</c:v>
                </c:pt>
                <c:pt idx="699">
                  <c:v>61.398400000000002</c:v>
                </c:pt>
                <c:pt idx="700">
                  <c:v>63.991700000000002</c:v>
                </c:pt>
                <c:pt idx="701">
                  <c:v>63.991700000000002</c:v>
                </c:pt>
                <c:pt idx="702">
                  <c:v>65.097999999999999</c:v>
                </c:pt>
                <c:pt idx="703">
                  <c:v>65.097999999999999</c:v>
                </c:pt>
                <c:pt idx="704">
                  <c:v>64.549300000000002</c:v>
                </c:pt>
                <c:pt idx="705">
                  <c:v>65.062600000000003</c:v>
                </c:pt>
                <c:pt idx="706">
                  <c:v>65.434399999999997</c:v>
                </c:pt>
                <c:pt idx="707">
                  <c:v>65.558300000000003</c:v>
                </c:pt>
                <c:pt idx="708">
                  <c:v>62.610900000000001</c:v>
                </c:pt>
                <c:pt idx="709">
                  <c:v>62.6021</c:v>
                </c:pt>
                <c:pt idx="710">
                  <c:v>63.9651</c:v>
                </c:pt>
                <c:pt idx="711">
                  <c:v>62.690600000000003</c:v>
                </c:pt>
                <c:pt idx="712">
                  <c:v>64.407700000000006</c:v>
                </c:pt>
                <c:pt idx="713">
                  <c:v>64.504999999999995</c:v>
                </c:pt>
                <c:pt idx="714">
                  <c:v>64.726299999999995</c:v>
                </c:pt>
                <c:pt idx="715">
                  <c:v>63.7881</c:v>
                </c:pt>
                <c:pt idx="716">
                  <c:v>65.841499999999996</c:v>
                </c:pt>
                <c:pt idx="717">
                  <c:v>64.938699999999997</c:v>
                </c:pt>
                <c:pt idx="718">
                  <c:v>65.531700000000001</c:v>
                </c:pt>
                <c:pt idx="719">
                  <c:v>66.186700000000002</c:v>
                </c:pt>
                <c:pt idx="720">
                  <c:v>66.540700000000001</c:v>
                </c:pt>
                <c:pt idx="721">
                  <c:v>66.850499999999997</c:v>
                </c:pt>
                <c:pt idx="722">
                  <c:v>67.027500000000003</c:v>
                </c:pt>
                <c:pt idx="723">
                  <c:v>67.886099999999999</c:v>
                </c:pt>
                <c:pt idx="724">
                  <c:v>68.381699999999995</c:v>
                </c:pt>
                <c:pt idx="725">
                  <c:v>69.045500000000004</c:v>
                </c:pt>
                <c:pt idx="726">
                  <c:v>67.7179</c:v>
                </c:pt>
                <c:pt idx="727">
                  <c:v>67.602800000000002</c:v>
                </c:pt>
                <c:pt idx="728">
                  <c:v>67.257599999999996</c:v>
                </c:pt>
                <c:pt idx="729">
                  <c:v>67.487799999999993</c:v>
                </c:pt>
                <c:pt idx="730">
                  <c:v>67.496600000000001</c:v>
                </c:pt>
                <c:pt idx="731">
                  <c:v>66.912499999999994</c:v>
                </c:pt>
                <c:pt idx="732">
                  <c:v>65.4786</c:v>
                </c:pt>
                <c:pt idx="733">
                  <c:v>65.257400000000004</c:v>
                </c:pt>
                <c:pt idx="734">
                  <c:v>63.487200000000001</c:v>
                </c:pt>
                <c:pt idx="735">
                  <c:v>62.690600000000003</c:v>
                </c:pt>
                <c:pt idx="736">
                  <c:v>65.558300000000003</c:v>
                </c:pt>
                <c:pt idx="737">
                  <c:v>65.947699999999998</c:v>
                </c:pt>
                <c:pt idx="738">
                  <c:v>66.859399999999994</c:v>
                </c:pt>
                <c:pt idx="739">
                  <c:v>68.027699999999996</c:v>
                </c:pt>
                <c:pt idx="740">
                  <c:v>68.257800000000003</c:v>
                </c:pt>
                <c:pt idx="741">
                  <c:v>67.732200000000006</c:v>
                </c:pt>
                <c:pt idx="742">
                  <c:v>67.687700000000007</c:v>
                </c:pt>
                <c:pt idx="743">
                  <c:v>66.627499999999998</c:v>
                </c:pt>
                <c:pt idx="744">
                  <c:v>65.540700000000001</c:v>
                </c:pt>
                <c:pt idx="745">
                  <c:v>65.745599999999996</c:v>
                </c:pt>
                <c:pt idx="746">
                  <c:v>64.480500000000006</c:v>
                </c:pt>
                <c:pt idx="747">
                  <c:v>63.2333</c:v>
                </c:pt>
                <c:pt idx="748">
                  <c:v>60.658700000000003</c:v>
                </c:pt>
                <c:pt idx="749">
                  <c:v>62.289000000000001</c:v>
                </c:pt>
                <c:pt idx="750">
                  <c:v>61.888100000000001</c:v>
                </c:pt>
                <c:pt idx="751">
                  <c:v>61.8703</c:v>
                </c:pt>
                <c:pt idx="752">
                  <c:v>63.322400000000002</c:v>
                </c:pt>
                <c:pt idx="753">
                  <c:v>63.874699999999997</c:v>
                </c:pt>
                <c:pt idx="754">
                  <c:v>64.489400000000003</c:v>
                </c:pt>
                <c:pt idx="755">
                  <c:v>65.202200000000005</c:v>
                </c:pt>
                <c:pt idx="756">
                  <c:v>65.228899999999996</c:v>
                </c:pt>
                <c:pt idx="757">
                  <c:v>65.665400000000005</c:v>
                </c:pt>
                <c:pt idx="758">
                  <c:v>67.491600000000005</c:v>
                </c:pt>
                <c:pt idx="759">
                  <c:v>66.093000000000004</c:v>
                </c:pt>
                <c:pt idx="760">
                  <c:v>64.017300000000006</c:v>
                </c:pt>
                <c:pt idx="761">
                  <c:v>64.578500000000005</c:v>
                </c:pt>
                <c:pt idx="762">
                  <c:v>63.286799999999999</c:v>
                </c:pt>
                <c:pt idx="763">
                  <c:v>64.008399999999995</c:v>
                </c:pt>
                <c:pt idx="764">
                  <c:v>63.972700000000003</c:v>
                </c:pt>
                <c:pt idx="765">
                  <c:v>64.355800000000002</c:v>
                </c:pt>
                <c:pt idx="766">
                  <c:v>64.364699999999999</c:v>
                </c:pt>
                <c:pt idx="767">
                  <c:v>63.3491</c:v>
                </c:pt>
                <c:pt idx="768">
                  <c:v>62.7256</c:v>
                </c:pt>
                <c:pt idx="769">
                  <c:v>59.3581</c:v>
                </c:pt>
                <c:pt idx="770">
                  <c:v>60.578600000000002</c:v>
                </c:pt>
                <c:pt idx="771">
                  <c:v>60.578600000000002</c:v>
                </c:pt>
                <c:pt idx="772">
                  <c:v>59.251199999999997</c:v>
                </c:pt>
                <c:pt idx="773">
                  <c:v>59.2423</c:v>
                </c:pt>
                <c:pt idx="774">
                  <c:v>59.999499999999998</c:v>
                </c:pt>
                <c:pt idx="775">
                  <c:v>56.0886</c:v>
                </c:pt>
                <c:pt idx="776">
                  <c:v>58.0931</c:v>
                </c:pt>
                <c:pt idx="777">
                  <c:v>58.770099999999999</c:v>
                </c:pt>
                <c:pt idx="778">
                  <c:v>58.2089</c:v>
                </c:pt>
                <c:pt idx="779">
                  <c:v>56.712200000000003</c:v>
                </c:pt>
                <c:pt idx="780">
                  <c:v>56.231200000000001</c:v>
                </c:pt>
                <c:pt idx="781">
                  <c:v>55.954999999999998</c:v>
                </c:pt>
                <c:pt idx="782">
                  <c:v>56.115299999999998</c:v>
                </c:pt>
                <c:pt idx="783">
                  <c:v>57.344700000000003</c:v>
                </c:pt>
                <c:pt idx="784">
                  <c:v>55.750100000000003</c:v>
                </c:pt>
                <c:pt idx="785">
                  <c:v>54.110900000000001</c:v>
                </c:pt>
                <c:pt idx="786">
                  <c:v>53.353700000000003</c:v>
                </c:pt>
                <c:pt idx="787">
                  <c:v>54.850299999999997</c:v>
                </c:pt>
                <c:pt idx="788">
                  <c:v>54.298000000000002</c:v>
                </c:pt>
                <c:pt idx="789">
                  <c:v>52.694400000000002</c:v>
                </c:pt>
                <c:pt idx="790">
                  <c:v>52.712299999999999</c:v>
                </c:pt>
                <c:pt idx="791">
                  <c:v>51.8125</c:v>
                </c:pt>
                <c:pt idx="792">
                  <c:v>50.886000000000003</c:v>
                </c:pt>
                <c:pt idx="793">
                  <c:v>51.349200000000003</c:v>
                </c:pt>
                <c:pt idx="794">
                  <c:v>52.240099999999998</c:v>
                </c:pt>
                <c:pt idx="795">
                  <c:v>51.687800000000003</c:v>
                </c:pt>
                <c:pt idx="796">
                  <c:v>49.451700000000002</c:v>
                </c:pt>
                <c:pt idx="797">
                  <c:v>50.939399999999999</c:v>
                </c:pt>
                <c:pt idx="798">
                  <c:v>50.057499999999997</c:v>
                </c:pt>
                <c:pt idx="799">
                  <c:v>48.935000000000002</c:v>
                </c:pt>
                <c:pt idx="800">
                  <c:v>46.128799999999998</c:v>
                </c:pt>
                <c:pt idx="801">
                  <c:v>46.280200000000001</c:v>
                </c:pt>
                <c:pt idx="802">
                  <c:v>48.115299999999998</c:v>
                </c:pt>
                <c:pt idx="803">
                  <c:v>48.052300000000002</c:v>
                </c:pt>
                <c:pt idx="804">
                  <c:v>48.124299999999998</c:v>
                </c:pt>
                <c:pt idx="805">
                  <c:v>48.493099999999998</c:v>
                </c:pt>
                <c:pt idx="806">
                  <c:v>49.500500000000002</c:v>
                </c:pt>
                <c:pt idx="807">
                  <c:v>50.957700000000003</c:v>
                </c:pt>
                <c:pt idx="808">
                  <c:v>51.479500000000002</c:v>
                </c:pt>
                <c:pt idx="809">
                  <c:v>51.713299999999997</c:v>
                </c:pt>
                <c:pt idx="810">
                  <c:v>50.786799999999999</c:v>
                </c:pt>
                <c:pt idx="811">
                  <c:v>51.011699999999998</c:v>
                </c:pt>
                <c:pt idx="812">
                  <c:v>50.049199999999999</c:v>
                </c:pt>
                <c:pt idx="813">
                  <c:v>50.588900000000002</c:v>
                </c:pt>
                <c:pt idx="814">
                  <c:v>51.605400000000003</c:v>
                </c:pt>
                <c:pt idx="815">
                  <c:v>51.668399999999998</c:v>
                </c:pt>
                <c:pt idx="816">
                  <c:v>53.629300000000001</c:v>
                </c:pt>
                <c:pt idx="817">
                  <c:v>52.540900000000001</c:v>
                </c:pt>
                <c:pt idx="818">
                  <c:v>51.146599999999999</c:v>
                </c:pt>
                <c:pt idx="819">
                  <c:v>50.858800000000002</c:v>
                </c:pt>
                <c:pt idx="820">
                  <c:v>51.209600000000002</c:v>
                </c:pt>
                <c:pt idx="821">
                  <c:v>50.139200000000002</c:v>
                </c:pt>
                <c:pt idx="822">
                  <c:v>50.148200000000003</c:v>
                </c:pt>
                <c:pt idx="823">
                  <c:v>50.472000000000001</c:v>
                </c:pt>
                <c:pt idx="824">
                  <c:v>50.939799999999998</c:v>
                </c:pt>
                <c:pt idx="825">
                  <c:v>49.743400000000001</c:v>
                </c:pt>
                <c:pt idx="826">
                  <c:v>49.842300000000002</c:v>
                </c:pt>
                <c:pt idx="827">
                  <c:v>50.319099999999999</c:v>
                </c:pt>
                <c:pt idx="828">
                  <c:v>50.552999999999997</c:v>
                </c:pt>
                <c:pt idx="829">
                  <c:v>50.103200000000001</c:v>
                </c:pt>
                <c:pt idx="830">
                  <c:v>51.605400000000003</c:v>
                </c:pt>
                <c:pt idx="831">
                  <c:v>51.884300000000003</c:v>
                </c:pt>
                <c:pt idx="832">
                  <c:v>50.813800000000001</c:v>
                </c:pt>
                <c:pt idx="833">
                  <c:v>49.095700000000001</c:v>
                </c:pt>
                <c:pt idx="834">
                  <c:v>48.852899999999998</c:v>
                </c:pt>
                <c:pt idx="835">
                  <c:v>47.152799999999999</c:v>
                </c:pt>
                <c:pt idx="836">
                  <c:v>47.206699999999998</c:v>
                </c:pt>
                <c:pt idx="837">
                  <c:v>47.881399999999999</c:v>
                </c:pt>
                <c:pt idx="838">
                  <c:v>46.774999999999999</c:v>
                </c:pt>
                <c:pt idx="839">
                  <c:v>46.945900000000002</c:v>
                </c:pt>
                <c:pt idx="840">
                  <c:v>46.73</c:v>
                </c:pt>
                <c:pt idx="841">
                  <c:v>46.82</c:v>
                </c:pt>
                <c:pt idx="842">
                  <c:v>44.157400000000003</c:v>
                </c:pt>
                <c:pt idx="843">
                  <c:v>42.826099999999997</c:v>
                </c:pt>
                <c:pt idx="844">
                  <c:v>42.7361</c:v>
                </c:pt>
                <c:pt idx="845">
                  <c:v>41.782600000000002</c:v>
                </c:pt>
                <c:pt idx="846">
                  <c:v>40.8202</c:v>
                </c:pt>
                <c:pt idx="847">
                  <c:v>42.502299999999998</c:v>
                </c:pt>
                <c:pt idx="848">
                  <c:v>42.808100000000003</c:v>
                </c:pt>
                <c:pt idx="849">
                  <c:v>42.250399999999999</c:v>
                </c:pt>
                <c:pt idx="850">
                  <c:v>43.383800000000001</c:v>
                </c:pt>
                <c:pt idx="851">
                  <c:v>41.350900000000003</c:v>
                </c:pt>
                <c:pt idx="852">
                  <c:v>40.127499999999998</c:v>
                </c:pt>
                <c:pt idx="853">
                  <c:v>42.565199999999997</c:v>
                </c:pt>
                <c:pt idx="854">
                  <c:v>41.800600000000003</c:v>
                </c:pt>
                <c:pt idx="855">
                  <c:v>40.9191</c:v>
                </c:pt>
                <c:pt idx="856">
                  <c:v>42.385300000000001</c:v>
                </c:pt>
                <c:pt idx="857">
                  <c:v>43.959499999999998</c:v>
                </c:pt>
                <c:pt idx="858">
                  <c:v>45.137900000000002</c:v>
                </c:pt>
                <c:pt idx="859">
                  <c:v>45.389699999999998</c:v>
                </c:pt>
                <c:pt idx="860">
                  <c:v>44.823</c:v>
                </c:pt>
                <c:pt idx="861">
                  <c:v>46.1813</c:v>
                </c:pt>
                <c:pt idx="862">
                  <c:v>45.047899999999998</c:v>
                </c:pt>
                <c:pt idx="863">
                  <c:v>44.948999999999998</c:v>
                </c:pt>
                <c:pt idx="864">
                  <c:v>44.966900000000003</c:v>
                </c:pt>
                <c:pt idx="865">
                  <c:v>44.805</c:v>
                </c:pt>
                <c:pt idx="866">
                  <c:v>44.005400000000002</c:v>
                </c:pt>
                <c:pt idx="867">
                  <c:v>42.978700000000003</c:v>
                </c:pt>
                <c:pt idx="868">
                  <c:v>41.597499999999997</c:v>
                </c:pt>
                <c:pt idx="869">
                  <c:v>41.270400000000002</c:v>
                </c:pt>
                <c:pt idx="870">
                  <c:v>42.433500000000002</c:v>
                </c:pt>
                <c:pt idx="871">
                  <c:v>40.4345</c:v>
                </c:pt>
                <c:pt idx="872">
                  <c:v>41.524799999999999</c:v>
                </c:pt>
                <c:pt idx="873">
                  <c:v>42.142699999999998</c:v>
                </c:pt>
                <c:pt idx="874">
                  <c:v>41.561199999999999</c:v>
                </c:pt>
                <c:pt idx="875">
                  <c:v>42.469799999999999</c:v>
                </c:pt>
                <c:pt idx="876">
                  <c:v>43.623800000000003</c:v>
                </c:pt>
                <c:pt idx="877">
                  <c:v>43.187600000000003</c:v>
                </c:pt>
                <c:pt idx="878">
                  <c:v>41.851999999999997</c:v>
                </c:pt>
                <c:pt idx="879">
                  <c:v>41.015999999999998</c:v>
                </c:pt>
                <c:pt idx="880">
                  <c:v>40.134599999999999</c:v>
                </c:pt>
                <c:pt idx="881">
                  <c:v>40.098300000000002</c:v>
                </c:pt>
                <c:pt idx="882">
                  <c:v>40.698</c:v>
                </c:pt>
                <c:pt idx="883">
                  <c:v>40.616199999999999</c:v>
                </c:pt>
                <c:pt idx="884">
                  <c:v>41.643000000000001</c:v>
                </c:pt>
                <c:pt idx="885">
                  <c:v>41.643000000000001</c:v>
                </c:pt>
                <c:pt idx="886">
                  <c:v>40.634399999999999</c:v>
                </c:pt>
                <c:pt idx="887">
                  <c:v>41.106900000000003</c:v>
                </c:pt>
                <c:pt idx="888">
                  <c:v>41.3431</c:v>
                </c:pt>
                <c:pt idx="889">
                  <c:v>40.816099999999999</c:v>
                </c:pt>
                <c:pt idx="890">
                  <c:v>41.297699999999999</c:v>
                </c:pt>
                <c:pt idx="891">
                  <c:v>41.397599999999997</c:v>
                </c:pt>
                <c:pt idx="892">
                  <c:v>43.405700000000003</c:v>
                </c:pt>
                <c:pt idx="893">
                  <c:v>43.587499999999999</c:v>
                </c:pt>
                <c:pt idx="894">
                  <c:v>42.978700000000003</c:v>
                </c:pt>
                <c:pt idx="895">
                  <c:v>43.124000000000002</c:v>
                </c:pt>
                <c:pt idx="896">
                  <c:v>43.142200000000003</c:v>
                </c:pt>
                <c:pt idx="897">
                  <c:v>41.179600000000001</c:v>
                </c:pt>
                <c:pt idx="898">
                  <c:v>42.578899999999997</c:v>
                </c:pt>
                <c:pt idx="899">
                  <c:v>44.132599999999996</c:v>
                </c:pt>
                <c:pt idx="900">
                  <c:v>40.597999999999999</c:v>
                </c:pt>
                <c:pt idx="901">
                  <c:v>41.3431</c:v>
                </c:pt>
                <c:pt idx="902">
                  <c:v>40.28</c:v>
                </c:pt>
                <c:pt idx="903">
                  <c:v>40.688899999999997</c:v>
                </c:pt>
                <c:pt idx="904">
                  <c:v>41.025100000000002</c:v>
                </c:pt>
                <c:pt idx="905">
                  <c:v>41.497599999999998</c:v>
                </c:pt>
                <c:pt idx="906">
                  <c:v>41.415799999999997</c:v>
                </c:pt>
                <c:pt idx="907">
                  <c:v>41.188600000000001</c:v>
                </c:pt>
                <c:pt idx="908">
                  <c:v>41.933700000000002</c:v>
                </c:pt>
                <c:pt idx="909">
                  <c:v>42.860500000000002</c:v>
                </c:pt>
                <c:pt idx="910">
                  <c:v>42.815100000000001</c:v>
                </c:pt>
                <c:pt idx="911">
                  <c:v>42.642499999999998</c:v>
                </c:pt>
                <c:pt idx="912">
                  <c:v>43.542000000000002</c:v>
                </c:pt>
                <c:pt idx="913">
                  <c:v>42.824199999999998</c:v>
                </c:pt>
                <c:pt idx="914">
                  <c:v>42.369900000000001</c:v>
                </c:pt>
                <c:pt idx="915">
                  <c:v>41.388500000000001</c:v>
                </c:pt>
                <c:pt idx="916">
                  <c:v>39.198700000000002</c:v>
                </c:pt>
                <c:pt idx="917">
                  <c:v>39.444099999999999</c:v>
                </c:pt>
                <c:pt idx="918">
                  <c:v>39.453099999999999</c:v>
                </c:pt>
                <c:pt idx="919">
                  <c:v>40.025599999999997</c:v>
                </c:pt>
                <c:pt idx="920">
                  <c:v>37.3996</c:v>
                </c:pt>
                <c:pt idx="921">
                  <c:v>37.645000000000003</c:v>
                </c:pt>
                <c:pt idx="922">
                  <c:v>38.090200000000003</c:v>
                </c:pt>
                <c:pt idx="923">
                  <c:v>37.6631</c:v>
                </c:pt>
                <c:pt idx="924">
                  <c:v>37.626800000000003</c:v>
                </c:pt>
                <c:pt idx="925">
                  <c:v>37.027099999999997</c:v>
                </c:pt>
                <c:pt idx="926">
                  <c:v>36.572800000000001</c:v>
                </c:pt>
                <c:pt idx="927">
                  <c:v>38.508200000000002</c:v>
                </c:pt>
                <c:pt idx="928">
                  <c:v>38.835299999999997</c:v>
                </c:pt>
                <c:pt idx="929">
                  <c:v>39.865000000000002</c:v>
                </c:pt>
                <c:pt idx="930">
                  <c:v>40.499400000000001</c:v>
                </c:pt>
                <c:pt idx="931">
                  <c:v>38.403199999999998</c:v>
                </c:pt>
                <c:pt idx="932">
                  <c:v>37.777999999999999</c:v>
                </c:pt>
                <c:pt idx="933">
                  <c:v>37.309100000000001</c:v>
                </c:pt>
                <c:pt idx="934">
                  <c:v>36.591900000000003</c:v>
                </c:pt>
                <c:pt idx="935">
                  <c:v>37.244700000000002</c:v>
                </c:pt>
                <c:pt idx="936">
                  <c:v>35.2956</c:v>
                </c:pt>
                <c:pt idx="937">
                  <c:v>34.164700000000003</c:v>
                </c:pt>
                <c:pt idx="938">
                  <c:v>33.493600000000001</c:v>
                </c:pt>
                <c:pt idx="939">
                  <c:v>32.896000000000001</c:v>
                </c:pt>
                <c:pt idx="940">
                  <c:v>32.197200000000002</c:v>
                </c:pt>
                <c:pt idx="941">
                  <c:v>32.243200000000002</c:v>
                </c:pt>
                <c:pt idx="942">
                  <c:v>30.0275</c:v>
                </c:pt>
                <c:pt idx="943">
                  <c:v>28.2714</c:v>
                </c:pt>
                <c:pt idx="944">
                  <c:v>27.499099999999999</c:v>
                </c:pt>
                <c:pt idx="945">
                  <c:v>28.758700000000001</c:v>
                </c:pt>
                <c:pt idx="946">
                  <c:v>29.2</c:v>
                </c:pt>
                <c:pt idx="947">
                  <c:v>29.328700000000001</c:v>
                </c:pt>
                <c:pt idx="948">
                  <c:v>27.857700000000001</c:v>
                </c:pt>
                <c:pt idx="949">
                  <c:v>26.542999999999999</c:v>
                </c:pt>
                <c:pt idx="950">
                  <c:v>26.055700000000002</c:v>
                </c:pt>
                <c:pt idx="951">
                  <c:v>26.625699999999998</c:v>
                </c:pt>
                <c:pt idx="952">
                  <c:v>26.708400000000001</c:v>
                </c:pt>
                <c:pt idx="953">
                  <c:v>26.8188</c:v>
                </c:pt>
                <c:pt idx="954">
                  <c:v>26.616499999999998</c:v>
                </c:pt>
                <c:pt idx="955">
                  <c:v>27.168099999999999</c:v>
                </c:pt>
                <c:pt idx="956">
                  <c:v>27.269300000000001</c:v>
                </c:pt>
                <c:pt idx="957">
                  <c:v>26.1568</c:v>
                </c:pt>
                <c:pt idx="958">
                  <c:v>25.3569</c:v>
                </c:pt>
                <c:pt idx="959">
                  <c:v>25.458100000000002</c:v>
                </c:pt>
                <c:pt idx="960">
                  <c:v>25.6144</c:v>
                </c:pt>
                <c:pt idx="961">
                  <c:v>26.322299999999998</c:v>
                </c:pt>
                <c:pt idx="962">
                  <c:v>25.936199999999999</c:v>
                </c:pt>
                <c:pt idx="963">
                  <c:v>25.209800000000001</c:v>
                </c:pt>
                <c:pt idx="964">
                  <c:v>25.991299999999999</c:v>
                </c:pt>
                <c:pt idx="965">
                  <c:v>25.972899999999999</c:v>
                </c:pt>
                <c:pt idx="966">
                  <c:v>26.322299999999998</c:v>
                </c:pt>
                <c:pt idx="967">
                  <c:v>25.2834</c:v>
                </c:pt>
                <c:pt idx="968">
                  <c:v>24.934000000000001</c:v>
                </c:pt>
                <c:pt idx="969">
                  <c:v>25.972899999999999</c:v>
                </c:pt>
                <c:pt idx="970">
                  <c:v>25.936199999999999</c:v>
                </c:pt>
                <c:pt idx="971">
                  <c:v>26.248699999999999</c:v>
                </c:pt>
                <c:pt idx="972">
                  <c:v>24.7317</c:v>
                </c:pt>
                <c:pt idx="973">
                  <c:v>27.517499999999998</c:v>
                </c:pt>
                <c:pt idx="974">
                  <c:v>30.6526</c:v>
                </c:pt>
                <c:pt idx="975">
                  <c:v>30.441199999999998</c:v>
                </c:pt>
                <c:pt idx="976">
                  <c:v>30.753799999999998</c:v>
                </c:pt>
                <c:pt idx="977">
                  <c:v>29.577000000000002</c:v>
                </c:pt>
                <c:pt idx="978">
                  <c:v>29.972300000000001</c:v>
                </c:pt>
                <c:pt idx="979">
                  <c:v>30.413599999999999</c:v>
                </c:pt>
                <c:pt idx="980">
                  <c:v>29.7424</c:v>
                </c:pt>
                <c:pt idx="981">
                  <c:v>30.956</c:v>
                </c:pt>
                <c:pt idx="982">
                  <c:v>31.038799999999998</c:v>
                </c:pt>
                <c:pt idx="983">
                  <c:v>31.571999999999999</c:v>
                </c:pt>
                <c:pt idx="984">
                  <c:v>29.797599999999999</c:v>
                </c:pt>
                <c:pt idx="985">
                  <c:v>29.843599999999999</c:v>
                </c:pt>
                <c:pt idx="986">
                  <c:v>30.174600000000002</c:v>
                </c:pt>
                <c:pt idx="987">
                  <c:v>30.781400000000001</c:v>
                </c:pt>
                <c:pt idx="988">
                  <c:v>30.542300000000001</c:v>
                </c:pt>
                <c:pt idx="989">
                  <c:v>27.131399999999999</c:v>
                </c:pt>
                <c:pt idx="990">
                  <c:v>27.021000000000001</c:v>
                </c:pt>
                <c:pt idx="991">
                  <c:v>26.634899999999998</c:v>
                </c:pt>
                <c:pt idx="992">
                  <c:v>26.359100000000002</c:v>
                </c:pt>
                <c:pt idx="993">
                  <c:v>26.3965</c:v>
                </c:pt>
                <c:pt idx="994">
                  <c:v>26.349699999999999</c:v>
                </c:pt>
                <c:pt idx="995">
                  <c:v>26.602399999999999</c:v>
                </c:pt>
                <c:pt idx="996">
                  <c:v>26.246700000000001</c:v>
                </c:pt>
                <c:pt idx="997">
                  <c:v>25.769400000000001</c:v>
                </c:pt>
                <c:pt idx="998">
                  <c:v>24.683499999999999</c:v>
                </c:pt>
                <c:pt idx="999">
                  <c:v>24.384</c:v>
                </c:pt>
                <c:pt idx="1000">
                  <c:v>23.560300000000002</c:v>
                </c:pt>
                <c:pt idx="1001">
                  <c:v>23.831700000000001</c:v>
                </c:pt>
                <c:pt idx="1002">
                  <c:v>24.533799999999999</c:v>
                </c:pt>
                <c:pt idx="1003">
                  <c:v>24.402699999999999</c:v>
                </c:pt>
                <c:pt idx="1004">
                  <c:v>25.422999999999998</c:v>
                </c:pt>
                <c:pt idx="1005">
                  <c:v>24.206199999999999</c:v>
                </c:pt>
                <c:pt idx="1006">
                  <c:v>25.685099999999998</c:v>
                </c:pt>
                <c:pt idx="1007">
                  <c:v>25.844200000000001</c:v>
                </c:pt>
                <c:pt idx="1008">
                  <c:v>25.965900000000001</c:v>
                </c:pt>
                <c:pt idx="1009">
                  <c:v>27.632100000000001</c:v>
                </c:pt>
                <c:pt idx="1010">
                  <c:v>27.566600000000001</c:v>
                </c:pt>
                <c:pt idx="1011">
                  <c:v>27.6508</c:v>
                </c:pt>
                <c:pt idx="1012">
                  <c:v>27.678899999999999</c:v>
                </c:pt>
                <c:pt idx="1013">
                  <c:v>28.0533</c:v>
                </c:pt>
                <c:pt idx="1014">
                  <c:v>28.2499</c:v>
                </c:pt>
                <c:pt idx="1015">
                  <c:v>28.7834</c:v>
                </c:pt>
                <c:pt idx="1016">
                  <c:v>29.139099999999999</c:v>
                </c:pt>
                <c:pt idx="1017">
                  <c:v>28.6524</c:v>
                </c:pt>
                <c:pt idx="1018">
                  <c:v>28.137599999999999</c:v>
                </c:pt>
                <c:pt idx="1019">
                  <c:v>26.602399999999999</c:v>
                </c:pt>
                <c:pt idx="1020">
                  <c:v>27.4636</c:v>
                </c:pt>
                <c:pt idx="1021">
                  <c:v>28.540099999999999</c:v>
                </c:pt>
                <c:pt idx="1022">
                  <c:v>28.3248</c:v>
                </c:pt>
                <c:pt idx="1023">
                  <c:v>27.978400000000001</c:v>
                </c:pt>
                <c:pt idx="1024">
                  <c:v>27.9878</c:v>
                </c:pt>
                <c:pt idx="1025">
                  <c:v>28.502600000000001</c:v>
                </c:pt>
                <c:pt idx="1026">
                  <c:v>28.1937</c:v>
                </c:pt>
                <c:pt idx="1027">
                  <c:v>28.961300000000001</c:v>
                </c:pt>
                <c:pt idx="1028">
                  <c:v>29.616499999999998</c:v>
                </c:pt>
                <c:pt idx="1029">
                  <c:v>29.148499999999999</c:v>
                </c:pt>
                <c:pt idx="1030">
                  <c:v>28.6617</c:v>
                </c:pt>
                <c:pt idx="1031">
                  <c:v>26.827100000000002</c:v>
                </c:pt>
                <c:pt idx="1032">
                  <c:v>26.696000000000002</c:v>
                </c:pt>
                <c:pt idx="1033">
                  <c:v>26.621200000000002</c:v>
                </c:pt>
                <c:pt idx="1034">
                  <c:v>24.365300000000001</c:v>
                </c:pt>
                <c:pt idx="1035">
                  <c:v>24.5899</c:v>
                </c:pt>
                <c:pt idx="1036">
                  <c:v>25.376200000000001</c:v>
                </c:pt>
                <c:pt idx="1037">
                  <c:v>25.8536</c:v>
                </c:pt>
                <c:pt idx="1038">
                  <c:v>26.0595</c:v>
                </c:pt>
                <c:pt idx="1039">
                  <c:v>25.338799999999999</c:v>
                </c:pt>
                <c:pt idx="1040">
                  <c:v>25.2639</c:v>
                </c:pt>
                <c:pt idx="1041">
                  <c:v>23.897300000000001</c:v>
                </c:pt>
                <c:pt idx="1042">
                  <c:v>23.504100000000001</c:v>
                </c:pt>
                <c:pt idx="1043">
                  <c:v>23.026700000000002</c:v>
                </c:pt>
                <c:pt idx="1044">
                  <c:v>22.633600000000001</c:v>
                </c:pt>
                <c:pt idx="1045">
                  <c:v>22.764700000000001</c:v>
                </c:pt>
                <c:pt idx="1046">
                  <c:v>23.232700000000001</c:v>
                </c:pt>
                <c:pt idx="1047">
                  <c:v>23.485399999999998</c:v>
                </c:pt>
                <c:pt idx="1048">
                  <c:v>24.608699999999999</c:v>
                </c:pt>
                <c:pt idx="1049">
                  <c:v>24.5806</c:v>
                </c:pt>
                <c:pt idx="1050">
                  <c:v>23.2608</c:v>
                </c:pt>
                <c:pt idx="1051">
                  <c:v>22.708500000000001</c:v>
                </c:pt>
                <c:pt idx="1052">
                  <c:v>22.483799999999999</c:v>
                </c:pt>
                <c:pt idx="1053">
                  <c:v>21.8108</c:v>
                </c:pt>
                <c:pt idx="1054">
                  <c:v>20.6449</c:v>
                </c:pt>
                <c:pt idx="1055">
                  <c:v>19.753900000000002</c:v>
                </c:pt>
                <c:pt idx="1056">
                  <c:v>19.659099999999999</c:v>
                </c:pt>
                <c:pt idx="1057">
                  <c:v>20.2089</c:v>
                </c:pt>
                <c:pt idx="1058">
                  <c:v>20.275300000000001</c:v>
                </c:pt>
                <c:pt idx="1059">
                  <c:v>20.303699999999999</c:v>
                </c:pt>
                <c:pt idx="1060">
                  <c:v>20.322700000000001</c:v>
                </c:pt>
                <c:pt idx="1061">
                  <c:v>20.474299999999999</c:v>
                </c:pt>
                <c:pt idx="1062">
                  <c:v>19.564399999999999</c:v>
                </c:pt>
                <c:pt idx="1063">
                  <c:v>19.3748</c:v>
                </c:pt>
                <c:pt idx="1064">
                  <c:v>19.232600000000001</c:v>
                </c:pt>
                <c:pt idx="1065">
                  <c:v>19.753900000000002</c:v>
                </c:pt>
                <c:pt idx="1066">
                  <c:v>20.104600000000001</c:v>
                </c:pt>
                <c:pt idx="1067">
                  <c:v>20.616499999999998</c:v>
                </c:pt>
                <c:pt idx="1068">
                  <c:v>21.062000000000001</c:v>
                </c:pt>
                <c:pt idx="1069">
                  <c:v>21.716100000000001</c:v>
                </c:pt>
                <c:pt idx="1070">
                  <c:v>21.3748</c:v>
                </c:pt>
                <c:pt idx="1071">
                  <c:v>21.147300000000001</c:v>
                </c:pt>
                <c:pt idx="1072">
                  <c:v>20.606999999999999</c:v>
                </c:pt>
                <c:pt idx="1073">
                  <c:v>20.237400000000001</c:v>
                </c:pt>
                <c:pt idx="1074">
                  <c:v>20.663900000000002</c:v>
                </c:pt>
                <c:pt idx="1075">
                  <c:v>21.014600000000002</c:v>
                </c:pt>
                <c:pt idx="1076">
                  <c:v>20.445900000000002</c:v>
                </c:pt>
                <c:pt idx="1077">
                  <c:v>20.6829</c:v>
                </c:pt>
                <c:pt idx="1078">
                  <c:v>21.308499999999999</c:v>
                </c:pt>
                <c:pt idx="1079">
                  <c:v>21.270499999999998</c:v>
                </c:pt>
                <c:pt idx="1080">
                  <c:v>21.5928</c:v>
                </c:pt>
                <c:pt idx="1081">
                  <c:v>21.6876</c:v>
                </c:pt>
                <c:pt idx="1082">
                  <c:v>21.4696</c:v>
                </c:pt>
                <c:pt idx="1083">
                  <c:v>21.6876</c:v>
                </c:pt>
                <c:pt idx="1084">
                  <c:v>21.7255</c:v>
                </c:pt>
                <c:pt idx="1085">
                  <c:v>21.147300000000001</c:v>
                </c:pt>
                <c:pt idx="1086">
                  <c:v>21.099900000000002</c:v>
                </c:pt>
                <c:pt idx="1087">
                  <c:v>21.934100000000001</c:v>
                </c:pt>
                <c:pt idx="1088">
                  <c:v>22.284800000000001</c:v>
                </c:pt>
                <c:pt idx="1089">
                  <c:v>21.573899999999998</c:v>
                </c:pt>
                <c:pt idx="1090">
                  <c:v>20.654399999999999</c:v>
                </c:pt>
                <c:pt idx="1091">
                  <c:v>20.806100000000001</c:v>
                </c:pt>
                <c:pt idx="1092">
                  <c:v>19.886600000000001</c:v>
                </c:pt>
                <c:pt idx="1093">
                  <c:v>20.967199999999998</c:v>
                </c:pt>
                <c:pt idx="1094">
                  <c:v>21.052499999999998</c:v>
                </c:pt>
                <c:pt idx="1095">
                  <c:v>20.863</c:v>
                </c:pt>
                <c:pt idx="1096">
                  <c:v>20.275300000000001</c:v>
                </c:pt>
                <c:pt idx="1097">
                  <c:v>20.370100000000001</c:v>
                </c:pt>
                <c:pt idx="1098">
                  <c:v>20.180499999999999</c:v>
                </c:pt>
                <c:pt idx="1099">
                  <c:v>20.531199999999998</c:v>
                </c:pt>
                <c:pt idx="1100">
                  <c:v>19.526399999999999</c:v>
                </c:pt>
                <c:pt idx="1101">
                  <c:v>19.6023</c:v>
                </c:pt>
                <c:pt idx="1102">
                  <c:v>19.6876</c:v>
                </c:pt>
                <c:pt idx="1103">
                  <c:v>18.0762</c:v>
                </c:pt>
                <c:pt idx="1104">
                  <c:v>18.540600000000001</c:v>
                </c:pt>
                <c:pt idx="1105">
                  <c:v>17.981400000000001</c:v>
                </c:pt>
                <c:pt idx="1106">
                  <c:v>17.393699999999999</c:v>
                </c:pt>
                <c:pt idx="1107">
                  <c:v>16.540600000000001</c:v>
                </c:pt>
                <c:pt idx="1108">
                  <c:v>17.109300000000001</c:v>
                </c:pt>
                <c:pt idx="1109">
                  <c:v>16.663799999999998</c:v>
                </c:pt>
                <c:pt idx="1110">
                  <c:v>16.322600000000001</c:v>
                </c:pt>
                <c:pt idx="1111">
                  <c:v>16.132999999999999</c:v>
                </c:pt>
                <c:pt idx="1112">
                  <c:v>17.175699999999999</c:v>
                </c:pt>
                <c:pt idx="1113">
                  <c:v>16.9861</c:v>
                </c:pt>
                <c:pt idx="1114">
                  <c:v>18.095099999999999</c:v>
                </c:pt>
                <c:pt idx="1115">
                  <c:v>18.569099999999999</c:v>
                </c:pt>
                <c:pt idx="1116">
                  <c:v>18.588000000000001</c:v>
                </c:pt>
                <c:pt idx="1117">
                  <c:v>18.395499999999998</c:v>
                </c:pt>
                <c:pt idx="1118">
                  <c:v>18.4148</c:v>
                </c:pt>
                <c:pt idx="1119">
                  <c:v>18.3474</c:v>
                </c:pt>
                <c:pt idx="1120">
                  <c:v>18.549499999999998</c:v>
                </c:pt>
                <c:pt idx="1121">
                  <c:v>18.6265</c:v>
                </c:pt>
                <c:pt idx="1122">
                  <c:v>18.7806</c:v>
                </c:pt>
                <c:pt idx="1123">
                  <c:v>18.9923</c:v>
                </c:pt>
                <c:pt idx="1124">
                  <c:v>18.4148</c:v>
                </c:pt>
                <c:pt idx="1125">
                  <c:v>18.2319</c:v>
                </c:pt>
                <c:pt idx="1126">
                  <c:v>17.548400000000001</c:v>
                </c:pt>
                <c:pt idx="1127">
                  <c:v>17.750599999999999</c:v>
                </c:pt>
                <c:pt idx="1128">
                  <c:v>18.4148</c:v>
                </c:pt>
                <c:pt idx="1129">
                  <c:v>18.087499999999999</c:v>
                </c:pt>
                <c:pt idx="1130">
                  <c:v>18.482099999999999</c:v>
                </c:pt>
                <c:pt idx="1131">
                  <c:v>18.376300000000001</c:v>
                </c:pt>
                <c:pt idx="1132">
                  <c:v>18.424399999999999</c:v>
                </c:pt>
                <c:pt idx="1133">
                  <c:v>18.2607</c:v>
                </c:pt>
                <c:pt idx="1134">
                  <c:v>17.885300000000001</c:v>
                </c:pt>
                <c:pt idx="1135">
                  <c:v>17.962299999999999</c:v>
                </c:pt>
                <c:pt idx="1136">
                  <c:v>17.914200000000001</c:v>
                </c:pt>
                <c:pt idx="1137">
                  <c:v>18.549499999999998</c:v>
                </c:pt>
                <c:pt idx="1138">
                  <c:v>18.799800000000001</c:v>
                </c:pt>
                <c:pt idx="1139">
                  <c:v>18.896100000000001</c:v>
                </c:pt>
                <c:pt idx="1140">
                  <c:v>18.4725</c:v>
                </c:pt>
                <c:pt idx="1141">
                  <c:v>18.395499999999998</c:v>
                </c:pt>
                <c:pt idx="1142">
                  <c:v>18.770900000000001</c:v>
                </c:pt>
                <c:pt idx="1143">
                  <c:v>19.695</c:v>
                </c:pt>
                <c:pt idx="1144">
                  <c:v>19.252199999999998</c:v>
                </c:pt>
                <c:pt idx="1145">
                  <c:v>18.664999999999999</c:v>
                </c:pt>
                <c:pt idx="1146">
                  <c:v>18.790199999999999</c:v>
                </c:pt>
                <c:pt idx="1147">
                  <c:v>18.183700000000002</c:v>
                </c:pt>
                <c:pt idx="1148">
                  <c:v>18.9346</c:v>
                </c:pt>
                <c:pt idx="1149">
                  <c:v>18.588000000000001</c:v>
                </c:pt>
                <c:pt idx="1150">
                  <c:v>18.953800000000001</c:v>
                </c:pt>
                <c:pt idx="1151">
                  <c:v>19.069299999999998</c:v>
                </c:pt>
                <c:pt idx="1152">
                  <c:v>18.664999999999999</c:v>
                </c:pt>
                <c:pt idx="1153">
                  <c:v>18.337700000000002</c:v>
                </c:pt>
                <c:pt idx="1154">
                  <c:v>18.328099999999999</c:v>
                </c:pt>
                <c:pt idx="1155">
                  <c:v>18.674700000000001</c:v>
                </c:pt>
                <c:pt idx="1156">
                  <c:v>18.3474</c:v>
                </c:pt>
                <c:pt idx="1157">
                  <c:v>18.847899999999999</c:v>
                </c:pt>
                <c:pt idx="1158">
                  <c:v>18.539899999999999</c:v>
                </c:pt>
                <c:pt idx="1159">
                  <c:v>19.233000000000001</c:v>
                </c:pt>
                <c:pt idx="1160">
                  <c:v>19.839400000000001</c:v>
                </c:pt>
                <c:pt idx="1161">
                  <c:v>19.646899999999999</c:v>
                </c:pt>
                <c:pt idx="1162">
                  <c:v>19.223400000000002</c:v>
                </c:pt>
                <c:pt idx="1163">
                  <c:v>19.6662</c:v>
                </c:pt>
                <c:pt idx="1164">
                  <c:v>19.541</c:v>
                </c:pt>
                <c:pt idx="1165">
                  <c:v>19.261900000000001</c:v>
                </c:pt>
                <c:pt idx="1166">
                  <c:v>19.598800000000001</c:v>
                </c:pt>
                <c:pt idx="1167">
                  <c:v>18.251100000000001</c:v>
                </c:pt>
                <c:pt idx="1168">
                  <c:v>18.9634</c:v>
                </c:pt>
                <c:pt idx="1169">
                  <c:v>18.482099999999999</c:v>
                </c:pt>
                <c:pt idx="1170">
                  <c:v>18.1645</c:v>
                </c:pt>
                <c:pt idx="1171">
                  <c:v>18.520600000000002</c:v>
                </c:pt>
                <c:pt idx="1172">
                  <c:v>18.722799999999999</c:v>
                </c:pt>
                <c:pt idx="1173">
                  <c:v>18.6554</c:v>
                </c:pt>
                <c:pt idx="1174">
                  <c:v>19.0212</c:v>
                </c:pt>
                <c:pt idx="1175">
                  <c:v>19.695</c:v>
                </c:pt>
                <c:pt idx="1176">
                  <c:v>18.7517</c:v>
                </c:pt>
                <c:pt idx="1177">
                  <c:v>18.857600000000001</c:v>
                </c:pt>
                <c:pt idx="1178">
                  <c:v>18.4725</c:v>
                </c:pt>
                <c:pt idx="1179">
                  <c:v>18.384499999999999</c:v>
                </c:pt>
                <c:pt idx="1180">
                  <c:v>17.279499999999999</c:v>
                </c:pt>
                <c:pt idx="1181">
                  <c:v>17.690200000000001</c:v>
                </c:pt>
                <c:pt idx="1182">
                  <c:v>17.328399999999998</c:v>
                </c:pt>
                <c:pt idx="1183">
                  <c:v>17.709800000000001</c:v>
                </c:pt>
                <c:pt idx="1184">
                  <c:v>17.758700000000001</c:v>
                </c:pt>
                <c:pt idx="1185">
                  <c:v>16.946999999999999</c:v>
                </c:pt>
                <c:pt idx="1186">
                  <c:v>17.3871</c:v>
                </c:pt>
                <c:pt idx="1187">
                  <c:v>17.475100000000001</c:v>
                </c:pt>
                <c:pt idx="1188">
                  <c:v>17.259899999999998</c:v>
                </c:pt>
                <c:pt idx="1189">
                  <c:v>17.0839</c:v>
                </c:pt>
                <c:pt idx="1190">
                  <c:v>16.839400000000001</c:v>
                </c:pt>
                <c:pt idx="1191">
                  <c:v>16.702500000000001</c:v>
                </c:pt>
                <c:pt idx="1192">
                  <c:v>16.536300000000001</c:v>
                </c:pt>
                <c:pt idx="1193">
                  <c:v>16.223299999999998</c:v>
                </c:pt>
                <c:pt idx="1194">
                  <c:v>17.279499999999999</c:v>
                </c:pt>
                <c:pt idx="1195">
                  <c:v>16.223299999999998</c:v>
                </c:pt>
                <c:pt idx="1196">
                  <c:v>16.037500000000001</c:v>
                </c:pt>
                <c:pt idx="1197">
                  <c:v>16.223299999999998</c:v>
                </c:pt>
                <c:pt idx="1198">
                  <c:v>16.203800000000001</c:v>
                </c:pt>
                <c:pt idx="1199">
                  <c:v>15.8909</c:v>
                </c:pt>
                <c:pt idx="1200">
                  <c:v>15.3041</c:v>
                </c:pt>
                <c:pt idx="1201">
                  <c:v>15.6464</c:v>
                </c:pt>
                <c:pt idx="1202">
                  <c:v>15.802899999999999</c:v>
                </c:pt>
                <c:pt idx="1203">
                  <c:v>14.9619</c:v>
                </c:pt>
                <c:pt idx="1204">
                  <c:v>15.108499999999999</c:v>
                </c:pt>
                <c:pt idx="1205">
                  <c:v>15.8322</c:v>
                </c:pt>
                <c:pt idx="1206">
                  <c:v>18.042200000000001</c:v>
                </c:pt>
                <c:pt idx="1207">
                  <c:v>18.267199999999999</c:v>
                </c:pt>
                <c:pt idx="1208">
                  <c:v>18.149799999999999</c:v>
                </c:pt>
                <c:pt idx="1209">
                  <c:v>17.621700000000001</c:v>
                </c:pt>
                <c:pt idx="1210">
                  <c:v>17.093699999999998</c:v>
                </c:pt>
                <c:pt idx="1211">
                  <c:v>17.524000000000001</c:v>
                </c:pt>
                <c:pt idx="1212">
                  <c:v>17.5533</c:v>
                </c:pt>
                <c:pt idx="1213">
                  <c:v>17.4359</c:v>
                </c:pt>
                <c:pt idx="1214">
                  <c:v>16.526499999999999</c:v>
                </c:pt>
                <c:pt idx="1215">
                  <c:v>16.741599999999998</c:v>
                </c:pt>
                <c:pt idx="1216">
                  <c:v>14.404500000000001</c:v>
                </c:pt>
                <c:pt idx="1217">
                  <c:v>12.810499999999999</c:v>
                </c:pt>
                <c:pt idx="1218">
                  <c:v>14.482699999999999</c:v>
                </c:pt>
                <c:pt idx="1219">
                  <c:v>15.157400000000001</c:v>
                </c:pt>
                <c:pt idx="1220">
                  <c:v>15.5975</c:v>
                </c:pt>
                <c:pt idx="1221">
                  <c:v>15.6366</c:v>
                </c:pt>
                <c:pt idx="1222">
                  <c:v>15.2552</c:v>
                </c:pt>
                <c:pt idx="1223">
                  <c:v>14.815200000000001</c:v>
                </c:pt>
                <c:pt idx="1224">
                  <c:v>14.5707</c:v>
                </c:pt>
                <c:pt idx="1225">
                  <c:v>13.837300000000001</c:v>
                </c:pt>
                <c:pt idx="1226">
                  <c:v>15.225899999999999</c:v>
                </c:pt>
                <c:pt idx="1227">
                  <c:v>17.377300000000002</c:v>
                </c:pt>
                <c:pt idx="1228">
                  <c:v>16.810099999999998</c:v>
                </c:pt>
                <c:pt idx="1229">
                  <c:v>16.829599999999999</c:v>
                </c:pt>
                <c:pt idx="1230">
                  <c:v>16.741599999999998</c:v>
                </c:pt>
                <c:pt idx="1231">
                  <c:v>16.1647</c:v>
                </c:pt>
                <c:pt idx="1232">
                  <c:v>16.311399999999999</c:v>
                </c:pt>
                <c:pt idx="1233">
                  <c:v>16.223299999999998</c:v>
                </c:pt>
                <c:pt idx="1234">
                  <c:v>16.2136</c:v>
                </c:pt>
                <c:pt idx="1235">
                  <c:v>16.536300000000001</c:v>
                </c:pt>
                <c:pt idx="1236">
                  <c:v>16.7514</c:v>
                </c:pt>
                <c:pt idx="1237">
                  <c:v>16.360299999999999</c:v>
                </c:pt>
                <c:pt idx="1238">
                  <c:v>17.690200000000001</c:v>
                </c:pt>
                <c:pt idx="1239">
                  <c:v>18.374700000000001</c:v>
                </c:pt>
                <c:pt idx="1240">
                  <c:v>17.6706</c:v>
                </c:pt>
                <c:pt idx="1241">
                  <c:v>17.807500000000001</c:v>
                </c:pt>
                <c:pt idx="1242">
                  <c:v>17.797799999999999</c:v>
                </c:pt>
                <c:pt idx="1243">
                  <c:v>17.827200000000001</c:v>
                </c:pt>
                <c:pt idx="1244">
                  <c:v>17.915700000000001</c:v>
                </c:pt>
                <c:pt idx="1245">
                  <c:v>17.453800000000001</c:v>
                </c:pt>
                <c:pt idx="1246">
                  <c:v>18.485700000000001</c:v>
                </c:pt>
                <c:pt idx="1247">
                  <c:v>20.038499999999999</c:v>
                </c:pt>
                <c:pt idx="1248">
                  <c:v>19.566700000000001</c:v>
                </c:pt>
                <c:pt idx="1249">
                  <c:v>18.043500000000002</c:v>
                </c:pt>
                <c:pt idx="1250">
                  <c:v>18.416899999999998</c:v>
                </c:pt>
                <c:pt idx="1251">
                  <c:v>17.630700000000001</c:v>
                </c:pt>
                <c:pt idx="1252">
                  <c:v>18.878799999999998</c:v>
                </c:pt>
                <c:pt idx="1253">
                  <c:v>18.269500000000001</c:v>
                </c:pt>
                <c:pt idx="1254">
                  <c:v>18.397200000000002</c:v>
                </c:pt>
                <c:pt idx="1255">
                  <c:v>18.5152</c:v>
                </c:pt>
                <c:pt idx="1256">
                  <c:v>18.731400000000001</c:v>
                </c:pt>
                <c:pt idx="1257">
                  <c:v>18.475899999999999</c:v>
                </c:pt>
                <c:pt idx="1258">
                  <c:v>18.328499999999998</c:v>
                </c:pt>
                <c:pt idx="1259">
                  <c:v>17.208100000000002</c:v>
                </c:pt>
                <c:pt idx="1260">
                  <c:v>16.6479</c:v>
                </c:pt>
                <c:pt idx="1261">
                  <c:v>16.608599999999999</c:v>
                </c:pt>
                <c:pt idx="1262">
                  <c:v>17.031199999999998</c:v>
                </c:pt>
                <c:pt idx="1263">
                  <c:v>16.864100000000001</c:v>
                </c:pt>
                <c:pt idx="1264">
                  <c:v>17.0017</c:v>
                </c:pt>
                <c:pt idx="1265">
                  <c:v>16.6676</c:v>
                </c:pt>
                <c:pt idx="1266">
                  <c:v>15.9305</c:v>
                </c:pt>
                <c:pt idx="1267">
                  <c:v>15.164</c:v>
                </c:pt>
                <c:pt idx="1268">
                  <c:v>14.9871</c:v>
                </c:pt>
                <c:pt idx="1269">
                  <c:v>15.055899999999999</c:v>
                </c:pt>
                <c:pt idx="1270">
                  <c:v>15.4391</c:v>
                </c:pt>
                <c:pt idx="1271">
                  <c:v>16.2057</c:v>
                </c:pt>
                <c:pt idx="1272">
                  <c:v>16.431699999999999</c:v>
                </c:pt>
                <c:pt idx="1273">
                  <c:v>16.520199999999999</c:v>
                </c:pt>
                <c:pt idx="1274">
                  <c:v>16.756</c:v>
                </c:pt>
                <c:pt idx="1275">
                  <c:v>17.050899999999999</c:v>
                </c:pt>
                <c:pt idx="1276">
                  <c:v>17.227799999999998</c:v>
                </c:pt>
                <c:pt idx="1277">
                  <c:v>16.923100000000002</c:v>
                </c:pt>
                <c:pt idx="1278">
                  <c:v>16.176200000000001</c:v>
                </c:pt>
                <c:pt idx="1279">
                  <c:v>16.5398</c:v>
                </c:pt>
                <c:pt idx="1280">
                  <c:v>16.3826</c:v>
                </c:pt>
                <c:pt idx="1281">
                  <c:v>16.245000000000001</c:v>
                </c:pt>
                <c:pt idx="1282">
                  <c:v>16.657800000000002</c:v>
                </c:pt>
                <c:pt idx="1283">
                  <c:v>15.045999999999999</c:v>
                </c:pt>
                <c:pt idx="1284">
                  <c:v>15.0854</c:v>
                </c:pt>
                <c:pt idx="1285">
                  <c:v>15.036199999999999</c:v>
                </c:pt>
                <c:pt idx="1286">
                  <c:v>17.139299999999999</c:v>
                </c:pt>
                <c:pt idx="1287">
                  <c:v>16.156600000000001</c:v>
                </c:pt>
                <c:pt idx="1288">
                  <c:v>16.903500000000001</c:v>
                </c:pt>
                <c:pt idx="1289">
                  <c:v>16.756</c:v>
                </c:pt>
                <c:pt idx="1290">
                  <c:v>16.3629</c:v>
                </c:pt>
                <c:pt idx="1291">
                  <c:v>15.9207</c:v>
                </c:pt>
                <c:pt idx="1292">
                  <c:v>15.694699999999999</c:v>
                </c:pt>
                <c:pt idx="1293">
                  <c:v>15.6259</c:v>
                </c:pt>
                <c:pt idx="1294">
                  <c:v>15.704499999999999</c:v>
                </c:pt>
                <c:pt idx="1295">
                  <c:v>15.232799999999999</c:v>
                </c:pt>
                <c:pt idx="1296">
                  <c:v>15.792899999999999</c:v>
                </c:pt>
                <c:pt idx="1297">
                  <c:v>15.8912</c:v>
                </c:pt>
                <c:pt idx="1298">
                  <c:v>16.058299999999999</c:v>
                </c:pt>
                <c:pt idx="1299">
                  <c:v>15.96</c:v>
                </c:pt>
                <c:pt idx="1300">
                  <c:v>15.4588</c:v>
                </c:pt>
                <c:pt idx="1301">
                  <c:v>15.5472</c:v>
                </c:pt>
                <c:pt idx="1302">
                  <c:v>15.5472</c:v>
                </c:pt>
                <c:pt idx="1303">
                  <c:v>15.8126</c:v>
                </c:pt>
                <c:pt idx="1304">
                  <c:v>15.9114</c:v>
                </c:pt>
                <c:pt idx="1305">
                  <c:v>15.8126</c:v>
                </c:pt>
                <c:pt idx="1306">
                  <c:v>15.397500000000001</c:v>
                </c:pt>
                <c:pt idx="1307">
                  <c:v>15.3184</c:v>
                </c:pt>
                <c:pt idx="1308">
                  <c:v>14.429</c:v>
                </c:pt>
                <c:pt idx="1309">
                  <c:v>14.6069</c:v>
                </c:pt>
                <c:pt idx="1310">
                  <c:v>14.221500000000001</c:v>
                </c:pt>
                <c:pt idx="1311">
                  <c:v>14.3302</c:v>
                </c:pt>
                <c:pt idx="1312">
                  <c:v>14.251099999999999</c:v>
                </c:pt>
                <c:pt idx="1313">
                  <c:v>14.3697</c:v>
                </c:pt>
                <c:pt idx="1314">
                  <c:v>13.925000000000001</c:v>
                </c:pt>
                <c:pt idx="1315">
                  <c:v>14.3005</c:v>
                </c:pt>
                <c:pt idx="1316">
                  <c:v>14.093</c:v>
                </c:pt>
                <c:pt idx="1317">
                  <c:v>14.9133</c:v>
                </c:pt>
                <c:pt idx="1318">
                  <c:v>15.160299999999999</c:v>
                </c:pt>
                <c:pt idx="1319">
                  <c:v>15.120799999999999</c:v>
                </c:pt>
                <c:pt idx="1320">
                  <c:v>14.1127</c:v>
                </c:pt>
                <c:pt idx="1321">
                  <c:v>13.7471</c:v>
                </c:pt>
                <c:pt idx="1322">
                  <c:v>13.667999999999999</c:v>
                </c:pt>
                <c:pt idx="1323">
                  <c:v>13.598800000000001</c:v>
                </c:pt>
                <c:pt idx="1324">
                  <c:v>13.361599999999999</c:v>
                </c:pt>
                <c:pt idx="1325">
                  <c:v>13.7866</c:v>
                </c:pt>
                <c:pt idx="1326">
                  <c:v>13.341900000000001</c:v>
                </c:pt>
                <c:pt idx="1327">
                  <c:v>12.9762</c:v>
                </c:pt>
                <c:pt idx="1328">
                  <c:v>11.9682</c:v>
                </c:pt>
                <c:pt idx="1329">
                  <c:v>12.0077</c:v>
                </c:pt>
                <c:pt idx="1330">
                  <c:v>12.422800000000001</c:v>
                </c:pt>
                <c:pt idx="1331">
                  <c:v>12.1065</c:v>
                </c:pt>
                <c:pt idx="1332">
                  <c:v>12.521599999999999</c:v>
                </c:pt>
                <c:pt idx="1333">
                  <c:v>12.6797</c:v>
                </c:pt>
                <c:pt idx="1334">
                  <c:v>12.6402</c:v>
                </c:pt>
                <c:pt idx="1335">
                  <c:v>12.798299999999999</c:v>
                </c:pt>
                <c:pt idx="1336">
                  <c:v>12.8378</c:v>
                </c:pt>
                <c:pt idx="1337">
                  <c:v>12.472200000000001</c:v>
                </c:pt>
                <c:pt idx="1338">
                  <c:v>12.492000000000001</c:v>
                </c:pt>
                <c:pt idx="1339">
                  <c:v>12.739000000000001</c:v>
                </c:pt>
                <c:pt idx="1340">
                  <c:v>12.3141</c:v>
                </c:pt>
                <c:pt idx="1341">
                  <c:v>12.0373</c:v>
                </c:pt>
                <c:pt idx="1342">
                  <c:v>12.4129</c:v>
                </c:pt>
                <c:pt idx="1343">
                  <c:v>12.462300000000001</c:v>
                </c:pt>
                <c:pt idx="1344">
                  <c:v>12.6204</c:v>
                </c:pt>
                <c:pt idx="1345">
                  <c:v>12.521599999999999</c:v>
                </c:pt>
                <c:pt idx="1346">
                  <c:v>12.442500000000001</c:v>
                </c:pt>
                <c:pt idx="1347">
                  <c:v>12.5809</c:v>
                </c:pt>
                <c:pt idx="1348">
                  <c:v>12.2844</c:v>
                </c:pt>
                <c:pt idx="1349">
                  <c:v>12.6698</c:v>
                </c:pt>
                <c:pt idx="1350">
                  <c:v>12.7094</c:v>
                </c:pt>
                <c:pt idx="1351">
                  <c:v>12.6402</c:v>
                </c:pt>
                <c:pt idx="1352">
                  <c:v>12.8873</c:v>
                </c:pt>
                <c:pt idx="1353">
                  <c:v>12.6105</c:v>
                </c:pt>
                <c:pt idx="1354">
                  <c:v>12.175700000000001</c:v>
                </c:pt>
                <c:pt idx="1355">
                  <c:v>12.3141</c:v>
                </c:pt>
                <c:pt idx="1356">
                  <c:v>12.185600000000001</c:v>
                </c:pt>
                <c:pt idx="1357">
                  <c:v>11.829800000000001</c:v>
                </c:pt>
                <c:pt idx="1358">
                  <c:v>12.195499999999999</c:v>
                </c:pt>
                <c:pt idx="1359">
                  <c:v>12.205299999999999</c:v>
                </c:pt>
                <c:pt idx="1360">
                  <c:v>11.898999999999999</c:v>
                </c:pt>
                <c:pt idx="1361">
                  <c:v>12.185600000000001</c:v>
                </c:pt>
                <c:pt idx="1362">
                  <c:v>13.124499999999999</c:v>
                </c:pt>
                <c:pt idx="1363">
                  <c:v>13.648199999999999</c:v>
                </c:pt>
                <c:pt idx="1364">
                  <c:v>12.9663</c:v>
                </c:pt>
                <c:pt idx="1365">
                  <c:v>13.312200000000001</c:v>
                </c:pt>
                <c:pt idx="1366">
                  <c:v>13.411099999999999</c:v>
                </c:pt>
                <c:pt idx="1367">
                  <c:v>13.4209</c:v>
                </c:pt>
                <c:pt idx="1368">
                  <c:v>13.092599999999999</c:v>
                </c:pt>
                <c:pt idx="1369">
                  <c:v>13.470700000000001</c:v>
                </c:pt>
                <c:pt idx="1370">
                  <c:v>13.7294</c:v>
                </c:pt>
                <c:pt idx="1371">
                  <c:v>13.649800000000001</c:v>
                </c:pt>
                <c:pt idx="1372">
                  <c:v>13.5702</c:v>
                </c:pt>
                <c:pt idx="1373">
                  <c:v>13.7393</c:v>
                </c:pt>
                <c:pt idx="1374">
                  <c:v>13.6</c:v>
                </c:pt>
                <c:pt idx="1375">
                  <c:v>13.838800000000001</c:v>
                </c:pt>
                <c:pt idx="1376">
                  <c:v>14.236700000000001</c:v>
                </c:pt>
                <c:pt idx="1377">
                  <c:v>14.6347</c:v>
                </c:pt>
                <c:pt idx="1378">
                  <c:v>14.057700000000001</c:v>
                </c:pt>
                <c:pt idx="1379">
                  <c:v>13.997999999999999</c:v>
                </c:pt>
                <c:pt idx="1380">
                  <c:v>13.7294</c:v>
                </c:pt>
                <c:pt idx="1381">
                  <c:v>13.430899999999999</c:v>
                </c:pt>
                <c:pt idx="1382">
                  <c:v>12.7743</c:v>
                </c:pt>
                <c:pt idx="1383">
                  <c:v>12.7643</c:v>
                </c:pt>
                <c:pt idx="1384">
                  <c:v>12.933400000000001</c:v>
                </c:pt>
                <c:pt idx="1385">
                  <c:v>12.883699999999999</c:v>
                </c:pt>
                <c:pt idx="1386">
                  <c:v>13.3811</c:v>
                </c:pt>
                <c:pt idx="1387">
                  <c:v>12.913500000000001</c:v>
                </c:pt>
                <c:pt idx="1388">
                  <c:v>12.674799999999999</c:v>
                </c:pt>
                <c:pt idx="1389">
                  <c:v>13.3513</c:v>
                </c:pt>
                <c:pt idx="1390">
                  <c:v>13.679600000000001</c:v>
                </c:pt>
                <c:pt idx="1391">
                  <c:v>13.261799999999999</c:v>
                </c:pt>
                <c:pt idx="1392">
                  <c:v>14.1472</c:v>
                </c:pt>
                <c:pt idx="1393">
                  <c:v>16.067299999999999</c:v>
                </c:pt>
                <c:pt idx="1394">
                  <c:v>15.947900000000001</c:v>
                </c:pt>
                <c:pt idx="1395">
                  <c:v>16.296099999999999</c:v>
                </c:pt>
                <c:pt idx="1396">
                  <c:v>16.1967</c:v>
                </c:pt>
                <c:pt idx="1397">
                  <c:v>16.186699999999998</c:v>
                </c:pt>
                <c:pt idx="1398">
                  <c:v>15.888199999999999</c:v>
                </c:pt>
                <c:pt idx="1399">
                  <c:v>15.9877</c:v>
                </c:pt>
                <c:pt idx="1400">
                  <c:v>16.306100000000001</c:v>
                </c:pt>
                <c:pt idx="1401">
                  <c:v>16.2563</c:v>
                </c:pt>
                <c:pt idx="1402">
                  <c:v>16.495100000000001</c:v>
                </c:pt>
                <c:pt idx="1403">
                  <c:v>16.873200000000001</c:v>
                </c:pt>
                <c:pt idx="1404">
                  <c:v>16.455300000000001</c:v>
                </c:pt>
                <c:pt idx="1405">
                  <c:v>15.9778</c:v>
                </c:pt>
                <c:pt idx="1406">
                  <c:v>15.9877</c:v>
                </c:pt>
                <c:pt idx="1407">
                  <c:v>16.355799999999999</c:v>
                </c:pt>
                <c:pt idx="1408">
                  <c:v>17.509899999999998</c:v>
                </c:pt>
                <c:pt idx="1409">
                  <c:v>17.698899999999998</c:v>
                </c:pt>
                <c:pt idx="1410">
                  <c:v>17.3109</c:v>
                </c:pt>
                <c:pt idx="1411">
                  <c:v>16.505099999999999</c:v>
                </c:pt>
                <c:pt idx="1412">
                  <c:v>17.7089</c:v>
                </c:pt>
                <c:pt idx="1413">
                  <c:v>16.7438</c:v>
                </c:pt>
                <c:pt idx="1414">
                  <c:v>17.281099999999999</c:v>
                </c:pt>
                <c:pt idx="1415">
                  <c:v>16.793600000000001</c:v>
                </c:pt>
                <c:pt idx="1416">
                  <c:v>16.8931</c:v>
                </c:pt>
                <c:pt idx="1417">
                  <c:v>16.624500000000001</c:v>
                </c:pt>
                <c:pt idx="1418">
                  <c:v>16.942799999999998</c:v>
                </c:pt>
                <c:pt idx="1419">
                  <c:v>16.515000000000001</c:v>
                </c:pt>
                <c:pt idx="1420">
                  <c:v>16.992599999999999</c:v>
                </c:pt>
                <c:pt idx="1421">
                  <c:v>17.609400000000001</c:v>
                </c:pt>
                <c:pt idx="1422">
                  <c:v>17.698899999999998</c:v>
                </c:pt>
                <c:pt idx="1423">
                  <c:v>18.156600000000001</c:v>
                </c:pt>
                <c:pt idx="1424">
                  <c:v>18.335599999999999</c:v>
                </c:pt>
                <c:pt idx="1425">
                  <c:v>18.116800000000001</c:v>
                </c:pt>
                <c:pt idx="1426">
                  <c:v>18.733599999999999</c:v>
                </c:pt>
                <c:pt idx="1427">
                  <c:v>17.9178</c:v>
                </c:pt>
                <c:pt idx="1428">
                  <c:v>17.748699999999999</c:v>
                </c:pt>
                <c:pt idx="1429">
                  <c:v>17.589500000000001</c:v>
                </c:pt>
                <c:pt idx="1430">
                  <c:v>17.489999999999998</c:v>
                </c:pt>
                <c:pt idx="1431">
                  <c:v>17.62</c:v>
                </c:pt>
                <c:pt idx="1432">
                  <c:v>17.54</c:v>
                </c:pt>
                <c:pt idx="1433">
                  <c:v>17.239999999999998</c:v>
                </c:pt>
                <c:pt idx="1434">
                  <c:v>18.7</c:v>
                </c:pt>
                <c:pt idx="1435">
                  <c:v>18.2</c:v>
                </c:pt>
                <c:pt idx="1436">
                  <c:v>18.399999999999999</c:v>
                </c:pt>
                <c:pt idx="1437">
                  <c:v>19.11</c:v>
                </c:pt>
                <c:pt idx="1438">
                  <c:v>18.649999999999999</c:v>
                </c:pt>
                <c:pt idx="1439">
                  <c:v>18.649999999999999</c:v>
                </c:pt>
                <c:pt idx="1440">
                  <c:v>18.350000000000001</c:v>
                </c:pt>
                <c:pt idx="1441">
                  <c:v>18.75</c:v>
                </c:pt>
                <c:pt idx="1442">
                  <c:v>18.399999999999999</c:v>
                </c:pt>
                <c:pt idx="1443">
                  <c:v>19.25</c:v>
                </c:pt>
                <c:pt idx="1444">
                  <c:v>19.57</c:v>
                </c:pt>
                <c:pt idx="1445">
                  <c:v>19.95</c:v>
                </c:pt>
                <c:pt idx="1446">
                  <c:v>19.93</c:v>
                </c:pt>
                <c:pt idx="1447">
                  <c:v>19.489999999999998</c:v>
                </c:pt>
                <c:pt idx="1448">
                  <c:v>19.53</c:v>
                </c:pt>
                <c:pt idx="1449">
                  <c:v>21.31</c:v>
                </c:pt>
                <c:pt idx="1450">
                  <c:v>19.84</c:v>
                </c:pt>
                <c:pt idx="1451">
                  <c:v>19.899999999999999</c:v>
                </c:pt>
                <c:pt idx="1452">
                  <c:v>19.98</c:v>
                </c:pt>
                <c:pt idx="1453">
                  <c:v>20.25</c:v>
                </c:pt>
                <c:pt idx="1454">
                  <c:v>20.329999999999998</c:v>
                </c:pt>
                <c:pt idx="1455">
                  <c:v>19.36</c:v>
                </c:pt>
                <c:pt idx="1456">
                  <c:v>19.489999999999998</c:v>
                </c:pt>
                <c:pt idx="1457">
                  <c:v>19.55</c:v>
                </c:pt>
                <c:pt idx="1458">
                  <c:v>19.79</c:v>
                </c:pt>
                <c:pt idx="1459">
                  <c:v>19.600000000000001</c:v>
                </c:pt>
                <c:pt idx="1460">
                  <c:v>18.18</c:v>
                </c:pt>
                <c:pt idx="1461">
                  <c:v>17.78</c:v>
                </c:pt>
                <c:pt idx="1462">
                  <c:v>17.2</c:v>
                </c:pt>
                <c:pt idx="1463">
                  <c:v>16.57</c:v>
                </c:pt>
                <c:pt idx="1464">
                  <c:v>16.73</c:v>
                </c:pt>
                <c:pt idx="1465">
                  <c:v>17.03</c:v>
                </c:pt>
                <c:pt idx="1466">
                  <c:v>21.63</c:v>
                </c:pt>
                <c:pt idx="1467">
                  <c:v>22.26</c:v>
                </c:pt>
                <c:pt idx="1468">
                  <c:v>20.71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7E-4DAB-9A7A-D2EF2EE7BC99}"/>
            </c:ext>
          </c:extLst>
        </c:ser>
        <c:ser>
          <c:idx val="1"/>
          <c:order val="1"/>
          <c:tx>
            <c:strRef>
              <c:f>'Simple Moving Average '!$C$1</c:f>
              <c:strCache>
                <c:ptCount val="1"/>
                <c:pt idx="0">
                  <c:v>Naive Trend </c:v>
                </c:pt>
              </c:strCache>
            </c:strRef>
          </c:tx>
          <c:spPr>
            <a:ln w="34925" cap="rnd">
              <a:solidFill>
                <a:schemeClr val="accent6">
                  <a:tint val="8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'Simple Moving Average '!$A$2:$A$1470</c:f>
              <c:numCache>
                <c:formatCode>m/d/yyyy</c:formatCode>
                <c:ptCount val="1469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43487</c:v>
                </c:pt>
                <c:pt idx="14">
                  <c:v>43488</c:v>
                </c:pt>
                <c:pt idx="15">
                  <c:v>43489</c:v>
                </c:pt>
                <c:pt idx="16">
                  <c:v>43490</c:v>
                </c:pt>
                <c:pt idx="17">
                  <c:v>43493</c:v>
                </c:pt>
                <c:pt idx="18">
                  <c:v>43494</c:v>
                </c:pt>
                <c:pt idx="19">
                  <c:v>43495</c:v>
                </c:pt>
                <c:pt idx="20">
                  <c:v>43496</c:v>
                </c:pt>
                <c:pt idx="21">
                  <c:v>43497</c:v>
                </c:pt>
                <c:pt idx="22">
                  <c:v>43500</c:v>
                </c:pt>
                <c:pt idx="23">
                  <c:v>43501</c:v>
                </c:pt>
                <c:pt idx="24">
                  <c:v>43502</c:v>
                </c:pt>
                <c:pt idx="25">
                  <c:v>43503</c:v>
                </c:pt>
                <c:pt idx="26">
                  <c:v>43504</c:v>
                </c:pt>
                <c:pt idx="27">
                  <c:v>43507</c:v>
                </c:pt>
                <c:pt idx="28">
                  <c:v>43508</c:v>
                </c:pt>
                <c:pt idx="29">
                  <c:v>43509</c:v>
                </c:pt>
                <c:pt idx="30">
                  <c:v>43510</c:v>
                </c:pt>
                <c:pt idx="31">
                  <c:v>43511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43521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43528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43535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43546</c:v>
                </c:pt>
                <c:pt idx="56">
                  <c:v>43549</c:v>
                </c:pt>
                <c:pt idx="57">
                  <c:v>43550</c:v>
                </c:pt>
                <c:pt idx="58">
                  <c:v>43551</c:v>
                </c:pt>
                <c:pt idx="59">
                  <c:v>43552</c:v>
                </c:pt>
                <c:pt idx="60">
                  <c:v>43553</c:v>
                </c:pt>
                <c:pt idx="61">
                  <c:v>43556</c:v>
                </c:pt>
                <c:pt idx="62">
                  <c:v>43557</c:v>
                </c:pt>
                <c:pt idx="63">
                  <c:v>43558</c:v>
                </c:pt>
                <c:pt idx="64">
                  <c:v>43559</c:v>
                </c:pt>
                <c:pt idx="65">
                  <c:v>43560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43570</c:v>
                </c:pt>
                <c:pt idx="72">
                  <c:v>43571</c:v>
                </c:pt>
                <c:pt idx="73">
                  <c:v>43572</c:v>
                </c:pt>
                <c:pt idx="74">
                  <c:v>43573</c:v>
                </c:pt>
                <c:pt idx="75">
                  <c:v>43577</c:v>
                </c:pt>
                <c:pt idx="76">
                  <c:v>43578</c:v>
                </c:pt>
                <c:pt idx="77">
                  <c:v>43579</c:v>
                </c:pt>
                <c:pt idx="78">
                  <c:v>43580</c:v>
                </c:pt>
                <c:pt idx="79">
                  <c:v>43581</c:v>
                </c:pt>
                <c:pt idx="80">
                  <c:v>43584</c:v>
                </c:pt>
                <c:pt idx="81">
                  <c:v>43585</c:v>
                </c:pt>
                <c:pt idx="82">
                  <c:v>43586</c:v>
                </c:pt>
                <c:pt idx="83">
                  <c:v>43587</c:v>
                </c:pt>
                <c:pt idx="84">
                  <c:v>43588</c:v>
                </c:pt>
                <c:pt idx="85">
                  <c:v>43591</c:v>
                </c:pt>
                <c:pt idx="86">
                  <c:v>43592</c:v>
                </c:pt>
                <c:pt idx="87">
                  <c:v>43593</c:v>
                </c:pt>
                <c:pt idx="88">
                  <c:v>43594</c:v>
                </c:pt>
                <c:pt idx="89">
                  <c:v>43595</c:v>
                </c:pt>
                <c:pt idx="90">
                  <c:v>43598</c:v>
                </c:pt>
                <c:pt idx="91">
                  <c:v>43599</c:v>
                </c:pt>
                <c:pt idx="92">
                  <c:v>43600</c:v>
                </c:pt>
                <c:pt idx="93">
                  <c:v>43601</c:v>
                </c:pt>
                <c:pt idx="94">
                  <c:v>43602</c:v>
                </c:pt>
                <c:pt idx="95">
                  <c:v>43605</c:v>
                </c:pt>
                <c:pt idx="96">
                  <c:v>43606</c:v>
                </c:pt>
                <c:pt idx="97">
                  <c:v>43607</c:v>
                </c:pt>
                <c:pt idx="98">
                  <c:v>43608</c:v>
                </c:pt>
                <c:pt idx="99">
                  <c:v>43609</c:v>
                </c:pt>
                <c:pt idx="100">
                  <c:v>43613</c:v>
                </c:pt>
                <c:pt idx="101">
                  <c:v>43614</c:v>
                </c:pt>
                <c:pt idx="102">
                  <c:v>43615</c:v>
                </c:pt>
                <c:pt idx="103">
                  <c:v>43616</c:v>
                </c:pt>
                <c:pt idx="104">
                  <c:v>43619</c:v>
                </c:pt>
                <c:pt idx="105">
                  <c:v>43620</c:v>
                </c:pt>
                <c:pt idx="106">
                  <c:v>43621</c:v>
                </c:pt>
                <c:pt idx="107">
                  <c:v>43622</c:v>
                </c:pt>
                <c:pt idx="108">
                  <c:v>43623</c:v>
                </c:pt>
                <c:pt idx="109">
                  <c:v>43626</c:v>
                </c:pt>
                <c:pt idx="110">
                  <c:v>43627</c:v>
                </c:pt>
                <c:pt idx="111">
                  <c:v>43628</c:v>
                </c:pt>
                <c:pt idx="112">
                  <c:v>43629</c:v>
                </c:pt>
                <c:pt idx="113">
                  <c:v>43630</c:v>
                </c:pt>
                <c:pt idx="114">
                  <c:v>43633</c:v>
                </c:pt>
                <c:pt idx="115">
                  <c:v>43634</c:v>
                </c:pt>
                <c:pt idx="116">
                  <c:v>43635</c:v>
                </c:pt>
                <c:pt idx="117">
                  <c:v>43636</c:v>
                </c:pt>
                <c:pt idx="118">
                  <c:v>43637</c:v>
                </c:pt>
                <c:pt idx="119">
                  <c:v>43640</c:v>
                </c:pt>
                <c:pt idx="120">
                  <c:v>43641</c:v>
                </c:pt>
                <c:pt idx="121">
                  <c:v>43642</c:v>
                </c:pt>
                <c:pt idx="122">
                  <c:v>43643</c:v>
                </c:pt>
                <c:pt idx="123">
                  <c:v>43644</c:v>
                </c:pt>
                <c:pt idx="124">
                  <c:v>43647</c:v>
                </c:pt>
                <c:pt idx="125">
                  <c:v>43648</c:v>
                </c:pt>
                <c:pt idx="126">
                  <c:v>43649</c:v>
                </c:pt>
                <c:pt idx="127">
                  <c:v>43651</c:v>
                </c:pt>
                <c:pt idx="128">
                  <c:v>43654</c:v>
                </c:pt>
                <c:pt idx="129">
                  <c:v>43655</c:v>
                </c:pt>
                <c:pt idx="130">
                  <c:v>43656</c:v>
                </c:pt>
                <c:pt idx="131">
                  <c:v>43657</c:v>
                </c:pt>
                <c:pt idx="132">
                  <c:v>43658</c:v>
                </c:pt>
                <c:pt idx="133">
                  <c:v>43661</c:v>
                </c:pt>
                <c:pt idx="134">
                  <c:v>43662</c:v>
                </c:pt>
                <c:pt idx="135">
                  <c:v>43663</c:v>
                </c:pt>
                <c:pt idx="136">
                  <c:v>43664</c:v>
                </c:pt>
                <c:pt idx="137">
                  <c:v>43665</c:v>
                </c:pt>
                <c:pt idx="138">
                  <c:v>43668</c:v>
                </c:pt>
                <c:pt idx="139">
                  <c:v>43669</c:v>
                </c:pt>
                <c:pt idx="140">
                  <c:v>43670</c:v>
                </c:pt>
                <c:pt idx="141">
                  <c:v>43671</c:v>
                </c:pt>
                <c:pt idx="142">
                  <c:v>43672</c:v>
                </c:pt>
                <c:pt idx="143">
                  <c:v>43675</c:v>
                </c:pt>
                <c:pt idx="144">
                  <c:v>43676</c:v>
                </c:pt>
                <c:pt idx="145">
                  <c:v>43677</c:v>
                </c:pt>
                <c:pt idx="146">
                  <c:v>43678</c:v>
                </c:pt>
                <c:pt idx="147">
                  <c:v>43679</c:v>
                </c:pt>
                <c:pt idx="148">
                  <c:v>43682</c:v>
                </c:pt>
                <c:pt idx="149">
                  <c:v>43683</c:v>
                </c:pt>
                <c:pt idx="150">
                  <c:v>43684</c:v>
                </c:pt>
                <c:pt idx="151">
                  <c:v>43685</c:v>
                </c:pt>
                <c:pt idx="152">
                  <c:v>43686</c:v>
                </c:pt>
                <c:pt idx="153">
                  <c:v>43689</c:v>
                </c:pt>
                <c:pt idx="154">
                  <c:v>43690</c:v>
                </c:pt>
                <c:pt idx="155">
                  <c:v>43691</c:v>
                </c:pt>
                <c:pt idx="156">
                  <c:v>43692</c:v>
                </c:pt>
                <c:pt idx="157">
                  <c:v>43693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43703</c:v>
                </c:pt>
                <c:pt idx="164">
                  <c:v>43704</c:v>
                </c:pt>
                <c:pt idx="165">
                  <c:v>43705</c:v>
                </c:pt>
                <c:pt idx="166">
                  <c:v>43706</c:v>
                </c:pt>
                <c:pt idx="167">
                  <c:v>43707</c:v>
                </c:pt>
                <c:pt idx="168">
                  <c:v>43711</c:v>
                </c:pt>
                <c:pt idx="169">
                  <c:v>43712</c:v>
                </c:pt>
                <c:pt idx="170">
                  <c:v>43713</c:v>
                </c:pt>
                <c:pt idx="171">
                  <c:v>43714</c:v>
                </c:pt>
                <c:pt idx="172">
                  <c:v>43717</c:v>
                </c:pt>
                <c:pt idx="173">
                  <c:v>43718</c:v>
                </c:pt>
                <c:pt idx="174">
                  <c:v>43719</c:v>
                </c:pt>
                <c:pt idx="175">
                  <c:v>43720</c:v>
                </c:pt>
                <c:pt idx="176">
                  <c:v>43721</c:v>
                </c:pt>
                <c:pt idx="177">
                  <c:v>43724</c:v>
                </c:pt>
                <c:pt idx="178">
                  <c:v>43725</c:v>
                </c:pt>
                <c:pt idx="179">
                  <c:v>43726</c:v>
                </c:pt>
                <c:pt idx="180">
                  <c:v>43727</c:v>
                </c:pt>
                <c:pt idx="181">
                  <c:v>43728</c:v>
                </c:pt>
                <c:pt idx="182">
                  <c:v>43731</c:v>
                </c:pt>
                <c:pt idx="183">
                  <c:v>43732</c:v>
                </c:pt>
                <c:pt idx="184">
                  <c:v>43733</c:v>
                </c:pt>
                <c:pt idx="185">
                  <c:v>43734</c:v>
                </c:pt>
                <c:pt idx="186">
                  <c:v>43735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43745</c:v>
                </c:pt>
                <c:pt idx="193">
                  <c:v>43746</c:v>
                </c:pt>
                <c:pt idx="194">
                  <c:v>43747</c:v>
                </c:pt>
                <c:pt idx="195">
                  <c:v>43748</c:v>
                </c:pt>
                <c:pt idx="196">
                  <c:v>43749</c:v>
                </c:pt>
                <c:pt idx="197">
                  <c:v>43752</c:v>
                </c:pt>
                <c:pt idx="198">
                  <c:v>43753</c:v>
                </c:pt>
                <c:pt idx="199">
                  <c:v>43754</c:v>
                </c:pt>
                <c:pt idx="200">
                  <c:v>43755</c:v>
                </c:pt>
                <c:pt idx="201">
                  <c:v>43756</c:v>
                </c:pt>
                <c:pt idx="202">
                  <c:v>43759</c:v>
                </c:pt>
                <c:pt idx="203">
                  <c:v>43760</c:v>
                </c:pt>
                <c:pt idx="204">
                  <c:v>43761</c:v>
                </c:pt>
                <c:pt idx="205">
                  <c:v>43762</c:v>
                </c:pt>
                <c:pt idx="206">
                  <c:v>43763</c:v>
                </c:pt>
                <c:pt idx="207">
                  <c:v>43766</c:v>
                </c:pt>
                <c:pt idx="208">
                  <c:v>43767</c:v>
                </c:pt>
                <c:pt idx="209">
                  <c:v>43768</c:v>
                </c:pt>
                <c:pt idx="210">
                  <c:v>43769</c:v>
                </c:pt>
                <c:pt idx="211">
                  <c:v>43770</c:v>
                </c:pt>
                <c:pt idx="212">
                  <c:v>43773</c:v>
                </c:pt>
                <c:pt idx="213">
                  <c:v>43774</c:v>
                </c:pt>
                <c:pt idx="214">
                  <c:v>43775</c:v>
                </c:pt>
                <c:pt idx="215">
                  <c:v>43776</c:v>
                </c:pt>
                <c:pt idx="216">
                  <c:v>43777</c:v>
                </c:pt>
                <c:pt idx="217">
                  <c:v>43780</c:v>
                </c:pt>
                <c:pt idx="218">
                  <c:v>43781</c:v>
                </c:pt>
                <c:pt idx="219">
                  <c:v>43782</c:v>
                </c:pt>
                <c:pt idx="220">
                  <c:v>43783</c:v>
                </c:pt>
                <c:pt idx="221">
                  <c:v>43784</c:v>
                </c:pt>
                <c:pt idx="222">
                  <c:v>43787</c:v>
                </c:pt>
                <c:pt idx="223">
                  <c:v>43788</c:v>
                </c:pt>
                <c:pt idx="224">
                  <c:v>43789</c:v>
                </c:pt>
                <c:pt idx="225">
                  <c:v>43790</c:v>
                </c:pt>
                <c:pt idx="226">
                  <c:v>43791</c:v>
                </c:pt>
                <c:pt idx="227">
                  <c:v>43794</c:v>
                </c:pt>
                <c:pt idx="228">
                  <c:v>43795</c:v>
                </c:pt>
                <c:pt idx="229">
                  <c:v>43796</c:v>
                </c:pt>
                <c:pt idx="230">
                  <c:v>43798</c:v>
                </c:pt>
                <c:pt idx="231">
                  <c:v>43801</c:v>
                </c:pt>
                <c:pt idx="232">
                  <c:v>43802</c:v>
                </c:pt>
                <c:pt idx="233">
                  <c:v>43803</c:v>
                </c:pt>
                <c:pt idx="234">
                  <c:v>43804</c:v>
                </c:pt>
                <c:pt idx="235">
                  <c:v>43805</c:v>
                </c:pt>
                <c:pt idx="236">
                  <c:v>43808</c:v>
                </c:pt>
                <c:pt idx="237">
                  <c:v>43809</c:v>
                </c:pt>
                <c:pt idx="238">
                  <c:v>43810</c:v>
                </c:pt>
                <c:pt idx="239">
                  <c:v>43811</c:v>
                </c:pt>
                <c:pt idx="240">
                  <c:v>43812</c:v>
                </c:pt>
                <c:pt idx="241">
                  <c:v>43815</c:v>
                </c:pt>
                <c:pt idx="242">
                  <c:v>43816</c:v>
                </c:pt>
                <c:pt idx="243">
                  <c:v>43817</c:v>
                </c:pt>
                <c:pt idx="244">
                  <c:v>43818</c:v>
                </c:pt>
                <c:pt idx="245">
                  <c:v>43819</c:v>
                </c:pt>
                <c:pt idx="246">
                  <c:v>43822</c:v>
                </c:pt>
                <c:pt idx="247">
                  <c:v>43823</c:v>
                </c:pt>
                <c:pt idx="248">
                  <c:v>43825</c:v>
                </c:pt>
                <c:pt idx="249">
                  <c:v>43826</c:v>
                </c:pt>
                <c:pt idx="250">
                  <c:v>43829</c:v>
                </c:pt>
                <c:pt idx="251">
                  <c:v>43830</c:v>
                </c:pt>
                <c:pt idx="252">
                  <c:v>43832</c:v>
                </c:pt>
                <c:pt idx="253">
                  <c:v>43833</c:v>
                </c:pt>
                <c:pt idx="254">
                  <c:v>43836</c:v>
                </c:pt>
                <c:pt idx="255">
                  <c:v>43837</c:v>
                </c:pt>
                <c:pt idx="256">
                  <c:v>43838</c:v>
                </c:pt>
                <c:pt idx="257">
                  <c:v>43839</c:v>
                </c:pt>
                <c:pt idx="258">
                  <c:v>43840</c:v>
                </c:pt>
                <c:pt idx="259">
                  <c:v>43843</c:v>
                </c:pt>
                <c:pt idx="260">
                  <c:v>43844</c:v>
                </c:pt>
                <c:pt idx="261">
                  <c:v>43845</c:v>
                </c:pt>
                <c:pt idx="262">
                  <c:v>43846</c:v>
                </c:pt>
                <c:pt idx="263">
                  <c:v>43847</c:v>
                </c:pt>
                <c:pt idx="264">
                  <c:v>43851</c:v>
                </c:pt>
                <c:pt idx="265">
                  <c:v>43852</c:v>
                </c:pt>
                <c:pt idx="266">
                  <c:v>43853</c:v>
                </c:pt>
                <c:pt idx="267">
                  <c:v>43854</c:v>
                </c:pt>
                <c:pt idx="268">
                  <c:v>43857</c:v>
                </c:pt>
                <c:pt idx="269">
                  <c:v>43858</c:v>
                </c:pt>
                <c:pt idx="270">
                  <c:v>43859</c:v>
                </c:pt>
                <c:pt idx="271">
                  <c:v>43860</c:v>
                </c:pt>
                <c:pt idx="272">
                  <c:v>43861</c:v>
                </c:pt>
                <c:pt idx="273">
                  <c:v>43864</c:v>
                </c:pt>
                <c:pt idx="274">
                  <c:v>43865</c:v>
                </c:pt>
                <c:pt idx="275">
                  <c:v>43866</c:v>
                </c:pt>
                <c:pt idx="276">
                  <c:v>43867</c:v>
                </c:pt>
                <c:pt idx="277">
                  <c:v>43868</c:v>
                </c:pt>
                <c:pt idx="278">
                  <c:v>43871</c:v>
                </c:pt>
                <c:pt idx="279">
                  <c:v>43872</c:v>
                </c:pt>
                <c:pt idx="280">
                  <c:v>43873</c:v>
                </c:pt>
                <c:pt idx="281">
                  <c:v>43874</c:v>
                </c:pt>
                <c:pt idx="282">
                  <c:v>43875</c:v>
                </c:pt>
                <c:pt idx="283">
                  <c:v>43879</c:v>
                </c:pt>
                <c:pt idx="284">
                  <c:v>43880</c:v>
                </c:pt>
                <c:pt idx="285">
                  <c:v>43881</c:v>
                </c:pt>
                <c:pt idx="286">
                  <c:v>43882</c:v>
                </c:pt>
                <c:pt idx="287">
                  <c:v>43885</c:v>
                </c:pt>
                <c:pt idx="288">
                  <c:v>43886</c:v>
                </c:pt>
                <c:pt idx="289">
                  <c:v>43887</c:v>
                </c:pt>
                <c:pt idx="290">
                  <c:v>43888</c:v>
                </c:pt>
                <c:pt idx="291">
                  <c:v>43889</c:v>
                </c:pt>
                <c:pt idx="292">
                  <c:v>43892</c:v>
                </c:pt>
                <c:pt idx="293">
                  <c:v>43893</c:v>
                </c:pt>
                <c:pt idx="294">
                  <c:v>43894</c:v>
                </c:pt>
                <c:pt idx="295">
                  <c:v>43895</c:v>
                </c:pt>
                <c:pt idx="296">
                  <c:v>43896</c:v>
                </c:pt>
                <c:pt idx="297">
                  <c:v>43899</c:v>
                </c:pt>
                <c:pt idx="298">
                  <c:v>43900</c:v>
                </c:pt>
                <c:pt idx="299">
                  <c:v>43901</c:v>
                </c:pt>
                <c:pt idx="300">
                  <c:v>43902</c:v>
                </c:pt>
                <c:pt idx="301">
                  <c:v>43903</c:v>
                </c:pt>
                <c:pt idx="302">
                  <c:v>43906</c:v>
                </c:pt>
                <c:pt idx="303">
                  <c:v>43907</c:v>
                </c:pt>
                <c:pt idx="304">
                  <c:v>43908</c:v>
                </c:pt>
                <c:pt idx="305">
                  <c:v>43909</c:v>
                </c:pt>
                <c:pt idx="306">
                  <c:v>43910</c:v>
                </c:pt>
                <c:pt idx="307">
                  <c:v>43913</c:v>
                </c:pt>
                <c:pt idx="308">
                  <c:v>43914</c:v>
                </c:pt>
                <c:pt idx="309">
                  <c:v>43915</c:v>
                </c:pt>
                <c:pt idx="310">
                  <c:v>43916</c:v>
                </c:pt>
                <c:pt idx="311">
                  <c:v>43917</c:v>
                </c:pt>
                <c:pt idx="312">
                  <c:v>43920</c:v>
                </c:pt>
                <c:pt idx="313">
                  <c:v>43921</c:v>
                </c:pt>
                <c:pt idx="314">
                  <c:v>43922</c:v>
                </c:pt>
                <c:pt idx="315">
                  <c:v>43923</c:v>
                </c:pt>
                <c:pt idx="316">
                  <c:v>43924</c:v>
                </c:pt>
                <c:pt idx="317">
                  <c:v>43927</c:v>
                </c:pt>
                <c:pt idx="318">
                  <c:v>43928</c:v>
                </c:pt>
                <c:pt idx="319">
                  <c:v>43929</c:v>
                </c:pt>
                <c:pt idx="320">
                  <c:v>43930</c:v>
                </c:pt>
                <c:pt idx="321">
                  <c:v>43934</c:v>
                </c:pt>
                <c:pt idx="322">
                  <c:v>43935</c:v>
                </c:pt>
                <c:pt idx="323">
                  <c:v>43936</c:v>
                </c:pt>
                <c:pt idx="324">
                  <c:v>43937</c:v>
                </c:pt>
                <c:pt idx="325">
                  <c:v>43938</c:v>
                </c:pt>
                <c:pt idx="326">
                  <c:v>43941</c:v>
                </c:pt>
                <c:pt idx="327">
                  <c:v>43942</c:v>
                </c:pt>
                <c:pt idx="328">
                  <c:v>43943</c:v>
                </c:pt>
                <c:pt idx="329">
                  <c:v>43944</c:v>
                </c:pt>
                <c:pt idx="330">
                  <c:v>43945</c:v>
                </c:pt>
                <c:pt idx="331">
                  <c:v>43948</c:v>
                </c:pt>
                <c:pt idx="332">
                  <c:v>43949</c:v>
                </c:pt>
                <c:pt idx="333">
                  <c:v>43950</c:v>
                </c:pt>
                <c:pt idx="334">
                  <c:v>43951</c:v>
                </c:pt>
                <c:pt idx="335">
                  <c:v>43952</c:v>
                </c:pt>
                <c:pt idx="336">
                  <c:v>43955</c:v>
                </c:pt>
                <c:pt idx="337">
                  <c:v>43956</c:v>
                </c:pt>
                <c:pt idx="338">
                  <c:v>43957</c:v>
                </c:pt>
                <c:pt idx="339">
                  <c:v>43958</c:v>
                </c:pt>
                <c:pt idx="340">
                  <c:v>43959</c:v>
                </c:pt>
                <c:pt idx="341">
                  <c:v>43962</c:v>
                </c:pt>
                <c:pt idx="342">
                  <c:v>43963</c:v>
                </c:pt>
                <c:pt idx="343">
                  <c:v>43964</c:v>
                </c:pt>
                <c:pt idx="344">
                  <c:v>43965</c:v>
                </c:pt>
                <c:pt idx="345">
                  <c:v>43966</c:v>
                </c:pt>
                <c:pt idx="346">
                  <c:v>43969</c:v>
                </c:pt>
                <c:pt idx="347">
                  <c:v>43970</c:v>
                </c:pt>
                <c:pt idx="348">
                  <c:v>43971</c:v>
                </c:pt>
                <c:pt idx="349">
                  <c:v>43972</c:v>
                </c:pt>
                <c:pt idx="350">
                  <c:v>43973</c:v>
                </c:pt>
                <c:pt idx="351">
                  <c:v>43977</c:v>
                </c:pt>
                <c:pt idx="352">
                  <c:v>43978</c:v>
                </c:pt>
                <c:pt idx="353">
                  <c:v>43979</c:v>
                </c:pt>
                <c:pt idx="354">
                  <c:v>43980</c:v>
                </c:pt>
                <c:pt idx="355">
                  <c:v>43983</c:v>
                </c:pt>
                <c:pt idx="356">
                  <c:v>43984</c:v>
                </c:pt>
                <c:pt idx="357">
                  <c:v>43985</c:v>
                </c:pt>
                <c:pt idx="358">
                  <c:v>43986</c:v>
                </c:pt>
                <c:pt idx="359">
                  <c:v>43987</c:v>
                </c:pt>
                <c:pt idx="360">
                  <c:v>43990</c:v>
                </c:pt>
                <c:pt idx="361">
                  <c:v>43991</c:v>
                </c:pt>
                <c:pt idx="362">
                  <c:v>43992</c:v>
                </c:pt>
                <c:pt idx="363">
                  <c:v>43993</c:v>
                </c:pt>
                <c:pt idx="364">
                  <c:v>43994</c:v>
                </c:pt>
                <c:pt idx="365">
                  <c:v>43997</c:v>
                </c:pt>
                <c:pt idx="366">
                  <c:v>43998</c:v>
                </c:pt>
                <c:pt idx="367">
                  <c:v>43999</c:v>
                </c:pt>
                <c:pt idx="368">
                  <c:v>44000</c:v>
                </c:pt>
                <c:pt idx="369">
                  <c:v>44001</c:v>
                </c:pt>
                <c:pt idx="370">
                  <c:v>44004</c:v>
                </c:pt>
                <c:pt idx="371">
                  <c:v>44005</c:v>
                </c:pt>
                <c:pt idx="372">
                  <c:v>44006</c:v>
                </c:pt>
                <c:pt idx="373">
                  <c:v>44007</c:v>
                </c:pt>
                <c:pt idx="374">
                  <c:v>44008</c:v>
                </c:pt>
                <c:pt idx="375">
                  <c:v>44011</c:v>
                </c:pt>
                <c:pt idx="376">
                  <c:v>44012</c:v>
                </c:pt>
                <c:pt idx="377">
                  <c:v>44013</c:v>
                </c:pt>
                <c:pt idx="378">
                  <c:v>44014</c:v>
                </c:pt>
                <c:pt idx="379">
                  <c:v>44018</c:v>
                </c:pt>
                <c:pt idx="380">
                  <c:v>44019</c:v>
                </c:pt>
                <c:pt idx="381">
                  <c:v>44020</c:v>
                </c:pt>
                <c:pt idx="382">
                  <c:v>44021</c:v>
                </c:pt>
                <c:pt idx="383">
                  <c:v>44022</c:v>
                </c:pt>
                <c:pt idx="384">
                  <c:v>44025</c:v>
                </c:pt>
                <c:pt idx="385">
                  <c:v>44026</c:v>
                </c:pt>
                <c:pt idx="386">
                  <c:v>44027</c:v>
                </c:pt>
                <c:pt idx="387">
                  <c:v>44028</c:v>
                </c:pt>
                <c:pt idx="388">
                  <c:v>44029</c:v>
                </c:pt>
                <c:pt idx="389">
                  <c:v>44032</c:v>
                </c:pt>
                <c:pt idx="390">
                  <c:v>44033</c:v>
                </c:pt>
                <c:pt idx="391">
                  <c:v>44034</c:v>
                </c:pt>
                <c:pt idx="392">
                  <c:v>44035</c:v>
                </c:pt>
                <c:pt idx="393">
                  <c:v>44036</c:v>
                </c:pt>
                <c:pt idx="394">
                  <c:v>44039</c:v>
                </c:pt>
                <c:pt idx="395">
                  <c:v>44040</c:v>
                </c:pt>
                <c:pt idx="396">
                  <c:v>44041</c:v>
                </c:pt>
                <c:pt idx="397">
                  <c:v>44042</c:v>
                </c:pt>
                <c:pt idx="398">
                  <c:v>44043</c:v>
                </c:pt>
                <c:pt idx="399">
                  <c:v>44046</c:v>
                </c:pt>
                <c:pt idx="400">
                  <c:v>44047</c:v>
                </c:pt>
                <c:pt idx="401">
                  <c:v>44048</c:v>
                </c:pt>
                <c:pt idx="402">
                  <c:v>44049</c:v>
                </c:pt>
                <c:pt idx="403">
                  <c:v>44050</c:v>
                </c:pt>
                <c:pt idx="404">
                  <c:v>44053</c:v>
                </c:pt>
                <c:pt idx="405">
                  <c:v>44054</c:v>
                </c:pt>
                <c:pt idx="406">
                  <c:v>44055</c:v>
                </c:pt>
                <c:pt idx="407">
                  <c:v>44056</c:v>
                </c:pt>
                <c:pt idx="408">
                  <c:v>44057</c:v>
                </c:pt>
                <c:pt idx="409">
                  <c:v>44060</c:v>
                </c:pt>
                <c:pt idx="410">
                  <c:v>44061</c:v>
                </c:pt>
                <c:pt idx="411">
                  <c:v>44062</c:v>
                </c:pt>
                <c:pt idx="412">
                  <c:v>44063</c:v>
                </c:pt>
                <c:pt idx="413">
                  <c:v>44064</c:v>
                </c:pt>
                <c:pt idx="414">
                  <c:v>44067</c:v>
                </c:pt>
                <c:pt idx="415">
                  <c:v>44068</c:v>
                </c:pt>
                <c:pt idx="416">
                  <c:v>44069</c:v>
                </c:pt>
                <c:pt idx="417">
                  <c:v>44070</c:v>
                </c:pt>
                <c:pt idx="418">
                  <c:v>44071</c:v>
                </c:pt>
                <c:pt idx="419">
                  <c:v>44074</c:v>
                </c:pt>
                <c:pt idx="420">
                  <c:v>44075</c:v>
                </c:pt>
                <c:pt idx="421">
                  <c:v>44076</c:v>
                </c:pt>
                <c:pt idx="422">
                  <c:v>44077</c:v>
                </c:pt>
                <c:pt idx="423">
                  <c:v>44078</c:v>
                </c:pt>
                <c:pt idx="424">
                  <c:v>44082</c:v>
                </c:pt>
                <c:pt idx="425">
                  <c:v>44083</c:v>
                </c:pt>
                <c:pt idx="426">
                  <c:v>44084</c:v>
                </c:pt>
                <c:pt idx="427">
                  <c:v>44085</c:v>
                </c:pt>
                <c:pt idx="428">
                  <c:v>44088</c:v>
                </c:pt>
                <c:pt idx="429">
                  <c:v>44089</c:v>
                </c:pt>
                <c:pt idx="430">
                  <c:v>44090</c:v>
                </c:pt>
                <c:pt idx="431">
                  <c:v>44091</c:v>
                </c:pt>
                <c:pt idx="432">
                  <c:v>44092</c:v>
                </c:pt>
                <c:pt idx="433">
                  <c:v>44095</c:v>
                </c:pt>
                <c:pt idx="434">
                  <c:v>44096</c:v>
                </c:pt>
                <c:pt idx="435">
                  <c:v>44097</c:v>
                </c:pt>
                <c:pt idx="436">
                  <c:v>44098</c:v>
                </c:pt>
                <c:pt idx="437">
                  <c:v>44099</c:v>
                </c:pt>
                <c:pt idx="438">
                  <c:v>44102</c:v>
                </c:pt>
                <c:pt idx="439">
                  <c:v>44103</c:v>
                </c:pt>
                <c:pt idx="440">
                  <c:v>44104</c:v>
                </c:pt>
                <c:pt idx="441">
                  <c:v>44105</c:v>
                </c:pt>
                <c:pt idx="442">
                  <c:v>44106</c:v>
                </c:pt>
                <c:pt idx="443">
                  <c:v>44109</c:v>
                </c:pt>
                <c:pt idx="444">
                  <c:v>44110</c:v>
                </c:pt>
                <c:pt idx="445">
                  <c:v>44111</c:v>
                </c:pt>
                <c:pt idx="446">
                  <c:v>44112</c:v>
                </c:pt>
                <c:pt idx="447">
                  <c:v>44113</c:v>
                </c:pt>
                <c:pt idx="448">
                  <c:v>44116</c:v>
                </c:pt>
                <c:pt idx="449">
                  <c:v>44117</c:v>
                </c:pt>
                <c:pt idx="450">
                  <c:v>44118</c:v>
                </c:pt>
                <c:pt idx="451">
                  <c:v>44119</c:v>
                </c:pt>
                <c:pt idx="452">
                  <c:v>44120</c:v>
                </c:pt>
                <c:pt idx="453">
                  <c:v>44123</c:v>
                </c:pt>
                <c:pt idx="454">
                  <c:v>44124</c:v>
                </c:pt>
                <c:pt idx="455">
                  <c:v>44125</c:v>
                </c:pt>
                <c:pt idx="456">
                  <c:v>44126</c:v>
                </c:pt>
                <c:pt idx="457">
                  <c:v>44127</c:v>
                </c:pt>
                <c:pt idx="458">
                  <c:v>44130</c:v>
                </c:pt>
                <c:pt idx="459">
                  <c:v>44131</c:v>
                </c:pt>
                <c:pt idx="460">
                  <c:v>44132</c:v>
                </c:pt>
                <c:pt idx="461">
                  <c:v>44133</c:v>
                </c:pt>
                <c:pt idx="462">
                  <c:v>44134</c:v>
                </c:pt>
                <c:pt idx="463">
                  <c:v>44137</c:v>
                </c:pt>
                <c:pt idx="464">
                  <c:v>44138</c:v>
                </c:pt>
                <c:pt idx="465">
                  <c:v>44139</c:v>
                </c:pt>
                <c:pt idx="466">
                  <c:v>44140</c:v>
                </c:pt>
                <c:pt idx="467">
                  <c:v>44141</c:v>
                </c:pt>
                <c:pt idx="468">
                  <c:v>44144</c:v>
                </c:pt>
                <c:pt idx="469">
                  <c:v>44145</c:v>
                </c:pt>
                <c:pt idx="470">
                  <c:v>44146</c:v>
                </c:pt>
                <c:pt idx="471">
                  <c:v>44147</c:v>
                </c:pt>
                <c:pt idx="472">
                  <c:v>44148</c:v>
                </c:pt>
                <c:pt idx="473">
                  <c:v>44151</c:v>
                </c:pt>
                <c:pt idx="474">
                  <c:v>44152</c:v>
                </c:pt>
                <c:pt idx="475">
                  <c:v>44153</c:v>
                </c:pt>
                <c:pt idx="476">
                  <c:v>44154</c:v>
                </c:pt>
                <c:pt idx="477">
                  <c:v>44155</c:v>
                </c:pt>
                <c:pt idx="478">
                  <c:v>44158</c:v>
                </c:pt>
                <c:pt idx="479">
                  <c:v>44159</c:v>
                </c:pt>
                <c:pt idx="480">
                  <c:v>44160</c:v>
                </c:pt>
                <c:pt idx="481">
                  <c:v>44162</c:v>
                </c:pt>
                <c:pt idx="482">
                  <c:v>44165</c:v>
                </c:pt>
                <c:pt idx="483">
                  <c:v>44166</c:v>
                </c:pt>
                <c:pt idx="484">
                  <c:v>44167</c:v>
                </c:pt>
                <c:pt idx="485">
                  <c:v>44168</c:v>
                </c:pt>
                <c:pt idx="486">
                  <c:v>44169</c:v>
                </c:pt>
                <c:pt idx="487">
                  <c:v>44172</c:v>
                </c:pt>
                <c:pt idx="488">
                  <c:v>44173</c:v>
                </c:pt>
                <c:pt idx="489">
                  <c:v>44174</c:v>
                </c:pt>
                <c:pt idx="490">
                  <c:v>44175</c:v>
                </c:pt>
                <c:pt idx="491">
                  <c:v>44176</c:v>
                </c:pt>
                <c:pt idx="492">
                  <c:v>44179</c:v>
                </c:pt>
                <c:pt idx="493">
                  <c:v>44180</c:v>
                </c:pt>
                <c:pt idx="494">
                  <c:v>44181</c:v>
                </c:pt>
                <c:pt idx="495">
                  <c:v>44182</c:v>
                </c:pt>
                <c:pt idx="496">
                  <c:v>44183</c:v>
                </c:pt>
                <c:pt idx="497">
                  <c:v>44186</c:v>
                </c:pt>
                <c:pt idx="498">
                  <c:v>44187</c:v>
                </c:pt>
                <c:pt idx="499">
                  <c:v>44188</c:v>
                </c:pt>
                <c:pt idx="500">
                  <c:v>44189</c:v>
                </c:pt>
                <c:pt idx="501">
                  <c:v>44193</c:v>
                </c:pt>
                <c:pt idx="502">
                  <c:v>44194</c:v>
                </c:pt>
                <c:pt idx="503">
                  <c:v>44195</c:v>
                </c:pt>
                <c:pt idx="504">
                  <c:v>44196</c:v>
                </c:pt>
                <c:pt idx="505">
                  <c:v>44200</c:v>
                </c:pt>
                <c:pt idx="506">
                  <c:v>44201</c:v>
                </c:pt>
                <c:pt idx="507">
                  <c:v>44202</c:v>
                </c:pt>
                <c:pt idx="508">
                  <c:v>44203</c:v>
                </c:pt>
                <c:pt idx="509">
                  <c:v>44204</c:v>
                </c:pt>
                <c:pt idx="510">
                  <c:v>44207</c:v>
                </c:pt>
                <c:pt idx="511">
                  <c:v>44208</c:v>
                </c:pt>
                <c:pt idx="512">
                  <c:v>44209</c:v>
                </c:pt>
                <c:pt idx="513">
                  <c:v>44210</c:v>
                </c:pt>
                <c:pt idx="514">
                  <c:v>44211</c:v>
                </c:pt>
                <c:pt idx="515">
                  <c:v>44215</c:v>
                </c:pt>
                <c:pt idx="516">
                  <c:v>44216</c:v>
                </c:pt>
                <c:pt idx="517">
                  <c:v>44217</c:v>
                </c:pt>
                <c:pt idx="518">
                  <c:v>44218</c:v>
                </c:pt>
                <c:pt idx="519">
                  <c:v>44221</c:v>
                </c:pt>
                <c:pt idx="520">
                  <c:v>44222</c:v>
                </c:pt>
                <c:pt idx="521">
                  <c:v>44223</c:v>
                </c:pt>
                <c:pt idx="522">
                  <c:v>44224</c:v>
                </c:pt>
                <c:pt idx="523">
                  <c:v>44225</c:v>
                </c:pt>
                <c:pt idx="524">
                  <c:v>44228</c:v>
                </c:pt>
                <c:pt idx="525">
                  <c:v>44229</c:v>
                </c:pt>
                <c:pt idx="526">
                  <c:v>44230</c:v>
                </c:pt>
                <c:pt idx="527">
                  <c:v>44231</c:v>
                </c:pt>
                <c:pt idx="528">
                  <c:v>44232</c:v>
                </c:pt>
                <c:pt idx="529">
                  <c:v>44235</c:v>
                </c:pt>
                <c:pt idx="530">
                  <c:v>44236</c:v>
                </c:pt>
                <c:pt idx="531">
                  <c:v>44237</c:v>
                </c:pt>
                <c:pt idx="532">
                  <c:v>44238</c:v>
                </c:pt>
                <c:pt idx="533">
                  <c:v>44239</c:v>
                </c:pt>
                <c:pt idx="534">
                  <c:v>44243</c:v>
                </c:pt>
                <c:pt idx="535">
                  <c:v>44244</c:v>
                </c:pt>
                <c:pt idx="536">
                  <c:v>44245</c:v>
                </c:pt>
                <c:pt idx="537">
                  <c:v>44246</c:v>
                </c:pt>
                <c:pt idx="538">
                  <c:v>44249</c:v>
                </c:pt>
                <c:pt idx="539">
                  <c:v>44250</c:v>
                </c:pt>
                <c:pt idx="540">
                  <c:v>44251</c:v>
                </c:pt>
                <c:pt idx="541">
                  <c:v>44252</c:v>
                </c:pt>
                <c:pt idx="542">
                  <c:v>44253</c:v>
                </c:pt>
                <c:pt idx="543">
                  <c:v>44256</c:v>
                </c:pt>
                <c:pt idx="544">
                  <c:v>44257</c:v>
                </c:pt>
                <c:pt idx="545">
                  <c:v>44258</c:v>
                </c:pt>
                <c:pt idx="546">
                  <c:v>44259</c:v>
                </c:pt>
                <c:pt idx="547">
                  <c:v>44260</c:v>
                </c:pt>
                <c:pt idx="548">
                  <c:v>44263</c:v>
                </c:pt>
                <c:pt idx="549">
                  <c:v>44264</c:v>
                </c:pt>
                <c:pt idx="550">
                  <c:v>44265</c:v>
                </c:pt>
                <c:pt idx="551">
                  <c:v>44266</c:v>
                </c:pt>
                <c:pt idx="552">
                  <c:v>44267</c:v>
                </c:pt>
                <c:pt idx="553">
                  <c:v>44270</c:v>
                </c:pt>
                <c:pt idx="554">
                  <c:v>44271</c:v>
                </c:pt>
                <c:pt idx="555">
                  <c:v>44272</c:v>
                </c:pt>
                <c:pt idx="556">
                  <c:v>44273</c:v>
                </c:pt>
                <c:pt idx="557">
                  <c:v>44274</c:v>
                </c:pt>
                <c:pt idx="558">
                  <c:v>44277</c:v>
                </c:pt>
                <c:pt idx="559">
                  <c:v>44278</c:v>
                </c:pt>
                <c:pt idx="560">
                  <c:v>44279</c:v>
                </c:pt>
                <c:pt idx="561">
                  <c:v>44280</c:v>
                </c:pt>
                <c:pt idx="562">
                  <c:v>44281</c:v>
                </c:pt>
                <c:pt idx="563">
                  <c:v>44284</c:v>
                </c:pt>
                <c:pt idx="564">
                  <c:v>44285</c:v>
                </c:pt>
                <c:pt idx="565">
                  <c:v>44286</c:v>
                </c:pt>
                <c:pt idx="566">
                  <c:v>44287</c:v>
                </c:pt>
                <c:pt idx="567">
                  <c:v>44291</c:v>
                </c:pt>
                <c:pt idx="568">
                  <c:v>44292</c:v>
                </c:pt>
                <c:pt idx="569">
                  <c:v>44293</c:v>
                </c:pt>
                <c:pt idx="570">
                  <c:v>44294</c:v>
                </c:pt>
                <c:pt idx="571">
                  <c:v>44295</c:v>
                </c:pt>
                <c:pt idx="572">
                  <c:v>44298</c:v>
                </c:pt>
                <c:pt idx="573">
                  <c:v>44299</c:v>
                </c:pt>
                <c:pt idx="574">
                  <c:v>44300</c:v>
                </c:pt>
                <c:pt idx="575">
                  <c:v>44301</c:v>
                </c:pt>
                <c:pt idx="576">
                  <c:v>44302</c:v>
                </c:pt>
                <c:pt idx="577">
                  <c:v>44305</c:v>
                </c:pt>
                <c:pt idx="578">
                  <c:v>44306</c:v>
                </c:pt>
                <c:pt idx="579">
                  <c:v>44307</c:v>
                </c:pt>
                <c:pt idx="580">
                  <c:v>44308</c:v>
                </c:pt>
                <c:pt idx="581">
                  <c:v>44309</c:v>
                </c:pt>
                <c:pt idx="582">
                  <c:v>44312</c:v>
                </c:pt>
                <c:pt idx="583">
                  <c:v>44313</c:v>
                </c:pt>
                <c:pt idx="584">
                  <c:v>44314</c:v>
                </c:pt>
                <c:pt idx="585">
                  <c:v>44315</c:v>
                </c:pt>
                <c:pt idx="586">
                  <c:v>44316</c:v>
                </c:pt>
                <c:pt idx="587">
                  <c:v>44319</c:v>
                </c:pt>
                <c:pt idx="588">
                  <c:v>44320</c:v>
                </c:pt>
                <c:pt idx="589">
                  <c:v>44321</c:v>
                </c:pt>
                <c:pt idx="590">
                  <c:v>44322</c:v>
                </c:pt>
                <c:pt idx="591">
                  <c:v>44323</c:v>
                </c:pt>
                <c:pt idx="592">
                  <c:v>44326</c:v>
                </c:pt>
                <c:pt idx="593">
                  <c:v>44327</c:v>
                </c:pt>
                <c:pt idx="594">
                  <c:v>44328</c:v>
                </c:pt>
                <c:pt idx="595">
                  <c:v>44329</c:v>
                </c:pt>
                <c:pt idx="596">
                  <c:v>44330</c:v>
                </c:pt>
                <c:pt idx="597">
                  <c:v>44333</c:v>
                </c:pt>
                <c:pt idx="598">
                  <c:v>44334</c:v>
                </c:pt>
                <c:pt idx="599">
                  <c:v>44335</c:v>
                </c:pt>
                <c:pt idx="600">
                  <c:v>44336</c:v>
                </c:pt>
                <c:pt idx="601">
                  <c:v>44337</c:v>
                </c:pt>
                <c:pt idx="602">
                  <c:v>44340</c:v>
                </c:pt>
                <c:pt idx="603">
                  <c:v>44341</c:v>
                </c:pt>
                <c:pt idx="604">
                  <c:v>44342</c:v>
                </c:pt>
                <c:pt idx="605">
                  <c:v>44343</c:v>
                </c:pt>
                <c:pt idx="606">
                  <c:v>44344</c:v>
                </c:pt>
                <c:pt idx="607">
                  <c:v>44348</c:v>
                </c:pt>
                <c:pt idx="608">
                  <c:v>44349</c:v>
                </c:pt>
                <c:pt idx="609">
                  <c:v>44350</c:v>
                </c:pt>
                <c:pt idx="610">
                  <c:v>44351</c:v>
                </c:pt>
                <c:pt idx="611">
                  <c:v>44354</c:v>
                </c:pt>
                <c:pt idx="612">
                  <c:v>44355</c:v>
                </c:pt>
                <c:pt idx="613">
                  <c:v>44356</c:v>
                </c:pt>
                <c:pt idx="614">
                  <c:v>44357</c:v>
                </c:pt>
                <c:pt idx="615">
                  <c:v>44358</c:v>
                </c:pt>
                <c:pt idx="616">
                  <c:v>44361</c:v>
                </c:pt>
                <c:pt idx="617">
                  <c:v>44362</c:v>
                </c:pt>
                <c:pt idx="618">
                  <c:v>44363</c:v>
                </c:pt>
                <c:pt idx="619">
                  <c:v>44364</c:v>
                </c:pt>
                <c:pt idx="620">
                  <c:v>44365</c:v>
                </c:pt>
                <c:pt idx="621">
                  <c:v>44368</c:v>
                </c:pt>
                <c:pt idx="622">
                  <c:v>44369</c:v>
                </c:pt>
                <c:pt idx="623">
                  <c:v>44370</c:v>
                </c:pt>
                <c:pt idx="624">
                  <c:v>44371</c:v>
                </c:pt>
                <c:pt idx="625">
                  <c:v>44372</c:v>
                </c:pt>
                <c:pt idx="626">
                  <c:v>44375</c:v>
                </c:pt>
                <c:pt idx="627">
                  <c:v>44376</c:v>
                </c:pt>
                <c:pt idx="628">
                  <c:v>44377</c:v>
                </c:pt>
                <c:pt idx="629">
                  <c:v>44378</c:v>
                </c:pt>
                <c:pt idx="630">
                  <c:v>44379</c:v>
                </c:pt>
                <c:pt idx="631">
                  <c:v>44383</c:v>
                </c:pt>
                <c:pt idx="632">
                  <c:v>44384</c:v>
                </c:pt>
                <c:pt idx="633">
                  <c:v>44385</c:v>
                </c:pt>
                <c:pt idx="634">
                  <c:v>44386</c:v>
                </c:pt>
                <c:pt idx="635">
                  <c:v>44389</c:v>
                </c:pt>
                <c:pt idx="636">
                  <c:v>44390</c:v>
                </c:pt>
                <c:pt idx="637">
                  <c:v>44391</c:v>
                </c:pt>
                <c:pt idx="638">
                  <c:v>44392</c:v>
                </c:pt>
                <c:pt idx="639">
                  <c:v>44393</c:v>
                </c:pt>
                <c:pt idx="640">
                  <c:v>44396</c:v>
                </c:pt>
                <c:pt idx="641">
                  <c:v>44397</c:v>
                </c:pt>
                <c:pt idx="642">
                  <c:v>44398</c:v>
                </c:pt>
                <c:pt idx="643">
                  <c:v>44399</c:v>
                </c:pt>
                <c:pt idx="644">
                  <c:v>44400</c:v>
                </c:pt>
                <c:pt idx="645">
                  <c:v>44403</c:v>
                </c:pt>
                <c:pt idx="646">
                  <c:v>44404</c:v>
                </c:pt>
                <c:pt idx="647">
                  <c:v>44405</c:v>
                </c:pt>
                <c:pt idx="648">
                  <c:v>44406</c:v>
                </c:pt>
                <c:pt idx="649">
                  <c:v>44407</c:v>
                </c:pt>
                <c:pt idx="650">
                  <c:v>44410</c:v>
                </c:pt>
                <c:pt idx="651">
                  <c:v>44411</c:v>
                </c:pt>
                <c:pt idx="652">
                  <c:v>44412</c:v>
                </c:pt>
                <c:pt idx="653">
                  <c:v>44413</c:v>
                </c:pt>
                <c:pt idx="654">
                  <c:v>44414</c:v>
                </c:pt>
                <c:pt idx="655">
                  <c:v>44417</c:v>
                </c:pt>
                <c:pt idx="656">
                  <c:v>44418</c:v>
                </c:pt>
                <c:pt idx="657">
                  <c:v>44419</c:v>
                </c:pt>
                <c:pt idx="658">
                  <c:v>44420</c:v>
                </c:pt>
                <c:pt idx="659">
                  <c:v>44421</c:v>
                </c:pt>
                <c:pt idx="660">
                  <c:v>44424</c:v>
                </c:pt>
                <c:pt idx="661">
                  <c:v>44425</c:v>
                </c:pt>
                <c:pt idx="662">
                  <c:v>44426</c:v>
                </c:pt>
                <c:pt idx="663">
                  <c:v>44427</c:v>
                </c:pt>
                <c:pt idx="664">
                  <c:v>44428</c:v>
                </c:pt>
                <c:pt idx="665">
                  <c:v>44431</c:v>
                </c:pt>
                <c:pt idx="666">
                  <c:v>44432</c:v>
                </c:pt>
                <c:pt idx="667">
                  <c:v>44433</c:v>
                </c:pt>
                <c:pt idx="668">
                  <c:v>44434</c:v>
                </c:pt>
                <c:pt idx="669">
                  <c:v>44435</c:v>
                </c:pt>
                <c:pt idx="670">
                  <c:v>44438</c:v>
                </c:pt>
                <c:pt idx="671">
                  <c:v>44439</c:v>
                </c:pt>
                <c:pt idx="672">
                  <c:v>44440</c:v>
                </c:pt>
                <c:pt idx="673">
                  <c:v>44441</c:v>
                </c:pt>
                <c:pt idx="674">
                  <c:v>44442</c:v>
                </c:pt>
                <c:pt idx="675">
                  <c:v>44446</c:v>
                </c:pt>
                <c:pt idx="676">
                  <c:v>44447</c:v>
                </c:pt>
                <c:pt idx="677">
                  <c:v>44448</c:v>
                </c:pt>
                <c:pt idx="678">
                  <c:v>44449</c:v>
                </c:pt>
                <c:pt idx="679">
                  <c:v>44452</c:v>
                </c:pt>
                <c:pt idx="680">
                  <c:v>44453</c:v>
                </c:pt>
                <c:pt idx="681">
                  <c:v>44454</c:v>
                </c:pt>
                <c:pt idx="682">
                  <c:v>44455</c:v>
                </c:pt>
                <c:pt idx="683">
                  <c:v>44456</c:v>
                </c:pt>
                <c:pt idx="684">
                  <c:v>44459</c:v>
                </c:pt>
                <c:pt idx="685">
                  <c:v>44460</c:v>
                </c:pt>
                <c:pt idx="686">
                  <c:v>44461</c:v>
                </c:pt>
                <c:pt idx="687">
                  <c:v>44462</c:v>
                </c:pt>
                <c:pt idx="688">
                  <c:v>44463</c:v>
                </c:pt>
                <c:pt idx="689">
                  <c:v>44466</c:v>
                </c:pt>
                <c:pt idx="690">
                  <c:v>44467</c:v>
                </c:pt>
                <c:pt idx="691">
                  <c:v>44468</c:v>
                </c:pt>
                <c:pt idx="692">
                  <c:v>44469</c:v>
                </c:pt>
                <c:pt idx="693">
                  <c:v>44470</c:v>
                </c:pt>
                <c:pt idx="694">
                  <c:v>44473</c:v>
                </c:pt>
                <c:pt idx="695">
                  <c:v>44474</c:v>
                </c:pt>
                <c:pt idx="696">
                  <c:v>44475</c:v>
                </c:pt>
                <c:pt idx="697">
                  <c:v>44476</c:v>
                </c:pt>
                <c:pt idx="698">
                  <c:v>44477</c:v>
                </c:pt>
                <c:pt idx="699">
                  <c:v>44480</c:v>
                </c:pt>
                <c:pt idx="700">
                  <c:v>44481</c:v>
                </c:pt>
                <c:pt idx="701">
                  <c:v>44482</c:v>
                </c:pt>
                <c:pt idx="702">
                  <c:v>44483</c:v>
                </c:pt>
                <c:pt idx="703">
                  <c:v>44484</c:v>
                </c:pt>
                <c:pt idx="704">
                  <c:v>44487</c:v>
                </c:pt>
                <c:pt idx="705">
                  <c:v>44488</c:v>
                </c:pt>
                <c:pt idx="706">
                  <c:v>44489</c:v>
                </c:pt>
                <c:pt idx="707">
                  <c:v>44490</c:v>
                </c:pt>
                <c:pt idx="708">
                  <c:v>44491</c:v>
                </c:pt>
                <c:pt idx="709">
                  <c:v>44494</c:v>
                </c:pt>
                <c:pt idx="710">
                  <c:v>44495</c:v>
                </c:pt>
                <c:pt idx="711">
                  <c:v>44496</c:v>
                </c:pt>
                <c:pt idx="712">
                  <c:v>44497</c:v>
                </c:pt>
                <c:pt idx="713">
                  <c:v>44498</c:v>
                </c:pt>
                <c:pt idx="714">
                  <c:v>44501</c:v>
                </c:pt>
                <c:pt idx="715">
                  <c:v>44502</c:v>
                </c:pt>
                <c:pt idx="716">
                  <c:v>44503</c:v>
                </c:pt>
                <c:pt idx="717">
                  <c:v>44504</c:v>
                </c:pt>
                <c:pt idx="718">
                  <c:v>44505</c:v>
                </c:pt>
                <c:pt idx="719">
                  <c:v>44508</c:v>
                </c:pt>
                <c:pt idx="720">
                  <c:v>44509</c:v>
                </c:pt>
                <c:pt idx="721">
                  <c:v>44510</c:v>
                </c:pt>
                <c:pt idx="722">
                  <c:v>44511</c:v>
                </c:pt>
                <c:pt idx="723">
                  <c:v>44512</c:v>
                </c:pt>
                <c:pt idx="724">
                  <c:v>44515</c:v>
                </c:pt>
                <c:pt idx="725">
                  <c:v>44516</c:v>
                </c:pt>
                <c:pt idx="726">
                  <c:v>44517</c:v>
                </c:pt>
                <c:pt idx="727">
                  <c:v>44518</c:v>
                </c:pt>
                <c:pt idx="728">
                  <c:v>44519</c:v>
                </c:pt>
                <c:pt idx="729">
                  <c:v>44522</c:v>
                </c:pt>
                <c:pt idx="730">
                  <c:v>44523</c:v>
                </c:pt>
                <c:pt idx="731">
                  <c:v>44524</c:v>
                </c:pt>
                <c:pt idx="732">
                  <c:v>44526</c:v>
                </c:pt>
                <c:pt idx="733">
                  <c:v>44529</c:v>
                </c:pt>
                <c:pt idx="734">
                  <c:v>44530</c:v>
                </c:pt>
                <c:pt idx="735">
                  <c:v>44531</c:v>
                </c:pt>
                <c:pt idx="736">
                  <c:v>44532</c:v>
                </c:pt>
                <c:pt idx="737">
                  <c:v>44533</c:v>
                </c:pt>
                <c:pt idx="738">
                  <c:v>44536</c:v>
                </c:pt>
                <c:pt idx="739">
                  <c:v>44537</c:v>
                </c:pt>
                <c:pt idx="740">
                  <c:v>44538</c:v>
                </c:pt>
                <c:pt idx="741">
                  <c:v>44539</c:v>
                </c:pt>
                <c:pt idx="742">
                  <c:v>44540</c:v>
                </c:pt>
                <c:pt idx="743">
                  <c:v>44543</c:v>
                </c:pt>
                <c:pt idx="744">
                  <c:v>44544</c:v>
                </c:pt>
                <c:pt idx="745">
                  <c:v>44545</c:v>
                </c:pt>
                <c:pt idx="746">
                  <c:v>44546</c:v>
                </c:pt>
                <c:pt idx="747">
                  <c:v>44547</c:v>
                </c:pt>
                <c:pt idx="748">
                  <c:v>44550</c:v>
                </c:pt>
                <c:pt idx="749">
                  <c:v>44551</c:v>
                </c:pt>
                <c:pt idx="750">
                  <c:v>44552</c:v>
                </c:pt>
                <c:pt idx="751">
                  <c:v>44553</c:v>
                </c:pt>
                <c:pt idx="752">
                  <c:v>44557</c:v>
                </c:pt>
                <c:pt idx="753">
                  <c:v>44558</c:v>
                </c:pt>
                <c:pt idx="754">
                  <c:v>44559</c:v>
                </c:pt>
                <c:pt idx="755">
                  <c:v>44560</c:v>
                </c:pt>
                <c:pt idx="756">
                  <c:v>44561</c:v>
                </c:pt>
                <c:pt idx="757">
                  <c:v>44564</c:v>
                </c:pt>
                <c:pt idx="758">
                  <c:v>44565</c:v>
                </c:pt>
                <c:pt idx="759">
                  <c:v>44566</c:v>
                </c:pt>
                <c:pt idx="760">
                  <c:v>44567</c:v>
                </c:pt>
                <c:pt idx="761">
                  <c:v>44568</c:v>
                </c:pt>
                <c:pt idx="762">
                  <c:v>44571</c:v>
                </c:pt>
                <c:pt idx="763">
                  <c:v>44572</c:v>
                </c:pt>
                <c:pt idx="764">
                  <c:v>44573</c:v>
                </c:pt>
                <c:pt idx="765">
                  <c:v>44574</c:v>
                </c:pt>
                <c:pt idx="766">
                  <c:v>44575</c:v>
                </c:pt>
                <c:pt idx="767">
                  <c:v>44579</c:v>
                </c:pt>
                <c:pt idx="768">
                  <c:v>44580</c:v>
                </c:pt>
                <c:pt idx="769">
                  <c:v>44581</c:v>
                </c:pt>
                <c:pt idx="770">
                  <c:v>44582</c:v>
                </c:pt>
                <c:pt idx="771">
                  <c:v>44585</c:v>
                </c:pt>
                <c:pt idx="772">
                  <c:v>44586</c:v>
                </c:pt>
                <c:pt idx="773">
                  <c:v>44587</c:v>
                </c:pt>
                <c:pt idx="774">
                  <c:v>44588</c:v>
                </c:pt>
                <c:pt idx="775">
                  <c:v>44589</c:v>
                </c:pt>
                <c:pt idx="776">
                  <c:v>44592</c:v>
                </c:pt>
                <c:pt idx="777">
                  <c:v>44593</c:v>
                </c:pt>
                <c:pt idx="778">
                  <c:v>44594</c:v>
                </c:pt>
                <c:pt idx="779">
                  <c:v>44595</c:v>
                </c:pt>
                <c:pt idx="780">
                  <c:v>44596</c:v>
                </c:pt>
                <c:pt idx="781">
                  <c:v>44599</c:v>
                </c:pt>
                <c:pt idx="782">
                  <c:v>44600</c:v>
                </c:pt>
                <c:pt idx="783">
                  <c:v>44601</c:v>
                </c:pt>
                <c:pt idx="784">
                  <c:v>44602</c:v>
                </c:pt>
                <c:pt idx="785">
                  <c:v>44603</c:v>
                </c:pt>
                <c:pt idx="786">
                  <c:v>44606</c:v>
                </c:pt>
                <c:pt idx="787">
                  <c:v>44607</c:v>
                </c:pt>
                <c:pt idx="788">
                  <c:v>44608</c:v>
                </c:pt>
                <c:pt idx="789">
                  <c:v>44609</c:v>
                </c:pt>
                <c:pt idx="790">
                  <c:v>44610</c:v>
                </c:pt>
                <c:pt idx="791">
                  <c:v>44614</c:v>
                </c:pt>
                <c:pt idx="792">
                  <c:v>44615</c:v>
                </c:pt>
                <c:pt idx="793">
                  <c:v>44616</c:v>
                </c:pt>
                <c:pt idx="794">
                  <c:v>44617</c:v>
                </c:pt>
                <c:pt idx="795">
                  <c:v>44620</c:v>
                </c:pt>
                <c:pt idx="796">
                  <c:v>44621</c:v>
                </c:pt>
                <c:pt idx="797">
                  <c:v>44622</c:v>
                </c:pt>
                <c:pt idx="798">
                  <c:v>44623</c:v>
                </c:pt>
                <c:pt idx="799">
                  <c:v>44624</c:v>
                </c:pt>
                <c:pt idx="800">
                  <c:v>44627</c:v>
                </c:pt>
                <c:pt idx="801">
                  <c:v>44628</c:v>
                </c:pt>
                <c:pt idx="802">
                  <c:v>44629</c:v>
                </c:pt>
                <c:pt idx="803">
                  <c:v>44630</c:v>
                </c:pt>
                <c:pt idx="804">
                  <c:v>44631</c:v>
                </c:pt>
                <c:pt idx="805">
                  <c:v>44634</c:v>
                </c:pt>
                <c:pt idx="806">
                  <c:v>44635</c:v>
                </c:pt>
                <c:pt idx="807">
                  <c:v>44636</c:v>
                </c:pt>
                <c:pt idx="808">
                  <c:v>44637</c:v>
                </c:pt>
                <c:pt idx="809">
                  <c:v>44638</c:v>
                </c:pt>
                <c:pt idx="810">
                  <c:v>44641</c:v>
                </c:pt>
                <c:pt idx="811">
                  <c:v>44642</c:v>
                </c:pt>
                <c:pt idx="812">
                  <c:v>44643</c:v>
                </c:pt>
                <c:pt idx="813">
                  <c:v>44644</c:v>
                </c:pt>
                <c:pt idx="814">
                  <c:v>44645</c:v>
                </c:pt>
                <c:pt idx="815">
                  <c:v>44648</c:v>
                </c:pt>
                <c:pt idx="816">
                  <c:v>44649</c:v>
                </c:pt>
                <c:pt idx="817">
                  <c:v>44650</c:v>
                </c:pt>
                <c:pt idx="818">
                  <c:v>44651</c:v>
                </c:pt>
                <c:pt idx="819">
                  <c:v>44652</c:v>
                </c:pt>
                <c:pt idx="820">
                  <c:v>44655</c:v>
                </c:pt>
                <c:pt idx="821">
                  <c:v>44656</c:v>
                </c:pt>
                <c:pt idx="822">
                  <c:v>44657</c:v>
                </c:pt>
                <c:pt idx="823">
                  <c:v>44658</c:v>
                </c:pt>
                <c:pt idx="824">
                  <c:v>44659</c:v>
                </c:pt>
                <c:pt idx="825">
                  <c:v>44662</c:v>
                </c:pt>
                <c:pt idx="826">
                  <c:v>44663</c:v>
                </c:pt>
                <c:pt idx="827">
                  <c:v>44664</c:v>
                </c:pt>
                <c:pt idx="828">
                  <c:v>44665</c:v>
                </c:pt>
                <c:pt idx="829">
                  <c:v>44669</c:v>
                </c:pt>
                <c:pt idx="830">
                  <c:v>44670</c:v>
                </c:pt>
                <c:pt idx="831">
                  <c:v>44671</c:v>
                </c:pt>
                <c:pt idx="832">
                  <c:v>44672</c:v>
                </c:pt>
                <c:pt idx="833">
                  <c:v>44673</c:v>
                </c:pt>
                <c:pt idx="834">
                  <c:v>44676</c:v>
                </c:pt>
                <c:pt idx="835">
                  <c:v>44677</c:v>
                </c:pt>
                <c:pt idx="836">
                  <c:v>44678</c:v>
                </c:pt>
                <c:pt idx="837">
                  <c:v>44679</c:v>
                </c:pt>
                <c:pt idx="838">
                  <c:v>44680</c:v>
                </c:pt>
                <c:pt idx="839">
                  <c:v>44683</c:v>
                </c:pt>
                <c:pt idx="840">
                  <c:v>44684</c:v>
                </c:pt>
                <c:pt idx="841">
                  <c:v>44685</c:v>
                </c:pt>
                <c:pt idx="842">
                  <c:v>44686</c:v>
                </c:pt>
                <c:pt idx="843">
                  <c:v>44687</c:v>
                </c:pt>
                <c:pt idx="844">
                  <c:v>44690</c:v>
                </c:pt>
                <c:pt idx="845">
                  <c:v>44691</c:v>
                </c:pt>
                <c:pt idx="846">
                  <c:v>44692</c:v>
                </c:pt>
                <c:pt idx="847">
                  <c:v>44693</c:v>
                </c:pt>
                <c:pt idx="848">
                  <c:v>44694</c:v>
                </c:pt>
                <c:pt idx="849">
                  <c:v>44697</c:v>
                </c:pt>
                <c:pt idx="850">
                  <c:v>44698</c:v>
                </c:pt>
                <c:pt idx="851">
                  <c:v>44699</c:v>
                </c:pt>
                <c:pt idx="852">
                  <c:v>44700</c:v>
                </c:pt>
                <c:pt idx="853">
                  <c:v>44701</c:v>
                </c:pt>
                <c:pt idx="854">
                  <c:v>44704</c:v>
                </c:pt>
                <c:pt idx="855">
                  <c:v>44705</c:v>
                </c:pt>
                <c:pt idx="856">
                  <c:v>44706</c:v>
                </c:pt>
                <c:pt idx="857">
                  <c:v>44707</c:v>
                </c:pt>
                <c:pt idx="858">
                  <c:v>44708</c:v>
                </c:pt>
                <c:pt idx="859">
                  <c:v>44712</c:v>
                </c:pt>
                <c:pt idx="860">
                  <c:v>44713</c:v>
                </c:pt>
                <c:pt idx="861">
                  <c:v>44714</c:v>
                </c:pt>
                <c:pt idx="862">
                  <c:v>44715</c:v>
                </c:pt>
                <c:pt idx="863">
                  <c:v>44718</c:v>
                </c:pt>
                <c:pt idx="864">
                  <c:v>44719</c:v>
                </c:pt>
                <c:pt idx="865">
                  <c:v>44720</c:v>
                </c:pt>
                <c:pt idx="866">
                  <c:v>44721</c:v>
                </c:pt>
                <c:pt idx="867">
                  <c:v>44722</c:v>
                </c:pt>
                <c:pt idx="868">
                  <c:v>44725</c:v>
                </c:pt>
                <c:pt idx="869">
                  <c:v>44726</c:v>
                </c:pt>
                <c:pt idx="870">
                  <c:v>44727</c:v>
                </c:pt>
                <c:pt idx="871">
                  <c:v>44728</c:v>
                </c:pt>
                <c:pt idx="872">
                  <c:v>44729</c:v>
                </c:pt>
                <c:pt idx="873">
                  <c:v>44733</c:v>
                </c:pt>
                <c:pt idx="874">
                  <c:v>44734</c:v>
                </c:pt>
                <c:pt idx="875">
                  <c:v>44735</c:v>
                </c:pt>
                <c:pt idx="876">
                  <c:v>44736</c:v>
                </c:pt>
                <c:pt idx="877">
                  <c:v>44739</c:v>
                </c:pt>
                <c:pt idx="878">
                  <c:v>44740</c:v>
                </c:pt>
                <c:pt idx="879">
                  <c:v>44741</c:v>
                </c:pt>
                <c:pt idx="880">
                  <c:v>44742</c:v>
                </c:pt>
                <c:pt idx="881">
                  <c:v>44743</c:v>
                </c:pt>
                <c:pt idx="882">
                  <c:v>44747</c:v>
                </c:pt>
                <c:pt idx="883">
                  <c:v>44748</c:v>
                </c:pt>
                <c:pt idx="884">
                  <c:v>44749</c:v>
                </c:pt>
                <c:pt idx="885">
                  <c:v>44750</c:v>
                </c:pt>
                <c:pt idx="886">
                  <c:v>44753</c:v>
                </c:pt>
                <c:pt idx="887">
                  <c:v>44754</c:v>
                </c:pt>
                <c:pt idx="888">
                  <c:v>44755</c:v>
                </c:pt>
                <c:pt idx="889">
                  <c:v>44756</c:v>
                </c:pt>
                <c:pt idx="890">
                  <c:v>44757</c:v>
                </c:pt>
                <c:pt idx="891">
                  <c:v>44760</c:v>
                </c:pt>
                <c:pt idx="892">
                  <c:v>44761</c:v>
                </c:pt>
                <c:pt idx="893">
                  <c:v>44762</c:v>
                </c:pt>
                <c:pt idx="894">
                  <c:v>44763</c:v>
                </c:pt>
                <c:pt idx="895">
                  <c:v>44764</c:v>
                </c:pt>
                <c:pt idx="896">
                  <c:v>44767</c:v>
                </c:pt>
                <c:pt idx="897">
                  <c:v>44768</c:v>
                </c:pt>
                <c:pt idx="898">
                  <c:v>44769</c:v>
                </c:pt>
                <c:pt idx="899">
                  <c:v>44770</c:v>
                </c:pt>
                <c:pt idx="900">
                  <c:v>44771</c:v>
                </c:pt>
                <c:pt idx="901">
                  <c:v>44774</c:v>
                </c:pt>
                <c:pt idx="902">
                  <c:v>44775</c:v>
                </c:pt>
                <c:pt idx="903">
                  <c:v>44776</c:v>
                </c:pt>
                <c:pt idx="904">
                  <c:v>44777</c:v>
                </c:pt>
                <c:pt idx="905">
                  <c:v>44778</c:v>
                </c:pt>
                <c:pt idx="906">
                  <c:v>44781</c:v>
                </c:pt>
                <c:pt idx="907">
                  <c:v>44782</c:v>
                </c:pt>
                <c:pt idx="908">
                  <c:v>44783</c:v>
                </c:pt>
                <c:pt idx="909">
                  <c:v>44784</c:v>
                </c:pt>
                <c:pt idx="910">
                  <c:v>44785</c:v>
                </c:pt>
                <c:pt idx="911">
                  <c:v>44788</c:v>
                </c:pt>
                <c:pt idx="912">
                  <c:v>44789</c:v>
                </c:pt>
                <c:pt idx="913">
                  <c:v>44790</c:v>
                </c:pt>
                <c:pt idx="914">
                  <c:v>44791</c:v>
                </c:pt>
                <c:pt idx="915">
                  <c:v>44792</c:v>
                </c:pt>
                <c:pt idx="916">
                  <c:v>44795</c:v>
                </c:pt>
                <c:pt idx="917">
                  <c:v>44796</c:v>
                </c:pt>
                <c:pt idx="918">
                  <c:v>44797</c:v>
                </c:pt>
                <c:pt idx="919">
                  <c:v>44798</c:v>
                </c:pt>
                <c:pt idx="920">
                  <c:v>44799</c:v>
                </c:pt>
                <c:pt idx="921">
                  <c:v>44802</c:v>
                </c:pt>
                <c:pt idx="922">
                  <c:v>44803</c:v>
                </c:pt>
                <c:pt idx="923">
                  <c:v>44804</c:v>
                </c:pt>
                <c:pt idx="924">
                  <c:v>44805</c:v>
                </c:pt>
                <c:pt idx="925">
                  <c:v>44806</c:v>
                </c:pt>
                <c:pt idx="926">
                  <c:v>44810</c:v>
                </c:pt>
                <c:pt idx="927">
                  <c:v>44811</c:v>
                </c:pt>
                <c:pt idx="928">
                  <c:v>44812</c:v>
                </c:pt>
                <c:pt idx="929">
                  <c:v>44813</c:v>
                </c:pt>
                <c:pt idx="930">
                  <c:v>44816</c:v>
                </c:pt>
                <c:pt idx="931">
                  <c:v>44817</c:v>
                </c:pt>
                <c:pt idx="932">
                  <c:v>44818</c:v>
                </c:pt>
                <c:pt idx="933">
                  <c:v>44819</c:v>
                </c:pt>
                <c:pt idx="934">
                  <c:v>44820</c:v>
                </c:pt>
                <c:pt idx="935">
                  <c:v>44823</c:v>
                </c:pt>
                <c:pt idx="936">
                  <c:v>44824</c:v>
                </c:pt>
                <c:pt idx="937">
                  <c:v>44825</c:v>
                </c:pt>
                <c:pt idx="938">
                  <c:v>44826</c:v>
                </c:pt>
                <c:pt idx="939">
                  <c:v>44827</c:v>
                </c:pt>
                <c:pt idx="940">
                  <c:v>44830</c:v>
                </c:pt>
                <c:pt idx="941">
                  <c:v>44831</c:v>
                </c:pt>
                <c:pt idx="942">
                  <c:v>44832</c:v>
                </c:pt>
                <c:pt idx="943">
                  <c:v>44833</c:v>
                </c:pt>
                <c:pt idx="944">
                  <c:v>44834</c:v>
                </c:pt>
                <c:pt idx="945">
                  <c:v>44837</c:v>
                </c:pt>
                <c:pt idx="946">
                  <c:v>44838</c:v>
                </c:pt>
                <c:pt idx="947">
                  <c:v>44839</c:v>
                </c:pt>
                <c:pt idx="948">
                  <c:v>44840</c:v>
                </c:pt>
                <c:pt idx="949">
                  <c:v>44841</c:v>
                </c:pt>
                <c:pt idx="950">
                  <c:v>44844</c:v>
                </c:pt>
                <c:pt idx="951">
                  <c:v>44845</c:v>
                </c:pt>
                <c:pt idx="952">
                  <c:v>44846</c:v>
                </c:pt>
                <c:pt idx="953">
                  <c:v>44847</c:v>
                </c:pt>
                <c:pt idx="954">
                  <c:v>44848</c:v>
                </c:pt>
                <c:pt idx="955">
                  <c:v>44851</c:v>
                </c:pt>
                <c:pt idx="956">
                  <c:v>44852</c:v>
                </c:pt>
                <c:pt idx="957">
                  <c:v>44853</c:v>
                </c:pt>
                <c:pt idx="958">
                  <c:v>44854</c:v>
                </c:pt>
                <c:pt idx="959">
                  <c:v>44855</c:v>
                </c:pt>
                <c:pt idx="960">
                  <c:v>44858</c:v>
                </c:pt>
                <c:pt idx="961">
                  <c:v>44859</c:v>
                </c:pt>
                <c:pt idx="962">
                  <c:v>44860</c:v>
                </c:pt>
                <c:pt idx="963">
                  <c:v>44861</c:v>
                </c:pt>
                <c:pt idx="964">
                  <c:v>44862</c:v>
                </c:pt>
                <c:pt idx="965">
                  <c:v>44865</c:v>
                </c:pt>
                <c:pt idx="966">
                  <c:v>44866</c:v>
                </c:pt>
                <c:pt idx="967">
                  <c:v>44867</c:v>
                </c:pt>
                <c:pt idx="968">
                  <c:v>44868</c:v>
                </c:pt>
                <c:pt idx="969">
                  <c:v>44869</c:v>
                </c:pt>
                <c:pt idx="970">
                  <c:v>44872</c:v>
                </c:pt>
                <c:pt idx="971">
                  <c:v>44873</c:v>
                </c:pt>
                <c:pt idx="972">
                  <c:v>44874</c:v>
                </c:pt>
                <c:pt idx="973">
                  <c:v>44875</c:v>
                </c:pt>
                <c:pt idx="974">
                  <c:v>44876</c:v>
                </c:pt>
                <c:pt idx="975">
                  <c:v>44879</c:v>
                </c:pt>
                <c:pt idx="976">
                  <c:v>44880</c:v>
                </c:pt>
                <c:pt idx="977">
                  <c:v>44881</c:v>
                </c:pt>
                <c:pt idx="978">
                  <c:v>44882</c:v>
                </c:pt>
                <c:pt idx="979">
                  <c:v>44883</c:v>
                </c:pt>
                <c:pt idx="980">
                  <c:v>44886</c:v>
                </c:pt>
                <c:pt idx="981">
                  <c:v>44887</c:v>
                </c:pt>
                <c:pt idx="982">
                  <c:v>44888</c:v>
                </c:pt>
                <c:pt idx="983">
                  <c:v>44890</c:v>
                </c:pt>
                <c:pt idx="984">
                  <c:v>44893</c:v>
                </c:pt>
                <c:pt idx="985">
                  <c:v>44894</c:v>
                </c:pt>
                <c:pt idx="986">
                  <c:v>44895</c:v>
                </c:pt>
                <c:pt idx="987">
                  <c:v>44896</c:v>
                </c:pt>
                <c:pt idx="988">
                  <c:v>44897</c:v>
                </c:pt>
                <c:pt idx="989">
                  <c:v>44900</c:v>
                </c:pt>
                <c:pt idx="990">
                  <c:v>44901</c:v>
                </c:pt>
                <c:pt idx="991">
                  <c:v>44902</c:v>
                </c:pt>
                <c:pt idx="992">
                  <c:v>44903</c:v>
                </c:pt>
                <c:pt idx="993">
                  <c:v>44904</c:v>
                </c:pt>
                <c:pt idx="994">
                  <c:v>44907</c:v>
                </c:pt>
                <c:pt idx="995">
                  <c:v>44908</c:v>
                </c:pt>
                <c:pt idx="996">
                  <c:v>44909</c:v>
                </c:pt>
                <c:pt idx="997">
                  <c:v>44910</c:v>
                </c:pt>
                <c:pt idx="998">
                  <c:v>44911</c:v>
                </c:pt>
                <c:pt idx="999">
                  <c:v>44914</c:v>
                </c:pt>
                <c:pt idx="1000">
                  <c:v>44915</c:v>
                </c:pt>
                <c:pt idx="1001">
                  <c:v>44916</c:v>
                </c:pt>
                <c:pt idx="1002">
                  <c:v>44917</c:v>
                </c:pt>
                <c:pt idx="1003">
                  <c:v>44918</c:v>
                </c:pt>
                <c:pt idx="1004">
                  <c:v>44922</c:v>
                </c:pt>
                <c:pt idx="1005">
                  <c:v>44923</c:v>
                </c:pt>
                <c:pt idx="1006">
                  <c:v>44924</c:v>
                </c:pt>
                <c:pt idx="1007">
                  <c:v>44925</c:v>
                </c:pt>
                <c:pt idx="1008">
                  <c:v>44929</c:v>
                </c:pt>
                <c:pt idx="1009">
                  <c:v>44930</c:v>
                </c:pt>
                <c:pt idx="1010">
                  <c:v>44931</c:v>
                </c:pt>
                <c:pt idx="1011">
                  <c:v>44932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44943</c:v>
                </c:pt>
                <c:pt idx="1018">
                  <c:v>44944</c:v>
                </c:pt>
                <c:pt idx="1019">
                  <c:v>44945</c:v>
                </c:pt>
                <c:pt idx="1020">
                  <c:v>44946</c:v>
                </c:pt>
                <c:pt idx="1021">
                  <c:v>44949</c:v>
                </c:pt>
                <c:pt idx="1022">
                  <c:v>44950</c:v>
                </c:pt>
                <c:pt idx="1023">
                  <c:v>44951</c:v>
                </c:pt>
                <c:pt idx="1024">
                  <c:v>44952</c:v>
                </c:pt>
                <c:pt idx="1025">
                  <c:v>44953</c:v>
                </c:pt>
                <c:pt idx="1026">
                  <c:v>44956</c:v>
                </c:pt>
                <c:pt idx="1027">
                  <c:v>44957</c:v>
                </c:pt>
                <c:pt idx="1028">
                  <c:v>44958</c:v>
                </c:pt>
                <c:pt idx="1029">
                  <c:v>44959</c:v>
                </c:pt>
                <c:pt idx="1030">
                  <c:v>44960</c:v>
                </c:pt>
                <c:pt idx="1031">
                  <c:v>44963</c:v>
                </c:pt>
                <c:pt idx="1032">
                  <c:v>44964</c:v>
                </c:pt>
                <c:pt idx="1033">
                  <c:v>44965</c:v>
                </c:pt>
                <c:pt idx="1034">
                  <c:v>44966</c:v>
                </c:pt>
                <c:pt idx="1035">
                  <c:v>44967</c:v>
                </c:pt>
                <c:pt idx="1036">
                  <c:v>44970</c:v>
                </c:pt>
                <c:pt idx="1037">
                  <c:v>44971</c:v>
                </c:pt>
                <c:pt idx="1038">
                  <c:v>44972</c:v>
                </c:pt>
                <c:pt idx="1039">
                  <c:v>44973</c:v>
                </c:pt>
                <c:pt idx="1040">
                  <c:v>44974</c:v>
                </c:pt>
                <c:pt idx="1041">
                  <c:v>44978</c:v>
                </c:pt>
                <c:pt idx="1042">
                  <c:v>44979</c:v>
                </c:pt>
                <c:pt idx="1043">
                  <c:v>44980</c:v>
                </c:pt>
                <c:pt idx="1044">
                  <c:v>44981</c:v>
                </c:pt>
                <c:pt idx="1045">
                  <c:v>44984</c:v>
                </c:pt>
                <c:pt idx="1046">
                  <c:v>44985</c:v>
                </c:pt>
                <c:pt idx="1047">
                  <c:v>44986</c:v>
                </c:pt>
                <c:pt idx="1048">
                  <c:v>44987</c:v>
                </c:pt>
                <c:pt idx="1049">
                  <c:v>44988</c:v>
                </c:pt>
                <c:pt idx="1050">
                  <c:v>44991</c:v>
                </c:pt>
                <c:pt idx="1051">
                  <c:v>44992</c:v>
                </c:pt>
                <c:pt idx="1052">
                  <c:v>44993</c:v>
                </c:pt>
                <c:pt idx="1053">
                  <c:v>44994</c:v>
                </c:pt>
                <c:pt idx="1054">
                  <c:v>44995</c:v>
                </c:pt>
                <c:pt idx="1055">
                  <c:v>44998</c:v>
                </c:pt>
                <c:pt idx="1056">
                  <c:v>44999</c:v>
                </c:pt>
                <c:pt idx="1057">
                  <c:v>45000</c:v>
                </c:pt>
                <c:pt idx="1058">
                  <c:v>45001</c:v>
                </c:pt>
                <c:pt idx="1059">
                  <c:v>45002</c:v>
                </c:pt>
                <c:pt idx="1060">
                  <c:v>45005</c:v>
                </c:pt>
                <c:pt idx="1061">
                  <c:v>45006</c:v>
                </c:pt>
                <c:pt idx="1062">
                  <c:v>45007</c:v>
                </c:pt>
                <c:pt idx="1063">
                  <c:v>45008</c:v>
                </c:pt>
                <c:pt idx="1064">
                  <c:v>45009</c:v>
                </c:pt>
                <c:pt idx="1065">
                  <c:v>45012</c:v>
                </c:pt>
                <c:pt idx="1066">
                  <c:v>45013</c:v>
                </c:pt>
                <c:pt idx="1067">
                  <c:v>45014</c:v>
                </c:pt>
                <c:pt idx="1068">
                  <c:v>45015</c:v>
                </c:pt>
                <c:pt idx="1069">
                  <c:v>45016</c:v>
                </c:pt>
                <c:pt idx="1070">
                  <c:v>45019</c:v>
                </c:pt>
                <c:pt idx="1071">
                  <c:v>45020</c:v>
                </c:pt>
                <c:pt idx="1072">
                  <c:v>45021</c:v>
                </c:pt>
                <c:pt idx="1073">
                  <c:v>45022</c:v>
                </c:pt>
                <c:pt idx="1074">
                  <c:v>45026</c:v>
                </c:pt>
                <c:pt idx="1075">
                  <c:v>45027</c:v>
                </c:pt>
                <c:pt idx="1076">
                  <c:v>45028</c:v>
                </c:pt>
                <c:pt idx="1077">
                  <c:v>45029</c:v>
                </c:pt>
                <c:pt idx="1078">
                  <c:v>45030</c:v>
                </c:pt>
                <c:pt idx="1079">
                  <c:v>45033</c:v>
                </c:pt>
                <c:pt idx="1080">
                  <c:v>45034</c:v>
                </c:pt>
                <c:pt idx="1081">
                  <c:v>45035</c:v>
                </c:pt>
                <c:pt idx="1082">
                  <c:v>45036</c:v>
                </c:pt>
                <c:pt idx="1083">
                  <c:v>45037</c:v>
                </c:pt>
                <c:pt idx="1084">
                  <c:v>45040</c:v>
                </c:pt>
                <c:pt idx="1085">
                  <c:v>45041</c:v>
                </c:pt>
                <c:pt idx="1086">
                  <c:v>45042</c:v>
                </c:pt>
                <c:pt idx="1087">
                  <c:v>45043</c:v>
                </c:pt>
                <c:pt idx="1088">
                  <c:v>45044</c:v>
                </c:pt>
                <c:pt idx="1089">
                  <c:v>45047</c:v>
                </c:pt>
                <c:pt idx="1090">
                  <c:v>45048</c:v>
                </c:pt>
                <c:pt idx="1091">
                  <c:v>45049</c:v>
                </c:pt>
                <c:pt idx="1092">
                  <c:v>45050</c:v>
                </c:pt>
                <c:pt idx="1093">
                  <c:v>45051</c:v>
                </c:pt>
                <c:pt idx="1094">
                  <c:v>45054</c:v>
                </c:pt>
                <c:pt idx="1095">
                  <c:v>45055</c:v>
                </c:pt>
                <c:pt idx="1096">
                  <c:v>45056</c:v>
                </c:pt>
                <c:pt idx="1097">
                  <c:v>45057</c:v>
                </c:pt>
                <c:pt idx="1098">
                  <c:v>45058</c:v>
                </c:pt>
                <c:pt idx="1099">
                  <c:v>45061</c:v>
                </c:pt>
                <c:pt idx="1100">
                  <c:v>45062</c:v>
                </c:pt>
                <c:pt idx="1101">
                  <c:v>45063</c:v>
                </c:pt>
                <c:pt idx="1102">
                  <c:v>45064</c:v>
                </c:pt>
                <c:pt idx="1103">
                  <c:v>45065</c:v>
                </c:pt>
                <c:pt idx="1104">
                  <c:v>45068</c:v>
                </c:pt>
                <c:pt idx="1105">
                  <c:v>45069</c:v>
                </c:pt>
                <c:pt idx="1106">
                  <c:v>45070</c:v>
                </c:pt>
                <c:pt idx="1107">
                  <c:v>45071</c:v>
                </c:pt>
                <c:pt idx="1108">
                  <c:v>45072</c:v>
                </c:pt>
                <c:pt idx="1109">
                  <c:v>45076</c:v>
                </c:pt>
                <c:pt idx="1110">
                  <c:v>45077</c:v>
                </c:pt>
                <c:pt idx="1111">
                  <c:v>45078</c:v>
                </c:pt>
                <c:pt idx="1112">
                  <c:v>45079</c:v>
                </c:pt>
                <c:pt idx="1113">
                  <c:v>45082</c:v>
                </c:pt>
                <c:pt idx="1114">
                  <c:v>45083</c:v>
                </c:pt>
                <c:pt idx="1115">
                  <c:v>45084</c:v>
                </c:pt>
                <c:pt idx="1116">
                  <c:v>45085</c:v>
                </c:pt>
                <c:pt idx="1117">
                  <c:v>45086</c:v>
                </c:pt>
                <c:pt idx="1118">
                  <c:v>45089</c:v>
                </c:pt>
                <c:pt idx="1119">
                  <c:v>45090</c:v>
                </c:pt>
                <c:pt idx="1120">
                  <c:v>45091</c:v>
                </c:pt>
                <c:pt idx="1121">
                  <c:v>45092</c:v>
                </c:pt>
                <c:pt idx="1122">
                  <c:v>45093</c:v>
                </c:pt>
                <c:pt idx="1123">
                  <c:v>45097</c:v>
                </c:pt>
                <c:pt idx="1124">
                  <c:v>45098</c:v>
                </c:pt>
                <c:pt idx="1125">
                  <c:v>45099</c:v>
                </c:pt>
                <c:pt idx="1126">
                  <c:v>45100</c:v>
                </c:pt>
                <c:pt idx="1127">
                  <c:v>45103</c:v>
                </c:pt>
                <c:pt idx="1128">
                  <c:v>45104</c:v>
                </c:pt>
                <c:pt idx="1129">
                  <c:v>45105</c:v>
                </c:pt>
                <c:pt idx="1130">
                  <c:v>45106</c:v>
                </c:pt>
                <c:pt idx="1131">
                  <c:v>45107</c:v>
                </c:pt>
                <c:pt idx="1132">
                  <c:v>45110</c:v>
                </c:pt>
                <c:pt idx="1133">
                  <c:v>45112</c:v>
                </c:pt>
                <c:pt idx="1134">
                  <c:v>45113</c:v>
                </c:pt>
                <c:pt idx="1135">
                  <c:v>45114</c:v>
                </c:pt>
                <c:pt idx="1136">
                  <c:v>45117</c:v>
                </c:pt>
                <c:pt idx="1137">
                  <c:v>45118</c:v>
                </c:pt>
                <c:pt idx="1138">
                  <c:v>45119</c:v>
                </c:pt>
                <c:pt idx="1139">
                  <c:v>45120</c:v>
                </c:pt>
                <c:pt idx="1140">
                  <c:v>45121</c:v>
                </c:pt>
                <c:pt idx="1141">
                  <c:v>45124</c:v>
                </c:pt>
                <c:pt idx="1142">
                  <c:v>45125</c:v>
                </c:pt>
                <c:pt idx="1143">
                  <c:v>45126</c:v>
                </c:pt>
                <c:pt idx="1144">
                  <c:v>45127</c:v>
                </c:pt>
                <c:pt idx="1145">
                  <c:v>45128</c:v>
                </c:pt>
                <c:pt idx="1146">
                  <c:v>45131</c:v>
                </c:pt>
                <c:pt idx="1147">
                  <c:v>45132</c:v>
                </c:pt>
                <c:pt idx="1148">
                  <c:v>45133</c:v>
                </c:pt>
                <c:pt idx="1149">
                  <c:v>45134</c:v>
                </c:pt>
                <c:pt idx="1150">
                  <c:v>45135</c:v>
                </c:pt>
                <c:pt idx="1151">
                  <c:v>45138</c:v>
                </c:pt>
                <c:pt idx="1152">
                  <c:v>45139</c:v>
                </c:pt>
                <c:pt idx="1153">
                  <c:v>45140</c:v>
                </c:pt>
                <c:pt idx="1154">
                  <c:v>45141</c:v>
                </c:pt>
                <c:pt idx="1155">
                  <c:v>45142</c:v>
                </c:pt>
                <c:pt idx="1156">
                  <c:v>45145</c:v>
                </c:pt>
                <c:pt idx="1157">
                  <c:v>45146</c:v>
                </c:pt>
                <c:pt idx="1158">
                  <c:v>45147</c:v>
                </c:pt>
                <c:pt idx="1159">
                  <c:v>45148</c:v>
                </c:pt>
                <c:pt idx="1160">
                  <c:v>45149</c:v>
                </c:pt>
                <c:pt idx="1161">
                  <c:v>45152</c:v>
                </c:pt>
                <c:pt idx="1162">
                  <c:v>45153</c:v>
                </c:pt>
                <c:pt idx="1163">
                  <c:v>45154</c:v>
                </c:pt>
                <c:pt idx="1164">
                  <c:v>45155</c:v>
                </c:pt>
                <c:pt idx="1165">
                  <c:v>45156</c:v>
                </c:pt>
                <c:pt idx="1166">
                  <c:v>45159</c:v>
                </c:pt>
                <c:pt idx="1167">
                  <c:v>45160</c:v>
                </c:pt>
                <c:pt idx="1168">
                  <c:v>45161</c:v>
                </c:pt>
                <c:pt idx="1169">
                  <c:v>45162</c:v>
                </c:pt>
                <c:pt idx="1170">
                  <c:v>45163</c:v>
                </c:pt>
                <c:pt idx="1171">
                  <c:v>45166</c:v>
                </c:pt>
                <c:pt idx="1172">
                  <c:v>45167</c:v>
                </c:pt>
                <c:pt idx="1173">
                  <c:v>45168</c:v>
                </c:pt>
                <c:pt idx="1174">
                  <c:v>45169</c:v>
                </c:pt>
                <c:pt idx="1175">
                  <c:v>45170</c:v>
                </c:pt>
                <c:pt idx="1176">
                  <c:v>45174</c:v>
                </c:pt>
                <c:pt idx="1177">
                  <c:v>45175</c:v>
                </c:pt>
                <c:pt idx="1178">
                  <c:v>45176</c:v>
                </c:pt>
                <c:pt idx="1179">
                  <c:v>45177</c:v>
                </c:pt>
                <c:pt idx="1180">
                  <c:v>45180</c:v>
                </c:pt>
                <c:pt idx="1181">
                  <c:v>45181</c:v>
                </c:pt>
                <c:pt idx="1182">
                  <c:v>45182</c:v>
                </c:pt>
                <c:pt idx="1183">
                  <c:v>45183</c:v>
                </c:pt>
                <c:pt idx="1184">
                  <c:v>45184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45194</c:v>
                </c:pt>
                <c:pt idx="1191">
                  <c:v>45195</c:v>
                </c:pt>
                <c:pt idx="1192">
                  <c:v>45196</c:v>
                </c:pt>
                <c:pt idx="1193">
                  <c:v>45197</c:v>
                </c:pt>
                <c:pt idx="1194">
                  <c:v>45198</c:v>
                </c:pt>
                <c:pt idx="1195">
                  <c:v>45201</c:v>
                </c:pt>
                <c:pt idx="1196">
                  <c:v>45202</c:v>
                </c:pt>
                <c:pt idx="1197">
                  <c:v>45203</c:v>
                </c:pt>
                <c:pt idx="1198">
                  <c:v>45204</c:v>
                </c:pt>
                <c:pt idx="1199">
                  <c:v>45205</c:v>
                </c:pt>
                <c:pt idx="1200">
                  <c:v>45208</c:v>
                </c:pt>
                <c:pt idx="1201">
                  <c:v>45209</c:v>
                </c:pt>
                <c:pt idx="1202">
                  <c:v>45210</c:v>
                </c:pt>
                <c:pt idx="1203">
                  <c:v>45211</c:v>
                </c:pt>
                <c:pt idx="1204">
                  <c:v>45212</c:v>
                </c:pt>
                <c:pt idx="1205">
                  <c:v>45215</c:v>
                </c:pt>
                <c:pt idx="1206">
                  <c:v>45216</c:v>
                </c:pt>
                <c:pt idx="1207">
                  <c:v>45217</c:v>
                </c:pt>
                <c:pt idx="1208">
                  <c:v>45218</c:v>
                </c:pt>
                <c:pt idx="1209">
                  <c:v>45219</c:v>
                </c:pt>
                <c:pt idx="1210">
                  <c:v>45222</c:v>
                </c:pt>
                <c:pt idx="1211">
                  <c:v>45223</c:v>
                </c:pt>
                <c:pt idx="1212">
                  <c:v>45224</c:v>
                </c:pt>
                <c:pt idx="1213">
                  <c:v>45225</c:v>
                </c:pt>
                <c:pt idx="1214">
                  <c:v>45226</c:v>
                </c:pt>
                <c:pt idx="1215">
                  <c:v>45229</c:v>
                </c:pt>
                <c:pt idx="1216">
                  <c:v>45230</c:v>
                </c:pt>
                <c:pt idx="1217">
                  <c:v>45231</c:v>
                </c:pt>
                <c:pt idx="1218">
                  <c:v>45232</c:v>
                </c:pt>
                <c:pt idx="1219">
                  <c:v>45233</c:v>
                </c:pt>
                <c:pt idx="1220">
                  <c:v>45236</c:v>
                </c:pt>
                <c:pt idx="1221">
                  <c:v>45237</c:v>
                </c:pt>
                <c:pt idx="1222">
                  <c:v>45238</c:v>
                </c:pt>
                <c:pt idx="1223">
                  <c:v>45239</c:v>
                </c:pt>
                <c:pt idx="1224">
                  <c:v>45240</c:v>
                </c:pt>
                <c:pt idx="1225">
                  <c:v>45243</c:v>
                </c:pt>
                <c:pt idx="1226">
                  <c:v>45244</c:v>
                </c:pt>
                <c:pt idx="1227">
                  <c:v>45245</c:v>
                </c:pt>
                <c:pt idx="1228">
                  <c:v>45246</c:v>
                </c:pt>
                <c:pt idx="1229">
                  <c:v>45247</c:v>
                </c:pt>
                <c:pt idx="1230">
                  <c:v>45250</c:v>
                </c:pt>
                <c:pt idx="1231">
                  <c:v>45251</c:v>
                </c:pt>
                <c:pt idx="1232">
                  <c:v>45252</c:v>
                </c:pt>
                <c:pt idx="1233">
                  <c:v>45254</c:v>
                </c:pt>
                <c:pt idx="1234">
                  <c:v>45257</c:v>
                </c:pt>
                <c:pt idx="1235">
                  <c:v>45258</c:v>
                </c:pt>
                <c:pt idx="1236">
                  <c:v>45259</c:v>
                </c:pt>
                <c:pt idx="1237">
                  <c:v>45260</c:v>
                </c:pt>
                <c:pt idx="1238">
                  <c:v>45261</c:v>
                </c:pt>
                <c:pt idx="1239">
                  <c:v>45264</c:v>
                </c:pt>
                <c:pt idx="1240">
                  <c:v>45265</c:v>
                </c:pt>
                <c:pt idx="1241">
                  <c:v>45266</c:v>
                </c:pt>
                <c:pt idx="1242">
                  <c:v>45267</c:v>
                </c:pt>
                <c:pt idx="1243">
                  <c:v>45268</c:v>
                </c:pt>
                <c:pt idx="1244">
                  <c:v>45271</c:v>
                </c:pt>
                <c:pt idx="1245">
                  <c:v>45272</c:v>
                </c:pt>
                <c:pt idx="1246">
                  <c:v>45273</c:v>
                </c:pt>
                <c:pt idx="1247">
                  <c:v>45274</c:v>
                </c:pt>
                <c:pt idx="1248">
                  <c:v>45275</c:v>
                </c:pt>
                <c:pt idx="1249">
                  <c:v>45278</c:v>
                </c:pt>
                <c:pt idx="1250">
                  <c:v>45279</c:v>
                </c:pt>
                <c:pt idx="1251">
                  <c:v>45280</c:v>
                </c:pt>
                <c:pt idx="1252">
                  <c:v>45281</c:v>
                </c:pt>
                <c:pt idx="1253">
                  <c:v>45282</c:v>
                </c:pt>
                <c:pt idx="1254">
                  <c:v>45286</c:v>
                </c:pt>
                <c:pt idx="1255">
                  <c:v>45287</c:v>
                </c:pt>
                <c:pt idx="1256">
                  <c:v>45288</c:v>
                </c:pt>
                <c:pt idx="1257">
                  <c:v>45289</c:v>
                </c:pt>
                <c:pt idx="1258">
                  <c:v>45293</c:v>
                </c:pt>
                <c:pt idx="1259">
                  <c:v>45294</c:v>
                </c:pt>
                <c:pt idx="1260">
                  <c:v>45295</c:v>
                </c:pt>
                <c:pt idx="1261">
                  <c:v>45296</c:v>
                </c:pt>
                <c:pt idx="1262">
                  <c:v>45299</c:v>
                </c:pt>
                <c:pt idx="1263">
                  <c:v>45300</c:v>
                </c:pt>
                <c:pt idx="1264">
                  <c:v>45301</c:v>
                </c:pt>
                <c:pt idx="1265">
                  <c:v>45302</c:v>
                </c:pt>
                <c:pt idx="1266">
                  <c:v>45303</c:v>
                </c:pt>
                <c:pt idx="1267">
                  <c:v>45307</c:v>
                </c:pt>
                <c:pt idx="1268">
                  <c:v>45308</c:v>
                </c:pt>
                <c:pt idx="1269">
                  <c:v>45309</c:v>
                </c:pt>
                <c:pt idx="1270">
                  <c:v>45310</c:v>
                </c:pt>
                <c:pt idx="1271">
                  <c:v>45313</c:v>
                </c:pt>
                <c:pt idx="1272">
                  <c:v>45314</c:v>
                </c:pt>
                <c:pt idx="1273">
                  <c:v>45315</c:v>
                </c:pt>
                <c:pt idx="1274">
                  <c:v>45316</c:v>
                </c:pt>
                <c:pt idx="1275">
                  <c:v>45317</c:v>
                </c:pt>
                <c:pt idx="1276">
                  <c:v>45320</c:v>
                </c:pt>
                <c:pt idx="1277">
                  <c:v>45321</c:v>
                </c:pt>
                <c:pt idx="1278">
                  <c:v>45322</c:v>
                </c:pt>
                <c:pt idx="1279">
                  <c:v>45323</c:v>
                </c:pt>
                <c:pt idx="1280">
                  <c:v>45324</c:v>
                </c:pt>
                <c:pt idx="1281">
                  <c:v>45327</c:v>
                </c:pt>
                <c:pt idx="1282">
                  <c:v>45328</c:v>
                </c:pt>
                <c:pt idx="1283">
                  <c:v>45329</c:v>
                </c:pt>
                <c:pt idx="1284">
                  <c:v>45330</c:v>
                </c:pt>
                <c:pt idx="1285">
                  <c:v>45331</c:v>
                </c:pt>
                <c:pt idx="1286">
                  <c:v>45334</c:v>
                </c:pt>
                <c:pt idx="1287">
                  <c:v>45335</c:v>
                </c:pt>
                <c:pt idx="1288">
                  <c:v>45336</c:v>
                </c:pt>
                <c:pt idx="1289">
                  <c:v>45337</c:v>
                </c:pt>
                <c:pt idx="1290">
                  <c:v>45338</c:v>
                </c:pt>
                <c:pt idx="1291">
                  <c:v>45342</c:v>
                </c:pt>
                <c:pt idx="1292">
                  <c:v>45343</c:v>
                </c:pt>
                <c:pt idx="1293">
                  <c:v>45344</c:v>
                </c:pt>
                <c:pt idx="1294">
                  <c:v>45345</c:v>
                </c:pt>
                <c:pt idx="1295">
                  <c:v>45348</c:v>
                </c:pt>
                <c:pt idx="1296">
                  <c:v>45349</c:v>
                </c:pt>
                <c:pt idx="1297">
                  <c:v>45350</c:v>
                </c:pt>
                <c:pt idx="1298">
                  <c:v>45351</c:v>
                </c:pt>
                <c:pt idx="1299">
                  <c:v>45352</c:v>
                </c:pt>
                <c:pt idx="1300">
                  <c:v>45355</c:v>
                </c:pt>
                <c:pt idx="1301">
                  <c:v>45356</c:v>
                </c:pt>
                <c:pt idx="1302">
                  <c:v>45357</c:v>
                </c:pt>
                <c:pt idx="1303">
                  <c:v>45358</c:v>
                </c:pt>
                <c:pt idx="1304">
                  <c:v>45359</c:v>
                </c:pt>
                <c:pt idx="1305">
                  <c:v>45362</c:v>
                </c:pt>
                <c:pt idx="1306">
                  <c:v>45363</c:v>
                </c:pt>
                <c:pt idx="1307">
                  <c:v>45364</c:v>
                </c:pt>
                <c:pt idx="1308">
                  <c:v>45365</c:v>
                </c:pt>
                <c:pt idx="1309">
                  <c:v>45366</c:v>
                </c:pt>
                <c:pt idx="1310">
                  <c:v>45369</c:v>
                </c:pt>
                <c:pt idx="1311">
                  <c:v>45370</c:v>
                </c:pt>
                <c:pt idx="1312">
                  <c:v>45371</c:v>
                </c:pt>
                <c:pt idx="1313">
                  <c:v>45372</c:v>
                </c:pt>
                <c:pt idx="1314">
                  <c:v>45373</c:v>
                </c:pt>
                <c:pt idx="1315">
                  <c:v>45376</c:v>
                </c:pt>
                <c:pt idx="1316">
                  <c:v>45377</c:v>
                </c:pt>
                <c:pt idx="1317">
                  <c:v>45378</c:v>
                </c:pt>
                <c:pt idx="1318">
                  <c:v>45379</c:v>
                </c:pt>
                <c:pt idx="1319">
                  <c:v>45383</c:v>
                </c:pt>
                <c:pt idx="1320">
                  <c:v>45384</c:v>
                </c:pt>
                <c:pt idx="1321">
                  <c:v>45385</c:v>
                </c:pt>
                <c:pt idx="1322">
                  <c:v>45386</c:v>
                </c:pt>
                <c:pt idx="1323">
                  <c:v>45387</c:v>
                </c:pt>
                <c:pt idx="1324">
                  <c:v>45390</c:v>
                </c:pt>
                <c:pt idx="1325">
                  <c:v>45391</c:v>
                </c:pt>
                <c:pt idx="1326">
                  <c:v>45392</c:v>
                </c:pt>
                <c:pt idx="1327">
                  <c:v>45393</c:v>
                </c:pt>
                <c:pt idx="1328">
                  <c:v>45394</c:v>
                </c:pt>
                <c:pt idx="1329">
                  <c:v>45397</c:v>
                </c:pt>
                <c:pt idx="1330">
                  <c:v>45398</c:v>
                </c:pt>
                <c:pt idx="1331">
                  <c:v>45399</c:v>
                </c:pt>
                <c:pt idx="1332">
                  <c:v>45400</c:v>
                </c:pt>
                <c:pt idx="1333">
                  <c:v>45401</c:v>
                </c:pt>
                <c:pt idx="1334">
                  <c:v>45404</c:v>
                </c:pt>
                <c:pt idx="1335">
                  <c:v>45405</c:v>
                </c:pt>
                <c:pt idx="1336">
                  <c:v>45406</c:v>
                </c:pt>
                <c:pt idx="1337">
                  <c:v>45407</c:v>
                </c:pt>
                <c:pt idx="1338">
                  <c:v>45408</c:v>
                </c:pt>
                <c:pt idx="1339">
                  <c:v>45411</c:v>
                </c:pt>
                <c:pt idx="1340">
                  <c:v>45412</c:v>
                </c:pt>
                <c:pt idx="1341">
                  <c:v>45413</c:v>
                </c:pt>
                <c:pt idx="1342">
                  <c:v>45414</c:v>
                </c:pt>
                <c:pt idx="1343">
                  <c:v>45415</c:v>
                </c:pt>
                <c:pt idx="1344">
                  <c:v>45418</c:v>
                </c:pt>
                <c:pt idx="1345">
                  <c:v>45419</c:v>
                </c:pt>
                <c:pt idx="1346">
                  <c:v>45420</c:v>
                </c:pt>
                <c:pt idx="1347">
                  <c:v>45421</c:v>
                </c:pt>
                <c:pt idx="1348">
                  <c:v>45422</c:v>
                </c:pt>
                <c:pt idx="1349">
                  <c:v>45425</c:v>
                </c:pt>
                <c:pt idx="1350">
                  <c:v>45426</c:v>
                </c:pt>
                <c:pt idx="1351">
                  <c:v>45427</c:v>
                </c:pt>
                <c:pt idx="1352">
                  <c:v>45428</c:v>
                </c:pt>
                <c:pt idx="1353">
                  <c:v>45429</c:v>
                </c:pt>
                <c:pt idx="1354">
                  <c:v>45432</c:v>
                </c:pt>
                <c:pt idx="1355">
                  <c:v>45433</c:v>
                </c:pt>
                <c:pt idx="1356">
                  <c:v>45434</c:v>
                </c:pt>
                <c:pt idx="1357">
                  <c:v>45435</c:v>
                </c:pt>
                <c:pt idx="1358">
                  <c:v>45436</c:v>
                </c:pt>
                <c:pt idx="1359">
                  <c:v>45440</c:v>
                </c:pt>
                <c:pt idx="1360">
                  <c:v>45441</c:v>
                </c:pt>
                <c:pt idx="1361">
                  <c:v>45442</c:v>
                </c:pt>
                <c:pt idx="1362">
                  <c:v>45443</c:v>
                </c:pt>
                <c:pt idx="1363">
                  <c:v>45446</c:v>
                </c:pt>
                <c:pt idx="1364">
                  <c:v>45447</c:v>
                </c:pt>
                <c:pt idx="1365">
                  <c:v>45448</c:v>
                </c:pt>
                <c:pt idx="1366">
                  <c:v>45449</c:v>
                </c:pt>
                <c:pt idx="1367">
                  <c:v>45450</c:v>
                </c:pt>
                <c:pt idx="1368">
                  <c:v>45453</c:v>
                </c:pt>
                <c:pt idx="1369">
                  <c:v>45454</c:v>
                </c:pt>
                <c:pt idx="1370">
                  <c:v>45455</c:v>
                </c:pt>
                <c:pt idx="1371">
                  <c:v>45456</c:v>
                </c:pt>
                <c:pt idx="1372">
                  <c:v>45457</c:v>
                </c:pt>
                <c:pt idx="1373">
                  <c:v>45460</c:v>
                </c:pt>
                <c:pt idx="1374">
                  <c:v>45461</c:v>
                </c:pt>
                <c:pt idx="1375">
                  <c:v>45463</c:v>
                </c:pt>
                <c:pt idx="1376">
                  <c:v>45464</c:v>
                </c:pt>
                <c:pt idx="1377">
                  <c:v>45467</c:v>
                </c:pt>
                <c:pt idx="1378">
                  <c:v>45468</c:v>
                </c:pt>
                <c:pt idx="1379">
                  <c:v>45469</c:v>
                </c:pt>
                <c:pt idx="1380">
                  <c:v>45470</c:v>
                </c:pt>
                <c:pt idx="1381">
                  <c:v>45471</c:v>
                </c:pt>
                <c:pt idx="1382">
                  <c:v>45474</c:v>
                </c:pt>
                <c:pt idx="1383">
                  <c:v>45475</c:v>
                </c:pt>
                <c:pt idx="1384">
                  <c:v>45476</c:v>
                </c:pt>
                <c:pt idx="1385">
                  <c:v>45478</c:v>
                </c:pt>
                <c:pt idx="1386">
                  <c:v>45481</c:v>
                </c:pt>
                <c:pt idx="1387">
                  <c:v>45482</c:v>
                </c:pt>
                <c:pt idx="1388">
                  <c:v>45483</c:v>
                </c:pt>
                <c:pt idx="1389">
                  <c:v>45484</c:v>
                </c:pt>
                <c:pt idx="1390">
                  <c:v>45485</c:v>
                </c:pt>
                <c:pt idx="1391">
                  <c:v>45488</c:v>
                </c:pt>
                <c:pt idx="1392">
                  <c:v>45489</c:v>
                </c:pt>
                <c:pt idx="1393">
                  <c:v>45490</c:v>
                </c:pt>
                <c:pt idx="1394">
                  <c:v>45491</c:v>
                </c:pt>
                <c:pt idx="1395">
                  <c:v>45492</c:v>
                </c:pt>
                <c:pt idx="1396">
                  <c:v>45495</c:v>
                </c:pt>
                <c:pt idx="1397">
                  <c:v>45496</c:v>
                </c:pt>
                <c:pt idx="1398">
                  <c:v>45497</c:v>
                </c:pt>
                <c:pt idx="1399">
                  <c:v>45498</c:v>
                </c:pt>
                <c:pt idx="1400">
                  <c:v>45499</c:v>
                </c:pt>
                <c:pt idx="1401">
                  <c:v>45502</c:v>
                </c:pt>
                <c:pt idx="1402">
                  <c:v>45503</c:v>
                </c:pt>
                <c:pt idx="1403">
                  <c:v>45504</c:v>
                </c:pt>
                <c:pt idx="1404">
                  <c:v>45505</c:v>
                </c:pt>
                <c:pt idx="1405">
                  <c:v>45506</c:v>
                </c:pt>
                <c:pt idx="1406">
                  <c:v>45509</c:v>
                </c:pt>
                <c:pt idx="1407">
                  <c:v>45510</c:v>
                </c:pt>
                <c:pt idx="1408">
                  <c:v>45511</c:v>
                </c:pt>
                <c:pt idx="1409">
                  <c:v>45512</c:v>
                </c:pt>
                <c:pt idx="1410">
                  <c:v>45513</c:v>
                </c:pt>
                <c:pt idx="1411">
                  <c:v>45516</c:v>
                </c:pt>
                <c:pt idx="1412">
                  <c:v>45517</c:v>
                </c:pt>
                <c:pt idx="1413">
                  <c:v>45518</c:v>
                </c:pt>
                <c:pt idx="1414">
                  <c:v>45519</c:v>
                </c:pt>
                <c:pt idx="1415">
                  <c:v>45520</c:v>
                </c:pt>
                <c:pt idx="1416">
                  <c:v>45523</c:v>
                </c:pt>
                <c:pt idx="1417">
                  <c:v>45524</c:v>
                </c:pt>
                <c:pt idx="1418">
                  <c:v>45525</c:v>
                </c:pt>
                <c:pt idx="1419">
                  <c:v>45526</c:v>
                </c:pt>
                <c:pt idx="1420">
                  <c:v>45527</c:v>
                </c:pt>
                <c:pt idx="1421">
                  <c:v>45530</c:v>
                </c:pt>
                <c:pt idx="1422">
                  <c:v>45531</c:v>
                </c:pt>
                <c:pt idx="1423">
                  <c:v>45532</c:v>
                </c:pt>
                <c:pt idx="1424">
                  <c:v>45533</c:v>
                </c:pt>
                <c:pt idx="1425">
                  <c:v>45534</c:v>
                </c:pt>
                <c:pt idx="1426">
                  <c:v>45538</c:v>
                </c:pt>
                <c:pt idx="1427">
                  <c:v>45539</c:v>
                </c:pt>
                <c:pt idx="1428">
                  <c:v>45540</c:v>
                </c:pt>
                <c:pt idx="1429">
                  <c:v>45541</c:v>
                </c:pt>
                <c:pt idx="1430">
                  <c:v>45544</c:v>
                </c:pt>
                <c:pt idx="1431">
                  <c:v>45545</c:v>
                </c:pt>
                <c:pt idx="1432">
                  <c:v>45546</c:v>
                </c:pt>
                <c:pt idx="1433">
                  <c:v>45547</c:v>
                </c:pt>
                <c:pt idx="1434">
                  <c:v>45548</c:v>
                </c:pt>
                <c:pt idx="1435">
                  <c:v>45551</c:v>
                </c:pt>
                <c:pt idx="1436">
                  <c:v>45552</c:v>
                </c:pt>
                <c:pt idx="1437">
                  <c:v>45553</c:v>
                </c:pt>
                <c:pt idx="1438">
                  <c:v>45554</c:v>
                </c:pt>
                <c:pt idx="1439">
                  <c:v>45555</c:v>
                </c:pt>
                <c:pt idx="1440">
                  <c:v>45558</c:v>
                </c:pt>
                <c:pt idx="1441">
                  <c:v>45559</c:v>
                </c:pt>
                <c:pt idx="1442">
                  <c:v>45560</c:v>
                </c:pt>
                <c:pt idx="1443">
                  <c:v>45561</c:v>
                </c:pt>
                <c:pt idx="1444">
                  <c:v>45562</c:v>
                </c:pt>
                <c:pt idx="1445">
                  <c:v>45565</c:v>
                </c:pt>
                <c:pt idx="1446">
                  <c:v>45566</c:v>
                </c:pt>
                <c:pt idx="1447">
                  <c:v>45567</c:v>
                </c:pt>
                <c:pt idx="1448">
                  <c:v>45568</c:v>
                </c:pt>
                <c:pt idx="1449">
                  <c:v>45569</c:v>
                </c:pt>
                <c:pt idx="1450">
                  <c:v>45572</c:v>
                </c:pt>
                <c:pt idx="1451">
                  <c:v>45573</c:v>
                </c:pt>
                <c:pt idx="1452">
                  <c:v>45574</c:v>
                </c:pt>
                <c:pt idx="1453">
                  <c:v>45575</c:v>
                </c:pt>
                <c:pt idx="1454">
                  <c:v>45576</c:v>
                </c:pt>
                <c:pt idx="1455">
                  <c:v>45579</c:v>
                </c:pt>
                <c:pt idx="1456">
                  <c:v>45580</c:v>
                </c:pt>
                <c:pt idx="1457">
                  <c:v>45581</c:v>
                </c:pt>
                <c:pt idx="1458">
                  <c:v>45582</c:v>
                </c:pt>
                <c:pt idx="1459">
                  <c:v>45583</c:v>
                </c:pt>
                <c:pt idx="1460">
                  <c:v>45586</c:v>
                </c:pt>
                <c:pt idx="1461">
                  <c:v>45587</c:v>
                </c:pt>
                <c:pt idx="1462">
                  <c:v>45588</c:v>
                </c:pt>
                <c:pt idx="1463">
                  <c:v>45589</c:v>
                </c:pt>
                <c:pt idx="1464">
                  <c:v>45590</c:v>
                </c:pt>
                <c:pt idx="1465">
                  <c:v>45593</c:v>
                </c:pt>
                <c:pt idx="1466">
                  <c:v>45594</c:v>
                </c:pt>
                <c:pt idx="1467">
                  <c:v>45595</c:v>
                </c:pt>
                <c:pt idx="1468">
                  <c:v>45596</c:v>
                </c:pt>
              </c:numCache>
            </c:numRef>
          </c:cat>
          <c:val>
            <c:numRef>
              <c:f>'Simple Moving Average '!$C$3:$C$1470</c:f>
              <c:numCache>
                <c:formatCode>_("$"* #,##0.00_);_("$"* \(#,##0.00\);_("$"* "-"??_);_(@_)</c:formatCode>
                <c:ptCount val="1468"/>
                <c:pt idx="0">
                  <c:v>55.561599999999999</c:v>
                </c:pt>
                <c:pt idx="1">
                  <c:v>53.926299999999998</c:v>
                </c:pt>
                <c:pt idx="2">
                  <c:v>55.779600000000002</c:v>
                </c:pt>
                <c:pt idx="3">
                  <c:v>56.8309</c:v>
                </c:pt>
                <c:pt idx="4">
                  <c:v>58.100200000000001</c:v>
                </c:pt>
                <c:pt idx="5">
                  <c:v>58.224800000000002</c:v>
                </c:pt>
                <c:pt idx="6">
                  <c:v>57.344900000000003</c:v>
                </c:pt>
                <c:pt idx="7">
                  <c:v>55.647300000000001</c:v>
                </c:pt>
                <c:pt idx="8">
                  <c:v>55.779600000000002</c:v>
                </c:pt>
                <c:pt idx="9">
                  <c:v>56.1145</c:v>
                </c:pt>
                <c:pt idx="10">
                  <c:v>56.005499999999998</c:v>
                </c:pt>
                <c:pt idx="11">
                  <c:v>57.048999999999999</c:v>
                </c:pt>
                <c:pt idx="12">
                  <c:v>64.119699999999995</c:v>
                </c:pt>
                <c:pt idx="13">
                  <c:v>63.675800000000002</c:v>
                </c:pt>
                <c:pt idx="14">
                  <c:v>64.548000000000002</c:v>
                </c:pt>
                <c:pt idx="15">
                  <c:v>64.898399999999995</c:v>
                </c:pt>
                <c:pt idx="16">
                  <c:v>65.022999999999996</c:v>
                </c:pt>
                <c:pt idx="17">
                  <c:v>65.178799999999995</c:v>
                </c:pt>
                <c:pt idx="18">
                  <c:v>65.474699999999999</c:v>
                </c:pt>
                <c:pt idx="19">
                  <c:v>65.8874</c:v>
                </c:pt>
                <c:pt idx="20">
                  <c:v>65.544799999999995</c:v>
                </c:pt>
                <c:pt idx="21">
                  <c:v>65.591499999999996</c:v>
                </c:pt>
                <c:pt idx="22">
                  <c:v>66.237799999999993</c:v>
                </c:pt>
                <c:pt idx="23">
                  <c:v>66.767399999999995</c:v>
                </c:pt>
                <c:pt idx="24">
                  <c:v>67.335800000000006</c:v>
                </c:pt>
                <c:pt idx="25">
                  <c:v>67.001000000000005</c:v>
                </c:pt>
                <c:pt idx="26">
                  <c:v>66.798500000000004</c:v>
                </c:pt>
                <c:pt idx="27">
                  <c:v>66.572699999999998</c:v>
                </c:pt>
                <c:pt idx="28">
                  <c:v>67.468199999999996</c:v>
                </c:pt>
                <c:pt idx="29">
                  <c:v>67.343599999999995</c:v>
                </c:pt>
                <c:pt idx="30">
                  <c:v>66.9465</c:v>
                </c:pt>
                <c:pt idx="31">
                  <c:v>67.670699999999997</c:v>
                </c:pt>
                <c:pt idx="32">
                  <c:v>67.538300000000007</c:v>
                </c:pt>
                <c:pt idx="33">
                  <c:v>67.257999999999996</c:v>
                </c:pt>
                <c:pt idx="34">
                  <c:v>66.814099999999996</c:v>
                </c:pt>
                <c:pt idx="35">
                  <c:v>67.359200000000001</c:v>
                </c:pt>
                <c:pt idx="36">
                  <c:v>67.725200000000001</c:v>
                </c:pt>
                <c:pt idx="37">
                  <c:v>68.005499999999998</c:v>
                </c:pt>
                <c:pt idx="38">
                  <c:v>68.316999999999993</c:v>
                </c:pt>
                <c:pt idx="39">
                  <c:v>68.028899999999993</c:v>
                </c:pt>
                <c:pt idx="40">
                  <c:v>67.9666</c:v>
                </c:pt>
                <c:pt idx="41">
                  <c:v>66.853099999999998</c:v>
                </c:pt>
                <c:pt idx="42">
                  <c:v>66.588300000000004</c:v>
                </c:pt>
                <c:pt idx="43">
                  <c:v>66.502600000000001</c:v>
                </c:pt>
                <c:pt idx="44">
                  <c:v>66.588800000000006</c:v>
                </c:pt>
                <c:pt idx="45">
                  <c:v>65.969899999999996</c:v>
                </c:pt>
                <c:pt idx="46">
                  <c:v>66.6828</c:v>
                </c:pt>
                <c:pt idx="47">
                  <c:v>66.416399999999996</c:v>
                </c:pt>
                <c:pt idx="48">
                  <c:v>66.628</c:v>
                </c:pt>
                <c:pt idx="49">
                  <c:v>66.541799999999995</c:v>
                </c:pt>
                <c:pt idx="50">
                  <c:v>66.416399999999996</c:v>
                </c:pt>
                <c:pt idx="51">
                  <c:v>67.419200000000004</c:v>
                </c:pt>
                <c:pt idx="52">
                  <c:v>67.771699999999996</c:v>
                </c:pt>
                <c:pt idx="53">
                  <c:v>66.5261</c:v>
                </c:pt>
                <c:pt idx="54">
                  <c:v>67.246799999999993</c:v>
                </c:pt>
                <c:pt idx="55">
                  <c:v>65.585999999999999</c:v>
                </c:pt>
                <c:pt idx="56">
                  <c:v>66.204899999999995</c:v>
                </c:pt>
                <c:pt idx="57">
                  <c:v>66.596599999999995</c:v>
                </c:pt>
                <c:pt idx="58">
                  <c:v>66.839500000000001</c:v>
                </c:pt>
                <c:pt idx="59">
                  <c:v>68.280900000000003</c:v>
                </c:pt>
                <c:pt idx="60">
                  <c:v>68.085099999999997</c:v>
                </c:pt>
                <c:pt idx="61">
                  <c:v>68.414100000000005</c:v>
                </c:pt>
                <c:pt idx="62">
                  <c:v>67.991100000000003</c:v>
                </c:pt>
                <c:pt idx="63">
                  <c:v>68.508099999999999</c:v>
                </c:pt>
                <c:pt idx="64">
                  <c:v>70.153199999999998</c:v>
                </c:pt>
                <c:pt idx="65">
                  <c:v>69.855500000000006</c:v>
                </c:pt>
                <c:pt idx="66">
                  <c:v>70.372600000000006</c:v>
                </c:pt>
                <c:pt idx="67">
                  <c:v>69.479500000000002</c:v>
                </c:pt>
                <c:pt idx="68">
                  <c:v>69.996600000000001</c:v>
                </c:pt>
                <c:pt idx="69">
                  <c:v>69.957400000000007</c:v>
                </c:pt>
                <c:pt idx="70">
                  <c:v>71.061999999999998</c:v>
                </c:pt>
                <c:pt idx="71">
                  <c:v>71.445800000000006</c:v>
                </c:pt>
                <c:pt idx="72">
                  <c:v>73.1066</c:v>
                </c:pt>
                <c:pt idx="73">
                  <c:v>74.814499999999995</c:v>
                </c:pt>
                <c:pt idx="74">
                  <c:v>74.8536</c:v>
                </c:pt>
                <c:pt idx="75">
                  <c:v>74.305300000000003</c:v>
                </c:pt>
                <c:pt idx="76">
                  <c:v>74.101600000000005</c:v>
                </c:pt>
                <c:pt idx="77">
                  <c:v>74.211299999999994</c:v>
                </c:pt>
                <c:pt idx="78">
                  <c:v>73.647199999999998</c:v>
                </c:pt>
                <c:pt idx="79">
                  <c:v>74.046700000000001</c:v>
                </c:pt>
                <c:pt idx="80">
                  <c:v>74.023200000000003</c:v>
                </c:pt>
                <c:pt idx="81">
                  <c:v>73.960599999999999</c:v>
                </c:pt>
                <c:pt idx="82">
                  <c:v>72.863799999999998</c:v>
                </c:pt>
                <c:pt idx="83">
                  <c:v>73.553200000000004</c:v>
                </c:pt>
                <c:pt idx="84">
                  <c:v>74.712599999999995</c:v>
                </c:pt>
                <c:pt idx="85">
                  <c:v>73.529700000000005</c:v>
                </c:pt>
                <c:pt idx="86">
                  <c:v>73.357299999999995</c:v>
                </c:pt>
                <c:pt idx="87">
                  <c:v>73.42</c:v>
                </c:pt>
                <c:pt idx="88">
                  <c:v>73.670699999999997</c:v>
                </c:pt>
                <c:pt idx="89">
                  <c:v>72.785499999999999</c:v>
                </c:pt>
                <c:pt idx="90">
                  <c:v>70.599800000000002</c:v>
                </c:pt>
                <c:pt idx="91">
                  <c:v>70.78</c:v>
                </c:pt>
                <c:pt idx="92">
                  <c:v>71.054100000000005</c:v>
                </c:pt>
                <c:pt idx="93">
                  <c:v>71.524199999999993</c:v>
                </c:pt>
                <c:pt idx="94">
                  <c:v>71.132499999999993</c:v>
                </c:pt>
                <c:pt idx="95">
                  <c:v>70.983599999999996</c:v>
                </c:pt>
                <c:pt idx="96">
                  <c:v>72.150899999999993</c:v>
                </c:pt>
                <c:pt idx="97">
                  <c:v>70.764300000000006</c:v>
                </c:pt>
                <c:pt idx="98">
                  <c:v>69.9602</c:v>
                </c:pt>
                <c:pt idx="99">
                  <c:v>69.918599999999998</c:v>
                </c:pt>
                <c:pt idx="100">
                  <c:v>68.845399999999998</c:v>
                </c:pt>
                <c:pt idx="101">
                  <c:v>68.412700000000001</c:v>
                </c:pt>
                <c:pt idx="102">
                  <c:v>68.828699999999998</c:v>
                </c:pt>
                <c:pt idx="103">
                  <c:v>68.121600000000001</c:v>
                </c:pt>
                <c:pt idx="104">
                  <c:v>69.020099999999999</c:v>
                </c:pt>
                <c:pt idx="105">
                  <c:v>70.8005</c:v>
                </c:pt>
                <c:pt idx="106">
                  <c:v>71.332899999999995</c:v>
                </c:pt>
                <c:pt idx="107">
                  <c:v>70.268000000000001</c:v>
                </c:pt>
                <c:pt idx="108">
                  <c:v>70.904200000000003</c:v>
                </c:pt>
                <c:pt idx="109">
                  <c:v>71.724400000000003</c:v>
                </c:pt>
                <c:pt idx="110">
                  <c:v>71.548699999999997</c:v>
                </c:pt>
                <c:pt idx="111">
                  <c:v>70.954400000000007</c:v>
                </c:pt>
                <c:pt idx="112">
                  <c:v>72.678600000000003</c:v>
                </c:pt>
                <c:pt idx="113">
                  <c:v>73.038600000000002</c:v>
                </c:pt>
                <c:pt idx="114">
                  <c:v>72.971599999999995</c:v>
                </c:pt>
                <c:pt idx="115">
                  <c:v>73.909099999999995</c:v>
                </c:pt>
                <c:pt idx="116">
                  <c:v>73.950900000000004</c:v>
                </c:pt>
                <c:pt idx="117">
                  <c:v>74.168499999999995</c:v>
                </c:pt>
                <c:pt idx="118">
                  <c:v>73.967699999999994</c:v>
                </c:pt>
                <c:pt idx="119">
                  <c:v>73.532399999999996</c:v>
                </c:pt>
                <c:pt idx="120">
                  <c:v>71.490099999999998</c:v>
                </c:pt>
                <c:pt idx="121">
                  <c:v>71.732799999999997</c:v>
                </c:pt>
                <c:pt idx="122">
                  <c:v>72.569800000000001</c:v>
                </c:pt>
                <c:pt idx="123">
                  <c:v>73.113900000000001</c:v>
                </c:pt>
                <c:pt idx="124">
                  <c:v>73.934200000000004</c:v>
                </c:pt>
                <c:pt idx="125">
                  <c:v>72.586600000000004</c:v>
                </c:pt>
                <c:pt idx="126">
                  <c:v>73.607699999999994</c:v>
                </c:pt>
                <c:pt idx="127">
                  <c:v>73.498900000000006</c:v>
                </c:pt>
                <c:pt idx="128">
                  <c:v>73.959299999999999</c:v>
                </c:pt>
                <c:pt idx="129">
                  <c:v>72.620099999999994</c:v>
                </c:pt>
                <c:pt idx="130">
                  <c:v>72.686999999999998</c:v>
                </c:pt>
                <c:pt idx="131">
                  <c:v>73.549199999999999</c:v>
                </c:pt>
                <c:pt idx="132">
                  <c:v>74.394499999999994</c:v>
                </c:pt>
                <c:pt idx="133">
                  <c:v>74.026300000000006</c:v>
                </c:pt>
                <c:pt idx="134">
                  <c:v>73.917400000000001</c:v>
                </c:pt>
                <c:pt idx="135">
                  <c:v>72.352199999999996</c:v>
                </c:pt>
                <c:pt idx="136">
                  <c:v>72.954899999999995</c:v>
                </c:pt>
                <c:pt idx="137">
                  <c:v>73.105500000000006</c:v>
                </c:pt>
                <c:pt idx="138">
                  <c:v>72.686999999999998</c:v>
                </c:pt>
                <c:pt idx="139">
                  <c:v>73.884</c:v>
                </c:pt>
                <c:pt idx="140">
                  <c:v>74.771199999999993</c:v>
                </c:pt>
                <c:pt idx="141">
                  <c:v>74.779600000000002</c:v>
                </c:pt>
                <c:pt idx="142">
                  <c:v>74.168499999999995</c:v>
                </c:pt>
                <c:pt idx="143">
                  <c:v>73.934200000000004</c:v>
                </c:pt>
                <c:pt idx="144">
                  <c:v>73.791899999999998</c:v>
                </c:pt>
                <c:pt idx="145">
                  <c:v>73.147400000000005</c:v>
                </c:pt>
                <c:pt idx="146">
                  <c:v>69.782600000000002</c:v>
                </c:pt>
                <c:pt idx="147">
                  <c:v>69.288700000000006</c:v>
                </c:pt>
                <c:pt idx="148">
                  <c:v>67.346800000000002</c:v>
                </c:pt>
                <c:pt idx="149">
                  <c:v>68.334500000000006</c:v>
                </c:pt>
                <c:pt idx="150">
                  <c:v>68.409800000000004</c:v>
                </c:pt>
                <c:pt idx="151">
                  <c:v>70.016999999999996</c:v>
                </c:pt>
                <c:pt idx="152">
                  <c:v>69.255200000000002</c:v>
                </c:pt>
                <c:pt idx="153">
                  <c:v>68.577200000000005</c:v>
                </c:pt>
                <c:pt idx="154">
                  <c:v>69.288700000000006</c:v>
                </c:pt>
                <c:pt idx="155">
                  <c:v>66.459599999999995</c:v>
                </c:pt>
                <c:pt idx="156">
                  <c:v>64.852500000000006</c:v>
                </c:pt>
                <c:pt idx="157">
                  <c:v>65.940600000000003</c:v>
                </c:pt>
                <c:pt idx="158">
                  <c:v>66.953400000000002</c:v>
                </c:pt>
                <c:pt idx="159">
                  <c:v>66.878100000000003</c:v>
                </c:pt>
                <c:pt idx="160">
                  <c:v>67.807199999999995</c:v>
                </c:pt>
                <c:pt idx="161">
                  <c:v>67.807199999999995</c:v>
                </c:pt>
                <c:pt idx="162">
                  <c:v>65.580699999999993</c:v>
                </c:pt>
                <c:pt idx="163">
                  <c:v>66.702299999999994</c:v>
                </c:pt>
                <c:pt idx="164">
                  <c:v>66.593500000000006</c:v>
                </c:pt>
                <c:pt idx="165">
                  <c:v>67.974599999999995</c:v>
                </c:pt>
                <c:pt idx="166">
                  <c:v>69.724000000000004</c:v>
                </c:pt>
                <c:pt idx="167">
                  <c:v>68.593999999999994</c:v>
                </c:pt>
                <c:pt idx="168">
                  <c:v>67.757000000000005</c:v>
                </c:pt>
                <c:pt idx="169">
                  <c:v>68.727900000000005</c:v>
                </c:pt>
                <c:pt idx="170">
                  <c:v>72.410799999999995</c:v>
                </c:pt>
                <c:pt idx="171">
                  <c:v>73.331500000000005</c:v>
                </c:pt>
                <c:pt idx="172">
                  <c:v>75.392300000000006</c:v>
                </c:pt>
                <c:pt idx="173">
                  <c:v>75.552199999999999</c:v>
                </c:pt>
                <c:pt idx="174">
                  <c:v>76.393299999999996</c:v>
                </c:pt>
                <c:pt idx="175">
                  <c:v>75.998000000000005</c:v>
                </c:pt>
                <c:pt idx="176">
                  <c:v>75.9559</c:v>
                </c:pt>
                <c:pt idx="177">
                  <c:v>74.374600000000001</c:v>
                </c:pt>
                <c:pt idx="178">
                  <c:v>73.953999999999994</c:v>
                </c:pt>
                <c:pt idx="179">
                  <c:v>73.676400000000001</c:v>
                </c:pt>
                <c:pt idx="180">
                  <c:v>73.230599999999995</c:v>
                </c:pt>
                <c:pt idx="181">
                  <c:v>72.061400000000006</c:v>
                </c:pt>
                <c:pt idx="182">
                  <c:v>73.684799999999996</c:v>
                </c:pt>
                <c:pt idx="183">
                  <c:v>72.709100000000007</c:v>
                </c:pt>
                <c:pt idx="184">
                  <c:v>73.196899999999999</c:v>
                </c:pt>
                <c:pt idx="185">
                  <c:v>74.080200000000005</c:v>
                </c:pt>
                <c:pt idx="186">
                  <c:v>74.6858</c:v>
                </c:pt>
                <c:pt idx="187">
                  <c:v>74.853999999999999</c:v>
                </c:pt>
                <c:pt idx="188">
                  <c:v>74.870800000000003</c:v>
                </c:pt>
                <c:pt idx="189">
                  <c:v>72.936199999999999</c:v>
                </c:pt>
                <c:pt idx="190">
                  <c:v>73.323099999999997</c:v>
                </c:pt>
                <c:pt idx="191">
                  <c:v>74.601699999999994</c:v>
                </c:pt>
                <c:pt idx="192">
                  <c:v>74.273600000000002</c:v>
                </c:pt>
                <c:pt idx="193">
                  <c:v>73.154899999999998</c:v>
                </c:pt>
                <c:pt idx="194">
                  <c:v>74.399799999999999</c:v>
                </c:pt>
                <c:pt idx="195">
                  <c:v>74.5428</c:v>
                </c:pt>
                <c:pt idx="196">
                  <c:v>76.452200000000005</c:v>
                </c:pt>
                <c:pt idx="197">
                  <c:v>76.494299999999996</c:v>
                </c:pt>
                <c:pt idx="198">
                  <c:v>76.982100000000003</c:v>
                </c:pt>
                <c:pt idx="199">
                  <c:v>76.847499999999997</c:v>
                </c:pt>
                <c:pt idx="200">
                  <c:v>76.998999999999995</c:v>
                </c:pt>
                <c:pt idx="201">
                  <c:v>77.781199999999998</c:v>
                </c:pt>
                <c:pt idx="202">
                  <c:v>78.580299999999994</c:v>
                </c:pt>
                <c:pt idx="203">
                  <c:v>78.361599999999996</c:v>
                </c:pt>
                <c:pt idx="204">
                  <c:v>76.956900000000005</c:v>
                </c:pt>
                <c:pt idx="205">
                  <c:v>76.393299999999996</c:v>
                </c:pt>
                <c:pt idx="206">
                  <c:v>70.782799999999995</c:v>
                </c:pt>
                <c:pt idx="207">
                  <c:v>70.194000000000003</c:v>
                </c:pt>
                <c:pt idx="208">
                  <c:v>68.284599999999998</c:v>
                </c:pt>
                <c:pt idx="209">
                  <c:v>69.251999999999995</c:v>
                </c:pt>
                <c:pt idx="210">
                  <c:v>69.218299999999999</c:v>
                </c:pt>
                <c:pt idx="211">
                  <c:v>69.722999999999999</c:v>
                </c:pt>
                <c:pt idx="212">
                  <c:v>71.329599999999999</c:v>
                </c:pt>
                <c:pt idx="213">
                  <c:v>72.507199999999997</c:v>
                </c:pt>
                <c:pt idx="214">
                  <c:v>72.4315</c:v>
                </c:pt>
                <c:pt idx="215">
                  <c:v>72.683899999999994</c:v>
                </c:pt>
                <c:pt idx="216">
                  <c:v>73.239000000000004</c:v>
                </c:pt>
                <c:pt idx="217">
                  <c:v>72.675399999999996</c:v>
                </c:pt>
                <c:pt idx="218">
                  <c:v>71.262299999999996</c:v>
                </c:pt>
                <c:pt idx="219">
                  <c:v>72.137100000000004</c:v>
                </c:pt>
                <c:pt idx="220">
                  <c:v>72.204400000000007</c:v>
                </c:pt>
                <c:pt idx="221">
                  <c:v>73.0792</c:v>
                </c:pt>
                <c:pt idx="222">
                  <c:v>73.382000000000005</c:v>
                </c:pt>
                <c:pt idx="223">
                  <c:v>72.616500000000002</c:v>
                </c:pt>
                <c:pt idx="224">
                  <c:v>71.918400000000005</c:v>
                </c:pt>
                <c:pt idx="225">
                  <c:v>71.329599999999999</c:v>
                </c:pt>
                <c:pt idx="226">
                  <c:v>72.768000000000001</c:v>
                </c:pt>
                <c:pt idx="227">
                  <c:v>72.801599999999993</c:v>
                </c:pt>
                <c:pt idx="228">
                  <c:v>73.726900000000001</c:v>
                </c:pt>
                <c:pt idx="229">
                  <c:v>74.904499999999999</c:v>
                </c:pt>
                <c:pt idx="230">
                  <c:v>74.475499999999997</c:v>
                </c:pt>
                <c:pt idx="231">
                  <c:v>74.012900000000002</c:v>
                </c:pt>
                <c:pt idx="232">
                  <c:v>72.330600000000004</c:v>
                </c:pt>
                <c:pt idx="233">
                  <c:v>74.054900000000004</c:v>
                </c:pt>
                <c:pt idx="234">
                  <c:v>75.022199999999998</c:v>
                </c:pt>
                <c:pt idx="235">
                  <c:v>76.056899999999999</c:v>
                </c:pt>
                <c:pt idx="236">
                  <c:v>76.826400000000007</c:v>
                </c:pt>
                <c:pt idx="237">
                  <c:v>76.335899999999995</c:v>
                </c:pt>
                <c:pt idx="238">
                  <c:v>77.511399999999995</c:v>
                </c:pt>
                <c:pt idx="239">
                  <c:v>78.948899999999995</c:v>
                </c:pt>
                <c:pt idx="240">
                  <c:v>78.7714</c:v>
                </c:pt>
                <c:pt idx="241">
                  <c:v>79.524000000000001</c:v>
                </c:pt>
                <c:pt idx="242">
                  <c:v>80.352699999999999</c:v>
                </c:pt>
                <c:pt idx="243">
                  <c:v>81.604299999999995</c:v>
                </c:pt>
                <c:pt idx="244">
                  <c:v>81.942499999999995</c:v>
                </c:pt>
                <c:pt idx="245">
                  <c:v>82.23</c:v>
                </c:pt>
                <c:pt idx="246">
                  <c:v>83.168700000000001</c:v>
                </c:pt>
                <c:pt idx="247">
                  <c:v>83.633799999999994</c:v>
                </c:pt>
                <c:pt idx="248">
                  <c:v>84.056600000000003</c:v>
                </c:pt>
                <c:pt idx="249">
                  <c:v>84.530199999999994</c:v>
                </c:pt>
                <c:pt idx="250">
                  <c:v>84.191900000000004</c:v>
                </c:pt>
                <c:pt idx="251">
                  <c:v>84.276499999999999</c:v>
                </c:pt>
                <c:pt idx="252">
                  <c:v>84.758499999999998</c:v>
                </c:pt>
                <c:pt idx="253">
                  <c:v>84.225700000000003</c:v>
                </c:pt>
                <c:pt idx="254">
                  <c:v>83.896000000000001</c:v>
                </c:pt>
                <c:pt idx="255">
                  <c:v>83.4816</c:v>
                </c:pt>
                <c:pt idx="256">
                  <c:v>82.060900000000004</c:v>
                </c:pt>
                <c:pt idx="257">
                  <c:v>80.995400000000004</c:v>
                </c:pt>
                <c:pt idx="258">
                  <c:v>80.386499999999998</c:v>
                </c:pt>
                <c:pt idx="259">
                  <c:v>81.122299999999996</c:v>
                </c:pt>
                <c:pt idx="260">
                  <c:v>81.629599999999996</c:v>
                </c:pt>
                <c:pt idx="261">
                  <c:v>80.936199999999999</c:v>
                </c:pt>
                <c:pt idx="262">
                  <c:v>80.445700000000002</c:v>
                </c:pt>
                <c:pt idx="263">
                  <c:v>79.718500000000006</c:v>
                </c:pt>
                <c:pt idx="264">
                  <c:v>80.022900000000007</c:v>
                </c:pt>
                <c:pt idx="265">
                  <c:v>79.972200000000001</c:v>
                </c:pt>
                <c:pt idx="266">
                  <c:v>72.226100000000002</c:v>
                </c:pt>
                <c:pt idx="267">
                  <c:v>71.481899999999996</c:v>
                </c:pt>
                <c:pt idx="268">
                  <c:v>69.773799999999994</c:v>
                </c:pt>
                <c:pt idx="269">
                  <c:v>70.7209</c:v>
                </c:pt>
                <c:pt idx="270">
                  <c:v>71.084500000000006</c:v>
                </c:pt>
                <c:pt idx="271">
                  <c:v>71.507300000000001</c:v>
                </c:pt>
                <c:pt idx="272">
                  <c:v>70.162800000000004</c:v>
                </c:pt>
                <c:pt idx="273">
                  <c:v>70.111999999999995</c:v>
                </c:pt>
                <c:pt idx="274">
                  <c:v>70.991500000000002</c:v>
                </c:pt>
                <c:pt idx="275">
                  <c:v>71.5411</c:v>
                </c:pt>
                <c:pt idx="276">
                  <c:v>71.101399999999998</c:v>
                </c:pt>
                <c:pt idx="277">
                  <c:v>70.154300000000006</c:v>
                </c:pt>
                <c:pt idx="278">
                  <c:v>70.467200000000005</c:v>
                </c:pt>
                <c:pt idx="279">
                  <c:v>70.154300000000006</c:v>
                </c:pt>
                <c:pt idx="280">
                  <c:v>70.974599999999995</c:v>
                </c:pt>
                <c:pt idx="281">
                  <c:v>71.076099999999997</c:v>
                </c:pt>
                <c:pt idx="282">
                  <c:v>70.746200000000002</c:v>
                </c:pt>
                <c:pt idx="283">
                  <c:v>69.909099999999995</c:v>
                </c:pt>
                <c:pt idx="284">
                  <c:v>70.526399999999995</c:v>
                </c:pt>
                <c:pt idx="285">
                  <c:v>71.025300000000001</c:v>
                </c:pt>
                <c:pt idx="286">
                  <c:v>70.796999999999997</c:v>
                </c:pt>
                <c:pt idx="287">
                  <c:v>69.198700000000002</c:v>
                </c:pt>
                <c:pt idx="288">
                  <c:v>65.3172</c:v>
                </c:pt>
                <c:pt idx="289">
                  <c:v>64.598399999999998</c:v>
                </c:pt>
                <c:pt idx="290">
                  <c:v>61.9009</c:v>
                </c:pt>
                <c:pt idx="291">
                  <c:v>60.886099999999999</c:v>
                </c:pt>
                <c:pt idx="292">
                  <c:v>63.127000000000002</c:v>
                </c:pt>
                <c:pt idx="293">
                  <c:v>60.471699999999998</c:v>
                </c:pt>
                <c:pt idx="294">
                  <c:v>62.839500000000001</c:v>
                </c:pt>
                <c:pt idx="295">
                  <c:v>60.522500000000001</c:v>
                </c:pt>
                <c:pt idx="296">
                  <c:v>59.304699999999997</c:v>
                </c:pt>
                <c:pt idx="297">
                  <c:v>53.123100000000001</c:v>
                </c:pt>
                <c:pt idx="298">
                  <c:v>55.481699999999996</c:v>
                </c:pt>
                <c:pt idx="299">
                  <c:v>53.4041</c:v>
                </c:pt>
                <c:pt idx="300">
                  <c:v>47.128700000000002</c:v>
                </c:pt>
                <c:pt idx="301">
                  <c:v>50.696399999999997</c:v>
                </c:pt>
                <c:pt idx="302">
                  <c:v>47.443800000000003</c:v>
                </c:pt>
                <c:pt idx="303">
                  <c:v>51.667099999999998</c:v>
                </c:pt>
                <c:pt idx="304">
                  <c:v>48.789099999999998</c:v>
                </c:pt>
                <c:pt idx="305">
                  <c:v>48.601799999999997</c:v>
                </c:pt>
                <c:pt idx="306">
                  <c:v>44.9405</c:v>
                </c:pt>
                <c:pt idx="307">
                  <c:v>39.158999999999999</c:v>
                </c:pt>
                <c:pt idx="308">
                  <c:v>44.642499999999998</c:v>
                </c:pt>
                <c:pt idx="309">
                  <c:v>49.427700000000002</c:v>
                </c:pt>
                <c:pt idx="310">
                  <c:v>52.731400000000001</c:v>
                </c:pt>
                <c:pt idx="311">
                  <c:v>49.206299999999999</c:v>
                </c:pt>
                <c:pt idx="312">
                  <c:v>50.8752</c:v>
                </c:pt>
                <c:pt idx="313">
                  <c:v>46.047400000000003</c:v>
                </c:pt>
                <c:pt idx="314">
                  <c:v>41.449399999999997</c:v>
                </c:pt>
                <c:pt idx="315">
                  <c:v>41.824100000000001</c:v>
                </c:pt>
                <c:pt idx="316">
                  <c:v>41.619799999999998</c:v>
                </c:pt>
                <c:pt idx="317">
                  <c:v>46.549799999999998</c:v>
                </c:pt>
                <c:pt idx="318">
                  <c:v>47.971699999999998</c:v>
                </c:pt>
                <c:pt idx="319">
                  <c:v>49.376600000000003</c:v>
                </c:pt>
                <c:pt idx="320">
                  <c:v>50.415399999999998</c:v>
                </c:pt>
                <c:pt idx="321">
                  <c:v>48.959400000000002</c:v>
                </c:pt>
                <c:pt idx="322">
                  <c:v>50.721899999999998</c:v>
                </c:pt>
                <c:pt idx="323">
                  <c:v>47.554499999999997</c:v>
                </c:pt>
                <c:pt idx="324">
                  <c:v>46.703000000000003</c:v>
                </c:pt>
                <c:pt idx="325">
                  <c:v>48.959400000000002</c:v>
                </c:pt>
                <c:pt idx="326">
                  <c:v>47.537399999999998</c:v>
                </c:pt>
                <c:pt idx="327">
                  <c:v>45.417299999999997</c:v>
                </c:pt>
                <c:pt idx="328">
                  <c:v>46.209200000000003</c:v>
                </c:pt>
                <c:pt idx="329">
                  <c:v>46.277299999999997</c:v>
                </c:pt>
                <c:pt idx="330">
                  <c:v>46.464599999999997</c:v>
                </c:pt>
                <c:pt idx="331">
                  <c:v>49.138199999999998</c:v>
                </c:pt>
                <c:pt idx="332">
                  <c:v>50.662300000000002</c:v>
                </c:pt>
                <c:pt idx="333">
                  <c:v>51.326500000000003</c:v>
                </c:pt>
                <c:pt idx="334">
                  <c:v>49.470300000000002</c:v>
                </c:pt>
                <c:pt idx="335">
                  <c:v>47.196899999999999</c:v>
                </c:pt>
                <c:pt idx="336">
                  <c:v>47.443800000000003</c:v>
                </c:pt>
                <c:pt idx="337">
                  <c:v>47.392699999999998</c:v>
                </c:pt>
                <c:pt idx="338">
                  <c:v>47.699199999999998</c:v>
                </c:pt>
                <c:pt idx="339">
                  <c:v>48.772100000000002</c:v>
                </c:pt>
                <c:pt idx="340">
                  <c:v>49.581000000000003</c:v>
                </c:pt>
                <c:pt idx="341">
                  <c:v>48.789099999999998</c:v>
                </c:pt>
                <c:pt idx="342">
                  <c:v>47.503399999999999</c:v>
                </c:pt>
                <c:pt idx="343">
                  <c:v>44.923400000000001</c:v>
                </c:pt>
                <c:pt idx="344">
                  <c:v>47.205399999999997</c:v>
                </c:pt>
                <c:pt idx="345">
                  <c:v>44.2423</c:v>
                </c:pt>
                <c:pt idx="346">
                  <c:v>48.065399999999997</c:v>
                </c:pt>
                <c:pt idx="347">
                  <c:v>46.694499999999998</c:v>
                </c:pt>
                <c:pt idx="348">
                  <c:v>47.665199999999999</c:v>
                </c:pt>
                <c:pt idx="349">
                  <c:v>47.929099999999998</c:v>
                </c:pt>
                <c:pt idx="350">
                  <c:v>47.375700000000002</c:v>
                </c:pt>
                <c:pt idx="351">
                  <c:v>50.934800000000003</c:v>
                </c:pt>
                <c:pt idx="352">
                  <c:v>52.944299999999998</c:v>
                </c:pt>
                <c:pt idx="353">
                  <c:v>50.0578</c:v>
                </c:pt>
                <c:pt idx="354">
                  <c:v>47.767299999999999</c:v>
                </c:pt>
                <c:pt idx="355">
                  <c:v>49.444699999999997</c:v>
                </c:pt>
                <c:pt idx="356">
                  <c:v>50.534599999999998</c:v>
                </c:pt>
                <c:pt idx="357">
                  <c:v>54.493899999999996</c:v>
                </c:pt>
                <c:pt idx="358">
                  <c:v>54.570599999999999</c:v>
                </c:pt>
                <c:pt idx="359">
                  <c:v>58.163800000000002</c:v>
                </c:pt>
                <c:pt idx="360">
                  <c:v>57.959400000000002</c:v>
                </c:pt>
                <c:pt idx="361">
                  <c:v>55.266800000000003</c:v>
                </c:pt>
                <c:pt idx="362">
                  <c:v>54.520800000000001</c:v>
                </c:pt>
                <c:pt idx="363">
                  <c:v>51.279400000000003</c:v>
                </c:pt>
                <c:pt idx="364">
                  <c:v>52.522799999999997</c:v>
                </c:pt>
                <c:pt idx="365">
                  <c:v>54.126300000000001</c:v>
                </c:pt>
                <c:pt idx="366">
                  <c:v>56.570300000000003</c:v>
                </c:pt>
                <c:pt idx="367">
                  <c:v>54.546500000000002</c:v>
                </c:pt>
                <c:pt idx="368">
                  <c:v>54.452199999999998</c:v>
                </c:pt>
                <c:pt idx="369">
                  <c:v>54.272100000000002</c:v>
                </c:pt>
                <c:pt idx="370">
                  <c:v>53.680399999999999</c:v>
                </c:pt>
                <c:pt idx="371">
                  <c:v>53.757599999999996</c:v>
                </c:pt>
                <c:pt idx="372">
                  <c:v>50.619100000000003</c:v>
                </c:pt>
                <c:pt idx="373">
                  <c:v>51.287999999999997</c:v>
                </c:pt>
                <c:pt idx="374">
                  <c:v>48.998399999999997</c:v>
                </c:pt>
                <c:pt idx="375">
                  <c:v>51.759599999999999</c:v>
                </c:pt>
                <c:pt idx="376">
                  <c:v>52.256900000000002</c:v>
                </c:pt>
                <c:pt idx="377">
                  <c:v>51.965400000000002</c:v>
                </c:pt>
                <c:pt idx="378">
                  <c:v>52.805700000000002</c:v>
                </c:pt>
                <c:pt idx="379">
                  <c:v>54.014899999999997</c:v>
                </c:pt>
                <c:pt idx="380">
                  <c:v>51.305100000000003</c:v>
                </c:pt>
                <c:pt idx="381">
                  <c:v>52.033999999999999</c:v>
                </c:pt>
                <c:pt idx="382">
                  <c:v>49.967399999999998</c:v>
                </c:pt>
                <c:pt idx="383">
                  <c:v>52.0854</c:v>
                </c:pt>
                <c:pt idx="384">
                  <c:v>51.4938</c:v>
                </c:pt>
                <c:pt idx="385">
                  <c:v>51.656700000000001</c:v>
                </c:pt>
                <c:pt idx="386">
                  <c:v>53.731900000000003</c:v>
                </c:pt>
                <c:pt idx="387">
                  <c:v>53.440300000000001</c:v>
                </c:pt>
                <c:pt idx="388">
                  <c:v>51.210799999999999</c:v>
                </c:pt>
                <c:pt idx="389">
                  <c:v>49.675800000000002</c:v>
                </c:pt>
                <c:pt idx="390">
                  <c:v>51.167900000000003</c:v>
                </c:pt>
                <c:pt idx="391">
                  <c:v>51.185000000000002</c:v>
                </c:pt>
                <c:pt idx="392">
                  <c:v>51.570900000000002</c:v>
                </c:pt>
                <c:pt idx="393">
                  <c:v>51.365099999999998</c:v>
                </c:pt>
                <c:pt idx="394">
                  <c:v>52.154000000000003</c:v>
                </c:pt>
                <c:pt idx="395">
                  <c:v>52.145499999999998</c:v>
                </c:pt>
                <c:pt idx="396">
                  <c:v>53.088700000000003</c:v>
                </c:pt>
                <c:pt idx="397">
                  <c:v>51.879600000000003</c:v>
                </c:pt>
                <c:pt idx="398">
                  <c:v>51.759599999999999</c:v>
                </c:pt>
                <c:pt idx="399">
                  <c:v>51.287999999999997</c:v>
                </c:pt>
                <c:pt idx="400">
                  <c:v>51.005000000000003</c:v>
                </c:pt>
                <c:pt idx="401">
                  <c:v>53.1145</c:v>
                </c:pt>
                <c:pt idx="402">
                  <c:v>51.433700000000002</c:v>
                </c:pt>
                <c:pt idx="403">
                  <c:v>52.548499999999997</c:v>
                </c:pt>
                <c:pt idx="404">
                  <c:v>54.889499999999998</c:v>
                </c:pt>
                <c:pt idx="405">
                  <c:v>55.275399999999998</c:v>
                </c:pt>
                <c:pt idx="406">
                  <c:v>54.640799999999999</c:v>
                </c:pt>
                <c:pt idx="407">
                  <c:v>54.735199999999999</c:v>
                </c:pt>
                <c:pt idx="408">
                  <c:v>55.0867</c:v>
                </c:pt>
                <c:pt idx="409">
                  <c:v>54.126300000000001</c:v>
                </c:pt>
                <c:pt idx="410">
                  <c:v>53.200200000000002</c:v>
                </c:pt>
                <c:pt idx="411">
                  <c:v>52.651400000000002</c:v>
                </c:pt>
                <c:pt idx="412">
                  <c:v>52.308399999999999</c:v>
                </c:pt>
                <c:pt idx="413">
                  <c:v>52.874400000000001</c:v>
                </c:pt>
                <c:pt idx="414">
                  <c:v>56.578800000000001</c:v>
                </c:pt>
                <c:pt idx="415">
                  <c:v>55.258200000000002</c:v>
                </c:pt>
                <c:pt idx="416">
                  <c:v>54.932400000000001</c:v>
                </c:pt>
                <c:pt idx="417">
                  <c:v>57.127600000000001</c:v>
                </c:pt>
                <c:pt idx="418">
                  <c:v>58.259500000000003</c:v>
                </c:pt>
                <c:pt idx="419">
                  <c:v>56.381599999999999</c:v>
                </c:pt>
                <c:pt idx="420">
                  <c:v>57.0762</c:v>
                </c:pt>
                <c:pt idx="421">
                  <c:v>58.662599999999998</c:v>
                </c:pt>
                <c:pt idx="422">
                  <c:v>58.774099999999997</c:v>
                </c:pt>
                <c:pt idx="423">
                  <c:v>58.499600000000001</c:v>
                </c:pt>
                <c:pt idx="424">
                  <c:v>58.636800000000001</c:v>
                </c:pt>
                <c:pt idx="425">
                  <c:v>58.723199999999999</c:v>
                </c:pt>
                <c:pt idx="426">
                  <c:v>59.06</c:v>
                </c:pt>
                <c:pt idx="427">
                  <c:v>60.476300000000002</c:v>
                </c:pt>
                <c:pt idx="428">
                  <c:v>63.2224</c:v>
                </c:pt>
                <c:pt idx="429">
                  <c:v>64.5869</c:v>
                </c:pt>
                <c:pt idx="430">
                  <c:v>66.011799999999994</c:v>
                </c:pt>
                <c:pt idx="431">
                  <c:v>64.414199999999994</c:v>
                </c:pt>
                <c:pt idx="432">
                  <c:v>62.2898</c:v>
                </c:pt>
                <c:pt idx="433">
                  <c:v>59.319099999999999</c:v>
                </c:pt>
                <c:pt idx="434">
                  <c:v>59.828600000000002</c:v>
                </c:pt>
                <c:pt idx="435">
                  <c:v>59.647199999999998</c:v>
                </c:pt>
                <c:pt idx="436">
                  <c:v>59.906300000000002</c:v>
                </c:pt>
                <c:pt idx="437">
                  <c:v>60.916699999999999</c:v>
                </c:pt>
                <c:pt idx="438">
                  <c:v>61.478000000000002</c:v>
                </c:pt>
                <c:pt idx="439">
                  <c:v>60.156799999999997</c:v>
                </c:pt>
                <c:pt idx="440">
                  <c:v>60.6663</c:v>
                </c:pt>
                <c:pt idx="441">
                  <c:v>61.814799999999998</c:v>
                </c:pt>
                <c:pt idx="442">
                  <c:v>62.635199999999998</c:v>
                </c:pt>
                <c:pt idx="443">
                  <c:v>64.6905</c:v>
                </c:pt>
                <c:pt idx="444">
                  <c:v>64.474599999999995</c:v>
                </c:pt>
                <c:pt idx="445">
                  <c:v>66.460899999999995</c:v>
                </c:pt>
                <c:pt idx="446">
                  <c:v>67.644000000000005</c:v>
                </c:pt>
                <c:pt idx="447">
                  <c:v>67.022199999999998</c:v>
                </c:pt>
                <c:pt idx="448">
                  <c:v>67.246700000000004</c:v>
                </c:pt>
                <c:pt idx="449">
                  <c:v>66.34</c:v>
                </c:pt>
                <c:pt idx="450">
                  <c:v>65.407300000000006</c:v>
                </c:pt>
                <c:pt idx="451">
                  <c:v>67.134399999999999</c:v>
                </c:pt>
                <c:pt idx="452">
                  <c:v>65.476399999999998</c:v>
                </c:pt>
                <c:pt idx="453">
                  <c:v>62.643799999999999</c:v>
                </c:pt>
                <c:pt idx="454">
                  <c:v>62.497100000000003</c:v>
                </c:pt>
                <c:pt idx="455">
                  <c:v>62.825200000000002</c:v>
                </c:pt>
                <c:pt idx="456">
                  <c:v>63.870100000000001</c:v>
                </c:pt>
                <c:pt idx="457">
                  <c:v>64.621399999999994</c:v>
                </c:pt>
                <c:pt idx="458">
                  <c:v>63.688800000000001</c:v>
                </c:pt>
                <c:pt idx="459">
                  <c:v>62.505699999999997</c:v>
                </c:pt>
                <c:pt idx="460">
                  <c:v>59.06</c:v>
                </c:pt>
                <c:pt idx="461">
                  <c:v>59.465899999999998</c:v>
                </c:pt>
                <c:pt idx="462">
                  <c:v>58.032299999999999</c:v>
                </c:pt>
                <c:pt idx="463">
                  <c:v>59.388199999999998</c:v>
                </c:pt>
                <c:pt idx="464">
                  <c:v>61.097999999999999</c:v>
                </c:pt>
                <c:pt idx="465">
                  <c:v>60.087699999999998</c:v>
                </c:pt>
                <c:pt idx="466">
                  <c:v>61.693899999999999</c:v>
                </c:pt>
                <c:pt idx="467">
                  <c:v>60.459000000000003</c:v>
                </c:pt>
                <c:pt idx="468">
                  <c:v>67.194900000000004</c:v>
                </c:pt>
                <c:pt idx="469">
                  <c:v>66.953100000000006</c:v>
                </c:pt>
                <c:pt idx="470">
                  <c:v>66.486699999999999</c:v>
                </c:pt>
                <c:pt idx="471">
                  <c:v>65.77</c:v>
                </c:pt>
                <c:pt idx="472">
                  <c:v>68.662999999999997</c:v>
                </c:pt>
                <c:pt idx="473">
                  <c:v>71.055099999999996</c:v>
                </c:pt>
                <c:pt idx="474">
                  <c:v>73.498999999999995</c:v>
                </c:pt>
                <c:pt idx="475">
                  <c:v>73.887600000000006</c:v>
                </c:pt>
                <c:pt idx="476">
                  <c:v>73.369500000000002</c:v>
                </c:pt>
                <c:pt idx="477">
                  <c:v>73.291700000000006</c:v>
                </c:pt>
                <c:pt idx="478">
                  <c:v>74.742599999999996</c:v>
                </c:pt>
                <c:pt idx="479">
                  <c:v>76.642399999999995</c:v>
                </c:pt>
                <c:pt idx="480">
                  <c:v>75.623400000000004</c:v>
                </c:pt>
                <c:pt idx="481">
                  <c:v>74.025800000000004</c:v>
                </c:pt>
                <c:pt idx="482">
                  <c:v>72.022300000000001</c:v>
                </c:pt>
                <c:pt idx="483">
                  <c:v>73.239900000000006</c:v>
                </c:pt>
                <c:pt idx="484">
                  <c:v>73.8185</c:v>
                </c:pt>
                <c:pt idx="485">
                  <c:v>74.457599999999999</c:v>
                </c:pt>
                <c:pt idx="486">
                  <c:v>76.987899999999996</c:v>
                </c:pt>
                <c:pt idx="487">
                  <c:v>76.253799999999998</c:v>
                </c:pt>
                <c:pt idx="488">
                  <c:v>77.082899999999995</c:v>
                </c:pt>
                <c:pt idx="489">
                  <c:v>76.527100000000004</c:v>
                </c:pt>
                <c:pt idx="490">
                  <c:v>75.459100000000007</c:v>
                </c:pt>
                <c:pt idx="491">
                  <c:v>75.250699999999995</c:v>
                </c:pt>
                <c:pt idx="492">
                  <c:v>74.460400000000007</c:v>
                </c:pt>
                <c:pt idx="493">
                  <c:v>75.763000000000005</c:v>
                </c:pt>
                <c:pt idx="494">
                  <c:v>74.998800000000003</c:v>
                </c:pt>
                <c:pt idx="495">
                  <c:v>75.155100000000004</c:v>
                </c:pt>
                <c:pt idx="496">
                  <c:v>73.704999999999998</c:v>
                </c:pt>
                <c:pt idx="497">
                  <c:v>73.748400000000004</c:v>
                </c:pt>
                <c:pt idx="498">
                  <c:v>71.968299999999999</c:v>
                </c:pt>
                <c:pt idx="499">
                  <c:v>73.175299999999993</c:v>
                </c:pt>
                <c:pt idx="500">
                  <c:v>72.853999999999999</c:v>
                </c:pt>
                <c:pt idx="501">
                  <c:v>74.2</c:v>
                </c:pt>
                <c:pt idx="502">
                  <c:v>73.600800000000007</c:v>
                </c:pt>
                <c:pt idx="503">
                  <c:v>74.8078</c:v>
                </c:pt>
                <c:pt idx="504">
                  <c:v>74.165199999999999</c:v>
                </c:pt>
                <c:pt idx="505">
                  <c:v>73.913399999999996</c:v>
                </c:pt>
                <c:pt idx="506">
                  <c:v>74.095699999999994</c:v>
                </c:pt>
                <c:pt idx="507">
                  <c:v>75.962699999999998</c:v>
                </c:pt>
                <c:pt idx="508">
                  <c:v>76.657399999999996</c:v>
                </c:pt>
                <c:pt idx="509">
                  <c:v>76.284000000000006</c:v>
                </c:pt>
                <c:pt idx="510">
                  <c:v>75.615399999999994</c:v>
                </c:pt>
                <c:pt idx="511">
                  <c:v>76.023499999999999</c:v>
                </c:pt>
                <c:pt idx="512">
                  <c:v>74.304199999999994</c:v>
                </c:pt>
                <c:pt idx="513">
                  <c:v>74.147800000000004</c:v>
                </c:pt>
                <c:pt idx="514">
                  <c:v>72.862700000000004</c:v>
                </c:pt>
                <c:pt idx="515">
                  <c:v>71.160799999999995</c:v>
                </c:pt>
                <c:pt idx="516">
                  <c:v>71.490700000000004</c:v>
                </c:pt>
                <c:pt idx="517">
                  <c:v>73.088499999999996</c:v>
                </c:pt>
                <c:pt idx="518">
                  <c:v>72.819299999999998</c:v>
                </c:pt>
                <c:pt idx="519">
                  <c:v>73.644199999999998</c:v>
                </c:pt>
                <c:pt idx="520">
                  <c:v>73.9221</c:v>
                </c:pt>
                <c:pt idx="521">
                  <c:v>68.729399999999998</c:v>
                </c:pt>
                <c:pt idx="522">
                  <c:v>68.920400000000001</c:v>
                </c:pt>
                <c:pt idx="523">
                  <c:v>66.749600000000001</c:v>
                </c:pt>
                <c:pt idx="524">
                  <c:v>68.269199999999998</c:v>
                </c:pt>
                <c:pt idx="525">
                  <c:v>69.701899999999995</c:v>
                </c:pt>
                <c:pt idx="526">
                  <c:v>68.642499999999998</c:v>
                </c:pt>
                <c:pt idx="527">
                  <c:v>70.648399999999995</c:v>
                </c:pt>
                <c:pt idx="528">
                  <c:v>71.082599999999999</c:v>
                </c:pt>
                <c:pt idx="529">
                  <c:v>70.943700000000007</c:v>
                </c:pt>
                <c:pt idx="530">
                  <c:v>70.379199999999997</c:v>
                </c:pt>
                <c:pt idx="531">
                  <c:v>70.275000000000006</c:v>
                </c:pt>
                <c:pt idx="532">
                  <c:v>69.893000000000001</c:v>
                </c:pt>
                <c:pt idx="533">
                  <c:v>69.042000000000002</c:v>
                </c:pt>
                <c:pt idx="534">
                  <c:v>70.2316</c:v>
                </c:pt>
                <c:pt idx="535">
                  <c:v>69.050700000000006</c:v>
                </c:pt>
                <c:pt idx="536">
                  <c:v>69.111400000000003</c:v>
                </c:pt>
                <c:pt idx="537">
                  <c:v>69.814800000000005</c:v>
                </c:pt>
                <c:pt idx="538">
                  <c:v>70.170900000000003</c:v>
                </c:pt>
                <c:pt idx="539">
                  <c:v>69.224299999999999</c:v>
                </c:pt>
                <c:pt idx="540">
                  <c:v>71.169399999999996</c:v>
                </c:pt>
                <c:pt idx="541">
                  <c:v>69.528199999999998</c:v>
                </c:pt>
                <c:pt idx="542">
                  <c:v>68.712000000000003</c:v>
                </c:pt>
                <c:pt idx="543">
                  <c:v>70.483400000000003</c:v>
                </c:pt>
                <c:pt idx="544">
                  <c:v>71.369100000000003</c:v>
                </c:pt>
                <c:pt idx="545">
                  <c:v>70.509500000000003</c:v>
                </c:pt>
                <c:pt idx="546">
                  <c:v>67.470299999999995</c:v>
                </c:pt>
                <c:pt idx="547">
                  <c:v>68.3994</c:v>
                </c:pt>
                <c:pt idx="548">
                  <c:v>70.77</c:v>
                </c:pt>
                <c:pt idx="549">
                  <c:v>69.450900000000004</c:v>
                </c:pt>
                <c:pt idx="550">
                  <c:v>69.599400000000003</c:v>
                </c:pt>
                <c:pt idx="551">
                  <c:v>69.450900000000004</c:v>
                </c:pt>
                <c:pt idx="552">
                  <c:v>69.092699999999994</c:v>
                </c:pt>
                <c:pt idx="553">
                  <c:v>69.686700000000002</c:v>
                </c:pt>
                <c:pt idx="554">
                  <c:v>66.323400000000007</c:v>
                </c:pt>
                <c:pt idx="555">
                  <c:v>68.446200000000005</c:v>
                </c:pt>
                <c:pt idx="556">
                  <c:v>69.2761</c:v>
                </c:pt>
                <c:pt idx="557">
                  <c:v>69.564400000000006</c:v>
                </c:pt>
                <c:pt idx="558">
                  <c:v>69.730400000000003</c:v>
                </c:pt>
                <c:pt idx="559">
                  <c:v>66.795100000000005</c:v>
                </c:pt>
                <c:pt idx="560">
                  <c:v>66.969800000000006</c:v>
                </c:pt>
                <c:pt idx="561">
                  <c:v>68.236599999999996</c:v>
                </c:pt>
                <c:pt idx="562">
                  <c:v>70.071100000000001</c:v>
                </c:pt>
                <c:pt idx="563">
                  <c:v>68.821899999999999</c:v>
                </c:pt>
                <c:pt idx="564">
                  <c:v>70.001199999999997</c:v>
                </c:pt>
                <c:pt idx="565">
                  <c:v>69.817800000000005</c:v>
                </c:pt>
                <c:pt idx="566">
                  <c:v>69.442099999999996</c:v>
                </c:pt>
                <c:pt idx="567">
                  <c:v>72.604500000000002</c:v>
                </c:pt>
                <c:pt idx="568">
                  <c:v>73.102500000000006</c:v>
                </c:pt>
                <c:pt idx="569">
                  <c:v>73.364599999999996</c:v>
                </c:pt>
                <c:pt idx="570">
                  <c:v>72.604500000000002</c:v>
                </c:pt>
                <c:pt idx="571">
                  <c:v>74.203199999999995</c:v>
                </c:pt>
                <c:pt idx="572">
                  <c:v>74.605099999999993</c:v>
                </c:pt>
                <c:pt idx="573">
                  <c:v>73.2423</c:v>
                </c:pt>
                <c:pt idx="574">
                  <c:v>73.364599999999996</c:v>
                </c:pt>
                <c:pt idx="575">
                  <c:v>73.390799999999999</c:v>
                </c:pt>
                <c:pt idx="576">
                  <c:v>74.028499999999994</c:v>
                </c:pt>
                <c:pt idx="577">
                  <c:v>73.364599999999996</c:v>
                </c:pt>
                <c:pt idx="578">
                  <c:v>73.862499999999997</c:v>
                </c:pt>
                <c:pt idx="579">
                  <c:v>76.002799999999993</c:v>
                </c:pt>
                <c:pt idx="580">
                  <c:v>75.469899999999996</c:v>
                </c:pt>
                <c:pt idx="581">
                  <c:v>77.208399999999997</c:v>
                </c:pt>
                <c:pt idx="582">
                  <c:v>76.701700000000002</c:v>
                </c:pt>
                <c:pt idx="583">
                  <c:v>77.872299999999996</c:v>
                </c:pt>
                <c:pt idx="584">
                  <c:v>78.029600000000002</c:v>
                </c:pt>
                <c:pt idx="585">
                  <c:v>77.566599999999994</c:v>
                </c:pt>
                <c:pt idx="586">
                  <c:v>76.579400000000007</c:v>
                </c:pt>
                <c:pt idx="587">
                  <c:v>78.475099999999998</c:v>
                </c:pt>
                <c:pt idx="588">
                  <c:v>78.667299999999997</c:v>
                </c:pt>
                <c:pt idx="589">
                  <c:v>77.330699999999993</c:v>
                </c:pt>
                <c:pt idx="590">
                  <c:v>77.985900000000001</c:v>
                </c:pt>
                <c:pt idx="591">
                  <c:v>78.518799999999999</c:v>
                </c:pt>
                <c:pt idx="592">
                  <c:v>75.950400000000002</c:v>
                </c:pt>
                <c:pt idx="593">
                  <c:v>74.517700000000005</c:v>
                </c:pt>
                <c:pt idx="594">
                  <c:v>73.067599999999999</c:v>
                </c:pt>
                <c:pt idx="595">
                  <c:v>73.408199999999994</c:v>
                </c:pt>
                <c:pt idx="596">
                  <c:v>74.64</c:v>
                </c:pt>
                <c:pt idx="597">
                  <c:v>75.697100000000006</c:v>
                </c:pt>
                <c:pt idx="598">
                  <c:v>75.566000000000003</c:v>
                </c:pt>
                <c:pt idx="599">
                  <c:v>73.993600000000001</c:v>
                </c:pt>
                <c:pt idx="600">
                  <c:v>74.098399999999998</c:v>
                </c:pt>
                <c:pt idx="601">
                  <c:v>67.476500000000001</c:v>
                </c:pt>
                <c:pt idx="602">
                  <c:v>66.926199999999994</c:v>
                </c:pt>
                <c:pt idx="603">
                  <c:v>68.289000000000001</c:v>
                </c:pt>
                <c:pt idx="604">
                  <c:v>69.206299999999999</c:v>
                </c:pt>
                <c:pt idx="605">
                  <c:v>69.538200000000003</c:v>
                </c:pt>
                <c:pt idx="606">
                  <c:v>69.643100000000004</c:v>
                </c:pt>
                <c:pt idx="607">
                  <c:v>69.7654</c:v>
                </c:pt>
                <c:pt idx="608">
                  <c:v>69.188800000000001</c:v>
                </c:pt>
                <c:pt idx="609">
                  <c:v>69.258700000000005</c:v>
                </c:pt>
                <c:pt idx="610">
                  <c:v>69.040300000000002</c:v>
                </c:pt>
                <c:pt idx="611">
                  <c:v>69.249899999999997</c:v>
                </c:pt>
                <c:pt idx="612">
                  <c:v>69.686700000000002</c:v>
                </c:pt>
                <c:pt idx="613">
                  <c:v>68.965999999999994</c:v>
                </c:pt>
                <c:pt idx="614">
                  <c:v>69.045100000000005</c:v>
                </c:pt>
                <c:pt idx="615">
                  <c:v>72.191900000000004</c:v>
                </c:pt>
                <c:pt idx="616">
                  <c:v>71.515000000000001</c:v>
                </c:pt>
                <c:pt idx="617">
                  <c:v>72.051199999999994</c:v>
                </c:pt>
                <c:pt idx="618">
                  <c:v>71.611699999999999</c:v>
                </c:pt>
                <c:pt idx="619">
                  <c:v>70.891000000000005</c:v>
                </c:pt>
                <c:pt idx="620">
                  <c:v>70.029499999999999</c:v>
                </c:pt>
                <c:pt idx="621">
                  <c:v>70.846999999999994</c:v>
                </c:pt>
                <c:pt idx="622">
                  <c:v>71.383200000000002</c:v>
                </c:pt>
                <c:pt idx="623">
                  <c:v>71.972099999999998</c:v>
                </c:pt>
                <c:pt idx="624">
                  <c:v>71.523799999999994</c:v>
                </c:pt>
                <c:pt idx="625">
                  <c:v>72.851100000000002</c:v>
                </c:pt>
                <c:pt idx="626">
                  <c:v>70.468999999999994</c:v>
                </c:pt>
                <c:pt idx="627">
                  <c:v>71.242599999999996</c:v>
                </c:pt>
                <c:pt idx="628">
                  <c:v>72.112799999999993</c:v>
                </c:pt>
                <c:pt idx="629">
                  <c:v>73.211500000000001</c:v>
                </c:pt>
                <c:pt idx="630">
                  <c:v>74.222399999999993</c:v>
                </c:pt>
                <c:pt idx="631">
                  <c:v>72.394000000000005</c:v>
                </c:pt>
                <c:pt idx="632">
                  <c:v>72.086399999999998</c:v>
                </c:pt>
                <c:pt idx="633">
                  <c:v>71.075500000000005</c:v>
                </c:pt>
                <c:pt idx="634">
                  <c:v>73.018100000000004</c:v>
                </c:pt>
                <c:pt idx="635">
                  <c:v>72.772000000000006</c:v>
                </c:pt>
                <c:pt idx="636">
                  <c:v>71.875399999999999</c:v>
                </c:pt>
                <c:pt idx="637">
                  <c:v>70.583299999999994</c:v>
                </c:pt>
                <c:pt idx="638">
                  <c:v>70.108699999999999</c:v>
                </c:pt>
                <c:pt idx="639">
                  <c:v>68.0518</c:v>
                </c:pt>
                <c:pt idx="640">
                  <c:v>66.328999999999994</c:v>
                </c:pt>
                <c:pt idx="641">
                  <c:v>68.711100000000002</c:v>
                </c:pt>
                <c:pt idx="642">
                  <c:v>70.258099999999999</c:v>
                </c:pt>
                <c:pt idx="643">
                  <c:v>70.662400000000005</c:v>
                </c:pt>
                <c:pt idx="644">
                  <c:v>73.026899999999998</c:v>
                </c:pt>
                <c:pt idx="645">
                  <c:v>73.176299999999998</c:v>
                </c:pt>
                <c:pt idx="646">
                  <c:v>73.272999999999996</c:v>
                </c:pt>
                <c:pt idx="647">
                  <c:v>72.780799999999999</c:v>
                </c:pt>
                <c:pt idx="648">
                  <c:v>74.319000000000003</c:v>
                </c:pt>
                <c:pt idx="649">
                  <c:v>70.495400000000004</c:v>
                </c:pt>
                <c:pt idx="650">
                  <c:v>71.928200000000004</c:v>
                </c:pt>
                <c:pt idx="651">
                  <c:v>71.699600000000004</c:v>
                </c:pt>
                <c:pt idx="652">
                  <c:v>69.677899999999994</c:v>
                </c:pt>
                <c:pt idx="653">
                  <c:v>70.811800000000005</c:v>
                </c:pt>
                <c:pt idx="654">
                  <c:v>70.864599999999996</c:v>
                </c:pt>
                <c:pt idx="655">
                  <c:v>70.038300000000007</c:v>
                </c:pt>
                <c:pt idx="656">
                  <c:v>70.978899999999996</c:v>
                </c:pt>
                <c:pt idx="657">
                  <c:v>71.488699999999994</c:v>
                </c:pt>
                <c:pt idx="658">
                  <c:v>70.767899999999997</c:v>
                </c:pt>
                <c:pt idx="659">
                  <c:v>71.031599999999997</c:v>
                </c:pt>
                <c:pt idx="660">
                  <c:v>70.091099999999997</c:v>
                </c:pt>
                <c:pt idx="661">
                  <c:v>67.726600000000005</c:v>
                </c:pt>
                <c:pt idx="662">
                  <c:v>66.935500000000005</c:v>
                </c:pt>
                <c:pt idx="663">
                  <c:v>66.742099999999994</c:v>
                </c:pt>
                <c:pt idx="664">
                  <c:v>67.181600000000003</c:v>
                </c:pt>
                <c:pt idx="665">
                  <c:v>67.515600000000006</c:v>
                </c:pt>
                <c:pt idx="666">
                  <c:v>67.665000000000006</c:v>
                </c:pt>
                <c:pt idx="667">
                  <c:v>67.735399999999998</c:v>
                </c:pt>
                <c:pt idx="668">
                  <c:v>67.243099999999998</c:v>
                </c:pt>
                <c:pt idx="669">
                  <c:v>67.357399999999998</c:v>
                </c:pt>
                <c:pt idx="670">
                  <c:v>67.665000000000006</c:v>
                </c:pt>
                <c:pt idx="671">
                  <c:v>67.216800000000006</c:v>
                </c:pt>
                <c:pt idx="672">
                  <c:v>67.067300000000003</c:v>
                </c:pt>
                <c:pt idx="673">
                  <c:v>66.654200000000003</c:v>
                </c:pt>
                <c:pt idx="674">
                  <c:v>67.005799999999994</c:v>
                </c:pt>
                <c:pt idx="675">
                  <c:v>63.1646</c:v>
                </c:pt>
                <c:pt idx="676">
                  <c:v>62.593200000000003</c:v>
                </c:pt>
                <c:pt idx="677">
                  <c:v>63.858899999999998</c:v>
                </c:pt>
                <c:pt idx="678">
                  <c:v>62.796799999999998</c:v>
                </c:pt>
                <c:pt idx="679">
                  <c:v>63.5137</c:v>
                </c:pt>
                <c:pt idx="680">
                  <c:v>62.372</c:v>
                </c:pt>
                <c:pt idx="681">
                  <c:v>61.3187</c:v>
                </c:pt>
                <c:pt idx="682">
                  <c:v>61.203699999999998</c:v>
                </c:pt>
                <c:pt idx="683">
                  <c:v>61.557699999999997</c:v>
                </c:pt>
                <c:pt idx="684">
                  <c:v>59.964500000000001</c:v>
                </c:pt>
                <c:pt idx="685">
                  <c:v>58.636899999999997</c:v>
                </c:pt>
                <c:pt idx="686">
                  <c:v>58.459899999999998</c:v>
                </c:pt>
                <c:pt idx="687">
                  <c:v>59.619399999999999</c:v>
                </c:pt>
                <c:pt idx="688">
                  <c:v>60.150399999999998</c:v>
                </c:pt>
                <c:pt idx="689">
                  <c:v>60.336300000000001</c:v>
                </c:pt>
                <c:pt idx="690">
                  <c:v>60.177</c:v>
                </c:pt>
                <c:pt idx="691">
                  <c:v>60.663800000000002</c:v>
                </c:pt>
                <c:pt idx="692">
                  <c:v>59.291899999999998</c:v>
                </c:pt>
                <c:pt idx="693">
                  <c:v>60.3628</c:v>
                </c:pt>
                <c:pt idx="694">
                  <c:v>60.876199999999997</c:v>
                </c:pt>
                <c:pt idx="695">
                  <c:v>59.707900000000002</c:v>
                </c:pt>
                <c:pt idx="696">
                  <c:v>59.283000000000001</c:v>
                </c:pt>
                <c:pt idx="697">
                  <c:v>60.539900000000003</c:v>
                </c:pt>
                <c:pt idx="698">
                  <c:v>60.1858</c:v>
                </c:pt>
                <c:pt idx="699">
                  <c:v>61.398400000000002</c:v>
                </c:pt>
                <c:pt idx="700">
                  <c:v>63.991700000000002</c:v>
                </c:pt>
                <c:pt idx="701">
                  <c:v>63.991700000000002</c:v>
                </c:pt>
                <c:pt idx="702">
                  <c:v>65.097999999999999</c:v>
                </c:pt>
                <c:pt idx="703">
                  <c:v>65.097999999999999</c:v>
                </c:pt>
                <c:pt idx="704">
                  <c:v>64.549300000000002</c:v>
                </c:pt>
                <c:pt idx="705">
                  <c:v>65.062600000000003</c:v>
                </c:pt>
                <c:pt idx="706">
                  <c:v>65.434399999999997</c:v>
                </c:pt>
                <c:pt idx="707">
                  <c:v>65.558300000000003</c:v>
                </c:pt>
                <c:pt idx="708">
                  <c:v>62.610900000000001</c:v>
                </c:pt>
                <c:pt idx="709">
                  <c:v>62.6021</c:v>
                </c:pt>
                <c:pt idx="710">
                  <c:v>63.9651</c:v>
                </c:pt>
                <c:pt idx="711">
                  <c:v>62.690600000000003</c:v>
                </c:pt>
                <c:pt idx="712">
                  <c:v>64.407700000000006</c:v>
                </c:pt>
                <c:pt idx="713">
                  <c:v>64.504999999999995</c:v>
                </c:pt>
                <c:pt idx="714">
                  <c:v>64.726299999999995</c:v>
                </c:pt>
                <c:pt idx="715">
                  <c:v>63.7881</c:v>
                </c:pt>
                <c:pt idx="716">
                  <c:v>65.841499999999996</c:v>
                </c:pt>
                <c:pt idx="717">
                  <c:v>64.938699999999997</c:v>
                </c:pt>
                <c:pt idx="718">
                  <c:v>65.531700000000001</c:v>
                </c:pt>
                <c:pt idx="719">
                  <c:v>66.186700000000002</c:v>
                </c:pt>
                <c:pt idx="720">
                  <c:v>66.540700000000001</c:v>
                </c:pt>
                <c:pt idx="721">
                  <c:v>66.850499999999997</c:v>
                </c:pt>
                <c:pt idx="722">
                  <c:v>67.027500000000003</c:v>
                </c:pt>
                <c:pt idx="723">
                  <c:v>67.886099999999999</c:v>
                </c:pt>
                <c:pt idx="724">
                  <c:v>68.381699999999995</c:v>
                </c:pt>
                <c:pt idx="725">
                  <c:v>69.045500000000004</c:v>
                </c:pt>
                <c:pt idx="726">
                  <c:v>67.7179</c:v>
                </c:pt>
                <c:pt idx="727">
                  <c:v>67.602800000000002</c:v>
                </c:pt>
                <c:pt idx="728">
                  <c:v>67.257599999999996</c:v>
                </c:pt>
                <c:pt idx="729">
                  <c:v>67.487799999999993</c:v>
                </c:pt>
                <c:pt idx="730">
                  <c:v>67.496600000000001</c:v>
                </c:pt>
                <c:pt idx="731">
                  <c:v>66.912499999999994</c:v>
                </c:pt>
                <c:pt idx="732">
                  <c:v>65.4786</c:v>
                </c:pt>
                <c:pt idx="733">
                  <c:v>65.257400000000004</c:v>
                </c:pt>
                <c:pt idx="734">
                  <c:v>63.487200000000001</c:v>
                </c:pt>
                <c:pt idx="735">
                  <c:v>62.690600000000003</c:v>
                </c:pt>
                <c:pt idx="736">
                  <c:v>65.558300000000003</c:v>
                </c:pt>
                <c:pt idx="737">
                  <c:v>65.947699999999998</c:v>
                </c:pt>
                <c:pt idx="738">
                  <c:v>66.859399999999994</c:v>
                </c:pt>
                <c:pt idx="739">
                  <c:v>68.027699999999996</c:v>
                </c:pt>
                <c:pt idx="740">
                  <c:v>68.257800000000003</c:v>
                </c:pt>
                <c:pt idx="741">
                  <c:v>67.732200000000006</c:v>
                </c:pt>
                <c:pt idx="742">
                  <c:v>67.687700000000007</c:v>
                </c:pt>
                <c:pt idx="743">
                  <c:v>66.627499999999998</c:v>
                </c:pt>
                <c:pt idx="744">
                  <c:v>65.540700000000001</c:v>
                </c:pt>
                <c:pt idx="745">
                  <c:v>65.745599999999996</c:v>
                </c:pt>
                <c:pt idx="746">
                  <c:v>64.480500000000006</c:v>
                </c:pt>
                <c:pt idx="747">
                  <c:v>63.2333</c:v>
                </c:pt>
                <c:pt idx="748">
                  <c:v>60.658700000000003</c:v>
                </c:pt>
                <c:pt idx="749">
                  <c:v>62.289000000000001</c:v>
                </c:pt>
                <c:pt idx="750">
                  <c:v>61.888100000000001</c:v>
                </c:pt>
                <c:pt idx="751">
                  <c:v>61.8703</c:v>
                </c:pt>
                <c:pt idx="752">
                  <c:v>63.322400000000002</c:v>
                </c:pt>
                <c:pt idx="753">
                  <c:v>63.874699999999997</c:v>
                </c:pt>
                <c:pt idx="754">
                  <c:v>64.489400000000003</c:v>
                </c:pt>
                <c:pt idx="755">
                  <c:v>65.202200000000005</c:v>
                </c:pt>
                <c:pt idx="756">
                  <c:v>65.228899999999996</c:v>
                </c:pt>
                <c:pt idx="757">
                  <c:v>65.665400000000005</c:v>
                </c:pt>
                <c:pt idx="758">
                  <c:v>67.491600000000005</c:v>
                </c:pt>
                <c:pt idx="759">
                  <c:v>66.093000000000004</c:v>
                </c:pt>
                <c:pt idx="760">
                  <c:v>64.017300000000006</c:v>
                </c:pt>
                <c:pt idx="761">
                  <c:v>64.578500000000005</c:v>
                </c:pt>
                <c:pt idx="762">
                  <c:v>63.286799999999999</c:v>
                </c:pt>
                <c:pt idx="763">
                  <c:v>64.008399999999995</c:v>
                </c:pt>
                <c:pt idx="764">
                  <c:v>63.972700000000003</c:v>
                </c:pt>
                <c:pt idx="765">
                  <c:v>64.355800000000002</c:v>
                </c:pt>
                <c:pt idx="766">
                  <c:v>64.364699999999999</c:v>
                </c:pt>
                <c:pt idx="767">
                  <c:v>63.3491</c:v>
                </c:pt>
                <c:pt idx="768">
                  <c:v>62.7256</c:v>
                </c:pt>
                <c:pt idx="769">
                  <c:v>59.3581</c:v>
                </c:pt>
                <c:pt idx="770">
                  <c:v>60.578600000000002</c:v>
                </c:pt>
                <c:pt idx="771">
                  <c:v>60.578600000000002</c:v>
                </c:pt>
                <c:pt idx="772">
                  <c:v>59.251199999999997</c:v>
                </c:pt>
                <c:pt idx="773">
                  <c:v>59.2423</c:v>
                </c:pt>
                <c:pt idx="774">
                  <c:v>59.999499999999998</c:v>
                </c:pt>
                <c:pt idx="775">
                  <c:v>56.0886</c:v>
                </c:pt>
                <c:pt idx="776">
                  <c:v>58.0931</c:v>
                </c:pt>
                <c:pt idx="777">
                  <c:v>58.770099999999999</c:v>
                </c:pt>
                <c:pt idx="778">
                  <c:v>58.2089</c:v>
                </c:pt>
                <c:pt idx="779">
                  <c:v>56.712200000000003</c:v>
                </c:pt>
                <c:pt idx="780">
                  <c:v>56.231200000000001</c:v>
                </c:pt>
                <c:pt idx="781">
                  <c:v>55.954999999999998</c:v>
                </c:pt>
                <c:pt idx="782">
                  <c:v>56.115299999999998</c:v>
                </c:pt>
                <c:pt idx="783">
                  <c:v>57.344700000000003</c:v>
                </c:pt>
                <c:pt idx="784">
                  <c:v>55.750100000000003</c:v>
                </c:pt>
                <c:pt idx="785">
                  <c:v>54.110900000000001</c:v>
                </c:pt>
                <c:pt idx="786">
                  <c:v>53.353700000000003</c:v>
                </c:pt>
                <c:pt idx="787">
                  <c:v>54.850299999999997</c:v>
                </c:pt>
                <c:pt idx="788">
                  <c:v>54.298000000000002</c:v>
                </c:pt>
                <c:pt idx="789">
                  <c:v>52.694400000000002</c:v>
                </c:pt>
                <c:pt idx="790">
                  <c:v>52.712299999999999</c:v>
                </c:pt>
                <c:pt idx="791">
                  <c:v>51.8125</c:v>
                </c:pt>
                <c:pt idx="792">
                  <c:v>50.886000000000003</c:v>
                </c:pt>
                <c:pt idx="793">
                  <c:v>51.349200000000003</c:v>
                </c:pt>
                <c:pt idx="794">
                  <c:v>52.240099999999998</c:v>
                </c:pt>
                <c:pt idx="795">
                  <c:v>51.687800000000003</c:v>
                </c:pt>
                <c:pt idx="796">
                  <c:v>49.451700000000002</c:v>
                </c:pt>
                <c:pt idx="797">
                  <c:v>50.939399999999999</c:v>
                </c:pt>
                <c:pt idx="798">
                  <c:v>50.057499999999997</c:v>
                </c:pt>
                <c:pt idx="799">
                  <c:v>48.935000000000002</c:v>
                </c:pt>
                <c:pt idx="800">
                  <c:v>46.128799999999998</c:v>
                </c:pt>
                <c:pt idx="801">
                  <c:v>46.280200000000001</c:v>
                </c:pt>
                <c:pt idx="802">
                  <c:v>48.115299999999998</c:v>
                </c:pt>
                <c:pt idx="803">
                  <c:v>48.052300000000002</c:v>
                </c:pt>
                <c:pt idx="804">
                  <c:v>48.124299999999998</c:v>
                </c:pt>
                <c:pt idx="805">
                  <c:v>48.493099999999998</c:v>
                </c:pt>
                <c:pt idx="806">
                  <c:v>49.500500000000002</c:v>
                </c:pt>
                <c:pt idx="807">
                  <c:v>50.957700000000003</c:v>
                </c:pt>
                <c:pt idx="808">
                  <c:v>51.479500000000002</c:v>
                </c:pt>
                <c:pt idx="809">
                  <c:v>51.713299999999997</c:v>
                </c:pt>
                <c:pt idx="810">
                  <c:v>50.786799999999999</c:v>
                </c:pt>
                <c:pt idx="811">
                  <c:v>51.011699999999998</c:v>
                </c:pt>
                <c:pt idx="812">
                  <c:v>50.049199999999999</c:v>
                </c:pt>
                <c:pt idx="813">
                  <c:v>50.588900000000002</c:v>
                </c:pt>
                <c:pt idx="814">
                  <c:v>51.605400000000003</c:v>
                </c:pt>
                <c:pt idx="815">
                  <c:v>51.668399999999998</c:v>
                </c:pt>
                <c:pt idx="816">
                  <c:v>53.629300000000001</c:v>
                </c:pt>
                <c:pt idx="817">
                  <c:v>52.540900000000001</c:v>
                </c:pt>
                <c:pt idx="818">
                  <c:v>51.146599999999999</c:v>
                </c:pt>
                <c:pt idx="819">
                  <c:v>50.858800000000002</c:v>
                </c:pt>
                <c:pt idx="820">
                  <c:v>51.209600000000002</c:v>
                </c:pt>
                <c:pt idx="821">
                  <c:v>50.139200000000002</c:v>
                </c:pt>
                <c:pt idx="822">
                  <c:v>50.148200000000003</c:v>
                </c:pt>
                <c:pt idx="823">
                  <c:v>50.472000000000001</c:v>
                </c:pt>
                <c:pt idx="824">
                  <c:v>50.939799999999998</c:v>
                </c:pt>
                <c:pt idx="825">
                  <c:v>49.743400000000001</c:v>
                </c:pt>
                <c:pt idx="826">
                  <c:v>49.842300000000002</c:v>
                </c:pt>
                <c:pt idx="827">
                  <c:v>50.319099999999999</c:v>
                </c:pt>
                <c:pt idx="828">
                  <c:v>50.552999999999997</c:v>
                </c:pt>
                <c:pt idx="829">
                  <c:v>50.103200000000001</c:v>
                </c:pt>
                <c:pt idx="830">
                  <c:v>51.605400000000003</c:v>
                </c:pt>
                <c:pt idx="831">
                  <c:v>51.884300000000003</c:v>
                </c:pt>
                <c:pt idx="832">
                  <c:v>50.813800000000001</c:v>
                </c:pt>
                <c:pt idx="833">
                  <c:v>49.095700000000001</c:v>
                </c:pt>
                <c:pt idx="834">
                  <c:v>48.852899999999998</c:v>
                </c:pt>
                <c:pt idx="835">
                  <c:v>47.152799999999999</c:v>
                </c:pt>
                <c:pt idx="836">
                  <c:v>47.206699999999998</c:v>
                </c:pt>
                <c:pt idx="837">
                  <c:v>47.881399999999999</c:v>
                </c:pt>
                <c:pt idx="838">
                  <c:v>46.774999999999999</c:v>
                </c:pt>
                <c:pt idx="839">
                  <c:v>46.945900000000002</c:v>
                </c:pt>
                <c:pt idx="840">
                  <c:v>46.73</c:v>
                </c:pt>
                <c:pt idx="841">
                  <c:v>46.82</c:v>
                </c:pt>
                <c:pt idx="842">
                  <c:v>44.157400000000003</c:v>
                </c:pt>
                <c:pt idx="843">
                  <c:v>42.826099999999997</c:v>
                </c:pt>
                <c:pt idx="844">
                  <c:v>42.7361</c:v>
                </c:pt>
                <c:pt idx="845">
                  <c:v>41.782600000000002</c:v>
                </c:pt>
                <c:pt idx="846">
                  <c:v>40.8202</c:v>
                </c:pt>
                <c:pt idx="847">
                  <c:v>42.502299999999998</c:v>
                </c:pt>
                <c:pt idx="848">
                  <c:v>42.808100000000003</c:v>
                </c:pt>
                <c:pt idx="849">
                  <c:v>42.250399999999999</c:v>
                </c:pt>
                <c:pt idx="850">
                  <c:v>43.383800000000001</c:v>
                </c:pt>
                <c:pt idx="851">
                  <c:v>41.350900000000003</c:v>
                </c:pt>
                <c:pt idx="852">
                  <c:v>40.127499999999998</c:v>
                </c:pt>
                <c:pt idx="853">
                  <c:v>42.565199999999997</c:v>
                </c:pt>
                <c:pt idx="854">
                  <c:v>41.800600000000003</c:v>
                </c:pt>
                <c:pt idx="855">
                  <c:v>40.9191</c:v>
                </c:pt>
                <c:pt idx="856">
                  <c:v>42.385300000000001</c:v>
                </c:pt>
                <c:pt idx="857">
                  <c:v>43.959499999999998</c:v>
                </c:pt>
                <c:pt idx="858">
                  <c:v>45.137900000000002</c:v>
                </c:pt>
                <c:pt idx="859">
                  <c:v>45.389699999999998</c:v>
                </c:pt>
                <c:pt idx="860">
                  <c:v>44.823</c:v>
                </c:pt>
                <c:pt idx="861">
                  <c:v>46.1813</c:v>
                </c:pt>
                <c:pt idx="862">
                  <c:v>45.047899999999998</c:v>
                </c:pt>
                <c:pt idx="863">
                  <c:v>44.948999999999998</c:v>
                </c:pt>
                <c:pt idx="864">
                  <c:v>44.966900000000003</c:v>
                </c:pt>
                <c:pt idx="865">
                  <c:v>44.805</c:v>
                </c:pt>
                <c:pt idx="866">
                  <c:v>44.005400000000002</c:v>
                </c:pt>
                <c:pt idx="867">
                  <c:v>42.978700000000003</c:v>
                </c:pt>
                <c:pt idx="868">
                  <c:v>41.597499999999997</c:v>
                </c:pt>
                <c:pt idx="869">
                  <c:v>41.270400000000002</c:v>
                </c:pt>
                <c:pt idx="870">
                  <c:v>42.433500000000002</c:v>
                </c:pt>
                <c:pt idx="871">
                  <c:v>40.4345</c:v>
                </c:pt>
                <c:pt idx="872">
                  <c:v>41.524799999999999</c:v>
                </c:pt>
                <c:pt idx="873">
                  <c:v>42.142699999999998</c:v>
                </c:pt>
                <c:pt idx="874">
                  <c:v>41.561199999999999</c:v>
                </c:pt>
                <c:pt idx="875">
                  <c:v>42.469799999999999</c:v>
                </c:pt>
                <c:pt idx="876">
                  <c:v>43.623800000000003</c:v>
                </c:pt>
                <c:pt idx="877">
                  <c:v>43.187600000000003</c:v>
                </c:pt>
                <c:pt idx="878">
                  <c:v>41.851999999999997</c:v>
                </c:pt>
                <c:pt idx="879">
                  <c:v>41.015999999999998</c:v>
                </c:pt>
                <c:pt idx="880">
                  <c:v>40.134599999999999</c:v>
                </c:pt>
                <c:pt idx="881">
                  <c:v>40.098300000000002</c:v>
                </c:pt>
                <c:pt idx="882">
                  <c:v>40.698</c:v>
                </c:pt>
                <c:pt idx="883">
                  <c:v>40.616199999999999</c:v>
                </c:pt>
                <c:pt idx="884">
                  <c:v>41.643000000000001</c:v>
                </c:pt>
                <c:pt idx="885">
                  <c:v>41.643000000000001</c:v>
                </c:pt>
                <c:pt idx="886">
                  <c:v>40.634399999999999</c:v>
                </c:pt>
                <c:pt idx="887">
                  <c:v>41.106900000000003</c:v>
                </c:pt>
                <c:pt idx="888">
                  <c:v>41.3431</c:v>
                </c:pt>
                <c:pt idx="889">
                  <c:v>40.816099999999999</c:v>
                </c:pt>
                <c:pt idx="890">
                  <c:v>41.297699999999999</c:v>
                </c:pt>
                <c:pt idx="891">
                  <c:v>41.397599999999997</c:v>
                </c:pt>
                <c:pt idx="892">
                  <c:v>43.405700000000003</c:v>
                </c:pt>
                <c:pt idx="893">
                  <c:v>43.587499999999999</c:v>
                </c:pt>
                <c:pt idx="894">
                  <c:v>42.978700000000003</c:v>
                </c:pt>
                <c:pt idx="895">
                  <c:v>43.124000000000002</c:v>
                </c:pt>
                <c:pt idx="896">
                  <c:v>43.142200000000003</c:v>
                </c:pt>
                <c:pt idx="897">
                  <c:v>41.179600000000001</c:v>
                </c:pt>
                <c:pt idx="898">
                  <c:v>42.578899999999997</c:v>
                </c:pt>
                <c:pt idx="899">
                  <c:v>44.132599999999996</c:v>
                </c:pt>
                <c:pt idx="900">
                  <c:v>40.597999999999999</c:v>
                </c:pt>
                <c:pt idx="901">
                  <c:v>41.3431</c:v>
                </c:pt>
                <c:pt idx="902">
                  <c:v>40.28</c:v>
                </c:pt>
                <c:pt idx="903">
                  <c:v>40.688899999999997</c:v>
                </c:pt>
                <c:pt idx="904">
                  <c:v>41.025100000000002</c:v>
                </c:pt>
                <c:pt idx="905">
                  <c:v>41.497599999999998</c:v>
                </c:pt>
                <c:pt idx="906">
                  <c:v>41.415799999999997</c:v>
                </c:pt>
                <c:pt idx="907">
                  <c:v>41.188600000000001</c:v>
                </c:pt>
                <c:pt idx="908">
                  <c:v>41.933700000000002</c:v>
                </c:pt>
                <c:pt idx="909">
                  <c:v>42.860500000000002</c:v>
                </c:pt>
                <c:pt idx="910">
                  <c:v>42.815100000000001</c:v>
                </c:pt>
                <c:pt idx="911">
                  <c:v>42.642499999999998</c:v>
                </c:pt>
                <c:pt idx="912">
                  <c:v>43.542000000000002</c:v>
                </c:pt>
                <c:pt idx="913">
                  <c:v>42.824199999999998</c:v>
                </c:pt>
                <c:pt idx="914">
                  <c:v>42.369900000000001</c:v>
                </c:pt>
                <c:pt idx="915">
                  <c:v>41.388500000000001</c:v>
                </c:pt>
                <c:pt idx="916">
                  <c:v>39.198700000000002</c:v>
                </c:pt>
                <c:pt idx="917">
                  <c:v>39.444099999999999</c:v>
                </c:pt>
                <c:pt idx="918">
                  <c:v>39.453099999999999</c:v>
                </c:pt>
                <c:pt idx="919">
                  <c:v>40.025599999999997</c:v>
                </c:pt>
                <c:pt idx="920">
                  <c:v>37.3996</c:v>
                </c:pt>
                <c:pt idx="921">
                  <c:v>37.645000000000003</c:v>
                </c:pt>
                <c:pt idx="922">
                  <c:v>38.090200000000003</c:v>
                </c:pt>
                <c:pt idx="923">
                  <c:v>37.6631</c:v>
                </c:pt>
                <c:pt idx="924">
                  <c:v>37.626800000000003</c:v>
                </c:pt>
                <c:pt idx="925">
                  <c:v>37.027099999999997</c:v>
                </c:pt>
                <c:pt idx="926">
                  <c:v>36.572800000000001</c:v>
                </c:pt>
                <c:pt idx="927">
                  <c:v>38.508200000000002</c:v>
                </c:pt>
                <c:pt idx="928">
                  <c:v>38.835299999999997</c:v>
                </c:pt>
                <c:pt idx="929">
                  <c:v>39.865000000000002</c:v>
                </c:pt>
                <c:pt idx="930">
                  <c:v>40.499400000000001</c:v>
                </c:pt>
                <c:pt idx="931">
                  <c:v>38.403199999999998</c:v>
                </c:pt>
                <c:pt idx="932">
                  <c:v>37.777999999999999</c:v>
                </c:pt>
                <c:pt idx="933">
                  <c:v>37.309100000000001</c:v>
                </c:pt>
                <c:pt idx="934">
                  <c:v>36.591900000000003</c:v>
                </c:pt>
                <c:pt idx="935">
                  <c:v>37.244700000000002</c:v>
                </c:pt>
                <c:pt idx="936">
                  <c:v>35.2956</c:v>
                </c:pt>
                <c:pt idx="937">
                  <c:v>34.164700000000003</c:v>
                </c:pt>
                <c:pt idx="938">
                  <c:v>33.493600000000001</c:v>
                </c:pt>
                <c:pt idx="939">
                  <c:v>32.896000000000001</c:v>
                </c:pt>
                <c:pt idx="940">
                  <c:v>32.197200000000002</c:v>
                </c:pt>
                <c:pt idx="941">
                  <c:v>32.243200000000002</c:v>
                </c:pt>
                <c:pt idx="942">
                  <c:v>30.0275</c:v>
                </c:pt>
                <c:pt idx="943">
                  <c:v>28.2714</c:v>
                </c:pt>
                <c:pt idx="944">
                  <c:v>27.499099999999999</c:v>
                </c:pt>
                <c:pt idx="945">
                  <c:v>28.758700000000001</c:v>
                </c:pt>
                <c:pt idx="946">
                  <c:v>29.2</c:v>
                </c:pt>
                <c:pt idx="947">
                  <c:v>29.328700000000001</c:v>
                </c:pt>
                <c:pt idx="948">
                  <c:v>27.857700000000001</c:v>
                </c:pt>
                <c:pt idx="949">
                  <c:v>26.542999999999999</c:v>
                </c:pt>
                <c:pt idx="950">
                  <c:v>26.055700000000002</c:v>
                </c:pt>
                <c:pt idx="951">
                  <c:v>26.625699999999998</c:v>
                </c:pt>
                <c:pt idx="952">
                  <c:v>26.708400000000001</c:v>
                </c:pt>
                <c:pt idx="953">
                  <c:v>26.8188</c:v>
                </c:pt>
                <c:pt idx="954">
                  <c:v>26.616499999999998</c:v>
                </c:pt>
                <c:pt idx="955">
                  <c:v>27.168099999999999</c:v>
                </c:pt>
                <c:pt idx="956">
                  <c:v>27.269300000000001</c:v>
                </c:pt>
                <c:pt idx="957">
                  <c:v>26.1568</c:v>
                </c:pt>
                <c:pt idx="958">
                  <c:v>25.3569</c:v>
                </c:pt>
                <c:pt idx="959">
                  <c:v>25.458100000000002</c:v>
                </c:pt>
                <c:pt idx="960">
                  <c:v>25.6144</c:v>
                </c:pt>
                <c:pt idx="961">
                  <c:v>26.322299999999998</c:v>
                </c:pt>
                <c:pt idx="962">
                  <c:v>25.936199999999999</c:v>
                </c:pt>
                <c:pt idx="963">
                  <c:v>25.209800000000001</c:v>
                </c:pt>
                <c:pt idx="964">
                  <c:v>25.991299999999999</c:v>
                </c:pt>
                <c:pt idx="965">
                  <c:v>25.972899999999999</c:v>
                </c:pt>
                <c:pt idx="966">
                  <c:v>26.322299999999998</c:v>
                </c:pt>
                <c:pt idx="967">
                  <c:v>25.2834</c:v>
                </c:pt>
                <c:pt idx="968">
                  <c:v>24.934000000000001</c:v>
                </c:pt>
                <c:pt idx="969">
                  <c:v>25.972899999999999</c:v>
                </c:pt>
                <c:pt idx="970">
                  <c:v>25.936199999999999</c:v>
                </c:pt>
                <c:pt idx="971">
                  <c:v>26.248699999999999</c:v>
                </c:pt>
                <c:pt idx="972">
                  <c:v>24.7317</c:v>
                </c:pt>
                <c:pt idx="973">
                  <c:v>27.517499999999998</c:v>
                </c:pt>
                <c:pt idx="974">
                  <c:v>30.6526</c:v>
                </c:pt>
                <c:pt idx="975">
                  <c:v>30.441199999999998</c:v>
                </c:pt>
                <c:pt idx="976">
                  <c:v>30.753799999999998</c:v>
                </c:pt>
                <c:pt idx="977">
                  <c:v>29.577000000000002</c:v>
                </c:pt>
                <c:pt idx="978">
                  <c:v>29.972300000000001</c:v>
                </c:pt>
                <c:pt idx="979">
                  <c:v>30.413599999999999</c:v>
                </c:pt>
                <c:pt idx="980">
                  <c:v>29.7424</c:v>
                </c:pt>
                <c:pt idx="981">
                  <c:v>30.956</c:v>
                </c:pt>
                <c:pt idx="982">
                  <c:v>31.038799999999998</c:v>
                </c:pt>
                <c:pt idx="983">
                  <c:v>31.571999999999999</c:v>
                </c:pt>
                <c:pt idx="984">
                  <c:v>29.797599999999999</c:v>
                </c:pt>
                <c:pt idx="985">
                  <c:v>29.843599999999999</c:v>
                </c:pt>
                <c:pt idx="986">
                  <c:v>30.174600000000002</c:v>
                </c:pt>
                <c:pt idx="987">
                  <c:v>30.781400000000001</c:v>
                </c:pt>
                <c:pt idx="988">
                  <c:v>30.542300000000001</c:v>
                </c:pt>
                <c:pt idx="989">
                  <c:v>27.131399999999999</c:v>
                </c:pt>
                <c:pt idx="990">
                  <c:v>27.021000000000001</c:v>
                </c:pt>
                <c:pt idx="991">
                  <c:v>26.634899999999998</c:v>
                </c:pt>
                <c:pt idx="992">
                  <c:v>26.359100000000002</c:v>
                </c:pt>
                <c:pt idx="993">
                  <c:v>26.3965</c:v>
                </c:pt>
                <c:pt idx="994">
                  <c:v>26.349699999999999</c:v>
                </c:pt>
                <c:pt idx="995">
                  <c:v>26.602399999999999</c:v>
                </c:pt>
                <c:pt idx="996">
                  <c:v>26.246700000000001</c:v>
                </c:pt>
                <c:pt idx="997">
                  <c:v>25.769400000000001</c:v>
                </c:pt>
                <c:pt idx="998">
                  <c:v>24.683499999999999</c:v>
                </c:pt>
                <c:pt idx="999">
                  <c:v>24.384</c:v>
                </c:pt>
                <c:pt idx="1000">
                  <c:v>23.560300000000002</c:v>
                </c:pt>
                <c:pt idx="1001">
                  <c:v>23.831700000000001</c:v>
                </c:pt>
                <c:pt idx="1002">
                  <c:v>24.533799999999999</c:v>
                </c:pt>
                <c:pt idx="1003">
                  <c:v>24.402699999999999</c:v>
                </c:pt>
                <c:pt idx="1004">
                  <c:v>25.422999999999998</c:v>
                </c:pt>
                <c:pt idx="1005">
                  <c:v>24.206199999999999</c:v>
                </c:pt>
                <c:pt idx="1006">
                  <c:v>25.685099999999998</c:v>
                </c:pt>
                <c:pt idx="1007">
                  <c:v>25.844200000000001</c:v>
                </c:pt>
                <c:pt idx="1008">
                  <c:v>25.965900000000001</c:v>
                </c:pt>
                <c:pt idx="1009">
                  <c:v>27.632100000000001</c:v>
                </c:pt>
                <c:pt idx="1010">
                  <c:v>27.566600000000001</c:v>
                </c:pt>
                <c:pt idx="1011">
                  <c:v>27.6508</c:v>
                </c:pt>
                <c:pt idx="1012">
                  <c:v>27.678899999999999</c:v>
                </c:pt>
                <c:pt idx="1013">
                  <c:v>28.0533</c:v>
                </c:pt>
                <c:pt idx="1014">
                  <c:v>28.2499</c:v>
                </c:pt>
                <c:pt idx="1015">
                  <c:v>28.7834</c:v>
                </c:pt>
                <c:pt idx="1016">
                  <c:v>29.139099999999999</c:v>
                </c:pt>
                <c:pt idx="1017">
                  <c:v>28.6524</c:v>
                </c:pt>
                <c:pt idx="1018">
                  <c:v>28.137599999999999</c:v>
                </c:pt>
                <c:pt idx="1019">
                  <c:v>26.602399999999999</c:v>
                </c:pt>
                <c:pt idx="1020">
                  <c:v>27.4636</c:v>
                </c:pt>
                <c:pt idx="1021">
                  <c:v>28.540099999999999</c:v>
                </c:pt>
                <c:pt idx="1022">
                  <c:v>28.3248</c:v>
                </c:pt>
                <c:pt idx="1023">
                  <c:v>27.978400000000001</c:v>
                </c:pt>
                <c:pt idx="1024">
                  <c:v>27.9878</c:v>
                </c:pt>
                <c:pt idx="1025">
                  <c:v>28.502600000000001</c:v>
                </c:pt>
                <c:pt idx="1026">
                  <c:v>28.1937</c:v>
                </c:pt>
                <c:pt idx="1027">
                  <c:v>28.961300000000001</c:v>
                </c:pt>
                <c:pt idx="1028">
                  <c:v>29.616499999999998</c:v>
                </c:pt>
                <c:pt idx="1029">
                  <c:v>29.148499999999999</c:v>
                </c:pt>
                <c:pt idx="1030">
                  <c:v>28.6617</c:v>
                </c:pt>
                <c:pt idx="1031">
                  <c:v>26.827100000000002</c:v>
                </c:pt>
                <c:pt idx="1032">
                  <c:v>26.696000000000002</c:v>
                </c:pt>
                <c:pt idx="1033">
                  <c:v>26.621200000000002</c:v>
                </c:pt>
                <c:pt idx="1034">
                  <c:v>24.365300000000001</c:v>
                </c:pt>
                <c:pt idx="1035">
                  <c:v>24.5899</c:v>
                </c:pt>
                <c:pt idx="1036">
                  <c:v>25.376200000000001</c:v>
                </c:pt>
                <c:pt idx="1037">
                  <c:v>25.8536</c:v>
                </c:pt>
                <c:pt idx="1038">
                  <c:v>26.0595</c:v>
                </c:pt>
                <c:pt idx="1039">
                  <c:v>25.338799999999999</c:v>
                </c:pt>
                <c:pt idx="1040">
                  <c:v>25.2639</c:v>
                </c:pt>
                <c:pt idx="1041">
                  <c:v>23.897300000000001</c:v>
                </c:pt>
                <c:pt idx="1042">
                  <c:v>23.504100000000001</c:v>
                </c:pt>
                <c:pt idx="1043">
                  <c:v>23.026700000000002</c:v>
                </c:pt>
                <c:pt idx="1044">
                  <c:v>22.633600000000001</c:v>
                </c:pt>
                <c:pt idx="1045">
                  <c:v>22.764700000000001</c:v>
                </c:pt>
                <c:pt idx="1046">
                  <c:v>23.232700000000001</c:v>
                </c:pt>
                <c:pt idx="1047">
                  <c:v>23.485399999999998</c:v>
                </c:pt>
                <c:pt idx="1048">
                  <c:v>24.608699999999999</c:v>
                </c:pt>
                <c:pt idx="1049">
                  <c:v>24.5806</c:v>
                </c:pt>
                <c:pt idx="1050">
                  <c:v>23.2608</c:v>
                </c:pt>
                <c:pt idx="1051">
                  <c:v>22.708500000000001</c:v>
                </c:pt>
                <c:pt idx="1052">
                  <c:v>22.483799999999999</c:v>
                </c:pt>
                <c:pt idx="1053">
                  <c:v>21.8108</c:v>
                </c:pt>
                <c:pt idx="1054">
                  <c:v>20.6449</c:v>
                </c:pt>
                <c:pt idx="1055">
                  <c:v>19.753900000000002</c:v>
                </c:pt>
                <c:pt idx="1056">
                  <c:v>19.659099999999999</c:v>
                </c:pt>
                <c:pt idx="1057">
                  <c:v>20.2089</c:v>
                </c:pt>
                <c:pt idx="1058">
                  <c:v>20.275300000000001</c:v>
                </c:pt>
                <c:pt idx="1059">
                  <c:v>20.303699999999999</c:v>
                </c:pt>
                <c:pt idx="1060">
                  <c:v>20.322700000000001</c:v>
                </c:pt>
                <c:pt idx="1061">
                  <c:v>20.474299999999999</c:v>
                </c:pt>
                <c:pt idx="1062">
                  <c:v>19.564399999999999</c:v>
                </c:pt>
                <c:pt idx="1063">
                  <c:v>19.3748</c:v>
                </c:pt>
                <c:pt idx="1064">
                  <c:v>19.232600000000001</c:v>
                </c:pt>
                <c:pt idx="1065">
                  <c:v>19.753900000000002</c:v>
                </c:pt>
                <c:pt idx="1066">
                  <c:v>20.104600000000001</c:v>
                </c:pt>
                <c:pt idx="1067">
                  <c:v>20.616499999999998</c:v>
                </c:pt>
                <c:pt idx="1068">
                  <c:v>21.062000000000001</c:v>
                </c:pt>
                <c:pt idx="1069">
                  <c:v>21.716100000000001</c:v>
                </c:pt>
                <c:pt idx="1070">
                  <c:v>21.3748</c:v>
                </c:pt>
                <c:pt idx="1071">
                  <c:v>21.147300000000001</c:v>
                </c:pt>
                <c:pt idx="1072">
                  <c:v>20.606999999999999</c:v>
                </c:pt>
                <c:pt idx="1073">
                  <c:v>20.237400000000001</c:v>
                </c:pt>
                <c:pt idx="1074">
                  <c:v>20.663900000000002</c:v>
                </c:pt>
                <c:pt idx="1075">
                  <c:v>21.014600000000002</c:v>
                </c:pt>
                <c:pt idx="1076">
                  <c:v>20.445900000000002</c:v>
                </c:pt>
                <c:pt idx="1077">
                  <c:v>20.6829</c:v>
                </c:pt>
                <c:pt idx="1078">
                  <c:v>21.308499999999999</c:v>
                </c:pt>
                <c:pt idx="1079">
                  <c:v>21.270499999999998</c:v>
                </c:pt>
                <c:pt idx="1080">
                  <c:v>21.5928</c:v>
                </c:pt>
                <c:pt idx="1081">
                  <c:v>21.6876</c:v>
                </c:pt>
                <c:pt idx="1082">
                  <c:v>21.4696</c:v>
                </c:pt>
                <c:pt idx="1083">
                  <c:v>21.6876</c:v>
                </c:pt>
                <c:pt idx="1084">
                  <c:v>21.7255</c:v>
                </c:pt>
                <c:pt idx="1085">
                  <c:v>21.147300000000001</c:v>
                </c:pt>
                <c:pt idx="1086">
                  <c:v>21.099900000000002</c:v>
                </c:pt>
                <c:pt idx="1087">
                  <c:v>21.934100000000001</c:v>
                </c:pt>
                <c:pt idx="1088">
                  <c:v>22.284800000000001</c:v>
                </c:pt>
                <c:pt idx="1089">
                  <c:v>21.573899999999998</c:v>
                </c:pt>
                <c:pt idx="1090">
                  <c:v>20.654399999999999</c:v>
                </c:pt>
                <c:pt idx="1091">
                  <c:v>20.806100000000001</c:v>
                </c:pt>
                <c:pt idx="1092">
                  <c:v>19.886600000000001</c:v>
                </c:pt>
                <c:pt idx="1093">
                  <c:v>20.967199999999998</c:v>
                </c:pt>
                <c:pt idx="1094">
                  <c:v>21.052499999999998</c:v>
                </c:pt>
                <c:pt idx="1095">
                  <c:v>20.863</c:v>
                </c:pt>
                <c:pt idx="1096">
                  <c:v>20.275300000000001</c:v>
                </c:pt>
                <c:pt idx="1097">
                  <c:v>20.370100000000001</c:v>
                </c:pt>
                <c:pt idx="1098">
                  <c:v>20.180499999999999</c:v>
                </c:pt>
                <c:pt idx="1099">
                  <c:v>20.531199999999998</c:v>
                </c:pt>
                <c:pt idx="1100">
                  <c:v>19.526399999999999</c:v>
                </c:pt>
                <c:pt idx="1101">
                  <c:v>19.6023</c:v>
                </c:pt>
                <c:pt idx="1102">
                  <c:v>19.6876</c:v>
                </c:pt>
                <c:pt idx="1103">
                  <c:v>18.0762</c:v>
                </c:pt>
                <c:pt idx="1104">
                  <c:v>18.540600000000001</c:v>
                </c:pt>
                <c:pt idx="1105">
                  <c:v>17.981400000000001</c:v>
                </c:pt>
                <c:pt idx="1106">
                  <c:v>17.393699999999999</c:v>
                </c:pt>
                <c:pt idx="1107">
                  <c:v>16.540600000000001</c:v>
                </c:pt>
                <c:pt idx="1108">
                  <c:v>17.109300000000001</c:v>
                </c:pt>
                <c:pt idx="1109">
                  <c:v>16.663799999999998</c:v>
                </c:pt>
                <c:pt idx="1110">
                  <c:v>16.322600000000001</c:v>
                </c:pt>
                <c:pt idx="1111">
                  <c:v>16.132999999999999</c:v>
                </c:pt>
                <c:pt idx="1112">
                  <c:v>17.175699999999999</c:v>
                </c:pt>
                <c:pt idx="1113">
                  <c:v>16.9861</c:v>
                </c:pt>
                <c:pt idx="1114">
                  <c:v>18.095099999999999</c:v>
                </c:pt>
                <c:pt idx="1115">
                  <c:v>18.569099999999999</c:v>
                </c:pt>
                <c:pt idx="1116">
                  <c:v>18.588000000000001</c:v>
                </c:pt>
                <c:pt idx="1117">
                  <c:v>18.395499999999998</c:v>
                </c:pt>
                <c:pt idx="1118">
                  <c:v>18.4148</c:v>
                </c:pt>
                <c:pt idx="1119">
                  <c:v>18.3474</c:v>
                </c:pt>
                <c:pt idx="1120">
                  <c:v>18.549499999999998</c:v>
                </c:pt>
                <c:pt idx="1121">
                  <c:v>18.6265</c:v>
                </c:pt>
                <c:pt idx="1122">
                  <c:v>18.7806</c:v>
                </c:pt>
                <c:pt idx="1123">
                  <c:v>18.9923</c:v>
                </c:pt>
                <c:pt idx="1124">
                  <c:v>18.4148</c:v>
                </c:pt>
                <c:pt idx="1125">
                  <c:v>18.2319</c:v>
                </c:pt>
                <c:pt idx="1126">
                  <c:v>17.548400000000001</c:v>
                </c:pt>
                <c:pt idx="1127">
                  <c:v>17.750599999999999</c:v>
                </c:pt>
                <c:pt idx="1128">
                  <c:v>18.4148</c:v>
                </c:pt>
                <c:pt idx="1129">
                  <c:v>18.087499999999999</c:v>
                </c:pt>
                <c:pt idx="1130">
                  <c:v>18.482099999999999</c:v>
                </c:pt>
                <c:pt idx="1131">
                  <c:v>18.376300000000001</c:v>
                </c:pt>
                <c:pt idx="1132">
                  <c:v>18.424399999999999</c:v>
                </c:pt>
                <c:pt idx="1133">
                  <c:v>18.2607</c:v>
                </c:pt>
                <c:pt idx="1134">
                  <c:v>17.885300000000001</c:v>
                </c:pt>
                <c:pt idx="1135">
                  <c:v>17.962299999999999</c:v>
                </c:pt>
                <c:pt idx="1136">
                  <c:v>17.914200000000001</c:v>
                </c:pt>
                <c:pt idx="1137">
                  <c:v>18.549499999999998</c:v>
                </c:pt>
                <c:pt idx="1138">
                  <c:v>18.799800000000001</c:v>
                </c:pt>
                <c:pt idx="1139">
                  <c:v>18.896100000000001</c:v>
                </c:pt>
                <c:pt idx="1140">
                  <c:v>18.4725</c:v>
                </c:pt>
                <c:pt idx="1141">
                  <c:v>18.395499999999998</c:v>
                </c:pt>
                <c:pt idx="1142">
                  <c:v>18.770900000000001</c:v>
                </c:pt>
                <c:pt idx="1143">
                  <c:v>19.695</c:v>
                </c:pt>
                <c:pt idx="1144">
                  <c:v>19.252199999999998</c:v>
                </c:pt>
                <c:pt idx="1145">
                  <c:v>18.664999999999999</c:v>
                </c:pt>
                <c:pt idx="1146">
                  <c:v>18.790199999999999</c:v>
                </c:pt>
                <c:pt idx="1147">
                  <c:v>18.183700000000002</c:v>
                </c:pt>
                <c:pt idx="1148">
                  <c:v>18.9346</c:v>
                </c:pt>
                <c:pt idx="1149">
                  <c:v>18.588000000000001</c:v>
                </c:pt>
                <c:pt idx="1150">
                  <c:v>18.953800000000001</c:v>
                </c:pt>
                <c:pt idx="1151">
                  <c:v>19.069299999999998</c:v>
                </c:pt>
                <c:pt idx="1152">
                  <c:v>18.664999999999999</c:v>
                </c:pt>
                <c:pt idx="1153">
                  <c:v>18.337700000000002</c:v>
                </c:pt>
                <c:pt idx="1154">
                  <c:v>18.328099999999999</c:v>
                </c:pt>
                <c:pt idx="1155">
                  <c:v>18.674700000000001</c:v>
                </c:pt>
                <c:pt idx="1156">
                  <c:v>18.3474</c:v>
                </c:pt>
                <c:pt idx="1157">
                  <c:v>18.847899999999999</c:v>
                </c:pt>
                <c:pt idx="1158">
                  <c:v>18.539899999999999</c:v>
                </c:pt>
                <c:pt idx="1159">
                  <c:v>19.233000000000001</c:v>
                </c:pt>
                <c:pt idx="1160">
                  <c:v>19.839400000000001</c:v>
                </c:pt>
                <c:pt idx="1161">
                  <c:v>19.646899999999999</c:v>
                </c:pt>
                <c:pt idx="1162">
                  <c:v>19.223400000000002</c:v>
                </c:pt>
                <c:pt idx="1163">
                  <c:v>19.6662</c:v>
                </c:pt>
                <c:pt idx="1164">
                  <c:v>19.541</c:v>
                </c:pt>
                <c:pt idx="1165">
                  <c:v>19.261900000000001</c:v>
                </c:pt>
                <c:pt idx="1166">
                  <c:v>19.598800000000001</c:v>
                </c:pt>
                <c:pt idx="1167">
                  <c:v>18.251100000000001</c:v>
                </c:pt>
                <c:pt idx="1168">
                  <c:v>18.9634</c:v>
                </c:pt>
                <c:pt idx="1169">
                  <c:v>18.482099999999999</c:v>
                </c:pt>
                <c:pt idx="1170">
                  <c:v>18.1645</c:v>
                </c:pt>
                <c:pt idx="1171">
                  <c:v>18.520600000000002</c:v>
                </c:pt>
                <c:pt idx="1172">
                  <c:v>18.722799999999999</c:v>
                </c:pt>
                <c:pt idx="1173">
                  <c:v>18.6554</c:v>
                </c:pt>
                <c:pt idx="1174">
                  <c:v>19.0212</c:v>
                </c:pt>
                <c:pt idx="1175">
                  <c:v>19.695</c:v>
                </c:pt>
                <c:pt idx="1176">
                  <c:v>18.7517</c:v>
                </c:pt>
                <c:pt idx="1177">
                  <c:v>18.857600000000001</c:v>
                </c:pt>
                <c:pt idx="1178">
                  <c:v>18.4725</c:v>
                </c:pt>
                <c:pt idx="1179">
                  <c:v>18.384499999999999</c:v>
                </c:pt>
                <c:pt idx="1180">
                  <c:v>17.279499999999999</c:v>
                </c:pt>
                <c:pt idx="1181">
                  <c:v>17.690200000000001</c:v>
                </c:pt>
                <c:pt idx="1182">
                  <c:v>17.328399999999998</c:v>
                </c:pt>
                <c:pt idx="1183">
                  <c:v>17.709800000000001</c:v>
                </c:pt>
                <c:pt idx="1184">
                  <c:v>17.758700000000001</c:v>
                </c:pt>
                <c:pt idx="1185">
                  <c:v>16.946999999999999</c:v>
                </c:pt>
                <c:pt idx="1186">
                  <c:v>17.3871</c:v>
                </c:pt>
                <c:pt idx="1187">
                  <c:v>17.475100000000001</c:v>
                </c:pt>
                <c:pt idx="1188">
                  <c:v>17.259899999999998</c:v>
                </c:pt>
                <c:pt idx="1189">
                  <c:v>17.0839</c:v>
                </c:pt>
                <c:pt idx="1190">
                  <c:v>16.839400000000001</c:v>
                </c:pt>
                <c:pt idx="1191">
                  <c:v>16.702500000000001</c:v>
                </c:pt>
                <c:pt idx="1192">
                  <c:v>16.536300000000001</c:v>
                </c:pt>
                <c:pt idx="1193">
                  <c:v>16.223299999999998</c:v>
                </c:pt>
                <c:pt idx="1194">
                  <c:v>17.279499999999999</c:v>
                </c:pt>
                <c:pt idx="1195">
                  <c:v>16.223299999999998</c:v>
                </c:pt>
                <c:pt idx="1196">
                  <c:v>16.037500000000001</c:v>
                </c:pt>
                <c:pt idx="1197">
                  <c:v>16.223299999999998</c:v>
                </c:pt>
                <c:pt idx="1198">
                  <c:v>16.203800000000001</c:v>
                </c:pt>
                <c:pt idx="1199">
                  <c:v>15.8909</c:v>
                </c:pt>
                <c:pt idx="1200">
                  <c:v>15.3041</c:v>
                </c:pt>
                <c:pt idx="1201">
                  <c:v>15.6464</c:v>
                </c:pt>
                <c:pt idx="1202">
                  <c:v>15.802899999999999</c:v>
                </c:pt>
                <c:pt idx="1203">
                  <c:v>14.9619</c:v>
                </c:pt>
                <c:pt idx="1204">
                  <c:v>15.108499999999999</c:v>
                </c:pt>
                <c:pt idx="1205">
                  <c:v>15.8322</c:v>
                </c:pt>
                <c:pt idx="1206">
                  <c:v>18.042200000000001</c:v>
                </c:pt>
                <c:pt idx="1207">
                  <c:v>18.267199999999999</c:v>
                </c:pt>
                <c:pt idx="1208">
                  <c:v>18.149799999999999</c:v>
                </c:pt>
                <c:pt idx="1209">
                  <c:v>17.621700000000001</c:v>
                </c:pt>
                <c:pt idx="1210">
                  <c:v>17.093699999999998</c:v>
                </c:pt>
                <c:pt idx="1211">
                  <c:v>17.524000000000001</c:v>
                </c:pt>
                <c:pt idx="1212">
                  <c:v>17.5533</c:v>
                </c:pt>
                <c:pt idx="1213">
                  <c:v>17.4359</c:v>
                </c:pt>
                <c:pt idx="1214">
                  <c:v>16.526499999999999</c:v>
                </c:pt>
                <c:pt idx="1215">
                  <c:v>16.741599999999998</c:v>
                </c:pt>
                <c:pt idx="1216">
                  <c:v>14.404500000000001</c:v>
                </c:pt>
                <c:pt idx="1217">
                  <c:v>12.810499999999999</c:v>
                </c:pt>
                <c:pt idx="1218">
                  <c:v>14.482699999999999</c:v>
                </c:pt>
                <c:pt idx="1219">
                  <c:v>15.157400000000001</c:v>
                </c:pt>
                <c:pt idx="1220">
                  <c:v>15.5975</c:v>
                </c:pt>
                <c:pt idx="1221">
                  <c:v>15.6366</c:v>
                </c:pt>
                <c:pt idx="1222">
                  <c:v>15.2552</c:v>
                </c:pt>
                <c:pt idx="1223">
                  <c:v>14.815200000000001</c:v>
                </c:pt>
                <c:pt idx="1224">
                  <c:v>14.5707</c:v>
                </c:pt>
                <c:pt idx="1225">
                  <c:v>13.837300000000001</c:v>
                </c:pt>
                <c:pt idx="1226">
                  <c:v>15.225899999999999</c:v>
                </c:pt>
                <c:pt idx="1227">
                  <c:v>17.377300000000002</c:v>
                </c:pt>
                <c:pt idx="1228">
                  <c:v>16.810099999999998</c:v>
                </c:pt>
                <c:pt idx="1229">
                  <c:v>16.829599999999999</c:v>
                </c:pt>
                <c:pt idx="1230">
                  <c:v>16.741599999999998</c:v>
                </c:pt>
                <c:pt idx="1231">
                  <c:v>16.1647</c:v>
                </c:pt>
                <c:pt idx="1232">
                  <c:v>16.311399999999999</c:v>
                </c:pt>
                <c:pt idx="1233">
                  <c:v>16.223299999999998</c:v>
                </c:pt>
                <c:pt idx="1234">
                  <c:v>16.2136</c:v>
                </c:pt>
                <c:pt idx="1235">
                  <c:v>16.536300000000001</c:v>
                </c:pt>
                <c:pt idx="1236">
                  <c:v>16.7514</c:v>
                </c:pt>
                <c:pt idx="1237">
                  <c:v>16.360299999999999</c:v>
                </c:pt>
                <c:pt idx="1238">
                  <c:v>17.690200000000001</c:v>
                </c:pt>
                <c:pt idx="1239">
                  <c:v>18.374700000000001</c:v>
                </c:pt>
                <c:pt idx="1240">
                  <c:v>17.6706</c:v>
                </c:pt>
                <c:pt idx="1241">
                  <c:v>17.807500000000001</c:v>
                </c:pt>
                <c:pt idx="1242">
                  <c:v>17.797799999999999</c:v>
                </c:pt>
                <c:pt idx="1243">
                  <c:v>17.827200000000001</c:v>
                </c:pt>
                <c:pt idx="1244">
                  <c:v>17.915700000000001</c:v>
                </c:pt>
                <c:pt idx="1245">
                  <c:v>17.453800000000001</c:v>
                </c:pt>
                <c:pt idx="1246">
                  <c:v>18.485700000000001</c:v>
                </c:pt>
                <c:pt idx="1247">
                  <c:v>20.038499999999999</c:v>
                </c:pt>
                <c:pt idx="1248">
                  <c:v>19.566700000000001</c:v>
                </c:pt>
                <c:pt idx="1249">
                  <c:v>18.043500000000002</c:v>
                </c:pt>
                <c:pt idx="1250">
                  <c:v>18.416899999999998</c:v>
                </c:pt>
                <c:pt idx="1251">
                  <c:v>17.630700000000001</c:v>
                </c:pt>
                <c:pt idx="1252">
                  <c:v>18.878799999999998</c:v>
                </c:pt>
                <c:pt idx="1253">
                  <c:v>18.269500000000001</c:v>
                </c:pt>
                <c:pt idx="1254">
                  <c:v>18.397200000000002</c:v>
                </c:pt>
                <c:pt idx="1255">
                  <c:v>18.5152</c:v>
                </c:pt>
                <c:pt idx="1256">
                  <c:v>18.731400000000001</c:v>
                </c:pt>
                <c:pt idx="1257">
                  <c:v>18.475899999999999</c:v>
                </c:pt>
                <c:pt idx="1258">
                  <c:v>18.328499999999998</c:v>
                </c:pt>
                <c:pt idx="1259">
                  <c:v>17.208100000000002</c:v>
                </c:pt>
                <c:pt idx="1260">
                  <c:v>16.6479</c:v>
                </c:pt>
                <c:pt idx="1261">
                  <c:v>16.608599999999999</c:v>
                </c:pt>
                <c:pt idx="1262">
                  <c:v>17.031199999999998</c:v>
                </c:pt>
                <c:pt idx="1263">
                  <c:v>16.864100000000001</c:v>
                </c:pt>
                <c:pt idx="1264">
                  <c:v>17.0017</c:v>
                </c:pt>
                <c:pt idx="1265">
                  <c:v>16.6676</c:v>
                </c:pt>
                <c:pt idx="1266">
                  <c:v>15.9305</c:v>
                </c:pt>
                <c:pt idx="1267">
                  <c:v>15.164</c:v>
                </c:pt>
                <c:pt idx="1268">
                  <c:v>14.9871</c:v>
                </c:pt>
                <c:pt idx="1269">
                  <c:v>15.055899999999999</c:v>
                </c:pt>
                <c:pt idx="1270">
                  <c:v>15.4391</c:v>
                </c:pt>
                <c:pt idx="1271">
                  <c:v>16.2057</c:v>
                </c:pt>
                <c:pt idx="1272">
                  <c:v>16.431699999999999</c:v>
                </c:pt>
                <c:pt idx="1273">
                  <c:v>16.520199999999999</c:v>
                </c:pt>
                <c:pt idx="1274">
                  <c:v>16.756</c:v>
                </c:pt>
                <c:pt idx="1275">
                  <c:v>17.050899999999999</c:v>
                </c:pt>
                <c:pt idx="1276">
                  <c:v>17.227799999999998</c:v>
                </c:pt>
                <c:pt idx="1277">
                  <c:v>16.923100000000002</c:v>
                </c:pt>
                <c:pt idx="1278">
                  <c:v>16.176200000000001</c:v>
                </c:pt>
                <c:pt idx="1279">
                  <c:v>16.5398</c:v>
                </c:pt>
                <c:pt idx="1280">
                  <c:v>16.3826</c:v>
                </c:pt>
                <c:pt idx="1281">
                  <c:v>16.245000000000001</c:v>
                </c:pt>
                <c:pt idx="1282">
                  <c:v>16.657800000000002</c:v>
                </c:pt>
                <c:pt idx="1283">
                  <c:v>15.045999999999999</c:v>
                </c:pt>
                <c:pt idx="1284">
                  <c:v>15.0854</c:v>
                </c:pt>
                <c:pt idx="1285">
                  <c:v>15.036199999999999</c:v>
                </c:pt>
                <c:pt idx="1286">
                  <c:v>17.139299999999999</c:v>
                </c:pt>
                <c:pt idx="1287">
                  <c:v>16.156600000000001</c:v>
                </c:pt>
                <c:pt idx="1288">
                  <c:v>16.903500000000001</c:v>
                </c:pt>
                <c:pt idx="1289">
                  <c:v>16.756</c:v>
                </c:pt>
                <c:pt idx="1290">
                  <c:v>16.3629</c:v>
                </c:pt>
                <c:pt idx="1291">
                  <c:v>15.9207</c:v>
                </c:pt>
                <c:pt idx="1292">
                  <c:v>15.694699999999999</c:v>
                </c:pt>
                <c:pt idx="1293">
                  <c:v>15.6259</c:v>
                </c:pt>
                <c:pt idx="1294">
                  <c:v>15.704499999999999</c:v>
                </c:pt>
                <c:pt idx="1295">
                  <c:v>15.232799999999999</c:v>
                </c:pt>
                <c:pt idx="1296">
                  <c:v>15.792899999999999</c:v>
                </c:pt>
                <c:pt idx="1297">
                  <c:v>15.8912</c:v>
                </c:pt>
                <c:pt idx="1298">
                  <c:v>16.058299999999999</c:v>
                </c:pt>
                <c:pt idx="1299">
                  <c:v>15.96</c:v>
                </c:pt>
                <c:pt idx="1300">
                  <c:v>15.4588</c:v>
                </c:pt>
                <c:pt idx="1301">
                  <c:v>15.5472</c:v>
                </c:pt>
                <c:pt idx="1302">
                  <c:v>15.5472</c:v>
                </c:pt>
                <c:pt idx="1303">
                  <c:v>15.8126</c:v>
                </c:pt>
                <c:pt idx="1304">
                  <c:v>15.9114</c:v>
                </c:pt>
                <c:pt idx="1305">
                  <c:v>15.8126</c:v>
                </c:pt>
                <c:pt idx="1306">
                  <c:v>15.397500000000001</c:v>
                </c:pt>
                <c:pt idx="1307">
                  <c:v>15.3184</c:v>
                </c:pt>
                <c:pt idx="1308">
                  <c:v>14.429</c:v>
                </c:pt>
                <c:pt idx="1309">
                  <c:v>14.6069</c:v>
                </c:pt>
                <c:pt idx="1310">
                  <c:v>14.221500000000001</c:v>
                </c:pt>
                <c:pt idx="1311">
                  <c:v>14.3302</c:v>
                </c:pt>
                <c:pt idx="1312">
                  <c:v>14.251099999999999</c:v>
                </c:pt>
                <c:pt idx="1313">
                  <c:v>14.3697</c:v>
                </c:pt>
                <c:pt idx="1314">
                  <c:v>13.925000000000001</c:v>
                </c:pt>
                <c:pt idx="1315">
                  <c:v>14.3005</c:v>
                </c:pt>
                <c:pt idx="1316">
                  <c:v>14.093</c:v>
                </c:pt>
                <c:pt idx="1317">
                  <c:v>14.9133</c:v>
                </c:pt>
                <c:pt idx="1318">
                  <c:v>15.160299999999999</c:v>
                </c:pt>
                <c:pt idx="1319">
                  <c:v>15.120799999999999</c:v>
                </c:pt>
                <c:pt idx="1320">
                  <c:v>14.1127</c:v>
                </c:pt>
                <c:pt idx="1321">
                  <c:v>13.7471</c:v>
                </c:pt>
                <c:pt idx="1322">
                  <c:v>13.667999999999999</c:v>
                </c:pt>
                <c:pt idx="1323">
                  <c:v>13.598800000000001</c:v>
                </c:pt>
                <c:pt idx="1324">
                  <c:v>13.361599999999999</c:v>
                </c:pt>
                <c:pt idx="1325">
                  <c:v>13.7866</c:v>
                </c:pt>
                <c:pt idx="1326">
                  <c:v>13.341900000000001</c:v>
                </c:pt>
                <c:pt idx="1327">
                  <c:v>12.9762</c:v>
                </c:pt>
                <c:pt idx="1328">
                  <c:v>11.9682</c:v>
                </c:pt>
                <c:pt idx="1329">
                  <c:v>12.0077</c:v>
                </c:pt>
                <c:pt idx="1330">
                  <c:v>12.422800000000001</c:v>
                </c:pt>
                <c:pt idx="1331">
                  <c:v>12.1065</c:v>
                </c:pt>
                <c:pt idx="1332">
                  <c:v>12.521599999999999</c:v>
                </c:pt>
                <c:pt idx="1333">
                  <c:v>12.6797</c:v>
                </c:pt>
                <c:pt idx="1334">
                  <c:v>12.6402</c:v>
                </c:pt>
                <c:pt idx="1335">
                  <c:v>12.798299999999999</c:v>
                </c:pt>
                <c:pt idx="1336">
                  <c:v>12.8378</c:v>
                </c:pt>
                <c:pt idx="1337">
                  <c:v>12.472200000000001</c:v>
                </c:pt>
                <c:pt idx="1338">
                  <c:v>12.492000000000001</c:v>
                </c:pt>
                <c:pt idx="1339">
                  <c:v>12.739000000000001</c:v>
                </c:pt>
                <c:pt idx="1340">
                  <c:v>12.3141</c:v>
                </c:pt>
                <c:pt idx="1341">
                  <c:v>12.0373</c:v>
                </c:pt>
                <c:pt idx="1342">
                  <c:v>12.4129</c:v>
                </c:pt>
                <c:pt idx="1343">
                  <c:v>12.462300000000001</c:v>
                </c:pt>
                <c:pt idx="1344">
                  <c:v>12.6204</c:v>
                </c:pt>
                <c:pt idx="1345">
                  <c:v>12.521599999999999</c:v>
                </c:pt>
                <c:pt idx="1346">
                  <c:v>12.442500000000001</c:v>
                </c:pt>
                <c:pt idx="1347">
                  <c:v>12.5809</c:v>
                </c:pt>
                <c:pt idx="1348">
                  <c:v>12.2844</c:v>
                </c:pt>
                <c:pt idx="1349">
                  <c:v>12.6698</c:v>
                </c:pt>
                <c:pt idx="1350">
                  <c:v>12.7094</c:v>
                </c:pt>
                <c:pt idx="1351">
                  <c:v>12.6402</c:v>
                </c:pt>
                <c:pt idx="1352">
                  <c:v>12.8873</c:v>
                </c:pt>
                <c:pt idx="1353">
                  <c:v>12.6105</c:v>
                </c:pt>
                <c:pt idx="1354">
                  <c:v>12.175700000000001</c:v>
                </c:pt>
                <c:pt idx="1355">
                  <c:v>12.3141</c:v>
                </c:pt>
                <c:pt idx="1356">
                  <c:v>12.185600000000001</c:v>
                </c:pt>
                <c:pt idx="1357">
                  <c:v>11.829800000000001</c:v>
                </c:pt>
                <c:pt idx="1358">
                  <c:v>12.195499999999999</c:v>
                </c:pt>
                <c:pt idx="1359">
                  <c:v>12.205299999999999</c:v>
                </c:pt>
                <c:pt idx="1360">
                  <c:v>11.898999999999999</c:v>
                </c:pt>
                <c:pt idx="1361">
                  <c:v>12.185600000000001</c:v>
                </c:pt>
                <c:pt idx="1362">
                  <c:v>13.124499999999999</c:v>
                </c:pt>
                <c:pt idx="1363">
                  <c:v>13.648199999999999</c:v>
                </c:pt>
                <c:pt idx="1364">
                  <c:v>12.9663</c:v>
                </c:pt>
                <c:pt idx="1365">
                  <c:v>13.312200000000001</c:v>
                </c:pt>
                <c:pt idx="1366">
                  <c:v>13.411099999999999</c:v>
                </c:pt>
                <c:pt idx="1367">
                  <c:v>13.4209</c:v>
                </c:pt>
                <c:pt idx="1368">
                  <c:v>13.092599999999999</c:v>
                </c:pt>
                <c:pt idx="1369">
                  <c:v>13.470700000000001</c:v>
                </c:pt>
                <c:pt idx="1370">
                  <c:v>13.7294</c:v>
                </c:pt>
                <c:pt idx="1371">
                  <c:v>13.649800000000001</c:v>
                </c:pt>
                <c:pt idx="1372">
                  <c:v>13.5702</c:v>
                </c:pt>
                <c:pt idx="1373">
                  <c:v>13.7393</c:v>
                </c:pt>
                <c:pt idx="1374">
                  <c:v>13.6</c:v>
                </c:pt>
                <c:pt idx="1375">
                  <c:v>13.838800000000001</c:v>
                </c:pt>
                <c:pt idx="1376">
                  <c:v>14.236700000000001</c:v>
                </c:pt>
                <c:pt idx="1377">
                  <c:v>14.6347</c:v>
                </c:pt>
                <c:pt idx="1378">
                  <c:v>14.057700000000001</c:v>
                </c:pt>
                <c:pt idx="1379">
                  <c:v>13.997999999999999</c:v>
                </c:pt>
                <c:pt idx="1380">
                  <c:v>13.7294</c:v>
                </c:pt>
                <c:pt idx="1381">
                  <c:v>13.430899999999999</c:v>
                </c:pt>
                <c:pt idx="1382">
                  <c:v>12.7743</c:v>
                </c:pt>
                <c:pt idx="1383">
                  <c:v>12.7643</c:v>
                </c:pt>
                <c:pt idx="1384">
                  <c:v>12.933400000000001</c:v>
                </c:pt>
                <c:pt idx="1385">
                  <c:v>12.883699999999999</c:v>
                </c:pt>
                <c:pt idx="1386">
                  <c:v>13.3811</c:v>
                </c:pt>
                <c:pt idx="1387">
                  <c:v>12.913500000000001</c:v>
                </c:pt>
                <c:pt idx="1388">
                  <c:v>12.674799999999999</c:v>
                </c:pt>
                <c:pt idx="1389">
                  <c:v>13.3513</c:v>
                </c:pt>
                <c:pt idx="1390">
                  <c:v>13.679600000000001</c:v>
                </c:pt>
                <c:pt idx="1391">
                  <c:v>13.261799999999999</c:v>
                </c:pt>
                <c:pt idx="1392">
                  <c:v>14.1472</c:v>
                </c:pt>
                <c:pt idx="1393">
                  <c:v>16.067299999999999</c:v>
                </c:pt>
                <c:pt idx="1394">
                  <c:v>15.947900000000001</c:v>
                </c:pt>
                <c:pt idx="1395">
                  <c:v>16.296099999999999</c:v>
                </c:pt>
                <c:pt idx="1396">
                  <c:v>16.1967</c:v>
                </c:pt>
                <c:pt idx="1397">
                  <c:v>16.186699999999998</c:v>
                </c:pt>
                <c:pt idx="1398">
                  <c:v>15.888199999999999</c:v>
                </c:pt>
                <c:pt idx="1399">
                  <c:v>15.9877</c:v>
                </c:pt>
                <c:pt idx="1400">
                  <c:v>16.306100000000001</c:v>
                </c:pt>
                <c:pt idx="1401">
                  <c:v>16.2563</c:v>
                </c:pt>
                <c:pt idx="1402">
                  <c:v>16.495100000000001</c:v>
                </c:pt>
                <c:pt idx="1403">
                  <c:v>16.873200000000001</c:v>
                </c:pt>
                <c:pt idx="1404">
                  <c:v>16.455300000000001</c:v>
                </c:pt>
                <c:pt idx="1405">
                  <c:v>15.9778</c:v>
                </c:pt>
                <c:pt idx="1406">
                  <c:v>15.9877</c:v>
                </c:pt>
                <c:pt idx="1407">
                  <c:v>16.355799999999999</c:v>
                </c:pt>
                <c:pt idx="1408">
                  <c:v>17.509899999999998</c:v>
                </c:pt>
                <c:pt idx="1409">
                  <c:v>17.698899999999998</c:v>
                </c:pt>
                <c:pt idx="1410">
                  <c:v>17.3109</c:v>
                </c:pt>
                <c:pt idx="1411">
                  <c:v>16.505099999999999</c:v>
                </c:pt>
                <c:pt idx="1412">
                  <c:v>17.7089</c:v>
                </c:pt>
                <c:pt idx="1413">
                  <c:v>16.7438</c:v>
                </c:pt>
                <c:pt idx="1414">
                  <c:v>17.281099999999999</c:v>
                </c:pt>
                <c:pt idx="1415">
                  <c:v>16.793600000000001</c:v>
                </c:pt>
                <c:pt idx="1416">
                  <c:v>16.8931</c:v>
                </c:pt>
                <c:pt idx="1417">
                  <c:v>16.624500000000001</c:v>
                </c:pt>
                <c:pt idx="1418">
                  <c:v>16.942799999999998</c:v>
                </c:pt>
                <c:pt idx="1419">
                  <c:v>16.515000000000001</c:v>
                </c:pt>
                <c:pt idx="1420">
                  <c:v>16.992599999999999</c:v>
                </c:pt>
                <c:pt idx="1421">
                  <c:v>17.609400000000001</c:v>
                </c:pt>
                <c:pt idx="1422">
                  <c:v>17.698899999999998</c:v>
                </c:pt>
                <c:pt idx="1423">
                  <c:v>18.156600000000001</c:v>
                </c:pt>
                <c:pt idx="1424">
                  <c:v>18.335599999999999</c:v>
                </c:pt>
                <c:pt idx="1425">
                  <c:v>18.116800000000001</c:v>
                </c:pt>
                <c:pt idx="1426">
                  <c:v>18.733599999999999</c:v>
                </c:pt>
                <c:pt idx="1427">
                  <c:v>17.9178</c:v>
                </c:pt>
                <c:pt idx="1428">
                  <c:v>17.748699999999999</c:v>
                </c:pt>
                <c:pt idx="1429">
                  <c:v>17.589500000000001</c:v>
                </c:pt>
                <c:pt idx="1430">
                  <c:v>17.489999999999998</c:v>
                </c:pt>
                <c:pt idx="1431">
                  <c:v>17.62</c:v>
                </c:pt>
                <c:pt idx="1432">
                  <c:v>17.54</c:v>
                </c:pt>
                <c:pt idx="1433">
                  <c:v>17.239999999999998</c:v>
                </c:pt>
                <c:pt idx="1434">
                  <c:v>18.7</c:v>
                </c:pt>
                <c:pt idx="1435">
                  <c:v>18.2</c:v>
                </c:pt>
                <c:pt idx="1436">
                  <c:v>18.399999999999999</c:v>
                </c:pt>
                <c:pt idx="1437">
                  <c:v>19.11</c:v>
                </c:pt>
                <c:pt idx="1438">
                  <c:v>18.649999999999999</c:v>
                </c:pt>
                <c:pt idx="1439">
                  <c:v>18.649999999999999</c:v>
                </c:pt>
                <c:pt idx="1440">
                  <c:v>18.350000000000001</c:v>
                </c:pt>
                <c:pt idx="1441">
                  <c:v>18.75</c:v>
                </c:pt>
                <c:pt idx="1442">
                  <c:v>18.399999999999999</c:v>
                </c:pt>
                <c:pt idx="1443">
                  <c:v>19.25</c:v>
                </c:pt>
                <c:pt idx="1444">
                  <c:v>19.57</c:v>
                </c:pt>
                <c:pt idx="1445">
                  <c:v>19.95</c:v>
                </c:pt>
                <c:pt idx="1446">
                  <c:v>19.93</c:v>
                </c:pt>
                <c:pt idx="1447">
                  <c:v>19.489999999999998</c:v>
                </c:pt>
                <c:pt idx="1448">
                  <c:v>19.53</c:v>
                </c:pt>
                <c:pt idx="1449">
                  <c:v>21.31</c:v>
                </c:pt>
                <c:pt idx="1450">
                  <c:v>19.84</c:v>
                </c:pt>
                <c:pt idx="1451">
                  <c:v>19.899999999999999</c:v>
                </c:pt>
                <c:pt idx="1452">
                  <c:v>19.98</c:v>
                </c:pt>
                <c:pt idx="1453">
                  <c:v>20.25</c:v>
                </c:pt>
                <c:pt idx="1454">
                  <c:v>20.329999999999998</c:v>
                </c:pt>
                <c:pt idx="1455">
                  <c:v>19.36</c:v>
                </c:pt>
                <c:pt idx="1456">
                  <c:v>19.489999999999998</c:v>
                </c:pt>
                <c:pt idx="1457">
                  <c:v>19.55</c:v>
                </c:pt>
                <c:pt idx="1458">
                  <c:v>19.79</c:v>
                </c:pt>
                <c:pt idx="1459">
                  <c:v>19.600000000000001</c:v>
                </c:pt>
                <c:pt idx="1460">
                  <c:v>18.18</c:v>
                </c:pt>
                <c:pt idx="1461">
                  <c:v>17.78</c:v>
                </c:pt>
                <c:pt idx="1462">
                  <c:v>17.2</c:v>
                </c:pt>
                <c:pt idx="1463">
                  <c:v>16.57</c:v>
                </c:pt>
                <c:pt idx="1464">
                  <c:v>16.73</c:v>
                </c:pt>
                <c:pt idx="1465">
                  <c:v>17.03</c:v>
                </c:pt>
                <c:pt idx="1466">
                  <c:v>21.63</c:v>
                </c:pt>
                <c:pt idx="1467">
                  <c:v>22.26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7E-4DAB-9A7A-D2EF2EE7BC99}"/>
            </c:ext>
          </c:extLst>
        </c:ser>
        <c:ser>
          <c:idx val="2"/>
          <c:order val="2"/>
          <c:tx>
            <c:strRef>
              <c:f>'Simple Moving Average '!$H$1</c:f>
              <c:strCache>
                <c:ptCount val="1"/>
                <c:pt idx="0">
                  <c:v>3-MA</c:v>
                </c:pt>
              </c:strCache>
            </c:strRef>
          </c:tx>
          <c:spPr>
            <a:ln w="34925" cap="rnd">
              <a:solidFill>
                <a:schemeClr val="accent6">
                  <a:shade val="8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'Simple Moving Average '!$A$2:$A$1470</c:f>
              <c:numCache>
                <c:formatCode>m/d/yyyy</c:formatCode>
                <c:ptCount val="1469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43487</c:v>
                </c:pt>
                <c:pt idx="14">
                  <c:v>43488</c:v>
                </c:pt>
                <c:pt idx="15">
                  <c:v>43489</c:v>
                </c:pt>
                <c:pt idx="16">
                  <c:v>43490</c:v>
                </c:pt>
                <c:pt idx="17">
                  <c:v>43493</c:v>
                </c:pt>
                <c:pt idx="18">
                  <c:v>43494</c:v>
                </c:pt>
                <c:pt idx="19">
                  <c:v>43495</c:v>
                </c:pt>
                <c:pt idx="20">
                  <c:v>43496</c:v>
                </c:pt>
                <c:pt idx="21">
                  <c:v>43497</c:v>
                </c:pt>
                <c:pt idx="22">
                  <c:v>43500</c:v>
                </c:pt>
                <c:pt idx="23">
                  <c:v>43501</c:v>
                </c:pt>
                <c:pt idx="24">
                  <c:v>43502</c:v>
                </c:pt>
                <c:pt idx="25">
                  <c:v>43503</c:v>
                </c:pt>
                <c:pt idx="26">
                  <c:v>43504</c:v>
                </c:pt>
                <c:pt idx="27">
                  <c:v>43507</c:v>
                </c:pt>
                <c:pt idx="28">
                  <c:v>43508</c:v>
                </c:pt>
                <c:pt idx="29">
                  <c:v>43509</c:v>
                </c:pt>
                <c:pt idx="30">
                  <c:v>43510</c:v>
                </c:pt>
                <c:pt idx="31">
                  <c:v>43511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43521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43528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43535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43546</c:v>
                </c:pt>
                <c:pt idx="56">
                  <c:v>43549</c:v>
                </c:pt>
                <c:pt idx="57">
                  <c:v>43550</c:v>
                </c:pt>
                <c:pt idx="58">
                  <c:v>43551</c:v>
                </c:pt>
                <c:pt idx="59">
                  <c:v>43552</c:v>
                </c:pt>
                <c:pt idx="60">
                  <c:v>43553</c:v>
                </c:pt>
                <c:pt idx="61">
                  <c:v>43556</c:v>
                </c:pt>
                <c:pt idx="62">
                  <c:v>43557</c:v>
                </c:pt>
                <c:pt idx="63">
                  <c:v>43558</c:v>
                </c:pt>
                <c:pt idx="64">
                  <c:v>43559</c:v>
                </c:pt>
                <c:pt idx="65">
                  <c:v>43560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43570</c:v>
                </c:pt>
                <c:pt idx="72">
                  <c:v>43571</c:v>
                </c:pt>
                <c:pt idx="73">
                  <c:v>43572</c:v>
                </c:pt>
                <c:pt idx="74">
                  <c:v>43573</c:v>
                </c:pt>
                <c:pt idx="75">
                  <c:v>43577</c:v>
                </c:pt>
                <c:pt idx="76">
                  <c:v>43578</c:v>
                </c:pt>
                <c:pt idx="77">
                  <c:v>43579</c:v>
                </c:pt>
                <c:pt idx="78">
                  <c:v>43580</c:v>
                </c:pt>
                <c:pt idx="79">
                  <c:v>43581</c:v>
                </c:pt>
                <c:pt idx="80">
                  <c:v>43584</c:v>
                </c:pt>
                <c:pt idx="81">
                  <c:v>43585</c:v>
                </c:pt>
                <c:pt idx="82">
                  <c:v>43586</c:v>
                </c:pt>
                <c:pt idx="83">
                  <c:v>43587</c:v>
                </c:pt>
                <c:pt idx="84">
                  <c:v>43588</c:v>
                </c:pt>
                <c:pt idx="85">
                  <c:v>43591</c:v>
                </c:pt>
                <c:pt idx="86">
                  <c:v>43592</c:v>
                </c:pt>
                <c:pt idx="87">
                  <c:v>43593</c:v>
                </c:pt>
                <c:pt idx="88">
                  <c:v>43594</c:v>
                </c:pt>
                <c:pt idx="89">
                  <c:v>43595</c:v>
                </c:pt>
                <c:pt idx="90">
                  <c:v>43598</c:v>
                </c:pt>
                <c:pt idx="91">
                  <c:v>43599</c:v>
                </c:pt>
                <c:pt idx="92">
                  <c:v>43600</c:v>
                </c:pt>
                <c:pt idx="93">
                  <c:v>43601</c:v>
                </c:pt>
                <c:pt idx="94">
                  <c:v>43602</c:v>
                </c:pt>
                <c:pt idx="95">
                  <c:v>43605</c:v>
                </c:pt>
                <c:pt idx="96">
                  <c:v>43606</c:v>
                </c:pt>
                <c:pt idx="97">
                  <c:v>43607</c:v>
                </c:pt>
                <c:pt idx="98">
                  <c:v>43608</c:v>
                </c:pt>
                <c:pt idx="99">
                  <c:v>43609</c:v>
                </c:pt>
                <c:pt idx="100">
                  <c:v>43613</c:v>
                </c:pt>
                <c:pt idx="101">
                  <c:v>43614</c:v>
                </c:pt>
                <c:pt idx="102">
                  <c:v>43615</c:v>
                </c:pt>
                <c:pt idx="103">
                  <c:v>43616</c:v>
                </c:pt>
                <c:pt idx="104">
                  <c:v>43619</c:v>
                </c:pt>
                <c:pt idx="105">
                  <c:v>43620</c:v>
                </c:pt>
                <c:pt idx="106">
                  <c:v>43621</c:v>
                </c:pt>
                <c:pt idx="107">
                  <c:v>43622</c:v>
                </c:pt>
                <c:pt idx="108">
                  <c:v>43623</c:v>
                </c:pt>
                <c:pt idx="109">
                  <c:v>43626</c:v>
                </c:pt>
                <c:pt idx="110">
                  <c:v>43627</c:v>
                </c:pt>
                <c:pt idx="111">
                  <c:v>43628</c:v>
                </c:pt>
                <c:pt idx="112">
                  <c:v>43629</c:v>
                </c:pt>
                <c:pt idx="113">
                  <c:v>43630</c:v>
                </c:pt>
                <c:pt idx="114">
                  <c:v>43633</c:v>
                </c:pt>
                <c:pt idx="115">
                  <c:v>43634</c:v>
                </c:pt>
                <c:pt idx="116">
                  <c:v>43635</c:v>
                </c:pt>
                <c:pt idx="117">
                  <c:v>43636</c:v>
                </c:pt>
                <c:pt idx="118">
                  <c:v>43637</c:v>
                </c:pt>
                <c:pt idx="119">
                  <c:v>43640</c:v>
                </c:pt>
                <c:pt idx="120">
                  <c:v>43641</c:v>
                </c:pt>
                <c:pt idx="121">
                  <c:v>43642</c:v>
                </c:pt>
                <c:pt idx="122">
                  <c:v>43643</c:v>
                </c:pt>
                <c:pt idx="123">
                  <c:v>43644</c:v>
                </c:pt>
                <c:pt idx="124">
                  <c:v>43647</c:v>
                </c:pt>
                <c:pt idx="125">
                  <c:v>43648</c:v>
                </c:pt>
                <c:pt idx="126">
                  <c:v>43649</c:v>
                </c:pt>
                <c:pt idx="127">
                  <c:v>43651</c:v>
                </c:pt>
                <c:pt idx="128">
                  <c:v>43654</c:v>
                </c:pt>
                <c:pt idx="129">
                  <c:v>43655</c:v>
                </c:pt>
                <c:pt idx="130">
                  <c:v>43656</c:v>
                </c:pt>
                <c:pt idx="131">
                  <c:v>43657</c:v>
                </c:pt>
                <c:pt idx="132">
                  <c:v>43658</c:v>
                </c:pt>
                <c:pt idx="133">
                  <c:v>43661</c:v>
                </c:pt>
                <c:pt idx="134">
                  <c:v>43662</c:v>
                </c:pt>
                <c:pt idx="135">
                  <c:v>43663</c:v>
                </c:pt>
                <c:pt idx="136">
                  <c:v>43664</c:v>
                </c:pt>
                <c:pt idx="137">
                  <c:v>43665</c:v>
                </c:pt>
                <c:pt idx="138">
                  <c:v>43668</c:v>
                </c:pt>
                <c:pt idx="139">
                  <c:v>43669</c:v>
                </c:pt>
                <c:pt idx="140">
                  <c:v>43670</c:v>
                </c:pt>
                <c:pt idx="141">
                  <c:v>43671</c:v>
                </c:pt>
                <c:pt idx="142">
                  <c:v>43672</c:v>
                </c:pt>
                <c:pt idx="143">
                  <c:v>43675</c:v>
                </c:pt>
                <c:pt idx="144">
                  <c:v>43676</c:v>
                </c:pt>
                <c:pt idx="145">
                  <c:v>43677</c:v>
                </c:pt>
                <c:pt idx="146">
                  <c:v>43678</c:v>
                </c:pt>
                <c:pt idx="147">
                  <c:v>43679</c:v>
                </c:pt>
                <c:pt idx="148">
                  <c:v>43682</c:v>
                </c:pt>
                <c:pt idx="149">
                  <c:v>43683</c:v>
                </c:pt>
                <c:pt idx="150">
                  <c:v>43684</c:v>
                </c:pt>
                <c:pt idx="151">
                  <c:v>43685</c:v>
                </c:pt>
                <c:pt idx="152">
                  <c:v>43686</c:v>
                </c:pt>
                <c:pt idx="153">
                  <c:v>43689</c:v>
                </c:pt>
                <c:pt idx="154">
                  <c:v>43690</c:v>
                </c:pt>
                <c:pt idx="155">
                  <c:v>43691</c:v>
                </c:pt>
                <c:pt idx="156">
                  <c:v>43692</c:v>
                </c:pt>
                <c:pt idx="157">
                  <c:v>43693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43703</c:v>
                </c:pt>
                <c:pt idx="164">
                  <c:v>43704</c:v>
                </c:pt>
                <c:pt idx="165">
                  <c:v>43705</c:v>
                </c:pt>
                <c:pt idx="166">
                  <c:v>43706</c:v>
                </c:pt>
                <c:pt idx="167">
                  <c:v>43707</c:v>
                </c:pt>
                <c:pt idx="168">
                  <c:v>43711</c:v>
                </c:pt>
                <c:pt idx="169">
                  <c:v>43712</c:v>
                </c:pt>
                <c:pt idx="170">
                  <c:v>43713</c:v>
                </c:pt>
                <c:pt idx="171">
                  <c:v>43714</c:v>
                </c:pt>
                <c:pt idx="172">
                  <c:v>43717</c:v>
                </c:pt>
                <c:pt idx="173">
                  <c:v>43718</c:v>
                </c:pt>
                <c:pt idx="174">
                  <c:v>43719</c:v>
                </c:pt>
                <c:pt idx="175">
                  <c:v>43720</c:v>
                </c:pt>
                <c:pt idx="176">
                  <c:v>43721</c:v>
                </c:pt>
                <c:pt idx="177">
                  <c:v>43724</c:v>
                </c:pt>
                <c:pt idx="178">
                  <c:v>43725</c:v>
                </c:pt>
                <c:pt idx="179">
                  <c:v>43726</c:v>
                </c:pt>
                <c:pt idx="180">
                  <c:v>43727</c:v>
                </c:pt>
                <c:pt idx="181">
                  <c:v>43728</c:v>
                </c:pt>
                <c:pt idx="182">
                  <c:v>43731</c:v>
                </c:pt>
                <c:pt idx="183">
                  <c:v>43732</c:v>
                </c:pt>
                <c:pt idx="184">
                  <c:v>43733</c:v>
                </c:pt>
                <c:pt idx="185">
                  <c:v>43734</c:v>
                </c:pt>
                <c:pt idx="186">
                  <c:v>43735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43745</c:v>
                </c:pt>
                <c:pt idx="193">
                  <c:v>43746</c:v>
                </c:pt>
                <c:pt idx="194">
                  <c:v>43747</c:v>
                </c:pt>
                <c:pt idx="195">
                  <c:v>43748</c:v>
                </c:pt>
                <c:pt idx="196">
                  <c:v>43749</c:v>
                </c:pt>
                <c:pt idx="197">
                  <c:v>43752</c:v>
                </c:pt>
                <c:pt idx="198">
                  <c:v>43753</c:v>
                </c:pt>
                <c:pt idx="199">
                  <c:v>43754</c:v>
                </c:pt>
                <c:pt idx="200">
                  <c:v>43755</c:v>
                </c:pt>
                <c:pt idx="201">
                  <c:v>43756</c:v>
                </c:pt>
                <c:pt idx="202">
                  <c:v>43759</c:v>
                </c:pt>
                <c:pt idx="203">
                  <c:v>43760</c:v>
                </c:pt>
                <c:pt idx="204">
                  <c:v>43761</c:v>
                </c:pt>
                <c:pt idx="205">
                  <c:v>43762</c:v>
                </c:pt>
                <c:pt idx="206">
                  <c:v>43763</c:v>
                </c:pt>
                <c:pt idx="207">
                  <c:v>43766</c:v>
                </c:pt>
                <c:pt idx="208">
                  <c:v>43767</c:v>
                </c:pt>
                <c:pt idx="209">
                  <c:v>43768</c:v>
                </c:pt>
                <c:pt idx="210">
                  <c:v>43769</c:v>
                </c:pt>
                <c:pt idx="211">
                  <c:v>43770</c:v>
                </c:pt>
                <c:pt idx="212">
                  <c:v>43773</c:v>
                </c:pt>
                <c:pt idx="213">
                  <c:v>43774</c:v>
                </c:pt>
                <c:pt idx="214">
                  <c:v>43775</c:v>
                </c:pt>
                <c:pt idx="215">
                  <c:v>43776</c:v>
                </c:pt>
                <c:pt idx="216">
                  <c:v>43777</c:v>
                </c:pt>
                <c:pt idx="217">
                  <c:v>43780</c:v>
                </c:pt>
                <c:pt idx="218">
                  <c:v>43781</c:v>
                </c:pt>
                <c:pt idx="219">
                  <c:v>43782</c:v>
                </c:pt>
                <c:pt idx="220">
                  <c:v>43783</c:v>
                </c:pt>
                <c:pt idx="221">
                  <c:v>43784</c:v>
                </c:pt>
                <c:pt idx="222">
                  <c:v>43787</c:v>
                </c:pt>
                <c:pt idx="223">
                  <c:v>43788</c:v>
                </c:pt>
                <c:pt idx="224">
                  <c:v>43789</c:v>
                </c:pt>
                <c:pt idx="225">
                  <c:v>43790</c:v>
                </c:pt>
                <c:pt idx="226">
                  <c:v>43791</c:v>
                </c:pt>
                <c:pt idx="227">
                  <c:v>43794</c:v>
                </c:pt>
                <c:pt idx="228">
                  <c:v>43795</c:v>
                </c:pt>
                <c:pt idx="229">
                  <c:v>43796</c:v>
                </c:pt>
                <c:pt idx="230">
                  <c:v>43798</c:v>
                </c:pt>
                <c:pt idx="231">
                  <c:v>43801</c:v>
                </c:pt>
                <c:pt idx="232">
                  <c:v>43802</c:v>
                </c:pt>
                <c:pt idx="233">
                  <c:v>43803</c:v>
                </c:pt>
                <c:pt idx="234">
                  <c:v>43804</c:v>
                </c:pt>
                <c:pt idx="235">
                  <c:v>43805</c:v>
                </c:pt>
                <c:pt idx="236">
                  <c:v>43808</c:v>
                </c:pt>
                <c:pt idx="237">
                  <c:v>43809</c:v>
                </c:pt>
                <c:pt idx="238">
                  <c:v>43810</c:v>
                </c:pt>
                <c:pt idx="239">
                  <c:v>43811</c:v>
                </c:pt>
                <c:pt idx="240">
                  <c:v>43812</c:v>
                </c:pt>
                <c:pt idx="241">
                  <c:v>43815</c:v>
                </c:pt>
                <c:pt idx="242">
                  <c:v>43816</c:v>
                </c:pt>
                <c:pt idx="243">
                  <c:v>43817</c:v>
                </c:pt>
                <c:pt idx="244">
                  <c:v>43818</c:v>
                </c:pt>
                <c:pt idx="245">
                  <c:v>43819</c:v>
                </c:pt>
                <c:pt idx="246">
                  <c:v>43822</c:v>
                </c:pt>
                <c:pt idx="247">
                  <c:v>43823</c:v>
                </c:pt>
                <c:pt idx="248">
                  <c:v>43825</c:v>
                </c:pt>
                <c:pt idx="249">
                  <c:v>43826</c:v>
                </c:pt>
                <c:pt idx="250">
                  <c:v>43829</c:v>
                </c:pt>
                <c:pt idx="251">
                  <c:v>43830</c:v>
                </c:pt>
                <c:pt idx="252">
                  <c:v>43832</c:v>
                </c:pt>
                <c:pt idx="253">
                  <c:v>43833</c:v>
                </c:pt>
                <c:pt idx="254">
                  <c:v>43836</c:v>
                </c:pt>
                <c:pt idx="255">
                  <c:v>43837</c:v>
                </c:pt>
                <c:pt idx="256">
                  <c:v>43838</c:v>
                </c:pt>
                <c:pt idx="257">
                  <c:v>43839</c:v>
                </c:pt>
                <c:pt idx="258">
                  <c:v>43840</c:v>
                </c:pt>
                <c:pt idx="259">
                  <c:v>43843</c:v>
                </c:pt>
                <c:pt idx="260">
                  <c:v>43844</c:v>
                </c:pt>
                <c:pt idx="261">
                  <c:v>43845</c:v>
                </c:pt>
                <c:pt idx="262">
                  <c:v>43846</c:v>
                </c:pt>
                <c:pt idx="263">
                  <c:v>43847</c:v>
                </c:pt>
                <c:pt idx="264">
                  <c:v>43851</c:v>
                </c:pt>
                <c:pt idx="265">
                  <c:v>43852</c:v>
                </c:pt>
                <c:pt idx="266">
                  <c:v>43853</c:v>
                </c:pt>
                <c:pt idx="267">
                  <c:v>43854</c:v>
                </c:pt>
                <c:pt idx="268">
                  <c:v>43857</c:v>
                </c:pt>
                <c:pt idx="269">
                  <c:v>43858</c:v>
                </c:pt>
                <c:pt idx="270">
                  <c:v>43859</c:v>
                </c:pt>
                <c:pt idx="271">
                  <c:v>43860</c:v>
                </c:pt>
                <c:pt idx="272">
                  <c:v>43861</c:v>
                </c:pt>
                <c:pt idx="273">
                  <c:v>43864</c:v>
                </c:pt>
                <c:pt idx="274">
                  <c:v>43865</c:v>
                </c:pt>
                <c:pt idx="275">
                  <c:v>43866</c:v>
                </c:pt>
                <c:pt idx="276">
                  <c:v>43867</c:v>
                </c:pt>
                <c:pt idx="277">
                  <c:v>43868</c:v>
                </c:pt>
                <c:pt idx="278">
                  <c:v>43871</c:v>
                </c:pt>
                <c:pt idx="279">
                  <c:v>43872</c:v>
                </c:pt>
                <c:pt idx="280">
                  <c:v>43873</c:v>
                </c:pt>
                <c:pt idx="281">
                  <c:v>43874</c:v>
                </c:pt>
                <c:pt idx="282">
                  <c:v>43875</c:v>
                </c:pt>
                <c:pt idx="283">
                  <c:v>43879</c:v>
                </c:pt>
                <c:pt idx="284">
                  <c:v>43880</c:v>
                </c:pt>
                <c:pt idx="285">
                  <c:v>43881</c:v>
                </c:pt>
                <c:pt idx="286">
                  <c:v>43882</c:v>
                </c:pt>
                <c:pt idx="287">
                  <c:v>43885</c:v>
                </c:pt>
                <c:pt idx="288">
                  <c:v>43886</c:v>
                </c:pt>
                <c:pt idx="289">
                  <c:v>43887</c:v>
                </c:pt>
                <c:pt idx="290">
                  <c:v>43888</c:v>
                </c:pt>
                <c:pt idx="291">
                  <c:v>43889</c:v>
                </c:pt>
                <c:pt idx="292">
                  <c:v>43892</c:v>
                </c:pt>
                <c:pt idx="293">
                  <c:v>43893</c:v>
                </c:pt>
                <c:pt idx="294">
                  <c:v>43894</c:v>
                </c:pt>
                <c:pt idx="295">
                  <c:v>43895</c:v>
                </c:pt>
                <c:pt idx="296">
                  <c:v>43896</c:v>
                </c:pt>
                <c:pt idx="297">
                  <c:v>43899</c:v>
                </c:pt>
                <c:pt idx="298">
                  <c:v>43900</c:v>
                </c:pt>
                <c:pt idx="299">
                  <c:v>43901</c:v>
                </c:pt>
                <c:pt idx="300">
                  <c:v>43902</c:v>
                </c:pt>
                <c:pt idx="301">
                  <c:v>43903</c:v>
                </c:pt>
                <c:pt idx="302">
                  <c:v>43906</c:v>
                </c:pt>
                <c:pt idx="303">
                  <c:v>43907</c:v>
                </c:pt>
                <c:pt idx="304">
                  <c:v>43908</c:v>
                </c:pt>
                <c:pt idx="305">
                  <c:v>43909</c:v>
                </c:pt>
                <c:pt idx="306">
                  <c:v>43910</c:v>
                </c:pt>
                <c:pt idx="307">
                  <c:v>43913</c:v>
                </c:pt>
                <c:pt idx="308">
                  <c:v>43914</c:v>
                </c:pt>
                <c:pt idx="309">
                  <c:v>43915</c:v>
                </c:pt>
                <c:pt idx="310">
                  <c:v>43916</c:v>
                </c:pt>
                <c:pt idx="311">
                  <c:v>43917</c:v>
                </c:pt>
                <c:pt idx="312">
                  <c:v>43920</c:v>
                </c:pt>
                <c:pt idx="313">
                  <c:v>43921</c:v>
                </c:pt>
                <c:pt idx="314">
                  <c:v>43922</c:v>
                </c:pt>
                <c:pt idx="315">
                  <c:v>43923</c:v>
                </c:pt>
                <c:pt idx="316">
                  <c:v>43924</c:v>
                </c:pt>
                <c:pt idx="317">
                  <c:v>43927</c:v>
                </c:pt>
                <c:pt idx="318">
                  <c:v>43928</c:v>
                </c:pt>
                <c:pt idx="319">
                  <c:v>43929</c:v>
                </c:pt>
                <c:pt idx="320">
                  <c:v>43930</c:v>
                </c:pt>
                <c:pt idx="321">
                  <c:v>43934</c:v>
                </c:pt>
                <c:pt idx="322">
                  <c:v>43935</c:v>
                </c:pt>
                <c:pt idx="323">
                  <c:v>43936</c:v>
                </c:pt>
                <c:pt idx="324">
                  <c:v>43937</c:v>
                </c:pt>
                <c:pt idx="325">
                  <c:v>43938</c:v>
                </c:pt>
                <c:pt idx="326">
                  <c:v>43941</c:v>
                </c:pt>
                <c:pt idx="327">
                  <c:v>43942</c:v>
                </c:pt>
                <c:pt idx="328">
                  <c:v>43943</c:v>
                </c:pt>
                <c:pt idx="329">
                  <c:v>43944</c:v>
                </c:pt>
                <c:pt idx="330">
                  <c:v>43945</c:v>
                </c:pt>
                <c:pt idx="331">
                  <c:v>43948</c:v>
                </c:pt>
                <c:pt idx="332">
                  <c:v>43949</c:v>
                </c:pt>
                <c:pt idx="333">
                  <c:v>43950</c:v>
                </c:pt>
                <c:pt idx="334">
                  <c:v>43951</c:v>
                </c:pt>
                <c:pt idx="335">
                  <c:v>43952</c:v>
                </c:pt>
                <c:pt idx="336">
                  <c:v>43955</c:v>
                </c:pt>
                <c:pt idx="337">
                  <c:v>43956</c:v>
                </c:pt>
                <c:pt idx="338">
                  <c:v>43957</c:v>
                </c:pt>
                <c:pt idx="339">
                  <c:v>43958</c:v>
                </c:pt>
                <c:pt idx="340">
                  <c:v>43959</c:v>
                </c:pt>
                <c:pt idx="341">
                  <c:v>43962</c:v>
                </c:pt>
                <c:pt idx="342">
                  <c:v>43963</c:v>
                </c:pt>
                <c:pt idx="343">
                  <c:v>43964</c:v>
                </c:pt>
                <c:pt idx="344">
                  <c:v>43965</c:v>
                </c:pt>
                <c:pt idx="345">
                  <c:v>43966</c:v>
                </c:pt>
                <c:pt idx="346">
                  <c:v>43969</c:v>
                </c:pt>
                <c:pt idx="347">
                  <c:v>43970</c:v>
                </c:pt>
                <c:pt idx="348">
                  <c:v>43971</c:v>
                </c:pt>
                <c:pt idx="349">
                  <c:v>43972</c:v>
                </c:pt>
                <c:pt idx="350">
                  <c:v>43973</c:v>
                </c:pt>
                <c:pt idx="351">
                  <c:v>43977</c:v>
                </c:pt>
                <c:pt idx="352">
                  <c:v>43978</c:v>
                </c:pt>
                <c:pt idx="353">
                  <c:v>43979</c:v>
                </c:pt>
                <c:pt idx="354">
                  <c:v>43980</c:v>
                </c:pt>
                <c:pt idx="355">
                  <c:v>43983</c:v>
                </c:pt>
                <c:pt idx="356">
                  <c:v>43984</c:v>
                </c:pt>
                <c:pt idx="357">
                  <c:v>43985</c:v>
                </c:pt>
                <c:pt idx="358">
                  <c:v>43986</c:v>
                </c:pt>
                <c:pt idx="359">
                  <c:v>43987</c:v>
                </c:pt>
                <c:pt idx="360">
                  <c:v>43990</c:v>
                </c:pt>
                <c:pt idx="361">
                  <c:v>43991</c:v>
                </c:pt>
                <c:pt idx="362">
                  <c:v>43992</c:v>
                </c:pt>
                <c:pt idx="363">
                  <c:v>43993</c:v>
                </c:pt>
                <c:pt idx="364">
                  <c:v>43994</c:v>
                </c:pt>
                <c:pt idx="365">
                  <c:v>43997</c:v>
                </c:pt>
                <c:pt idx="366">
                  <c:v>43998</c:v>
                </c:pt>
                <c:pt idx="367">
                  <c:v>43999</c:v>
                </c:pt>
                <c:pt idx="368">
                  <c:v>44000</c:v>
                </c:pt>
                <c:pt idx="369">
                  <c:v>44001</c:v>
                </c:pt>
                <c:pt idx="370">
                  <c:v>44004</c:v>
                </c:pt>
                <c:pt idx="371">
                  <c:v>44005</c:v>
                </c:pt>
                <c:pt idx="372">
                  <c:v>44006</c:v>
                </c:pt>
                <c:pt idx="373">
                  <c:v>44007</c:v>
                </c:pt>
                <c:pt idx="374">
                  <c:v>44008</c:v>
                </c:pt>
                <c:pt idx="375">
                  <c:v>44011</c:v>
                </c:pt>
                <c:pt idx="376">
                  <c:v>44012</c:v>
                </c:pt>
                <c:pt idx="377">
                  <c:v>44013</c:v>
                </c:pt>
                <c:pt idx="378">
                  <c:v>44014</c:v>
                </c:pt>
                <c:pt idx="379">
                  <c:v>44018</c:v>
                </c:pt>
                <c:pt idx="380">
                  <c:v>44019</c:v>
                </c:pt>
                <c:pt idx="381">
                  <c:v>44020</c:v>
                </c:pt>
                <c:pt idx="382">
                  <c:v>44021</c:v>
                </c:pt>
                <c:pt idx="383">
                  <c:v>44022</c:v>
                </c:pt>
                <c:pt idx="384">
                  <c:v>44025</c:v>
                </c:pt>
                <c:pt idx="385">
                  <c:v>44026</c:v>
                </c:pt>
                <c:pt idx="386">
                  <c:v>44027</c:v>
                </c:pt>
                <c:pt idx="387">
                  <c:v>44028</c:v>
                </c:pt>
                <c:pt idx="388">
                  <c:v>44029</c:v>
                </c:pt>
                <c:pt idx="389">
                  <c:v>44032</c:v>
                </c:pt>
                <c:pt idx="390">
                  <c:v>44033</c:v>
                </c:pt>
                <c:pt idx="391">
                  <c:v>44034</c:v>
                </c:pt>
                <c:pt idx="392">
                  <c:v>44035</c:v>
                </c:pt>
                <c:pt idx="393">
                  <c:v>44036</c:v>
                </c:pt>
                <c:pt idx="394">
                  <c:v>44039</c:v>
                </c:pt>
                <c:pt idx="395">
                  <c:v>44040</c:v>
                </c:pt>
                <c:pt idx="396">
                  <c:v>44041</c:v>
                </c:pt>
                <c:pt idx="397">
                  <c:v>44042</c:v>
                </c:pt>
                <c:pt idx="398">
                  <c:v>44043</c:v>
                </c:pt>
                <c:pt idx="399">
                  <c:v>44046</c:v>
                </c:pt>
                <c:pt idx="400">
                  <c:v>44047</c:v>
                </c:pt>
                <c:pt idx="401">
                  <c:v>44048</c:v>
                </c:pt>
                <c:pt idx="402">
                  <c:v>44049</c:v>
                </c:pt>
                <c:pt idx="403">
                  <c:v>44050</c:v>
                </c:pt>
                <c:pt idx="404">
                  <c:v>44053</c:v>
                </c:pt>
                <c:pt idx="405">
                  <c:v>44054</c:v>
                </c:pt>
                <c:pt idx="406">
                  <c:v>44055</c:v>
                </c:pt>
                <c:pt idx="407">
                  <c:v>44056</c:v>
                </c:pt>
                <c:pt idx="408">
                  <c:v>44057</c:v>
                </c:pt>
                <c:pt idx="409">
                  <c:v>44060</c:v>
                </c:pt>
                <c:pt idx="410">
                  <c:v>44061</c:v>
                </c:pt>
                <c:pt idx="411">
                  <c:v>44062</c:v>
                </c:pt>
                <c:pt idx="412">
                  <c:v>44063</c:v>
                </c:pt>
                <c:pt idx="413">
                  <c:v>44064</c:v>
                </c:pt>
                <c:pt idx="414">
                  <c:v>44067</c:v>
                </c:pt>
                <c:pt idx="415">
                  <c:v>44068</c:v>
                </c:pt>
                <c:pt idx="416">
                  <c:v>44069</c:v>
                </c:pt>
                <c:pt idx="417">
                  <c:v>44070</c:v>
                </c:pt>
                <c:pt idx="418">
                  <c:v>44071</c:v>
                </c:pt>
                <c:pt idx="419">
                  <c:v>44074</c:v>
                </c:pt>
                <c:pt idx="420">
                  <c:v>44075</c:v>
                </c:pt>
                <c:pt idx="421">
                  <c:v>44076</c:v>
                </c:pt>
                <c:pt idx="422">
                  <c:v>44077</c:v>
                </c:pt>
                <c:pt idx="423">
                  <c:v>44078</c:v>
                </c:pt>
                <c:pt idx="424">
                  <c:v>44082</c:v>
                </c:pt>
                <c:pt idx="425">
                  <c:v>44083</c:v>
                </c:pt>
                <c:pt idx="426">
                  <c:v>44084</c:v>
                </c:pt>
                <c:pt idx="427">
                  <c:v>44085</c:v>
                </c:pt>
                <c:pt idx="428">
                  <c:v>44088</c:v>
                </c:pt>
                <c:pt idx="429">
                  <c:v>44089</c:v>
                </c:pt>
                <c:pt idx="430">
                  <c:v>44090</c:v>
                </c:pt>
                <c:pt idx="431">
                  <c:v>44091</c:v>
                </c:pt>
                <c:pt idx="432">
                  <c:v>44092</c:v>
                </c:pt>
                <c:pt idx="433">
                  <c:v>44095</c:v>
                </c:pt>
                <c:pt idx="434">
                  <c:v>44096</c:v>
                </c:pt>
                <c:pt idx="435">
                  <c:v>44097</c:v>
                </c:pt>
                <c:pt idx="436">
                  <c:v>44098</c:v>
                </c:pt>
                <c:pt idx="437">
                  <c:v>44099</c:v>
                </c:pt>
                <c:pt idx="438">
                  <c:v>44102</c:v>
                </c:pt>
                <c:pt idx="439">
                  <c:v>44103</c:v>
                </c:pt>
                <c:pt idx="440">
                  <c:v>44104</c:v>
                </c:pt>
                <c:pt idx="441">
                  <c:v>44105</c:v>
                </c:pt>
                <c:pt idx="442">
                  <c:v>44106</c:v>
                </c:pt>
                <c:pt idx="443">
                  <c:v>44109</c:v>
                </c:pt>
                <c:pt idx="444">
                  <c:v>44110</c:v>
                </c:pt>
                <c:pt idx="445">
                  <c:v>44111</c:v>
                </c:pt>
                <c:pt idx="446">
                  <c:v>44112</c:v>
                </c:pt>
                <c:pt idx="447">
                  <c:v>44113</c:v>
                </c:pt>
                <c:pt idx="448">
                  <c:v>44116</c:v>
                </c:pt>
                <c:pt idx="449">
                  <c:v>44117</c:v>
                </c:pt>
                <c:pt idx="450">
                  <c:v>44118</c:v>
                </c:pt>
                <c:pt idx="451">
                  <c:v>44119</c:v>
                </c:pt>
                <c:pt idx="452">
                  <c:v>44120</c:v>
                </c:pt>
                <c:pt idx="453">
                  <c:v>44123</c:v>
                </c:pt>
                <c:pt idx="454">
                  <c:v>44124</c:v>
                </c:pt>
                <c:pt idx="455">
                  <c:v>44125</c:v>
                </c:pt>
                <c:pt idx="456">
                  <c:v>44126</c:v>
                </c:pt>
                <c:pt idx="457">
                  <c:v>44127</c:v>
                </c:pt>
                <c:pt idx="458">
                  <c:v>44130</c:v>
                </c:pt>
                <c:pt idx="459">
                  <c:v>44131</c:v>
                </c:pt>
                <c:pt idx="460">
                  <c:v>44132</c:v>
                </c:pt>
                <c:pt idx="461">
                  <c:v>44133</c:v>
                </c:pt>
                <c:pt idx="462">
                  <c:v>44134</c:v>
                </c:pt>
                <c:pt idx="463">
                  <c:v>44137</c:v>
                </c:pt>
                <c:pt idx="464">
                  <c:v>44138</c:v>
                </c:pt>
                <c:pt idx="465">
                  <c:v>44139</c:v>
                </c:pt>
                <c:pt idx="466">
                  <c:v>44140</c:v>
                </c:pt>
                <c:pt idx="467">
                  <c:v>44141</c:v>
                </c:pt>
                <c:pt idx="468">
                  <c:v>44144</c:v>
                </c:pt>
                <c:pt idx="469">
                  <c:v>44145</c:v>
                </c:pt>
                <c:pt idx="470">
                  <c:v>44146</c:v>
                </c:pt>
                <c:pt idx="471">
                  <c:v>44147</c:v>
                </c:pt>
                <c:pt idx="472">
                  <c:v>44148</c:v>
                </c:pt>
                <c:pt idx="473">
                  <c:v>44151</c:v>
                </c:pt>
                <c:pt idx="474">
                  <c:v>44152</c:v>
                </c:pt>
                <c:pt idx="475">
                  <c:v>44153</c:v>
                </c:pt>
                <c:pt idx="476">
                  <c:v>44154</c:v>
                </c:pt>
                <c:pt idx="477">
                  <c:v>44155</c:v>
                </c:pt>
                <c:pt idx="478">
                  <c:v>44158</c:v>
                </c:pt>
                <c:pt idx="479">
                  <c:v>44159</c:v>
                </c:pt>
                <c:pt idx="480">
                  <c:v>44160</c:v>
                </c:pt>
                <c:pt idx="481">
                  <c:v>44162</c:v>
                </c:pt>
                <c:pt idx="482">
                  <c:v>44165</c:v>
                </c:pt>
                <c:pt idx="483">
                  <c:v>44166</c:v>
                </c:pt>
                <c:pt idx="484">
                  <c:v>44167</c:v>
                </c:pt>
                <c:pt idx="485">
                  <c:v>44168</c:v>
                </c:pt>
                <c:pt idx="486">
                  <c:v>44169</c:v>
                </c:pt>
                <c:pt idx="487">
                  <c:v>44172</c:v>
                </c:pt>
                <c:pt idx="488">
                  <c:v>44173</c:v>
                </c:pt>
                <c:pt idx="489">
                  <c:v>44174</c:v>
                </c:pt>
                <c:pt idx="490">
                  <c:v>44175</c:v>
                </c:pt>
                <c:pt idx="491">
                  <c:v>44176</c:v>
                </c:pt>
                <c:pt idx="492">
                  <c:v>44179</c:v>
                </c:pt>
                <c:pt idx="493">
                  <c:v>44180</c:v>
                </c:pt>
                <c:pt idx="494">
                  <c:v>44181</c:v>
                </c:pt>
                <c:pt idx="495">
                  <c:v>44182</c:v>
                </c:pt>
                <c:pt idx="496">
                  <c:v>44183</c:v>
                </c:pt>
                <c:pt idx="497">
                  <c:v>44186</c:v>
                </c:pt>
                <c:pt idx="498">
                  <c:v>44187</c:v>
                </c:pt>
                <c:pt idx="499">
                  <c:v>44188</c:v>
                </c:pt>
                <c:pt idx="500">
                  <c:v>44189</c:v>
                </c:pt>
                <c:pt idx="501">
                  <c:v>44193</c:v>
                </c:pt>
                <c:pt idx="502">
                  <c:v>44194</c:v>
                </c:pt>
                <c:pt idx="503">
                  <c:v>44195</c:v>
                </c:pt>
                <c:pt idx="504">
                  <c:v>44196</c:v>
                </c:pt>
                <c:pt idx="505">
                  <c:v>44200</c:v>
                </c:pt>
                <c:pt idx="506">
                  <c:v>44201</c:v>
                </c:pt>
                <c:pt idx="507">
                  <c:v>44202</c:v>
                </c:pt>
                <c:pt idx="508">
                  <c:v>44203</c:v>
                </c:pt>
                <c:pt idx="509">
                  <c:v>44204</c:v>
                </c:pt>
                <c:pt idx="510">
                  <c:v>44207</c:v>
                </c:pt>
                <c:pt idx="511">
                  <c:v>44208</c:v>
                </c:pt>
                <c:pt idx="512">
                  <c:v>44209</c:v>
                </c:pt>
                <c:pt idx="513">
                  <c:v>44210</c:v>
                </c:pt>
                <c:pt idx="514">
                  <c:v>44211</c:v>
                </c:pt>
                <c:pt idx="515">
                  <c:v>44215</c:v>
                </c:pt>
                <c:pt idx="516">
                  <c:v>44216</c:v>
                </c:pt>
                <c:pt idx="517">
                  <c:v>44217</c:v>
                </c:pt>
                <c:pt idx="518">
                  <c:v>44218</c:v>
                </c:pt>
                <c:pt idx="519">
                  <c:v>44221</c:v>
                </c:pt>
                <c:pt idx="520">
                  <c:v>44222</c:v>
                </c:pt>
                <c:pt idx="521">
                  <c:v>44223</c:v>
                </c:pt>
                <c:pt idx="522">
                  <c:v>44224</c:v>
                </c:pt>
                <c:pt idx="523">
                  <c:v>44225</c:v>
                </c:pt>
                <c:pt idx="524">
                  <c:v>44228</c:v>
                </c:pt>
                <c:pt idx="525">
                  <c:v>44229</c:v>
                </c:pt>
                <c:pt idx="526">
                  <c:v>44230</c:v>
                </c:pt>
                <c:pt idx="527">
                  <c:v>44231</c:v>
                </c:pt>
                <c:pt idx="528">
                  <c:v>44232</c:v>
                </c:pt>
                <c:pt idx="529">
                  <c:v>44235</c:v>
                </c:pt>
                <c:pt idx="530">
                  <c:v>44236</c:v>
                </c:pt>
                <c:pt idx="531">
                  <c:v>44237</c:v>
                </c:pt>
                <c:pt idx="532">
                  <c:v>44238</c:v>
                </c:pt>
                <c:pt idx="533">
                  <c:v>44239</c:v>
                </c:pt>
                <c:pt idx="534">
                  <c:v>44243</c:v>
                </c:pt>
                <c:pt idx="535">
                  <c:v>44244</c:v>
                </c:pt>
                <c:pt idx="536">
                  <c:v>44245</c:v>
                </c:pt>
                <c:pt idx="537">
                  <c:v>44246</c:v>
                </c:pt>
                <c:pt idx="538">
                  <c:v>44249</c:v>
                </c:pt>
                <c:pt idx="539">
                  <c:v>44250</c:v>
                </c:pt>
                <c:pt idx="540">
                  <c:v>44251</c:v>
                </c:pt>
                <c:pt idx="541">
                  <c:v>44252</c:v>
                </c:pt>
                <c:pt idx="542">
                  <c:v>44253</c:v>
                </c:pt>
                <c:pt idx="543">
                  <c:v>44256</c:v>
                </c:pt>
                <c:pt idx="544">
                  <c:v>44257</c:v>
                </c:pt>
                <c:pt idx="545">
                  <c:v>44258</c:v>
                </c:pt>
                <c:pt idx="546">
                  <c:v>44259</c:v>
                </c:pt>
                <c:pt idx="547">
                  <c:v>44260</c:v>
                </c:pt>
                <c:pt idx="548">
                  <c:v>44263</c:v>
                </c:pt>
                <c:pt idx="549">
                  <c:v>44264</c:v>
                </c:pt>
                <c:pt idx="550">
                  <c:v>44265</c:v>
                </c:pt>
                <c:pt idx="551">
                  <c:v>44266</c:v>
                </c:pt>
                <c:pt idx="552">
                  <c:v>44267</c:v>
                </c:pt>
                <c:pt idx="553">
                  <c:v>44270</c:v>
                </c:pt>
                <c:pt idx="554">
                  <c:v>44271</c:v>
                </c:pt>
                <c:pt idx="555">
                  <c:v>44272</c:v>
                </c:pt>
                <c:pt idx="556">
                  <c:v>44273</c:v>
                </c:pt>
                <c:pt idx="557">
                  <c:v>44274</c:v>
                </c:pt>
                <c:pt idx="558">
                  <c:v>44277</c:v>
                </c:pt>
                <c:pt idx="559">
                  <c:v>44278</c:v>
                </c:pt>
                <c:pt idx="560">
                  <c:v>44279</c:v>
                </c:pt>
                <c:pt idx="561">
                  <c:v>44280</c:v>
                </c:pt>
                <c:pt idx="562">
                  <c:v>44281</c:v>
                </c:pt>
                <c:pt idx="563">
                  <c:v>44284</c:v>
                </c:pt>
                <c:pt idx="564">
                  <c:v>44285</c:v>
                </c:pt>
                <c:pt idx="565">
                  <c:v>44286</c:v>
                </c:pt>
                <c:pt idx="566">
                  <c:v>44287</c:v>
                </c:pt>
                <c:pt idx="567">
                  <c:v>44291</c:v>
                </c:pt>
                <c:pt idx="568">
                  <c:v>44292</c:v>
                </c:pt>
                <c:pt idx="569">
                  <c:v>44293</c:v>
                </c:pt>
                <c:pt idx="570">
                  <c:v>44294</c:v>
                </c:pt>
                <c:pt idx="571">
                  <c:v>44295</c:v>
                </c:pt>
                <c:pt idx="572">
                  <c:v>44298</c:v>
                </c:pt>
                <c:pt idx="573">
                  <c:v>44299</c:v>
                </c:pt>
                <c:pt idx="574">
                  <c:v>44300</c:v>
                </c:pt>
                <c:pt idx="575">
                  <c:v>44301</c:v>
                </c:pt>
                <c:pt idx="576">
                  <c:v>44302</c:v>
                </c:pt>
                <c:pt idx="577">
                  <c:v>44305</c:v>
                </c:pt>
                <c:pt idx="578">
                  <c:v>44306</c:v>
                </c:pt>
                <c:pt idx="579">
                  <c:v>44307</c:v>
                </c:pt>
                <c:pt idx="580">
                  <c:v>44308</c:v>
                </c:pt>
                <c:pt idx="581">
                  <c:v>44309</c:v>
                </c:pt>
                <c:pt idx="582">
                  <c:v>44312</c:v>
                </c:pt>
                <c:pt idx="583">
                  <c:v>44313</c:v>
                </c:pt>
                <c:pt idx="584">
                  <c:v>44314</c:v>
                </c:pt>
                <c:pt idx="585">
                  <c:v>44315</c:v>
                </c:pt>
                <c:pt idx="586">
                  <c:v>44316</c:v>
                </c:pt>
                <c:pt idx="587">
                  <c:v>44319</c:v>
                </c:pt>
                <c:pt idx="588">
                  <c:v>44320</c:v>
                </c:pt>
                <c:pt idx="589">
                  <c:v>44321</c:v>
                </c:pt>
                <c:pt idx="590">
                  <c:v>44322</c:v>
                </c:pt>
                <c:pt idx="591">
                  <c:v>44323</c:v>
                </c:pt>
                <c:pt idx="592">
                  <c:v>44326</c:v>
                </c:pt>
                <c:pt idx="593">
                  <c:v>44327</c:v>
                </c:pt>
                <c:pt idx="594">
                  <c:v>44328</c:v>
                </c:pt>
                <c:pt idx="595">
                  <c:v>44329</c:v>
                </c:pt>
                <c:pt idx="596">
                  <c:v>44330</c:v>
                </c:pt>
                <c:pt idx="597">
                  <c:v>44333</c:v>
                </c:pt>
                <c:pt idx="598">
                  <c:v>44334</c:v>
                </c:pt>
                <c:pt idx="599">
                  <c:v>44335</c:v>
                </c:pt>
                <c:pt idx="600">
                  <c:v>44336</c:v>
                </c:pt>
                <c:pt idx="601">
                  <c:v>44337</c:v>
                </c:pt>
                <c:pt idx="602">
                  <c:v>44340</c:v>
                </c:pt>
                <c:pt idx="603">
                  <c:v>44341</c:v>
                </c:pt>
                <c:pt idx="604">
                  <c:v>44342</c:v>
                </c:pt>
                <c:pt idx="605">
                  <c:v>44343</c:v>
                </c:pt>
                <c:pt idx="606">
                  <c:v>44344</c:v>
                </c:pt>
                <c:pt idx="607">
                  <c:v>44348</c:v>
                </c:pt>
                <c:pt idx="608">
                  <c:v>44349</c:v>
                </c:pt>
                <c:pt idx="609">
                  <c:v>44350</c:v>
                </c:pt>
                <c:pt idx="610">
                  <c:v>44351</c:v>
                </c:pt>
                <c:pt idx="611">
                  <c:v>44354</c:v>
                </c:pt>
                <c:pt idx="612">
                  <c:v>44355</c:v>
                </c:pt>
                <c:pt idx="613">
                  <c:v>44356</c:v>
                </c:pt>
                <c:pt idx="614">
                  <c:v>44357</c:v>
                </c:pt>
                <c:pt idx="615">
                  <c:v>44358</c:v>
                </c:pt>
                <c:pt idx="616">
                  <c:v>44361</c:v>
                </c:pt>
                <c:pt idx="617">
                  <c:v>44362</c:v>
                </c:pt>
                <c:pt idx="618">
                  <c:v>44363</c:v>
                </c:pt>
                <c:pt idx="619">
                  <c:v>44364</c:v>
                </c:pt>
                <c:pt idx="620">
                  <c:v>44365</c:v>
                </c:pt>
                <c:pt idx="621">
                  <c:v>44368</c:v>
                </c:pt>
                <c:pt idx="622">
                  <c:v>44369</c:v>
                </c:pt>
                <c:pt idx="623">
                  <c:v>44370</c:v>
                </c:pt>
                <c:pt idx="624">
                  <c:v>44371</c:v>
                </c:pt>
                <c:pt idx="625">
                  <c:v>44372</c:v>
                </c:pt>
                <c:pt idx="626">
                  <c:v>44375</c:v>
                </c:pt>
                <c:pt idx="627">
                  <c:v>44376</c:v>
                </c:pt>
                <c:pt idx="628">
                  <c:v>44377</c:v>
                </c:pt>
                <c:pt idx="629">
                  <c:v>44378</c:v>
                </c:pt>
                <c:pt idx="630">
                  <c:v>44379</c:v>
                </c:pt>
                <c:pt idx="631">
                  <c:v>44383</c:v>
                </c:pt>
                <c:pt idx="632">
                  <c:v>44384</c:v>
                </c:pt>
                <c:pt idx="633">
                  <c:v>44385</c:v>
                </c:pt>
                <c:pt idx="634">
                  <c:v>44386</c:v>
                </c:pt>
                <c:pt idx="635">
                  <c:v>44389</c:v>
                </c:pt>
                <c:pt idx="636">
                  <c:v>44390</c:v>
                </c:pt>
                <c:pt idx="637">
                  <c:v>44391</c:v>
                </c:pt>
                <c:pt idx="638">
                  <c:v>44392</c:v>
                </c:pt>
                <c:pt idx="639">
                  <c:v>44393</c:v>
                </c:pt>
                <c:pt idx="640">
                  <c:v>44396</c:v>
                </c:pt>
                <c:pt idx="641">
                  <c:v>44397</c:v>
                </c:pt>
                <c:pt idx="642">
                  <c:v>44398</c:v>
                </c:pt>
                <c:pt idx="643">
                  <c:v>44399</c:v>
                </c:pt>
                <c:pt idx="644">
                  <c:v>44400</c:v>
                </c:pt>
                <c:pt idx="645">
                  <c:v>44403</c:v>
                </c:pt>
                <c:pt idx="646">
                  <c:v>44404</c:v>
                </c:pt>
                <c:pt idx="647">
                  <c:v>44405</c:v>
                </c:pt>
                <c:pt idx="648">
                  <c:v>44406</c:v>
                </c:pt>
                <c:pt idx="649">
                  <c:v>44407</c:v>
                </c:pt>
                <c:pt idx="650">
                  <c:v>44410</c:v>
                </c:pt>
                <c:pt idx="651">
                  <c:v>44411</c:v>
                </c:pt>
                <c:pt idx="652">
                  <c:v>44412</c:v>
                </c:pt>
                <c:pt idx="653">
                  <c:v>44413</c:v>
                </c:pt>
                <c:pt idx="654">
                  <c:v>44414</c:v>
                </c:pt>
                <c:pt idx="655">
                  <c:v>44417</c:v>
                </c:pt>
                <c:pt idx="656">
                  <c:v>44418</c:v>
                </c:pt>
                <c:pt idx="657">
                  <c:v>44419</c:v>
                </c:pt>
                <c:pt idx="658">
                  <c:v>44420</c:v>
                </c:pt>
                <c:pt idx="659">
                  <c:v>44421</c:v>
                </c:pt>
                <c:pt idx="660">
                  <c:v>44424</c:v>
                </c:pt>
                <c:pt idx="661">
                  <c:v>44425</c:v>
                </c:pt>
                <c:pt idx="662">
                  <c:v>44426</c:v>
                </c:pt>
                <c:pt idx="663">
                  <c:v>44427</c:v>
                </c:pt>
                <c:pt idx="664">
                  <c:v>44428</c:v>
                </c:pt>
                <c:pt idx="665">
                  <c:v>44431</c:v>
                </c:pt>
                <c:pt idx="666">
                  <c:v>44432</c:v>
                </c:pt>
                <c:pt idx="667">
                  <c:v>44433</c:v>
                </c:pt>
                <c:pt idx="668">
                  <c:v>44434</c:v>
                </c:pt>
                <c:pt idx="669">
                  <c:v>44435</c:v>
                </c:pt>
                <c:pt idx="670">
                  <c:v>44438</c:v>
                </c:pt>
                <c:pt idx="671">
                  <c:v>44439</c:v>
                </c:pt>
                <c:pt idx="672">
                  <c:v>44440</c:v>
                </c:pt>
                <c:pt idx="673">
                  <c:v>44441</c:v>
                </c:pt>
                <c:pt idx="674">
                  <c:v>44442</c:v>
                </c:pt>
                <c:pt idx="675">
                  <c:v>44446</c:v>
                </c:pt>
                <c:pt idx="676">
                  <c:v>44447</c:v>
                </c:pt>
                <c:pt idx="677">
                  <c:v>44448</c:v>
                </c:pt>
                <c:pt idx="678">
                  <c:v>44449</c:v>
                </c:pt>
                <c:pt idx="679">
                  <c:v>44452</c:v>
                </c:pt>
                <c:pt idx="680">
                  <c:v>44453</c:v>
                </c:pt>
                <c:pt idx="681">
                  <c:v>44454</c:v>
                </c:pt>
                <c:pt idx="682">
                  <c:v>44455</c:v>
                </c:pt>
                <c:pt idx="683">
                  <c:v>44456</c:v>
                </c:pt>
                <c:pt idx="684">
                  <c:v>44459</c:v>
                </c:pt>
                <c:pt idx="685">
                  <c:v>44460</c:v>
                </c:pt>
                <c:pt idx="686">
                  <c:v>44461</c:v>
                </c:pt>
                <c:pt idx="687">
                  <c:v>44462</c:v>
                </c:pt>
                <c:pt idx="688">
                  <c:v>44463</c:v>
                </c:pt>
                <c:pt idx="689">
                  <c:v>44466</c:v>
                </c:pt>
                <c:pt idx="690">
                  <c:v>44467</c:v>
                </c:pt>
                <c:pt idx="691">
                  <c:v>44468</c:v>
                </c:pt>
                <c:pt idx="692">
                  <c:v>44469</c:v>
                </c:pt>
                <c:pt idx="693">
                  <c:v>44470</c:v>
                </c:pt>
                <c:pt idx="694">
                  <c:v>44473</c:v>
                </c:pt>
                <c:pt idx="695">
                  <c:v>44474</c:v>
                </c:pt>
                <c:pt idx="696">
                  <c:v>44475</c:v>
                </c:pt>
                <c:pt idx="697">
                  <c:v>44476</c:v>
                </c:pt>
                <c:pt idx="698">
                  <c:v>44477</c:v>
                </c:pt>
                <c:pt idx="699">
                  <c:v>44480</c:v>
                </c:pt>
                <c:pt idx="700">
                  <c:v>44481</c:v>
                </c:pt>
                <c:pt idx="701">
                  <c:v>44482</c:v>
                </c:pt>
                <c:pt idx="702">
                  <c:v>44483</c:v>
                </c:pt>
                <c:pt idx="703">
                  <c:v>44484</c:v>
                </c:pt>
                <c:pt idx="704">
                  <c:v>44487</c:v>
                </c:pt>
                <c:pt idx="705">
                  <c:v>44488</c:v>
                </c:pt>
                <c:pt idx="706">
                  <c:v>44489</c:v>
                </c:pt>
                <c:pt idx="707">
                  <c:v>44490</c:v>
                </c:pt>
                <c:pt idx="708">
                  <c:v>44491</c:v>
                </c:pt>
                <c:pt idx="709">
                  <c:v>44494</c:v>
                </c:pt>
                <c:pt idx="710">
                  <c:v>44495</c:v>
                </c:pt>
                <c:pt idx="711">
                  <c:v>44496</c:v>
                </c:pt>
                <c:pt idx="712">
                  <c:v>44497</c:v>
                </c:pt>
                <c:pt idx="713">
                  <c:v>44498</c:v>
                </c:pt>
                <c:pt idx="714">
                  <c:v>44501</c:v>
                </c:pt>
                <c:pt idx="715">
                  <c:v>44502</c:v>
                </c:pt>
                <c:pt idx="716">
                  <c:v>44503</c:v>
                </c:pt>
                <c:pt idx="717">
                  <c:v>44504</c:v>
                </c:pt>
                <c:pt idx="718">
                  <c:v>44505</c:v>
                </c:pt>
                <c:pt idx="719">
                  <c:v>44508</c:v>
                </c:pt>
                <c:pt idx="720">
                  <c:v>44509</c:v>
                </c:pt>
                <c:pt idx="721">
                  <c:v>44510</c:v>
                </c:pt>
                <c:pt idx="722">
                  <c:v>44511</c:v>
                </c:pt>
                <c:pt idx="723">
                  <c:v>44512</c:v>
                </c:pt>
                <c:pt idx="724">
                  <c:v>44515</c:v>
                </c:pt>
                <c:pt idx="725">
                  <c:v>44516</c:v>
                </c:pt>
                <c:pt idx="726">
                  <c:v>44517</c:v>
                </c:pt>
                <c:pt idx="727">
                  <c:v>44518</c:v>
                </c:pt>
                <c:pt idx="728">
                  <c:v>44519</c:v>
                </c:pt>
                <c:pt idx="729">
                  <c:v>44522</c:v>
                </c:pt>
                <c:pt idx="730">
                  <c:v>44523</c:v>
                </c:pt>
                <c:pt idx="731">
                  <c:v>44524</c:v>
                </c:pt>
                <c:pt idx="732">
                  <c:v>44526</c:v>
                </c:pt>
                <c:pt idx="733">
                  <c:v>44529</c:v>
                </c:pt>
                <c:pt idx="734">
                  <c:v>44530</c:v>
                </c:pt>
                <c:pt idx="735">
                  <c:v>44531</c:v>
                </c:pt>
                <c:pt idx="736">
                  <c:v>44532</c:v>
                </c:pt>
                <c:pt idx="737">
                  <c:v>44533</c:v>
                </c:pt>
                <c:pt idx="738">
                  <c:v>44536</c:v>
                </c:pt>
                <c:pt idx="739">
                  <c:v>44537</c:v>
                </c:pt>
                <c:pt idx="740">
                  <c:v>44538</c:v>
                </c:pt>
                <c:pt idx="741">
                  <c:v>44539</c:v>
                </c:pt>
                <c:pt idx="742">
                  <c:v>44540</c:v>
                </c:pt>
                <c:pt idx="743">
                  <c:v>44543</c:v>
                </c:pt>
                <c:pt idx="744">
                  <c:v>44544</c:v>
                </c:pt>
                <c:pt idx="745">
                  <c:v>44545</c:v>
                </c:pt>
                <c:pt idx="746">
                  <c:v>44546</c:v>
                </c:pt>
                <c:pt idx="747">
                  <c:v>44547</c:v>
                </c:pt>
                <c:pt idx="748">
                  <c:v>44550</c:v>
                </c:pt>
                <c:pt idx="749">
                  <c:v>44551</c:v>
                </c:pt>
                <c:pt idx="750">
                  <c:v>44552</c:v>
                </c:pt>
                <c:pt idx="751">
                  <c:v>44553</c:v>
                </c:pt>
                <c:pt idx="752">
                  <c:v>44557</c:v>
                </c:pt>
                <c:pt idx="753">
                  <c:v>44558</c:v>
                </c:pt>
                <c:pt idx="754">
                  <c:v>44559</c:v>
                </c:pt>
                <c:pt idx="755">
                  <c:v>44560</c:v>
                </c:pt>
                <c:pt idx="756">
                  <c:v>44561</c:v>
                </c:pt>
                <c:pt idx="757">
                  <c:v>44564</c:v>
                </c:pt>
                <c:pt idx="758">
                  <c:v>44565</c:v>
                </c:pt>
                <c:pt idx="759">
                  <c:v>44566</c:v>
                </c:pt>
                <c:pt idx="760">
                  <c:v>44567</c:v>
                </c:pt>
                <c:pt idx="761">
                  <c:v>44568</c:v>
                </c:pt>
                <c:pt idx="762">
                  <c:v>44571</c:v>
                </c:pt>
                <c:pt idx="763">
                  <c:v>44572</c:v>
                </c:pt>
                <c:pt idx="764">
                  <c:v>44573</c:v>
                </c:pt>
                <c:pt idx="765">
                  <c:v>44574</c:v>
                </c:pt>
                <c:pt idx="766">
                  <c:v>44575</c:v>
                </c:pt>
                <c:pt idx="767">
                  <c:v>44579</c:v>
                </c:pt>
                <c:pt idx="768">
                  <c:v>44580</c:v>
                </c:pt>
                <c:pt idx="769">
                  <c:v>44581</c:v>
                </c:pt>
                <c:pt idx="770">
                  <c:v>44582</c:v>
                </c:pt>
                <c:pt idx="771">
                  <c:v>44585</c:v>
                </c:pt>
                <c:pt idx="772">
                  <c:v>44586</c:v>
                </c:pt>
                <c:pt idx="773">
                  <c:v>44587</c:v>
                </c:pt>
                <c:pt idx="774">
                  <c:v>44588</c:v>
                </c:pt>
                <c:pt idx="775">
                  <c:v>44589</c:v>
                </c:pt>
                <c:pt idx="776">
                  <c:v>44592</c:v>
                </c:pt>
                <c:pt idx="777">
                  <c:v>44593</c:v>
                </c:pt>
                <c:pt idx="778">
                  <c:v>44594</c:v>
                </c:pt>
                <c:pt idx="779">
                  <c:v>44595</c:v>
                </c:pt>
                <c:pt idx="780">
                  <c:v>44596</c:v>
                </c:pt>
                <c:pt idx="781">
                  <c:v>44599</c:v>
                </c:pt>
                <c:pt idx="782">
                  <c:v>44600</c:v>
                </c:pt>
                <c:pt idx="783">
                  <c:v>44601</c:v>
                </c:pt>
                <c:pt idx="784">
                  <c:v>44602</c:v>
                </c:pt>
                <c:pt idx="785">
                  <c:v>44603</c:v>
                </c:pt>
                <c:pt idx="786">
                  <c:v>44606</c:v>
                </c:pt>
                <c:pt idx="787">
                  <c:v>44607</c:v>
                </c:pt>
                <c:pt idx="788">
                  <c:v>44608</c:v>
                </c:pt>
                <c:pt idx="789">
                  <c:v>44609</c:v>
                </c:pt>
                <c:pt idx="790">
                  <c:v>44610</c:v>
                </c:pt>
                <c:pt idx="791">
                  <c:v>44614</c:v>
                </c:pt>
                <c:pt idx="792">
                  <c:v>44615</c:v>
                </c:pt>
                <c:pt idx="793">
                  <c:v>44616</c:v>
                </c:pt>
                <c:pt idx="794">
                  <c:v>44617</c:v>
                </c:pt>
                <c:pt idx="795">
                  <c:v>44620</c:v>
                </c:pt>
                <c:pt idx="796">
                  <c:v>44621</c:v>
                </c:pt>
                <c:pt idx="797">
                  <c:v>44622</c:v>
                </c:pt>
                <c:pt idx="798">
                  <c:v>44623</c:v>
                </c:pt>
                <c:pt idx="799">
                  <c:v>44624</c:v>
                </c:pt>
                <c:pt idx="800">
                  <c:v>44627</c:v>
                </c:pt>
                <c:pt idx="801">
                  <c:v>44628</c:v>
                </c:pt>
                <c:pt idx="802">
                  <c:v>44629</c:v>
                </c:pt>
                <c:pt idx="803">
                  <c:v>44630</c:v>
                </c:pt>
                <c:pt idx="804">
                  <c:v>44631</c:v>
                </c:pt>
                <c:pt idx="805">
                  <c:v>44634</c:v>
                </c:pt>
                <c:pt idx="806">
                  <c:v>44635</c:v>
                </c:pt>
                <c:pt idx="807">
                  <c:v>44636</c:v>
                </c:pt>
                <c:pt idx="808">
                  <c:v>44637</c:v>
                </c:pt>
                <c:pt idx="809">
                  <c:v>44638</c:v>
                </c:pt>
                <c:pt idx="810">
                  <c:v>44641</c:v>
                </c:pt>
                <c:pt idx="811">
                  <c:v>44642</c:v>
                </c:pt>
                <c:pt idx="812">
                  <c:v>44643</c:v>
                </c:pt>
                <c:pt idx="813">
                  <c:v>44644</c:v>
                </c:pt>
                <c:pt idx="814">
                  <c:v>44645</c:v>
                </c:pt>
                <c:pt idx="815">
                  <c:v>44648</c:v>
                </c:pt>
                <c:pt idx="816">
                  <c:v>44649</c:v>
                </c:pt>
                <c:pt idx="817">
                  <c:v>44650</c:v>
                </c:pt>
                <c:pt idx="818">
                  <c:v>44651</c:v>
                </c:pt>
                <c:pt idx="819">
                  <c:v>44652</c:v>
                </c:pt>
                <c:pt idx="820">
                  <c:v>44655</c:v>
                </c:pt>
                <c:pt idx="821">
                  <c:v>44656</c:v>
                </c:pt>
                <c:pt idx="822">
                  <c:v>44657</c:v>
                </c:pt>
                <c:pt idx="823">
                  <c:v>44658</c:v>
                </c:pt>
                <c:pt idx="824">
                  <c:v>44659</c:v>
                </c:pt>
                <c:pt idx="825">
                  <c:v>44662</c:v>
                </c:pt>
                <c:pt idx="826">
                  <c:v>44663</c:v>
                </c:pt>
                <c:pt idx="827">
                  <c:v>44664</c:v>
                </c:pt>
                <c:pt idx="828">
                  <c:v>44665</c:v>
                </c:pt>
                <c:pt idx="829">
                  <c:v>44669</c:v>
                </c:pt>
                <c:pt idx="830">
                  <c:v>44670</c:v>
                </c:pt>
                <c:pt idx="831">
                  <c:v>44671</c:v>
                </c:pt>
                <c:pt idx="832">
                  <c:v>44672</c:v>
                </c:pt>
                <c:pt idx="833">
                  <c:v>44673</c:v>
                </c:pt>
                <c:pt idx="834">
                  <c:v>44676</c:v>
                </c:pt>
                <c:pt idx="835">
                  <c:v>44677</c:v>
                </c:pt>
                <c:pt idx="836">
                  <c:v>44678</c:v>
                </c:pt>
                <c:pt idx="837">
                  <c:v>44679</c:v>
                </c:pt>
                <c:pt idx="838">
                  <c:v>44680</c:v>
                </c:pt>
                <c:pt idx="839">
                  <c:v>44683</c:v>
                </c:pt>
                <c:pt idx="840">
                  <c:v>44684</c:v>
                </c:pt>
                <c:pt idx="841">
                  <c:v>44685</c:v>
                </c:pt>
                <c:pt idx="842">
                  <c:v>44686</c:v>
                </c:pt>
                <c:pt idx="843">
                  <c:v>44687</c:v>
                </c:pt>
                <c:pt idx="844">
                  <c:v>44690</c:v>
                </c:pt>
                <c:pt idx="845">
                  <c:v>44691</c:v>
                </c:pt>
                <c:pt idx="846">
                  <c:v>44692</c:v>
                </c:pt>
                <c:pt idx="847">
                  <c:v>44693</c:v>
                </c:pt>
                <c:pt idx="848">
                  <c:v>44694</c:v>
                </c:pt>
                <c:pt idx="849">
                  <c:v>44697</c:v>
                </c:pt>
                <c:pt idx="850">
                  <c:v>44698</c:v>
                </c:pt>
                <c:pt idx="851">
                  <c:v>44699</c:v>
                </c:pt>
                <c:pt idx="852">
                  <c:v>44700</c:v>
                </c:pt>
                <c:pt idx="853">
                  <c:v>44701</c:v>
                </c:pt>
                <c:pt idx="854">
                  <c:v>44704</c:v>
                </c:pt>
                <c:pt idx="855">
                  <c:v>44705</c:v>
                </c:pt>
                <c:pt idx="856">
                  <c:v>44706</c:v>
                </c:pt>
                <c:pt idx="857">
                  <c:v>44707</c:v>
                </c:pt>
                <c:pt idx="858">
                  <c:v>44708</c:v>
                </c:pt>
                <c:pt idx="859">
                  <c:v>44712</c:v>
                </c:pt>
                <c:pt idx="860">
                  <c:v>44713</c:v>
                </c:pt>
                <c:pt idx="861">
                  <c:v>44714</c:v>
                </c:pt>
                <c:pt idx="862">
                  <c:v>44715</c:v>
                </c:pt>
                <c:pt idx="863">
                  <c:v>44718</c:v>
                </c:pt>
                <c:pt idx="864">
                  <c:v>44719</c:v>
                </c:pt>
                <c:pt idx="865">
                  <c:v>44720</c:v>
                </c:pt>
                <c:pt idx="866">
                  <c:v>44721</c:v>
                </c:pt>
                <c:pt idx="867">
                  <c:v>44722</c:v>
                </c:pt>
                <c:pt idx="868">
                  <c:v>44725</c:v>
                </c:pt>
                <c:pt idx="869">
                  <c:v>44726</c:v>
                </c:pt>
                <c:pt idx="870">
                  <c:v>44727</c:v>
                </c:pt>
                <c:pt idx="871">
                  <c:v>44728</c:v>
                </c:pt>
                <c:pt idx="872">
                  <c:v>44729</c:v>
                </c:pt>
                <c:pt idx="873">
                  <c:v>44733</c:v>
                </c:pt>
                <c:pt idx="874">
                  <c:v>44734</c:v>
                </c:pt>
                <c:pt idx="875">
                  <c:v>44735</c:v>
                </c:pt>
                <c:pt idx="876">
                  <c:v>44736</c:v>
                </c:pt>
                <c:pt idx="877">
                  <c:v>44739</c:v>
                </c:pt>
                <c:pt idx="878">
                  <c:v>44740</c:v>
                </c:pt>
                <c:pt idx="879">
                  <c:v>44741</c:v>
                </c:pt>
                <c:pt idx="880">
                  <c:v>44742</c:v>
                </c:pt>
                <c:pt idx="881">
                  <c:v>44743</c:v>
                </c:pt>
                <c:pt idx="882">
                  <c:v>44747</c:v>
                </c:pt>
                <c:pt idx="883">
                  <c:v>44748</c:v>
                </c:pt>
                <c:pt idx="884">
                  <c:v>44749</c:v>
                </c:pt>
                <c:pt idx="885">
                  <c:v>44750</c:v>
                </c:pt>
                <c:pt idx="886">
                  <c:v>44753</c:v>
                </c:pt>
                <c:pt idx="887">
                  <c:v>44754</c:v>
                </c:pt>
                <c:pt idx="888">
                  <c:v>44755</c:v>
                </c:pt>
                <c:pt idx="889">
                  <c:v>44756</c:v>
                </c:pt>
                <c:pt idx="890">
                  <c:v>44757</c:v>
                </c:pt>
                <c:pt idx="891">
                  <c:v>44760</c:v>
                </c:pt>
                <c:pt idx="892">
                  <c:v>44761</c:v>
                </c:pt>
                <c:pt idx="893">
                  <c:v>44762</c:v>
                </c:pt>
                <c:pt idx="894">
                  <c:v>44763</c:v>
                </c:pt>
                <c:pt idx="895">
                  <c:v>44764</c:v>
                </c:pt>
                <c:pt idx="896">
                  <c:v>44767</c:v>
                </c:pt>
                <c:pt idx="897">
                  <c:v>44768</c:v>
                </c:pt>
                <c:pt idx="898">
                  <c:v>44769</c:v>
                </c:pt>
                <c:pt idx="899">
                  <c:v>44770</c:v>
                </c:pt>
                <c:pt idx="900">
                  <c:v>44771</c:v>
                </c:pt>
                <c:pt idx="901">
                  <c:v>44774</c:v>
                </c:pt>
                <c:pt idx="902">
                  <c:v>44775</c:v>
                </c:pt>
                <c:pt idx="903">
                  <c:v>44776</c:v>
                </c:pt>
                <c:pt idx="904">
                  <c:v>44777</c:v>
                </c:pt>
                <c:pt idx="905">
                  <c:v>44778</c:v>
                </c:pt>
                <c:pt idx="906">
                  <c:v>44781</c:v>
                </c:pt>
                <c:pt idx="907">
                  <c:v>44782</c:v>
                </c:pt>
                <c:pt idx="908">
                  <c:v>44783</c:v>
                </c:pt>
                <c:pt idx="909">
                  <c:v>44784</c:v>
                </c:pt>
                <c:pt idx="910">
                  <c:v>44785</c:v>
                </c:pt>
                <c:pt idx="911">
                  <c:v>44788</c:v>
                </c:pt>
                <c:pt idx="912">
                  <c:v>44789</c:v>
                </c:pt>
                <c:pt idx="913">
                  <c:v>44790</c:v>
                </c:pt>
                <c:pt idx="914">
                  <c:v>44791</c:v>
                </c:pt>
                <c:pt idx="915">
                  <c:v>44792</c:v>
                </c:pt>
                <c:pt idx="916">
                  <c:v>44795</c:v>
                </c:pt>
                <c:pt idx="917">
                  <c:v>44796</c:v>
                </c:pt>
                <c:pt idx="918">
                  <c:v>44797</c:v>
                </c:pt>
                <c:pt idx="919">
                  <c:v>44798</c:v>
                </c:pt>
                <c:pt idx="920">
                  <c:v>44799</c:v>
                </c:pt>
                <c:pt idx="921">
                  <c:v>44802</c:v>
                </c:pt>
                <c:pt idx="922">
                  <c:v>44803</c:v>
                </c:pt>
                <c:pt idx="923">
                  <c:v>44804</c:v>
                </c:pt>
                <c:pt idx="924">
                  <c:v>44805</c:v>
                </c:pt>
                <c:pt idx="925">
                  <c:v>44806</c:v>
                </c:pt>
                <c:pt idx="926">
                  <c:v>44810</c:v>
                </c:pt>
                <c:pt idx="927">
                  <c:v>44811</c:v>
                </c:pt>
                <c:pt idx="928">
                  <c:v>44812</c:v>
                </c:pt>
                <c:pt idx="929">
                  <c:v>44813</c:v>
                </c:pt>
                <c:pt idx="930">
                  <c:v>44816</c:v>
                </c:pt>
                <c:pt idx="931">
                  <c:v>44817</c:v>
                </c:pt>
                <c:pt idx="932">
                  <c:v>44818</c:v>
                </c:pt>
                <c:pt idx="933">
                  <c:v>44819</c:v>
                </c:pt>
                <c:pt idx="934">
                  <c:v>44820</c:v>
                </c:pt>
                <c:pt idx="935">
                  <c:v>44823</c:v>
                </c:pt>
                <c:pt idx="936">
                  <c:v>44824</c:v>
                </c:pt>
                <c:pt idx="937">
                  <c:v>44825</c:v>
                </c:pt>
                <c:pt idx="938">
                  <c:v>44826</c:v>
                </c:pt>
                <c:pt idx="939">
                  <c:v>44827</c:v>
                </c:pt>
                <c:pt idx="940">
                  <c:v>44830</c:v>
                </c:pt>
                <c:pt idx="941">
                  <c:v>44831</c:v>
                </c:pt>
                <c:pt idx="942">
                  <c:v>44832</c:v>
                </c:pt>
                <c:pt idx="943">
                  <c:v>44833</c:v>
                </c:pt>
                <c:pt idx="944">
                  <c:v>44834</c:v>
                </c:pt>
                <c:pt idx="945">
                  <c:v>44837</c:v>
                </c:pt>
                <c:pt idx="946">
                  <c:v>44838</c:v>
                </c:pt>
                <c:pt idx="947">
                  <c:v>44839</c:v>
                </c:pt>
                <c:pt idx="948">
                  <c:v>44840</c:v>
                </c:pt>
                <c:pt idx="949">
                  <c:v>44841</c:v>
                </c:pt>
                <c:pt idx="950">
                  <c:v>44844</c:v>
                </c:pt>
                <c:pt idx="951">
                  <c:v>44845</c:v>
                </c:pt>
                <c:pt idx="952">
                  <c:v>44846</c:v>
                </c:pt>
                <c:pt idx="953">
                  <c:v>44847</c:v>
                </c:pt>
                <c:pt idx="954">
                  <c:v>44848</c:v>
                </c:pt>
                <c:pt idx="955">
                  <c:v>44851</c:v>
                </c:pt>
                <c:pt idx="956">
                  <c:v>44852</c:v>
                </c:pt>
                <c:pt idx="957">
                  <c:v>44853</c:v>
                </c:pt>
                <c:pt idx="958">
                  <c:v>44854</c:v>
                </c:pt>
                <c:pt idx="959">
                  <c:v>44855</c:v>
                </c:pt>
                <c:pt idx="960">
                  <c:v>44858</c:v>
                </c:pt>
                <c:pt idx="961">
                  <c:v>44859</c:v>
                </c:pt>
                <c:pt idx="962">
                  <c:v>44860</c:v>
                </c:pt>
                <c:pt idx="963">
                  <c:v>44861</c:v>
                </c:pt>
                <c:pt idx="964">
                  <c:v>44862</c:v>
                </c:pt>
                <c:pt idx="965">
                  <c:v>44865</c:v>
                </c:pt>
                <c:pt idx="966">
                  <c:v>44866</c:v>
                </c:pt>
                <c:pt idx="967">
                  <c:v>44867</c:v>
                </c:pt>
                <c:pt idx="968">
                  <c:v>44868</c:v>
                </c:pt>
                <c:pt idx="969">
                  <c:v>44869</c:v>
                </c:pt>
                <c:pt idx="970">
                  <c:v>44872</c:v>
                </c:pt>
                <c:pt idx="971">
                  <c:v>44873</c:v>
                </c:pt>
                <c:pt idx="972">
                  <c:v>44874</c:v>
                </c:pt>
                <c:pt idx="973">
                  <c:v>44875</c:v>
                </c:pt>
                <c:pt idx="974">
                  <c:v>44876</c:v>
                </c:pt>
                <c:pt idx="975">
                  <c:v>44879</c:v>
                </c:pt>
                <c:pt idx="976">
                  <c:v>44880</c:v>
                </c:pt>
                <c:pt idx="977">
                  <c:v>44881</c:v>
                </c:pt>
                <c:pt idx="978">
                  <c:v>44882</c:v>
                </c:pt>
                <c:pt idx="979">
                  <c:v>44883</c:v>
                </c:pt>
                <c:pt idx="980">
                  <c:v>44886</c:v>
                </c:pt>
                <c:pt idx="981">
                  <c:v>44887</c:v>
                </c:pt>
                <c:pt idx="982">
                  <c:v>44888</c:v>
                </c:pt>
                <c:pt idx="983">
                  <c:v>44890</c:v>
                </c:pt>
                <c:pt idx="984">
                  <c:v>44893</c:v>
                </c:pt>
                <c:pt idx="985">
                  <c:v>44894</c:v>
                </c:pt>
                <c:pt idx="986">
                  <c:v>44895</c:v>
                </c:pt>
                <c:pt idx="987">
                  <c:v>44896</c:v>
                </c:pt>
                <c:pt idx="988">
                  <c:v>44897</c:v>
                </c:pt>
                <c:pt idx="989">
                  <c:v>44900</c:v>
                </c:pt>
                <c:pt idx="990">
                  <c:v>44901</c:v>
                </c:pt>
                <c:pt idx="991">
                  <c:v>44902</c:v>
                </c:pt>
                <c:pt idx="992">
                  <c:v>44903</c:v>
                </c:pt>
                <c:pt idx="993">
                  <c:v>44904</c:v>
                </c:pt>
                <c:pt idx="994">
                  <c:v>44907</c:v>
                </c:pt>
                <c:pt idx="995">
                  <c:v>44908</c:v>
                </c:pt>
                <c:pt idx="996">
                  <c:v>44909</c:v>
                </c:pt>
                <c:pt idx="997">
                  <c:v>44910</c:v>
                </c:pt>
                <c:pt idx="998">
                  <c:v>44911</c:v>
                </c:pt>
                <c:pt idx="999">
                  <c:v>44914</c:v>
                </c:pt>
                <c:pt idx="1000">
                  <c:v>44915</c:v>
                </c:pt>
                <c:pt idx="1001">
                  <c:v>44916</c:v>
                </c:pt>
                <c:pt idx="1002">
                  <c:v>44917</c:v>
                </c:pt>
                <c:pt idx="1003">
                  <c:v>44918</c:v>
                </c:pt>
                <c:pt idx="1004">
                  <c:v>44922</c:v>
                </c:pt>
                <c:pt idx="1005">
                  <c:v>44923</c:v>
                </c:pt>
                <c:pt idx="1006">
                  <c:v>44924</c:v>
                </c:pt>
                <c:pt idx="1007">
                  <c:v>44925</c:v>
                </c:pt>
                <c:pt idx="1008">
                  <c:v>44929</c:v>
                </c:pt>
                <c:pt idx="1009">
                  <c:v>44930</c:v>
                </c:pt>
                <c:pt idx="1010">
                  <c:v>44931</c:v>
                </c:pt>
                <c:pt idx="1011">
                  <c:v>44932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44943</c:v>
                </c:pt>
                <c:pt idx="1018">
                  <c:v>44944</c:v>
                </c:pt>
                <c:pt idx="1019">
                  <c:v>44945</c:v>
                </c:pt>
                <c:pt idx="1020">
                  <c:v>44946</c:v>
                </c:pt>
                <c:pt idx="1021">
                  <c:v>44949</c:v>
                </c:pt>
                <c:pt idx="1022">
                  <c:v>44950</c:v>
                </c:pt>
                <c:pt idx="1023">
                  <c:v>44951</c:v>
                </c:pt>
                <c:pt idx="1024">
                  <c:v>44952</c:v>
                </c:pt>
                <c:pt idx="1025">
                  <c:v>44953</c:v>
                </c:pt>
                <c:pt idx="1026">
                  <c:v>44956</c:v>
                </c:pt>
                <c:pt idx="1027">
                  <c:v>44957</c:v>
                </c:pt>
                <c:pt idx="1028">
                  <c:v>44958</c:v>
                </c:pt>
                <c:pt idx="1029">
                  <c:v>44959</c:v>
                </c:pt>
                <c:pt idx="1030">
                  <c:v>44960</c:v>
                </c:pt>
                <c:pt idx="1031">
                  <c:v>44963</c:v>
                </c:pt>
                <c:pt idx="1032">
                  <c:v>44964</c:v>
                </c:pt>
                <c:pt idx="1033">
                  <c:v>44965</c:v>
                </c:pt>
                <c:pt idx="1034">
                  <c:v>44966</c:v>
                </c:pt>
                <c:pt idx="1035">
                  <c:v>44967</c:v>
                </c:pt>
                <c:pt idx="1036">
                  <c:v>44970</c:v>
                </c:pt>
                <c:pt idx="1037">
                  <c:v>44971</c:v>
                </c:pt>
                <c:pt idx="1038">
                  <c:v>44972</c:v>
                </c:pt>
                <c:pt idx="1039">
                  <c:v>44973</c:v>
                </c:pt>
                <c:pt idx="1040">
                  <c:v>44974</c:v>
                </c:pt>
                <c:pt idx="1041">
                  <c:v>44978</c:v>
                </c:pt>
                <c:pt idx="1042">
                  <c:v>44979</c:v>
                </c:pt>
                <c:pt idx="1043">
                  <c:v>44980</c:v>
                </c:pt>
                <c:pt idx="1044">
                  <c:v>44981</c:v>
                </c:pt>
                <c:pt idx="1045">
                  <c:v>44984</c:v>
                </c:pt>
                <c:pt idx="1046">
                  <c:v>44985</c:v>
                </c:pt>
                <c:pt idx="1047">
                  <c:v>44986</c:v>
                </c:pt>
                <c:pt idx="1048">
                  <c:v>44987</c:v>
                </c:pt>
                <c:pt idx="1049">
                  <c:v>44988</c:v>
                </c:pt>
                <c:pt idx="1050">
                  <c:v>44991</c:v>
                </c:pt>
                <c:pt idx="1051">
                  <c:v>44992</c:v>
                </c:pt>
                <c:pt idx="1052">
                  <c:v>44993</c:v>
                </c:pt>
                <c:pt idx="1053">
                  <c:v>44994</c:v>
                </c:pt>
                <c:pt idx="1054">
                  <c:v>44995</c:v>
                </c:pt>
                <c:pt idx="1055">
                  <c:v>44998</c:v>
                </c:pt>
                <c:pt idx="1056">
                  <c:v>44999</c:v>
                </c:pt>
                <c:pt idx="1057">
                  <c:v>45000</c:v>
                </c:pt>
                <c:pt idx="1058">
                  <c:v>45001</c:v>
                </c:pt>
                <c:pt idx="1059">
                  <c:v>45002</c:v>
                </c:pt>
                <c:pt idx="1060">
                  <c:v>45005</c:v>
                </c:pt>
                <c:pt idx="1061">
                  <c:v>45006</c:v>
                </c:pt>
                <c:pt idx="1062">
                  <c:v>45007</c:v>
                </c:pt>
                <c:pt idx="1063">
                  <c:v>45008</c:v>
                </c:pt>
                <c:pt idx="1064">
                  <c:v>45009</c:v>
                </c:pt>
                <c:pt idx="1065">
                  <c:v>45012</c:v>
                </c:pt>
                <c:pt idx="1066">
                  <c:v>45013</c:v>
                </c:pt>
                <c:pt idx="1067">
                  <c:v>45014</c:v>
                </c:pt>
                <c:pt idx="1068">
                  <c:v>45015</c:v>
                </c:pt>
                <c:pt idx="1069">
                  <c:v>45016</c:v>
                </c:pt>
                <c:pt idx="1070">
                  <c:v>45019</c:v>
                </c:pt>
                <c:pt idx="1071">
                  <c:v>45020</c:v>
                </c:pt>
                <c:pt idx="1072">
                  <c:v>45021</c:v>
                </c:pt>
                <c:pt idx="1073">
                  <c:v>45022</c:v>
                </c:pt>
                <c:pt idx="1074">
                  <c:v>45026</c:v>
                </c:pt>
                <c:pt idx="1075">
                  <c:v>45027</c:v>
                </c:pt>
                <c:pt idx="1076">
                  <c:v>45028</c:v>
                </c:pt>
                <c:pt idx="1077">
                  <c:v>45029</c:v>
                </c:pt>
                <c:pt idx="1078">
                  <c:v>45030</c:v>
                </c:pt>
                <c:pt idx="1079">
                  <c:v>45033</c:v>
                </c:pt>
                <c:pt idx="1080">
                  <c:v>45034</c:v>
                </c:pt>
                <c:pt idx="1081">
                  <c:v>45035</c:v>
                </c:pt>
                <c:pt idx="1082">
                  <c:v>45036</c:v>
                </c:pt>
                <c:pt idx="1083">
                  <c:v>45037</c:v>
                </c:pt>
                <c:pt idx="1084">
                  <c:v>45040</c:v>
                </c:pt>
                <c:pt idx="1085">
                  <c:v>45041</c:v>
                </c:pt>
                <c:pt idx="1086">
                  <c:v>45042</c:v>
                </c:pt>
                <c:pt idx="1087">
                  <c:v>45043</c:v>
                </c:pt>
                <c:pt idx="1088">
                  <c:v>45044</c:v>
                </c:pt>
                <c:pt idx="1089">
                  <c:v>45047</c:v>
                </c:pt>
                <c:pt idx="1090">
                  <c:v>45048</c:v>
                </c:pt>
                <c:pt idx="1091">
                  <c:v>45049</c:v>
                </c:pt>
                <c:pt idx="1092">
                  <c:v>45050</c:v>
                </c:pt>
                <c:pt idx="1093">
                  <c:v>45051</c:v>
                </c:pt>
                <c:pt idx="1094">
                  <c:v>45054</c:v>
                </c:pt>
                <c:pt idx="1095">
                  <c:v>45055</c:v>
                </c:pt>
                <c:pt idx="1096">
                  <c:v>45056</c:v>
                </c:pt>
                <c:pt idx="1097">
                  <c:v>45057</c:v>
                </c:pt>
                <c:pt idx="1098">
                  <c:v>45058</c:v>
                </c:pt>
                <c:pt idx="1099">
                  <c:v>45061</c:v>
                </c:pt>
                <c:pt idx="1100">
                  <c:v>45062</c:v>
                </c:pt>
                <c:pt idx="1101">
                  <c:v>45063</c:v>
                </c:pt>
                <c:pt idx="1102">
                  <c:v>45064</c:v>
                </c:pt>
                <c:pt idx="1103">
                  <c:v>45065</c:v>
                </c:pt>
                <c:pt idx="1104">
                  <c:v>45068</c:v>
                </c:pt>
                <c:pt idx="1105">
                  <c:v>45069</c:v>
                </c:pt>
                <c:pt idx="1106">
                  <c:v>45070</c:v>
                </c:pt>
                <c:pt idx="1107">
                  <c:v>45071</c:v>
                </c:pt>
                <c:pt idx="1108">
                  <c:v>45072</c:v>
                </c:pt>
                <c:pt idx="1109">
                  <c:v>45076</c:v>
                </c:pt>
                <c:pt idx="1110">
                  <c:v>45077</c:v>
                </c:pt>
                <c:pt idx="1111">
                  <c:v>45078</c:v>
                </c:pt>
                <c:pt idx="1112">
                  <c:v>45079</c:v>
                </c:pt>
                <c:pt idx="1113">
                  <c:v>45082</c:v>
                </c:pt>
                <c:pt idx="1114">
                  <c:v>45083</c:v>
                </c:pt>
                <c:pt idx="1115">
                  <c:v>45084</c:v>
                </c:pt>
                <c:pt idx="1116">
                  <c:v>45085</c:v>
                </c:pt>
                <c:pt idx="1117">
                  <c:v>45086</c:v>
                </c:pt>
                <c:pt idx="1118">
                  <c:v>45089</c:v>
                </c:pt>
                <c:pt idx="1119">
                  <c:v>45090</c:v>
                </c:pt>
                <c:pt idx="1120">
                  <c:v>45091</c:v>
                </c:pt>
                <c:pt idx="1121">
                  <c:v>45092</c:v>
                </c:pt>
                <c:pt idx="1122">
                  <c:v>45093</c:v>
                </c:pt>
                <c:pt idx="1123">
                  <c:v>45097</c:v>
                </c:pt>
                <c:pt idx="1124">
                  <c:v>45098</c:v>
                </c:pt>
                <c:pt idx="1125">
                  <c:v>45099</c:v>
                </c:pt>
                <c:pt idx="1126">
                  <c:v>45100</c:v>
                </c:pt>
                <c:pt idx="1127">
                  <c:v>45103</c:v>
                </c:pt>
                <c:pt idx="1128">
                  <c:v>45104</c:v>
                </c:pt>
                <c:pt idx="1129">
                  <c:v>45105</c:v>
                </c:pt>
                <c:pt idx="1130">
                  <c:v>45106</c:v>
                </c:pt>
                <c:pt idx="1131">
                  <c:v>45107</c:v>
                </c:pt>
                <c:pt idx="1132">
                  <c:v>45110</c:v>
                </c:pt>
                <c:pt idx="1133">
                  <c:v>45112</c:v>
                </c:pt>
                <c:pt idx="1134">
                  <c:v>45113</c:v>
                </c:pt>
                <c:pt idx="1135">
                  <c:v>45114</c:v>
                </c:pt>
                <c:pt idx="1136">
                  <c:v>45117</c:v>
                </c:pt>
                <c:pt idx="1137">
                  <c:v>45118</c:v>
                </c:pt>
                <c:pt idx="1138">
                  <c:v>45119</c:v>
                </c:pt>
                <c:pt idx="1139">
                  <c:v>45120</c:v>
                </c:pt>
                <c:pt idx="1140">
                  <c:v>45121</c:v>
                </c:pt>
                <c:pt idx="1141">
                  <c:v>45124</c:v>
                </c:pt>
                <c:pt idx="1142">
                  <c:v>45125</c:v>
                </c:pt>
                <c:pt idx="1143">
                  <c:v>45126</c:v>
                </c:pt>
                <c:pt idx="1144">
                  <c:v>45127</c:v>
                </c:pt>
                <c:pt idx="1145">
                  <c:v>45128</c:v>
                </c:pt>
                <c:pt idx="1146">
                  <c:v>45131</c:v>
                </c:pt>
                <c:pt idx="1147">
                  <c:v>45132</c:v>
                </c:pt>
                <c:pt idx="1148">
                  <c:v>45133</c:v>
                </c:pt>
                <c:pt idx="1149">
                  <c:v>45134</c:v>
                </c:pt>
                <c:pt idx="1150">
                  <c:v>45135</c:v>
                </c:pt>
                <c:pt idx="1151">
                  <c:v>45138</c:v>
                </c:pt>
                <c:pt idx="1152">
                  <c:v>45139</c:v>
                </c:pt>
                <c:pt idx="1153">
                  <c:v>45140</c:v>
                </c:pt>
                <c:pt idx="1154">
                  <c:v>45141</c:v>
                </c:pt>
                <c:pt idx="1155">
                  <c:v>45142</c:v>
                </c:pt>
                <c:pt idx="1156">
                  <c:v>45145</c:v>
                </c:pt>
                <c:pt idx="1157">
                  <c:v>45146</c:v>
                </c:pt>
                <c:pt idx="1158">
                  <c:v>45147</c:v>
                </c:pt>
                <c:pt idx="1159">
                  <c:v>45148</c:v>
                </c:pt>
                <c:pt idx="1160">
                  <c:v>45149</c:v>
                </c:pt>
                <c:pt idx="1161">
                  <c:v>45152</c:v>
                </c:pt>
                <c:pt idx="1162">
                  <c:v>45153</c:v>
                </c:pt>
                <c:pt idx="1163">
                  <c:v>45154</c:v>
                </c:pt>
                <c:pt idx="1164">
                  <c:v>45155</c:v>
                </c:pt>
                <c:pt idx="1165">
                  <c:v>45156</c:v>
                </c:pt>
                <c:pt idx="1166">
                  <c:v>45159</c:v>
                </c:pt>
                <c:pt idx="1167">
                  <c:v>45160</c:v>
                </c:pt>
                <c:pt idx="1168">
                  <c:v>45161</c:v>
                </c:pt>
                <c:pt idx="1169">
                  <c:v>45162</c:v>
                </c:pt>
                <c:pt idx="1170">
                  <c:v>45163</c:v>
                </c:pt>
                <c:pt idx="1171">
                  <c:v>45166</c:v>
                </c:pt>
                <c:pt idx="1172">
                  <c:v>45167</c:v>
                </c:pt>
                <c:pt idx="1173">
                  <c:v>45168</c:v>
                </c:pt>
                <c:pt idx="1174">
                  <c:v>45169</c:v>
                </c:pt>
                <c:pt idx="1175">
                  <c:v>45170</c:v>
                </c:pt>
                <c:pt idx="1176">
                  <c:v>45174</c:v>
                </c:pt>
                <c:pt idx="1177">
                  <c:v>45175</c:v>
                </c:pt>
                <c:pt idx="1178">
                  <c:v>45176</c:v>
                </c:pt>
                <c:pt idx="1179">
                  <c:v>45177</c:v>
                </c:pt>
                <c:pt idx="1180">
                  <c:v>45180</c:v>
                </c:pt>
                <c:pt idx="1181">
                  <c:v>45181</c:v>
                </c:pt>
                <c:pt idx="1182">
                  <c:v>45182</c:v>
                </c:pt>
                <c:pt idx="1183">
                  <c:v>45183</c:v>
                </c:pt>
                <c:pt idx="1184">
                  <c:v>45184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45194</c:v>
                </c:pt>
                <c:pt idx="1191">
                  <c:v>45195</c:v>
                </c:pt>
                <c:pt idx="1192">
                  <c:v>45196</c:v>
                </c:pt>
                <c:pt idx="1193">
                  <c:v>45197</c:v>
                </c:pt>
                <c:pt idx="1194">
                  <c:v>45198</c:v>
                </c:pt>
                <c:pt idx="1195">
                  <c:v>45201</c:v>
                </c:pt>
                <c:pt idx="1196">
                  <c:v>45202</c:v>
                </c:pt>
                <c:pt idx="1197">
                  <c:v>45203</c:v>
                </c:pt>
                <c:pt idx="1198">
                  <c:v>45204</c:v>
                </c:pt>
                <c:pt idx="1199">
                  <c:v>45205</c:v>
                </c:pt>
                <c:pt idx="1200">
                  <c:v>45208</c:v>
                </c:pt>
                <c:pt idx="1201">
                  <c:v>45209</c:v>
                </c:pt>
                <c:pt idx="1202">
                  <c:v>45210</c:v>
                </c:pt>
                <c:pt idx="1203">
                  <c:v>45211</c:v>
                </c:pt>
                <c:pt idx="1204">
                  <c:v>45212</c:v>
                </c:pt>
                <c:pt idx="1205">
                  <c:v>45215</c:v>
                </c:pt>
                <c:pt idx="1206">
                  <c:v>45216</c:v>
                </c:pt>
                <c:pt idx="1207">
                  <c:v>45217</c:v>
                </c:pt>
                <c:pt idx="1208">
                  <c:v>45218</c:v>
                </c:pt>
                <c:pt idx="1209">
                  <c:v>45219</c:v>
                </c:pt>
                <c:pt idx="1210">
                  <c:v>45222</c:v>
                </c:pt>
                <c:pt idx="1211">
                  <c:v>45223</c:v>
                </c:pt>
                <c:pt idx="1212">
                  <c:v>45224</c:v>
                </c:pt>
                <c:pt idx="1213">
                  <c:v>45225</c:v>
                </c:pt>
                <c:pt idx="1214">
                  <c:v>45226</c:v>
                </c:pt>
                <c:pt idx="1215">
                  <c:v>45229</c:v>
                </c:pt>
                <c:pt idx="1216">
                  <c:v>45230</c:v>
                </c:pt>
                <c:pt idx="1217">
                  <c:v>45231</c:v>
                </c:pt>
                <c:pt idx="1218">
                  <c:v>45232</c:v>
                </c:pt>
                <c:pt idx="1219">
                  <c:v>45233</c:v>
                </c:pt>
                <c:pt idx="1220">
                  <c:v>45236</c:v>
                </c:pt>
                <c:pt idx="1221">
                  <c:v>45237</c:v>
                </c:pt>
                <c:pt idx="1222">
                  <c:v>45238</c:v>
                </c:pt>
                <c:pt idx="1223">
                  <c:v>45239</c:v>
                </c:pt>
                <c:pt idx="1224">
                  <c:v>45240</c:v>
                </c:pt>
                <c:pt idx="1225">
                  <c:v>45243</c:v>
                </c:pt>
                <c:pt idx="1226">
                  <c:v>45244</c:v>
                </c:pt>
                <c:pt idx="1227">
                  <c:v>45245</c:v>
                </c:pt>
                <c:pt idx="1228">
                  <c:v>45246</c:v>
                </c:pt>
                <c:pt idx="1229">
                  <c:v>45247</c:v>
                </c:pt>
                <c:pt idx="1230">
                  <c:v>45250</c:v>
                </c:pt>
                <c:pt idx="1231">
                  <c:v>45251</c:v>
                </c:pt>
                <c:pt idx="1232">
                  <c:v>45252</c:v>
                </c:pt>
                <c:pt idx="1233">
                  <c:v>45254</c:v>
                </c:pt>
                <c:pt idx="1234">
                  <c:v>45257</c:v>
                </c:pt>
                <c:pt idx="1235">
                  <c:v>45258</c:v>
                </c:pt>
                <c:pt idx="1236">
                  <c:v>45259</c:v>
                </c:pt>
                <c:pt idx="1237">
                  <c:v>45260</c:v>
                </c:pt>
                <c:pt idx="1238">
                  <c:v>45261</c:v>
                </c:pt>
                <c:pt idx="1239">
                  <c:v>45264</c:v>
                </c:pt>
                <c:pt idx="1240">
                  <c:v>45265</c:v>
                </c:pt>
                <c:pt idx="1241">
                  <c:v>45266</c:v>
                </c:pt>
                <c:pt idx="1242">
                  <c:v>45267</c:v>
                </c:pt>
                <c:pt idx="1243">
                  <c:v>45268</c:v>
                </c:pt>
                <c:pt idx="1244">
                  <c:v>45271</c:v>
                </c:pt>
                <c:pt idx="1245">
                  <c:v>45272</c:v>
                </c:pt>
                <c:pt idx="1246">
                  <c:v>45273</c:v>
                </c:pt>
                <c:pt idx="1247">
                  <c:v>45274</c:v>
                </c:pt>
                <c:pt idx="1248">
                  <c:v>45275</c:v>
                </c:pt>
                <c:pt idx="1249">
                  <c:v>45278</c:v>
                </c:pt>
                <c:pt idx="1250">
                  <c:v>45279</c:v>
                </c:pt>
                <c:pt idx="1251">
                  <c:v>45280</c:v>
                </c:pt>
                <c:pt idx="1252">
                  <c:v>45281</c:v>
                </c:pt>
                <c:pt idx="1253">
                  <c:v>45282</c:v>
                </c:pt>
                <c:pt idx="1254">
                  <c:v>45286</c:v>
                </c:pt>
                <c:pt idx="1255">
                  <c:v>45287</c:v>
                </c:pt>
                <c:pt idx="1256">
                  <c:v>45288</c:v>
                </c:pt>
                <c:pt idx="1257">
                  <c:v>45289</c:v>
                </c:pt>
                <c:pt idx="1258">
                  <c:v>45293</c:v>
                </c:pt>
                <c:pt idx="1259">
                  <c:v>45294</c:v>
                </c:pt>
                <c:pt idx="1260">
                  <c:v>45295</c:v>
                </c:pt>
                <c:pt idx="1261">
                  <c:v>45296</c:v>
                </c:pt>
                <c:pt idx="1262">
                  <c:v>45299</c:v>
                </c:pt>
                <c:pt idx="1263">
                  <c:v>45300</c:v>
                </c:pt>
                <c:pt idx="1264">
                  <c:v>45301</c:v>
                </c:pt>
                <c:pt idx="1265">
                  <c:v>45302</c:v>
                </c:pt>
                <c:pt idx="1266">
                  <c:v>45303</c:v>
                </c:pt>
                <c:pt idx="1267">
                  <c:v>45307</c:v>
                </c:pt>
                <c:pt idx="1268">
                  <c:v>45308</c:v>
                </c:pt>
                <c:pt idx="1269">
                  <c:v>45309</c:v>
                </c:pt>
                <c:pt idx="1270">
                  <c:v>45310</c:v>
                </c:pt>
                <c:pt idx="1271">
                  <c:v>45313</c:v>
                </c:pt>
                <c:pt idx="1272">
                  <c:v>45314</c:v>
                </c:pt>
                <c:pt idx="1273">
                  <c:v>45315</c:v>
                </c:pt>
                <c:pt idx="1274">
                  <c:v>45316</c:v>
                </c:pt>
                <c:pt idx="1275">
                  <c:v>45317</c:v>
                </c:pt>
                <c:pt idx="1276">
                  <c:v>45320</c:v>
                </c:pt>
                <c:pt idx="1277">
                  <c:v>45321</c:v>
                </c:pt>
                <c:pt idx="1278">
                  <c:v>45322</c:v>
                </c:pt>
                <c:pt idx="1279">
                  <c:v>45323</c:v>
                </c:pt>
                <c:pt idx="1280">
                  <c:v>45324</c:v>
                </c:pt>
                <c:pt idx="1281">
                  <c:v>45327</c:v>
                </c:pt>
                <c:pt idx="1282">
                  <c:v>45328</c:v>
                </c:pt>
                <c:pt idx="1283">
                  <c:v>45329</c:v>
                </c:pt>
                <c:pt idx="1284">
                  <c:v>45330</c:v>
                </c:pt>
                <c:pt idx="1285">
                  <c:v>45331</c:v>
                </c:pt>
                <c:pt idx="1286">
                  <c:v>45334</c:v>
                </c:pt>
                <c:pt idx="1287">
                  <c:v>45335</c:v>
                </c:pt>
                <c:pt idx="1288">
                  <c:v>45336</c:v>
                </c:pt>
                <c:pt idx="1289">
                  <c:v>45337</c:v>
                </c:pt>
                <c:pt idx="1290">
                  <c:v>45338</c:v>
                </c:pt>
                <c:pt idx="1291">
                  <c:v>45342</c:v>
                </c:pt>
                <c:pt idx="1292">
                  <c:v>45343</c:v>
                </c:pt>
                <c:pt idx="1293">
                  <c:v>45344</c:v>
                </c:pt>
                <c:pt idx="1294">
                  <c:v>45345</c:v>
                </c:pt>
                <c:pt idx="1295">
                  <c:v>45348</c:v>
                </c:pt>
                <c:pt idx="1296">
                  <c:v>45349</c:v>
                </c:pt>
                <c:pt idx="1297">
                  <c:v>45350</c:v>
                </c:pt>
                <c:pt idx="1298">
                  <c:v>45351</c:v>
                </c:pt>
                <c:pt idx="1299">
                  <c:v>45352</c:v>
                </c:pt>
                <c:pt idx="1300">
                  <c:v>45355</c:v>
                </c:pt>
                <c:pt idx="1301">
                  <c:v>45356</c:v>
                </c:pt>
                <c:pt idx="1302">
                  <c:v>45357</c:v>
                </c:pt>
                <c:pt idx="1303">
                  <c:v>45358</c:v>
                </c:pt>
                <c:pt idx="1304">
                  <c:v>45359</c:v>
                </c:pt>
                <c:pt idx="1305">
                  <c:v>45362</c:v>
                </c:pt>
                <c:pt idx="1306">
                  <c:v>45363</c:v>
                </c:pt>
                <c:pt idx="1307">
                  <c:v>45364</c:v>
                </c:pt>
                <c:pt idx="1308">
                  <c:v>45365</c:v>
                </c:pt>
                <c:pt idx="1309">
                  <c:v>45366</c:v>
                </c:pt>
                <c:pt idx="1310">
                  <c:v>45369</c:v>
                </c:pt>
                <c:pt idx="1311">
                  <c:v>45370</c:v>
                </c:pt>
                <c:pt idx="1312">
                  <c:v>45371</c:v>
                </c:pt>
                <c:pt idx="1313">
                  <c:v>45372</c:v>
                </c:pt>
                <c:pt idx="1314">
                  <c:v>45373</c:v>
                </c:pt>
                <c:pt idx="1315">
                  <c:v>45376</c:v>
                </c:pt>
                <c:pt idx="1316">
                  <c:v>45377</c:v>
                </c:pt>
                <c:pt idx="1317">
                  <c:v>45378</c:v>
                </c:pt>
                <c:pt idx="1318">
                  <c:v>45379</c:v>
                </c:pt>
                <c:pt idx="1319">
                  <c:v>45383</c:v>
                </c:pt>
                <c:pt idx="1320">
                  <c:v>45384</c:v>
                </c:pt>
                <c:pt idx="1321">
                  <c:v>45385</c:v>
                </c:pt>
                <c:pt idx="1322">
                  <c:v>45386</c:v>
                </c:pt>
                <c:pt idx="1323">
                  <c:v>45387</c:v>
                </c:pt>
                <c:pt idx="1324">
                  <c:v>45390</c:v>
                </c:pt>
                <c:pt idx="1325">
                  <c:v>45391</c:v>
                </c:pt>
                <c:pt idx="1326">
                  <c:v>45392</c:v>
                </c:pt>
                <c:pt idx="1327">
                  <c:v>45393</c:v>
                </c:pt>
                <c:pt idx="1328">
                  <c:v>45394</c:v>
                </c:pt>
                <c:pt idx="1329">
                  <c:v>45397</c:v>
                </c:pt>
                <c:pt idx="1330">
                  <c:v>45398</c:v>
                </c:pt>
                <c:pt idx="1331">
                  <c:v>45399</c:v>
                </c:pt>
                <c:pt idx="1332">
                  <c:v>45400</c:v>
                </c:pt>
                <c:pt idx="1333">
                  <c:v>45401</c:v>
                </c:pt>
                <c:pt idx="1334">
                  <c:v>45404</c:v>
                </c:pt>
                <c:pt idx="1335">
                  <c:v>45405</c:v>
                </c:pt>
                <c:pt idx="1336">
                  <c:v>45406</c:v>
                </c:pt>
                <c:pt idx="1337">
                  <c:v>45407</c:v>
                </c:pt>
                <c:pt idx="1338">
                  <c:v>45408</c:v>
                </c:pt>
                <c:pt idx="1339">
                  <c:v>45411</c:v>
                </c:pt>
                <c:pt idx="1340">
                  <c:v>45412</c:v>
                </c:pt>
                <c:pt idx="1341">
                  <c:v>45413</c:v>
                </c:pt>
                <c:pt idx="1342">
                  <c:v>45414</c:v>
                </c:pt>
                <c:pt idx="1343">
                  <c:v>45415</c:v>
                </c:pt>
                <c:pt idx="1344">
                  <c:v>45418</c:v>
                </c:pt>
                <c:pt idx="1345">
                  <c:v>45419</c:v>
                </c:pt>
                <c:pt idx="1346">
                  <c:v>45420</c:v>
                </c:pt>
                <c:pt idx="1347">
                  <c:v>45421</c:v>
                </c:pt>
                <c:pt idx="1348">
                  <c:v>45422</c:v>
                </c:pt>
                <c:pt idx="1349">
                  <c:v>45425</c:v>
                </c:pt>
                <c:pt idx="1350">
                  <c:v>45426</c:v>
                </c:pt>
                <c:pt idx="1351">
                  <c:v>45427</c:v>
                </c:pt>
                <c:pt idx="1352">
                  <c:v>45428</c:v>
                </c:pt>
                <c:pt idx="1353">
                  <c:v>45429</c:v>
                </c:pt>
                <c:pt idx="1354">
                  <c:v>45432</c:v>
                </c:pt>
                <c:pt idx="1355">
                  <c:v>45433</c:v>
                </c:pt>
                <c:pt idx="1356">
                  <c:v>45434</c:v>
                </c:pt>
                <c:pt idx="1357">
                  <c:v>45435</c:v>
                </c:pt>
                <c:pt idx="1358">
                  <c:v>45436</c:v>
                </c:pt>
                <c:pt idx="1359">
                  <c:v>45440</c:v>
                </c:pt>
                <c:pt idx="1360">
                  <c:v>45441</c:v>
                </c:pt>
                <c:pt idx="1361">
                  <c:v>45442</c:v>
                </c:pt>
                <c:pt idx="1362">
                  <c:v>45443</c:v>
                </c:pt>
                <c:pt idx="1363">
                  <c:v>45446</c:v>
                </c:pt>
                <c:pt idx="1364">
                  <c:v>45447</c:v>
                </c:pt>
                <c:pt idx="1365">
                  <c:v>45448</c:v>
                </c:pt>
                <c:pt idx="1366">
                  <c:v>45449</c:v>
                </c:pt>
                <c:pt idx="1367">
                  <c:v>45450</c:v>
                </c:pt>
                <c:pt idx="1368">
                  <c:v>45453</c:v>
                </c:pt>
                <c:pt idx="1369">
                  <c:v>45454</c:v>
                </c:pt>
                <c:pt idx="1370">
                  <c:v>45455</c:v>
                </c:pt>
                <c:pt idx="1371">
                  <c:v>45456</c:v>
                </c:pt>
                <c:pt idx="1372">
                  <c:v>45457</c:v>
                </c:pt>
                <c:pt idx="1373">
                  <c:v>45460</c:v>
                </c:pt>
                <c:pt idx="1374">
                  <c:v>45461</c:v>
                </c:pt>
                <c:pt idx="1375">
                  <c:v>45463</c:v>
                </c:pt>
                <c:pt idx="1376">
                  <c:v>45464</c:v>
                </c:pt>
                <c:pt idx="1377">
                  <c:v>45467</c:v>
                </c:pt>
                <c:pt idx="1378">
                  <c:v>45468</c:v>
                </c:pt>
                <c:pt idx="1379">
                  <c:v>45469</c:v>
                </c:pt>
                <c:pt idx="1380">
                  <c:v>45470</c:v>
                </c:pt>
                <c:pt idx="1381">
                  <c:v>45471</c:v>
                </c:pt>
                <c:pt idx="1382">
                  <c:v>45474</c:v>
                </c:pt>
                <c:pt idx="1383">
                  <c:v>45475</c:v>
                </c:pt>
                <c:pt idx="1384">
                  <c:v>45476</c:v>
                </c:pt>
                <c:pt idx="1385">
                  <c:v>45478</c:v>
                </c:pt>
                <c:pt idx="1386">
                  <c:v>45481</c:v>
                </c:pt>
                <c:pt idx="1387">
                  <c:v>45482</c:v>
                </c:pt>
                <c:pt idx="1388">
                  <c:v>45483</c:v>
                </c:pt>
                <c:pt idx="1389">
                  <c:v>45484</c:v>
                </c:pt>
                <c:pt idx="1390">
                  <c:v>45485</c:v>
                </c:pt>
                <c:pt idx="1391">
                  <c:v>45488</c:v>
                </c:pt>
                <c:pt idx="1392">
                  <c:v>45489</c:v>
                </c:pt>
                <c:pt idx="1393">
                  <c:v>45490</c:v>
                </c:pt>
                <c:pt idx="1394">
                  <c:v>45491</c:v>
                </c:pt>
                <c:pt idx="1395">
                  <c:v>45492</c:v>
                </c:pt>
                <c:pt idx="1396">
                  <c:v>45495</c:v>
                </c:pt>
                <c:pt idx="1397">
                  <c:v>45496</c:v>
                </c:pt>
                <c:pt idx="1398">
                  <c:v>45497</c:v>
                </c:pt>
                <c:pt idx="1399">
                  <c:v>45498</c:v>
                </c:pt>
                <c:pt idx="1400">
                  <c:v>45499</c:v>
                </c:pt>
                <c:pt idx="1401">
                  <c:v>45502</c:v>
                </c:pt>
                <c:pt idx="1402">
                  <c:v>45503</c:v>
                </c:pt>
                <c:pt idx="1403">
                  <c:v>45504</c:v>
                </c:pt>
                <c:pt idx="1404">
                  <c:v>45505</c:v>
                </c:pt>
                <c:pt idx="1405">
                  <c:v>45506</c:v>
                </c:pt>
                <c:pt idx="1406">
                  <c:v>45509</c:v>
                </c:pt>
                <c:pt idx="1407">
                  <c:v>45510</c:v>
                </c:pt>
                <c:pt idx="1408">
                  <c:v>45511</c:v>
                </c:pt>
                <c:pt idx="1409">
                  <c:v>45512</c:v>
                </c:pt>
                <c:pt idx="1410">
                  <c:v>45513</c:v>
                </c:pt>
                <c:pt idx="1411">
                  <c:v>45516</c:v>
                </c:pt>
                <c:pt idx="1412">
                  <c:v>45517</c:v>
                </c:pt>
                <c:pt idx="1413">
                  <c:v>45518</c:v>
                </c:pt>
                <c:pt idx="1414">
                  <c:v>45519</c:v>
                </c:pt>
                <c:pt idx="1415">
                  <c:v>45520</c:v>
                </c:pt>
                <c:pt idx="1416">
                  <c:v>45523</c:v>
                </c:pt>
                <c:pt idx="1417">
                  <c:v>45524</c:v>
                </c:pt>
                <c:pt idx="1418">
                  <c:v>45525</c:v>
                </c:pt>
                <c:pt idx="1419">
                  <c:v>45526</c:v>
                </c:pt>
                <c:pt idx="1420">
                  <c:v>45527</c:v>
                </c:pt>
                <c:pt idx="1421">
                  <c:v>45530</c:v>
                </c:pt>
                <c:pt idx="1422">
                  <c:v>45531</c:v>
                </c:pt>
                <c:pt idx="1423">
                  <c:v>45532</c:v>
                </c:pt>
                <c:pt idx="1424">
                  <c:v>45533</c:v>
                </c:pt>
                <c:pt idx="1425">
                  <c:v>45534</c:v>
                </c:pt>
                <c:pt idx="1426">
                  <c:v>45538</c:v>
                </c:pt>
                <c:pt idx="1427">
                  <c:v>45539</c:v>
                </c:pt>
                <c:pt idx="1428">
                  <c:v>45540</c:v>
                </c:pt>
                <c:pt idx="1429">
                  <c:v>45541</c:v>
                </c:pt>
                <c:pt idx="1430">
                  <c:v>45544</c:v>
                </c:pt>
                <c:pt idx="1431">
                  <c:v>45545</c:v>
                </c:pt>
                <c:pt idx="1432">
                  <c:v>45546</c:v>
                </c:pt>
                <c:pt idx="1433">
                  <c:v>45547</c:v>
                </c:pt>
                <c:pt idx="1434">
                  <c:v>45548</c:v>
                </c:pt>
                <c:pt idx="1435">
                  <c:v>45551</c:v>
                </c:pt>
                <c:pt idx="1436">
                  <c:v>45552</c:v>
                </c:pt>
                <c:pt idx="1437">
                  <c:v>45553</c:v>
                </c:pt>
                <c:pt idx="1438">
                  <c:v>45554</c:v>
                </c:pt>
                <c:pt idx="1439">
                  <c:v>45555</c:v>
                </c:pt>
                <c:pt idx="1440">
                  <c:v>45558</c:v>
                </c:pt>
                <c:pt idx="1441">
                  <c:v>45559</c:v>
                </c:pt>
                <c:pt idx="1442">
                  <c:v>45560</c:v>
                </c:pt>
                <c:pt idx="1443">
                  <c:v>45561</c:v>
                </c:pt>
                <c:pt idx="1444">
                  <c:v>45562</c:v>
                </c:pt>
                <c:pt idx="1445">
                  <c:v>45565</c:v>
                </c:pt>
                <c:pt idx="1446">
                  <c:v>45566</c:v>
                </c:pt>
                <c:pt idx="1447">
                  <c:v>45567</c:v>
                </c:pt>
                <c:pt idx="1448">
                  <c:v>45568</c:v>
                </c:pt>
                <c:pt idx="1449">
                  <c:v>45569</c:v>
                </c:pt>
                <c:pt idx="1450">
                  <c:v>45572</c:v>
                </c:pt>
                <c:pt idx="1451">
                  <c:v>45573</c:v>
                </c:pt>
                <c:pt idx="1452">
                  <c:v>45574</c:v>
                </c:pt>
                <c:pt idx="1453">
                  <c:v>45575</c:v>
                </c:pt>
                <c:pt idx="1454">
                  <c:v>45576</c:v>
                </c:pt>
                <c:pt idx="1455">
                  <c:v>45579</c:v>
                </c:pt>
                <c:pt idx="1456">
                  <c:v>45580</c:v>
                </c:pt>
                <c:pt idx="1457">
                  <c:v>45581</c:v>
                </c:pt>
                <c:pt idx="1458">
                  <c:v>45582</c:v>
                </c:pt>
                <c:pt idx="1459">
                  <c:v>45583</c:v>
                </c:pt>
                <c:pt idx="1460">
                  <c:v>45586</c:v>
                </c:pt>
                <c:pt idx="1461">
                  <c:v>45587</c:v>
                </c:pt>
                <c:pt idx="1462">
                  <c:v>45588</c:v>
                </c:pt>
                <c:pt idx="1463">
                  <c:v>45589</c:v>
                </c:pt>
                <c:pt idx="1464">
                  <c:v>45590</c:v>
                </c:pt>
                <c:pt idx="1465">
                  <c:v>45593</c:v>
                </c:pt>
                <c:pt idx="1466">
                  <c:v>45594</c:v>
                </c:pt>
                <c:pt idx="1467">
                  <c:v>45595</c:v>
                </c:pt>
                <c:pt idx="1468">
                  <c:v>45596</c:v>
                </c:pt>
              </c:numCache>
            </c:numRef>
          </c:cat>
          <c:val>
            <c:numRef>
              <c:f>'Simple Moving Average '!$H$5:$H$1470</c:f>
              <c:numCache>
                <c:formatCode>_("$"* #,##0.00_);_("$"* \(#,##0.00\);_("$"* "-"??_);_(@_)</c:formatCode>
                <c:ptCount val="1466"/>
                <c:pt idx="0">
                  <c:v>55.089166666666664</c:v>
                </c:pt>
                <c:pt idx="1">
                  <c:v>55.512266666666669</c:v>
                </c:pt>
                <c:pt idx="2">
                  <c:v>56.90356666666667</c:v>
                </c:pt>
                <c:pt idx="3">
                  <c:v>57.718633333333337</c:v>
                </c:pt>
                <c:pt idx="4">
                  <c:v>57.889966666666673</c:v>
                </c:pt>
                <c:pt idx="5">
                  <c:v>57.07233333333334</c:v>
                </c:pt>
                <c:pt idx="6">
                  <c:v>56.257266666666659</c:v>
                </c:pt>
                <c:pt idx="7">
                  <c:v>55.847133333333339</c:v>
                </c:pt>
                <c:pt idx="8">
                  <c:v>55.966533333333338</c:v>
                </c:pt>
                <c:pt idx="9">
                  <c:v>56.38966666666667</c:v>
                </c:pt>
                <c:pt idx="10">
                  <c:v>59.058066666666662</c:v>
                </c:pt>
                <c:pt idx="11">
                  <c:v>61.614833333333337</c:v>
                </c:pt>
                <c:pt idx="12">
                  <c:v>64.114500000000007</c:v>
                </c:pt>
                <c:pt idx="13">
                  <c:v>64.374066666666678</c:v>
                </c:pt>
                <c:pt idx="14">
                  <c:v>64.823133333333331</c:v>
                </c:pt>
                <c:pt idx="15">
                  <c:v>65.0334</c:v>
                </c:pt>
                <c:pt idx="16">
                  <c:v>65.225499999999997</c:v>
                </c:pt>
                <c:pt idx="17">
                  <c:v>65.513633333333345</c:v>
                </c:pt>
                <c:pt idx="18">
                  <c:v>65.635633333333331</c:v>
                </c:pt>
                <c:pt idx="19">
                  <c:v>65.674566666666664</c:v>
                </c:pt>
                <c:pt idx="20">
                  <c:v>65.791366666666661</c:v>
                </c:pt>
                <c:pt idx="21">
                  <c:v>66.198899999999995</c:v>
                </c:pt>
                <c:pt idx="22">
                  <c:v>66.780333333333331</c:v>
                </c:pt>
                <c:pt idx="23">
                  <c:v>67.034733333333335</c:v>
                </c:pt>
                <c:pt idx="24">
                  <c:v>67.045100000000005</c:v>
                </c:pt>
                <c:pt idx="25">
                  <c:v>66.790733333333336</c:v>
                </c:pt>
                <c:pt idx="26">
                  <c:v>66.946466666666666</c:v>
                </c:pt>
                <c:pt idx="27">
                  <c:v>67.128166666666672</c:v>
                </c:pt>
                <c:pt idx="28">
                  <c:v>67.252766666666673</c:v>
                </c:pt>
                <c:pt idx="29">
                  <c:v>67.320266666666669</c:v>
                </c:pt>
                <c:pt idx="30">
                  <c:v>67.385166666666677</c:v>
                </c:pt>
                <c:pt idx="31">
                  <c:v>67.48899999999999</c:v>
                </c:pt>
                <c:pt idx="32">
                  <c:v>67.203466666666671</c:v>
                </c:pt>
                <c:pt idx="33">
                  <c:v>67.14376666666665</c:v>
                </c:pt>
                <c:pt idx="34">
                  <c:v>67.299499999999995</c:v>
                </c:pt>
                <c:pt idx="35">
                  <c:v>67.696633333333338</c:v>
                </c:pt>
                <c:pt idx="36">
                  <c:v>68.015900000000002</c:v>
                </c:pt>
                <c:pt idx="37">
                  <c:v>68.117133333333328</c:v>
                </c:pt>
                <c:pt idx="38">
                  <c:v>68.104166666666657</c:v>
                </c:pt>
                <c:pt idx="39">
                  <c:v>67.616199999999992</c:v>
                </c:pt>
                <c:pt idx="40">
                  <c:v>67.13600000000001</c:v>
                </c:pt>
                <c:pt idx="41">
                  <c:v>66.647999999999996</c:v>
                </c:pt>
                <c:pt idx="42">
                  <c:v>66.559900000000013</c:v>
                </c:pt>
                <c:pt idx="43">
                  <c:v>66.353766666666672</c:v>
                </c:pt>
                <c:pt idx="44">
                  <c:v>66.413833333333329</c:v>
                </c:pt>
                <c:pt idx="45">
                  <c:v>66.356366666666659</c:v>
                </c:pt>
                <c:pt idx="46">
                  <c:v>66.575733333333332</c:v>
                </c:pt>
                <c:pt idx="47">
                  <c:v>66.528733333333335</c:v>
                </c:pt>
                <c:pt idx="48">
                  <c:v>66.528733333333335</c:v>
                </c:pt>
                <c:pt idx="49">
                  <c:v>66.792466666666655</c:v>
                </c:pt>
                <c:pt idx="50">
                  <c:v>67.202433333333332</c:v>
                </c:pt>
                <c:pt idx="51">
                  <c:v>67.23899999999999</c:v>
                </c:pt>
                <c:pt idx="52">
                  <c:v>67.181533333333334</c:v>
                </c:pt>
                <c:pt idx="53">
                  <c:v>66.452966666666669</c:v>
                </c:pt>
                <c:pt idx="54">
                  <c:v>66.345899999999986</c:v>
                </c:pt>
                <c:pt idx="55">
                  <c:v>66.129166666666663</c:v>
                </c:pt>
                <c:pt idx="56">
                  <c:v>66.546999999999983</c:v>
                </c:pt>
                <c:pt idx="57">
                  <c:v>67.239000000000004</c:v>
                </c:pt>
                <c:pt idx="58">
                  <c:v>67.735166666666672</c:v>
                </c:pt>
                <c:pt idx="59">
                  <c:v>68.26003333333334</c:v>
                </c:pt>
                <c:pt idx="60">
                  <c:v>68.16343333333333</c:v>
                </c:pt>
                <c:pt idx="61">
                  <c:v>68.304433333333336</c:v>
                </c:pt>
                <c:pt idx="62">
                  <c:v>68.884133333333338</c:v>
                </c:pt>
                <c:pt idx="63">
                  <c:v>69.505600000000001</c:v>
                </c:pt>
                <c:pt idx="64">
                  <c:v>70.127099999999999</c:v>
                </c:pt>
                <c:pt idx="65">
                  <c:v>69.902533333333338</c:v>
                </c:pt>
                <c:pt idx="66">
                  <c:v>69.949566666666669</c:v>
                </c:pt>
                <c:pt idx="67">
                  <c:v>69.811166666666665</c:v>
                </c:pt>
                <c:pt idx="68">
                  <c:v>70.338666666666668</c:v>
                </c:pt>
                <c:pt idx="69">
                  <c:v>70.821733333333341</c:v>
                </c:pt>
                <c:pt idx="70">
                  <c:v>71.871466666666663</c:v>
                </c:pt>
                <c:pt idx="71">
                  <c:v>73.122299999999996</c:v>
                </c:pt>
                <c:pt idx="72">
                  <c:v>74.258233333333337</c:v>
                </c:pt>
                <c:pt idx="73">
                  <c:v>74.657799999999995</c:v>
                </c:pt>
                <c:pt idx="74">
                  <c:v>74.420166666666674</c:v>
                </c:pt>
                <c:pt idx="75">
                  <c:v>74.206066666666672</c:v>
                </c:pt>
                <c:pt idx="76">
                  <c:v>73.986699999999999</c:v>
                </c:pt>
                <c:pt idx="77">
                  <c:v>73.968399999999988</c:v>
                </c:pt>
                <c:pt idx="78">
                  <c:v>73.905699999999996</c:v>
                </c:pt>
                <c:pt idx="79">
                  <c:v>74.010166666666677</c:v>
                </c:pt>
                <c:pt idx="80">
                  <c:v>73.615866666666662</c:v>
                </c:pt>
                <c:pt idx="81">
                  <c:v>73.459199999999996</c:v>
                </c:pt>
                <c:pt idx="82">
                  <c:v>73.709866666666656</c:v>
                </c:pt>
                <c:pt idx="83">
                  <c:v>73.93183333333333</c:v>
                </c:pt>
                <c:pt idx="84">
                  <c:v>73.866533333333336</c:v>
                </c:pt>
                <c:pt idx="85">
                  <c:v>73.435666666666677</c:v>
                </c:pt>
                <c:pt idx="86">
                  <c:v>73.48266666666666</c:v>
                </c:pt>
                <c:pt idx="87">
                  <c:v>73.292066666666656</c:v>
                </c:pt>
                <c:pt idx="88">
                  <c:v>72.35199999999999</c:v>
                </c:pt>
                <c:pt idx="89">
                  <c:v>71.388433333333339</c:v>
                </c:pt>
                <c:pt idx="90">
                  <c:v>70.811300000000003</c:v>
                </c:pt>
                <c:pt idx="91">
                  <c:v>71.119433333333333</c:v>
                </c:pt>
                <c:pt idx="92">
                  <c:v>71.23693333333334</c:v>
                </c:pt>
                <c:pt idx="93">
                  <c:v>71.213433333333327</c:v>
                </c:pt>
                <c:pt idx="94">
                  <c:v>71.422333333333327</c:v>
                </c:pt>
                <c:pt idx="95">
                  <c:v>71.299599999999998</c:v>
                </c:pt>
                <c:pt idx="96">
                  <c:v>70.958466666666666</c:v>
                </c:pt>
                <c:pt idx="97">
                  <c:v>70.214366666666663</c:v>
                </c:pt>
                <c:pt idx="98">
                  <c:v>69.574733333333327</c:v>
                </c:pt>
                <c:pt idx="99">
                  <c:v>69.058900000000008</c:v>
                </c:pt>
                <c:pt idx="100">
                  <c:v>68.695599999999999</c:v>
                </c:pt>
                <c:pt idx="101">
                  <c:v>68.454333333333338</c:v>
                </c:pt>
                <c:pt idx="102">
                  <c:v>68.65679999999999</c:v>
                </c:pt>
                <c:pt idx="103">
                  <c:v>69.314066666666676</c:v>
                </c:pt>
                <c:pt idx="104">
                  <c:v>70.384500000000003</c:v>
                </c:pt>
                <c:pt idx="105">
                  <c:v>70.800466666666665</c:v>
                </c:pt>
                <c:pt idx="106">
                  <c:v>70.835033333333328</c:v>
                </c:pt>
                <c:pt idx="107">
                  <c:v>70.96553333333334</c:v>
                </c:pt>
                <c:pt idx="108">
                  <c:v>71.392433333333329</c:v>
                </c:pt>
                <c:pt idx="109">
                  <c:v>71.409166666666678</c:v>
                </c:pt>
                <c:pt idx="110">
                  <c:v>71.727233333333345</c:v>
                </c:pt>
                <c:pt idx="111">
                  <c:v>72.223866666666666</c:v>
                </c:pt>
                <c:pt idx="112">
                  <c:v>72.896266666666662</c:v>
                </c:pt>
                <c:pt idx="113">
                  <c:v>73.306433333333331</c:v>
                </c:pt>
                <c:pt idx="114">
                  <c:v>73.610533333333322</c:v>
                </c:pt>
                <c:pt idx="115">
                  <c:v>74.009500000000003</c:v>
                </c:pt>
                <c:pt idx="116">
                  <c:v>74.029033333333317</c:v>
                </c:pt>
                <c:pt idx="117">
                  <c:v>73.889533333333318</c:v>
                </c:pt>
                <c:pt idx="118">
                  <c:v>72.996733333333324</c:v>
                </c:pt>
                <c:pt idx="119">
                  <c:v>72.251766666666654</c:v>
                </c:pt>
                <c:pt idx="120">
                  <c:v>71.930899999999994</c:v>
                </c:pt>
                <c:pt idx="121">
                  <c:v>72.472166666666666</c:v>
                </c:pt>
                <c:pt idx="122">
                  <c:v>73.205966666666669</c:v>
                </c:pt>
                <c:pt idx="123">
                  <c:v>73.21156666666667</c:v>
                </c:pt>
                <c:pt idx="124">
                  <c:v>73.376166666666663</c:v>
                </c:pt>
                <c:pt idx="125">
                  <c:v>73.231066666666663</c:v>
                </c:pt>
                <c:pt idx="126">
                  <c:v>73.688633333333328</c:v>
                </c:pt>
                <c:pt idx="127">
                  <c:v>73.359433333333342</c:v>
                </c:pt>
                <c:pt idx="128">
                  <c:v>73.088799999999992</c:v>
                </c:pt>
                <c:pt idx="129">
                  <c:v>72.952099999999987</c:v>
                </c:pt>
                <c:pt idx="130">
                  <c:v>73.543566666666663</c:v>
                </c:pt>
                <c:pt idx="131">
                  <c:v>73.989999999999995</c:v>
                </c:pt>
                <c:pt idx="132">
                  <c:v>74.112733333333324</c:v>
                </c:pt>
                <c:pt idx="133">
                  <c:v>73.431966666666668</c:v>
                </c:pt>
                <c:pt idx="134">
                  <c:v>73.074833333333331</c:v>
                </c:pt>
                <c:pt idx="135">
                  <c:v>72.804199999999994</c:v>
                </c:pt>
                <c:pt idx="136">
                  <c:v>72.915800000000004</c:v>
                </c:pt>
                <c:pt idx="137">
                  <c:v>73.225500000000011</c:v>
                </c:pt>
                <c:pt idx="138">
                  <c:v>73.78073333333333</c:v>
                </c:pt>
                <c:pt idx="139">
                  <c:v>74.47826666666667</c:v>
                </c:pt>
                <c:pt idx="140">
                  <c:v>74.573099999999997</c:v>
                </c:pt>
                <c:pt idx="141">
                  <c:v>74.2941</c:v>
                </c:pt>
                <c:pt idx="142">
                  <c:v>73.964866666666666</c:v>
                </c:pt>
                <c:pt idx="143">
                  <c:v>73.624499999999998</c:v>
                </c:pt>
                <c:pt idx="144">
                  <c:v>72.240633333333335</c:v>
                </c:pt>
                <c:pt idx="145">
                  <c:v>70.739566666666676</c:v>
                </c:pt>
                <c:pt idx="146">
                  <c:v>68.806033333333332</c:v>
                </c:pt>
                <c:pt idx="147">
                  <c:v>68.323333333333338</c:v>
                </c:pt>
                <c:pt idx="148">
                  <c:v>68.03036666666668</c:v>
                </c:pt>
                <c:pt idx="149">
                  <c:v>68.920433333333335</c:v>
                </c:pt>
                <c:pt idx="150">
                  <c:v>69.227333333333334</c:v>
                </c:pt>
                <c:pt idx="151">
                  <c:v>69.283133333333339</c:v>
                </c:pt>
                <c:pt idx="152">
                  <c:v>69.040366666666671</c:v>
                </c:pt>
                <c:pt idx="153">
                  <c:v>68.108500000000006</c:v>
                </c:pt>
                <c:pt idx="154">
                  <c:v>66.866933333333336</c:v>
                </c:pt>
                <c:pt idx="155">
                  <c:v>65.750900000000001</c:v>
                </c:pt>
                <c:pt idx="156">
                  <c:v>65.915500000000009</c:v>
                </c:pt>
                <c:pt idx="157">
                  <c:v>66.590700000000012</c:v>
                </c:pt>
                <c:pt idx="158">
                  <c:v>67.212900000000005</c:v>
                </c:pt>
                <c:pt idx="159">
                  <c:v>67.497499999999988</c:v>
                </c:pt>
                <c:pt idx="160">
                  <c:v>67.065033333333318</c:v>
                </c:pt>
                <c:pt idx="161">
                  <c:v>66.696733333333327</c:v>
                </c:pt>
                <c:pt idx="162">
                  <c:v>66.29216666666666</c:v>
                </c:pt>
                <c:pt idx="163">
                  <c:v>67.090133333333327</c:v>
                </c:pt>
                <c:pt idx="164">
                  <c:v>68.097366666666673</c:v>
                </c:pt>
                <c:pt idx="165">
                  <c:v>68.764200000000002</c:v>
                </c:pt>
                <c:pt idx="166">
                  <c:v>68.691666666666663</c:v>
                </c:pt>
                <c:pt idx="167">
                  <c:v>68.359633333333335</c:v>
                </c:pt>
                <c:pt idx="168">
                  <c:v>69.631900000000002</c:v>
                </c:pt>
                <c:pt idx="169">
                  <c:v>71.490066666666664</c:v>
                </c:pt>
                <c:pt idx="170">
                  <c:v>73.711533333333335</c:v>
                </c:pt>
                <c:pt idx="171">
                  <c:v>74.75866666666667</c:v>
                </c:pt>
                <c:pt idx="172">
                  <c:v>75.779266666666672</c:v>
                </c:pt>
                <c:pt idx="173">
                  <c:v>75.981166666666653</c:v>
                </c:pt>
                <c:pt idx="174">
                  <c:v>76.115733333333324</c:v>
                </c:pt>
                <c:pt idx="175">
                  <c:v>75.44283333333334</c:v>
                </c:pt>
                <c:pt idx="176">
                  <c:v>74.761499999999998</c:v>
                </c:pt>
                <c:pt idx="177">
                  <c:v>74.001666666666665</c:v>
                </c:pt>
                <c:pt idx="178">
                  <c:v>73.620333333333335</c:v>
                </c:pt>
                <c:pt idx="179">
                  <c:v>72.989466666666658</c:v>
                </c:pt>
                <c:pt idx="180">
                  <c:v>72.992266666666666</c:v>
                </c:pt>
                <c:pt idx="181">
                  <c:v>72.818433333333331</c:v>
                </c:pt>
                <c:pt idx="182">
                  <c:v>73.196933333333334</c:v>
                </c:pt>
                <c:pt idx="183">
                  <c:v>73.328733333333332</c:v>
                </c:pt>
                <c:pt idx="184">
                  <c:v>73.987633333333335</c:v>
                </c:pt>
                <c:pt idx="185">
                  <c:v>74.540000000000006</c:v>
                </c:pt>
                <c:pt idx="186">
                  <c:v>74.803533333333334</c:v>
                </c:pt>
                <c:pt idx="187">
                  <c:v>74.220333333333329</c:v>
                </c:pt>
                <c:pt idx="188">
                  <c:v>73.710033333333342</c:v>
                </c:pt>
                <c:pt idx="189">
                  <c:v>73.620333333333335</c:v>
                </c:pt>
                <c:pt idx="190">
                  <c:v>74.066133333333326</c:v>
                </c:pt>
                <c:pt idx="191">
                  <c:v>74.01006666666666</c:v>
                </c:pt>
                <c:pt idx="192">
                  <c:v>73.942766666666657</c:v>
                </c:pt>
                <c:pt idx="193">
                  <c:v>74.032499999999999</c:v>
                </c:pt>
                <c:pt idx="194">
                  <c:v>75.131600000000006</c:v>
                </c:pt>
                <c:pt idx="195">
                  <c:v>75.829766666666671</c:v>
                </c:pt>
                <c:pt idx="196">
                  <c:v>76.642866666666677</c:v>
                </c:pt>
                <c:pt idx="197">
                  <c:v>76.774633333333341</c:v>
                </c:pt>
                <c:pt idx="198">
                  <c:v>76.94286666666666</c:v>
                </c:pt>
                <c:pt idx="199">
                  <c:v>77.20923333333333</c:v>
                </c:pt>
                <c:pt idx="200">
                  <c:v>77.78683333333332</c:v>
                </c:pt>
                <c:pt idx="201">
                  <c:v>78.241033333333334</c:v>
                </c:pt>
                <c:pt idx="202">
                  <c:v>77.966266666666669</c:v>
                </c:pt>
                <c:pt idx="203">
                  <c:v>77.237266666666656</c:v>
                </c:pt>
                <c:pt idx="204">
                  <c:v>74.710999999999999</c:v>
                </c:pt>
                <c:pt idx="205">
                  <c:v>72.456699999999998</c:v>
                </c:pt>
                <c:pt idx="206">
                  <c:v>69.753799999999998</c:v>
                </c:pt>
                <c:pt idx="207">
                  <c:v>69.243533333333332</c:v>
                </c:pt>
                <c:pt idx="208">
                  <c:v>68.918300000000002</c:v>
                </c:pt>
                <c:pt idx="209">
                  <c:v>69.397766666666669</c:v>
                </c:pt>
                <c:pt idx="210">
                  <c:v>70.090299999999999</c:v>
                </c:pt>
                <c:pt idx="211">
                  <c:v>71.186599999999999</c:v>
                </c:pt>
                <c:pt idx="212">
                  <c:v>72.089433333333332</c:v>
                </c:pt>
                <c:pt idx="213">
                  <c:v>72.540866666666659</c:v>
                </c:pt>
                <c:pt idx="214">
                  <c:v>72.784800000000004</c:v>
                </c:pt>
                <c:pt idx="215">
                  <c:v>72.866100000000003</c:v>
                </c:pt>
                <c:pt idx="216">
                  <c:v>72.392233333333323</c:v>
                </c:pt>
                <c:pt idx="217">
                  <c:v>72.024933333333337</c:v>
                </c:pt>
                <c:pt idx="218">
                  <c:v>71.86793333333334</c:v>
                </c:pt>
                <c:pt idx="219">
                  <c:v>72.47356666666667</c:v>
                </c:pt>
                <c:pt idx="220">
                  <c:v>72.888533333333342</c:v>
                </c:pt>
                <c:pt idx="221">
                  <c:v>73.025900000000007</c:v>
                </c:pt>
                <c:pt idx="222">
                  <c:v>72.638966666666661</c:v>
                </c:pt>
                <c:pt idx="223">
                  <c:v>71.954833333333326</c:v>
                </c:pt>
                <c:pt idx="224">
                  <c:v>72.005333333333326</c:v>
                </c:pt>
                <c:pt idx="225">
                  <c:v>72.299733333333336</c:v>
                </c:pt>
                <c:pt idx="226">
                  <c:v>73.098833333333332</c:v>
                </c:pt>
                <c:pt idx="227">
                  <c:v>73.810999999999993</c:v>
                </c:pt>
                <c:pt idx="228">
                  <c:v>74.368966666666665</c:v>
                </c:pt>
                <c:pt idx="229">
                  <c:v>74.464299999999994</c:v>
                </c:pt>
                <c:pt idx="230">
                  <c:v>73.606333333333339</c:v>
                </c:pt>
                <c:pt idx="231">
                  <c:v>73.466133333333332</c:v>
                </c:pt>
                <c:pt idx="232">
                  <c:v>73.802566666666664</c:v>
                </c:pt>
                <c:pt idx="233">
                  <c:v>75.044666666666672</c:v>
                </c:pt>
                <c:pt idx="234">
                  <c:v>75.968499999999992</c:v>
                </c:pt>
                <c:pt idx="235">
                  <c:v>76.406400000000005</c:v>
                </c:pt>
                <c:pt idx="236">
                  <c:v>76.891233333333332</c:v>
                </c:pt>
                <c:pt idx="237">
                  <c:v>77.598733333333328</c:v>
                </c:pt>
                <c:pt idx="238">
                  <c:v>78.410566666666668</c:v>
                </c:pt>
                <c:pt idx="239">
                  <c:v>79.081433333333337</c:v>
                </c:pt>
                <c:pt idx="240">
                  <c:v>79.549366666666671</c:v>
                </c:pt>
                <c:pt idx="241">
                  <c:v>80.49366666666667</c:v>
                </c:pt>
                <c:pt idx="242">
                  <c:v>81.299833333333325</c:v>
                </c:pt>
                <c:pt idx="243">
                  <c:v>81.925599999999989</c:v>
                </c:pt>
                <c:pt idx="244">
                  <c:v>82.447066666666672</c:v>
                </c:pt>
                <c:pt idx="245">
                  <c:v>83.010833333333338</c:v>
                </c:pt>
                <c:pt idx="246">
                  <c:v>83.619700000000009</c:v>
                </c:pt>
                <c:pt idx="247">
                  <c:v>84.07353333333333</c:v>
                </c:pt>
                <c:pt idx="248">
                  <c:v>84.259566666666657</c:v>
                </c:pt>
                <c:pt idx="249">
                  <c:v>84.332866666666675</c:v>
                </c:pt>
                <c:pt idx="250">
                  <c:v>84.408966666666672</c:v>
                </c:pt>
                <c:pt idx="251">
                  <c:v>84.420233333333329</c:v>
                </c:pt>
                <c:pt idx="252">
                  <c:v>84.293400000000005</c:v>
                </c:pt>
                <c:pt idx="253">
                  <c:v>83.867766666666668</c:v>
                </c:pt>
                <c:pt idx="254">
                  <c:v>83.146166666666673</c:v>
                </c:pt>
                <c:pt idx="255">
                  <c:v>82.179300000000012</c:v>
                </c:pt>
                <c:pt idx="256">
                  <c:v>81.147600000000011</c:v>
                </c:pt>
                <c:pt idx="257">
                  <c:v>80.834733333333332</c:v>
                </c:pt>
                <c:pt idx="258">
                  <c:v>81.04613333333333</c:v>
                </c:pt>
                <c:pt idx="259">
                  <c:v>81.22936666666665</c:v>
                </c:pt>
                <c:pt idx="260">
                  <c:v>81.003833333333333</c:v>
                </c:pt>
                <c:pt idx="261">
                  <c:v>80.366799999999998</c:v>
                </c:pt>
                <c:pt idx="262">
                  <c:v>80.062366666666662</c:v>
                </c:pt>
                <c:pt idx="263">
                  <c:v>79.904533333333333</c:v>
                </c:pt>
                <c:pt idx="264">
                  <c:v>77.407066666666665</c:v>
                </c:pt>
                <c:pt idx="265">
                  <c:v>74.560066666666671</c:v>
                </c:pt>
                <c:pt idx="266">
                  <c:v>71.160600000000002</c:v>
                </c:pt>
                <c:pt idx="267">
                  <c:v>70.658866666666668</c:v>
                </c:pt>
                <c:pt idx="268">
                  <c:v>70.52640000000001</c:v>
                </c:pt>
                <c:pt idx="269">
                  <c:v>71.10423333333334</c:v>
                </c:pt>
                <c:pt idx="270">
                  <c:v>70.918199999999999</c:v>
                </c:pt>
                <c:pt idx="271">
                  <c:v>70.594033333333329</c:v>
                </c:pt>
                <c:pt idx="272">
                  <c:v>70.4221</c:v>
                </c:pt>
                <c:pt idx="273">
                  <c:v>70.881533333333337</c:v>
                </c:pt>
                <c:pt idx="274">
                  <c:v>71.211333333333343</c:v>
                </c:pt>
                <c:pt idx="275">
                  <c:v>70.932266666666663</c:v>
                </c:pt>
                <c:pt idx="276">
                  <c:v>70.574299999999994</c:v>
                </c:pt>
                <c:pt idx="277">
                  <c:v>70.258600000000015</c:v>
                </c:pt>
                <c:pt idx="278">
                  <c:v>70.532033333333345</c:v>
                </c:pt>
                <c:pt idx="279">
                  <c:v>70.734999999999999</c:v>
                </c:pt>
                <c:pt idx="280">
                  <c:v>70.932299999999998</c:v>
                </c:pt>
                <c:pt idx="281">
                  <c:v>70.577133333333322</c:v>
                </c:pt>
                <c:pt idx="282">
                  <c:v>70.393900000000002</c:v>
                </c:pt>
                <c:pt idx="283">
                  <c:v>70.48693333333334</c:v>
                </c:pt>
                <c:pt idx="284">
                  <c:v>70.782899999999998</c:v>
                </c:pt>
                <c:pt idx="285">
                  <c:v>70.340333333333334</c:v>
                </c:pt>
                <c:pt idx="286">
                  <c:v>68.437633333333338</c:v>
                </c:pt>
                <c:pt idx="287">
                  <c:v>66.371433333333329</c:v>
                </c:pt>
                <c:pt idx="288">
                  <c:v>63.938833333333328</c:v>
                </c:pt>
                <c:pt idx="289">
                  <c:v>62.461800000000004</c:v>
                </c:pt>
                <c:pt idx="290">
                  <c:v>61.971333333333341</c:v>
                </c:pt>
                <c:pt idx="291">
                  <c:v>61.494933333333336</c:v>
                </c:pt>
                <c:pt idx="292">
                  <c:v>62.146066666666663</c:v>
                </c:pt>
                <c:pt idx="293">
                  <c:v>61.277899999999995</c:v>
                </c:pt>
                <c:pt idx="294">
                  <c:v>60.8889</c:v>
                </c:pt>
                <c:pt idx="295">
                  <c:v>57.650100000000002</c:v>
                </c:pt>
                <c:pt idx="296">
                  <c:v>55.969833333333327</c:v>
                </c:pt>
                <c:pt idx="297">
                  <c:v>54.002966666666659</c:v>
                </c:pt>
                <c:pt idx="298">
                  <c:v>52.00483333333333</c:v>
                </c:pt>
                <c:pt idx="299">
                  <c:v>50.409733333333328</c:v>
                </c:pt>
                <c:pt idx="300">
                  <c:v>48.422966666666667</c:v>
                </c:pt>
                <c:pt idx="301">
                  <c:v>49.935766666666666</c:v>
                </c:pt>
                <c:pt idx="302">
                  <c:v>49.300000000000004</c:v>
                </c:pt>
                <c:pt idx="303">
                  <c:v>49.686</c:v>
                </c:pt>
                <c:pt idx="304">
                  <c:v>47.443799999999989</c:v>
                </c:pt>
                <c:pt idx="305">
                  <c:v>44.233766666666668</c:v>
                </c:pt>
                <c:pt idx="306">
                  <c:v>42.914000000000009</c:v>
                </c:pt>
                <c:pt idx="307">
                  <c:v>44.409733333333328</c:v>
                </c:pt>
                <c:pt idx="308">
                  <c:v>48.933866666666667</c:v>
                </c:pt>
                <c:pt idx="309">
                  <c:v>50.455133333333329</c:v>
                </c:pt>
                <c:pt idx="310">
                  <c:v>50.937633333333338</c:v>
                </c:pt>
                <c:pt idx="311">
                  <c:v>48.709633333333336</c:v>
                </c:pt>
                <c:pt idx="312">
                  <c:v>46.124000000000002</c:v>
                </c:pt>
                <c:pt idx="313">
                  <c:v>43.106966666666665</c:v>
                </c:pt>
                <c:pt idx="314">
                  <c:v>41.631099999999996</c:v>
                </c:pt>
                <c:pt idx="315">
                  <c:v>43.33123333333333</c:v>
                </c:pt>
                <c:pt idx="316">
                  <c:v>45.380433333333336</c:v>
                </c:pt>
                <c:pt idx="317">
                  <c:v>47.966033333333336</c:v>
                </c:pt>
                <c:pt idx="318">
                  <c:v>49.254566666666669</c:v>
                </c:pt>
                <c:pt idx="319">
                  <c:v>49.583799999999997</c:v>
                </c:pt>
                <c:pt idx="320">
                  <c:v>50.03223333333333</c:v>
                </c:pt>
                <c:pt idx="321">
                  <c:v>49.078599999999994</c:v>
                </c:pt>
                <c:pt idx="322">
                  <c:v>48.326466666666668</c:v>
                </c:pt>
                <c:pt idx="323">
                  <c:v>47.73896666666667</c:v>
                </c:pt>
                <c:pt idx="324">
                  <c:v>47.733266666666673</c:v>
                </c:pt>
                <c:pt idx="325">
                  <c:v>47.304700000000004</c:v>
                </c:pt>
                <c:pt idx="326">
                  <c:v>46.387966666666671</c:v>
                </c:pt>
                <c:pt idx="327">
                  <c:v>45.967933333333328</c:v>
                </c:pt>
                <c:pt idx="328">
                  <c:v>46.317033333333335</c:v>
                </c:pt>
                <c:pt idx="329">
                  <c:v>47.293366666666657</c:v>
                </c:pt>
                <c:pt idx="330">
                  <c:v>48.755033333333337</c:v>
                </c:pt>
                <c:pt idx="331">
                  <c:v>50.375666666666667</c:v>
                </c:pt>
                <c:pt idx="332">
                  <c:v>50.486366666666669</c:v>
                </c:pt>
                <c:pt idx="333">
                  <c:v>49.33123333333333</c:v>
                </c:pt>
                <c:pt idx="334">
                  <c:v>48.037000000000006</c:v>
                </c:pt>
                <c:pt idx="335">
                  <c:v>47.344466666666669</c:v>
                </c:pt>
                <c:pt idx="336">
                  <c:v>47.511899999999997</c:v>
                </c:pt>
                <c:pt idx="337">
                  <c:v>47.954666666666668</c:v>
                </c:pt>
                <c:pt idx="338">
                  <c:v>48.684100000000001</c:v>
                </c:pt>
                <c:pt idx="339">
                  <c:v>49.047400000000003</c:v>
                </c:pt>
                <c:pt idx="340">
                  <c:v>48.624500000000005</c:v>
                </c:pt>
                <c:pt idx="341">
                  <c:v>47.071966666666661</c:v>
                </c:pt>
                <c:pt idx="342">
                  <c:v>46.544066666666673</c:v>
                </c:pt>
                <c:pt idx="343">
                  <c:v>45.457033333333335</c:v>
                </c:pt>
                <c:pt idx="344">
                  <c:v>46.50436666666667</c:v>
                </c:pt>
                <c:pt idx="345">
                  <c:v>46.334066666666665</c:v>
                </c:pt>
                <c:pt idx="346">
                  <c:v>47.475033333333329</c:v>
                </c:pt>
                <c:pt idx="347">
                  <c:v>47.429600000000001</c:v>
                </c:pt>
                <c:pt idx="348">
                  <c:v>47.656666666666666</c:v>
                </c:pt>
                <c:pt idx="349">
                  <c:v>48.746533333333332</c:v>
                </c:pt>
                <c:pt idx="350">
                  <c:v>50.418266666666661</c:v>
                </c:pt>
                <c:pt idx="351">
                  <c:v>51.312299999999993</c:v>
                </c:pt>
                <c:pt idx="352">
                  <c:v>50.256466666666661</c:v>
                </c:pt>
                <c:pt idx="353">
                  <c:v>49.089933333333327</c:v>
                </c:pt>
                <c:pt idx="354">
                  <c:v>49.248866666666665</c:v>
                </c:pt>
                <c:pt idx="355">
                  <c:v>51.491066666666661</c:v>
                </c:pt>
                <c:pt idx="356">
                  <c:v>53.1997</c:v>
                </c:pt>
                <c:pt idx="357">
                  <c:v>55.742766666666661</c:v>
                </c:pt>
                <c:pt idx="358">
                  <c:v>56.897933333333334</c:v>
                </c:pt>
                <c:pt idx="359">
                  <c:v>57.129999999999995</c:v>
                </c:pt>
                <c:pt idx="360">
                  <c:v>55.915666666666674</c:v>
                </c:pt>
                <c:pt idx="361">
                  <c:v>53.689</c:v>
                </c:pt>
                <c:pt idx="362">
                  <c:v>52.774333333333338</c:v>
                </c:pt>
                <c:pt idx="363">
                  <c:v>52.642833333333328</c:v>
                </c:pt>
                <c:pt idx="364">
                  <c:v>54.406466666666667</c:v>
                </c:pt>
                <c:pt idx="365">
                  <c:v>55.08103333333333</c:v>
                </c:pt>
                <c:pt idx="366">
                  <c:v>55.189666666666675</c:v>
                </c:pt>
                <c:pt idx="367">
                  <c:v>54.4236</c:v>
                </c:pt>
                <c:pt idx="368">
                  <c:v>54.134899999999995</c:v>
                </c:pt>
                <c:pt idx="369">
                  <c:v>53.90336666666667</c:v>
                </c:pt>
                <c:pt idx="370">
                  <c:v>52.685699999999997</c:v>
                </c:pt>
                <c:pt idx="371">
                  <c:v>51.888233333333325</c:v>
                </c:pt>
                <c:pt idx="372">
                  <c:v>50.301833333333327</c:v>
                </c:pt>
                <c:pt idx="373">
                  <c:v>50.681999999999995</c:v>
                </c:pt>
                <c:pt idx="374">
                  <c:v>51.004966666666668</c:v>
                </c:pt>
                <c:pt idx="375">
                  <c:v>51.993966666666665</c:v>
                </c:pt>
                <c:pt idx="376">
                  <c:v>52.342666666666673</c:v>
                </c:pt>
                <c:pt idx="377">
                  <c:v>52.928666666666665</c:v>
                </c:pt>
                <c:pt idx="378">
                  <c:v>52.708566666666663</c:v>
                </c:pt>
                <c:pt idx="379">
                  <c:v>52.451333333333331</c:v>
                </c:pt>
                <c:pt idx="380">
                  <c:v>51.102166666666669</c:v>
                </c:pt>
                <c:pt idx="381">
                  <c:v>51.362266666666663</c:v>
                </c:pt>
                <c:pt idx="382">
                  <c:v>51.182199999999995</c:v>
                </c:pt>
                <c:pt idx="383">
                  <c:v>51.745300000000007</c:v>
                </c:pt>
                <c:pt idx="384">
                  <c:v>52.294133333333328</c:v>
                </c:pt>
                <c:pt idx="385">
                  <c:v>52.942966666666671</c:v>
                </c:pt>
                <c:pt idx="386">
                  <c:v>52.794333333333334</c:v>
                </c:pt>
                <c:pt idx="387">
                  <c:v>51.442299999999996</c:v>
                </c:pt>
                <c:pt idx="388">
                  <c:v>50.684833333333337</c:v>
                </c:pt>
                <c:pt idx="389">
                  <c:v>50.676233333333336</c:v>
                </c:pt>
                <c:pt idx="390">
                  <c:v>51.307933333333331</c:v>
                </c:pt>
                <c:pt idx="391">
                  <c:v>51.373666666666658</c:v>
                </c:pt>
                <c:pt idx="392">
                  <c:v>51.696666666666665</c:v>
                </c:pt>
                <c:pt idx="393">
                  <c:v>51.888200000000005</c:v>
                </c:pt>
                <c:pt idx="394">
                  <c:v>52.462733333333325</c:v>
                </c:pt>
                <c:pt idx="395">
                  <c:v>52.371266666666664</c:v>
                </c:pt>
                <c:pt idx="396">
                  <c:v>52.242633333333337</c:v>
                </c:pt>
                <c:pt idx="397">
                  <c:v>51.642400000000002</c:v>
                </c:pt>
                <c:pt idx="398">
                  <c:v>51.350866666666661</c:v>
                </c:pt>
                <c:pt idx="399">
                  <c:v>51.802500000000002</c:v>
                </c:pt>
                <c:pt idx="400">
                  <c:v>51.851066666666668</c:v>
                </c:pt>
                <c:pt idx="401">
                  <c:v>52.365566666666666</c:v>
                </c:pt>
                <c:pt idx="402">
                  <c:v>52.957233333333335</c:v>
                </c:pt>
                <c:pt idx="403">
                  <c:v>54.237799999999993</c:v>
                </c:pt>
                <c:pt idx="404">
                  <c:v>54.935233333333336</c:v>
                </c:pt>
                <c:pt idx="405">
                  <c:v>54.883800000000001</c:v>
                </c:pt>
                <c:pt idx="406">
                  <c:v>54.820900000000002</c:v>
                </c:pt>
                <c:pt idx="407">
                  <c:v>54.649399999999993</c:v>
                </c:pt>
                <c:pt idx="408">
                  <c:v>54.13773333333333</c:v>
                </c:pt>
                <c:pt idx="409">
                  <c:v>53.325966666666666</c:v>
                </c:pt>
                <c:pt idx="410">
                  <c:v>52.72</c:v>
                </c:pt>
                <c:pt idx="411">
                  <c:v>52.611400000000003</c:v>
                </c:pt>
                <c:pt idx="412">
                  <c:v>53.920533333333331</c:v>
                </c:pt>
                <c:pt idx="413">
                  <c:v>54.903800000000011</c:v>
                </c:pt>
                <c:pt idx="414">
                  <c:v>55.589800000000004</c:v>
                </c:pt>
                <c:pt idx="415">
                  <c:v>55.772733333333328</c:v>
                </c:pt>
                <c:pt idx="416">
                  <c:v>56.773166666666668</c:v>
                </c:pt>
                <c:pt idx="417">
                  <c:v>57.256233333333334</c:v>
                </c:pt>
                <c:pt idx="418">
                  <c:v>57.239100000000001</c:v>
                </c:pt>
                <c:pt idx="419">
                  <c:v>57.373466666666666</c:v>
                </c:pt>
                <c:pt idx="420">
                  <c:v>58.170966666666665</c:v>
                </c:pt>
                <c:pt idx="421">
                  <c:v>58.645433333333337</c:v>
                </c:pt>
                <c:pt idx="422">
                  <c:v>58.636833333333328</c:v>
                </c:pt>
                <c:pt idx="423">
                  <c:v>58.619866666666667</c:v>
                </c:pt>
                <c:pt idx="424">
                  <c:v>58.806666666666672</c:v>
                </c:pt>
                <c:pt idx="425">
                  <c:v>59.419833333333337</c:v>
                </c:pt>
                <c:pt idx="426">
                  <c:v>60.919566666666668</c:v>
                </c:pt>
                <c:pt idx="427">
                  <c:v>62.761866666666663</c:v>
                </c:pt>
                <c:pt idx="428">
                  <c:v>64.607033333333334</c:v>
                </c:pt>
                <c:pt idx="429">
                  <c:v>65.004300000000001</c:v>
                </c:pt>
                <c:pt idx="430">
                  <c:v>64.238600000000005</c:v>
                </c:pt>
                <c:pt idx="431">
                  <c:v>62.0077</c:v>
                </c:pt>
                <c:pt idx="432">
                  <c:v>60.479166666666664</c:v>
                </c:pt>
                <c:pt idx="433">
                  <c:v>59.598299999999995</c:v>
                </c:pt>
                <c:pt idx="434">
                  <c:v>59.794033333333324</c:v>
                </c:pt>
                <c:pt idx="435">
                  <c:v>60.156733333333335</c:v>
                </c:pt>
                <c:pt idx="436">
                  <c:v>60.767000000000003</c:v>
                </c:pt>
                <c:pt idx="437">
                  <c:v>60.850500000000004</c:v>
                </c:pt>
                <c:pt idx="438">
                  <c:v>60.76703333333333</c:v>
                </c:pt>
                <c:pt idx="439">
                  <c:v>60.879300000000001</c:v>
                </c:pt>
                <c:pt idx="440">
                  <c:v>61.705433333333332</c:v>
                </c:pt>
                <c:pt idx="441">
                  <c:v>63.046833333333325</c:v>
                </c:pt>
                <c:pt idx="442">
                  <c:v>63.933433333333333</c:v>
                </c:pt>
                <c:pt idx="443">
                  <c:v>65.208666666666659</c:v>
                </c:pt>
                <c:pt idx="444">
                  <c:v>66.19316666666667</c:v>
                </c:pt>
                <c:pt idx="445">
                  <c:v>67.042366666666666</c:v>
                </c:pt>
                <c:pt idx="446">
                  <c:v>67.304299999999998</c:v>
                </c:pt>
                <c:pt idx="447">
                  <c:v>66.86963333333334</c:v>
                </c:pt>
                <c:pt idx="448">
                  <c:v>66.331333333333347</c:v>
                </c:pt>
                <c:pt idx="449">
                  <c:v>66.293899999999994</c:v>
                </c:pt>
                <c:pt idx="450">
                  <c:v>66.006033333333335</c:v>
                </c:pt>
                <c:pt idx="451">
                  <c:v>65.084866666666656</c:v>
                </c:pt>
                <c:pt idx="452">
                  <c:v>63.539099999999998</c:v>
                </c:pt>
                <c:pt idx="453">
                  <c:v>62.655366666666673</c:v>
                </c:pt>
                <c:pt idx="454">
                  <c:v>63.064133333333338</c:v>
                </c:pt>
                <c:pt idx="455">
                  <c:v>63.772233333333332</c:v>
                </c:pt>
                <c:pt idx="456">
                  <c:v>64.060099999999991</c:v>
                </c:pt>
                <c:pt idx="457">
                  <c:v>63.6053</c:v>
                </c:pt>
                <c:pt idx="458">
                  <c:v>61.7515</c:v>
                </c:pt>
                <c:pt idx="459">
                  <c:v>60.343866666666663</c:v>
                </c:pt>
                <c:pt idx="460">
                  <c:v>58.852733333333333</c:v>
                </c:pt>
                <c:pt idx="461">
                  <c:v>58.962133333333327</c:v>
                </c:pt>
                <c:pt idx="462">
                  <c:v>59.506166666666672</c:v>
                </c:pt>
                <c:pt idx="463">
                  <c:v>60.191299999999991</c:v>
                </c:pt>
                <c:pt idx="464">
                  <c:v>60.959866666666663</c:v>
                </c:pt>
                <c:pt idx="465">
                  <c:v>60.746866666666669</c:v>
                </c:pt>
                <c:pt idx="466">
                  <c:v>63.115933333333338</c:v>
                </c:pt>
                <c:pt idx="467">
                  <c:v>64.869000000000014</c:v>
                </c:pt>
                <c:pt idx="468">
                  <c:v>66.878233333333341</c:v>
                </c:pt>
                <c:pt idx="469">
                  <c:v>66.403266666666653</c:v>
                </c:pt>
                <c:pt idx="470">
                  <c:v>66.973233333333326</c:v>
                </c:pt>
                <c:pt idx="471">
                  <c:v>68.49603333333333</c:v>
                </c:pt>
                <c:pt idx="472">
                  <c:v>71.072366666666667</c:v>
                </c:pt>
                <c:pt idx="473">
                  <c:v>72.813900000000004</c:v>
                </c:pt>
                <c:pt idx="474">
                  <c:v>73.585366666666673</c:v>
                </c:pt>
                <c:pt idx="475">
                  <c:v>73.516266666666681</c:v>
                </c:pt>
                <c:pt idx="476">
                  <c:v>73.801266666666663</c:v>
                </c:pt>
                <c:pt idx="477">
                  <c:v>74.892233333333323</c:v>
                </c:pt>
                <c:pt idx="478">
                  <c:v>75.669466666666665</c:v>
                </c:pt>
                <c:pt idx="479">
                  <c:v>75.430533333333344</c:v>
                </c:pt>
                <c:pt idx="480">
                  <c:v>73.890500000000003</c:v>
                </c:pt>
                <c:pt idx="481">
                  <c:v>73.096000000000004</c:v>
                </c:pt>
                <c:pt idx="482">
                  <c:v>73.026899999999998</c:v>
                </c:pt>
                <c:pt idx="483">
                  <c:v>73.838666666666668</c:v>
                </c:pt>
                <c:pt idx="484">
                  <c:v>75.087999999999994</c:v>
                </c:pt>
                <c:pt idx="485">
                  <c:v>75.899766666666665</c:v>
                </c:pt>
                <c:pt idx="486">
                  <c:v>76.774866666666654</c:v>
                </c:pt>
                <c:pt idx="487">
                  <c:v>76.621266666666671</c:v>
                </c:pt>
                <c:pt idx="488">
                  <c:v>76.356366666666673</c:v>
                </c:pt>
                <c:pt idx="489">
                  <c:v>75.74563333333333</c:v>
                </c:pt>
                <c:pt idx="490">
                  <c:v>75.056733333333341</c:v>
                </c:pt>
                <c:pt idx="491">
                  <c:v>75.158033333333336</c:v>
                </c:pt>
                <c:pt idx="492">
                  <c:v>75.074066666666681</c:v>
                </c:pt>
                <c:pt idx="493">
                  <c:v>75.305633333333333</c:v>
                </c:pt>
                <c:pt idx="494">
                  <c:v>74.61963333333334</c:v>
                </c:pt>
                <c:pt idx="495">
                  <c:v>74.202833333333331</c:v>
                </c:pt>
                <c:pt idx="496">
                  <c:v>73.140566666666658</c:v>
                </c:pt>
                <c:pt idx="497">
                  <c:v>72.963999999999999</c:v>
                </c:pt>
                <c:pt idx="498">
                  <c:v>72.665866666666659</c:v>
                </c:pt>
                <c:pt idx="499">
                  <c:v>73.409766666666656</c:v>
                </c:pt>
                <c:pt idx="500">
                  <c:v>73.551600000000008</c:v>
                </c:pt>
                <c:pt idx="501">
                  <c:v>74.202866666666679</c:v>
                </c:pt>
                <c:pt idx="502">
                  <c:v>74.191266666666664</c:v>
                </c:pt>
                <c:pt idx="503">
                  <c:v>74.29546666666667</c:v>
                </c:pt>
                <c:pt idx="504">
                  <c:v>74.058099999999996</c:v>
                </c:pt>
                <c:pt idx="505">
                  <c:v>74.657266666666658</c:v>
                </c:pt>
                <c:pt idx="506">
                  <c:v>75.571933333333334</c:v>
                </c:pt>
                <c:pt idx="507">
                  <c:v>76.301366666666652</c:v>
                </c:pt>
                <c:pt idx="508">
                  <c:v>76.185599999999994</c:v>
                </c:pt>
                <c:pt idx="509">
                  <c:v>75.974300000000014</c:v>
                </c:pt>
                <c:pt idx="510">
                  <c:v>75.314366666666658</c:v>
                </c:pt>
                <c:pt idx="511">
                  <c:v>74.825166666666675</c:v>
                </c:pt>
                <c:pt idx="512">
                  <c:v>73.771566666666672</c:v>
                </c:pt>
                <c:pt idx="513">
                  <c:v>72.723766666666663</c:v>
                </c:pt>
                <c:pt idx="514">
                  <c:v>71.838066666666677</c:v>
                </c:pt>
                <c:pt idx="515">
                  <c:v>71.913333333333341</c:v>
                </c:pt>
                <c:pt idx="516">
                  <c:v>72.466166666666666</c:v>
                </c:pt>
                <c:pt idx="517">
                  <c:v>73.184000000000012</c:v>
                </c:pt>
                <c:pt idx="518">
                  <c:v>73.461866666666666</c:v>
                </c:pt>
                <c:pt idx="519">
                  <c:v>72.09856666666667</c:v>
                </c:pt>
                <c:pt idx="520">
                  <c:v>70.523966666666666</c:v>
                </c:pt>
                <c:pt idx="521">
                  <c:v>68.133133333333333</c:v>
                </c:pt>
                <c:pt idx="522">
                  <c:v>67.979733333333343</c:v>
                </c:pt>
                <c:pt idx="523">
                  <c:v>68.240233333333336</c:v>
                </c:pt>
                <c:pt idx="524">
                  <c:v>68.871199999999988</c:v>
                </c:pt>
                <c:pt idx="525">
                  <c:v>69.664266666666663</c:v>
                </c:pt>
                <c:pt idx="526">
                  <c:v>70.124499999999998</c:v>
                </c:pt>
                <c:pt idx="527">
                  <c:v>70.891566666666662</c:v>
                </c:pt>
                <c:pt idx="528">
                  <c:v>70.801833333333335</c:v>
                </c:pt>
                <c:pt idx="529">
                  <c:v>70.532633333333337</c:v>
                </c:pt>
                <c:pt idx="530">
                  <c:v>70.182400000000001</c:v>
                </c:pt>
                <c:pt idx="531">
                  <c:v>69.736666666666665</c:v>
                </c:pt>
                <c:pt idx="532">
                  <c:v>69.722200000000001</c:v>
                </c:pt>
                <c:pt idx="533">
                  <c:v>69.441433333333336</c:v>
                </c:pt>
                <c:pt idx="534">
                  <c:v>69.46456666666667</c:v>
                </c:pt>
                <c:pt idx="535">
                  <c:v>69.325633333333329</c:v>
                </c:pt>
                <c:pt idx="536">
                  <c:v>69.699033333333333</c:v>
                </c:pt>
                <c:pt idx="537">
                  <c:v>69.736666666666665</c:v>
                </c:pt>
                <c:pt idx="538">
                  <c:v>70.188199999999995</c:v>
                </c:pt>
                <c:pt idx="539">
                  <c:v>69.973966666666669</c:v>
                </c:pt>
                <c:pt idx="540">
                  <c:v>69.803200000000004</c:v>
                </c:pt>
                <c:pt idx="541">
                  <c:v>69.574533333333349</c:v>
                </c:pt>
                <c:pt idx="542">
                  <c:v>70.188166666666675</c:v>
                </c:pt>
                <c:pt idx="543">
                  <c:v>70.787333333333336</c:v>
                </c:pt>
                <c:pt idx="544">
                  <c:v>69.782966666666667</c:v>
                </c:pt>
                <c:pt idx="545">
                  <c:v>68.793066666666675</c:v>
                </c:pt>
                <c:pt idx="546">
                  <c:v>68.879900000000006</c:v>
                </c:pt>
                <c:pt idx="547">
                  <c:v>69.540099999999995</c:v>
                </c:pt>
                <c:pt idx="548">
                  <c:v>69.940100000000001</c:v>
                </c:pt>
                <c:pt idx="549">
                  <c:v>69.500399999999999</c:v>
                </c:pt>
                <c:pt idx="550">
                  <c:v>69.380999999999986</c:v>
                </c:pt>
                <c:pt idx="551">
                  <c:v>69.4101</c:v>
                </c:pt>
                <c:pt idx="552">
                  <c:v>68.367599999999996</c:v>
                </c:pt>
                <c:pt idx="553">
                  <c:v>68.152100000000004</c:v>
                </c:pt>
                <c:pt idx="554">
                  <c:v>68.015233333333342</c:v>
                </c:pt>
                <c:pt idx="555">
                  <c:v>69.09556666666667</c:v>
                </c:pt>
                <c:pt idx="556">
                  <c:v>69.523633333333336</c:v>
                </c:pt>
                <c:pt idx="557">
                  <c:v>68.696633333333338</c:v>
                </c:pt>
                <c:pt idx="558">
                  <c:v>67.831766666666681</c:v>
                </c:pt>
                <c:pt idx="559">
                  <c:v>67.333833333333345</c:v>
                </c:pt>
                <c:pt idx="560">
                  <c:v>68.42583333333333</c:v>
                </c:pt>
                <c:pt idx="561">
                  <c:v>69.043199999999999</c:v>
                </c:pt>
                <c:pt idx="562">
                  <c:v>69.631399999999999</c:v>
                </c:pt>
                <c:pt idx="563">
                  <c:v>69.546966666666677</c:v>
                </c:pt>
                <c:pt idx="564">
                  <c:v>69.753699999999995</c:v>
                </c:pt>
                <c:pt idx="565">
                  <c:v>70.621466666666677</c:v>
                </c:pt>
                <c:pt idx="566">
                  <c:v>71.716366666666673</c:v>
                </c:pt>
                <c:pt idx="567">
                  <c:v>73.023866666666663</c:v>
                </c:pt>
                <c:pt idx="568">
                  <c:v>73.023866666666677</c:v>
                </c:pt>
                <c:pt idx="569">
                  <c:v>73.390766666666664</c:v>
                </c:pt>
                <c:pt idx="570">
                  <c:v>73.804266666666663</c:v>
                </c:pt>
                <c:pt idx="571">
                  <c:v>74.016866666666658</c:v>
                </c:pt>
                <c:pt idx="572">
                  <c:v>73.737333333333325</c:v>
                </c:pt>
                <c:pt idx="573">
                  <c:v>73.332566666666665</c:v>
                </c:pt>
                <c:pt idx="574">
                  <c:v>73.594633333333334</c:v>
                </c:pt>
                <c:pt idx="575">
                  <c:v>73.594633333333334</c:v>
                </c:pt>
                <c:pt idx="576">
                  <c:v>73.751866666666672</c:v>
                </c:pt>
                <c:pt idx="577">
                  <c:v>74.409966666666662</c:v>
                </c:pt>
                <c:pt idx="578">
                  <c:v>75.111733333333333</c:v>
                </c:pt>
                <c:pt idx="579">
                  <c:v>76.227033333333324</c:v>
                </c:pt>
                <c:pt idx="580">
                  <c:v>76.459999999999994</c:v>
                </c:pt>
                <c:pt idx="581">
                  <c:v>77.260800000000003</c:v>
                </c:pt>
                <c:pt idx="582">
                  <c:v>77.534533333333343</c:v>
                </c:pt>
                <c:pt idx="583">
                  <c:v>77.822833333333335</c:v>
                </c:pt>
                <c:pt idx="584">
                  <c:v>77.391866666666672</c:v>
                </c:pt>
                <c:pt idx="585">
                  <c:v>77.540366666666671</c:v>
                </c:pt>
                <c:pt idx="586">
                  <c:v>77.907266666666672</c:v>
                </c:pt>
                <c:pt idx="587">
                  <c:v>78.157699999999991</c:v>
                </c:pt>
                <c:pt idx="588">
                  <c:v>77.99463333333334</c:v>
                </c:pt>
                <c:pt idx="589">
                  <c:v>77.945133333333331</c:v>
                </c:pt>
                <c:pt idx="590">
                  <c:v>77.485033333333334</c:v>
                </c:pt>
                <c:pt idx="591">
                  <c:v>76.328966666666659</c:v>
                </c:pt>
                <c:pt idx="592">
                  <c:v>74.511899999999997</c:v>
                </c:pt>
                <c:pt idx="593">
                  <c:v>73.664500000000004</c:v>
                </c:pt>
                <c:pt idx="594">
                  <c:v>73.70526666666666</c:v>
                </c:pt>
                <c:pt idx="595">
                  <c:v>74.581766666666667</c:v>
                </c:pt>
                <c:pt idx="596">
                  <c:v>75.301033333333336</c:v>
                </c:pt>
                <c:pt idx="597">
                  <c:v>75.085566666666679</c:v>
                </c:pt>
                <c:pt idx="598">
                  <c:v>74.552666666666667</c:v>
                </c:pt>
                <c:pt idx="599">
                  <c:v>71.856166666666653</c:v>
                </c:pt>
                <c:pt idx="600">
                  <c:v>69.500366666666665</c:v>
                </c:pt>
                <c:pt idx="601">
                  <c:v>67.56389999999999</c:v>
                </c:pt>
                <c:pt idx="602">
                  <c:v>68.140499999999989</c:v>
                </c:pt>
                <c:pt idx="603">
                  <c:v>69.011166666666668</c:v>
                </c:pt>
                <c:pt idx="604">
                  <c:v>69.46253333333334</c:v>
                </c:pt>
                <c:pt idx="605">
                  <c:v>69.648900000000012</c:v>
                </c:pt>
                <c:pt idx="606">
                  <c:v>69.532433333333344</c:v>
                </c:pt>
                <c:pt idx="607">
                  <c:v>69.404300000000006</c:v>
                </c:pt>
                <c:pt idx="608">
                  <c:v>69.162599999999998</c:v>
                </c:pt>
                <c:pt idx="609">
                  <c:v>69.182966666666672</c:v>
                </c:pt>
                <c:pt idx="610">
                  <c:v>69.325633333333329</c:v>
                </c:pt>
                <c:pt idx="611">
                  <c:v>69.300866666666664</c:v>
                </c:pt>
                <c:pt idx="612">
                  <c:v>69.232599999999991</c:v>
                </c:pt>
                <c:pt idx="613">
                  <c:v>70.067666666666668</c:v>
                </c:pt>
                <c:pt idx="614">
                  <c:v>70.917333333333332</c:v>
                </c:pt>
                <c:pt idx="615">
                  <c:v>71.919366666666676</c:v>
                </c:pt>
                <c:pt idx="616">
                  <c:v>71.72596666666665</c:v>
                </c:pt>
                <c:pt idx="617">
                  <c:v>71.517966666666666</c:v>
                </c:pt>
                <c:pt idx="618">
                  <c:v>70.844066666666663</c:v>
                </c:pt>
                <c:pt idx="619">
                  <c:v>70.589166666666657</c:v>
                </c:pt>
                <c:pt idx="620">
                  <c:v>70.753233333333341</c:v>
                </c:pt>
                <c:pt idx="621">
                  <c:v>71.400766666666655</c:v>
                </c:pt>
                <c:pt idx="622">
                  <c:v>71.626366666666669</c:v>
                </c:pt>
                <c:pt idx="623">
                  <c:v>72.115666666666669</c:v>
                </c:pt>
                <c:pt idx="624">
                  <c:v>71.61463333333333</c:v>
                </c:pt>
                <c:pt idx="625">
                  <c:v>71.520899999999997</c:v>
                </c:pt>
                <c:pt idx="626">
                  <c:v>71.274799999999985</c:v>
                </c:pt>
                <c:pt idx="627">
                  <c:v>72.188966666666659</c:v>
                </c:pt>
                <c:pt idx="628">
                  <c:v>73.182233333333329</c:v>
                </c:pt>
                <c:pt idx="629">
                  <c:v>73.275966666666662</c:v>
                </c:pt>
                <c:pt idx="630">
                  <c:v>72.900933333333327</c:v>
                </c:pt>
                <c:pt idx="631">
                  <c:v>71.851966666666669</c:v>
                </c:pt>
                <c:pt idx="632">
                  <c:v>72.06</c:v>
                </c:pt>
                <c:pt idx="633">
                  <c:v>72.288533333333348</c:v>
                </c:pt>
                <c:pt idx="634">
                  <c:v>72.555166666666665</c:v>
                </c:pt>
                <c:pt idx="635">
                  <c:v>71.743566666666666</c:v>
                </c:pt>
                <c:pt idx="636">
                  <c:v>70.855800000000002</c:v>
                </c:pt>
                <c:pt idx="637">
                  <c:v>69.581266666666679</c:v>
                </c:pt>
                <c:pt idx="638">
                  <c:v>68.163166666666669</c:v>
                </c:pt>
                <c:pt idx="639">
                  <c:v>67.697299999999998</c:v>
                </c:pt>
                <c:pt idx="640">
                  <c:v>68.432733333333331</c:v>
                </c:pt>
                <c:pt idx="641">
                  <c:v>69.877200000000002</c:v>
                </c:pt>
                <c:pt idx="642">
                  <c:v>71.31580000000001</c:v>
                </c:pt>
                <c:pt idx="643">
                  <c:v>72.288533333333334</c:v>
                </c:pt>
                <c:pt idx="644">
                  <c:v>73.158733333333331</c:v>
                </c:pt>
                <c:pt idx="645">
                  <c:v>73.076700000000002</c:v>
                </c:pt>
                <c:pt idx="646">
                  <c:v>73.457599999999999</c:v>
                </c:pt>
                <c:pt idx="647">
                  <c:v>72.531733333333349</c:v>
                </c:pt>
                <c:pt idx="648">
                  <c:v>72.247533333333337</c:v>
                </c:pt>
                <c:pt idx="649">
                  <c:v>71.374400000000009</c:v>
                </c:pt>
                <c:pt idx="650">
                  <c:v>71.101900000000001</c:v>
                </c:pt>
                <c:pt idx="651">
                  <c:v>70.729766666666663</c:v>
                </c:pt>
                <c:pt idx="652">
                  <c:v>70.451433333333327</c:v>
                </c:pt>
                <c:pt idx="653">
                  <c:v>70.571566666666669</c:v>
                </c:pt>
                <c:pt idx="654">
                  <c:v>70.627266666666671</c:v>
                </c:pt>
                <c:pt idx="655">
                  <c:v>70.835300000000004</c:v>
                </c:pt>
                <c:pt idx="656">
                  <c:v>71.078500000000005</c:v>
                </c:pt>
                <c:pt idx="657">
                  <c:v>71.096066666666658</c:v>
                </c:pt>
                <c:pt idx="658">
                  <c:v>70.630200000000002</c:v>
                </c:pt>
                <c:pt idx="659">
                  <c:v>69.616433333333347</c:v>
                </c:pt>
                <c:pt idx="660">
                  <c:v>68.251066666666659</c:v>
                </c:pt>
                <c:pt idx="661">
                  <c:v>67.13473333333333</c:v>
                </c:pt>
                <c:pt idx="662">
                  <c:v>66.953066666666658</c:v>
                </c:pt>
                <c:pt idx="663">
                  <c:v>67.146433333333334</c:v>
                </c:pt>
                <c:pt idx="664">
                  <c:v>67.454066666666677</c:v>
                </c:pt>
                <c:pt idx="665">
                  <c:v>67.63866666666668</c:v>
                </c:pt>
                <c:pt idx="666">
                  <c:v>67.54783333333333</c:v>
                </c:pt>
                <c:pt idx="667">
                  <c:v>67.445299999999989</c:v>
                </c:pt>
                <c:pt idx="668">
                  <c:v>67.421833333333339</c:v>
                </c:pt>
                <c:pt idx="669">
                  <c:v>67.413066666666666</c:v>
                </c:pt>
                <c:pt idx="670">
                  <c:v>67.316366666666667</c:v>
                </c:pt>
                <c:pt idx="671">
                  <c:v>66.979433333333347</c:v>
                </c:pt>
                <c:pt idx="672">
                  <c:v>66.909099999999995</c:v>
                </c:pt>
                <c:pt idx="673">
                  <c:v>65.608199999999997</c:v>
                </c:pt>
                <c:pt idx="674">
                  <c:v>64.254533333333328</c:v>
                </c:pt>
                <c:pt idx="675">
                  <c:v>63.20556666666667</c:v>
                </c:pt>
                <c:pt idx="676">
                  <c:v>63.082966666666664</c:v>
                </c:pt>
                <c:pt idx="677">
                  <c:v>63.389800000000001</c:v>
                </c:pt>
                <c:pt idx="678">
                  <c:v>62.894166666666671</c:v>
                </c:pt>
                <c:pt idx="679">
                  <c:v>62.401466666666664</c:v>
                </c:pt>
                <c:pt idx="680">
                  <c:v>61.631466666666661</c:v>
                </c:pt>
                <c:pt idx="681">
                  <c:v>61.360033333333341</c:v>
                </c:pt>
                <c:pt idx="682">
                  <c:v>60.908633333333334</c:v>
                </c:pt>
                <c:pt idx="683">
                  <c:v>60.053033333333332</c:v>
                </c:pt>
                <c:pt idx="684">
                  <c:v>59.02043333333333</c:v>
                </c:pt>
                <c:pt idx="685">
                  <c:v>58.905400000000007</c:v>
                </c:pt>
                <c:pt idx="686">
                  <c:v>59.409899999999993</c:v>
                </c:pt>
                <c:pt idx="687">
                  <c:v>60.035366666666668</c:v>
                </c:pt>
                <c:pt idx="688">
                  <c:v>60.221233333333338</c:v>
                </c:pt>
                <c:pt idx="689">
                  <c:v>60.392366666666668</c:v>
                </c:pt>
                <c:pt idx="690">
                  <c:v>60.044233333333331</c:v>
                </c:pt>
                <c:pt idx="691">
                  <c:v>60.106166666666667</c:v>
                </c:pt>
                <c:pt idx="692">
                  <c:v>60.176966666666658</c:v>
                </c:pt>
                <c:pt idx="693">
                  <c:v>60.315633333333331</c:v>
                </c:pt>
                <c:pt idx="694">
                  <c:v>59.9557</c:v>
                </c:pt>
                <c:pt idx="695">
                  <c:v>59.843600000000002</c:v>
                </c:pt>
                <c:pt idx="696">
                  <c:v>60.002900000000004</c:v>
                </c:pt>
                <c:pt idx="697">
                  <c:v>60.708033333333333</c:v>
                </c:pt>
                <c:pt idx="698">
                  <c:v>61.858633333333337</c:v>
                </c:pt>
                <c:pt idx="699">
                  <c:v>63.127266666666664</c:v>
                </c:pt>
                <c:pt idx="700">
                  <c:v>64.360466666666667</c:v>
                </c:pt>
                <c:pt idx="701">
                  <c:v>64.72923333333334</c:v>
                </c:pt>
                <c:pt idx="702">
                  <c:v>64.915099999999995</c:v>
                </c:pt>
                <c:pt idx="703">
                  <c:v>64.903300000000002</c:v>
                </c:pt>
                <c:pt idx="704">
                  <c:v>65.01543333333332</c:v>
                </c:pt>
                <c:pt idx="705">
                  <c:v>65.351766666666677</c:v>
                </c:pt>
                <c:pt idx="706">
                  <c:v>64.534533333333343</c:v>
                </c:pt>
                <c:pt idx="707">
                  <c:v>63.59043333333333</c:v>
                </c:pt>
                <c:pt idx="708">
                  <c:v>63.059366666666669</c:v>
                </c:pt>
                <c:pt idx="709">
                  <c:v>63.085933333333337</c:v>
                </c:pt>
                <c:pt idx="710">
                  <c:v>63.687800000000003</c:v>
                </c:pt>
                <c:pt idx="711">
                  <c:v>63.867766666666661</c:v>
                </c:pt>
                <c:pt idx="712">
                  <c:v>64.546333333333337</c:v>
                </c:pt>
                <c:pt idx="713">
                  <c:v>64.339799999999983</c:v>
                </c:pt>
                <c:pt idx="714">
                  <c:v>64.785299999999992</c:v>
                </c:pt>
                <c:pt idx="715">
                  <c:v>64.856099999999984</c:v>
                </c:pt>
                <c:pt idx="716">
                  <c:v>65.437299999999993</c:v>
                </c:pt>
                <c:pt idx="717">
                  <c:v>65.552366666666657</c:v>
                </c:pt>
                <c:pt idx="718">
                  <c:v>66.086366666666663</c:v>
                </c:pt>
                <c:pt idx="719">
                  <c:v>66.525966666666662</c:v>
                </c:pt>
                <c:pt idx="720">
                  <c:v>66.806233333333338</c:v>
                </c:pt>
                <c:pt idx="721">
                  <c:v>67.2547</c:v>
                </c:pt>
                <c:pt idx="722">
                  <c:v>67.765100000000004</c:v>
                </c:pt>
                <c:pt idx="723">
                  <c:v>68.437766666666661</c:v>
                </c:pt>
                <c:pt idx="724">
                  <c:v>68.381700000000009</c:v>
                </c:pt>
                <c:pt idx="725">
                  <c:v>68.122066666666669</c:v>
                </c:pt>
                <c:pt idx="726">
                  <c:v>67.5261</c:v>
                </c:pt>
                <c:pt idx="727">
                  <c:v>67.449399999999997</c:v>
                </c:pt>
                <c:pt idx="728">
                  <c:v>67.414000000000001</c:v>
                </c:pt>
                <c:pt idx="729">
                  <c:v>67.298966666666658</c:v>
                </c:pt>
                <c:pt idx="730">
                  <c:v>66.629233333333332</c:v>
                </c:pt>
                <c:pt idx="731">
                  <c:v>65.882833333333338</c:v>
                </c:pt>
                <c:pt idx="732">
                  <c:v>64.741066666666669</c:v>
                </c:pt>
                <c:pt idx="733">
                  <c:v>63.811733333333336</c:v>
                </c:pt>
                <c:pt idx="734">
                  <c:v>63.912033333333341</c:v>
                </c:pt>
                <c:pt idx="735">
                  <c:v>64.732199999999992</c:v>
                </c:pt>
                <c:pt idx="736">
                  <c:v>66.121799999999993</c:v>
                </c:pt>
                <c:pt idx="737">
                  <c:v>66.944933333333324</c:v>
                </c:pt>
                <c:pt idx="738">
                  <c:v>67.714966666666655</c:v>
                </c:pt>
                <c:pt idx="739">
                  <c:v>68.005900000000011</c:v>
                </c:pt>
                <c:pt idx="740">
                  <c:v>67.892566666666667</c:v>
                </c:pt>
                <c:pt idx="741">
                  <c:v>67.349133333333342</c:v>
                </c:pt>
                <c:pt idx="742">
                  <c:v>66.618633333333335</c:v>
                </c:pt>
                <c:pt idx="743">
                  <c:v>65.971266666666665</c:v>
                </c:pt>
                <c:pt idx="744">
                  <c:v>65.255600000000001</c:v>
                </c:pt>
                <c:pt idx="745">
                  <c:v>64.486466666666672</c:v>
                </c:pt>
                <c:pt idx="746">
                  <c:v>62.790833333333332</c:v>
                </c:pt>
                <c:pt idx="747">
                  <c:v>62.060333333333325</c:v>
                </c:pt>
                <c:pt idx="748">
                  <c:v>61.611933333333333</c:v>
                </c:pt>
                <c:pt idx="749">
                  <c:v>62.015799999999992</c:v>
                </c:pt>
                <c:pt idx="750">
                  <c:v>62.360266666666668</c:v>
                </c:pt>
                <c:pt idx="751">
                  <c:v>63.022466666666666</c:v>
                </c:pt>
                <c:pt idx="752">
                  <c:v>63.895500000000006</c:v>
                </c:pt>
                <c:pt idx="753">
                  <c:v>64.522100000000009</c:v>
                </c:pt>
                <c:pt idx="754">
                  <c:v>64.973500000000001</c:v>
                </c:pt>
                <c:pt idx="755">
                  <c:v>65.365500000000011</c:v>
                </c:pt>
                <c:pt idx="756">
                  <c:v>66.128633333333326</c:v>
                </c:pt>
                <c:pt idx="757">
                  <c:v>66.416666666666671</c:v>
                </c:pt>
                <c:pt idx="758">
                  <c:v>65.867300000000014</c:v>
                </c:pt>
                <c:pt idx="759">
                  <c:v>64.896266666666676</c:v>
                </c:pt>
                <c:pt idx="760">
                  <c:v>63.960866666666668</c:v>
                </c:pt>
                <c:pt idx="761">
                  <c:v>63.957899999999995</c:v>
                </c:pt>
                <c:pt idx="762">
                  <c:v>63.755966666666666</c:v>
                </c:pt>
                <c:pt idx="763">
                  <c:v>64.112300000000005</c:v>
                </c:pt>
                <c:pt idx="764">
                  <c:v>64.231066666666678</c:v>
                </c:pt>
                <c:pt idx="765">
                  <c:v>64.023200000000003</c:v>
                </c:pt>
                <c:pt idx="766">
                  <c:v>63.47979999999999</c:v>
                </c:pt>
                <c:pt idx="767">
                  <c:v>61.810933333333338</c:v>
                </c:pt>
                <c:pt idx="768">
                  <c:v>60.887433333333327</c:v>
                </c:pt>
                <c:pt idx="769">
                  <c:v>60.171766666666663</c:v>
                </c:pt>
                <c:pt idx="770">
                  <c:v>60.136133333333333</c:v>
                </c:pt>
                <c:pt idx="771">
                  <c:v>59.6907</c:v>
                </c:pt>
                <c:pt idx="772">
                  <c:v>59.497666666666667</c:v>
                </c:pt>
                <c:pt idx="773">
                  <c:v>58.443466666666666</c:v>
                </c:pt>
                <c:pt idx="774">
                  <c:v>58.060399999999994</c:v>
                </c:pt>
                <c:pt idx="775">
                  <c:v>57.650599999999997</c:v>
                </c:pt>
                <c:pt idx="776">
                  <c:v>58.357366666666671</c:v>
                </c:pt>
                <c:pt idx="777">
                  <c:v>57.897066666666667</c:v>
                </c:pt>
                <c:pt idx="778">
                  <c:v>57.050766666666668</c:v>
                </c:pt>
                <c:pt idx="779">
                  <c:v>56.29946666666666</c:v>
                </c:pt>
                <c:pt idx="780">
                  <c:v>56.100500000000004</c:v>
                </c:pt>
                <c:pt idx="781">
                  <c:v>56.471666666666671</c:v>
                </c:pt>
                <c:pt idx="782">
                  <c:v>56.40336666666667</c:v>
                </c:pt>
                <c:pt idx="783">
                  <c:v>55.735233333333333</c:v>
                </c:pt>
                <c:pt idx="784">
                  <c:v>54.404899999999998</c:v>
                </c:pt>
                <c:pt idx="785">
                  <c:v>54.104966666666662</c:v>
                </c:pt>
                <c:pt idx="786">
                  <c:v>54.167333333333339</c:v>
                </c:pt>
                <c:pt idx="787">
                  <c:v>53.947566666666667</c:v>
                </c:pt>
                <c:pt idx="788">
                  <c:v>53.234900000000003</c:v>
                </c:pt>
                <c:pt idx="789">
                  <c:v>52.406399999999998</c:v>
                </c:pt>
                <c:pt idx="790">
                  <c:v>51.803599999999996</c:v>
                </c:pt>
                <c:pt idx="791">
                  <c:v>51.349233333333331</c:v>
                </c:pt>
                <c:pt idx="792">
                  <c:v>51.49176666666667</c:v>
                </c:pt>
                <c:pt idx="793">
                  <c:v>51.759033333333342</c:v>
                </c:pt>
                <c:pt idx="794">
                  <c:v>51.126533333333327</c:v>
                </c:pt>
                <c:pt idx="795">
                  <c:v>50.692966666666671</c:v>
                </c:pt>
                <c:pt idx="796">
                  <c:v>50.149533333333331</c:v>
                </c:pt>
                <c:pt idx="797">
                  <c:v>49.977299999999993</c:v>
                </c:pt>
                <c:pt idx="798">
                  <c:v>48.373766666666675</c:v>
                </c:pt>
                <c:pt idx="799">
                  <c:v>47.114666666666665</c:v>
                </c:pt>
                <c:pt idx="800">
                  <c:v>46.841433333333327</c:v>
                </c:pt>
                <c:pt idx="801">
                  <c:v>47.482599999999998</c:v>
                </c:pt>
                <c:pt idx="802">
                  <c:v>48.097299999999997</c:v>
                </c:pt>
                <c:pt idx="803">
                  <c:v>48.223233333333333</c:v>
                </c:pt>
                <c:pt idx="804">
                  <c:v>48.705966666666676</c:v>
                </c:pt>
                <c:pt idx="805">
                  <c:v>49.650433333333332</c:v>
                </c:pt>
                <c:pt idx="806">
                  <c:v>50.645900000000005</c:v>
                </c:pt>
                <c:pt idx="807">
                  <c:v>51.383499999999998</c:v>
                </c:pt>
                <c:pt idx="808">
                  <c:v>51.326533333333337</c:v>
                </c:pt>
                <c:pt idx="809">
                  <c:v>51.1706</c:v>
                </c:pt>
                <c:pt idx="810">
                  <c:v>50.615899999999989</c:v>
                </c:pt>
                <c:pt idx="811">
                  <c:v>50.549933333333335</c:v>
                </c:pt>
                <c:pt idx="812">
                  <c:v>50.74783333333334</c:v>
                </c:pt>
                <c:pt idx="813">
                  <c:v>51.287566666666663</c:v>
                </c:pt>
                <c:pt idx="814">
                  <c:v>52.301033333333329</c:v>
                </c:pt>
                <c:pt idx="815">
                  <c:v>52.612866666666662</c:v>
                </c:pt>
                <c:pt idx="816">
                  <c:v>52.438933333333331</c:v>
                </c:pt>
                <c:pt idx="817">
                  <c:v>51.515433333333334</c:v>
                </c:pt>
                <c:pt idx="818">
                  <c:v>51.071666666666665</c:v>
                </c:pt>
                <c:pt idx="819">
                  <c:v>50.735866666666674</c:v>
                </c:pt>
                <c:pt idx="820">
                  <c:v>50.499000000000002</c:v>
                </c:pt>
                <c:pt idx="821">
                  <c:v>50.253133333333331</c:v>
                </c:pt>
                <c:pt idx="822">
                  <c:v>50.52</c:v>
                </c:pt>
                <c:pt idx="823">
                  <c:v>50.385066666666667</c:v>
                </c:pt>
                <c:pt idx="824">
                  <c:v>50.175166666666662</c:v>
                </c:pt>
                <c:pt idx="825">
                  <c:v>49.968266666666665</c:v>
                </c:pt>
                <c:pt idx="826">
                  <c:v>50.238133333333337</c:v>
                </c:pt>
                <c:pt idx="827">
                  <c:v>50.325099999999999</c:v>
                </c:pt>
                <c:pt idx="828">
                  <c:v>50.75386666666666</c:v>
                </c:pt>
                <c:pt idx="829">
                  <c:v>51.197633333333336</c:v>
                </c:pt>
                <c:pt idx="830">
                  <c:v>51.434499999999993</c:v>
                </c:pt>
                <c:pt idx="831">
                  <c:v>50.597933333333337</c:v>
                </c:pt>
                <c:pt idx="832">
                  <c:v>49.587466666666671</c:v>
                </c:pt>
                <c:pt idx="833">
                  <c:v>48.367133333333335</c:v>
                </c:pt>
                <c:pt idx="834">
                  <c:v>47.73746666666667</c:v>
                </c:pt>
                <c:pt idx="835">
                  <c:v>47.413633333333337</c:v>
                </c:pt>
                <c:pt idx="836">
                  <c:v>47.287700000000001</c:v>
                </c:pt>
                <c:pt idx="837">
                  <c:v>47.200766666666659</c:v>
                </c:pt>
                <c:pt idx="838">
                  <c:v>46.816966666666666</c:v>
                </c:pt>
                <c:pt idx="839">
                  <c:v>46.831966666666666</c:v>
                </c:pt>
                <c:pt idx="840">
                  <c:v>45.902466666666669</c:v>
                </c:pt>
                <c:pt idx="841">
                  <c:v>44.601166666666664</c:v>
                </c:pt>
                <c:pt idx="842">
                  <c:v>43.239866666666664</c:v>
                </c:pt>
                <c:pt idx="843">
                  <c:v>42.448266666666662</c:v>
                </c:pt>
                <c:pt idx="844">
                  <c:v>41.779633333333329</c:v>
                </c:pt>
                <c:pt idx="845">
                  <c:v>41.701699999999995</c:v>
                </c:pt>
                <c:pt idx="846">
                  <c:v>42.043533333333329</c:v>
                </c:pt>
                <c:pt idx="847">
                  <c:v>42.520266666666664</c:v>
                </c:pt>
                <c:pt idx="848">
                  <c:v>42.814100000000003</c:v>
                </c:pt>
                <c:pt idx="849">
                  <c:v>42.32836666666666</c:v>
                </c:pt>
                <c:pt idx="850">
                  <c:v>41.620733333333334</c:v>
                </c:pt>
                <c:pt idx="851">
                  <c:v>41.347866666666668</c:v>
                </c:pt>
                <c:pt idx="852">
                  <c:v>41.497766666666671</c:v>
                </c:pt>
                <c:pt idx="853">
                  <c:v>41.761633333333336</c:v>
                </c:pt>
                <c:pt idx="854">
                  <c:v>41.701666666666668</c:v>
                </c:pt>
                <c:pt idx="855">
                  <c:v>42.421300000000002</c:v>
                </c:pt>
                <c:pt idx="856">
                  <c:v>43.827566666666662</c:v>
                </c:pt>
                <c:pt idx="857">
                  <c:v>44.829033333333335</c:v>
                </c:pt>
                <c:pt idx="858">
                  <c:v>45.116866666666674</c:v>
                </c:pt>
                <c:pt idx="859">
                  <c:v>45.464666666666666</c:v>
                </c:pt>
                <c:pt idx="860">
                  <c:v>45.350733333333331</c:v>
                </c:pt>
                <c:pt idx="861">
                  <c:v>45.392733333333332</c:v>
                </c:pt>
                <c:pt idx="862">
                  <c:v>44.987933333333331</c:v>
                </c:pt>
                <c:pt idx="863">
                  <c:v>44.906966666666669</c:v>
                </c:pt>
                <c:pt idx="864">
                  <c:v>44.592433333333332</c:v>
                </c:pt>
                <c:pt idx="865">
                  <c:v>43.929700000000004</c:v>
                </c:pt>
                <c:pt idx="866">
                  <c:v>42.860533333333336</c:v>
                </c:pt>
                <c:pt idx="867">
                  <c:v>41.948866666666667</c:v>
                </c:pt>
                <c:pt idx="868">
                  <c:v>41.767133333333334</c:v>
                </c:pt>
                <c:pt idx="869">
                  <c:v>41.379466666666666</c:v>
                </c:pt>
                <c:pt idx="870">
                  <c:v>41.464266666666667</c:v>
                </c:pt>
                <c:pt idx="871">
                  <c:v>41.367333333333335</c:v>
                </c:pt>
                <c:pt idx="872">
                  <c:v>41.742899999999999</c:v>
                </c:pt>
                <c:pt idx="873">
                  <c:v>42.057899999999997</c:v>
                </c:pt>
                <c:pt idx="874">
                  <c:v>42.551600000000001</c:v>
                </c:pt>
                <c:pt idx="875">
                  <c:v>43.09373333333334</c:v>
                </c:pt>
                <c:pt idx="876">
                  <c:v>42.887799999999999</c:v>
                </c:pt>
                <c:pt idx="877">
                  <c:v>42.01853333333333</c:v>
                </c:pt>
                <c:pt idx="878">
                  <c:v>41.000866666666667</c:v>
                </c:pt>
                <c:pt idx="879">
                  <c:v>40.4163</c:v>
                </c:pt>
                <c:pt idx="880">
                  <c:v>40.310300000000005</c:v>
                </c:pt>
                <c:pt idx="881">
                  <c:v>40.470833333333331</c:v>
                </c:pt>
                <c:pt idx="882">
                  <c:v>40.985733333333336</c:v>
                </c:pt>
                <c:pt idx="883">
                  <c:v>41.300733333333334</c:v>
                </c:pt>
                <c:pt idx="884">
                  <c:v>41.306800000000003</c:v>
                </c:pt>
                <c:pt idx="885">
                  <c:v>41.128099999999996</c:v>
                </c:pt>
                <c:pt idx="886">
                  <c:v>41.028133333333329</c:v>
                </c:pt>
                <c:pt idx="887">
                  <c:v>41.088699999999996</c:v>
                </c:pt>
                <c:pt idx="888">
                  <c:v>41.152299999999997</c:v>
                </c:pt>
                <c:pt idx="889">
                  <c:v>41.170466666666663</c:v>
                </c:pt>
                <c:pt idx="890">
                  <c:v>42.033666666666669</c:v>
                </c:pt>
                <c:pt idx="891">
                  <c:v>42.796933333333335</c:v>
                </c:pt>
                <c:pt idx="892">
                  <c:v>43.323966666666671</c:v>
                </c:pt>
                <c:pt idx="893">
                  <c:v>43.230066666666666</c:v>
                </c:pt>
                <c:pt idx="894">
                  <c:v>43.081633333333336</c:v>
                </c:pt>
                <c:pt idx="895">
                  <c:v>42.48193333333333</c:v>
                </c:pt>
                <c:pt idx="896">
                  <c:v>42.300233333333331</c:v>
                </c:pt>
                <c:pt idx="897">
                  <c:v>42.630366666666667</c:v>
                </c:pt>
                <c:pt idx="898">
                  <c:v>42.436500000000002</c:v>
                </c:pt>
                <c:pt idx="899">
                  <c:v>42.024566666666665</c:v>
                </c:pt>
                <c:pt idx="900">
                  <c:v>40.740366666666667</c:v>
                </c:pt>
                <c:pt idx="901">
                  <c:v>40.770666666666664</c:v>
                </c:pt>
                <c:pt idx="902">
                  <c:v>40.664666666666669</c:v>
                </c:pt>
                <c:pt idx="903">
                  <c:v>41.070533333333337</c:v>
                </c:pt>
                <c:pt idx="904">
                  <c:v>41.312833333333337</c:v>
                </c:pt>
                <c:pt idx="905">
                  <c:v>41.367333333333335</c:v>
                </c:pt>
                <c:pt idx="906">
                  <c:v>41.512700000000002</c:v>
                </c:pt>
                <c:pt idx="907">
                  <c:v>41.994266666666668</c:v>
                </c:pt>
                <c:pt idx="908">
                  <c:v>42.536433333333335</c:v>
                </c:pt>
                <c:pt idx="909">
                  <c:v>42.772700000000007</c:v>
                </c:pt>
                <c:pt idx="910">
                  <c:v>42.999866666666662</c:v>
                </c:pt>
                <c:pt idx="911">
                  <c:v>43.002900000000004</c:v>
                </c:pt>
                <c:pt idx="912">
                  <c:v>42.912033333333333</c:v>
                </c:pt>
                <c:pt idx="913">
                  <c:v>42.194199999999995</c:v>
                </c:pt>
                <c:pt idx="914">
                  <c:v>40.985700000000001</c:v>
                </c:pt>
                <c:pt idx="915">
                  <c:v>40.010433333333332</c:v>
                </c:pt>
                <c:pt idx="916">
                  <c:v>39.365299999999998</c:v>
                </c:pt>
                <c:pt idx="917">
                  <c:v>39.640933333333329</c:v>
                </c:pt>
                <c:pt idx="918">
                  <c:v>38.95943333333333</c:v>
                </c:pt>
                <c:pt idx="919">
                  <c:v>38.356733333333331</c:v>
                </c:pt>
                <c:pt idx="920">
                  <c:v>37.711600000000004</c:v>
                </c:pt>
                <c:pt idx="921">
                  <c:v>37.799433333333333</c:v>
                </c:pt>
                <c:pt idx="922">
                  <c:v>37.793366666666664</c:v>
                </c:pt>
                <c:pt idx="923">
                  <c:v>37.439</c:v>
                </c:pt>
                <c:pt idx="924">
                  <c:v>37.075566666666667</c:v>
                </c:pt>
                <c:pt idx="925">
                  <c:v>37.369366666666664</c:v>
                </c:pt>
                <c:pt idx="926">
                  <c:v>37.972100000000005</c:v>
                </c:pt>
                <c:pt idx="927">
                  <c:v>39.069500000000005</c:v>
                </c:pt>
                <c:pt idx="928">
                  <c:v>39.733233333333338</c:v>
                </c:pt>
                <c:pt idx="929">
                  <c:v>39.589199999999998</c:v>
                </c:pt>
                <c:pt idx="930">
                  <c:v>38.89353333333333</c:v>
                </c:pt>
                <c:pt idx="931">
                  <c:v>37.830099999999995</c:v>
                </c:pt>
                <c:pt idx="932">
                  <c:v>37.226333333333336</c:v>
                </c:pt>
                <c:pt idx="933">
                  <c:v>37.048566666666666</c:v>
                </c:pt>
                <c:pt idx="934">
                  <c:v>36.377400000000002</c:v>
                </c:pt>
                <c:pt idx="935">
                  <c:v>35.568333333333335</c:v>
                </c:pt>
                <c:pt idx="936">
                  <c:v>34.317966666666671</c:v>
                </c:pt>
                <c:pt idx="937">
                  <c:v>33.518099999999997</c:v>
                </c:pt>
                <c:pt idx="938">
                  <c:v>32.86226666666667</c:v>
                </c:pt>
                <c:pt idx="939">
                  <c:v>32.445466666666668</c:v>
                </c:pt>
                <c:pt idx="940">
                  <c:v>31.489300000000004</c:v>
                </c:pt>
                <c:pt idx="941">
                  <c:v>30.180700000000002</c:v>
                </c:pt>
                <c:pt idx="942">
                  <c:v>28.599333333333334</c:v>
                </c:pt>
                <c:pt idx="943">
                  <c:v>28.176400000000001</c:v>
                </c:pt>
                <c:pt idx="944">
                  <c:v>28.485933333333335</c:v>
                </c:pt>
                <c:pt idx="945">
                  <c:v>29.095800000000001</c:v>
                </c:pt>
                <c:pt idx="946">
                  <c:v>28.79546666666667</c:v>
                </c:pt>
                <c:pt idx="947">
                  <c:v>27.909800000000001</c:v>
                </c:pt>
                <c:pt idx="948">
                  <c:v>26.8188</c:v>
                </c:pt>
                <c:pt idx="949">
                  <c:v>26.408133333333335</c:v>
                </c:pt>
                <c:pt idx="950">
                  <c:v>26.463266666666666</c:v>
                </c:pt>
                <c:pt idx="951">
                  <c:v>26.717633333333335</c:v>
                </c:pt>
                <c:pt idx="952">
                  <c:v>26.714566666666666</c:v>
                </c:pt>
                <c:pt idx="953">
                  <c:v>26.867799999999999</c:v>
                </c:pt>
                <c:pt idx="954">
                  <c:v>27.017966666666666</c:v>
                </c:pt>
                <c:pt idx="955">
                  <c:v>26.864733333333334</c:v>
                </c:pt>
                <c:pt idx="956">
                  <c:v>26.260999999999999</c:v>
                </c:pt>
                <c:pt idx="957">
                  <c:v>25.657266666666668</c:v>
                </c:pt>
                <c:pt idx="958">
                  <c:v>25.476466666666667</c:v>
                </c:pt>
                <c:pt idx="959">
                  <c:v>25.798266666666667</c:v>
                </c:pt>
                <c:pt idx="960">
                  <c:v>25.957633333333334</c:v>
                </c:pt>
                <c:pt idx="961">
                  <c:v>25.822766666666666</c:v>
                </c:pt>
                <c:pt idx="962">
                  <c:v>25.712433333333333</c:v>
                </c:pt>
                <c:pt idx="963">
                  <c:v>25.724666666666664</c:v>
                </c:pt>
                <c:pt idx="964">
                  <c:v>26.095499999999998</c:v>
                </c:pt>
                <c:pt idx="965">
                  <c:v>25.859533333333331</c:v>
                </c:pt>
                <c:pt idx="966">
                  <c:v>25.513233333333332</c:v>
                </c:pt>
                <c:pt idx="967">
                  <c:v>25.396766666666664</c:v>
                </c:pt>
                <c:pt idx="968">
                  <c:v>25.614366666666665</c:v>
                </c:pt>
                <c:pt idx="969">
                  <c:v>26.052599999999998</c:v>
                </c:pt>
                <c:pt idx="970">
                  <c:v>25.638866666666669</c:v>
                </c:pt>
                <c:pt idx="971">
                  <c:v>26.165966666666666</c:v>
                </c:pt>
                <c:pt idx="972">
                  <c:v>27.633933333333335</c:v>
                </c:pt>
                <c:pt idx="973">
                  <c:v>29.537099999999999</c:v>
                </c:pt>
                <c:pt idx="974">
                  <c:v>30.615866666666665</c:v>
                </c:pt>
                <c:pt idx="975">
                  <c:v>30.257333333333332</c:v>
                </c:pt>
                <c:pt idx="976">
                  <c:v>30.101033333333334</c:v>
                </c:pt>
                <c:pt idx="977">
                  <c:v>29.987633333333335</c:v>
                </c:pt>
                <c:pt idx="978">
                  <c:v>30.042766666666665</c:v>
                </c:pt>
                <c:pt idx="979">
                  <c:v>30.370666666666665</c:v>
                </c:pt>
                <c:pt idx="980">
                  <c:v>30.579066666666666</c:v>
                </c:pt>
                <c:pt idx="981">
                  <c:v>31.188933333333335</c:v>
                </c:pt>
                <c:pt idx="982">
                  <c:v>30.802800000000001</c:v>
                </c:pt>
                <c:pt idx="983">
                  <c:v>30.404399999999999</c:v>
                </c:pt>
                <c:pt idx="984">
                  <c:v>29.938599999999997</c:v>
                </c:pt>
                <c:pt idx="985">
                  <c:v>30.266533333333332</c:v>
                </c:pt>
                <c:pt idx="986">
                  <c:v>30.499433333333332</c:v>
                </c:pt>
                <c:pt idx="987">
                  <c:v>29.485033333333334</c:v>
                </c:pt>
                <c:pt idx="988">
                  <c:v>28.231566666666666</c:v>
                </c:pt>
                <c:pt idx="989">
                  <c:v>26.929100000000002</c:v>
                </c:pt>
                <c:pt idx="990">
                  <c:v>26.671666666666667</c:v>
                </c:pt>
                <c:pt idx="991">
                  <c:v>26.4635</c:v>
                </c:pt>
                <c:pt idx="992">
                  <c:v>26.368433333333332</c:v>
                </c:pt>
                <c:pt idx="993">
                  <c:v>26.449533333333335</c:v>
                </c:pt>
                <c:pt idx="994">
                  <c:v>26.399600000000003</c:v>
                </c:pt>
                <c:pt idx="995">
                  <c:v>26.206166666666665</c:v>
                </c:pt>
                <c:pt idx="996">
                  <c:v>25.566533333333336</c:v>
                </c:pt>
                <c:pt idx="997">
                  <c:v>24.945633333333333</c:v>
                </c:pt>
                <c:pt idx="998">
                  <c:v>24.209266666666664</c:v>
                </c:pt>
                <c:pt idx="999">
                  <c:v>23.925333333333331</c:v>
                </c:pt>
                <c:pt idx="1000">
                  <c:v>23.97526666666667</c:v>
                </c:pt>
                <c:pt idx="1001">
                  <c:v>24.256066666666666</c:v>
                </c:pt>
                <c:pt idx="1002">
                  <c:v>24.7865</c:v>
                </c:pt>
                <c:pt idx="1003">
                  <c:v>24.677299999999999</c:v>
                </c:pt>
                <c:pt idx="1004">
                  <c:v>25.104766666666666</c:v>
                </c:pt>
                <c:pt idx="1005">
                  <c:v>25.245166666666666</c:v>
                </c:pt>
                <c:pt idx="1006">
                  <c:v>25.831733333333332</c:v>
                </c:pt>
                <c:pt idx="1007">
                  <c:v>26.480733333333337</c:v>
                </c:pt>
                <c:pt idx="1008">
                  <c:v>27.054866666666669</c:v>
                </c:pt>
                <c:pt idx="1009">
                  <c:v>27.616500000000002</c:v>
                </c:pt>
                <c:pt idx="1010">
                  <c:v>27.632099999999998</c:v>
                </c:pt>
                <c:pt idx="1011">
                  <c:v>27.794333333333338</c:v>
                </c:pt>
                <c:pt idx="1012">
                  <c:v>27.994033333333334</c:v>
                </c:pt>
                <c:pt idx="1013">
                  <c:v>28.362200000000001</c:v>
                </c:pt>
                <c:pt idx="1014">
                  <c:v>28.724133333333331</c:v>
                </c:pt>
                <c:pt idx="1015">
                  <c:v>28.8583</c:v>
                </c:pt>
                <c:pt idx="1016">
                  <c:v>28.643033333333335</c:v>
                </c:pt>
                <c:pt idx="1017">
                  <c:v>27.797466666666665</c:v>
                </c:pt>
                <c:pt idx="1018">
                  <c:v>27.401199999999999</c:v>
                </c:pt>
                <c:pt idx="1019">
                  <c:v>27.535366666666665</c:v>
                </c:pt>
                <c:pt idx="1020">
                  <c:v>28.109499999999997</c:v>
                </c:pt>
                <c:pt idx="1021">
                  <c:v>28.281099999999999</c:v>
                </c:pt>
                <c:pt idx="1022">
                  <c:v>28.096999999999998</c:v>
                </c:pt>
                <c:pt idx="1023">
                  <c:v>28.156266666666667</c:v>
                </c:pt>
                <c:pt idx="1024">
                  <c:v>28.228033333333332</c:v>
                </c:pt>
                <c:pt idx="1025">
                  <c:v>28.552533333333333</c:v>
                </c:pt>
                <c:pt idx="1026">
                  <c:v>28.923833333333334</c:v>
                </c:pt>
                <c:pt idx="1027">
                  <c:v>29.242099999999997</c:v>
                </c:pt>
                <c:pt idx="1028">
                  <c:v>29.142233333333333</c:v>
                </c:pt>
                <c:pt idx="1029">
                  <c:v>28.212433333333333</c:v>
                </c:pt>
                <c:pt idx="1030">
                  <c:v>27.394933333333331</c:v>
                </c:pt>
                <c:pt idx="1031">
                  <c:v>26.714766666666666</c:v>
                </c:pt>
                <c:pt idx="1032">
                  <c:v>25.894166666666667</c:v>
                </c:pt>
                <c:pt idx="1033">
                  <c:v>25.192133333333334</c:v>
                </c:pt>
                <c:pt idx="1034">
                  <c:v>24.777133333333335</c:v>
                </c:pt>
                <c:pt idx="1035">
                  <c:v>25.273233333333334</c:v>
                </c:pt>
                <c:pt idx="1036">
                  <c:v>25.763099999999998</c:v>
                </c:pt>
                <c:pt idx="1037">
                  <c:v>25.750633333333337</c:v>
                </c:pt>
                <c:pt idx="1038">
                  <c:v>25.554066666666667</c:v>
                </c:pt>
                <c:pt idx="1039">
                  <c:v>24.833333333333332</c:v>
                </c:pt>
                <c:pt idx="1040">
                  <c:v>24.221766666666667</c:v>
                </c:pt>
                <c:pt idx="1041">
                  <c:v>23.476033333333334</c:v>
                </c:pt>
                <c:pt idx="1042">
                  <c:v>23.0548</c:v>
                </c:pt>
                <c:pt idx="1043">
                  <c:v>22.808333333333337</c:v>
                </c:pt>
                <c:pt idx="1044">
                  <c:v>22.876999999999999</c:v>
                </c:pt>
                <c:pt idx="1045">
                  <c:v>23.160933333333332</c:v>
                </c:pt>
                <c:pt idx="1046">
                  <c:v>23.775599999999997</c:v>
                </c:pt>
                <c:pt idx="1047">
                  <c:v>24.224900000000002</c:v>
                </c:pt>
                <c:pt idx="1048">
                  <c:v>24.150033333333337</c:v>
                </c:pt>
                <c:pt idx="1049">
                  <c:v>23.516633333333335</c:v>
                </c:pt>
                <c:pt idx="1050">
                  <c:v>22.817700000000002</c:v>
                </c:pt>
                <c:pt idx="1051">
                  <c:v>22.334366666666668</c:v>
                </c:pt>
                <c:pt idx="1052">
                  <c:v>21.646500000000003</c:v>
                </c:pt>
                <c:pt idx="1053">
                  <c:v>20.736533333333334</c:v>
                </c:pt>
                <c:pt idx="1054">
                  <c:v>20.019300000000001</c:v>
                </c:pt>
                <c:pt idx="1055">
                  <c:v>19.873966666666664</c:v>
                </c:pt>
                <c:pt idx="1056">
                  <c:v>20.047766666666664</c:v>
                </c:pt>
                <c:pt idx="1057">
                  <c:v>20.262633333333333</c:v>
                </c:pt>
                <c:pt idx="1058">
                  <c:v>20.300566666666668</c:v>
                </c:pt>
                <c:pt idx="1059">
                  <c:v>20.366900000000001</c:v>
                </c:pt>
                <c:pt idx="1060">
                  <c:v>20.120466666666665</c:v>
                </c:pt>
                <c:pt idx="1061">
                  <c:v>19.804500000000001</c:v>
                </c:pt>
                <c:pt idx="1062">
                  <c:v>19.390600000000003</c:v>
                </c:pt>
                <c:pt idx="1063">
                  <c:v>19.453766666666667</c:v>
                </c:pt>
                <c:pt idx="1064">
                  <c:v>19.697033333333337</c:v>
                </c:pt>
                <c:pt idx="1065">
                  <c:v>20.158333333333335</c:v>
                </c:pt>
                <c:pt idx="1066">
                  <c:v>20.594366666666669</c:v>
                </c:pt>
                <c:pt idx="1067">
                  <c:v>21.131533333333334</c:v>
                </c:pt>
                <c:pt idx="1068">
                  <c:v>21.3843</c:v>
                </c:pt>
                <c:pt idx="1069">
                  <c:v>21.412733333333335</c:v>
                </c:pt>
                <c:pt idx="1070">
                  <c:v>21.043033333333334</c:v>
                </c:pt>
                <c:pt idx="1071">
                  <c:v>20.663900000000002</c:v>
                </c:pt>
                <c:pt idx="1072">
                  <c:v>20.50276666666667</c:v>
                </c:pt>
                <c:pt idx="1073">
                  <c:v>20.638633333333335</c:v>
                </c:pt>
                <c:pt idx="1074">
                  <c:v>20.708133333333333</c:v>
                </c:pt>
                <c:pt idx="1075">
                  <c:v>20.714466666666667</c:v>
                </c:pt>
                <c:pt idx="1076">
                  <c:v>20.812433333333331</c:v>
                </c:pt>
                <c:pt idx="1077">
                  <c:v>21.087299999999999</c:v>
                </c:pt>
                <c:pt idx="1078">
                  <c:v>21.390599999999996</c:v>
                </c:pt>
                <c:pt idx="1079">
                  <c:v>21.516966666666665</c:v>
                </c:pt>
                <c:pt idx="1080">
                  <c:v>21.583333333333332</c:v>
                </c:pt>
                <c:pt idx="1081">
                  <c:v>21.614933333333337</c:v>
                </c:pt>
                <c:pt idx="1082">
                  <c:v>21.627566666666667</c:v>
                </c:pt>
                <c:pt idx="1083">
                  <c:v>21.520133333333334</c:v>
                </c:pt>
                <c:pt idx="1084">
                  <c:v>21.324233333333336</c:v>
                </c:pt>
                <c:pt idx="1085">
                  <c:v>21.393766666666668</c:v>
                </c:pt>
                <c:pt idx="1086">
                  <c:v>21.772933333333338</c:v>
                </c:pt>
                <c:pt idx="1087">
                  <c:v>21.930933333333332</c:v>
                </c:pt>
                <c:pt idx="1088">
                  <c:v>21.504366666666666</c:v>
                </c:pt>
                <c:pt idx="1089">
                  <c:v>21.011466666666667</c:v>
                </c:pt>
                <c:pt idx="1090">
                  <c:v>20.449033333333333</c:v>
                </c:pt>
                <c:pt idx="1091">
                  <c:v>20.5533</c:v>
                </c:pt>
                <c:pt idx="1092">
                  <c:v>20.635433333333335</c:v>
                </c:pt>
                <c:pt idx="1093">
                  <c:v>20.960899999999999</c:v>
                </c:pt>
                <c:pt idx="1094">
                  <c:v>20.730266666666665</c:v>
                </c:pt>
                <c:pt idx="1095">
                  <c:v>20.502800000000001</c:v>
                </c:pt>
                <c:pt idx="1096">
                  <c:v>20.275300000000001</c:v>
                </c:pt>
                <c:pt idx="1097">
                  <c:v>20.360600000000002</c:v>
                </c:pt>
                <c:pt idx="1098">
                  <c:v>20.079366666666662</c:v>
                </c:pt>
                <c:pt idx="1099">
                  <c:v>19.886633333333332</c:v>
                </c:pt>
                <c:pt idx="1100">
                  <c:v>19.605433333333334</c:v>
                </c:pt>
                <c:pt idx="1101">
                  <c:v>19.122033333333334</c:v>
                </c:pt>
                <c:pt idx="1102">
                  <c:v>18.768133333333335</c:v>
                </c:pt>
                <c:pt idx="1103">
                  <c:v>18.199400000000001</c:v>
                </c:pt>
                <c:pt idx="1104">
                  <c:v>17.971900000000002</c:v>
                </c:pt>
                <c:pt idx="1105">
                  <c:v>17.305233333333334</c:v>
                </c:pt>
                <c:pt idx="1106">
                  <c:v>17.014533333333333</c:v>
                </c:pt>
                <c:pt idx="1107">
                  <c:v>16.771233333333331</c:v>
                </c:pt>
                <c:pt idx="1108">
                  <c:v>16.698566666666668</c:v>
                </c:pt>
                <c:pt idx="1109">
                  <c:v>16.373133333333332</c:v>
                </c:pt>
                <c:pt idx="1110">
                  <c:v>16.543766666666667</c:v>
                </c:pt>
                <c:pt idx="1111">
                  <c:v>16.764933333333335</c:v>
                </c:pt>
                <c:pt idx="1112">
                  <c:v>17.418966666666666</c:v>
                </c:pt>
                <c:pt idx="1113">
                  <c:v>17.883433333333333</c:v>
                </c:pt>
                <c:pt idx="1114">
                  <c:v>18.417399999999997</c:v>
                </c:pt>
                <c:pt idx="1115">
                  <c:v>18.517533333333333</c:v>
                </c:pt>
                <c:pt idx="1116">
                  <c:v>18.466100000000001</c:v>
                </c:pt>
                <c:pt idx="1117">
                  <c:v>18.385899999999999</c:v>
                </c:pt>
                <c:pt idx="1118">
                  <c:v>18.437233333333335</c:v>
                </c:pt>
                <c:pt idx="1119">
                  <c:v>18.5078</c:v>
                </c:pt>
                <c:pt idx="1120">
                  <c:v>18.652200000000001</c:v>
                </c:pt>
                <c:pt idx="1121">
                  <c:v>18.799800000000001</c:v>
                </c:pt>
                <c:pt idx="1122">
                  <c:v>18.729233333333333</c:v>
                </c:pt>
                <c:pt idx="1123">
                  <c:v>18.546333333333333</c:v>
                </c:pt>
                <c:pt idx="1124">
                  <c:v>18.065033333333332</c:v>
                </c:pt>
                <c:pt idx="1125">
                  <c:v>17.843633333333333</c:v>
                </c:pt>
                <c:pt idx="1126">
                  <c:v>17.904599999999999</c:v>
                </c:pt>
                <c:pt idx="1127">
                  <c:v>18.084299999999999</c:v>
                </c:pt>
                <c:pt idx="1128">
                  <c:v>18.32813333333333</c:v>
                </c:pt>
                <c:pt idx="1129">
                  <c:v>18.315299999999997</c:v>
                </c:pt>
                <c:pt idx="1130">
                  <c:v>18.427600000000002</c:v>
                </c:pt>
                <c:pt idx="1131">
                  <c:v>18.3538</c:v>
                </c:pt>
                <c:pt idx="1132">
                  <c:v>18.190133333333332</c:v>
                </c:pt>
                <c:pt idx="1133">
                  <c:v>18.036100000000001</c:v>
                </c:pt>
                <c:pt idx="1134">
                  <c:v>17.9206</c:v>
                </c:pt>
                <c:pt idx="1135">
                  <c:v>18.141999999999999</c:v>
                </c:pt>
                <c:pt idx="1136">
                  <c:v>18.421166666666668</c:v>
                </c:pt>
                <c:pt idx="1137">
                  <c:v>18.748466666666669</c:v>
                </c:pt>
                <c:pt idx="1138">
                  <c:v>18.722800000000003</c:v>
                </c:pt>
                <c:pt idx="1139">
                  <c:v>18.588033333333332</c:v>
                </c:pt>
                <c:pt idx="1140">
                  <c:v>18.546299999999999</c:v>
                </c:pt>
                <c:pt idx="1141">
                  <c:v>18.953799999999998</c:v>
                </c:pt>
                <c:pt idx="1142">
                  <c:v>19.239366666666669</c:v>
                </c:pt>
                <c:pt idx="1143">
                  <c:v>19.204066666666666</c:v>
                </c:pt>
                <c:pt idx="1144">
                  <c:v>18.902466666666665</c:v>
                </c:pt>
                <c:pt idx="1145">
                  <c:v>18.546299999999999</c:v>
                </c:pt>
                <c:pt idx="1146">
                  <c:v>18.636166666666668</c:v>
                </c:pt>
                <c:pt idx="1147">
                  <c:v>18.568766666666669</c:v>
                </c:pt>
                <c:pt idx="1148">
                  <c:v>18.825466666666667</c:v>
                </c:pt>
                <c:pt idx="1149">
                  <c:v>18.870366666666666</c:v>
                </c:pt>
                <c:pt idx="1150">
                  <c:v>18.896033333333332</c:v>
                </c:pt>
                <c:pt idx="1151">
                  <c:v>18.690666666666669</c:v>
                </c:pt>
                <c:pt idx="1152">
                  <c:v>18.4436</c:v>
                </c:pt>
                <c:pt idx="1153">
                  <c:v>18.446833333333334</c:v>
                </c:pt>
                <c:pt idx="1154">
                  <c:v>18.450066666666668</c:v>
                </c:pt>
                <c:pt idx="1155">
                  <c:v>18.623333333333335</c:v>
                </c:pt>
                <c:pt idx="1156">
                  <c:v>18.578400000000002</c:v>
                </c:pt>
                <c:pt idx="1157">
                  <c:v>18.8736</c:v>
                </c:pt>
                <c:pt idx="1158">
                  <c:v>19.2041</c:v>
                </c:pt>
                <c:pt idx="1159">
                  <c:v>19.5731</c:v>
                </c:pt>
                <c:pt idx="1160">
                  <c:v>19.569900000000001</c:v>
                </c:pt>
                <c:pt idx="1161">
                  <c:v>19.512166666666669</c:v>
                </c:pt>
                <c:pt idx="1162">
                  <c:v>19.476866666666666</c:v>
                </c:pt>
                <c:pt idx="1163">
                  <c:v>19.489699999999999</c:v>
                </c:pt>
                <c:pt idx="1164">
                  <c:v>19.467233333333336</c:v>
                </c:pt>
                <c:pt idx="1165">
                  <c:v>19.037266666666667</c:v>
                </c:pt>
                <c:pt idx="1166">
                  <c:v>18.937766666666668</c:v>
                </c:pt>
                <c:pt idx="1167">
                  <c:v>18.565533333333335</c:v>
                </c:pt>
                <c:pt idx="1168">
                  <c:v>18.536666666666665</c:v>
                </c:pt>
                <c:pt idx="1169">
                  <c:v>18.389066666666668</c:v>
                </c:pt>
                <c:pt idx="1170">
                  <c:v>18.4693</c:v>
                </c:pt>
                <c:pt idx="1171">
                  <c:v>18.632933333333334</c:v>
                </c:pt>
                <c:pt idx="1172">
                  <c:v>18.799800000000001</c:v>
                </c:pt>
                <c:pt idx="1173">
                  <c:v>19.123866666666668</c:v>
                </c:pt>
                <c:pt idx="1174">
                  <c:v>19.155966666666668</c:v>
                </c:pt>
                <c:pt idx="1175">
                  <c:v>19.101433333333333</c:v>
                </c:pt>
                <c:pt idx="1176">
                  <c:v>18.693933333333334</c:v>
                </c:pt>
                <c:pt idx="1177">
                  <c:v>18.571533333333335</c:v>
                </c:pt>
                <c:pt idx="1178">
                  <c:v>18.045500000000001</c:v>
                </c:pt>
                <c:pt idx="1179">
                  <c:v>17.784733333333335</c:v>
                </c:pt>
                <c:pt idx="1180">
                  <c:v>17.432700000000001</c:v>
                </c:pt>
                <c:pt idx="1181">
                  <c:v>17.576133333333335</c:v>
                </c:pt>
                <c:pt idx="1182">
                  <c:v>17.598966666666669</c:v>
                </c:pt>
                <c:pt idx="1183">
                  <c:v>17.471833333333336</c:v>
                </c:pt>
                <c:pt idx="1184">
                  <c:v>17.364266666666666</c:v>
                </c:pt>
                <c:pt idx="1185">
                  <c:v>17.269733333333335</c:v>
                </c:pt>
                <c:pt idx="1186">
                  <c:v>17.374033333333333</c:v>
                </c:pt>
                <c:pt idx="1187">
                  <c:v>17.272966666666665</c:v>
                </c:pt>
                <c:pt idx="1188">
                  <c:v>17.061066666666665</c:v>
                </c:pt>
                <c:pt idx="1189">
                  <c:v>16.875266666666665</c:v>
                </c:pt>
                <c:pt idx="1190">
                  <c:v>16.692733333333333</c:v>
                </c:pt>
                <c:pt idx="1191">
                  <c:v>16.487366666666663</c:v>
                </c:pt>
                <c:pt idx="1192">
                  <c:v>16.6797</c:v>
                </c:pt>
                <c:pt idx="1193">
                  <c:v>16.575366666666664</c:v>
                </c:pt>
                <c:pt idx="1194">
                  <c:v>16.513433333333332</c:v>
                </c:pt>
                <c:pt idx="1195">
                  <c:v>16.161366666666666</c:v>
                </c:pt>
                <c:pt idx="1196">
                  <c:v>16.154866666666667</c:v>
                </c:pt>
                <c:pt idx="1197">
                  <c:v>16.105999999999998</c:v>
                </c:pt>
                <c:pt idx="1198">
                  <c:v>15.7996</c:v>
                </c:pt>
                <c:pt idx="1199">
                  <c:v>15.613799999999999</c:v>
                </c:pt>
                <c:pt idx="1200">
                  <c:v>15.584466666666666</c:v>
                </c:pt>
                <c:pt idx="1201">
                  <c:v>15.4704</c:v>
                </c:pt>
                <c:pt idx="1202">
                  <c:v>15.2911</c:v>
                </c:pt>
                <c:pt idx="1203">
                  <c:v>15.300866666666666</c:v>
                </c:pt>
                <c:pt idx="1204">
                  <c:v>16.327633333333335</c:v>
                </c:pt>
                <c:pt idx="1205">
                  <c:v>17.380533333333332</c:v>
                </c:pt>
                <c:pt idx="1206">
                  <c:v>18.153066666666664</c:v>
                </c:pt>
                <c:pt idx="1207">
                  <c:v>18.012900000000002</c:v>
                </c:pt>
                <c:pt idx="1208">
                  <c:v>17.621733333333335</c:v>
                </c:pt>
                <c:pt idx="1209">
                  <c:v>17.413133333333334</c:v>
                </c:pt>
                <c:pt idx="1210">
                  <c:v>17.390333333333334</c:v>
                </c:pt>
                <c:pt idx="1211">
                  <c:v>17.5044</c:v>
                </c:pt>
                <c:pt idx="1212">
                  <c:v>17.171899999999997</c:v>
                </c:pt>
                <c:pt idx="1213">
                  <c:v>16.901333333333334</c:v>
                </c:pt>
                <c:pt idx="1214">
                  <c:v>15.890866666666666</c:v>
                </c:pt>
                <c:pt idx="1215">
                  <c:v>14.652199999999999</c:v>
                </c:pt>
                <c:pt idx="1216">
                  <c:v>13.899233333333333</c:v>
                </c:pt>
                <c:pt idx="1217">
                  <c:v>14.1502</c:v>
                </c:pt>
                <c:pt idx="1218">
                  <c:v>15.0792</c:v>
                </c:pt>
                <c:pt idx="1219">
                  <c:v>15.463833333333334</c:v>
                </c:pt>
                <c:pt idx="1220">
                  <c:v>15.496433333333334</c:v>
                </c:pt>
                <c:pt idx="1221">
                  <c:v>15.235666666666667</c:v>
                </c:pt>
                <c:pt idx="1222">
                  <c:v>14.880366666666667</c:v>
                </c:pt>
                <c:pt idx="1223">
                  <c:v>14.407733333333333</c:v>
                </c:pt>
                <c:pt idx="1224">
                  <c:v>14.544633333333332</c:v>
                </c:pt>
                <c:pt idx="1225">
                  <c:v>15.480166666666667</c:v>
                </c:pt>
                <c:pt idx="1226">
                  <c:v>16.4711</c:v>
                </c:pt>
                <c:pt idx="1227">
                  <c:v>17.005666666666666</c:v>
                </c:pt>
                <c:pt idx="1228">
                  <c:v>16.793766666666667</c:v>
                </c:pt>
                <c:pt idx="1229">
                  <c:v>16.578633333333332</c:v>
                </c:pt>
                <c:pt idx="1230">
                  <c:v>16.405899999999999</c:v>
                </c:pt>
                <c:pt idx="1231">
                  <c:v>16.233133333333331</c:v>
                </c:pt>
                <c:pt idx="1232">
                  <c:v>16.249433333333332</c:v>
                </c:pt>
                <c:pt idx="1233">
                  <c:v>16.324399999999997</c:v>
                </c:pt>
                <c:pt idx="1234">
                  <c:v>16.500433333333334</c:v>
                </c:pt>
                <c:pt idx="1235">
                  <c:v>16.549333333333333</c:v>
                </c:pt>
                <c:pt idx="1236">
                  <c:v>16.933966666666667</c:v>
                </c:pt>
                <c:pt idx="1237">
                  <c:v>17.475066666666667</c:v>
                </c:pt>
                <c:pt idx="1238">
                  <c:v>17.911833333333334</c:v>
                </c:pt>
                <c:pt idx="1239">
                  <c:v>17.950933333333335</c:v>
                </c:pt>
                <c:pt idx="1240">
                  <c:v>17.758633333333332</c:v>
                </c:pt>
                <c:pt idx="1241">
                  <c:v>17.810833333333335</c:v>
                </c:pt>
                <c:pt idx="1242">
                  <c:v>17.846900000000002</c:v>
                </c:pt>
                <c:pt idx="1243">
                  <c:v>17.732233333333337</c:v>
                </c:pt>
                <c:pt idx="1244">
                  <c:v>17.951733333333333</c:v>
                </c:pt>
                <c:pt idx="1245">
                  <c:v>18.659333333333333</c:v>
                </c:pt>
                <c:pt idx="1246">
                  <c:v>19.363633333333336</c:v>
                </c:pt>
                <c:pt idx="1247">
                  <c:v>19.216233333333332</c:v>
                </c:pt>
                <c:pt idx="1248">
                  <c:v>18.675700000000003</c:v>
                </c:pt>
                <c:pt idx="1249">
                  <c:v>18.030366666666666</c:v>
                </c:pt>
                <c:pt idx="1250">
                  <c:v>18.308800000000002</c:v>
                </c:pt>
                <c:pt idx="1251">
                  <c:v>18.259666666666668</c:v>
                </c:pt>
                <c:pt idx="1252">
                  <c:v>18.515166666666669</c:v>
                </c:pt>
                <c:pt idx="1253">
                  <c:v>18.393966666666667</c:v>
                </c:pt>
                <c:pt idx="1254">
                  <c:v>18.547933333333336</c:v>
                </c:pt>
                <c:pt idx="1255">
                  <c:v>18.574166666666667</c:v>
                </c:pt>
                <c:pt idx="1256">
                  <c:v>18.511933333333335</c:v>
                </c:pt>
                <c:pt idx="1257">
                  <c:v>18.004166666666666</c:v>
                </c:pt>
                <c:pt idx="1258">
                  <c:v>17.394833333333334</c:v>
                </c:pt>
                <c:pt idx="1259">
                  <c:v>16.821533333333335</c:v>
                </c:pt>
                <c:pt idx="1260">
                  <c:v>16.762566666666668</c:v>
                </c:pt>
                <c:pt idx="1261">
                  <c:v>16.834633333333333</c:v>
                </c:pt>
                <c:pt idx="1262">
                  <c:v>16.965666666666667</c:v>
                </c:pt>
                <c:pt idx="1263">
                  <c:v>16.844466666666666</c:v>
                </c:pt>
                <c:pt idx="1264">
                  <c:v>16.533266666666666</c:v>
                </c:pt>
                <c:pt idx="1265">
                  <c:v>15.920700000000002</c:v>
                </c:pt>
                <c:pt idx="1266">
                  <c:v>15.360533333333334</c:v>
                </c:pt>
                <c:pt idx="1267">
                  <c:v>15.069000000000001</c:v>
                </c:pt>
                <c:pt idx="1268">
                  <c:v>15.1607</c:v>
                </c:pt>
                <c:pt idx="1269">
                  <c:v>15.566899999999999</c:v>
                </c:pt>
                <c:pt idx="1270">
                  <c:v>16.025499999999997</c:v>
                </c:pt>
                <c:pt idx="1271">
                  <c:v>16.385866666666669</c:v>
                </c:pt>
                <c:pt idx="1272">
                  <c:v>16.569299999999998</c:v>
                </c:pt>
                <c:pt idx="1273">
                  <c:v>16.775700000000001</c:v>
                </c:pt>
                <c:pt idx="1274">
                  <c:v>17.011566666666667</c:v>
                </c:pt>
                <c:pt idx="1275">
                  <c:v>17.067266666666669</c:v>
                </c:pt>
                <c:pt idx="1276">
                  <c:v>16.775700000000001</c:v>
                </c:pt>
                <c:pt idx="1277">
                  <c:v>16.546366666666668</c:v>
                </c:pt>
                <c:pt idx="1278">
                  <c:v>16.366200000000003</c:v>
                </c:pt>
                <c:pt idx="1279">
                  <c:v>16.389133333333334</c:v>
                </c:pt>
                <c:pt idx="1280">
                  <c:v>16.428466666666669</c:v>
                </c:pt>
                <c:pt idx="1281">
                  <c:v>15.982933333333333</c:v>
                </c:pt>
                <c:pt idx="1282">
                  <c:v>15.596400000000001</c:v>
                </c:pt>
                <c:pt idx="1283">
                  <c:v>15.055866666666667</c:v>
                </c:pt>
                <c:pt idx="1284">
                  <c:v>15.753633333333333</c:v>
                </c:pt>
                <c:pt idx="1285">
                  <c:v>16.110699999999998</c:v>
                </c:pt>
                <c:pt idx="1286">
                  <c:v>16.733133333333335</c:v>
                </c:pt>
                <c:pt idx="1287">
                  <c:v>16.605366666666669</c:v>
                </c:pt>
                <c:pt idx="1288">
                  <c:v>16.674133333333334</c:v>
                </c:pt>
                <c:pt idx="1289">
                  <c:v>16.34653333333333</c:v>
                </c:pt>
                <c:pt idx="1290">
                  <c:v>15.992766666666666</c:v>
                </c:pt>
                <c:pt idx="1291">
                  <c:v>15.747100000000001</c:v>
                </c:pt>
                <c:pt idx="1292">
                  <c:v>15.675033333333332</c:v>
                </c:pt>
                <c:pt idx="1293">
                  <c:v>15.521066666666664</c:v>
                </c:pt>
                <c:pt idx="1294">
                  <c:v>15.576733333333332</c:v>
                </c:pt>
                <c:pt idx="1295">
                  <c:v>15.638966666666667</c:v>
                </c:pt>
                <c:pt idx="1296">
                  <c:v>15.914133333333334</c:v>
                </c:pt>
                <c:pt idx="1297">
                  <c:v>15.969833333333334</c:v>
                </c:pt>
                <c:pt idx="1298">
                  <c:v>15.825699999999998</c:v>
                </c:pt>
                <c:pt idx="1299">
                  <c:v>15.655333333333333</c:v>
                </c:pt>
                <c:pt idx="1300">
                  <c:v>15.517733333333334</c:v>
                </c:pt>
                <c:pt idx="1301">
                  <c:v>15.635666666666665</c:v>
                </c:pt>
                <c:pt idx="1302">
                  <c:v>15.757066666666667</c:v>
                </c:pt>
                <c:pt idx="1303">
                  <c:v>15.845533333333334</c:v>
                </c:pt>
                <c:pt idx="1304">
                  <c:v>15.707166666666666</c:v>
                </c:pt>
                <c:pt idx="1305">
                  <c:v>15.509500000000001</c:v>
                </c:pt>
                <c:pt idx="1306">
                  <c:v>15.048299999999999</c:v>
                </c:pt>
                <c:pt idx="1307">
                  <c:v>14.784766666666664</c:v>
                </c:pt>
                <c:pt idx="1308">
                  <c:v>14.419133333333333</c:v>
                </c:pt>
                <c:pt idx="1309">
                  <c:v>14.386200000000001</c:v>
                </c:pt>
                <c:pt idx="1310">
                  <c:v>14.2676</c:v>
                </c:pt>
                <c:pt idx="1311">
                  <c:v>14.317</c:v>
                </c:pt>
                <c:pt idx="1312">
                  <c:v>14.181933333333333</c:v>
                </c:pt>
                <c:pt idx="1313">
                  <c:v>14.198399999999999</c:v>
                </c:pt>
                <c:pt idx="1314">
                  <c:v>14.106166666666667</c:v>
                </c:pt>
                <c:pt idx="1315">
                  <c:v>14.435599999999999</c:v>
                </c:pt>
                <c:pt idx="1316">
                  <c:v>14.722200000000001</c:v>
                </c:pt>
                <c:pt idx="1317">
                  <c:v>15.0648</c:v>
                </c:pt>
                <c:pt idx="1318">
                  <c:v>14.797933333333333</c:v>
                </c:pt>
                <c:pt idx="1319">
                  <c:v>14.326866666666666</c:v>
                </c:pt>
                <c:pt idx="1320">
                  <c:v>13.842599999999999</c:v>
                </c:pt>
                <c:pt idx="1321">
                  <c:v>13.6713</c:v>
                </c:pt>
                <c:pt idx="1322">
                  <c:v>13.5428</c:v>
                </c:pt>
                <c:pt idx="1323">
                  <c:v>13.582333333333333</c:v>
                </c:pt>
                <c:pt idx="1324">
                  <c:v>13.496699999999999</c:v>
                </c:pt>
                <c:pt idx="1325">
                  <c:v>13.368233333333334</c:v>
                </c:pt>
                <c:pt idx="1326">
                  <c:v>12.762099999999998</c:v>
                </c:pt>
                <c:pt idx="1327">
                  <c:v>12.317366666666667</c:v>
                </c:pt>
                <c:pt idx="1328">
                  <c:v>12.132899999999999</c:v>
                </c:pt>
                <c:pt idx="1329">
                  <c:v>12.179000000000002</c:v>
                </c:pt>
                <c:pt idx="1330">
                  <c:v>12.350299999999999</c:v>
                </c:pt>
                <c:pt idx="1331">
                  <c:v>12.435933333333333</c:v>
                </c:pt>
                <c:pt idx="1332">
                  <c:v>12.613833333333332</c:v>
                </c:pt>
                <c:pt idx="1333">
                  <c:v>12.706066666666667</c:v>
                </c:pt>
                <c:pt idx="1334">
                  <c:v>12.758766666666666</c:v>
                </c:pt>
                <c:pt idx="1335">
                  <c:v>12.702766666666667</c:v>
                </c:pt>
                <c:pt idx="1336">
                  <c:v>12.600666666666669</c:v>
                </c:pt>
                <c:pt idx="1337">
                  <c:v>12.567733333333335</c:v>
                </c:pt>
                <c:pt idx="1338">
                  <c:v>12.515033333333335</c:v>
                </c:pt>
                <c:pt idx="1339">
                  <c:v>12.363466666666667</c:v>
                </c:pt>
                <c:pt idx="1340">
                  <c:v>12.254766666666667</c:v>
                </c:pt>
                <c:pt idx="1341">
                  <c:v>12.304166666666667</c:v>
                </c:pt>
                <c:pt idx="1342">
                  <c:v>12.498533333333333</c:v>
                </c:pt>
                <c:pt idx="1343">
                  <c:v>12.534766666666668</c:v>
                </c:pt>
                <c:pt idx="1344">
                  <c:v>12.528166666666666</c:v>
                </c:pt>
                <c:pt idx="1345">
                  <c:v>12.515000000000001</c:v>
                </c:pt>
                <c:pt idx="1346">
                  <c:v>12.435933333333333</c:v>
                </c:pt>
                <c:pt idx="1347">
                  <c:v>12.511699999999999</c:v>
                </c:pt>
                <c:pt idx="1348">
                  <c:v>12.554533333333334</c:v>
                </c:pt>
                <c:pt idx="1349">
                  <c:v>12.673133333333334</c:v>
                </c:pt>
                <c:pt idx="1350">
                  <c:v>12.745633333333336</c:v>
                </c:pt>
                <c:pt idx="1351">
                  <c:v>12.712666666666665</c:v>
                </c:pt>
                <c:pt idx="1352">
                  <c:v>12.557833333333333</c:v>
                </c:pt>
                <c:pt idx="1353">
                  <c:v>12.366766666666669</c:v>
                </c:pt>
                <c:pt idx="1354">
                  <c:v>12.225133333333334</c:v>
                </c:pt>
                <c:pt idx="1355">
                  <c:v>12.109833333333334</c:v>
                </c:pt>
                <c:pt idx="1356">
                  <c:v>12.070299999999998</c:v>
                </c:pt>
                <c:pt idx="1357">
                  <c:v>12.076866666666668</c:v>
                </c:pt>
                <c:pt idx="1358">
                  <c:v>12.099933333333333</c:v>
                </c:pt>
                <c:pt idx="1359">
                  <c:v>12.096633333333335</c:v>
                </c:pt>
                <c:pt idx="1360">
                  <c:v>12.403033333333333</c:v>
                </c:pt>
                <c:pt idx="1361">
                  <c:v>12.986099999999999</c:v>
                </c:pt>
                <c:pt idx="1362">
                  <c:v>13.246333333333334</c:v>
                </c:pt>
                <c:pt idx="1363">
                  <c:v>13.3089</c:v>
                </c:pt>
                <c:pt idx="1364">
                  <c:v>13.229866666666666</c:v>
                </c:pt>
                <c:pt idx="1365">
                  <c:v>13.381399999999999</c:v>
                </c:pt>
                <c:pt idx="1366">
                  <c:v>13.308199999999999</c:v>
                </c:pt>
                <c:pt idx="1367">
                  <c:v>13.328066666666667</c:v>
                </c:pt>
                <c:pt idx="1368">
                  <c:v>13.430899999999999</c:v>
                </c:pt>
                <c:pt idx="1369">
                  <c:v>13.616633333333333</c:v>
                </c:pt>
                <c:pt idx="1370">
                  <c:v>13.649799999999999</c:v>
                </c:pt>
                <c:pt idx="1371">
                  <c:v>13.6531</c:v>
                </c:pt>
                <c:pt idx="1372">
                  <c:v>13.6365</c:v>
                </c:pt>
                <c:pt idx="1373">
                  <c:v>13.726033333333334</c:v>
                </c:pt>
                <c:pt idx="1374">
                  <c:v>13.891833333333333</c:v>
                </c:pt>
                <c:pt idx="1375">
                  <c:v>14.236733333333333</c:v>
                </c:pt>
                <c:pt idx="1376">
                  <c:v>14.309700000000001</c:v>
                </c:pt>
                <c:pt idx="1377">
                  <c:v>14.230133333333333</c:v>
                </c:pt>
                <c:pt idx="1378">
                  <c:v>13.928366666666667</c:v>
                </c:pt>
                <c:pt idx="1379">
                  <c:v>13.719433333333333</c:v>
                </c:pt>
                <c:pt idx="1380">
                  <c:v>13.311533333333335</c:v>
                </c:pt>
                <c:pt idx="1381">
                  <c:v>12.989833333333332</c:v>
                </c:pt>
                <c:pt idx="1382">
                  <c:v>12.824</c:v>
                </c:pt>
                <c:pt idx="1383">
                  <c:v>12.860466666666667</c:v>
                </c:pt>
                <c:pt idx="1384">
                  <c:v>13.066066666666666</c:v>
                </c:pt>
                <c:pt idx="1385">
                  <c:v>13.059433333333333</c:v>
                </c:pt>
                <c:pt idx="1386">
                  <c:v>12.989800000000001</c:v>
                </c:pt>
                <c:pt idx="1387">
                  <c:v>12.979866666666666</c:v>
                </c:pt>
                <c:pt idx="1388">
                  <c:v>13.235233333333333</c:v>
                </c:pt>
                <c:pt idx="1389">
                  <c:v>13.430900000000001</c:v>
                </c:pt>
                <c:pt idx="1390">
                  <c:v>13.696199999999999</c:v>
                </c:pt>
                <c:pt idx="1391">
                  <c:v>14.492099999999999</c:v>
                </c:pt>
                <c:pt idx="1392">
                  <c:v>15.387466666666668</c:v>
                </c:pt>
                <c:pt idx="1393">
                  <c:v>16.103766666666669</c:v>
                </c:pt>
                <c:pt idx="1394">
                  <c:v>16.146899999999999</c:v>
                </c:pt>
                <c:pt idx="1395">
                  <c:v>16.226500000000001</c:v>
                </c:pt>
                <c:pt idx="1396">
                  <c:v>16.09053333333333</c:v>
                </c:pt>
                <c:pt idx="1397">
                  <c:v>16.020866666666667</c:v>
                </c:pt>
                <c:pt idx="1398">
                  <c:v>16.060666666666666</c:v>
                </c:pt>
                <c:pt idx="1399">
                  <c:v>16.183366666666668</c:v>
                </c:pt>
                <c:pt idx="1400">
                  <c:v>16.352499999999999</c:v>
                </c:pt>
                <c:pt idx="1401">
                  <c:v>16.541533333333334</c:v>
                </c:pt>
                <c:pt idx="1402">
                  <c:v>16.60786666666667</c:v>
                </c:pt>
                <c:pt idx="1403">
                  <c:v>16.435433333333336</c:v>
                </c:pt>
                <c:pt idx="1404">
                  <c:v>16.140266666666665</c:v>
                </c:pt>
                <c:pt idx="1405">
                  <c:v>16.107099999999999</c:v>
                </c:pt>
                <c:pt idx="1406">
                  <c:v>16.617799999999999</c:v>
                </c:pt>
                <c:pt idx="1407">
                  <c:v>17.188199999999998</c:v>
                </c:pt>
                <c:pt idx="1408">
                  <c:v>17.506566666666668</c:v>
                </c:pt>
                <c:pt idx="1409">
                  <c:v>17.171633333333332</c:v>
                </c:pt>
                <c:pt idx="1410">
                  <c:v>17.174966666666666</c:v>
                </c:pt>
                <c:pt idx="1411">
                  <c:v>16.985933333333332</c:v>
                </c:pt>
                <c:pt idx="1412">
                  <c:v>17.244600000000002</c:v>
                </c:pt>
                <c:pt idx="1413">
                  <c:v>16.939499999999999</c:v>
                </c:pt>
                <c:pt idx="1414">
                  <c:v>16.989266666666666</c:v>
                </c:pt>
                <c:pt idx="1415">
                  <c:v>16.770399999999999</c:v>
                </c:pt>
                <c:pt idx="1416">
                  <c:v>16.820133333333334</c:v>
                </c:pt>
                <c:pt idx="1417">
                  <c:v>16.694100000000002</c:v>
                </c:pt>
                <c:pt idx="1418">
                  <c:v>16.816800000000001</c:v>
                </c:pt>
                <c:pt idx="1419">
                  <c:v>17.038999999999998</c:v>
                </c:pt>
                <c:pt idx="1420">
                  <c:v>17.433633333333333</c:v>
                </c:pt>
                <c:pt idx="1421">
                  <c:v>17.821633333333335</c:v>
                </c:pt>
                <c:pt idx="1422">
                  <c:v>18.063700000000001</c:v>
                </c:pt>
                <c:pt idx="1423">
                  <c:v>18.202999999999999</c:v>
                </c:pt>
                <c:pt idx="1424">
                  <c:v>18.39533333333333</c:v>
                </c:pt>
                <c:pt idx="1425">
                  <c:v>18.256066666666666</c:v>
                </c:pt>
                <c:pt idx="1426">
                  <c:v>18.133366666666664</c:v>
                </c:pt>
                <c:pt idx="1427">
                  <c:v>17.751999999999999</c:v>
                </c:pt>
                <c:pt idx="1428">
                  <c:v>17.609399999999997</c:v>
                </c:pt>
                <c:pt idx="1429">
                  <c:v>17.566500000000001</c:v>
                </c:pt>
                <c:pt idx="1430">
                  <c:v>17.55</c:v>
                </c:pt>
                <c:pt idx="1431">
                  <c:v>17.466666666666665</c:v>
                </c:pt>
                <c:pt idx="1432">
                  <c:v>17.826666666666668</c:v>
                </c:pt>
                <c:pt idx="1433">
                  <c:v>18.046666666666667</c:v>
                </c:pt>
                <c:pt idx="1434">
                  <c:v>18.433333333333334</c:v>
                </c:pt>
                <c:pt idx="1435">
                  <c:v>18.569999999999997</c:v>
                </c:pt>
                <c:pt idx="1436">
                  <c:v>18.72</c:v>
                </c:pt>
                <c:pt idx="1437">
                  <c:v>18.803333333333331</c:v>
                </c:pt>
                <c:pt idx="1438">
                  <c:v>18.55</c:v>
                </c:pt>
                <c:pt idx="1439">
                  <c:v>18.583333333333332</c:v>
                </c:pt>
                <c:pt idx="1440">
                  <c:v>18.5</c:v>
                </c:pt>
                <c:pt idx="1441">
                  <c:v>18.8</c:v>
                </c:pt>
                <c:pt idx="1442">
                  <c:v>19.073333333333334</c:v>
                </c:pt>
                <c:pt idx="1443">
                  <c:v>19.59</c:v>
                </c:pt>
                <c:pt idx="1444">
                  <c:v>19.816666666666666</c:v>
                </c:pt>
                <c:pt idx="1445">
                  <c:v>19.789999999999996</c:v>
                </c:pt>
                <c:pt idx="1446">
                  <c:v>19.650000000000002</c:v>
                </c:pt>
                <c:pt idx="1447">
                  <c:v>20.11</c:v>
                </c:pt>
                <c:pt idx="1448">
                  <c:v>20.22666666666667</c:v>
                </c:pt>
                <c:pt idx="1449">
                  <c:v>20.349999999999998</c:v>
                </c:pt>
                <c:pt idx="1450">
                  <c:v>19.906666666666666</c:v>
                </c:pt>
                <c:pt idx="1451">
                  <c:v>20.043333333333333</c:v>
                </c:pt>
                <c:pt idx="1452">
                  <c:v>20.186666666666667</c:v>
                </c:pt>
                <c:pt idx="1453">
                  <c:v>19.98</c:v>
                </c:pt>
                <c:pt idx="1454">
                  <c:v>19.726666666666663</c:v>
                </c:pt>
                <c:pt idx="1455">
                  <c:v>19.466666666666665</c:v>
                </c:pt>
                <c:pt idx="1456">
                  <c:v>19.61</c:v>
                </c:pt>
                <c:pt idx="1457">
                  <c:v>19.646666666666668</c:v>
                </c:pt>
                <c:pt idx="1458">
                  <c:v>19.190000000000001</c:v>
                </c:pt>
                <c:pt idx="1459">
                  <c:v>18.52</c:v>
                </c:pt>
                <c:pt idx="1460">
                  <c:v>17.72</c:v>
                </c:pt>
                <c:pt idx="1461">
                  <c:v>17.183333333333334</c:v>
                </c:pt>
                <c:pt idx="1462">
                  <c:v>16.833333333333332</c:v>
                </c:pt>
                <c:pt idx="1463">
                  <c:v>16.776666666666667</c:v>
                </c:pt>
                <c:pt idx="1464">
                  <c:v>18.463333333333335</c:v>
                </c:pt>
                <c:pt idx="1465">
                  <c:v>20.306666666666668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7E-4DAB-9A7A-D2EF2EE7BC99}"/>
            </c:ext>
          </c:extLst>
        </c:ser>
        <c:ser>
          <c:idx val="3"/>
          <c:order val="3"/>
          <c:tx>
            <c:strRef>
              <c:f>'Simple Moving Average '!$M$1</c:f>
              <c:strCache>
                <c:ptCount val="1"/>
                <c:pt idx="0">
                  <c:v>6-MA</c:v>
                </c:pt>
              </c:strCache>
            </c:strRef>
          </c:tx>
          <c:spPr>
            <a:ln w="34925" cap="rnd">
              <a:solidFill>
                <a:schemeClr val="accent6">
                  <a:shade val="58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'Simple Moving Average '!$A$2:$A$1470</c:f>
              <c:numCache>
                <c:formatCode>m/d/yyyy</c:formatCode>
                <c:ptCount val="1469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43487</c:v>
                </c:pt>
                <c:pt idx="14">
                  <c:v>43488</c:v>
                </c:pt>
                <c:pt idx="15">
                  <c:v>43489</c:v>
                </c:pt>
                <c:pt idx="16">
                  <c:v>43490</c:v>
                </c:pt>
                <c:pt idx="17">
                  <c:v>43493</c:v>
                </c:pt>
                <c:pt idx="18">
                  <c:v>43494</c:v>
                </c:pt>
                <c:pt idx="19">
                  <c:v>43495</c:v>
                </c:pt>
                <c:pt idx="20">
                  <c:v>43496</c:v>
                </c:pt>
                <c:pt idx="21">
                  <c:v>43497</c:v>
                </c:pt>
                <c:pt idx="22">
                  <c:v>43500</c:v>
                </c:pt>
                <c:pt idx="23">
                  <c:v>43501</c:v>
                </c:pt>
                <c:pt idx="24">
                  <c:v>43502</c:v>
                </c:pt>
                <c:pt idx="25">
                  <c:v>43503</c:v>
                </c:pt>
                <c:pt idx="26">
                  <c:v>43504</c:v>
                </c:pt>
                <c:pt idx="27">
                  <c:v>43507</c:v>
                </c:pt>
                <c:pt idx="28">
                  <c:v>43508</c:v>
                </c:pt>
                <c:pt idx="29">
                  <c:v>43509</c:v>
                </c:pt>
                <c:pt idx="30">
                  <c:v>43510</c:v>
                </c:pt>
                <c:pt idx="31">
                  <c:v>43511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43521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43528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43535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43546</c:v>
                </c:pt>
                <c:pt idx="56">
                  <c:v>43549</c:v>
                </c:pt>
                <c:pt idx="57">
                  <c:v>43550</c:v>
                </c:pt>
                <c:pt idx="58">
                  <c:v>43551</c:v>
                </c:pt>
                <c:pt idx="59">
                  <c:v>43552</c:v>
                </c:pt>
                <c:pt idx="60">
                  <c:v>43553</c:v>
                </c:pt>
                <c:pt idx="61">
                  <c:v>43556</c:v>
                </c:pt>
                <c:pt idx="62">
                  <c:v>43557</c:v>
                </c:pt>
                <c:pt idx="63">
                  <c:v>43558</c:v>
                </c:pt>
                <c:pt idx="64">
                  <c:v>43559</c:v>
                </c:pt>
                <c:pt idx="65">
                  <c:v>43560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43570</c:v>
                </c:pt>
                <c:pt idx="72">
                  <c:v>43571</c:v>
                </c:pt>
                <c:pt idx="73">
                  <c:v>43572</c:v>
                </c:pt>
                <c:pt idx="74">
                  <c:v>43573</c:v>
                </c:pt>
                <c:pt idx="75">
                  <c:v>43577</c:v>
                </c:pt>
                <c:pt idx="76">
                  <c:v>43578</c:v>
                </c:pt>
                <c:pt idx="77">
                  <c:v>43579</c:v>
                </c:pt>
                <c:pt idx="78">
                  <c:v>43580</c:v>
                </c:pt>
                <c:pt idx="79">
                  <c:v>43581</c:v>
                </c:pt>
                <c:pt idx="80">
                  <c:v>43584</c:v>
                </c:pt>
                <c:pt idx="81">
                  <c:v>43585</c:v>
                </c:pt>
                <c:pt idx="82">
                  <c:v>43586</c:v>
                </c:pt>
                <c:pt idx="83">
                  <c:v>43587</c:v>
                </c:pt>
                <c:pt idx="84">
                  <c:v>43588</c:v>
                </c:pt>
                <c:pt idx="85">
                  <c:v>43591</c:v>
                </c:pt>
                <c:pt idx="86">
                  <c:v>43592</c:v>
                </c:pt>
                <c:pt idx="87">
                  <c:v>43593</c:v>
                </c:pt>
                <c:pt idx="88">
                  <c:v>43594</c:v>
                </c:pt>
                <c:pt idx="89">
                  <c:v>43595</c:v>
                </c:pt>
                <c:pt idx="90">
                  <c:v>43598</c:v>
                </c:pt>
                <c:pt idx="91">
                  <c:v>43599</c:v>
                </c:pt>
                <c:pt idx="92">
                  <c:v>43600</c:v>
                </c:pt>
                <c:pt idx="93">
                  <c:v>43601</c:v>
                </c:pt>
                <c:pt idx="94">
                  <c:v>43602</c:v>
                </c:pt>
                <c:pt idx="95">
                  <c:v>43605</c:v>
                </c:pt>
                <c:pt idx="96">
                  <c:v>43606</c:v>
                </c:pt>
                <c:pt idx="97">
                  <c:v>43607</c:v>
                </c:pt>
                <c:pt idx="98">
                  <c:v>43608</c:v>
                </c:pt>
                <c:pt idx="99">
                  <c:v>43609</c:v>
                </c:pt>
                <c:pt idx="100">
                  <c:v>43613</c:v>
                </c:pt>
                <c:pt idx="101">
                  <c:v>43614</c:v>
                </c:pt>
                <c:pt idx="102">
                  <c:v>43615</c:v>
                </c:pt>
                <c:pt idx="103">
                  <c:v>43616</c:v>
                </c:pt>
                <c:pt idx="104">
                  <c:v>43619</c:v>
                </c:pt>
                <c:pt idx="105">
                  <c:v>43620</c:v>
                </c:pt>
                <c:pt idx="106">
                  <c:v>43621</c:v>
                </c:pt>
                <c:pt idx="107">
                  <c:v>43622</c:v>
                </c:pt>
                <c:pt idx="108">
                  <c:v>43623</c:v>
                </c:pt>
                <c:pt idx="109">
                  <c:v>43626</c:v>
                </c:pt>
                <c:pt idx="110">
                  <c:v>43627</c:v>
                </c:pt>
                <c:pt idx="111">
                  <c:v>43628</c:v>
                </c:pt>
                <c:pt idx="112">
                  <c:v>43629</c:v>
                </c:pt>
                <c:pt idx="113">
                  <c:v>43630</c:v>
                </c:pt>
                <c:pt idx="114">
                  <c:v>43633</c:v>
                </c:pt>
                <c:pt idx="115">
                  <c:v>43634</c:v>
                </c:pt>
                <c:pt idx="116">
                  <c:v>43635</c:v>
                </c:pt>
                <c:pt idx="117">
                  <c:v>43636</c:v>
                </c:pt>
                <c:pt idx="118">
                  <c:v>43637</c:v>
                </c:pt>
                <c:pt idx="119">
                  <c:v>43640</c:v>
                </c:pt>
                <c:pt idx="120">
                  <c:v>43641</c:v>
                </c:pt>
                <c:pt idx="121">
                  <c:v>43642</c:v>
                </c:pt>
                <c:pt idx="122">
                  <c:v>43643</c:v>
                </c:pt>
                <c:pt idx="123">
                  <c:v>43644</c:v>
                </c:pt>
                <c:pt idx="124">
                  <c:v>43647</c:v>
                </c:pt>
                <c:pt idx="125">
                  <c:v>43648</c:v>
                </c:pt>
                <c:pt idx="126">
                  <c:v>43649</c:v>
                </c:pt>
                <c:pt idx="127">
                  <c:v>43651</c:v>
                </c:pt>
                <c:pt idx="128">
                  <c:v>43654</c:v>
                </c:pt>
                <c:pt idx="129">
                  <c:v>43655</c:v>
                </c:pt>
                <c:pt idx="130">
                  <c:v>43656</c:v>
                </c:pt>
                <c:pt idx="131">
                  <c:v>43657</c:v>
                </c:pt>
                <c:pt idx="132">
                  <c:v>43658</c:v>
                </c:pt>
                <c:pt idx="133">
                  <c:v>43661</c:v>
                </c:pt>
                <c:pt idx="134">
                  <c:v>43662</c:v>
                </c:pt>
                <c:pt idx="135">
                  <c:v>43663</c:v>
                </c:pt>
                <c:pt idx="136">
                  <c:v>43664</c:v>
                </c:pt>
                <c:pt idx="137">
                  <c:v>43665</c:v>
                </c:pt>
                <c:pt idx="138">
                  <c:v>43668</c:v>
                </c:pt>
                <c:pt idx="139">
                  <c:v>43669</c:v>
                </c:pt>
                <c:pt idx="140">
                  <c:v>43670</c:v>
                </c:pt>
                <c:pt idx="141">
                  <c:v>43671</c:v>
                </c:pt>
                <c:pt idx="142">
                  <c:v>43672</c:v>
                </c:pt>
                <c:pt idx="143">
                  <c:v>43675</c:v>
                </c:pt>
                <c:pt idx="144">
                  <c:v>43676</c:v>
                </c:pt>
                <c:pt idx="145">
                  <c:v>43677</c:v>
                </c:pt>
                <c:pt idx="146">
                  <c:v>43678</c:v>
                </c:pt>
                <c:pt idx="147">
                  <c:v>43679</c:v>
                </c:pt>
                <c:pt idx="148">
                  <c:v>43682</c:v>
                </c:pt>
                <c:pt idx="149">
                  <c:v>43683</c:v>
                </c:pt>
                <c:pt idx="150">
                  <c:v>43684</c:v>
                </c:pt>
                <c:pt idx="151">
                  <c:v>43685</c:v>
                </c:pt>
                <c:pt idx="152">
                  <c:v>43686</c:v>
                </c:pt>
                <c:pt idx="153">
                  <c:v>43689</c:v>
                </c:pt>
                <c:pt idx="154">
                  <c:v>43690</c:v>
                </c:pt>
                <c:pt idx="155">
                  <c:v>43691</c:v>
                </c:pt>
                <c:pt idx="156">
                  <c:v>43692</c:v>
                </c:pt>
                <c:pt idx="157">
                  <c:v>43693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43703</c:v>
                </c:pt>
                <c:pt idx="164">
                  <c:v>43704</c:v>
                </c:pt>
                <c:pt idx="165">
                  <c:v>43705</c:v>
                </c:pt>
                <c:pt idx="166">
                  <c:v>43706</c:v>
                </c:pt>
                <c:pt idx="167">
                  <c:v>43707</c:v>
                </c:pt>
                <c:pt idx="168">
                  <c:v>43711</c:v>
                </c:pt>
                <c:pt idx="169">
                  <c:v>43712</c:v>
                </c:pt>
                <c:pt idx="170">
                  <c:v>43713</c:v>
                </c:pt>
                <c:pt idx="171">
                  <c:v>43714</c:v>
                </c:pt>
                <c:pt idx="172">
                  <c:v>43717</c:v>
                </c:pt>
                <c:pt idx="173">
                  <c:v>43718</c:v>
                </c:pt>
                <c:pt idx="174">
                  <c:v>43719</c:v>
                </c:pt>
                <c:pt idx="175">
                  <c:v>43720</c:v>
                </c:pt>
                <c:pt idx="176">
                  <c:v>43721</c:v>
                </c:pt>
                <c:pt idx="177">
                  <c:v>43724</c:v>
                </c:pt>
                <c:pt idx="178">
                  <c:v>43725</c:v>
                </c:pt>
                <c:pt idx="179">
                  <c:v>43726</c:v>
                </c:pt>
                <c:pt idx="180">
                  <c:v>43727</c:v>
                </c:pt>
                <c:pt idx="181">
                  <c:v>43728</c:v>
                </c:pt>
                <c:pt idx="182">
                  <c:v>43731</c:v>
                </c:pt>
                <c:pt idx="183">
                  <c:v>43732</c:v>
                </c:pt>
                <c:pt idx="184">
                  <c:v>43733</c:v>
                </c:pt>
                <c:pt idx="185">
                  <c:v>43734</c:v>
                </c:pt>
                <c:pt idx="186">
                  <c:v>43735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43745</c:v>
                </c:pt>
                <c:pt idx="193">
                  <c:v>43746</c:v>
                </c:pt>
                <c:pt idx="194">
                  <c:v>43747</c:v>
                </c:pt>
                <c:pt idx="195">
                  <c:v>43748</c:v>
                </c:pt>
                <c:pt idx="196">
                  <c:v>43749</c:v>
                </c:pt>
                <c:pt idx="197">
                  <c:v>43752</c:v>
                </c:pt>
                <c:pt idx="198">
                  <c:v>43753</c:v>
                </c:pt>
                <c:pt idx="199">
                  <c:v>43754</c:v>
                </c:pt>
                <c:pt idx="200">
                  <c:v>43755</c:v>
                </c:pt>
                <c:pt idx="201">
                  <c:v>43756</c:v>
                </c:pt>
                <c:pt idx="202">
                  <c:v>43759</c:v>
                </c:pt>
                <c:pt idx="203">
                  <c:v>43760</c:v>
                </c:pt>
                <c:pt idx="204">
                  <c:v>43761</c:v>
                </c:pt>
                <c:pt idx="205">
                  <c:v>43762</c:v>
                </c:pt>
                <c:pt idx="206">
                  <c:v>43763</c:v>
                </c:pt>
                <c:pt idx="207">
                  <c:v>43766</c:v>
                </c:pt>
                <c:pt idx="208">
                  <c:v>43767</c:v>
                </c:pt>
                <c:pt idx="209">
                  <c:v>43768</c:v>
                </c:pt>
                <c:pt idx="210">
                  <c:v>43769</c:v>
                </c:pt>
                <c:pt idx="211">
                  <c:v>43770</c:v>
                </c:pt>
                <c:pt idx="212">
                  <c:v>43773</c:v>
                </c:pt>
                <c:pt idx="213">
                  <c:v>43774</c:v>
                </c:pt>
                <c:pt idx="214">
                  <c:v>43775</c:v>
                </c:pt>
                <c:pt idx="215">
                  <c:v>43776</c:v>
                </c:pt>
                <c:pt idx="216">
                  <c:v>43777</c:v>
                </c:pt>
                <c:pt idx="217">
                  <c:v>43780</c:v>
                </c:pt>
                <c:pt idx="218">
                  <c:v>43781</c:v>
                </c:pt>
                <c:pt idx="219">
                  <c:v>43782</c:v>
                </c:pt>
                <c:pt idx="220">
                  <c:v>43783</c:v>
                </c:pt>
                <c:pt idx="221">
                  <c:v>43784</c:v>
                </c:pt>
                <c:pt idx="222">
                  <c:v>43787</c:v>
                </c:pt>
                <c:pt idx="223">
                  <c:v>43788</c:v>
                </c:pt>
                <c:pt idx="224">
                  <c:v>43789</c:v>
                </c:pt>
                <c:pt idx="225">
                  <c:v>43790</c:v>
                </c:pt>
                <c:pt idx="226">
                  <c:v>43791</c:v>
                </c:pt>
                <c:pt idx="227">
                  <c:v>43794</c:v>
                </c:pt>
                <c:pt idx="228">
                  <c:v>43795</c:v>
                </c:pt>
                <c:pt idx="229">
                  <c:v>43796</c:v>
                </c:pt>
                <c:pt idx="230">
                  <c:v>43798</c:v>
                </c:pt>
                <c:pt idx="231">
                  <c:v>43801</c:v>
                </c:pt>
                <c:pt idx="232">
                  <c:v>43802</c:v>
                </c:pt>
                <c:pt idx="233">
                  <c:v>43803</c:v>
                </c:pt>
                <c:pt idx="234">
                  <c:v>43804</c:v>
                </c:pt>
                <c:pt idx="235">
                  <c:v>43805</c:v>
                </c:pt>
                <c:pt idx="236">
                  <c:v>43808</c:v>
                </c:pt>
                <c:pt idx="237">
                  <c:v>43809</c:v>
                </c:pt>
                <c:pt idx="238">
                  <c:v>43810</c:v>
                </c:pt>
                <c:pt idx="239">
                  <c:v>43811</c:v>
                </c:pt>
                <c:pt idx="240">
                  <c:v>43812</c:v>
                </c:pt>
                <c:pt idx="241">
                  <c:v>43815</c:v>
                </c:pt>
                <c:pt idx="242">
                  <c:v>43816</c:v>
                </c:pt>
                <c:pt idx="243">
                  <c:v>43817</c:v>
                </c:pt>
                <c:pt idx="244">
                  <c:v>43818</c:v>
                </c:pt>
                <c:pt idx="245">
                  <c:v>43819</c:v>
                </c:pt>
                <c:pt idx="246">
                  <c:v>43822</c:v>
                </c:pt>
                <c:pt idx="247">
                  <c:v>43823</c:v>
                </c:pt>
                <c:pt idx="248">
                  <c:v>43825</c:v>
                </c:pt>
                <c:pt idx="249">
                  <c:v>43826</c:v>
                </c:pt>
                <c:pt idx="250">
                  <c:v>43829</c:v>
                </c:pt>
                <c:pt idx="251">
                  <c:v>43830</c:v>
                </c:pt>
                <c:pt idx="252">
                  <c:v>43832</c:v>
                </c:pt>
                <c:pt idx="253">
                  <c:v>43833</c:v>
                </c:pt>
                <c:pt idx="254">
                  <c:v>43836</c:v>
                </c:pt>
                <c:pt idx="255">
                  <c:v>43837</c:v>
                </c:pt>
                <c:pt idx="256">
                  <c:v>43838</c:v>
                </c:pt>
                <c:pt idx="257">
                  <c:v>43839</c:v>
                </c:pt>
                <c:pt idx="258">
                  <c:v>43840</c:v>
                </c:pt>
                <c:pt idx="259">
                  <c:v>43843</c:v>
                </c:pt>
                <c:pt idx="260">
                  <c:v>43844</c:v>
                </c:pt>
                <c:pt idx="261">
                  <c:v>43845</c:v>
                </c:pt>
                <c:pt idx="262">
                  <c:v>43846</c:v>
                </c:pt>
                <c:pt idx="263">
                  <c:v>43847</c:v>
                </c:pt>
                <c:pt idx="264">
                  <c:v>43851</c:v>
                </c:pt>
                <c:pt idx="265">
                  <c:v>43852</c:v>
                </c:pt>
                <c:pt idx="266">
                  <c:v>43853</c:v>
                </c:pt>
                <c:pt idx="267">
                  <c:v>43854</c:v>
                </c:pt>
                <c:pt idx="268">
                  <c:v>43857</c:v>
                </c:pt>
                <c:pt idx="269">
                  <c:v>43858</c:v>
                </c:pt>
                <c:pt idx="270">
                  <c:v>43859</c:v>
                </c:pt>
                <c:pt idx="271">
                  <c:v>43860</c:v>
                </c:pt>
                <c:pt idx="272">
                  <c:v>43861</c:v>
                </c:pt>
                <c:pt idx="273">
                  <c:v>43864</c:v>
                </c:pt>
                <c:pt idx="274">
                  <c:v>43865</c:v>
                </c:pt>
                <c:pt idx="275">
                  <c:v>43866</c:v>
                </c:pt>
                <c:pt idx="276">
                  <c:v>43867</c:v>
                </c:pt>
                <c:pt idx="277">
                  <c:v>43868</c:v>
                </c:pt>
                <c:pt idx="278">
                  <c:v>43871</c:v>
                </c:pt>
                <c:pt idx="279">
                  <c:v>43872</c:v>
                </c:pt>
                <c:pt idx="280">
                  <c:v>43873</c:v>
                </c:pt>
                <c:pt idx="281">
                  <c:v>43874</c:v>
                </c:pt>
                <c:pt idx="282">
                  <c:v>43875</c:v>
                </c:pt>
                <c:pt idx="283">
                  <c:v>43879</c:v>
                </c:pt>
                <c:pt idx="284">
                  <c:v>43880</c:v>
                </c:pt>
                <c:pt idx="285">
                  <c:v>43881</c:v>
                </c:pt>
                <c:pt idx="286">
                  <c:v>43882</c:v>
                </c:pt>
                <c:pt idx="287">
                  <c:v>43885</c:v>
                </c:pt>
                <c:pt idx="288">
                  <c:v>43886</c:v>
                </c:pt>
                <c:pt idx="289">
                  <c:v>43887</c:v>
                </c:pt>
                <c:pt idx="290">
                  <c:v>43888</c:v>
                </c:pt>
                <c:pt idx="291">
                  <c:v>43889</c:v>
                </c:pt>
                <c:pt idx="292">
                  <c:v>43892</c:v>
                </c:pt>
                <c:pt idx="293">
                  <c:v>43893</c:v>
                </c:pt>
                <c:pt idx="294">
                  <c:v>43894</c:v>
                </c:pt>
                <c:pt idx="295">
                  <c:v>43895</c:v>
                </c:pt>
                <c:pt idx="296">
                  <c:v>43896</c:v>
                </c:pt>
                <c:pt idx="297">
                  <c:v>43899</c:v>
                </c:pt>
                <c:pt idx="298">
                  <c:v>43900</c:v>
                </c:pt>
                <c:pt idx="299">
                  <c:v>43901</c:v>
                </c:pt>
                <c:pt idx="300">
                  <c:v>43902</c:v>
                </c:pt>
                <c:pt idx="301">
                  <c:v>43903</c:v>
                </c:pt>
                <c:pt idx="302">
                  <c:v>43906</c:v>
                </c:pt>
                <c:pt idx="303">
                  <c:v>43907</c:v>
                </c:pt>
                <c:pt idx="304">
                  <c:v>43908</c:v>
                </c:pt>
                <c:pt idx="305">
                  <c:v>43909</c:v>
                </c:pt>
                <c:pt idx="306">
                  <c:v>43910</c:v>
                </c:pt>
                <c:pt idx="307">
                  <c:v>43913</c:v>
                </c:pt>
                <c:pt idx="308">
                  <c:v>43914</c:v>
                </c:pt>
                <c:pt idx="309">
                  <c:v>43915</c:v>
                </c:pt>
                <c:pt idx="310">
                  <c:v>43916</c:v>
                </c:pt>
                <c:pt idx="311">
                  <c:v>43917</c:v>
                </c:pt>
                <c:pt idx="312">
                  <c:v>43920</c:v>
                </c:pt>
                <c:pt idx="313">
                  <c:v>43921</c:v>
                </c:pt>
                <c:pt idx="314">
                  <c:v>43922</c:v>
                </c:pt>
                <c:pt idx="315">
                  <c:v>43923</c:v>
                </c:pt>
                <c:pt idx="316">
                  <c:v>43924</c:v>
                </c:pt>
                <c:pt idx="317">
                  <c:v>43927</c:v>
                </c:pt>
                <c:pt idx="318">
                  <c:v>43928</c:v>
                </c:pt>
                <c:pt idx="319">
                  <c:v>43929</c:v>
                </c:pt>
                <c:pt idx="320">
                  <c:v>43930</c:v>
                </c:pt>
                <c:pt idx="321">
                  <c:v>43934</c:v>
                </c:pt>
                <c:pt idx="322">
                  <c:v>43935</c:v>
                </c:pt>
                <c:pt idx="323">
                  <c:v>43936</c:v>
                </c:pt>
                <c:pt idx="324">
                  <c:v>43937</c:v>
                </c:pt>
                <c:pt idx="325">
                  <c:v>43938</c:v>
                </c:pt>
                <c:pt idx="326">
                  <c:v>43941</c:v>
                </c:pt>
                <c:pt idx="327">
                  <c:v>43942</c:v>
                </c:pt>
                <c:pt idx="328">
                  <c:v>43943</c:v>
                </c:pt>
                <c:pt idx="329">
                  <c:v>43944</c:v>
                </c:pt>
                <c:pt idx="330">
                  <c:v>43945</c:v>
                </c:pt>
                <c:pt idx="331">
                  <c:v>43948</c:v>
                </c:pt>
                <c:pt idx="332">
                  <c:v>43949</c:v>
                </c:pt>
                <c:pt idx="333">
                  <c:v>43950</c:v>
                </c:pt>
                <c:pt idx="334">
                  <c:v>43951</c:v>
                </c:pt>
                <c:pt idx="335">
                  <c:v>43952</c:v>
                </c:pt>
                <c:pt idx="336">
                  <c:v>43955</c:v>
                </c:pt>
                <c:pt idx="337">
                  <c:v>43956</c:v>
                </c:pt>
                <c:pt idx="338">
                  <c:v>43957</c:v>
                </c:pt>
                <c:pt idx="339">
                  <c:v>43958</c:v>
                </c:pt>
                <c:pt idx="340">
                  <c:v>43959</c:v>
                </c:pt>
                <c:pt idx="341">
                  <c:v>43962</c:v>
                </c:pt>
                <c:pt idx="342">
                  <c:v>43963</c:v>
                </c:pt>
                <c:pt idx="343">
                  <c:v>43964</c:v>
                </c:pt>
                <c:pt idx="344">
                  <c:v>43965</c:v>
                </c:pt>
                <c:pt idx="345">
                  <c:v>43966</c:v>
                </c:pt>
                <c:pt idx="346">
                  <c:v>43969</c:v>
                </c:pt>
                <c:pt idx="347">
                  <c:v>43970</c:v>
                </c:pt>
                <c:pt idx="348">
                  <c:v>43971</c:v>
                </c:pt>
                <c:pt idx="349">
                  <c:v>43972</c:v>
                </c:pt>
                <c:pt idx="350">
                  <c:v>43973</c:v>
                </c:pt>
                <c:pt idx="351">
                  <c:v>43977</c:v>
                </c:pt>
                <c:pt idx="352">
                  <c:v>43978</c:v>
                </c:pt>
                <c:pt idx="353">
                  <c:v>43979</c:v>
                </c:pt>
                <c:pt idx="354">
                  <c:v>43980</c:v>
                </c:pt>
                <c:pt idx="355">
                  <c:v>43983</c:v>
                </c:pt>
                <c:pt idx="356">
                  <c:v>43984</c:v>
                </c:pt>
                <c:pt idx="357">
                  <c:v>43985</c:v>
                </c:pt>
                <c:pt idx="358">
                  <c:v>43986</c:v>
                </c:pt>
                <c:pt idx="359">
                  <c:v>43987</c:v>
                </c:pt>
                <c:pt idx="360">
                  <c:v>43990</c:v>
                </c:pt>
                <c:pt idx="361">
                  <c:v>43991</c:v>
                </c:pt>
                <c:pt idx="362">
                  <c:v>43992</c:v>
                </c:pt>
                <c:pt idx="363">
                  <c:v>43993</c:v>
                </c:pt>
                <c:pt idx="364">
                  <c:v>43994</c:v>
                </c:pt>
                <c:pt idx="365">
                  <c:v>43997</c:v>
                </c:pt>
                <c:pt idx="366">
                  <c:v>43998</c:v>
                </c:pt>
                <c:pt idx="367">
                  <c:v>43999</c:v>
                </c:pt>
                <c:pt idx="368">
                  <c:v>44000</c:v>
                </c:pt>
                <c:pt idx="369">
                  <c:v>44001</c:v>
                </c:pt>
                <c:pt idx="370">
                  <c:v>44004</c:v>
                </c:pt>
                <c:pt idx="371">
                  <c:v>44005</c:v>
                </c:pt>
                <c:pt idx="372">
                  <c:v>44006</c:v>
                </c:pt>
                <c:pt idx="373">
                  <c:v>44007</c:v>
                </c:pt>
                <c:pt idx="374">
                  <c:v>44008</c:v>
                </c:pt>
                <c:pt idx="375">
                  <c:v>44011</c:v>
                </c:pt>
                <c:pt idx="376">
                  <c:v>44012</c:v>
                </c:pt>
                <c:pt idx="377">
                  <c:v>44013</c:v>
                </c:pt>
                <c:pt idx="378">
                  <c:v>44014</c:v>
                </c:pt>
                <c:pt idx="379">
                  <c:v>44018</c:v>
                </c:pt>
                <c:pt idx="380">
                  <c:v>44019</c:v>
                </c:pt>
                <c:pt idx="381">
                  <c:v>44020</c:v>
                </c:pt>
                <c:pt idx="382">
                  <c:v>44021</c:v>
                </c:pt>
                <c:pt idx="383">
                  <c:v>44022</c:v>
                </c:pt>
                <c:pt idx="384">
                  <c:v>44025</c:v>
                </c:pt>
                <c:pt idx="385">
                  <c:v>44026</c:v>
                </c:pt>
                <c:pt idx="386">
                  <c:v>44027</c:v>
                </c:pt>
                <c:pt idx="387">
                  <c:v>44028</c:v>
                </c:pt>
                <c:pt idx="388">
                  <c:v>44029</c:v>
                </c:pt>
                <c:pt idx="389">
                  <c:v>44032</c:v>
                </c:pt>
                <c:pt idx="390">
                  <c:v>44033</c:v>
                </c:pt>
                <c:pt idx="391">
                  <c:v>44034</c:v>
                </c:pt>
                <c:pt idx="392">
                  <c:v>44035</c:v>
                </c:pt>
                <c:pt idx="393">
                  <c:v>44036</c:v>
                </c:pt>
                <c:pt idx="394">
                  <c:v>44039</c:v>
                </c:pt>
                <c:pt idx="395">
                  <c:v>44040</c:v>
                </c:pt>
                <c:pt idx="396">
                  <c:v>44041</c:v>
                </c:pt>
                <c:pt idx="397">
                  <c:v>44042</c:v>
                </c:pt>
                <c:pt idx="398">
                  <c:v>44043</c:v>
                </c:pt>
                <c:pt idx="399">
                  <c:v>44046</c:v>
                </c:pt>
                <c:pt idx="400">
                  <c:v>44047</c:v>
                </c:pt>
                <c:pt idx="401">
                  <c:v>44048</c:v>
                </c:pt>
                <c:pt idx="402">
                  <c:v>44049</c:v>
                </c:pt>
                <c:pt idx="403">
                  <c:v>44050</c:v>
                </c:pt>
                <c:pt idx="404">
                  <c:v>44053</c:v>
                </c:pt>
                <c:pt idx="405">
                  <c:v>44054</c:v>
                </c:pt>
                <c:pt idx="406">
                  <c:v>44055</c:v>
                </c:pt>
                <c:pt idx="407">
                  <c:v>44056</c:v>
                </c:pt>
                <c:pt idx="408">
                  <c:v>44057</c:v>
                </c:pt>
                <c:pt idx="409">
                  <c:v>44060</c:v>
                </c:pt>
                <c:pt idx="410">
                  <c:v>44061</c:v>
                </c:pt>
                <c:pt idx="411">
                  <c:v>44062</c:v>
                </c:pt>
                <c:pt idx="412">
                  <c:v>44063</c:v>
                </c:pt>
                <c:pt idx="413">
                  <c:v>44064</c:v>
                </c:pt>
                <c:pt idx="414">
                  <c:v>44067</c:v>
                </c:pt>
                <c:pt idx="415">
                  <c:v>44068</c:v>
                </c:pt>
                <c:pt idx="416">
                  <c:v>44069</c:v>
                </c:pt>
                <c:pt idx="417">
                  <c:v>44070</c:v>
                </c:pt>
                <c:pt idx="418">
                  <c:v>44071</c:v>
                </c:pt>
                <c:pt idx="419">
                  <c:v>44074</c:v>
                </c:pt>
                <c:pt idx="420">
                  <c:v>44075</c:v>
                </c:pt>
                <c:pt idx="421">
                  <c:v>44076</c:v>
                </c:pt>
                <c:pt idx="422">
                  <c:v>44077</c:v>
                </c:pt>
                <c:pt idx="423">
                  <c:v>44078</c:v>
                </c:pt>
                <c:pt idx="424">
                  <c:v>44082</c:v>
                </c:pt>
                <c:pt idx="425">
                  <c:v>44083</c:v>
                </c:pt>
                <c:pt idx="426">
                  <c:v>44084</c:v>
                </c:pt>
                <c:pt idx="427">
                  <c:v>44085</c:v>
                </c:pt>
                <c:pt idx="428">
                  <c:v>44088</c:v>
                </c:pt>
                <c:pt idx="429">
                  <c:v>44089</c:v>
                </c:pt>
                <c:pt idx="430">
                  <c:v>44090</c:v>
                </c:pt>
                <c:pt idx="431">
                  <c:v>44091</c:v>
                </c:pt>
                <c:pt idx="432">
                  <c:v>44092</c:v>
                </c:pt>
                <c:pt idx="433">
                  <c:v>44095</c:v>
                </c:pt>
                <c:pt idx="434">
                  <c:v>44096</c:v>
                </c:pt>
                <c:pt idx="435">
                  <c:v>44097</c:v>
                </c:pt>
                <c:pt idx="436">
                  <c:v>44098</c:v>
                </c:pt>
                <c:pt idx="437">
                  <c:v>44099</c:v>
                </c:pt>
                <c:pt idx="438">
                  <c:v>44102</c:v>
                </c:pt>
                <c:pt idx="439">
                  <c:v>44103</c:v>
                </c:pt>
                <c:pt idx="440">
                  <c:v>44104</c:v>
                </c:pt>
                <c:pt idx="441">
                  <c:v>44105</c:v>
                </c:pt>
                <c:pt idx="442">
                  <c:v>44106</c:v>
                </c:pt>
                <c:pt idx="443">
                  <c:v>44109</c:v>
                </c:pt>
                <c:pt idx="444">
                  <c:v>44110</c:v>
                </c:pt>
                <c:pt idx="445">
                  <c:v>44111</c:v>
                </c:pt>
                <c:pt idx="446">
                  <c:v>44112</c:v>
                </c:pt>
                <c:pt idx="447">
                  <c:v>44113</c:v>
                </c:pt>
                <c:pt idx="448">
                  <c:v>44116</c:v>
                </c:pt>
                <c:pt idx="449">
                  <c:v>44117</c:v>
                </c:pt>
                <c:pt idx="450">
                  <c:v>44118</c:v>
                </c:pt>
                <c:pt idx="451">
                  <c:v>44119</c:v>
                </c:pt>
                <c:pt idx="452">
                  <c:v>44120</c:v>
                </c:pt>
                <c:pt idx="453">
                  <c:v>44123</c:v>
                </c:pt>
                <c:pt idx="454">
                  <c:v>44124</c:v>
                </c:pt>
                <c:pt idx="455">
                  <c:v>44125</c:v>
                </c:pt>
                <c:pt idx="456">
                  <c:v>44126</c:v>
                </c:pt>
                <c:pt idx="457">
                  <c:v>44127</c:v>
                </c:pt>
                <c:pt idx="458">
                  <c:v>44130</c:v>
                </c:pt>
                <c:pt idx="459">
                  <c:v>44131</c:v>
                </c:pt>
                <c:pt idx="460">
                  <c:v>44132</c:v>
                </c:pt>
                <c:pt idx="461">
                  <c:v>44133</c:v>
                </c:pt>
                <c:pt idx="462">
                  <c:v>44134</c:v>
                </c:pt>
                <c:pt idx="463">
                  <c:v>44137</c:v>
                </c:pt>
                <c:pt idx="464">
                  <c:v>44138</c:v>
                </c:pt>
                <c:pt idx="465">
                  <c:v>44139</c:v>
                </c:pt>
                <c:pt idx="466">
                  <c:v>44140</c:v>
                </c:pt>
                <c:pt idx="467">
                  <c:v>44141</c:v>
                </c:pt>
                <c:pt idx="468">
                  <c:v>44144</c:v>
                </c:pt>
                <c:pt idx="469">
                  <c:v>44145</c:v>
                </c:pt>
                <c:pt idx="470">
                  <c:v>44146</c:v>
                </c:pt>
                <c:pt idx="471">
                  <c:v>44147</c:v>
                </c:pt>
                <c:pt idx="472">
                  <c:v>44148</c:v>
                </c:pt>
                <c:pt idx="473">
                  <c:v>44151</c:v>
                </c:pt>
                <c:pt idx="474">
                  <c:v>44152</c:v>
                </c:pt>
                <c:pt idx="475">
                  <c:v>44153</c:v>
                </c:pt>
                <c:pt idx="476">
                  <c:v>44154</c:v>
                </c:pt>
                <c:pt idx="477">
                  <c:v>44155</c:v>
                </c:pt>
                <c:pt idx="478">
                  <c:v>44158</c:v>
                </c:pt>
                <c:pt idx="479">
                  <c:v>44159</c:v>
                </c:pt>
                <c:pt idx="480">
                  <c:v>44160</c:v>
                </c:pt>
                <c:pt idx="481">
                  <c:v>44162</c:v>
                </c:pt>
                <c:pt idx="482">
                  <c:v>44165</c:v>
                </c:pt>
                <c:pt idx="483">
                  <c:v>44166</c:v>
                </c:pt>
                <c:pt idx="484">
                  <c:v>44167</c:v>
                </c:pt>
                <c:pt idx="485">
                  <c:v>44168</c:v>
                </c:pt>
                <c:pt idx="486">
                  <c:v>44169</c:v>
                </c:pt>
                <c:pt idx="487">
                  <c:v>44172</c:v>
                </c:pt>
                <c:pt idx="488">
                  <c:v>44173</c:v>
                </c:pt>
                <c:pt idx="489">
                  <c:v>44174</c:v>
                </c:pt>
                <c:pt idx="490">
                  <c:v>44175</c:v>
                </c:pt>
                <c:pt idx="491">
                  <c:v>44176</c:v>
                </c:pt>
                <c:pt idx="492">
                  <c:v>44179</c:v>
                </c:pt>
                <c:pt idx="493">
                  <c:v>44180</c:v>
                </c:pt>
                <c:pt idx="494">
                  <c:v>44181</c:v>
                </c:pt>
                <c:pt idx="495">
                  <c:v>44182</c:v>
                </c:pt>
                <c:pt idx="496">
                  <c:v>44183</c:v>
                </c:pt>
                <c:pt idx="497">
                  <c:v>44186</c:v>
                </c:pt>
                <c:pt idx="498">
                  <c:v>44187</c:v>
                </c:pt>
                <c:pt idx="499">
                  <c:v>44188</c:v>
                </c:pt>
                <c:pt idx="500">
                  <c:v>44189</c:v>
                </c:pt>
                <c:pt idx="501">
                  <c:v>44193</c:v>
                </c:pt>
                <c:pt idx="502">
                  <c:v>44194</c:v>
                </c:pt>
                <c:pt idx="503">
                  <c:v>44195</c:v>
                </c:pt>
                <c:pt idx="504">
                  <c:v>44196</c:v>
                </c:pt>
                <c:pt idx="505">
                  <c:v>44200</c:v>
                </c:pt>
                <c:pt idx="506">
                  <c:v>44201</c:v>
                </c:pt>
                <c:pt idx="507">
                  <c:v>44202</c:v>
                </c:pt>
                <c:pt idx="508">
                  <c:v>44203</c:v>
                </c:pt>
                <c:pt idx="509">
                  <c:v>44204</c:v>
                </c:pt>
                <c:pt idx="510">
                  <c:v>44207</c:v>
                </c:pt>
                <c:pt idx="511">
                  <c:v>44208</c:v>
                </c:pt>
                <c:pt idx="512">
                  <c:v>44209</c:v>
                </c:pt>
                <c:pt idx="513">
                  <c:v>44210</c:v>
                </c:pt>
                <c:pt idx="514">
                  <c:v>44211</c:v>
                </c:pt>
                <c:pt idx="515">
                  <c:v>44215</c:v>
                </c:pt>
                <c:pt idx="516">
                  <c:v>44216</c:v>
                </c:pt>
                <c:pt idx="517">
                  <c:v>44217</c:v>
                </c:pt>
                <c:pt idx="518">
                  <c:v>44218</c:v>
                </c:pt>
                <c:pt idx="519">
                  <c:v>44221</c:v>
                </c:pt>
                <c:pt idx="520">
                  <c:v>44222</c:v>
                </c:pt>
                <c:pt idx="521">
                  <c:v>44223</c:v>
                </c:pt>
                <c:pt idx="522">
                  <c:v>44224</c:v>
                </c:pt>
                <c:pt idx="523">
                  <c:v>44225</c:v>
                </c:pt>
                <c:pt idx="524">
                  <c:v>44228</c:v>
                </c:pt>
                <c:pt idx="525">
                  <c:v>44229</c:v>
                </c:pt>
                <c:pt idx="526">
                  <c:v>44230</c:v>
                </c:pt>
                <c:pt idx="527">
                  <c:v>44231</c:v>
                </c:pt>
                <c:pt idx="528">
                  <c:v>44232</c:v>
                </c:pt>
                <c:pt idx="529">
                  <c:v>44235</c:v>
                </c:pt>
                <c:pt idx="530">
                  <c:v>44236</c:v>
                </c:pt>
                <c:pt idx="531">
                  <c:v>44237</c:v>
                </c:pt>
                <c:pt idx="532">
                  <c:v>44238</c:v>
                </c:pt>
                <c:pt idx="533">
                  <c:v>44239</c:v>
                </c:pt>
                <c:pt idx="534">
                  <c:v>44243</c:v>
                </c:pt>
                <c:pt idx="535">
                  <c:v>44244</c:v>
                </c:pt>
                <c:pt idx="536">
                  <c:v>44245</c:v>
                </c:pt>
                <c:pt idx="537">
                  <c:v>44246</c:v>
                </c:pt>
                <c:pt idx="538">
                  <c:v>44249</c:v>
                </c:pt>
                <c:pt idx="539">
                  <c:v>44250</c:v>
                </c:pt>
                <c:pt idx="540">
                  <c:v>44251</c:v>
                </c:pt>
                <c:pt idx="541">
                  <c:v>44252</c:v>
                </c:pt>
                <c:pt idx="542">
                  <c:v>44253</c:v>
                </c:pt>
                <c:pt idx="543">
                  <c:v>44256</c:v>
                </c:pt>
                <c:pt idx="544">
                  <c:v>44257</c:v>
                </c:pt>
                <c:pt idx="545">
                  <c:v>44258</c:v>
                </c:pt>
                <c:pt idx="546">
                  <c:v>44259</c:v>
                </c:pt>
                <c:pt idx="547">
                  <c:v>44260</c:v>
                </c:pt>
                <c:pt idx="548">
                  <c:v>44263</c:v>
                </c:pt>
                <c:pt idx="549">
                  <c:v>44264</c:v>
                </c:pt>
                <c:pt idx="550">
                  <c:v>44265</c:v>
                </c:pt>
                <c:pt idx="551">
                  <c:v>44266</c:v>
                </c:pt>
                <c:pt idx="552">
                  <c:v>44267</c:v>
                </c:pt>
                <c:pt idx="553">
                  <c:v>44270</c:v>
                </c:pt>
                <c:pt idx="554">
                  <c:v>44271</c:v>
                </c:pt>
                <c:pt idx="555">
                  <c:v>44272</c:v>
                </c:pt>
                <c:pt idx="556">
                  <c:v>44273</c:v>
                </c:pt>
                <c:pt idx="557">
                  <c:v>44274</c:v>
                </c:pt>
                <c:pt idx="558">
                  <c:v>44277</c:v>
                </c:pt>
                <c:pt idx="559">
                  <c:v>44278</c:v>
                </c:pt>
                <c:pt idx="560">
                  <c:v>44279</c:v>
                </c:pt>
                <c:pt idx="561">
                  <c:v>44280</c:v>
                </c:pt>
                <c:pt idx="562">
                  <c:v>44281</c:v>
                </c:pt>
                <c:pt idx="563">
                  <c:v>44284</c:v>
                </c:pt>
                <c:pt idx="564">
                  <c:v>44285</c:v>
                </c:pt>
                <c:pt idx="565">
                  <c:v>44286</c:v>
                </c:pt>
                <c:pt idx="566">
                  <c:v>44287</c:v>
                </c:pt>
                <c:pt idx="567">
                  <c:v>44291</c:v>
                </c:pt>
                <c:pt idx="568">
                  <c:v>44292</c:v>
                </c:pt>
                <c:pt idx="569">
                  <c:v>44293</c:v>
                </c:pt>
                <c:pt idx="570">
                  <c:v>44294</c:v>
                </c:pt>
                <c:pt idx="571">
                  <c:v>44295</c:v>
                </c:pt>
                <c:pt idx="572">
                  <c:v>44298</c:v>
                </c:pt>
                <c:pt idx="573">
                  <c:v>44299</c:v>
                </c:pt>
                <c:pt idx="574">
                  <c:v>44300</c:v>
                </c:pt>
                <c:pt idx="575">
                  <c:v>44301</c:v>
                </c:pt>
                <c:pt idx="576">
                  <c:v>44302</c:v>
                </c:pt>
                <c:pt idx="577">
                  <c:v>44305</c:v>
                </c:pt>
                <c:pt idx="578">
                  <c:v>44306</c:v>
                </c:pt>
                <c:pt idx="579">
                  <c:v>44307</c:v>
                </c:pt>
                <c:pt idx="580">
                  <c:v>44308</c:v>
                </c:pt>
                <c:pt idx="581">
                  <c:v>44309</c:v>
                </c:pt>
                <c:pt idx="582">
                  <c:v>44312</c:v>
                </c:pt>
                <c:pt idx="583">
                  <c:v>44313</c:v>
                </c:pt>
                <c:pt idx="584">
                  <c:v>44314</c:v>
                </c:pt>
                <c:pt idx="585">
                  <c:v>44315</c:v>
                </c:pt>
                <c:pt idx="586">
                  <c:v>44316</c:v>
                </c:pt>
                <c:pt idx="587">
                  <c:v>44319</c:v>
                </c:pt>
                <c:pt idx="588">
                  <c:v>44320</c:v>
                </c:pt>
                <c:pt idx="589">
                  <c:v>44321</c:v>
                </c:pt>
                <c:pt idx="590">
                  <c:v>44322</c:v>
                </c:pt>
                <c:pt idx="591">
                  <c:v>44323</c:v>
                </c:pt>
                <c:pt idx="592">
                  <c:v>44326</c:v>
                </c:pt>
                <c:pt idx="593">
                  <c:v>44327</c:v>
                </c:pt>
                <c:pt idx="594">
                  <c:v>44328</c:v>
                </c:pt>
                <c:pt idx="595">
                  <c:v>44329</c:v>
                </c:pt>
                <c:pt idx="596">
                  <c:v>44330</c:v>
                </c:pt>
                <c:pt idx="597">
                  <c:v>44333</c:v>
                </c:pt>
                <c:pt idx="598">
                  <c:v>44334</c:v>
                </c:pt>
                <c:pt idx="599">
                  <c:v>44335</c:v>
                </c:pt>
                <c:pt idx="600">
                  <c:v>44336</c:v>
                </c:pt>
                <c:pt idx="601">
                  <c:v>44337</c:v>
                </c:pt>
                <c:pt idx="602">
                  <c:v>44340</c:v>
                </c:pt>
                <c:pt idx="603">
                  <c:v>44341</c:v>
                </c:pt>
                <c:pt idx="604">
                  <c:v>44342</c:v>
                </c:pt>
                <c:pt idx="605">
                  <c:v>44343</c:v>
                </c:pt>
                <c:pt idx="606">
                  <c:v>44344</c:v>
                </c:pt>
                <c:pt idx="607">
                  <c:v>44348</c:v>
                </c:pt>
                <c:pt idx="608">
                  <c:v>44349</c:v>
                </c:pt>
                <c:pt idx="609">
                  <c:v>44350</c:v>
                </c:pt>
                <c:pt idx="610">
                  <c:v>44351</c:v>
                </c:pt>
                <c:pt idx="611">
                  <c:v>44354</c:v>
                </c:pt>
                <c:pt idx="612">
                  <c:v>44355</c:v>
                </c:pt>
                <c:pt idx="613">
                  <c:v>44356</c:v>
                </c:pt>
                <c:pt idx="614">
                  <c:v>44357</c:v>
                </c:pt>
                <c:pt idx="615">
                  <c:v>44358</c:v>
                </c:pt>
                <c:pt idx="616">
                  <c:v>44361</c:v>
                </c:pt>
                <c:pt idx="617">
                  <c:v>44362</c:v>
                </c:pt>
                <c:pt idx="618">
                  <c:v>44363</c:v>
                </c:pt>
                <c:pt idx="619">
                  <c:v>44364</c:v>
                </c:pt>
                <c:pt idx="620">
                  <c:v>44365</c:v>
                </c:pt>
                <c:pt idx="621">
                  <c:v>44368</c:v>
                </c:pt>
                <c:pt idx="622">
                  <c:v>44369</c:v>
                </c:pt>
                <c:pt idx="623">
                  <c:v>44370</c:v>
                </c:pt>
                <c:pt idx="624">
                  <c:v>44371</c:v>
                </c:pt>
                <c:pt idx="625">
                  <c:v>44372</c:v>
                </c:pt>
                <c:pt idx="626">
                  <c:v>44375</c:v>
                </c:pt>
                <c:pt idx="627">
                  <c:v>44376</c:v>
                </c:pt>
                <c:pt idx="628">
                  <c:v>44377</c:v>
                </c:pt>
                <c:pt idx="629">
                  <c:v>44378</c:v>
                </c:pt>
                <c:pt idx="630">
                  <c:v>44379</c:v>
                </c:pt>
                <c:pt idx="631">
                  <c:v>44383</c:v>
                </c:pt>
                <c:pt idx="632">
                  <c:v>44384</c:v>
                </c:pt>
                <c:pt idx="633">
                  <c:v>44385</c:v>
                </c:pt>
                <c:pt idx="634">
                  <c:v>44386</c:v>
                </c:pt>
                <c:pt idx="635">
                  <c:v>44389</c:v>
                </c:pt>
                <c:pt idx="636">
                  <c:v>44390</c:v>
                </c:pt>
                <c:pt idx="637">
                  <c:v>44391</c:v>
                </c:pt>
                <c:pt idx="638">
                  <c:v>44392</c:v>
                </c:pt>
                <c:pt idx="639">
                  <c:v>44393</c:v>
                </c:pt>
                <c:pt idx="640">
                  <c:v>44396</c:v>
                </c:pt>
                <c:pt idx="641">
                  <c:v>44397</c:v>
                </c:pt>
                <c:pt idx="642">
                  <c:v>44398</c:v>
                </c:pt>
                <c:pt idx="643">
                  <c:v>44399</c:v>
                </c:pt>
                <c:pt idx="644">
                  <c:v>44400</c:v>
                </c:pt>
                <c:pt idx="645">
                  <c:v>44403</c:v>
                </c:pt>
                <c:pt idx="646">
                  <c:v>44404</c:v>
                </c:pt>
                <c:pt idx="647">
                  <c:v>44405</c:v>
                </c:pt>
                <c:pt idx="648">
                  <c:v>44406</c:v>
                </c:pt>
                <c:pt idx="649">
                  <c:v>44407</c:v>
                </c:pt>
                <c:pt idx="650">
                  <c:v>44410</c:v>
                </c:pt>
                <c:pt idx="651">
                  <c:v>44411</c:v>
                </c:pt>
                <c:pt idx="652">
                  <c:v>44412</c:v>
                </c:pt>
                <c:pt idx="653">
                  <c:v>44413</c:v>
                </c:pt>
                <c:pt idx="654">
                  <c:v>44414</c:v>
                </c:pt>
                <c:pt idx="655">
                  <c:v>44417</c:v>
                </c:pt>
                <c:pt idx="656">
                  <c:v>44418</c:v>
                </c:pt>
                <c:pt idx="657">
                  <c:v>44419</c:v>
                </c:pt>
                <c:pt idx="658">
                  <c:v>44420</c:v>
                </c:pt>
                <c:pt idx="659">
                  <c:v>44421</c:v>
                </c:pt>
                <c:pt idx="660">
                  <c:v>44424</c:v>
                </c:pt>
                <c:pt idx="661">
                  <c:v>44425</c:v>
                </c:pt>
                <c:pt idx="662">
                  <c:v>44426</c:v>
                </c:pt>
                <c:pt idx="663">
                  <c:v>44427</c:v>
                </c:pt>
                <c:pt idx="664">
                  <c:v>44428</c:v>
                </c:pt>
                <c:pt idx="665">
                  <c:v>44431</c:v>
                </c:pt>
                <c:pt idx="666">
                  <c:v>44432</c:v>
                </c:pt>
                <c:pt idx="667">
                  <c:v>44433</c:v>
                </c:pt>
                <c:pt idx="668">
                  <c:v>44434</c:v>
                </c:pt>
                <c:pt idx="669">
                  <c:v>44435</c:v>
                </c:pt>
                <c:pt idx="670">
                  <c:v>44438</c:v>
                </c:pt>
                <c:pt idx="671">
                  <c:v>44439</c:v>
                </c:pt>
                <c:pt idx="672">
                  <c:v>44440</c:v>
                </c:pt>
                <c:pt idx="673">
                  <c:v>44441</c:v>
                </c:pt>
                <c:pt idx="674">
                  <c:v>44442</c:v>
                </c:pt>
                <c:pt idx="675">
                  <c:v>44446</c:v>
                </c:pt>
                <c:pt idx="676">
                  <c:v>44447</c:v>
                </c:pt>
                <c:pt idx="677">
                  <c:v>44448</c:v>
                </c:pt>
                <c:pt idx="678">
                  <c:v>44449</c:v>
                </c:pt>
                <c:pt idx="679">
                  <c:v>44452</c:v>
                </c:pt>
                <c:pt idx="680">
                  <c:v>44453</c:v>
                </c:pt>
                <c:pt idx="681">
                  <c:v>44454</c:v>
                </c:pt>
                <c:pt idx="682">
                  <c:v>44455</c:v>
                </c:pt>
                <c:pt idx="683">
                  <c:v>44456</c:v>
                </c:pt>
                <c:pt idx="684">
                  <c:v>44459</c:v>
                </c:pt>
                <c:pt idx="685">
                  <c:v>44460</c:v>
                </c:pt>
                <c:pt idx="686">
                  <c:v>44461</c:v>
                </c:pt>
                <c:pt idx="687">
                  <c:v>44462</c:v>
                </c:pt>
                <c:pt idx="688">
                  <c:v>44463</c:v>
                </c:pt>
                <c:pt idx="689">
                  <c:v>44466</c:v>
                </c:pt>
                <c:pt idx="690">
                  <c:v>44467</c:v>
                </c:pt>
                <c:pt idx="691">
                  <c:v>44468</c:v>
                </c:pt>
                <c:pt idx="692">
                  <c:v>44469</c:v>
                </c:pt>
                <c:pt idx="693">
                  <c:v>44470</c:v>
                </c:pt>
                <c:pt idx="694">
                  <c:v>44473</c:v>
                </c:pt>
                <c:pt idx="695">
                  <c:v>44474</c:v>
                </c:pt>
                <c:pt idx="696">
                  <c:v>44475</c:v>
                </c:pt>
                <c:pt idx="697">
                  <c:v>44476</c:v>
                </c:pt>
                <c:pt idx="698">
                  <c:v>44477</c:v>
                </c:pt>
                <c:pt idx="699">
                  <c:v>44480</c:v>
                </c:pt>
                <c:pt idx="700">
                  <c:v>44481</c:v>
                </c:pt>
                <c:pt idx="701">
                  <c:v>44482</c:v>
                </c:pt>
                <c:pt idx="702">
                  <c:v>44483</c:v>
                </c:pt>
                <c:pt idx="703">
                  <c:v>44484</c:v>
                </c:pt>
                <c:pt idx="704">
                  <c:v>44487</c:v>
                </c:pt>
                <c:pt idx="705">
                  <c:v>44488</c:v>
                </c:pt>
                <c:pt idx="706">
                  <c:v>44489</c:v>
                </c:pt>
                <c:pt idx="707">
                  <c:v>44490</c:v>
                </c:pt>
                <c:pt idx="708">
                  <c:v>44491</c:v>
                </c:pt>
                <c:pt idx="709">
                  <c:v>44494</c:v>
                </c:pt>
                <c:pt idx="710">
                  <c:v>44495</c:v>
                </c:pt>
                <c:pt idx="711">
                  <c:v>44496</c:v>
                </c:pt>
                <c:pt idx="712">
                  <c:v>44497</c:v>
                </c:pt>
                <c:pt idx="713">
                  <c:v>44498</c:v>
                </c:pt>
                <c:pt idx="714">
                  <c:v>44501</c:v>
                </c:pt>
                <c:pt idx="715">
                  <c:v>44502</c:v>
                </c:pt>
                <c:pt idx="716">
                  <c:v>44503</c:v>
                </c:pt>
                <c:pt idx="717">
                  <c:v>44504</c:v>
                </c:pt>
                <c:pt idx="718">
                  <c:v>44505</c:v>
                </c:pt>
                <c:pt idx="719">
                  <c:v>44508</c:v>
                </c:pt>
                <c:pt idx="720">
                  <c:v>44509</c:v>
                </c:pt>
                <c:pt idx="721">
                  <c:v>44510</c:v>
                </c:pt>
                <c:pt idx="722">
                  <c:v>44511</c:v>
                </c:pt>
                <c:pt idx="723">
                  <c:v>44512</c:v>
                </c:pt>
                <c:pt idx="724">
                  <c:v>44515</c:v>
                </c:pt>
                <c:pt idx="725">
                  <c:v>44516</c:v>
                </c:pt>
                <c:pt idx="726">
                  <c:v>44517</c:v>
                </c:pt>
                <c:pt idx="727">
                  <c:v>44518</c:v>
                </c:pt>
                <c:pt idx="728">
                  <c:v>44519</c:v>
                </c:pt>
                <c:pt idx="729">
                  <c:v>44522</c:v>
                </c:pt>
                <c:pt idx="730">
                  <c:v>44523</c:v>
                </c:pt>
                <c:pt idx="731">
                  <c:v>44524</c:v>
                </c:pt>
                <c:pt idx="732">
                  <c:v>44526</c:v>
                </c:pt>
                <c:pt idx="733">
                  <c:v>44529</c:v>
                </c:pt>
                <c:pt idx="734">
                  <c:v>44530</c:v>
                </c:pt>
                <c:pt idx="735">
                  <c:v>44531</c:v>
                </c:pt>
                <c:pt idx="736">
                  <c:v>44532</c:v>
                </c:pt>
                <c:pt idx="737">
                  <c:v>44533</c:v>
                </c:pt>
                <c:pt idx="738">
                  <c:v>44536</c:v>
                </c:pt>
                <c:pt idx="739">
                  <c:v>44537</c:v>
                </c:pt>
                <c:pt idx="740">
                  <c:v>44538</c:v>
                </c:pt>
                <c:pt idx="741">
                  <c:v>44539</c:v>
                </c:pt>
                <c:pt idx="742">
                  <c:v>44540</c:v>
                </c:pt>
                <c:pt idx="743">
                  <c:v>44543</c:v>
                </c:pt>
                <c:pt idx="744">
                  <c:v>44544</c:v>
                </c:pt>
                <c:pt idx="745">
                  <c:v>44545</c:v>
                </c:pt>
                <c:pt idx="746">
                  <c:v>44546</c:v>
                </c:pt>
                <c:pt idx="747">
                  <c:v>44547</c:v>
                </c:pt>
                <c:pt idx="748">
                  <c:v>44550</c:v>
                </c:pt>
                <c:pt idx="749">
                  <c:v>44551</c:v>
                </c:pt>
                <c:pt idx="750">
                  <c:v>44552</c:v>
                </c:pt>
                <c:pt idx="751">
                  <c:v>44553</c:v>
                </c:pt>
                <c:pt idx="752">
                  <c:v>44557</c:v>
                </c:pt>
                <c:pt idx="753">
                  <c:v>44558</c:v>
                </c:pt>
                <c:pt idx="754">
                  <c:v>44559</c:v>
                </c:pt>
                <c:pt idx="755">
                  <c:v>44560</c:v>
                </c:pt>
                <c:pt idx="756">
                  <c:v>44561</c:v>
                </c:pt>
                <c:pt idx="757">
                  <c:v>44564</c:v>
                </c:pt>
                <c:pt idx="758">
                  <c:v>44565</c:v>
                </c:pt>
                <c:pt idx="759">
                  <c:v>44566</c:v>
                </c:pt>
                <c:pt idx="760">
                  <c:v>44567</c:v>
                </c:pt>
                <c:pt idx="761">
                  <c:v>44568</c:v>
                </c:pt>
                <c:pt idx="762">
                  <c:v>44571</c:v>
                </c:pt>
                <c:pt idx="763">
                  <c:v>44572</c:v>
                </c:pt>
                <c:pt idx="764">
                  <c:v>44573</c:v>
                </c:pt>
                <c:pt idx="765">
                  <c:v>44574</c:v>
                </c:pt>
                <c:pt idx="766">
                  <c:v>44575</c:v>
                </c:pt>
                <c:pt idx="767">
                  <c:v>44579</c:v>
                </c:pt>
                <c:pt idx="768">
                  <c:v>44580</c:v>
                </c:pt>
                <c:pt idx="769">
                  <c:v>44581</c:v>
                </c:pt>
                <c:pt idx="770">
                  <c:v>44582</c:v>
                </c:pt>
                <c:pt idx="771">
                  <c:v>44585</c:v>
                </c:pt>
                <c:pt idx="772">
                  <c:v>44586</c:v>
                </c:pt>
                <c:pt idx="773">
                  <c:v>44587</c:v>
                </c:pt>
                <c:pt idx="774">
                  <c:v>44588</c:v>
                </c:pt>
                <c:pt idx="775">
                  <c:v>44589</c:v>
                </c:pt>
                <c:pt idx="776">
                  <c:v>44592</c:v>
                </c:pt>
                <c:pt idx="777">
                  <c:v>44593</c:v>
                </c:pt>
                <c:pt idx="778">
                  <c:v>44594</c:v>
                </c:pt>
                <c:pt idx="779">
                  <c:v>44595</c:v>
                </c:pt>
                <c:pt idx="780">
                  <c:v>44596</c:v>
                </c:pt>
                <c:pt idx="781">
                  <c:v>44599</c:v>
                </c:pt>
                <c:pt idx="782">
                  <c:v>44600</c:v>
                </c:pt>
                <c:pt idx="783">
                  <c:v>44601</c:v>
                </c:pt>
                <c:pt idx="784">
                  <c:v>44602</c:v>
                </c:pt>
                <c:pt idx="785">
                  <c:v>44603</c:v>
                </c:pt>
                <c:pt idx="786">
                  <c:v>44606</c:v>
                </c:pt>
                <c:pt idx="787">
                  <c:v>44607</c:v>
                </c:pt>
                <c:pt idx="788">
                  <c:v>44608</c:v>
                </c:pt>
                <c:pt idx="789">
                  <c:v>44609</c:v>
                </c:pt>
                <c:pt idx="790">
                  <c:v>44610</c:v>
                </c:pt>
                <c:pt idx="791">
                  <c:v>44614</c:v>
                </c:pt>
                <c:pt idx="792">
                  <c:v>44615</c:v>
                </c:pt>
                <c:pt idx="793">
                  <c:v>44616</c:v>
                </c:pt>
                <c:pt idx="794">
                  <c:v>44617</c:v>
                </c:pt>
                <c:pt idx="795">
                  <c:v>44620</c:v>
                </c:pt>
                <c:pt idx="796">
                  <c:v>44621</c:v>
                </c:pt>
                <c:pt idx="797">
                  <c:v>44622</c:v>
                </c:pt>
                <c:pt idx="798">
                  <c:v>44623</c:v>
                </c:pt>
                <c:pt idx="799">
                  <c:v>44624</c:v>
                </c:pt>
                <c:pt idx="800">
                  <c:v>44627</c:v>
                </c:pt>
                <c:pt idx="801">
                  <c:v>44628</c:v>
                </c:pt>
                <c:pt idx="802">
                  <c:v>44629</c:v>
                </c:pt>
                <c:pt idx="803">
                  <c:v>44630</c:v>
                </c:pt>
                <c:pt idx="804">
                  <c:v>44631</c:v>
                </c:pt>
                <c:pt idx="805">
                  <c:v>44634</c:v>
                </c:pt>
                <c:pt idx="806">
                  <c:v>44635</c:v>
                </c:pt>
                <c:pt idx="807">
                  <c:v>44636</c:v>
                </c:pt>
                <c:pt idx="808">
                  <c:v>44637</c:v>
                </c:pt>
                <c:pt idx="809">
                  <c:v>44638</c:v>
                </c:pt>
                <c:pt idx="810">
                  <c:v>44641</c:v>
                </c:pt>
                <c:pt idx="811">
                  <c:v>44642</c:v>
                </c:pt>
                <c:pt idx="812">
                  <c:v>44643</c:v>
                </c:pt>
                <c:pt idx="813">
                  <c:v>44644</c:v>
                </c:pt>
                <c:pt idx="814">
                  <c:v>44645</c:v>
                </c:pt>
                <c:pt idx="815">
                  <c:v>44648</c:v>
                </c:pt>
                <c:pt idx="816">
                  <c:v>44649</c:v>
                </c:pt>
                <c:pt idx="817">
                  <c:v>44650</c:v>
                </c:pt>
                <c:pt idx="818">
                  <c:v>44651</c:v>
                </c:pt>
                <c:pt idx="819">
                  <c:v>44652</c:v>
                </c:pt>
                <c:pt idx="820">
                  <c:v>44655</c:v>
                </c:pt>
                <c:pt idx="821">
                  <c:v>44656</c:v>
                </c:pt>
                <c:pt idx="822">
                  <c:v>44657</c:v>
                </c:pt>
                <c:pt idx="823">
                  <c:v>44658</c:v>
                </c:pt>
                <c:pt idx="824">
                  <c:v>44659</c:v>
                </c:pt>
                <c:pt idx="825">
                  <c:v>44662</c:v>
                </c:pt>
                <c:pt idx="826">
                  <c:v>44663</c:v>
                </c:pt>
                <c:pt idx="827">
                  <c:v>44664</c:v>
                </c:pt>
                <c:pt idx="828">
                  <c:v>44665</c:v>
                </c:pt>
                <c:pt idx="829">
                  <c:v>44669</c:v>
                </c:pt>
                <c:pt idx="830">
                  <c:v>44670</c:v>
                </c:pt>
                <c:pt idx="831">
                  <c:v>44671</c:v>
                </c:pt>
                <c:pt idx="832">
                  <c:v>44672</c:v>
                </c:pt>
                <c:pt idx="833">
                  <c:v>44673</c:v>
                </c:pt>
                <c:pt idx="834">
                  <c:v>44676</c:v>
                </c:pt>
                <c:pt idx="835">
                  <c:v>44677</c:v>
                </c:pt>
                <c:pt idx="836">
                  <c:v>44678</c:v>
                </c:pt>
                <c:pt idx="837">
                  <c:v>44679</c:v>
                </c:pt>
                <c:pt idx="838">
                  <c:v>44680</c:v>
                </c:pt>
                <c:pt idx="839">
                  <c:v>44683</c:v>
                </c:pt>
                <c:pt idx="840">
                  <c:v>44684</c:v>
                </c:pt>
                <c:pt idx="841">
                  <c:v>44685</c:v>
                </c:pt>
                <c:pt idx="842">
                  <c:v>44686</c:v>
                </c:pt>
                <c:pt idx="843">
                  <c:v>44687</c:v>
                </c:pt>
                <c:pt idx="844">
                  <c:v>44690</c:v>
                </c:pt>
                <c:pt idx="845">
                  <c:v>44691</c:v>
                </c:pt>
                <c:pt idx="846">
                  <c:v>44692</c:v>
                </c:pt>
                <c:pt idx="847">
                  <c:v>44693</c:v>
                </c:pt>
                <c:pt idx="848">
                  <c:v>44694</c:v>
                </c:pt>
                <c:pt idx="849">
                  <c:v>44697</c:v>
                </c:pt>
                <c:pt idx="850">
                  <c:v>44698</c:v>
                </c:pt>
                <c:pt idx="851">
                  <c:v>44699</c:v>
                </c:pt>
                <c:pt idx="852">
                  <c:v>44700</c:v>
                </c:pt>
                <c:pt idx="853">
                  <c:v>44701</c:v>
                </c:pt>
                <c:pt idx="854">
                  <c:v>44704</c:v>
                </c:pt>
                <c:pt idx="855">
                  <c:v>44705</c:v>
                </c:pt>
                <c:pt idx="856">
                  <c:v>44706</c:v>
                </c:pt>
                <c:pt idx="857">
                  <c:v>44707</c:v>
                </c:pt>
                <c:pt idx="858">
                  <c:v>44708</c:v>
                </c:pt>
                <c:pt idx="859">
                  <c:v>44712</c:v>
                </c:pt>
                <c:pt idx="860">
                  <c:v>44713</c:v>
                </c:pt>
                <c:pt idx="861">
                  <c:v>44714</c:v>
                </c:pt>
                <c:pt idx="862">
                  <c:v>44715</c:v>
                </c:pt>
                <c:pt idx="863">
                  <c:v>44718</c:v>
                </c:pt>
                <c:pt idx="864">
                  <c:v>44719</c:v>
                </c:pt>
                <c:pt idx="865">
                  <c:v>44720</c:v>
                </c:pt>
                <c:pt idx="866">
                  <c:v>44721</c:v>
                </c:pt>
                <c:pt idx="867">
                  <c:v>44722</c:v>
                </c:pt>
                <c:pt idx="868">
                  <c:v>44725</c:v>
                </c:pt>
                <c:pt idx="869">
                  <c:v>44726</c:v>
                </c:pt>
                <c:pt idx="870">
                  <c:v>44727</c:v>
                </c:pt>
                <c:pt idx="871">
                  <c:v>44728</c:v>
                </c:pt>
                <c:pt idx="872">
                  <c:v>44729</c:v>
                </c:pt>
                <c:pt idx="873">
                  <c:v>44733</c:v>
                </c:pt>
                <c:pt idx="874">
                  <c:v>44734</c:v>
                </c:pt>
                <c:pt idx="875">
                  <c:v>44735</c:v>
                </c:pt>
                <c:pt idx="876">
                  <c:v>44736</c:v>
                </c:pt>
                <c:pt idx="877">
                  <c:v>44739</c:v>
                </c:pt>
                <c:pt idx="878">
                  <c:v>44740</c:v>
                </c:pt>
                <c:pt idx="879">
                  <c:v>44741</c:v>
                </c:pt>
                <c:pt idx="880">
                  <c:v>44742</c:v>
                </c:pt>
                <c:pt idx="881">
                  <c:v>44743</c:v>
                </c:pt>
                <c:pt idx="882">
                  <c:v>44747</c:v>
                </c:pt>
                <c:pt idx="883">
                  <c:v>44748</c:v>
                </c:pt>
                <c:pt idx="884">
                  <c:v>44749</c:v>
                </c:pt>
                <c:pt idx="885">
                  <c:v>44750</c:v>
                </c:pt>
                <c:pt idx="886">
                  <c:v>44753</c:v>
                </c:pt>
                <c:pt idx="887">
                  <c:v>44754</c:v>
                </c:pt>
                <c:pt idx="888">
                  <c:v>44755</c:v>
                </c:pt>
                <c:pt idx="889">
                  <c:v>44756</c:v>
                </c:pt>
                <c:pt idx="890">
                  <c:v>44757</c:v>
                </c:pt>
                <c:pt idx="891">
                  <c:v>44760</c:v>
                </c:pt>
                <c:pt idx="892">
                  <c:v>44761</c:v>
                </c:pt>
                <c:pt idx="893">
                  <c:v>44762</c:v>
                </c:pt>
                <c:pt idx="894">
                  <c:v>44763</c:v>
                </c:pt>
                <c:pt idx="895">
                  <c:v>44764</c:v>
                </c:pt>
                <c:pt idx="896">
                  <c:v>44767</c:v>
                </c:pt>
                <c:pt idx="897">
                  <c:v>44768</c:v>
                </c:pt>
                <c:pt idx="898">
                  <c:v>44769</c:v>
                </c:pt>
                <c:pt idx="899">
                  <c:v>44770</c:v>
                </c:pt>
                <c:pt idx="900">
                  <c:v>44771</c:v>
                </c:pt>
                <c:pt idx="901">
                  <c:v>44774</c:v>
                </c:pt>
                <c:pt idx="902">
                  <c:v>44775</c:v>
                </c:pt>
                <c:pt idx="903">
                  <c:v>44776</c:v>
                </c:pt>
                <c:pt idx="904">
                  <c:v>44777</c:v>
                </c:pt>
                <c:pt idx="905">
                  <c:v>44778</c:v>
                </c:pt>
                <c:pt idx="906">
                  <c:v>44781</c:v>
                </c:pt>
                <c:pt idx="907">
                  <c:v>44782</c:v>
                </c:pt>
                <c:pt idx="908">
                  <c:v>44783</c:v>
                </c:pt>
                <c:pt idx="909">
                  <c:v>44784</c:v>
                </c:pt>
                <c:pt idx="910">
                  <c:v>44785</c:v>
                </c:pt>
                <c:pt idx="911">
                  <c:v>44788</c:v>
                </c:pt>
                <c:pt idx="912">
                  <c:v>44789</c:v>
                </c:pt>
                <c:pt idx="913">
                  <c:v>44790</c:v>
                </c:pt>
                <c:pt idx="914">
                  <c:v>44791</c:v>
                </c:pt>
                <c:pt idx="915">
                  <c:v>44792</c:v>
                </c:pt>
                <c:pt idx="916">
                  <c:v>44795</c:v>
                </c:pt>
                <c:pt idx="917">
                  <c:v>44796</c:v>
                </c:pt>
                <c:pt idx="918">
                  <c:v>44797</c:v>
                </c:pt>
                <c:pt idx="919">
                  <c:v>44798</c:v>
                </c:pt>
                <c:pt idx="920">
                  <c:v>44799</c:v>
                </c:pt>
                <c:pt idx="921">
                  <c:v>44802</c:v>
                </c:pt>
                <c:pt idx="922">
                  <c:v>44803</c:v>
                </c:pt>
                <c:pt idx="923">
                  <c:v>44804</c:v>
                </c:pt>
                <c:pt idx="924">
                  <c:v>44805</c:v>
                </c:pt>
                <c:pt idx="925">
                  <c:v>44806</c:v>
                </c:pt>
                <c:pt idx="926">
                  <c:v>44810</c:v>
                </c:pt>
                <c:pt idx="927">
                  <c:v>44811</c:v>
                </c:pt>
                <c:pt idx="928">
                  <c:v>44812</c:v>
                </c:pt>
                <c:pt idx="929">
                  <c:v>44813</c:v>
                </c:pt>
                <c:pt idx="930">
                  <c:v>44816</c:v>
                </c:pt>
                <c:pt idx="931">
                  <c:v>44817</c:v>
                </c:pt>
                <c:pt idx="932">
                  <c:v>44818</c:v>
                </c:pt>
                <c:pt idx="933">
                  <c:v>44819</c:v>
                </c:pt>
                <c:pt idx="934">
                  <c:v>44820</c:v>
                </c:pt>
                <c:pt idx="935">
                  <c:v>44823</c:v>
                </c:pt>
                <c:pt idx="936">
                  <c:v>44824</c:v>
                </c:pt>
                <c:pt idx="937">
                  <c:v>44825</c:v>
                </c:pt>
                <c:pt idx="938">
                  <c:v>44826</c:v>
                </c:pt>
                <c:pt idx="939">
                  <c:v>44827</c:v>
                </c:pt>
                <c:pt idx="940">
                  <c:v>44830</c:v>
                </c:pt>
                <c:pt idx="941">
                  <c:v>44831</c:v>
                </c:pt>
                <c:pt idx="942">
                  <c:v>44832</c:v>
                </c:pt>
                <c:pt idx="943">
                  <c:v>44833</c:v>
                </c:pt>
                <c:pt idx="944">
                  <c:v>44834</c:v>
                </c:pt>
                <c:pt idx="945">
                  <c:v>44837</c:v>
                </c:pt>
                <c:pt idx="946">
                  <c:v>44838</c:v>
                </c:pt>
                <c:pt idx="947">
                  <c:v>44839</c:v>
                </c:pt>
                <c:pt idx="948">
                  <c:v>44840</c:v>
                </c:pt>
                <c:pt idx="949">
                  <c:v>44841</c:v>
                </c:pt>
                <c:pt idx="950">
                  <c:v>44844</c:v>
                </c:pt>
                <c:pt idx="951">
                  <c:v>44845</c:v>
                </c:pt>
                <c:pt idx="952">
                  <c:v>44846</c:v>
                </c:pt>
                <c:pt idx="953">
                  <c:v>44847</c:v>
                </c:pt>
                <c:pt idx="954">
                  <c:v>44848</c:v>
                </c:pt>
                <c:pt idx="955">
                  <c:v>44851</c:v>
                </c:pt>
                <c:pt idx="956">
                  <c:v>44852</c:v>
                </c:pt>
                <c:pt idx="957">
                  <c:v>44853</c:v>
                </c:pt>
                <c:pt idx="958">
                  <c:v>44854</c:v>
                </c:pt>
                <c:pt idx="959">
                  <c:v>44855</c:v>
                </c:pt>
                <c:pt idx="960">
                  <c:v>44858</c:v>
                </c:pt>
                <c:pt idx="961">
                  <c:v>44859</c:v>
                </c:pt>
                <c:pt idx="962">
                  <c:v>44860</c:v>
                </c:pt>
                <c:pt idx="963">
                  <c:v>44861</c:v>
                </c:pt>
                <c:pt idx="964">
                  <c:v>44862</c:v>
                </c:pt>
                <c:pt idx="965">
                  <c:v>44865</c:v>
                </c:pt>
                <c:pt idx="966">
                  <c:v>44866</c:v>
                </c:pt>
                <c:pt idx="967">
                  <c:v>44867</c:v>
                </c:pt>
                <c:pt idx="968">
                  <c:v>44868</c:v>
                </c:pt>
                <c:pt idx="969">
                  <c:v>44869</c:v>
                </c:pt>
                <c:pt idx="970">
                  <c:v>44872</c:v>
                </c:pt>
                <c:pt idx="971">
                  <c:v>44873</c:v>
                </c:pt>
                <c:pt idx="972">
                  <c:v>44874</c:v>
                </c:pt>
                <c:pt idx="973">
                  <c:v>44875</c:v>
                </c:pt>
                <c:pt idx="974">
                  <c:v>44876</c:v>
                </c:pt>
                <c:pt idx="975">
                  <c:v>44879</c:v>
                </c:pt>
                <c:pt idx="976">
                  <c:v>44880</c:v>
                </c:pt>
                <c:pt idx="977">
                  <c:v>44881</c:v>
                </c:pt>
                <c:pt idx="978">
                  <c:v>44882</c:v>
                </c:pt>
                <c:pt idx="979">
                  <c:v>44883</c:v>
                </c:pt>
                <c:pt idx="980">
                  <c:v>44886</c:v>
                </c:pt>
                <c:pt idx="981">
                  <c:v>44887</c:v>
                </c:pt>
                <c:pt idx="982">
                  <c:v>44888</c:v>
                </c:pt>
                <c:pt idx="983">
                  <c:v>44890</c:v>
                </c:pt>
                <c:pt idx="984">
                  <c:v>44893</c:v>
                </c:pt>
                <c:pt idx="985">
                  <c:v>44894</c:v>
                </c:pt>
                <c:pt idx="986">
                  <c:v>44895</c:v>
                </c:pt>
                <c:pt idx="987">
                  <c:v>44896</c:v>
                </c:pt>
                <c:pt idx="988">
                  <c:v>44897</c:v>
                </c:pt>
                <c:pt idx="989">
                  <c:v>44900</c:v>
                </c:pt>
                <c:pt idx="990">
                  <c:v>44901</c:v>
                </c:pt>
                <c:pt idx="991">
                  <c:v>44902</c:v>
                </c:pt>
                <c:pt idx="992">
                  <c:v>44903</c:v>
                </c:pt>
                <c:pt idx="993">
                  <c:v>44904</c:v>
                </c:pt>
                <c:pt idx="994">
                  <c:v>44907</c:v>
                </c:pt>
                <c:pt idx="995">
                  <c:v>44908</c:v>
                </c:pt>
                <c:pt idx="996">
                  <c:v>44909</c:v>
                </c:pt>
                <c:pt idx="997">
                  <c:v>44910</c:v>
                </c:pt>
                <c:pt idx="998">
                  <c:v>44911</c:v>
                </c:pt>
                <c:pt idx="999">
                  <c:v>44914</c:v>
                </c:pt>
                <c:pt idx="1000">
                  <c:v>44915</c:v>
                </c:pt>
                <c:pt idx="1001">
                  <c:v>44916</c:v>
                </c:pt>
                <c:pt idx="1002">
                  <c:v>44917</c:v>
                </c:pt>
                <c:pt idx="1003">
                  <c:v>44918</c:v>
                </c:pt>
                <c:pt idx="1004">
                  <c:v>44922</c:v>
                </c:pt>
                <c:pt idx="1005">
                  <c:v>44923</c:v>
                </c:pt>
                <c:pt idx="1006">
                  <c:v>44924</c:v>
                </c:pt>
                <c:pt idx="1007">
                  <c:v>44925</c:v>
                </c:pt>
                <c:pt idx="1008">
                  <c:v>44929</c:v>
                </c:pt>
                <c:pt idx="1009">
                  <c:v>44930</c:v>
                </c:pt>
                <c:pt idx="1010">
                  <c:v>44931</c:v>
                </c:pt>
                <c:pt idx="1011">
                  <c:v>44932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44943</c:v>
                </c:pt>
                <c:pt idx="1018">
                  <c:v>44944</c:v>
                </c:pt>
                <c:pt idx="1019">
                  <c:v>44945</c:v>
                </c:pt>
                <c:pt idx="1020">
                  <c:v>44946</c:v>
                </c:pt>
                <c:pt idx="1021">
                  <c:v>44949</c:v>
                </c:pt>
                <c:pt idx="1022">
                  <c:v>44950</c:v>
                </c:pt>
                <c:pt idx="1023">
                  <c:v>44951</c:v>
                </c:pt>
                <c:pt idx="1024">
                  <c:v>44952</c:v>
                </c:pt>
                <c:pt idx="1025">
                  <c:v>44953</c:v>
                </c:pt>
                <c:pt idx="1026">
                  <c:v>44956</c:v>
                </c:pt>
                <c:pt idx="1027">
                  <c:v>44957</c:v>
                </c:pt>
                <c:pt idx="1028">
                  <c:v>44958</c:v>
                </c:pt>
                <c:pt idx="1029">
                  <c:v>44959</c:v>
                </c:pt>
                <c:pt idx="1030">
                  <c:v>44960</c:v>
                </c:pt>
                <c:pt idx="1031">
                  <c:v>44963</c:v>
                </c:pt>
                <c:pt idx="1032">
                  <c:v>44964</c:v>
                </c:pt>
                <c:pt idx="1033">
                  <c:v>44965</c:v>
                </c:pt>
                <c:pt idx="1034">
                  <c:v>44966</c:v>
                </c:pt>
                <c:pt idx="1035">
                  <c:v>44967</c:v>
                </c:pt>
                <c:pt idx="1036">
                  <c:v>44970</c:v>
                </c:pt>
                <c:pt idx="1037">
                  <c:v>44971</c:v>
                </c:pt>
                <c:pt idx="1038">
                  <c:v>44972</c:v>
                </c:pt>
                <c:pt idx="1039">
                  <c:v>44973</c:v>
                </c:pt>
                <c:pt idx="1040">
                  <c:v>44974</c:v>
                </c:pt>
                <c:pt idx="1041">
                  <c:v>44978</c:v>
                </c:pt>
                <c:pt idx="1042">
                  <c:v>44979</c:v>
                </c:pt>
                <c:pt idx="1043">
                  <c:v>44980</c:v>
                </c:pt>
                <c:pt idx="1044">
                  <c:v>44981</c:v>
                </c:pt>
                <c:pt idx="1045">
                  <c:v>44984</c:v>
                </c:pt>
                <c:pt idx="1046">
                  <c:v>44985</c:v>
                </c:pt>
                <c:pt idx="1047">
                  <c:v>44986</c:v>
                </c:pt>
                <c:pt idx="1048">
                  <c:v>44987</c:v>
                </c:pt>
                <c:pt idx="1049">
                  <c:v>44988</c:v>
                </c:pt>
                <c:pt idx="1050">
                  <c:v>44991</c:v>
                </c:pt>
                <c:pt idx="1051">
                  <c:v>44992</c:v>
                </c:pt>
                <c:pt idx="1052">
                  <c:v>44993</c:v>
                </c:pt>
                <c:pt idx="1053">
                  <c:v>44994</c:v>
                </c:pt>
                <c:pt idx="1054">
                  <c:v>44995</c:v>
                </c:pt>
                <c:pt idx="1055">
                  <c:v>44998</c:v>
                </c:pt>
                <c:pt idx="1056">
                  <c:v>44999</c:v>
                </c:pt>
                <c:pt idx="1057">
                  <c:v>45000</c:v>
                </c:pt>
                <c:pt idx="1058">
                  <c:v>45001</c:v>
                </c:pt>
                <c:pt idx="1059">
                  <c:v>45002</c:v>
                </c:pt>
                <c:pt idx="1060">
                  <c:v>45005</c:v>
                </c:pt>
                <c:pt idx="1061">
                  <c:v>45006</c:v>
                </c:pt>
                <c:pt idx="1062">
                  <c:v>45007</c:v>
                </c:pt>
                <c:pt idx="1063">
                  <c:v>45008</c:v>
                </c:pt>
                <c:pt idx="1064">
                  <c:v>45009</c:v>
                </c:pt>
                <c:pt idx="1065">
                  <c:v>45012</c:v>
                </c:pt>
                <c:pt idx="1066">
                  <c:v>45013</c:v>
                </c:pt>
                <c:pt idx="1067">
                  <c:v>45014</c:v>
                </c:pt>
                <c:pt idx="1068">
                  <c:v>45015</c:v>
                </c:pt>
                <c:pt idx="1069">
                  <c:v>45016</c:v>
                </c:pt>
                <c:pt idx="1070">
                  <c:v>45019</c:v>
                </c:pt>
                <c:pt idx="1071">
                  <c:v>45020</c:v>
                </c:pt>
                <c:pt idx="1072">
                  <c:v>45021</c:v>
                </c:pt>
                <c:pt idx="1073">
                  <c:v>45022</c:v>
                </c:pt>
                <c:pt idx="1074">
                  <c:v>45026</c:v>
                </c:pt>
                <c:pt idx="1075">
                  <c:v>45027</c:v>
                </c:pt>
                <c:pt idx="1076">
                  <c:v>45028</c:v>
                </c:pt>
                <c:pt idx="1077">
                  <c:v>45029</c:v>
                </c:pt>
                <c:pt idx="1078">
                  <c:v>45030</c:v>
                </c:pt>
                <c:pt idx="1079">
                  <c:v>45033</c:v>
                </c:pt>
                <c:pt idx="1080">
                  <c:v>45034</c:v>
                </c:pt>
                <c:pt idx="1081">
                  <c:v>45035</c:v>
                </c:pt>
                <c:pt idx="1082">
                  <c:v>45036</c:v>
                </c:pt>
                <c:pt idx="1083">
                  <c:v>45037</c:v>
                </c:pt>
                <c:pt idx="1084">
                  <c:v>45040</c:v>
                </c:pt>
                <c:pt idx="1085">
                  <c:v>45041</c:v>
                </c:pt>
                <c:pt idx="1086">
                  <c:v>45042</c:v>
                </c:pt>
                <c:pt idx="1087">
                  <c:v>45043</c:v>
                </c:pt>
                <c:pt idx="1088">
                  <c:v>45044</c:v>
                </c:pt>
                <c:pt idx="1089">
                  <c:v>45047</c:v>
                </c:pt>
                <c:pt idx="1090">
                  <c:v>45048</c:v>
                </c:pt>
                <c:pt idx="1091">
                  <c:v>45049</c:v>
                </c:pt>
                <c:pt idx="1092">
                  <c:v>45050</c:v>
                </c:pt>
                <c:pt idx="1093">
                  <c:v>45051</c:v>
                </c:pt>
                <c:pt idx="1094">
                  <c:v>45054</c:v>
                </c:pt>
                <c:pt idx="1095">
                  <c:v>45055</c:v>
                </c:pt>
                <c:pt idx="1096">
                  <c:v>45056</c:v>
                </c:pt>
                <c:pt idx="1097">
                  <c:v>45057</c:v>
                </c:pt>
                <c:pt idx="1098">
                  <c:v>45058</c:v>
                </c:pt>
                <c:pt idx="1099">
                  <c:v>45061</c:v>
                </c:pt>
                <c:pt idx="1100">
                  <c:v>45062</c:v>
                </c:pt>
                <c:pt idx="1101">
                  <c:v>45063</c:v>
                </c:pt>
                <c:pt idx="1102">
                  <c:v>45064</c:v>
                </c:pt>
                <c:pt idx="1103">
                  <c:v>45065</c:v>
                </c:pt>
                <c:pt idx="1104">
                  <c:v>45068</c:v>
                </c:pt>
                <c:pt idx="1105">
                  <c:v>45069</c:v>
                </c:pt>
                <c:pt idx="1106">
                  <c:v>45070</c:v>
                </c:pt>
                <c:pt idx="1107">
                  <c:v>45071</c:v>
                </c:pt>
                <c:pt idx="1108">
                  <c:v>45072</c:v>
                </c:pt>
                <c:pt idx="1109">
                  <c:v>45076</c:v>
                </c:pt>
                <c:pt idx="1110">
                  <c:v>45077</c:v>
                </c:pt>
                <c:pt idx="1111">
                  <c:v>45078</c:v>
                </c:pt>
                <c:pt idx="1112">
                  <c:v>45079</c:v>
                </c:pt>
                <c:pt idx="1113">
                  <c:v>45082</c:v>
                </c:pt>
                <c:pt idx="1114">
                  <c:v>45083</c:v>
                </c:pt>
                <c:pt idx="1115">
                  <c:v>45084</c:v>
                </c:pt>
                <c:pt idx="1116">
                  <c:v>45085</c:v>
                </c:pt>
                <c:pt idx="1117">
                  <c:v>45086</c:v>
                </c:pt>
                <c:pt idx="1118">
                  <c:v>45089</c:v>
                </c:pt>
                <c:pt idx="1119">
                  <c:v>45090</c:v>
                </c:pt>
                <c:pt idx="1120">
                  <c:v>45091</c:v>
                </c:pt>
                <c:pt idx="1121">
                  <c:v>45092</c:v>
                </c:pt>
                <c:pt idx="1122">
                  <c:v>45093</c:v>
                </c:pt>
                <c:pt idx="1123">
                  <c:v>45097</c:v>
                </c:pt>
                <c:pt idx="1124">
                  <c:v>45098</c:v>
                </c:pt>
                <c:pt idx="1125">
                  <c:v>45099</c:v>
                </c:pt>
                <c:pt idx="1126">
                  <c:v>45100</c:v>
                </c:pt>
                <c:pt idx="1127">
                  <c:v>45103</c:v>
                </c:pt>
                <c:pt idx="1128">
                  <c:v>45104</c:v>
                </c:pt>
                <c:pt idx="1129">
                  <c:v>45105</c:v>
                </c:pt>
                <c:pt idx="1130">
                  <c:v>45106</c:v>
                </c:pt>
                <c:pt idx="1131">
                  <c:v>45107</c:v>
                </c:pt>
                <c:pt idx="1132">
                  <c:v>45110</c:v>
                </c:pt>
                <c:pt idx="1133">
                  <c:v>45112</c:v>
                </c:pt>
                <c:pt idx="1134">
                  <c:v>45113</c:v>
                </c:pt>
                <c:pt idx="1135">
                  <c:v>45114</c:v>
                </c:pt>
                <c:pt idx="1136">
                  <c:v>45117</c:v>
                </c:pt>
                <c:pt idx="1137">
                  <c:v>45118</c:v>
                </c:pt>
                <c:pt idx="1138">
                  <c:v>45119</c:v>
                </c:pt>
                <c:pt idx="1139">
                  <c:v>45120</c:v>
                </c:pt>
                <c:pt idx="1140">
                  <c:v>45121</c:v>
                </c:pt>
                <c:pt idx="1141">
                  <c:v>45124</c:v>
                </c:pt>
                <c:pt idx="1142">
                  <c:v>45125</c:v>
                </c:pt>
                <c:pt idx="1143">
                  <c:v>45126</c:v>
                </c:pt>
                <c:pt idx="1144">
                  <c:v>45127</c:v>
                </c:pt>
                <c:pt idx="1145">
                  <c:v>45128</c:v>
                </c:pt>
                <c:pt idx="1146">
                  <c:v>45131</c:v>
                </c:pt>
                <c:pt idx="1147">
                  <c:v>45132</c:v>
                </c:pt>
                <c:pt idx="1148">
                  <c:v>45133</c:v>
                </c:pt>
                <c:pt idx="1149">
                  <c:v>45134</c:v>
                </c:pt>
                <c:pt idx="1150">
                  <c:v>45135</c:v>
                </c:pt>
                <c:pt idx="1151">
                  <c:v>45138</c:v>
                </c:pt>
                <c:pt idx="1152">
                  <c:v>45139</c:v>
                </c:pt>
                <c:pt idx="1153">
                  <c:v>45140</c:v>
                </c:pt>
                <c:pt idx="1154">
                  <c:v>45141</c:v>
                </c:pt>
                <c:pt idx="1155">
                  <c:v>45142</c:v>
                </c:pt>
                <c:pt idx="1156">
                  <c:v>45145</c:v>
                </c:pt>
                <c:pt idx="1157">
                  <c:v>45146</c:v>
                </c:pt>
                <c:pt idx="1158">
                  <c:v>45147</c:v>
                </c:pt>
                <c:pt idx="1159">
                  <c:v>45148</c:v>
                </c:pt>
                <c:pt idx="1160">
                  <c:v>45149</c:v>
                </c:pt>
                <c:pt idx="1161">
                  <c:v>45152</c:v>
                </c:pt>
                <c:pt idx="1162">
                  <c:v>45153</c:v>
                </c:pt>
                <c:pt idx="1163">
                  <c:v>45154</c:v>
                </c:pt>
                <c:pt idx="1164">
                  <c:v>45155</c:v>
                </c:pt>
                <c:pt idx="1165">
                  <c:v>45156</c:v>
                </c:pt>
                <c:pt idx="1166">
                  <c:v>45159</c:v>
                </c:pt>
                <c:pt idx="1167">
                  <c:v>45160</c:v>
                </c:pt>
                <c:pt idx="1168">
                  <c:v>45161</c:v>
                </c:pt>
                <c:pt idx="1169">
                  <c:v>45162</c:v>
                </c:pt>
                <c:pt idx="1170">
                  <c:v>45163</c:v>
                </c:pt>
                <c:pt idx="1171">
                  <c:v>45166</c:v>
                </c:pt>
                <c:pt idx="1172">
                  <c:v>45167</c:v>
                </c:pt>
                <c:pt idx="1173">
                  <c:v>45168</c:v>
                </c:pt>
                <c:pt idx="1174">
                  <c:v>45169</c:v>
                </c:pt>
                <c:pt idx="1175">
                  <c:v>45170</c:v>
                </c:pt>
                <c:pt idx="1176">
                  <c:v>45174</c:v>
                </c:pt>
                <c:pt idx="1177">
                  <c:v>45175</c:v>
                </c:pt>
                <c:pt idx="1178">
                  <c:v>45176</c:v>
                </c:pt>
                <c:pt idx="1179">
                  <c:v>45177</c:v>
                </c:pt>
                <c:pt idx="1180">
                  <c:v>45180</c:v>
                </c:pt>
                <c:pt idx="1181">
                  <c:v>45181</c:v>
                </c:pt>
                <c:pt idx="1182">
                  <c:v>45182</c:v>
                </c:pt>
                <c:pt idx="1183">
                  <c:v>45183</c:v>
                </c:pt>
                <c:pt idx="1184">
                  <c:v>45184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45194</c:v>
                </c:pt>
                <c:pt idx="1191">
                  <c:v>45195</c:v>
                </c:pt>
                <c:pt idx="1192">
                  <c:v>45196</c:v>
                </c:pt>
                <c:pt idx="1193">
                  <c:v>45197</c:v>
                </c:pt>
                <c:pt idx="1194">
                  <c:v>45198</c:v>
                </c:pt>
                <c:pt idx="1195">
                  <c:v>45201</c:v>
                </c:pt>
                <c:pt idx="1196">
                  <c:v>45202</c:v>
                </c:pt>
                <c:pt idx="1197">
                  <c:v>45203</c:v>
                </c:pt>
                <c:pt idx="1198">
                  <c:v>45204</c:v>
                </c:pt>
                <c:pt idx="1199">
                  <c:v>45205</c:v>
                </c:pt>
                <c:pt idx="1200">
                  <c:v>45208</c:v>
                </c:pt>
                <c:pt idx="1201">
                  <c:v>45209</c:v>
                </c:pt>
                <c:pt idx="1202">
                  <c:v>45210</c:v>
                </c:pt>
                <c:pt idx="1203">
                  <c:v>45211</c:v>
                </c:pt>
                <c:pt idx="1204">
                  <c:v>45212</c:v>
                </c:pt>
                <c:pt idx="1205">
                  <c:v>45215</c:v>
                </c:pt>
                <c:pt idx="1206">
                  <c:v>45216</c:v>
                </c:pt>
                <c:pt idx="1207">
                  <c:v>45217</c:v>
                </c:pt>
                <c:pt idx="1208">
                  <c:v>45218</c:v>
                </c:pt>
                <c:pt idx="1209">
                  <c:v>45219</c:v>
                </c:pt>
                <c:pt idx="1210">
                  <c:v>45222</c:v>
                </c:pt>
                <c:pt idx="1211">
                  <c:v>45223</c:v>
                </c:pt>
                <c:pt idx="1212">
                  <c:v>45224</c:v>
                </c:pt>
                <c:pt idx="1213">
                  <c:v>45225</c:v>
                </c:pt>
                <c:pt idx="1214">
                  <c:v>45226</c:v>
                </c:pt>
                <c:pt idx="1215">
                  <c:v>45229</c:v>
                </c:pt>
                <c:pt idx="1216">
                  <c:v>45230</c:v>
                </c:pt>
                <c:pt idx="1217">
                  <c:v>45231</c:v>
                </c:pt>
                <c:pt idx="1218">
                  <c:v>45232</c:v>
                </c:pt>
                <c:pt idx="1219">
                  <c:v>45233</c:v>
                </c:pt>
                <c:pt idx="1220">
                  <c:v>45236</c:v>
                </c:pt>
                <c:pt idx="1221">
                  <c:v>45237</c:v>
                </c:pt>
                <c:pt idx="1222">
                  <c:v>45238</c:v>
                </c:pt>
                <c:pt idx="1223">
                  <c:v>45239</c:v>
                </c:pt>
                <c:pt idx="1224">
                  <c:v>45240</c:v>
                </c:pt>
                <c:pt idx="1225">
                  <c:v>45243</c:v>
                </c:pt>
                <c:pt idx="1226">
                  <c:v>45244</c:v>
                </c:pt>
                <c:pt idx="1227">
                  <c:v>45245</c:v>
                </c:pt>
                <c:pt idx="1228">
                  <c:v>45246</c:v>
                </c:pt>
                <c:pt idx="1229">
                  <c:v>45247</c:v>
                </c:pt>
                <c:pt idx="1230">
                  <c:v>45250</c:v>
                </c:pt>
                <c:pt idx="1231">
                  <c:v>45251</c:v>
                </c:pt>
                <c:pt idx="1232">
                  <c:v>45252</c:v>
                </c:pt>
                <c:pt idx="1233">
                  <c:v>45254</c:v>
                </c:pt>
                <c:pt idx="1234">
                  <c:v>45257</c:v>
                </c:pt>
                <c:pt idx="1235">
                  <c:v>45258</c:v>
                </c:pt>
                <c:pt idx="1236">
                  <c:v>45259</c:v>
                </c:pt>
                <c:pt idx="1237">
                  <c:v>45260</c:v>
                </c:pt>
                <c:pt idx="1238">
                  <c:v>45261</c:v>
                </c:pt>
                <c:pt idx="1239">
                  <c:v>45264</c:v>
                </c:pt>
                <c:pt idx="1240">
                  <c:v>45265</c:v>
                </c:pt>
                <c:pt idx="1241">
                  <c:v>45266</c:v>
                </c:pt>
                <c:pt idx="1242">
                  <c:v>45267</c:v>
                </c:pt>
                <c:pt idx="1243">
                  <c:v>45268</c:v>
                </c:pt>
                <c:pt idx="1244">
                  <c:v>45271</c:v>
                </c:pt>
                <c:pt idx="1245">
                  <c:v>45272</c:v>
                </c:pt>
                <c:pt idx="1246">
                  <c:v>45273</c:v>
                </c:pt>
                <c:pt idx="1247">
                  <c:v>45274</c:v>
                </c:pt>
                <c:pt idx="1248">
                  <c:v>45275</c:v>
                </c:pt>
                <c:pt idx="1249">
                  <c:v>45278</c:v>
                </c:pt>
                <c:pt idx="1250">
                  <c:v>45279</c:v>
                </c:pt>
                <c:pt idx="1251">
                  <c:v>45280</c:v>
                </c:pt>
                <c:pt idx="1252">
                  <c:v>45281</c:v>
                </c:pt>
                <c:pt idx="1253">
                  <c:v>45282</c:v>
                </c:pt>
                <c:pt idx="1254">
                  <c:v>45286</c:v>
                </c:pt>
                <c:pt idx="1255">
                  <c:v>45287</c:v>
                </c:pt>
                <c:pt idx="1256">
                  <c:v>45288</c:v>
                </c:pt>
                <c:pt idx="1257">
                  <c:v>45289</c:v>
                </c:pt>
                <c:pt idx="1258">
                  <c:v>45293</c:v>
                </c:pt>
                <c:pt idx="1259">
                  <c:v>45294</c:v>
                </c:pt>
                <c:pt idx="1260">
                  <c:v>45295</c:v>
                </c:pt>
                <c:pt idx="1261">
                  <c:v>45296</c:v>
                </c:pt>
                <c:pt idx="1262">
                  <c:v>45299</c:v>
                </c:pt>
                <c:pt idx="1263">
                  <c:v>45300</c:v>
                </c:pt>
                <c:pt idx="1264">
                  <c:v>45301</c:v>
                </c:pt>
                <c:pt idx="1265">
                  <c:v>45302</c:v>
                </c:pt>
                <c:pt idx="1266">
                  <c:v>45303</c:v>
                </c:pt>
                <c:pt idx="1267">
                  <c:v>45307</c:v>
                </c:pt>
                <c:pt idx="1268">
                  <c:v>45308</c:v>
                </c:pt>
                <c:pt idx="1269">
                  <c:v>45309</c:v>
                </c:pt>
                <c:pt idx="1270">
                  <c:v>45310</c:v>
                </c:pt>
                <c:pt idx="1271">
                  <c:v>45313</c:v>
                </c:pt>
                <c:pt idx="1272">
                  <c:v>45314</c:v>
                </c:pt>
                <c:pt idx="1273">
                  <c:v>45315</c:v>
                </c:pt>
                <c:pt idx="1274">
                  <c:v>45316</c:v>
                </c:pt>
                <c:pt idx="1275">
                  <c:v>45317</c:v>
                </c:pt>
                <c:pt idx="1276">
                  <c:v>45320</c:v>
                </c:pt>
                <c:pt idx="1277">
                  <c:v>45321</c:v>
                </c:pt>
                <c:pt idx="1278">
                  <c:v>45322</c:v>
                </c:pt>
                <c:pt idx="1279">
                  <c:v>45323</c:v>
                </c:pt>
                <c:pt idx="1280">
                  <c:v>45324</c:v>
                </c:pt>
                <c:pt idx="1281">
                  <c:v>45327</c:v>
                </c:pt>
                <c:pt idx="1282">
                  <c:v>45328</c:v>
                </c:pt>
                <c:pt idx="1283">
                  <c:v>45329</c:v>
                </c:pt>
                <c:pt idx="1284">
                  <c:v>45330</c:v>
                </c:pt>
                <c:pt idx="1285">
                  <c:v>45331</c:v>
                </c:pt>
                <c:pt idx="1286">
                  <c:v>45334</c:v>
                </c:pt>
                <c:pt idx="1287">
                  <c:v>45335</c:v>
                </c:pt>
                <c:pt idx="1288">
                  <c:v>45336</c:v>
                </c:pt>
                <c:pt idx="1289">
                  <c:v>45337</c:v>
                </c:pt>
                <c:pt idx="1290">
                  <c:v>45338</c:v>
                </c:pt>
                <c:pt idx="1291">
                  <c:v>45342</c:v>
                </c:pt>
                <c:pt idx="1292">
                  <c:v>45343</c:v>
                </c:pt>
                <c:pt idx="1293">
                  <c:v>45344</c:v>
                </c:pt>
                <c:pt idx="1294">
                  <c:v>45345</c:v>
                </c:pt>
                <c:pt idx="1295">
                  <c:v>45348</c:v>
                </c:pt>
                <c:pt idx="1296">
                  <c:v>45349</c:v>
                </c:pt>
                <c:pt idx="1297">
                  <c:v>45350</c:v>
                </c:pt>
                <c:pt idx="1298">
                  <c:v>45351</c:v>
                </c:pt>
                <c:pt idx="1299">
                  <c:v>45352</c:v>
                </c:pt>
                <c:pt idx="1300">
                  <c:v>45355</c:v>
                </c:pt>
                <c:pt idx="1301">
                  <c:v>45356</c:v>
                </c:pt>
                <c:pt idx="1302">
                  <c:v>45357</c:v>
                </c:pt>
                <c:pt idx="1303">
                  <c:v>45358</c:v>
                </c:pt>
                <c:pt idx="1304">
                  <c:v>45359</c:v>
                </c:pt>
                <c:pt idx="1305">
                  <c:v>45362</c:v>
                </c:pt>
                <c:pt idx="1306">
                  <c:v>45363</c:v>
                </c:pt>
                <c:pt idx="1307">
                  <c:v>45364</c:v>
                </c:pt>
                <c:pt idx="1308">
                  <c:v>45365</c:v>
                </c:pt>
                <c:pt idx="1309">
                  <c:v>45366</c:v>
                </c:pt>
                <c:pt idx="1310">
                  <c:v>45369</c:v>
                </c:pt>
                <c:pt idx="1311">
                  <c:v>45370</c:v>
                </c:pt>
                <c:pt idx="1312">
                  <c:v>45371</c:v>
                </c:pt>
                <c:pt idx="1313">
                  <c:v>45372</c:v>
                </c:pt>
                <c:pt idx="1314">
                  <c:v>45373</c:v>
                </c:pt>
                <c:pt idx="1315">
                  <c:v>45376</c:v>
                </c:pt>
                <c:pt idx="1316">
                  <c:v>45377</c:v>
                </c:pt>
                <c:pt idx="1317">
                  <c:v>45378</c:v>
                </c:pt>
                <c:pt idx="1318">
                  <c:v>45379</c:v>
                </c:pt>
                <c:pt idx="1319">
                  <c:v>45383</c:v>
                </c:pt>
                <c:pt idx="1320">
                  <c:v>45384</c:v>
                </c:pt>
                <c:pt idx="1321">
                  <c:v>45385</c:v>
                </c:pt>
                <c:pt idx="1322">
                  <c:v>45386</c:v>
                </c:pt>
                <c:pt idx="1323">
                  <c:v>45387</c:v>
                </c:pt>
                <c:pt idx="1324">
                  <c:v>45390</c:v>
                </c:pt>
                <c:pt idx="1325">
                  <c:v>45391</c:v>
                </c:pt>
                <c:pt idx="1326">
                  <c:v>45392</c:v>
                </c:pt>
                <c:pt idx="1327">
                  <c:v>45393</c:v>
                </c:pt>
                <c:pt idx="1328">
                  <c:v>45394</c:v>
                </c:pt>
                <c:pt idx="1329">
                  <c:v>45397</c:v>
                </c:pt>
                <c:pt idx="1330">
                  <c:v>45398</c:v>
                </c:pt>
                <c:pt idx="1331">
                  <c:v>45399</c:v>
                </c:pt>
                <c:pt idx="1332">
                  <c:v>45400</c:v>
                </c:pt>
                <c:pt idx="1333">
                  <c:v>45401</c:v>
                </c:pt>
                <c:pt idx="1334">
                  <c:v>45404</c:v>
                </c:pt>
                <c:pt idx="1335">
                  <c:v>45405</c:v>
                </c:pt>
                <c:pt idx="1336">
                  <c:v>45406</c:v>
                </c:pt>
                <c:pt idx="1337">
                  <c:v>45407</c:v>
                </c:pt>
                <c:pt idx="1338">
                  <c:v>45408</c:v>
                </c:pt>
                <c:pt idx="1339">
                  <c:v>45411</c:v>
                </c:pt>
                <c:pt idx="1340">
                  <c:v>45412</c:v>
                </c:pt>
                <c:pt idx="1341">
                  <c:v>45413</c:v>
                </c:pt>
                <c:pt idx="1342">
                  <c:v>45414</c:v>
                </c:pt>
                <c:pt idx="1343">
                  <c:v>45415</c:v>
                </c:pt>
                <c:pt idx="1344">
                  <c:v>45418</c:v>
                </c:pt>
                <c:pt idx="1345">
                  <c:v>45419</c:v>
                </c:pt>
                <c:pt idx="1346">
                  <c:v>45420</c:v>
                </c:pt>
                <c:pt idx="1347">
                  <c:v>45421</c:v>
                </c:pt>
                <c:pt idx="1348">
                  <c:v>45422</c:v>
                </c:pt>
                <c:pt idx="1349">
                  <c:v>45425</c:v>
                </c:pt>
                <c:pt idx="1350">
                  <c:v>45426</c:v>
                </c:pt>
                <c:pt idx="1351">
                  <c:v>45427</c:v>
                </c:pt>
                <c:pt idx="1352">
                  <c:v>45428</c:v>
                </c:pt>
                <c:pt idx="1353">
                  <c:v>45429</c:v>
                </c:pt>
                <c:pt idx="1354">
                  <c:v>45432</c:v>
                </c:pt>
                <c:pt idx="1355">
                  <c:v>45433</c:v>
                </c:pt>
                <c:pt idx="1356">
                  <c:v>45434</c:v>
                </c:pt>
                <c:pt idx="1357">
                  <c:v>45435</c:v>
                </c:pt>
                <c:pt idx="1358">
                  <c:v>45436</c:v>
                </c:pt>
                <c:pt idx="1359">
                  <c:v>45440</c:v>
                </c:pt>
                <c:pt idx="1360">
                  <c:v>45441</c:v>
                </c:pt>
                <c:pt idx="1361">
                  <c:v>45442</c:v>
                </c:pt>
                <c:pt idx="1362">
                  <c:v>45443</c:v>
                </c:pt>
                <c:pt idx="1363">
                  <c:v>45446</c:v>
                </c:pt>
                <c:pt idx="1364">
                  <c:v>45447</c:v>
                </c:pt>
                <c:pt idx="1365">
                  <c:v>45448</c:v>
                </c:pt>
                <c:pt idx="1366">
                  <c:v>45449</c:v>
                </c:pt>
                <c:pt idx="1367">
                  <c:v>45450</c:v>
                </c:pt>
                <c:pt idx="1368">
                  <c:v>45453</c:v>
                </c:pt>
                <c:pt idx="1369">
                  <c:v>45454</c:v>
                </c:pt>
                <c:pt idx="1370">
                  <c:v>45455</c:v>
                </c:pt>
                <c:pt idx="1371">
                  <c:v>45456</c:v>
                </c:pt>
                <c:pt idx="1372">
                  <c:v>45457</c:v>
                </c:pt>
                <c:pt idx="1373">
                  <c:v>45460</c:v>
                </c:pt>
                <c:pt idx="1374">
                  <c:v>45461</c:v>
                </c:pt>
                <c:pt idx="1375">
                  <c:v>45463</c:v>
                </c:pt>
                <c:pt idx="1376">
                  <c:v>45464</c:v>
                </c:pt>
                <c:pt idx="1377">
                  <c:v>45467</c:v>
                </c:pt>
                <c:pt idx="1378">
                  <c:v>45468</c:v>
                </c:pt>
                <c:pt idx="1379">
                  <c:v>45469</c:v>
                </c:pt>
                <c:pt idx="1380">
                  <c:v>45470</c:v>
                </c:pt>
                <c:pt idx="1381">
                  <c:v>45471</c:v>
                </c:pt>
                <c:pt idx="1382">
                  <c:v>45474</c:v>
                </c:pt>
                <c:pt idx="1383">
                  <c:v>45475</c:v>
                </c:pt>
                <c:pt idx="1384">
                  <c:v>45476</c:v>
                </c:pt>
                <c:pt idx="1385">
                  <c:v>45478</c:v>
                </c:pt>
                <c:pt idx="1386">
                  <c:v>45481</c:v>
                </c:pt>
                <c:pt idx="1387">
                  <c:v>45482</c:v>
                </c:pt>
                <c:pt idx="1388">
                  <c:v>45483</c:v>
                </c:pt>
                <c:pt idx="1389">
                  <c:v>45484</c:v>
                </c:pt>
                <c:pt idx="1390">
                  <c:v>45485</c:v>
                </c:pt>
                <c:pt idx="1391">
                  <c:v>45488</c:v>
                </c:pt>
                <c:pt idx="1392">
                  <c:v>45489</c:v>
                </c:pt>
                <c:pt idx="1393">
                  <c:v>45490</c:v>
                </c:pt>
                <c:pt idx="1394">
                  <c:v>45491</c:v>
                </c:pt>
                <c:pt idx="1395">
                  <c:v>45492</c:v>
                </c:pt>
                <c:pt idx="1396">
                  <c:v>45495</c:v>
                </c:pt>
                <c:pt idx="1397">
                  <c:v>45496</c:v>
                </c:pt>
                <c:pt idx="1398">
                  <c:v>45497</c:v>
                </c:pt>
                <c:pt idx="1399">
                  <c:v>45498</c:v>
                </c:pt>
                <c:pt idx="1400">
                  <c:v>45499</c:v>
                </c:pt>
                <c:pt idx="1401">
                  <c:v>45502</c:v>
                </c:pt>
                <c:pt idx="1402">
                  <c:v>45503</c:v>
                </c:pt>
                <c:pt idx="1403">
                  <c:v>45504</c:v>
                </c:pt>
                <c:pt idx="1404">
                  <c:v>45505</c:v>
                </c:pt>
                <c:pt idx="1405">
                  <c:v>45506</c:v>
                </c:pt>
                <c:pt idx="1406">
                  <c:v>45509</c:v>
                </c:pt>
                <c:pt idx="1407">
                  <c:v>45510</c:v>
                </c:pt>
                <c:pt idx="1408">
                  <c:v>45511</c:v>
                </c:pt>
                <c:pt idx="1409">
                  <c:v>45512</c:v>
                </c:pt>
                <c:pt idx="1410">
                  <c:v>45513</c:v>
                </c:pt>
                <c:pt idx="1411">
                  <c:v>45516</c:v>
                </c:pt>
                <c:pt idx="1412">
                  <c:v>45517</c:v>
                </c:pt>
                <c:pt idx="1413">
                  <c:v>45518</c:v>
                </c:pt>
                <c:pt idx="1414">
                  <c:v>45519</c:v>
                </c:pt>
                <c:pt idx="1415">
                  <c:v>45520</c:v>
                </c:pt>
                <c:pt idx="1416">
                  <c:v>45523</c:v>
                </c:pt>
                <c:pt idx="1417">
                  <c:v>45524</c:v>
                </c:pt>
                <c:pt idx="1418">
                  <c:v>45525</c:v>
                </c:pt>
                <c:pt idx="1419">
                  <c:v>45526</c:v>
                </c:pt>
                <c:pt idx="1420">
                  <c:v>45527</c:v>
                </c:pt>
                <c:pt idx="1421">
                  <c:v>45530</c:v>
                </c:pt>
                <c:pt idx="1422">
                  <c:v>45531</c:v>
                </c:pt>
                <c:pt idx="1423">
                  <c:v>45532</c:v>
                </c:pt>
                <c:pt idx="1424">
                  <c:v>45533</c:v>
                </c:pt>
                <c:pt idx="1425">
                  <c:v>45534</c:v>
                </c:pt>
                <c:pt idx="1426">
                  <c:v>45538</c:v>
                </c:pt>
                <c:pt idx="1427">
                  <c:v>45539</c:v>
                </c:pt>
                <c:pt idx="1428">
                  <c:v>45540</c:v>
                </c:pt>
                <c:pt idx="1429">
                  <c:v>45541</c:v>
                </c:pt>
                <c:pt idx="1430">
                  <c:v>45544</c:v>
                </c:pt>
                <c:pt idx="1431">
                  <c:v>45545</c:v>
                </c:pt>
                <c:pt idx="1432">
                  <c:v>45546</c:v>
                </c:pt>
                <c:pt idx="1433">
                  <c:v>45547</c:v>
                </c:pt>
                <c:pt idx="1434">
                  <c:v>45548</c:v>
                </c:pt>
                <c:pt idx="1435">
                  <c:v>45551</c:v>
                </c:pt>
                <c:pt idx="1436">
                  <c:v>45552</c:v>
                </c:pt>
                <c:pt idx="1437">
                  <c:v>45553</c:v>
                </c:pt>
                <c:pt idx="1438">
                  <c:v>45554</c:v>
                </c:pt>
                <c:pt idx="1439">
                  <c:v>45555</c:v>
                </c:pt>
                <c:pt idx="1440">
                  <c:v>45558</c:v>
                </c:pt>
                <c:pt idx="1441">
                  <c:v>45559</c:v>
                </c:pt>
                <c:pt idx="1442">
                  <c:v>45560</c:v>
                </c:pt>
                <c:pt idx="1443">
                  <c:v>45561</c:v>
                </c:pt>
                <c:pt idx="1444">
                  <c:v>45562</c:v>
                </c:pt>
                <c:pt idx="1445">
                  <c:v>45565</c:v>
                </c:pt>
                <c:pt idx="1446">
                  <c:v>45566</c:v>
                </c:pt>
                <c:pt idx="1447">
                  <c:v>45567</c:v>
                </c:pt>
                <c:pt idx="1448">
                  <c:v>45568</c:v>
                </c:pt>
                <c:pt idx="1449">
                  <c:v>45569</c:v>
                </c:pt>
                <c:pt idx="1450">
                  <c:v>45572</c:v>
                </c:pt>
                <c:pt idx="1451">
                  <c:v>45573</c:v>
                </c:pt>
                <c:pt idx="1452">
                  <c:v>45574</c:v>
                </c:pt>
                <c:pt idx="1453">
                  <c:v>45575</c:v>
                </c:pt>
                <c:pt idx="1454">
                  <c:v>45576</c:v>
                </c:pt>
                <c:pt idx="1455">
                  <c:v>45579</c:v>
                </c:pt>
                <c:pt idx="1456">
                  <c:v>45580</c:v>
                </c:pt>
                <c:pt idx="1457">
                  <c:v>45581</c:v>
                </c:pt>
                <c:pt idx="1458">
                  <c:v>45582</c:v>
                </c:pt>
                <c:pt idx="1459">
                  <c:v>45583</c:v>
                </c:pt>
                <c:pt idx="1460">
                  <c:v>45586</c:v>
                </c:pt>
                <c:pt idx="1461">
                  <c:v>45587</c:v>
                </c:pt>
                <c:pt idx="1462">
                  <c:v>45588</c:v>
                </c:pt>
                <c:pt idx="1463">
                  <c:v>45589</c:v>
                </c:pt>
                <c:pt idx="1464">
                  <c:v>45590</c:v>
                </c:pt>
                <c:pt idx="1465">
                  <c:v>45593</c:v>
                </c:pt>
                <c:pt idx="1466">
                  <c:v>45594</c:v>
                </c:pt>
                <c:pt idx="1467">
                  <c:v>45595</c:v>
                </c:pt>
                <c:pt idx="1468">
                  <c:v>45596</c:v>
                </c:pt>
              </c:numCache>
            </c:numRef>
          </c:cat>
          <c:val>
            <c:numRef>
              <c:f>'Simple Moving Average '!$M$8:$M$1470</c:f>
              <c:numCache>
                <c:formatCode>_("$"* #,##0.00_);_("$"* \(#,##0.00\);_("$"* "-"??_);_(@_)</c:formatCode>
                <c:ptCount val="1463"/>
                <c:pt idx="0">
                  <c:v>56.403899999999993</c:v>
                </c:pt>
                <c:pt idx="1">
                  <c:v>56.701116666666671</c:v>
                </c:pt>
                <c:pt idx="2">
                  <c:v>56.987949999999991</c:v>
                </c:pt>
                <c:pt idx="3">
                  <c:v>56.987950000000005</c:v>
                </c:pt>
                <c:pt idx="4">
                  <c:v>56.868550000000006</c:v>
                </c:pt>
                <c:pt idx="5">
                  <c:v>56.519433333333332</c:v>
                </c:pt>
                <c:pt idx="6">
                  <c:v>56.323466666666661</c:v>
                </c:pt>
                <c:pt idx="7">
                  <c:v>57.452599999999997</c:v>
                </c:pt>
                <c:pt idx="8">
                  <c:v>58.790683333333334</c:v>
                </c:pt>
                <c:pt idx="9">
                  <c:v>60.252083333333331</c:v>
                </c:pt>
                <c:pt idx="10">
                  <c:v>61.71606666666667</c:v>
                </c:pt>
                <c:pt idx="11">
                  <c:v>63.218983333333334</c:v>
                </c:pt>
                <c:pt idx="12">
                  <c:v>64.573950000000011</c:v>
                </c:pt>
                <c:pt idx="13">
                  <c:v>64.799783333333338</c:v>
                </c:pt>
                <c:pt idx="14">
                  <c:v>65.168383333333324</c:v>
                </c:pt>
                <c:pt idx="15">
                  <c:v>65.334516666666673</c:v>
                </c:pt>
                <c:pt idx="16">
                  <c:v>65.450033333333337</c:v>
                </c:pt>
                <c:pt idx="17">
                  <c:v>65.652500000000003</c:v>
                </c:pt>
                <c:pt idx="18">
                  <c:v>65.917266666666663</c:v>
                </c:pt>
                <c:pt idx="19">
                  <c:v>66.22744999999999</c:v>
                </c:pt>
                <c:pt idx="20">
                  <c:v>66.413049999999998</c:v>
                </c:pt>
                <c:pt idx="21">
                  <c:v>66.622</c:v>
                </c:pt>
                <c:pt idx="22">
                  <c:v>66.785533333333333</c:v>
                </c:pt>
                <c:pt idx="23">
                  <c:v>66.990600000000015</c:v>
                </c:pt>
                <c:pt idx="24">
                  <c:v>67.086633333333324</c:v>
                </c:pt>
                <c:pt idx="25">
                  <c:v>67.021750000000011</c:v>
                </c:pt>
                <c:pt idx="26">
                  <c:v>67.133366666666674</c:v>
                </c:pt>
                <c:pt idx="27">
                  <c:v>67.256666666666675</c:v>
                </c:pt>
                <c:pt idx="28">
                  <c:v>67.370883333333339</c:v>
                </c:pt>
                <c:pt idx="29">
                  <c:v>67.261866666666663</c:v>
                </c:pt>
                <c:pt idx="30">
                  <c:v>67.264466666666664</c:v>
                </c:pt>
                <c:pt idx="31">
                  <c:v>67.39425</c:v>
                </c:pt>
                <c:pt idx="32">
                  <c:v>67.45004999999999</c:v>
                </c:pt>
                <c:pt idx="33">
                  <c:v>67.579833333333326</c:v>
                </c:pt>
                <c:pt idx="34">
                  <c:v>67.708316666666676</c:v>
                </c:pt>
                <c:pt idx="35">
                  <c:v>67.900399999999991</c:v>
                </c:pt>
                <c:pt idx="36">
                  <c:v>67.81604999999999</c:v>
                </c:pt>
                <c:pt idx="37">
                  <c:v>67.626566666666662</c:v>
                </c:pt>
                <c:pt idx="38">
                  <c:v>67.376083333333327</c:v>
                </c:pt>
                <c:pt idx="39">
                  <c:v>67.088049999999996</c:v>
                </c:pt>
                <c:pt idx="40">
                  <c:v>66.744883333333334</c:v>
                </c:pt>
                <c:pt idx="41">
                  <c:v>66.53091666666667</c:v>
                </c:pt>
                <c:pt idx="42">
                  <c:v>66.458133333333336</c:v>
                </c:pt>
                <c:pt idx="43">
                  <c:v>66.464749999999995</c:v>
                </c:pt>
                <c:pt idx="44">
                  <c:v>66.471283333333318</c:v>
                </c:pt>
                <c:pt idx="45">
                  <c:v>66.442549999999997</c:v>
                </c:pt>
                <c:pt idx="46">
                  <c:v>66.684100000000001</c:v>
                </c:pt>
                <c:pt idx="47">
                  <c:v>66.865583333333333</c:v>
                </c:pt>
                <c:pt idx="48">
                  <c:v>66.883866666666663</c:v>
                </c:pt>
                <c:pt idx="49">
                  <c:v>66.986999999999995</c:v>
                </c:pt>
                <c:pt idx="50">
                  <c:v>66.827700000000007</c:v>
                </c:pt>
                <c:pt idx="51">
                  <c:v>66.792450000000002</c:v>
                </c:pt>
                <c:pt idx="52">
                  <c:v>66.655349999999999</c:v>
                </c:pt>
                <c:pt idx="53">
                  <c:v>66.499983333333333</c:v>
                </c:pt>
                <c:pt idx="54">
                  <c:v>66.792449999999988</c:v>
                </c:pt>
                <c:pt idx="55">
                  <c:v>66.93216666666666</c:v>
                </c:pt>
                <c:pt idx="56">
                  <c:v>67.403516666666661</c:v>
                </c:pt>
                <c:pt idx="57">
                  <c:v>67.701216666666667</c:v>
                </c:pt>
                <c:pt idx="58">
                  <c:v>68.019800000000018</c:v>
                </c:pt>
                <c:pt idx="59">
                  <c:v>68.572083333333339</c:v>
                </c:pt>
                <c:pt idx="60">
                  <c:v>68.834516666666673</c:v>
                </c:pt>
                <c:pt idx="61">
                  <c:v>69.215766666666681</c:v>
                </c:pt>
                <c:pt idx="62">
                  <c:v>69.393333333333331</c:v>
                </c:pt>
                <c:pt idx="63">
                  <c:v>69.727583333333342</c:v>
                </c:pt>
                <c:pt idx="64">
                  <c:v>69.969133333333346</c:v>
                </c:pt>
                <c:pt idx="65">
                  <c:v>70.12060000000001</c:v>
                </c:pt>
                <c:pt idx="66">
                  <c:v>70.385650000000012</c:v>
                </c:pt>
                <c:pt idx="67">
                  <c:v>70.841316666666671</c:v>
                </c:pt>
                <c:pt idx="68">
                  <c:v>71.730483333333339</c:v>
                </c:pt>
                <c:pt idx="69">
                  <c:v>72.539983333333339</c:v>
                </c:pt>
                <c:pt idx="70">
                  <c:v>73.264633333333336</c:v>
                </c:pt>
                <c:pt idx="71">
                  <c:v>73.771233333333342</c:v>
                </c:pt>
                <c:pt idx="72">
                  <c:v>74.232150000000004</c:v>
                </c:pt>
                <c:pt idx="73">
                  <c:v>74.322249999999997</c:v>
                </c:pt>
                <c:pt idx="74">
                  <c:v>74.194283333333331</c:v>
                </c:pt>
                <c:pt idx="75">
                  <c:v>74.055883333333327</c:v>
                </c:pt>
                <c:pt idx="76">
                  <c:v>73.998433333333324</c:v>
                </c:pt>
                <c:pt idx="77">
                  <c:v>73.792133333333325</c:v>
                </c:pt>
                <c:pt idx="78">
                  <c:v>73.682449999999989</c:v>
                </c:pt>
                <c:pt idx="79">
                  <c:v>73.860016666666681</c:v>
                </c:pt>
                <c:pt idx="80">
                  <c:v>73.773849999999996</c:v>
                </c:pt>
                <c:pt idx="81">
                  <c:v>73.662866666666659</c:v>
                </c:pt>
                <c:pt idx="82">
                  <c:v>73.572766666666666</c:v>
                </c:pt>
                <c:pt idx="83">
                  <c:v>73.707250000000002</c:v>
                </c:pt>
                <c:pt idx="84">
                  <c:v>73.579300000000003</c:v>
                </c:pt>
                <c:pt idx="85">
                  <c:v>72.893833333333347</c:v>
                </c:pt>
                <c:pt idx="86">
                  <c:v>72.435549999999992</c:v>
                </c:pt>
                <c:pt idx="87">
                  <c:v>72.05168333333333</c:v>
                </c:pt>
                <c:pt idx="88">
                  <c:v>71.735716666666676</c:v>
                </c:pt>
                <c:pt idx="89">
                  <c:v>71.312683333333339</c:v>
                </c:pt>
                <c:pt idx="90">
                  <c:v>71.012366666666665</c:v>
                </c:pt>
                <c:pt idx="91">
                  <c:v>71.270883333333316</c:v>
                </c:pt>
                <c:pt idx="92">
                  <c:v>71.268266666666662</c:v>
                </c:pt>
                <c:pt idx="93">
                  <c:v>71.085949999999997</c:v>
                </c:pt>
                <c:pt idx="94">
                  <c:v>70.818349999999995</c:v>
                </c:pt>
                <c:pt idx="95">
                  <c:v>70.43716666666667</c:v>
                </c:pt>
                <c:pt idx="96">
                  <c:v>70.008683333333337</c:v>
                </c:pt>
                <c:pt idx="97">
                  <c:v>69.454983333333345</c:v>
                </c:pt>
                <c:pt idx="98">
                  <c:v>69.014533333333333</c:v>
                </c:pt>
                <c:pt idx="99">
                  <c:v>68.857849999999999</c:v>
                </c:pt>
                <c:pt idx="100">
                  <c:v>69.004833333333337</c:v>
                </c:pt>
                <c:pt idx="101">
                  <c:v>69.419416666666663</c:v>
                </c:pt>
                <c:pt idx="102">
                  <c:v>69.728633333333335</c:v>
                </c:pt>
                <c:pt idx="103">
                  <c:v>70.074550000000002</c:v>
                </c:pt>
                <c:pt idx="104">
                  <c:v>70.675016666666679</c:v>
                </c:pt>
                <c:pt idx="105">
                  <c:v>71.096450000000004</c:v>
                </c:pt>
                <c:pt idx="106">
                  <c:v>71.122100000000003</c:v>
                </c:pt>
                <c:pt idx="107">
                  <c:v>71.346383333333335</c:v>
                </c:pt>
                <c:pt idx="108">
                  <c:v>71.808150000000012</c:v>
                </c:pt>
                <c:pt idx="109">
                  <c:v>72.152716666666663</c:v>
                </c:pt>
                <c:pt idx="110">
                  <c:v>72.516833333333338</c:v>
                </c:pt>
                <c:pt idx="111">
                  <c:v>72.917199999999994</c:v>
                </c:pt>
                <c:pt idx="112">
                  <c:v>73.452883333333332</c:v>
                </c:pt>
                <c:pt idx="113">
                  <c:v>73.667733333333331</c:v>
                </c:pt>
                <c:pt idx="114">
                  <c:v>73.75003333333332</c:v>
                </c:pt>
                <c:pt idx="115">
                  <c:v>73.503116666666656</c:v>
                </c:pt>
                <c:pt idx="116">
                  <c:v>73.140399999999985</c:v>
                </c:pt>
                <c:pt idx="117">
                  <c:v>72.910216666666656</c:v>
                </c:pt>
                <c:pt idx="118">
                  <c:v>72.734449999999995</c:v>
                </c:pt>
                <c:pt idx="119">
                  <c:v>72.728866666666661</c:v>
                </c:pt>
                <c:pt idx="120">
                  <c:v>72.571233333333325</c:v>
                </c:pt>
                <c:pt idx="121">
                  <c:v>72.924166666666665</c:v>
                </c:pt>
                <c:pt idx="122">
                  <c:v>73.218516666666659</c:v>
                </c:pt>
                <c:pt idx="123">
                  <c:v>73.450099999999992</c:v>
                </c:pt>
                <c:pt idx="124">
                  <c:v>73.367800000000003</c:v>
                </c:pt>
                <c:pt idx="125">
                  <c:v>73.159933333333328</c:v>
                </c:pt>
                <c:pt idx="126">
                  <c:v>73.320366666666658</c:v>
                </c:pt>
                <c:pt idx="127">
                  <c:v>73.451499999999996</c:v>
                </c:pt>
                <c:pt idx="128">
                  <c:v>73.539399999999986</c:v>
                </c:pt>
                <c:pt idx="129">
                  <c:v>73.532416666666663</c:v>
                </c:pt>
                <c:pt idx="130">
                  <c:v>73.487766666666658</c:v>
                </c:pt>
                <c:pt idx="131">
                  <c:v>73.532416666666663</c:v>
                </c:pt>
                <c:pt idx="132">
                  <c:v>73.458466666666666</c:v>
                </c:pt>
                <c:pt idx="133">
                  <c:v>73.173883333333336</c:v>
                </c:pt>
                <c:pt idx="134">
                  <c:v>73.150166666666664</c:v>
                </c:pt>
                <c:pt idx="135">
                  <c:v>73.29246666666667</c:v>
                </c:pt>
                <c:pt idx="136">
                  <c:v>73.697033333333337</c:v>
                </c:pt>
                <c:pt idx="137">
                  <c:v>73.899300000000011</c:v>
                </c:pt>
                <c:pt idx="138">
                  <c:v>74.037416666666672</c:v>
                </c:pt>
                <c:pt idx="139">
                  <c:v>74.221566666666675</c:v>
                </c:pt>
                <c:pt idx="140">
                  <c:v>74.098799999999997</c:v>
                </c:pt>
                <c:pt idx="141">
                  <c:v>73.267366666666675</c:v>
                </c:pt>
                <c:pt idx="142">
                  <c:v>72.352216666666678</c:v>
                </c:pt>
                <c:pt idx="143">
                  <c:v>71.215266666666665</c:v>
                </c:pt>
                <c:pt idx="144">
                  <c:v>70.281983333333329</c:v>
                </c:pt>
                <c:pt idx="145">
                  <c:v>69.384966666666671</c:v>
                </c:pt>
                <c:pt idx="146">
                  <c:v>68.863233333333341</c:v>
                </c:pt>
                <c:pt idx="147">
                  <c:v>68.775333333333336</c:v>
                </c:pt>
                <c:pt idx="148">
                  <c:v>68.656750000000002</c:v>
                </c:pt>
                <c:pt idx="149">
                  <c:v>68.980400000000003</c:v>
                </c:pt>
                <c:pt idx="150">
                  <c:v>68.66791666666667</c:v>
                </c:pt>
                <c:pt idx="151">
                  <c:v>68.075033333333337</c:v>
                </c:pt>
                <c:pt idx="152">
                  <c:v>67.395633333333336</c:v>
                </c:pt>
                <c:pt idx="153">
                  <c:v>67.012</c:v>
                </c:pt>
                <c:pt idx="154">
                  <c:v>66.728816666666674</c:v>
                </c:pt>
                <c:pt idx="155">
                  <c:v>66.481899999999996</c:v>
                </c:pt>
                <c:pt idx="156">
                  <c:v>66.706500000000005</c:v>
                </c:pt>
                <c:pt idx="157">
                  <c:v>66.827866666666651</c:v>
                </c:pt>
                <c:pt idx="158">
                  <c:v>66.954816666666659</c:v>
                </c:pt>
                <c:pt idx="159">
                  <c:v>66.894833333333324</c:v>
                </c:pt>
                <c:pt idx="160">
                  <c:v>67.077583333333322</c:v>
                </c:pt>
                <c:pt idx="161">
                  <c:v>67.397049999999993</c:v>
                </c:pt>
                <c:pt idx="162">
                  <c:v>67.528183333333331</c:v>
                </c:pt>
                <c:pt idx="163">
                  <c:v>67.890900000000002</c:v>
                </c:pt>
                <c:pt idx="164">
                  <c:v>68.228499999999997</c:v>
                </c:pt>
                <c:pt idx="165">
                  <c:v>69.198050000000009</c:v>
                </c:pt>
                <c:pt idx="166">
                  <c:v>70.09086666666667</c:v>
                </c:pt>
                <c:pt idx="167">
                  <c:v>71.035583333333321</c:v>
                </c:pt>
                <c:pt idx="168">
                  <c:v>72.195283333333336</c:v>
                </c:pt>
                <c:pt idx="169">
                  <c:v>73.634666666666675</c:v>
                </c:pt>
                <c:pt idx="170">
                  <c:v>74.846350000000001</c:v>
                </c:pt>
                <c:pt idx="171">
                  <c:v>75.437200000000004</c:v>
                </c:pt>
                <c:pt idx="172">
                  <c:v>75.611049999999992</c:v>
                </c:pt>
                <c:pt idx="173">
                  <c:v>75.371333333333325</c:v>
                </c:pt>
                <c:pt idx="174">
                  <c:v>75.058700000000002</c:v>
                </c:pt>
                <c:pt idx="175">
                  <c:v>74.53158333333333</c:v>
                </c:pt>
                <c:pt idx="176">
                  <c:v>73.875483333333321</c:v>
                </c:pt>
                <c:pt idx="177">
                  <c:v>73.496966666666665</c:v>
                </c:pt>
                <c:pt idx="178">
                  <c:v>73.219383333333326</c:v>
                </c:pt>
                <c:pt idx="179">
                  <c:v>73.09320000000001</c:v>
                </c:pt>
                <c:pt idx="180">
                  <c:v>73.160499999999999</c:v>
                </c:pt>
                <c:pt idx="181">
                  <c:v>73.403033333333326</c:v>
                </c:pt>
                <c:pt idx="182">
                  <c:v>73.868466666666663</c:v>
                </c:pt>
                <c:pt idx="183">
                  <c:v>74.066133333333326</c:v>
                </c:pt>
                <c:pt idx="184">
                  <c:v>74.103983333333346</c:v>
                </c:pt>
                <c:pt idx="185">
                  <c:v>74.125016666666667</c:v>
                </c:pt>
                <c:pt idx="186">
                  <c:v>74.211933333333334</c:v>
                </c:pt>
                <c:pt idx="187">
                  <c:v>74.143233333333328</c:v>
                </c:pt>
                <c:pt idx="188">
                  <c:v>73.860050000000001</c:v>
                </c:pt>
                <c:pt idx="189">
                  <c:v>73.781549999999996</c:v>
                </c:pt>
                <c:pt idx="190">
                  <c:v>74.04931666666667</c:v>
                </c:pt>
                <c:pt idx="191">
                  <c:v>74.570833333333326</c:v>
                </c:pt>
                <c:pt idx="192">
                  <c:v>74.886266666666657</c:v>
                </c:pt>
                <c:pt idx="193">
                  <c:v>75.337683333333345</c:v>
                </c:pt>
                <c:pt idx="194">
                  <c:v>75.953116666666673</c:v>
                </c:pt>
                <c:pt idx="195">
                  <c:v>76.386316666666673</c:v>
                </c:pt>
                <c:pt idx="196">
                  <c:v>76.926050000000018</c:v>
                </c:pt>
                <c:pt idx="197">
                  <c:v>77.28073333333333</c:v>
                </c:pt>
                <c:pt idx="198">
                  <c:v>77.591950000000011</c:v>
                </c:pt>
                <c:pt idx="199">
                  <c:v>77.58775</c:v>
                </c:pt>
                <c:pt idx="200">
                  <c:v>77.512050000000002</c:v>
                </c:pt>
                <c:pt idx="201">
                  <c:v>76.476016666666666</c:v>
                </c:pt>
                <c:pt idx="202">
                  <c:v>75.211483333333334</c:v>
                </c:pt>
                <c:pt idx="203">
                  <c:v>73.495533333333341</c:v>
                </c:pt>
                <c:pt idx="204">
                  <c:v>71.977266666666665</c:v>
                </c:pt>
                <c:pt idx="205">
                  <c:v>70.6875</c:v>
                </c:pt>
                <c:pt idx="206">
                  <c:v>69.575783333333334</c:v>
                </c:pt>
                <c:pt idx="207">
                  <c:v>69.666916666666665</c:v>
                </c:pt>
                <c:pt idx="208">
                  <c:v>70.052450000000007</c:v>
                </c:pt>
                <c:pt idx="209">
                  <c:v>70.743600000000015</c:v>
                </c:pt>
                <c:pt idx="210">
                  <c:v>71.315583333333336</c:v>
                </c:pt>
                <c:pt idx="211">
                  <c:v>71.985700000000008</c:v>
                </c:pt>
                <c:pt idx="212">
                  <c:v>72.477766666666653</c:v>
                </c:pt>
                <c:pt idx="213">
                  <c:v>72.466549999999984</c:v>
                </c:pt>
                <c:pt idx="214">
                  <c:v>72.404866666666678</c:v>
                </c:pt>
                <c:pt idx="215">
                  <c:v>72.367016666666672</c:v>
                </c:pt>
                <c:pt idx="216">
                  <c:v>72.432900000000004</c:v>
                </c:pt>
                <c:pt idx="217">
                  <c:v>72.456733333333332</c:v>
                </c:pt>
                <c:pt idx="218">
                  <c:v>72.446916666666667</c:v>
                </c:pt>
                <c:pt idx="219">
                  <c:v>72.556266666666673</c:v>
                </c:pt>
                <c:pt idx="220">
                  <c:v>72.421683333333348</c:v>
                </c:pt>
                <c:pt idx="221">
                  <c:v>72.515616666666673</c:v>
                </c:pt>
                <c:pt idx="222">
                  <c:v>72.469350000000006</c:v>
                </c:pt>
                <c:pt idx="223">
                  <c:v>72.526833333333329</c:v>
                </c:pt>
                <c:pt idx="224">
                  <c:v>72.908166666666659</c:v>
                </c:pt>
                <c:pt idx="225">
                  <c:v>73.334350000000001</c:v>
                </c:pt>
                <c:pt idx="226">
                  <c:v>73.781566666666663</c:v>
                </c:pt>
                <c:pt idx="227">
                  <c:v>73.708666666666673</c:v>
                </c:pt>
                <c:pt idx="228">
                  <c:v>73.917550000000006</c:v>
                </c:pt>
                <c:pt idx="229">
                  <c:v>74.133433333333343</c:v>
                </c:pt>
                <c:pt idx="230">
                  <c:v>74.325500000000005</c:v>
                </c:pt>
                <c:pt idx="231">
                  <c:v>74.717316666666662</c:v>
                </c:pt>
                <c:pt idx="232">
                  <c:v>75.104483333333334</c:v>
                </c:pt>
                <c:pt idx="233">
                  <c:v>75.967950000000002</c:v>
                </c:pt>
                <c:pt idx="234">
                  <c:v>76.78361666666666</c:v>
                </c:pt>
                <c:pt idx="235">
                  <c:v>77.408483333333322</c:v>
                </c:pt>
                <c:pt idx="236">
                  <c:v>77.986333333333334</c:v>
                </c:pt>
                <c:pt idx="237">
                  <c:v>78.57405</c:v>
                </c:pt>
                <c:pt idx="238">
                  <c:v>79.452116666666655</c:v>
                </c:pt>
                <c:pt idx="239">
                  <c:v>80.190633333333324</c:v>
                </c:pt>
                <c:pt idx="240">
                  <c:v>80.73748333333333</c:v>
                </c:pt>
                <c:pt idx="241">
                  <c:v>81.470366666666663</c:v>
                </c:pt>
                <c:pt idx="242">
                  <c:v>82.155333333333331</c:v>
                </c:pt>
                <c:pt idx="243">
                  <c:v>82.772649999999999</c:v>
                </c:pt>
                <c:pt idx="244">
                  <c:v>83.260300000000001</c:v>
                </c:pt>
                <c:pt idx="245">
                  <c:v>83.635199999999998</c:v>
                </c:pt>
                <c:pt idx="246">
                  <c:v>83.976283333333328</c:v>
                </c:pt>
                <c:pt idx="247">
                  <c:v>84.241249999999994</c:v>
                </c:pt>
                <c:pt idx="248">
                  <c:v>84.339900000000014</c:v>
                </c:pt>
                <c:pt idx="249">
                  <c:v>84.31313333333334</c:v>
                </c:pt>
                <c:pt idx="250">
                  <c:v>84.13836666666667</c:v>
                </c:pt>
                <c:pt idx="251">
                  <c:v>83.783200000000008</c:v>
                </c:pt>
                <c:pt idx="252">
                  <c:v>83.236350000000002</c:v>
                </c:pt>
                <c:pt idx="253">
                  <c:v>82.507683333333333</c:v>
                </c:pt>
                <c:pt idx="254">
                  <c:v>81.990449999999996</c:v>
                </c:pt>
                <c:pt idx="255">
                  <c:v>81.612716666666671</c:v>
                </c:pt>
                <c:pt idx="256">
                  <c:v>81.188483333333338</c:v>
                </c:pt>
                <c:pt idx="257">
                  <c:v>80.919283333333325</c:v>
                </c:pt>
                <c:pt idx="258">
                  <c:v>80.706466666666657</c:v>
                </c:pt>
                <c:pt idx="259">
                  <c:v>80.645866666666663</c:v>
                </c:pt>
                <c:pt idx="260">
                  <c:v>80.454183333333333</c:v>
                </c:pt>
                <c:pt idx="261">
                  <c:v>78.886933333333332</c:v>
                </c:pt>
                <c:pt idx="262">
                  <c:v>77.311216666666667</c:v>
                </c:pt>
                <c:pt idx="263">
                  <c:v>75.532566666666668</c:v>
                </c:pt>
                <c:pt idx="264">
                  <c:v>74.032966666666667</c:v>
                </c:pt>
                <c:pt idx="265">
                  <c:v>72.543233333333333</c:v>
                </c:pt>
                <c:pt idx="266">
                  <c:v>71.132416666666657</c:v>
                </c:pt>
                <c:pt idx="267">
                  <c:v>70.788533333333334</c:v>
                </c:pt>
                <c:pt idx="268">
                  <c:v>70.560216666666676</c:v>
                </c:pt>
                <c:pt idx="269">
                  <c:v>70.763166666666663</c:v>
                </c:pt>
                <c:pt idx="270">
                  <c:v>70.899866666666682</c:v>
                </c:pt>
                <c:pt idx="271">
                  <c:v>70.902683333333343</c:v>
                </c:pt>
                <c:pt idx="272">
                  <c:v>70.677183333333346</c:v>
                </c:pt>
                <c:pt idx="273">
                  <c:v>70.727916666666673</c:v>
                </c:pt>
                <c:pt idx="274">
                  <c:v>70.734966666666665</c:v>
                </c:pt>
                <c:pt idx="275">
                  <c:v>70.732150000000004</c:v>
                </c:pt>
                <c:pt idx="276">
                  <c:v>70.654650000000004</c:v>
                </c:pt>
                <c:pt idx="277">
                  <c:v>70.59545</c:v>
                </c:pt>
                <c:pt idx="278">
                  <c:v>70.554583333333326</c:v>
                </c:pt>
                <c:pt idx="279">
                  <c:v>70.564449999999979</c:v>
                </c:pt>
                <c:pt idx="280">
                  <c:v>70.709616666666662</c:v>
                </c:pt>
                <c:pt idx="281">
                  <c:v>70.680016666666674</c:v>
                </c:pt>
                <c:pt idx="282">
                  <c:v>70.367116666666675</c:v>
                </c:pt>
                <c:pt idx="283">
                  <c:v>69.462283333333332</c:v>
                </c:pt>
                <c:pt idx="284">
                  <c:v>68.577166666666656</c:v>
                </c:pt>
                <c:pt idx="285">
                  <c:v>67.139583333333334</c:v>
                </c:pt>
                <c:pt idx="286">
                  <c:v>65.44971666666666</c:v>
                </c:pt>
                <c:pt idx="287">
                  <c:v>64.171383333333338</c:v>
                </c:pt>
                <c:pt idx="288">
                  <c:v>62.716883333333328</c:v>
                </c:pt>
                <c:pt idx="289">
                  <c:v>62.303933333333333</c:v>
                </c:pt>
                <c:pt idx="290">
                  <c:v>61.624616666666668</c:v>
                </c:pt>
                <c:pt idx="291">
                  <c:v>61.191916666666657</c:v>
                </c:pt>
                <c:pt idx="292">
                  <c:v>59.898083333333339</c:v>
                </c:pt>
                <c:pt idx="293">
                  <c:v>58.623866666666665</c:v>
                </c:pt>
                <c:pt idx="294">
                  <c:v>57.445933333333336</c:v>
                </c:pt>
                <c:pt idx="295">
                  <c:v>54.827466666666659</c:v>
                </c:pt>
                <c:pt idx="296">
                  <c:v>53.189783333333331</c:v>
                </c:pt>
                <c:pt idx="297">
                  <c:v>51.212966666666667</c:v>
                </c:pt>
                <c:pt idx="298">
                  <c:v>50.970300000000002</c:v>
                </c:pt>
                <c:pt idx="299">
                  <c:v>49.854866666666673</c:v>
                </c:pt>
                <c:pt idx="300">
                  <c:v>49.054483333333337</c:v>
                </c:pt>
                <c:pt idx="301">
                  <c:v>48.689783333333331</c:v>
                </c:pt>
                <c:pt idx="302">
                  <c:v>46.766883333333332</c:v>
                </c:pt>
                <c:pt idx="303">
                  <c:v>46.29999999999999</c:v>
                </c:pt>
                <c:pt idx="304">
                  <c:v>45.926766666666659</c:v>
                </c:pt>
                <c:pt idx="305">
                  <c:v>46.583816666666671</c:v>
                </c:pt>
                <c:pt idx="306">
                  <c:v>46.684566666666676</c:v>
                </c:pt>
                <c:pt idx="307">
                  <c:v>47.673683333333337</c:v>
                </c:pt>
                <c:pt idx="308">
                  <c:v>48.821750000000002</c:v>
                </c:pt>
                <c:pt idx="309">
                  <c:v>48.289566666666666</c:v>
                </c:pt>
                <c:pt idx="310">
                  <c:v>47.022300000000001</c:v>
                </c:pt>
                <c:pt idx="311">
                  <c:v>45.170366666666666</c:v>
                </c:pt>
                <c:pt idx="312">
                  <c:v>44.72761666666667</c:v>
                </c:pt>
                <c:pt idx="313">
                  <c:v>44.243699999999997</c:v>
                </c:pt>
                <c:pt idx="314">
                  <c:v>44.798566666666666</c:v>
                </c:pt>
                <c:pt idx="315">
                  <c:v>46.292899999999996</c:v>
                </c:pt>
                <c:pt idx="316">
                  <c:v>47.482116666666663</c:v>
                </c:pt>
                <c:pt idx="317">
                  <c:v>48.999133333333333</c:v>
                </c:pt>
                <c:pt idx="318">
                  <c:v>49.166583333333335</c:v>
                </c:pt>
                <c:pt idx="319">
                  <c:v>48.955133333333329</c:v>
                </c:pt>
                <c:pt idx="320">
                  <c:v>48.885600000000004</c:v>
                </c:pt>
                <c:pt idx="321">
                  <c:v>48.40593333333333</c:v>
                </c:pt>
                <c:pt idx="322">
                  <c:v>47.815583333333336</c:v>
                </c:pt>
                <c:pt idx="323">
                  <c:v>47.06346666666667</c:v>
                </c:pt>
                <c:pt idx="324">
                  <c:v>46.850600000000007</c:v>
                </c:pt>
                <c:pt idx="325">
                  <c:v>46.810866666666669</c:v>
                </c:pt>
                <c:pt idx="326">
                  <c:v>46.840666666666664</c:v>
                </c:pt>
                <c:pt idx="327">
                  <c:v>47.361483333333332</c:v>
                </c:pt>
                <c:pt idx="328">
                  <c:v>48.346350000000001</c:v>
                </c:pt>
                <c:pt idx="329">
                  <c:v>48.88986666666667</c:v>
                </c:pt>
                <c:pt idx="330">
                  <c:v>49.043133333333344</c:v>
                </c:pt>
                <c:pt idx="331">
                  <c:v>49.206333333333333</c:v>
                </c:pt>
                <c:pt idx="332">
                  <c:v>48.915416666666665</c:v>
                </c:pt>
                <c:pt idx="333">
                  <c:v>48.421566666666671</c:v>
                </c:pt>
                <c:pt idx="334">
                  <c:v>47.995833333333337</c:v>
                </c:pt>
                <c:pt idx="335">
                  <c:v>48.014283333333331</c:v>
                </c:pt>
                <c:pt idx="336">
                  <c:v>48.279650000000004</c:v>
                </c:pt>
                <c:pt idx="337">
                  <c:v>48.289583333333326</c:v>
                </c:pt>
                <c:pt idx="338">
                  <c:v>47.878033333333327</c:v>
                </c:pt>
                <c:pt idx="339">
                  <c:v>47.795733333333338</c:v>
                </c:pt>
                <c:pt idx="340">
                  <c:v>47.040766666666663</c:v>
                </c:pt>
                <c:pt idx="341">
                  <c:v>46.788166666666662</c:v>
                </c:pt>
                <c:pt idx="342">
                  <c:v>46.439066666666669</c:v>
                </c:pt>
                <c:pt idx="343">
                  <c:v>46.466033333333336</c:v>
                </c:pt>
                <c:pt idx="344">
                  <c:v>46.966983333333332</c:v>
                </c:pt>
                <c:pt idx="345">
                  <c:v>46.995366666666662</c:v>
                </c:pt>
                <c:pt idx="346">
                  <c:v>48.11078333333333</c:v>
                </c:pt>
                <c:pt idx="347">
                  <c:v>48.923933333333331</c:v>
                </c:pt>
                <c:pt idx="348">
                  <c:v>49.484483333333337</c:v>
                </c:pt>
                <c:pt idx="349">
                  <c:v>49.501499999999993</c:v>
                </c:pt>
                <c:pt idx="350">
                  <c:v>49.754099999999994</c:v>
                </c:pt>
                <c:pt idx="351">
                  <c:v>50.280583333333333</c:v>
                </c:pt>
                <c:pt idx="352">
                  <c:v>50.873766666666661</c:v>
                </c:pt>
                <c:pt idx="353">
                  <c:v>51.144816666666664</c:v>
                </c:pt>
                <c:pt idx="354">
                  <c:v>52.495816666666663</c:v>
                </c:pt>
                <c:pt idx="355">
                  <c:v>54.194499999999998</c:v>
                </c:pt>
                <c:pt idx="356">
                  <c:v>55.164850000000001</c:v>
                </c:pt>
                <c:pt idx="357">
                  <c:v>55.829216666666667</c:v>
                </c:pt>
                <c:pt idx="358">
                  <c:v>55.293466666666667</c:v>
                </c:pt>
                <c:pt idx="359">
                  <c:v>54.95216666666667</c:v>
                </c:pt>
                <c:pt idx="360">
                  <c:v>54.279250000000012</c:v>
                </c:pt>
                <c:pt idx="361">
                  <c:v>54.047733333333326</c:v>
                </c:pt>
                <c:pt idx="362">
                  <c:v>53.927683333333327</c:v>
                </c:pt>
                <c:pt idx="363">
                  <c:v>53.916249999999998</c:v>
                </c:pt>
                <c:pt idx="364">
                  <c:v>54.415033333333334</c:v>
                </c:pt>
                <c:pt idx="365">
                  <c:v>54.60796666666667</c:v>
                </c:pt>
                <c:pt idx="366">
                  <c:v>54.546516666666662</c:v>
                </c:pt>
                <c:pt idx="367">
                  <c:v>53.554650000000002</c:v>
                </c:pt>
                <c:pt idx="368">
                  <c:v>53.01156666666666</c:v>
                </c:pt>
                <c:pt idx="369">
                  <c:v>52.102600000000002</c:v>
                </c:pt>
                <c:pt idx="370">
                  <c:v>51.68385</c:v>
                </c:pt>
                <c:pt idx="371">
                  <c:v>51.446599999999989</c:v>
                </c:pt>
                <c:pt idx="372">
                  <c:v>51.1479</c:v>
                </c:pt>
                <c:pt idx="373">
                  <c:v>51.512333333333338</c:v>
                </c:pt>
                <c:pt idx="374">
                  <c:v>51.966816666666666</c:v>
                </c:pt>
                <c:pt idx="375">
                  <c:v>52.351266666666668</c:v>
                </c:pt>
                <c:pt idx="376">
                  <c:v>52.396999999999998</c:v>
                </c:pt>
                <c:pt idx="377">
                  <c:v>52.015416666666674</c:v>
                </c:pt>
                <c:pt idx="378">
                  <c:v>52.035416666666663</c:v>
                </c:pt>
                <c:pt idx="379">
                  <c:v>51.816766666666666</c:v>
                </c:pt>
                <c:pt idx="380">
                  <c:v>51.423733333333331</c:v>
                </c:pt>
                <c:pt idx="381">
                  <c:v>51.828200000000002</c:v>
                </c:pt>
                <c:pt idx="382">
                  <c:v>52.062583333333329</c:v>
                </c:pt>
                <c:pt idx="383">
                  <c:v>52.269816666666664</c:v>
                </c:pt>
                <c:pt idx="384">
                  <c:v>51.868216666666662</c:v>
                </c:pt>
                <c:pt idx="385">
                  <c:v>51.813900000000011</c:v>
                </c:pt>
                <c:pt idx="386">
                  <c:v>51.735283333333342</c:v>
                </c:pt>
                <c:pt idx="387">
                  <c:v>51.375116666666663</c:v>
                </c:pt>
                <c:pt idx="388">
                  <c:v>51.029249999999998</c:v>
                </c:pt>
                <c:pt idx="389">
                  <c:v>51.186450000000001</c:v>
                </c:pt>
                <c:pt idx="390">
                  <c:v>51.598066666666661</c:v>
                </c:pt>
                <c:pt idx="391">
                  <c:v>51.918199999999992</c:v>
                </c:pt>
                <c:pt idx="392">
                  <c:v>52.033966666666664</c:v>
                </c:pt>
                <c:pt idx="393">
                  <c:v>52.065416666666664</c:v>
                </c:pt>
                <c:pt idx="394">
                  <c:v>52.052566666666671</c:v>
                </c:pt>
                <c:pt idx="395">
                  <c:v>51.861066666666666</c:v>
                </c:pt>
                <c:pt idx="396">
                  <c:v>52.02256666666667</c:v>
                </c:pt>
                <c:pt idx="397">
                  <c:v>51.746733333333331</c:v>
                </c:pt>
                <c:pt idx="398">
                  <c:v>51.858216666666664</c:v>
                </c:pt>
                <c:pt idx="399">
                  <c:v>52.379866666666665</c:v>
                </c:pt>
                <c:pt idx="400">
                  <c:v>53.04443333333333</c:v>
                </c:pt>
                <c:pt idx="401">
                  <c:v>53.650399999999998</c:v>
                </c:pt>
                <c:pt idx="402">
                  <c:v>53.920516666666664</c:v>
                </c:pt>
                <c:pt idx="403">
                  <c:v>54.529350000000001</c:v>
                </c:pt>
                <c:pt idx="404">
                  <c:v>54.792316666666665</c:v>
                </c:pt>
                <c:pt idx="405">
                  <c:v>54.510766666666662</c:v>
                </c:pt>
                <c:pt idx="406">
                  <c:v>54.073433333333334</c:v>
                </c:pt>
                <c:pt idx="407">
                  <c:v>53.684699999999999</c:v>
                </c:pt>
                <c:pt idx="408">
                  <c:v>53.374566666666659</c:v>
                </c:pt>
                <c:pt idx="409">
                  <c:v>53.623250000000006</c:v>
                </c:pt>
                <c:pt idx="410">
                  <c:v>53.811900000000001</c:v>
                </c:pt>
                <c:pt idx="411">
                  <c:v>54.100600000000007</c:v>
                </c:pt>
                <c:pt idx="412">
                  <c:v>54.84663333333333</c:v>
                </c:pt>
                <c:pt idx="413">
                  <c:v>55.838483333333336</c:v>
                </c:pt>
                <c:pt idx="414">
                  <c:v>56.423016666666676</c:v>
                </c:pt>
                <c:pt idx="415">
                  <c:v>56.505916666666657</c:v>
                </c:pt>
                <c:pt idx="416">
                  <c:v>57.073316666666663</c:v>
                </c:pt>
                <c:pt idx="417">
                  <c:v>57.713599999999992</c:v>
                </c:pt>
                <c:pt idx="418">
                  <c:v>57.942266666666661</c:v>
                </c:pt>
                <c:pt idx="419">
                  <c:v>58.005149999999993</c:v>
                </c:pt>
                <c:pt idx="420">
                  <c:v>58.395416666666669</c:v>
                </c:pt>
                <c:pt idx="421">
                  <c:v>58.726050000000008</c:v>
                </c:pt>
                <c:pt idx="422">
                  <c:v>59.028333333333329</c:v>
                </c:pt>
                <c:pt idx="423">
                  <c:v>59.76971666666666</c:v>
                </c:pt>
                <c:pt idx="424">
                  <c:v>60.784266666666674</c:v>
                </c:pt>
                <c:pt idx="425">
                  <c:v>62.013433333333332</c:v>
                </c:pt>
                <c:pt idx="426">
                  <c:v>62.961933333333327</c:v>
                </c:pt>
                <c:pt idx="427">
                  <c:v>63.500233333333334</c:v>
                </c:pt>
                <c:pt idx="428">
                  <c:v>63.307366666666667</c:v>
                </c:pt>
                <c:pt idx="429">
                  <c:v>62.741733333333336</c:v>
                </c:pt>
                <c:pt idx="430">
                  <c:v>61.91845</c:v>
                </c:pt>
                <c:pt idx="431">
                  <c:v>60.900866666666666</c:v>
                </c:pt>
                <c:pt idx="432">
                  <c:v>60.317949999999996</c:v>
                </c:pt>
                <c:pt idx="433">
                  <c:v>60.182649999999995</c:v>
                </c:pt>
                <c:pt idx="434">
                  <c:v>60.322266666666657</c:v>
                </c:pt>
                <c:pt idx="435">
                  <c:v>60.461883333333333</c:v>
                </c:pt>
                <c:pt idx="436">
                  <c:v>60.823149999999998</c:v>
                </c:pt>
                <c:pt idx="437">
                  <c:v>61.277966666666664</c:v>
                </c:pt>
                <c:pt idx="438">
                  <c:v>61.90693333333332</c:v>
                </c:pt>
                <c:pt idx="439">
                  <c:v>62.406366666666663</c:v>
                </c:pt>
                <c:pt idx="440">
                  <c:v>63.457050000000002</c:v>
                </c:pt>
                <c:pt idx="441">
                  <c:v>64.61999999999999</c:v>
                </c:pt>
                <c:pt idx="442">
                  <c:v>65.487899999999996</c:v>
                </c:pt>
                <c:pt idx="443">
                  <c:v>66.256483333333335</c:v>
                </c:pt>
                <c:pt idx="444">
                  <c:v>66.531400000000005</c:v>
                </c:pt>
                <c:pt idx="445">
                  <c:v>66.686850000000007</c:v>
                </c:pt>
                <c:pt idx="446">
                  <c:v>66.79910000000001</c:v>
                </c:pt>
                <c:pt idx="447">
                  <c:v>66.437833333333344</c:v>
                </c:pt>
                <c:pt idx="448">
                  <c:v>65.708100000000016</c:v>
                </c:pt>
                <c:pt idx="449">
                  <c:v>64.916499999999999</c:v>
                </c:pt>
                <c:pt idx="450">
                  <c:v>64.330699999999993</c:v>
                </c:pt>
                <c:pt idx="451">
                  <c:v>64.074499999999986</c:v>
                </c:pt>
                <c:pt idx="452">
                  <c:v>63.655666666666662</c:v>
                </c:pt>
                <c:pt idx="453">
                  <c:v>63.357733333333336</c:v>
                </c:pt>
                <c:pt idx="454">
                  <c:v>63.334716666666672</c:v>
                </c:pt>
                <c:pt idx="455">
                  <c:v>62.761866666666663</c:v>
                </c:pt>
                <c:pt idx="456">
                  <c:v>62.201983333333324</c:v>
                </c:pt>
                <c:pt idx="457">
                  <c:v>61.229016666666666</c:v>
                </c:pt>
                <c:pt idx="458">
                  <c:v>60.356816666666667</c:v>
                </c:pt>
                <c:pt idx="459">
                  <c:v>59.925016666666664</c:v>
                </c:pt>
                <c:pt idx="460">
                  <c:v>59.522016666666666</c:v>
                </c:pt>
                <c:pt idx="461">
                  <c:v>59.960999999999991</c:v>
                </c:pt>
                <c:pt idx="462">
                  <c:v>60.126516666666667</c:v>
                </c:pt>
                <c:pt idx="463">
                  <c:v>61.653616666666665</c:v>
                </c:pt>
                <c:pt idx="464">
                  <c:v>62.914433333333335</c:v>
                </c:pt>
                <c:pt idx="465">
                  <c:v>63.812549999999995</c:v>
                </c:pt>
                <c:pt idx="466">
                  <c:v>64.759599999999992</c:v>
                </c:pt>
                <c:pt idx="467">
                  <c:v>65.921116666666663</c:v>
                </c:pt>
                <c:pt idx="468">
                  <c:v>67.687133333333335</c:v>
                </c:pt>
                <c:pt idx="469">
                  <c:v>68.73781666666666</c:v>
                </c:pt>
                <c:pt idx="470">
                  <c:v>69.893566666666672</c:v>
                </c:pt>
                <c:pt idx="471">
                  <c:v>71.040700000000001</c:v>
                </c:pt>
                <c:pt idx="472">
                  <c:v>72.29431666666666</c:v>
                </c:pt>
                <c:pt idx="473">
                  <c:v>73.307583333333341</c:v>
                </c:pt>
                <c:pt idx="474">
                  <c:v>74.238799999999998</c:v>
                </c:pt>
                <c:pt idx="475">
                  <c:v>74.592866666666666</c:v>
                </c:pt>
                <c:pt idx="476">
                  <c:v>74.615899999999996</c:v>
                </c:pt>
                <c:pt idx="477">
                  <c:v>74.39136666666667</c:v>
                </c:pt>
                <c:pt idx="478">
                  <c:v>74.382733333333348</c:v>
                </c:pt>
                <c:pt idx="479">
                  <c:v>74.228716666666671</c:v>
                </c:pt>
                <c:pt idx="480">
                  <c:v>73.864583333333343</c:v>
                </c:pt>
                <c:pt idx="481">
                  <c:v>74.091999999999999</c:v>
                </c:pt>
                <c:pt idx="482">
                  <c:v>74.463333333333338</c:v>
                </c:pt>
                <c:pt idx="483">
                  <c:v>75.306766666666675</c:v>
                </c:pt>
                <c:pt idx="484">
                  <c:v>75.854633333333325</c:v>
                </c:pt>
                <c:pt idx="485">
                  <c:v>76.128066666666669</c:v>
                </c:pt>
                <c:pt idx="486">
                  <c:v>76.260249999999999</c:v>
                </c:pt>
                <c:pt idx="487">
                  <c:v>75.838999999999999</c:v>
                </c:pt>
                <c:pt idx="488">
                  <c:v>75.757199999999997</c:v>
                </c:pt>
                <c:pt idx="489">
                  <c:v>75.409849999999992</c:v>
                </c:pt>
                <c:pt idx="490">
                  <c:v>75.181183333333351</c:v>
                </c:pt>
                <c:pt idx="491">
                  <c:v>74.888833333333324</c:v>
                </c:pt>
                <c:pt idx="492">
                  <c:v>74.638450000000006</c:v>
                </c:pt>
                <c:pt idx="493">
                  <c:v>74.223100000000002</c:v>
                </c:pt>
                <c:pt idx="494">
                  <c:v>73.791816666666662</c:v>
                </c:pt>
                <c:pt idx="495">
                  <c:v>73.434349999999995</c:v>
                </c:pt>
                <c:pt idx="496">
                  <c:v>73.275166666666664</c:v>
                </c:pt>
                <c:pt idx="497">
                  <c:v>73.257799999999989</c:v>
                </c:pt>
                <c:pt idx="498">
                  <c:v>73.434366666666662</c:v>
                </c:pt>
                <c:pt idx="499">
                  <c:v>73.800516666666667</c:v>
                </c:pt>
                <c:pt idx="500">
                  <c:v>73.923533333333339</c:v>
                </c:pt>
                <c:pt idx="501">
                  <c:v>74.130483333333345</c:v>
                </c:pt>
                <c:pt idx="502">
                  <c:v>74.424266666666668</c:v>
                </c:pt>
                <c:pt idx="503">
                  <c:v>74.933700000000002</c:v>
                </c:pt>
                <c:pt idx="504">
                  <c:v>75.179733333333331</c:v>
                </c:pt>
                <c:pt idx="505">
                  <c:v>75.421433333333326</c:v>
                </c:pt>
                <c:pt idx="506">
                  <c:v>75.773116666666667</c:v>
                </c:pt>
                <c:pt idx="507">
                  <c:v>75.807866666666669</c:v>
                </c:pt>
                <c:pt idx="508">
                  <c:v>75.505383333333327</c:v>
                </c:pt>
                <c:pt idx="509">
                  <c:v>74.872933333333336</c:v>
                </c:pt>
                <c:pt idx="510">
                  <c:v>74.01906666666666</c:v>
                </c:pt>
                <c:pt idx="511">
                  <c:v>73.331616666666676</c:v>
                </c:pt>
                <c:pt idx="512">
                  <c:v>72.842449999999999</c:v>
                </c:pt>
                <c:pt idx="513">
                  <c:v>72.594966666666679</c:v>
                </c:pt>
                <c:pt idx="514">
                  <c:v>72.511033333333344</c:v>
                </c:pt>
                <c:pt idx="515">
                  <c:v>72.687600000000003</c:v>
                </c:pt>
                <c:pt idx="516">
                  <c:v>72.282366666666675</c:v>
                </c:pt>
                <c:pt idx="517">
                  <c:v>71.853983333333346</c:v>
                </c:pt>
                <c:pt idx="518">
                  <c:v>70.797499999999999</c:v>
                </c:pt>
                <c:pt idx="519">
                  <c:v>70.039149999999992</c:v>
                </c:pt>
                <c:pt idx="520">
                  <c:v>69.382099999999994</c:v>
                </c:pt>
                <c:pt idx="521">
                  <c:v>68.502166666666668</c:v>
                </c:pt>
                <c:pt idx="522">
                  <c:v>68.822000000000003</c:v>
                </c:pt>
                <c:pt idx="523">
                  <c:v>69.182366666666667</c:v>
                </c:pt>
                <c:pt idx="524">
                  <c:v>69.881383333333318</c:v>
                </c:pt>
                <c:pt idx="525">
                  <c:v>70.233049999999992</c:v>
                </c:pt>
                <c:pt idx="526">
                  <c:v>70.328566666666646</c:v>
                </c:pt>
                <c:pt idx="527">
                  <c:v>70.536983333333339</c:v>
                </c:pt>
                <c:pt idx="528">
                  <c:v>70.26925</c:v>
                </c:pt>
                <c:pt idx="529">
                  <c:v>70.127416666666676</c:v>
                </c:pt>
                <c:pt idx="530">
                  <c:v>69.811916666666676</c:v>
                </c:pt>
                <c:pt idx="531">
                  <c:v>69.600616666666667</c:v>
                </c:pt>
                <c:pt idx="532">
                  <c:v>69.523916666666665</c:v>
                </c:pt>
                <c:pt idx="533">
                  <c:v>69.570233333333334</c:v>
                </c:pt>
                <c:pt idx="534">
                  <c:v>69.600616666666667</c:v>
                </c:pt>
                <c:pt idx="535">
                  <c:v>69.756916666666669</c:v>
                </c:pt>
                <c:pt idx="536">
                  <c:v>69.836500000000001</c:v>
                </c:pt>
                <c:pt idx="537">
                  <c:v>69.769933333333327</c:v>
                </c:pt>
                <c:pt idx="538">
                  <c:v>69.881366666666665</c:v>
                </c:pt>
                <c:pt idx="539">
                  <c:v>70.081066666666672</c:v>
                </c:pt>
                <c:pt idx="540">
                  <c:v>70.295266666666677</c:v>
                </c:pt>
                <c:pt idx="541">
                  <c:v>69.678750000000008</c:v>
                </c:pt>
                <c:pt idx="542">
                  <c:v>69.490616666666668</c:v>
                </c:pt>
                <c:pt idx="543">
                  <c:v>69.833616666666671</c:v>
                </c:pt>
                <c:pt idx="544">
                  <c:v>69.661533333333338</c:v>
                </c:pt>
                <c:pt idx="545">
                  <c:v>69.366583333333338</c:v>
                </c:pt>
                <c:pt idx="546">
                  <c:v>69.190150000000003</c:v>
                </c:pt>
                <c:pt idx="547">
                  <c:v>69.460549999999998</c:v>
                </c:pt>
                <c:pt idx="548">
                  <c:v>69.6751</c:v>
                </c:pt>
                <c:pt idx="549">
                  <c:v>68.933999999999983</c:v>
                </c:pt>
                <c:pt idx="550">
                  <c:v>68.766549999999995</c:v>
                </c:pt>
                <c:pt idx="551">
                  <c:v>68.712666666666664</c:v>
                </c:pt>
                <c:pt idx="552">
                  <c:v>68.731583333333333</c:v>
                </c:pt>
                <c:pt idx="553">
                  <c:v>68.837866666666685</c:v>
                </c:pt>
                <c:pt idx="554">
                  <c:v>68.35593333333334</c:v>
                </c:pt>
                <c:pt idx="555">
                  <c:v>68.463666666666668</c:v>
                </c:pt>
                <c:pt idx="556">
                  <c:v>68.428733333333341</c:v>
                </c:pt>
                <c:pt idx="557">
                  <c:v>68.561233333333334</c:v>
                </c:pt>
                <c:pt idx="558">
                  <c:v>68.437483333333333</c:v>
                </c:pt>
                <c:pt idx="559">
                  <c:v>68.482616666666658</c:v>
                </c:pt>
                <c:pt idx="560">
                  <c:v>68.986400000000003</c:v>
                </c:pt>
                <c:pt idx="561">
                  <c:v>69.398450000000011</c:v>
                </c:pt>
                <c:pt idx="562">
                  <c:v>70.126433333333338</c:v>
                </c:pt>
                <c:pt idx="563">
                  <c:v>70.631666666666675</c:v>
                </c:pt>
                <c:pt idx="564">
                  <c:v>71.388783333333336</c:v>
                </c:pt>
                <c:pt idx="565">
                  <c:v>71.822666666666677</c:v>
                </c:pt>
                <c:pt idx="566">
                  <c:v>72.553566666666669</c:v>
                </c:pt>
                <c:pt idx="567">
                  <c:v>73.41406666666667</c:v>
                </c:pt>
                <c:pt idx="568">
                  <c:v>73.520366666666675</c:v>
                </c:pt>
                <c:pt idx="569">
                  <c:v>73.564049999999995</c:v>
                </c:pt>
                <c:pt idx="570">
                  <c:v>73.568416666666664</c:v>
                </c:pt>
                <c:pt idx="571">
                  <c:v>73.805750000000003</c:v>
                </c:pt>
                <c:pt idx="572">
                  <c:v>73.66598333333333</c:v>
                </c:pt>
                <c:pt idx="573">
                  <c:v>73.542216666666675</c:v>
                </c:pt>
                <c:pt idx="574">
                  <c:v>74.002300000000005</c:v>
                </c:pt>
                <c:pt idx="575">
                  <c:v>74.35318333333332</c:v>
                </c:pt>
                <c:pt idx="576">
                  <c:v>74.989449999999991</c:v>
                </c:pt>
                <c:pt idx="577">
                  <c:v>75.434983333333335</c:v>
                </c:pt>
                <c:pt idx="578">
                  <c:v>76.186266666666668</c:v>
                </c:pt>
                <c:pt idx="579">
                  <c:v>76.880783333333326</c:v>
                </c:pt>
                <c:pt idx="580">
                  <c:v>77.141416666666672</c:v>
                </c:pt>
                <c:pt idx="581">
                  <c:v>77.326333333333338</c:v>
                </c:pt>
                <c:pt idx="582">
                  <c:v>77.537450000000007</c:v>
                </c:pt>
                <c:pt idx="583">
                  <c:v>77.865050000000011</c:v>
                </c:pt>
                <c:pt idx="584">
                  <c:v>77.774783333333332</c:v>
                </c:pt>
                <c:pt idx="585">
                  <c:v>77.767499999999998</c:v>
                </c:pt>
                <c:pt idx="586">
                  <c:v>77.926200000000009</c:v>
                </c:pt>
                <c:pt idx="587">
                  <c:v>77.821366666666663</c:v>
                </c:pt>
                <c:pt idx="588">
                  <c:v>77.161799999999999</c:v>
                </c:pt>
                <c:pt idx="589">
                  <c:v>76.228516666666664</c:v>
                </c:pt>
                <c:pt idx="590">
                  <c:v>75.574766666666662</c:v>
                </c:pt>
                <c:pt idx="591">
                  <c:v>75.017116666666652</c:v>
                </c:pt>
                <c:pt idx="592">
                  <c:v>74.546833333333325</c:v>
                </c:pt>
                <c:pt idx="593">
                  <c:v>74.482766666666677</c:v>
                </c:pt>
                <c:pt idx="594">
                  <c:v>74.395416666666677</c:v>
                </c:pt>
                <c:pt idx="595">
                  <c:v>74.567216666666681</c:v>
                </c:pt>
                <c:pt idx="596">
                  <c:v>73.578599999999994</c:v>
                </c:pt>
                <c:pt idx="597">
                  <c:v>72.292966666666658</c:v>
                </c:pt>
                <c:pt idx="598">
                  <c:v>71.058283333333335</c:v>
                </c:pt>
                <c:pt idx="599">
                  <c:v>69.998333333333321</c:v>
                </c:pt>
                <c:pt idx="600">
                  <c:v>69.255766666666673</c:v>
                </c:pt>
                <c:pt idx="601">
                  <c:v>68.513216666666665</c:v>
                </c:pt>
                <c:pt idx="602">
                  <c:v>68.8947</c:v>
                </c:pt>
                <c:pt idx="603">
                  <c:v>69.271799999999999</c:v>
                </c:pt>
                <c:pt idx="604">
                  <c:v>69.433416666666673</c:v>
                </c:pt>
                <c:pt idx="605">
                  <c:v>69.405750000000012</c:v>
                </c:pt>
                <c:pt idx="606">
                  <c:v>69.357700000000008</c:v>
                </c:pt>
                <c:pt idx="607">
                  <c:v>69.36496666666666</c:v>
                </c:pt>
                <c:pt idx="608">
                  <c:v>69.231733333333338</c:v>
                </c:pt>
                <c:pt idx="609">
                  <c:v>69.207783333333325</c:v>
                </c:pt>
                <c:pt idx="610">
                  <c:v>69.696649999999991</c:v>
                </c:pt>
                <c:pt idx="611">
                  <c:v>70.109099999999998</c:v>
                </c:pt>
                <c:pt idx="612">
                  <c:v>70.575983333333326</c:v>
                </c:pt>
                <c:pt idx="613">
                  <c:v>70.896816666666666</c:v>
                </c:pt>
                <c:pt idx="614">
                  <c:v>71.217650000000006</c:v>
                </c:pt>
                <c:pt idx="615">
                  <c:v>71.381716666666662</c:v>
                </c:pt>
                <c:pt idx="616">
                  <c:v>71.157566666666654</c:v>
                </c:pt>
                <c:pt idx="617">
                  <c:v>71.135599999999997</c:v>
                </c:pt>
                <c:pt idx="618">
                  <c:v>71.122416666666666</c:v>
                </c:pt>
                <c:pt idx="619">
                  <c:v>71.107766666666663</c:v>
                </c:pt>
                <c:pt idx="620">
                  <c:v>71.434450000000012</c:v>
                </c:pt>
                <c:pt idx="621">
                  <c:v>71.507699999999986</c:v>
                </c:pt>
                <c:pt idx="622">
                  <c:v>71.573633333333319</c:v>
                </c:pt>
                <c:pt idx="623">
                  <c:v>71.695233333333334</c:v>
                </c:pt>
                <c:pt idx="624">
                  <c:v>71.901799999999994</c:v>
                </c:pt>
                <c:pt idx="625">
                  <c:v>72.35156666666667</c:v>
                </c:pt>
                <c:pt idx="626">
                  <c:v>72.275383333333323</c:v>
                </c:pt>
                <c:pt idx="627">
                  <c:v>72.544949999999986</c:v>
                </c:pt>
                <c:pt idx="628">
                  <c:v>72.517100000000013</c:v>
                </c:pt>
                <c:pt idx="629">
                  <c:v>72.667983333333339</c:v>
                </c:pt>
                <c:pt idx="630">
                  <c:v>72.594733333333338</c:v>
                </c:pt>
                <c:pt idx="631">
                  <c:v>72.203566666666674</c:v>
                </c:pt>
                <c:pt idx="632">
                  <c:v>71.901783333333341</c:v>
                </c:pt>
                <c:pt idx="633">
                  <c:v>71.572166666666675</c:v>
                </c:pt>
                <c:pt idx="634">
                  <c:v>71.068216666666672</c:v>
                </c:pt>
                <c:pt idx="635">
                  <c:v>69.953366666666668</c:v>
                </c:pt>
                <c:pt idx="636">
                  <c:v>69.27655</c:v>
                </c:pt>
                <c:pt idx="637">
                  <c:v>69.007000000000005</c:v>
                </c:pt>
                <c:pt idx="638">
                  <c:v>69.020183333333335</c:v>
                </c:pt>
                <c:pt idx="639">
                  <c:v>69.506550000000004</c:v>
                </c:pt>
                <c:pt idx="640">
                  <c:v>70.36063333333334</c:v>
                </c:pt>
                <c:pt idx="641">
                  <c:v>71.517966666666666</c:v>
                </c:pt>
                <c:pt idx="642">
                  <c:v>72.196250000000006</c:v>
                </c:pt>
                <c:pt idx="643">
                  <c:v>72.873066666666674</c:v>
                </c:pt>
                <c:pt idx="644">
                  <c:v>72.845233333333326</c:v>
                </c:pt>
                <c:pt idx="645">
                  <c:v>72.662116666666677</c:v>
                </c:pt>
                <c:pt idx="646">
                  <c:v>72.415999999999997</c:v>
                </c:pt>
                <c:pt idx="647">
                  <c:v>71.816816666666682</c:v>
                </c:pt>
                <c:pt idx="648">
                  <c:v>71.488649999999993</c:v>
                </c:pt>
                <c:pt idx="649">
                  <c:v>70.912916666666675</c:v>
                </c:pt>
                <c:pt idx="650">
                  <c:v>70.836733333333328</c:v>
                </c:pt>
                <c:pt idx="651">
                  <c:v>70.678516666666667</c:v>
                </c:pt>
                <c:pt idx="652">
                  <c:v>70.643366666666665</c:v>
                </c:pt>
                <c:pt idx="653">
                  <c:v>70.825033333333337</c:v>
                </c:pt>
                <c:pt idx="654">
                  <c:v>70.861666666666665</c:v>
                </c:pt>
                <c:pt idx="655">
                  <c:v>70.732749999999996</c:v>
                </c:pt>
                <c:pt idx="656">
                  <c:v>70.347466666666676</c:v>
                </c:pt>
                <c:pt idx="657">
                  <c:v>69.673566666666673</c:v>
                </c:pt>
                <c:pt idx="658">
                  <c:v>68.882466666666673</c:v>
                </c:pt>
                <c:pt idx="659">
                  <c:v>68.284750000000003</c:v>
                </c:pt>
                <c:pt idx="660">
                  <c:v>67.698750000000004</c:v>
                </c:pt>
                <c:pt idx="661">
                  <c:v>67.29440000000001</c:v>
                </c:pt>
                <c:pt idx="662">
                  <c:v>67.295866666666669</c:v>
                </c:pt>
                <c:pt idx="663">
                  <c:v>67.347133333333332</c:v>
                </c:pt>
                <c:pt idx="664">
                  <c:v>67.44968333333334</c:v>
                </c:pt>
                <c:pt idx="665">
                  <c:v>67.530250000000009</c:v>
                </c:pt>
                <c:pt idx="666">
                  <c:v>67.480450000000005</c:v>
                </c:pt>
                <c:pt idx="667">
                  <c:v>67.380833333333342</c:v>
                </c:pt>
                <c:pt idx="668">
                  <c:v>67.200633333333329</c:v>
                </c:pt>
                <c:pt idx="669">
                  <c:v>67.161083333333337</c:v>
                </c:pt>
                <c:pt idx="670">
                  <c:v>66.462283333333332</c:v>
                </c:pt>
                <c:pt idx="671">
                  <c:v>65.616983333333351</c:v>
                </c:pt>
                <c:pt idx="672">
                  <c:v>65.057333333333332</c:v>
                </c:pt>
                <c:pt idx="673">
                  <c:v>64.345583333333337</c:v>
                </c:pt>
                <c:pt idx="674">
                  <c:v>63.822166666666668</c:v>
                </c:pt>
                <c:pt idx="675">
                  <c:v>63.049866666666667</c:v>
                </c:pt>
                <c:pt idx="676">
                  <c:v>62.742216666666657</c:v>
                </c:pt>
                <c:pt idx="677">
                  <c:v>62.510633333333338</c:v>
                </c:pt>
                <c:pt idx="678">
                  <c:v>62.127100000000006</c:v>
                </c:pt>
                <c:pt idx="679">
                  <c:v>61.655049999999996</c:v>
                </c:pt>
                <c:pt idx="680">
                  <c:v>60.84225</c:v>
                </c:pt>
                <c:pt idx="681">
                  <c:v>60.190233333333339</c:v>
                </c:pt>
                <c:pt idx="682">
                  <c:v>59.907016666666664</c:v>
                </c:pt>
                <c:pt idx="683">
                  <c:v>59.73146666666667</c:v>
                </c:pt>
                <c:pt idx="684">
                  <c:v>59.527899999999995</c:v>
                </c:pt>
                <c:pt idx="685">
                  <c:v>59.563316666666672</c:v>
                </c:pt>
                <c:pt idx="686">
                  <c:v>59.901133333333327</c:v>
                </c:pt>
                <c:pt idx="687">
                  <c:v>60.039799999999993</c:v>
                </c:pt>
                <c:pt idx="688">
                  <c:v>60.163700000000006</c:v>
                </c:pt>
                <c:pt idx="689">
                  <c:v>60.284666666666659</c:v>
                </c:pt>
                <c:pt idx="690">
                  <c:v>60.179933333333331</c:v>
                </c:pt>
                <c:pt idx="691">
                  <c:v>60.030933333333337</c:v>
                </c:pt>
                <c:pt idx="692">
                  <c:v>60.010283333333327</c:v>
                </c:pt>
                <c:pt idx="693">
                  <c:v>60.159266666666667</c:v>
                </c:pt>
                <c:pt idx="694">
                  <c:v>60.331866666666663</c:v>
                </c:pt>
                <c:pt idx="695">
                  <c:v>60.851116666666663</c:v>
                </c:pt>
                <c:pt idx="696">
                  <c:v>61.565083333333327</c:v>
                </c:pt>
                <c:pt idx="697">
                  <c:v>62.534250000000007</c:v>
                </c:pt>
                <c:pt idx="698">
                  <c:v>63.293933333333342</c:v>
                </c:pt>
                <c:pt idx="699">
                  <c:v>64.02118333333334</c:v>
                </c:pt>
                <c:pt idx="700">
                  <c:v>64.631883333333334</c:v>
                </c:pt>
                <c:pt idx="701">
                  <c:v>64.872333333333344</c:v>
                </c:pt>
                <c:pt idx="702">
                  <c:v>65.133433333333343</c:v>
                </c:pt>
                <c:pt idx="703">
                  <c:v>64.718916666666658</c:v>
                </c:pt>
                <c:pt idx="704">
                  <c:v>64.302933333333343</c:v>
                </c:pt>
                <c:pt idx="705">
                  <c:v>64.20556666666667</c:v>
                </c:pt>
                <c:pt idx="706">
                  <c:v>63.810233333333343</c:v>
                </c:pt>
                <c:pt idx="707">
                  <c:v>63.639116666666666</c:v>
                </c:pt>
                <c:pt idx="708">
                  <c:v>63.463566666666658</c:v>
                </c:pt>
                <c:pt idx="709">
                  <c:v>63.816133333333333</c:v>
                </c:pt>
                <c:pt idx="710">
                  <c:v>64.013799999999989</c:v>
                </c:pt>
                <c:pt idx="711">
                  <c:v>64.32653333333333</c:v>
                </c:pt>
                <c:pt idx="712">
                  <c:v>64.701216666666667</c:v>
                </c:pt>
                <c:pt idx="713">
                  <c:v>64.888549999999995</c:v>
                </c:pt>
                <c:pt idx="714">
                  <c:v>65.168833333333339</c:v>
                </c:pt>
                <c:pt idx="715">
                  <c:v>65.471233333333331</c:v>
                </c:pt>
                <c:pt idx="716">
                  <c:v>65.981633333333335</c:v>
                </c:pt>
                <c:pt idx="717">
                  <c:v>66.179299999999998</c:v>
                </c:pt>
                <c:pt idx="718">
                  <c:v>66.670533333333339</c:v>
                </c:pt>
                <c:pt idx="719">
                  <c:v>67.145533333333333</c:v>
                </c:pt>
                <c:pt idx="720">
                  <c:v>67.622</c:v>
                </c:pt>
                <c:pt idx="721">
                  <c:v>67.818200000000004</c:v>
                </c:pt>
                <c:pt idx="722">
                  <c:v>67.943583333333336</c:v>
                </c:pt>
                <c:pt idx="723">
                  <c:v>67.981933333333345</c:v>
                </c:pt>
                <c:pt idx="724">
                  <c:v>67.915549999999996</c:v>
                </c:pt>
                <c:pt idx="725">
                  <c:v>67.768033333333321</c:v>
                </c:pt>
                <c:pt idx="726">
                  <c:v>67.412533333333329</c:v>
                </c:pt>
                <c:pt idx="727">
                  <c:v>67.039316666666664</c:v>
                </c:pt>
                <c:pt idx="728">
                  <c:v>66.648416666666677</c:v>
                </c:pt>
                <c:pt idx="729">
                  <c:v>66.020016666666663</c:v>
                </c:pt>
                <c:pt idx="730">
                  <c:v>65.220483333333334</c:v>
                </c:pt>
                <c:pt idx="731">
                  <c:v>64.897433333333353</c:v>
                </c:pt>
                <c:pt idx="732">
                  <c:v>64.73663333333333</c:v>
                </c:pt>
                <c:pt idx="733">
                  <c:v>64.966766666666672</c:v>
                </c:pt>
                <c:pt idx="734">
                  <c:v>65.428483333333332</c:v>
                </c:pt>
                <c:pt idx="735">
                  <c:v>66.223583333333337</c:v>
                </c:pt>
                <c:pt idx="736">
                  <c:v>67.063850000000002</c:v>
                </c:pt>
                <c:pt idx="737">
                  <c:v>67.418750000000003</c:v>
                </c:pt>
                <c:pt idx="738">
                  <c:v>67.532049999999998</c:v>
                </c:pt>
                <c:pt idx="739">
                  <c:v>67.312266666666673</c:v>
                </c:pt>
                <c:pt idx="740">
                  <c:v>66.931916666666666</c:v>
                </c:pt>
                <c:pt idx="741">
                  <c:v>66.302366666666671</c:v>
                </c:pt>
                <c:pt idx="742">
                  <c:v>65.552549999999997</c:v>
                </c:pt>
                <c:pt idx="743">
                  <c:v>64.381050000000002</c:v>
                </c:pt>
                <c:pt idx="744">
                  <c:v>63.65796666666666</c:v>
                </c:pt>
                <c:pt idx="745">
                  <c:v>63.049200000000006</c:v>
                </c:pt>
                <c:pt idx="746">
                  <c:v>62.403316666666662</c:v>
                </c:pt>
                <c:pt idx="747">
                  <c:v>62.210299999999997</c:v>
                </c:pt>
                <c:pt idx="748">
                  <c:v>62.317200000000007</c:v>
                </c:pt>
                <c:pt idx="749">
                  <c:v>62.955649999999999</c:v>
                </c:pt>
                <c:pt idx="750">
                  <c:v>63.441183333333335</c:v>
                </c:pt>
                <c:pt idx="751">
                  <c:v>63.997983333333337</c:v>
                </c:pt>
                <c:pt idx="752">
                  <c:v>64.630499999999998</c:v>
                </c:pt>
                <c:pt idx="753">
                  <c:v>65.325366666666667</c:v>
                </c:pt>
                <c:pt idx="754">
                  <c:v>65.695083333333343</c:v>
                </c:pt>
                <c:pt idx="755">
                  <c:v>65.616400000000013</c:v>
                </c:pt>
                <c:pt idx="756">
                  <c:v>65.512450000000015</c:v>
                </c:pt>
                <c:pt idx="757">
                  <c:v>65.188766666666666</c:v>
                </c:pt>
                <c:pt idx="758">
                  <c:v>64.912600000000012</c:v>
                </c:pt>
                <c:pt idx="759">
                  <c:v>64.326116666666664</c:v>
                </c:pt>
                <c:pt idx="760">
                  <c:v>64.036583333333326</c:v>
                </c:pt>
                <c:pt idx="761">
                  <c:v>64.094483333333343</c:v>
                </c:pt>
                <c:pt idx="762">
                  <c:v>63.889583333333327</c:v>
                </c:pt>
                <c:pt idx="763">
                  <c:v>63.796050000000001</c:v>
                </c:pt>
                <c:pt idx="764">
                  <c:v>63.020999999999994</c:v>
                </c:pt>
                <c:pt idx="765">
                  <c:v>62.455316666666668</c:v>
                </c:pt>
                <c:pt idx="766">
                  <c:v>61.825783333333334</c:v>
                </c:pt>
                <c:pt idx="767">
                  <c:v>60.973533333333336</c:v>
                </c:pt>
                <c:pt idx="768">
                  <c:v>60.289066666666663</c:v>
                </c:pt>
                <c:pt idx="769">
                  <c:v>59.834716666666672</c:v>
                </c:pt>
                <c:pt idx="770">
                  <c:v>59.289799999999993</c:v>
                </c:pt>
                <c:pt idx="771">
                  <c:v>58.875549999999997</c:v>
                </c:pt>
                <c:pt idx="772">
                  <c:v>58.574133333333329</c:v>
                </c:pt>
                <c:pt idx="773">
                  <c:v>58.400416666666672</c:v>
                </c:pt>
                <c:pt idx="774">
                  <c:v>57.978733333333338</c:v>
                </c:pt>
                <c:pt idx="775">
                  <c:v>57.350683333333336</c:v>
                </c:pt>
                <c:pt idx="776">
                  <c:v>57.328416666666662</c:v>
                </c:pt>
                <c:pt idx="777">
                  <c:v>56.998783333333336</c:v>
                </c:pt>
                <c:pt idx="778">
                  <c:v>56.761216666666662</c:v>
                </c:pt>
                <c:pt idx="779">
                  <c:v>56.351416666666658</c:v>
                </c:pt>
                <c:pt idx="780">
                  <c:v>55.917866666666669</c:v>
                </c:pt>
                <c:pt idx="781">
                  <c:v>55.438283333333338</c:v>
                </c:pt>
                <c:pt idx="782">
                  <c:v>55.25416666666667</c:v>
                </c:pt>
                <c:pt idx="783">
                  <c:v>54.951283333333329</c:v>
                </c:pt>
                <c:pt idx="784">
                  <c:v>54.176233333333336</c:v>
                </c:pt>
                <c:pt idx="785">
                  <c:v>53.669933333333326</c:v>
                </c:pt>
                <c:pt idx="786">
                  <c:v>53.286866666666668</c:v>
                </c:pt>
                <c:pt idx="787">
                  <c:v>52.875583333333338</c:v>
                </c:pt>
                <c:pt idx="788">
                  <c:v>52.29206666666667</c:v>
                </c:pt>
                <c:pt idx="789">
                  <c:v>51.949083333333334</c:v>
                </c:pt>
                <c:pt idx="790">
                  <c:v>51.781316666666662</c:v>
                </c:pt>
                <c:pt idx="791">
                  <c:v>51.237883333333336</c:v>
                </c:pt>
                <c:pt idx="792">
                  <c:v>51.092366666666663</c:v>
                </c:pt>
                <c:pt idx="793">
                  <c:v>50.954283333333336</c:v>
                </c:pt>
                <c:pt idx="794">
                  <c:v>50.551916666666671</c:v>
                </c:pt>
                <c:pt idx="795">
                  <c:v>49.533366666666666</c:v>
                </c:pt>
                <c:pt idx="796">
                  <c:v>48.632100000000001</c:v>
                </c:pt>
                <c:pt idx="797">
                  <c:v>48.409366666666671</c:v>
                </c:pt>
                <c:pt idx="798">
                  <c:v>47.928183333333344</c:v>
                </c:pt>
                <c:pt idx="799">
                  <c:v>47.605983333333334</c:v>
                </c:pt>
                <c:pt idx="800">
                  <c:v>47.532333333333327</c:v>
                </c:pt>
                <c:pt idx="801">
                  <c:v>48.09428333333333</c:v>
                </c:pt>
                <c:pt idx="802">
                  <c:v>48.873866666666665</c:v>
                </c:pt>
                <c:pt idx="803">
                  <c:v>49.434566666666662</c:v>
                </c:pt>
                <c:pt idx="804">
                  <c:v>50.044733333333333</c:v>
                </c:pt>
                <c:pt idx="805">
                  <c:v>50.488483333333335</c:v>
                </c:pt>
                <c:pt idx="806">
                  <c:v>50.908250000000002</c:v>
                </c:pt>
                <c:pt idx="807">
                  <c:v>50.999699999999997</c:v>
                </c:pt>
                <c:pt idx="808">
                  <c:v>50.938233333333336</c:v>
                </c:pt>
                <c:pt idx="809">
                  <c:v>50.959216666666663</c:v>
                </c:pt>
                <c:pt idx="810">
                  <c:v>50.95173333333333</c:v>
                </c:pt>
                <c:pt idx="811">
                  <c:v>51.425483333333339</c:v>
                </c:pt>
                <c:pt idx="812">
                  <c:v>51.680350000000004</c:v>
                </c:pt>
                <c:pt idx="813">
                  <c:v>51.863249999999994</c:v>
                </c:pt>
                <c:pt idx="814">
                  <c:v>51.908233333333328</c:v>
                </c:pt>
                <c:pt idx="815">
                  <c:v>51.842266666666667</c:v>
                </c:pt>
                <c:pt idx="816">
                  <c:v>51.587400000000002</c:v>
                </c:pt>
                <c:pt idx="817">
                  <c:v>51.007216666666672</c:v>
                </c:pt>
                <c:pt idx="818">
                  <c:v>50.662399999999998</c:v>
                </c:pt>
                <c:pt idx="819">
                  <c:v>50.627933333333338</c:v>
                </c:pt>
                <c:pt idx="820">
                  <c:v>50.442033333333335</c:v>
                </c:pt>
                <c:pt idx="821">
                  <c:v>50.214149999999997</c:v>
                </c:pt>
                <c:pt idx="822">
                  <c:v>50.244133333333338</c:v>
                </c:pt>
                <c:pt idx="823">
                  <c:v>50.311599999999999</c:v>
                </c:pt>
                <c:pt idx="824">
                  <c:v>50.250133333333331</c:v>
                </c:pt>
                <c:pt idx="825">
                  <c:v>50.361066666666659</c:v>
                </c:pt>
                <c:pt idx="826">
                  <c:v>50.71788333333334</c:v>
                </c:pt>
                <c:pt idx="827">
                  <c:v>50.879799999999996</c:v>
                </c:pt>
                <c:pt idx="828">
                  <c:v>50.675900000000006</c:v>
                </c:pt>
                <c:pt idx="829">
                  <c:v>50.39255</c:v>
                </c:pt>
                <c:pt idx="830">
                  <c:v>49.900816666666664</c:v>
                </c:pt>
                <c:pt idx="831">
                  <c:v>49.167700000000004</c:v>
                </c:pt>
                <c:pt idx="832">
                  <c:v>48.500550000000004</c:v>
                </c:pt>
                <c:pt idx="833">
                  <c:v>47.827416666666664</c:v>
                </c:pt>
                <c:pt idx="834">
                  <c:v>47.469116666666672</c:v>
                </c:pt>
                <c:pt idx="835">
                  <c:v>47.115299999999998</c:v>
                </c:pt>
                <c:pt idx="836">
                  <c:v>47.05983333333333</c:v>
                </c:pt>
                <c:pt idx="837">
                  <c:v>46.551616666666661</c:v>
                </c:pt>
                <c:pt idx="838">
                  <c:v>45.709066666666665</c:v>
                </c:pt>
                <c:pt idx="839">
                  <c:v>45.035916666666672</c:v>
                </c:pt>
                <c:pt idx="840">
                  <c:v>44.175366666666662</c:v>
                </c:pt>
                <c:pt idx="841">
                  <c:v>43.19039999999999</c:v>
                </c:pt>
                <c:pt idx="842">
                  <c:v>42.47078333333333</c:v>
                </c:pt>
                <c:pt idx="843">
                  <c:v>42.245899999999999</c:v>
                </c:pt>
                <c:pt idx="844">
                  <c:v>42.149949999999997</c:v>
                </c:pt>
                <c:pt idx="845">
                  <c:v>42.257899999999999</c:v>
                </c:pt>
                <c:pt idx="846">
                  <c:v>42.185949999999998</c:v>
                </c:pt>
                <c:pt idx="847">
                  <c:v>42.070500000000003</c:v>
                </c:pt>
                <c:pt idx="848">
                  <c:v>42.080983333333336</c:v>
                </c:pt>
                <c:pt idx="849">
                  <c:v>41.913066666666666</c:v>
                </c:pt>
                <c:pt idx="850">
                  <c:v>41.691183333333335</c:v>
                </c:pt>
                <c:pt idx="851">
                  <c:v>41.524766666666672</c:v>
                </c:pt>
                <c:pt idx="852">
                  <c:v>41.959533333333333</c:v>
                </c:pt>
                <c:pt idx="853">
                  <c:v>42.794600000000003</c:v>
                </c:pt>
                <c:pt idx="854">
                  <c:v>43.265350000000005</c:v>
                </c:pt>
                <c:pt idx="855">
                  <c:v>43.769083333333334</c:v>
                </c:pt>
                <c:pt idx="856">
                  <c:v>44.646116666666671</c:v>
                </c:pt>
                <c:pt idx="857">
                  <c:v>45.08988333333334</c:v>
                </c:pt>
                <c:pt idx="858">
                  <c:v>45.254799999999996</c:v>
                </c:pt>
                <c:pt idx="859">
                  <c:v>45.226300000000002</c:v>
                </c:pt>
                <c:pt idx="860">
                  <c:v>45.12885</c:v>
                </c:pt>
                <c:pt idx="861">
                  <c:v>44.992583333333336</c:v>
                </c:pt>
                <c:pt idx="862">
                  <c:v>44.458816666666671</c:v>
                </c:pt>
                <c:pt idx="863">
                  <c:v>43.883749999999999</c:v>
                </c:pt>
                <c:pt idx="864">
                  <c:v>43.270649999999996</c:v>
                </c:pt>
                <c:pt idx="865">
                  <c:v>42.848416666666672</c:v>
                </c:pt>
                <c:pt idx="866">
                  <c:v>42.120000000000005</c:v>
                </c:pt>
                <c:pt idx="867">
                  <c:v>41.706566666666667</c:v>
                </c:pt>
                <c:pt idx="868">
                  <c:v>41.567233333333334</c:v>
                </c:pt>
                <c:pt idx="869">
                  <c:v>41.561183333333332</c:v>
                </c:pt>
                <c:pt idx="870">
                  <c:v>41.761083333333332</c:v>
                </c:pt>
                <c:pt idx="871">
                  <c:v>41.959466666666664</c:v>
                </c:pt>
                <c:pt idx="872">
                  <c:v>42.418316666666662</c:v>
                </c:pt>
                <c:pt idx="873">
                  <c:v>42.472850000000001</c:v>
                </c:pt>
                <c:pt idx="874">
                  <c:v>42.285066666666665</c:v>
                </c:pt>
                <c:pt idx="875">
                  <c:v>42.0473</c:v>
                </c:pt>
                <c:pt idx="876">
                  <c:v>41.652049999999996</c:v>
                </c:pt>
                <c:pt idx="877">
                  <c:v>41.164416666666668</c:v>
                </c:pt>
                <c:pt idx="878">
                  <c:v>40.735849999999999</c:v>
                </c:pt>
                <c:pt idx="879">
                  <c:v>40.701016666666668</c:v>
                </c:pt>
                <c:pt idx="880">
                  <c:v>40.805516666666669</c:v>
                </c:pt>
                <c:pt idx="881">
                  <c:v>40.888816666666663</c:v>
                </c:pt>
                <c:pt idx="882">
                  <c:v>41.056916666666666</c:v>
                </c:pt>
                <c:pt idx="883">
                  <c:v>41.164433333333328</c:v>
                </c:pt>
                <c:pt idx="884">
                  <c:v>41.197749999999999</c:v>
                </c:pt>
                <c:pt idx="885">
                  <c:v>41.1402</c:v>
                </c:pt>
                <c:pt idx="886">
                  <c:v>41.099299999999999</c:v>
                </c:pt>
                <c:pt idx="887">
                  <c:v>41.561183333333325</c:v>
                </c:pt>
                <c:pt idx="888">
                  <c:v>41.974616666666662</c:v>
                </c:pt>
                <c:pt idx="889">
                  <c:v>42.247216666666667</c:v>
                </c:pt>
                <c:pt idx="890">
                  <c:v>42.631866666666667</c:v>
                </c:pt>
                <c:pt idx="891">
                  <c:v>42.939283333333343</c:v>
                </c:pt>
                <c:pt idx="892">
                  <c:v>42.902950000000004</c:v>
                </c:pt>
                <c:pt idx="893">
                  <c:v>42.765149999999998</c:v>
                </c:pt>
                <c:pt idx="894">
                  <c:v>42.855999999999995</c:v>
                </c:pt>
                <c:pt idx="895">
                  <c:v>42.459216666666663</c:v>
                </c:pt>
                <c:pt idx="896">
                  <c:v>42.162399999999998</c:v>
                </c:pt>
                <c:pt idx="897">
                  <c:v>41.685366666666667</c:v>
                </c:pt>
                <c:pt idx="898">
                  <c:v>41.603583333333333</c:v>
                </c:pt>
                <c:pt idx="899">
                  <c:v>41.344616666666667</c:v>
                </c:pt>
                <c:pt idx="900">
                  <c:v>40.905450000000002</c:v>
                </c:pt>
                <c:pt idx="901">
                  <c:v>41.04175</c:v>
                </c:pt>
                <c:pt idx="902">
                  <c:v>41.015999999999998</c:v>
                </c:pt>
                <c:pt idx="903">
                  <c:v>41.29161666666667</c:v>
                </c:pt>
                <c:pt idx="904">
                  <c:v>41.653550000000003</c:v>
                </c:pt>
                <c:pt idx="905">
                  <c:v>41.951883333333335</c:v>
                </c:pt>
                <c:pt idx="906">
                  <c:v>42.142699999999998</c:v>
                </c:pt>
                <c:pt idx="907">
                  <c:v>42.497066666666669</c:v>
                </c:pt>
                <c:pt idx="908">
                  <c:v>42.769666666666666</c:v>
                </c:pt>
                <c:pt idx="909">
                  <c:v>42.84236666666667</c:v>
                </c:pt>
                <c:pt idx="910">
                  <c:v>42.597033333333329</c:v>
                </c:pt>
                <c:pt idx="911">
                  <c:v>41.994300000000003</c:v>
                </c:pt>
                <c:pt idx="912">
                  <c:v>41.461233333333332</c:v>
                </c:pt>
                <c:pt idx="913">
                  <c:v>40.77975</c:v>
                </c:pt>
                <c:pt idx="914">
                  <c:v>40.313316666666665</c:v>
                </c:pt>
                <c:pt idx="915">
                  <c:v>39.484933333333331</c:v>
                </c:pt>
                <c:pt idx="916">
                  <c:v>38.861016666666664</c:v>
                </c:pt>
                <c:pt idx="917">
                  <c:v>38.67626666666667</c:v>
                </c:pt>
                <c:pt idx="918">
                  <c:v>38.379433333333338</c:v>
                </c:pt>
                <c:pt idx="919">
                  <c:v>38.075050000000005</c:v>
                </c:pt>
                <c:pt idx="920">
                  <c:v>37.575300000000006</c:v>
                </c:pt>
                <c:pt idx="921">
                  <c:v>37.4375</c:v>
                </c:pt>
                <c:pt idx="922">
                  <c:v>37.581366666666668</c:v>
                </c:pt>
                <c:pt idx="923">
                  <c:v>37.705550000000002</c:v>
                </c:pt>
                <c:pt idx="924">
                  <c:v>38.072533333333332</c:v>
                </c:pt>
                <c:pt idx="925">
                  <c:v>38.551300000000005</c:v>
                </c:pt>
                <c:pt idx="926">
                  <c:v>38.780650000000001</c:v>
                </c:pt>
                <c:pt idx="927">
                  <c:v>38.981516666666671</c:v>
                </c:pt>
                <c:pt idx="928">
                  <c:v>38.781666666666666</c:v>
                </c:pt>
                <c:pt idx="929">
                  <c:v>38.407766666666667</c:v>
                </c:pt>
                <c:pt idx="930">
                  <c:v>37.971049999999998</c:v>
                </c:pt>
                <c:pt idx="931">
                  <c:v>37.103749999999998</c:v>
                </c:pt>
                <c:pt idx="932">
                  <c:v>36.397333333333336</c:v>
                </c:pt>
                <c:pt idx="933">
                  <c:v>35.683266666666668</c:v>
                </c:pt>
                <c:pt idx="934">
                  <c:v>34.947750000000006</c:v>
                </c:pt>
                <c:pt idx="935">
                  <c:v>34.215300000000006</c:v>
                </c:pt>
                <c:pt idx="936">
                  <c:v>33.381716666666669</c:v>
                </c:pt>
                <c:pt idx="937">
                  <c:v>32.503700000000002</c:v>
                </c:pt>
                <c:pt idx="938">
                  <c:v>31.521483333333336</c:v>
                </c:pt>
                <c:pt idx="939">
                  <c:v>30.522400000000001</c:v>
                </c:pt>
                <c:pt idx="940">
                  <c:v>29.832850000000004</c:v>
                </c:pt>
                <c:pt idx="941">
                  <c:v>29.333316666666665</c:v>
                </c:pt>
                <c:pt idx="942">
                  <c:v>28.847566666666665</c:v>
                </c:pt>
                <c:pt idx="943">
                  <c:v>28.485933333333335</c:v>
                </c:pt>
                <c:pt idx="944">
                  <c:v>28.19786666666667</c:v>
                </c:pt>
                <c:pt idx="945">
                  <c:v>27.957300000000004</c:v>
                </c:pt>
                <c:pt idx="946">
                  <c:v>27.601800000000001</c:v>
                </c:pt>
                <c:pt idx="947">
                  <c:v>27.186533333333333</c:v>
                </c:pt>
                <c:pt idx="948">
                  <c:v>26.768216666666671</c:v>
                </c:pt>
                <c:pt idx="949">
                  <c:v>26.561350000000001</c:v>
                </c:pt>
                <c:pt idx="950">
                  <c:v>26.665533333333332</c:v>
                </c:pt>
                <c:pt idx="951">
                  <c:v>26.867799999999999</c:v>
                </c:pt>
                <c:pt idx="952">
                  <c:v>26.789649999999998</c:v>
                </c:pt>
                <c:pt idx="953">
                  <c:v>26.564399999999996</c:v>
                </c:pt>
                <c:pt idx="954">
                  <c:v>26.337616666666666</c:v>
                </c:pt>
                <c:pt idx="955">
                  <c:v>26.170599999999997</c:v>
                </c:pt>
                <c:pt idx="956">
                  <c:v>26.029633333333333</c:v>
                </c:pt>
                <c:pt idx="957">
                  <c:v>25.807449999999999</c:v>
                </c:pt>
                <c:pt idx="958">
                  <c:v>25.64961666666667</c:v>
                </c:pt>
                <c:pt idx="959">
                  <c:v>25.755349999999996</c:v>
                </c:pt>
                <c:pt idx="960">
                  <c:v>25.841150000000003</c:v>
                </c:pt>
                <c:pt idx="961">
                  <c:v>25.95913333333333</c:v>
                </c:pt>
                <c:pt idx="962">
                  <c:v>25.785983333333334</c:v>
                </c:pt>
                <c:pt idx="963">
                  <c:v>25.618949999999998</c:v>
                </c:pt>
                <c:pt idx="964">
                  <c:v>25.746133333333333</c:v>
                </c:pt>
                <c:pt idx="965">
                  <c:v>25.736949999999997</c:v>
                </c:pt>
                <c:pt idx="966">
                  <c:v>25.782916666666665</c:v>
                </c:pt>
                <c:pt idx="967">
                  <c:v>25.517816666666665</c:v>
                </c:pt>
                <c:pt idx="968">
                  <c:v>25.890166666666669</c:v>
                </c:pt>
                <c:pt idx="969">
                  <c:v>26.843266666666665</c:v>
                </c:pt>
                <c:pt idx="970">
                  <c:v>27.587983333333337</c:v>
                </c:pt>
                <c:pt idx="971">
                  <c:v>28.390916666666669</c:v>
                </c:pt>
                <c:pt idx="972">
                  <c:v>28.945633333333333</c:v>
                </c:pt>
                <c:pt idx="973">
                  <c:v>29.819066666666668</c:v>
                </c:pt>
                <c:pt idx="974">
                  <c:v>30.301749999999998</c:v>
                </c:pt>
                <c:pt idx="975">
                  <c:v>30.150049999999997</c:v>
                </c:pt>
                <c:pt idx="976">
                  <c:v>30.235849999999999</c:v>
                </c:pt>
                <c:pt idx="977">
                  <c:v>30.283350000000002</c:v>
                </c:pt>
                <c:pt idx="978">
                  <c:v>30.615849999999998</c:v>
                </c:pt>
                <c:pt idx="979">
                  <c:v>30.586733333333328</c:v>
                </c:pt>
                <c:pt idx="980">
                  <c:v>30.491733333333332</c:v>
                </c:pt>
                <c:pt idx="981">
                  <c:v>30.563766666666666</c:v>
                </c:pt>
                <c:pt idx="982">
                  <c:v>30.534666666666666</c:v>
                </c:pt>
                <c:pt idx="983">
                  <c:v>30.451916666666666</c:v>
                </c:pt>
                <c:pt idx="984">
                  <c:v>29.711816666666664</c:v>
                </c:pt>
                <c:pt idx="985">
                  <c:v>29.24905</c:v>
                </c:pt>
                <c:pt idx="986">
                  <c:v>28.714266666666663</c:v>
                </c:pt>
                <c:pt idx="987">
                  <c:v>28.07835</c:v>
                </c:pt>
                <c:pt idx="988">
                  <c:v>27.347533333333335</c:v>
                </c:pt>
                <c:pt idx="989">
                  <c:v>26.64876666666667</c:v>
                </c:pt>
                <c:pt idx="990">
                  <c:v>26.560599999999997</c:v>
                </c:pt>
                <c:pt idx="991">
                  <c:v>26.431550000000001</c:v>
                </c:pt>
                <c:pt idx="992">
                  <c:v>26.287299999999998</c:v>
                </c:pt>
                <c:pt idx="993">
                  <c:v>26.008033333333334</c:v>
                </c:pt>
                <c:pt idx="994">
                  <c:v>25.67261666666667</c:v>
                </c:pt>
                <c:pt idx="995">
                  <c:v>25.207716666666666</c:v>
                </c:pt>
                <c:pt idx="996">
                  <c:v>24.745933333333337</c:v>
                </c:pt>
                <c:pt idx="997">
                  <c:v>24.460449999999998</c:v>
                </c:pt>
                <c:pt idx="998">
                  <c:v>24.232666666666663</c:v>
                </c:pt>
                <c:pt idx="999">
                  <c:v>24.355916666666662</c:v>
                </c:pt>
                <c:pt idx="1000">
                  <c:v>24.326283333333336</c:v>
                </c:pt>
                <c:pt idx="1001">
                  <c:v>24.680416666666662</c:v>
                </c:pt>
                <c:pt idx="1002">
                  <c:v>25.015833333333333</c:v>
                </c:pt>
                <c:pt idx="1003">
                  <c:v>25.254516666666664</c:v>
                </c:pt>
                <c:pt idx="1004">
                  <c:v>25.792750000000002</c:v>
                </c:pt>
                <c:pt idx="1005">
                  <c:v>26.150016666666669</c:v>
                </c:pt>
                <c:pt idx="1006">
                  <c:v>26.724116666666664</c:v>
                </c:pt>
                <c:pt idx="1007">
                  <c:v>27.056416666666667</c:v>
                </c:pt>
                <c:pt idx="1008">
                  <c:v>27.424600000000002</c:v>
                </c:pt>
                <c:pt idx="1009">
                  <c:v>27.805266666666668</c:v>
                </c:pt>
                <c:pt idx="1010">
                  <c:v>27.997150000000001</c:v>
                </c:pt>
                <c:pt idx="1011">
                  <c:v>28.259233333333338</c:v>
                </c:pt>
                <c:pt idx="1012">
                  <c:v>28.426166666666671</c:v>
                </c:pt>
                <c:pt idx="1013">
                  <c:v>28.502616666666668</c:v>
                </c:pt>
                <c:pt idx="1014">
                  <c:v>28.2608</c:v>
                </c:pt>
                <c:pt idx="1015">
                  <c:v>28.129750000000001</c:v>
                </c:pt>
                <c:pt idx="1016">
                  <c:v>28.089200000000002</c:v>
                </c:pt>
                <c:pt idx="1017">
                  <c:v>27.953483333333335</c:v>
                </c:pt>
                <c:pt idx="1018">
                  <c:v>27.841149999999999</c:v>
                </c:pt>
                <c:pt idx="1019">
                  <c:v>27.816183333333331</c:v>
                </c:pt>
                <c:pt idx="1020">
                  <c:v>28.132883333333329</c:v>
                </c:pt>
                <c:pt idx="1021">
                  <c:v>28.254566666666665</c:v>
                </c:pt>
                <c:pt idx="1022">
                  <c:v>28.324766666666665</c:v>
                </c:pt>
                <c:pt idx="1023">
                  <c:v>28.540049999999997</c:v>
                </c:pt>
                <c:pt idx="1024">
                  <c:v>28.735066666666665</c:v>
                </c:pt>
                <c:pt idx="1025">
                  <c:v>28.84738333333333</c:v>
                </c:pt>
                <c:pt idx="1026">
                  <c:v>28.568133333333336</c:v>
                </c:pt>
                <c:pt idx="1027">
                  <c:v>28.318516666666667</c:v>
                </c:pt>
                <c:pt idx="1028">
                  <c:v>27.928500000000003</c:v>
                </c:pt>
                <c:pt idx="1029">
                  <c:v>27.053299999999997</c:v>
                </c:pt>
                <c:pt idx="1030">
                  <c:v>26.293533333333333</c:v>
                </c:pt>
                <c:pt idx="1031">
                  <c:v>25.745950000000004</c:v>
                </c:pt>
                <c:pt idx="1032">
                  <c:v>25.583700000000004</c:v>
                </c:pt>
                <c:pt idx="1033">
                  <c:v>25.477616666666666</c:v>
                </c:pt>
                <c:pt idx="1034">
                  <c:v>25.263883333333336</c:v>
                </c:pt>
                <c:pt idx="1035">
                  <c:v>25.413650000000001</c:v>
                </c:pt>
                <c:pt idx="1036">
                  <c:v>25.298216666666665</c:v>
                </c:pt>
                <c:pt idx="1037">
                  <c:v>24.9862</c:v>
                </c:pt>
                <c:pt idx="1038">
                  <c:v>24.515050000000002</c:v>
                </c:pt>
                <c:pt idx="1039">
                  <c:v>23.944066666666668</c:v>
                </c:pt>
                <c:pt idx="1040">
                  <c:v>23.515050000000002</c:v>
                </c:pt>
                <c:pt idx="1041">
                  <c:v>23.176516666666668</c:v>
                </c:pt>
                <c:pt idx="1042">
                  <c:v>23.107866666666666</c:v>
                </c:pt>
                <c:pt idx="1043">
                  <c:v>23.291966666666667</c:v>
                </c:pt>
                <c:pt idx="1044">
                  <c:v>23.55095</c:v>
                </c:pt>
                <c:pt idx="1045">
                  <c:v>23.655483333333333</c:v>
                </c:pt>
                <c:pt idx="1046">
                  <c:v>23.646116666666668</c:v>
                </c:pt>
                <c:pt idx="1047">
                  <c:v>23.5213</c:v>
                </c:pt>
                <c:pt idx="1048">
                  <c:v>23.2422</c:v>
                </c:pt>
                <c:pt idx="1049">
                  <c:v>22.581566666666671</c:v>
                </c:pt>
                <c:pt idx="1050">
                  <c:v>21.777116666666672</c:v>
                </c:pt>
                <c:pt idx="1051">
                  <c:v>21.176833333333331</c:v>
                </c:pt>
                <c:pt idx="1052">
                  <c:v>20.760233333333336</c:v>
                </c:pt>
                <c:pt idx="1053">
                  <c:v>20.392150000000001</c:v>
                </c:pt>
                <c:pt idx="1054">
                  <c:v>20.140966666666667</c:v>
                </c:pt>
                <c:pt idx="1055">
                  <c:v>20.087266666666665</c:v>
                </c:pt>
                <c:pt idx="1056">
                  <c:v>20.207333333333334</c:v>
                </c:pt>
                <c:pt idx="1057">
                  <c:v>20.191550000000003</c:v>
                </c:pt>
                <c:pt idx="1058">
                  <c:v>20.052533333333333</c:v>
                </c:pt>
                <c:pt idx="1059">
                  <c:v>19.87875</c:v>
                </c:pt>
                <c:pt idx="1060">
                  <c:v>19.787116666666666</c:v>
                </c:pt>
                <c:pt idx="1061">
                  <c:v>19.750766666666667</c:v>
                </c:pt>
                <c:pt idx="1062">
                  <c:v>19.774466666666669</c:v>
                </c:pt>
                <c:pt idx="1063">
                  <c:v>20.024066666666666</c:v>
                </c:pt>
                <c:pt idx="1064">
                  <c:v>20.414283333333334</c:v>
                </c:pt>
                <c:pt idx="1065">
                  <c:v>20.771316666666667</c:v>
                </c:pt>
                <c:pt idx="1066">
                  <c:v>21.003550000000001</c:v>
                </c:pt>
                <c:pt idx="1067">
                  <c:v>21.087283333333332</c:v>
                </c:pt>
                <c:pt idx="1068">
                  <c:v>21.024100000000001</c:v>
                </c:pt>
                <c:pt idx="1069">
                  <c:v>20.957750000000001</c:v>
                </c:pt>
                <c:pt idx="1070">
                  <c:v>20.840833333333332</c:v>
                </c:pt>
                <c:pt idx="1071">
                  <c:v>20.686016666666671</c:v>
                </c:pt>
                <c:pt idx="1072">
                  <c:v>20.60861666666667</c:v>
                </c:pt>
                <c:pt idx="1073">
                  <c:v>20.725533333333335</c:v>
                </c:pt>
                <c:pt idx="1074">
                  <c:v>20.897716666666664</c:v>
                </c:pt>
                <c:pt idx="1075">
                  <c:v>21.052533333333333</c:v>
                </c:pt>
                <c:pt idx="1076">
                  <c:v>21.1647</c:v>
                </c:pt>
                <c:pt idx="1077">
                  <c:v>21.335316666666667</c:v>
                </c:pt>
                <c:pt idx="1078">
                  <c:v>21.502766666666663</c:v>
                </c:pt>
                <c:pt idx="1079">
                  <c:v>21.572266666666668</c:v>
                </c:pt>
                <c:pt idx="1080">
                  <c:v>21.551733333333335</c:v>
                </c:pt>
                <c:pt idx="1081">
                  <c:v>21.469583333333333</c:v>
                </c:pt>
                <c:pt idx="1082">
                  <c:v>21.510666666666669</c:v>
                </c:pt>
                <c:pt idx="1083">
                  <c:v>21.646533333333334</c:v>
                </c:pt>
                <c:pt idx="1084">
                  <c:v>21.627583333333334</c:v>
                </c:pt>
                <c:pt idx="1085">
                  <c:v>21.449066666666667</c:v>
                </c:pt>
                <c:pt idx="1086">
                  <c:v>21.392200000000003</c:v>
                </c:pt>
                <c:pt idx="1087">
                  <c:v>21.189983333333334</c:v>
                </c:pt>
                <c:pt idx="1088">
                  <c:v>21.028833333333335</c:v>
                </c:pt>
                <c:pt idx="1089">
                  <c:v>20.823449999999998</c:v>
                </c:pt>
                <c:pt idx="1090">
                  <c:v>20.704966666666667</c:v>
                </c:pt>
                <c:pt idx="1091">
                  <c:v>20.641783333333333</c:v>
                </c:pt>
                <c:pt idx="1092">
                  <c:v>20.56911666666667</c:v>
                </c:pt>
                <c:pt idx="1093">
                  <c:v>20.618099999999998</c:v>
                </c:pt>
                <c:pt idx="1094">
                  <c:v>20.545433333333332</c:v>
                </c:pt>
                <c:pt idx="1095">
                  <c:v>20.291083333333333</c:v>
                </c:pt>
                <c:pt idx="1096">
                  <c:v>20.080966666666665</c:v>
                </c:pt>
                <c:pt idx="1097">
                  <c:v>19.983016666666668</c:v>
                </c:pt>
                <c:pt idx="1098">
                  <c:v>19.6007</c:v>
                </c:pt>
                <c:pt idx="1099">
                  <c:v>19.327383333333334</c:v>
                </c:pt>
                <c:pt idx="1100">
                  <c:v>18.902416666666667</c:v>
                </c:pt>
                <c:pt idx="1101">
                  <c:v>18.546966666666666</c:v>
                </c:pt>
                <c:pt idx="1102">
                  <c:v>18.036683333333333</c:v>
                </c:pt>
                <c:pt idx="1103">
                  <c:v>17.606966666666668</c:v>
                </c:pt>
                <c:pt idx="1104">
                  <c:v>17.371566666666666</c:v>
                </c:pt>
                <c:pt idx="1105">
                  <c:v>17.001900000000003</c:v>
                </c:pt>
                <c:pt idx="1106">
                  <c:v>16.693833333333334</c:v>
                </c:pt>
                <c:pt idx="1107">
                  <c:v>16.657499999999999</c:v>
                </c:pt>
                <c:pt idx="1108">
                  <c:v>16.731750000000002</c:v>
                </c:pt>
                <c:pt idx="1109">
                  <c:v>16.896049999999999</c:v>
                </c:pt>
                <c:pt idx="1110">
                  <c:v>17.2136</c:v>
                </c:pt>
                <c:pt idx="1111">
                  <c:v>17.591166666666666</c:v>
                </c:pt>
                <c:pt idx="1112">
                  <c:v>17.968249999999998</c:v>
                </c:pt>
                <c:pt idx="1113">
                  <c:v>18.174766666666667</c:v>
                </c:pt>
                <c:pt idx="1114">
                  <c:v>18.40165</c:v>
                </c:pt>
                <c:pt idx="1115">
                  <c:v>18.477383333333332</c:v>
                </c:pt>
                <c:pt idx="1116">
                  <c:v>18.486949999999997</c:v>
                </c:pt>
                <c:pt idx="1117">
                  <c:v>18.519049999999996</c:v>
                </c:pt>
                <c:pt idx="1118">
                  <c:v>18.618516666666665</c:v>
                </c:pt>
                <c:pt idx="1119">
                  <c:v>18.618516666666668</c:v>
                </c:pt>
                <c:pt idx="1120">
                  <c:v>18.599266666666669</c:v>
                </c:pt>
                <c:pt idx="1121">
                  <c:v>18.432416666666665</c:v>
                </c:pt>
                <c:pt idx="1122">
                  <c:v>18.286433333333335</c:v>
                </c:pt>
                <c:pt idx="1123">
                  <c:v>18.225466666666666</c:v>
                </c:pt>
                <c:pt idx="1124">
                  <c:v>18.074666666666662</c:v>
                </c:pt>
                <c:pt idx="1125">
                  <c:v>18.085883333333332</c:v>
                </c:pt>
                <c:pt idx="1126">
                  <c:v>18.109950000000001</c:v>
                </c:pt>
                <c:pt idx="1127">
                  <c:v>18.255949999999999</c:v>
                </c:pt>
                <c:pt idx="1128">
                  <c:v>18.340966666666667</c:v>
                </c:pt>
                <c:pt idx="1129">
                  <c:v>18.252716666666664</c:v>
                </c:pt>
                <c:pt idx="1130">
                  <c:v>18.231849999999998</c:v>
                </c:pt>
                <c:pt idx="1131">
                  <c:v>18.137199999999996</c:v>
                </c:pt>
                <c:pt idx="1132">
                  <c:v>18.166066666666666</c:v>
                </c:pt>
                <c:pt idx="1133">
                  <c:v>18.228633333333335</c:v>
                </c:pt>
                <c:pt idx="1134">
                  <c:v>18.334533333333336</c:v>
                </c:pt>
                <c:pt idx="1135">
                  <c:v>18.432400000000001</c:v>
                </c:pt>
                <c:pt idx="1136">
                  <c:v>18.5046</c:v>
                </c:pt>
                <c:pt idx="1137">
                  <c:v>18.647383333333334</c:v>
                </c:pt>
                <c:pt idx="1138">
                  <c:v>18.8383</c:v>
                </c:pt>
                <c:pt idx="1139">
                  <c:v>18.913699999999999</c:v>
                </c:pt>
                <c:pt idx="1140">
                  <c:v>18.875183333333336</c:v>
                </c:pt>
                <c:pt idx="1141">
                  <c:v>18.928133333333331</c:v>
                </c:pt>
                <c:pt idx="1142">
                  <c:v>18.892833333333336</c:v>
                </c:pt>
                <c:pt idx="1143">
                  <c:v>18.920116666666669</c:v>
                </c:pt>
                <c:pt idx="1144">
                  <c:v>18.735616666666669</c:v>
                </c:pt>
                <c:pt idx="1145">
                  <c:v>18.685883333333333</c:v>
                </c:pt>
                <c:pt idx="1146">
                  <c:v>18.753266666666665</c:v>
                </c:pt>
                <c:pt idx="1147">
                  <c:v>18.732399999999998</c:v>
                </c:pt>
                <c:pt idx="1148">
                  <c:v>18.758066666666668</c:v>
                </c:pt>
                <c:pt idx="1149">
                  <c:v>18.656983333333333</c:v>
                </c:pt>
                <c:pt idx="1150">
                  <c:v>18.671433333333336</c:v>
                </c:pt>
                <c:pt idx="1151">
                  <c:v>18.570366666666668</c:v>
                </c:pt>
                <c:pt idx="1152">
                  <c:v>18.533466666666666</c:v>
                </c:pt>
                <c:pt idx="1153">
                  <c:v>18.51261666666667</c:v>
                </c:pt>
                <c:pt idx="1154">
                  <c:v>18.661833333333334</c:v>
                </c:pt>
                <c:pt idx="1155">
                  <c:v>18.913716666666669</c:v>
                </c:pt>
                <c:pt idx="1156">
                  <c:v>19.075750000000003</c:v>
                </c:pt>
                <c:pt idx="1157">
                  <c:v>19.22175</c:v>
                </c:pt>
                <c:pt idx="1158">
                  <c:v>19.358133333333335</c:v>
                </c:pt>
                <c:pt idx="1159">
                  <c:v>19.524983333333335</c:v>
                </c:pt>
                <c:pt idx="1160">
                  <c:v>19.529799999999998</c:v>
                </c:pt>
                <c:pt idx="1161">
                  <c:v>19.489699999999999</c:v>
                </c:pt>
                <c:pt idx="1162">
                  <c:v>19.257066666666663</c:v>
                </c:pt>
                <c:pt idx="1163">
                  <c:v>19.213733333333334</c:v>
                </c:pt>
                <c:pt idx="1164">
                  <c:v>19.016383333333337</c:v>
                </c:pt>
                <c:pt idx="1165">
                  <c:v>18.786966666666668</c:v>
                </c:pt>
                <c:pt idx="1166">
                  <c:v>18.663416666666667</c:v>
                </c:pt>
                <c:pt idx="1167">
                  <c:v>18.517416666666666</c:v>
                </c:pt>
                <c:pt idx="1168">
                  <c:v>18.584799999999998</c:v>
                </c:pt>
                <c:pt idx="1169">
                  <c:v>18.594433333333331</c:v>
                </c:pt>
                <c:pt idx="1170">
                  <c:v>18.796583333333331</c:v>
                </c:pt>
                <c:pt idx="1171">
                  <c:v>18.894450000000003</c:v>
                </c:pt>
                <c:pt idx="1172">
                  <c:v>18.950616666666669</c:v>
                </c:pt>
                <c:pt idx="1173">
                  <c:v>18.908899999999999</c:v>
                </c:pt>
                <c:pt idx="1174">
                  <c:v>18.86375</c:v>
                </c:pt>
                <c:pt idx="1175">
                  <c:v>18.573466666666665</c:v>
                </c:pt>
                <c:pt idx="1176">
                  <c:v>18.239333333333335</c:v>
                </c:pt>
                <c:pt idx="1177">
                  <c:v>18.002116666666669</c:v>
                </c:pt>
                <c:pt idx="1178">
                  <c:v>17.810816666666668</c:v>
                </c:pt>
                <c:pt idx="1179">
                  <c:v>17.691850000000002</c:v>
                </c:pt>
                <c:pt idx="1180">
                  <c:v>17.45226666666667</c:v>
                </c:pt>
                <c:pt idx="1181">
                  <c:v>17.470200000000002</c:v>
                </c:pt>
                <c:pt idx="1182">
                  <c:v>17.434350000000002</c:v>
                </c:pt>
                <c:pt idx="1183">
                  <c:v>17.422933333333336</c:v>
                </c:pt>
                <c:pt idx="1184">
                  <c:v>17.318616666666667</c:v>
                </c:pt>
                <c:pt idx="1185">
                  <c:v>17.165400000000002</c:v>
                </c:pt>
                <c:pt idx="1186">
                  <c:v>17.124649999999999</c:v>
                </c:pt>
                <c:pt idx="1187">
                  <c:v>16.982849999999999</c:v>
                </c:pt>
                <c:pt idx="1188">
                  <c:v>16.774216666666664</c:v>
                </c:pt>
                <c:pt idx="1189">
                  <c:v>16.777483333333333</c:v>
                </c:pt>
                <c:pt idx="1190">
                  <c:v>16.634049999999998</c:v>
                </c:pt>
                <c:pt idx="1191">
                  <c:v>16.500399999999999</c:v>
                </c:pt>
                <c:pt idx="1192">
                  <c:v>16.420533333333335</c:v>
                </c:pt>
                <c:pt idx="1193">
                  <c:v>16.365116666666665</c:v>
                </c:pt>
                <c:pt idx="1194">
                  <c:v>16.309716666666667</c:v>
                </c:pt>
                <c:pt idx="1195">
                  <c:v>15.980483333333334</c:v>
                </c:pt>
                <c:pt idx="1196">
                  <c:v>15.884333333333336</c:v>
                </c:pt>
                <c:pt idx="1197">
                  <c:v>15.845233333333331</c:v>
                </c:pt>
                <c:pt idx="1198">
                  <c:v>15.635</c:v>
                </c:pt>
                <c:pt idx="1199">
                  <c:v>15.452449999999999</c:v>
                </c:pt>
                <c:pt idx="1200">
                  <c:v>15.442666666666668</c:v>
                </c:pt>
                <c:pt idx="1201">
                  <c:v>15.899016666666668</c:v>
                </c:pt>
                <c:pt idx="1202">
                  <c:v>16.33581666666667</c:v>
                </c:pt>
                <c:pt idx="1203">
                  <c:v>16.726966666666666</c:v>
                </c:pt>
                <c:pt idx="1204">
                  <c:v>17.170266666666667</c:v>
                </c:pt>
                <c:pt idx="1205">
                  <c:v>17.501133333333332</c:v>
                </c:pt>
                <c:pt idx="1206">
                  <c:v>17.783100000000001</c:v>
                </c:pt>
                <c:pt idx="1207">
                  <c:v>17.701616666666666</c:v>
                </c:pt>
                <c:pt idx="1208">
                  <c:v>17.563066666666668</c:v>
                </c:pt>
                <c:pt idx="1209">
                  <c:v>17.292516666666668</c:v>
                </c:pt>
                <c:pt idx="1210">
                  <c:v>17.145833333333332</c:v>
                </c:pt>
                <c:pt idx="1211">
                  <c:v>16.697633333333332</c:v>
                </c:pt>
                <c:pt idx="1212">
                  <c:v>15.912049999999999</c:v>
                </c:pt>
                <c:pt idx="1213">
                  <c:v>15.400283333333334</c:v>
                </c:pt>
                <c:pt idx="1214">
                  <c:v>15.020533333333331</c:v>
                </c:pt>
                <c:pt idx="1215">
                  <c:v>14.865699999999999</c:v>
                </c:pt>
                <c:pt idx="1216">
                  <c:v>14.681533333333334</c:v>
                </c:pt>
                <c:pt idx="1217">
                  <c:v>14.823316666666669</c:v>
                </c:pt>
                <c:pt idx="1218">
                  <c:v>15.157433333333335</c:v>
                </c:pt>
                <c:pt idx="1219">
                  <c:v>15.1721</c:v>
                </c:pt>
                <c:pt idx="1220">
                  <c:v>14.952083333333334</c:v>
                </c:pt>
                <c:pt idx="1221">
                  <c:v>14.89015</c:v>
                </c:pt>
                <c:pt idx="1222">
                  <c:v>15.180266666666668</c:v>
                </c:pt>
                <c:pt idx="1223">
                  <c:v>15.439416666666668</c:v>
                </c:pt>
                <c:pt idx="1224">
                  <c:v>15.775150000000002</c:v>
                </c:pt>
                <c:pt idx="1225">
                  <c:v>16.136966666666666</c:v>
                </c:pt>
                <c:pt idx="1226">
                  <c:v>16.524866666666664</c:v>
                </c:pt>
                <c:pt idx="1227">
                  <c:v>16.705783333333333</c:v>
                </c:pt>
                <c:pt idx="1228">
                  <c:v>16.513449999999995</c:v>
                </c:pt>
                <c:pt idx="1229">
                  <c:v>16.414033333333332</c:v>
                </c:pt>
                <c:pt idx="1230">
                  <c:v>16.36515</c:v>
                </c:pt>
                <c:pt idx="1231">
                  <c:v>16.366783333333334</c:v>
                </c:pt>
                <c:pt idx="1232">
                  <c:v>16.399383333333333</c:v>
                </c:pt>
                <c:pt idx="1233">
                  <c:v>16.629183333333334</c:v>
                </c:pt>
                <c:pt idx="1234">
                  <c:v>16.987750000000002</c:v>
                </c:pt>
                <c:pt idx="1235">
                  <c:v>17.230583333333332</c:v>
                </c:pt>
                <c:pt idx="1236">
                  <c:v>17.442450000000004</c:v>
                </c:pt>
                <c:pt idx="1237">
                  <c:v>17.616849999999999</c:v>
                </c:pt>
                <c:pt idx="1238">
                  <c:v>17.861333333333334</c:v>
                </c:pt>
                <c:pt idx="1239">
                  <c:v>17.898916666666668</c:v>
                </c:pt>
                <c:pt idx="1240">
                  <c:v>17.745433333333335</c:v>
                </c:pt>
                <c:pt idx="1241">
                  <c:v>17.881283333333332</c:v>
                </c:pt>
                <c:pt idx="1242">
                  <c:v>18.253116666666667</c:v>
                </c:pt>
                <c:pt idx="1243">
                  <c:v>18.547933333333333</c:v>
                </c:pt>
                <c:pt idx="1244">
                  <c:v>18.583983333333332</c:v>
                </c:pt>
                <c:pt idx="1245">
                  <c:v>18.667516666666668</c:v>
                </c:pt>
                <c:pt idx="1246">
                  <c:v>18.696999999999999</c:v>
                </c:pt>
                <c:pt idx="1247">
                  <c:v>18.762516666666667</c:v>
                </c:pt>
                <c:pt idx="1248">
                  <c:v>18.467683333333337</c:v>
                </c:pt>
                <c:pt idx="1249">
                  <c:v>18.272766666666666</c:v>
                </c:pt>
                <c:pt idx="1250">
                  <c:v>18.351383333333331</c:v>
                </c:pt>
                <c:pt idx="1251">
                  <c:v>18.403800000000004</c:v>
                </c:pt>
                <c:pt idx="1252">
                  <c:v>18.544666666666668</c:v>
                </c:pt>
                <c:pt idx="1253">
                  <c:v>18.452950000000001</c:v>
                </c:pt>
                <c:pt idx="1254">
                  <c:v>18.276050000000001</c:v>
                </c:pt>
                <c:pt idx="1255">
                  <c:v>17.984499999999997</c:v>
                </c:pt>
                <c:pt idx="1256">
                  <c:v>17.66673333333333</c:v>
                </c:pt>
                <c:pt idx="1257">
                  <c:v>17.383366666666667</c:v>
                </c:pt>
                <c:pt idx="1258">
                  <c:v>17.114733333333334</c:v>
                </c:pt>
                <c:pt idx="1259">
                  <c:v>16.893600000000003</c:v>
                </c:pt>
                <c:pt idx="1260">
                  <c:v>16.803516666666667</c:v>
                </c:pt>
                <c:pt idx="1261">
                  <c:v>16.683949999999996</c:v>
                </c:pt>
                <c:pt idx="1262">
                  <c:v>16.443183333333334</c:v>
                </c:pt>
                <c:pt idx="1263">
                  <c:v>16.102499999999999</c:v>
                </c:pt>
                <c:pt idx="1264">
                  <c:v>15.801133333333333</c:v>
                </c:pt>
                <c:pt idx="1265">
                  <c:v>15.540699999999999</c:v>
                </c:pt>
                <c:pt idx="1266">
                  <c:v>15.463716666666665</c:v>
                </c:pt>
                <c:pt idx="1267">
                  <c:v>15.54725</c:v>
                </c:pt>
                <c:pt idx="1268">
                  <c:v>15.773283333333334</c:v>
                </c:pt>
                <c:pt idx="1269">
                  <c:v>16.068099999999998</c:v>
                </c:pt>
                <c:pt idx="1270">
                  <c:v>16.400600000000001</c:v>
                </c:pt>
                <c:pt idx="1271">
                  <c:v>16.698716666666666</c:v>
                </c:pt>
                <c:pt idx="1272">
                  <c:v>16.818283333333333</c:v>
                </c:pt>
                <c:pt idx="1273">
                  <c:v>16.775700000000001</c:v>
                </c:pt>
                <c:pt idx="1274">
                  <c:v>16.778966666666669</c:v>
                </c:pt>
                <c:pt idx="1275">
                  <c:v>16.716733333333334</c:v>
                </c:pt>
                <c:pt idx="1276">
                  <c:v>16.582416666666667</c:v>
                </c:pt>
                <c:pt idx="1277">
                  <c:v>16.487416666666665</c:v>
                </c:pt>
                <c:pt idx="1278">
                  <c:v>16.174566666666667</c:v>
                </c:pt>
                <c:pt idx="1279">
                  <c:v>15.992766666666663</c:v>
                </c:pt>
                <c:pt idx="1280">
                  <c:v>15.742166666666664</c:v>
                </c:pt>
                <c:pt idx="1281">
                  <c:v>15.868283333333332</c:v>
                </c:pt>
                <c:pt idx="1282">
                  <c:v>15.853549999999998</c:v>
                </c:pt>
                <c:pt idx="1283">
                  <c:v>15.894499999999999</c:v>
                </c:pt>
                <c:pt idx="1284">
                  <c:v>16.179500000000001</c:v>
                </c:pt>
                <c:pt idx="1285">
                  <c:v>16.392416666666666</c:v>
                </c:pt>
                <c:pt idx="1286">
                  <c:v>16.539833333333331</c:v>
                </c:pt>
                <c:pt idx="1287">
                  <c:v>16.299066666666665</c:v>
                </c:pt>
                <c:pt idx="1288">
                  <c:v>16.210616666666667</c:v>
                </c:pt>
                <c:pt idx="1289">
                  <c:v>16.010783333333332</c:v>
                </c:pt>
                <c:pt idx="1290">
                  <c:v>15.756916666666667</c:v>
                </c:pt>
                <c:pt idx="1291">
                  <c:v>15.661916666666668</c:v>
                </c:pt>
                <c:pt idx="1292">
                  <c:v>15.656999999999998</c:v>
                </c:pt>
                <c:pt idx="1293">
                  <c:v>15.717599999999999</c:v>
                </c:pt>
                <c:pt idx="1294">
                  <c:v>15.773283333333334</c:v>
                </c:pt>
                <c:pt idx="1295">
                  <c:v>15.732333333333335</c:v>
                </c:pt>
                <c:pt idx="1296">
                  <c:v>15.784733333333335</c:v>
                </c:pt>
                <c:pt idx="1297">
                  <c:v>15.743783333333335</c:v>
                </c:pt>
                <c:pt idx="1298">
                  <c:v>15.730683333333333</c:v>
                </c:pt>
                <c:pt idx="1299">
                  <c:v>15.706200000000001</c:v>
                </c:pt>
                <c:pt idx="1300">
                  <c:v>15.681633333333336</c:v>
                </c:pt>
                <c:pt idx="1301">
                  <c:v>15.671416666666667</c:v>
                </c:pt>
                <c:pt idx="1302">
                  <c:v>15.633283333333333</c:v>
                </c:pt>
                <c:pt idx="1303">
                  <c:v>15.446916666666667</c:v>
                </c:pt>
                <c:pt idx="1304">
                  <c:v>15.245966666666666</c:v>
                </c:pt>
                <c:pt idx="1305">
                  <c:v>14.964316666666669</c:v>
                </c:pt>
                <c:pt idx="1306">
                  <c:v>14.717250000000002</c:v>
                </c:pt>
                <c:pt idx="1307">
                  <c:v>14.52618333333333</c:v>
                </c:pt>
                <c:pt idx="1308">
                  <c:v>14.368066666666664</c:v>
                </c:pt>
                <c:pt idx="1309">
                  <c:v>14.284066666666666</c:v>
                </c:pt>
                <c:pt idx="1310">
                  <c:v>14.232999999999999</c:v>
                </c:pt>
                <c:pt idx="1311">
                  <c:v>14.211583333333335</c:v>
                </c:pt>
                <c:pt idx="1312">
                  <c:v>14.308766666666665</c:v>
                </c:pt>
                <c:pt idx="1313">
                  <c:v>14.460299999999998</c:v>
                </c:pt>
                <c:pt idx="1314">
                  <c:v>14.585483333333334</c:v>
                </c:pt>
                <c:pt idx="1315">
                  <c:v>14.616766666666665</c:v>
                </c:pt>
                <c:pt idx="1316">
                  <c:v>14.524533333333336</c:v>
                </c:pt>
                <c:pt idx="1317">
                  <c:v>14.453700000000003</c:v>
                </c:pt>
                <c:pt idx="1318">
                  <c:v>14.234616666666666</c:v>
                </c:pt>
                <c:pt idx="1319">
                  <c:v>13.934833333333332</c:v>
                </c:pt>
                <c:pt idx="1320">
                  <c:v>13.712466666666666</c:v>
                </c:pt>
                <c:pt idx="1321">
                  <c:v>13.584000000000001</c:v>
                </c:pt>
                <c:pt idx="1322">
                  <c:v>13.455516666666668</c:v>
                </c:pt>
                <c:pt idx="1323">
                  <c:v>13.172216666666666</c:v>
                </c:pt>
                <c:pt idx="1324">
                  <c:v>12.907033333333333</c:v>
                </c:pt>
                <c:pt idx="1325">
                  <c:v>12.750566666666666</c:v>
                </c:pt>
                <c:pt idx="1326">
                  <c:v>12.470550000000001</c:v>
                </c:pt>
                <c:pt idx="1327">
                  <c:v>12.333833333333336</c:v>
                </c:pt>
                <c:pt idx="1328">
                  <c:v>12.284416666666667</c:v>
                </c:pt>
                <c:pt idx="1329">
                  <c:v>12.396416666666667</c:v>
                </c:pt>
                <c:pt idx="1330">
                  <c:v>12.528183333333333</c:v>
                </c:pt>
                <c:pt idx="1331">
                  <c:v>12.597349999999999</c:v>
                </c:pt>
                <c:pt idx="1332">
                  <c:v>12.658299999999999</c:v>
                </c:pt>
                <c:pt idx="1333">
                  <c:v>12.653366666666669</c:v>
                </c:pt>
                <c:pt idx="1334">
                  <c:v>12.66325</c:v>
                </c:pt>
                <c:pt idx="1335">
                  <c:v>12.6089</c:v>
                </c:pt>
                <c:pt idx="1336">
                  <c:v>12.482066666666668</c:v>
                </c:pt>
                <c:pt idx="1337">
                  <c:v>12.411250000000001</c:v>
                </c:pt>
                <c:pt idx="1338">
                  <c:v>12.409600000000003</c:v>
                </c:pt>
                <c:pt idx="1339">
                  <c:v>12.430999999999999</c:v>
                </c:pt>
                <c:pt idx="1340">
                  <c:v>12.394766666666664</c:v>
                </c:pt>
                <c:pt idx="1341">
                  <c:v>12.416166666666667</c:v>
                </c:pt>
                <c:pt idx="1342">
                  <c:v>12.506766666666666</c:v>
                </c:pt>
                <c:pt idx="1343">
                  <c:v>12.485350000000002</c:v>
                </c:pt>
                <c:pt idx="1344">
                  <c:v>12.519933333333332</c:v>
                </c:pt>
                <c:pt idx="1345">
                  <c:v>12.534766666666668</c:v>
                </c:pt>
                <c:pt idx="1346">
                  <c:v>12.554533333333334</c:v>
                </c:pt>
                <c:pt idx="1347">
                  <c:v>12.628666666666668</c:v>
                </c:pt>
                <c:pt idx="1348">
                  <c:v>12.633600000000001</c:v>
                </c:pt>
                <c:pt idx="1349">
                  <c:v>12.615483333333335</c:v>
                </c:pt>
                <c:pt idx="1350">
                  <c:v>12.556200000000002</c:v>
                </c:pt>
                <c:pt idx="1351">
                  <c:v>12.4689</c:v>
                </c:pt>
                <c:pt idx="1352">
                  <c:v>12.333833333333333</c:v>
                </c:pt>
                <c:pt idx="1353">
                  <c:v>12.218533333333333</c:v>
                </c:pt>
                <c:pt idx="1354">
                  <c:v>12.150999999999998</c:v>
                </c:pt>
                <c:pt idx="1355">
                  <c:v>12.104883333333333</c:v>
                </c:pt>
                <c:pt idx="1356">
                  <c:v>12.083466666666666</c:v>
                </c:pt>
                <c:pt idx="1357">
                  <c:v>12.23995</c:v>
                </c:pt>
                <c:pt idx="1358">
                  <c:v>12.543016666666666</c:v>
                </c:pt>
                <c:pt idx="1359">
                  <c:v>12.671483333333335</c:v>
                </c:pt>
                <c:pt idx="1360">
                  <c:v>12.855966666666667</c:v>
                </c:pt>
                <c:pt idx="1361">
                  <c:v>13.107983333333335</c:v>
                </c:pt>
                <c:pt idx="1362">
                  <c:v>13.313866666666669</c:v>
                </c:pt>
                <c:pt idx="1363">
                  <c:v>13.308549999999999</c:v>
                </c:pt>
                <c:pt idx="1364">
                  <c:v>13.278966666666667</c:v>
                </c:pt>
                <c:pt idx="1365">
                  <c:v>13.406149999999998</c:v>
                </c:pt>
                <c:pt idx="1366">
                  <c:v>13.462416666666668</c:v>
                </c:pt>
                <c:pt idx="1367">
                  <c:v>13.488933333333334</c:v>
                </c:pt>
                <c:pt idx="1368">
                  <c:v>13.542</c:v>
                </c:pt>
                <c:pt idx="1369">
                  <c:v>13.626566666666667</c:v>
                </c:pt>
                <c:pt idx="1370">
                  <c:v>13.687916666666666</c:v>
                </c:pt>
                <c:pt idx="1371">
                  <c:v>13.772466666666666</c:v>
                </c:pt>
                <c:pt idx="1372">
                  <c:v>13.936616666666666</c:v>
                </c:pt>
                <c:pt idx="1373">
                  <c:v>14.017866666666665</c:v>
                </c:pt>
                <c:pt idx="1374">
                  <c:v>14.060983333333334</c:v>
                </c:pt>
                <c:pt idx="1375">
                  <c:v>14.082549999999999</c:v>
                </c:pt>
                <c:pt idx="1376">
                  <c:v>14.014566666666667</c:v>
                </c:pt>
                <c:pt idx="1377">
                  <c:v>13.77083333333333</c:v>
                </c:pt>
                <c:pt idx="1378">
                  <c:v>13.459100000000001</c:v>
                </c:pt>
                <c:pt idx="1379">
                  <c:v>13.271716666666668</c:v>
                </c:pt>
                <c:pt idx="1380">
                  <c:v>13.086</c:v>
                </c:pt>
                <c:pt idx="1381">
                  <c:v>13.027949999999999</c:v>
                </c:pt>
                <c:pt idx="1382">
                  <c:v>12.941716666666666</c:v>
                </c:pt>
                <c:pt idx="1383">
                  <c:v>12.925133333333335</c:v>
                </c:pt>
                <c:pt idx="1384">
                  <c:v>13.022966666666667</c:v>
                </c:pt>
                <c:pt idx="1385">
                  <c:v>13.14733333333333</c:v>
                </c:pt>
                <c:pt idx="1386">
                  <c:v>13.21035</c:v>
                </c:pt>
                <c:pt idx="1387">
                  <c:v>13.338033333333334</c:v>
                </c:pt>
                <c:pt idx="1388">
                  <c:v>13.863666666666667</c:v>
                </c:pt>
                <c:pt idx="1389">
                  <c:v>14.409183333333333</c:v>
                </c:pt>
                <c:pt idx="1390">
                  <c:v>14.899983333333333</c:v>
                </c:pt>
                <c:pt idx="1391">
                  <c:v>15.3195</c:v>
                </c:pt>
                <c:pt idx="1392">
                  <c:v>15.806983333333335</c:v>
                </c:pt>
                <c:pt idx="1393">
                  <c:v>16.097150000000003</c:v>
                </c:pt>
                <c:pt idx="1394">
                  <c:v>16.083883333333333</c:v>
                </c:pt>
                <c:pt idx="1395">
                  <c:v>16.143583333333336</c:v>
                </c:pt>
                <c:pt idx="1396">
                  <c:v>16.136949999999999</c:v>
                </c:pt>
                <c:pt idx="1397">
                  <c:v>16.186683333333335</c:v>
                </c:pt>
                <c:pt idx="1398">
                  <c:v>16.301100000000002</c:v>
                </c:pt>
                <c:pt idx="1399">
                  <c:v>16.395616666666665</c:v>
                </c:pt>
                <c:pt idx="1400">
                  <c:v>16.393966666666667</c:v>
                </c:pt>
                <c:pt idx="1401">
                  <c:v>16.340900000000001</c:v>
                </c:pt>
                <c:pt idx="1402">
                  <c:v>16.357483333333334</c:v>
                </c:pt>
                <c:pt idx="1403">
                  <c:v>16.526616666666669</c:v>
                </c:pt>
                <c:pt idx="1404">
                  <c:v>16.664233333333332</c:v>
                </c:pt>
                <c:pt idx="1405">
                  <c:v>16.806833333333334</c:v>
                </c:pt>
                <c:pt idx="1406">
                  <c:v>16.894716666666664</c:v>
                </c:pt>
                <c:pt idx="1407">
                  <c:v>17.181583333333332</c:v>
                </c:pt>
                <c:pt idx="1408">
                  <c:v>17.24625</c:v>
                </c:pt>
                <c:pt idx="1409">
                  <c:v>17.208116666666665</c:v>
                </c:pt>
                <c:pt idx="1410">
                  <c:v>17.057233333333333</c:v>
                </c:pt>
                <c:pt idx="1411">
                  <c:v>16.9876</c:v>
                </c:pt>
                <c:pt idx="1412">
                  <c:v>17.0075</c:v>
                </c:pt>
                <c:pt idx="1413">
                  <c:v>16.879816666666667</c:v>
                </c:pt>
                <c:pt idx="1414">
                  <c:v>16.841683333333332</c:v>
                </c:pt>
                <c:pt idx="1415">
                  <c:v>16.793599999999998</c:v>
                </c:pt>
                <c:pt idx="1416">
                  <c:v>16.92956666666667</c:v>
                </c:pt>
                <c:pt idx="1417">
                  <c:v>17.063866666666666</c:v>
                </c:pt>
                <c:pt idx="1418">
                  <c:v>17.319216666666666</c:v>
                </c:pt>
                <c:pt idx="1419">
                  <c:v>17.551349999999999</c:v>
                </c:pt>
                <c:pt idx="1420">
                  <c:v>17.818316666666664</c:v>
                </c:pt>
                <c:pt idx="1421">
                  <c:v>18.108483333333332</c:v>
                </c:pt>
                <c:pt idx="1422">
                  <c:v>18.159883333333333</c:v>
                </c:pt>
                <c:pt idx="1423">
                  <c:v>18.168183333333332</c:v>
                </c:pt>
                <c:pt idx="1424">
                  <c:v>18.073666666666664</c:v>
                </c:pt>
                <c:pt idx="1425">
                  <c:v>17.932733333333331</c:v>
                </c:pt>
                <c:pt idx="1426">
                  <c:v>17.849933333333333</c:v>
                </c:pt>
                <c:pt idx="1427">
                  <c:v>17.651</c:v>
                </c:pt>
                <c:pt idx="1428">
                  <c:v>17.538033333333335</c:v>
                </c:pt>
                <c:pt idx="1429">
                  <c:v>17.696583333333333</c:v>
                </c:pt>
                <c:pt idx="1430">
                  <c:v>17.798333333333336</c:v>
                </c:pt>
                <c:pt idx="1431">
                  <c:v>17.95</c:v>
                </c:pt>
                <c:pt idx="1432">
                  <c:v>18.198333333333334</c:v>
                </c:pt>
                <c:pt idx="1433">
                  <c:v>18.383333333333329</c:v>
                </c:pt>
                <c:pt idx="1434">
                  <c:v>18.618333333333336</c:v>
                </c:pt>
                <c:pt idx="1435">
                  <c:v>18.559999999999999</c:v>
                </c:pt>
                <c:pt idx="1436">
                  <c:v>18.651666666666667</c:v>
                </c:pt>
                <c:pt idx="1437">
                  <c:v>18.651666666666667</c:v>
                </c:pt>
                <c:pt idx="1438">
                  <c:v>18.675000000000001</c:v>
                </c:pt>
                <c:pt idx="1439">
                  <c:v>18.828333333333333</c:v>
                </c:pt>
                <c:pt idx="1440">
                  <c:v>19.044999999999998</c:v>
                </c:pt>
                <c:pt idx="1441">
                  <c:v>19.308333333333334</c:v>
                </c:pt>
                <c:pt idx="1442">
                  <c:v>19.431666666666665</c:v>
                </c:pt>
                <c:pt idx="1443">
                  <c:v>19.619999999999997</c:v>
                </c:pt>
                <c:pt idx="1444">
                  <c:v>19.963333333333335</c:v>
                </c:pt>
                <c:pt idx="1445">
                  <c:v>20.008333333333333</c:v>
                </c:pt>
                <c:pt idx="1446">
                  <c:v>20</c:v>
                </c:pt>
                <c:pt idx="1447">
                  <c:v>20.008333333333333</c:v>
                </c:pt>
                <c:pt idx="1448">
                  <c:v>20.135000000000002</c:v>
                </c:pt>
                <c:pt idx="1449">
                  <c:v>20.268333333333334</c:v>
                </c:pt>
                <c:pt idx="1450">
                  <c:v>19.943333333333332</c:v>
                </c:pt>
                <c:pt idx="1451">
                  <c:v>19.884999999999998</c:v>
                </c:pt>
                <c:pt idx="1452">
                  <c:v>19.826666666666664</c:v>
                </c:pt>
                <c:pt idx="1453">
                  <c:v>19.794999999999998</c:v>
                </c:pt>
                <c:pt idx="1454">
                  <c:v>19.686666666666664</c:v>
                </c:pt>
                <c:pt idx="1455">
                  <c:v>19.328333333333333</c:v>
                </c:pt>
                <c:pt idx="1456">
                  <c:v>19.065000000000001</c:v>
                </c:pt>
                <c:pt idx="1457">
                  <c:v>18.683333333333334</c:v>
                </c:pt>
                <c:pt idx="1458">
                  <c:v>18.186666666666667</c:v>
                </c:pt>
                <c:pt idx="1459">
                  <c:v>17.676666666666669</c:v>
                </c:pt>
                <c:pt idx="1460">
                  <c:v>17.248333333333331</c:v>
                </c:pt>
                <c:pt idx="1461">
                  <c:v>17.823333333333334</c:v>
                </c:pt>
                <c:pt idx="1462">
                  <c:v>18.57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07E-4DAB-9A7A-D2EF2EE7BC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6528320"/>
        <c:axId val="1246525920"/>
      </c:lineChart>
      <c:dateAx>
        <c:axId val="124652832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25920"/>
        <c:crosses val="autoZero"/>
        <c:auto val="1"/>
        <c:lblOffset val="100"/>
        <c:baseTimeUnit val="days"/>
      </c:dateAx>
      <c:valAx>
        <c:axId val="124652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2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Autocorrelations of VFC's Erorrs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'Simple Moving Average use span'!$B$13</c:f>
              <c:strCache>
                <c:ptCount val="1"/>
                <c:pt idx="0">
                  <c:v>Autocorr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trendline>
            <c:spPr>
              <a:ln w="19050" cap="rnd">
                <a:solidFill>
                  <a:schemeClr val="accent6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'Simple Moving Average use span'!$A$14:$A$25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'Simple Moving Average use span'!$B$14:$B$25</c:f>
              <c:numCache>
                <c:formatCode>0.000</c:formatCode>
                <c:ptCount val="12"/>
                <c:pt idx="0">
                  <c:v>0.54665577732855442</c:v>
                </c:pt>
                <c:pt idx="1">
                  <c:v>0.17610746680300113</c:v>
                </c:pt>
                <c:pt idx="2">
                  <c:v>-0.10241701754184517</c:v>
                </c:pt>
                <c:pt idx="3">
                  <c:v>-0.13638195608128878</c:v>
                </c:pt>
                <c:pt idx="4">
                  <c:v>-8.0134900688430322E-2</c:v>
                </c:pt>
                <c:pt idx="5">
                  <c:v>-2.9527763841659311E-3</c:v>
                </c:pt>
                <c:pt idx="6">
                  <c:v>0.10811237505466353</c:v>
                </c:pt>
                <c:pt idx="7">
                  <c:v>9.8782070008453751E-2</c:v>
                </c:pt>
                <c:pt idx="8">
                  <c:v>0.11833525246819443</c:v>
                </c:pt>
                <c:pt idx="9">
                  <c:v>5.153071112067184E-2</c:v>
                </c:pt>
                <c:pt idx="10">
                  <c:v>1.4742727128368388E-2</c:v>
                </c:pt>
                <c:pt idx="11">
                  <c:v>-6.8612068640974636E-3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60-494C-BA62-6EC3AB348A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381251552"/>
        <c:axId val="381259232"/>
      </c:barChart>
      <c:catAx>
        <c:axId val="381251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259232"/>
        <c:crosses val="autoZero"/>
        <c:auto val="1"/>
        <c:lblAlgn val="ctr"/>
        <c:lblOffset val="100"/>
        <c:noMultiLvlLbl val="0"/>
      </c:catAx>
      <c:valAx>
        <c:axId val="38125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25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</a:t>
            </a:r>
            <a:r>
              <a:rPr lang="en-US" baseline="0"/>
              <a:t> of Forecast and Naive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'Simple Moving Average use span'!$G$1</c:f>
              <c:strCache>
                <c:ptCount val="1"/>
                <c:pt idx="0">
                  <c:v>Adj Close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'Simple Moving Average use span'!$F$2:$F$1474</c:f>
              <c:numCache>
                <c:formatCode>m/d/yyyy</c:formatCode>
                <c:ptCount val="1473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43487</c:v>
                </c:pt>
                <c:pt idx="14">
                  <c:v>43488</c:v>
                </c:pt>
                <c:pt idx="15">
                  <c:v>43489</c:v>
                </c:pt>
                <c:pt idx="16">
                  <c:v>43490</c:v>
                </c:pt>
                <c:pt idx="17">
                  <c:v>43493</c:v>
                </c:pt>
                <c:pt idx="18">
                  <c:v>43494</c:v>
                </c:pt>
                <c:pt idx="19">
                  <c:v>43495</c:v>
                </c:pt>
                <c:pt idx="20">
                  <c:v>43496</c:v>
                </c:pt>
                <c:pt idx="21">
                  <c:v>43497</c:v>
                </c:pt>
                <c:pt idx="22">
                  <c:v>43500</c:v>
                </c:pt>
                <c:pt idx="23">
                  <c:v>43501</c:v>
                </c:pt>
                <c:pt idx="24">
                  <c:v>43502</c:v>
                </c:pt>
                <c:pt idx="25">
                  <c:v>43503</c:v>
                </c:pt>
                <c:pt idx="26">
                  <c:v>43504</c:v>
                </c:pt>
                <c:pt idx="27">
                  <c:v>43507</c:v>
                </c:pt>
                <c:pt idx="28">
                  <c:v>43508</c:v>
                </c:pt>
                <c:pt idx="29">
                  <c:v>43509</c:v>
                </c:pt>
                <c:pt idx="30">
                  <c:v>43510</c:v>
                </c:pt>
                <c:pt idx="31">
                  <c:v>43511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43521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43528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43535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43546</c:v>
                </c:pt>
                <c:pt idx="56">
                  <c:v>43549</c:v>
                </c:pt>
                <c:pt idx="57">
                  <c:v>43550</c:v>
                </c:pt>
                <c:pt idx="58">
                  <c:v>43551</c:v>
                </c:pt>
                <c:pt idx="59">
                  <c:v>43552</c:v>
                </c:pt>
                <c:pt idx="60">
                  <c:v>43553</c:v>
                </c:pt>
                <c:pt idx="61">
                  <c:v>43556</c:v>
                </c:pt>
                <c:pt idx="62">
                  <c:v>43557</c:v>
                </c:pt>
                <c:pt idx="63">
                  <c:v>43558</c:v>
                </c:pt>
                <c:pt idx="64">
                  <c:v>43559</c:v>
                </c:pt>
                <c:pt idx="65">
                  <c:v>43560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43570</c:v>
                </c:pt>
                <c:pt idx="72">
                  <c:v>43571</c:v>
                </c:pt>
                <c:pt idx="73">
                  <c:v>43572</c:v>
                </c:pt>
                <c:pt idx="74">
                  <c:v>43573</c:v>
                </c:pt>
                <c:pt idx="75">
                  <c:v>43577</c:v>
                </c:pt>
                <c:pt idx="76">
                  <c:v>43578</c:v>
                </c:pt>
                <c:pt idx="77">
                  <c:v>43579</c:v>
                </c:pt>
                <c:pt idx="78">
                  <c:v>43580</c:v>
                </c:pt>
                <c:pt idx="79">
                  <c:v>43581</c:v>
                </c:pt>
                <c:pt idx="80">
                  <c:v>43584</c:v>
                </c:pt>
                <c:pt idx="81">
                  <c:v>43585</c:v>
                </c:pt>
                <c:pt idx="82">
                  <c:v>43586</c:v>
                </c:pt>
                <c:pt idx="83">
                  <c:v>43587</c:v>
                </c:pt>
                <c:pt idx="84">
                  <c:v>43588</c:v>
                </c:pt>
                <c:pt idx="85">
                  <c:v>43591</c:v>
                </c:pt>
                <c:pt idx="86">
                  <c:v>43592</c:v>
                </c:pt>
                <c:pt idx="87">
                  <c:v>43593</c:v>
                </c:pt>
                <c:pt idx="88">
                  <c:v>43594</c:v>
                </c:pt>
                <c:pt idx="89">
                  <c:v>43595</c:v>
                </c:pt>
                <c:pt idx="90">
                  <c:v>43598</c:v>
                </c:pt>
                <c:pt idx="91">
                  <c:v>43599</c:v>
                </c:pt>
                <c:pt idx="92">
                  <c:v>43600</c:v>
                </c:pt>
                <c:pt idx="93">
                  <c:v>43601</c:v>
                </c:pt>
                <c:pt idx="94">
                  <c:v>43602</c:v>
                </c:pt>
                <c:pt idx="95">
                  <c:v>43605</c:v>
                </c:pt>
                <c:pt idx="96">
                  <c:v>43606</c:v>
                </c:pt>
                <c:pt idx="97">
                  <c:v>43607</c:v>
                </c:pt>
                <c:pt idx="98">
                  <c:v>43608</c:v>
                </c:pt>
                <c:pt idx="99">
                  <c:v>43609</c:v>
                </c:pt>
                <c:pt idx="100">
                  <c:v>43613</c:v>
                </c:pt>
                <c:pt idx="101">
                  <c:v>43614</c:v>
                </c:pt>
                <c:pt idx="102">
                  <c:v>43615</c:v>
                </c:pt>
                <c:pt idx="103">
                  <c:v>43616</c:v>
                </c:pt>
                <c:pt idx="104">
                  <c:v>43619</c:v>
                </c:pt>
                <c:pt idx="105">
                  <c:v>43620</c:v>
                </c:pt>
                <c:pt idx="106">
                  <c:v>43621</c:v>
                </c:pt>
                <c:pt idx="107">
                  <c:v>43622</c:v>
                </c:pt>
                <c:pt idx="108">
                  <c:v>43623</c:v>
                </c:pt>
                <c:pt idx="109">
                  <c:v>43626</c:v>
                </c:pt>
                <c:pt idx="110">
                  <c:v>43627</c:v>
                </c:pt>
                <c:pt idx="111">
                  <c:v>43628</c:v>
                </c:pt>
                <c:pt idx="112">
                  <c:v>43629</c:v>
                </c:pt>
                <c:pt idx="113">
                  <c:v>43630</c:v>
                </c:pt>
                <c:pt idx="114">
                  <c:v>43633</c:v>
                </c:pt>
                <c:pt idx="115">
                  <c:v>43634</c:v>
                </c:pt>
                <c:pt idx="116">
                  <c:v>43635</c:v>
                </c:pt>
                <c:pt idx="117">
                  <c:v>43636</c:v>
                </c:pt>
                <c:pt idx="118">
                  <c:v>43637</c:v>
                </c:pt>
                <c:pt idx="119">
                  <c:v>43640</c:v>
                </c:pt>
                <c:pt idx="120">
                  <c:v>43641</c:v>
                </c:pt>
                <c:pt idx="121">
                  <c:v>43642</c:v>
                </c:pt>
                <c:pt idx="122">
                  <c:v>43643</c:v>
                </c:pt>
                <c:pt idx="123">
                  <c:v>43644</c:v>
                </c:pt>
                <c:pt idx="124">
                  <c:v>43647</c:v>
                </c:pt>
                <c:pt idx="125">
                  <c:v>43648</c:v>
                </c:pt>
                <c:pt idx="126">
                  <c:v>43649</c:v>
                </c:pt>
                <c:pt idx="127">
                  <c:v>43651</c:v>
                </c:pt>
                <c:pt idx="128">
                  <c:v>43654</c:v>
                </c:pt>
                <c:pt idx="129">
                  <c:v>43655</c:v>
                </c:pt>
                <c:pt idx="130">
                  <c:v>43656</c:v>
                </c:pt>
                <c:pt idx="131">
                  <c:v>43657</c:v>
                </c:pt>
                <c:pt idx="132">
                  <c:v>43658</c:v>
                </c:pt>
                <c:pt idx="133">
                  <c:v>43661</c:v>
                </c:pt>
                <c:pt idx="134">
                  <c:v>43662</c:v>
                </c:pt>
                <c:pt idx="135">
                  <c:v>43663</c:v>
                </c:pt>
                <c:pt idx="136">
                  <c:v>43664</c:v>
                </c:pt>
                <c:pt idx="137">
                  <c:v>43665</c:v>
                </c:pt>
                <c:pt idx="138">
                  <c:v>43668</c:v>
                </c:pt>
                <c:pt idx="139">
                  <c:v>43669</c:v>
                </c:pt>
                <c:pt idx="140">
                  <c:v>43670</c:v>
                </c:pt>
                <c:pt idx="141">
                  <c:v>43671</c:v>
                </c:pt>
                <c:pt idx="142">
                  <c:v>43672</c:v>
                </c:pt>
                <c:pt idx="143">
                  <c:v>43675</c:v>
                </c:pt>
                <c:pt idx="144">
                  <c:v>43676</c:v>
                </c:pt>
                <c:pt idx="145">
                  <c:v>43677</c:v>
                </c:pt>
                <c:pt idx="146">
                  <c:v>43678</c:v>
                </c:pt>
                <c:pt idx="147">
                  <c:v>43679</c:v>
                </c:pt>
                <c:pt idx="148">
                  <c:v>43682</c:v>
                </c:pt>
                <c:pt idx="149">
                  <c:v>43683</c:v>
                </c:pt>
                <c:pt idx="150">
                  <c:v>43684</c:v>
                </c:pt>
                <c:pt idx="151">
                  <c:v>43685</c:v>
                </c:pt>
                <c:pt idx="152">
                  <c:v>43686</c:v>
                </c:pt>
                <c:pt idx="153">
                  <c:v>43689</c:v>
                </c:pt>
                <c:pt idx="154">
                  <c:v>43690</c:v>
                </c:pt>
                <c:pt idx="155">
                  <c:v>43691</c:v>
                </c:pt>
                <c:pt idx="156">
                  <c:v>43692</c:v>
                </c:pt>
                <c:pt idx="157">
                  <c:v>43693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43703</c:v>
                </c:pt>
                <c:pt idx="164">
                  <c:v>43704</c:v>
                </c:pt>
                <c:pt idx="165">
                  <c:v>43705</c:v>
                </c:pt>
                <c:pt idx="166">
                  <c:v>43706</c:v>
                </c:pt>
                <c:pt idx="167">
                  <c:v>43707</c:v>
                </c:pt>
                <c:pt idx="168">
                  <c:v>43711</c:v>
                </c:pt>
                <c:pt idx="169">
                  <c:v>43712</c:v>
                </c:pt>
                <c:pt idx="170">
                  <c:v>43713</c:v>
                </c:pt>
                <c:pt idx="171">
                  <c:v>43714</c:v>
                </c:pt>
                <c:pt idx="172">
                  <c:v>43717</c:v>
                </c:pt>
                <c:pt idx="173">
                  <c:v>43718</c:v>
                </c:pt>
                <c:pt idx="174">
                  <c:v>43719</c:v>
                </c:pt>
                <c:pt idx="175">
                  <c:v>43720</c:v>
                </c:pt>
                <c:pt idx="176">
                  <c:v>43721</c:v>
                </c:pt>
                <c:pt idx="177">
                  <c:v>43724</c:v>
                </c:pt>
                <c:pt idx="178">
                  <c:v>43725</c:v>
                </c:pt>
                <c:pt idx="179">
                  <c:v>43726</c:v>
                </c:pt>
                <c:pt idx="180">
                  <c:v>43727</c:v>
                </c:pt>
                <c:pt idx="181">
                  <c:v>43728</c:v>
                </c:pt>
                <c:pt idx="182">
                  <c:v>43731</c:v>
                </c:pt>
                <c:pt idx="183">
                  <c:v>43732</c:v>
                </c:pt>
                <c:pt idx="184">
                  <c:v>43733</c:v>
                </c:pt>
                <c:pt idx="185">
                  <c:v>43734</c:v>
                </c:pt>
                <c:pt idx="186">
                  <c:v>43735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43745</c:v>
                </c:pt>
                <c:pt idx="193">
                  <c:v>43746</c:v>
                </c:pt>
                <c:pt idx="194">
                  <c:v>43747</c:v>
                </c:pt>
                <c:pt idx="195">
                  <c:v>43748</c:v>
                </c:pt>
                <c:pt idx="196">
                  <c:v>43749</c:v>
                </c:pt>
                <c:pt idx="197">
                  <c:v>43752</c:v>
                </c:pt>
                <c:pt idx="198">
                  <c:v>43753</c:v>
                </c:pt>
                <c:pt idx="199">
                  <c:v>43754</c:v>
                </c:pt>
                <c:pt idx="200">
                  <c:v>43755</c:v>
                </c:pt>
                <c:pt idx="201">
                  <c:v>43756</c:v>
                </c:pt>
                <c:pt idx="202">
                  <c:v>43759</c:v>
                </c:pt>
                <c:pt idx="203">
                  <c:v>43760</c:v>
                </c:pt>
                <c:pt idx="204">
                  <c:v>43761</c:v>
                </c:pt>
                <c:pt idx="205">
                  <c:v>43762</c:v>
                </c:pt>
                <c:pt idx="206">
                  <c:v>43763</c:v>
                </c:pt>
                <c:pt idx="207">
                  <c:v>43766</c:v>
                </c:pt>
                <c:pt idx="208">
                  <c:v>43767</c:v>
                </c:pt>
                <c:pt idx="209">
                  <c:v>43768</c:v>
                </c:pt>
                <c:pt idx="210">
                  <c:v>43769</c:v>
                </c:pt>
                <c:pt idx="211">
                  <c:v>43770</c:v>
                </c:pt>
                <c:pt idx="212">
                  <c:v>43773</c:v>
                </c:pt>
                <c:pt idx="213">
                  <c:v>43774</c:v>
                </c:pt>
                <c:pt idx="214">
                  <c:v>43775</c:v>
                </c:pt>
                <c:pt idx="215">
                  <c:v>43776</c:v>
                </c:pt>
                <c:pt idx="216">
                  <c:v>43777</c:v>
                </c:pt>
                <c:pt idx="217">
                  <c:v>43780</c:v>
                </c:pt>
                <c:pt idx="218">
                  <c:v>43781</c:v>
                </c:pt>
                <c:pt idx="219">
                  <c:v>43782</c:v>
                </c:pt>
                <c:pt idx="220">
                  <c:v>43783</c:v>
                </c:pt>
                <c:pt idx="221">
                  <c:v>43784</c:v>
                </c:pt>
                <c:pt idx="222">
                  <c:v>43787</c:v>
                </c:pt>
                <c:pt idx="223">
                  <c:v>43788</c:v>
                </c:pt>
                <c:pt idx="224">
                  <c:v>43789</c:v>
                </c:pt>
                <c:pt idx="225">
                  <c:v>43790</c:v>
                </c:pt>
                <c:pt idx="226">
                  <c:v>43791</c:v>
                </c:pt>
                <c:pt idx="227">
                  <c:v>43794</c:v>
                </c:pt>
                <c:pt idx="228">
                  <c:v>43795</c:v>
                </c:pt>
                <c:pt idx="229">
                  <c:v>43796</c:v>
                </c:pt>
                <c:pt idx="230">
                  <c:v>43798</c:v>
                </c:pt>
                <c:pt idx="231">
                  <c:v>43801</c:v>
                </c:pt>
                <c:pt idx="232">
                  <c:v>43802</c:v>
                </c:pt>
                <c:pt idx="233">
                  <c:v>43803</c:v>
                </c:pt>
                <c:pt idx="234">
                  <c:v>43804</c:v>
                </c:pt>
                <c:pt idx="235">
                  <c:v>43805</c:v>
                </c:pt>
                <c:pt idx="236">
                  <c:v>43808</c:v>
                </c:pt>
                <c:pt idx="237">
                  <c:v>43809</c:v>
                </c:pt>
                <c:pt idx="238">
                  <c:v>43810</c:v>
                </c:pt>
                <c:pt idx="239">
                  <c:v>43811</c:v>
                </c:pt>
                <c:pt idx="240">
                  <c:v>43812</c:v>
                </c:pt>
                <c:pt idx="241">
                  <c:v>43815</c:v>
                </c:pt>
                <c:pt idx="242">
                  <c:v>43816</c:v>
                </c:pt>
                <c:pt idx="243">
                  <c:v>43817</c:v>
                </c:pt>
                <c:pt idx="244">
                  <c:v>43818</c:v>
                </c:pt>
                <c:pt idx="245">
                  <c:v>43819</c:v>
                </c:pt>
                <c:pt idx="246">
                  <c:v>43822</c:v>
                </c:pt>
                <c:pt idx="247">
                  <c:v>43823</c:v>
                </c:pt>
                <c:pt idx="248">
                  <c:v>43825</c:v>
                </c:pt>
                <c:pt idx="249">
                  <c:v>43826</c:v>
                </c:pt>
                <c:pt idx="250">
                  <c:v>43829</c:v>
                </c:pt>
                <c:pt idx="251">
                  <c:v>43830</c:v>
                </c:pt>
                <c:pt idx="252">
                  <c:v>43832</c:v>
                </c:pt>
                <c:pt idx="253">
                  <c:v>43833</c:v>
                </c:pt>
                <c:pt idx="254">
                  <c:v>43836</c:v>
                </c:pt>
                <c:pt idx="255">
                  <c:v>43837</c:v>
                </c:pt>
                <c:pt idx="256">
                  <c:v>43838</c:v>
                </c:pt>
                <c:pt idx="257">
                  <c:v>43839</c:v>
                </c:pt>
                <c:pt idx="258">
                  <c:v>43840</c:v>
                </c:pt>
                <c:pt idx="259">
                  <c:v>43843</c:v>
                </c:pt>
                <c:pt idx="260">
                  <c:v>43844</c:v>
                </c:pt>
                <c:pt idx="261">
                  <c:v>43845</c:v>
                </c:pt>
                <c:pt idx="262">
                  <c:v>43846</c:v>
                </c:pt>
                <c:pt idx="263">
                  <c:v>43847</c:v>
                </c:pt>
                <c:pt idx="264">
                  <c:v>43851</c:v>
                </c:pt>
                <c:pt idx="265">
                  <c:v>43852</c:v>
                </c:pt>
                <c:pt idx="266">
                  <c:v>43853</c:v>
                </c:pt>
                <c:pt idx="267">
                  <c:v>43854</c:v>
                </c:pt>
                <c:pt idx="268">
                  <c:v>43857</c:v>
                </c:pt>
                <c:pt idx="269">
                  <c:v>43858</c:v>
                </c:pt>
                <c:pt idx="270">
                  <c:v>43859</c:v>
                </c:pt>
                <c:pt idx="271">
                  <c:v>43860</c:v>
                </c:pt>
                <c:pt idx="272">
                  <c:v>43861</c:v>
                </c:pt>
                <c:pt idx="273">
                  <c:v>43864</c:v>
                </c:pt>
                <c:pt idx="274">
                  <c:v>43865</c:v>
                </c:pt>
                <c:pt idx="275">
                  <c:v>43866</c:v>
                </c:pt>
                <c:pt idx="276">
                  <c:v>43867</c:v>
                </c:pt>
                <c:pt idx="277">
                  <c:v>43868</c:v>
                </c:pt>
                <c:pt idx="278">
                  <c:v>43871</c:v>
                </c:pt>
                <c:pt idx="279">
                  <c:v>43872</c:v>
                </c:pt>
                <c:pt idx="280">
                  <c:v>43873</c:v>
                </c:pt>
                <c:pt idx="281">
                  <c:v>43874</c:v>
                </c:pt>
                <c:pt idx="282">
                  <c:v>43875</c:v>
                </c:pt>
                <c:pt idx="283">
                  <c:v>43879</c:v>
                </c:pt>
                <c:pt idx="284">
                  <c:v>43880</c:v>
                </c:pt>
                <c:pt idx="285">
                  <c:v>43881</c:v>
                </c:pt>
                <c:pt idx="286">
                  <c:v>43882</c:v>
                </c:pt>
                <c:pt idx="287">
                  <c:v>43885</c:v>
                </c:pt>
                <c:pt idx="288">
                  <c:v>43886</c:v>
                </c:pt>
                <c:pt idx="289">
                  <c:v>43887</c:v>
                </c:pt>
                <c:pt idx="290">
                  <c:v>43888</c:v>
                </c:pt>
                <c:pt idx="291">
                  <c:v>43889</c:v>
                </c:pt>
                <c:pt idx="292">
                  <c:v>43892</c:v>
                </c:pt>
                <c:pt idx="293">
                  <c:v>43893</c:v>
                </c:pt>
                <c:pt idx="294">
                  <c:v>43894</c:v>
                </c:pt>
                <c:pt idx="295">
                  <c:v>43895</c:v>
                </c:pt>
                <c:pt idx="296">
                  <c:v>43896</c:v>
                </c:pt>
                <c:pt idx="297">
                  <c:v>43899</c:v>
                </c:pt>
                <c:pt idx="298">
                  <c:v>43900</c:v>
                </c:pt>
                <c:pt idx="299">
                  <c:v>43901</c:v>
                </c:pt>
                <c:pt idx="300">
                  <c:v>43902</c:v>
                </c:pt>
                <c:pt idx="301">
                  <c:v>43903</c:v>
                </c:pt>
                <c:pt idx="302">
                  <c:v>43906</c:v>
                </c:pt>
                <c:pt idx="303">
                  <c:v>43907</c:v>
                </c:pt>
                <c:pt idx="304">
                  <c:v>43908</c:v>
                </c:pt>
                <c:pt idx="305">
                  <c:v>43909</c:v>
                </c:pt>
                <c:pt idx="306">
                  <c:v>43910</c:v>
                </c:pt>
                <c:pt idx="307">
                  <c:v>43913</c:v>
                </c:pt>
                <c:pt idx="308">
                  <c:v>43914</c:v>
                </c:pt>
                <c:pt idx="309">
                  <c:v>43915</c:v>
                </c:pt>
                <c:pt idx="310">
                  <c:v>43916</c:v>
                </c:pt>
                <c:pt idx="311">
                  <c:v>43917</c:v>
                </c:pt>
                <c:pt idx="312">
                  <c:v>43920</c:v>
                </c:pt>
                <c:pt idx="313">
                  <c:v>43921</c:v>
                </c:pt>
                <c:pt idx="314">
                  <c:v>43922</c:v>
                </c:pt>
                <c:pt idx="315">
                  <c:v>43923</c:v>
                </c:pt>
                <c:pt idx="316">
                  <c:v>43924</c:v>
                </c:pt>
                <c:pt idx="317">
                  <c:v>43927</c:v>
                </c:pt>
                <c:pt idx="318">
                  <c:v>43928</c:v>
                </c:pt>
                <c:pt idx="319">
                  <c:v>43929</c:v>
                </c:pt>
                <c:pt idx="320">
                  <c:v>43930</c:v>
                </c:pt>
                <c:pt idx="321">
                  <c:v>43934</c:v>
                </c:pt>
                <c:pt idx="322">
                  <c:v>43935</c:v>
                </c:pt>
                <c:pt idx="323">
                  <c:v>43936</c:v>
                </c:pt>
                <c:pt idx="324">
                  <c:v>43937</c:v>
                </c:pt>
                <c:pt idx="325">
                  <c:v>43938</c:v>
                </c:pt>
                <c:pt idx="326">
                  <c:v>43941</c:v>
                </c:pt>
                <c:pt idx="327">
                  <c:v>43942</c:v>
                </c:pt>
                <c:pt idx="328">
                  <c:v>43943</c:v>
                </c:pt>
                <c:pt idx="329">
                  <c:v>43944</c:v>
                </c:pt>
                <c:pt idx="330">
                  <c:v>43945</c:v>
                </c:pt>
                <c:pt idx="331">
                  <c:v>43948</c:v>
                </c:pt>
                <c:pt idx="332">
                  <c:v>43949</c:v>
                </c:pt>
                <c:pt idx="333">
                  <c:v>43950</c:v>
                </c:pt>
                <c:pt idx="334">
                  <c:v>43951</c:v>
                </c:pt>
                <c:pt idx="335">
                  <c:v>43952</c:v>
                </c:pt>
                <c:pt idx="336">
                  <c:v>43955</c:v>
                </c:pt>
                <c:pt idx="337">
                  <c:v>43956</c:v>
                </c:pt>
                <c:pt idx="338">
                  <c:v>43957</c:v>
                </c:pt>
                <c:pt idx="339">
                  <c:v>43958</c:v>
                </c:pt>
                <c:pt idx="340">
                  <c:v>43959</c:v>
                </c:pt>
                <c:pt idx="341">
                  <c:v>43962</c:v>
                </c:pt>
                <c:pt idx="342">
                  <c:v>43963</c:v>
                </c:pt>
                <c:pt idx="343">
                  <c:v>43964</c:v>
                </c:pt>
                <c:pt idx="344">
                  <c:v>43965</c:v>
                </c:pt>
                <c:pt idx="345">
                  <c:v>43966</c:v>
                </c:pt>
                <c:pt idx="346">
                  <c:v>43969</c:v>
                </c:pt>
                <c:pt idx="347">
                  <c:v>43970</c:v>
                </c:pt>
                <c:pt idx="348">
                  <c:v>43971</c:v>
                </c:pt>
                <c:pt idx="349">
                  <c:v>43972</c:v>
                </c:pt>
                <c:pt idx="350">
                  <c:v>43973</c:v>
                </c:pt>
                <c:pt idx="351">
                  <c:v>43977</c:v>
                </c:pt>
                <c:pt idx="352">
                  <c:v>43978</c:v>
                </c:pt>
                <c:pt idx="353">
                  <c:v>43979</c:v>
                </c:pt>
                <c:pt idx="354">
                  <c:v>43980</c:v>
                </c:pt>
                <c:pt idx="355">
                  <c:v>43983</c:v>
                </c:pt>
                <c:pt idx="356">
                  <c:v>43984</c:v>
                </c:pt>
                <c:pt idx="357">
                  <c:v>43985</c:v>
                </c:pt>
                <c:pt idx="358">
                  <c:v>43986</c:v>
                </c:pt>
                <c:pt idx="359">
                  <c:v>43987</c:v>
                </c:pt>
                <c:pt idx="360">
                  <c:v>43990</c:v>
                </c:pt>
                <c:pt idx="361">
                  <c:v>43991</c:v>
                </c:pt>
                <c:pt idx="362">
                  <c:v>43992</c:v>
                </c:pt>
                <c:pt idx="363">
                  <c:v>43993</c:v>
                </c:pt>
                <c:pt idx="364">
                  <c:v>43994</c:v>
                </c:pt>
                <c:pt idx="365">
                  <c:v>43997</c:v>
                </c:pt>
                <c:pt idx="366">
                  <c:v>43998</c:v>
                </c:pt>
                <c:pt idx="367">
                  <c:v>43999</c:v>
                </c:pt>
                <c:pt idx="368">
                  <c:v>44000</c:v>
                </c:pt>
                <c:pt idx="369">
                  <c:v>44001</c:v>
                </c:pt>
                <c:pt idx="370">
                  <c:v>44004</c:v>
                </c:pt>
                <c:pt idx="371">
                  <c:v>44005</c:v>
                </c:pt>
                <c:pt idx="372">
                  <c:v>44006</c:v>
                </c:pt>
                <c:pt idx="373">
                  <c:v>44007</c:v>
                </c:pt>
                <c:pt idx="374">
                  <c:v>44008</c:v>
                </c:pt>
                <c:pt idx="375">
                  <c:v>44011</c:v>
                </c:pt>
                <c:pt idx="376">
                  <c:v>44012</c:v>
                </c:pt>
                <c:pt idx="377">
                  <c:v>44013</c:v>
                </c:pt>
                <c:pt idx="378">
                  <c:v>44014</c:v>
                </c:pt>
                <c:pt idx="379">
                  <c:v>44018</c:v>
                </c:pt>
                <c:pt idx="380">
                  <c:v>44019</c:v>
                </c:pt>
                <c:pt idx="381">
                  <c:v>44020</c:v>
                </c:pt>
                <c:pt idx="382">
                  <c:v>44021</c:v>
                </c:pt>
                <c:pt idx="383">
                  <c:v>44022</c:v>
                </c:pt>
                <c:pt idx="384">
                  <c:v>44025</c:v>
                </c:pt>
                <c:pt idx="385">
                  <c:v>44026</c:v>
                </c:pt>
                <c:pt idx="386">
                  <c:v>44027</c:v>
                </c:pt>
                <c:pt idx="387">
                  <c:v>44028</c:v>
                </c:pt>
                <c:pt idx="388">
                  <c:v>44029</c:v>
                </c:pt>
                <c:pt idx="389">
                  <c:v>44032</c:v>
                </c:pt>
                <c:pt idx="390">
                  <c:v>44033</c:v>
                </c:pt>
                <c:pt idx="391">
                  <c:v>44034</c:v>
                </c:pt>
                <c:pt idx="392">
                  <c:v>44035</c:v>
                </c:pt>
                <c:pt idx="393">
                  <c:v>44036</c:v>
                </c:pt>
                <c:pt idx="394">
                  <c:v>44039</c:v>
                </c:pt>
                <c:pt idx="395">
                  <c:v>44040</c:v>
                </c:pt>
                <c:pt idx="396">
                  <c:v>44041</c:v>
                </c:pt>
                <c:pt idx="397">
                  <c:v>44042</c:v>
                </c:pt>
                <c:pt idx="398">
                  <c:v>44043</c:v>
                </c:pt>
                <c:pt idx="399">
                  <c:v>44046</c:v>
                </c:pt>
                <c:pt idx="400">
                  <c:v>44047</c:v>
                </c:pt>
                <c:pt idx="401">
                  <c:v>44048</c:v>
                </c:pt>
                <c:pt idx="402">
                  <c:v>44049</c:v>
                </c:pt>
                <c:pt idx="403">
                  <c:v>44050</c:v>
                </c:pt>
                <c:pt idx="404">
                  <c:v>44053</c:v>
                </c:pt>
                <c:pt idx="405">
                  <c:v>44054</c:v>
                </c:pt>
                <c:pt idx="406">
                  <c:v>44055</c:v>
                </c:pt>
                <c:pt idx="407">
                  <c:v>44056</c:v>
                </c:pt>
                <c:pt idx="408">
                  <c:v>44057</c:v>
                </c:pt>
                <c:pt idx="409">
                  <c:v>44060</c:v>
                </c:pt>
                <c:pt idx="410">
                  <c:v>44061</c:v>
                </c:pt>
                <c:pt idx="411">
                  <c:v>44062</c:v>
                </c:pt>
                <c:pt idx="412">
                  <c:v>44063</c:v>
                </c:pt>
                <c:pt idx="413">
                  <c:v>44064</c:v>
                </c:pt>
                <c:pt idx="414">
                  <c:v>44067</c:v>
                </c:pt>
                <c:pt idx="415">
                  <c:v>44068</c:v>
                </c:pt>
                <c:pt idx="416">
                  <c:v>44069</c:v>
                </c:pt>
                <c:pt idx="417">
                  <c:v>44070</c:v>
                </c:pt>
                <c:pt idx="418">
                  <c:v>44071</c:v>
                </c:pt>
                <c:pt idx="419">
                  <c:v>44074</c:v>
                </c:pt>
                <c:pt idx="420">
                  <c:v>44075</c:v>
                </c:pt>
                <c:pt idx="421">
                  <c:v>44076</c:v>
                </c:pt>
                <c:pt idx="422">
                  <c:v>44077</c:v>
                </c:pt>
                <c:pt idx="423">
                  <c:v>44078</c:v>
                </c:pt>
                <c:pt idx="424">
                  <c:v>44082</c:v>
                </c:pt>
                <c:pt idx="425">
                  <c:v>44083</c:v>
                </c:pt>
                <c:pt idx="426">
                  <c:v>44084</c:v>
                </c:pt>
                <c:pt idx="427">
                  <c:v>44085</c:v>
                </c:pt>
                <c:pt idx="428">
                  <c:v>44088</c:v>
                </c:pt>
                <c:pt idx="429">
                  <c:v>44089</c:v>
                </c:pt>
                <c:pt idx="430">
                  <c:v>44090</c:v>
                </c:pt>
                <c:pt idx="431">
                  <c:v>44091</c:v>
                </c:pt>
                <c:pt idx="432">
                  <c:v>44092</c:v>
                </c:pt>
                <c:pt idx="433">
                  <c:v>44095</c:v>
                </c:pt>
                <c:pt idx="434">
                  <c:v>44096</c:v>
                </c:pt>
                <c:pt idx="435">
                  <c:v>44097</c:v>
                </c:pt>
                <c:pt idx="436">
                  <c:v>44098</c:v>
                </c:pt>
                <c:pt idx="437">
                  <c:v>44099</c:v>
                </c:pt>
                <c:pt idx="438">
                  <c:v>44102</c:v>
                </c:pt>
                <c:pt idx="439">
                  <c:v>44103</c:v>
                </c:pt>
                <c:pt idx="440">
                  <c:v>44104</c:v>
                </c:pt>
                <c:pt idx="441">
                  <c:v>44105</c:v>
                </c:pt>
                <c:pt idx="442">
                  <c:v>44106</c:v>
                </c:pt>
                <c:pt idx="443">
                  <c:v>44109</c:v>
                </c:pt>
                <c:pt idx="444">
                  <c:v>44110</c:v>
                </c:pt>
                <c:pt idx="445">
                  <c:v>44111</c:v>
                </c:pt>
                <c:pt idx="446">
                  <c:v>44112</c:v>
                </c:pt>
                <c:pt idx="447">
                  <c:v>44113</c:v>
                </c:pt>
                <c:pt idx="448">
                  <c:v>44116</c:v>
                </c:pt>
                <c:pt idx="449">
                  <c:v>44117</c:v>
                </c:pt>
                <c:pt idx="450">
                  <c:v>44118</c:v>
                </c:pt>
                <c:pt idx="451">
                  <c:v>44119</c:v>
                </c:pt>
                <c:pt idx="452">
                  <c:v>44120</c:v>
                </c:pt>
                <c:pt idx="453">
                  <c:v>44123</c:v>
                </c:pt>
                <c:pt idx="454">
                  <c:v>44124</c:v>
                </c:pt>
                <c:pt idx="455">
                  <c:v>44125</c:v>
                </c:pt>
                <c:pt idx="456">
                  <c:v>44126</c:v>
                </c:pt>
                <c:pt idx="457">
                  <c:v>44127</c:v>
                </c:pt>
                <c:pt idx="458">
                  <c:v>44130</c:v>
                </c:pt>
                <c:pt idx="459">
                  <c:v>44131</c:v>
                </c:pt>
                <c:pt idx="460">
                  <c:v>44132</c:v>
                </c:pt>
                <c:pt idx="461">
                  <c:v>44133</c:v>
                </c:pt>
                <c:pt idx="462">
                  <c:v>44134</c:v>
                </c:pt>
                <c:pt idx="463">
                  <c:v>44137</c:v>
                </c:pt>
                <c:pt idx="464">
                  <c:v>44138</c:v>
                </c:pt>
                <c:pt idx="465">
                  <c:v>44139</c:v>
                </c:pt>
                <c:pt idx="466">
                  <c:v>44140</c:v>
                </c:pt>
                <c:pt idx="467">
                  <c:v>44141</c:v>
                </c:pt>
                <c:pt idx="468">
                  <c:v>44144</c:v>
                </c:pt>
                <c:pt idx="469">
                  <c:v>44145</c:v>
                </c:pt>
                <c:pt idx="470">
                  <c:v>44146</c:v>
                </c:pt>
                <c:pt idx="471">
                  <c:v>44147</c:v>
                </c:pt>
                <c:pt idx="472">
                  <c:v>44148</c:v>
                </c:pt>
                <c:pt idx="473">
                  <c:v>44151</c:v>
                </c:pt>
                <c:pt idx="474">
                  <c:v>44152</c:v>
                </c:pt>
                <c:pt idx="475">
                  <c:v>44153</c:v>
                </c:pt>
                <c:pt idx="476">
                  <c:v>44154</c:v>
                </c:pt>
                <c:pt idx="477">
                  <c:v>44155</c:v>
                </c:pt>
                <c:pt idx="478">
                  <c:v>44158</c:v>
                </c:pt>
                <c:pt idx="479">
                  <c:v>44159</c:v>
                </c:pt>
                <c:pt idx="480">
                  <c:v>44160</c:v>
                </c:pt>
                <c:pt idx="481">
                  <c:v>44162</c:v>
                </c:pt>
                <c:pt idx="482">
                  <c:v>44165</c:v>
                </c:pt>
                <c:pt idx="483">
                  <c:v>44166</c:v>
                </c:pt>
                <c:pt idx="484">
                  <c:v>44167</c:v>
                </c:pt>
                <c:pt idx="485">
                  <c:v>44168</c:v>
                </c:pt>
                <c:pt idx="486">
                  <c:v>44169</c:v>
                </c:pt>
                <c:pt idx="487">
                  <c:v>44172</c:v>
                </c:pt>
                <c:pt idx="488">
                  <c:v>44173</c:v>
                </c:pt>
                <c:pt idx="489">
                  <c:v>44174</c:v>
                </c:pt>
                <c:pt idx="490">
                  <c:v>44175</c:v>
                </c:pt>
                <c:pt idx="491">
                  <c:v>44176</c:v>
                </c:pt>
                <c:pt idx="492">
                  <c:v>44179</c:v>
                </c:pt>
                <c:pt idx="493">
                  <c:v>44180</c:v>
                </c:pt>
                <c:pt idx="494">
                  <c:v>44181</c:v>
                </c:pt>
                <c:pt idx="495">
                  <c:v>44182</c:v>
                </c:pt>
                <c:pt idx="496">
                  <c:v>44183</c:v>
                </c:pt>
                <c:pt idx="497">
                  <c:v>44186</c:v>
                </c:pt>
                <c:pt idx="498">
                  <c:v>44187</c:v>
                </c:pt>
                <c:pt idx="499">
                  <c:v>44188</c:v>
                </c:pt>
                <c:pt idx="500">
                  <c:v>44189</c:v>
                </c:pt>
                <c:pt idx="501">
                  <c:v>44193</c:v>
                </c:pt>
                <c:pt idx="502">
                  <c:v>44194</c:v>
                </c:pt>
                <c:pt idx="503">
                  <c:v>44195</c:v>
                </c:pt>
                <c:pt idx="504">
                  <c:v>44196</c:v>
                </c:pt>
                <c:pt idx="505">
                  <c:v>44200</c:v>
                </c:pt>
                <c:pt idx="506">
                  <c:v>44201</c:v>
                </c:pt>
                <c:pt idx="507">
                  <c:v>44202</c:v>
                </c:pt>
                <c:pt idx="508">
                  <c:v>44203</c:v>
                </c:pt>
                <c:pt idx="509">
                  <c:v>44204</c:v>
                </c:pt>
                <c:pt idx="510">
                  <c:v>44207</c:v>
                </c:pt>
                <c:pt idx="511">
                  <c:v>44208</c:v>
                </c:pt>
                <c:pt idx="512">
                  <c:v>44209</c:v>
                </c:pt>
                <c:pt idx="513">
                  <c:v>44210</c:v>
                </c:pt>
                <c:pt idx="514">
                  <c:v>44211</c:v>
                </c:pt>
                <c:pt idx="515">
                  <c:v>44215</c:v>
                </c:pt>
                <c:pt idx="516">
                  <c:v>44216</c:v>
                </c:pt>
                <c:pt idx="517">
                  <c:v>44217</c:v>
                </c:pt>
                <c:pt idx="518">
                  <c:v>44218</c:v>
                </c:pt>
                <c:pt idx="519">
                  <c:v>44221</c:v>
                </c:pt>
                <c:pt idx="520">
                  <c:v>44222</c:v>
                </c:pt>
                <c:pt idx="521">
                  <c:v>44223</c:v>
                </c:pt>
                <c:pt idx="522">
                  <c:v>44224</c:v>
                </c:pt>
                <c:pt idx="523">
                  <c:v>44225</c:v>
                </c:pt>
                <c:pt idx="524">
                  <c:v>44228</c:v>
                </c:pt>
                <c:pt idx="525">
                  <c:v>44229</c:v>
                </c:pt>
                <c:pt idx="526">
                  <c:v>44230</c:v>
                </c:pt>
                <c:pt idx="527">
                  <c:v>44231</c:v>
                </c:pt>
                <c:pt idx="528">
                  <c:v>44232</c:v>
                </c:pt>
                <c:pt idx="529">
                  <c:v>44235</c:v>
                </c:pt>
                <c:pt idx="530">
                  <c:v>44236</c:v>
                </c:pt>
                <c:pt idx="531">
                  <c:v>44237</c:v>
                </c:pt>
                <c:pt idx="532">
                  <c:v>44238</c:v>
                </c:pt>
                <c:pt idx="533">
                  <c:v>44239</c:v>
                </c:pt>
                <c:pt idx="534">
                  <c:v>44243</c:v>
                </c:pt>
                <c:pt idx="535">
                  <c:v>44244</c:v>
                </c:pt>
                <c:pt idx="536">
                  <c:v>44245</c:v>
                </c:pt>
                <c:pt idx="537">
                  <c:v>44246</c:v>
                </c:pt>
                <c:pt idx="538">
                  <c:v>44249</c:v>
                </c:pt>
                <c:pt idx="539">
                  <c:v>44250</c:v>
                </c:pt>
                <c:pt idx="540">
                  <c:v>44251</c:v>
                </c:pt>
                <c:pt idx="541">
                  <c:v>44252</c:v>
                </c:pt>
                <c:pt idx="542">
                  <c:v>44253</c:v>
                </c:pt>
                <c:pt idx="543">
                  <c:v>44256</c:v>
                </c:pt>
                <c:pt idx="544">
                  <c:v>44257</c:v>
                </c:pt>
                <c:pt idx="545">
                  <c:v>44258</c:v>
                </c:pt>
                <c:pt idx="546">
                  <c:v>44259</c:v>
                </c:pt>
                <c:pt idx="547">
                  <c:v>44260</c:v>
                </c:pt>
                <c:pt idx="548">
                  <c:v>44263</c:v>
                </c:pt>
                <c:pt idx="549">
                  <c:v>44264</c:v>
                </c:pt>
                <c:pt idx="550">
                  <c:v>44265</c:v>
                </c:pt>
                <c:pt idx="551">
                  <c:v>44266</c:v>
                </c:pt>
                <c:pt idx="552">
                  <c:v>44267</c:v>
                </c:pt>
                <c:pt idx="553">
                  <c:v>44270</c:v>
                </c:pt>
                <c:pt idx="554">
                  <c:v>44271</c:v>
                </c:pt>
                <c:pt idx="555">
                  <c:v>44272</c:v>
                </c:pt>
                <c:pt idx="556">
                  <c:v>44273</c:v>
                </c:pt>
                <c:pt idx="557">
                  <c:v>44274</c:v>
                </c:pt>
                <c:pt idx="558">
                  <c:v>44277</c:v>
                </c:pt>
                <c:pt idx="559">
                  <c:v>44278</c:v>
                </c:pt>
                <c:pt idx="560">
                  <c:v>44279</c:v>
                </c:pt>
                <c:pt idx="561">
                  <c:v>44280</c:v>
                </c:pt>
                <c:pt idx="562">
                  <c:v>44281</c:v>
                </c:pt>
                <c:pt idx="563">
                  <c:v>44284</c:v>
                </c:pt>
                <c:pt idx="564">
                  <c:v>44285</c:v>
                </c:pt>
                <c:pt idx="565">
                  <c:v>44286</c:v>
                </c:pt>
                <c:pt idx="566">
                  <c:v>44287</c:v>
                </c:pt>
                <c:pt idx="567">
                  <c:v>44291</c:v>
                </c:pt>
                <c:pt idx="568">
                  <c:v>44292</c:v>
                </c:pt>
                <c:pt idx="569">
                  <c:v>44293</c:v>
                </c:pt>
                <c:pt idx="570">
                  <c:v>44294</c:v>
                </c:pt>
                <c:pt idx="571">
                  <c:v>44295</c:v>
                </c:pt>
                <c:pt idx="572">
                  <c:v>44298</c:v>
                </c:pt>
                <c:pt idx="573">
                  <c:v>44299</c:v>
                </c:pt>
                <c:pt idx="574">
                  <c:v>44300</c:v>
                </c:pt>
                <c:pt idx="575">
                  <c:v>44301</c:v>
                </c:pt>
                <c:pt idx="576">
                  <c:v>44302</c:v>
                </c:pt>
                <c:pt idx="577">
                  <c:v>44305</c:v>
                </c:pt>
                <c:pt idx="578">
                  <c:v>44306</c:v>
                </c:pt>
                <c:pt idx="579">
                  <c:v>44307</c:v>
                </c:pt>
                <c:pt idx="580">
                  <c:v>44308</c:v>
                </c:pt>
                <c:pt idx="581">
                  <c:v>44309</c:v>
                </c:pt>
                <c:pt idx="582">
                  <c:v>44312</c:v>
                </c:pt>
                <c:pt idx="583">
                  <c:v>44313</c:v>
                </c:pt>
                <c:pt idx="584">
                  <c:v>44314</c:v>
                </c:pt>
                <c:pt idx="585">
                  <c:v>44315</c:v>
                </c:pt>
                <c:pt idx="586">
                  <c:v>44316</c:v>
                </c:pt>
                <c:pt idx="587">
                  <c:v>44319</c:v>
                </c:pt>
                <c:pt idx="588">
                  <c:v>44320</c:v>
                </c:pt>
                <c:pt idx="589">
                  <c:v>44321</c:v>
                </c:pt>
                <c:pt idx="590">
                  <c:v>44322</c:v>
                </c:pt>
                <c:pt idx="591">
                  <c:v>44323</c:v>
                </c:pt>
                <c:pt idx="592">
                  <c:v>44326</c:v>
                </c:pt>
                <c:pt idx="593">
                  <c:v>44327</c:v>
                </c:pt>
                <c:pt idx="594">
                  <c:v>44328</c:v>
                </c:pt>
                <c:pt idx="595">
                  <c:v>44329</c:v>
                </c:pt>
                <c:pt idx="596">
                  <c:v>44330</c:v>
                </c:pt>
                <c:pt idx="597">
                  <c:v>44333</c:v>
                </c:pt>
                <c:pt idx="598">
                  <c:v>44334</c:v>
                </c:pt>
                <c:pt idx="599">
                  <c:v>44335</c:v>
                </c:pt>
                <c:pt idx="600">
                  <c:v>44336</c:v>
                </c:pt>
                <c:pt idx="601">
                  <c:v>44337</c:v>
                </c:pt>
                <c:pt idx="602">
                  <c:v>44340</c:v>
                </c:pt>
                <c:pt idx="603">
                  <c:v>44341</c:v>
                </c:pt>
                <c:pt idx="604">
                  <c:v>44342</c:v>
                </c:pt>
                <c:pt idx="605">
                  <c:v>44343</c:v>
                </c:pt>
                <c:pt idx="606">
                  <c:v>44344</c:v>
                </c:pt>
                <c:pt idx="607">
                  <c:v>44348</c:v>
                </c:pt>
                <c:pt idx="608">
                  <c:v>44349</c:v>
                </c:pt>
                <c:pt idx="609">
                  <c:v>44350</c:v>
                </c:pt>
                <c:pt idx="610">
                  <c:v>44351</c:v>
                </c:pt>
                <c:pt idx="611">
                  <c:v>44354</c:v>
                </c:pt>
                <c:pt idx="612">
                  <c:v>44355</c:v>
                </c:pt>
                <c:pt idx="613">
                  <c:v>44356</c:v>
                </c:pt>
                <c:pt idx="614">
                  <c:v>44357</c:v>
                </c:pt>
                <c:pt idx="615">
                  <c:v>44358</c:v>
                </c:pt>
                <c:pt idx="616">
                  <c:v>44361</c:v>
                </c:pt>
                <c:pt idx="617">
                  <c:v>44362</c:v>
                </c:pt>
                <c:pt idx="618">
                  <c:v>44363</c:v>
                </c:pt>
                <c:pt idx="619">
                  <c:v>44364</c:v>
                </c:pt>
                <c:pt idx="620">
                  <c:v>44365</c:v>
                </c:pt>
                <c:pt idx="621">
                  <c:v>44368</c:v>
                </c:pt>
                <c:pt idx="622">
                  <c:v>44369</c:v>
                </c:pt>
                <c:pt idx="623">
                  <c:v>44370</c:v>
                </c:pt>
                <c:pt idx="624">
                  <c:v>44371</c:v>
                </c:pt>
                <c:pt idx="625">
                  <c:v>44372</c:v>
                </c:pt>
                <c:pt idx="626">
                  <c:v>44375</c:v>
                </c:pt>
                <c:pt idx="627">
                  <c:v>44376</c:v>
                </c:pt>
                <c:pt idx="628">
                  <c:v>44377</c:v>
                </c:pt>
                <c:pt idx="629">
                  <c:v>44378</c:v>
                </c:pt>
                <c:pt idx="630">
                  <c:v>44379</c:v>
                </c:pt>
                <c:pt idx="631">
                  <c:v>44383</c:v>
                </c:pt>
                <c:pt idx="632">
                  <c:v>44384</c:v>
                </c:pt>
                <c:pt idx="633">
                  <c:v>44385</c:v>
                </c:pt>
                <c:pt idx="634">
                  <c:v>44386</c:v>
                </c:pt>
                <c:pt idx="635">
                  <c:v>44389</c:v>
                </c:pt>
                <c:pt idx="636">
                  <c:v>44390</c:v>
                </c:pt>
                <c:pt idx="637">
                  <c:v>44391</c:v>
                </c:pt>
                <c:pt idx="638">
                  <c:v>44392</c:v>
                </c:pt>
                <c:pt idx="639">
                  <c:v>44393</c:v>
                </c:pt>
                <c:pt idx="640">
                  <c:v>44396</c:v>
                </c:pt>
                <c:pt idx="641">
                  <c:v>44397</c:v>
                </c:pt>
                <c:pt idx="642">
                  <c:v>44398</c:v>
                </c:pt>
                <c:pt idx="643">
                  <c:v>44399</c:v>
                </c:pt>
                <c:pt idx="644">
                  <c:v>44400</c:v>
                </c:pt>
                <c:pt idx="645">
                  <c:v>44403</c:v>
                </c:pt>
                <c:pt idx="646">
                  <c:v>44404</c:v>
                </c:pt>
                <c:pt idx="647">
                  <c:v>44405</c:v>
                </c:pt>
                <c:pt idx="648">
                  <c:v>44406</c:v>
                </c:pt>
                <c:pt idx="649">
                  <c:v>44407</c:v>
                </c:pt>
                <c:pt idx="650">
                  <c:v>44410</c:v>
                </c:pt>
                <c:pt idx="651">
                  <c:v>44411</c:v>
                </c:pt>
                <c:pt idx="652">
                  <c:v>44412</c:v>
                </c:pt>
                <c:pt idx="653">
                  <c:v>44413</c:v>
                </c:pt>
                <c:pt idx="654">
                  <c:v>44414</c:v>
                </c:pt>
                <c:pt idx="655">
                  <c:v>44417</c:v>
                </c:pt>
                <c:pt idx="656">
                  <c:v>44418</c:v>
                </c:pt>
                <c:pt idx="657">
                  <c:v>44419</c:v>
                </c:pt>
                <c:pt idx="658">
                  <c:v>44420</c:v>
                </c:pt>
                <c:pt idx="659">
                  <c:v>44421</c:v>
                </c:pt>
                <c:pt idx="660">
                  <c:v>44424</c:v>
                </c:pt>
                <c:pt idx="661">
                  <c:v>44425</c:v>
                </c:pt>
                <c:pt idx="662">
                  <c:v>44426</c:v>
                </c:pt>
                <c:pt idx="663">
                  <c:v>44427</c:v>
                </c:pt>
                <c:pt idx="664">
                  <c:v>44428</c:v>
                </c:pt>
                <c:pt idx="665">
                  <c:v>44431</c:v>
                </c:pt>
                <c:pt idx="666">
                  <c:v>44432</c:v>
                </c:pt>
                <c:pt idx="667">
                  <c:v>44433</c:v>
                </c:pt>
                <c:pt idx="668">
                  <c:v>44434</c:v>
                </c:pt>
                <c:pt idx="669">
                  <c:v>44435</c:v>
                </c:pt>
                <c:pt idx="670">
                  <c:v>44438</c:v>
                </c:pt>
                <c:pt idx="671">
                  <c:v>44439</c:v>
                </c:pt>
                <c:pt idx="672">
                  <c:v>44440</c:v>
                </c:pt>
                <c:pt idx="673">
                  <c:v>44441</c:v>
                </c:pt>
                <c:pt idx="674">
                  <c:v>44442</c:v>
                </c:pt>
                <c:pt idx="675">
                  <c:v>44446</c:v>
                </c:pt>
                <c:pt idx="676">
                  <c:v>44447</c:v>
                </c:pt>
                <c:pt idx="677">
                  <c:v>44448</c:v>
                </c:pt>
                <c:pt idx="678">
                  <c:v>44449</c:v>
                </c:pt>
                <c:pt idx="679">
                  <c:v>44452</c:v>
                </c:pt>
                <c:pt idx="680">
                  <c:v>44453</c:v>
                </c:pt>
                <c:pt idx="681">
                  <c:v>44454</c:v>
                </c:pt>
                <c:pt idx="682">
                  <c:v>44455</c:v>
                </c:pt>
                <c:pt idx="683">
                  <c:v>44456</c:v>
                </c:pt>
                <c:pt idx="684">
                  <c:v>44459</c:v>
                </c:pt>
                <c:pt idx="685">
                  <c:v>44460</c:v>
                </c:pt>
                <c:pt idx="686">
                  <c:v>44461</c:v>
                </c:pt>
                <c:pt idx="687">
                  <c:v>44462</c:v>
                </c:pt>
                <c:pt idx="688">
                  <c:v>44463</c:v>
                </c:pt>
                <c:pt idx="689">
                  <c:v>44466</c:v>
                </c:pt>
                <c:pt idx="690">
                  <c:v>44467</c:v>
                </c:pt>
                <c:pt idx="691">
                  <c:v>44468</c:v>
                </c:pt>
                <c:pt idx="692">
                  <c:v>44469</c:v>
                </c:pt>
                <c:pt idx="693">
                  <c:v>44470</c:v>
                </c:pt>
                <c:pt idx="694">
                  <c:v>44473</c:v>
                </c:pt>
                <c:pt idx="695">
                  <c:v>44474</c:v>
                </c:pt>
                <c:pt idx="696">
                  <c:v>44475</c:v>
                </c:pt>
                <c:pt idx="697">
                  <c:v>44476</c:v>
                </c:pt>
                <c:pt idx="698">
                  <c:v>44477</c:v>
                </c:pt>
                <c:pt idx="699">
                  <c:v>44480</c:v>
                </c:pt>
                <c:pt idx="700">
                  <c:v>44481</c:v>
                </c:pt>
                <c:pt idx="701">
                  <c:v>44482</c:v>
                </c:pt>
                <c:pt idx="702">
                  <c:v>44483</c:v>
                </c:pt>
                <c:pt idx="703">
                  <c:v>44484</c:v>
                </c:pt>
                <c:pt idx="704">
                  <c:v>44487</c:v>
                </c:pt>
                <c:pt idx="705">
                  <c:v>44488</c:v>
                </c:pt>
                <c:pt idx="706">
                  <c:v>44489</c:v>
                </c:pt>
                <c:pt idx="707">
                  <c:v>44490</c:v>
                </c:pt>
                <c:pt idx="708">
                  <c:v>44491</c:v>
                </c:pt>
                <c:pt idx="709">
                  <c:v>44494</c:v>
                </c:pt>
                <c:pt idx="710">
                  <c:v>44495</c:v>
                </c:pt>
                <c:pt idx="711">
                  <c:v>44496</c:v>
                </c:pt>
                <c:pt idx="712">
                  <c:v>44497</c:v>
                </c:pt>
                <c:pt idx="713">
                  <c:v>44498</c:v>
                </c:pt>
                <c:pt idx="714">
                  <c:v>44501</c:v>
                </c:pt>
                <c:pt idx="715">
                  <c:v>44502</c:v>
                </c:pt>
                <c:pt idx="716">
                  <c:v>44503</c:v>
                </c:pt>
                <c:pt idx="717">
                  <c:v>44504</c:v>
                </c:pt>
                <c:pt idx="718">
                  <c:v>44505</c:v>
                </c:pt>
                <c:pt idx="719">
                  <c:v>44508</c:v>
                </c:pt>
                <c:pt idx="720">
                  <c:v>44509</c:v>
                </c:pt>
                <c:pt idx="721">
                  <c:v>44510</c:v>
                </c:pt>
                <c:pt idx="722">
                  <c:v>44511</c:v>
                </c:pt>
                <c:pt idx="723">
                  <c:v>44512</c:v>
                </c:pt>
                <c:pt idx="724">
                  <c:v>44515</c:v>
                </c:pt>
                <c:pt idx="725">
                  <c:v>44516</c:v>
                </c:pt>
                <c:pt idx="726">
                  <c:v>44517</c:v>
                </c:pt>
                <c:pt idx="727">
                  <c:v>44518</c:v>
                </c:pt>
                <c:pt idx="728">
                  <c:v>44519</c:v>
                </c:pt>
                <c:pt idx="729">
                  <c:v>44522</c:v>
                </c:pt>
                <c:pt idx="730">
                  <c:v>44523</c:v>
                </c:pt>
                <c:pt idx="731">
                  <c:v>44524</c:v>
                </c:pt>
                <c:pt idx="732">
                  <c:v>44526</c:v>
                </c:pt>
                <c:pt idx="733">
                  <c:v>44529</c:v>
                </c:pt>
                <c:pt idx="734">
                  <c:v>44530</c:v>
                </c:pt>
                <c:pt idx="735">
                  <c:v>44531</c:v>
                </c:pt>
                <c:pt idx="736">
                  <c:v>44532</c:v>
                </c:pt>
                <c:pt idx="737">
                  <c:v>44533</c:v>
                </c:pt>
                <c:pt idx="738">
                  <c:v>44536</c:v>
                </c:pt>
                <c:pt idx="739">
                  <c:v>44537</c:v>
                </c:pt>
                <c:pt idx="740">
                  <c:v>44538</c:v>
                </c:pt>
                <c:pt idx="741">
                  <c:v>44539</c:v>
                </c:pt>
                <c:pt idx="742">
                  <c:v>44540</c:v>
                </c:pt>
                <c:pt idx="743">
                  <c:v>44543</c:v>
                </c:pt>
                <c:pt idx="744">
                  <c:v>44544</c:v>
                </c:pt>
                <c:pt idx="745">
                  <c:v>44545</c:v>
                </c:pt>
                <c:pt idx="746">
                  <c:v>44546</c:v>
                </c:pt>
                <c:pt idx="747">
                  <c:v>44547</c:v>
                </c:pt>
                <c:pt idx="748">
                  <c:v>44550</c:v>
                </c:pt>
                <c:pt idx="749">
                  <c:v>44551</c:v>
                </c:pt>
                <c:pt idx="750">
                  <c:v>44552</c:v>
                </c:pt>
                <c:pt idx="751">
                  <c:v>44553</c:v>
                </c:pt>
                <c:pt idx="752">
                  <c:v>44557</c:v>
                </c:pt>
                <c:pt idx="753">
                  <c:v>44558</c:v>
                </c:pt>
                <c:pt idx="754">
                  <c:v>44559</c:v>
                </c:pt>
                <c:pt idx="755">
                  <c:v>44560</c:v>
                </c:pt>
                <c:pt idx="756">
                  <c:v>44561</c:v>
                </c:pt>
                <c:pt idx="757">
                  <c:v>44564</c:v>
                </c:pt>
                <c:pt idx="758">
                  <c:v>44565</c:v>
                </c:pt>
                <c:pt idx="759">
                  <c:v>44566</c:v>
                </c:pt>
                <c:pt idx="760">
                  <c:v>44567</c:v>
                </c:pt>
                <c:pt idx="761">
                  <c:v>44568</c:v>
                </c:pt>
                <c:pt idx="762">
                  <c:v>44571</c:v>
                </c:pt>
                <c:pt idx="763">
                  <c:v>44572</c:v>
                </c:pt>
                <c:pt idx="764">
                  <c:v>44573</c:v>
                </c:pt>
                <c:pt idx="765">
                  <c:v>44574</c:v>
                </c:pt>
                <c:pt idx="766">
                  <c:v>44575</c:v>
                </c:pt>
                <c:pt idx="767">
                  <c:v>44579</c:v>
                </c:pt>
                <c:pt idx="768">
                  <c:v>44580</c:v>
                </c:pt>
                <c:pt idx="769">
                  <c:v>44581</c:v>
                </c:pt>
                <c:pt idx="770">
                  <c:v>44582</c:v>
                </c:pt>
                <c:pt idx="771">
                  <c:v>44585</c:v>
                </c:pt>
                <c:pt idx="772">
                  <c:v>44586</c:v>
                </c:pt>
                <c:pt idx="773">
                  <c:v>44587</c:v>
                </c:pt>
                <c:pt idx="774">
                  <c:v>44588</c:v>
                </c:pt>
                <c:pt idx="775">
                  <c:v>44589</c:v>
                </c:pt>
                <c:pt idx="776">
                  <c:v>44592</c:v>
                </c:pt>
                <c:pt idx="777">
                  <c:v>44593</c:v>
                </c:pt>
                <c:pt idx="778">
                  <c:v>44594</c:v>
                </c:pt>
                <c:pt idx="779">
                  <c:v>44595</c:v>
                </c:pt>
                <c:pt idx="780">
                  <c:v>44596</c:v>
                </c:pt>
                <c:pt idx="781">
                  <c:v>44599</c:v>
                </c:pt>
                <c:pt idx="782">
                  <c:v>44600</c:v>
                </c:pt>
                <c:pt idx="783">
                  <c:v>44601</c:v>
                </c:pt>
                <c:pt idx="784">
                  <c:v>44602</c:v>
                </c:pt>
                <c:pt idx="785">
                  <c:v>44603</c:v>
                </c:pt>
                <c:pt idx="786">
                  <c:v>44606</c:v>
                </c:pt>
                <c:pt idx="787">
                  <c:v>44607</c:v>
                </c:pt>
                <c:pt idx="788">
                  <c:v>44608</c:v>
                </c:pt>
                <c:pt idx="789">
                  <c:v>44609</c:v>
                </c:pt>
                <c:pt idx="790">
                  <c:v>44610</c:v>
                </c:pt>
                <c:pt idx="791">
                  <c:v>44614</c:v>
                </c:pt>
                <c:pt idx="792">
                  <c:v>44615</c:v>
                </c:pt>
                <c:pt idx="793">
                  <c:v>44616</c:v>
                </c:pt>
                <c:pt idx="794">
                  <c:v>44617</c:v>
                </c:pt>
                <c:pt idx="795">
                  <c:v>44620</c:v>
                </c:pt>
                <c:pt idx="796">
                  <c:v>44621</c:v>
                </c:pt>
                <c:pt idx="797">
                  <c:v>44622</c:v>
                </c:pt>
                <c:pt idx="798">
                  <c:v>44623</c:v>
                </c:pt>
                <c:pt idx="799">
                  <c:v>44624</c:v>
                </c:pt>
                <c:pt idx="800">
                  <c:v>44627</c:v>
                </c:pt>
                <c:pt idx="801">
                  <c:v>44628</c:v>
                </c:pt>
                <c:pt idx="802">
                  <c:v>44629</c:v>
                </c:pt>
                <c:pt idx="803">
                  <c:v>44630</c:v>
                </c:pt>
                <c:pt idx="804">
                  <c:v>44631</c:v>
                </c:pt>
                <c:pt idx="805">
                  <c:v>44634</c:v>
                </c:pt>
                <c:pt idx="806">
                  <c:v>44635</c:v>
                </c:pt>
                <c:pt idx="807">
                  <c:v>44636</c:v>
                </c:pt>
                <c:pt idx="808">
                  <c:v>44637</c:v>
                </c:pt>
                <c:pt idx="809">
                  <c:v>44638</c:v>
                </c:pt>
                <c:pt idx="810">
                  <c:v>44641</c:v>
                </c:pt>
                <c:pt idx="811">
                  <c:v>44642</c:v>
                </c:pt>
                <c:pt idx="812">
                  <c:v>44643</c:v>
                </c:pt>
                <c:pt idx="813">
                  <c:v>44644</c:v>
                </c:pt>
                <c:pt idx="814">
                  <c:v>44645</c:v>
                </c:pt>
                <c:pt idx="815">
                  <c:v>44648</c:v>
                </c:pt>
                <c:pt idx="816">
                  <c:v>44649</c:v>
                </c:pt>
                <c:pt idx="817">
                  <c:v>44650</c:v>
                </c:pt>
                <c:pt idx="818">
                  <c:v>44651</c:v>
                </c:pt>
                <c:pt idx="819">
                  <c:v>44652</c:v>
                </c:pt>
                <c:pt idx="820">
                  <c:v>44655</c:v>
                </c:pt>
                <c:pt idx="821">
                  <c:v>44656</c:v>
                </c:pt>
                <c:pt idx="822">
                  <c:v>44657</c:v>
                </c:pt>
                <c:pt idx="823">
                  <c:v>44658</c:v>
                </c:pt>
                <c:pt idx="824">
                  <c:v>44659</c:v>
                </c:pt>
                <c:pt idx="825">
                  <c:v>44662</c:v>
                </c:pt>
                <c:pt idx="826">
                  <c:v>44663</c:v>
                </c:pt>
                <c:pt idx="827">
                  <c:v>44664</c:v>
                </c:pt>
                <c:pt idx="828">
                  <c:v>44665</c:v>
                </c:pt>
                <c:pt idx="829">
                  <c:v>44669</c:v>
                </c:pt>
                <c:pt idx="830">
                  <c:v>44670</c:v>
                </c:pt>
                <c:pt idx="831">
                  <c:v>44671</c:v>
                </c:pt>
                <c:pt idx="832">
                  <c:v>44672</c:v>
                </c:pt>
                <c:pt idx="833">
                  <c:v>44673</c:v>
                </c:pt>
                <c:pt idx="834">
                  <c:v>44676</c:v>
                </c:pt>
                <c:pt idx="835">
                  <c:v>44677</c:v>
                </c:pt>
                <c:pt idx="836">
                  <c:v>44678</c:v>
                </c:pt>
                <c:pt idx="837">
                  <c:v>44679</c:v>
                </c:pt>
                <c:pt idx="838">
                  <c:v>44680</c:v>
                </c:pt>
                <c:pt idx="839">
                  <c:v>44683</c:v>
                </c:pt>
                <c:pt idx="840">
                  <c:v>44684</c:v>
                </c:pt>
                <c:pt idx="841">
                  <c:v>44685</c:v>
                </c:pt>
                <c:pt idx="842">
                  <c:v>44686</c:v>
                </c:pt>
                <c:pt idx="843">
                  <c:v>44687</c:v>
                </c:pt>
                <c:pt idx="844">
                  <c:v>44690</c:v>
                </c:pt>
                <c:pt idx="845">
                  <c:v>44691</c:v>
                </c:pt>
                <c:pt idx="846">
                  <c:v>44692</c:v>
                </c:pt>
                <c:pt idx="847">
                  <c:v>44693</c:v>
                </c:pt>
                <c:pt idx="848">
                  <c:v>44694</c:v>
                </c:pt>
                <c:pt idx="849">
                  <c:v>44697</c:v>
                </c:pt>
                <c:pt idx="850">
                  <c:v>44698</c:v>
                </c:pt>
                <c:pt idx="851">
                  <c:v>44699</c:v>
                </c:pt>
                <c:pt idx="852">
                  <c:v>44700</c:v>
                </c:pt>
                <c:pt idx="853">
                  <c:v>44701</c:v>
                </c:pt>
                <c:pt idx="854">
                  <c:v>44704</c:v>
                </c:pt>
                <c:pt idx="855">
                  <c:v>44705</c:v>
                </c:pt>
                <c:pt idx="856">
                  <c:v>44706</c:v>
                </c:pt>
                <c:pt idx="857">
                  <c:v>44707</c:v>
                </c:pt>
                <c:pt idx="858">
                  <c:v>44708</c:v>
                </c:pt>
                <c:pt idx="859">
                  <c:v>44712</c:v>
                </c:pt>
                <c:pt idx="860">
                  <c:v>44713</c:v>
                </c:pt>
                <c:pt idx="861">
                  <c:v>44714</c:v>
                </c:pt>
                <c:pt idx="862">
                  <c:v>44715</c:v>
                </c:pt>
                <c:pt idx="863">
                  <c:v>44718</c:v>
                </c:pt>
                <c:pt idx="864">
                  <c:v>44719</c:v>
                </c:pt>
                <c:pt idx="865">
                  <c:v>44720</c:v>
                </c:pt>
                <c:pt idx="866">
                  <c:v>44721</c:v>
                </c:pt>
                <c:pt idx="867">
                  <c:v>44722</c:v>
                </c:pt>
                <c:pt idx="868">
                  <c:v>44725</c:v>
                </c:pt>
                <c:pt idx="869">
                  <c:v>44726</c:v>
                </c:pt>
                <c:pt idx="870">
                  <c:v>44727</c:v>
                </c:pt>
                <c:pt idx="871">
                  <c:v>44728</c:v>
                </c:pt>
                <c:pt idx="872">
                  <c:v>44729</c:v>
                </c:pt>
                <c:pt idx="873">
                  <c:v>44733</c:v>
                </c:pt>
                <c:pt idx="874">
                  <c:v>44734</c:v>
                </c:pt>
                <c:pt idx="875">
                  <c:v>44735</c:v>
                </c:pt>
                <c:pt idx="876">
                  <c:v>44736</c:v>
                </c:pt>
                <c:pt idx="877">
                  <c:v>44739</c:v>
                </c:pt>
                <c:pt idx="878">
                  <c:v>44740</c:v>
                </c:pt>
                <c:pt idx="879">
                  <c:v>44741</c:v>
                </c:pt>
                <c:pt idx="880">
                  <c:v>44742</c:v>
                </c:pt>
                <c:pt idx="881">
                  <c:v>44743</c:v>
                </c:pt>
                <c:pt idx="882">
                  <c:v>44747</c:v>
                </c:pt>
                <c:pt idx="883">
                  <c:v>44748</c:v>
                </c:pt>
                <c:pt idx="884">
                  <c:v>44749</c:v>
                </c:pt>
                <c:pt idx="885">
                  <c:v>44750</c:v>
                </c:pt>
                <c:pt idx="886">
                  <c:v>44753</c:v>
                </c:pt>
                <c:pt idx="887">
                  <c:v>44754</c:v>
                </c:pt>
                <c:pt idx="888">
                  <c:v>44755</c:v>
                </c:pt>
                <c:pt idx="889">
                  <c:v>44756</c:v>
                </c:pt>
                <c:pt idx="890">
                  <c:v>44757</c:v>
                </c:pt>
                <c:pt idx="891">
                  <c:v>44760</c:v>
                </c:pt>
                <c:pt idx="892">
                  <c:v>44761</c:v>
                </c:pt>
                <c:pt idx="893">
                  <c:v>44762</c:v>
                </c:pt>
                <c:pt idx="894">
                  <c:v>44763</c:v>
                </c:pt>
                <c:pt idx="895">
                  <c:v>44764</c:v>
                </c:pt>
                <c:pt idx="896">
                  <c:v>44767</c:v>
                </c:pt>
                <c:pt idx="897">
                  <c:v>44768</c:v>
                </c:pt>
                <c:pt idx="898">
                  <c:v>44769</c:v>
                </c:pt>
                <c:pt idx="899">
                  <c:v>44770</c:v>
                </c:pt>
                <c:pt idx="900">
                  <c:v>44771</c:v>
                </c:pt>
                <c:pt idx="901">
                  <c:v>44774</c:v>
                </c:pt>
                <c:pt idx="902">
                  <c:v>44775</c:v>
                </c:pt>
                <c:pt idx="903">
                  <c:v>44776</c:v>
                </c:pt>
                <c:pt idx="904">
                  <c:v>44777</c:v>
                </c:pt>
                <c:pt idx="905">
                  <c:v>44778</c:v>
                </c:pt>
                <c:pt idx="906">
                  <c:v>44781</c:v>
                </c:pt>
                <c:pt idx="907">
                  <c:v>44782</c:v>
                </c:pt>
                <c:pt idx="908">
                  <c:v>44783</c:v>
                </c:pt>
                <c:pt idx="909">
                  <c:v>44784</c:v>
                </c:pt>
                <c:pt idx="910">
                  <c:v>44785</c:v>
                </c:pt>
                <c:pt idx="911">
                  <c:v>44788</c:v>
                </c:pt>
                <c:pt idx="912">
                  <c:v>44789</c:v>
                </c:pt>
                <c:pt idx="913">
                  <c:v>44790</c:v>
                </c:pt>
                <c:pt idx="914">
                  <c:v>44791</c:v>
                </c:pt>
                <c:pt idx="915">
                  <c:v>44792</c:v>
                </c:pt>
                <c:pt idx="916">
                  <c:v>44795</c:v>
                </c:pt>
                <c:pt idx="917">
                  <c:v>44796</c:v>
                </c:pt>
                <c:pt idx="918">
                  <c:v>44797</c:v>
                </c:pt>
                <c:pt idx="919">
                  <c:v>44798</c:v>
                </c:pt>
                <c:pt idx="920">
                  <c:v>44799</c:v>
                </c:pt>
                <c:pt idx="921">
                  <c:v>44802</c:v>
                </c:pt>
                <c:pt idx="922">
                  <c:v>44803</c:v>
                </c:pt>
                <c:pt idx="923">
                  <c:v>44804</c:v>
                </c:pt>
                <c:pt idx="924">
                  <c:v>44805</c:v>
                </c:pt>
                <c:pt idx="925">
                  <c:v>44806</c:v>
                </c:pt>
                <c:pt idx="926">
                  <c:v>44810</c:v>
                </c:pt>
                <c:pt idx="927">
                  <c:v>44811</c:v>
                </c:pt>
                <c:pt idx="928">
                  <c:v>44812</c:v>
                </c:pt>
                <c:pt idx="929">
                  <c:v>44813</c:v>
                </c:pt>
                <c:pt idx="930">
                  <c:v>44816</c:v>
                </c:pt>
                <c:pt idx="931">
                  <c:v>44817</c:v>
                </c:pt>
                <c:pt idx="932">
                  <c:v>44818</c:v>
                </c:pt>
                <c:pt idx="933">
                  <c:v>44819</c:v>
                </c:pt>
                <c:pt idx="934">
                  <c:v>44820</c:v>
                </c:pt>
                <c:pt idx="935">
                  <c:v>44823</c:v>
                </c:pt>
                <c:pt idx="936">
                  <c:v>44824</c:v>
                </c:pt>
                <c:pt idx="937">
                  <c:v>44825</c:v>
                </c:pt>
                <c:pt idx="938">
                  <c:v>44826</c:v>
                </c:pt>
                <c:pt idx="939">
                  <c:v>44827</c:v>
                </c:pt>
                <c:pt idx="940">
                  <c:v>44830</c:v>
                </c:pt>
                <c:pt idx="941">
                  <c:v>44831</c:v>
                </c:pt>
                <c:pt idx="942">
                  <c:v>44832</c:v>
                </c:pt>
                <c:pt idx="943">
                  <c:v>44833</c:v>
                </c:pt>
                <c:pt idx="944">
                  <c:v>44834</c:v>
                </c:pt>
                <c:pt idx="945">
                  <c:v>44837</c:v>
                </c:pt>
                <c:pt idx="946">
                  <c:v>44838</c:v>
                </c:pt>
                <c:pt idx="947">
                  <c:v>44839</c:v>
                </c:pt>
                <c:pt idx="948">
                  <c:v>44840</c:v>
                </c:pt>
                <c:pt idx="949">
                  <c:v>44841</c:v>
                </c:pt>
                <c:pt idx="950">
                  <c:v>44844</c:v>
                </c:pt>
                <c:pt idx="951">
                  <c:v>44845</c:v>
                </c:pt>
                <c:pt idx="952">
                  <c:v>44846</c:v>
                </c:pt>
                <c:pt idx="953">
                  <c:v>44847</c:v>
                </c:pt>
                <c:pt idx="954">
                  <c:v>44848</c:v>
                </c:pt>
                <c:pt idx="955">
                  <c:v>44851</c:v>
                </c:pt>
                <c:pt idx="956">
                  <c:v>44852</c:v>
                </c:pt>
                <c:pt idx="957">
                  <c:v>44853</c:v>
                </c:pt>
                <c:pt idx="958">
                  <c:v>44854</c:v>
                </c:pt>
                <c:pt idx="959">
                  <c:v>44855</c:v>
                </c:pt>
                <c:pt idx="960">
                  <c:v>44858</c:v>
                </c:pt>
                <c:pt idx="961">
                  <c:v>44859</c:v>
                </c:pt>
                <c:pt idx="962">
                  <c:v>44860</c:v>
                </c:pt>
                <c:pt idx="963">
                  <c:v>44861</c:v>
                </c:pt>
                <c:pt idx="964">
                  <c:v>44862</c:v>
                </c:pt>
                <c:pt idx="965">
                  <c:v>44865</c:v>
                </c:pt>
                <c:pt idx="966">
                  <c:v>44866</c:v>
                </c:pt>
                <c:pt idx="967">
                  <c:v>44867</c:v>
                </c:pt>
                <c:pt idx="968">
                  <c:v>44868</c:v>
                </c:pt>
                <c:pt idx="969">
                  <c:v>44869</c:v>
                </c:pt>
                <c:pt idx="970">
                  <c:v>44872</c:v>
                </c:pt>
                <c:pt idx="971">
                  <c:v>44873</c:v>
                </c:pt>
                <c:pt idx="972">
                  <c:v>44874</c:v>
                </c:pt>
                <c:pt idx="973">
                  <c:v>44875</c:v>
                </c:pt>
                <c:pt idx="974">
                  <c:v>44876</c:v>
                </c:pt>
                <c:pt idx="975">
                  <c:v>44879</c:v>
                </c:pt>
                <c:pt idx="976">
                  <c:v>44880</c:v>
                </c:pt>
                <c:pt idx="977">
                  <c:v>44881</c:v>
                </c:pt>
                <c:pt idx="978">
                  <c:v>44882</c:v>
                </c:pt>
                <c:pt idx="979">
                  <c:v>44883</c:v>
                </c:pt>
                <c:pt idx="980">
                  <c:v>44886</c:v>
                </c:pt>
                <c:pt idx="981">
                  <c:v>44887</c:v>
                </c:pt>
                <c:pt idx="982">
                  <c:v>44888</c:v>
                </c:pt>
                <c:pt idx="983">
                  <c:v>44890</c:v>
                </c:pt>
                <c:pt idx="984">
                  <c:v>44893</c:v>
                </c:pt>
                <c:pt idx="985">
                  <c:v>44894</c:v>
                </c:pt>
                <c:pt idx="986">
                  <c:v>44895</c:v>
                </c:pt>
                <c:pt idx="987">
                  <c:v>44896</c:v>
                </c:pt>
                <c:pt idx="988">
                  <c:v>44897</c:v>
                </c:pt>
                <c:pt idx="989">
                  <c:v>44900</c:v>
                </c:pt>
                <c:pt idx="990">
                  <c:v>44901</c:v>
                </c:pt>
                <c:pt idx="991">
                  <c:v>44902</c:v>
                </c:pt>
                <c:pt idx="992">
                  <c:v>44903</c:v>
                </c:pt>
                <c:pt idx="993">
                  <c:v>44904</c:v>
                </c:pt>
                <c:pt idx="994">
                  <c:v>44907</c:v>
                </c:pt>
                <c:pt idx="995">
                  <c:v>44908</c:v>
                </c:pt>
                <c:pt idx="996">
                  <c:v>44909</c:v>
                </c:pt>
                <c:pt idx="997">
                  <c:v>44910</c:v>
                </c:pt>
                <c:pt idx="998">
                  <c:v>44911</c:v>
                </c:pt>
                <c:pt idx="999">
                  <c:v>44914</c:v>
                </c:pt>
                <c:pt idx="1000">
                  <c:v>44915</c:v>
                </c:pt>
                <c:pt idx="1001">
                  <c:v>44916</c:v>
                </c:pt>
                <c:pt idx="1002">
                  <c:v>44917</c:v>
                </c:pt>
                <c:pt idx="1003">
                  <c:v>44918</c:v>
                </c:pt>
                <c:pt idx="1004">
                  <c:v>44922</c:v>
                </c:pt>
                <c:pt idx="1005">
                  <c:v>44923</c:v>
                </c:pt>
                <c:pt idx="1006">
                  <c:v>44924</c:v>
                </c:pt>
                <c:pt idx="1007">
                  <c:v>44925</c:v>
                </c:pt>
                <c:pt idx="1008">
                  <c:v>44929</c:v>
                </c:pt>
                <c:pt idx="1009">
                  <c:v>44930</c:v>
                </c:pt>
                <c:pt idx="1010">
                  <c:v>44931</c:v>
                </c:pt>
                <c:pt idx="1011">
                  <c:v>44932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44943</c:v>
                </c:pt>
                <c:pt idx="1018">
                  <c:v>44944</c:v>
                </c:pt>
                <c:pt idx="1019">
                  <c:v>44945</c:v>
                </c:pt>
                <c:pt idx="1020">
                  <c:v>44946</c:v>
                </c:pt>
                <c:pt idx="1021">
                  <c:v>44949</c:v>
                </c:pt>
                <c:pt idx="1022">
                  <c:v>44950</c:v>
                </c:pt>
                <c:pt idx="1023">
                  <c:v>44951</c:v>
                </c:pt>
                <c:pt idx="1024">
                  <c:v>44952</c:v>
                </c:pt>
                <c:pt idx="1025">
                  <c:v>44953</c:v>
                </c:pt>
                <c:pt idx="1026">
                  <c:v>44956</c:v>
                </c:pt>
                <c:pt idx="1027">
                  <c:v>44957</c:v>
                </c:pt>
                <c:pt idx="1028">
                  <c:v>44958</c:v>
                </c:pt>
                <c:pt idx="1029">
                  <c:v>44959</c:v>
                </c:pt>
                <c:pt idx="1030">
                  <c:v>44960</c:v>
                </c:pt>
                <c:pt idx="1031">
                  <c:v>44963</c:v>
                </c:pt>
                <c:pt idx="1032">
                  <c:v>44964</c:v>
                </c:pt>
                <c:pt idx="1033">
                  <c:v>44965</c:v>
                </c:pt>
                <c:pt idx="1034">
                  <c:v>44966</c:v>
                </c:pt>
                <c:pt idx="1035">
                  <c:v>44967</c:v>
                </c:pt>
                <c:pt idx="1036">
                  <c:v>44970</c:v>
                </c:pt>
                <c:pt idx="1037">
                  <c:v>44971</c:v>
                </c:pt>
                <c:pt idx="1038">
                  <c:v>44972</c:v>
                </c:pt>
                <c:pt idx="1039">
                  <c:v>44973</c:v>
                </c:pt>
                <c:pt idx="1040">
                  <c:v>44974</c:v>
                </c:pt>
                <c:pt idx="1041">
                  <c:v>44978</c:v>
                </c:pt>
                <c:pt idx="1042">
                  <c:v>44979</c:v>
                </c:pt>
                <c:pt idx="1043">
                  <c:v>44980</c:v>
                </c:pt>
                <c:pt idx="1044">
                  <c:v>44981</c:v>
                </c:pt>
                <c:pt idx="1045">
                  <c:v>44984</c:v>
                </c:pt>
                <c:pt idx="1046">
                  <c:v>44985</c:v>
                </c:pt>
                <c:pt idx="1047">
                  <c:v>44986</c:v>
                </c:pt>
                <c:pt idx="1048">
                  <c:v>44987</c:v>
                </c:pt>
                <c:pt idx="1049">
                  <c:v>44988</c:v>
                </c:pt>
                <c:pt idx="1050">
                  <c:v>44991</c:v>
                </c:pt>
                <c:pt idx="1051">
                  <c:v>44992</c:v>
                </c:pt>
                <c:pt idx="1052">
                  <c:v>44993</c:v>
                </c:pt>
                <c:pt idx="1053">
                  <c:v>44994</c:v>
                </c:pt>
                <c:pt idx="1054">
                  <c:v>44995</c:v>
                </c:pt>
                <c:pt idx="1055">
                  <c:v>44998</c:v>
                </c:pt>
                <c:pt idx="1056">
                  <c:v>44999</c:v>
                </c:pt>
                <c:pt idx="1057">
                  <c:v>45000</c:v>
                </c:pt>
                <c:pt idx="1058">
                  <c:v>45001</c:v>
                </c:pt>
                <c:pt idx="1059">
                  <c:v>45002</c:v>
                </c:pt>
                <c:pt idx="1060">
                  <c:v>45005</c:v>
                </c:pt>
                <c:pt idx="1061">
                  <c:v>45006</c:v>
                </c:pt>
                <c:pt idx="1062">
                  <c:v>45007</c:v>
                </c:pt>
                <c:pt idx="1063">
                  <c:v>45008</c:v>
                </c:pt>
                <c:pt idx="1064">
                  <c:v>45009</c:v>
                </c:pt>
                <c:pt idx="1065">
                  <c:v>45012</c:v>
                </c:pt>
                <c:pt idx="1066">
                  <c:v>45013</c:v>
                </c:pt>
                <c:pt idx="1067">
                  <c:v>45014</c:v>
                </c:pt>
                <c:pt idx="1068">
                  <c:v>45015</c:v>
                </c:pt>
                <c:pt idx="1069">
                  <c:v>45016</c:v>
                </c:pt>
                <c:pt idx="1070">
                  <c:v>45019</c:v>
                </c:pt>
                <c:pt idx="1071">
                  <c:v>45020</c:v>
                </c:pt>
                <c:pt idx="1072">
                  <c:v>45021</c:v>
                </c:pt>
                <c:pt idx="1073">
                  <c:v>45022</c:v>
                </c:pt>
                <c:pt idx="1074">
                  <c:v>45026</c:v>
                </c:pt>
                <c:pt idx="1075">
                  <c:v>45027</c:v>
                </c:pt>
                <c:pt idx="1076">
                  <c:v>45028</c:v>
                </c:pt>
                <c:pt idx="1077">
                  <c:v>45029</c:v>
                </c:pt>
                <c:pt idx="1078">
                  <c:v>45030</c:v>
                </c:pt>
                <c:pt idx="1079">
                  <c:v>45033</c:v>
                </c:pt>
                <c:pt idx="1080">
                  <c:v>45034</c:v>
                </c:pt>
                <c:pt idx="1081">
                  <c:v>45035</c:v>
                </c:pt>
                <c:pt idx="1082">
                  <c:v>45036</c:v>
                </c:pt>
                <c:pt idx="1083">
                  <c:v>45037</c:v>
                </c:pt>
                <c:pt idx="1084">
                  <c:v>45040</c:v>
                </c:pt>
                <c:pt idx="1085">
                  <c:v>45041</c:v>
                </c:pt>
                <c:pt idx="1086">
                  <c:v>45042</c:v>
                </c:pt>
                <c:pt idx="1087">
                  <c:v>45043</c:v>
                </c:pt>
                <c:pt idx="1088">
                  <c:v>45044</c:v>
                </c:pt>
                <c:pt idx="1089">
                  <c:v>45047</c:v>
                </c:pt>
                <c:pt idx="1090">
                  <c:v>45048</c:v>
                </c:pt>
                <c:pt idx="1091">
                  <c:v>45049</c:v>
                </c:pt>
                <c:pt idx="1092">
                  <c:v>45050</c:v>
                </c:pt>
                <c:pt idx="1093">
                  <c:v>45051</c:v>
                </c:pt>
                <c:pt idx="1094">
                  <c:v>45054</c:v>
                </c:pt>
                <c:pt idx="1095">
                  <c:v>45055</c:v>
                </c:pt>
                <c:pt idx="1096">
                  <c:v>45056</c:v>
                </c:pt>
                <c:pt idx="1097">
                  <c:v>45057</c:v>
                </c:pt>
                <c:pt idx="1098">
                  <c:v>45058</c:v>
                </c:pt>
                <c:pt idx="1099">
                  <c:v>45061</c:v>
                </c:pt>
                <c:pt idx="1100">
                  <c:v>45062</c:v>
                </c:pt>
                <c:pt idx="1101">
                  <c:v>45063</c:v>
                </c:pt>
                <c:pt idx="1102">
                  <c:v>45064</c:v>
                </c:pt>
                <c:pt idx="1103">
                  <c:v>45065</c:v>
                </c:pt>
                <c:pt idx="1104">
                  <c:v>45068</c:v>
                </c:pt>
                <c:pt idx="1105">
                  <c:v>45069</c:v>
                </c:pt>
                <c:pt idx="1106">
                  <c:v>45070</c:v>
                </c:pt>
                <c:pt idx="1107">
                  <c:v>45071</c:v>
                </c:pt>
                <c:pt idx="1108">
                  <c:v>45072</c:v>
                </c:pt>
                <c:pt idx="1109">
                  <c:v>45076</c:v>
                </c:pt>
                <c:pt idx="1110">
                  <c:v>45077</c:v>
                </c:pt>
                <c:pt idx="1111">
                  <c:v>45078</c:v>
                </c:pt>
                <c:pt idx="1112">
                  <c:v>45079</c:v>
                </c:pt>
                <c:pt idx="1113">
                  <c:v>45082</c:v>
                </c:pt>
                <c:pt idx="1114">
                  <c:v>45083</c:v>
                </c:pt>
                <c:pt idx="1115">
                  <c:v>45084</c:v>
                </c:pt>
                <c:pt idx="1116">
                  <c:v>45085</c:v>
                </c:pt>
                <c:pt idx="1117">
                  <c:v>45086</c:v>
                </c:pt>
                <c:pt idx="1118">
                  <c:v>45089</c:v>
                </c:pt>
                <c:pt idx="1119">
                  <c:v>45090</c:v>
                </c:pt>
                <c:pt idx="1120">
                  <c:v>45091</c:v>
                </c:pt>
                <c:pt idx="1121">
                  <c:v>45092</c:v>
                </c:pt>
                <c:pt idx="1122">
                  <c:v>45093</c:v>
                </c:pt>
                <c:pt idx="1123">
                  <c:v>45097</c:v>
                </c:pt>
                <c:pt idx="1124">
                  <c:v>45098</c:v>
                </c:pt>
                <c:pt idx="1125">
                  <c:v>45099</c:v>
                </c:pt>
                <c:pt idx="1126">
                  <c:v>45100</c:v>
                </c:pt>
                <c:pt idx="1127">
                  <c:v>45103</c:v>
                </c:pt>
                <c:pt idx="1128">
                  <c:v>45104</c:v>
                </c:pt>
                <c:pt idx="1129">
                  <c:v>45105</c:v>
                </c:pt>
                <c:pt idx="1130">
                  <c:v>45106</c:v>
                </c:pt>
                <c:pt idx="1131">
                  <c:v>45107</c:v>
                </c:pt>
                <c:pt idx="1132">
                  <c:v>45110</c:v>
                </c:pt>
                <c:pt idx="1133">
                  <c:v>45112</c:v>
                </c:pt>
                <c:pt idx="1134">
                  <c:v>45113</c:v>
                </c:pt>
                <c:pt idx="1135">
                  <c:v>45114</c:v>
                </c:pt>
                <c:pt idx="1136">
                  <c:v>45117</c:v>
                </c:pt>
                <c:pt idx="1137">
                  <c:v>45118</c:v>
                </c:pt>
                <c:pt idx="1138">
                  <c:v>45119</c:v>
                </c:pt>
                <c:pt idx="1139">
                  <c:v>45120</c:v>
                </c:pt>
                <c:pt idx="1140">
                  <c:v>45121</c:v>
                </c:pt>
                <c:pt idx="1141">
                  <c:v>45124</c:v>
                </c:pt>
                <c:pt idx="1142">
                  <c:v>45125</c:v>
                </c:pt>
                <c:pt idx="1143">
                  <c:v>45126</c:v>
                </c:pt>
                <c:pt idx="1144">
                  <c:v>45127</c:v>
                </c:pt>
                <c:pt idx="1145">
                  <c:v>45128</c:v>
                </c:pt>
                <c:pt idx="1146">
                  <c:v>45131</c:v>
                </c:pt>
                <c:pt idx="1147">
                  <c:v>45132</c:v>
                </c:pt>
                <c:pt idx="1148">
                  <c:v>45133</c:v>
                </c:pt>
                <c:pt idx="1149">
                  <c:v>45134</c:v>
                </c:pt>
                <c:pt idx="1150">
                  <c:v>45135</c:v>
                </c:pt>
                <c:pt idx="1151">
                  <c:v>45138</c:v>
                </c:pt>
                <c:pt idx="1152">
                  <c:v>45139</c:v>
                </c:pt>
                <c:pt idx="1153">
                  <c:v>45140</c:v>
                </c:pt>
                <c:pt idx="1154">
                  <c:v>45141</c:v>
                </c:pt>
                <c:pt idx="1155">
                  <c:v>45142</c:v>
                </c:pt>
                <c:pt idx="1156">
                  <c:v>45145</c:v>
                </c:pt>
                <c:pt idx="1157">
                  <c:v>45146</c:v>
                </c:pt>
                <c:pt idx="1158">
                  <c:v>45147</c:v>
                </c:pt>
                <c:pt idx="1159">
                  <c:v>45148</c:v>
                </c:pt>
                <c:pt idx="1160">
                  <c:v>45149</c:v>
                </c:pt>
                <c:pt idx="1161">
                  <c:v>45152</c:v>
                </c:pt>
                <c:pt idx="1162">
                  <c:v>45153</c:v>
                </c:pt>
                <c:pt idx="1163">
                  <c:v>45154</c:v>
                </c:pt>
                <c:pt idx="1164">
                  <c:v>45155</c:v>
                </c:pt>
                <c:pt idx="1165">
                  <c:v>45156</c:v>
                </c:pt>
                <c:pt idx="1166">
                  <c:v>45159</c:v>
                </c:pt>
                <c:pt idx="1167">
                  <c:v>45160</c:v>
                </c:pt>
                <c:pt idx="1168">
                  <c:v>45161</c:v>
                </c:pt>
                <c:pt idx="1169">
                  <c:v>45162</c:v>
                </c:pt>
                <c:pt idx="1170">
                  <c:v>45163</c:v>
                </c:pt>
                <c:pt idx="1171">
                  <c:v>45166</c:v>
                </c:pt>
                <c:pt idx="1172">
                  <c:v>45167</c:v>
                </c:pt>
                <c:pt idx="1173">
                  <c:v>45168</c:v>
                </c:pt>
                <c:pt idx="1174">
                  <c:v>45169</c:v>
                </c:pt>
                <c:pt idx="1175">
                  <c:v>45170</c:v>
                </c:pt>
                <c:pt idx="1176">
                  <c:v>45174</c:v>
                </c:pt>
                <c:pt idx="1177">
                  <c:v>45175</c:v>
                </c:pt>
                <c:pt idx="1178">
                  <c:v>45176</c:v>
                </c:pt>
                <c:pt idx="1179">
                  <c:v>45177</c:v>
                </c:pt>
                <c:pt idx="1180">
                  <c:v>45180</c:v>
                </c:pt>
                <c:pt idx="1181">
                  <c:v>45181</c:v>
                </c:pt>
                <c:pt idx="1182">
                  <c:v>45182</c:v>
                </c:pt>
                <c:pt idx="1183">
                  <c:v>45183</c:v>
                </c:pt>
                <c:pt idx="1184">
                  <c:v>45184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45194</c:v>
                </c:pt>
                <c:pt idx="1191">
                  <c:v>45195</c:v>
                </c:pt>
                <c:pt idx="1192">
                  <c:v>45196</c:v>
                </c:pt>
                <c:pt idx="1193">
                  <c:v>45197</c:v>
                </c:pt>
                <c:pt idx="1194">
                  <c:v>45198</c:v>
                </c:pt>
                <c:pt idx="1195">
                  <c:v>45201</c:v>
                </c:pt>
                <c:pt idx="1196">
                  <c:v>45202</c:v>
                </c:pt>
                <c:pt idx="1197">
                  <c:v>45203</c:v>
                </c:pt>
                <c:pt idx="1198">
                  <c:v>45204</c:v>
                </c:pt>
                <c:pt idx="1199">
                  <c:v>45205</c:v>
                </c:pt>
                <c:pt idx="1200">
                  <c:v>45208</c:v>
                </c:pt>
                <c:pt idx="1201">
                  <c:v>45209</c:v>
                </c:pt>
                <c:pt idx="1202">
                  <c:v>45210</c:v>
                </c:pt>
                <c:pt idx="1203">
                  <c:v>45211</c:v>
                </c:pt>
                <c:pt idx="1204">
                  <c:v>45212</c:v>
                </c:pt>
                <c:pt idx="1205">
                  <c:v>45215</c:v>
                </c:pt>
                <c:pt idx="1206">
                  <c:v>45216</c:v>
                </c:pt>
                <c:pt idx="1207">
                  <c:v>45217</c:v>
                </c:pt>
                <c:pt idx="1208">
                  <c:v>45218</c:v>
                </c:pt>
                <c:pt idx="1209">
                  <c:v>45219</c:v>
                </c:pt>
                <c:pt idx="1210">
                  <c:v>45222</c:v>
                </c:pt>
                <c:pt idx="1211">
                  <c:v>45223</c:v>
                </c:pt>
                <c:pt idx="1212">
                  <c:v>45224</c:v>
                </c:pt>
                <c:pt idx="1213">
                  <c:v>45225</c:v>
                </c:pt>
                <c:pt idx="1214">
                  <c:v>45226</c:v>
                </c:pt>
                <c:pt idx="1215">
                  <c:v>45229</c:v>
                </c:pt>
                <c:pt idx="1216">
                  <c:v>45230</c:v>
                </c:pt>
                <c:pt idx="1217">
                  <c:v>45231</c:v>
                </c:pt>
                <c:pt idx="1218">
                  <c:v>45232</c:v>
                </c:pt>
                <c:pt idx="1219">
                  <c:v>45233</c:v>
                </c:pt>
                <c:pt idx="1220">
                  <c:v>45236</c:v>
                </c:pt>
                <c:pt idx="1221">
                  <c:v>45237</c:v>
                </c:pt>
                <c:pt idx="1222">
                  <c:v>45238</c:v>
                </c:pt>
                <c:pt idx="1223">
                  <c:v>45239</c:v>
                </c:pt>
                <c:pt idx="1224">
                  <c:v>45240</c:v>
                </c:pt>
                <c:pt idx="1225">
                  <c:v>45243</c:v>
                </c:pt>
                <c:pt idx="1226">
                  <c:v>45244</c:v>
                </c:pt>
                <c:pt idx="1227">
                  <c:v>45245</c:v>
                </c:pt>
                <c:pt idx="1228">
                  <c:v>45246</c:v>
                </c:pt>
                <c:pt idx="1229">
                  <c:v>45247</c:v>
                </c:pt>
                <c:pt idx="1230">
                  <c:v>45250</c:v>
                </c:pt>
                <c:pt idx="1231">
                  <c:v>45251</c:v>
                </c:pt>
                <c:pt idx="1232">
                  <c:v>45252</c:v>
                </c:pt>
                <c:pt idx="1233">
                  <c:v>45254</c:v>
                </c:pt>
                <c:pt idx="1234">
                  <c:v>45257</c:v>
                </c:pt>
                <c:pt idx="1235">
                  <c:v>45258</c:v>
                </c:pt>
                <c:pt idx="1236">
                  <c:v>45259</c:v>
                </c:pt>
                <c:pt idx="1237">
                  <c:v>45260</c:v>
                </c:pt>
                <c:pt idx="1238">
                  <c:v>45261</c:v>
                </c:pt>
                <c:pt idx="1239">
                  <c:v>45264</c:v>
                </c:pt>
                <c:pt idx="1240">
                  <c:v>45265</c:v>
                </c:pt>
                <c:pt idx="1241">
                  <c:v>45266</c:v>
                </c:pt>
                <c:pt idx="1242">
                  <c:v>45267</c:v>
                </c:pt>
                <c:pt idx="1243">
                  <c:v>45268</c:v>
                </c:pt>
                <c:pt idx="1244">
                  <c:v>45271</c:v>
                </c:pt>
                <c:pt idx="1245">
                  <c:v>45272</c:v>
                </c:pt>
                <c:pt idx="1246">
                  <c:v>45273</c:v>
                </c:pt>
                <c:pt idx="1247">
                  <c:v>45274</c:v>
                </c:pt>
                <c:pt idx="1248">
                  <c:v>45275</c:v>
                </c:pt>
                <c:pt idx="1249">
                  <c:v>45278</c:v>
                </c:pt>
                <c:pt idx="1250">
                  <c:v>45279</c:v>
                </c:pt>
                <c:pt idx="1251">
                  <c:v>45280</c:v>
                </c:pt>
                <c:pt idx="1252">
                  <c:v>45281</c:v>
                </c:pt>
                <c:pt idx="1253">
                  <c:v>45282</c:v>
                </c:pt>
                <c:pt idx="1254">
                  <c:v>45286</c:v>
                </c:pt>
                <c:pt idx="1255">
                  <c:v>45287</c:v>
                </c:pt>
                <c:pt idx="1256">
                  <c:v>45288</c:v>
                </c:pt>
                <c:pt idx="1257">
                  <c:v>45289</c:v>
                </c:pt>
                <c:pt idx="1258">
                  <c:v>45293</c:v>
                </c:pt>
                <c:pt idx="1259">
                  <c:v>45294</c:v>
                </c:pt>
                <c:pt idx="1260">
                  <c:v>45295</c:v>
                </c:pt>
                <c:pt idx="1261">
                  <c:v>45296</c:v>
                </c:pt>
                <c:pt idx="1262">
                  <c:v>45299</c:v>
                </c:pt>
                <c:pt idx="1263">
                  <c:v>45300</c:v>
                </c:pt>
                <c:pt idx="1264">
                  <c:v>45301</c:v>
                </c:pt>
                <c:pt idx="1265">
                  <c:v>45302</c:v>
                </c:pt>
                <c:pt idx="1266">
                  <c:v>45303</c:v>
                </c:pt>
                <c:pt idx="1267">
                  <c:v>45307</c:v>
                </c:pt>
                <c:pt idx="1268">
                  <c:v>45308</c:v>
                </c:pt>
                <c:pt idx="1269">
                  <c:v>45309</c:v>
                </c:pt>
                <c:pt idx="1270">
                  <c:v>45310</c:v>
                </c:pt>
                <c:pt idx="1271">
                  <c:v>45313</c:v>
                </c:pt>
                <c:pt idx="1272">
                  <c:v>45314</c:v>
                </c:pt>
                <c:pt idx="1273">
                  <c:v>45315</c:v>
                </c:pt>
                <c:pt idx="1274">
                  <c:v>45316</c:v>
                </c:pt>
                <c:pt idx="1275">
                  <c:v>45317</c:v>
                </c:pt>
                <c:pt idx="1276">
                  <c:v>45320</c:v>
                </c:pt>
                <c:pt idx="1277">
                  <c:v>45321</c:v>
                </c:pt>
                <c:pt idx="1278">
                  <c:v>45322</c:v>
                </c:pt>
                <c:pt idx="1279">
                  <c:v>45323</c:v>
                </c:pt>
                <c:pt idx="1280">
                  <c:v>45324</c:v>
                </c:pt>
                <c:pt idx="1281">
                  <c:v>45327</c:v>
                </c:pt>
                <c:pt idx="1282">
                  <c:v>45328</c:v>
                </c:pt>
                <c:pt idx="1283">
                  <c:v>45329</c:v>
                </c:pt>
                <c:pt idx="1284">
                  <c:v>45330</c:v>
                </c:pt>
                <c:pt idx="1285">
                  <c:v>45331</c:v>
                </c:pt>
                <c:pt idx="1286">
                  <c:v>45334</c:v>
                </c:pt>
                <c:pt idx="1287">
                  <c:v>45335</c:v>
                </c:pt>
                <c:pt idx="1288">
                  <c:v>45336</c:v>
                </c:pt>
                <c:pt idx="1289">
                  <c:v>45337</c:v>
                </c:pt>
                <c:pt idx="1290">
                  <c:v>45338</c:v>
                </c:pt>
                <c:pt idx="1291">
                  <c:v>45342</c:v>
                </c:pt>
                <c:pt idx="1292">
                  <c:v>45343</c:v>
                </c:pt>
                <c:pt idx="1293">
                  <c:v>45344</c:v>
                </c:pt>
                <c:pt idx="1294">
                  <c:v>45345</c:v>
                </c:pt>
                <c:pt idx="1295">
                  <c:v>45348</c:v>
                </c:pt>
                <c:pt idx="1296">
                  <c:v>45349</c:v>
                </c:pt>
                <c:pt idx="1297">
                  <c:v>45350</c:v>
                </c:pt>
                <c:pt idx="1298">
                  <c:v>45351</c:v>
                </c:pt>
                <c:pt idx="1299">
                  <c:v>45352</c:v>
                </c:pt>
                <c:pt idx="1300">
                  <c:v>45355</c:v>
                </c:pt>
                <c:pt idx="1301">
                  <c:v>45356</c:v>
                </c:pt>
                <c:pt idx="1302">
                  <c:v>45357</c:v>
                </c:pt>
                <c:pt idx="1303">
                  <c:v>45358</c:v>
                </c:pt>
                <c:pt idx="1304">
                  <c:v>45359</c:v>
                </c:pt>
                <c:pt idx="1305">
                  <c:v>45362</c:v>
                </c:pt>
                <c:pt idx="1306">
                  <c:v>45363</c:v>
                </c:pt>
                <c:pt idx="1307">
                  <c:v>45364</c:v>
                </c:pt>
                <c:pt idx="1308">
                  <c:v>45365</c:v>
                </c:pt>
                <c:pt idx="1309">
                  <c:v>45366</c:v>
                </c:pt>
                <c:pt idx="1310">
                  <c:v>45369</c:v>
                </c:pt>
                <c:pt idx="1311">
                  <c:v>45370</c:v>
                </c:pt>
                <c:pt idx="1312">
                  <c:v>45371</c:v>
                </c:pt>
                <c:pt idx="1313">
                  <c:v>45372</c:v>
                </c:pt>
                <c:pt idx="1314">
                  <c:v>45373</c:v>
                </c:pt>
                <c:pt idx="1315">
                  <c:v>45376</c:v>
                </c:pt>
                <c:pt idx="1316">
                  <c:v>45377</c:v>
                </c:pt>
                <c:pt idx="1317">
                  <c:v>45378</c:v>
                </c:pt>
                <c:pt idx="1318">
                  <c:v>45379</c:v>
                </c:pt>
                <c:pt idx="1319">
                  <c:v>45383</c:v>
                </c:pt>
                <c:pt idx="1320">
                  <c:v>45384</c:v>
                </c:pt>
                <c:pt idx="1321">
                  <c:v>45385</c:v>
                </c:pt>
                <c:pt idx="1322">
                  <c:v>45386</c:v>
                </c:pt>
                <c:pt idx="1323">
                  <c:v>45387</c:v>
                </c:pt>
                <c:pt idx="1324">
                  <c:v>45390</c:v>
                </c:pt>
                <c:pt idx="1325">
                  <c:v>45391</c:v>
                </c:pt>
                <c:pt idx="1326">
                  <c:v>45392</c:v>
                </c:pt>
                <c:pt idx="1327">
                  <c:v>45393</c:v>
                </c:pt>
                <c:pt idx="1328">
                  <c:v>45394</c:v>
                </c:pt>
                <c:pt idx="1329">
                  <c:v>45397</c:v>
                </c:pt>
                <c:pt idx="1330">
                  <c:v>45398</c:v>
                </c:pt>
                <c:pt idx="1331">
                  <c:v>45399</c:v>
                </c:pt>
                <c:pt idx="1332">
                  <c:v>45400</c:v>
                </c:pt>
                <c:pt idx="1333">
                  <c:v>45401</c:v>
                </c:pt>
                <c:pt idx="1334">
                  <c:v>45404</c:v>
                </c:pt>
                <c:pt idx="1335">
                  <c:v>45405</c:v>
                </c:pt>
                <c:pt idx="1336">
                  <c:v>45406</c:v>
                </c:pt>
                <c:pt idx="1337">
                  <c:v>45407</c:v>
                </c:pt>
                <c:pt idx="1338">
                  <c:v>45408</c:v>
                </c:pt>
                <c:pt idx="1339">
                  <c:v>45411</c:v>
                </c:pt>
                <c:pt idx="1340">
                  <c:v>45412</c:v>
                </c:pt>
                <c:pt idx="1341">
                  <c:v>45413</c:v>
                </c:pt>
                <c:pt idx="1342">
                  <c:v>45414</c:v>
                </c:pt>
                <c:pt idx="1343">
                  <c:v>45415</c:v>
                </c:pt>
                <c:pt idx="1344">
                  <c:v>45418</c:v>
                </c:pt>
                <c:pt idx="1345">
                  <c:v>45419</c:v>
                </c:pt>
                <c:pt idx="1346">
                  <c:v>45420</c:v>
                </c:pt>
                <c:pt idx="1347">
                  <c:v>45421</c:v>
                </c:pt>
                <c:pt idx="1348">
                  <c:v>45422</c:v>
                </c:pt>
                <c:pt idx="1349">
                  <c:v>45425</c:v>
                </c:pt>
                <c:pt idx="1350">
                  <c:v>45426</c:v>
                </c:pt>
                <c:pt idx="1351">
                  <c:v>45427</c:v>
                </c:pt>
                <c:pt idx="1352">
                  <c:v>45428</c:v>
                </c:pt>
                <c:pt idx="1353">
                  <c:v>45429</c:v>
                </c:pt>
                <c:pt idx="1354">
                  <c:v>45432</c:v>
                </c:pt>
                <c:pt idx="1355">
                  <c:v>45433</c:v>
                </c:pt>
                <c:pt idx="1356">
                  <c:v>45434</c:v>
                </c:pt>
                <c:pt idx="1357">
                  <c:v>45435</c:v>
                </c:pt>
                <c:pt idx="1358">
                  <c:v>45436</c:v>
                </c:pt>
                <c:pt idx="1359">
                  <c:v>45440</c:v>
                </c:pt>
                <c:pt idx="1360">
                  <c:v>45441</c:v>
                </c:pt>
                <c:pt idx="1361">
                  <c:v>45442</c:v>
                </c:pt>
                <c:pt idx="1362">
                  <c:v>45443</c:v>
                </c:pt>
                <c:pt idx="1363">
                  <c:v>45446</c:v>
                </c:pt>
                <c:pt idx="1364">
                  <c:v>45447</c:v>
                </c:pt>
                <c:pt idx="1365">
                  <c:v>45448</c:v>
                </c:pt>
                <c:pt idx="1366">
                  <c:v>45449</c:v>
                </c:pt>
                <c:pt idx="1367">
                  <c:v>45450</c:v>
                </c:pt>
                <c:pt idx="1368">
                  <c:v>45453</c:v>
                </c:pt>
                <c:pt idx="1369">
                  <c:v>45454</c:v>
                </c:pt>
                <c:pt idx="1370">
                  <c:v>45455</c:v>
                </c:pt>
                <c:pt idx="1371">
                  <c:v>45456</c:v>
                </c:pt>
                <c:pt idx="1372">
                  <c:v>45457</c:v>
                </c:pt>
                <c:pt idx="1373">
                  <c:v>45460</c:v>
                </c:pt>
                <c:pt idx="1374">
                  <c:v>45461</c:v>
                </c:pt>
                <c:pt idx="1375">
                  <c:v>45463</c:v>
                </c:pt>
                <c:pt idx="1376">
                  <c:v>45464</c:v>
                </c:pt>
                <c:pt idx="1377">
                  <c:v>45467</c:v>
                </c:pt>
                <c:pt idx="1378">
                  <c:v>45468</c:v>
                </c:pt>
                <c:pt idx="1379">
                  <c:v>45469</c:v>
                </c:pt>
                <c:pt idx="1380">
                  <c:v>45470</c:v>
                </c:pt>
                <c:pt idx="1381">
                  <c:v>45471</c:v>
                </c:pt>
                <c:pt idx="1382">
                  <c:v>45474</c:v>
                </c:pt>
                <c:pt idx="1383">
                  <c:v>45475</c:v>
                </c:pt>
                <c:pt idx="1384">
                  <c:v>45476</c:v>
                </c:pt>
                <c:pt idx="1385">
                  <c:v>45478</c:v>
                </c:pt>
                <c:pt idx="1386">
                  <c:v>45481</c:v>
                </c:pt>
                <c:pt idx="1387">
                  <c:v>45482</c:v>
                </c:pt>
                <c:pt idx="1388">
                  <c:v>45483</c:v>
                </c:pt>
                <c:pt idx="1389">
                  <c:v>45484</c:v>
                </c:pt>
                <c:pt idx="1390">
                  <c:v>45485</c:v>
                </c:pt>
                <c:pt idx="1391">
                  <c:v>45488</c:v>
                </c:pt>
                <c:pt idx="1392">
                  <c:v>45489</c:v>
                </c:pt>
                <c:pt idx="1393">
                  <c:v>45490</c:v>
                </c:pt>
                <c:pt idx="1394">
                  <c:v>45491</c:v>
                </c:pt>
                <c:pt idx="1395">
                  <c:v>45492</c:v>
                </c:pt>
                <c:pt idx="1396">
                  <c:v>45495</c:v>
                </c:pt>
                <c:pt idx="1397">
                  <c:v>45496</c:v>
                </c:pt>
                <c:pt idx="1398">
                  <c:v>45497</c:v>
                </c:pt>
                <c:pt idx="1399">
                  <c:v>45498</c:v>
                </c:pt>
                <c:pt idx="1400">
                  <c:v>45499</c:v>
                </c:pt>
                <c:pt idx="1401">
                  <c:v>45502</c:v>
                </c:pt>
                <c:pt idx="1402">
                  <c:v>45503</c:v>
                </c:pt>
                <c:pt idx="1403">
                  <c:v>45504</c:v>
                </c:pt>
                <c:pt idx="1404">
                  <c:v>45505</c:v>
                </c:pt>
                <c:pt idx="1405">
                  <c:v>45506</c:v>
                </c:pt>
                <c:pt idx="1406">
                  <c:v>45509</c:v>
                </c:pt>
                <c:pt idx="1407">
                  <c:v>45510</c:v>
                </c:pt>
                <c:pt idx="1408">
                  <c:v>45511</c:v>
                </c:pt>
                <c:pt idx="1409">
                  <c:v>45512</c:v>
                </c:pt>
                <c:pt idx="1410">
                  <c:v>45513</c:v>
                </c:pt>
                <c:pt idx="1411">
                  <c:v>45516</c:v>
                </c:pt>
                <c:pt idx="1412">
                  <c:v>45517</c:v>
                </c:pt>
                <c:pt idx="1413">
                  <c:v>45518</c:v>
                </c:pt>
                <c:pt idx="1414">
                  <c:v>45519</c:v>
                </c:pt>
                <c:pt idx="1415">
                  <c:v>45520</c:v>
                </c:pt>
                <c:pt idx="1416">
                  <c:v>45523</c:v>
                </c:pt>
                <c:pt idx="1417">
                  <c:v>45524</c:v>
                </c:pt>
                <c:pt idx="1418">
                  <c:v>45525</c:v>
                </c:pt>
                <c:pt idx="1419">
                  <c:v>45526</c:v>
                </c:pt>
                <c:pt idx="1420">
                  <c:v>45527</c:v>
                </c:pt>
                <c:pt idx="1421">
                  <c:v>45530</c:v>
                </c:pt>
                <c:pt idx="1422">
                  <c:v>45531</c:v>
                </c:pt>
                <c:pt idx="1423">
                  <c:v>45532</c:v>
                </c:pt>
                <c:pt idx="1424">
                  <c:v>45533</c:v>
                </c:pt>
                <c:pt idx="1425">
                  <c:v>45534</c:v>
                </c:pt>
                <c:pt idx="1426">
                  <c:v>45538</c:v>
                </c:pt>
                <c:pt idx="1427">
                  <c:v>45539</c:v>
                </c:pt>
                <c:pt idx="1428">
                  <c:v>45540</c:v>
                </c:pt>
                <c:pt idx="1429">
                  <c:v>45541</c:v>
                </c:pt>
                <c:pt idx="1430">
                  <c:v>45544</c:v>
                </c:pt>
                <c:pt idx="1431">
                  <c:v>45545</c:v>
                </c:pt>
                <c:pt idx="1432">
                  <c:v>45546</c:v>
                </c:pt>
                <c:pt idx="1433">
                  <c:v>45547</c:v>
                </c:pt>
                <c:pt idx="1434">
                  <c:v>45548</c:v>
                </c:pt>
                <c:pt idx="1435">
                  <c:v>45551</c:v>
                </c:pt>
                <c:pt idx="1436">
                  <c:v>45552</c:v>
                </c:pt>
                <c:pt idx="1437">
                  <c:v>45553</c:v>
                </c:pt>
                <c:pt idx="1438">
                  <c:v>45554</c:v>
                </c:pt>
                <c:pt idx="1439">
                  <c:v>45555</c:v>
                </c:pt>
                <c:pt idx="1440">
                  <c:v>45558</c:v>
                </c:pt>
                <c:pt idx="1441">
                  <c:v>45559</c:v>
                </c:pt>
                <c:pt idx="1442">
                  <c:v>45560</c:v>
                </c:pt>
                <c:pt idx="1443">
                  <c:v>45561</c:v>
                </c:pt>
                <c:pt idx="1444">
                  <c:v>45562</c:v>
                </c:pt>
                <c:pt idx="1445">
                  <c:v>45565</c:v>
                </c:pt>
                <c:pt idx="1446">
                  <c:v>45566</c:v>
                </c:pt>
                <c:pt idx="1447">
                  <c:v>45567</c:v>
                </c:pt>
                <c:pt idx="1448">
                  <c:v>45568</c:v>
                </c:pt>
                <c:pt idx="1449">
                  <c:v>45569</c:v>
                </c:pt>
                <c:pt idx="1450">
                  <c:v>45572</c:v>
                </c:pt>
                <c:pt idx="1451">
                  <c:v>45573</c:v>
                </c:pt>
                <c:pt idx="1452">
                  <c:v>45574</c:v>
                </c:pt>
                <c:pt idx="1453">
                  <c:v>45575</c:v>
                </c:pt>
                <c:pt idx="1454">
                  <c:v>45576</c:v>
                </c:pt>
                <c:pt idx="1455">
                  <c:v>45579</c:v>
                </c:pt>
                <c:pt idx="1456">
                  <c:v>45580</c:v>
                </c:pt>
                <c:pt idx="1457">
                  <c:v>45581</c:v>
                </c:pt>
                <c:pt idx="1458">
                  <c:v>45582</c:v>
                </c:pt>
                <c:pt idx="1459">
                  <c:v>45583</c:v>
                </c:pt>
                <c:pt idx="1460">
                  <c:v>45586</c:v>
                </c:pt>
                <c:pt idx="1461">
                  <c:v>45587</c:v>
                </c:pt>
                <c:pt idx="1462">
                  <c:v>45588</c:v>
                </c:pt>
                <c:pt idx="1463">
                  <c:v>45589</c:v>
                </c:pt>
                <c:pt idx="1464">
                  <c:v>45590</c:v>
                </c:pt>
                <c:pt idx="1465">
                  <c:v>45593</c:v>
                </c:pt>
                <c:pt idx="1466">
                  <c:v>45594</c:v>
                </c:pt>
                <c:pt idx="1467">
                  <c:v>45595</c:v>
                </c:pt>
                <c:pt idx="1468">
                  <c:v>45596</c:v>
                </c:pt>
              </c:numCache>
            </c:numRef>
          </c:cat>
          <c:val>
            <c:numRef>
              <c:f>'Simple Moving Average use span'!$G$2:$G$1474</c:f>
              <c:numCache>
                <c:formatCode>General</c:formatCode>
                <c:ptCount val="1473"/>
                <c:pt idx="0">
                  <c:v>55.561599999999999</c:v>
                </c:pt>
                <c:pt idx="1">
                  <c:v>53.926299999999998</c:v>
                </c:pt>
                <c:pt idx="2">
                  <c:v>55.779600000000002</c:v>
                </c:pt>
                <c:pt idx="3">
                  <c:v>56.8309</c:v>
                </c:pt>
                <c:pt idx="4">
                  <c:v>58.100200000000001</c:v>
                </c:pt>
                <c:pt idx="5">
                  <c:v>58.224800000000002</c:v>
                </c:pt>
                <c:pt idx="6">
                  <c:v>57.344900000000003</c:v>
                </c:pt>
                <c:pt idx="7">
                  <c:v>55.647300000000001</c:v>
                </c:pt>
                <c:pt idx="8">
                  <c:v>55.779600000000002</c:v>
                </c:pt>
                <c:pt idx="9">
                  <c:v>56.1145</c:v>
                </c:pt>
                <c:pt idx="10">
                  <c:v>56.005499999999998</c:v>
                </c:pt>
                <c:pt idx="11">
                  <c:v>57.048999999999999</c:v>
                </c:pt>
                <c:pt idx="12">
                  <c:v>64.119699999999995</c:v>
                </c:pt>
                <c:pt idx="13">
                  <c:v>63.675800000000002</c:v>
                </c:pt>
                <c:pt idx="14">
                  <c:v>64.548000000000002</c:v>
                </c:pt>
                <c:pt idx="15">
                  <c:v>64.898399999999995</c:v>
                </c:pt>
                <c:pt idx="16">
                  <c:v>65.022999999999996</c:v>
                </c:pt>
                <c:pt idx="17">
                  <c:v>65.178799999999995</c:v>
                </c:pt>
                <c:pt idx="18">
                  <c:v>65.474699999999999</c:v>
                </c:pt>
                <c:pt idx="19">
                  <c:v>65.8874</c:v>
                </c:pt>
                <c:pt idx="20">
                  <c:v>65.544799999999995</c:v>
                </c:pt>
                <c:pt idx="21">
                  <c:v>65.591499999999996</c:v>
                </c:pt>
                <c:pt idx="22">
                  <c:v>66.237799999999993</c:v>
                </c:pt>
                <c:pt idx="23">
                  <c:v>66.767399999999995</c:v>
                </c:pt>
                <c:pt idx="24">
                  <c:v>67.335800000000006</c:v>
                </c:pt>
                <c:pt idx="25">
                  <c:v>67.001000000000005</c:v>
                </c:pt>
                <c:pt idx="26">
                  <c:v>66.798500000000004</c:v>
                </c:pt>
                <c:pt idx="27">
                  <c:v>66.572699999999998</c:v>
                </c:pt>
                <c:pt idx="28">
                  <c:v>67.468199999999996</c:v>
                </c:pt>
                <c:pt idx="29">
                  <c:v>67.343599999999995</c:v>
                </c:pt>
                <c:pt idx="30">
                  <c:v>66.9465</c:v>
                </c:pt>
                <c:pt idx="31">
                  <c:v>67.670699999999997</c:v>
                </c:pt>
                <c:pt idx="32">
                  <c:v>67.538300000000007</c:v>
                </c:pt>
                <c:pt idx="33">
                  <c:v>67.257999999999996</c:v>
                </c:pt>
                <c:pt idx="34">
                  <c:v>66.814099999999996</c:v>
                </c:pt>
                <c:pt idx="35">
                  <c:v>67.359200000000001</c:v>
                </c:pt>
                <c:pt idx="36">
                  <c:v>67.725200000000001</c:v>
                </c:pt>
                <c:pt idx="37">
                  <c:v>68.005499999999998</c:v>
                </c:pt>
                <c:pt idx="38">
                  <c:v>68.316999999999993</c:v>
                </c:pt>
                <c:pt idx="39">
                  <c:v>68.028899999999993</c:v>
                </c:pt>
                <c:pt idx="40">
                  <c:v>67.9666</c:v>
                </c:pt>
                <c:pt idx="41">
                  <c:v>66.853099999999998</c:v>
                </c:pt>
                <c:pt idx="42">
                  <c:v>66.588300000000004</c:v>
                </c:pt>
                <c:pt idx="43">
                  <c:v>66.502600000000001</c:v>
                </c:pt>
                <c:pt idx="44">
                  <c:v>66.588800000000006</c:v>
                </c:pt>
                <c:pt idx="45">
                  <c:v>65.969899999999996</c:v>
                </c:pt>
                <c:pt idx="46">
                  <c:v>66.6828</c:v>
                </c:pt>
                <c:pt idx="47">
                  <c:v>66.416399999999996</c:v>
                </c:pt>
                <c:pt idx="48">
                  <c:v>66.628</c:v>
                </c:pt>
                <c:pt idx="49">
                  <c:v>66.541799999999995</c:v>
                </c:pt>
                <c:pt idx="50">
                  <c:v>66.416399999999996</c:v>
                </c:pt>
                <c:pt idx="51">
                  <c:v>67.419200000000004</c:v>
                </c:pt>
                <c:pt idx="52">
                  <c:v>67.771699999999996</c:v>
                </c:pt>
                <c:pt idx="53">
                  <c:v>66.5261</c:v>
                </c:pt>
                <c:pt idx="54">
                  <c:v>67.246799999999993</c:v>
                </c:pt>
                <c:pt idx="55">
                  <c:v>65.585999999999999</c:v>
                </c:pt>
                <c:pt idx="56">
                  <c:v>66.204899999999995</c:v>
                </c:pt>
                <c:pt idx="57">
                  <c:v>66.596599999999995</c:v>
                </c:pt>
                <c:pt idx="58">
                  <c:v>66.839500000000001</c:v>
                </c:pt>
                <c:pt idx="59">
                  <c:v>68.280900000000003</c:v>
                </c:pt>
                <c:pt idx="60">
                  <c:v>68.085099999999997</c:v>
                </c:pt>
                <c:pt idx="61">
                  <c:v>68.414100000000005</c:v>
                </c:pt>
                <c:pt idx="62">
                  <c:v>67.991100000000003</c:v>
                </c:pt>
                <c:pt idx="63">
                  <c:v>68.508099999999999</c:v>
                </c:pt>
                <c:pt idx="64">
                  <c:v>70.153199999999998</c:v>
                </c:pt>
                <c:pt idx="65">
                  <c:v>69.855500000000006</c:v>
                </c:pt>
                <c:pt idx="66">
                  <c:v>70.372600000000006</c:v>
                </c:pt>
                <c:pt idx="67">
                  <c:v>69.479500000000002</c:v>
                </c:pt>
                <c:pt idx="68">
                  <c:v>69.996600000000001</c:v>
                </c:pt>
                <c:pt idx="69">
                  <c:v>69.957400000000007</c:v>
                </c:pt>
                <c:pt idx="70">
                  <c:v>71.061999999999998</c:v>
                </c:pt>
                <c:pt idx="71">
                  <c:v>71.445800000000006</c:v>
                </c:pt>
                <c:pt idx="72">
                  <c:v>73.1066</c:v>
                </c:pt>
                <c:pt idx="73">
                  <c:v>74.814499999999995</c:v>
                </c:pt>
                <c:pt idx="74">
                  <c:v>74.8536</c:v>
                </c:pt>
                <c:pt idx="75">
                  <c:v>74.305300000000003</c:v>
                </c:pt>
                <c:pt idx="76">
                  <c:v>74.101600000000005</c:v>
                </c:pt>
                <c:pt idx="77">
                  <c:v>74.211299999999994</c:v>
                </c:pt>
                <c:pt idx="78">
                  <c:v>73.647199999999998</c:v>
                </c:pt>
                <c:pt idx="79">
                  <c:v>74.046700000000001</c:v>
                </c:pt>
                <c:pt idx="80">
                  <c:v>74.023200000000003</c:v>
                </c:pt>
                <c:pt idx="81">
                  <c:v>73.960599999999999</c:v>
                </c:pt>
                <c:pt idx="82">
                  <c:v>72.863799999999998</c:v>
                </c:pt>
                <c:pt idx="83">
                  <c:v>73.553200000000004</c:v>
                </c:pt>
                <c:pt idx="84">
                  <c:v>74.712599999999995</c:v>
                </c:pt>
                <c:pt idx="85">
                  <c:v>73.529700000000005</c:v>
                </c:pt>
                <c:pt idx="86">
                  <c:v>73.357299999999995</c:v>
                </c:pt>
                <c:pt idx="87">
                  <c:v>73.42</c:v>
                </c:pt>
                <c:pt idx="88">
                  <c:v>73.670699999999997</c:v>
                </c:pt>
                <c:pt idx="89">
                  <c:v>72.785499999999999</c:v>
                </c:pt>
                <c:pt idx="90">
                  <c:v>70.599800000000002</c:v>
                </c:pt>
                <c:pt idx="91">
                  <c:v>70.78</c:v>
                </c:pt>
                <c:pt idx="92">
                  <c:v>71.054100000000005</c:v>
                </c:pt>
                <c:pt idx="93">
                  <c:v>71.524199999999993</c:v>
                </c:pt>
                <c:pt idx="94">
                  <c:v>71.132499999999993</c:v>
                </c:pt>
                <c:pt idx="95">
                  <c:v>70.983599999999996</c:v>
                </c:pt>
                <c:pt idx="96">
                  <c:v>72.150899999999993</c:v>
                </c:pt>
                <c:pt idx="97">
                  <c:v>70.764300000000006</c:v>
                </c:pt>
                <c:pt idx="98">
                  <c:v>69.9602</c:v>
                </c:pt>
                <c:pt idx="99">
                  <c:v>69.918599999999998</c:v>
                </c:pt>
                <c:pt idx="100">
                  <c:v>68.845399999999998</c:v>
                </c:pt>
                <c:pt idx="101">
                  <c:v>68.412700000000001</c:v>
                </c:pt>
                <c:pt idx="102">
                  <c:v>68.828699999999998</c:v>
                </c:pt>
                <c:pt idx="103">
                  <c:v>68.121600000000001</c:v>
                </c:pt>
                <c:pt idx="104">
                  <c:v>69.020099999999999</c:v>
                </c:pt>
                <c:pt idx="105">
                  <c:v>70.8005</c:v>
                </c:pt>
                <c:pt idx="106">
                  <c:v>71.332899999999995</c:v>
                </c:pt>
                <c:pt idx="107">
                  <c:v>70.268000000000001</c:v>
                </c:pt>
                <c:pt idx="108">
                  <c:v>70.904200000000003</c:v>
                </c:pt>
                <c:pt idx="109">
                  <c:v>71.724400000000003</c:v>
                </c:pt>
                <c:pt idx="110">
                  <c:v>71.548699999999997</c:v>
                </c:pt>
                <c:pt idx="111">
                  <c:v>70.954400000000007</c:v>
                </c:pt>
                <c:pt idx="112">
                  <c:v>72.678600000000003</c:v>
                </c:pt>
                <c:pt idx="113">
                  <c:v>73.038600000000002</c:v>
                </c:pt>
                <c:pt idx="114">
                  <c:v>72.971599999999995</c:v>
                </c:pt>
                <c:pt idx="115">
                  <c:v>73.909099999999995</c:v>
                </c:pt>
                <c:pt idx="116">
                  <c:v>73.950900000000004</c:v>
                </c:pt>
                <c:pt idx="117">
                  <c:v>74.168499999999995</c:v>
                </c:pt>
                <c:pt idx="118">
                  <c:v>73.967699999999994</c:v>
                </c:pt>
                <c:pt idx="119">
                  <c:v>73.532399999999996</c:v>
                </c:pt>
                <c:pt idx="120">
                  <c:v>71.490099999999998</c:v>
                </c:pt>
                <c:pt idx="121">
                  <c:v>71.732799999999997</c:v>
                </c:pt>
                <c:pt idx="122">
                  <c:v>72.569800000000001</c:v>
                </c:pt>
                <c:pt idx="123">
                  <c:v>73.113900000000001</c:v>
                </c:pt>
                <c:pt idx="124">
                  <c:v>73.934200000000004</c:v>
                </c:pt>
                <c:pt idx="125">
                  <c:v>72.586600000000004</c:v>
                </c:pt>
                <c:pt idx="126">
                  <c:v>73.607699999999994</c:v>
                </c:pt>
                <c:pt idx="127">
                  <c:v>73.498900000000006</c:v>
                </c:pt>
                <c:pt idx="128">
                  <c:v>73.959299999999999</c:v>
                </c:pt>
                <c:pt idx="129">
                  <c:v>72.620099999999994</c:v>
                </c:pt>
                <c:pt idx="130">
                  <c:v>72.686999999999998</c:v>
                </c:pt>
                <c:pt idx="131">
                  <c:v>73.549199999999999</c:v>
                </c:pt>
                <c:pt idx="132">
                  <c:v>74.394499999999994</c:v>
                </c:pt>
                <c:pt idx="133">
                  <c:v>74.026300000000006</c:v>
                </c:pt>
                <c:pt idx="134">
                  <c:v>73.917400000000001</c:v>
                </c:pt>
                <c:pt idx="135">
                  <c:v>72.352199999999996</c:v>
                </c:pt>
                <c:pt idx="136">
                  <c:v>72.954899999999995</c:v>
                </c:pt>
                <c:pt idx="137">
                  <c:v>73.105500000000006</c:v>
                </c:pt>
                <c:pt idx="138">
                  <c:v>72.686999999999998</c:v>
                </c:pt>
                <c:pt idx="139">
                  <c:v>73.884</c:v>
                </c:pt>
                <c:pt idx="140">
                  <c:v>74.771199999999993</c:v>
                </c:pt>
                <c:pt idx="141">
                  <c:v>74.779600000000002</c:v>
                </c:pt>
                <c:pt idx="142">
                  <c:v>74.168499999999995</c:v>
                </c:pt>
                <c:pt idx="143">
                  <c:v>73.934200000000004</c:v>
                </c:pt>
                <c:pt idx="144">
                  <c:v>73.791899999999998</c:v>
                </c:pt>
                <c:pt idx="145">
                  <c:v>73.147400000000005</c:v>
                </c:pt>
                <c:pt idx="146">
                  <c:v>69.782600000000002</c:v>
                </c:pt>
                <c:pt idx="147">
                  <c:v>69.288700000000006</c:v>
                </c:pt>
                <c:pt idx="148">
                  <c:v>67.346800000000002</c:v>
                </c:pt>
                <c:pt idx="149">
                  <c:v>68.334500000000006</c:v>
                </c:pt>
                <c:pt idx="150">
                  <c:v>68.409800000000004</c:v>
                </c:pt>
                <c:pt idx="151">
                  <c:v>70.016999999999996</c:v>
                </c:pt>
                <c:pt idx="152">
                  <c:v>69.255200000000002</c:v>
                </c:pt>
                <c:pt idx="153">
                  <c:v>68.577200000000005</c:v>
                </c:pt>
                <c:pt idx="154">
                  <c:v>69.288700000000006</c:v>
                </c:pt>
                <c:pt idx="155">
                  <c:v>66.459599999999995</c:v>
                </c:pt>
                <c:pt idx="156">
                  <c:v>64.852500000000006</c:v>
                </c:pt>
                <c:pt idx="157">
                  <c:v>65.940600000000003</c:v>
                </c:pt>
                <c:pt idx="158">
                  <c:v>66.953400000000002</c:v>
                </c:pt>
                <c:pt idx="159">
                  <c:v>66.878100000000003</c:v>
                </c:pt>
                <c:pt idx="160">
                  <c:v>67.807199999999995</c:v>
                </c:pt>
                <c:pt idx="161">
                  <c:v>67.807199999999995</c:v>
                </c:pt>
                <c:pt idx="162">
                  <c:v>65.580699999999993</c:v>
                </c:pt>
                <c:pt idx="163">
                  <c:v>66.702299999999994</c:v>
                </c:pt>
                <c:pt idx="164">
                  <c:v>66.593500000000006</c:v>
                </c:pt>
                <c:pt idx="165">
                  <c:v>67.974599999999995</c:v>
                </c:pt>
                <c:pt idx="166">
                  <c:v>69.724000000000004</c:v>
                </c:pt>
                <c:pt idx="167">
                  <c:v>68.593999999999994</c:v>
                </c:pt>
                <c:pt idx="168">
                  <c:v>67.757000000000005</c:v>
                </c:pt>
                <c:pt idx="169">
                  <c:v>68.727900000000005</c:v>
                </c:pt>
                <c:pt idx="170">
                  <c:v>72.410799999999995</c:v>
                </c:pt>
                <c:pt idx="171">
                  <c:v>73.331500000000005</c:v>
                </c:pt>
                <c:pt idx="172">
                  <c:v>75.392300000000006</c:v>
                </c:pt>
                <c:pt idx="173">
                  <c:v>75.552199999999999</c:v>
                </c:pt>
                <c:pt idx="174">
                  <c:v>76.393299999999996</c:v>
                </c:pt>
                <c:pt idx="175">
                  <c:v>75.998000000000005</c:v>
                </c:pt>
                <c:pt idx="176">
                  <c:v>75.9559</c:v>
                </c:pt>
                <c:pt idx="177">
                  <c:v>74.374600000000001</c:v>
                </c:pt>
                <c:pt idx="178">
                  <c:v>73.953999999999994</c:v>
                </c:pt>
                <c:pt idx="179">
                  <c:v>73.676400000000001</c:v>
                </c:pt>
                <c:pt idx="180">
                  <c:v>73.230599999999995</c:v>
                </c:pt>
                <c:pt idx="181">
                  <c:v>72.061400000000006</c:v>
                </c:pt>
                <c:pt idx="182">
                  <c:v>73.684799999999996</c:v>
                </c:pt>
                <c:pt idx="183">
                  <c:v>72.709100000000007</c:v>
                </c:pt>
                <c:pt idx="184">
                  <c:v>73.196899999999999</c:v>
                </c:pt>
                <c:pt idx="185">
                  <c:v>74.080200000000005</c:v>
                </c:pt>
                <c:pt idx="186">
                  <c:v>74.6858</c:v>
                </c:pt>
                <c:pt idx="187">
                  <c:v>74.853999999999999</c:v>
                </c:pt>
                <c:pt idx="188">
                  <c:v>74.870800000000003</c:v>
                </c:pt>
                <c:pt idx="189">
                  <c:v>72.936199999999999</c:v>
                </c:pt>
                <c:pt idx="190">
                  <c:v>73.323099999999997</c:v>
                </c:pt>
                <c:pt idx="191">
                  <c:v>74.601699999999994</c:v>
                </c:pt>
                <c:pt idx="192">
                  <c:v>74.273600000000002</c:v>
                </c:pt>
                <c:pt idx="193">
                  <c:v>73.154899999999998</c:v>
                </c:pt>
                <c:pt idx="194">
                  <c:v>74.399799999999999</c:v>
                </c:pt>
                <c:pt idx="195">
                  <c:v>74.5428</c:v>
                </c:pt>
                <c:pt idx="196">
                  <c:v>76.452200000000005</c:v>
                </c:pt>
                <c:pt idx="197">
                  <c:v>76.494299999999996</c:v>
                </c:pt>
                <c:pt idx="198">
                  <c:v>76.982100000000003</c:v>
                </c:pt>
                <c:pt idx="199">
                  <c:v>76.847499999999997</c:v>
                </c:pt>
                <c:pt idx="200">
                  <c:v>76.998999999999995</c:v>
                </c:pt>
                <c:pt idx="201">
                  <c:v>77.781199999999998</c:v>
                </c:pt>
                <c:pt idx="202">
                  <c:v>78.580299999999994</c:v>
                </c:pt>
                <c:pt idx="203">
                  <c:v>78.361599999999996</c:v>
                </c:pt>
                <c:pt idx="204">
                  <c:v>76.956900000000005</c:v>
                </c:pt>
                <c:pt idx="205">
                  <c:v>76.393299999999996</c:v>
                </c:pt>
                <c:pt idx="206">
                  <c:v>70.782799999999995</c:v>
                </c:pt>
                <c:pt idx="207">
                  <c:v>70.194000000000003</c:v>
                </c:pt>
                <c:pt idx="208">
                  <c:v>68.284599999999998</c:v>
                </c:pt>
                <c:pt idx="209">
                  <c:v>69.251999999999995</c:v>
                </c:pt>
                <c:pt idx="210">
                  <c:v>69.218299999999999</c:v>
                </c:pt>
                <c:pt idx="211">
                  <c:v>69.722999999999999</c:v>
                </c:pt>
                <c:pt idx="212">
                  <c:v>71.329599999999999</c:v>
                </c:pt>
                <c:pt idx="213">
                  <c:v>72.507199999999997</c:v>
                </c:pt>
                <c:pt idx="214">
                  <c:v>72.4315</c:v>
                </c:pt>
                <c:pt idx="215">
                  <c:v>72.683899999999994</c:v>
                </c:pt>
                <c:pt idx="216">
                  <c:v>73.239000000000004</c:v>
                </c:pt>
                <c:pt idx="217">
                  <c:v>72.675399999999996</c:v>
                </c:pt>
                <c:pt idx="218">
                  <c:v>71.262299999999996</c:v>
                </c:pt>
                <c:pt idx="219">
                  <c:v>72.137100000000004</c:v>
                </c:pt>
                <c:pt idx="220">
                  <c:v>72.204400000000007</c:v>
                </c:pt>
                <c:pt idx="221">
                  <c:v>73.0792</c:v>
                </c:pt>
                <c:pt idx="222">
                  <c:v>73.382000000000005</c:v>
                </c:pt>
                <c:pt idx="223">
                  <c:v>72.616500000000002</c:v>
                </c:pt>
                <c:pt idx="224">
                  <c:v>71.918400000000005</c:v>
                </c:pt>
                <c:pt idx="225">
                  <c:v>71.329599999999999</c:v>
                </c:pt>
                <c:pt idx="226">
                  <c:v>72.768000000000001</c:v>
                </c:pt>
                <c:pt idx="227">
                  <c:v>72.801599999999993</c:v>
                </c:pt>
                <c:pt idx="228">
                  <c:v>73.726900000000001</c:v>
                </c:pt>
                <c:pt idx="229">
                  <c:v>74.904499999999999</c:v>
                </c:pt>
                <c:pt idx="230">
                  <c:v>74.475499999999997</c:v>
                </c:pt>
                <c:pt idx="231">
                  <c:v>74.012900000000002</c:v>
                </c:pt>
                <c:pt idx="232">
                  <c:v>72.330600000000004</c:v>
                </c:pt>
                <c:pt idx="233">
                  <c:v>74.054900000000004</c:v>
                </c:pt>
                <c:pt idx="234">
                  <c:v>75.022199999999998</c:v>
                </c:pt>
                <c:pt idx="235">
                  <c:v>76.056899999999999</c:v>
                </c:pt>
                <c:pt idx="236">
                  <c:v>76.826400000000007</c:v>
                </c:pt>
                <c:pt idx="237">
                  <c:v>76.335899999999995</c:v>
                </c:pt>
                <c:pt idx="238">
                  <c:v>77.511399999999995</c:v>
                </c:pt>
                <c:pt idx="239">
                  <c:v>78.948899999999995</c:v>
                </c:pt>
                <c:pt idx="240">
                  <c:v>78.7714</c:v>
                </c:pt>
                <c:pt idx="241">
                  <c:v>79.524000000000001</c:v>
                </c:pt>
                <c:pt idx="242">
                  <c:v>80.352699999999999</c:v>
                </c:pt>
                <c:pt idx="243">
                  <c:v>81.604299999999995</c:v>
                </c:pt>
                <c:pt idx="244">
                  <c:v>81.942499999999995</c:v>
                </c:pt>
                <c:pt idx="245">
                  <c:v>82.23</c:v>
                </c:pt>
                <c:pt idx="246">
                  <c:v>83.168700000000001</c:v>
                </c:pt>
                <c:pt idx="247">
                  <c:v>83.633799999999994</c:v>
                </c:pt>
                <c:pt idx="248">
                  <c:v>84.056600000000003</c:v>
                </c:pt>
                <c:pt idx="249">
                  <c:v>84.530199999999994</c:v>
                </c:pt>
                <c:pt idx="250">
                  <c:v>84.191900000000004</c:v>
                </c:pt>
                <c:pt idx="251">
                  <c:v>84.276499999999999</c:v>
                </c:pt>
                <c:pt idx="252">
                  <c:v>84.758499999999998</c:v>
                </c:pt>
                <c:pt idx="253">
                  <c:v>84.225700000000003</c:v>
                </c:pt>
                <c:pt idx="254">
                  <c:v>83.896000000000001</c:v>
                </c:pt>
                <c:pt idx="255">
                  <c:v>83.4816</c:v>
                </c:pt>
                <c:pt idx="256">
                  <c:v>82.060900000000004</c:v>
                </c:pt>
                <c:pt idx="257">
                  <c:v>80.995400000000004</c:v>
                </c:pt>
                <c:pt idx="258">
                  <c:v>80.386499999999998</c:v>
                </c:pt>
                <c:pt idx="259">
                  <c:v>81.122299999999996</c:v>
                </c:pt>
                <c:pt idx="260">
                  <c:v>81.629599999999996</c:v>
                </c:pt>
                <c:pt idx="261">
                  <c:v>80.936199999999999</c:v>
                </c:pt>
                <c:pt idx="262">
                  <c:v>80.445700000000002</c:v>
                </c:pt>
                <c:pt idx="263">
                  <c:v>79.718500000000006</c:v>
                </c:pt>
                <c:pt idx="264">
                  <c:v>80.022900000000007</c:v>
                </c:pt>
                <c:pt idx="265">
                  <c:v>79.972200000000001</c:v>
                </c:pt>
                <c:pt idx="266">
                  <c:v>72.226100000000002</c:v>
                </c:pt>
                <c:pt idx="267">
                  <c:v>71.481899999999996</c:v>
                </c:pt>
                <c:pt idx="268">
                  <c:v>69.773799999999994</c:v>
                </c:pt>
                <c:pt idx="269">
                  <c:v>70.7209</c:v>
                </c:pt>
                <c:pt idx="270">
                  <c:v>71.084500000000006</c:v>
                </c:pt>
                <c:pt idx="271">
                  <c:v>71.507300000000001</c:v>
                </c:pt>
                <c:pt idx="272">
                  <c:v>70.162800000000004</c:v>
                </c:pt>
                <c:pt idx="273">
                  <c:v>70.111999999999995</c:v>
                </c:pt>
                <c:pt idx="274">
                  <c:v>70.991500000000002</c:v>
                </c:pt>
                <c:pt idx="275">
                  <c:v>71.5411</c:v>
                </c:pt>
                <c:pt idx="276">
                  <c:v>71.101399999999998</c:v>
                </c:pt>
                <c:pt idx="277">
                  <c:v>70.154300000000006</c:v>
                </c:pt>
                <c:pt idx="278">
                  <c:v>70.467200000000005</c:v>
                </c:pt>
                <c:pt idx="279">
                  <c:v>70.154300000000006</c:v>
                </c:pt>
                <c:pt idx="280">
                  <c:v>70.974599999999995</c:v>
                </c:pt>
                <c:pt idx="281">
                  <c:v>71.076099999999997</c:v>
                </c:pt>
                <c:pt idx="282">
                  <c:v>70.746200000000002</c:v>
                </c:pt>
                <c:pt idx="283">
                  <c:v>69.909099999999995</c:v>
                </c:pt>
                <c:pt idx="284">
                  <c:v>70.526399999999995</c:v>
                </c:pt>
                <c:pt idx="285">
                  <c:v>71.025300000000001</c:v>
                </c:pt>
                <c:pt idx="286">
                  <c:v>70.796999999999997</c:v>
                </c:pt>
                <c:pt idx="287">
                  <c:v>69.198700000000002</c:v>
                </c:pt>
                <c:pt idx="288">
                  <c:v>65.3172</c:v>
                </c:pt>
                <c:pt idx="289">
                  <c:v>64.598399999999998</c:v>
                </c:pt>
                <c:pt idx="290">
                  <c:v>61.9009</c:v>
                </c:pt>
                <c:pt idx="291">
                  <c:v>60.886099999999999</c:v>
                </c:pt>
                <c:pt idx="292">
                  <c:v>63.127000000000002</c:v>
                </c:pt>
                <c:pt idx="293">
                  <c:v>60.471699999999998</c:v>
                </c:pt>
                <c:pt idx="294">
                  <c:v>62.839500000000001</c:v>
                </c:pt>
                <c:pt idx="295">
                  <c:v>60.522500000000001</c:v>
                </c:pt>
                <c:pt idx="296">
                  <c:v>59.304699999999997</c:v>
                </c:pt>
                <c:pt idx="297">
                  <c:v>53.123100000000001</c:v>
                </c:pt>
                <c:pt idx="298">
                  <c:v>55.481699999999996</c:v>
                </c:pt>
                <c:pt idx="299">
                  <c:v>53.4041</c:v>
                </c:pt>
                <c:pt idx="300">
                  <c:v>47.128700000000002</c:v>
                </c:pt>
                <c:pt idx="301">
                  <c:v>50.696399999999997</c:v>
                </c:pt>
                <c:pt idx="302">
                  <c:v>47.443800000000003</c:v>
                </c:pt>
                <c:pt idx="303">
                  <c:v>51.667099999999998</c:v>
                </c:pt>
                <c:pt idx="304">
                  <c:v>48.789099999999998</c:v>
                </c:pt>
                <c:pt idx="305">
                  <c:v>48.601799999999997</c:v>
                </c:pt>
                <c:pt idx="306">
                  <c:v>44.9405</c:v>
                </c:pt>
                <c:pt idx="307">
                  <c:v>39.158999999999999</c:v>
                </c:pt>
                <c:pt idx="308">
                  <c:v>44.642499999999998</c:v>
                </c:pt>
                <c:pt idx="309">
                  <c:v>49.427700000000002</c:v>
                </c:pt>
                <c:pt idx="310">
                  <c:v>52.731400000000001</c:v>
                </c:pt>
                <c:pt idx="311">
                  <c:v>49.206299999999999</c:v>
                </c:pt>
                <c:pt idx="312">
                  <c:v>50.8752</c:v>
                </c:pt>
                <c:pt idx="313">
                  <c:v>46.047400000000003</c:v>
                </c:pt>
                <c:pt idx="314">
                  <c:v>41.449399999999997</c:v>
                </c:pt>
                <c:pt idx="315">
                  <c:v>41.824100000000001</c:v>
                </c:pt>
                <c:pt idx="316">
                  <c:v>41.619799999999998</c:v>
                </c:pt>
                <c:pt idx="317">
                  <c:v>46.549799999999998</c:v>
                </c:pt>
                <c:pt idx="318">
                  <c:v>47.971699999999998</c:v>
                </c:pt>
                <c:pt idx="319">
                  <c:v>49.376600000000003</c:v>
                </c:pt>
                <c:pt idx="320">
                  <c:v>50.415399999999998</c:v>
                </c:pt>
                <c:pt idx="321">
                  <c:v>48.959400000000002</c:v>
                </c:pt>
                <c:pt idx="322">
                  <c:v>50.721899999999998</c:v>
                </c:pt>
                <c:pt idx="323">
                  <c:v>47.554499999999997</c:v>
                </c:pt>
                <c:pt idx="324">
                  <c:v>46.703000000000003</c:v>
                </c:pt>
                <c:pt idx="325">
                  <c:v>48.959400000000002</c:v>
                </c:pt>
                <c:pt idx="326">
                  <c:v>47.537399999999998</c:v>
                </c:pt>
                <c:pt idx="327">
                  <c:v>45.417299999999997</c:v>
                </c:pt>
                <c:pt idx="328">
                  <c:v>46.209200000000003</c:v>
                </c:pt>
                <c:pt idx="329">
                  <c:v>46.277299999999997</c:v>
                </c:pt>
                <c:pt idx="330">
                  <c:v>46.464599999999997</c:v>
                </c:pt>
                <c:pt idx="331">
                  <c:v>49.138199999999998</c:v>
                </c:pt>
                <c:pt idx="332">
                  <c:v>50.662300000000002</c:v>
                </c:pt>
                <c:pt idx="333">
                  <c:v>51.326500000000003</c:v>
                </c:pt>
                <c:pt idx="334">
                  <c:v>49.470300000000002</c:v>
                </c:pt>
                <c:pt idx="335">
                  <c:v>47.196899999999999</c:v>
                </c:pt>
                <c:pt idx="336">
                  <c:v>47.443800000000003</c:v>
                </c:pt>
                <c:pt idx="337">
                  <c:v>47.392699999999998</c:v>
                </c:pt>
                <c:pt idx="338">
                  <c:v>47.699199999999998</c:v>
                </c:pt>
                <c:pt idx="339">
                  <c:v>48.772100000000002</c:v>
                </c:pt>
                <c:pt idx="340">
                  <c:v>49.581000000000003</c:v>
                </c:pt>
                <c:pt idx="341">
                  <c:v>48.789099999999998</c:v>
                </c:pt>
                <c:pt idx="342">
                  <c:v>47.503399999999999</c:v>
                </c:pt>
                <c:pt idx="343">
                  <c:v>44.923400000000001</c:v>
                </c:pt>
                <c:pt idx="344">
                  <c:v>47.205399999999997</c:v>
                </c:pt>
                <c:pt idx="345">
                  <c:v>44.2423</c:v>
                </c:pt>
                <c:pt idx="346">
                  <c:v>48.065399999999997</c:v>
                </c:pt>
                <c:pt idx="347">
                  <c:v>46.694499999999998</c:v>
                </c:pt>
                <c:pt idx="348">
                  <c:v>47.665199999999999</c:v>
                </c:pt>
                <c:pt idx="349">
                  <c:v>47.929099999999998</c:v>
                </c:pt>
                <c:pt idx="350">
                  <c:v>47.375700000000002</c:v>
                </c:pt>
                <c:pt idx="351">
                  <c:v>50.934800000000003</c:v>
                </c:pt>
                <c:pt idx="352">
                  <c:v>52.944299999999998</c:v>
                </c:pt>
                <c:pt idx="353">
                  <c:v>50.0578</c:v>
                </c:pt>
                <c:pt idx="354">
                  <c:v>47.767299999999999</c:v>
                </c:pt>
                <c:pt idx="355">
                  <c:v>49.444699999999997</c:v>
                </c:pt>
                <c:pt idx="356">
                  <c:v>50.534599999999998</c:v>
                </c:pt>
                <c:pt idx="357">
                  <c:v>54.493899999999996</c:v>
                </c:pt>
                <c:pt idx="358">
                  <c:v>54.570599999999999</c:v>
                </c:pt>
                <c:pt idx="359">
                  <c:v>58.163800000000002</c:v>
                </c:pt>
                <c:pt idx="360">
                  <c:v>57.959400000000002</c:v>
                </c:pt>
                <c:pt idx="361">
                  <c:v>55.266800000000003</c:v>
                </c:pt>
                <c:pt idx="362">
                  <c:v>54.520800000000001</c:v>
                </c:pt>
                <c:pt idx="363">
                  <c:v>51.279400000000003</c:v>
                </c:pt>
                <c:pt idx="364">
                  <c:v>52.522799999999997</c:v>
                </c:pt>
                <c:pt idx="365">
                  <c:v>54.126300000000001</c:v>
                </c:pt>
                <c:pt idx="366">
                  <c:v>56.570300000000003</c:v>
                </c:pt>
                <c:pt idx="367">
                  <c:v>54.546500000000002</c:v>
                </c:pt>
                <c:pt idx="368">
                  <c:v>54.452199999999998</c:v>
                </c:pt>
                <c:pt idx="369">
                  <c:v>54.272100000000002</c:v>
                </c:pt>
                <c:pt idx="370">
                  <c:v>53.680399999999999</c:v>
                </c:pt>
                <c:pt idx="371">
                  <c:v>53.757599999999996</c:v>
                </c:pt>
                <c:pt idx="372">
                  <c:v>50.619100000000003</c:v>
                </c:pt>
                <c:pt idx="373">
                  <c:v>51.287999999999997</c:v>
                </c:pt>
                <c:pt idx="374">
                  <c:v>48.998399999999997</c:v>
                </c:pt>
                <c:pt idx="375">
                  <c:v>51.759599999999999</c:v>
                </c:pt>
                <c:pt idx="376">
                  <c:v>52.256900000000002</c:v>
                </c:pt>
                <c:pt idx="377">
                  <c:v>51.965400000000002</c:v>
                </c:pt>
                <c:pt idx="378">
                  <c:v>52.805700000000002</c:v>
                </c:pt>
                <c:pt idx="379">
                  <c:v>54.014899999999997</c:v>
                </c:pt>
                <c:pt idx="380">
                  <c:v>51.305100000000003</c:v>
                </c:pt>
                <c:pt idx="381">
                  <c:v>52.033999999999999</c:v>
                </c:pt>
                <c:pt idx="382">
                  <c:v>49.967399999999998</c:v>
                </c:pt>
                <c:pt idx="383">
                  <c:v>52.0854</c:v>
                </c:pt>
                <c:pt idx="384">
                  <c:v>51.4938</c:v>
                </c:pt>
                <c:pt idx="385">
                  <c:v>51.656700000000001</c:v>
                </c:pt>
                <c:pt idx="386">
                  <c:v>53.731900000000003</c:v>
                </c:pt>
                <c:pt idx="387">
                  <c:v>53.440300000000001</c:v>
                </c:pt>
                <c:pt idx="388">
                  <c:v>51.210799999999999</c:v>
                </c:pt>
                <c:pt idx="389">
                  <c:v>49.675800000000002</c:v>
                </c:pt>
                <c:pt idx="390">
                  <c:v>51.167900000000003</c:v>
                </c:pt>
                <c:pt idx="391">
                  <c:v>51.185000000000002</c:v>
                </c:pt>
                <c:pt idx="392">
                  <c:v>51.570900000000002</c:v>
                </c:pt>
                <c:pt idx="393">
                  <c:v>51.365099999999998</c:v>
                </c:pt>
                <c:pt idx="394">
                  <c:v>52.154000000000003</c:v>
                </c:pt>
                <c:pt idx="395">
                  <c:v>52.145499999999998</c:v>
                </c:pt>
                <c:pt idx="396">
                  <c:v>53.088700000000003</c:v>
                </c:pt>
                <c:pt idx="397">
                  <c:v>51.879600000000003</c:v>
                </c:pt>
                <c:pt idx="398">
                  <c:v>51.759599999999999</c:v>
                </c:pt>
                <c:pt idx="399">
                  <c:v>51.287999999999997</c:v>
                </c:pt>
                <c:pt idx="400">
                  <c:v>51.005000000000003</c:v>
                </c:pt>
                <c:pt idx="401">
                  <c:v>53.1145</c:v>
                </c:pt>
                <c:pt idx="402">
                  <c:v>51.433700000000002</c:v>
                </c:pt>
                <c:pt idx="403">
                  <c:v>52.548499999999997</c:v>
                </c:pt>
                <c:pt idx="404">
                  <c:v>54.889499999999998</c:v>
                </c:pt>
                <c:pt idx="405">
                  <c:v>55.275399999999998</c:v>
                </c:pt>
                <c:pt idx="406">
                  <c:v>54.640799999999999</c:v>
                </c:pt>
                <c:pt idx="407">
                  <c:v>54.735199999999999</c:v>
                </c:pt>
                <c:pt idx="408">
                  <c:v>55.0867</c:v>
                </c:pt>
                <c:pt idx="409">
                  <c:v>54.126300000000001</c:v>
                </c:pt>
                <c:pt idx="410">
                  <c:v>53.200200000000002</c:v>
                </c:pt>
                <c:pt idx="411">
                  <c:v>52.651400000000002</c:v>
                </c:pt>
                <c:pt idx="412">
                  <c:v>52.308399999999999</c:v>
                </c:pt>
                <c:pt idx="413">
                  <c:v>52.874400000000001</c:v>
                </c:pt>
                <c:pt idx="414">
                  <c:v>56.578800000000001</c:v>
                </c:pt>
                <c:pt idx="415">
                  <c:v>55.258200000000002</c:v>
                </c:pt>
                <c:pt idx="416">
                  <c:v>54.932400000000001</c:v>
                </c:pt>
                <c:pt idx="417">
                  <c:v>57.127600000000001</c:v>
                </c:pt>
                <c:pt idx="418">
                  <c:v>58.259500000000003</c:v>
                </c:pt>
                <c:pt idx="419">
                  <c:v>56.381599999999999</c:v>
                </c:pt>
                <c:pt idx="420">
                  <c:v>57.0762</c:v>
                </c:pt>
                <c:pt idx="421">
                  <c:v>58.662599999999998</c:v>
                </c:pt>
                <c:pt idx="422">
                  <c:v>58.774099999999997</c:v>
                </c:pt>
                <c:pt idx="423">
                  <c:v>58.499600000000001</c:v>
                </c:pt>
                <c:pt idx="424">
                  <c:v>58.636800000000001</c:v>
                </c:pt>
                <c:pt idx="425">
                  <c:v>58.723199999999999</c:v>
                </c:pt>
                <c:pt idx="426">
                  <c:v>59.06</c:v>
                </c:pt>
                <c:pt idx="427">
                  <c:v>60.476300000000002</c:v>
                </c:pt>
                <c:pt idx="428">
                  <c:v>63.2224</c:v>
                </c:pt>
                <c:pt idx="429">
                  <c:v>64.5869</c:v>
                </c:pt>
                <c:pt idx="430">
                  <c:v>66.011799999999994</c:v>
                </c:pt>
                <c:pt idx="431">
                  <c:v>64.414199999999994</c:v>
                </c:pt>
                <c:pt idx="432">
                  <c:v>62.2898</c:v>
                </c:pt>
                <c:pt idx="433">
                  <c:v>59.319099999999999</c:v>
                </c:pt>
                <c:pt idx="434">
                  <c:v>59.828600000000002</c:v>
                </c:pt>
                <c:pt idx="435">
                  <c:v>59.647199999999998</c:v>
                </c:pt>
                <c:pt idx="436">
                  <c:v>59.906300000000002</c:v>
                </c:pt>
                <c:pt idx="437">
                  <c:v>60.916699999999999</c:v>
                </c:pt>
                <c:pt idx="438">
                  <c:v>61.478000000000002</c:v>
                </c:pt>
                <c:pt idx="439">
                  <c:v>60.156799999999997</c:v>
                </c:pt>
                <c:pt idx="440">
                  <c:v>60.6663</c:v>
                </c:pt>
                <c:pt idx="441">
                  <c:v>61.814799999999998</c:v>
                </c:pt>
                <c:pt idx="442">
                  <c:v>62.635199999999998</c:v>
                </c:pt>
                <c:pt idx="443">
                  <c:v>64.6905</c:v>
                </c:pt>
                <c:pt idx="444">
                  <c:v>64.474599999999995</c:v>
                </c:pt>
                <c:pt idx="445">
                  <c:v>66.460899999999995</c:v>
                </c:pt>
                <c:pt idx="446">
                  <c:v>67.644000000000005</c:v>
                </c:pt>
                <c:pt idx="447">
                  <c:v>67.022199999999998</c:v>
                </c:pt>
                <c:pt idx="448">
                  <c:v>67.246700000000004</c:v>
                </c:pt>
                <c:pt idx="449">
                  <c:v>66.34</c:v>
                </c:pt>
                <c:pt idx="450">
                  <c:v>65.407300000000006</c:v>
                </c:pt>
                <c:pt idx="451">
                  <c:v>67.134399999999999</c:v>
                </c:pt>
                <c:pt idx="452">
                  <c:v>65.476399999999998</c:v>
                </c:pt>
                <c:pt idx="453">
                  <c:v>62.643799999999999</c:v>
                </c:pt>
                <c:pt idx="454">
                  <c:v>62.497100000000003</c:v>
                </c:pt>
                <c:pt idx="455">
                  <c:v>62.825200000000002</c:v>
                </c:pt>
                <c:pt idx="456">
                  <c:v>63.870100000000001</c:v>
                </c:pt>
                <c:pt idx="457">
                  <c:v>64.621399999999994</c:v>
                </c:pt>
                <c:pt idx="458">
                  <c:v>63.688800000000001</c:v>
                </c:pt>
                <c:pt idx="459">
                  <c:v>62.505699999999997</c:v>
                </c:pt>
                <c:pt idx="460">
                  <c:v>59.06</c:v>
                </c:pt>
                <c:pt idx="461">
                  <c:v>59.465899999999998</c:v>
                </c:pt>
                <c:pt idx="462">
                  <c:v>58.032299999999999</c:v>
                </c:pt>
                <c:pt idx="463">
                  <c:v>59.388199999999998</c:v>
                </c:pt>
                <c:pt idx="464">
                  <c:v>61.097999999999999</c:v>
                </c:pt>
                <c:pt idx="465">
                  <c:v>60.087699999999998</c:v>
                </c:pt>
                <c:pt idx="466">
                  <c:v>61.693899999999999</c:v>
                </c:pt>
                <c:pt idx="467">
                  <c:v>60.459000000000003</c:v>
                </c:pt>
                <c:pt idx="468">
                  <c:v>67.194900000000004</c:v>
                </c:pt>
                <c:pt idx="469">
                  <c:v>66.953100000000006</c:v>
                </c:pt>
                <c:pt idx="470">
                  <c:v>66.486699999999999</c:v>
                </c:pt>
                <c:pt idx="471">
                  <c:v>65.77</c:v>
                </c:pt>
                <c:pt idx="472">
                  <c:v>68.662999999999997</c:v>
                </c:pt>
                <c:pt idx="473">
                  <c:v>71.055099999999996</c:v>
                </c:pt>
                <c:pt idx="474">
                  <c:v>73.498999999999995</c:v>
                </c:pt>
                <c:pt idx="475">
                  <c:v>73.887600000000006</c:v>
                </c:pt>
                <c:pt idx="476">
                  <c:v>73.369500000000002</c:v>
                </c:pt>
                <c:pt idx="477">
                  <c:v>73.291700000000006</c:v>
                </c:pt>
                <c:pt idx="478">
                  <c:v>74.742599999999996</c:v>
                </c:pt>
                <c:pt idx="479">
                  <c:v>76.642399999999995</c:v>
                </c:pt>
                <c:pt idx="480">
                  <c:v>75.623400000000004</c:v>
                </c:pt>
                <c:pt idx="481">
                  <c:v>74.025800000000004</c:v>
                </c:pt>
                <c:pt idx="482">
                  <c:v>72.022300000000001</c:v>
                </c:pt>
                <c:pt idx="483">
                  <c:v>73.239900000000006</c:v>
                </c:pt>
                <c:pt idx="484">
                  <c:v>73.8185</c:v>
                </c:pt>
                <c:pt idx="485">
                  <c:v>74.457599999999999</c:v>
                </c:pt>
                <c:pt idx="486">
                  <c:v>76.987899999999996</c:v>
                </c:pt>
                <c:pt idx="487">
                  <c:v>76.253799999999998</c:v>
                </c:pt>
                <c:pt idx="488">
                  <c:v>77.082899999999995</c:v>
                </c:pt>
                <c:pt idx="489">
                  <c:v>76.527100000000004</c:v>
                </c:pt>
                <c:pt idx="490">
                  <c:v>75.459100000000007</c:v>
                </c:pt>
                <c:pt idx="491">
                  <c:v>75.250699999999995</c:v>
                </c:pt>
                <c:pt idx="492">
                  <c:v>74.460400000000007</c:v>
                </c:pt>
                <c:pt idx="493">
                  <c:v>75.763000000000005</c:v>
                </c:pt>
                <c:pt idx="494">
                  <c:v>74.998800000000003</c:v>
                </c:pt>
                <c:pt idx="495">
                  <c:v>75.155100000000004</c:v>
                </c:pt>
                <c:pt idx="496">
                  <c:v>73.704999999999998</c:v>
                </c:pt>
                <c:pt idx="497">
                  <c:v>73.748400000000004</c:v>
                </c:pt>
                <c:pt idx="498">
                  <c:v>71.968299999999999</c:v>
                </c:pt>
                <c:pt idx="499">
                  <c:v>73.175299999999993</c:v>
                </c:pt>
                <c:pt idx="500">
                  <c:v>72.853999999999999</c:v>
                </c:pt>
                <c:pt idx="501">
                  <c:v>74.2</c:v>
                </c:pt>
                <c:pt idx="502">
                  <c:v>73.600800000000007</c:v>
                </c:pt>
                <c:pt idx="503">
                  <c:v>74.8078</c:v>
                </c:pt>
                <c:pt idx="504">
                  <c:v>74.165199999999999</c:v>
                </c:pt>
                <c:pt idx="505">
                  <c:v>73.913399999999996</c:v>
                </c:pt>
                <c:pt idx="506">
                  <c:v>74.095699999999994</c:v>
                </c:pt>
                <c:pt idx="507">
                  <c:v>75.962699999999998</c:v>
                </c:pt>
                <c:pt idx="508">
                  <c:v>76.657399999999996</c:v>
                </c:pt>
                <c:pt idx="509">
                  <c:v>76.284000000000006</c:v>
                </c:pt>
                <c:pt idx="510">
                  <c:v>75.615399999999994</c:v>
                </c:pt>
                <c:pt idx="511">
                  <c:v>76.023499999999999</c:v>
                </c:pt>
                <c:pt idx="512">
                  <c:v>74.304199999999994</c:v>
                </c:pt>
                <c:pt idx="513">
                  <c:v>74.147800000000004</c:v>
                </c:pt>
                <c:pt idx="514">
                  <c:v>72.862700000000004</c:v>
                </c:pt>
                <c:pt idx="515">
                  <c:v>71.160799999999995</c:v>
                </c:pt>
                <c:pt idx="516">
                  <c:v>71.490700000000004</c:v>
                </c:pt>
                <c:pt idx="517">
                  <c:v>73.088499999999996</c:v>
                </c:pt>
                <c:pt idx="518">
                  <c:v>72.819299999999998</c:v>
                </c:pt>
                <c:pt idx="519">
                  <c:v>73.644199999999998</c:v>
                </c:pt>
                <c:pt idx="520">
                  <c:v>73.9221</c:v>
                </c:pt>
                <c:pt idx="521">
                  <c:v>68.729399999999998</c:v>
                </c:pt>
                <c:pt idx="522">
                  <c:v>68.920400000000001</c:v>
                </c:pt>
                <c:pt idx="523">
                  <c:v>66.749600000000001</c:v>
                </c:pt>
                <c:pt idx="524">
                  <c:v>68.269199999999998</c:v>
                </c:pt>
                <c:pt idx="525">
                  <c:v>69.701899999999995</c:v>
                </c:pt>
                <c:pt idx="526">
                  <c:v>68.642499999999998</c:v>
                </c:pt>
                <c:pt idx="527">
                  <c:v>70.648399999999995</c:v>
                </c:pt>
                <c:pt idx="528">
                  <c:v>71.082599999999999</c:v>
                </c:pt>
                <c:pt idx="529">
                  <c:v>70.943700000000007</c:v>
                </c:pt>
                <c:pt idx="530">
                  <c:v>70.379199999999997</c:v>
                </c:pt>
                <c:pt idx="531">
                  <c:v>70.275000000000006</c:v>
                </c:pt>
                <c:pt idx="532">
                  <c:v>69.893000000000001</c:v>
                </c:pt>
                <c:pt idx="533">
                  <c:v>69.042000000000002</c:v>
                </c:pt>
                <c:pt idx="534">
                  <c:v>70.2316</c:v>
                </c:pt>
                <c:pt idx="535">
                  <c:v>69.050700000000006</c:v>
                </c:pt>
                <c:pt idx="536">
                  <c:v>69.111400000000003</c:v>
                </c:pt>
                <c:pt idx="537">
                  <c:v>69.814800000000005</c:v>
                </c:pt>
                <c:pt idx="538">
                  <c:v>70.170900000000003</c:v>
                </c:pt>
                <c:pt idx="539">
                  <c:v>69.224299999999999</c:v>
                </c:pt>
                <c:pt idx="540">
                  <c:v>71.169399999999996</c:v>
                </c:pt>
                <c:pt idx="541">
                  <c:v>69.528199999999998</c:v>
                </c:pt>
                <c:pt idx="542">
                  <c:v>68.712000000000003</c:v>
                </c:pt>
                <c:pt idx="543">
                  <c:v>70.483400000000003</c:v>
                </c:pt>
                <c:pt idx="544">
                  <c:v>71.369100000000003</c:v>
                </c:pt>
                <c:pt idx="545">
                  <c:v>70.509500000000003</c:v>
                </c:pt>
                <c:pt idx="546">
                  <c:v>67.470299999999995</c:v>
                </c:pt>
                <c:pt idx="547">
                  <c:v>68.3994</c:v>
                </c:pt>
                <c:pt idx="548">
                  <c:v>70.77</c:v>
                </c:pt>
                <c:pt idx="549">
                  <c:v>69.450900000000004</c:v>
                </c:pt>
                <c:pt idx="550">
                  <c:v>69.599400000000003</c:v>
                </c:pt>
                <c:pt idx="551">
                  <c:v>69.450900000000004</c:v>
                </c:pt>
                <c:pt idx="552">
                  <c:v>69.092699999999994</c:v>
                </c:pt>
                <c:pt idx="553">
                  <c:v>69.686700000000002</c:v>
                </c:pt>
                <c:pt idx="554">
                  <c:v>66.323400000000007</c:v>
                </c:pt>
                <c:pt idx="555">
                  <c:v>68.446200000000005</c:v>
                </c:pt>
                <c:pt idx="556">
                  <c:v>69.2761</c:v>
                </c:pt>
                <c:pt idx="557">
                  <c:v>69.564400000000006</c:v>
                </c:pt>
                <c:pt idx="558">
                  <c:v>69.730400000000003</c:v>
                </c:pt>
                <c:pt idx="559">
                  <c:v>66.795100000000005</c:v>
                </c:pt>
                <c:pt idx="560">
                  <c:v>66.969800000000006</c:v>
                </c:pt>
                <c:pt idx="561">
                  <c:v>68.236599999999996</c:v>
                </c:pt>
                <c:pt idx="562">
                  <c:v>70.071100000000001</c:v>
                </c:pt>
                <c:pt idx="563">
                  <c:v>68.821899999999999</c:v>
                </c:pt>
                <c:pt idx="564">
                  <c:v>70.001199999999997</c:v>
                </c:pt>
                <c:pt idx="565">
                  <c:v>69.817800000000005</c:v>
                </c:pt>
                <c:pt idx="566">
                  <c:v>69.442099999999996</c:v>
                </c:pt>
                <c:pt idx="567">
                  <c:v>72.604500000000002</c:v>
                </c:pt>
                <c:pt idx="568">
                  <c:v>73.102500000000006</c:v>
                </c:pt>
                <c:pt idx="569">
                  <c:v>73.364599999999996</c:v>
                </c:pt>
                <c:pt idx="570">
                  <c:v>72.604500000000002</c:v>
                </c:pt>
                <c:pt idx="571">
                  <c:v>74.203199999999995</c:v>
                </c:pt>
                <c:pt idx="572">
                  <c:v>74.605099999999993</c:v>
                </c:pt>
                <c:pt idx="573">
                  <c:v>73.2423</c:v>
                </c:pt>
                <c:pt idx="574">
                  <c:v>73.364599999999996</c:v>
                </c:pt>
                <c:pt idx="575">
                  <c:v>73.390799999999999</c:v>
                </c:pt>
                <c:pt idx="576">
                  <c:v>74.028499999999994</c:v>
                </c:pt>
                <c:pt idx="577">
                  <c:v>73.364599999999996</c:v>
                </c:pt>
                <c:pt idx="578">
                  <c:v>73.862499999999997</c:v>
                </c:pt>
                <c:pt idx="579">
                  <c:v>76.002799999999993</c:v>
                </c:pt>
                <c:pt idx="580">
                  <c:v>75.469899999999996</c:v>
                </c:pt>
                <c:pt idx="581">
                  <c:v>77.208399999999997</c:v>
                </c:pt>
                <c:pt idx="582">
                  <c:v>76.701700000000002</c:v>
                </c:pt>
                <c:pt idx="583">
                  <c:v>77.872299999999996</c:v>
                </c:pt>
                <c:pt idx="584">
                  <c:v>78.029600000000002</c:v>
                </c:pt>
                <c:pt idx="585">
                  <c:v>77.566599999999994</c:v>
                </c:pt>
                <c:pt idx="586">
                  <c:v>76.579400000000007</c:v>
                </c:pt>
                <c:pt idx="587">
                  <c:v>78.475099999999998</c:v>
                </c:pt>
                <c:pt idx="588">
                  <c:v>78.667299999999997</c:v>
                </c:pt>
                <c:pt idx="589">
                  <c:v>77.330699999999993</c:v>
                </c:pt>
                <c:pt idx="590">
                  <c:v>77.985900000000001</c:v>
                </c:pt>
                <c:pt idx="591">
                  <c:v>78.518799999999999</c:v>
                </c:pt>
                <c:pt idx="592">
                  <c:v>75.950400000000002</c:v>
                </c:pt>
                <c:pt idx="593">
                  <c:v>74.517700000000005</c:v>
                </c:pt>
                <c:pt idx="594">
                  <c:v>73.067599999999999</c:v>
                </c:pt>
                <c:pt idx="595">
                  <c:v>73.408199999999994</c:v>
                </c:pt>
                <c:pt idx="596">
                  <c:v>74.64</c:v>
                </c:pt>
                <c:pt idx="597">
                  <c:v>75.697100000000006</c:v>
                </c:pt>
                <c:pt idx="598">
                  <c:v>75.566000000000003</c:v>
                </c:pt>
                <c:pt idx="599">
                  <c:v>73.993600000000001</c:v>
                </c:pt>
                <c:pt idx="600">
                  <c:v>74.098399999999998</c:v>
                </c:pt>
                <c:pt idx="601">
                  <c:v>67.476500000000001</c:v>
                </c:pt>
                <c:pt idx="602">
                  <c:v>66.926199999999994</c:v>
                </c:pt>
                <c:pt idx="603">
                  <c:v>68.289000000000001</c:v>
                </c:pt>
                <c:pt idx="604">
                  <c:v>69.206299999999999</c:v>
                </c:pt>
                <c:pt idx="605">
                  <c:v>69.538200000000003</c:v>
                </c:pt>
                <c:pt idx="606">
                  <c:v>69.643100000000004</c:v>
                </c:pt>
                <c:pt idx="607">
                  <c:v>69.7654</c:v>
                </c:pt>
                <c:pt idx="608">
                  <c:v>69.188800000000001</c:v>
                </c:pt>
                <c:pt idx="609">
                  <c:v>69.258700000000005</c:v>
                </c:pt>
                <c:pt idx="610">
                  <c:v>69.040300000000002</c:v>
                </c:pt>
                <c:pt idx="611">
                  <c:v>69.249899999999997</c:v>
                </c:pt>
                <c:pt idx="612">
                  <c:v>69.686700000000002</c:v>
                </c:pt>
                <c:pt idx="613">
                  <c:v>68.965999999999994</c:v>
                </c:pt>
                <c:pt idx="614">
                  <c:v>69.045100000000005</c:v>
                </c:pt>
                <c:pt idx="615">
                  <c:v>72.191900000000004</c:v>
                </c:pt>
                <c:pt idx="616">
                  <c:v>71.515000000000001</c:v>
                </c:pt>
                <c:pt idx="617">
                  <c:v>72.051199999999994</c:v>
                </c:pt>
                <c:pt idx="618">
                  <c:v>71.611699999999999</c:v>
                </c:pt>
                <c:pt idx="619">
                  <c:v>70.891000000000005</c:v>
                </c:pt>
                <c:pt idx="620">
                  <c:v>70.029499999999999</c:v>
                </c:pt>
                <c:pt idx="621">
                  <c:v>70.846999999999994</c:v>
                </c:pt>
                <c:pt idx="622">
                  <c:v>71.383200000000002</c:v>
                </c:pt>
                <c:pt idx="623">
                  <c:v>71.972099999999998</c:v>
                </c:pt>
                <c:pt idx="624">
                  <c:v>71.523799999999994</c:v>
                </c:pt>
                <c:pt idx="625">
                  <c:v>72.851100000000002</c:v>
                </c:pt>
                <c:pt idx="626">
                  <c:v>70.468999999999994</c:v>
                </c:pt>
                <c:pt idx="627">
                  <c:v>71.242599999999996</c:v>
                </c:pt>
                <c:pt idx="628">
                  <c:v>72.112799999999993</c:v>
                </c:pt>
                <c:pt idx="629">
                  <c:v>73.211500000000001</c:v>
                </c:pt>
                <c:pt idx="630">
                  <c:v>74.222399999999993</c:v>
                </c:pt>
                <c:pt idx="631">
                  <c:v>72.394000000000005</c:v>
                </c:pt>
                <c:pt idx="632">
                  <c:v>72.086399999999998</c:v>
                </c:pt>
                <c:pt idx="633">
                  <c:v>71.075500000000005</c:v>
                </c:pt>
                <c:pt idx="634">
                  <c:v>73.018100000000004</c:v>
                </c:pt>
                <c:pt idx="635">
                  <c:v>72.772000000000006</c:v>
                </c:pt>
                <c:pt idx="636">
                  <c:v>71.875399999999999</c:v>
                </c:pt>
                <c:pt idx="637">
                  <c:v>70.583299999999994</c:v>
                </c:pt>
                <c:pt idx="638">
                  <c:v>70.108699999999999</c:v>
                </c:pt>
                <c:pt idx="639">
                  <c:v>68.0518</c:v>
                </c:pt>
                <c:pt idx="640">
                  <c:v>66.328999999999994</c:v>
                </c:pt>
                <c:pt idx="641">
                  <c:v>68.711100000000002</c:v>
                </c:pt>
                <c:pt idx="642">
                  <c:v>70.258099999999999</c:v>
                </c:pt>
                <c:pt idx="643">
                  <c:v>70.662400000000005</c:v>
                </c:pt>
                <c:pt idx="644">
                  <c:v>73.026899999999998</c:v>
                </c:pt>
                <c:pt idx="645">
                  <c:v>73.176299999999998</c:v>
                </c:pt>
                <c:pt idx="646">
                  <c:v>73.272999999999996</c:v>
                </c:pt>
                <c:pt idx="647">
                  <c:v>72.780799999999999</c:v>
                </c:pt>
                <c:pt idx="648">
                  <c:v>74.319000000000003</c:v>
                </c:pt>
                <c:pt idx="649">
                  <c:v>70.495400000000004</c:v>
                </c:pt>
                <c:pt idx="650">
                  <c:v>71.928200000000004</c:v>
                </c:pt>
                <c:pt idx="651">
                  <c:v>71.699600000000004</c:v>
                </c:pt>
                <c:pt idx="652">
                  <c:v>69.677899999999994</c:v>
                </c:pt>
                <c:pt idx="653">
                  <c:v>70.811800000000005</c:v>
                </c:pt>
                <c:pt idx="654">
                  <c:v>70.864599999999996</c:v>
                </c:pt>
                <c:pt idx="655">
                  <c:v>70.038300000000007</c:v>
                </c:pt>
                <c:pt idx="656">
                  <c:v>70.978899999999996</c:v>
                </c:pt>
                <c:pt idx="657">
                  <c:v>71.488699999999994</c:v>
                </c:pt>
                <c:pt idx="658">
                  <c:v>70.767899999999997</c:v>
                </c:pt>
                <c:pt idx="659">
                  <c:v>71.031599999999997</c:v>
                </c:pt>
                <c:pt idx="660">
                  <c:v>70.091099999999997</c:v>
                </c:pt>
                <c:pt idx="661">
                  <c:v>67.726600000000005</c:v>
                </c:pt>
                <c:pt idx="662">
                  <c:v>66.935500000000005</c:v>
                </c:pt>
                <c:pt idx="663">
                  <c:v>66.742099999999994</c:v>
                </c:pt>
                <c:pt idx="664">
                  <c:v>67.181600000000003</c:v>
                </c:pt>
                <c:pt idx="665">
                  <c:v>67.515600000000006</c:v>
                </c:pt>
                <c:pt idx="666">
                  <c:v>67.665000000000006</c:v>
                </c:pt>
                <c:pt idx="667">
                  <c:v>67.735399999999998</c:v>
                </c:pt>
                <c:pt idx="668">
                  <c:v>67.243099999999998</c:v>
                </c:pt>
                <c:pt idx="669">
                  <c:v>67.357399999999998</c:v>
                </c:pt>
                <c:pt idx="670">
                  <c:v>67.665000000000006</c:v>
                </c:pt>
                <c:pt idx="671">
                  <c:v>67.216800000000006</c:v>
                </c:pt>
                <c:pt idx="672">
                  <c:v>67.067300000000003</c:v>
                </c:pt>
                <c:pt idx="673">
                  <c:v>66.654200000000003</c:v>
                </c:pt>
                <c:pt idx="674">
                  <c:v>67.005799999999994</c:v>
                </c:pt>
                <c:pt idx="675">
                  <c:v>63.1646</c:v>
                </c:pt>
                <c:pt idx="676">
                  <c:v>62.593200000000003</c:v>
                </c:pt>
                <c:pt idx="677">
                  <c:v>63.858899999999998</c:v>
                </c:pt>
                <c:pt idx="678">
                  <c:v>62.796799999999998</c:v>
                </c:pt>
                <c:pt idx="679">
                  <c:v>63.5137</c:v>
                </c:pt>
                <c:pt idx="680">
                  <c:v>62.372</c:v>
                </c:pt>
                <c:pt idx="681">
                  <c:v>61.3187</c:v>
                </c:pt>
                <c:pt idx="682">
                  <c:v>61.203699999999998</c:v>
                </c:pt>
                <c:pt idx="683">
                  <c:v>61.557699999999997</c:v>
                </c:pt>
                <c:pt idx="684">
                  <c:v>59.964500000000001</c:v>
                </c:pt>
                <c:pt idx="685">
                  <c:v>58.636899999999997</c:v>
                </c:pt>
                <c:pt idx="686">
                  <c:v>58.459899999999998</c:v>
                </c:pt>
                <c:pt idx="687">
                  <c:v>59.619399999999999</c:v>
                </c:pt>
                <c:pt idx="688">
                  <c:v>60.150399999999998</c:v>
                </c:pt>
                <c:pt idx="689">
                  <c:v>60.336300000000001</c:v>
                </c:pt>
                <c:pt idx="690">
                  <c:v>60.177</c:v>
                </c:pt>
                <c:pt idx="691">
                  <c:v>60.663800000000002</c:v>
                </c:pt>
                <c:pt idx="692">
                  <c:v>59.291899999999998</c:v>
                </c:pt>
                <c:pt idx="693">
                  <c:v>60.3628</c:v>
                </c:pt>
                <c:pt idx="694">
                  <c:v>60.876199999999997</c:v>
                </c:pt>
                <c:pt idx="695">
                  <c:v>59.707900000000002</c:v>
                </c:pt>
                <c:pt idx="696">
                  <c:v>59.283000000000001</c:v>
                </c:pt>
                <c:pt idx="697">
                  <c:v>60.539900000000003</c:v>
                </c:pt>
                <c:pt idx="698">
                  <c:v>60.1858</c:v>
                </c:pt>
                <c:pt idx="699">
                  <c:v>61.398400000000002</c:v>
                </c:pt>
                <c:pt idx="700">
                  <c:v>63.991700000000002</c:v>
                </c:pt>
                <c:pt idx="701">
                  <c:v>63.991700000000002</c:v>
                </c:pt>
                <c:pt idx="702">
                  <c:v>65.097999999999999</c:v>
                </c:pt>
                <c:pt idx="703">
                  <c:v>65.097999999999999</c:v>
                </c:pt>
                <c:pt idx="704">
                  <c:v>64.549300000000002</c:v>
                </c:pt>
                <c:pt idx="705">
                  <c:v>65.062600000000003</c:v>
                </c:pt>
                <c:pt idx="706">
                  <c:v>65.434399999999997</c:v>
                </c:pt>
                <c:pt idx="707">
                  <c:v>65.558300000000003</c:v>
                </c:pt>
                <c:pt idx="708">
                  <c:v>62.610900000000001</c:v>
                </c:pt>
                <c:pt idx="709">
                  <c:v>62.6021</c:v>
                </c:pt>
                <c:pt idx="710">
                  <c:v>63.9651</c:v>
                </c:pt>
                <c:pt idx="711">
                  <c:v>62.690600000000003</c:v>
                </c:pt>
                <c:pt idx="712">
                  <c:v>64.407700000000006</c:v>
                </c:pt>
                <c:pt idx="713">
                  <c:v>64.504999999999995</c:v>
                </c:pt>
                <c:pt idx="714">
                  <c:v>64.726299999999995</c:v>
                </c:pt>
                <c:pt idx="715">
                  <c:v>63.7881</c:v>
                </c:pt>
                <c:pt idx="716">
                  <c:v>65.841499999999996</c:v>
                </c:pt>
                <c:pt idx="717">
                  <c:v>64.938699999999997</c:v>
                </c:pt>
                <c:pt idx="718">
                  <c:v>65.531700000000001</c:v>
                </c:pt>
                <c:pt idx="719">
                  <c:v>66.186700000000002</c:v>
                </c:pt>
                <c:pt idx="720">
                  <c:v>66.540700000000001</c:v>
                </c:pt>
                <c:pt idx="721">
                  <c:v>66.850499999999997</c:v>
                </c:pt>
                <c:pt idx="722">
                  <c:v>67.027500000000003</c:v>
                </c:pt>
                <c:pt idx="723">
                  <c:v>67.886099999999999</c:v>
                </c:pt>
                <c:pt idx="724">
                  <c:v>68.381699999999995</c:v>
                </c:pt>
                <c:pt idx="725">
                  <c:v>69.045500000000004</c:v>
                </c:pt>
                <c:pt idx="726">
                  <c:v>67.7179</c:v>
                </c:pt>
                <c:pt idx="727">
                  <c:v>67.602800000000002</c:v>
                </c:pt>
                <c:pt idx="728">
                  <c:v>67.257599999999996</c:v>
                </c:pt>
                <c:pt idx="729">
                  <c:v>67.487799999999993</c:v>
                </c:pt>
                <c:pt idx="730">
                  <c:v>67.496600000000001</c:v>
                </c:pt>
                <c:pt idx="731">
                  <c:v>66.912499999999994</c:v>
                </c:pt>
                <c:pt idx="732">
                  <c:v>65.4786</c:v>
                </c:pt>
                <c:pt idx="733">
                  <c:v>65.257400000000004</c:v>
                </c:pt>
                <c:pt idx="734">
                  <c:v>63.487200000000001</c:v>
                </c:pt>
                <c:pt idx="735">
                  <c:v>62.690600000000003</c:v>
                </c:pt>
                <c:pt idx="736">
                  <c:v>65.558300000000003</c:v>
                </c:pt>
                <c:pt idx="737">
                  <c:v>65.947699999999998</c:v>
                </c:pt>
                <c:pt idx="738">
                  <c:v>66.859399999999994</c:v>
                </c:pt>
                <c:pt idx="739">
                  <c:v>68.027699999999996</c:v>
                </c:pt>
                <c:pt idx="740">
                  <c:v>68.257800000000003</c:v>
                </c:pt>
                <c:pt idx="741">
                  <c:v>67.732200000000006</c:v>
                </c:pt>
                <c:pt idx="742">
                  <c:v>67.687700000000007</c:v>
                </c:pt>
                <c:pt idx="743">
                  <c:v>66.627499999999998</c:v>
                </c:pt>
                <c:pt idx="744">
                  <c:v>65.540700000000001</c:v>
                </c:pt>
                <c:pt idx="745">
                  <c:v>65.745599999999996</c:v>
                </c:pt>
                <c:pt idx="746">
                  <c:v>64.480500000000006</c:v>
                </c:pt>
                <c:pt idx="747">
                  <c:v>63.2333</c:v>
                </c:pt>
                <c:pt idx="748">
                  <c:v>60.658700000000003</c:v>
                </c:pt>
                <c:pt idx="749">
                  <c:v>62.289000000000001</c:v>
                </c:pt>
                <c:pt idx="750">
                  <c:v>61.888100000000001</c:v>
                </c:pt>
                <c:pt idx="751">
                  <c:v>61.8703</c:v>
                </c:pt>
                <c:pt idx="752">
                  <c:v>63.322400000000002</c:v>
                </c:pt>
                <c:pt idx="753">
                  <c:v>63.874699999999997</c:v>
                </c:pt>
                <c:pt idx="754">
                  <c:v>64.489400000000003</c:v>
                </c:pt>
                <c:pt idx="755">
                  <c:v>65.202200000000005</c:v>
                </c:pt>
                <c:pt idx="756">
                  <c:v>65.228899999999996</c:v>
                </c:pt>
                <c:pt idx="757">
                  <c:v>65.665400000000005</c:v>
                </c:pt>
                <c:pt idx="758">
                  <c:v>67.491600000000005</c:v>
                </c:pt>
                <c:pt idx="759">
                  <c:v>66.093000000000004</c:v>
                </c:pt>
                <c:pt idx="760">
                  <c:v>64.017300000000006</c:v>
                </c:pt>
                <c:pt idx="761">
                  <c:v>64.578500000000005</c:v>
                </c:pt>
                <c:pt idx="762">
                  <c:v>63.286799999999999</c:v>
                </c:pt>
                <c:pt idx="763">
                  <c:v>64.008399999999995</c:v>
                </c:pt>
                <c:pt idx="764">
                  <c:v>63.972700000000003</c:v>
                </c:pt>
                <c:pt idx="765">
                  <c:v>64.355800000000002</c:v>
                </c:pt>
                <c:pt idx="766">
                  <c:v>64.364699999999999</c:v>
                </c:pt>
                <c:pt idx="767">
                  <c:v>63.3491</c:v>
                </c:pt>
                <c:pt idx="768">
                  <c:v>62.7256</c:v>
                </c:pt>
                <c:pt idx="769">
                  <c:v>59.3581</c:v>
                </c:pt>
                <c:pt idx="770">
                  <c:v>60.578600000000002</c:v>
                </c:pt>
                <c:pt idx="771">
                  <c:v>60.578600000000002</c:v>
                </c:pt>
                <c:pt idx="772">
                  <c:v>59.251199999999997</c:v>
                </c:pt>
                <c:pt idx="773">
                  <c:v>59.2423</c:v>
                </c:pt>
                <c:pt idx="774">
                  <c:v>59.999499999999998</c:v>
                </c:pt>
                <c:pt idx="775">
                  <c:v>56.0886</c:v>
                </c:pt>
                <c:pt idx="776">
                  <c:v>58.0931</c:v>
                </c:pt>
                <c:pt idx="777">
                  <c:v>58.770099999999999</c:v>
                </c:pt>
                <c:pt idx="778">
                  <c:v>58.2089</c:v>
                </c:pt>
                <c:pt idx="779">
                  <c:v>56.712200000000003</c:v>
                </c:pt>
                <c:pt idx="780">
                  <c:v>56.231200000000001</c:v>
                </c:pt>
                <c:pt idx="781">
                  <c:v>55.954999999999998</c:v>
                </c:pt>
                <c:pt idx="782">
                  <c:v>56.115299999999998</c:v>
                </c:pt>
                <c:pt idx="783">
                  <c:v>57.344700000000003</c:v>
                </c:pt>
                <c:pt idx="784">
                  <c:v>55.750100000000003</c:v>
                </c:pt>
                <c:pt idx="785">
                  <c:v>54.110900000000001</c:v>
                </c:pt>
                <c:pt idx="786">
                  <c:v>53.353700000000003</c:v>
                </c:pt>
                <c:pt idx="787">
                  <c:v>54.850299999999997</c:v>
                </c:pt>
                <c:pt idx="788">
                  <c:v>54.298000000000002</c:v>
                </c:pt>
                <c:pt idx="789">
                  <c:v>52.694400000000002</c:v>
                </c:pt>
                <c:pt idx="790">
                  <c:v>52.712299999999999</c:v>
                </c:pt>
                <c:pt idx="791">
                  <c:v>51.8125</c:v>
                </c:pt>
                <c:pt idx="792">
                  <c:v>50.886000000000003</c:v>
                </c:pt>
                <c:pt idx="793">
                  <c:v>51.349200000000003</c:v>
                </c:pt>
                <c:pt idx="794">
                  <c:v>52.240099999999998</c:v>
                </c:pt>
                <c:pt idx="795">
                  <c:v>51.687800000000003</c:v>
                </c:pt>
                <c:pt idx="796">
                  <c:v>49.451700000000002</c:v>
                </c:pt>
                <c:pt idx="797">
                  <c:v>50.939399999999999</c:v>
                </c:pt>
                <c:pt idx="798">
                  <c:v>50.057499999999997</c:v>
                </c:pt>
                <c:pt idx="799">
                  <c:v>48.935000000000002</c:v>
                </c:pt>
                <c:pt idx="800">
                  <c:v>46.128799999999998</c:v>
                </c:pt>
                <c:pt idx="801">
                  <c:v>46.280200000000001</c:v>
                </c:pt>
                <c:pt idx="802">
                  <c:v>48.115299999999998</c:v>
                </c:pt>
                <c:pt idx="803">
                  <c:v>48.052300000000002</c:v>
                </c:pt>
                <c:pt idx="804">
                  <c:v>48.124299999999998</c:v>
                </c:pt>
                <c:pt idx="805">
                  <c:v>48.493099999999998</c:v>
                </c:pt>
                <c:pt idx="806">
                  <c:v>49.500500000000002</c:v>
                </c:pt>
                <c:pt idx="807">
                  <c:v>50.957700000000003</c:v>
                </c:pt>
                <c:pt idx="808">
                  <c:v>51.479500000000002</c:v>
                </c:pt>
                <c:pt idx="809">
                  <c:v>51.713299999999997</c:v>
                </c:pt>
                <c:pt idx="810">
                  <c:v>50.786799999999999</c:v>
                </c:pt>
                <c:pt idx="811">
                  <c:v>51.011699999999998</c:v>
                </c:pt>
                <c:pt idx="812">
                  <c:v>50.049199999999999</c:v>
                </c:pt>
                <c:pt idx="813">
                  <c:v>50.588900000000002</c:v>
                </c:pt>
                <c:pt idx="814">
                  <c:v>51.605400000000003</c:v>
                </c:pt>
                <c:pt idx="815">
                  <c:v>51.668399999999998</c:v>
                </c:pt>
                <c:pt idx="816">
                  <c:v>53.629300000000001</c:v>
                </c:pt>
                <c:pt idx="817">
                  <c:v>52.540900000000001</c:v>
                </c:pt>
                <c:pt idx="818">
                  <c:v>51.146599999999999</c:v>
                </c:pt>
                <c:pt idx="819">
                  <c:v>50.858800000000002</c:v>
                </c:pt>
                <c:pt idx="820">
                  <c:v>51.209600000000002</c:v>
                </c:pt>
                <c:pt idx="821">
                  <c:v>50.139200000000002</c:v>
                </c:pt>
                <c:pt idx="822">
                  <c:v>50.148200000000003</c:v>
                </c:pt>
                <c:pt idx="823">
                  <c:v>50.472000000000001</c:v>
                </c:pt>
                <c:pt idx="824">
                  <c:v>50.939799999999998</c:v>
                </c:pt>
                <c:pt idx="825">
                  <c:v>49.743400000000001</c:v>
                </c:pt>
                <c:pt idx="826">
                  <c:v>49.842300000000002</c:v>
                </c:pt>
                <c:pt idx="827">
                  <c:v>50.319099999999999</c:v>
                </c:pt>
                <c:pt idx="828">
                  <c:v>50.552999999999997</c:v>
                </c:pt>
                <c:pt idx="829">
                  <c:v>50.103200000000001</c:v>
                </c:pt>
                <c:pt idx="830">
                  <c:v>51.605400000000003</c:v>
                </c:pt>
                <c:pt idx="831">
                  <c:v>51.884300000000003</c:v>
                </c:pt>
                <c:pt idx="832">
                  <c:v>50.813800000000001</c:v>
                </c:pt>
                <c:pt idx="833">
                  <c:v>49.095700000000001</c:v>
                </c:pt>
                <c:pt idx="834">
                  <c:v>48.852899999999998</c:v>
                </c:pt>
                <c:pt idx="835">
                  <c:v>47.152799999999999</c:v>
                </c:pt>
                <c:pt idx="836">
                  <c:v>47.206699999999998</c:v>
                </c:pt>
                <c:pt idx="837">
                  <c:v>47.881399999999999</c:v>
                </c:pt>
                <c:pt idx="838">
                  <c:v>46.774999999999999</c:v>
                </c:pt>
                <c:pt idx="839">
                  <c:v>46.945900000000002</c:v>
                </c:pt>
                <c:pt idx="840">
                  <c:v>46.73</c:v>
                </c:pt>
                <c:pt idx="841">
                  <c:v>46.82</c:v>
                </c:pt>
                <c:pt idx="842">
                  <c:v>44.157400000000003</c:v>
                </c:pt>
                <c:pt idx="843">
                  <c:v>42.826099999999997</c:v>
                </c:pt>
                <c:pt idx="844">
                  <c:v>42.7361</c:v>
                </c:pt>
                <c:pt idx="845">
                  <c:v>41.782600000000002</c:v>
                </c:pt>
                <c:pt idx="846">
                  <c:v>40.8202</c:v>
                </c:pt>
                <c:pt idx="847">
                  <c:v>42.502299999999998</c:v>
                </c:pt>
                <c:pt idx="848">
                  <c:v>42.808100000000003</c:v>
                </c:pt>
                <c:pt idx="849">
                  <c:v>42.250399999999999</c:v>
                </c:pt>
                <c:pt idx="850">
                  <c:v>43.383800000000001</c:v>
                </c:pt>
                <c:pt idx="851">
                  <c:v>41.350900000000003</c:v>
                </c:pt>
                <c:pt idx="852">
                  <c:v>40.127499999999998</c:v>
                </c:pt>
                <c:pt idx="853">
                  <c:v>42.565199999999997</c:v>
                </c:pt>
                <c:pt idx="854">
                  <c:v>41.800600000000003</c:v>
                </c:pt>
                <c:pt idx="855">
                  <c:v>40.9191</c:v>
                </c:pt>
                <c:pt idx="856">
                  <c:v>42.385300000000001</c:v>
                </c:pt>
                <c:pt idx="857">
                  <c:v>43.959499999999998</c:v>
                </c:pt>
                <c:pt idx="858">
                  <c:v>45.137900000000002</c:v>
                </c:pt>
                <c:pt idx="859">
                  <c:v>45.389699999999998</c:v>
                </c:pt>
                <c:pt idx="860">
                  <c:v>44.823</c:v>
                </c:pt>
                <c:pt idx="861">
                  <c:v>46.1813</c:v>
                </c:pt>
                <c:pt idx="862">
                  <c:v>45.047899999999998</c:v>
                </c:pt>
                <c:pt idx="863">
                  <c:v>44.948999999999998</c:v>
                </c:pt>
                <c:pt idx="864">
                  <c:v>44.966900000000003</c:v>
                </c:pt>
                <c:pt idx="865">
                  <c:v>44.805</c:v>
                </c:pt>
                <c:pt idx="866">
                  <c:v>44.005400000000002</c:v>
                </c:pt>
                <c:pt idx="867">
                  <c:v>42.978700000000003</c:v>
                </c:pt>
                <c:pt idx="868">
                  <c:v>41.597499999999997</c:v>
                </c:pt>
                <c:pt idx="869">
                  <c:v>41.270400000000002</c:v>
                </c:pt>
                <c:pt idx="870">
                  <c:v>42.433500000000002</c:v>
                </c:pt>
                <c:pt idx="871">
                  <c:v>40.4345</c:v>
                </c:pt>
                <c:pt idx="872">
                  <c:v>41.524799999999999</c:v>
                </c:pt>
                <c:pt idx="873">
                  <c:v>42.142699999999998</c:v>
                </c:pt>
                <c:pt idx="874">
                  <c:v>41.561199999999999</c:v>
                </c:pt>
                <c:pt idx="875">
                  <c:v>42.469799999999999</c:v>
                </c:pt>
                <c:pt idx="876">
                  <c:v>43.623800000000003</c:v>
                </c:pt>
                <c:pt idx="877">
                  <c:v>43.187600000000003</c:v>
                </c:pt>
                <c:pt idx="878">
                  <c:v>41.851999999999997</c:v>
                </c:pt>
                <c:pt idx="879">
                  <c:v>41.015999999999998</c:v>
                </c:pt>
                <c:pt idx="880">
                  <c:v>40.134599999999999</c:v>
                </c:pt>
                <c:pt idx="881">
                  <c:v>40.098300000000002</c:v>
                </c:pt>
                <c:pt idx="882">
                  <c:v>40.698</c:v>
                </c:pt>
                <c:pt idx="883">
                  <c:v>40.616199999999999</c:v>
                </c:pt>
                <c:pt idx="884">
                  <c:v>41.643000000000001</c:v>
                </c:pt>
                <c:pt idx="885">
                  <c:v>41.643000000000001</c:v>
                </c:pt>
                <c:pt idx="886">
                  <c:v>40.634399999999999</c:v>
                </c:pt>
                <c:pt idx="887">
                  <c:v>41.106900000000003</c:v>
                </c:pt>
                <c:pt idx="888">
                  <c:v>41.3431</c:v>
                </c:pt>
                <c:pt idx="889">
                  <c:v>40.816099999999999</c:v>
                </c:pt>
                <c:pt idx="890">
                  <c:v>41.297699999999999</c:v>
                </c:pt>
                <c:pt idx="891">
                  <c:v>41.397599999999997</c:v>
                </c:pt>
                <c:pt idx="892">
                  <c:v>43.405700000000003</c:v>
                </c:pt>
                <c:pt idx="893">
                  <c:v>43.587499999999999</c:v>
                </c:pt>
                <c:pt idx="894">
                  <c:v>42.978700000000003</c:v>
                </c:pt>
                <c:pt idx="895">
                  <c:v>43.124000000000002</c:v>
                </c:pt>
                <c:pt idx="896">
                  <c:v>43.142200000000003</c:v>
                </c:pt>
                <c:pt idx="897">
                  <c:v>41.179600000000001</c:v>
                </c:pt>
                <c:pt idx="898">
                  <c:v>42.578899999999997</c:v>
                </c:pt>
                <c:pt idx="899">
                  <c:v>44.132599999999996</c:v>
                </c:pt>
                <c:pt idx="900">
                  <c:v>40.597999999999999</c:v>
                </c:pt>
                <c:pt idx="901">
                  <c:v>41.3431</c:v>
                </c:pt>
                <c:pt idx="902">
                  <c:v>40.28</c:v>
                </c:pt>
                <c:pt idx="903">
                  <c:v>40.688899999999997</c:v>
                </c:pt>
                <c:pt idx="904">
                  <c:v>41.025100000000002</c:v>
                </c:pt>
                <c:pt idx="905">
                  <c:v>41.497599999999998</c:v>
                </c:pt>
                <c:pt idx="906">
                  <c:v>41.415799999999997</c:v>
                </c:pt>
                <c:pt idx="907">
                  <c:v>41.188600000000001</c:v>
                </c:pt>
                <c:pt idx="908">
                  <c:v>41.933700000000002</c:v>
                </c:pt>
                <c:pt idx="909">
                  <c:v>42.860500000000002</c:v>
                </c:pt>
                <c:pt idx="910">
                  <c:v>42.815100000000001</c:v>
                </c:pt>
                <c:pt idx="911">
                  <c:v>42.642499999999998</c:v>
                </c:pt>
                <c:pt idx="912">
                  <c:v>43.542000000000002</c:v>
                </c:pt>
                <c:pt idx="913">
                  <c:v>42.824199999999998</c:v>
                </c:pt>
                <c:pt idx="914">
                  <c:v>42.369900000000001</c:v>
                </c:pt>
                <c:pt idx="915">
                  <c:v>41.388500000000001</c:v>
                </c:pt>
                <c:pt idx="916">
                  <c:v>39.198700000000002</c:v>
                </c:pt>
                <c:pt idx="917">
                  <c:v>39.444099999999999</c:v>
                </c:pt>
                <c:pt idx="918">
                  <c:v>39.453099999999999</c:v>
                </c:pt>
                <c:pt idx="919">
                  <c:v>40.025599999999997</c:v>
                </c:pt>
                <c:pt idx="920">
                  <c:v>37.3996</c:v>
                </c:pt>
                <c:pt idx="921">
                  <c:v>37.645000000000003</c:v>
                </c:pt>
                <c:pt idx="922">
                  <c:v>38.090200000000003</c:v>
                </c:pt>
                <c:pt idx="923">
                  <c:v>37.6631</c:v>
                </c:pt>
                <c:pt idx="924">
                  <c:v>37.626800000000003</c:v>
                </c:pt>
                <c:pt idx="925">
                  <c:v>37.027099999999997</c:v>
                </c:pt>
                <c:pt idx="926">
                  <c:v>36.572800000000001</c:v>
                </c:pt>
                <c:pt idx="927">
                  <c:v>38.508200000000002</c:v>
                </c:pt>
                <c:pt idx="928">
                  <c:v>38.835299999999997</c:v>
                </c:pt>
                <c:pt idx="929">
                  <c:v>39.865000000000002</c:v>
                </c:pt>
                <c:pt idx="930">
                  <c:v>40.499400000000001</c:v>
                </c:pt>
                <c:pt idx="931">
                  <c:v>38.403199999999998</c:v>
                </c:pt>
                <c:pt idx="932">
                  <c:v>37.777999999999999</c:v>
                </c:pt>
                <c:pt idx="933">
                  <c:v>37.309100000000001</c:v>
                </c:pt>
                <c:pt idx="934">
                  <c:v>36.591900000000003</c:v>
                </c:pt>
                <c:pt idx="935">
                  <c:v>37.244700000000002</c:v>
                </c:pt>
                <c:pt idx="936">
                  <c:v>35.2956</c:v>
                </c:pt>
                <c:pt idx="937">
                  <c:v>34.164700000000003</c:v>
                </c:pt>
                <c:pt idx="938">
                  <c:v>33.493600000000001</c:v>
                </c:pt>
                <c:pt idx="939">
                  <c:v>32.896000000000001</c:v>
                </c:pt>
                <c:pt idx="940">
                  <c:v>32.197200000000002</c:v>
                </c:pt>
                <c:pt idx="941">
                  <c:v>32.243200000000002</c:v>
                </c:pt>
                <c:pt idx="942">
                  <c:v>30.0275</c:v>
                </c:pt>
                <c:pt idx="943">
                  <c:v>28.2714</c:v>
                </c:pt>
                <c:pt idx="944">
                  <c:v>27.499099999999999</c:v>
                </c:pt>
                <c:pt idx="945">
                  <c:v>28.758700000000001</c:v>
                </c:pt>
                <c:pt idx="946">
                  <c:v>29.2</c:v>
                </c:pt>
                <c:pt idx="947">
                  <c:v>29.328700000000001</c:v>
                </c:pt>
                <c:pt idx="948">
                  <c:v>27.857700000000001</c:v>
                </c:pt>
                <c:pt idx="949">
                  <c:v>26.542999999999999</c:v>
                </c:pt>
                <c:pt idx="950">
                  <c:v>26.055700000000002</c:v>
                </c:pt>
                <c:pt idx="951">
                  <c:v>26.625699999999998</c:v>
                </c:pt>
                <c:pt idx="952">
                  <c:v>26.708400000000001</c:v>
                </c:pt>
                <c:pt idx="953">
                  <c:v>26.8188</c:v>
                </c:pt>
                <c:pt idx="954">
                  <c:v>26.616499999999998</c:v>
                </c:pt>
                <c:pt idx="955">
                  <c:v>27.168099999999999</c:v>
                </c:pt>
                <c:pt idx="956">
                  <c:v>27.269300000000001</c:v>
                </c:pt>
                <c:pt idx="957">
                  <c:v>26.1568</c:v>
                </c:pt>
                <c:pt idx="958">
                  <c:v>25.3569</c:v>
                </c:pt>
                <c:pt idx="959">
                  <c:v>25.458100000000002</c:v>
                </c:pt>
                <c:pt idx="960">
                  <c:v>25.6144</c:v>
                </c:pt>
                <c:pt idx="961">
                  <c:v>26.322299999999998</c:v>
                </c:pt>
                <c:pt idx="962">
                  <c:v>25.936199999999999</c:v>
                </c:pt>
                <c:pt idx="963">
                  <c:v>25.209800000000001</c:v>
                </c:pt>
                <c:pt idx="964">
                  <c:v>25.991299999999999</c:v>
                </c:pt>
                <c:pt idx="965">
                  <c:v>25.972899999999999</c:v>
                </c:pt>
                <c:pt idx="966">
                  <c:v>26.322299999999998</c:v>
                </c:pt>
                <c:pt idx="967">
                  <c:v>25.2834</c:v>
                </c:pt>
                <c:pt idx="968">
                  <c:v>24.934000000000001</c:v>
                </c:pt>
                <c:pt idx="969">
                  <c:v>25.972899999999999</c:v>
                </c:pt>
                <c:pt idx="970">
                  <c:v>25.936199999999999</c:v>
                </c:pt>
                <c:pt idx="971">
                  <c:v>26.248699999999999</c:v>
                </c:pt>
                <c:pt idx="972">
                  <c:v>24.7317</c:v>
                </c:pt>
                <c:pt idx="973">
                  <c:v>27.517499999999998</c:v>
                </c:pt>
                <c:pt idx="974">
                  <c:v>30.6526</c:v>
                </c:pt>
                <c:pt idx="975">
                  <c:v>30.441199999999998</c:v>
                </c:pt>
                <c:pt idx="976">
                  <c:v>30.753799999999998</c:v>
                </c:pt>
                <c:pt idx="977">
                  <c:v>29.577000000000002</c:v>
                </c:pt>
                <c:pt idx="978">
                  <c:v>29.972300000000001</c:v>
                </c:pt>
                <c:pt idx="979">
                  <c:v>30.413599999999999</c:v>
                </c:pt>
                <c:pt idx="980">
                  <c:v>29.7424</c:v>
                </c:pt>
                <c:pt idx="981">
                  <c:v>30.956</c:v>
                </c:pt>
                <c:pt idx="982">
                  <c:v>31.038799999999998</c:v>
                </c:pt>
                <c:pt idx="983">
                  <c:v>31.571999999999999</c:v>
                </c:pt>
                <c:pt idx="984">
                  <c:v>29.797599999999999</c:v>
                </c:pt>
                <c:pt idx="985">
                  <c:v>29.843599999999999</c:v>
                </c:pt>
                <c:pt idx="986">
                  <c:v>30.174600000000002</c:v>
                </c:pt>
                <c:pt idx="987">
                  <c:v>30.781400000000001</c:v>
                </c:pt>
                <c:pt idx="988">
                  <c:v>30.542300000000001</c:v>
                </c:pt>
                <c:pt idx="989">
                  <c:v>27.131399999999999</c:v>
                </c:pt>
                <c:pt idx="990">
                  <c:v>27.021000000000001</c:v>
                </c:pt>
                <c:pt idx="991">
                  <c:v>26.634899999999998</c:v>
                </c:pt>
                <c:pt idx="992">
                  <c:v>26.359100000000002</c:v>
                </c:pt>
                <c:pt idx="993">
                  <c:v>26.3965</c:v>
                </c:pt>
                <c:pt idx="994">
                  <c:v>26.349699999999999</c:v>
                </c:pt>
                <c:pt idx="995">
                  <c:v>26.602399999999999</c:v>
                </c:pt>
                <c:pt idx="996">
                  <c:v>26.246700000000001</c:v>
                </c:pt>
                <c:pt idx="997">
                  <c:v>25.769400000000001</c:v>
                </c:pt>
                <c:pt idx="998">
                  <c:v>24.683499999999999</c:v>
                </c:pt>
                <c:pt idx="999">
                  <c:v>24.384</c:v>
                </c:pt>
                <c:pt idx="1000">
                  <c:v>23.560300000000002</c:v>
                </c:pt>
                <c:pt idx="1001">
                  <c:v>23.831700000000001</c:v>
                </c:pt>
                <c:pt idx="1002">
                  <c:v>24.533799999999999</c:v>
                </c:pt>
                <c:pt idx="1003">
                  <c:v>24.402699999999999</c:v>
                </c:pt>
                <c:pt idx="1004">
                  <c:v>25.422999999999998</c:v>
                </c:pt>
                <c:pt idx="1005">
                  <c:v>24.206199999999999</c:v>
                </c:pt>
                <c:pt idx="1006">
                  <c:v>25.685099999999998</c:v>
                </c:pt>
                <c:pt idx="1007">
                  <c:v>25.844200000000001</c:v>
                </c:pt>
                <c:pt idx="1008">
                  <c:v>25.965900000000001</c:v>
                </c:pt>
                <c:pt idx="1009">
                  <c:v>27.632100000000001</c:v>
                </c:pt>
                <c:pt idx="1010">
                  <c:v>27.566600000000001</c:v>
                </c:pt>
                <c:pt idx="1011">
                  <c:v>27.6508</c:v>
                </c:pt>
                <c:pt idx="1012">
                  <c:v>27.678899999999999</c:v>
                </c:pt>
                <c:pt idx="1013">
                  <c:v>28.0533</c:v>
                </c:pt>
                <c:pt idx="1014">
                  <c:v>28.2499</c:v>
                </c:pt>
                <c:pt idx="1015">
                  <c:v>28.7834</c:v>
                </c:pt>
                <c:pt idx="1016">
                  <c:v>29.139099999999999</c:v>
                </c:pt>
                <c:pt idx="1017">
                  <c:v>28.6524</c:v>
                </c:pt>
                <c:pt idx="1018">
                  <c:v>28.137599999999999</c:v>
                </c:pt>
                <c:pt idx="1019">
                  <c:v>26.602399999999999</c:v>
                </c:pt>
                <c:pt idx="1020">
                  <c:v>27.4636</c:v>
                </c:pt>
                <c:pt idx="1021">
                  <c:v>28.540099999999999</c:v>
                </c:pt>
                <c:pt idx="1022">
                  <c:v>28.3248</c:v>
                </c:pt>
                <c:pt idx="1023">
                  <c:v>27.978400000000001</c:v>
                </c:pt>
                <c:pt idx="1024">
                  <c:v>27.9878</c:v>
                </c:pt>
                <c:pt idx="1025">
                  <c:v>28.502600000000001</c:v>
                </c:pt>
                <c:pt idx="1026">
                  <c:v>28.1937</c:v>
                </c:pt>
                <c:pt idx="1027">
                  <c:v>28.961300000000001</c:v>
                </c:pt>
                <c:pt idx="1028">
                  <c:v>29.616499999999998</c:v>
                </c:pt>
                <c:pt idx="1029">
                  <c:v>29.148499999999999</c:v>
                </c:pt>
                <c:pt idx="1030">
                  <c:v>28.6617</c:v>
                </c:pt>
                <c:pt idx="1031">
                  <c:v>26.827100000000002</c:v>
                </c:pt>
                <c:pt idx="1032">
                  <c:v>26.696000000000002</c:v>
                </c:pt>
                <c:pt idx="1033">
                  <c:v>26.621200000000002</c:v>
                </c:pt>
                <c:pt idx="1034">
                  <c:v>24.365300000000001</c:v>
                </c:pt>
                <c:pt idx="1035">
                  <c:v>24.5899</c:v>
                </c:pt>
                <c:pt idx="1036">
                  <c:v>25.376200000000001</c:v>
                </c:pt>
                <c:pt idx="1037">
                  <c:v>25.8536</c:v>
                </c:pt>
                <c:pt idx="1038">
                  <c:v>26.0595</c:v>
                </c:pt>
                <c:pt idx="1039">
                  <c:v>25.338799999999999</c:v>
                </c:pt>
                <c:pt idx="1040">
                  <c:v>25.2639</c:v>
                </c:pt>
                <c:pt idx="1041">
                  <c:v>23.897300000000001</c:v>
                </c:pt>
                <c:pt idx="1042">
                  <c:v>23.504100000000001</c:v>
                </c:pt>
                <c:pt idx="1043">
                  <c:v>23.026700000000002</c:v>
                </c:pt>
                <c:pt idx="1044">
                  <c:v>22.633600000000001</c:v>
                </c:pt>
                <c:pt idx="1045">
                  <c:v>22.764700000000001</c:v>
                </c:pt>
                <c:pt idx="1046">
                  <c:v>23.232700000000001</c:v>
                </c:pt>
                <c:pt idx="1047">
                  <c:v>23.485399999999998</c:v>
                </c:pt>
                <c:pt idx="1048">
                  <c:v>24.608699999999999</c:v>
                </c:pt>
                <c:pt idx="1049">
                  <c:v>24.5806</c:v>
                </c:pt>
                <c:pt idx="1050">
                  <c:v>23.2608</c:v>
                </c:pt>
                <c:pt idx="1051">
                  <c:v>22.708500000000001</c:v>
                </c:pt>
                <c:pt idx="1052">
                  <c:v>22.483799999999999</c:v>
                </c:pt>
                <c:pt idx="1053">
                  <c:v>21.8108</c:v>
                </c:pt>
                <c:pt idx="1054">
                  <c:v>20.6449</c:v>
                </c:pt>
                <c:pt idx="1055">
                  <c:v>19.753900000000002</c:v>
                </c:pt>
                <c:pt idx="1056">
                  <c:v>19.659099999999999</c:v>
                </c:pt>
                <c:pt idx="1057">
                  <c:v>20.2089</c:v>
                </c:pt>
                <c:pt idx="1058">
                  <c:v>20.275300000000001</c:v>
                </c:pt>
                <c:pt idx="1059">
                  <c:v>20.303699999999999</c:v>
                </c:pt>
                <c:pt idx="1060">
                  <c:v>20.322700000000001</c:v>
                </c:pt>
                <c:pt idx="1061">
                  <c:v>20.474299999999999</c:v>
                </c:pt>
                <c:pt idx="1062">
                  <c:v>19.564399999999999</c:v>
                </c:pt>
                <c:pt idx="1063">
                  <c:v>19.3748</c:v>
                </c:pt>
                <c:pt idx="1064">
                  <c:v>19.232600000000001</c:v>
                </c:pt>
                <c:pt idx="1065">
                  <c:v>19.753900000000002</c:v>
                </c:pt>
                <c:pt idx="1066">
                  <c:v>20.104600000000001</c:v>
                </c:pt>
                <c:pt idx="1067">
                  <c:v>20.616499999999998</c:v>
                </c:pt>
                <c:pt idx="1068">
                  <c:v>21.062000000000001</c:v>
                </c:pt>
                <c:pt idx="1069">
                  <c:v>21.716100000000001</c:v>
                </c:pt>
                <c:pt idx="1070">
                  <c:v>21.3748</c:v>
                </c:pt>
                <c:pt idx="1071">
                  <c:v>21.147300000000001</c:v>
                </c:pt>
                <c:pt idx="1072">
                  <c:v>20.606999999999999</c:v>
                </c:pt>
                <c:pt idx="1073">
                  <c:v>20.237400000000001</c:v>
                </c:pt>
                <c:pt idx="1074">
                  <c:v>20.663900000000002</c:v>
                </c:pt>
                <c:pt idx="1075">
                  <c:v>21.014600000000002</c:v>
                </c:pt>
                <c:pt idx="1076">
                  <c:v>20.445900000000002</c:v>
                </c:pt>
                <c:pt idx="1077">
                  <c:v>20.6829</c:v>
                </c:pt>
                <c:pt idx="1078">
                  <c:v>21.308499999999999</c:v>
                </c:pt>
                <c:pt idx="1079">
                  <c:v>21.270499999999998</c:v>
                </c:pt>
                <c:pt idx="1080">
                  <c:v>21.5928</c:v>
                </c:pt>
                <c:pt idx="1081">
                  <c:v>21.6876</c:v>
                </c:pt>
                <c:pt idx="1082">
                  <c:v>21.4696</c:v>
                </c:pt>
                <c:pt idx="1083">
                  <c:v>21.6876</c:v>
                </c:pt>
                <c:pt idx="1084">
                  <c:v>21.7255</c:v>
                </c:pt>
                <c:pt idx="1085">
                  <c:v>21.147300000000001</c:v>
                </c:pt>
                <c:pt idx="1086">
                  <c:v>21.099900000000002</c:v>
                </c:pt>
                <c:pt idx="1087">
                  <c:v>21.934100000000001</c:v>
                </c:pt>
                <c:pt idx="1088">
                  <c:v>22.284800000000001</c:v>
                </c:pt>
                <c:pt idx="1089">
                  <c:v>21.573899999999998</c:v>
                </c:pt>
                <c:pt idx="1090">
                  <c:v>20.654399999999999</c:v>
                </c:pt>
                <c:pt idx="1091">
                  <c:v>20.806100000000001</c:v>
                </c:pt>
                <c:pt idx="1092">
                  <c:v>19.886600000000001</c:v>
                </c:pt>
                <c:pt idx="1093">
                  <c:v>20.967199999999998</c:v>
                </c:pt>
                <c:pt idx="1094">
                  <c:v>21.052499999999998</c:v>
                </c:pt>
                <c:pt idx="1095">
                  <c:v>20.863</c:v>
                </c:pt>
                <c:pt idx="1096">
                  <c:v>20.275300000000001</c:v>
                </c:pt>
                <c:pt idx="1097">
                  <c:v>20.370100000000001</c:v>
                </c:pt>
                <c:pt idx="1098">
                  <c:v>20.180499999999999</c:v>
                </c:pt>
                <c:pt idx="1099">
                  <c:v>20.531199999999998</c:v>
                </c:pt>
                <c:pt idx="1100">
                  <c:v>19.526399999999999</c:v>
                </c:pt>
                <c:pt idx="1101">
                  <c:v>19.6023</c:v>
                </c:pt>
                <c:pt idx="1102">
                  <c:v>19.6876</c:v>
                </c:pt>
                <c:pt idx="1103">
                  <c:v>18.0762</c:v>
                </c:pt>
                <c:pt idx="1104">
                  <c:v>18.540600000000001</c:v>
                </c:pt>
                <c:pt idx="1105">
                  <c:v>17.981400000000001</c:v>
                </c:pt>
                <c:pt idx="1106">
                  <c:v>17.393699999999999</c:v>
                </c:pt>
                <c:pt idx="1107">
                  <c:v>16.540600000000001</c:v>
                </c:pt>
                <c:pt idx="1108">
                  <c:v>17.109300000000001</c:v>
                </c:pt>
                <c:pt idx="1109">
                  <c:v>16.663799999999998</c:v>
                </c:pt>
                <c:pt idx="1110">
                  <c:v>16.322600000000001</c:v>
                </c:pt>
                <c:pt idx="1111">
                  <c:v>16.132999999999999</c:v>
                </c:pt>
                <c:pt idx="1112">
                  <c:v>17.175699999999999</c:v>
                </c:pt>
                <c:pt idx="1113">
                  <c:v>16.9861</c:v>
                </c:pt>
                <c:pt idx="1114">
                  <c:v>18.095099999999999</c:v>
                </c:pt>
                <c:pt idx="1115">
                  <c:v>18.569099999999999</c:v>
                </c:pt>
                <c:pt idx="1116">
                  <c:v>18.588000000000001</c:v>
                </c:pt>
                <c:pt idx="1117">
                  <c:v>18.395499999999998</c:v>
                </c:pt>
                <c:pt idx="1118">
                  <c:v>18.4148</c:v>
                </c:pt>
                <c:pt idx="1119">
                  <c:v>18.3474</c:v>
                </c:pt>
                <c:pt idx="1120">
                  <c:v>18.549499999999998</c:v>
                </c:pt>
                <c:pt idx="1121">
                  <c:v>18.6265</c:v>
                </c:pt>
                <c:pt idx="1122">
                  <c:v>18.7806</c:v>
                </c:pt>
                <c:pt idx="1123">
                  <c:v>18.9923</c:v>
                </c:pt>
                <c:pt idx="1124">
                  <c:v>18.4148</c:v>
                </c:pt>
                <c:pt idx="1125">
                  <c:v>18.2319</c:v>
                </c:pt>
                <c:pt idx="1126">
                  <c:v>17.548400000000001</c:v>
                </c:pt>
                <c:pt idx="1127">
                  <c:v>17.750599999999999</c:v>
                </c:pt>
                <c:pt idx="1128">
                  <c:v>18.4148</c:v>
                </c:pt>
                <c:pt idx="1129">
                  <c:v>18.087499999999999</c:v>
                </c:pt>
                <c:pt idx="1130">
                  <c:v>18.482099999999999</c:v>
                </c:pt>
                <c:pt idx="1131">
                  <c:v>18.376300000000001</c:v>
                </c:pt>
                <c:pt idx="1132">
                  <c:v>18.424399999999999</c:v>
                </c:pt>
                <c:pt idx="1133">
                  <c:v>18.2607</c:v>
                </c:pt>
                <c:pt idx="1134">
                  <c:v>17.885300000000001</c:v>
                </c:pt>
                <c:pt idx="1135">
                  <c:v>17.962299999999999</c:v>
                </c:pt>
                <c:pt idx="1136">
                  <c:v>17.914200000000001</c:v>
                </c:pt>
                <c:pt idx="1137">
                  <c:v>18.549499999999998</c:v>
                </c:pt>
                <c:pt idx="1138">
                  <c:v>18.799800000000001</c:v>
                </c:pt>
                <c:pt idx="1139">
                  <c:v>18.896100000000001</c:v>
                </c:pt>
                <c:pt idx="1140">
                  <c:v>18.4725</c:v>
                </c:pt>
                <c:pt idx="1141">
                  <c:v>18.395499999999998</c:v>
                </c:pt>
                <c:pt idx="1142">
                  <c:v>18.770900000000001</c:v>
                </c:pt>
                <c:pt idx="1143">
                  <c:v>19.695</c:v>
                </c:pt>
                <c:pt idx="1144">
                  <c:v>19.252199999999998</c:v>
                </c:pt>
                <c:pt idx="1145">
                  <c:v>18.664999999999999</c:v>
                </c:pt>
                <c:pt idx="1146">
                  <c:v>18.790199999999999</c:v>
                </c:pt>
                <c:pt idx="1147">
                  <c:v>18.183700000000002</c:v>
                </c:pt>
                <c:pt idx="1148">
                  <c:v>18.9346</c:v>
                </c:pt>
                <c:pt idx="1149">
                  <c:v>18.588000000000001</c:v>
                </c:pt>
                <c:pt idx="1150">
                  <c:v>18.953800000000001</c:v>
                </c:pt>
                <c:pt idx="1151">
                  <c:v>19.069299999999998</c:v>
                </c:pt>
                <c:pt idx="1152">
                  <c:v>18.664999999999999</c:v>
                </c:pt>
                <c:pt idx="1153">
                  <c:v>18.337700000000002</c:v>
                </c:pt>
                <c:pt idx="1154">
                  <c:v>18.328099999999999</c:v>
                </c:pt>
                <c:pt idx="1155">
                  <c:v>18.674700000000001</c:v>
                </c:pt>
                <c:pt idx="1156">
                  <c:v>18.3474</c:v>
                </c:pt>
                <c:pt idx="1157">
                  <c:v>18.847899999999999</c:v>
                </c:pt>
                <c:pt idx="1158">
                  <c:v>18.539899999999999</c:v>
                </c:pt>
                <c:pt idx="1159">
                  <c:v>19.233000000000001</c:v>
                </c:pt>
                <c:pt idx="1160">
                  <c:v>19.839400000000001</c:v>
                </c:pt>
                <c:pt idx="1161">
                  <c:v>19.646899999999999</c:v>
                </c:pt>
                <c:pt idx="1162">
                  <c:v>19.223400000000002</c:v>
                </c:pt>
                <c:pt idx="1163">
                  <c:v>19.6662</c:v>
                </c:pt>
                <c:pt idx="1164">
                  <c:v>19.541</c:v>
                </c:pt>
                <c:pt idx="1165">
                  <c:v>19.261900000000001</c:v>
                </c:pt>
                <c:pt idx="1166">
                  <c:v>19.598800000000001</c:v>
                </c:pt>
                <c:pt idx="1167">
                  <c:v>18.251100000000001</c:v>
                </c:pt>
                <c:pt idx="1168">
                  <c:v>18.9634</c:v>
                </c:pt>
                <c:pt idx="1169">
                  <c:v>18.482099999999999</c:v>
                </c:pt>
                <c:pt idx="1170">
                  <c:v>18.1645</c:v>
                </c:pt>
                <c:pt idx="1171">
                  <c:v>18.520600000000002</c:v>
                </c:pt>
                <c:pt idx="1172">
                  <c:v>18.722799999999999</c:v>
                </c:pt>
                <c:pt idx="1173">
                  <c:v>18.6554</c:v>
                </c:pt>
                <c:pt idx="1174">
                  <c:v>19.0212</c:v>
                </c:pt>
                <c:pt idx="1175">
                  <c:v>19.695</c:v>
                </c:pt>
                <c:pt idx="1176">
                  <c:v>18.7517</c:v>
                </c:pt>
                <c:pt idx="1177">
                  <c:v>18.857600000000001</c:v>
                </c:pt>
                <c:pt idx="1178">
                  <c:v>18.4725</c:v>
                </c:pt>
                <c:pt idx="1179">
                  <c:v>18.384499999999999</c:v>
                </c:pt>
                <c:pt idx="1180">
                  <c:v>17.279499999999999</c:v>
                </c:pt>
                <c:pt idx="1181">
                  <c:v>17.690200000000001</c:v>
                </c:pt>
                <c:pt idx="1182">
                  <c:v>17.328399999999998</c:v>
                </c:pt>
                <c:pt idx="1183">
                  <c:v>17.709800000000001</c:v>
                </c:pt>
                <c:pt idx="1184">
                  <c:v>17.758700000000001</c:v>
                </c:pt>
                <c:pt idx="1185">
                  <c:v>16.946999999999999</c:v>
                </c:pt>
                <c:pt idx="1186">
                  <c:v>17.3871</c:v>
                </c:pt>
                <c:pt idx="1187">
                  <c:v>17.475100000000001</c:v>
                </c:pt>
                <c:pt idx="1188">
                  <c:v>17.259899999999998</c:v>
                </c:pt>
                <c:pt idx="1189">
                  <c:v>17.0839</c:v>
                </c:pt>
                <c:pt idx="1190">
                  <c:v>16.839400000000001</c:v>
                </c:pt>
                <c:pt idx="1191">
                  <c:v>16.702500000000001</c:v>
                </c:pt>
                <c:pt idx="1192">
                  <c:v>16.536300000000001</c:v>
                </c:pt>
                <c:pt idx="1193">
                  <c:v>16.223299999999998</c:v>
                </c:pt>
                <c:pt idx="1194">
                  <c:v>17.279499999999999</c:v>
                </c:pt>
                <c:pt idx="1195">
                  <c:v>16.223299999999998</c:v>
                </c:pt>
                <c:pt idx="1196">
                  <c:v>16.037500000000001</c:v>
                </c:pt>
                <c:pt idx="1197">
                  <c:v>16.223299999999998</c:v>
                </c:pt>
                <c:pt idx="1198">
                  <c:v>16.203800000000001</c:v>
                </c:pt>
                <c:pt idx="1199">
                  <c:v>15.8909</c:v>
                </c:pt>
                <c:pt idx="1200">
                  <c:v>15.3041</c:v>
                </c:pt>
                <c:pt idx="1201">
                  <c:v>15.6464</c:v>
                </c:pt>
                <c:pt idx="1202">
                  <c:v>15.802899999999999</c:v>
                </c:pt>
                <c:pt idx="1203">
                  <c:v>14.9619</c:v>
                </c:pt>
                <c:pt idx="1204">
                  <c:v>15.108499999999999</c:v>
                </c:pt>
                <c:pt idx="1205">
                  <c:v>15.8322</c:v>
                </c:pt>
                <c:pt idx="1206">
                  <c:v>18.042200000000001</c:v>
                </c:pt>
                <c:pt idx="1207">
                  <c:v>18.267199999999999</c:v>
                </c:pt>
                <c:pt idx="1208">
                  <c:v>18.149799999999999</c:v>
                </c:pt>
                <c:pt idx="1209">
                  <c:v>17.621700000000001</c:v>
                </c:pt>
                <c:pt idx="1210">
                  <c:v>17.093699999999998</c:v>
                </c:pt>
                <c:pt idx="1211">
                  <c:v>17.524000000000001</c:v>
                </c:pt>
                <c:pt idx="1212">
                  <c:v>17.5533</c:v>
                </c:pt>
                <c:pt idx="1213">
                  <c:v>17.4359</c:v>
                </c:pt>
                <c:pt idx="1214">
                  <c:v>16.526499999999999</c:v>
                </c:pt>
                <c:pt idx="1215">
                  <c:v>16.741599999999998</c:v>
                </c:pt>
                <c:pt idx="1216">
                  <c:v>14.404500000000001</c:v>
                </c:pt>
                <c:pt idx="1217">
                  <c:v>12.810499999999999</c:v>
                </c:pt>
                <c:pt idx="1218">
                  <c:v>14.482699999999999</c:v>
                </c:pt>
                <c:pt idx="1219">
                  <c:v>15.157400000000001</c:v>
                </c:pt>
                <c:pt idx="1220">
                  <c:v>15.5975</c:v>
                </c:pt>
                <c:pt idx="1221">
                  <c:v>15.6366</c:v>
                </c:pt>
                <c:pt idx="1222">
                  <c:v>15.2552</c:v>
                </c:pt>
                <c:pt idx="1223">
                  <c:v>14.815200000000001</c:v>
                </c:pt>
                <c:pt idx="1224">
                  <c:v>14.5707</c:v>
                </c:pt>
                <c:pt idx="1225">
                  <c:v>13.837300000000001</c:v>
                </c:pt>
                <c:pt idx="1226">
                  <c:v>15.225899999999999</c:v>
                </c:pt>
                <c:pt idx="1227">
                  <c:v>17.377300000000002</c:v>
                </c:pt>
                <c:pt idx="1228">
                  <c:v>16.810099999999998</c:v>
                </c:pt>
                <c:pt idx="1229">
                  <c:v>16.829599999999999</c:v>
                </c:pt>
                <c:pt idx="1230">
                  <c:v>16.741599999999998</c:v>
                </c:pt>
                <c:pt idx="1231">
                  <c:v>16.1647</c:v>
                </c:pt>
                <c:pt idx="1232">
                  <c:v>16.311399999999999</c:v>
                </c:pt>
                <c:pt idx="1233">
                  <c:v>16.223299999999998</c:v>
                </c:pt>
                <c:pt idx="1234">
                  <c:v>16.2136</c:v>
                </c:pt>
                <c:pt idx="1235">
                  <c:v>16.536300000000001</c:v>
                </c:pt>
                <c:pt idx="1236">
                  <c:v>16.7514</c:v>
                </c:pt>
                <c:pt idx="1237">
                  <c:v>16.360299999999999</c:v>
                </c:pt>
                <c:pt idx="1238">
                  <c:v>17.690200000000001</c:v>
                </c:pt>
                <c:pt idx="1239">
                  <c:v>18.374700000000001</c:v>
                </c:pt>
                <c:pt idx="1240">
                  <c:v>17.6706</c:v>
                </c:pt>
                <c:pt idx="1241">
                  <c:v>17.807500000000001</c:v>
                </c:pt>
                <c:pt idx="1242">
                  <c:v>17.797799999999999</c:v>
                </c:pt>
                <c:pt idx="1243">
                  <c:v>17.827200000000001</c:v>
                </c:pt>
                <c:pt idx="1244">
                  <c:v>17.915700000000001</c:v>
                </c:pt>
                <c:pt idx="1245">
                  <c:v>17.453800000000001</c:v>
                </c:pt>
                <c:pt idx="1246">
                  <c:v>18.485700000000001</c:v>
                </c:pt>
                <c:pt idx="1247">
                  <c:v>20.038499999999999</c:v>
                </c:pt>
                <c:pt idx="1248">
                  <c:v>19.566700000000001</c:v>
                </c:pt>
                <c:pt idx="1249">
                  <c:v>18.043500000000002</c:v>
                </c:pt>
                <c:pt idx="1250">
                  <c:v>18.416899999999998</c:v>
                </c:pt>
                <c:pt idx="1251">
                  <c:v>17.630700000000001</c:v>
                </c:pt>
                <c:pt idx="1252">
                  <c:v>18.878799999999998</c:v>
                </c:pt>
                <c:pt idx="1253">
                  <c:v>18.269500000000001</c:v>
                </c:pt>
                <c:pt idx="1254">
                  <c:v>18.397200000000002</c:v>
                </c:pt>
                <c:pt idx="1255">
                  <c:v>18.5152</c:v>
                </c:pt>
                <c:pt idx="1256">
                  <c:v>18.731400000000001</c:v>
                </c:pt>
                <c:pt idx="1257">
                  <c:v>18.475899999999999</c:v>
                </c:pt>
                <c:pt idx="1258">
                  <c:v>18.328499999999998</c:v>
                </c:pt>
                <c:pt idx="1259">
                  <c:v>17.208100000000002</c:v>
                </c:pt>
                <c:pt idx="1260">
                  <c:v>16.6479</c:v>
                </c:pt>
                <c:pt idx="1261">
                  <c:v>16.608599999999999</c:v>
                </c:pt>
                <c:pt idx="1262">
                  <c:v>17.031199999999998</c:v>
                </c:pt>
                <c:pt idx="1263">
                  <c:v>16.864100000000001</c:v>
                </c:pt>
                <c:pt idx="1264">
                  <c:v>17.0017</c:v>
                </c:pt>
                <c:pt idx="1265">
                  <c:v>16.6676</c:v>
                </c:pt>
                <c:pt idx="1266">
                  <c:v>15.9305</c:v>
                </c:pt>
                <c:pt idx="1267">
                  <c:v>15.164</c:v>
                </c:pt>
                <c:pt idx="1268">
                  <c:v>14.9871</c:v>
                </c:pt>
                <c:pt idx="1269">
                  <c:v>15.055899999999999</c:v>
                </c:pt>
                <c:pt idx="1270">
                  <c:v>15.4391</c:v>
                </c:pt>
                <c:pt idx="1271">
                  <c:v>16.2057</c:v>
                </c:pt>
                <c:pt idx="1272">
                  <c:v>16.431699999999999</c:v>
                </c:pt>
                <c:pt idx="1273">
                  <c:v>16.520199999999999</c:v>
                </c:pt>
                <c:pt idx="1274">
                  <c:v>16.756</c:v>
                </c:pt>
                <c:pt idx="1275">
                  <c:v>17.050899999999999</c:v>
                </c:pt>
                <c:pt idx="1276">
                  <c:v>17.227799999999998</c:v>
                </c:pt>
                <c:pt idx="1277">
                  <c:v>16.923100000000002</c:v>
                </c:pt>
                <c:pt idx="1278">
                  <c:v>16.176200000000001</c:v>
                </c:pt>
                <c:pt idx="1279">
                  <c:v>16.5398</c:v>
                </c:pt>
                <c:pt idx="1280">
                  <c:v>16.3826</c:v>
                </c:pt>
                <c:pt idx="1281">
                  <c:v>16.245000000000001</c:v>
                </c:pt>
                <c:pt idx="1282">
                  <c:v>16.657800000000002</c:v>
                </c:pt>
                <c:pt idx="1283">
                  <c:v>15.045999999999999</c:v>
                </c:pt>
                <c:pt idx="1284">
                  <c:v>15.0854</c:v>
                </c:pt>
                <c:pt idx="1285">
                  <c:v>15.036199999999999</c:v>
                </c:pt>
                <c:pt idx="1286">
                  <c:v>17.139299999999999</c:v>
                </c:pt>
                <c:pt idx="1287">
                  <c:v>16.156600000000001</c:v>
                </c:pt>
                <c:pt idx="1288">
                  <c:v>16.903500000000001</c:v>
                </c:pt>
                <c:pt idx="1289">
                  <c:v>16.756</c:v>
                </c:pt>
                <c:pt idx="1290">
                  <c:v>16.3629</c:v>
                </c:pt>
                <c:pt idx="1291">
                  <c:v>15.9207</c:v>
                </c:pt>
                <c:pt idx="1292">
                  <c:v>15.694699999999999</c:v>
                </c:pt>
                <c:pt idx="1293">
                  <c:v>15.6259</c:v>
                </c:pt>
                <c:pt idx="1294">
                  <c:v>15.704499999999999</c:v>
                </c:pt>
                <c:pt idx="1295">
                  <c:v>15.232799999999999</c:v>
                </c:pt>
                <c:pt idx="1296">
                  <c:v>15.792899999999999</c:v>
                </c:pt>
                <c:pt idx="1297">
                  <c:v>15.8912</c:v>
                </c:pt>
                <c:pt idx="1298">
                  <c:v>16.058299999999999</c:v>
                </c:pt>
                <c:pt idx="1299">
                  <c:v>15.96</c:v>
                </c:pt>
                <c:pt idx="1300">
                  <c:v>15.4588</c:v>
                </c:pt>
                <c:pt idx="1301">
                  <c:v>15.5472</c:v>
                </c:pt>
                <c:pt idx="1302">
                  <c:v>15.5472</c:v>
                </c:pt>
                <c:pt idx="1303">
                  <c:v>15.8126</c:v>
                </c:pt>
                <c:pt idx="1304">
                  <c:v>15.9114</c:v>
                </c:pt>
                <c:pt idx="1305">
                  <c:v>15.8126</c:v>
                </c:pt>
                <c:pt idx="1306">
                  <c:v>15.397500000000001</c:v>
                </c:pt>
                <c:pt idx="1307">
                  <c:v>15.3184</c:v>
                </c:pt>
                <c:pt idx="1308">
                  <c:v>14.429</c:v>
                </c:pt>
                <c:pt idx="1309">
                  <c:v>14.6069</c:v>
                </c:pt>
                <c:pt idx="1310">
                  <c:v>14.221500000000001</c:v>
                </c:pt>
                <c:pt idx="1311">
                  <c:v>14.3302</c:v>
                </c:pt>
                <c:pt idx="1312">
                  <c:v>14.251099999999999</c:v>
                </c:pt>
                <c:pt idx="1313">
                  <c:v>14.3697</c:v>
                </c:pt>
                <c:pt idx="1314">
                  <c:v>13.925000000000001</c:v>
                </c:pt>
                <c:pt idx="1315">
                  <c:v>14.3005</c:v>
                </c:pt>
                <c:pt idx="1316">
                  <c:v>14.093</c:v>
                </c:pt>
                <c:pt idx="1317">
                  <c:v>14.9133</c:v>
                </c:pt>
                <c:pt idx="1318">
                  <c:v>15.160299999999999</c:v>
                </c:pt>
                <c:pt idx="1319">
                  <c:v>15.120799999999999</c:v>
                </c:pt>
                <c:pt idx="1320">
                  <c:v>14.1127</c:v>
                </c:pt>
                <c:pt idx="1321">
                  <c:v>13.7471</c:v>
                </c:pt>
                <c:pt idx="1322">
                  <c:v>13.667999999999999</c:v>
                </c:pt>
                <c:pt idx="1323">
                  <c:v>13.598800000000001</c:v>
                </c:pt>
                <c:pt idx="1324">
                  <c:v>13.361599999999999</c:v>
                </c:pt>
                <c:pt idx="1325">
                  <c:v>13.7866</c:v>
                </c:pt>
                <c:pt idx="1326">
                  <c:v>13.341900000000001</c:v>
                </c:pt>
                <c:pt idx="1327">
                  <c:v>12.9762</c:v>
                </c:pt>
                <c:pt idx="1328">
                  <c:v>11.9682</c:v>
                </c:pt>
                <c:pt idx="1329">
                  <c:v>12.0077</c:v>
                </c:pt>
                <c:pt idx="1330">
                  <c:v>12.422800000000001</c:v>
                </c:pt>
                <c:pt idx="1331">
                  <c:v>12.1065</c:v>
                </c:pt>
                <c:pt idx="1332">
                  <c:v>12.521599999999999</c:v>
                </c:pt>
                <c:pt idx="1333">
                  <c:v>12.6797</c:v>
                </c:pt>
                <c:pt idx="1334">
                  <c:v>12.6402</c:v>
                </c:pt>
                <c:pt idx="1335">
                  <c:v>12.798299999999999</c:v>
                </c:pt>
                <c:pt idx="1336">
                  <c:v>12.8378</c:v>
                </c:pt>
                <c:pt idx="1337">
                  <c:v>12.472200000000001</c:v>
                </c:pt>
                <c:pt idx="1338">
                  <c:v>12.492000000000001</c:v>
                </c:pt>
                <c:pt idx="1339">
                  <c:v>12.739000000000001</c:v>
                </c:pt>
                <c:pt idx="1340">
                  <c:v>12.3141</c:v>
                </c:pt>
                <c:pt idx="1341">
                  <c:v>12.0373</c:v>
                </c:pt>
                <c:pt idx="1342">
                  <c:v>12.4129</c:v>
                </c:pt>
                <c:pt idx="1343">
                  <c:v>12.462300000000001</c:v>
                </c:pt>
                <c:pt idx="1344">
                  <c:v>12.6204</c:v>
                </c:pt>
                <c:pt idx="1345">
                  <c:v>12.521599999999999</c:v>
                </c:pt>
                <c:pt idx="1346">
                  <c:v>12.442500000000001</c:v>
                </c:pt>
                <c:pt idx="1347">
                  <c:v>12.5809</c:v>
                </c:pt>
                <c:pt idx="1348">
                  <c:v>12.2844</c:v>
                </c:pt>
                <c:pt idx="1349">
                  <c:v>12.6698</c:v>
                </c:pt>
                <c:pt idx="1350">
                  <c:v>12.7094</c:v>
                </c:pt>
                <c:pt idx="1351">
                  <c:v>12.6402</c:v>
                </c:pt>
                <c:pt idx="1352">
                  <c:v>12.8873</c:v>
                </c:pt>
                <c:pt idx="1353">
                  <c:v>12.6105</c:v>
                </c:pt>
                <c:pt idx="1354">
                  <c:v>12.175700000000001</c:v>
                </c:pt>
                <c:pt idx="1355">
                  <c:v>12.3141</c:v>
                </c:pt>
                <c:pt idx="1356">
                  <c:v>12.185600000000001</c:v>
                </c:pt>
                <c:pt idx="1357">
                  <c:v>11.829800000000001</c:v>
                </c:pt>
                <c:pt idx="1358">
                  <c:v>12.195499999999999</c:v>
                </c:pt>
                <c:pt idx="1359">
                  <c:v>12.205299999999999</c:v>
                </c:pt>
                <c:pt idx="1360">
                  <c:v>11.898999999999999</c:v>
                </c:pt>
                <c:pt idx="1361">
                  <c:v>12.185600000000001</c:v>
                </c:pt>
                <c:pt idx="1362">
                  <c:v>13.124499999999999</c:v>
                </c:pt>
                <c:pt idx="1363">
                  <c:v>13.648199999999999</c:v>
                </c:pt>
                <c:pt idx="1364">
                  <c:v>12.9663</c:v>
                </c:pt>
                <c:pt idx="1365">
                  <c:v>13.312200000000001</c:v>
                </c:pt>
                <c:pt idx="1366">
                  <c:v>13.411099999999999</c:v>
                </c:pt>
                <c:pt idx="1367">
                  <c:v>13.4209</c:v>
                </c:pt>
                <c:pt idx="1368">
                  <c:v>13.092599999999999</c:v>
                </c:pt>
                <c:pt idx="1369">
                  <c:v>13.470700000000001</c:v>
                </c:pt>
                <c:pt idx="1370">
                  <c:v>13.7294</c:v>
                </c:pt>
                <c:pt idx="1371">
                  <c:v>13.649800000000001</c:v>
                </c:pt>
                <c:pt idx="1372">
                  <c:v>13.5702</c:v>
                </c:pt>
                <c:pt idx="1373">
                  <c:v>13.7393</c:v>
                </c:pt>
                <c:pt idx="1374">
                  <c:v>13.6</c:v>
                </c:pt>
                <c:pt idx="1375">
                  <c:v>13.838800000000001</c:v>
                </c:pt>
                <c:pt idx="1376">
                  <c:v>14.236700000000001</c:v>
                </c:pt>
                <c:pt idx="1377">
                  <c:v>14.6347</c:v>
                </c:pt>
                <c:pt idx="1378">
                  <c:v>14.057700000000001</c:v>
                </c:pt>
                <c:pt idx="1379">
                  <c:v>13.997999999999999</c:v>
                </c:pt>
                <c:pt idx="1380">
                  <c:v>13.7294</c:v>
                </c:pt>
                <c:pt idx="1381">
                  <c:v>13.430899999999999</c:v>
                </c:pt>
                <c:pt idx="1382">
                  <c:v>12.7743</c:v>
                </c:pt>
                <c:pt idx="1383">
                  <c:v>12.7643</c:v>
                </c:pt>
                <c:pt idx="1384">
                  <c:v>12.933400000000001</c:v>
                </c:pt>
                <c:pt idx="1385">
                  <c:v>12.883699999999999</c:v>
                </c:pt>
                <c:pt idx="1386">
                  <c:v>13.3811</c:v>
                </c:pt>
                <c:pt idx="1387">
                  <c:v>12.913500000000001</c:v>
                </c:pt>
                <c:pt idx="1388">
                  <c:v>12.674799999999999</c:v>
                </c:pt>
                <c:pt idx="1389">
                  <c:v>13.3513</c:v>
                </c:pt>
                <c:pt idx="1390">
                  <c:v>13.679600000000001</c:v>
                </c:pt>
                <c:pt idx="1391">
                  <c:v>13.261799999999999</c:v>
                </c:pt>
                <c:pt idx="1392">
                  <c:v>14.1472</c:v>
                </c:pt>
                <c:pt idx="1393">
                  <c:v>16.067299999999999</c:v>
                </c:pt>
                <c:pt idx="1394">
                  <c:v>15.947900000000001</c:v>
                </c:pt>
                <c:pt idx="1395">
                  <c:v>16.296099999999999</c:v>
                </c:pt>
                <c:pt idx="1396">
                  <c:v>16.1967</c:v>
                </c:pt>
                <c:pt idx="1397">
                  <c:v>16.186699999999998</c:v>
                </c:pt>
                <c:pt idx="1398">
                  <c:v>15.888199999999999</c:v>
                </c:pt>
                <c:pt idx="1399">
                  <c:v>15.9877</c:v>
                </c:pt>
                <c:pt idx="1400">
                  <c:v>16.306100000000001</c:v>
                </c:pt>
                <c:pt idx="1401">
                  <c:v>16.2563</c:v>
                </c:pt>
                <c:pt idx="1402">
                  <c:v>16.495100000000001</c:v>
                </c:pt>
                <c:pt idx="1403">
                  <c:v>16.873200000000001</c:v>
                </c:pt>
                <c:pt idx="1404">
                  <c:v>16.455300000000001</c:v>
                </c:pt>
                <c:pt idx="1405">
                  <c:v>15.9778</c:v>
                </c:pt>
                <c:pt idx="1406">
                  <c:v>15.9877</c:v>
                </c:pt>
                <c:pt idx="1407">
                  <c:v>16.355799999999999</c:v>
                </c:pt>
                <c:pt idx="1408">
                  <c:v>17.509899999999998</c:v>
                </c:pt>
                <c:pt idx="1409">
                  <c:v>17.698899999999998</c:v>
                </c:pt>
                <c:pt idx="1410">
                  <c:v>17.3109</c:v>
                </c:pt>
                <c:pt idx="1411">
                  <c:v>16.505099999999999</c:v>
                </c:pt>
                <c:pt idx="1412">
                  <c:v>17.7089</c:v>
                </c:pt>
                <c:pt idx="1413">
                  <c:v>16.7438</c:v>
                </c:pt>
                <c:pt idx="1414">
                  <c:v>17.281099999999999</c:v>
                </c:pt>
                <c:pt idx="1415">
                  <c:v>16.793600000000001</c:v>
                </c:pt>
                <c:pt idx="1416">
                  <c:v>16.8931</c:v>
                </c:pt>
                <c:pt idx="1417">
                  <c:v>16.624500000000001</c:v>
                </c:pt>
                <c:pt idx="1418">
                  <c:v>16.942799999999998</c:v>
                </c:pt>
                <c:pt idx="1419">
                  <c:v>16.515000000000001</c:v>
                </c:pt>
                <c:pt idx="1420">
                  <c:v>16.992599999999999</c:v>
                </c:pt>
                <c:pt idx="1421">
                  <c:v>17.609400000000001</c:v>
                </c:pt>
                <c:pt idx="1422">
                  <c:v>17.698899999999998</c:v>
                </c:pt>
                <c:pt idx="1423">
                  <c:v>18.156600000000001</c:v>
                </c:pt>
                <c:pt idx="1424">
                  <c:v>18.335599999999999</c:v>
                </c:pt>
                <c:pt idx="1425">
                  <c:v>18.116800000000001</c:v>
                </c:pt>
                <c:pt idx="1426">
                  <c:v>18.733599999999999</c:v>
                </c:pt>
                <c:pt idx="1427">
                  <c:v>17.9178</c:v>
                </c:pt>
                <c:pt idx="1428">
                  <c:v>17.748699999999999</c:v>
                </c:pt>
                <c:pt idx="1429">
                  <c:v>17.589500000000001</c:v>
                </c:pt>
                <c:pt idx="1430">
                  <c:v>17.489999999999998</c:v>
                </c:pt>
                <c:pt idx="1431">
                  <c:v>17.62</c:v>
                </c:pt>
                <c:pt idx="1432">
                  <c:v>17.54</c:v>
                </c:pt>
                <c:pt idx="1433">
                  <c:v>17.239999999999998</c:v>
                </c:pt>
                <c:pt idx="1434">
                  <c:v>18.7</c:v>
                </c:pt>
                <c:pt idx="1435">
                  <c:v>18.2</c:v>
                </c:pt>
                <c:pt idx="1436">
                  <c:v>18.399999999999999</c:v>
                </c:pt>
                <c:pt idx="1437">
                  <c:v>19.11</c:v>
                </c:pt>
                <c:pt idx="1438">
                  <c:v>18.649999999999999</c:v>
                </c:pt>
                <c:pt idx="1439">
                  <c:v>18.649999999999999</c:v>
                </c:pt>
                <c:pt idx="1440">
                  <c:v>18.350000000000001</c:v>
                </c:pt>
                <c:pt idx="1441">
                  <c:v>18.75</c:v>
                </c:pt>
                <c:pt idx="1442">
                  <c:v>18.399999999999999</c:v>
                </c:pt>
                <c:pt idx="1443">
                  <c:v>19.25</c:v>
                </c:pt>
                <c:pt idx="1444">
                  <c:v>19.57</c:v>
                </c:pt>
                <c:pt idx="1445">
                  <c:v>19.95</c:v>
                </c:pt>
                <c:pt idx="1446">
                  <c:v>19.93</c:v>
                </c:pt>
                <c:pt idx="1447">
                  <c:v>19.489999999999998</c:v>
                </c:pt>
                <c:pt idx="1448">
                  <c:v>19.53</c:v>
                </c:pt>
                <c:pt idx="1449">
                  <c:v>21.31</c:v>
                </c:pt>
                <c:pt idx="1450">
                  <c:v>19.84</c:v>
                </c:pt>
                <c:pt idx="1451">
                  <c:v>19.899999999999999</c:v>
                </c:pt>
                <c:pt idx="1452">
                  <c:v>19.98</c:v>
                </c:pt>
                <c:pt idx="1453">
                  <c:v>20.25</c:v>
                </c:pt>
                <c:pt idx="1454">
                  <c:v>20.329999999999998</c:v>
                </c:pt>
                <c:pt idx="1455">
                  <c:v>19.36</c:v>
                </c:pt>
                <c:pt idx="1456">
                  <c:v>19.489999999999998</c:v>
                </c:pt>
                <c:pt idx="1457">
                  <c:v>19.55</c:v>
                </c:pt>
                <c:pt idx="1458">
                  <c:v>19.79</c:v>
                </c:pt>
                <c:pt idx="1459">
                  <c:v>19.600000000000001</c:v>
                </c:pt>
                <c:pt idx="1460">
                  <c:v>18.18</c:v>
                </c:pt>
                <c:pt idx="1461">
                  <c:v>17.78</c:v>
                </c:pt>
                <c:pt idx="1462">
                  <c:v>17.2</c:v>
                </c:pt>
                <c:pt idx="1463">
                  <c:v>16.57</c:v>
                </c:pt>
                <c:pt idx="1464">
                  <c:v>16.73</c:v>
                </c:pt>
                <c:pt idx="1465">
                  <c:v>17.03</c:v>
                </c:pt>
                <c:pt idx="1466">
                  <c:v>21.63</c:v>
                </c:pt>
                <c:pt idx="1467">
                  <c:v>22.26</c:v>
                </c:pt>
                <c:pt idx="1468">
                  <c:v>20.71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CE-4674-A25C-D82175D75694}"/>
            </c:ext>
          </c:extLst>
        </c:ser>
        <c:ser>
          <c:idx val="1"/>
          <c:order val="1"/>
          <c:tx>
            <c:strRef>
              <c:f>'Simple Moving Average use span'!$H$1</c:f>
              <c:strCache>
                <c:ptCount val="1"/>
                <c:pt idx="0">
                  <c:v>Naive Trend 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'Simple Moving Average use span'!$F$2:$F$1474</c:f>
              <c:numCache>
                <c:formatCode>m/d/yyyy</c:formatCode>
                <c:ptCount val="1473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43487</c:v>
                </c:pt>
                <c:pt idx="14">
                  <c:v>43488</c:v>
                </c:pt>
                <c:pt idx="15">
                  <c:v>43489</c:v>
                </c:pt>
                <c:pt idx="16">
                  <c:v>43490</c:v>
                </c:pt>
                <c:pt idx="17">
                  <c:v>43493</c:v>
                </c:pt>
                <c:pt idx="18">
                  <c:v>43494</c:v>
                </c:pt>
                <c:pt idx="19">
                  <c:v>43495</c:v>
                </c:pt>
                <c:pt idx="20">
                  <c:v>43496</c:v>
                </c:pt>
                <c:pt idx="21">
                  <c:v>43497</c:v>
                </c:pt>
                <c:pt idx="22">
                  <c:v>43500</c:v>
                </c:pt>
                <c:pt idx="23">
                  <c:v>43501</c:v>
                </c:pt>
                <c:pt idx="24">
                  <c:v>43502</c:v>
                </c:pt>
                <c:pt idx="25">
                  <c:v>43503</c:v>
                </c:pt>
                <c:pt idx="26">
                  <c:v>43504</c:v>
                </c:pt>
                <c:pt idx="27">
                  <c:v>43507</c:v>
                </c:pt>
                <c:pt idx="28">
                  <c:v>43508</c:v>
                </c:pt>
                <c:pt idx="29">
                  <c:v>43509</c:v>
                </c:pt>
                <c:pt idx="30">
                  <c:v>43510</c:v>
                </c:pt>
                <c:pt idx="31">
                  <c:v>43511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43521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43528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43535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43546</c:v>
                </c:pt>
                <c:pt idx="56">
                  <c:v>43549</c:v>
                </c:pt>
                <c:pt idx="57">
                  <c:v>43550</c:v>
                </c:pt>
                <c:pt idx="58">
                  <c:v>43551</c:v>
                </c:pt>
                <c:pt idx="59">
                  <c:v>43552</c:v>
                </c:pt>
                <c:pt idx="60">
                  <c:v>43553</c:v>
                </c:pt>
                <c:pt idx="61">
                  <c:v>43556</c:v>
                </c:pt>
                <c:pt idx="62">
                  <c:v>43557</c:v>
                </c:pt>
                <c:pt idx="63">
                  <c:v>43558</c:v>
                </c:pt>
                <c:pt idx="64">
                  <c:v>43559</c:v>
                </c:pt>
                <c:pt idx="65">
                  <c:v>43560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43570</c:v>
                </c:pt>
                <c:pt idx="72">
                  <c:v>43571</c:v>
                </c:pt>
                <c:pt idx="73">
                  <c:v>43572</c:v>
                </c:pt>
                <c:pt idx="74">
                  <c:v>43573</c:v>
                </c:pt>
                <c:pt idx="75">
                  <c:v>43577</c:v>
                </c:pt>
                <c:pt idx="76">
                  <c:v>43578</c:v>
                </c:pt>
                <c:pt idx="77">
                  <c:v>43579</c:v>
                </c:pt>
                <c:pt idx="78">
                  <c:v>43580</c:v>
                </c:pt>
                <c:pt idx="79">
                  <c:v>43581</c:v>
                </c:pt>
                <c:pt idx="80">
                  <c:v>43584</c:v>
                </c:pt>
                <c:pt idx="81">
                  <c:v>43585</c:v>
                </c:pt>
                <c:pt idx="82">
                  <c:v>43586</c:v>
                </c:pt>
                <c:pt idx="83">
                  <c:v>43587</c:v>
                </c:pt>
                <c:pt idx="84">
                  <c:v>43588</c:v>
                </c:pt>
                <c:pt idx="85">
                  <c:v>43591</c:v>
                </c:pt>
                <c:pt idx="86">
                  <c:v>43592</c:v>
                </c:pt>
                <c:pt idx="87">
                  <c:v>43593</c:v>
                </c:pt>
                <c:pt idx="88">
                  <c:v>43594</c:v>
                </c:pt>
                <c:pt idx="89">
                  <c:v>43595</c:v>
                </c:pt>
                <c:pt idx="90">
                  <c:v>43598</c:v>
                </c:pt>
                <c:pt idx="91">
                  <c:v>43599</c:v>
                </c:pt>
                <c:pt idx="92">
                  <c:v>43600</c:v>
                </c:pt>
                <c:pt idx="93">
                  <c:v>43601</c:v>
                </c:pt>
                <c:pt idx="94">
                  <c:v>43602</c:v>
                </c:pt>
                <c:pt idx="95">
                  <c:v>43605</c:v>
                </c:pt>
                <c:pt idx="96">
                  <c:v>43606</c:v>
                </c:pt>
                <c:pt idx="97">
                  <c:v>43607</c:v>
                </c:pt>
                <c:pt idx="98">
                  <c:v>43608</c:v>
                </c:pt>
                <c:pt idx="99">
                  <c:v>43609</c:v>
                </c:pt>
                <c:pt idx="100">
                  <c:v>43613</c:v>
                </c:pt>
                <c:pt idx="101">
                  <c:v>43614</c:v>
                </c:pt>
                <c:pt idx="102">
                  <c:v>43615</c:v>
                </c:pt>
                <c:pt idx="103">
                  <c:v>43616</c:v>
                </c:pt>
                <c:pt idx="104">
                  <c:v>43619</c:v>
                </c:pt>
                <c:pt idx="105">
                  <c:v>43620</c:v>
                </c:pt>
                <c:pt idx="106">
                  <c:v>43621</c:v>
                </c:pt>
                <c:pt idx="107">
                  <c:v>43622</c:v>
                </c:pt>
                <c:pt idx="108">
                  <c:v>43623</c:v>
                </c:pt>
                <c:pt idx="109">
                  <c:v>43626</c:v>
                </c:pt>
                <c:pt idx="110">
                  <c:v>43627</c:v>
                </c:pt>
                <c:pt idx="111">
                  <c:v>43628</c:v>
                </c:pt>
                <c:pt idx="112">
                  <c:v>43629</c:v>
                </c:pt>
                <c:pt idx="113">
                  <c:v>43630</c:v>
                </c:pt>
                <c:pt idx="114">
                  <c:v>43633</c:v>
                </c:pt>
                <c:pt idx="115">
                  <c:v>43634</c:v>
                </c:pt>
                <c:pt idx="116">
                  <c:v>43635</c:v>
                </c:pt>
                <c:pt idx="117">
                  <c:v>43636</c:v>
                </c:pt>
                <c:pt idx="118">
                  <c:v>43637</c:v>
                </c:pt>
                <c:pt idx="119">
                  <c:v>43640</c:v>
                </c:pt>
                <c:pt idx="120">
                  <c:v>43641</c:v>
                </c:pt>
                <c:pt idx="121">
                  <c:v>43642</c:v>
                </c:pt>
                <c:pt idx="122">
                  <c:v>43643</c:v>
                </c:pt>
                <c:pt idx="123">
                  <c:v>43644</c:v>
                </c:pt>
                <c:pt idx="124">
                  <c:v>43647</c:v>
                </c:pt>
                <c:pt idx="125">
                  <c:v>43648</c:v>
                </c:pt>
                <c:pt idx="126">
                  <c:v>43649</c:v>
                </c:pt>
                <c:pt idx="127">
                  <c:v>43651</c:v>
                </c:pt>
                <c:pt idx="128">
                  <c:v>43654</c:v>
                </c:pt>
                <c:pt idx="129">
                  <c:v>43655</c:v>
                </c:pt>
                <c:pt idx="130">
                  <c:v>43656</c:v>
                </c:pt>
                <c:pt idx="131">
                  <c:v>43657</c:v>
                </c:pt>
                <c:pt idx="132">
                  <c:v>43658</c:v>
                </c:pt>
                <c:pt idx="133">
                  <c:v>43661</c:v>
                </c:pt>
                <c:pt idx="134">
                  <c:v>43662</c:v>
                </c:pt>
                <c:pt idx="135">
                  <c:v>43663</c:v>
                </c:pt>
                <c:pt idx="136">
                  <c:v>43664</c:v>
                </c:pt>
                <c:pt idx="137">
                  <c:v>43665</c:v>
                </c:pt>
                <c:pt idx="138">
                  <c:v>43668</c:v>
                </c:pt>
                <c:pt idx="139">
                  <c:v>43669</c:v>
                </c:pt>
                <c:pt idx="140">
                  <c:v>43670</c:v>
                </c:pt>
                <c:pt idx="141">
                  <c:v>43671</c:v>
                </c:pt>
                <c:pt idx="142">
                  <c:v>43672</c:v>
                </c:pt>
                <c:pt idx="143">
                  <c:v>43675</c:v>
                </c:pt>
                <c:pt idx="144">
                  <c:v>43676</c:v>
                </c:pt>
                <c:pt idx="145">
                  <c:v>43677</c:v>
                </c:pt>
                <c:pt idx="146">
                  <c:v>43678</c:v>
                </c:pt>
                <c:pt idx="147">
                  <c:v>43679</c:v>
                </c:pt>
                <c:pt idx="148">
                  <c:v>43682</c:v>
                </c:pt>
                <c:pt idx="149">
                  <c:v>43683</c:v>
                </c:pt>
                <c:pt idx="150">
                  <c:v>43684</c:v>
                </c:pt>
                <c:pt idx="151">
                  <c:v>43685</c:v>
                </c:pt>
                <c:pt idx="152">
                  <c:v>43686</c:v>
                </c:pt>
                <c:pt idx="153">
                  <c:v>43689</c:v>
                </c:pt>
                <c:pt idx="154">
                  <c:v>43690</c:v>
                </c:pt>
                <c:pt idx="155">
                  <c:v>43691</c:v>
                </c:pt>
                <c:pt idx="156">
                  <c:v>43692</c:v>
                </c:pt>
                <c:pt idx="157">
                  <c:v>43693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43703</c:v>
                </c:pt>
                <c:pt idx="164">
                  <c:v>43704</c:v>
                </c:pt>
                <c:pt idx="165">
                  <c:v>43705</c:v>
                </c:pt>
                <c:pt idx="166">
                  <c:v>43706</c:v>
                </c:pt>
                <c:pt idx="167">
                  <c:v>43707</c:v>
                </c:pt>
                <c:pt idx="168">
                  <c:v>43711</c:v>
                </c:pt>
                <c:pt idx="169">
                  <c:v>43712</c:v>
                </c:pt>
                <c:pt idx="170">
                  <c:v>43713</c:v>
                </c:pt>
                <c:pt idx="171">
                  <c:v>43714</c:v>
                </c:pt>
                <c:pt idx="172">
                  <c:v>43717</c:v>
                </c:pt>
                <c:pt idx="173">
                  <c:v>43718</c:v>
                </c:pt>
                <c:pt idx="174">
                  <c:v>43719</c:v>
                </c:pt>
                <c:pt idx="175">
                  <c:v>43720</c:v>
                </c:pt>
                <c:pt idx="176">
                  <c:v>43721</c:v>
                </c:pt>
                <c:pt idx="177">
                  <c:v>43724</c:v>
                </c:pt>
                <c:pt idx="178">
                  <c:v>43725</c:v>
                </c:pt>
                <c:pt idx="179">
                  <c:v>43726</c:v>
                </c:pt>
                <c:pt idx="180">
                  <c:v>43727</c:v>
                </c:pt>
                <c:pt idx="181">
                  <c:v>43728</c:v>
                </c:pt>
                <c:pt idx="182">
                  <c:v>43731</c:v>
                </c:pt>
                <c:pt idx="183">
                  <c:v>43732</c:v>
                </c:pt>
                <c:pt idx="184">
                  <c:v>43733</c:v>
                </c:pt>
                <c:pt idx="185">
                  <c:v>43734</c:v>
                </c:pt>
                <c:pt idx="186">
                  <c:v>43735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43745</c:v>
                </c:pt>
                <c:pt idx="193">
                  <c:v>43746</c:v>
                </c:pt>
                <c:pt idx="194">
                  <c:v>43747</c:v>
                </c:pt>
                <c:pt idx="195">
                  <c:v>43748</c:v>
                </c:pt>
                <c:pt idx="196">
                  <c:v>43749</c:v>
                </c:pt>
                <c:pt idx="197">
                  <c:v>43752</c:v>
                </c:pt>
                <c:pt idx="198">
                  <c:v>43753</c:v>
                </c:pt>
                <c:pt idx="199">
                  <c:v>43754</c:v>
                </c:pt>
                <c:pt idx="200">
                  <c:v>43755</c:v>
                </c:pt>
                <c:pt idx="201">
                  <c:v>43756</c:v>
                </c:pt>
                <c:pt idx="202">
                  <c:v>43759</c:v>
                </c:pt>
                <c:pt idx="203">
                  <c:v>43760</c:v>
                </c:pt>
                <c:pt idx="204">
                  <c:v>43761</c:v>
                </c:pt>
                <c:pt idx="205">
                  <c:v>43762</c:v>
                </c:pt>
                <c:pt idx="206">
                  <c:v>43763</c:v>
                </c:pt>
                <c:pt idx="207">
                  <c:v>43766</c:v>
                </c:pt>
                <c:pt idx="208">
                  <c:v>43767</c:v>
                </c:pt>
                <c:pt idx="209">
                  <c:v>43768</c:v>
                </c:pt>
                <c:pt idx="210">
                  <c:v>43769</c:v>
                </c:pt>
                <c:pt idx="211">
                  <c:v>43770</c:v>
                </c:pt>
                <c:pt idx="212">
                  <c:v>43773</c:v>
                </c:pt>
                <c:pt idx="213">
                  <c:v>43774</c:v>
                </c:pt>
                <c:pt idx="214">
                  <c:v>43775</c:v>
                </c:pt>
                <c:pt idx="215">
                  <c:v>43776</c:v>
                </c:pt>
                <c:pt idx="216">
                  <c:v>43777</c:v>
                </c:pt>
                <c:pt idx="217">
                  <c:v>43780</c:v>
                </c:pt>
                <c:pt idx="218">
                  <c:v>43781</c:v>
                </c:pt>
                <c:pt idx="219">
                  <c:v>43782</c:v>
                </c:pt>
                <c:pt idx="220">
                  <c:v>43783</c:v>
                </c:pt>
                <c:pt idx="221">
                  <c:v>43784</c:v>
                </c:pt>
                <c:pt idx="222">
                  <c:v>43787</c:v>
                </c:pt>
                <c:pt idx="223">
                  <c:v>43788</c:v>
                </c:pt>
                <c:pt idx="224">
                  <c:v>43789</c:v>
                </c:pt>
                <c:pt idx="225">
                  <c:v>43790</c:v>
                </c:pt>
                <c:pt idx="226">
                  <c:v>43791</c:v>
                </c:pt>
                <c:pt idx="227">
                  <c:v>43794</c:v>
                </c:pt>
                <c:pt idx="228">
                  <c:v>43795</c:v>
                </c:pt>
                <c:pt idx="229">
                  <c:v>43796</c:v>
                </c:pt>
                <c:pt idx="230">
                  <c:v>43798</c:v>
                </c:pt>
                <c:pt idx="231">
                  <c:v>43801</c:v>
                </c:pt>
                <c:pt idx="232">
                  <c:v>43802</c:v>
                </c:pt>
                <c:pt idx="233">
                  <c:v>43803</c:v>
                </c:pt>
                <c:pt idx="234">
                  <c:v>43804</c:v>
                </c:pt>
                <c:pt idx="235">
                  <c:v>43805</c:v>
                </c:pt>
                <c:pt idx="236">
                  <c:v>43808</c:v>
                </c:pt>
                <c:pt idx="237">
                  <c:v>43809</c:v>
                </c:pt>
                <c:pt idx="238">
                  <c:v>43810</c:v>
                </c:pt>
                <c:pt idx="239">
                  <c:v>43811</c:v>
                </c:pt>
                <c:pt idx="240">
                  <c:v>43812</c:v>
                </c:pt>
                <c:pt idx="241">
                  <c:v>43815</c:v>
                </c:pt>
                <c:pt idx="242">
                  <c:v>43816</c:v>
                </c:pt>
                <c:pt idx="243">
                  <c:v>43817</c:v>
                </c:pt>
                <c:pt idx="244">
                  <c:v>43818</c:v>
                </c:pt>
                <c:pt idx="245">
                  <c:v>43819</c:v>
                </c:pt>
                <c:pt idx="246">
                  <c:v>43822</c:v>
                </c:pt>
                <c:pt idx="247">
                  <c:v>43823</c:v>
                </c:pt>
                <c:pt idx="248">
                  <c:v>43825</c:v>
                </c:pt>
                <c:pt idx="249">
                  <c:v>43826</c:v>
                </c:pt>
                <c:pt idx="250">
                  <c:v>43829</c:v>
                </c:pt>
                <c:pt idx="251">
                  <c:v>43830</c:v>
                </c:pt>
                <c:pt idx="252">
                  <c:v>43832</c:v>
                </c:pt>
                <c:pt idx="253">
                  <c:v>43833</c:v>
                </c:pt>
                <c:pt idx="254">
                  <c:v>43836</c:v>
                </c:pt>
                <c:pt idx="255">
                  <c:v>43837</c:v>
                </c:pt>
                <c:pt idx="256">
                  <c:v>43838</c:v>
                </c:pt>
                <c:pt idx="257">
                  <c:v>43839</c:v>
                </c:pt>
                <c:pt idx="258">
                  <c:v>43840</c:v>
                </c:pt>
                <c:pt idx="259">
                  <c:v>43843</c:v>
                </c:pt>
                <c:pt idx="260">
                  <c:v>43844</c:v>
                </c:pt>
                <c:pt idx="261">
                  <c:v>43845</c:v>
                </c:pt>
                <c:pt idx="262">
                  <c:v>43846</c:v>
                </c:pt>
                <c:pt idx="263">
                  <c:v>43847</c:v>
                </c:pt>
                <c:pt idx="264">
                  <c:v>43851</c:v>
                </c:pt>
                <c:pt idx="265">
                  <c:v>43852</c:v>
                </c:pt>
                <c:pt idx="266">
                  <c:v>43853</c:v>
                </c:pt>
                <c:pt idx="267">
                  <c:v>43854</c:v>
                </c:pt>
                <c:pt idx="268">
                  <c:v>43857</c:v>
                </c:pt>
                <c:pt idx="269">
                  <c:v>43858</c:v>
                </c:pt>
                <c:pt idx="270">
                  <c:v>43859</c:v>
                </c:pt>
                <c:pt idx="271">
                  <c:v>43860</c:v>
                </c:pt>
                <c:pt idx="272">
                  <c:v>43861</c:v>
                </c:pt>
                <c:pt idx="273">
                  <c:v>43864</c:v>
                </c:pt>
                <c:pt idx="274">
                  <c:v>43865</c:v>
                </c:pt>
                <c:pt idx="275">
                  <c:v>43866</c:v>
                </c:pt>
                <c:pt idx="276">
                  <c:v>43867</c:v>
                </c:pt>
                <c:pt idx="277">
                  <c:v>43868</c:v>
                </c:pt>
                <c:pt idx="278">
                  <c:v>43871</c:v>
                </c:pt>
                <c:pt idx="279">
                  <c:v>43872</c:v>
                </c:pt>
                <c:pt idx="280">
                  <c:v>43873</c:v>
                </c:pt>
                <c:pt idx="281">
                  <c:v>43874</c:v>
                </c:pt>
                <c:pt idx="282">
                  <c:v>43875</c:v>
                </c:pt>
                <c:pt idx="283">
                  <c:v>43879</c:v>
                </c:pt>
                <c:pt idx="284">
                  <c:v>43880</c:v>
                </c:pt>
                <c:pt idx="285">
                  <c:v>43881</c:v>
                </c:pt>
                <c:pt idx="286">
                  <c:v>43882</c:v>
                </c:pt>
                <c:pt idx="287">
                  <c:v>43885</c:v>
                </c:pt>
                <c:pt idx="288">
                  <c:v>43886</c:v>
                </c:pt>
                <c:pt idx="289">
                  <c:v>43887</c:v>
                </c:pt>
                <c:pt idx="290">
                  <c:v>43888</c:v>
                </c:pt>
                <c:pt idx="291">
                  <c:v>43889</c:v>
                </c:pt>
                <c:pt idx="292">
                  <c:v>43892</c:v>
                </c:pt>
                <c:pt idx="293">
                  <c:v>43893</c:v>
                </c:pt>
                <c:pt idx="294">
                  <c:v>43894</c:v>
                </c:pt>
                <c:pt idx="295">
                  <c:v>43895</c:v>
                </c:pt>
                <c:pt idx="296">
                  <c:v>43896</c:v>
                </c:pt>
                <c:pt idx="297">
                  <c:v>43899</c:v>
                </c:pt>
                <c:pt idx="298">
                  <c:v>43900</c:v>
                </c:pt>
                <c:pt idx="299">
                  <c:v>43901</c:v>
                </c:pt>
                <c:pt idx="300">
                  <c:v>43902</c:v>
                </c:pt>
                <c:pt idx="301">
                  <c:v>43903</c:v>
                </c:pt>
                <c:pt idx="302">
                  <c:v>43906</c:v>
                </c:pt>
                <c:pt idx="303">
                  <c:v>43907</c:v>
                </c:pt>
                <c:pt idx="304">
                  <c:v>43908</c:v>
                </c:pt>
                <c:pt idx="305">
                  <c:v>43909</c:v>
                </c:pt>
                <c:pt idx="306">
                  <c:v>43910</c:v>
                </c:pt>
                <c:pt idx="307">
                  <c:v>43913</c:v>
                </c:pt>
                <c:pt idx="308">
                  <c:v>43914</c:v>
                </c:pt>
                <c:pt idx="309">
                  <c:v>43915</c:v>
                </c:pt>
                <c:pt idx="310">
                  <c:v>43916</c:v>
                </c:pt>
                <c:pt idx="311">
                  <c:v>43917</c:v>
                </c:pt>
                <c:pt idx="312">
                  <c:v>43920</c:v>
                </c:pt>
                <c:pt idx="313">
                  <c:v>43921</c:v>
                </c:pt>
                <c:pt idx="314">
                  <c:v>43922</c:v>
                </c:pt>
                <c:pt idx="315">
                  <c:v>43923</c:v>
                </c:pt>
                <c:pt idx="316">
                  <c:v>43924</c:v>
                </c:pt>
                <c:pt idx="317">
                  <c:v>43927</c:v>
                </c:pt>
                <c:pt idx="318">
                  <c:v>43928</c:v>
                </c:pt>
                <c:pt idx="319">
                  <c:v>43929</c:v>
                </c:pt>
                <c:pt idx="320">
                  <c:v>43930</c:v>
                </c:pt>
                <c:pt idx="321">
                  <c:v>43934</c:v>
                </c:pt>
                <c:pt idx="322">
                  <c:v>43935</c:v>
                </c:pt>
                <c:pt idx="323">
                  <c:v>43936</c:v>
                </c:pt>
                <c:pt idx="324">
                  <c:v>43937</c:v>
                </c:pt>
                <c:pt idx="325">
                  <c:v>43938</c:v>
                </c:pt>
                <c:pt idx="326">
                  <c:v>43941</c:v>
                </c:pt>
                <c:pt idx="327">
                  <c:v>43942</c:v>
                </c:pt>
                <c:pt idx="328">
                  <c:v>43943</c:v>
                </c:pt>
                <c:pt idx="329">
                  <c:v>43944</c:v>
                </c:pt>
                <c:pt idx="330">
                  <c:v>43945</c:v>
                </c:pt>
                <c:pt idx="331">
                  <c:v>43948</c:v>
                </c:pt>
                <c:pt idx="332">
                  <c:v>43949</c:v>
                </c:pt>
                <c:pt idx="333">
                  <c:v>43950</c:v>
                </c:pt>
                <c:pt idx="334">
                  <c:v>43951</c:v>
                </c:pt>
                <c:pt idx="335">
                  <c:v>43952</c:v>
                </c:pt>
                <c:pt idx="336">
                  <c:v>43955</c:v>
                </c:pt>
                <c:pt idx="337">
                  <c:v>43956</c:v>
                </c:pt>
                <c:pt idx="338">
                  <c:v>43957</c:v>
                </c:pt>
                <c:pt idx="339">
                  <c:v>43958</c:v>
                </c:pt>
                <c:pt idx="340">
                  <c:v>43959</c:v>
                </c:pt>
                <c:pt idx="341">
                  <c:v>43962</c:v>
                </c:pt>
                <c:pt idx="342">
                  <c:v>43963</c:v>
                </c:pt>
                <c:pt idx="343">
                  <c:v>43964</c:v>
                </c:pt>
                <c:pt idx="344">
                  <c:v>43965</c:v>
                </c:pt>
                <c:pt idx="345">
                  <c:v>43966</c:v>
                </c:pt>
                <c:pt idx="346">
                  <c:v>43969</c:v>
                </c:pt>
                <c:pt idx="347">
                  <c:v>43970</c:v>
                </c:pt>
                <c:pt idx="348">
                  <c:v>43971</c:v>
                </c:pt>
                <c:pt idx="349">
                  <c:v>43972</c:v>
                </c:pt>
                <c:pt idx="350">
                  <c:v>43973</c:v>
                </c:pt>
                <c:pt idx="351">
                  <c:v>43977</c:v>
                </c:pt>
                <c:pt idx="352">
                  <c:v>43978</c:v>
                </c:pt>
                <c:pt idx="353">
                  <c:v>43979</c:v>
                </c:pt>
                <c:pt idx="354">
                  <c:v>43980</c:v>
                </c:pt>
                <c:pt idx="355">
                  <c:v>43983</c:v>
                </c:pt>
                <c:pt idx="356">
                  <c:v>43984</c:v>
                </c:pt>
                <c:pt idx="357">
                  <c:v>43985</c:v>
                </c:pt>
                <c:pt idx="358">
                  <c:v>43986</c:v>
                </c:pt>
                <c:pt idx="359">
                  <c:v>43987</c:v>
                </c:pt>
                <c:pt idx="360">
                  <c:v>43990</c:v>
                </c:pt>
                <c:pt idx="361">
                  <c:v>43991</c:v>
                </c:pt>
                <c:pt idx="362">
                  <c:v>43992</c:v>
                </c:pt>
                <c:pt idx="363">
                  <c:v>43993</c:v>
                </c:pt>
                <c:pt idx="364">
                  <c:v>43994</c:v>
                </c:pt>
                <c:pt idx="365">
                  <c:v>43997</c:v>
                </c:pt>
                <c:pt idx="366">
                  <c:v>43998</c:v>
                </c:pt>
                <c:pt idx="367">
                  <c:v>43999</c:v>
                </c:pt>
                <c:pt idx="368">
                  <c:v>44000</c:v>
                </c:pt>
                <c:pt idx="369">
                  <c:v>44001</c:v>
                </c:pt>
                <c:pt idx="370">
                  <c:v>44004</c:v>
                </c:pt>
                <c:pt idx="371">
                  <c:v>44005</c:v>
                </c:pt>
                <c:pt idx="372">
                  <c:v>44006</c:v>
                </c:pt>
                <c:pt idx="373">
                  <c:v>44007</c:v>
                </c:pt>
                <c:pt idx="374">
                  <c:v>44008</c:v>
                </c:pt>
                <c:pt idx="375">
                  <c:v>44011</c:v>
                </c:pt>
                <c:pt idx="376">
                  <c:v>44012</c:v>
                </c:pt>
                <c:pt idx="377">
                  <c:v>44013</c:v>
                </c:pt>
                <c:pt idx="378">
                  <c:v>44014</c:v>
                </c:pt>
                <c:pt idx="379">
                  <c:v>44018</c:v>
                </c:pt>
                <c:pt idx="380">
                  <c:v>44019</c:v>
                </c:pt>
                <c:pt idx="381">
                  <c:v>44020</c:v>
                </c:pt>
                <c:pt idx="382">
                  <c:v>44021</c:v>
                </c:pt>
                <c:pt idx="383">
                  <c:v>44022</c:v>
                </c:pt>
                <c:pt idx="384">
                  <c:v>44025</c:v>
                </c:pt>
                <c:pt idx="385">
                  <c:v>44026</c:v>
                </c:pt>
                <c:pt idx="386">
                  <c:v>44027</c:v>
                </c:pt>
                <c:pt idx="387">
                  <c:v>44028</c:v>
                </c:pt>
                <c:pt idx="388">
                  <c:v>44029</c:v>
                </c:pt>
                <c:pt idx="389">
                  <c:v>44032</c:v>
                </c:pt>
                <c:pt idx="390">
                  <c:v>44033</c:v>
                </c:pt>
                <c:pt idx="391">
                  <c:v>44034</c:v>
                </c:pt>
                <c:pt idx="392">
                  <c:v>44035</c:v>
                </c:pt>
                <c:pt idx="393">
                  <c:v>44036</c:v>
                </c:pt>
                <c:pt idx="394">
                  <c:v>44039</c:v>
                </c:pt>
                <c:pt idx="395">
                  <c:v>44040</c:v>
                </c:pt>
                <c:pt idx="396">
                  <c:v>44041</c:v>
                </c:pt>
                <c:pt idx="397">
                  <c:v>44042</c:v>
                </c:pt>
                <c:pt idx="398">
                  <c:v>44043</c:v>
                </c:pt>
                <c:pt idx="399">
                  <c:v>44046</c:v>
                </c:pt>
                <c:pt idx="400">
                  <c:v>44047</c:v>
                </c:pt>
                <c:pt idx="401">
                  <c:v>44048</c:v>
                </c:pt>
                <c:pt idx="402">
                  <c:v>44049</c:v>
                </c:pt>
                <c:pt idx="403">
                  <c:v>44050</c:v>
                </c:pt>
                <c:pt idx="404">
                  <c:v>44053</c:v>
                </c:pt>
                <c:pt idx="405">
                  <c:v>44054</c:v>
                </c:pt>
                <c:pt idx="406">
                  <c:v>44055</c:v>
                </c:pt>
                <c:pt idx="407">
                  <c:v>44056</c:v>
                </c:pt>
                <c:pt idx="408">
                  <c:v>44057</c:v>
                </c:pt>
                <c:pt idx="409">
                  <c:v>44060</c:v>
                </c:pt>
                <c:pt idx="410">
                  <c:v>44061</c:v>
                </c:pt>
                <c:pt idx="411">
                  <c:v>44062</c:v>
                </c:pt>
                <c:pt idx="412">
                  <c:v>44063</c:v>
                </c:pt>
                <c:pt idx="413">
                  <c:v>44064</c:v>
                </c:pt>
                <c:pt idx="414">
                  <c:v>44067</c:v>
                </c:pt>
                <c:pt idx="415">
                  <c:v>44068</c:v>
                </c:pt>
                <c:pt idx="416">
                  <c:v>44069</c:v>
                </c:pt>
                <c:pt idx="417">
                  <c:v>44070</c:v>
                </c:pt>
                <c:pt idx="418">
                  <c:v>44071</c:v>
                </c:pt>
                <c:pt idx="419">
                  <c:v>44074</c:v>
                </c:pt>
                <c:pt idx="420">
                  <c:v>44075</c:v>
                </c:pt>
                <c:pt idx="421">
                  <c:v>44076</c:v>
                </c:pt>
                <c:pt idx="422">
                  <c:v>44077</c:v>
                </c:pt>
                <c:pt idx="423">
                  <c:v>44078</c:v>
                </c:pt>
                <c:pt idx="424">
                  <c:v>44082</c:v>
                </c:pt>
                <c:pt idx="425">
                  <c:v>44083</c:v>
                </c:pt>
                <c:pt idx="426">
                  <c:v>44084</c:v>
                </c:pt>
                <c:pt idx="427">
                  <c:v>44085</c:v>
                </c:pt>
                <c:pt idx="428">
                  <c:v>44088</c:v>
                </c:pt>
                <c:pt idx="429">
                  <c:v>44089</c:v>
                </c:pt>
                <c:pt idx="430">
                  <c:v>44090</c:v>
                </c:pt>
                <c:pt idx="431">
                  <c:v>44091</c:v>
                </c:pt>
                <c:pt idx="432">
                  <c:v>44092</c:v>
                </c:pt>
                <c:pt idx="433">
                  <c:v>44095</c:v>
                </c:pt>
                <c:pt idx="434">
                  <c:v>44096</c:v>
                </c:pt>
                <c:pt idx="435">
                  <c:v>44097</c:v>
                </c:pt>
                <c:pt idx="436">
                  <c:v>44098</c:v>
                </c:pt>
                <c:pt idx="437">
                  <c:v>44099</c:v>
                </c:pt>
                <c:pt idx="438">
                  <c:v>44102</c:v>
                </c:pt>
                <c:pt idx="439">
                  <c:v>44103</c:v>
                </c:pt>
                <c:pt idx="440">
                  <c:v>44104</c:v>
                </c:pt>
                <c:pt idx="441">
                  <c:v>44105</c:v>
                </c:pt>
                <c:pt idx="442">
                  <c:v>44106</c:v>
                </c:pt>
                <c:pt idx="443">
                  <c:v>44109</c:v>
                </c:pt>
                <c:pt idx="444">
                  <c:v>44110</c:v>
                </c:pt>
                <c:pt idx="445">
                  <c:v>44111</c:v>
                </c:pt>
                <c:pt idx="446">
                  <c:v>44112</c:v>
                </c:pt>
                <c:pt idx="447">
                  <c:v>44113</c:v>
                </c:pt>
                <c:pt idx="448">
                  <c:v>44116</c:v>
                </c:pt>
                <c:pt idx="449">
                  <c:v>44117</c:v>
                </c:pt>
                <c:pt idx="450">
                  <c:v>44118</c:v>
                </c:pt>
                <c:pt idx="451">
                  <c:v>44119</c:v>
                </c:pt>
                <c:pt idx="452">
                  <c:v>44120</c:v>
                </c:pt>
                <c:pt idx="453">
                  <c:v>44123</c:v>
                </c:pt>
                <c:pt idx="454">
                  <c:v>44124</c:v>
                </c:pt>
                <c:pt idx="455">
                  <c:v>44125</c:v>
                </c:pt>
                <c:pt idx="456">
                  <c:v>44126</c:v>
                </c:pt>
                <c:pt idx="457">
                  <c:v>44127</c:v>
                </c:pt>
                <c:pt idx="458">
                  <c:v>44130</c:v>
                </c:pt>
                <c:pt idx="459">
                  <c:v>44131</c:v>
                </c:pt>
                <c:pt idx="460">
                  <c:v>44132</c:v>
                </c:pt>
                <c:pt idx="461">
                  <c:v>44133</c:v>
                </c:pt>
                <c:pt idx="462">
                  <c:v>44134</c:v>
                </c:pt>
                <c:pt idx="463">
                  <c:v>44137</c:v>
                </c:pt>
                <c:pt idx="464">
                  <c:v>44138</c:v>
                </c:pt>
                <c:pt idx="465">
                  <c:v>44139</c:v>
                </c:pt>
                <c:pt idx="466">
                  <c:v>44140</c:v>
                </c:pt>
                <c:pt idx="467">
                  <c:v>44141</c:v>
                </c:pt>
                <c:pt idx="468">
                  <c:v>44144</c:v>
                </c:pt>
                <c:pt idx="469">
                  <c:v>44145</c:v>
                </c:pt>
                <c:pt idx="470">
                  <c:v>44146</c:v>
                </c:pt>
                <c:pt idx="471">
                  <c:v>44147</c:v>
                </c:pt>
                <c:pt idx="472">
                  <c:v>44148</c:v>
                </c:pt>
                <c:pt idx="473">
                  <c:v>44151</c:v>
                </c:pt>
                <c:pt idx="474">
                  <c:v>44152</c:v>
                </c:pt>
                <c:pt idx="475">
                  <c:v>44153</c:v>
                </c:pt>
                <c:pt idx="476">
                  <c:v>44154</c:v>
                </c:pt>
                <c:pt idx="477">
                  <c:v>44155</c:v>
                </c:pt>
                <c:pt idx="478">
                  <c:v>44158</c:v>
                </c:pt>
                <c:pt idx="479">
                  <c:v>44159</c:v>
                </c:pt>
                <c:pt idx="480">
                  <c:v>44160</c:v>
                </c:pt>
                <c:pt idx="481">
                  <c:v>44162</c:v>
                </c:pt>
                <c:pt idx="482">
                  <c:v>44165</c:v>
                </c:pt>
                <c:pt idx="483">
                  <c:v>44166</c:v>
                </c:pt>
                <c:pt idx="484">
                  <c:v>44167</c:v>
                </c:pt>
                <c:pt idx="485">
                  <c:v>44168</c:v>
                </c:pt>
                <c:pt idx="486">
                  <c:v>44169</c:v>
                </c:pt>
                <c:pt idx="487">
                  <c:v>44172</c:v>
                </c:pt>
                <c:pt idx="488">
                  <c:v>44173</c:v>
                </c:pt>
                <c:pt idx="489">
                  <c:v>44174</c:v>
                </c:pt>
                <c:pt idx="490">
                  <c:v>44175</c:v>
                </c:pt>
                <c:pt idx="491">
                  <c:v>44176</c:v>
                </c:pt>
                <c:pt idx="492">
                  <c:v>44179</c:v>
                </c:pt>
                <c:pt idx="493">
                  <c:v>44180</c:v>
                </c:pt>
                <c:pt idx="494">
                  <c:v>44181</c:v>
                </c:pt>
                <c:pt idx="495">
                  <c:v>44182</c:v>
                </c:pt>
                <c:pt idx="496">
                  <c:v>44183</c:v>
                </c:pt>
                <c:pt idx="497">
                  <c:v>44186</c:v>
                </c:pt>
                <c:pt idx="498">
                  <c:v>44187</c:v>
                </c:pt>
                <c:pt idx="499">
                  <c:v>44188</c:v>
                </c:pt>
                <c:pt idx="500">
                  <c:v>44189</c:v>
                </c:pt>
                <c:pt idx="501">
                  <c:v>44193</c:v>
                </c:pt>
                <c:pt idx="502">
                  <c:v>44194</c:v>
                </c:pt>
                <c:pt idx="503">
                  <c:v>44195</c:v>
                </c:pt>
                <c:pt idx="504">
                  <c:v>44196</c:v>
                </c:pt>
                <c:pt idx="505">
                  <c:v>44200</c:v>
                </c:pt>
                <c:pt idx="506">
                  <c:v>44201</c:v>
                </c:pt>
                <c:pt idx="507">
                  <c:v>44202</c:v>
                </c:pt>
                <c:pt idx="508">
                  <c:v>44203</c:v>
                </c:pt>
                <c:pt idx="509">
                  <c:v>44204</c:v>
                </c:pt>
                <c:pt idx="510">
                  <c:v>44207</c:v>
                </c:pt>
                <c:pt idx="511">
                  <c:v>44208</c:v>
                </c:pt>
                <c:pt idx="512">
                  <c:v>44209</c:v>
                </c:pt>
                <c:pt idx="513">
                  <c:v>44210</c:v>
                </c:pt>
                <c:pt idx="514">
                  <c:v>44211</c:v>
                </c:pt>
                <c:pt idx="515">
                  <c:v>44215</c:v>
                </c:pt>
                <c:pt idx="516">
                  <c:v>44216</c:v>
                </c:pt>
                <c:pt idx="517">
                  <c:v>44217</c:v>
                </c:pt>
                <c:pt idx="518">
                  <c:v>44218</c:v>
                </c:pt>
                <c:pt idx="519">
                  <c:v>44221</c:v>
                </c:pt>
                <c:pt idx="520">
                  <c:v>44222</c:v>
                </c:pt>
                <c:pt idx="521">
                  <c:v>44223</c:v>
                </c:pt>
                <c:pt idx="522">
                  <c:v>44224</c:v>
                </c:pt>
                <c:pt idx="523">
                  <c:v>44225</c:v>
                </c:pt>
                <c:pt idx="524">
                  <c:v>44228</c:v>
                </c:pt>
                <c:pt idx="525">
                  <c:v>44229</c:v>
                </c:pt>
                <c:pt idx="526">
                  <c:v>44230</c:v>
                </c:pt>
                <c:pt idx="527">
                  <c:v>44231</c:v>
                </c:pt>
                <c:pt idx="528">
                  <c:v>44232</c:v>
                </c:pt>
                <c:pt idx="529">
                  <c:v>44235</c:v>
                </c:pt>
                <c:pt idx="530">
                  <c:v>44236</c:v>
                </c:pt>
                <c:pt idx="531">
                  <c:v>44237</c:v>
                </c:pt>
                <c:pt idx="532">
                  <c:v>44238</c:v>
                </c:pt>
                <c:pt idx="533">
                  <c:v>44239</c:v>
                </c:pt>
                <c:pt idx="534">
                  <c:v>44243</c:v>
                </c:pt>
                <c:pt idx="535">
                  <c:v>44244</c:v>
                </c:pt>
                <c:pt idx="536">
                  <c:v>44245</c:v>
                </c:pt>
                <c:pt idx="537">
                  <c:v>44246</c:v>
                </c:pt>
                <c:pt idx="538">
                  <c:v>44249</c:v>
                </c:pt>
                <c:pt idx="539">
                  <c:v>44250</c:v>
                </c:pt>
                <c:pt idx="540">
                  <c:v>44251</c:v>
                </c:pt>
                <c:pt idx="541">
                  <c:v>44252</c:v>
                </c:pt>
                <c:pt idx="542">
                  <c:v>44253</c:v>
                </c:pt>
                <c:pt idx="543">
                  <c:v>44256</c:v>
                </c:pt>
                <c:pt idx="544">
                  <c:v>44257</c:v>
                </c:pt>
                <c:pt idx="545">
                  <c:v>44258</c:v>
                </c:pt>
                <c:pt idx="546">
                  <c:v>44259</c:v>
                </c:pt>
                <c:pt idx="547">
                  <c:v>44260</c:v>
                </c:pt>
                <c:pt idx="548">
                  <c:v>44263</c:v>
                </c:pt>
                <c:pt idx="549">
                  <c:v>44264</c:v>
                </c:pt>
                <c:pt idx="550">
                  <c:v>44265</c:v>
                </c:pt>
                <c:pt idx="551">
                  <c:v>44266</c:v>
                </c:pt>
                <c:pt idx="552">
                  <c:v>44267</c:v>
                </c:pt>
                <c:pt idx="553">
                  <c:v>44270</c:v>
                </c:pt>
                <c:pt idx="554">
                  <c:v>44271</c:v>
                </c:pt>
                <c:pt idx="555">
                  <c:v>44272</c:v>
                </c:pt>
                <c:pt idx="556">
                  <c:v>44273</c:v>
                </c:pt>
                <c:pt idx="557">
                  <c:v>44274</c:v>
                </c:pt>
                <c:pt idx="558">
                  <c:v>44277</c:v>
                </c:pt>
                <c:pt idx="559">
                  <c:v>44278</c:v>
                </c:pt>
                <c:pt idx="560">
                  <c:v>44279</c:v>
                </c:pt>
                <c:pt idx="561">
                  <c:v>44280</c:v>
                </c:pt>
                <c:pt idx="562">
                  <c:v>44281</c:v>
                </c:pt>
                <c:pt idx="563">
                  <c:v>44284</c:v>
                </c:pt>
                <c:pt idx="564">
                  <c:v>44285</c:v>
                </c:pt>
                <c:pt idx="565">
                  <c:v>44286</c:v>
                </c:pt>
                <c:pt idx="566">
                  <c:v>44287</c:v>
                </c:pt>
                <c:pt idx="567">
                  <c:v>44291</c:v>
                </c:pt>
                <c:pt idx="568">
                  <c:v>44292</c:v>
                </c:pt>
                <c:pt idx="569">
                  <c:v>44293</c:v>
                </c:pt>
                <c:pt idx="570">
                  <c:v>44294</c:v>
                </c:pt>
                <c:pt idx="571">
                  <c:v>44295</c:v>
                </c:pt>
                <c:pt idx="572">
                  <c:v>44298</c:v>
                </c:pt>
                <c:pt idx="573">
                  <c:v>44299</c:v>
                </c:pt>
                <c:pt idx="574">
                  <c:v>44300</c:v>
                </c:pt>
                <c:pt idx="575">
                  <c:v>44301</c:v>
                </c:pt>
                <c:pt idx="576">
                  <c:v>44302</c:v>
                </c:pt>
                <c:pt idx="577">
                  <c:v>44305</c:v>
                </c:pt>
                <c:pt idx="578">
                  <c:v>44306</c:v>
                </c:pt>
                <c:pt idx="579">
                  <c:v>44307</c:v>
                </c:pt>
                <c:pt idx="580">
                  <c:v>44308</c:v>
                </c:pt>
                <c:pt idx="581">
                  <c:v>44309</c:v>
                </c:pt>
                <c:pt idx="582">
                  <c:v>44312</c:v>
                </c:pt>
                <c:pt idx="583">
                  <c:v>44313</c:v>
                </c:pt>
                <c:pt idx="584">
                  <c:v>44314</c:v>
                </c:pt>
                <c:pt idx="585">
                  <c:v>44315</c:v>
                </c:pt>
                <c:pt idx="586">
                  <c:v>44316</c:v>
                </c:pt>
                <c:pt idx="587">
                  <c:v>44319</c:v>
                </c:pt>
                <c:pt idx="588">
                  <c:v>44320</c:v>
                </c:pt>
                <c:pt idx="589">
                  <c:v>44321</c:v>
                </c:pt>
                <c:pt idx="590">
                  <c:v>44322</c:v>
                </c:pt>
                <c:pt idx="591">
                  <c:v>44323</c:v>
                </c:pt>
                <c:pt idx="592">
                  <c:v>44326</c:v>
                </c:pt>
                <c:pt idx="593">
                  <c:v>44327</c:v>
                </c:pt>
                <c:pt idx="594">
                  <c:v>44328</c:v>
                </c:pt>
                <c:pt idx="595">
                  <c:v>44329</c:v>
                </c:pt>
                <c:pt idx="596">
                  <c:v>44330</c:v>
                </c:pt>
                <c:pt idx="597">
                  <c:v>44333</c:v>
                </c:pt>
                <c:pt idx="598">
                  <c:v>44334</c:v>
                </c:pt>
                <c:pt idx="599">
                  <c:v>44335</c:v>
                </c:pt>
                <c:pt idx="600">
                  <c:v>44336</c:v>
                </c:pt>
                <c:pt idx="601">
                  <c:v>44337</c:v>
                </c:pt>
                <c:pt idx="602">
                  <c:v>44340</c:v>
                </c:pt>
                <c:pt idx="603">
                  <c:v>44341</c:v>
                </c:pt>
                <c:pt idx="604">
                  <c:v>44342</c:v>
                </c:pt>
                <c:pt idx="605">
                  <c:v>44343</c:v>
                </c:pt>
                <c:pt idx="606">
                  <c:v>44344</c:v>
                </c:pt>
                <c:pt idx="607">
                  <c:v>44348</c:v>
                </c:pt>
                <c:pt idx="608">
                  <c:v>44349</c:v>
                </c:pt>
                <c:pt idx="609">
                  <c:v>44350</c:v>
                </c:pt>
                <c:pt idx="610">
                  <c:v>44351</c:v>
                </c:pt>
                <c:pt idx="611">
                  <c:v>44354</c:v>
                </c:pt>
                <c:pt idx="612">
                  <c:v>44355</c:v>
                </c:pt>
                <c:pt idx="613">
                  <c:v>44356</c:v>
                </c:pt>
                <c:pt idx="614">
                  <c:v>44357</c:v>
                </c:pt>
                <c:pt idx="615">
                  <c:v>44358</c:v>
                </c:pt>
                <c:pt idx="616">
                  <c:v>44361</c:v>
                </c:pt>
                <c:pt idx="617">
                  <c:v>44362</c:v>
                </c:pt>
                <c:pt idx="618">
                  <c:v>44363</c:v>
                </c:pt>
                <c:pt idx="619">
                  <c:v>44364</c:v>
                </c:pt>
                <c:pt idx="620">
                  <c:v>44365</c:v>
                </c:pt>
                <c:pt idx="621">
                  <c:v>44368</c:v>
                </c:pt>
                <c:pt idx="622">
                  <c:v>44369</c:v>
                </c:pt>
                <c:pt idx="623">
                  <c:v>44370</c:v>
                </c:pt>
                <c:pt idx="624">
                  <c:v>44371</c:v>
                </c:pt>
                <c:pt idx="625">
                  <c:v>44372</c:v>
                </c:pt>
                <c:pt idx="626">
                  <c:v>44375</c:v>
                </c:pt>
                <c:pt idx="627">
                  <c:v>44376</c:v>
                </c:pt>
                <c:pt idx="628">
                  <c:v>44377</c:v>
                </c:pt>
                <c:pt idx="629">
                  <c:v>44378</c:v>
                </c:pt>
                <c:pt idx="630">
                  <c:v>44379</c:v>
                </c:pt>
                <c:pt idx="631">
                  <c:v>44383</c:v>
                </c:pt>
                <c:pt idx="632">
                  <c:v>44384</c:v>
                </c:pt>
                <c:pt idx="633">
                  <c:v>44385</c:v>
                </c:pt>
                <c:pt idx="634">
                  <c:v>44386</c:v>
                </c:pt>
                <c:pt idx="635">
                  <c:v>44389</c:v>
                </c:pt>
                <c:pt idx="636">
                  <c:v>44390</c:v>
                </c:pt>
                <c:pt idx="637">
                  <c:v>44391</c:v>
                </c:pt>
                <c:pt idx="638">
                  <c:v>44392</c:v>
                </c:pt>
                <c:pt idx="639">
                  <c:v>44393</c:v>
                </c:pt>
                <c:pt idx="640">
                  <c:v>44396</c:v>
                </c:pt>
                <c:pt idx="641">
                  <c:v>44397</c:v>
                </c:pt>
                <c:pt idx="642">
                  <c:v>44398</c:v>
                </c:pt>
                <c:pt idx="643">
                  <c:v>44399</c:v>
                </c:pt>
                <c:pt idx="644">
                  <c:v>44400</c:v>
                </c:pt>
                <c:pt idx="645">
                  <c:v>44403</c:v>
                </c:pt>
                <c:pt idx="646">
                  <c:v>44404</c:v>
                </c:pt>
                <c:pt idx="647">
                  <c:v>44405</c:v>
                </c:pt>
                <c:pt idx="648">
                  <c:v>44406</c:v>
                </c:pt>
                <c:pt idx="649">
                  <c:v>44407</c:v>
                </c:pt>
                <c:pt idx="650">
                  <c:v>44410</c:v>
                </c:pt>
                <c:pt idx="651">
                  <c:v>44411</c:v>
                </c:pt>
                <c:pt idx="652">
                  <c:v>44412</c:v>
                </c:pt>
                <c:pt idx="653">
                  <c:v>44413</c:v>
                </c:pt>
                <c:pt idx="654">
                  <c:v>44414</c:v>
                </c:pt>
                <c:pt idx="655">
                  <c:v>44417</c:v>
                </c:pt>
                <c:pt idx="656">
                  <c:v>44418</c:v>
                </c:pt>
                <c:pt idx="657">
                  <c:v>44419</c:v>
                </c:pt>
                <c:pt idx="658">
                  <c:v>44420</c:v>
                </c:pt>
                <c:pt idx="659">
                  <c:v>44421</c:v>
                </c:pt>
                <c:pt idx="660">
                  <c:v>44424</c:v>
                </c:pt>
                <c:pt idx="661">
                  <c:v>44425</c:v>
                </c:pt>
                <c:pt idx="662">
                  <c:v>44426</c:v>
                </c:pt>
                <c:pt idx="663">
                  <c:v>44427</c:v>
                </c:pt>
                <c:pt idx="664">
                  <c:v>44428</c:v>
                </c:pt>
                <c:pt idx="665">
                  <c:v>44431</c:v>
                </c:pt>
                <c:pt idx="666">
                  <c:v>44432</c:v>
                </c:pt>
                <c:pt idx="667">
                  <c:v>44433</c:v>
                </c:pt>
                <c:pt idx="668">
                  <c:v>44434</c:v>
                </c:pt>
                <c:pt idx="669">
                  <c:v>44435</c:v>
                </c:pt>
                <c:pt idx="670">
                  <c:v>44438</c:v>
                </c:pt>
                <c:pt idx="671">
                  <c:v>44439</c:v>
                </c:pt>
                <c:pt idx="672">
                  <c:v>44440</c:v>
                </c:pt>
                <c:pt idx="673">
                  <c:v>44441</c:v>
                </c:pt>
                <c:pt idx="674">
                  <c:v>44442</c:v>
                </c:pt>
                <c:pt idx="675">
                  <c:v>44446</c:v>
                </c:pt>
                <c:pt idx="676">
                  <c:v>44447</c:v>
                </c:pt>
                <c:pt idx="677">
                  <c:v>44448</c:v>
                </c:pt>
                <c:pt idx="678">
                  <c:v>44449</c:v>
                </c:pt>
                <c:pt idx="679">
                  <c:v>44452</c:v>
                </c:pt>
                <c:pt idx="680">
                  <c:v>44453</c:v>
                </c:pt>
                <c:pt idx="681">
                  <c:v>44454</c:v>
                </c:pt>
                <c:pt idx="682">
                  <c:v>44455</c:v>
                </c:pt>
                <c:pt idx="683">
                  <c:v>44456</c:v>
                </c:pt>
                <c:pt idx="684">
                  <c:v>44459</c:v>
                </c:pt>
                <c:pt idx="685">
                  <c:v>44460</c:v>
                </c:pt>
                <c:pt idx="686">
                  <c:v>44461</c:v>
                </c:pt>
                <c:pt idx="687">
                  <c:v>44462</c:v>
                </c:pt>
                <c:pt idx="688">
                  <c:v>44463</c:v>
                </c:pt>
                <c:pt idx="689">
                  <c:v>44466</c:v>
                </c:pt>
                <c:pt idx="690">
                  <c:v>44467</c:v>
                </c:pt>
                <c:pt idx="691">
                  <c:v>44468</c:v>
                </c:pt>
                <c:pt idx="692">
                  <c:v>44469</c:v>
                </c:pt>
                <c:pt idx="693">
                  <c:v>44470</c:v>
                </c:pt>
                <c:pt idx="694">
                  <c:v>44473</c:v>
                </c:pt>
                <c:pt idx="695">
                  <c:v>44474</c:v>
                </c:pt>
                <c:pt idx="696">
                  <c:v>44475</c:v>
                </c:pt>
                <c:pt idx="697">
                  <c:v>44476</c:v>
                </c:pt>
                <c:pt idx="698">
                  <c:v>44477</c:v>
                </c:pt>
                <c:pt idx="699">
                  <c:v>44480</c:v>
                </c:pt>
                <c:pt idx="700">
                  <c:v>44481</c:v>
                </c:pt>
                <c:pt idx="701">
                  <c:v>44482</c:v>
                </c:pt>
                <c:pt idx="702">
                  <c:v>44483</c:v>
                </c:pt>
                <c:pt idx="703">
                  <c:v>44484</c:v>
                </c:pt>
                <c:pt idx="704">
                  <c:v>44487</c:v>
                </c:pt>
                <c:pt idx="705">
                  <c:v>44488</c:v>
                </c:pt>
                <c:pt idx="706">
                  <c:v>44489</c:v>
                </c:pt>
                <c:pt idx="707">
                  <c:v>44490</c:v>
                </c:pt>
                <c:pt idx="708">
                  <c:v>44491</c:v>
                </c:pt>
                <c:pt idx="709">
                  <c:v>44494</c:v>
                </c:pt>
                <c:pt idx="710">
                  <c:v>44495</c:v>
                </c:pt>
                <c:pt idx="711">
                  <c:v>44496</c:v>
                </c:pt>
                <c:pt idx="712">
                  <c:v>44497</c:v>
                </c:pt>
                <c:pt idx="713">
                  <c:v>44498</c:v>
                </c:pt>
                <c:pt idx="714">
                  <c:v>44501</c:v>
                </c:pt>
                <c:pt idx="715">
                  <c:v>44502</c:v>
                </c:pt>
                <c:pt idx="716">
                  <c:v>44503</c:v>
                </c:pt>
                <c:pt idx="717">
                  <c:v>44504</c:v>
                </c:pt>
                <c:pt idx="718">
                  <c:v>44505</c:v>
                </c:pt>
                <c:pt idx="719">
                  <c:v>44508</c:v>
                </c:pt>
                <c:pt idx="720">
                  <c:v>44509</c:v>
                </c:pt>
                <c:pt idx="721">
                  <c:v>44510</c:v>
                </c:pt>
                <c:pt idx="722">
                  <c:v>44511</c:v>
                </c:pt>
                <c:pt idx="723">
                  <c:v>44512</c:v>
                </c:pt>
                <c:pt idx="724">
                  <c:v>44515</c:v>
                </c:pt>
                <c:pt idx="725">
                  <c:v>44516</c:v>
                </c:pt>
                <c:pt idx="726">
                  <c:v>44517</c:v>
                </c:pt>
                <c:pt idx="727">
                  <c:v>44518</c:v>
                </c:pt>
                <c:pt idx="728">
                  <c:v>44519</c:v>
                </c:pt>
                <c:pt idx="729">
                  <c:v>44522</c:v>
                </c:pt>
                <c:pt idx="730">
                  <c:v>44523</c:v>
                </c:pt>
                <c:pt idx="731">
                  <c:v>44524</c:v>
                </c:pt>
                <c:pt idx="732">
                  <c:v>44526</c:v>
                </c:pt>
                <c:pt idx="733">
                  <c:v>44529</c:v>
                </c:pt>
                <c:pt idx="734">
                  <c:v>44530</c:v>
                </c:pt>
                <c:pt idx="735">
                  <c:v>44531</c:v>
                </c:pt>
                <c:pt idx="736">
                  <c:v>44532</c:v>
                </c:pt>
                <c:pt idx="737">
                  <c:v>44533</c:v>
                </c:pt>
                <c:pt idx="738">
                  <c:v>44536</c:v>
                </c:pt>
                <c:pt idx="739">
                  <c:v>44537</c:v>
                </c:pt>
                <c:pt idx="740">
                  <c:v>44538</c:v>
                </c:pt>
                <c:pt idx="741">
                  <c:v>44539</c:v>
                </c:pt>
                <c:pt idx="742">
                  <c:v>44540</c:v>
                </c:pt>
                <c:pt idx="743">
                  <c:v>44543</c:v>
                </c:pt>
                <c:pt idx="744">
                  <c:v>44544</c:v>
                </c:pt>
                <c:pt idx="745">
                  <c:v>44545</c:v>
                </c:pt>
                <c:pt idx="746">
                  <c:v>44546</c:v>
                </c:pt>
                <c:pt idx="747">
                  <c:v>44547</c:v>
                </c:pt>
                <c:pt idx="748">
                  <c:v>44550</c:v>
                </c:pt>
                <c:pt idx="749">
                  <c:v>44551</c:v>
                </c:pt>
                <c:pt idx="750">
                  <c:v>44552</c:v>
                </c:pt>
                <c:pt idx="751">
                  <c:v>44553</c:v>
                </c:pt>
                <c:pt idx="752">
                  <c:v>44557</c:v>
                </c:pt>
                <c:pt idx="753">
                  <c:v>44558</c:v>
                </c:pt>
                <c:pt idx="754">
                  <c:v>44559</c:v>
                </c:pt>
                <c:pt idx="755">
                  <c:v>44560</c:v>
                </c:pt>
                <c:pt idx="756">
                  <c:v>44561</c:v>
                </c:pt>
                <c:pt idx="757">
                  <c:v>44564</c:v>
                </c:pt>
                <c:pt idx="758">
                  <c:v>44565</c:v>
                </c:pt>
                <c:pt idx="759">
                  <c:v>44566</c:v>
                </c:pt>
                <c:pt idx="760">
                  <c:v>44567</c:v>
                </c:pt>
                <c:pt idx="761">
                  <c:v>44568</c:v>
                </c:pt>
                <c:pt idx="762">
                  <c:v>44571</c:v>
                </c:pt>
                <c:pt idx="763">
                  <c:v>44572</c:v>
                </c:pt>
                <c:pt idx="764">
                  <c:v>44573</c:v>
                </c:pt>
                <c:pt idx="765">
                  <c:v>44574</c:v>
                </c:pt>
                <c:pt idx="766">
                  <c:v>44575</c:v>
                </c:pt>
                <c:pt idx="767">
                  <c:v>44579</c:v>
                </c:pt>
                <c:pt idx="768">
                  <c:v>44580</c:v>
                </c:pt>
                <c:pt idx="769">
                  <c:v>44581</c:v>
                </c:pt>
                <c:pt idx="770">
                  <c:v>44582</c:v>
                </c:pt>
                <c:pt idx="771">
                  <c:v>44585</c:v>
                </c:pt>
                <c:pt idx="772">
                  <c:v>44586</c:v>
                </c:pt>
                <c:pt idx="773">
                  <c:v>44587</c:v>
                </c:pt>
                <c:pt idx="774">
                  <c:v>44588</c:v>
                </c:pt>
                <c:pt idx="775">
                  <c:v>44589</c:v>
                </c:pt>
                <c:pt idx="776">
                  <c:v>44592</c:v>
                </c:pt>
                <c:pt idx="777">
                  <c:v>44593</c:v>
                </c:pt>
                <c:pt idx="778">
                  <c:v>44594</c:v>
                </c:pt>
                <c:pt idx="779">
                  <c:v>44595</c:v>
                </c:pt>
                <c:pt idx="780">
                  <c:v>44596</c:v>
                </c:pt>
                <c:pt idx="781">
                  <c:v>44599</c:v>
                </c:pt>
                <c:pt idx="782">
                  <c:v>44600</c:v>
                </c:pt>
                <c:pt idx="783">
                  <c:v>44601</c:v>
                </c:pt>
                <c:pt idx="784">
                  <c:v>44602</c:v>
                </c:pt>
                <c:pt idx="785">
                  <c:v>44603</c:v>
                </c:pt>
                <c:pt idx="786">
                  <c:v>44606</c:v>
                </c:pt>
                <c:pt idx="787">
                  <c:v>44607</c:v>
                </c:pt>
                <c:pt idx="788">
                  <c:v>44608</c:v>
                </c:pt>
                <c:pt idx="789">
                  <c:v>44609</c:v>
                </c:pt>
                <c:pt idx="790">
                  <c:v>44610</c:v>
                </c:pt>
                <c:pt idx="791">
                  <c:v>44614</c:v>
                </c:pt>
                <c:pt idx="792">
                  <c:v>44615</c:v>
                </c:pt>
                <c:pt idx="793">
                  <c:v>44616</c:v>
                </c:pt>
                <c:pt idx="794">
                  <c:v>44617</c:v>
                </c:pt>
                <c:pt idx="795">
                  <c:v>44620</c:v>
                </c:pt>
                <c:pt idx="796">
                  <c:v>44621</c:v>
                </c:pt>
                <c:pt idx="797">
                  <c:v>44622</c:v>
                </c:pt>
                <c:pt idx="798">
                  <c:v>44623</c:v>
                </c:pt>
                <c:pt idx="799">
                  <c:v>44624</c:v>
                </c:pt>
                <c:pt idx="800">
                  <c:v>44627</c:v>
                </c:pt>
                <c:pt idx="801">
                  <c:v>44628</c:v>
                </c:pt>
                <c:pt idx="802">
                  <c:v>44629</c:v>
                </c:pt>
                <c:pt idx="803">
                  <c:v>44630</c:v>
                </c:pt>
                <c:pt idx="804">
                  <c:v>44631</c:v>
                </c:pt>
                <c:pt idx="805">
                  <c:v>44634</c:v>
                </c:pt>
                <c:pt idx="806">
                  <c:v>44635</c:v>
                </c:pt>
                <c:pt idx="807">
                  <c:v>44636</c:v>
                </c:pt>
                <c:pt idx="808">
                  <c:v>44637</c:v>
                </c:pt>
                <c:pt idx="809">
                  <c:v>44638</c:v>
                </c:pt>
                <c:pt idx="810">
                  <c:v>44641</c:v>
                </c:pt>
                <c:pt idx="811">
                  <c:v>44642</c:v>
                </c:pt>
                <c:pt idx="812">
                  <c:v>44643</c:v>
                </c:pt>
                <c:pt idx="813">
                  <c:v>44644</c:v>
                </c:pt>
                <c:pt idx="814">
                  <c:v>44645</c:v>
                </c:pt>
                <c:pt idx="815">
                  <c:v>44648</c:v>
                </c:pt>
                <c:pt idx="816">
                  <c:v>44649</c:v>
                </c:pt>
                <c:pt idx="817">
                  <c:v>44650</c:v>
                </c:pt>
                <c:pt idx="818">
                  <c:v>44651</c:v>
                </c:pt>
                <c:pt idx="819">
                  <c:v>44652</c:v>
                </c:pt>
                <c:pt idx="820">
                  <c:v>44655</c:v>
                </c:pt>
                <c:pt idx="821">
                  <c:v>44656</c:v>
                </c:pt>
                <c:pt idx="822">
                  <c:v>44657</c:v>
                </c:pt>
                <c:pt idx="823">
                  <c:v>44658</c:v>
                </c:pt>
                <c:pt idx="824">
                  <c:v>44659</c:v>
                </c:pt>
                <c:pt idx="825">
                  <c:v>44662</c:v>
                </c:pt>
                <c:pt idx="826">
                  <c:v>44663</c:v>
                </c:pt>
                <c:pt idx="827">
                  <c:v>44664</c:v>
                </c:pt>
                <c:pt idx="828">
                  <c:v>44665</c:v>
                </c:pt>
                <c:pt idx="829">
                  <c:v>44669</c:v>
                </c:pt>
                <c:pt idx="830">
                  <c:v>44670</c:v>
                </c:pt>
                <c:pt idx="831">
                  <c:v>44671</c:v>
                </c:pt>
                <c:pt idx="832">
                  <c:v>44672</c:v>
                </c:pt>
                <c:pt idx="833">
                  <c:v>44673</c:v>
                </c:pt>
                <c:pt idx="834">
                  <c:v>44676</c:v>
                </c:pt>
                <c:pt idx="835">
                  <c:v>44677</c:v>
                </c:pt>
                <c:pt idx="836">
                  <c:v>44678</c:v>
                </c:pt>
                <c:pt idx="837">
                  <c:v>44679</c:v>
                </c:pt>
                <c:pt idx="838">
                  <c:v>44680</c:v>
                </c:pt>
                <c:pt idx="839">
                  <c:v>44683</c:v>
                </c:pt>
                <c:pt idx="840">
                  <c:v>44684</c:v>
                </c:pt>
                <c:pt idx="841">
                  <c:v>44685</c:v>
                </c:pt>
                <c:pt idx="842">
                  <c:v>44686</c:v>
                </c:pt>
                <c:pt idx="843">
                  <c:v>44687</c:v>
                </c:pt>
                <c:pt idx="844">
                  <c:v>44690</c:v>
                </c:pt>
                <c:pt idx="845">
                  <c:v>44691</c:v>
                </c:pt>
                <c:pt idx="846">
                  <c:v>44692</c:v>
                </c:pt>
                <c:pt idx="847">
                  <c:v>44693</c:v>
                </c:pt>
                <c:pt idx="848">
                  <c:v>44694</c:v>
                </c:pt>
                <c:pt idx="849">
                  <c:v>44697</c:v>
                </c:pt>
                <c:pt idx="850">
                  <c:v>44698</c:v>
                </c:pt>
                <c:pt idx="851">
                  <c:v>44699</c:v>
                </c:pt>
                <c:pt idx="852">
                  <c:v>44700</c:v>
                </c:pt>
                <c:pt idx="853">
                  <c:v>44701</c:v>
                </c:pt>
                <c:pt idx="854">
                  <c:v>44704</c:v>
                </c:pt>
                <c:pt idx="855">
                  <c:v>44705</c:v>
                </c:pt>
                <c:pt idx="856">
                  <c:v>44706</c:v>
                </c:pt>
                <c:pt idx="857">
                  <c:v>44707</c:v>
                </c:pt>
                <c:pt idx="858">
                  <c:v>44708</c:v>
                </c:pt>
                <c:pt idx="859">
                  <c:v>44712</c:v>
                </c:pt>
                <c:pt idx="860">
                  <c:v>44713</c:v>
                </c:pt>
                <c:pt idx="861">
                  <c:v>44714</c:v>
                </c:pt>
                <c:pt idx="862">
                  <c:v>44715</c:v>
                </c:pt>
                <c:pt idx="863">
                  <c:v>44718</c:v>
                </c:pt>
                <c:pt idx="864">
                  <c:v>44719</c:v>
                </c:pt>
                <c:pt idx="865">
                  <c:v>44720</c:v>
                </c:pt>
                <c:pt idx="866">
                  <c:v>44721</c:v>
                </c:pt>
                <c:pt idx="867">
                  <c:v>44722</c:v>
                </c:pt>
                <c:pt idx="868">
                  <c:v>44725</c:v>
                </c:pt>
                <c:pt idx="869">
                  <c:v>44726</c:v>
                </c:pt>
                <c:pt idx="870">
                  <c:v>44727</c:v>
                </c:pt>
                <c:pt idx="871">
                  <c:v>44728</c:v>
                </c:pt>
                <c:pt idx="872">
                  <c:v>44729</c:v>
                </c:pt>
                <c:pt idx="873">
                  <c:v>44733</c:v>
                </c:pt>
                <c:pt idx="874">
                  <c:v>44734</c:v>
                </c:pt>
                <c:pt idx="875">
                  <c:v>44735</c:v>
                </c:pt>
                <c:pt idx="876">
                  <c:v>44736</c:v>
                </c:pt>
                <c:pt idx="877">
                  <c:v>44739</c:v>
                </c:pt>
                <c:pt idx="878">
                  <c:v>44740</c:v>
                </c:pt>
                <c:pt idx="879">
                  <c:v>44741</c:v>
                </c:pt>
                <c:pt idx="880">
                  <c:v>44742</c:v>
                </c:pt>
                <c:pt idx="881">
                  <c:v>44743</c:v>
                </c:pt>
                <c:pt idx="882">
                  <c:v>44747</c:v>
                </c:pt>
                <c:pt idx="883">
                  <c:v>44748</c:v>
                </c:pt>
                <c:pt idx="884">
                  <c:v>44749</c:v>
                </c:pt>
                <c:pt idx="885">
                  <c:v>44750</c:v>
                </c:pt>
                <c:pt idx="886">
                  <c:v>44753</c:v>
                </c:pt>
                <c:pt idx="887">
                  <c:v>44754</c:v>
                </c:pt>
                <c:pt idx="888">
                  <c:v>44755</c:v>
                </c:pt>
                <c:pt idx="889">
                  <c:v>44756</c:v>
                </c:pt>
                <c:pt idx="890">
                  <c:v>44757</c:v>
                </c:pt>
                <c:pt idx="891">
                  <c:v>44760</c:v>
                </c:pt>
                <c:pt idx="892">
                  <c:v>44761</c:v>
                </c:pt>
                <c:pt idx="893">
                  <c:v>44762</c:v>
                </c:pt>
                <c:pt idx="894">
                  <c:v>44763</c:v>
                </c:pt>
                <c:pt idx="895">
                  <c:v>44764</c:v>
                </c:pt>
                <c:pt idx="896">
                  <c:v>44767</c:v>
                </c:pt>
                <c:pt idx="897">
                  <c:v>44768</c:v>
                </c:pt>
                <c:pt idx="898">
                  <c:v>44769</c:v>
                </c:pt>
                <c:pt idx="899">
                  <c:v>44770</c:v>
                </c:pt>
                <c:pt idx="900">
                  <c:v>44771</c:v>
                </c:pt>
                <c:pt idx="901">
                  <c:v>44774</c:v>
                </c:pt>
                <c:pt idx="902">
                  <c:v>44775</c:v>
                </c:pt>
                <c:pt idx="903">
                  <c:v>44776</c:v>
                </c:pt>
                <c:pt idx="904">
                  <c:v>44777</c:v>
                </c:pt>
                <c:pt idx="905">
                  <c:v>44778</c:v>
                </c:pt>
                <c:pt idx="906">
                  <c:v>44781</c:v>
                </c:pt>
                <c:pt idx="907">
                  <c:v>44782</c:v>
                </c:pt>
                <c:pt idx="908">
                  <c:v>44783</c:v>
                </c:pt>
                <c:pt idx="909">
                  <c:v>44784</c:v>
                </c:pt>
                <c:pt idx="910">
                  <c:v>44785</c:v>
                </c:pt>
                <c:pt idx="911">
                  <c:v>44788</c:v>
                </c:pt>
                <c:pt idx="912">
                  <c:v>44789</c:v>
                </c:pt>
                <c:pt idx="913">
                  <c:v>44790</c:v>
                </c:pt>
                <c:pt idx="914">
                  <c:v>44791</c:v>
                </c:pt>
                <c:pt idx="915">
                  <c:v>44792</c:v>
                </c:pt>
                <c:pt idx="916">
                  <c:v>44795</c:v>
                </c:pt>
                <c:pt idx="917">
                  <c:v>44796</c:v>
                </c:pt>
                <c:pt idx="918">
                  <c:v>44797</c:v>
                </c:pt>
                <c:pt idx="919">
                  <c:v>44798</c:v>
                </c:pt>
                <c:pt idx="920">
                  <c:v>44799</c:v>
                </c:pt>
                <c:pt idx="921">
                  <c:v>44802</c:v>
                </c:pt>
                <c:pt idx="922">
                  <c:v>44803</c:v>
                </c:pt>
                <c:pt idx="923">
                  <c:v>44804</c:v>
                </c:pt>
                <c:pt idx="924">
                  <c:v>44805</c:v>
                </c:pt>
                <c:pt idx="925">
                  <c:v>44806</c:v>
                </c:pt>
                <c:pt idx="926">
                  <c:v>44810</c:v>
                </c:pt>
                <c:pt idx="927">
                  <c:v>44811</c:v>
                </c:pt>
                <c:pt idx="928">
                  <c:v>44812</c:v>
                </c:pt>
                <c:pt idx="929">
                  <c:v>44813</c:v>
                </c:pt>
                <c:pt idx="930">
                  <c:v>44816</c:v>
                </c:pt>
                <c:pt idx="931">
                  <c:v>44817</c:v>
                </c:pt>
                <c:pt idx="932">
                  <c:v>44818</c:v>
                </c:pt>
                <c:pt idx="933">
                  <c:v>44819</c:v>
                </c:pt>
                <c:pt idx="934">
                  <c:v>44820</c:v>
                </c:pt>
                <c:pt idx="935">
                  <c:v>44823</c:v>
                </c:pt>
                <c:pt idx="936">
                  <c:v>44824</c:v>
                </c:pt>
                <c:pt idx="937">
                  <c:v>44825</c:v>
                </c:pt>
                <c:pt idx="938">
                  <c:v>44826</c:v>
                </c:pt>
                <c:pt idx="939">
                  <c:v>44827</c:v>
                </c:pt>
                <c:pt idx="940">
                  <c:v>44830</c:v>
                </c:pt>
                <c:pt idx="941">
                  <c:v>44831</c:v>
                </c:pt>
                <c:pt idx="942">
                  <c:v>44832</c:v>
                </c:pt>
                <c:pt idx="943">
                  <c:v>44833</c:v>
                </c:pt>
                <c:pt idx="944">
                  <c:v>44834</c:v>
                </c:pt>
                <c:pt idx="945">
                  <c:v>44837</c:v>
                </c:pt>
                <c:pt idx="946">
                  <c:v>44838</c:v>
                </c:pt>
                <c:pt idx="947">
                  <c:v>44839</c:v>
                </c:pt>
                <c:pt idx="948">
                  <c:v>44840</c:v>
                </c:pt>
                <c:pt idx="949">
                  <c:v>44841</c:v>
                </c:pt>
                <c:pt idx="950">
                  <c:v>44844</c:v>
                </c:pt>
                <c:pt idx="951">
                  <c:v>44845</c:v>
                </c:pt>
                <c:pt idx="952">
                  <c:v>44846</c:v>
                </c:pt>
                <c:pt idx="953">
                  <c:v>44847</c:v>
                </c:pt>
                <c:pt idx="954">
                  <c:v>44848</c:v>
                </c:pt>
                <c:pt idx="955">
                  <c:v>44851</c:v>
                </c:pt>
                <c:pt idx="956">
                  <c:v>44852</c:v>
                </c:pt>
                <c:pt idx="957">
                  <c:v>44853</c:v>
                </c:pt>
                <c:pt idx="958">
                  <c:v>44854</c:v>
                </c:pt>
                <c:pt idx="959">
                  <c:v>44855</c:v>
                </c:pt>
                <c:pt idx="960">
                  <c:v>44858</c:v>
                </c:pt>
                <c:pt idx="961">
                  <c:v>44859</c:v>
                </c:pt>
                <c:pt idx="962">
                  <c:v>44860</c:v>
                </c:pt>
                <c:pt idx="963">
                  <c:v>44861</c:v>
                </c:pt>
                <c:pt idx="964">
                  <c:v>44862</c:v>
                </c:pt>
                <c:pt idx="965">
                  <c:v>44865</c:v>
                </c:pt>
                <c:pt idx="966">
                  <c:v>44866</c:v>
                </c:pt>
                <c:pt idx="967">
                  <c:v>44867</c:v>
                </c:pt>
                <c:pt idx="968">
                  <c:v>44868</c:v>
                </c:pt>
                <c:pt idx="969">
                  <c:v>44869</c:v>
                </c:pt>
                <c:pt idx="970">
                  <c:v>44872</c:v>
                </c:pt>
                <c:pt idx="971">
                  <c:v>44873</c:v>
                </c:pt>
                <c:pt idx="972">
                  <c:v>44874</c:v>
                </c:pt>
                <c:pt idx="973">
                  <c:v>44875</c:v>
                </c:pt>
                <c:pt idx="974">
                  <c:v>44876</c:v>
                </c:pt>
                <c:pt idx="975">
                  <c:v>44879</c:v>
                </c:pt>
                <c:pt idx="976">
                  <c:v>44880</c:v>
                </c:pt>
                <c:pt idx="977">
                  <c:v>44881</c:v>
                </c:pt>
                <c:pt idx="978">
                  <c:v>44882</c:v>
                </c:pt>
                <c:pt idx="979">
                  <c:v>44883</c:v>
                </c:pt>
                <c:pt idx="980">
                  <c:v>44886</c:v>
                </c:pt>
                <c:pt idx="981">
                  <c:v>44887</c:v>
                </c:pt>
                <c:pt idx="982">
                  <c:v>44888</c:v>
                </c:pt>
                <c:pt idx="983">
                  <c:v>44890</c:v>
                </c:pt>
                <c:pt idx="984">
                  <c:v>44893</c:v>
                </c:pt>
                <c:pt idx="985">
                  <c:v>44894</c:v>
                </c:pt>
                <c:pt idx="986">
                  <c:v>44895</c:v>
                </c:pt>
                <c:pt idx="987">
                  <c:v>44896</c:v>
                </c:pt>
                <c:pt idx="988">
                  <c:v>44897</c:v>
                </c:pt>
                <c:pt idx="989">
                  <c:v>44900</c:v>
                </c:pt>
                <c:pt idx="990">
                  <c:v>44901</c:v>
                </c:pt>
                <c:pt idx="991">
                  <c:v>44902</c:v>
                </c:pt>
                <c:pt idx="992">
                  <c:v>44903</c:v>
                </c:pt>
                <c:pt idx="993">
                  <c:v>44904</c:v>
                </c:pt>
                <c:pt idx="994">
                  <c:v>44907</c:v>
                </c:pt>
                <c:pt idx="995">
                  <c:v>44908</c:v>
                </c:pt>
                <c:pt idx="996">
                  <c:v>44909</c:v>
                </c:pt>
                <c:pt idx="997">
                  <c:v>44910</c:v>
                </c:pt>
                <c:pt idx="998">
                  <c:v>44911</c:v>
                </c:pt>
                <c:pt idx="999">
                  <c:v>44914</c:v>
                </c:pt>
                <c:pt idx="1000">
                  <c:v>44915</c:v>
                </c:pt>
                <c:pt idx="1001">
                  <c:v>44916</c:v>
                </c:pt>
                <c:pt idx="1002">
                  <c:v>44917</c:v>
                </c:pt>
                <c:pt idx="1003">
                  <c:v>44918</c:v>
                </c:pt>
                <c:pt idx="1004">
                  <c:v>44922</c:v>
                </c:pt>
                <c:pt idx="1005">
                  <c:v>44923</c:v>
                </c:pt>
                <c:pt idx="1006">
                  <c:v>44924</c:v>
                </c:pt>
                <c:pt idx="1007">
                  <c:v>44925</c:v>
                </c:pt>
                <c:pt idx="1008">
                  <c:v>44929</c:v>
                </c:pt>
                <c:pt idx="1009">
                  <c:v>44930</c:v>
                </c:pt>
                <c:pt idx="1010">
                  <c:v>44931</c:v>
                </c:pt>
                <c:pt idx="1011">
                  <c:v>44932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44943</c:v>
                </c:pt>
                <c:pt idx="1018">
                  <c:v>44944</c:v>
                </c:pt>
                <c:pt idx="1019">
                  <c:v>44945</c:v>
                </c:pt>
                <c:pt idx="1020">
                  <c:v>44946</c:v>
                </c:pt>
                <c:pt idx="1021">
                  <c:v>44949</c:v>
                </c:pt>
                <c:pt idx="1022">
                  <c:v>44950</c:v>
                </c:pt>
                <c:pt idx="1023">
                  <c:v>44951</c:v>
                </c:pt>
                <c:pt idx="1024">
                  <c:v>44952</c:v>
                </c:pt>
                <c:pt idx="1025">
                  <c:v>44953</c:v>
                </c:pt>
                <c:pt idx="1026">
                  <c:v>44956</c:v>
                </c:pt>
                <c:pt idx="1027">
                  <c:v>44957</c:v>
                </c:pt>
                <c:pt idx="1028">
                  <c:v>44958</c:v>
                </c:pt>
                <c:pt idx="1029">
                  <c:v>44959</c:v>
                </c:pt>
                <c:pt idx="1030">
                  <c:v>44960</c:v>
                </c:pt>
                <c:pt idx="1031">
                  <c:v>44963</c:v>
                </c:pt>
                <c:pt idx="1032">
                  <c:v>44964</c:v>
                </c:pt>
                <c:pt idx="1033">
                  <c:v>44965</c:v>
                </c:pt>
                <c:pt idx="1034">
                  <c:v>44966</c:v>
                </c:pt>
                <c:pt idx="1035">
                  <c:v>44967</c:v>
                </c:pt>
                <c:pt idx="1036">
                  <c:v>44970</c:v>
                </c:pt>
                <c:pt idx="1037">
                  <c:v>44971</c:v>
                </c:pt>
                <c:pt idx="1038">
                  <c:v>44972</c:v>
                </c:pt>
                <c:pt idx="1039">
                  <c:v>44973</c:v>
                </c:pt>
                <c:pt idx="1040">
                  <c:v>44974</c:v>
                </c:pt>
                <c:pt idx="1041">
                  <c:v>44978</c:v>
                </c:pt>
                <c:pt idx="1042">
                  <c:v>44979</c:v>
                </c:pt>
                <c:pt idx="1043">
                  <c:v>44980</c:v>
                </c:pt>
                <c:pt idx="1044">
                  <c:v>44981</c:v>
                </c:pt>
                <c:pt idx="1045">
                  <c:v>44984</c:v>
                </c:pt>
                <c:pt idx="1046">
                  <c:v>44985</c:v>
                </c:pt>
                <c:pt idx="1047">
                  <c:v>44986</c:v>
                </c:pt>
                <c:pt idx="1048">
                  <c:v>44987</c:v>
                </c:pt>
                <c:pt idx="1049">
                  <c:v>44988</c:v>
                </c:pt>
                <c:pt idx="1050">
                  <c:v>44991</c:v>
                </c:pt>
                <c:pt idx="1051">
                  <c:v>44992</c:v>
                </c:pt>
                <c:pt idx="1052">
                  <c:v>44993</c:v>
                </c:pt>
                <c:pt idx="1053">
                  <c:v>44994</c:v>
                </c:pt>
                <c:pt idx="1054">
                  <c:v>44995</c:v>
                </c:pt>
                <c:pt idx="1055">
                  <c:v>44998</c:v>
                </c:pt>
                <c:pt idx="1056">
                  <c:v>44999</c:v>
                </c:pt>
                <c:pt idx="1057">
                  <c:v>45000</c:v>
                </c:pt>
                <c:pt idx="1058">
                  <c:v>45001</c:v>
                </c:pt>
                <c:pt idx="1059">
                  <c:v>45002</c:v>
                </c:pt>
                <c:pt idx="1060">
                  <c:v>45005</c:v>
                </c:pt>
                <c:pt idx="1061">
                  <c:v>45006</c:v>
                </c:pt>
                <c:pt idx="1062">
                  <c:v>45007</c:v>
                </c:pt>
                <c:pt idx="1063">
                  <c:v>45008</c:v>
                </c:pt>
                <c:pt idx="1064">
                  <c:v>45009</c:v>
                </c:pt>
                <c:pt idx="1065">
                  <c:v>45012</c:v>
                </c:pt>
                <c:pt idx="1066">
                  <c:v>45013</c:v>
                </c:pt>
                <c:pt idx="1067">
                  <c:v>45014</c:v>
                </c:pt>
                <c:pt idx="1068">
                  <c:v>45015</c:v>
                </c:pt>
                <c:pt idx="1069">
                  <c:v>45016</c:v>
                </c:pt>
                <c:pt idx="1070">
                  <c:v>45019</c:v>
                </c:pt>
                <c:pt idx="1071">
                  <c:v>45020</c:v>
                </c:pt>
                <c:pt idx="1072">
                  <c:v>45021</c:v>
                </c:pt>
                <c:pt idx="1073">
                  <c:v>45022</c:v>
                </c:pt>
                <c:pt idx="1074">
                  <c:v>45026</c:v>
                </c:pt>
                <c:pt idx="1075">
                  <c:v>45027</c:v>
                </c:pt>
                <c:pt idx="1076">
                  <c:v>45028</c:v>
                </c:pt>
                <c:pt idx="1077">
                  <c:v>45029</c:v>
                </c:pt>
                <c:pt idx="1078">
                  <c:v>45030</c:v>
                </c:pt>
                <c:pt idx="1079">
                  <c:v>45033</c:v>
                </c:pt>
                <c:pt idx="1080">
                  <c:v>45034</c:v>
                </c:pt>
                <c:pt idx="1081">
                  <c:v>45035</c:v>
                </c:pt>
                <c:pt idx="1082">
                  <c:v>45036</c:v>
                </c:pt>
                <c:pt idx="1083">
                  <c:v>45037</c:v>
                </c:pt>
                <c:pt idx="1084">
                  <c:v>45040</c:v>
                </c:pt>
                <c:pt idx="1085">
                  <c:v>45041</c:v>
                </c:pt>
                <c:pt idx="1086">
                  <c:v>45042</c:v>
                </c:pt>
                <c:pt idx="1087">
                  <c:v>45043</c:v>
                </c:pt>
                <c:pt idx="1088">
                  <c:v>45044</c:v>
                </c:pt>
                <c:pt idx="1089">
                  <c:v>45047</c:v>
                </c:pt>
                <c:pt idx="1090">
                  <c:v>45048</c:v>
                </c:pt>
                <c:pt idx="1091">
                  <c:v>45049</c:v>
                </c:pt>
                <c:pt idx="1092">
                  <c:v>45050</c:v>
                </c:pt>
                <c:pt idx="1093">
                  <c:v>45051</c:v>
                </c:pt>
                <c:pt idx="1094">
                  <c:v>45054</c:v>
                </c:pt>
                <c:pt idx="1095">
                  <c:v>45055</c:v>
                </c:pt>
                <c:pt idx="1096">
                  <c:v>45056</c:v>
                </c:pt>
                <c:pt idx="1097">
                  <c:v>45057</c:v>
                </c:pt>
                <c:pt idx="1098">
                  <c:v>45058</c:v>
                </c:pt>
                <c:pt idx="1099">
                  <c:v>45061</c:v>
                </c:pt>
                <c:pt idx="1100">
                  <c:v>45062</c:v>
                </c:pt>
                <c:pt idx="1101">
                  <c:v>45063</c:v>
                </c:pt>
                <c:pt idx="1102">
                  <c:v>45064</c:v>
                </c:pt>
                <c:pt idx="1103">
                  <c:v>45065</c:v>
                </c:pt>
                <c:pt idx="1104">
                  <c:v>45068</c:v>
                </c:pt>
                <c:pt idx="1105">
                  <c:v>45069</c:v>
                </c:pt>
                <c:pt idx="1106">
                  <c:v>45070</c:v>
                </c:pt>
                <c:pt idx="1107">
                  <c:v>45071</c:v>
                </c:pt>
                <c:pt idx="1108">
                  <c:v>45072</c:v>
                </c:pt>
                <c:pt idx="1109">
                  <c:v>45076</c:v>
                </c:pt>
                <c:pt idx="1110">
                  <c:v>45077</c:v>
                </c:pt>
                <c:pt idx="1111">
                  <c:v>45078</c:v>
                </c:pt>
                <c:pt idx="1112">
                  <c:v>45079</c:v>
                </c:pt>
                <c:pt idx="1113">
                  <c:v>45082</c:v>
                </c:pt>
                <c:pt idx="1114">
                  <c:v>45083</c:v>
                </c:pt>
                <c:pt idx="1115">
                  <c:v>45084</c:v>
                </c:pt>
                <c:pt idx="1116">
                  <c:v>45085</c:v>
                </c:pt>
                <c:pt idx="1117">
                  <c:v>45086</c:v>
                </c:pt>
                <c:pt idx="1118">
                  <c:v>45089</c:v>
                </c:pt>
                <c:pt idx="1119">
                  <c:v>45090</c:v>
                </c:pt>
                <c:pt idx="1120">
                  <c:v>45091</c:v>
                </c:pt>
                <c:pt idx="1121">
                  <c:v>45092</c:v>
                </c:pt>
                <c:pt idx="1122">
                  <c:v>45093</c:v>
                </c:pt>
                <c:pt idx="1123">
                  <c:v>45097</c:v>
                </c:pt>
                <c:pt idx="1124">
                  <c:v>45098</c:v>
                </c:pt>
                <c:pt idx="1125">
                  <c:v>45099</c:v>
                </c:pt>
                <c:pt idx="1126">
                  <c:v>45100</c:v>
                </c:pt>
                <c:pt idx="1127">
                  <c:v>45103</c:v>
                </c:pt>
                <c:pt idx="1128">
                  <c:v>45104</c:v>
                </c:pt>
                <c:pt idx="1129">
                  <c:v>45105</c:v>
                </c:pt>
                <c:pt idx="1130">
                  <c:v>45106</c:v>
                </c:pt>
                <c:pt idx="1131">
                  <c:v>45107</c:v>
                </c:pt>
                <c:pt idx="1132">
                  <c:v>45110</c:v>
                </c:pt>
                <c:pt idx="1133">
                  <c:v>45112</c:v>
                </c:pt>
                <c:pt idx="1134">
                  <c:v>45113</c:v>
                </c:pt>
                <c:pt idx="1135">
                  <c:v>45114</c:v>
                </c:pt>
                <c:pt idx="1136">
                  <c:v>45117</c:v>
                </c:pt>
                <c:pt idx="1137">
                  <c:v>45118</c:v>
                </c:pt>
                <c:pt idx="1138">
                  <c:v>45119</c:v>
                </c:pt>
                <c:pt idx="1139">
                  <c:v>45120</c:v>
                </c:pt>
                <c:pt idx="1140">
                  <c:v>45121</c:v>
                </c:pt>
                <c:pt idx="1141">
                  <c:v>45124</c:v>
                </c:pt>
                <c:pt idx="1142">
                  <c:v>45125</c:v>
                </c:pt>
                <c:pt idx="1143">
                  <c:v>45126</c:v>
                </c:pt>
                <c:pt idx="1144">
                  <c:v>45127</c:v>
                </c:pt>
                <c:pt idx="1145">
                  <c:v>45128</c:v>
                </c:pt>
                <c:pt idx="1146">
                  <c:v>45131</c:v>
                </c:pt>
                <c:pt idx="1147">
                  <c:v>45132</c:v>
                </c:pt>
                <c:pt idx="1148">
                  <c:v>45133</c:v>
                </c:pt>
                <c:pt idx="1149">
                  <c:v>45134</c:v>
                </c:pt>
                <c:pt idx="1150">
                  <c:v>45135</c:v>
                </c:pt>
                <c:pt idx="1151">
                  <c:v>45138</c:v>
                </c:pt>
                <c:pt idx="1152">
                  <c:v>45139</c:v>
                </c:pt>
                <c:pt idx="1153">
                  <c:v>45140</c:v>
                </c:pt>
                <c:pt idx="1154">
                  <c:v>45141</c:v>
                </c:pt>
                <c:pt idx="1155">
                  <c:v>45142</c:v>
                </c:pt>
                <c:pt idx="1156">
                  <c:v>45145</c:v>
                </c:pt>
                <c:pt idx="1157">
                  <c:v>45146</c:v>
                </c:pt>
                <c:pt idx="1158">
                  <c:v>45147</c:v>
                </c:pt>
                <c:pt idx="1159">
                  <c:v>45148</c:v>
                </c:pt>
                <c:pt idx="1160">
                  <c:v>45149</c:v>
                </c:pt>
                <c:pt idx="1161">
                  <c:v>45152</c:v>
                </c:pt>
                <c:pt idx="1162">
                  <c:v>45153</c:v>
                </c:pt>
                <c:pt idx="1163">
                  <c:v>45154</c:v>
                </c:pt>
                <c:pt idx="1164">
                  <c:v>45155</c:v>
                </c:pt>
                <c:pt idx="1165">
                  <c:v>45156</c:v>
                </c:pt>
                <c:pt idx="1166">
                  <c:v>45159</c:v>
                </c:pt>
                <c:pt idx="1167">
                  <c:v>45160</c:v>
                </c:pt>
                <c:pt idx="1168">
                  <c:v>45161</c:v>
                </c:pt>
                <c:pt idx="1169">
                  <c:v>45162</c:v>
                </c:pt>
                <c:pt idx="1170">
                  <c:v>45163</c:v>
                </c:pt>
                <c:pt idx="1171">
                  <c:v>45166</c:v>
                </c:pt>
                <c:pt idx="1172">
                  <c:v>45167</c:v>
                </c:pt>
                <c:pt idx="1173">
                  <c:v>45168</c:v>
                </c:pt>
                <c:pt idx="1174">
                  <c:v>45169</c:v>
                </c:pt>
                <c:pt idx="1175">
                  <c:v>45170</c:v>
                </c:pt>
                <c:pt idx="1176">
                  <c:v>45174</c:v>
                </c:pt>
                <c:pt idx="1177">
                  <c:v>45175</c:v>
                </c:pt>
                <c:pt idx="1178">
                  <c:v>45176</c:v>
                </c:pt>
                <c:pt idx="1179">
                  <c:v>45177</c:v>
                </c:pt>
                <c:pt idx="1180">
                  <c:v>45180</c:v>
                </c:pt>
                <c:pt idx="1181">
                  <c:v>45181</c:v>
                </c:pt>
                <c:pt idx="1182">
                  <c:v>45182</c:v>
                </c:pt>
                <c:pt idx="1183">
                  <c:v>45183</c:v>
                </c:pt>
                <c:pt idx="1184">
                  <c:v>45184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45194</c:v>
                </c:pt>
                <c:pt idx="1191">
                  <c:v>45195</c:v>
                </c:pt>
                <c:pt idx="1192">
                  <c:v>45196</c:v>
                </c:pt>
                <c:pt idx="1193">
                  <c:v>45197</c:v>
                </c:pt>
                <c:pt idx="1194">
                  <c:v>45198</c:v>
                </c:pt>
                <c:pt idx="1195">
                  <c:v>45201</c:v>
                </c:pt>
                <c:pt idx="1196">
                  <c:v>45202</c:v>
                </c:pt>
                <c:pt idx="1197">
                  <c:v>45203</c:v>
                </c:pt>
                <c:pt idx="1198">
                  <c:v>45204</c:v>
                </c:pt>
                <c:pt idx="1199">
                  <c:v>45205</c:v>
                </c:pt>
                <c:pt idx="1200">
                  <c:v>45208</c:v>
                </c:pt>
                <c:pt idx="1201">
                  <c:v>45209</c:v>
                </c:pt>
                <c:pt idx="1202">
                  <c:v>45210</c:v>
                </c:pt>
                <c:pt idx="1203">
                  <c:v>45211</c:v>
                </c:pt>
                <c:pt idx="1204">
                  <c:v>45212</c:v>
                </c:pt>
                <c:pt idx="1205">
                  <c:v>45215</c:v>
                </c:pt>
                <c:pt idx="1206">
                  <c:v>45216</c:v>
                </c:pt>
                <c:pt idx="1207">
                  <c:v>45217</c:v>
                </c:pt>
                <c:pt idx="1208">
                  <c:v>45218</c:v>
                </c:pt>
                <c:pt idx="1209">
                  <c:v>45219</c:v>
                </c:pt>
                <c:pt idx="1210">
                  <c:v>45222</c:v>
                </c:pt>
                <c:pt idx="1211">
                  <c:v>45223</c:v>
                </c:pt>
                <c:pt idx="1212">
                  <c:v>45224</c:v>
                </c:pt>
                <c:pt idx="1213">
                  <c:v>45225</c:v>
                </c:pt>
                <c:pt idx="1214">
                  <c:v>45226</c:v>
                </c:pt>
                <c:pt idx="1215">
                  <c:v>45229</c:v>
                </c:pt>
                <c:pt idx="1216">
                  <c:v>45230</c:v>
                </c:pt>
                <c:pt idx="1217">
                  <c:v>45231</c:v>
                </c:pt>
                <c:pt idx="1218">
                  <c:v>45232</c:v>
                </c:pt>
                <c:pt idx="1219">
                  <c:v>45233</c:v>
                </c:pt>
                <c:pt idx="1220">
                  <c:v>45236</c:v>
                </c:pt>
                <c:pt idx="1221">
                  <c:v>45237</c:v>
                </c:pt>
                <c:pt idx="1222">
                  <c:v>45238</c:v>
                </c:pt>
                <c:pt idx="1223">
                  <c:v>45239</c:v>
                </c:pt>
                <c:pt idx="1224">
                  <c:v>45240</c:v>
                </c:pt>
                <c:pt idx="1225">
                  <c:v>45243</c:v>
                </c:pt>
                <c:pt idx="1226">
                  <c:v>45244</c:v>
                </c:pt>
                <c:pt idx="1227">
                  <c:v>45245</c:v>
                </c:pt>
                <c:pt idx="1228">
                  <c:v>45246</c:v>
                </c:pt>
                <c:pt idx="1229">
                  <c:v>45247</c:v>
                </c:pt>
                <c:pt idx="1230">
                  <c:v>45250</c:v>
                </c:pt>
                <c:pt idx="1231">
                  <c:v>45251</c:v>
                </c:pt>
                <c:pt idx="1232">
                  <c:v>45252</c:v>
                </c:pt>
                <c:pt idx="1233">
                  <c:v>45254</c:v>
                </c:pt>
                <c:pt idx="1234">
                  <c:v>45257</c:v>
                </c:pt>
                <c:pt idx="1235">
                  <c:v>45258</c:v>
                </c:pt>
                <c:pt idx="1236">
                  <c:v>45259</c:v>
                </c:pt>
                <c:pt idx="1237">
                  <c:v>45260</c:v>
                </c:pt>
                <c:pt idx="1238">
                  <c:v>45261</c:v>
                </c:pt>
                <c:pt idx="1239">
                  <c:v>45264</c:v>
                </c:pt>
                <c:pt idx="1240">
                  <c:v>45265</c:v>
                </c:pt>
                <c:pt idx="1241">
                  <c:v>45266</c:v>
                </c:pt>
                <c:pt idx="1242">
                  <c:v>45267</c:v>
                </c:pt>
                <c:pt idx="1243">
                  <c:v>45268</c:v>
                </c:pt>
                <c:pt idx="1244">
                  <c:v>45271</c:v>
                </c:pt>
                <c:pt idx="1245">
                  <c:v>45272</c:v>
                </c:pt>
                <c:pt idx="1246">
                  <c:v>45273</c:v>
                </c:pt>
                <c:pt idx="1247">
                  <c:v>45274</c:v>
                </c:pt>
                <c:pt idx="1248">
                  <c:v>45275</c:v>
                </c:pt>
                <c:pt idx="1249">
                  <c:v>45278</c:v>
                </c:pt>
                <c:pt idx="1250">
                  <c:v>45279</c:v>
                </c:pt>
                <c:pt idx="1251">
                  <c:v>45280</c:v>
                </c:pt>
                <c:pt idx="1252">
                  <c:v>45281</c:v>
                </c:pt>
                <c:pt idx="1253">
                  <c:v>45282</c:v>
                </c:pt>
                <c:pt idx="1254">
                  <c:v>45286</c:v>
                </c:pt>
                <c:pt idx="1255">
                  <c:v>45287</c:v>
                </c:pt>
                <c:pt idx="1256">
                  <c:v>45288</c:v>
                </c:pt>
                <c:pt idx="1257">
                  <c:v>45289</c:v>
                </c:pt>
                <c:pt idx="1258">
                  <c:v>45293</c:v>
                </c:pt>
                <c:pt idx="1259">
                  <c:v>45294</c:v>
                </c:pt>
                <c:pt idx="1260">
                  <c:v>45295</c:v>
                </c:pt>
                <c:pt idx="1261">
                  <c:v>45296</c:v>
                </c:pt>
                <c:pt idx="1262">
                  <c:v>45299</c:v>
                </c:pt>
                <c:pt idx="1263">
                  <c:v>45300</c:v>
                </c:pt>
                <c:pt idx="1264">
                  <c:v>45301</c:v>
                </c:pt>
                <c:pt idx="1265">
                  <c:v>45302</c:v>
                </c:pt>
                <c:pt idx="1266">
                  <c:v>45303</c:v>
                </c:pt>
                <c:pt idx="1267">
                  <c:v>45307</c:v>
                </c:pt>
                <c:pt idx="1268">
                  <c:v>45308</c:v>
                </c:pt>
                <c:pt idx="1269">
                  <c:v>45309</c:v>
                </c:pt>
                <c:pt idx="1270">
                  <c:v>45310</c:v>
                </c:pt>
                <c:pt idx="1271">
                  <c:v>45313</c:v>
                </c:pt>
                <c:pt idx="1272">
                  <c:v>45314</c:v>
                </c:pt>
                <c:pt idx="1273">
                  <c:v>45315</c:v>
                </c:pt>
                <c:pt idx="1274">
                  <c:v>45316</c:v>
                </c:pt>
                <c:pt idx="1275">
                  <c:v>45317</c:v>
                </c:pt>
                <c:pt idx="1276">
                  <c:v>45320</c:v>
                </c:pt>
                <c:pt idx="1277">
                  <c:v>45321</c:v>
                </c:pt>
                <c:pt idx="1278">
                  <c:v>45322</c:v>
                </c:pt>
                <c:pt idx="1279">
                  <c:v>45323</c:v>
                </c:pt>
                <c:pt idx="1280">
                  <c:v>45324</c:v>
                </c:pt>
                <c:pt idx="1281">
                  <c:v>45327</c:v>
                </c:pt>
                <c:pt idx="1282">
                  <c:v>45328</c:v>
                </c:pt>
                <c:pt idx="1283">
                  <c:v>45329</c:v>
                </c:pt>
                <c:pt idx="1284">
                  <c:v>45330</c:v>
                </c:pt>
                <c:pt idx="1285">
                  <c:v>45331</c:v>
                </c:pt>
                <c:pt idx="1286">
                  <c:v>45334</c:v>
                </c:pt>
                <c:pt idx="1287">
                  <c:v>45335</c:v>
                </c:pt>
                <c:pt idx="1288">
                  <c:v>45336</c:v>
                </c:pt>
                <c:pt idx="1289">
                  <c:v>45337</c:v>
                </c:pt>
                <c:pt idx="1290">
                  <c:v>45338</c:v>
                </c:pt>
                <c:pt idx="1291">
                  <c:v>45342</c:v>
                </c:pt>
                <c:pt idx="1292">
                  <c:v>45343</c:v>
                </c:pt>
                <c:pt idx="1293">
                  <c:v>45344</c:v>
                </c:pt>
                <c:pt idx="1294">
                  <c:v>45345</c:v>
                </c:pt>
                <c:pt idx="1295">
                  <c:v>45348</c:v>
                </c:pt>
                <c:pt idx="1296">
                  <c:v>45349</c:v>
                </c:pt>
                <c:pt idx="1297">
                  <c:v>45350</c:v>
                </c:pt>
                <c:pt idx="1298">
                  <c:v>45351</c:v>
                </c:pt>
                <c:pt idx="1299">
                  <c:v>45352</c:v>
                </c:pt>
                <c:pt idx="1300">
                  <c:v>45355</c:v>
                </c:pt>
                <c:pt idx="1301">
                  <c:v>45356</c:v>
                </c:pt>
                <c:pt idx="1302">
                  <c:v>45357</c:v>
                </c:pt>
                <c:pt idx="1303">
                  <c:v>45358</c:v>
                </c:pt>
                <c:pt idx="1304">
                  <c:v>45359</c:v>
                </c:pt>
                <c:pt idx="1305">
                  <c:v>45362</c:v>
                </c:pt>
                <c:pt idx="1306">
                  <c:v>45363</c:v>
                </c:pt>
                <c:pt idx="1307">
                  <c:v>45364</c:v>
                </c:pt>
                <c:pt idx="1308">
                  <c:v>45365</c:v>
                </c:pt>
                <c:pt idx="1309">
                  <c:v>45366</c:v>
                </c:pt>
                <c:pt idx="1310">
                  <c:v>45369</c:v>
                </c:pt>
                <c:pt idx="1311">
                  <c:v>45370</c:v>
                </c:pt>
                <c:pt idx="1312">
                  <c:v>45371</c:v>
                </c:pt>
                <c:pt idx="1313">
                  <c:v>45372</c:v>
                </c:pt>
                <c:pt idx="1314">
                  <c:v>45373</c:v>
                </c:pt>
                <c:pt idx="1315">
                  <c:v>45376</c:v>
                </c:pt>
                <c:pt idx="1316">
                  <c:v>45377</c:v>
                </c:pt>
                <c:pt idx="1317">
                  <c:v>45378</c:v>
                </c:pt>
                <c:pt idx="1318">
                  <c:v>45379</c:v>
                </c:pt>
                <c:pt idx="1319">
                  <c:v>45383</c:v>
                </c:pt>
                <c:pt idx="1320">
                  <c:v>45384</c:v>
                </c:pt>
                <c:pt idx="1321">
                  <c:v>45385</c:v>
                </c:pt>
                <c:pt idx="1322">
                  <c:v>45386</c:v>
                </c:pt>
                <c:pt idx="1323">
                  <c:v>45387</c:v>
                </c:pt>
                <c:pt idx="1324">
                  <c:v>45390</c:v>
                </c:pt>
                <c:pt idx="1325">
                  <c:v>45391</c:v>
                </c:pt>
                <c:pt idx="1326">
                  <c:v>45392</c:v>
                </c:pt>
                <c:pt idx="1327">
                  <c:v>45393</c:v>
                </c:pt>
                <c:pt idx="1328">
                  <c:v>45394</c:v>
                </c:pt>
                <c:pt idx="1329">
                  <c:v>45397</c:v>
                </c:pt>
                <c:pt idx="1330">
                  <c:v>45398</c:v>
                </c:pt>
                <c:pt idx="1331">
                  <c:v>45399</c:v>
                </c:pt>
                <c:pt idx="1332">
                  <c:v>45400</c:v>
                </c:pt>
                <c:pt idx="1333">
                  <c:v>45401</c:v>
                </c:pt>
                <c:pt idx="1334">
                  <c:v>45404</c:v>
                </c:pt>
                <c:pt idx="1335">
                  <c:v>45405</c:v>
                </c:pt>
                <c:pt idx="1336">
                  <c:v>45406</c:v>
                </c:pt>
                <c:pt idx="1337">
                  <c:v>45407</c:v>
                </c:pt>
                <c:pt idx="1338">
                  <c:v>45408</c:v>
                </c:pt>
                <c:pt idx="1339">
                  <c:v>45411</c:v>
                </c:pt>
                <c:pt idx="1340">
                  <c:v>45412</c:v>
                </c:pt>
                <c:pt idx="1341">
                  <c:v>45413</c:v>
                </c:pt>
                <c:pt idx="1342">
                  <c:v>45414</c:v>
                </c:pt>
                <c:pt idx="1343">
                  <c:v>45415</c:v>
                </c:pt>
                <c:pt idx="1344">
                  <c:v>45418</c:v>
                </c:pt>
                <c:pt idx="1345">
                  <c:v>45419</c:v>
                </c:pt>
                <c:pt idx="1346">
                  <c:v>45420</c:v>
                </c:pt>
                <c:pt idx="1347">
                  <c:v>45421</c:v>
                </c:pt>
                <c:pt idx="1348">
                  <c:v>45422</c:v>
                </c:pt>
                <c:pt idx="1349">
                  <c:v>45425</c:v>
                </c:pt>
                <c:pt idx="1350">
                  <c:v>45426</c:v>
                </c:pt>
                <c:pt idx="1351">
                  <c:v>45427</c:v>
                </c:pt>
                <c:pt idx="1352">
                  <c:v>45428</c:v>
                </c:pt>
                <c:pt idx="1353">
                  <c:v>45429</c:v>
                </c:pt>
                <c:pt idx="1354">
                  <c:v>45432</c:v>
                </c:pt>
                <c:pt idx="1355">
                  <c:v>45433</c:v>
                </c:pt>
                <c:pt idx="1356">
                  <c:v>45434</c:v>
                </c:pt>
                <c:pt idx="1357">
                  <c:v>45435</c:v>
                </c:pt>
                <c:pt idx="1358">
                  <c:v>45436</c:v>
                </c:pt>
                <c:pt idx="1359">
                  <c:v>45440</c:v>
                </c:pt>
                <c:pt idx="1360">
                  <c:v>45441</c:v>
                </c:pt>
                <c:pt idx="1361">
                  <c:v>45442</c:v>
                </c:pt>
                <c:pt idx="1362">
                  <c:v>45443</c:v>
                </c:pt>
                <c:pt idx="1363">
                  <c:v>45446</c:v>
                </c:pt>
                <c:pt idx="1364">
                  <c:v>45447</c:v>
                </c:pt>
                <c:pt idx="1365">
                  <c:v>45448</c:v>
                </c:pt>
                <c:pt idx="1366">
                  <c:v>45449</c:v>
                </c:pt>
                <c:pt idx="1367">
                  <c:v>45450</c:v>
                </c:pt>
                <c:pt idx="1368">
                  <c:v>45453</c:v>
                </c:pt>
                <c:pt idx="1369">
                  <c:v>45454</c:v>
                </c:pt>
                <c:pt idx="1370">
                  <c:v>45455</c:v>
                </c:pt>
                <c:pt idx="1371">
                  <c:v>45456</c:v>
                </c:pt>
                <c:pt idx="1372">
                  <c:v>45457</c:v>
                </c:pt>
                <c:pt idx="1373">
                  <c:v>45460</c:v>
                </c:pt>
                <c:pt idx="1374">
                  <c:v>45461</c:v>
                </c:pt>
                <c:pt idx="1375">
                  <c:v>45463</c:v>
                </c:pt>
                <c:pt idx="1376">
                  <c:v>45464</c:v>
                </c:pt>
                <c:pt idx="1377">
                  <c:v>45467</c:v>
                </c:pt>
                <c:pt idx="1378">
                  <c:v>45468</c:v>
                </c:pt>
                <c:pt idx="1379">
                  <c:v>45469</c:v>
                </c:pt>
                <c:pt idx="1380">
                  <c:v>45470</c:v>
                </c:pt>
                <c:pt idx="1381">
                  <c:v>45471</c:v>
                </c:pt>
                <c:pt idx="1382">
                  <c:v>45474</c:v>
                </c:pt>
                <c:pt idx="1383">
                  <c:v>45475</c:v>
                </c:pt>
                <c:pt idx="1384">
                  <c:v>45476</c:v>
                </c:pt>
                <c:pt idx="1385">
                  <c:v>45478</c:v>
                </c:pt>
                <c:pt idx="1386">
                  <c:v>45481</c:v>
                </c:pt>
                <c:pt idx="1387">
                  <c:v>45482</c:v>
                </c:pt>
                <c:pt idx="1388">
                  <c:v>45483</c:v>
                </c:pt>
                <c:pt idx="1389">
                  <c:v>45484</c:v>
                </c:pt>
                <c:pt idx="1390">
                  <c:v>45485</c:v>
                </c:pt>
                <c:pt idx="1391">
                  <c:v>45488</c:v>
                </c:pt>
                <c:pt idx="1392">
                  <c:v>45489</c:v>
                </c:pt>
                <c:pt idx="1393">
                  <c:v>45490</c:v>
                </c:pt>
                <c:pt idx="1394">
                  <c:v>45491</c:v>
                </c:pt>
                <c:pt idx="1395">
                  <c:v>45492</c:v>
                </c:pt>
                <c:pt idx="1396">
                  <c:v>45495</c:v>
                </c:pt>
                <c:pt idx="1397">
                  <c:v>45496</c:v>
                </c:pt>
                <c:pt idx="1398">
                  <c:v>45497</c:v>
                </c:pt>
                <c:pt idx="1399">
                  <c:v>45498</c:v>
                </c:pt>
                <c:pt idx="1400">
                  <c:v>45499</c:v>
                </c:pt>
                <c:pt idx="1401">
                  <c:v>45502</c:v>
                </c:pt>
                <c:pt idx="1402">
                  <c:v>45503</c:v>
                </c:pt>
                <c:pt idx="1403">
                  <c:v>45504</c:v>
                </c:pt>
                <c:pt idx="1404">
                  <c:v>45505</c:v>
                </c:pt>
                <c:pt idx="1405">
                  <c:v>45506</c:v>
                </c:pt>
                <c:pt idx="1406">
                  <c:v>45509</c:v>
                </c:pt>
                <c:pt idx="1407">
                  <c:v>45510</c:v>
                </c:pt>
                <c:pt idx="1408">
                  <c:v>45511</c:v>
                </c:pt>
                <c:pt idx="1409">
                  <c:v>45512</c:v>
                </c:pt>
                <c:pt idx="1410">
                  <c:v>45513</c:v>
                </c:pt>
                <c:pt idx="1411">
                  <c:v>45516</c:v>
                </c:pt>
                <c:pt idx="1412">
                  <c:v>45517</c:v>
                </c:pt>
                <c:pt idx="1413">
                  <c:v>45518</c:v>
                </c:pt>
                <c:pt idx="1414">
                  <c:v>45519</c:v>
                </c:pt>
                <c:pt idx="1415">
                  <c:v>45520</c:v>
                </c:pt>
                <c:pt idx="1416">
                  <c:v>45523</c:v>
                </c:pt>
                <c:pt idx="1417">
                  <c:v>45524</c:v>
                </c:pt>
                <c:pt idx="1418">
                  <c:v>45525</c:v>
                </c:pt>
                <c:pt idx="1419">
                  <c:v>45526</c:v>
                </c:pt>
                <c:pt idx="1420">
                  <c:v>45527</c:v>
                </c:pt>
                <c:pt idx="1421">
                  <c:v>45530</c:v>
                </c:pt>
                <c:pt idx="1422">
                  <c:v>45531</c:v>
                </c:pt>
                <c:pt idx="1423">
                  <c:v>45532</c:v>
                </c:pt>
                <c:pt idx="1424">
                  <c:v>45533</c:v>
                </c:pt>
                <c:pt idx="1425">
                  <c:v>45534</c:v>
                </c:pt>
                <c:pt idx="1426">
                  <c:v>45538</c:v>
                </c:pt>
                <c:pt idx="1427">
                  <c:v>45539</c:v>
                </c:pt>
                <c:pt idx="1428">
                  <c:v>45540</c:v>
                </c:pt>
                <c:pt idx="1429">
                  <c:v>45541</c:v>
                </c:pt>
                <c:pt idx="1430">
                  <c:v>45544</c:v>
                </c:pt>
                <c:pt idx="1431">
                  <c:v>45545</c:v>
                </c:pt>
                <c:pt idx="1432">
                  <c:v>45546</c:v>
                </c:pt>
                <c:pt idx="1433">
                  <c:v>45547</c:v>
                </c:pt>
                <c:pt idx="1434">
                  <c:v>45548</c:v>
                </c:pt>
                <c:pt idx="1435">
                  <c:v>45551</c:v>
                </c:pt>
                <c:pt idx="1436">
                  <c:v>45552</c:v>
                </c:pt>
                <c:pt idx="1437">
                  <c:v>45553</c:v>
                </c:pt>
                <c:pt idx="1438">
                  <c:v>45554</c:v>
                </c:pt>
                <c:pt idx="1439">
                  <c:v>45555</c:v>
                </c:pt>
                <c:pt idx="1440">
                  <c:v>45558</c:v>
                </c:pt>
                <c:pt idx="1441">
                  <c:v>45559</c:v>
                </c:pt>
                <c:pt idx="1442">
                  <c:v>45560</c:v>
                </c:pt>
                <c:pt idx="1443">
                  <c:v>45561</c:v>
                </c:pt>
                <c:pt idx="1444">
                  <c:v>45562</c:v>
                </c:pt>
                <c:pt idx="1445">
                  <c:v>45565</c:v>
                </c:pt>
                <c:pt idx="1446">
                  <c:v>45566</c:v>
                </c:pt>
                <c:pt idx="1447">
                  <c:v>45567</c:v>
                </c:pt>
                <c:pt idx="1448">
                  <c:v>45568</c:v>
                </c:pt>
                <c:pt idx="1449">
                  <c:v>45569</c:v>
                </c:pt>
                <c:pt idx="1450">
                  <c:v>45572</c:v>
                </c:pt>
                <c:pt idx="1451">
                  <c:v>45573</c:v>
                </c:pt>
                <c:pt idx="1452">
                  <c:v>45574</c:v>
                </c:pt>
                <c:pt idx="1453">
                  <c:v>45575</c:v>
                </c:pt>
                <c:pt idx="1454">
                  <c:v>45576</c:v>
                </c:pt>
                <c:pt idx="1455">
                  <c:v>45579</c:v>
                </c:pt>
                <c:pt idx="1456">
                  <c:v>45580</c:v>
                </c:pt>
                <c:pt idx="1457">
                  <c:v>45581</c:v>
                </c:pt>
                <c:pt idx="1458">
                  <c:v>45582</c:v>
                </c:pt>
                <c:pt idx="1459">
                  <c:v>45583</c:v>
                </c:pt>
                <c:pt idx="1460">
                  <c:v>45586</c:v>
                </c:pt>
                <c:pt idx="1461">
                  <c:v>45587</c:v>
                </c:pt>
                <c:pt idx="1462">
                  <c:v>45588</c:v>
                </c:pt>
                <c:pt idx="1463">
                  <c:v>45589</c:v>
                </c:pt>
                <c:pt idx="1464">
                  <c:v>45590</c:v>
                </c:pt>
                <c:pt idx="1465">
                  <c:v>45593</c:v>
                </c:pt>
                <c:pt idx="1466">
                  <c:v>45594</c:v>
                </c:pt>
                <c:pt idx="1467">
                  <c:v>45595</c:v>
                </c:pt>
                <c:pt idx="1468">
                  <c:v>45596</c:v>
                </c:pt>
              </c:numCache>
            </c:numRef>
          </c:cat>
          <c:val>
            <c:numRef>
              <c:f>'Simple Moving Average use span'!$H$3:$H$1470</c:f>
              <c:numCache>
                <c:formatCode>_("$"* #,##0.00_);_("$"* \(#,##0.00\);_("$"* "-"??_);_(@_)</c:formatCode>
                <c:ptCount val="1468"/>
                <c:pt idx="0">
                  <c:v>55.561599999999999</c:v>
                </c:pt>
                <c:pt idx="1">
                  <c:v>53.926299999999998</c:v>
                </c:pt>
                <c:pt idx="2">
                  <c:v>55.779600000000002</c:v>
                </c:pt>
                <c:pt idx="3">
                  <c:v>56.8309</c:v>
                </c:pt>
                <c:pt idx="4">
                  <c:v>58.100200000000001</c:v>
                </c:pt>
                <c:pt idx="5">
                  <c:v>58.224800000000002</c:v>
                </c:pt>
                <c:pt idx="6">
                  <c:v>57.344900000000003</c:v>
                </c:pt>
                <c:pt idx="7">
                  <c:v>55.647300000000001</c:v>
                </c:pt>
                <c:pt idx="8">
                  <c:v>55.779600000000002</c:v>
                </c:pt>
                <c:pt idx="9">
                  <c:v>56.1145</c:v>
                </c:pt>
                <c:pt idx="10">
                  <c:v>56.005499999999998</c:v>
                </c:pt>
                <c:pt idx="11">
                  <c:v>57.048999999999999</c:v>
                </c:pt>
                <c:pt idx="12">
                  <c:v>64.119699999999995</c:v>
                </c:pt>
                <c:pt idx="13">
                  <c:v>63.675800000000002</c:v>
                </c:pt>
                <c:pt idx="14">
                  <c:v>64.548000000000002</c:v>
                </c:pt>
                <c:pt idx="15">
                  <c:v>64.898399999999995</c:v>
                </c:pt>
                <c:pt idx="16">
                  <c:v>65.022999999999996</c:v>
                </c:pt>
                <c:pt idx="17">
                  <c:v>65.178799999999995</c:v>
                </c:pt>
                <c:pt idx="18">
                  <c:v>65.474699999999999</c:v>
                </c:pt>
                <c:pt idx="19">
                  <c:v>65.8874</c:v>
                </c:pt>
                <c:pt idx="20">
                  <c:v>65.544799999999995</c:v>
                </c:pt>
                <c:pt idx="21">
                  <c:v>65.591499999999996</c:v>
                </c:pt>
                <c:pt idx="22">
                  <c:v>66.237799999999993</c:v>
                </c:pt>
                <c:pt idx="23">
                  <c:v>66.767399999999995</c:v>
                </c:pt>
                <c:pt idx="24">
                  <c:v>67.335800000000006</c:v>
                </c:pt>
                <c:pt idx="25">
                  <c:v>67.001000000000005</c:v>
                </c:pt>
                <c:pt idx="26">
                  <c:v>66.798500000000004</c:v>
                </c:pt>
                <c:pt idx="27">
                  <c:v>66.572699999999998</c:v>
                </c:pt>
                <c:pt idx="28">
                  <c:v>67.468199999999996</c:v>
                </c:pt>
                <c:pt idx="29">
                  <c:v>67.343599999999995</c:v>
                </c:pt>
                <c:pt idx="30">
                  <c:v>66.9465</c:v>
                </c:pt>
                <c:pt idx="31">
                  <c:v>67.670699999999997</c:v>
                </c:pt>
                <c:pt idx="32">
                  <c:v>67.538300000000007</c:v>
                </c:pt>
                <c:pt idx="33">
                  <c:v>67.257999999999996</c:v>
                </c:pt>
                <c:pt idx="34">
                  <c:v>66.814099999999996</c:v>
                </c:pt>
                <c:pt idx="35">
                  <c:v>67.359200000000001</c:v>
                </c:pt>
                <c:pt idx="36">
                  <c:v>67.725200000000001</c:v>
                </c:pt>
                <c:pt idx="37">
                  <c:v>68.005499999999998</c:v>
                </c:pt>
                <c:pt idx="38">
                  <c:v>68.316999999999993</c:v>
                </c:pt>
                <c:pt idx="39">
                  <c:v>68.028899999999993</c:v>
                </c:pt>
                <c:pt idx="40">
                  <c:v>67.9666</c:v>
                </c:pt>
                <c:pt idx="41">
                  <c:v>66.853099999999998</c:v>
                </c:pt>
                <c:pt idx="42">
                  <c:v>66.588300000000004</c:v>
                </c:pt>
                <c:pt idx="43">
                  <c:v>66.502600000000001</c:v>
                </c:pt>
                <c:pt idx="44">
                  <c:v>66.588800000000006</c:v>
                </c:pt>
                <c:pt idx="45">
                  <c:v>65.969899999999996</c:v>
                </c:pt>
                <c:pt idx="46">
                  <c:v>66.6828</c:v>
                </c:pt>
                <c:pt idx="47">
                  <c:v>66.416399999999996</c:v>
                </c:pt>
                <c:pt idx="48">
                  <c:v>66.628</c:v>
                </c:pt>
                <c:pt idx="49">
                  <c:v>66.541799999999995</c:v>
                </c:pt>
                <c:pt idx="50">
                  <c:v>66.416399999999996</c:v>
                </c:pt>
                <c:pt idx="51">
                  <c:v>67.419200000000004</c:v>
                </c:pt>
                <c:pt idx="52">
                  <c:v>67.771699999999996</c:v>
                </c:pt>
                <c:pt idx="53">
                  <c:v>66.5261</c:v>
                </c:pt>
                <c:pt idx="54">
                  <c:v>67.246799999999993</c:v>
                </c:pt>
                <c:pt idx="55">
                  <c:v>65.585999999999999</c:v>
                </c:pt>
                <c:pt idx="56">
                  <c:v>66.204899999999995</c:v>
                </c:pt>
                <c:pt idx="57">
                  <c:v>66.596599999999995</c:v>
                </c:pt>
                <c:pt idx="58">
                  <c:v>66.839500000000001</c:v>
                </c:pt>
                <c:pt idx="59">
                  <c:v>68.280900000000003</c:v>
                </c:pt>
                <c:pt idx="60">
                  <c:v>68.085099999999997</c:v>
                </c:pt>
                <c:pt idx="61">
                  <c:v>68.414100000000005</c:v>
                </c:pt>
                <c:pt idx="62">
                  <c:v>67.991100000000003</c:v>
                </c:pt>
                <c:pt idx="63">
                  <c:v>68.508099999999999</c:v>
                </c:pt>
                <c:pt idx="64">
                  <c:v>70.153199999999998</c:v>
                </c:pt>
                <c:pt idx="65">
                  <c:v>69.855500000000006</c:v>
                </c:pt>
                <c:pt idx="66">
                  <c:v>70.372600000000006</c:v>
                </c:pt>
                <c:pt idx="67">
                  <c:v>69.479500000000002</c:v>
                </c:pt>
                <c:pt idx="68">
                  <c:v>69.996600000000001</c:v>
                </c:pt>
                <c:pt idx="69">
                  <c:v>69.957400000000007</c:v>
                </c:pt>
                <c:pt idx="70">
                  <c:v>71.061999999999998</c:v>
                </c:pt>
                <c:pt idx="71">
                  <c:v>71.445800000000006</c:v>
                </c:pt>
                <c:pt idx="72">
                  <c:v>73.1066</c:v>
                </c:pt>
                <c:pt idx="73">
                  <c:v>74.814499999999995</c:v>
                </c:pt>
                <c:pt idx="74">
                  <c:v>74.8536</c:v>
                </c:pt>
                <c:pt idx="75">
                  <c:v>74.305300000000003</c:v>
                </c:pt>
                <c:pt idx="76">
                  <c:v>74.101600000000005</c:v>
                </c:pt>
                <c:pt idx="77">
                  <c:v>74.211299999999994</c:v>
                </c:pt>
                <c:pt idx="78">
                  <c:v>73.647199999999998</c:v>
                </c:pt>
                <c:pt idx="79">
                  <c:v>74.046700000000001</c:v>
                </c:pt>
                <c:pt idx="80">
                  <c:v>74.023200000000003</c:v>
                </c:pt>
                <c:pt idx="81">
                  <c:v>73.960599999999999</c:v>
                </c:pt>
                <c:pt idx="82">
                  <c:v>72.863799999999998</c:v>
                </c:pt>
                <c:pt idx="83">
                  <c:v>73.553200000000004</c:v>
                </c:pt>
                <c:pt idx="84">
                  <c:v>74.712599999999995</c:v>
                </c:pt>
                <c:pt idx="85">
                  <c:v>73.529700000000005</c:v>
                </c:pt>
                <c:pt idx="86">
                  <c:v>73.357299999999995</c:v>
                </c:pt>
                <c:pt idx="87">
                  <c:v>73.42</c:v>
                </c:pt>
                <c:pt idx="88">
                  <c:v>73.670699999999997</c:v>
                </c:pt>
                <c:pt idx="89">
                  <c:v>72.785499999999999</c:v>
                </c:pt>
                <c:pt idx="90">
                  <c:v>70.599800000000002</c:v>
                </c:pt>
                <c:pt idx="91">
                  <c:v>70.78</c:v>
                </c:pt>
                <c:pt idx="92">
                  <c:v>71.054100000000005</c:v>
                </c:pt>
                <c:pt idx="93">
                  <c:v>71.524199999999993</c:v>
                </c:pt>
                <c:pt idx="94">
                  <c:v>71.132499999999993</c:v>
                </c:pt>
                <c:pt idx="95">
                  <c:v>70.983599999999996</c:v>
                </c:pt>
                <c:pt idx="96">
                  <c:v>72.150899999999993</c:v>
                </c:pt>
                <c:pt idx="97">
                  <c:v>70.764300000000006</c:v>
                </c:pt>
                <c:pt idx="98">
                  <c:v>69.9602</c:v>
                </c:pt>
                <c:pt idx="99">
                  <c:v>69.918599999999998</c:v>
                </c:pt>
                <c:pt idx="100">
                  <c:v>68.845399999999998</c:v>
                </c:pt>
                <c:pt idx="101">
                  <c:v>68.412700000000001</c:v>
                </c:pt>
                <c:pt idx="102">
                  <c:v>68.828699999999998</c:v>
                </c:pt>
                <c:pt idx="103">
                  <c:v>68.121600000000001</c:v>
                </c:pt>
                <c:pt idx="104">
                  <c:v>69.020099999999999</c:v>
                </c:pt>
                <c:pt idx="105">
                  <c:v>70.8005</c:v>
                </c:pt>
                <c:pt idx="106">
                  <c:v>71.332899999999995</c:v>
                </c:pt>
                <c:pt idx="107">
                  <c:v>70.268000000000001</c:v>
                </c:pt>
                <c:pt idx="108">
                  <c:v>70.904200000000003</c:v>
                </c:pt>
                <c:pt idx="109">
                  <c:v>71.724400000000003</c:v>
                </c:pt>
                <c:pt idx="110">
                  <c:v>71.548699999999997</c:v>
                </c:pt>
                <c:pt idx="111">
                  <c:v>70.954400000000007</c:v>
                </c:pt>
                <c:pt idx="112">
                  <c:v>72.678600000000003</c:v>
                </c:pt>
                <c:pt idx="113">
                  <c:v>73.038600000000002</c:v>
                </c:pt>
                <c:pt idx="114">
                  <c:v>72.971599999999995</c:v>
                </c:pt>
                <c:pt idx="115">
                  <c:v>73.909099999999995</c:v>
                </c:pt>
                <c:pt idx="116">
                  <c:v>73.950900000000004</c:v>
                </c:pt>
                <c:pt idx="117">
                  <c:v>74.168499999999995</c:v>
                </c:pt>
                <c:pt idx="118">
                  <c:v>73.967699999999994</c:v>
                </c:pt>
                <c:pt idx="119">
                  <c:v>73.532399999999996</c:v>
                </c:pt>
                <c:pt idx="120">
                  <c:v>71.490099999999998</c:v>
                </c:pt>
                <c:pt idx="121">
                  <c:v>71.732799999999997</c:v>
                </c:pt>
                <c:pt idx="122">
                  <c:v>72.569800000000001</c:v>
                </c:pt>
                <c:pt idx="123">
                  <c:v>73.113900000000001</c:v>
                </c:pt>
                <c:pt idx="124">
                  <c:v>73.934200000000004</c:v>
                </c:pt>
                <c:pt idx="125">
                  <c:v>72.586600000000004</c:v>
                </c:pt>
                <c:pt idx="126">
                  <c:v>73.607699999999994</c:v>
                </c:pt>
                <c:pt idx="127">
                  <c:v>73.498900000000006</c:v>
                </c:pt>
                <c:pt idx="128">
                  <c:v>73.959299999999999</c:v>
                </c:pt>
                <c:pt idx="129">
                  <c:v>72.620099999999994</c:v>
                </c:pt>
                <c:pt idx="130">
                  <c:v>72.686999999999998</c:v>
                </c:pt>
                <c:pt idx="131">
                  <c:v>73.549199999999999</c:v>
                </c:pt>
                <c:pt idx="132">
                  <c:v>74.394499999999994</c:v>
                </c:pt>
                <c:pt idx="133">
                  <c:v>74.026300000000006</c:v>
                </c:pt>
                <c:pt idx="134">
                  <c:v>73.917400000000001</c:v>
                </c:pt>
                <c:pt idx="135">
                  <c:v>72.352199999999996</c:v>
                </c:pt>
                <c:pt idx="136">
                  <c:v>72.954899999999995</c:v>
                </c:pt>
                <c:pt idx="137">
                  <c:v>73.105500000000006</c:v>
                </c:pt>
                <c:pt idx="138">
                  <c:v>72.686999999999998</c:v>
                </c:pt>
                <c:pt idx="139">
                  <c:v>73.884</c:v>
                </c:pt>
                <c:pt idx="140">
                  <c:v>74.771199999999993</c:v>
                </c:pt>
                <c:pt idx="141">
                  <c:v>74.779600000000002</c:v>
                </c:pt>
                <c:pt idx="142">
                  <c:v>74.168499999999995</c:v>
                </c:pt>
                <c:pt idx="143">
                  <c:v>73.934200000000004</c:v>
                </c:pt>
                <c:pt idx="144">
                  <c:v>73.791899999999998</c:v>
                </c:pt>
                <c:pt idx="145">
                  <c:v>73.147400000000005</c:v>
                </c:pt>
                <c:pt idx="146">
                  <c:v>69.782600000000002</c:v>
                </c:pt>
                <c:pt idx="147">
                  <c:v>69.288700000000006</c:v>
                </c:pt>
                <c:pt idx="148">
                  <c:v>67.346800000000002</c:v>
                </c:pt>
                <c:pt idx="149">
                  <c:v>68.334500000000006</c:v>
                </c:pt>
                <c:pt idx="150">
                  <c:v>68.409800000000004</c:v>
                </c:pt>
                <c:pt idx="151">
                  <c:v>70.016999999999996</c:v>
                </c:pt>
                <c:pt idx="152">
                  <c:v>69.255200000000002</c:v>
                </c:pt>
                <c:pt idx="153">
                  <c:v>68.577200000000005</c:v>
                </c:pt>
                <c:pt idx="154">
                  <c:v>69.288700000000006</c:v>
                </c:pt>
                <c:pt idx="155">
                  <c:v>66.459599999999995</c:v>
                </c:pt>
                <c:pt idx="156">
                  <c:v>64.852500000000006</c:v>
                </c:pt>
                <c:pt idx="157">
                  <c:v>65.940600000000003</c:v>
                </c:pt>
                <c:pt idx="158">
                  <c:v>66.953400000000002</c:v>
                </c:pt>
                <c:pt idx="159">
                  <c:v>66.878100000000003</c:v>
                </c:pt>
                <c:pt idx="160">
                  <c:v>67.807199999999995</c:v>
                </c:pt>
                <c:pt idx="161">
                  <c:v>67.807199999999995</c:v>
                </c:pt>
                <c:pt idx="162">
                  <c:v>65.580699999999993</c:v>
                </c:pt>
                <c:pt idx="163">
                  <c:v>66.702299999999994</c:v>
                </c:pt>
                <c:pt idx="164">
                  <c:v>66.593500000000006</c:v>
                </c:pt>
                <c:pt idx="165">
                  <c:v>67.974599999999995</c:v>
                </c:pt>
                <c:pt idx="166">
                  <c:v>69.724000000000004</c:v>
                </c:pt>
                <c:pt idx="167">
                  <c:v>68.593999999999994</c:v>
                </c:pt>
                <c:pt idx="168">
                  <c:v>67.757000000000005</c:v>
                </c:pt>
                <c:pt idx="169">
                  <c:v>68.727900000000005</c:v>
                </c:pt>
                <c:pt idx="170">
                  <c:v>72.410799999999995</c:v>
                </c:pt>
                <c:pt idx="171">
                  <c:v>73.331500000000005</c:v>
                </c:pt>
                <c:pt idx="172">
                  <c:v>75.392300000000006</c:v>
                </c:pt>
                <c:pt idx="173">
                  <c:v>75.552199999999999</c:v>
                </c:pt>
                <c:pt idx="174">
                  <c:v>76.393299999999996</c:v>
                </c:pt>
                <c:pt idx="175">
                  <c:v>75.998000000000005</c:v>
                </c:pt>
                <c:pt idx="176">
                  <c:v>75.9559</c:v>
                </c:pt>
                <c:pt idx="177">
                  <c:v>74.374600000000001</c:v>
                </c:pt>
                <c:pt idx="178">
                  <c:v>73.953999999999994</c:v>
                </c:pt>
                <c:pt idx="179">
                  <c:v>73.676400000000001</c:v>
                </c:pt>
                <c:pt idx="180">
                  <c:v>73.230599999999995</c:v>
                </c:pt>
                <c:pt idx="181">
                  <c:v>72.061400000000006</c:v>
                </c:pt>
                <c:pt idx="182">
                  <c:v>73.684799999999996</c:v>
                </c:pt>
                <c:pt idx="183">
                  <c:v>72.709100000000007</c:v>
                </c:pt>
                <c:pt idx="184">
                  <c:v>73.196899999999999</c:v>
                </c:pt>
                <c:pt idx="185">
                  <c:v>74.080200000000005</c:v>
                </c:pt>
                <c:pt idx="186">
                  <c:v>74.6858</c:v>
                </c:pt>
                <c:pt idx="187">
                  <c:v>74.853999999999999</c:v>
                </c:pt>
                <c:pt idx="188">
                  <c:v>74.870800000000003</c:v>
                </c:pt>
                <c:pt idx="189">
                  <c:v>72.936199999999999</c:v>
                </c:pt>
                <c:pt idx="190">
                  <c:v>73.323099999999997</c:v>
                </c:pt>
                <c:pt idx="191">
                  <c:v>74.601699999999994</c:v>
                </c:pt>
                <c:pt idx="192">
                  <c:v>74.273600000000002</c:v>
                </c:pt>
                <c:pt idx="193">
                  <c:v>73.154899999999998</c:v>
                </c:pt>
                <c:pt idx="194">
                  <c:v>74.399799999999999</c:v>
                </c:pt>
                <c:pt idx="195">
                  <c:v>74.5428</c:v>
                </c:pt>
                <c:pt idx="196">
                  <c:v>76.452200000000005</c:v>
                </c:pt>
                <c:pt idx="197">
                  <c:v>76.494299999999996</c:v>
                </c:pt>
                <c:pt idx="198">
                  <c:v>76.982100000000003</c:v>
                </c:pt>
                <c:pt idx="199">
                  <c:v>76.847499999999997</c:v>
                </c:pt>
                <c:pt idx="200">
                  <c:v>76.998999999999995</c:v>
                </c:pt>
                <c:pt idx="201">
                  <c:v>77.781199999999998</c:v>
                </c:pt>
                <c:pt idx="202">
                  <c:v>78.580299999999994</c:v>
                </c:pt>
                <c:pt idx="203">
                  <c:v>78.361599999999996</c:v>
                </c:pt>
                <c:pt idx="204">
                  <c:v>76.956900000000005</c:v>
                </c:pt>
                <c:pt idx="205">
                  <c:v>76.393299999999996</c:v>
                </c:pt>
                <c:pt idx="206">
                  <c:v>70.782799999999995</c:v>
                </c:pt>
                <c:pt idx="207">
                  <c:v>70.194000000000003</c:v>
                </c:pt>
                <c:pt idx="208">
                  <c:v>68.284599999999998</c:v>
                </c:pt>
                <c:pt idx="209">
                  <c:v>69.251999999999995</c:v>
                </c:pt>
                <c:pt idx="210">
                  <c:v>69.218299999999999</c:v>
                </c:pt>
                <c:pt idx="211">
                  <c:v>69.722999999999999</c:v>
                </c:pt>
                <c:pt idx="212">
                  <c:v>71.329599999999999</c:v>
                </c:pt>
                <c:pt idx="213">
                  <c:v>72.507199999999997</c:v>
                </c:pt>
                <c:pt idx="214">
                  <c:v>72.4315</c:v>
                </c:pt>
                <c:pt idx="215">
                  <c:v>72.683899999999994</c:v>
                </c:pt>
                <c:pt idx="216">
                  <c:v>73.239000000000004</c:v>
                </c:pt>
                <c:pt idx="217">
                  <c:v>72.675399999999996</c:v>
                </c:pt>
                <c:pt idx="218">
                  <c:v>71.262299999999996</c:v>
                </c:pt>
                <c:pt idx="219">
                  <c:v>72.137100000000004</c:v>
                </c:pt>
                <c:pt idx="220">
                  <c:v>72.204400000000007</c:v>
                </c:pt>
                <c:pt idx="221">
                  <c:v>73.0792</c:v>
                </c:pt>
                <c:pt idx="222">
                  <c:v>73.382000000000005</c:v>
                </c:pt>
                <c:pt idx="223">
                  <c:v>72.616500000000002</c:v>
                </c:pt>
                <c:pt idx="224">
                  <c:v>71.918400000000005</c:v>
                </c:pt>
                <c:pt idx="225">
                  <c:v>71.329599999999999</c:v>
                </c:pt>
                <c:pt idx="226">
                  <c:v>72.768000000000001</c:v>
                </c:pt>
                <c:pt idx="227">
                  <c:v>72.801599999999993</c:v>
                </c:pt>
                <c:pt idx="228">
                  <c:v>73.726900000000001</c:v>
                </c:pt>
                <c:pt idx="229">
                  <c:v>74.904499999999999</c:v>
                </c:pt>
                <c:pt idx="230">
                  <c:v>74.475499999999997</c:v>
                </c:pt>
                <c:pt idx="231">
                  <c:v>74.012900000000002</c:v>
                </c:pt>
                <c:pt idx="232">
                  <c:v>72.330600000000004</c:v>
                </c:pt>
                <c:pt idx="233">
                  <c:v>74.054900000000004</c:v>
                </c:pt>
                <c:pt idx="234">
                  <c:v>75.022199999999998</c:v>
                </c:pt>
                <c:pt idx="235">
                  <c:v>76.056899999999999</c:v>
                </c:pt>
                <c:pt idx="236">
                  <c:v>76.826400000000007</c:v>
                </c:pt>
                <c:pt idx="237">
                  <c:v>76.335899999999995</c:v>
                </c:pt>
                <c:pt idx="238">
                  <c:v>77.511399999999995</c:v>
                </c:pt>
                <c:pt idx="239">
                  <c:v>78.948899999999995</c:v>
                </c:pt>
                <c:pt idx="240">
                  <c:v>78.7714</c:v>
                </c:pt>
                <c:pt idx="241">
                  <c:v>79.524000000000001</c:v>
                </c:pt>
                <c:pt idx="242">
                  <c:v>80.352699999999999</c:v>
                </c:pt>
                <c:pt idx="243">
                  <c:v>81.604299999999995</c:v>
                </c:pt>
                <c:pt idx="244">
                  <c:v>81.942499999999995</c:v>
                </c:pt>
                <c:pt idx="245">
                  <c:v>82.23</c:v>
                </c:pt>
                <c:pt idx="246">
                  <c:v>83.168700000000001</c:v>
                </c:pt>
                <c:pt idx="247">
                  <c:v>83.633799999999994</c:v>
                </c:pt>
                <c:pt idx="248">
                  <c:v>84.056600000000003</c:v>
                </c:pt>
                <c:pt idx="249">
                  <c:v>84.530199999999994</c:v>
                </c:pt>
                <c:pt idx="250">
                  <c:v>84.191900000000004</c:v>
                </c:pt>
                <c:pt idx="251">
                  <c:v>84.276499999999999</c:v>
                </c:pt>
                <c:pt idx="252">
                  <c:v>84.758499999999998</c:v>
                </c:pt>
                <c:pt idx="253">
                  <c:v>84.225700000000003</c:v>
                </c:pt>
                <c:pt idx="254">
                  <c:v>83.896000000000001</c:v>
                </c:pt>
                <c:pt idx="255">
                  <c:v>83.4816</c:v>
                </c:pt>
                <c:pt idx="256">
                  <c:v>82.060900000000004</c:v>
                </c:pt>
                <c:pt idx="257">
                  <c:v>80.995400000000004</c:v>
                </c:pt>
                <c:pt idx="258">
                  <c:v>80.386499999999998</c:v>
                </c:pt>
                <c:pt idx="259">
                  <c:v>81.122299999999996</c:v>
                </c:pt>
                <c:pt idx="260">
                  <c:v>81.629599999999996</c:v>
                </c:pt>
                <c:pt idx="261">
                  <c:v>80.936199999999999</c:v>
                </c:pt>
                <c:pt idx="262">
                  <c:v>80.445700000000002</c:v>
                </c:pt>
                <c:pt idx="263">
                  <c:v>79.718500000000006</c:v>
                </c:pt>
                <c:pt idx="264">
                  <c:v>80.022900000000007</c:v>
                </c:pt>
                <c:pt idx="265">
                  <c:v>79.972200000000001</c:v>
                </c:pt>
                <c:pt idx="266">
                  <c:v>72.226100000000002</c:v>
                </c:pt>
                <c:pt idx="267">
                  <c:v>71.481899999999996</c:v>
                </c:pt>
                <c:pt idx="268">
                  <c:v>69.773799999999994</c:v>
                </c:pt>
                <c:pt idx="269">
                  <c:v>70.7209</c:v>
                </c:pt>
                <c:pt idx="270">
                  <c:v>71.084500000000006</c:v>
                </c:pt>
                <c:pt idx="271">
                  <c:v>71.507300000000001</c:v>
                </c:pt>
                <c:pt idx="272">
                  <c:v>70.162800000000004</c:v>
                </c:pt>
                <c:pt idx="273">
                  <c:v>70.111999999999995</c:v>
                </c:pt>
                <c:pt idx="274">
                  <c:v>70.991500000000002</c:v>
                </c:pt>
                <c:pt idx="275">
                  <c:v>71.5411</c:v>
                </c:pt>
                <c:pt idx="276">
                  <c:v>71.101399999999998</c:v>
                </c:pt>
                <c:pt idx="277">
                  <c:v>70.154300000000006</c:v>
                </c:pt>
                <c:pt idx="278">
                  <c:v>70.467200000000005</c:v>
                </c:pt>
                <c:pt idx="279">
                  <c:v>70.154300000000006</c:v>
                </c:pt>
                <c:pt idx="280">
                  <c:v>70.974599999999995</c:v>
                </c:pt>
                <c:pt idx="281">
                  <c:v>71.076099999999997</c:v>
                </c:pt>
                <c:pt idx="282">
                  <c:v>70.746200000000002</c:v>
                </c:pt>
                <c:pt idx="283">
                  <c:v>69.909099999999995</c:v>
                </c:pt>
                <c:pt idx="284">
                  <c:v>70.526399999999995</c:v>
                </c:pt>
                <c:pt idx="285">
                  <c:v>71.025300000000001</c:v>
                </c:pt>
                <c:pt idx="286">
                  <c:v>70.796999999999997</c:v>
                </c:pt>
                <c:pt idx="287">
                  <c:v>69.198700000000002</c:v>
                </c:pt>
                <c:pt idx="288">
                  <c:v>65.3172</c:v>
                </c:pt>
                <c:pt idx="289">
                  <c:v>64.598399999999998</c:v>
                </c:pt>
                <c:pt idx="290">
                  <c:v>61.9009</c:v>
                </c:pt>
                <c:pt idx="291">
                  <c:v>60.886099999999999</c:v>
                </c:pt>
                <c:pt idx="292">
                  <c:v>63.127000000000002</c:v>
                </c:pt>
                <c:pt idx="293">
                  <c:v>60.471699999999998</c:v>
                </c:pt>
                <c:pt idx="294">
                  <c:v>62.839500000000001</c:v>
                </c:pt>
                <c:pt idx="295">
                  <c:v>60.522500000000001</c:v>
                </c:pt>
                <c:pt idx="296">
                  <c:v>59.304699999999997</c:v>
                </c:pt>
                <c:pt idx="297">
                  <c:v>53.123100000000001</c:v>
                </c:pt>
                <c:pt idx="298">
                  <c:v>55.481699999999996</c:v>
                </c:pt>
                <c:pt idx="299">
                  <c:v>53.4041</c:v>
                </c:pt>
                <c:pt idx="300">
                  <c:v>47.128700000000002</c:v>
                </c:pt>
                <c:pt idx="301">
                  <c:v>50.696399999999997</c:v>
                </c:pt>
                <c:pt idx="302">
                  <c:v>47.443800000000003</c:v>
                </c:pt>
                <c:pt idx="303">
                  <c:v>51.667099999999998</c:v>
                </c:pt>
                <c:pt idx="304">
                  <c:v>48.789099999999998</c:v>
                </c:pt>
                <c:pt idx="305">
                  <c:v>48.601799999999997</c:v>
                </c:pt>
                <c:pt idx="306">
                  <c:v>44.9405</c:v>
                </c:pt>
                <c:pt idx="307">
                  <c:v>39.158999999999999</c:v>
                </c:pt>
                <c:pt idx="308">
                  <c:v>44.642499999999998</c:v>
                </c:pt>
                <c:pt idx="309">
                  <c:v>49.427700000000002</c:v>
                </c:pt>
                <c:pt idx="310">
                  <c:v>52.731400000000001</c:v>
                </c:pt>
                <c:pt idx="311">
                  <c:v>49.206299999999999</c:v>
                </c:pt>
                <c:pt idx="312">
                  <c:v>50.8752</c:v>
                </c:pt>
                <c:pt idx="313">
                  <c:v>46.047400000000003</c:v>
                </c:pt>
                <c:pt idx="314">
                  <c:v>41.449399999999997</c:v>
                </c:pt>
                <c:pt idx="315">
                  <c:v>41.824100000000001</c:v>
                </c:pt>
                <c:pt idx="316">
                  <c:v>41.619799999999998</c:v>
                </c:pt>
                <c:pt idx="317">
                  <c:v>46.549799999999998</c:v>
                </c:pt>
                <c:pt idx="318">
                  <c:v>47.971699999999998</c:v>
                </c:pt>
                <c:pt idx="319">
                  <c:v>49.376600000000003</c:v>
                </c:pt>
                <c:pt idx="320">
                  <c:v>50.415399999999998</c:v>
                </c:pt>
                <c:pt idx="321">
                  <c:v>48.959400000000002</c:v>
                </c:pt>
                <c:pt idx="322">
                  <c:v>50.721899999999998</c:v>
                </c:pt>
                <c:pt idx="323">
                  <c:v>47.554499999999997</c:v>
                </c:pt>
                <c:pt idx="324">
                  <c:v>46.703000000000003</c:v>
                </c:pt>
                <c:pt idx="325">
                  <c:v>48.959400000000002</c:v>
                </c:pt>
                <c:pt idx="326">
                  <c:v>47.537399999999998</c:v>
                </c:pt>
                <c:pt idx="327">
                  <c:v>45.417299999999997</c:v>
                </c:pt>
                <c:pt idx="328">
                  <c:v>46.209200000000003</c:v>
                </c:pt>
                <c:pt idx="329">
                  <c:v>46.277299999999997</c:v>
                </c:pt>
                <c:pt idx="330">
                  <c:v>46.464599999999997</c:v>
                </c:pt>
                <c:pt idx="331">
                  <c:v>49.138199999999998</c:v>
                </c:pt>
                <c:pt idx="332">
                  <c:v>50.662300000000002</c:v>
                </c:pt>
                <c:pt idx="333">
                  <c:v>51.326500000000003</c:v>
                </c:pt>
                <c:pt idx="334">
                  <c:v>49.470300000000002</c:v>
                </c:pt>
                <c:pt idx="335">
                  <c:v>47.196899999999999</c:v>
                </c:pt>
                <c:pt idx="336">
                  <c:v>47.443800000000003</c:v>
                </c:pt>
                <c:pt idx="337">
                  <c:v>47.392699999999998</c:v>
                </c:pt>
                <c:pt idx="338">
                  <c:v>47.699199999999998</c:v>
                </c:pt>
                <c:pt idx="339">
                  <c:v>48.772100000000002</c:v>
                </c:pt>
                <c:pt idx="340">
                  <c:v>49.581000000000003</c:v>
                </c:pt>
                <c:pt idx="341">
                  <c:v>48.789099999999998</c:v>
                </c:pt>
                <c:pt idx="342">
                  <c:v>47.503399999999999</c:v>
                </c:pt>
                <c:pt idx="343">
                  <c:v>44.923400000000001</c:v>
                </c:pt>
                <c:pt idx="344">
                  <c:v>47.205399999999997</c:v>
                </c:pt>
                <c:pt idx="345">
                  <c:v>44.2423</c:v>
                </c:pt>
                <c:pt idx="346">
                  <c:v>48.065399999999997</c:v>
                </c:pt>
                <c:pt idx="347">
                  <c:v>46.694499999999998</c:v>
                </c:pt>
                <c:pt idx="348">
                  <c:v>47.665199999999999</c:v>
                </c:pt>
                <c:pt idx="349">
                  <c:v>47.929099999999998</c:v>
                </c:pt>
                <c:pt idx="350">
                  <c:v>47.375700000000002</c:v>
                </c:pt>
                <c:pt idx="351">
                  <c:v>50.934800000000003</c:v>
                </c:pt>
                <c:pt idx="352">
                  <c:v>52.944299999999998</c:v>
                </c:pt>
                <c:pt idx="353">
                  <c:v>50.0578</c:v>
                </c:pt>
                <c:pt idx="354">
                  <c:v>47.767299999999999</c:v>
                </c:pt>
                <c:pt idx="355">
                  <c:v>49.444699999999997</c:v>
                </c:pt>
                <c:pt idx="356">
                  <c:v>50.534599999999998</c:v>
                </c:pt>
                <c:pt idx="357">
                  <c:v>54.493899999999996</c:v>
                </c:pt>
                <c:pt idx="358">
                  <c:v>54.570599999999999</c:v>
                </c:pt>
                <c:pt idx="359">
                  <c:v>58.163800000000002</c:v>
                </c:pt>
                <c:pt idx="360">
                  <c:v>57.959400000000002</c:v>
                </c:pt>
                <c:pt idx="361">
                  <c:v>55.266800000000003</c:v>
                </c:pt>
                <c:pt idx="362">
                  <c:v>54.520800000000001</c:v>
                </c:pt>
                <c:pt idx="363">
                  <c:v>51.279400000000003</c:v>
                </c:pt>
                <c:pt idx="364">
                  <c:v>52.522799999999997</c:v>
                </c:pt>
                <c:pt idx="365">
                  <c:v>54.126300000000001</c:v>
                </c:pt>
                <c:pt idx="366">
                  <c:v>56.570300000000003</c:v>
                </c:pt>
                <c:pt idx="367">
                  <c:v>54.546500000000002</c:v>
                </c:pt>
                <c:pt idx="368">
                  <c:v>54.452199999999998</c:v>
                </c:pt>
                <c:pt idx="369">
                  <c:v>54.272100000000002</c:v>
                </c:pt>
                <c:pt idx="370">
                  <c:v>53.680399999999999</c:v>
                </c:pt>
                <c:pt idx="371">
                  <c:v>53.757599999999996</c:v>
                </c:pt>
                <c:pt idx="372">
                  <c:v>50.619100000000003</c:v>
                </c:pt>
                <c:pt idx="373">
                  <c:v>51.287999999999997</c:v>
                </c:pt>
                <c:pt idx="374">
                  <c:v>48.998399999999997</c:v>
                </c:pt>
                <c:pt idx="375">
                  <c:v>51.759599999999999</c:v>
                </c:pt>
                <c:pt idx="376">
                  <c:v>52.256900000000002</c:v>
                </c:pt>
                <c:pt idx="377">
                  <c:v>51.965400000000002</c:v>
                </c:pt>
                <c:pt idx="378">
                  <c:v>52.805700000000002</c:v>
                </c:pt>
                <c:pt idx="379">
                  <c:v>54.014899999999997</c:v>
                </c:pt>
                <c:pt idx="380">
                  <c:v>51.305100000000003</c:v>
                </c:pt>
                <c:pt idx="381">
                  <c:v>52.033999999999999</c:v>
                </c:pt>
                <c:pt idx="382">
                  <c:v>49.967399999999998</c:v>
                </c:pt>
                <c:pt idx="383">
                  <c:v>52.0854</c:v>
                </c:pt>
                <c:pt idx="384">
                  <c:v>51.4938</c:v>
                </c:pt>
                <c:pt idx="385">
                  <c:v>51.656700000000001</c:v>
                </c:pt>
                <c:pt idx="386">
                  <c:v>53.731900000000003</c:v>
                </c:pt>
                <c:pt idx="387">
                  <c:v>53.440300000000001</c:v>
                </c:pt>
                <c:pt idx="388">
                  <c:v>51.210799999999999</c:v>
                </c:pt>
                <c:pt idx="389">
                  <c:v>49.675800000000002</c:v>
                </c:pt>
                <c:pt idx="390">
                  <c:v>51.167900000000003</c:v>
                </c:pt>
                <c:pt idx="391">
                  <c:v>51.185000000000002</c:v>
                </c:pt>
                <c:pt idx="392">
                  <c:v>51.570900000000002</c:v>
                </c:pt>
                <c:pt idx="393">
                  <c:v>51.365099999999998</c:v>
                </c:pt>
                <c:pt idx="394">
                  <c:v>52.154000000000003</c:v>
                </c:pt>
                <c:pt idx="395">
                  <c:v>52.145499999999998</c:v>
                </c:pt>
                <c:pt idx="396">
                  <c:v>53.088700000000003</c:v>
                </c:pt>
                <c:pt idx="397">
                  <c:v>51.879600000000003</c:v>
                </c:pt>
                <c:pt idx="398">
                  <c:v>51.759599999999999</c:v>
                </c:pt>
                <c:pt idx="399">
                  <c:v>51.287999999999997</c:v>
                </c:pt>
                <c:pt idx="400">
                  <c:v>51.005000000000003</c:v>
                </c:pt>
                <c:pt idx="401">
                  <c:v>53.1145</c:v>
                </c:pt>
                <c:pt idx="402">
                  <c:v>51.433700000000002</c:v>
                </c:pt>
                <c:pt idx="403">
                  <c:v>52.548499999999997</c:v>
                </c:pt>
                <c:pt idx="404">
                  <c:v>54.889499999999998</c:v>
                </c:pt>
                <c:pt idx="405">
                  <c:v>55.275399999999998</c:v>
                </c:pt>
                <c:pt idx="406">
                  <c:v>54.640799999999999</c:v>
                </c:pt>
                <c:pt idx="407">
                  <c:v>54.735199999999999</c:v>
                </c:pt>
                <c:pt idx="408">
                  <c:v>55.0867</c:v>
                </c:pt>
                <c:pt idx="409">
                  <c:v>54.126300000000001</c:v>
                </c:pt>
                <c:pt idx="410">
                  <c:v>53.200200000000002</c:v>
                </c:pt>
                <c:pt idx="411">
                  <c:v>52.651400000000002</c:v>
                </c:pt>
                <c:pt idx="412">
                  <c:v>52.308399999999999</c:v>
                </c:pt>
                <c:pt idx="413">
                  <c:v>52.874400000000001</c:v>
                </c:pt>
                <c:pt idx="414">
                  <c:v>56.578800000000001</c:v>
                </c:pt>
                <c:pt idx="415">
                  <c:v>55.258200000000002</c:v>
                </c:pt>
                <c:pt idx="416">
                  <c:v>54.932400000000001</c:v>
                </c:pt>
                <c:pt idx="417">
                  <c:v>57.127600000000001</c:v>
                </c:pt>
                <c:pt idx="418">
                  <c:v>58.259500000000003</c:v>
                </c:pt>
                <c:pt idx="419">
                  <c:v>56.381599999999999</c:v>
                </c:pt>
                <c:pt idx="420">
                  <c:v>57.0762</c:v>
                </c:pt>
                <c:pt idx="421">
                  <c:v>58.662599999999998</c:v>
                </c:pt>
                <c:pt idx="422">
                  <c:v>58.774099999999997</c:v>
                </c:pt>
                <c:pt idx="423">
                  <c:v>58.499600000000001</c:v>
                </c:pt>
                <c:pt idx="424">
                  <c:v>58.636800000000001</c:v>
                </c:pt>
                <c:pt idx="425">
                  <c:v>58.723199999999999</c:v>
                </c:pt>
                <c:pt idx="426">
                  <c:v>59.06</c:v>
                </c:pt>
                <c:pt idx="427">
                  <c:v>60.476300000000002</c:v>
                </c:pt>
                <c:pt idx="428">
                  <c:v>63.2224</c:v>
                </c:pt>
                <c:pt idx="429">
                  <c:v>64.5869</c:v>
                </c:pt>
                <c:pt idx="430">
                  <c:v>66.011799999999994</c:v>
                </c:pt>
                <c:pt idx="431">
                  <c:v>64.414199999999994</c:v>
                </c:pt>
                <c:pt idx="432">
                  <c:v>62.2898</c:v>
                </c:pt>
                <c:pt idx="433">
                  <c:v>59.319099999999999</c:v>
                </c:pt>
                <c:pt idx="434">
                  <c:v>59.828600000000002</c:v>
                </c:pt>
                <c:pt idx="435">
                  <c:v>59.647199999999998</c:v>
                </c:pt>
                <c:pt idx="436">
                  <c:v>59.906300000000002</c:v>
                </c:pt>
                <c:pt idx="437">
                  <c:v>60.916699999999999</c:v>
                </c:pt>
                <c:pt idx="438">
                  <c:v>61.478000000000002</c:v>
                </c:pt>
                <c:pt idx="439">
                  <c:v>60.156799999999997</c:v>
                </c:pt>
                <c:pt idx="440">
                  <c:v>60.6663</c:v>
                </c:pt>
                <c:pt idx="441">
                  <c:v>61.814799999999998</c:v>
                </c:pt>
                <c:pt idx="442">
                  <c:v>62.635199999999998</c:v>
                </c:pt>
                <c:pt idx="443">
                  <c:v>64.6905</c:v>
                </c:pt>
                <c:pt idx="444">
                  <c:v>64.474599999999995</c:v>
                </c:pt>
                <c:pt idx="445">
                  <c:v>66.460899999999995</c:v>
                </c:pt>
                <c:pt idx="446">
                  <c:v>67.644000000000005</c:v>
                </c:pt>
                <c:pt idx="447">
                  <c:v>67.022199999999998</c:v>
                </c:pt>
                <c:pt idx="448">
                  <c:v>67.246700000000004</c:v>
                </c:pt>
                <c:pt idx="449">
                  <c:v>66.34</c:v>
                </c:pt>
                <c:pt idx="450">
                  <c:v>65.407300000000006</c:v>
                </c:pt>
                <c:pt idx="451">
                  <c:v>67.134399999999999</c:v>
                </c:pt>
                <c:pt idx="452">
                  <c:v>65.476399999999998</c:v>
                </c:pt>
                <c:pt idx="453">
                  <c:v>62.643799999999999</c:v>
                </c:pt>
                <c:pt idx="454">
                  <c:v>62.497100000000003</c:v>
                </c:pt>
                <c:pt idx="455">
                  <c:v>62.825200000000002</c:v>
                </c:pt>
                <c:pt idx="456">
                  <c:v>63.870100000000001</c:v>
                </c:pt>
                <c:pt idx="457">
                  <c:v>64.621399999999994</c:v>
                </c:pt>
                <c:pt idx="458">
                  <c:v>63.688800000000001</c:v>
                </c:pt>
                <c:pt idx="459">
                  <c:v>62.505699999999997</c:v>
                </c:pt>
                <c:pt idx="460">
                  <c:v>59.06</c:v>
                </c:pt>
                <c:pt idx="461">
                  <c:v>59.465899999999998</c:v>
                </c:pt>
                <c:pt idx="462">
                  <c:v>58.032299999999999</c:v>
                </c:pt>
                <c:pt idx="463">
                  <c:v>59.388199999999998</c:v>
                </c:pt>
                <c:pt idx="464">
                  <c:v>61.097999999999999</c:v>
                </c:pt>
                <c:pt idx="465">
                  <c:v>60.087699999999998</c:v>
                </c:pt>
                <c:pt idx="466">
                  <c:v>61.693899999999999</c:v>
                </c:pt>
                <c:pt idx="467">
                  <c:v>60.459000000000003</c:v>
                </c:pt>
                <c:pt idx="468">
                  <c:v>67.194900000000004</c:v>
                </c:pt>
                <c:pt idx="469">
                  <c:v>66.953100000000006</c:v>
                </c:pt>
                <c:pt idx="470">
                  <c:v>66.486699999999999</c:v>
                </c:pt>
                <c:pt idx="471">
                  <c:v>65.77</c:v>
                </c:pt>
                <c:pt idx="472">
                  <c:v>68.662999999999997</c:v>
                </c:pt>
                <c:pt idx="473">
                  <c:v>71.055099999999996</c:v>
                </c:pt>
                <c:pt idx="474">
                  <c:v>73.498999999999995</c:v>
                </c:pt>
                <c:pt idx="475">
                  <c:v>73.887600000000006</c:v>
                </c:pt>
                <c:pt idx="476">
                  <c:v>73.369500000000002</c:v>
                </c:pt>
                <c:pt idx="477">
                  <c:v>73.291700000000006</c:v>
                </c:pt>
                <c:pt idx="478">
                  <c:v>74.742599999999996</c:v>
                </c:pt>
                <c:pt idx="479">
                  <c:v>76.642399999999995</c:v>
                </c:pt>
                <c:pt idx="480">
                  <c:v>75.623400000000004</c:v>
                </c:pt>
                <c:pt idx="481">
                  <c:v>74.025800000000004</c:v>
                </c:pt>
                <c:pt idx="482">
                  <c:v>72.022300000000001</c:v>
                </c:pt>
                <c:pt idx="483">
                  <c:v>73.239900000000006</c:v>
                </c:pt>
                <c:pt idx="484">
                  <c:v>73.8185</c:v>
                </c:pt>
                <c:pt idx="485">
                  <c:v>74.457599999999999</c:v>
                </c:pt>
                <c:pt idx="486">
                  <c:v>76.987899999999996</c:v>
                </c:pt>
                <c:pt idx="487">
                  <c:v>76.253799999999998</c:v>
                </c:pt>
                <c:pt idx="488">
                  <c:v>77.082899999999995</c:v>
                </c:pt>
                <c:pt idx="489">
                  <c:v>76.527100000000004</c:v>
                </c:pt>
                <c:pt idx="490">
                  <c:v>75.459100000000007</c:v>
                </c:pt>
                <c:pt idx="491">
                  <c:v>75.250699999999995</c:v>
                </c:pt>
                <c:pt idx="492">
                  <c:v>74.460400000000007</c:v>
                </c:pt>
                <c:pt idx="493">
                  <c:v>75.763000000000005</c:v>
                </c:pt>
                <c:pt idx="494">
                  <c:v>74.998800000000003</c:v>
                </c:pt>
                <c:pt idx="495">
                  <c:v>75.155100000000004</c:v>
                </c:pt>
                <c:pt idx="496">
                  <c:v>73.704999999999998</c:v>
                </c:pt>
                <c:pt idx="497">
                  <c:v>73.748400000000004</c:v>
                </c:pt>
                <c:pt idx="498">
                  <c:v>71.968299999999999</c:v>
                </c:pt>
                <c:pt idx="499">
                  <c:v>73.175299999999993</c:v>
                </c:pt>
                <c:pt idx="500">
                  <c:v>72.853999999999999</c:v>
                </c:pt>
                <c:pt idx="501">
                  <c:v>74.2</c:v>
                </c:pt>
                <c:pt idx="502">
                  <c:v>73.600800000000007</c:v>
                </c:pt>
                <c:pt idx="503">
                  <c:v>74.8078</c:v>
                </c:pt>
                <c:pt idx="504">
                  <c:v>74.165199999999999</c:v>
                </c:pt>
                <c:pt idx="505">
                  <c:v>73.913399999999996</c:v>
                </c:pt>
                <c:pt idx="506">
                  <c:v>74.095699999999994</c:v>
                </c:pt>
                <c:pt idx="507">
                  <c:v>75.962699999999998</c:v>
                </c:pt>
                <c:pt idx="508">
                  <c:v>76.657399999999996</c:v>
                </c:pt>
                <c:pt idx="509">
                  <c:v>76.284000000000006</c:v>
                </c:pt>
                <c:pt idx="510">
                  <c:v>75.615399999999994</c:v>
                </c:pt>
                <c:pt idx="511">
                  <c:v>76.023499999999999</c:v>
                </c:pt>
                <c:pt idx="512">
                  <c:v>74.304199999999994</c:v>
                </c:pt>
                <c:pt idx="513">
                  <c:v>74.147800000000004</c:v>
                </c:pt>
                <c:pt idx="514">
                  <c:v>72.862700000000004</c:v>
                </c:pt>
                <c:pt idx="515">
                  <c:v>71.160799999999995</c:v>
                </c:pt>
                <c:pt idx="516">
                  <c:v>71.490700000000004</c:v>
                </c:pt>
                <c:pt idx="517">
                  <c:v>73.088499999999996</c:v>
                </c:pt>
                <c:pt idx="518">
                  <c:v>72.819299999999998</c:v>
                </c:pt>
                <c:pt idx="519">
                  <c:v>73.644199999999998</c:v>
                </c:pt>
                <c:pt idx="520">
                  <c:v>73.9221</c:v>
                </c:pt>
                <c:pt idx="521">
                  <c:v>68.729399999999998</c:v>
                </c:pt>
                <c:pt idx="522">
                  <c:v>68.920400000000001</c:v>
                </c:pt>
                <c:pt idx="523">
                  <c:v>66.749600000000001</c:v>
                </c:pt>
                <c:pt idx="524">
                  <c:v>68.269199999999998</c:v>
                </c:pt>
                <c:pt idx="525">
                  <c:v>69.701899999999995</c:v>
                </c:pt>
                <c:pt idx="526">
                  <c:v>68.642499999999998</c:v>
                </c:pt>
                <c:pt idx="527">
                  <c:v>70.648399999999995</c:v>
                </c:pt>
                <c:pt idx="528">
                  <c:v>71.082599999999999</c:v>
                </c:pt>
                <c:pt idx="529">
                  <c:v>70.943700000000007</c:v>
                </c:pt>
                <c:pt idx="530">
                  <c:v>70.379199999999997</c:v>
                </c:pt>
                <c:pt idx="531">
                  <c:v>70.275000000000006</c:v>
                </c:pt>
                <c:pt idx="532">
                  <c:v>69.893000000000001</c:v>
                </c:pt>
                <c:pt idx="533">
                  <c:v>69.042000000000002</c:v>
                </c:pt>
                <c:pt idx="534">
                  <c:v>70.2316</c:v>
                </c:pt>
                <c:pt idx="535">
                  <c:v>69.050700000000006</c:v>
                </c:pt>
                <c:pt idx="536">
                  <c:v>69.111400000000003</c:v>
                </c:pt>
                <c:pt idx="537">
                  <c:v>69.814800000000005</c:v>
                </c:pt>
                <c:pt idx="538">
                  <c:v>70.170900000000003</c:v>
                </c:pt>
                <c:pt idx="539">
                  <c:v>69.224299999999999</c:v>
                </c:pt>
                <c:pt idx="540">
                  <c:v>71.169399999999996</c:v>
                </c:pt>
                <c:pt idx="541">
                  <c:v>69.528199999999998</c:v>
                </c:pt>
                <c:pt idx="542">
                  <c:v>68.712000000000003</c:v>
                </c:pt>
                <c:pt idx="543">
                  <c:v>70.483400000000003</c:v>
                </c:pt>
                <c:pt idx="544">
                  <c:v>71.369100000000003</c:v>
                </c:pt>
                <c:pt idx="545">
                  <c:v>70.509500000000003</c:v>
                </c:pt>
                <c:pt idx="546">
                  <c:v>67.470299999999995</c:v>
                </c:pt>
                <c:pt idx="547">
                  <c:v>68.3994</c:v>
                </c:pt>
                <c:pt idx="548">
                  <c:v>70.77</c:v>
                </c:pt>
                <c:pt idx="549">
                  <c:v>69.450900000000004</c:v>
                </c:pt>
                <c:pt idx="550">
                  <c:v>69.599400000000003</c:v>
                </c:pt>
                <c:pt idx="551">
                  <c:v>69.450900000000004</c:v>
                </c:pt>
                <c:pt idx="552">
                  <c:v>69.092699999999994</c:v>
                </c:pt>
                <c:pt idx="553">
                  <c:v>69.686700000000002</c:v>
                </c:pt>
                <c:pt idx="554">
                  <c:v>66.323400000000007</c:v>
                </c:pt>
                <c:pt idx="555">
                  <c:v>68.446200000000005</c:v>
                </c:pt>
                <c:pt idx="556">
                  <c:v>69.2761</c:v>
                </c:pt>
                <c:pt idx="557">
                  <c:v>69.564400000000006</c:v>
                </c:pt>
                <c:pt idx="558">
                  <c:v>69.730400000000003</c:v>
                </c:pt>
                <c:pt idx="559">
                  <c:v>66.795100000000005</c:v>
                </c:pt>
                <c:pt idx="560">
                  <c:v>66.969800000000006</c:v>
                </c:pt>
                <c:pt idx="561">
                  <c:v>68.236599999999996</c:v>
                </c:pt>
                <c:pt idx="562">
                  <c:v>70.071100000000001</c:v>
                </c:pt>
                <c:pt idx="563">
                  <c:v>68.821899999999999</c:v>
                </c:pt>
                <c:pt idx="564">
                  <c:v>70.001199999999997</c:v>
                </c:pt>
                <c:pt idx="565">
                  <c:v>69.817800000000005</c:v>
                </c:pt>
                <c:pt idx="566">
                  <c:v>69.442099999999996</c:v>
                </c:pt>
                <c:pt idx="567">
                  <c:v>72.604500000000002</c:v>
                </c:pt>
                <c:pt idx="568">
                  <c:v>73.102500000000006</c:v>
                </c:pt>
                <c:pt idx="569">
                  <c:v>73.364599999999996</c:v>
                </c:pt>
                <c:pt idx="570">
                  <c:v>72.604500000000002</c:v>
                </c:pt>
                <c:pt idx="571">
                  <c:v>74.203199999999995</c:v>
                </c:pt>
                <c:pt idx="572">
                  <c:v>74.605099999999993</c:v>
                </c:pt>
                <c:pt idx="573">
                  <c:v>73.2423</c:v>
                </c:pt>
                <c:pt idx="574">
                  <c:v>73.364599999999996</c:v>
                </c:pt>
                <c:pt idx="575">
                  <c:v>73.390799999999999</c:v>
                </c:pt>
                <c:pt idx="576">
                  <c:v>74.028499999999994</c:v>
                </c:pt>
                <c:pt idx="577">
                  <c:v>73.364599999999996</c:v>
                </c:pt>
                <c:pt idx="578">
                  <c:v>73.862499999999997</c:v>
                </c:pt>
                <c:pt idx="579">
                  <c:v>76.002799999999993</c:v>
                </c:pt>
                <c:pt idx="580">
                  <c:v>75.469899999999996</c:v>
                </c:pt>
                <c:pt idx="581">
                  <c:v>77.208399999999997</c:v>
                </c:pt>
                <c:pt idx="582">
                  <c:v>76.701700000000002</c:v>
                </c:pt>
                <c:pt idx="583">
                  <c:v>77.872299999999996</c:v>
                </c:pt>
                <c:pt idx="584">
                  <c:v>78.029600000000002</c:v>
                </c:pt>
                <c:pt idx="585">
                  <c:v>77.566599999999994</c:v>
                </c:pt>
                <c:pt idx="586">
                  <c:v>76.579400000000007</c:v>
                </c:pt>
                <c:pt idx="587">
                  <c:v>78.475099999999998</c:v>
                </c:pt>
                <c:pt idx="588">
                  <c:v>78.667299999999997</c:v>
                </c:pt>
                <c:pt idx="589">
                  <c:v>77.330699999999993</c:v>
                </c:pt>
                <c:pt idx="590">
                  <c:v>77.985900000000001</c:v>
                </c:pt>
                <c:pt idx="591">
                  <c:v>78.518799999999999</c:v>
                </c:pt>
                <c:pt idx="592">
                  <c:v>75.950400000000002</c:v>
                </c:pt>
                <c:pt idx="593">
                  <c:v>74.517700000000005</c:v>
                </c:pt>
                <c:pt idx="594">
                  <c:v>73.067599999999999</c:v>
                </c:pt>
                <c:pt idx="595">
                  <c:v>73.408199999999994</c:v>
                </c:pt>
                <c:pt idx="596">
                  <c:v>74.64</c:v>
                </c:pt>
                <c:pt idx="597">
                  <c:v>75.697100000000006</c:v>
                </c:pt>
                <c:pt idx="598">
                  <c:v>75.566000000000003</c:v>
                </c:pt>
                <c:pt idx="599">
                  <c:v>73.993600000000001</c:v>
                </c:pt>
                <c:pt idx="600">
                  <c:v>74.098399999999998</c:v>
                </c:pt>
                <c:pt idx="601">
                  <c:v>67.476500000000001</c:v>
                </c:pt>
                <c:pt idx="602">
                  <c:v>66.926199999999994</c:v>
                </c:pt>
                <c:pt idx="603">
                  <c:v>68.289000000000001</c:v>
                </c:pt>
                <c:pt idx="604">
                  <c:v>69.206299999999999</c:v>
                </c:pt>
                <c:pt idx="605">
                  <c:v>69.538200000000003</c:v>
                </c:pt>
                <c:pt idx="606">
                  <c:v>69.643100000000004</c:v>
                </c:pt>
                <c:pt idx="607">
                  <c:v>69.7654</c:v>
                </c:pt>
                <c:pt idx="608">
                  <c:v>69.188800000000001</c:v>
                </c:pt>
                <c:pt idx="609">
                  <c:v>69.258700000000005</c:v>
                </c:pt>
                <c:pt idx="610">
                  <c:v>69.040300000000002</c:v>
                </c:pt>
                <c:pt idx="611">
                  <c:v>69.249899999999997</c:v>
                </c:pt>
                <c:pt idx="612">
                  <c:v>69.686700000000002</c:v>
                </c:pt>
                <c:pt idx="613">
                  <c:v>68.965999999999994</c:v>
                </c:pt>
                <c:pt idx="614">
                  <c:v>69.045100000000005</c:v>
                </c:pt>
                <c:pt idx="615">
                  <c:v>72.191900000000004</c:v>
                </c:pt>
                <c:pt idx="616">
                  <c:v>71.515000000000001</c:v>
                </c:pt>
                <c:pt idx="617">
                  <c:v>72.051199999999994</c:v>
                </c:pt>
                <c:pt idx="618">
                  <c:v>71.611699999999999</c:v>
                </c:pt>
                <c:pt idx="619">
                  <c:v>70.891000000000005</c:v>
                </c:pt>
                <c:pt idx="620">
                  <c:v>70.029499999999999</c:v>
                </c:pt>
                <c:pt idx="621">
                  <c:v>70.846999999999994</c:v>
                </c:pt>
                <c:pt idx="622">
                  <c:v>71.383200000000002</c:v>
                </c:pt>
                <c:pt idx="623">
                  <c:v>71.972099999999998</c:v>
                </c:pt>
                <c:pt idx="624">
                  <c:v>71.523799999999994</c:v>
                </c:pt>
                <c:pt idx="625">
                  <c:v>72.851100000000002</c:v>
                </c:pt>
                <c:pt idx="626">
                  <c:v>70.468999999999994</c:v>
                </c:pt>
                <c:pt idx="627">
                  <c:v>71.242599999999996</c:v>
                </c:pt>
                <c:pt idx="628">
                  <c:v>72.112799999999993</c:v>
                </c:pt>
                <c:pt idx="629">
                  <c:v>73.211500000000001</c:v>
                </c:pt>
                <c:pt idx="630">
                  <c:v>74.222399999999993</c:v>
                </c:pt>
                <c:pt idx="631">
                  <c:v>72.394000000000005</c:v>
                </c:pt>
                <c:pt idx="632">
                  <c:v>72.086399999999998</c:v>
                </c:pt>
                <c:pt idx="633">
                  <c:v>71.075500000000005</c:v>
                </c:pt>
                <c:pt idx="634">
                  <c:v>73.018100000000004</c:v>
                </c:pt>
                <c:pt idx="635">
                  <c:v>72.772000000000006</c:v>
                </c:pt>
                <c:pt idx="636">
                  <c:v>71.875399999999999</c:v>
                </c:pt>
                <c:pt idx="637">
                  <c:v>70.583299999999994</c:v>
                </c:pt>
                <c:pt idx="638">
                  <c:v>70.108699999999999</c:v>
                </c:pt>
                <c:pt idx="639">
                  <c:v>68.0518</c:v>
                </c:pt>
                <c:pt idx="640">
                  <c:v>66.328999999999994</c:v>
                </c:pt>
                <c:pt idx="641">
                  <c:v>68.711100000000002</c:v>
                </c:pt>
                <c:pt idx="642">
                  <c:v>70.258099999999999</c:v>
                </c:pt>
                <c:pt idx="643">
                  <c:v>70.662400000000005</c:v>
                </c:pt>
                <c:pt idx="644">
                  <c:v>73.026899999999998</c:v>
                </c:pt>
                <c:pt idx="645">
                  <c:v>73.176299999999998</c:v>
                </c:pt>
                <c:pt idx="646">
                  <c:v>73.272999999999996</c:v>
                </c:pt>
                <c:pt idx="647">
                  <c:v>72.780799999999999</c:v>
                </c:pt>
                <c:pt idx="648">
                  <c:v>74.319000000000003</c:v>
                </c:pt>
                <c:pt idx="649">
                  <c:v>70.495400000000004</c:v>
                </c:pt>
                <c:pt idx="650">
                  <c:v>71.928200000000004</c:v>
                </c:pt>
                <c:pt idx="651">
                  <c:v>71.699600000000004</c:v>
                </c:pt>
                <c:pt idx="652">
                  <c:v>69.677899999999994</c:v>
                </c:pt>
                <c:pt idx="653">
                  <c:v>70.811800000000005</c:v>
                </c:pt>
                <c:pt idx="654">
                  <c:v>70.864599999999996</c:v>
                </c:pt>
                <c:pt idx="655">
                  <c:v>70.038300000000007</c:v>
                </c:pt>
                <c:pt idx="656">
                  <c:v>70.978899999999996</c:v>
                </c:pt>
                <c:pt idx="657">
                  <c:v>71.488699999999994</c:v>
                </c:pt>
                <c:pt idx="658">
                  <c:v>70.767899999999997</c:v>
                </c:pt>
                <c:pt idx="659">
                  <c:v>71.031599999999997</c:v>
                </c:pt>
                <c:pt idx="660">
                  <c:v>70.091099999999997</c:v>
                </c:pt>
                <c:pt idx="661">
                  <c:v>67.726600000000005</c:v>
                </c:pt>
                <c:pt idx="662">
                  <c:v>66.935500000000005</c:v>
                </c:pt>
                <c:pt idx="663">
                  <c:v>66.742099999999994</c:v>
                </c:pt>
                <c:pt idx="664">
                  <c:v>67.181600000000003</c:v>
                </c:pt>
                <c:pt idx="665">
                  <c:v>67.515600000000006</c:v>
                </c:pt>
                <c:pt idx="666">
                  <c:v>67.665000000000006</c:v>
                </c:pt>
                <c:pt idx="667">
                  <c:v>67.735399999999998</c:v>
                </c:pt>
                <c:pt idx="668">
                  <c:v>67.243099999999998</c:v>
                </c:pt>
                <c:pt idx="669">
                  <c:v>67.357399999999998</c:v>
                </c:pt>
                <c:pt idx="670">
                  <c:v>67.665000000000006</c:v>
                </c:pt>
                <c:pt idx="671">
                  <c:v>67.216800000000006</c:v>
                </c:pt>
                <c:pt idx="672">
                  <c:v>67.067300000000003</c:v>
                </c:pt>
                <c:pt idx="673">
                  <c:v>66.654200000000003</c:v>
                </c:pt>
                <c:pt idx="674">
                  <c:v>67.005799999999994</c:v>
                </c:pt>
                <c:pt idx="675">
                  <c:v>63.1646</c:v>
                </c:pt>
                <c:pt idx="676">
                  <c:v>62.593200000000003</c:v>
                </c:pt>
                <c:pt idx="677">
                  <c:v>63.858899999999998</c:v>
                </c:pt>
                <c:pt idx="678">
                  <c:v>62.796799999999998</c:v>
                </c:pt>
                <c:pt idx="679">
                  <c:v>63.5137</c:v>
                </c:pt>
                <c:pt idx="680">
                  <c:v>62.372</c:v>
                </c:pt>
                <c:pt idx="681">
                  <c:v>61.3187</c:v>
                </c:pt>
                <c:pt idx="682">
                  <c:v>61.203699999999998</c:v>
                </c:pt>
                <c:pt idx="683">
                  <c:v>61.557699999999997</c:v>
                </c:pt>
                <c:pt idx="684">
                  <c:v>59.964500000000001</c:v>
                </c:pt>
                <c:pt idx="685">
                  <c:v>58.636899999999997</c:v>
                </c:pt>
                <c:pt idx="686">
                  <c:v>58.459899999999998</c:v>
                </c:pt>
                <c:pt idx="687">
                  <c:v>59.619399999999999</c:v>
                </c:pt>
                <c:pt idx="688">
                  <c:v>60.150399999999998</c:v>
                </c:pt>
                <c:pt idx="689">
                  <c:v>60.336300000000001</c:v>
                </c:pt>
                <c:pt idx="690">
                  <c:v>60.177</c:v>
                </c:pt>
                <c:pt idx="691">
                  <c:v>60.663800000000002</c:v>
                </c:pt>
                <c:pt idx="692">
                  <c:v>59.291899999999998</c:v>
                </c:pt>
                <c:pt idx="693">
                  <c:v>60.3628</c:v>
                </c:pt>
                <c:pt idx="694">
                  <c:v>60.876199999999997</c:v>
                </c:pt>
                <c:pt idx="695">
                  <c:v>59.707900000000002</c:v>
                </c:pt>
                <c:pt idx="696">
                  <c:v>59.283000000000001</c:v>
                </c:pt>
                <c:pt idx="697">
                  <c:v>60.539900000000003</c:v>
                </c:pt>
                <c:pt idx="698">
                  <c:v>60.1858</c:v>
                </c:pt>
                <c:pt idx="699">
                  <c:v>61.398400000000002</c:v>
                </c:pt>
                <c:pt idx="700">
                  <c:v>63.991700000000002</c:v>
                </c:pt>
                <c:pt idx="701">
                  <c:v>63.991700000000002</c:v>
                </c:pt>
                <c:pt idx="702">
                  <c:v>65.097999999999999</c:v>
                </c:pt>
                <c:pt idx="703">
                  <c:v>65.097999999999999</c:v>
                </c:pt>
                <c:pt idx="704">
                  <c:v>64.549300000000002</c:v>
                </c:pt>
                <c:pt idx="705">
                  <c:v>65.062600000000003</c:v>
                </c:pt>
                <c:pt idx="706">
                  <c:v>65.434399999999997</c:v>
                </c:pt>
                <c:pt idx="707">
                  <c:v>65.558300000000003</c:v>
                </c:pt>
                <c:pt idx="708">
                  <c:v>62.610900000000001</c:v>
                </c:pt>
                <c:pt idx="709">
                  <c:v>62.6021</c:v>
                </c:pt>
                <c:pt idx="710">
                  <c:v>63.9651</c:v>
                </c:pt>
                <c:pt idx="711">
                  <c:v>62.690600000000003</c:v>
                </c:pt>
                <c:pt idx="712">
                  <c:v>64.407700000000006</c:v>
                </c:pt>
                <c:pt idx="713">
                  <c:v>64.504999999999995</c:v>
                </c:pt>
                <c:pt idx="714">
                  <c:v>64.726299999999995</c:v>
                </c:pt>
                <c:pt idx="715">
                  <c:v>63.7881</c:v>
                </c:pt>
                <c:pt idx="716">
                  <c:v>65.841499999999996</c:v>
                </c:pt>
                <c:pt idx="717">
                  <c:v>64.938699999999997</c:v>
                </c:pt>
                <c:pt idx="718">
                  <c:v>65.531700000000001</c:v>
                </c:pt>
                <c:pt idx="719">
                  <c:v>66.186700000000002</c:v>
                </c:pt>
                <c:pt idx="720">
                  <c:v>66.540700000000001</c:v>
                </c:pt>
                <c:pt idx="721">
                  <c:v>66.850499999999997</c:v>
                </c:pt>
                <c:pt idx="722">
                  <c:v>67.027500000000003</c:v>
                </c:pt>
                <c:pt idx="723">
                  <c:v>67.886099999999999</c:v>
                </c:pt>
                <c:pt idx="724">
                  <c:v>68.381699999999995</c:v>
                </c:pt>
                <c:pt idx="725">
                  <c:v>69.045500000000004</c:v>
                </c:pt>
                <c:pt idx="726">
                  <c:v>67.7179</c:v>
                </c:pt>
                <c:pt idx="727">
                  <c:v>67.602800000000002</c:v>
                </c:pt>
                <c:pt idx="728">
                  <c:v>67.257599999999996</c:v>
                </c:pt>
                <c:pt idx="729">
                  <c:v>67.487799999999993</c:v>
                </c:pt>
                <c:pt idx="730">
                  <c:v>67.496600000000001</c:v>
                </c:pt>
                <c:pt idx="731">
                  <c:v>66.912499999999994</c:v>
                </c:pt>
                <c:pt idx="732">
                  <c:v>65.4786</c:v>
                </c:pt>
                <c:pt idx="733">
                  <c:v>65.257400000000004</c:v>
                </c:pt>
                <c:pt idx="734">
                  <c:v>63.487200000000001</c:v>
                </c:pt>
                <c:pt idx="735">
                  <c:v>62.690600000000003</c:v>
                </c:pt>
                <c:pt idx="736">
                  <c:v>65.558300000000003</c:v>
                </c:pt>
                <c:pt idx="737">
                  <c:v>65.947699999999998</c:v>
                </c:pt>
                <c:pt idx="738">
                  <c:v>66.859399999999994</c:v>
                </c:pt>
                <c:pt idx="739">
                  <c:v>68.027699999999996</c:v>
                </c:pt>
                <c:pt idx="740">
                  <c:v>68.257800000000003</c:v>
                </c:pt>
                <c:pt idx="741">
                  <c:v>67.732200000000006</c:v>
                </c:pt>
                <c:pt idx="742">
                  <c:v>67.687700000000007</c:v>
                </c:pt>
                <c:pt idx="743">
                  <c:v>66.627499999999998</c:v>
                </c:pt>
                <c:pt idx="744">
                  <c:v>65.540700000000001</c:v>
                </c:pt>
                <c:pt idx="745">
                  <c:v>65.745599999999996</c:v>
                </c:pt>
                <c:pt idx="746">
                  <c:v>64.480500000000006</c:v>
                </c:pt>
                <c:pt idx="747">
                  <c:v>63.2333</c:v>
                </c:pt>
                <c:pt idx="748">
                  <c:v>60.658700000000003</c:v>
                </c:pt>
                <c:pt idx="749">
                  <c:v>62.289000000000001</c:v>
                </c:pt>
                <c:pt idx="750">
                  <c:v>61.888100000000001</c:v>
                </c:pt>
                <c:pt idx="751">
                  <c:v>61.8703</c:v>
                </c:pt>
                <c:pt idx="752">
                  <c:v>63.322400000000002</c:v>
                </c:pt>
                <c:pt idx="753">
                  <c:v>63.874699999999997</c:v>
                </c:pt>
                <c:pt idx="754">
                  <c:v>64.489400000000003</c:v>
                </c:pt>
                <c:pt idx="755">
                  <c:v>65.202200000000005</c:v>
                </c:pt>
                <c:pt idx="756">
                  <c:v>65.228899999999996</c:v>
                </c:pt>
                <c:pt idx="757">
                  <c:v>65.665400000000005</c:v>
                </c:pt>
                <c:pt idx="758">
                  <c:v>67.491600000000005</c:v>
                </c:pt>
                <c:pt idx="759">
                  <c:v>66.093000000000004</c:v>
                </c:pt>
                <c:pt idx="760">
                  <c:v>64.017300000000006</c:v>
                </c:pt>
                <c:pt idx="761">
                  <c:v>64.578500000000005</c:v>
                </c:pt>
                <c:pt idx="762">
                  <c:v>63.286799999999999</c:v>
                </c:pt>
                <c:pt idx="763">
                  <c:v>64.008399999999995</c:v>
                </c:pt>
                <c:pt idx="764">
                  <c:v>63.972700000000003</c:v>
                </c:pt>
                <c:pt idx="765">
                  <c:v>64.355800000000002</c:v>
                </c:pt>
                <c:pt idx="766">
                  <c:v>64.364699999999999</c:v>
                </c:pt>
                <c:pt idx="767">
                  <c:v>63.3491</c:v>
                </c:pt>
                <c:pt idx="768">
                  <c:v>62.7256</c:v>
                </c:pt>
                <c:pt idx="769">
                  <c:v>59.3581</c:v>
                </c:pt>
                <c:pt idx="770">
                  <c:v>60.578600000000002</c:v>
                </c:pt>
                <c:pt idx="771">
                  <c:v>60.578600000000002</c:v>
                </c:pt>
                <c:pt idx="772">
                  <c:v>59.251199999999997</c:v>
                </c:pt>
                <c:pt idx="773">
                  <c:v>59.2423</c:v>
                </c:pt>
                <c:pt idx="774">
                  <c:v>59.999499999999998</c:v>
                </c:pt>
                <c:pt idx="775">
                  <c:v>56.0886</c:v>
                </c:pt>
                <c:pt idx="776">
                  <c:v>58.0931</c:v>
                </c:pt>
                <c:pt idx="777">
                  <c:v>58.770099999999999</c:v>
                </c:pt>
                <c:pt idx="778">
                  <c:v>58.2089</c:v>
                </c:pt>
                <c:pt idx="779">
                  <c:v>56.712200000000003</c:v>
                </c:pt>
                <c:pt idx="780">
                  <c:v>56.231200000000001</c:v>
                </c:pt>
                <c:pt idx="781">
                  <c:v>55.954999999999998</c:v>
                </c:pt>
                <c:pt idx="782">
                  <c:v>56.115299999999998</c:v>
                </c:pt>
                <c:pt idx="783">
                  <c:v>57.344700000000003</c:v>
                </c:pt>
                <c:pt idx="784">
                  <c:v>55.750100000000003</c:v>
                </c:pt>
                <c:pt idx="785">
                  <c:v>54.110900000000001</c:v>
                </c:pt>
                <c:pt idx="786">
                  <c:v>53.353700000000003</c:v>
                </c:pt>
                <c:pt idx="787">
                  <c:v>54.850299999999997</c:v>
                </c:pt>
                <c:pt idx="788">
                  <c:v>54.298000000000002</c:v>
                </c:pt>
                <c:pt idx="789">
                  <c:v>52.694400000000002</c:v>
                </c:pt>
                <c:pt idx="790">
                  <c:v>52.712299999999999</c:v>
                </c:pt>
                <c:pt idx="791">
                  <c:v>51.8125</c:v>
                </c:pt>
                <c:pt idx="792">
                  <c:v>50.886000000000003</c:v>
                </c:pt>
                <c:pt idx="793">
                  <c:v>51.349200000000003</c:v>
                </c:pt>
                <c:pt idx="794">
                  <c:v>52.240099999999998</c:v>
                </c:pt>
                <c:pt idx="795">
                  <c:v>51.687800000000003</c:v>
                </c:pt>
                <c:pt idx="796">
                  <c:v>49.451700000000002</c:v>
                </c:pt>
                <c:pt idx="797">
                  <c:v>50.939399999999999</c:v>
                </c:pt>
                <c:pt idx="798">
                  <c:v>50.057499999999997</c:v>
                </c:pt>
                <c:pt idx="799">
                  <c:v>48.935000000000002</c:v>
                </c:pt>
                <c:pt idx="800">
                  <c:v>46.128799999999998</c:v>
                </c:pt>
                <c:pt idx="801">
                  <c:v>46.280200000000001</c:v>
                </c:pt>
                <c:pt idx="802">
                  <c:v>48.115299999999998</c:v>
                </c:pt>
                <c:pt idx="803">
                  <c:v>48.052300000000002</c:v>
                </c:pt>
                <c:pt idx="804">
                  <c:v>48.124299999999998</c:v>
                </c:pt>
                <c:pt idx="805">
                  <c:v>48.493099999999998</c:v>
                </c:pt>
                <c:pt idx="806">
                  <c:v>49.500500000000002</c:v>
                </c:pt>
                <c:pt idx="807">
                  <c:v>50.957700000000003</c:v>
                </c:pt>
                <c:pt idx="808">
                  <c:v>51.479500000000002</c:v>
                </c:pt>
                <c:pt idx="809">
                  <c:v>51.713299999999997</c:v>
                </c:pt>
                <c:pt idx="810">
                  <c:v>50.786799999999999</c:v>
                </c:pt>
                <c:pt idx="811">
                  <c:v>51.011699999999998</c:v>
                </c:pt>
                <c:pt idx="812">
                  <c:v>50.049199999999999</c:v>
                </c:pt>
                <c:pt idx="813">
                  <c:v>50.588900000000002</c:v>
                </c:pt>
                <c:pt idx="814">
                  <c:v>51.605400000000003</c:v>
                </c:pt>
                <c:pt idx="815">
                  <c:v>51.668399999999998</c:v>
                </c:pt>
                <c:pt idx="816">
                  <c:v>53.629300000000001</c:v>
                </c:pt>
                <c:pt idx="817">
                  <c:v>52.540900000000001</c:v>
                </c:pt>
                <c:pt idx="818">
                  <c:v>51.146599999999999</c:v>
                </c:pt>
                <c:pt idx="819">
                  <c:v>50.858800000000002</c:v>
                </c:pt>
                <c:pt idx="820">
                  <c:v>51.209600000000002</c:v>
                </c:pt>
                <c:pt idx="821">
                  <c:v>50.139200000000002</c:v>
                </c:pt>
                <c:pt idx="822">
                  <c:v>50.148200000000003</c:v>
                </c:pt>
                <c:pt idx="823">
                  <c:v>50.472000000000001</c:v>
                </c:pt>
                <c:pt idx="824">
                  <c:v>50.939799999999998</c:v>
                </c:pt>
                <c:pt idx="825">
                  <c:v>49.743400000000001</c:v>
                </c:pt>
                <c:pt idx="826">
                  <c:v>49.842300000000002</c:v>
                </c:pt>
                <c:pt idx="827">
                  <c:v>50.319099999999999</c:v>
                </c:pt>
                <c:pt idx="828">
                  <c:v>50.552999999999997</c:v>
                </c:pt>
                <c:pt idx="829">
                  <c:v>50.103200000000001</c:v>
                </c:pt>
                <c:pt idx="830">
                  <c:v>51.605400000000003</c:v>
                </c:pt>
                <c:pt idx="831">
                  <c:v>51.884300000000003</c:v>
                </c:pt>
                <c:pt idx="832">
                  <c:v>50.813800000000001</c:v>
                </c:pt>
                <c:pt idx="833">
                  <c:v>49.095700000000001</c:v>
                </c:pt>
                <c:pt idx="834">
                  <c:v>48.852899999999998</c:v>
                </c:pt>
                <c:pt idx="835">
                  <c:v>47.152799999999999</c:v>
                </c:pt>
                <c:pt idx="836">
                  <c:v>47.206699999999998</c:v>
                </c:pt>
                <c:pt idx="837">
                  <c:v>47.881399999999999</c:v>
                </c:pt>
                <c:pt idx="838">
                  <c:v>46.774999999999999</c:v>
                </c:pt>
                <c:pt idx="839">
                  <c:v>46.945900000000002</c:v>
                </c:pt>
                <c:pt idx="840">
                  <c:v>46.73</c:v>
                </c:pt>
                <c:pt idx="841">
                  <c:v>46.82</c:v>
                </c:pt>
                <c:pt idx="842">
                  <c:v>44.157400000000003</c:v>
                </c:pt>
                <c:pt idx="843">
                  <c:v>42.826099999999997</c:v>
                </c:pt>
                <c:pt idx="844">
                  <c:v>42.7361</c:v>
                </c:pt>
                <c:pt idx="845">
                  <c:v>41.782600000000002</c:v>
                </c:pt>
                <c:pt idx="846">
                  <c:v>40.8202</c:v>
                </c:pt>
                <c:pt idx="847">
                  <c:v>42.502299999999998</c:v>
                </c:pt>
                <c:pt idx="848">
                  <c:v>42.808100000000003</c:v>
                </c:pt>
                <c:pt idx="849">
                  <c:v>42.250399999999999</c:v>
                </c:pt>
                <c:pt idx="850">
                  <c:v>43.383800000000001</c:v>
                </c:pt>
                <c:pt idx="851">
                  <c:v>41.350900000000003</c:v>
                </c:pt>
                <c:pt idx="852">
                  <c:v>40.127499999999998</c:v>
                </c:pt>
                <c:pt idx="853">
                  <c:v>42.565199999999997</c:v>
                </c:pt>
                <c:pt idx="854">
                  <c:v>41.800600000000003</c:v>
                </c:pt>
                <c:pt idx="855">
                  <c:v>40.9191</c:v>
                </c:pt>
                <c:pt idx="856">
                  <c:v>42.385300000000001</c:v>
                </c:pt>
                <c:pt idx="857">
                  <c:v>43.959499999999998</c:v>
                </c:pt>
                <c:pt idx="858">
                  <c:v>45.137900000000002</c:v>
                </c:pt>
                <c:pt idx="859">
                  <c:v>45.389699999999998</c:v>
                </c:pt>
                <c:pt idx="860">
                  <c:v>44.823</c:v>
                </c:pt>
                <c:pt idx="861">
                  <c:v>46.1813</c:v>
                </c:pt>
                <c:pt idx="862">
                  <c:v>45.047899999999998</c:v>
                </c:pt>
                <c:pt idx="863">
                  <c:v>44.948999999999998</c:v>
                </c:pt>
                <c:pt idx="864">
                  <c:v>44.966900000000003</c:v>
                </c:pt>
                <c:pt idx="865">
                  <c:v>44.805</c:v>
                </c:pt>
                <c:pt idx="866">
                  <c:v>44.005400000000002</c:v>
                </c:pt>
                <c:pt idx="867">
                  <c:v>42.978700000000003</c:v>
                </c:pt>
                <c:pt idx="868">
                  <c:v>41.597499999999997</c:v>
                </c:pt>
                <c:pt idx="869">
                  <c:v>41.270400000000002</c:v>
                </c:pt>
                <c:pt idx="870">
                  <c:v>42.433500000000002</c:v>
                </c:pt>
                <c:pt idx="871">
                  <c:v>40.4345</c:v>
                </c:pt>
                <c:pt idx="872">
                  <c:v>41.524799999999999</c:v>
                </c:pt>
                <c:pt idx="873">
                  <c:v>42.142699999999998</c:v>
                </c:pt>
                <c:pt idx="874">
                  <c:v>41.561199999999999</c:v>
                </c:pt>
                <c:pt idx="875">
                  <c:v>42.469799999999999</c:v>
                </c:pt>
                <c:pt idx="876">
                  <c:v>43.623800000000003</c:v>
                </c:pt>
                <c:pt idx="877">
                  <c:v>43.187600000000003</c:v>
                </c:pt>
                <c:pt idx="878">
                  <c:v>41.851999999999997</c:v>
                </c:pt>
                <c:pt idx="879">
                  <c:v>41.015999999999998</c:v>
                </c:pt>
                <c:pt idx="880">
                  <c:v>40.134599999999999</c:v>
                </c:pt>
                <c:pt idx="881">
                  <c:v>40.098300000000002</c:v>
                </c:pt>
                <c:pt idx="882">
                  <c:v>40.698</c:v>
                </c:pt>
                <c:pt idx="883">
                  <c:v>40.616199999999999</c:v>
                </c:pt>
                <c:pt idx="884">
                  <c:v>41.643000000000001</c:v>
                </c:pt>
                <c:pt idx="885">
                  <c:v>41.643000000000001</c:v>
                </c:pt>
                <c:pt idx="886">
                  <c:v>40.634399999999999</c:v>
                </c:pt>
                <c:pt idx="887">
                  <c:v>41.106900000000003</c:v>
                </c:pt>
                <c:pt idx="888">
                  <c:v>41.3431</c:v>
                </c:pt>
                <c:pt idx="889">
                  <c:v>40.816099999999999</c:v>
                </c:pt>
                <c:pt idx="890">
                  <c:v>41.297699999999999</c:v>
                </c:pt>
                <c:pt idx="891">
                  <c:v>41.397599999999997</c:v>
                </c:pt>
                <c:pt idx="892">
                  <c:v>43.405700000000003</c:v>
                </c:pt>
                <c:pt idx="893">
                  <c:v>43.587499999999999</c:v>
                </c:pt>
                <c:pt idx="894">
                  <c:v>42.978700000000003</c:v>
                </c:pt>
                <c:pt idx="895">
                  <c:v>43.124000000000002</c:v>
                </c:pt>
                <c:pt idx="896">
                  <c:v>43.142200000000003</c:v>
                </c:pt>
                <c:pt idx="897">
                  <c:v>41.179600000000001</c:v>
                </c:pt>
                <c:pt idx="898">
                  <c:v>42.578899999999997</c:v>
                </c:pt>
                <c:pt idx="899">
                  <c:v>44.132599999999996</c:v>
                </c:pt>
                <c:pt idx="900">
                  <c:v>40.597999999999999</c:v>
                </c:pt>
                <c:pt idx="901">
                  <c:v>41.3431</c:v>
                </c:pt>
                <c:pt idx="902">
                  <c:v>40.28</c:v>
                </c:pt>
                <c:pt idx="903">
                  <c:v>40.688899999999997</c:v>
                </c:pt>
                <c:pt idx="904">
                  <c:v>41.025100000000002</c:v>
                </c:pt>
                <c:pt idx="905">
                  <c:v>41.497599999999998</c:v>
                </c:pt>
                <c:pt idx="906">
                  <c:v>41.415799999999997</c:v>
                </c:pt>
                <c:pt idx="907">
                  <c:v>41.188600000000001</c:v>
                </c:pt>
                <c:pt idx="908">
                  <c:v>41.933700000000002</c:v>
                </c:pt>
                <c:pt idx="909">
                  <c:v>42.860500000000002</c:v>
                </c:pt>
                <c:pt idx="910">
                  <c:v>42.815100000000001</c:v>
                </c:pt>
                <c:pt idx="911">
                  <c:v>42.642499999999998</c:v>
                </c:pt>
                <c:pt idx="912">
                  <c:v>43.542000000000002</c:v>
                </c:pt>
                <c:pt idx="913">
                  <c:v>42.824199999999998</c:v>
                </c:pt>
                <c:pt idx="914">
                  <c:v>42.369900000000001</c:v>
                </c:pt>
                <c:pt idx="915">
                  <c:v>41.388500000000001</c:v>
                </c:pt>
                <c:pt idx="916">
                  <c:v>39.198700000000002</c:v>
                </c:pt>
                <c:pt idx="917">
                  <c:v>39.444099999999999</c:v>
                </c:pt>
                <c:pt idx="918">
                  <c:v>39.453099999999999</c:v>
                </c:pt>
                <c:pt idx="919">
                  <c:v>40.025599999999997</c:v>
                </c:pt>
                <c:pt idx="920">
                  <c:v>37.3996</c:v>
                </c:pt>
                <c:pt idx="921">
                  <c:v>37.645000000000003</c:v>
                </c:pt>
                <c:pt idx="922">
                  <c:v>38.090200000000003</c:v>
                </c:pt>
                <c:pt idx="923">
                  <c:v>37.6631</c:v>
                </c:pt>
                <c:pt idx="924">
                  <c:v>37.626800000000003</c:v>
                </c:pt>
                <c:pt idx="925">
                  <c:v>37.027099999999997</c:v>
                </c:pt>
                <c:pt idx="926">
                  <c:v>36.572800000000001</c:v>
                </c:pt>
                <c:pt idx="927">
                  <c:v>38.508200000000002</c:v>
                </c:pt>
                <c:pt idx="928">
                  <c:v>38.835299999999997</c:v>
                </c:pt>
                <c:pt idx="929">
                  <c:v>39.865000000000002</c:v>
                </c:pt>
                <c:pt idx="930">
                  <c:v>40.499400000000001</c:v>
                </c:pt>
                <c:pt idx="931">
                  <c:v>38.403199999999998</c:v>
                </c:pt>
                <c:pt idx="932">
                  <c:v>37.777999999999999</c:v>
                </c:pt>
                <c:pt idx="933">
                  <c:v>37.309100000000001</c:v>
                </c:pt>
                <c:pt idx="934">
                  <c:v>36.591900000000003</c:v>
                </c:pt>
                <c:pt idx="935">
                  <c:v>37.244700000000002</c:v>
                </c:pt>
                <c:pt idx="936">
                  <c:v>35.2956</c:v>
                </c:pt>
                <c:pt idx="937">
                  <c:v>34.164700000000003</c:v>
                </c:pt>
                <c:pt idx="938">
                  <c:v>33.493600000000001</c:v>
                </c:pt>
                <c:pt idx="939">
                  <c:v>32.896000000000001</c:v>
                </c:pt>
                <c:pt idx="940">
                  <c:v>32.197200000000002</c:v>
                </c:pt>
                <c:pt idx="941">
                  <c:v>32.243200000000002</c:v>
                </c:pt>
                <c:pt idx="942">
                  <c:v>30.0275</c:v>
                </c:pt>
                <c:pt idx="943">
                  <c:v>28.2714</c:v>
                </c:pt>
                <c:pt idx="944">
                  <c:v>27.499099999999999</c:v>
                </c:pt>
                <c:pt idx="945">
                  <c:v>28.758700000000001</c:v>
                </c:pt>
                <c:pt idx="946">
                  <c:v>29.2</c:v>
                </c:pt>
                <c:pt idx="947">
                  <c:v>29.328700000000001</c:v>
                </c:pt>
                <c:pt idx="948">
                  <c:v>27.857700000000001</c:v>
                </c:pt>
                <c:pt idx="949">
                  <c:v>26.542999999999999</c:v>
                </c:pt>
                <c:pt idx="950">
                  <c:v>26.055700000000002</c:v>
                </c:pt>
                <c:pt idx="951">
                  <c:v>26.625699999999998</c:v>
                </c:pt>
                <c:pt idx="952">
                  <c:v>26.708400000000001</c:v>
                </c:pt>
                <c:pt idx="953">
                  <c:v>26.8188</c:v>
                </c:pt>
                <c:pt idx="954">
                  <c:v>26.616499999999998</c:v>
                </c:pt>
                <c:pt idx="955">
                  <c:v>27.168099999999999</c:v>
                </c:pt>
                <c:pt idx="956">
                  <c:v>27.269300000000001</c:v>
                </c:pt>
                <c:pt idx="957">
                  <c:v>26.1568</c:v>
                </c:pt>
                <c:pt idx="958">
                  <c:v>25.3569</c:v>
                </c:pt>
                <c:pt idx="959">
                  <c:v>25.458100000000002</c:v>
                </c:pt>
                <c:pt idx="960">
                  <c:v>25.6144</c:v>
                </c:pt>
                <c:pt idx="961">
                  <c:v>26.322299999999998</c:v>
                </c:pt>
                <c:pt idx="962">
                  <c:v>25.936199999999999</c:v>
                </c:pt>
                <c:pt idx="963">
                  <c:v>25.209800000000001</c:v>
                </c:pt>
                <c:pt idx="964">
                  <c:v>25.991299999999999</c:v>
                </c:pt>
                <c:pt idx="965">
                  <c:v>25.972899999999999</c:v>
                </c:pt>
                <c:pt idx="966">
                  <c:v>26.322299999999998</c:v>
                </c:pt>
                <c:pt idx="967">
                  <c:v>25.2834</c:v>
                </c:pt>
                <c:pt idx="968">
                  <c:v>24.934000000000001</c:v>
                </c:pt>
                <c:pt idx="969">
                  <c:v>25.972899999999999</c:v>
                </c:pt>
                <c:pt idx="970">
                  <c:v>25.936199999999999</c:v>
                </c:pt>
                <c:pt idx="971">
                  <c:v>26.248699999999999</c:v>
                </c:pt>
                <c:pt idx="972">
                  <c:v>24.7317</c:v>
                </c:pt>
                <c:pt idx="973">
                  <c:v>27.517499999999998</c:v>
                </c:pt>
                <c:pt idx="974">
                  <c:v>30.6526</c:v>
                </c:pt>
                <c:pt idx="975">
                  <c:v>30.441199999999998</c:v>
                </c:pt>
                <c:pt idx="976">
                  <c:v>30.753799999999998</c:v>
                </c:pt>
                <c:pt idx="977">
                  <c:v>29.577000000000002</c:v>
                </c:pt>
                <c:pt idx="978">
                  <c:v>29.972300000000001</c:v>
                </c:pt>
                <c:pt idx="979">
                  <c:v>30.413599999999999</c:v>
                </c:pt>
                <c:pt idx="980">
                  <c:v>29.7424</c:v>
                </c:pt>
                <c:pt idx="981">
                  <c:v>30.956</c:v>
                </c:pt>
                <c:pt idx="982">
                  <c:v>31.038799999999998</c:v>
                </c:pt>
                <c:pt idx="983">
                  <c:v>31.571999999999999</c:v>
                </c:pt>
                <c:pt idx="984">
                  <c:v>29.797599999999999</c:v>
                </c:pt>
                <c:pt idx="985">
                  <c:v>29.843599999999999</c:v>
                </c:pt>
                <c:pt idx="986">
                  <c:v>30.174600000000002</c:v>
                </c:pt>
                <c:pt idx="987">
                  <c:v>30.781400000000001</c:v>
                </c:pt>
                <c:pt idx="988">
                  <c:v>30.542300000000001</c:v>
                </c:pt>
                <c:pt idx="989">
                  <c:v>27.131399999999999</c:v>
                </c:pt>
                <c:pt idx="990">
                  <c:v>27.021000000000001</c:v>
                </c:pt>
                <c:pt idx="991">
                  <c:v>26.634899999999998</c:v>
                </c:pt>
                <c:pt idx="992">
                  <c:v>26.359100000000002</c:v>
                </c:pt>
                <c:pt idx="993">
                  <c:v>26.3965</c:v>
                </c:pt>
                <c:pt idx="994">
                  <c:v>26.349699999999999</c:v>
                </c:pt>
                <c:pt idx="995">
                  <c:v>26.602399999999999</c:v>
                </c:pt>
                <c:pt idx="996">
                  <c:v>26.246700000000001</c:v>
                </c:pt>
                <c:pt idx="997">
                  <c:v>25.769400000000001</c:v>
                </c:pt>
                <c:pt idx="998">
                  <c:v>24.683499999999999</c:v>
                </c:pt>
                <c:pt idx="999">
                  <c:v>24.384</c:v>
                </c:pt>
                <c:pt idx="1000">
                  <c:v>23.560300000000002</c:v>
                </c:pt>
                <c:pt idx="1001">
                  <c:v>23.831700000000001</c:v>
                </c:pt>
                <c:pt idx="1002">
                  <c:v>24.533799999999999</c:v>
                </c:pt>
                <c:pt idx="1003">
                  <c:v>24.402699999999999</c:v>
                </c:pt>
                <c:pt idx="1004">
                  <c:v>25.422999999999998</c:v>
                </c:pt>
                <c:pt idx="1005">
                  <c:v>24.206199999999999</c:v>
                </c:pt>
                <c:pt idx="1006">
                  <c:v>25.685099999999998</c:v>
                </c:pt>
                <c:pt idx="1007">
                  <c:v>25.844200000000001</c:v>
                </c:pt>
                <c:pt idx="1008">
                  <c:v>25.965900000000001</c:v>
                </c:pt>
                <c:pt idx="1009">
                  <c:v>27.632100000000001</c:v>
                </c:pt>
                <c:pt idx="1010">
                  <c:v>27.566600000000001</c:v>
                </c:pt>
                <c:pt idx="1011">
                  <c:v>27.6508</c:v>
                </c:pt>
                <c:pt idx="1012">
                  <c:v>27.678899999999999</c:v>
                </c:pt>
                <c:pt idx="1013">
                  <c:v>28.0533</c:v>
                </c:pt>
                <c:pt idx="1014">
                  <c:v>28.2499</c:v>
                </c:pt>
                <c:pt idx="1015">
                  <c:v>28.7834</c:v>
                </c:pt>
                <c:pt idx="1016">
                  <c:v>29.139099999999999</c:v>
                </c:pt>
                <c:pt idx="1017">
                  <c:v>28.6524</c:v>
                </c:pt>
                <c:pt idx="1018">
                  <c:v>28.137599999999999</c:v>
                </c:pt>
                <c:pt idx="1019">
                  <c:v>26.602399999999999</c:v>
                </c:pt>
                <c:pt idx="1020">
                  <c:v>27.4636</c:v>
                </c:pt>
                <c:pt idx="1021">
                  <c:v>28.540099999999999</c:v>
                </c:pt>
                <c:pt idx="1022">
                  <c:v>28.3248</c:v>
                </c:pt>
                <c:pt idx="1023">
                  <c:v>27.978400000000001</c:v>
                </c:pt>
                <c:pt idx="1024">
                  <c:v>27.9878</c:v>
                </c:pt>
                <c:pt idx="1025">
                  <c:v>28.502600000000001</c:v>
                </c:pt>
                <c:pt idx="1026">
                  <c:v>28.1937</c:v>
                </c:pt>
                <c:pt idx="1027">
                  <c:v>28.961300000000001</c:v>
                </c:pt>
                <c:pt idx="1028">
                  <c:v>29.616499999999998</c:v>
                </c:pt>
                <c:pt idx="1029">
                  <c:v>29.148499999999999</c:v>
                </c:pt>
                <c:pt idx="1030">
                  <c:v>28.6617</c:v>
                </c:pt>
                <c:pt idx="1031">
                  <c:v>26.827100000000002</c:v>
                </c:pt>
                <c:pt idx="1032">
                  <c:v>26.696000000000002</c:v>
                </c:pt>
                <c:pt idx="1033">
                  <c:v>26.621200000000002</c:v>
                </c:pt>
                <c:pt idx="1034">
                  <c:v>24.365300000000001</c:v>
                </c:pt>
                <c:pt idx="1035">
                  <c:v>24.5899</c:v>
                </c:pt>
                <c:pt idx="1036">
                  <c:v>25.376200000000001</c:v>
                </c:pt>
                <c:pt idx="1037">
                  <c:v>25.8536</c:v>
                </c:pt>
                <c:pt idx="1038">
                  <c:v>26.0595</c:v>
                </c:pt>
                <c:pt idx="1039">
                  <c:v>25.338799999999999</c:v>
                </c:pt>
                <c:pt idx="1040">
                  <c:v>25.2639</c:v>
                </c:pt>
                <c:pt idx="1041">
                  <c:v>23.897300000000001</c:v>
                </c:pt>
                <c:pt idx="1042">
                  <c:v>23.504100000000001</c:v>
                </c:pt>
                <c:pt idx="1043">
                  <c:v>23.026700000000002</c:v>
                </c:pt>
                <c:pt idx="1044">
                  <c:v>22.633600000000001</c:v>
                </c:pt>
                <c:pt idx="1045">
                  <c:v>22.764700000000001</c:v>
                </c:pt>
                <c:pt idx="1046">
                  <c:v>23.232700000000001</c:v>
                </c:pt>
                <c:pt idx="1047">
                  <c:v>23.485399999999998</c:v>
                </c:pt>
                <c:pt idx="1048">
                  <c:v>24.608699999999999</c:v>
                </c:pt>
                <c:pt idx="1049">
                  <c:v>24.5806</c:v>
                </c:pt>
                <c:pt idx="1050">
                  <c:v>23.2608</c:v>
                </c:pt>
                <c:pt idx="1051">
                  <c:v>22.708500000000001</c:v>
                </c:pt>
                <c:pt idx="1052">
                  <c:v>22.483799999999999</c:v>
                </c:pt>
                <c:pt idx="1053">
                  <c:v>21.8108</c:v>
                </c:pt>
                <c:pt idx="1054">
                  <c:v>20.6449</c:v>
                </c:pt>
                <c:pt idx="1055">
                  <c:v>19.753900000000002</c:v>
                </c:pt>
                <c:pt idx="1056">
                  <c:v>19.659099999999999</c:v>
                </c:pt>
                <c:pt idx="1057">
                  <c:v>20.2089</c:v>
                </c:pt>
                <c:pt idx="1058">
                  <c:v>20.275300000000001</c:v>
                </c:pt>
                <c:pt idx="1059">
                  <c:v>20.303699999999999</c:v>
                </c:pt>
                <c:pt idx="1060">
                  <c:v>20.322700000000001</c:v>
                </c:pt>
                <c:pt idx="1061">
                  <c:v>20.474299999999999</c:v>
                </c:pt>
                <c:pt idx="1062">
                  <c:v>19.564399999999999</c:v>
                </c:pt>
                <c:pt idx="1063">
                  <c:v>19.3748</c:v>
                </c:pt>
                <c:pt idx="1064">
                  <c:v>19.232600000000001</c:v>
                </c:pt>
                <c:pt idx="1065">
                  <c:v>19.753900000000002</c:v>
                </c:pt>
                <c:pt idx="1066">
                  <c:v>20.104600000000001</c:v>
                </c:pt>
                <c:pt idx="1067">
                  <c:v>20.616499999999998</c:v>
                </c:pt>
                <c:pt idx="1068">
                  <c:v>21.062000000000001</c:v>
                </c:pt>
                <c:pt idx="1069">
                  <c:v>21.716100000000001</c:v>
                </c:pt>
                <c:pt idx="1070">
                  <c:v>21.3748</c:v>
                </c:pt>
                <c:pt idx="1071">
                  <c:v>21.147300000000001</c:v>
                </c:pt>
                <c:pt idx="1072">
                  <c:v>20.606999999999999</c:v>
                </c:pt>
                <c:pt idx="1073">
                  <c:v>20.237400000000001</c:v>
                </c:pt>
                <c:pt idx="1074">
                  <c:v>20.663900000000002</c:v>
                </c:pt>
                <c:pt idx="1075">
                  <c:v>21.014600000000002</c:v>
                </c:pt>
                <c:pt idx="1076">
                  <c:v>20.445900000000002</c:v>
                </c:pt>
                <c:pt idx="1077">
                  <c:v>20.6829</c:v>
                </c:pt>
                <c:pt idx="1078">
                  <c:v>21.308499999999999</c:v>
                </c:pt>
                <c:pt idx="1079">
                  <c:v>21.270499999999998</c:v>
                </c:pt>
                <c:pt idx="1080">
                  <c:v>21.5928</c:v>
                </c:pt>
                <c:pt idx="1081">
                  <c:v>21.6876</c:v>
                </c:pt>
                <c:pt idx="1082">
                  <c:v>21.4696</c:v>
                </c:pt>
                <c:pt idx="1083">
                  <c:v>21.6876</c:v>
                </c:pt>
                <c:pt idx="1084">
                  <c:v>21.7255</c:v>
                </c:pt>
                <c:pt idx="1085">
                  <c:v>21.147300000000001</c:v>
                </c:pt>
                <c:pt idx="1086">
                  <c:v>21.099900000000002</c:v>
                </c:pt>
                <c:pt idx="1087">
                  <c:v>21.934100000000001</c:v>
                </c:pt>
                <c:pt idx="1088">
                  <c:v>22.284800000000001</c:v>
                </c:pt>
                <c:pt idx="1089">
                  <c:v>21.573899999999998</c:v>
                </c:pt>
                <c:pt idx="1090">
                  <c:v>20.654399999999999</c:v>
                </c:pt>
                <c:pt idx="1091">
                  <c:v>20.806100000000001</c:v>
                </c:pt>
                <c:pt idx="1092">
                  <c:v>19.886600000000001</c:v>
                </c:pt>
                <c:pt idx="1093">
                  <c:v>20.967199999999998</c:v>
                </c:pt>
                <c:pt idx="1094">
                  <c:v>21.052499999999998</c:v>
                </c:pt>
                <c:pt idx="1095">
                  <c:v>20.863</c:v>
                </c:pt>
                <c:pt idx="1096">
                  <c:v>20.275300000000001</c:v>
                </c:pt>
                <c:pt idx="1097">
                  <c:v>20.370100000000001</c:v>
                </c:pt>
                <c:pt idx="1098">
                  <c:v>20.180499999999999</c:v>
                </c:pt>
                <c:pt idx="1099">
                  <c:v>20.531199999999998</c:v>
                </c:pt>
                <c:pt idx="1100">
                  <c:v>19.526399999999999</c:v>
                </c:pt>
                <c:pt idx="1101">
                  <c:v>19.6023</c:v>
                </c:pt>
                <c:pt idx="1102">
                  <c:v>19.6876</c:v>
                </c:pt>
                <c:pt idx="1103">
                  <c:v>18.0762</c:v>
                </c:pt>
                <c:pt idx="1104">
                  <c:v>18.540600000000001</c:v>
                </c:pt>
                <c:pt idx="1105">
                  <c:v>17.981400000000001</c:v>
                </c:pt>
                <c:pt idx="1106">
                  <c:v>17.393699999999999</c:v>
                </c:pt>
                <c:pt idx="1107">
                  <c:v>16.540600000000001</c:v>
                </c:pt>
                <c:pt idx="1108">
                  <c:v>17.109300000000001</c:v>
                </c:pt>
                <c:pt idx="1109">
                  <c:v>16.663799999999998</c:v>
                </c:pt>
                <c:pt idx="1110">
                  <c:v>16.322600000000001</c:v>
                </c:pt>
                <c:pt idx="1111">
                  <c:v>16.132999999999999</c:v>
                </c:pt>
                <c:pt idx="1112">
                  <c:v>17.175699999999999</c:v>
                </c:pt>
                <c:pt idx="1113">
                  <c:v>16.9861</c:v>
                </c:pt>
                <c:pt idx="1114">
                  <c:v>18.095099999999999</c:v>
                </c:pt>
                <c:pt idx="1115">
                  <c:v>18.569099999999999</c:v>
                </c:pt>
                <c:pt idx="1116">
                  <c:v>18.588000000000001</c:v>
                </c:pt>
                <c:pt idx="1117">
                  <c:v>18.395499999999998</c:v>
                </c:pt>
                <c:pt idx="1118">
                  <c:v>18.4148</c:v>
                </c:pt>
                <c:pt idx="1119">
                  <c:v>18.3474</c:v>
                </c:pt>
                <c:pt idx="1120">
                  <c:v>18.549499999999998</c:v>
                </c:pt>
                <c:pt idx="1121">
                  <c:v>18.6265</c:v>
                </c:pt>
                <c:pt idx="1122">
                  <c:v>18.7806</c:v>
                </c:pt>
                <c:pt idx="1123">
                  <c:v>18.9923</c:v>
                </c:pt>
                <c:pt idx="1124">
                  <c:v>18.4148</c:v>
                </c:pt>
                <c:pt idx="1125">
                  <c:v>18.2319</c:v>
                </c:pt>
                <c:pt idx="1126">
                  <c:v>17.548400000000001</c:v>
                </c:pt>
                <c:pt idx="1127">
                  <c:v>17.750599999999999</c:v>
                </c:pt>
                <c:pt idx="1128">
                  <c:v>18.4148</c:v>
                </c:pt>
                <c:pt idx="1129">
                  <c:v>18.087499999999999</c:v>
                </c:pt>
                <c:pt idx="1130">
                  <c:v>18.482099999999999</c:v>
                </c:pt>
                <c:pt idx="1131">
                  <c:v>18.376300000000001</c:v>
                </c:pt>
                <c:pt idx="1132">
                  <c:v>18.424399999999999</c:v>
                </c:pt>
                <c:pt idx="1133">
                  <c:v>18.2607</c:v>
                </c:pt>
                <c:pt idx="1134">
                  <c:v>17.885300000000001</c:v>
                </c:pt>
                <c:pt idx="1135">
                  <c:v>17.962299999999999</c:v>
                </c:pt>
                <c:pt idx="1136">
                  <c:v>17.914200000000001</c:v>
                </c:pt>
                <c:pt idx="1137">
                  <c:v>18.549499999999998</c:v>
                </c:pt>
                <c:pt idx="1138">
                  <c:v>18.799800000000001</c:v>
                </c:pt>
                <c:pt idx="1139">
                  <c:v>18.896100000000001</c:v>
                </c:pt>
                <c:pt idx="1140">
                  <c:v>18.4725</c:v>
                </c:pt>
                <c:pt idx="1141">
                  <c:v>18.395499999999998</c:v>
                </c:pt>
                <c:pt idx="1142">
                  <c:v>18.770900000000001</c:v>
                </c:pt>
                <c:pt idx="1143">
                  <c:v>19.695</c:v>
                </c:pt>
                <c:pt idx="1144">
                  <c:v>19.252199999999998</c:v>
                </c:pt>
                <c:pt idx="1145">
                  <c:v>18.664999999999999</c:v>
                </c:pt>
                <c:pt idx="1146">
                  <c:v>18.790199999999999</c:v>
                </c:pt>
                <c:pt idx="1147">
                  <c:v>18.183700000000002</c:v>
                </c:pt>
                <c:pt idx="1148">
                  <c:v>18.9346</c:v>
                </c:pt>
                <c:pt idx="1149">
                  <c:v>18.588000000000001</c:v>
                </c:pt>
                <c:pt idx="1150">
                  <c:v>18.953800000000001</c:v>
                </c:pt>
                <c:pt idx="1151">
                  <c:v>19.069299999999998</c:v>
                </c:pt>
                <c:pt idx="1152">
                  <c:v>18.664999999999999</c:v>
                </c:pt>
                <c:pt idx="1153">
                  <c:v>18.337700000000002</c:v>
                </c:pt>
                <c:pt idx="1154">
                  <c:v>18.328099999999999</c:v>
                </c:pt>
                <c:pt idx="1155">
                  <c:v>18.674700000000001</c:v>
                </c:pt>
                <c:pt idx="1156">
                  <c:v>18.3474</c:v>
                </c:pt>
                <c:pt idx="1157">
                  <c:v>18.847899999999999</c:v>
                </c:pt>
                <c:pt idx="1158">
                  <c:v>18.539899999999999</c:v>
                </c:pt>
                <c:pt idx="1159">
                  <c:v>19.233000000000001</c:v>
                </c:pt>
                <c:pt idx="1160">
                  <c:v>19.839400000000001</c:v>
                </c:pt>
                <c:pt idx="1161">
                  <c:v>19.646899999999999</c:v>
                </c:pt>
                <c:pt idx="1162">
                  <c:v>19.223400000000002</c:v>
                </c:pt>
                <c:pt idx="1163">
                  <c:v>19.6662</c:v>
                </c:pt>
                <c:pt idx="1164">
                  <c:v>19.541</c:v>
                </c:pt>
                <c:pt idx="1165">
                  <c:v>19.261900000000001</c:v>
                </c:pt>
                <c:pt idx="1166">
                  <c:v>19.598800000000001</c:v>
                </c:pt>
                <c:pt idx="1167">
                  <c:v>18.251100000000001</c:v>
                </c:pt>
                <c:pt idx="1168">
                  <c:v>18.9634</c:v>
                </c:pt>
                <c:pt idx="1169">
                  <c:v>18.482099999999999</c:v>
                </c:pt>
                <c:pt idx="1170">
                  <c:v>18.1645</c:v>
                </c:pt>
                <c:pt idx="1171">
                  <c:v>18.520600000000002</c:v>
                </c:pt>
                <c:pt idx="1172">
                  <c:v>18.722799999999999</c:v>
                </c:pt>
                <c:pt idx="1173">
                  <c:v>18.6554</c:v>
                </c:pt>
                <c:pt idx="1174">
                  <c:v>19.0212</c:v>
                </c:pt>
                <c:pt idx="1175">
                  <c:v>19.695</c:v>
                </c:pt>
                <c:pt idx="1176">
                  <c:v>18.7517</c:v>
                </c:pt>
                <c:pt idx="1177">
                  <c:v>18.857600000000001</c:v>
                </c:pt>
                <c:pt idx="1178">
                  <c:v>18.4725</c:v>
                </c:pt>
                <c:pt idx="1179">
                  <c:v>18.384499999999999</c:v>
                </c:pt>
                <c:pt idx="1180">
                  <c:v>17.279499999999999</c:v>
                </c:pt>
                <c:pt idx="1181">
                  <c:v>17.690200000000001</c:v>
                </c:pt>
                <c:pt idx="1182">
                  <c:v>17.328399999999998</c:v>
                </c:pt>
                <c:pt idx="1183">
                  <c:v>17.709800000000001</c:v>
                </c:pt>
                <c:pt idx="1184">
                  <c:v>17.758700000000001</c:v>
                </c:pt>
                <c:pt idx="1185">
                  <c:v>16.946999999999999</c:v>
                </c:pt>
                <c:pt idx="1186">
                  <c:v>17.3871</c:v>
                </c:pt>
                <c:pt idx="1187">
                  <c:v>17.475100000000001</c:v>
                </c:pt>
                <c:pt idx="1188">
                  <c:v>17.259899999999998</c:v>
                </c:pt>
                <c:pt idx="1189">
                  <c:v>17.0839</c:v>
                </c:pt>
                <c:pt idx="1190">
                  <c:v>16.839400000000001</c:v>
                </c:pt>
                <c:pt idx="1191">
                  <c:v>16.702500000000001</c:v>
                </c:pt>
                <c:pt idx="1192">
                  <c:v>16.536300000000001</c:v>
                </c:pt>
                <c:pt idx="1193">
                  <c:v>16.223299999999998</c:v>
                </c:pt>
                <c:pt idx="1194">
                  <c:v>17.279499999999999</c:v>
                </c:pt>
                <c:pt idx="1195">
                  <c:v>16.223299999999998</c:v>
                </c:pt>
                <c:pt idx="1196">
                  <c:v>16.037500000000001</c:v>
                </c:pt>
                <c:pt idx="1197">
                  <c:v>16.223299999999998</c:v>
                </c:pt>
                <c:pt idx="1198">
                  <c:v>16.203800000000001</c:v>
                </c:pt>
                <c:pt idx="1199">
                  <c:v>15.8909</c:v>
                </c:pt>
                <c:pt idx="1200">
                  <c:v>15.3041</c:v>
                </c:pt>
                <c:pt idx="1201">
                  <c:v>15.6464</c:v>
                </c:pt>
                <c:pt idx="1202">
                  <c:v>15.802899999999999</c:v>
                </c:pt>
                <c:pt idx="1203">
                  <c:v>14.9619</c:v>
                </c:pt>
                <c:pt idx="1204">
                  <c:v>15.108499999999999</c:v>
                </c:pt>
                <c:pt idx="1205">
                  <c:v>15.8322</c:v>
                </c:pt>
                <c:pt idx="1206">
                  <c:v>18.042200000000001</c:v>
                </c:pt>
                <c:pt idx="1207">
                  <c:v>18.267199999999999</c:v>
                </c:pt>
                <c:pt idx="1208">
                  <c:v>18.149799999999999</c:v>
                </c:pt>
                <c:pt idx="1209">
                  <c:v>17.621700000000001</c:v>
                </c:pt>
                <c:pt idx="1210">
                  <c:v>17.093699999999998</c:v>
                </c:pt>
                <c:pt idx="1211">
                  <c:v>17.524000000000001</c:v>
                </c:pt>
                <c:pt idx="1212">
                  <c:v>17.5533</c:v>
                </c:pt>
                <c:pt idx="1213">
                  <c:v>17.4359</c:v>
                </c:pt>
                <c:pt idx="1214">
                  <c:v>16.526499999999999</c:v>
                </c:pt>
                <c:pt idx="1215">
                  <c:v>16.741599999999998</c:v>
                </c:pt>
                <c:pt idx="1216">
                  <c:v>14.404500000000001</c:v>
                </c:pt>
                <c:pt idx="1217">
                  <c:v>12.810499999999999</c:v>
                </c:pt>
                <c:pt idx="1218">
                  <c:v>14.482699999999999</c:v>
                </c:pt>
                <c:pt idx="1219">
                  <c:v>15.157400000000001</c:v>
                </c:pt>
                <c:pt idx="1220">
                  <c:v>15.5975</c:v>
                </c:pt>
                <c:pt idx="1221">
                  <c:v>15.6366</c:v>
                </c:pt>
                <c:pt idx="1222">
                  <c:v>15.2552</c:v>
                </c:pt>
                <c:pt idx="1223">
                  <c:v>14.815200000000001</c:v>
                </c:pt>
                <c:pt idx="1224">
                  <c:v>14.5707</c:v>
                </c:pt>
                <c:pt idx="1225">
                  <c:v>13.837300000000001</c:v>
                </c:pt>
                <c:pt idx="1226">
                  <c:v>15.225899999999999</c:v>
                </c:pt>
                <c:pt idx="1227">
                  <c:v>17.377300000000002</c:v>
                </c:pt>
                <c:pt idx="1228">
                  <c:v>16.810099999999998</c:v>
                </c:pt>
                <c:pt idx="1229">
                  <c:v>16.829599999999999</c:v>
                </c:pt>
                <c:pt idx="1230">
                  <c:v>16.741599999999998</c:v>
                </c:pt>
                <c:pt idx="1231">
                  <c:v>16.1647</c:v>
                </c:pt>
                <c:pt idx="1232">
                  <c:v>16.311399999999999</c:v>
                </c:pt>
                <c:pt idx="1233">
                  <c:v>16.223299999999998</c:v>
                </c:pt>
                <c:pt idx="1234">
                  <c:v>16.2136</c:v>
                </c:pt>
                <c:pt idx="1235">
                  <c:v>16.536300000000001</c:v>
                </c:pt>
                <c:pt idx="1236">
                  <c:v>16.7514</c:v>
                </c:pt>
                <c:pt idx="1237">
                  <c:v>16.360299999999999</c:v>
                </c:pt>
                <c:pt idx="1238">
                  <c:v>17.690200000000001</c:v>
                </c:pt>
                <c:pt idx="1239">
                  <c:v>18.374700000000001</c:v>
                </c:pt>
                <c:pt idx="1240">
                  <c:v>17.6706</c:v>
                </c:pt>
                <c:pt idx="1241">
                  <c:v>17.807500000000001</c:v>
                </c:pt>
                <c:pt idx="1242">
                  <c:v>17.797799999999999</c:v>
                </c:pt>
                <c:pt idx="1243">
                  <c:v>17.827200000000001</c:v>
                </c:pt>
                <c:pt idx="1244">
                  <c:v>17.915700000000001</c:v>
                </c:pt>
                <c:pt idx="1245">
                  <c:v>17.453800000000001</c:v>
                </c:pt>
                <c:pt idx="1246">
                  <c:v>18.485700000000001</c:v>
                </c:pt>
                <c:pt idx="1247">
                  <c:v>20.038499999999999</c:v>
                </c:pt>
                <c:pt idx="1248">
                  <c:v>19.566700000000001</c:v>
                </c:pt>
                <c:pt idx="1249">
                  <c:v>18.043500000000002</c:v>
                </c:pt>
                <c:pt idx="1250">
                  <c:v>18.416899999999998</c:v>
                </c:pt>
                <c:pt idx="1251">
                  <c:v>17.630700000000001</c:v>
                </c:pt>
                <c:pt idx="1252">
                  <c:v>18.878799999999998</c:v>
                </c:pt>
                <c:pt idx="1253">
                  <c:v>18.269500000000001</c:v>
                </c:pt>
                <c:pt idx="1254">
                  <c:v>18.397200000000002</c:v>
                </c:pt>
                <c:pt idx="1255">
                  <c:v>18.5152</c:v>
                </c:pt>
                <c:pt idx="1256">
                  <c:v>18.731400000000001</c:v>
                </c:pt>
                <c:pt idx="1257">
                  <c:v>18.475899999999999</c:v>
                </c:pt>
                <c:pt idx="1258">
                  <c:v>18.328499999999998</c:v>
                </c:pt>
                <c:pt idx="1259">
                  <c:v>17.208100000000002</c:v>
                </c:pt>
                <c:pt idx="1260">
                  <c:v>16.6479</c:v>
                </c:pt>
                <c:pt idx="1261">
                  <c:v>16.608599999999999</c:v>
                </c:pt>
                <c:pt idx="1262">
                  <c:v>17.031199999999998</c:v>
                </c:pt>
                <c:pt idx="1263">
                  <c:v>16.864100000000001</c:v>
                </c:pt>
                <c:pt idx="1264">
                  <c:v>17.0017</c:v>
                </c:pt>
                <c:pt idx="1265">
                  <c:v>16.6676</c:v>
                </c:pt>
                <c:pt idx="1266">
                  <c:v>15.9305</c:v>
                </c:pt>
                <c:pt idx="1267">
                  <c:v>15.164</c:v>
                </c:pt>
                <c:pt idx="1268">
                  <c:v>14.9871</c:v>
                </c:pt>
                <c:pt idx="1269">
                  <c:v>15.055899999999999</c:v>
                </c:pt>
                <c:pt idx="1270">
                  <c:v>15.4391</c:v>
                </c:pt>
                <c:pt idx="1271">
                  <c:v>16.2057</c:v>
                </c:pt>
                <c:pt idx="1272">
                  <c:v>16.431699999999999</c:v>
                </c:pt>
                <c:pt idx="1273">
                  <c:v>16.520199999999999</c:v>
                </c:pt>
                <c:pt idx="1274">
                  <c:v>16.756</c:v>
                </c:pt>
                <c:pt idx="1275">
                  <c:v>17.050899999999999</c:v>
                </c:pt>
                <c:pt idx="1276">
                  <c:v>17.227799999999998</c:v>
                </c:pt>
                <c:pt idx="1277">
                  <c:v>16.923100000000002</c:v>
                </c:pt>
                <c:pt idx="1278">
                  <c:v>16.176200000000001</c:v>
                </c:pt>
                <c:pt idx="1279">
                  <c:v>16.5398</c:v>
                </c:pt>
                <c:pt idx="1280">
                  <c:v>16.3826</c:v>
                </c:pt>
                <c:pt idx="1281">
                  <c:v>16.245000000000001</c:v>
                </c:pt>
                <c:pt idx="1282">
                  <c:v>16.657800000000002</c:v>
                </c:pt>
                <c:pt idx="1283">
                  <c:v>15.045999999999999</c:v>
                </c:pt>
                <c:pt idx="1284">
                  <c:v>15.0854</c:v>
                </c:pt>
                <c:pt idx="1285">
                  <c:v>15.036199999999999</c:v>
                </c:pt>
                <c:pt idx="1286">
                  <c:v>17.139299999999999</c:v>
                </c:pt>
                <c:pt idx="1287">
                  <c:v>16.156600000000001</c:v>
                </c:pt>
                <c:pt idx="1288">
                  <c:v>16.903500000000001</c:v>
                </c:pt>
                <c:pt idx="1289">
                  <c:v>16.756</c:v>
                </c:pt>
                <c:pt idx="1290">
                  <c:v>16.3629</c:v>
                </c:pt>
                <c:pt idx="1291">
                  <c:v>15.9207</c:v>
                </c:pt>
                <c:pt idx="1292">
                  <c:v>15.694699999999999</c:v>
                </c:pt>
                <c:pt idx="1293">
                  <c:v>15.6259</c:v>
                </c:pt>
                <c:pt idx="1294">
                  <c:v>15.704499999999999</c:v>
                </c:pt>
                <c:pt idx="1295">
                  <c:v>15.232799999999999</c:v>
                </c:pt>
                <c:pt idx="1296">
                  <c:v>15.792899999999999</c:v>
                </c:pt>
                <c:pt idx="1297">
                  <c:v>15.8912</c:v>
                </c:pt>
                <c:pt idx="1298">
                  <c:v>16.058299999999999</c:v>
                </c:pt>
                <c:pt idx="1299">
                  <c:v>15.96</c:v>
                </c:pt>
                <c:pt idx="1300">
                  <c:v>15.4588</c:v>
                </c:pt>
                <c:pt idx="1301">
                  <c:v>15.5472</c:v>
                </c:pt>
                <c:pt idx="1302">
                  <c:v>15.5472</c:v>
                </c:pt>
                <c:pt idx="1303">
                  <c:v>15.8126</c:v>
                </c:pt>
                <c:pt idx="1304">
                  <c:v>15.9114</c:v>
                </c:pt>
                <c:pt idx="1305">
                  <c:v>15.8126</c:v>
                </c:pt>
                <c:pt idx="1306">
                  <c:v>15.397500000000001</c:v>
                </c:pt>
                <c:pt idx="1307">
                  <c:v>15.3184</c:v>
                </c:pt>
                <c:pt idx="1308">
                  <c:v>14.429</c:v>
                </c:pt>
                <c:pt idx="1309">
                  <c:v>14.6069</c:v>
                </c:pt>
                <c:pt idx="1310">
                  <c:v>14.221500000000001</c:v>
                </c:pt>
                <c:pt idx="1311">
                  <c:v>14.3302</c:v>
                </c:pt>
                <c:pt idx="1312">
                  <c:v>14.251099999999999</c:v>
                </c:pt>
                <c:pt idx="1313">
                  <c:v>14.3697</c:v>
                </c:pt>
                <c:pt idx="1314">
                  <c:v>13.925000000000001</c:v>
                </c:pt>
                <c:pt idx="1315">
                  <c:v>14.3005</c:v>
                </c:pt>
                <c:pt idx="1316">
                  <c:v>14.093</c:v>
                </c:pt>
                <c:pt idx="1317">
                  <c:v>14.9133</c:v>
                </c:pt>
                <c:pt idx="1318">
                  <c:v>15.160299999999999</c:v>
                </c:pt>
                <c:pt idx="1319">
                  <c:v>15.120799999999999</c:v>
                </c:pt>
                <c:pt idx="1320">
                  <c:v>14.1127</c:v>
                </c:pt>
                <c:pt idx="1321">
                  <c:v>13.7471</c:v>
                </c:pt>
                <c:pt idx="1322">
                  <c:v>13.667999999999999</c:v>
                </c:pt>
                <c:pt idx="1323">
                  <c:v>13.598800000000001</c:v>
                </c:pt>
                <c:pt idx="1324">
                  <c:v>13.361599999999999</c:v>
                </c:pt>
                <c:pt idx="1325">
                  <c:v>13.7866</c:v>
                </c:pt>
                <c:pt idx="1326">
                  <c:v>13.341900000000001</c:v>
                </c:pt>
                <c:pt idx="1327">
                  <c:v>12.9762</c:v>
                </c:pt>
                <c:pt idx="1328">
                  <c:v>11.9682</c:v>
                </c:pt>
                <c:pt idx="1329">
                  <c:v>12.0077</c:v>
                </c:pt>
                <c:pt idx="1330">
                  <c:v>12.422800000000001</c:v>
                </c:pt>
                <c:pt idx="1331">
                  <c:v>12.1065</c:v>
                </c:pt>
                <c:pt idx="1332">
                  <c:v>12.521599999999999</c:v>
                </c:pt>
                <c:pt idx="1333">
                  <c:v>12.6797</c:v>
                </c:pt>
                <c:pt idx="1334">
                  <c:v>12.6402</c:v>
                </c:pt>
                <c:pt idx="1335">
                  <c:v>12.798299999999999</c:v>
                </c:pt>
                <c:pt idx="1336">
                  <c:v>12.8378</c:v>
                </c:pt>
                <c:pt idx="1337">
                  <c:v>12.472200000000001</c:v>
                </c:pt>
                <c:pt idx="1338">
                  <c:v>12.492000000000001</c:v>
                </c:pt>
                <c:pt idx="1339">
                  <c:v>12.739000000000001</c:v>
                </c:pt>
                <c:pt idx="1340">
                  <c:v>12.3141</c:v>
                </c:pt>
                <c:pt idx="1341">
                  <c:v>12.0373</c:v>
                </c:pt>
                <c:pt idx="1342">
                  <c:v>12.4129</c:v>
                </c:pt>
                <c:pt idx="1343">
                  <c:v>12.462300000000001</c:v>
                </c:pt>
                <c:pt idx="1344">
                  <c:v>12.6204</c:v>
                </c:pt>
                <c:pt idx="1345">
                  <c:v>12.521599999999999</c:v>
                </c:pt>
                <c:pt idx="1346">
                  <c:v>12.442500000000001</c:v>
                </c:pt>
                <c:pt idx="1347">
                  <c:v>12.5809</c:v>
                </c:pt>
                <c:pt idx="1348">
                  <c:v>12.2844</c:v>
                </c:pt>
                <c:pt idx="1349">
                  <c:v>12.6698</c:v>
                </c:pt>
                <c:pt idx="1350">
                  <c:v>12.7094</c:v>
                </c:pt>
                <c:pt idx="1351">
                  <c:v>12.6402</c:v>
                </c:pt>
                <c:pt idx="1352">
                  <c:v>12.8873</c:v>
                </c:pt>
                <c:pt idx="1353">
                  <c:v>12.6105</c:v>
                </c:pt>
                <c:pt idx="1354">
                  <c:v>12.175700000000001</c:v>
                </c:pt>
                <c:pt idx="1355">
                  <c:v>12.3141</c:v>
                </c:pt>
                <c:pt idx="1356">
                  <c:v>12.185600000000001</c:v>
                </c:pt>
                <c:pt idx="1357">
                  <c:v>11.829800000000001</c:v>
                </c:pt>
                <c:pt idx="1358">
                  <c:v>12.195499999999999</c:v>
                </c:pt>
                <c:pt idx="1359">
                  <c:v>12.205299999999999</c:v>
                </c:pt>
                <c:pt idx="1360">
                  <c:v>11.898999999999999</c:v>
                </c:pt>
                <c:pt idx="1361">
                  <c:v>12.185600000000001</c:v>
                </c:pt>
                <c:pt idx="1362">
                  <c:v>13.124499999999999</c:v>
                </c:pt>
                <c:pt idx="1363">
                  <c:v>13.648199999999999</c:v>
                </c:pt>
                <c:pt idx="1364">
                  <c:v>12.9663</c:v>
                </c:pt>
                <c:pt idx="1365">
                  <c:v>13.312200000000001</c:v>
                </c:pt>
                <c:pt idx="1366">
                  <c:v>13.411099999999999</c:v>
                </c:pt>
                <c:pt idx="1367">
                  <c:v>13.4209</c:v>
                </c:pt>
                <c:pt idx="1368">
                  <c:v>13.092599999999999</c:v>
                </c:pt>
                <c:pt idx="1369">
                  <c:v>13.470700000000001</c:v>
                </c:pt>
                <c:pt idx="1370">
                  <c:v>13.7294</c:v>
                </c:pt>
                <c:pt idx="1371">
                  <c:v>13.649800000000001</c:v>
                </c:pt>
                <c:pt idx="1372">
                  <c:v>13.5702</c:v>
                </c:pt>
                <c:pt idx="1373">
                  <c:v>13.7393</c:v>
                </c:pt>
                <c:pt idx="1374">
                  <c:v>13.6</c:v>
                </c:pt>
                <c:pt idx="1375">
                  <c:v>13.838800000000001</c:v>
                </c:pt>
                <c:pt idx="1376">
                  <c:v>14.236700000000001</c:v>
                </c:pt>
                <c:pt idx="1377">
                  <c:v>14.6347</c:v>
                </c:pt>
                <c:pt idx="1378">
                  <c:v>14.057700000000001</c:v>
                </c:pt>
                <c:pt idx="1379">
                  <c:v>13.997999999999999</c:v>
                </c:pt>
                <c:pt idx="1380">
                  <c:v>13.7294</c:v>
                </c:pt>
                <c:pt idx="1381">
                  <c:v>13.430899999999999</c:v>
                </c:pt>
                <c:pt idx="1382">
                  <c:v>12.7743</c:v>
                </c:pt>
                <c:pt idx="1383">
                  <c:v>12.7643</c:v>
                </c:pt>
                <c:pt idx="1384">
                  <c:v>12.933400000000001</c:v>
                </c:pt>
                <c:pt idx="1385">
                  <c:v>12.883699999999999</c:v>
                </c:pt>
                <c:pt idx="1386">
                  <c:v>13.3811</c:v>
                </c:pt>
                <c:pt idx="1387">
                  <c:v>12.913500000000001</c:v>
                </c:pt>
                <c:pt idx="1388">
                  <c:v>12.674799999999999</c:v>
                </c:pt>
                <c:pt idx="1389">
                  <c:v>13.3513</c:v>
                </c:pt>
                <c:pt idx="1390">
                  <c:v>13.679600000000001</c:v>
                </c:pt>
                <c:pt idx="1391">
                  <c:v>13.261799999999999</c:v>
                </c:pt>
                <c:pt idx="1392">
                  <c:v>14.1472</c:v>
                </c:pt>
                <c:pt idx="1393">
                  <c:v>16.067299999999999</c:v>
                </c:pt>
                <c:pt idx="1394">
                  <c:v>15.947900000000001</c:v>
                </c:pt>
                <c:pt idx="1395">
                  <c:v>16.296099999999999</c:v>
                </c:pt>
                <c:pt idx="1396">
                  <c:v>16.1967</c:v>
                </c:pt>
                <c:pt idx="1397">
                  <c:v>16.186699999999998</c:v>
                </c:pt>
                <c:pt idx="1398">
                  <c:v>15.888199999999999</c:v>
                </c:pt>
                <c:pt idx="1399">
                  <c:v>15.9877</c:v>
                </c:pt>
                <c:pt idx="1400">
                  <c:v>16.306100000000001</c:v>
                </c:pt>
                <c:pt idx="1401">
                  <c:v>16.2563</c:v>
                </c:pt>
                <c:pt idx="1402">
                  <c:v>16.495100000000001</c:v>
                </c:pt>
                <c:pt idx="1403">
                  <c:v>16.873200000000001</c:v>
                </c:pt>
                <c:pt idx="1404">
                  <c:v>16.455300000000001</c:v>
                </c:pt>
                <c:pt idx="1405">
                  <c:v>15.9778</c:v>
                </c:pt>
                <c:pt idx="1406">
                  <c:v>15.9877</c:v>
                </c:pt>
                <c:pt idx="1407">
                  <c:v>16.355799999999999</c:v>
                </c:pt>
                <c:pt idx="1408">
                  <c:v>17.509899999999998</c:v>
                </c:pt>
                <c:pt idx="1409">
                  <c:v>17.698899999999998</c:v>
                </c:pt>
                <c:pt idx="1410">
                  <c:v>17.3109</c:v>
                </c:pt>
                <c:pt idx="1411">
                  <c:v>16.505099999999999</c:v>
                </c:pt>
                <c:pt idx="1412">
                  <c:v>17.7089</c:v>
                </c:pt>
                <c:pt idx="1413">
                  <c:v>16.7438</c:v>
                </c:pt>
                <c:pt idx="1414">
                  <c:v>17.281099999999999</c:v>
                </c:pt>
                <c:pt idx="1415">
                  <c:v>16.793600000000001</c:v>
                </c:pt>
                <c:pt idx="1416">
                  <c:v>16.8931</c:v>
                </c:pt>
                <c:pt idx="1417">
                  <c:v>16.624500000000001</c:v>
                </c:pt>
                <c:pt idx="1418">
                  <c:v>16.942799999999998</c:v>
                </c:pt>
                <c:pt idx="1419">
                  <c:v>16.515000000000001</c:v>
                </c:pt>
                <c:pt idx="1420">
                  <c:v>16.992599999999999</c:v>
                </c:pt>
                <c:pt idx="1421">
                  <c:v>17.609400000000001</c:v>
                </c:pt>
                <c:pt idx="1422">
                  <c:v>17.698899999999998</c:v>
                </c:pt>
                <c:pt idx="1423">
                  <c:v>18.156600000000001</c:v>
                </c:pt>
                <c:pt idx="1424">
                  <c:v>18.335599999999999</c:v>
                </c:pt>
                <c:pt idx="1425">
                  <c:v>18.116800000000001</c:v>
                </c:pt>
                <c:pt idx="1426">
                  <c:v>18.733599999999999</c:v>
                </c:pt>
                <c:pt idx="1427">
                  <c:v>17.9178</c:v>
                </c:pt>
                <c:pt idx="1428">
                  <c:v>17.748699999999999</c:v>
                </c:pt>
                <c:pt idx="1429">
                  <c:v>17.589500000000001</c:v>
                </c:pt>
                <c:pt idx="1430">
                  <c:v>17.489999999999998</c:v>
                </c:pt>
                <c:pt idx="1431">
                  <c:v>17.62</c:v>
                </c:pt>
                <c:pt idx="1432">
                  <c:v>17.54</c:v>
                </c:pt>
                <c:pt idx="1433">
                  <c:v>17.239999999999998</c:v>
                </c:pt>
                <c:pt idx="1434">
                  <c:v>18.7</c:v>
                </c:pt>
                <c:pt idx="1435">
                  <c:v>18.2</c:v>
                </c:pt>
                <c:pt idx="1436">
                  <c:v>18.399999999999999</c:v>
                </c:pt>
                <c:pt idx="1437">
                  <c:v>19.11</c:v>
                </c:pt>
                <c:pt idx="1438">
                  <c:v>18.649999999999999</c:v>
                </c:pt>
                <c:pt idx="1439">
                  <c:v>18.649999999999999</c:v>
                </c:pt>
                <c:pt idx="1440">
                  <c:v>18.350000000000001</c:v>
                </c:pt>
                <c:pt idx="1441">
                  <c:v>18.75</c:v>
                </c:pt>
                <c:pt idx="1442">
                  <c:v>18.399999999999999</c:v>
                </c:pt>
                <c:pt idx="1443">
                  <c:v>19.25</c:v>
                </c:pt>
                <c:pt idx="1444">
                  <c:v>19.57</c:v>
                </c:pt>
                <c:pt idx="1445">
                  <c:v>19.95</c:v>
                </c:pt>
                <c:pt idx="1446">
                  <c:v>19.93</c:v>
                </c:pt>
                <c:pt idx="1447">
                  <c:v>19.489999999999998</c:v>
                </c:pt>
                <c:pt idx="1448">
                  <c:v>19.53</c:v>
                </c:pt>
                <c:pt idx="1449">
                  <c:v>21.31</c:v>
                </c:pt>
                <c:pt idx="1450">
                  <c:v>19.84</c:v>
                </c:pt>
                <c:pt idx="1451">
                  <c:v>19.899999999999999</c:v>
                </c:pt>
                <c:pt idx="1452">
                  <c:v>19.98</c:v>
                </c:pt>
                <c:pt idx="1453">
                  <c:v>20.25</c:v>
                </c:pt>
                <c:pt idx="1454">
                  <c:v>20.329999999999998</c:v>
                </c:pt>
                <c:pt idx="1455">
                  <c:v>19.36</c:v>
                </c:pt>
                <c:pt idx="1456">
                  <c:v>19.489999999999998</c:v>
                </c:pt>
                <c:pt idx="1457">
                  <c:v>19.55</c:v>
                </c:pt>
                <c:pt idx="1458">
                  <c:v>19.79</c:v>
                </c:pt>
                <c:pt idx="1459">
                  <c:v>19.600000000000001</c:v>
                </c:pt>
                <c:pt idx="1460">
                  <c:v>18.18</c:v>
                </c:pt>
                <c:pt idx="1461">
                  <c:v>17.78</c:v>
                </c:pt>
                <c:pt idx="1462">
                  <c:v>17.2</c:v>
                </c:pt>
                <c:pt idx="1463">
                  <c:v>16.57</c:v>
                </c:pt>
                <c:pt idx="1464">
                  <c:v>16.73</c:v>
                </c:pt>
                <c:pt idx="1465">
                  <c:v>17.03</c:v>
                </c:pt>
                <c:pt idx="1466">
                  <c:v>21.63</c:v>
                </c:pt>
                <c:pt idx="1467">
                  <c:v>22.26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CE-4674-A25C-D82175D75694}"/>
            </c:ext>
          </c:extLst>
        </c:ser>
        <c:ser>
          <c:idx val="2"/>
          <c:order val="2"/>
          <c:tx>
            <c:strRef>
              <c:f>'Simple Moving Average use span'!$M$1</c:f>
              <c:strCache>
                <c:ptCount val="1"/>
                <c:pt idx="0">
                  <c:v>Forecast </c:v>
                </c:pt>
              </c:strCache>
            </c:strRef>
          </c:tx>
          <c:spPr>
            <a:ln w="317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'Simple Moving Average use span'!$F$2:$F$1474</c:f>
              <c:numCache>
                <c:formatCode>m/d/yyyy</c:formatCode>
                <c:ptCount val="1473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43487</c:v>
                </c:pt>
                <c:pt idx="14">
                  <c:v>43488</c:v>
                </c:pt>
                <c:pt idx="15">
                  <c:v>43489</c:v>
                </c:pt>
                <c:pt idx="16">
                  <c:v>43490</c:v>
                </c:pt>
                <c:pt idx="17">
                  <c:v>43493</c:v>
                </c:pt>
                <c:pt idx="18">
                  <c:v>43494</c:v>
                </c:pt>
                <c:pt idx="19">
                  <c:v>43495</c:v>
                </c:pt>
                <c:pt idx="20">
                  <c:v>43496</c:v>
                </c:pt>
                <c:pt idx="21">
                  <c:v>43497</c:v>
                </c:pt>
                <c:pt idx="22">
                  <c:v>43500</c:v>
                </c:pt>
                <c:pt idx="23">
                  <c:v>43501</c:v>
                </c:pt>
                <c:pt idx="24">
                  <c:v>43502</c:v>
                </c:pt>
                <c:pt idx="25">
                  <c:v>43503</c:v>
                </c:pt>
                <c:pt idx="26">
                  <c:v>43504</c:v>
                </c:pt>
                <c:pt idx="27">
                  <c:v>43507</c:v>
                </c:pt>
                <c:pt idx="28">
                  <c:v>43508</c:v>
                </c:pt>
                <c:pt idx="29">
                  <c:v>43509</c:v>
                </c:pt>
                <c:pt idx="30">
                  <c:v>43510</c:v>
                </c:pt>
                <c:pt idx="31">
                  <c:v>43511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43521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43528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43535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43546</c:v>
                </c:pt>
                <c:pt idx="56">
                  <c:v>43549</c:v>
                </c:pt>
                <c:pt idx="57">
                  <c:v>43550</c:v>
                </c:pt>
                <c:pt idx="58">
                  <c:v>43551</c:v>
                </c:pt>
                <c:pt idx="59">
                  <c:v>43552</c:v>
                </c:pt>
                <c:pt idx="60">
                  <c:v>43553</c:v>
                </c:pt>
                <c:pt idx="61">
                  <c:v>43556</c:v>
                </c:pt>
                <c:pt idx="62">
                  <c:v>43557</c:v>
                </c:pt>
                <c:pt idx="63">
                  <c:v>43558</c:v>
                </c:pt>
                <c:pt idx="64">
                  <c:v>43559</c:v>
                </c:pt>
                <c:pt idx="65">
                  <c:v>43560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43570</c:v>
                </c:pt>
                <c:pt idx="72">
                  <c:v>43571</c:v>
                </c:pt>
                <c:pt idx="73">
                  <c:v>43572</c:v>
                </c:pt>
                <c:pt idx="74">
                  <c:v>43573</c:v>
                </c:pt>
                <c:pt idx="75">
                  <c:v>43577</c:v>
                </c:pt>
                <c:pt idx="76">
                  <c:v>43578</c:v>
                </c:pt>
                <c:pt idx="77">
                  <c:v>43579</c:v>
                </c:pt>
                <c:pt idx="78">
                  <c:v>43580</c:v>
                </c:pt>
                <c:pt idx="79">
                  <c:v>43581</c:v>
                </c:pt>
                <c:pt idx="80">
                  <c:v>43584</c:v>
                </c:pt>
                <c:pt idx="81">
                  <c:v>43585</c:v>
                </c:pt>
                <c:pt idx="82">
                  <c:v>43586</c:v>
                </c:pt>
                <c:pt idx="83">
                  <c:v>43587</c:v>
                </c:pt>
                <c:pt idx="84">
                  <c:v>43588</c:v>
                </c:pt>
                <c:pt idx="85">
                  <c:v>43591</c:v>
                </c:pt>
                <c:pt idx="86">
                  <c:v>43592</c:v>
                </c:pt>
                <c:pt idx="87">
                  <c:v>43593</c:v>
                </c:pt>
                <c:pt idx="88">
                  <c:v>43594</c:v>
                </c:pt>
                <c:pt idx="89">
                  <c:v>43595</c:v>
                </c:pt>
                <c:pt idx="90">
                  <c:v>43598</c:v>
                </c:pt>
                <c:pt idx="91">
                  <c:v>43599</c:v>
                </c:pt>
                <c:pt idx="92">
                  <c:v>43600</c:v>
                </c:pt>
                <c:pt idx="93">
                  <c:v>43601</c:v>
                </c:pt>
                <c:pt idx="94">
                  <c:v>43602</c:v>
                </c:pt>
                <c:pt idx="95">
                  <c:v>43605</c:v>
                </c:pt>
                <c:pt idx="96">
                  <c:v>43606</c:v>
                </c:pt>
                <c:pt idx="97">
                  <c:v>43607</c:v>
                </c:pt>
                <c:pt idx="98">
                  <c:v>43608</c:v>
                </c:pt>
                <c:pt idx="99">
                  <c:v>43609</c:v>
                </c:pt>
                <c:pt idx="100">
                  <c:v>43613</c:v>
                </c:pt>
                <c:pt idx="101">
                  <c:v>43614</c:v>
                </c:pt>
                <c:pt idx="102">
                  <c:v>43615</c:v>
                </c:pt>
                <c:pt idx="103">
                  <c:v>43616</c:v>
                </c:pt>
                <c:pt idx="104">
                  <c:v>43619</c:v>
                </c:pt>
                <c:pt idx="105">
                  <c:v>43620</c:v>
                </c:pt>
                <c:pt idx="106">
                  <c:v>43621</c:v>
                </c:pt>
                <c:pt idx="107">
                  <c:v>43622</c:v>
                </c:pt>
                <c:pt idx="108">
                  <c:v>43623</c:v>
                </c:pt>
                <c:pt idx="109">
                  <c:v>43626</c:v>
                </c:pt>
                <c:pt idx="110">
                  <c:v>43627</c:v>
                </c:pt>
                <c:pt idx="111">
                  <c:v>43628</c:v>
                </c:pt>
                <c:pt idx="112">
                  <c:v>43629</c:v>
                </c:pt>
                <c:pt idx="113">
                  <c:v>43630</c:v>
                </c:pt>
                <c:pt idx="114">
                  <c:v>43633</c:v>
                </c:pt>
                <c:pt idx="115">
                  <c:v>43634</c:v>
                </c:pt>
                <c:pt idx="116">
                  <c:v>43635</c:v>
                </c:pt>
                <c:pt idx="117">
                  <c:v>43636</c:v>
                </c:pt>
                <c:pt idx="118">
                  <c:v>43637</c:v>
                </c:pt>
                <c:pt idx="119">
                  <c:v>43640</c:v>
                </c:pt>
                <c:pt idx="120">
                  <c:v>43641</c:v>
                </c:pt>
                <c:pt idx="121">
                  <c:v>43642</c:v>
                </c:pt>
                <c:pt idx="122">
                  <c:v>43643</c:v>
                </c:pt>
                <c:pt idx="123">
                  <c:v>43644</c:v>
                </c:pt>
                <c:pt idx="124">
                  <c:v>43647</c:v>
                </c:pt>
                <c:pt idx="125">
                  <c:v>43648</c:v>
                </c:pt>
                <c:pt idx="126">
                  <c:v>43649</c:v>
                </c:pt>
                <c:pt idx="127">
                  <c:v>43651</c:v>
                </c:pt>
                <c:pt idx="128">
                  <c:v>43654</c:v>
                </c:pt>
                <c:pt idx="129">
                  <c:v>43655</c:v>
                </c:pt>
                <c:pt idx="130">
                  <c:v>43656</c:v>
                </c:pt>
                <c:pt idx="131">
                  <c:v>43657</c:v>
                </c:pt>
                <c:pt idx="132">
                  <c:v>43658</c:v>
                </c:pt>
                <c:pt idx="133">
                  <c:v>43661</c:v>
                </c:pt>
                <c:pt idx="134">
                  <c:v>43662</c:v>
                </c:pt>
                <c:pt idx="135">
                  <c:v>43663</c:v>
                </c:pt>
                <c:pt idx="136">
                  <c:v>43664</c:v>
                </c:pt>
                <c:pt idx="137">
                  <c:v>43665</c:v>
                </c:pt>
                <c:pt idx="138">
                  <c:v>43668</c:v>
                </c:pt>
                <c:pt idx="139">
                  <c:v>43669</c:v>
                </c:pt>
                <c:pt idx="140">
                  <c:v>43670</c:v>
                </c:pt>
                <c:pt idx="141">
                  <c:v>43671</c:v>
                </c:pt>
                <c:pt idx="142">
                  <c:v>43672</c:v>
                </c:pt>
                <c:pt idx="143">
                  <c:v>43675</c:v>
                </c:pt>
                <c:pt idx="144">
                  <c:v>43676</c:v>
                </c:pt>
                <c:pt idx="145">
                  <c:v>43677</c:v>
                </c:pt>
                <c:pt idx="146">
                  <c:v>43678</c:v>
                </c:pt>
                <c:pt idx="147">
                  <c:v>43679</c:v>
                </c:pt>
                <c:pt idx="148">
                  <c:v>43682</c:v>
                </c:pt>
                <c:pt idx="149">
                  <c:v>43683</c:v>
                </c:pt>
                <c:pt idx="150">
                  <c:v>43684</c:v>
                </c:pt>
                <c:pt idx="151">
                  <c:v>43685</c:v>
                </c:pt>
                <c:pt idx="152">
                  <c:v>43686</c:v>
                </c:pt>
                <c:pt idx="153">
                  <c:v>43689</c:v>
                </c:pt>
                <c:pt idx="154">
                  <c:v>43690</c:v>
                </c:pt>
                <c:pt idx="155">
                  <c:v>43691</c:v>
                </c:pt>
                <c:pt idx="156">
                  <c:v>43692</c:v>
                </c:pt>
                <c:pt idx="157">
                  <c:v>43693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43703</c:v>
                </c:pt>
                <c:pt idx="164">
                  <c:v>43704</c:v>
                </c:pt>
                <c:pt idx="165">
                  <c:v>43705</c:v>
                </c:pt>
                <c:pt idx="166">
                  <c:v>43706</c:v>
                </c:pt>
                <c:pt idx="167">
                  <c:v>43707</c:v>
                </c:pt>
                <c:pt idx="168">
                  <c:v>43711</c:v>
                </c:pt>
                <c:pt idx="169">
                  <c:v>43712</c:v>
                </c:pt>
                <c:pt idx="170">
                  <c:v>43713</c:v>
                </c:pt>
                <c:pt idx="171">
                  <c:v>43714</c:v>
                </c:pt>
                <c:pt idx="172">
                  <c:v>43717</c:v>
                </c:pt>
                <c:pt idx="173">
                  <c:v>43718</c:v>
                </c:pt>
                <c:pt idx="174">
                  <c:v>43719</c:v>
                </c:pt>
                <c:pt idx="175">
                  <c:v>43720</c:v>
                </c:pt>
                <c:pt idx="176">
                  <c:v>43721</c:v>
                </c:pt>
                <c:pt idx="177">
                  <c:v>43724</c:v>
                </c:pt>
                <c:pt idx="178">
                  <c:v>43725</c:v>
                </c:pt>
                <c:pt idx="179">
                  <c:v>43726</c:v>
                </c:pt>
                <c:pt idx="180">
                  <c:v>43727</c:v>
                </c:pt>
                <c:pt idx="181">
                  <c:v>43728</c:v>
                </c:pt>
                <c:pt idx="182">
                  <c:v>43731</c:v>
                </c:pt>
                <c:pt idx="183">
                  <c:v>43732</c:v>
                </c:pt>
                <c:pt idx="184">
                  <c:v>43733</c:v>
                </c:pt>
                <c:pt idx="185">
                  <c:v>43734</c:v>
                </c:pt>
                <c:pt idx="186">
                  <c:v>43735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43745</c:v>
                </c:pt>
                <c:pt idx="193">
                  <c:v>43746</c:v>
                </c:pt>
                <c:pt idx="194">
                  <c:v>43747</c:v>
                </c:pt>
                <c:pt idx="195">
                  <c:v>43748</c:v>
                </c:pt>
                <c:pt idx="196">
                  <c:v>43749</c:v>
                </c:pt>
                <c:pt idx="197">
                  <c:v>43752</c:v>
                </c:pt>
                <c:pt idx="198">
                  <c:v>43753</c:v>
                </c:pt>
                <c:pt idx="199">
                  <c:v>43754</c:v>
                </c:pt>
                <c:pt idx="200">
                  <c:v>43755</c:v>
                </c:pt>
                <c:pt idx="201">
                  <c:v>43756</c:v>
                </c:pt>
                <c:pt idx="202">
                  <c:v>43759</c:v>
                </c:pt>
                <c:pt idx="203">
                  <c:v>43760</c:v>
                </c:pt>
                <c:pt idx="204">
                  <c:v>43761</c:v>
                </c:pt>
                <c:pt idx="205">
                  <c:v>43762</c:v>
                </c:pt>
                <c:pt idx="206">
                  <c:v>43763</c:v>
                </c:pt>
                <c:pt idx="207">
                  <c:v>43766</c:v>
                </c:pt>
                <c:pt idx="208">
                  <c:v>43767</c:v>
                </c:pt>
                <c:pt idx="209">
                  <c:v>43768</c:v>
                </c:pt>
                <c:pt idx="210">
                  <c:v>43769</c:v>
                </c:pt>
                <c:pt idx="211">
                  <c:v>43770</c:v>
                </c:pt>
                <c:pt idx="212">
                  <c:v>43773</c:v>
                </c:pt>
                <c:pt idx="213">
                  <c:v>43774</c:v>
                </c:pt>
                <c:pt idx="214">
                  <c:v>43775</c:v>
                </c:pt>
                <c:pt idx="215">
                  <c:v>43776</c:v>
                </c:pt>
                <c:pt idx="216">
                  <c:v>43777</c:v>
                </c:pt>
                <c:pt idx="217">
                  <c:v>43780</c:v>
                </c:pt>
                <c:pt idx="218">
                  <c:v>43781</c:v>
                </c:pt>
                <c:pt idx="219">
                  <c:v>43782</c:v>
                </c:pt>
                <c:pt idx="220">
                  <c:v>43783</c:v>
                </c:pt>
                <c:pt idx="221">
                  <c:v>43784</c:v>
                </c:pt>
                <c:pt idx="222">
                  <c:v>43787</c:v>
                </c:pt>
                <c:pt idx="223">
                  <c:v>43788</c:v>
                </c:pt>
                <c:pt idx="224">
                  <c:v>43789</c:v>
                </c:pt>
                <c:pt idx="225">
                  <c:v>43790</c:v>
                </c:pt>
                <c:pt idx="226">
                  <c:v>43791</c:v>
                </c:pt>
                <c:pt idx="227">
                  <c:v>43794</c:v>
                </c:pt>
                <c:pt idx="228">
                  <c:v>43795</c:v>
                </c:pt>
                <c:pt idx="229">
                  <c:v>43796</c:v>
                </c:pt>
                <c:pt idx="230">
                  <c:v>43798</c:v>
                </c:pt>
                <c:pt idx="231">
                  <c:v>43801</c:v>
                </c:pt>
                <c:pt idx="232">
                  <c:v>43802</c:v>
                </c:pt>
                <c:pt idx="233">
                  <c:v>43803</c:v>
                </c:pt>
                <c:pt idx="234">
                  <c:v>43804</c:v>
                </c:pt>
                <c:pt idx="235">
                  <c:v>43805</c:v>
                </c:pt>
                <c:pt idx="236">
                  <c:v>43808</c:v>
                </c:pt>
                <c:pt idx="237">
                  <c:v>43809</c:v>
                </c:pt>
                <c:pt idx="238">
                  <c:v>43810</c:v>
                </c:pt>
                <c:pt idx="239">
                  <c:v>43811</c:v>
                </c:pt>
                <c:pt idx="240">
                  <c:v>43812</c:v>
                </c:pt>
                <c:pt idx="241">
                  <c:v>43815</c:v>
                </c:pt>
                <c:pt idx="242">
                  <c:v>43816</c:v>
                </c:pt>
                <c:pt idx="243">
                  <c:v>43817</c:v>
                </c:pt>
                <c:pt idx="244">
                  <c:v>43818</c:v>
                </c:pt>
                <c:pt idx="245">
                  <c:v>43819</c:v>
                </c:pt>
                <c:pt idx="246">
                  <c:v>43822</c:v>
                </c:pt>
                <c:pt idx="247">
                  <c:v>43823</c:v>
                </c:pt>
                <c:pt idx="248">
                  <c:v>43825</c:v>
                </c:pt>
                <c:pt idx="249">
                  <c:v>43826</c:v>
                </c:pt>
                <c:pt idx="250">
                  <c:v>43829</c:v>
                </c:pt>
                <c:pt idx="251">
                  <c:v>43830</c:v>
                </c:pt>
                <c:pt idx="252">
                  <c:v>43832</c:v>
                </c:pt>
                <c:pt idx="253">
                  <c:v>43833</c:v>
                </c:pt>
                <c:pt idx="254">
                  <c:v>43836</c:v>
                </c:pt>
                <c:pt idx="255">
                  <c:v>43837</c:v>
                </c:pt>
                <c:pt idx="256">
                  <c:v>43838</c:v>
                </c:pt>
                <c:pt idx="257">
                  <c:v>43839</c:v>
                </c:pt>
                <c:pt idx="258">
                  <c:v>43840</c:v>
                </c:pt>
                <c:pt idx="259">
                  <c:v>43843</c:v>
                </c:pt>
                <c:pt idx="260">
                  <c:v>43844</c:v>
                </c:pt>
                <c:pt idx="261">
                  <c:v>43845</c:v>
                </c:pt>
                <c:pt idx="262">
                  <c:v>43846</c:v>
                </c:pt>
                <c:pt idx="263">
                  <c:v>43847</c:v>
                </c:pt>
                <c:pt idx="264">
                  <c:v>43851</c:v>
                </c:pt>
                <c:pt idx="265">
                  <c:v>43852</c:v>
                </c:pt>
                <c:pt idx="266">
                  <c:v>43853</c:v>
                </c:pt>
                <c:pt idx="267">
                  <c:v>43854</c:v>
                </c:pt>
                <c:pt idx="268">
                  <c:v>43857</c:v>
                </c:pt>
                <c:pt idx="269">
                  <c:v>43858</c:v>
                </c:pt>
                <c:pt idx="270">
                  <c:v>43859</c:v>
                </c:pt>
                <c:pt idx="271">
                  <c:v>43860</c:v>
                </c:pt>
                <c:pt idx="272">
                  <c:v>43861</c:v>
                </c:pt>
                <c:pt idx="273">
                  <c:v>43864</c:v>
                </c:pt>
                <c:pt idx="274">
                  <c:v>43865</c:v>
                </c:pt>
                <c:pt idx="275">
                  <c:v>43866</c:v>
                </c:pt>
                <c:pt idx="276">
                  <c:v>43867</c:v>
                </c:pt>
                <c:pt idx="277">
                  <c:v>43868</c:v>
                </c:pt>
                <c:pt idx="278">
                  <c:v>43871</c:v>
                </c:pt>
                <c:pt idx="279">
                  <c:v>43872</c:v>
                </c:pt>
                <c:pt idx="280">
                  <c:v>43873</c:v>
                </c:pt>
                <c:pt idx="281">
                  <c:v>43874</c:v>
                </c:pt>
                <c:pt idx="282">
                  <c:v>43875</c:v>
                </c:pt>
                <c:pt idx="283">
                  <c:v>43879</c:v>
                </c:pt>
                <c:pt idx="284">
                  <c:v>43880</c:v>
                </c:pt>
                <c:pt idx="285">
                  <c:v>43881</c:v>
                </c:pt>
                <c:pt idx="286">
                  <c:v>43882</c:v>
                </c:pt>
                <c:pt idx="287">
                  <c:v>43885</c:v>
                </c:pt>
                <c:pt idx="288">
                  <c:v>43886</c:v>
                </c:pt>
                <c:pt idx="289">
                  <c:v>43887</c:v>
                </c:pt>
                <c:pt idx="290">
                  <c:v>43888</c:v>
                </c:pt>
                <c:pt idx="291">
                  <c:v>43889</c:v>
                </c:pt>
                <c:pt idx="292">
                  <c:v>43892</c:v>
                </c:pt>
                <c:pt idx="293">
                  <c:v>43893</c:v>
                </c:pt>
                <c:pt idx="294">
                  <c:v>43894</c:v>
                </c:pt>
                <c:pt idx="295">
                  <c:v>43895</c:v>
                </c:pt>
                <c:pt idx="296">
                  <c:v>43896</c:v>
                </c:pt>
                <c:pt idx="297">
                  <c:v>43899</c:v>
                </c:pt>
                <c:pt idx="298">
                  <c:v>43900</c:v>
                </c:pt>
                <c:pt idx="299">
                  <c:v>43901</c:v>
                </c:pt>
                <c:pt idx="300">
                  <c:v>43902</c:v>
                </c:pt>
                <c:pt idx="301">
                  <c:v>43903</c:v>
                </c:pt>
                <c:pt idx="302">
                  <c:v>43906</c:v>
                </c:pt>
                <c:pt idx="303">
                  <c:v>43907</c:v>
                </c:pt>
                <c:pt idx="304">
                  <c:v>43908</c:v>
                </c:pt>
                <c:pt idx="305">
                  <c:v>43909</c:v>
                </c:pt>
                <c:pt idx="306">
                  <c:v>43910</c:v>
                </c:pt>
                <c:pt idx="307">
                  <c:v>43913</c:v>
                </c:pt>
                <c:pt idx="308">
                  <c:v>43914</c:v>
                </c:pt>
                <c:pt idx="309">
                  <c:v>43915</c:v>
                </c:pt>
                <c:pt idx="310">
                  <c:v>43916</c:v>
                </c:pt>
                <c:pt idx="311">
                  <c:v>43917</c:v>
                </c:pt>
                <c:pt idx="312">
                  <c:v>43920</c:v>
                </c:pt>
                <c:pt idx="313">
                  <c:v>43921</c:v>
                </c:pt>
                <c:pt idx="314">
                  <c:v>43922</c:v>
                </c:pt>
                <c:pt idx="315">
                  <c:v>43923</c:v>
                </c:pt>
                <c:pt idx="316">
                  <c:v>43924</c:v>
                </c:pt>
                <c:pt idx="317">
                  <c:v>43927</c:v>
                </c:pt>
                <c:pt idx="318">
                  <c:v>43928</c:v>
                </c:pt>
                <c:pt idx="319">
                  <c:v>43929</c:v>
                </c:pt>
                <c:pt idx="320">
                  <c:v>43930</c:v>
                </c:pt>
                <c:pt idx="321">
                  <c:v>43934</c:v>
                </c:pt>
                <c:pt idx="322">
                  <c:v>43935</c:v>
                </c:pt>
                <c:pt idx="323">
                  <c:v>43936</c:v>
                </c:pt>
                <c:pt idx="324">
                  <c:v>43937</c:v>
                </c:pt>
                <c:pt idx="325">
                  <c:v>43938</c:v>
                </c:pt>
                <c:pt idx="326">
                  <c:v>43941</c:v>
                </c:pt>
                <c:pt idx="327">
                  <c:v>43942</c:v>
                </c:pt>
                <c:pt idx="328">
                  <c:v>43943</c:v>
                </c:pt>
                <c:pt idx="329">
                  <c:v>43944</c:v>
                </c:pt>
                <c:pt idx="330">
                  <c:v>43945</c:v>
                </c:pt>
                <c:pt idx="331">
                  <c:v>43948</c:v>
                </c:pt>
                <c:pt idx="332">
                  <c:v>43949</c:v>
                </c:pt>
                <c:pt idx="333">
                  <c:v>43950</c:v>
                </c:pt>
                <c:pt idx="334">
                  <c:v>43951</c:v>
                </c:pt>
                <c:pt idx="335">
                  <c:v>43952</c:v>
                </c:pt>
                <c:pt idx="336">
                  <c:v>43955</c:v>
                </c:pt>
                <c:pt idx="337">
                  <c:v>43956</c:v>
                </c:pt>
                <c:pt idx="338">
                  <c:v>43957</c:v>
                </c:pt>
                <c:pt idx="339">
                  <c:v>43958</c:v>
                </c:pt>
                <c:pt idx="340">
                  <c:v>43959</c:v>
                </c:pt>
                <c:pt idx="341">
                  <c:v>43962</c:v>
                </c:pt>
                <c:pt idx="342">
                  <c:v>43963</c:v>
                </c:pt>
                <c:pt idx="343">
                  <c:v>43964</c:v>
                </c:pt>
                <c:pt idx="344">
                  <c:v>43965</c:v>
                </c:pt>
                <c:pt idx="345">
                  <c:v>43966</c:v>
                </c:pt>
                <c:pt idx="346">
                  <c:v>43969</c:v>
                </c:pt>
                <c:pt idx="347">
                  <c:v>43970</c:v>
                </c:pt>
                <c:pt idx="348">
                  <c:v>43971</c:v>
                </c:pt>
                <c:pt idx="349">
                  <c:v>43972</c:v>
                </c:pt>
                <c:pt idx="350">
                  <c:v>43973</c:v>
                </c:pt>
                <c:pt idx="351">
                  <c:v>43977</c:v>
                </c:pt>
                <c:pt idx="352">
                  <c:v>43978</c:v>
                </c:pt>
                <c:pt idx="353">
                  <c:v>43979</c:v>
                </c:pt>
                <c:pt idx="354">
                  <c:v>43980</c:v>
                </c:pt>
                <c:pt idx="355">
                  <c:v>43983</c:v>
                </c:pt>
                <c:pt idx="356">
                  <c:v>43984</c:v>
                </c:pt>
                <c:pt idx="357">
                  <c:v>43985</c:v>
                </c:pt>
                <c:pt idx="358">
                  <c:v>43986</c:v>
                </c:pt>
                <c:pt idx="359">
                  <c:v>43987</c:v>
                </c:pt>
                <c:pt idx="360">
                  <c:v>43990</c:v>
                </c:pt>
                <c:pt idx="361">
                  <c:v>43991</c:v>
                </c:pt>
                <c:pt idx="362">
                  <c:v>43992</c:v>
                </c:pt>
                <c:pt idx="363">
                  <c:v>43993</c:v>
                </c:pt>
                <c:pt idx="364">
                  <c:v>43994</c:v>
                </c:pt>
                <c:pt idx="365">
                  <c:v>43997</c:v>
                </c:pt>
                <c:pt idx="366">
                  <c:v>43998</c:v>
                </c:pt>
                <c:pt idx="367">
                  <c:v>43999</c:v>
                </c:pt>
                <c:pt idx="368">
                  <c:v>44000</c:v>
                </c:pt>
                <c:pt idx="369">
                  <c:v>44001</c:v>
                </c:pt>
                <c:pt idx="370">
                  <c:v>44004</c:v>
                </c:pt>
                <c:pt idx="371">
                  <c:v>44005</c:v>
                </c:pt>
                <c:pt idx="372">
                  <c:v>44006</c:v>
                </c:pt>
                <c:pt idx="373">
                  <c:v>44007</c:v>
                </c:pt>
                <c:pt idx="374">
                  <c:v>44008</c:v>
                </c:pt>
                <c:pt idx="375">
                  <c:v>44011</c:v>
                </c:pt>
                <c:pt idx="376">
                  <c:v>44012</c:v>
                </c:pt>
                <c:pt idx="377">
                  <c:v>44013</c:v>
                </c:pt>
                <c:pt idx="378">
                  <c:v>44014</c:v>
                </c:pt>
                <c:pt idx="379">
                  <c:v>44018</c:v>
                </c:pt>
                <c:pt idx="380">
                  <c:v>44019</c:v>
                </c:pt>
                <c:pt idx="381">
                  <c:v>44020</c:v>
                </c:pt>
                <c:pt idx="382">
                  <c:v>44021</c:v>
                </c:pt>
                <c:pt idx="383">
                  <c:v>44022</c:v>
                </c:pt>
                <c:pt idx="384">
                  <c:v>44025</c:v>
                </c:pt>
                <c:pt idx="385">
                  <c:v>44026</c:v>
                </c:pt>
                <c:pt idx="386">
                  <c:v>44027</c:v>
                </c:pt>
                <c:pt idx="387">
                  <c:v>44028</c:v>
                </c:pt>
                <c:pt idx="388">
                  <c:v>44029</c:v>
                </c:pt>
                <c:pt idx="389">
                  <c:v>44032</c:v>
                </c:pt>
                <c:pt idx="390">
                  <c:v>44033</c:v>
                </c:pt>
                <c:pt idx="391">
                  <c:v>44034</c:v>
                </c:pt>
                <c:pt idx="392">
                  <c:v>44035</c:v>
                </c:pt>
                <c:pt idx="393">
                  <c:v>44036</c:v>
                </c:pt>
                <c:pt idx="394">
                  <c:v>44039</c:v>
                </c:pt>
                <c:pt idx="395">
                  <c:v>44040</c:v>
                </c:pt>
                <c:pt idx="396">
                  <c:v>44041</c:v>
                </c:pt>
                <c:pt idx="397">
                  <c:v>44042</c:v>
                </c:pt>
                <c:pt idx="398">
                  <c:v>44043</c:v>
                </c:pt>
                <c:pt idx="399">
                  <c:v>44046</c:v>
                </c:pt>
                <c:pt idx="400">
                  <c:v>44047</c:v>
                </c:pt>
                <c:pt idx="401">
                  <c:v>44048</c:v>
                </c:pt>
                <c:pt idx="402">
                  <c:v>44049</c:v>
                </c:pt>
                <c:pt idx="403">
                  <c:v>44050</c:v>
                </c:pt>
                <c:pt idx="404">
                  <c:v>44053</c:v>
                </c:pt>
                <c:pt idx="405">
                  <c:v>44054</c:v>
                </c:pt>
                <c:pt idx="406">
                  <c:v>44055</c:v>
                </c:pt>
                <c:pt idx="407">
                  <c:v>44056</c:v>
                </c:pt>
                <c:pt idx="408">
                  <c:v>44057</c:v>
                </c:pt>
                <c:pt idx="409">
                  <c:v>44060</c:v>
                </c:pt>
                <c:pt idx="410">
                  <c:v>44061</c:v>
                </c:pt>
                <c:pt idx="411">
                  <c:v>44062</c:v>
                </c:pt>
                <c:pt idx="412">
                  <c:v>44063</c:v>
                </c:pt>
                <c:pt idx="413">
                  <c:v>44064</c:v>
                </c:pt>
                <c:pt idx="414">
                  <c:v>44067</c:v>
                </c:pt>
                <c:pt idx="415">
                  <c:v>44068</c:v>
                </c:pt>
                <c:pt idx="416">
                  <c:v>44069</c:v>
                </c:pt>
                <c:pt idx="417">
                  <c:v>44070</c:v>
                </c:pt>
                <c:pt idx="418">
                  <c:v>44071</c:v>
                </c:pt>
                <c:pt idx="419">
                  <c:v>44074</c:v>
                </c:pt>
                <c:pt idx="420">
                  <c:v>44075</c:v>
                </c:pt>
                <c:pt idx="421">
                  <c:v>44076</c:v>
                </c:pt>
                <c:pt idx="422">
                  <c:v>44077</c:v>
                </c:pt>
                <c:pt idx="423">
                  <c:v>44078</c:v>
                </c:pt>
                <c:pt idx="424">
                  <c:v>44082</c:v>
                </c:pt>
                <c:pt idx="425">
                  <c:v>44083</c:v>
                </c:pt>
                <c:pt idx="426">
                  <c:v>44084</c:v>
                </c:pt>
                <c:pt idx="427">
                  <c:v>44085</c:v>
                </c:pt>
                <c:pt idx="428">
                  <c:v>44088</c:v>
                </c:pt>
                <c:pt idx="429">
                  <c:v>44089</c:v>
                </c:pt>
                <c:pt idx="430">
                  <c:v>44090</c:v>
                </c:pt>
                <c:pt idx="431">
                  <c:v>44091</c:v>
                </c:pt>
                <c:pt idx="432">
                  <c:v>44092</c:v>
                </c:pt>
                <c:pt idx="433">
                  <c:v>44095</c:v>
                </c:pt>
                <c:pt idx="434">
                  <c:v>44096</c:v>
                </c:pt>
                <c:pt idx="435">
                  <c:v>44097</c:v>
                </c:pt>
                <c:pt idx="436">
                  <c:v>44098</c:v>
                </c:pt>
                <c:pt idx="437">
                  <c:v>44099</c:v>
                </c:pt>
                <c:pt idx="438">
                  <c:v>44102</c:v>
                </c:pt>
                <c:pt idx="439">
                  <c:v>44103</c:v>
                </c:pt>
                <c:pt idx="440">
                  <c:v>44104</c:v>
                </c:pt>
                <c:pt idx="441">
                  <c:v>44105</c:v>
                </c:pt>
                <c:pt idx="442">
                  <c:v>44106</c:v>
                </c:pt>
                <c:pt idx="443">
                  <c:v>44109</c:v>
                </c:pt>
                <c:pt idx="444">
                  <c:v>44110</c:v>
                </c:pt>
                <c:pt idx="445">
                  <c:v>44111</c:v>
                </c:pt>
                <c:pt idx="446">
                  <c:v>44112</c:v>
                </c:pt>
                <c:pt idx="447">
                  <c:v>44113</c:v>
                </c:pt>
                <c:pt idx="448">
                  <c:v>44116</c:v>
                </c:pt>
                <c:pt idx="449">
                  <c:v>44117</c:v>
                </c:pt>
                <c:pt idx="450">
                  <c:v>44118</c:v>
                </c:pt>
                <c:pt idx="451">
                  <c:v>44119</c:v>
                </c:pt>
                <c:pt idx="452">
                  <c:v>44120</c:v>
                </c:pt>
                <c:pt idx="453">
                  <c:v>44123</c:v>
                </c:pt>
                <c:pt idx="454">
                  <c:v>44124</c:v>
                </c:pt>
                <c:pt idx="455">
                  <c:v>44125</c:v>
                </c:pt>
                <c:pt idx="456">
                  <c:v>44126</c:v>
                </c:pt>
                <c:pt idx="457">
                  <c:v>44127</c:v>
                </c:pt>
                <c:pt idx="458">
                  <c:v>44130</c:v>
                </c:pt>
                <c:pt idx="459">
                  <c:v>44131</c:v>
                </c:pt>
                <c:pt idx="460">
                  <c:v>44132</c:v>
                </c:pt>
                <c:pt idx="461">
                  <c:v>44133</c:v>
                </c:pt>
                <c:pt idx="462">
                  <c:v>44134</c:v>
                </c:pt>
                <c:pt idx="463">
                  <c:v>44137</c:v>
                </c:pt>
                <c:pt idx="464">
                  <c:v>44138</c:v>
                </c:pt>
                <c:pt idx="465">
                  <c:v>44139</c:v>
                </c:pt>
                <c:pt idx="466">
                  <c:v>44140</c:v>
                </c:pt>
                <c:pt idx="467">
                  <c:v>44141</c:v>
                </c:pt>
                <c:pt idx="468">
                  <c:v>44144</c:v>
                </c:pt>
                <c:pt idx="469">
                  <c:v>44145</c:v>
                </c:pt>
                <c:pt idx="470">
                  <c:v>44146</c:v>
                </c:pt>
                <c:pt idx="471">
                  <c:v>44147</c:v>
                </c:pt>
                <c:pt idx="472">
                  <c:v>44148</c:v>
                </c:pt>
                <c:pt idx="473">
                  <c:v>44151</c:v>
                </c:pt>
                <c:pt idx="474">
                  <c:v>44152</c:v>
                </c:pt>
                <c:pt idx="475">
                  <c:v>44153</c:v>
                </c:pt>
                <c:pt idx="476">
                  <c:v>44154</c:v>
                </c:pt>
                <c:pt idx="477">
                  <c:v>44155</c:v>
                </c:pt>
                <c:pt idx="478">
                  <c:v>44158</c:v>
                </c:pt>
                <c:pt idx="479">
                  <c:v>44159</c:v>
                </c:pt>
                <c:pt idx="480">
                  <c:v>44160</c:v>
                </c:pt>
                <c:pt idx="481">
                  <c:v>44162</c:v>
                </c:pt>
                <c:pt idx="482">
                  <c:v>44165</c:v>
                </c:pt>
                <c:pt idx="483">
                  <c:v>44166</c:v>
                </c:pt>
                <c:pt idx="484">
                  <c:v>44167</c:v>
                </c:pt>
                <c:pt idx="485">
                  <c:v>44168</c:v>
                </c:pt>
                <c:pt idx="486">
                  <c:v>44169</c:v>
                </c:pt>
                <c:pt idx="487">
                  <c:v>44172</c:v>
                </c:pt>
                <c:pt idx="488">
                  <c:v>44173</c:v>
                </c:pt>
                <c:pt idx="489">
                  <c:v>44174</c:v>
                </c:pt>
                <c:pt idx="490">
                  <c:v>44175</c:v>
                </c:pt>
                <c:pt idx="491">
                  <c:v>44176</c:v>
                </c:pt>
                <c:pt idx="492">
                  <c:v>44179</c:v>
                </c:pt>
                <c:pt idx="493">
                  <c:v>44180</c:v>
                </c:pt>
                <c:pt idx="494">
                  <c:v>44181</c:v>
                </c:pt>
                <c:pt idx="495">
                  <c:v>44182</c:v>
                </c:pt>
                <c:pt idx="496">
                  <c:v>44183</c:v>
                </c:pt>
                <c:pt idx="497">
                  <c:v>44186</c:v>
                </c:pt>
                <c:pt idx="498">
                  <c:v>44187</c:v>
                </c:pt>
                <c:pt idx="499">
                  <c:v>44188</c:v>
                </c:pt>
                <c:pt idx="500">
                  <c:v>44189</c:v>
                </c:pt>
                <c:pt idx="501">
                  <c:v>44193</c:v>
                </c:pt>
                <c:pt idx="502">
                  <c:v>44194</c:v>
                </c:pt>
                <c:pt idx="503">
                  <c:v>44195</c:v>
                </c:pt>
                <c:pt idx="504">
                  <c:v>44196</c:v>
                </c:pt>
                <c:pt idx="505">
                  <c:v>44200</c:v>
                </c:pt>
                <c:pt idx="506">
                  <c:v>44201</c:v>
                </c:pt>
                <c:pt idx="507">
                  <c:v>44202</c:v>
                </c:pt>
                <c:pt idx="508">
                  <c:v>44203</c:v>
                </c:pt>
                <c:pt idx="509">
                  <c:v>44204</c:v>
                </c:pt>
                <c:pt idx="510">
                  <c:v>44207</c:v>
                </c:pt>
                <c:pt idx="511">
                  <c:v>44208</c:v>
                </c:pt>
                <c:pt idx="512">
                  <c:v>44209</c:v>
                </c:pt>
                <c:pt idx="513">
                  <c:v>44210</c:v>
                </c:pt>
                <c:pt idx="514">
                  <c:v>44211</c:v>
                </c:pt>
                <c:pt idx="515">
                  <c:v>44215</c:v>
                </c:pt>
                <c:pt idx="516">
                  <c:v>44216</c:v>
                </c:pt>
                <c:pt idx="517">
                  <c:v>44217</c:v>
                </c:pt>
                <c:pt idx="518">
                  <c:v>44218</c:v>
                </c:pt>
                <c:pt idx="519">
                  <c:v>44221</c:v>
                </c:pt>
                <c:pt idx="520">
                  <c:v>44222</c:v>
                </c:pt>
                <c:pt idx="521">
                  <c:v>44223</c:v>
                </c:pt>
                <c:pt idx="522">
                  <c:v>44224</c:v>
                </c:pt>
                <c:pt idx="523">
                  <c:v>44225</c:v>
                </c:pt>
                <c:pt idx="524">
                  <c:v>44228</c:v>
                </c:pt>
                <c:pt idx="525">
                  <c:v>44229</c:v>
                </c:pt>
                <c:pt idx="526">
                  <c:v>44230</c:v>
                </c:pt>
                <c:pt idx="527">
                  <c:v>44231</c:v>
                </c:pt>
                <c:pt idx="528">
                  <c:v>44232</c:v>
                </c:pt>
                <c:pt idx="529">
                  <c:v>44235</c:v>
                </c:pt>
                <c:pt idx="530">
                  <c:v>44236</c:v>
                </c:pt>
                <c:pt idx="531">
                  <c:v>44237</c:v>
                </c:pt>
                <c:pt idx="532">
                  <c:v>44238</c:v>
                </c:pt>
                <c:pt idx="533">
                  <c:v>44239</c:v>
                </c:pt>
                <c:pt idx="534">
                  <c:v>44243</c:v>
                </c:pt>
                <c:pt idx="535">
                  <c:v>44244</c:v>
                </c:pt>
                <c:pt idx="536">
                  <c:v>44245</c:v>
                </c:pt>
                <c:pt idx="537">
                  <c:v>44246</c:v>
                </c:pt>
                <c:pt idx="538">
                  <c:v>44249</c:v>
                </c:pt>
                <c:pt idx="539">
                  <c:v>44250</c:v>
                </c:pt>
                <c:pt idx="540">
                  <c:v>44251</c:v>
                </c:pt>
                <c:pt idx="541">
                  <c:v>44252</c:v>
                </c:pt>
                <c:pt idx="542">
                  <c:v>44253</c:v>
                </c:pt>
                <c:pt idx="543">
                  <c:v>44256</c:v>
                </c:pt>
                <c:pt idx="544">
                  <c:v>44257</c:v>
                </c:pt>
                <c:pt idx="545">
                  <c:v>44258</c:v>
                </c:pt>
                <c:pt idx="546">
                  <c:v>44259</c:v>
                </c:pt>
                <c:pt idx="547">
                  <c:v>44260</c:v>
                </c:pt>
                <c:pt idx="548">
                  <c:v>44263</c:v>
                </c:pt>
                <c:pt idx="549">
                  <c:v>44264</c:v>
                </c:pt>
                <c:pt idx="550">
                  <c:v>44265</c:v>
                </c:pt>
                <c:pt idx="551">
                  <c:v>44266</c:v>
                </c:pt>
                <c:pt idx="552">
                  <c:v>44267</c:v>
                </c:pt>
                <c:pt idx="553">
                  <c:v>44270</c:v>
                </c:pt>
                <c:pt idx="554">
                  <c:v>44271</c:v>
                </c:pt>
                <c:pt idx="555">
                  <c:v>44272</c:v>
                </c:pt>
                <c:pt idx="556">
                  <c:v>44273</c:v>
                </c:pt>
                <c:pt idx="557">
                  <c:v>44274</c:v>
                </c:pt>
                <c:pt idx="558">
                  <c:v>44277</c:v>
                </c:pt>
                <c:pt idx="559">
                  <c:v>44278</c:v>
                </c:pt>
                <c:pt idx="560">
                  <c:v>44279</c:v>
                </c:pt>
                <c:pt idx="561">
                  <c:v>44280</c:v>
                </c:pt>
                <c:pt idx="562">
                  <c:v>44281</c:v>
                </c:pt>
                <c:pt idx="563">
                  <c:v>44284</c:v>
                </c:pt>
                <c:pt idx="564">
                  <c:v>44285</c:v>
                </c:pt>
                <c:pt idx="565">
                  <c:v>44286</c:v>
                </c:pt>
                <c:pt idx="566">
                  <c:v>44287</c:v>
                </c:pt>
                <c:pt idx="567">
                  <c:v>44291</c:v>
                </c:pt>
                <c:pt idx="568">
                  <c:v>44292</c:v>
                </c:pt>
                <c:pt idx="569">
                  <c:v>44293</c:v>
                </c:pt>
                <c:pt idx="570">
                  <c:v>44294</c:v>
                </c:pt>
                <c:pt idx="571">
                  <c:v>44295</c:v>
                </c:pt>
                <c:pt idx="572">
                  <c:v>44298</c:v>
                </c:pt>
                <c:pt idx="573">
                  <c:v>44299</c:v>
                </c:pt>
                <c:pt idx="574">
                  <c:v>44300</c:v>
                </c:pt>
                <c:pt idx="575">
                  <c:v>44301</c:v>
                </c:pt>
                <c:pt idx="576">
                  <c:v>44302</c:v>
                </c:pt>
                <c:pt idx="577">
                  <c:v>44305</c:v>
                </c:pt>
                <c:pt idx="578">
                  <c:v>44306</c:v>
                </c:pt>
                <c:pt idx="579">
                  <c:v>44307</c:v>
                </c:pt>
                <c:pt idx="580">
                  <c:v>44308</c:v>
                </c:pt>
                <c:pt idx="581">
                  <c:v>44309</c:v>
                </c:pt>
                <c:pt idx="582">
                  <c:v>44312</c:v>
                </c:pt>
                <c:pt idx="583">
                  <c:v>44313</c:v>
                </c:pt>
                <c:pt idx="584">
                  <c:v>44314</c:v>
                </c:pt>
                <c:pt idx="585">
                  <c:v>44315</c:v>
                </c:pt>
                <c:pt idx="586">
                  <c:v>44316</c:v>
                </c:pt>
                <c:pt idx="587">
                  <c:v>44319</c:v>
                </c:pt>
                <c:pt idx="588">
                  <c:v>44320</c:v>
                </c:pt>
                <c:pt idx="589">
                  <c:v>44321</c:v>
                </c:pt>
                <c:pt idx="590">
                  <c:v>44322</c:v>
                </c:pt>
                <c:pt idx="591">
                  <c:v>44323</c:v>
                </c:pt>
                <c:pt idx="592">
                  <c:v>44326</c:v>
                </c:pt>
                <c:pt idx="593">
                  <c:v>44327</c:v>
                </c:pt>
                <c:pt idx="594">
                  <c:v>44328</c:v>
                </c:pt>
                <c:pt idx="595">
                  <c:v>44329</c:v>
                </c:pt>
                <c:pt idx="596">
                  <c:v>44330</c:v>
                </c:pt>
                <c:pt idx="597">
                  <c:v>44333</c:v>
                </c:pt>
                <c:pt idx="598">
                  <c:v>44334</c:v>
                </c:pt>
                <c:pt idx="599">
                  <c:v>44335</c:v>
                </c:pt>
                <c:pt idx="600">
                  <c:v>44336</c:v>
                </c:pt>
                <c:pt idx="601">
                  <c:v>44337</c:v>
                </c:pt>
                <c:pt idx="602">
                  <c:v>44340</c:v>
                </c:pt>
                <c:pt idx="603">
                  <c:v>44341</c:v>
                </c:pt>
                <c:pt idx="604">
                  <c:v>44342</c:v>
                </c:pt>
                <c:pt idx="605">
                  <c:v>44343</c:v>
                </c:pt>
                <c:pt idx="606">
                  <c:v>44344</c:v>
                </c:pt>
                <c:pt idx="607">
                  <c:v>44348</c:v>
                </c:pt>
                <c:pt idx="608">
                  <c:v>44349</c:v>
                </c:pt>
                <c:pt idx="609">
                  <c:v>44350</c:v>
                </c:pt>
                <c:pt idx="610">
                  <c:v>44351</c:v>
                </c:pt>
                <c:pt idx="611">
                  <c:v>44354</c:v>
                </c:pt>
                <c:pt idx="612">
                  <c:v>44355</c:v>
                </c:pt>
                <c:pt idx="613">
                  <c:v>44356</c:v>
                </c:pt>
                <c:pt idx="614">
                  <c:v>44357</c:v>
                </c:pt>
                <c:pt idx="615">
                  <c:v>44358</c:v>
                </c:pt>
                <c:pt idx="616">
                  <c:v>44361</c:v>
                </c:pt>
                <c:pt idx="617">
                  <c:v>44362</c:v>
                </c:pt>
                <c:pt idx="618">
                  <c:v>44363</c:v>
                </c:pt>
                <c:pt idx="619">
                  <c:v>44364</c:v>
                </c:pt>
                <c:pt idx="620">
                  <c:v>44365</c:v>
                </c:pt>
                <c:pt idx="621">
                  <c:v>44368</c:v>
                </c:pt>
                <c:pt idx="622">
                  <c:v>44369</c:v>
                </c:pt>
                <c:pt idx="623">
                  <c:v>44370</c:v>
                </c:pt>
                <c:pt idx="624">
                  <c:v>44371</c:v>
                </c:pt>
                <c:pt idx="625">
                  <c:v>44372</c:v>
                </c:pt>
                <c:pt idx="626">
                  <c:v>44375</c:v>
                </c:pt>
                <c:pt idx="627">
                  <c:v>44376</c:v>
                </c:pt>
                <c:pt idx="628">
                  <c:v>44377</c:v>
                </c:pt>
                <c:pt idx="629">
                  <c:v>44378</c:v>
                </c:pt>
                <c:pt idx="630">
                  <c:v>44379</c:v>
                </c:pt>
                <c:pt idx="631">
                  <c:v>44383</c:v>
                </c:pt>
                <c:pt idx="632">
                  <c:v>44384</c:v>
                </c:pt>
                <c:pt idx="633">
                  <c:v>44385</c:v>
                </c:pt>
                <c:pt idx="634">
                  <c:v>44386</c:v>
                </c:pt>
                <c:pt idx="635">
                  <c:v>44389</c:v>
                </c:pt>
                <c:pt idx="636">
                  <c:v>44390</c:v>
                </c:pt>
                <c:pt idx="637">
                  <c:v>44391</c:v>
                </c:pt>
                <c:pt idx="638">
                  <c:v>44392</c:v>
                </c:pt>
                <c:pt idx="639">
                  <c:v>44393</c:v>
                </c:pt>
                <c:pt idx="640">
                  <c:v>44396</c:v>
                </c:pt>
                <c:pt idx="641">
                  <c:v>44397</c:v>
                </c:pt>
                <c:pt idx="642">
                  <c:v>44398</c:v>
                </c:pt>
                <c:pt idx="643">
                  <c:v>44399</c:v>
                </c:pt>
                <c:pt idx="644">
                  <c:v>44400</c:v>
                </c:pt>
                <c:pt idx="645">
                  <c:v>44403</c:v>
                </c:pt>
                <c:pt idx="646">
                  <c:v>44404</c:v>
                </c:pt>
                <c:pt idx="647">
                  <c:v>44405</c:v>
                </c:pt>
                <c:pt idx="648">
                  <c:v>44406</c:v>
                </c:pt>
                <c:pt idx="649">
                  <c:v>44407</c:v>
                </c:pt>
                <c:pt idx="650">
                  <c:v>44410</c:v>
                </c:pt>
                <c:pt idx="651">
                  <c:v>44411</c:v>
                </c:pt>
                <c:pt idx="652">
                  <c:v>44412</c:v>
                </c:pt>
                <c:pt idx="653">
                  <c:v>44413</c:v>
                </c:pt>
                <c:pt idx="654">
                  <c:v>44414</c:v>
                </c:pt>
                <c:pt idx="655">
                  <c:v>44417</c:v>
                </c:pt>
                <c:pt idx="656">
                  <c:v>44418</c:v>
                </c:pt>
                <c:pt idx="657">
                  <c:v>44419</c:v>
                </c:pt>
                <c:pt idx="658">
                  <c:v>44420</c:v>
                </c:pt>
                <c:pt idx="659">
                  <c:v>44421</c:v>
                </c:pt>
                <c:pt idx="660">
                  <c:v>44424</c:v>
                </c:pt>
                <c:pt idx="661">
                  <c:v>44425</c:v>
                </c:pt>
                <c:pt idx="662">
                  <c:v>44426</c:v>
                </c:pt>
                <c:pt idx="663">
                  <c:v>44427</c:v>
                </c:pt>
                <c:pt idx="664">
                  <c:v>44428</c:v>
                </c:pt>
                <c:pt idx="665">
                  <c:v>44431</c:v>
                </c:pt>
                <c:pt idx="666">
                  <c:v>44432</c:v>
                </c:pt>
                <c:pt idx="667">
                  <c:v>44433</c:v>
                </c:pt>
                <c:pt idx="668">
                  <c:v>44434</c:v>
                </c:pt>
                <c:pt idx="669">
                  <c:v>44435</c:v>
                </c:pt>
                <c:pt idx="670">
                  <c:v>44438</c:v>
                </c:pt>
                <c:pt idx="671">
                  <c:v>44439</c:v>
                </c:pt>
                <c:pt idx="672">
                  <c:v>44440</c:v>
                </c:pt>
                <c:pt idx="673">
                  <c:v>44441</c:v>
                </c:pt>
                <c:pt idx="674">
                  <c:v>44442</c:v>
                </c:pt>
                <c:pt idx="675">
                  <c:v>44446</c:v>
                </c:pt>
                <c:pt idx="676">
                  <c:v>44447</c:v>
                </c:pt>
                <c:pt idx="677">
                  <c:v>44448</c:v>
                </c:pt>
                <c:pt idx="678">
                  <c:v>44449</c:v>
                </c:pt>
                <c:pt idx="679">
                  <c:v>44452</c:v>
                </c:pt>
                <c:pt idx="680">
                  <c:v>44453</c:v>
                </c:pt>
                <c:pt idx="681">
                  <c:v>44454</c:v>
                </c:pt>
                <c:pt idx="682">
                  <c:v>44455</c:v>
                </c:pt>
                <c:pt idx="683">
                  <c:v>44456</c:v>
                </c:pt>
                <c:pt idx="684">
                  <c:v>44459</c:v>
                </c:pt>
                <c:pt idx="685">
                  <c:v>44460</c:v>
                </c:pt>
                <c:pt idx="686">
                  <c:v>44461</c:v>
                </c:pt>
                <c:pt idx="687">
                  <c:v>44462</c:v>
                </c:pt>
                <c:pt idx="688">
                  <c:v>44463</c:v>
                </c:pt>
                <c:pt idx="689">
                  <c:v>44466</c:v>
                </c:pt>
                <c:pt idx="690">
                  <c:v>44467</c:v>
                </c:pt>
                <c:pt idx="691">
                  <c:v>44468</c:v>
                </c:pt>
                <c:pt idx="692">
                  <c:v>44469</c:v>
                </c:pt>
                <c:pt idx="693">
                  <c:v>44470</c:v>
                </c:pt>
                <c:pt idx="694">
                  <c:v>44473</c:v>
                </c:pt>
                <c:pt idx="695">
                  <c:v>44474</c:v>
                </c:pt>
                <c:pt idx="696">
                  <c:v>44475</c:v>
                </c:pt>
                <c:pt idx="697">
                  <c:v>44476</c:v>
                </c:pt>
                <c:pt idx="698">
                  <c:v>44477</c:v>
                </c:pt>
                <c:pt idx="699">
                  <c:v>44480</c:v>
                </c:pt>
                <c:pt idx="700">
                  <c:v>44481</c:v>
                </c:pt>
                <c:pt idx="701">
                  <c:v>44482</c:v>
                </c:pt>
                <c:pt idx="702">
                  <c:v>44483</c:v>
                </c:pt>
                <c:pt idx="703">
                  <c:v>44484</c:v>
                </c:pt>
                <c:pt idx="704">
                  <c:v>44487</c:v>
                </c:pt>
                <c:pt idx="705">
                  <c:v>44488</c:v>
                </c:pt>
                <c:pt idx="706">
                  <c:v>44489</c:v>
                </c:pt>
                <c:pt idx="707">
                  <c:v>44490</c:v>
                </c:pt>
                <c:pt idx="708">
                  <c:v>44491</c:v>
                </c:pt>
                <c:pt idx="709">
                  <c:v>44494</c:v>
                </c:pt>
                <c:pt idx="710">
                  <c:v>44495</c:v>
                </c:pt>
                <c:pt idx="711">
                  <c:v>44496</c:v>
                </c:pt>
                <c:pt idx="712">
                  <c:v>44497</c:v>
                </c:pt>
                <c:pt idx="713">
                  <c:v>44498</c:v>
                </c:pt>
                <c:pt idx="714">
                  <c:v>44501</c:v>
                </c:pt>
                <c:pt idx="715">
                  <c:v>44502</c:v>
                </c:pt>
                <c:pt idx="716">
                  <c:v>44503</c:v>
                </c:pt>
                <c:pt idx="717">
                  <c:v>44504</c:v>
                </c:pt>
                <c:pt idx="718">
                  <c:v>44505</c:v>
                </c:pt>
                <c:pt idx="719">
                  <c:v>44508</c:v>
                </c:pt>
                <c:pt idx="720">
                  <c:v>44509</c:v>
                </c:pt>
                <c:pt idx="721">
                  <c:v>44510</c:v>
                </c:pt>
                <c:pt idx="722">
                  <c:v>44511</c:v>
                </c:pt>
                <c:pt idx="723">
                  <c:v>44512</c:v>
                </c:pt>
                <c:pt idx="724">
                  <c:v>44515</c:v>
                </c:pt>
                <c:pt idx="725">
                  <c:v>44516</c:v>
                </c:pt>
                <c:pt idx="726">
                  <c:v>44517</c:v>
                </c:pt>
                <c:pt idx="727">
                  <c:v>44518</c:v>
                </c:pt>
                <c:pt idx="728">
                  <c:v>44519</c:v>
                </c:pt>
                <c:pt idx="729">
                  <c:v>44522</c:v>
                </c:pt>
                <c:pt idx="730">
                  <c:v>44523</c:v>
                </c:pt>
                <c:pt idx="731">
                  <c:v>44524</c:v>
                </c:pt>
                <c:pt idx="732">
                  <c:v>44526</c:v>
                </c:pt>
                <c:pt idx="733">
                  <c:v>44529</c:v>
                </c:pt>
                <c:pt idx="734">
                  <c:v>44530</c:v>
                </c:pt>
                <c:pt idx="735">
                  <c:v>44531</c:v>
                </c:pt>
                <c:pt idx="736">
                  <c:v>44532</c:v>
                </c:pt>
                <c:pt idx="737">
                  <c:v>44533</c:v>
                </c:pt>
                <c:pt idx="738">
                  <c:v>44536</c:v>
                </c:pt>
                <c:pt idx="739">
                  <c:v>44537</c:v>
                </c:pt>
                <c:pt idx="740">
                  <c:v>44538</c:v>
                </c:pt>
                <c:pt idx="741">
                  <c:v>44539</c:v>
                </c:pt>
                <c:pt idx="742">
                  <c:v>44540</c:v>
                </c:pt>
                <c:pt idx="743">
                  <c:v>44543</c:v>
                </c:pt>
                <c:pt idx="744">
                  <c:v>44544</c:v>
                </c:pt>
                <c:pt idx="745">
                  <c:v>44545</c:v>
                </c:pt>
                <c:pt idx="746">
                  <c:v>44546</c:v>
                </c:pt>
                <c:pt idx="747">
                  <c:v>44547</c:v>
                </c:pt>
                <c:pt idx="748">
                  <c:v>44550</c:v>
                </c:pt>
                <c:pt idx="749">
                  <c:v>44551</c:v>
                </c:pt>
                <c:pt idx="750">
                  <c:v>44552</c:v>
                </c:pt>
                <c:pt idx="751">
                  <c:v>44553</c:v>
                </c:pt>
                <c:pt idx="752">
                  <c:v>44557</c:v>
                </c:pt>
                <c:pt idx="753">
                  <c:v>44558</c:v>
                </c:pt>
                <c:pt idx="754">
                  <c:v>44559</c:v>
                </c:pt>
                <c:pt idx="755">
                  <c:v>44560</c:v>
                </c:pt>
                <c:pt idx="756">
                  <c:v>44561</c:v>
                </c:pt>
                <c:pt idx="757">
                  <c:v>44564</c:v>
                </c:pt>
                <c:pt idx="758">
                  <c:v>44565</c:v>
                </c:pt>
                <c:pt idx="759">
                  <c:v>44566</c:v>
                </c:pt>
                <c:pt idx="760">
                  <c:v>44567</c:v>
                </c:pt>
                <c:pt idx="761">
                  <c:v>44568</c:v>
                </c:pt>
                <c:pt idx="762">
                  <c:v>44571</c:v>
                </c:pt>
                <c:pt idx="763">
                  <c:v>44572</c:v>
                </c:pt>
                <c:pt idx="764">
                  <c:v>44573</c:v>
                </c:pt>
                <c:pt idx="765">
                  <c:v>44574</c:v>
                </c:pt>
                <c:pt idx="766">
                  <c:v>44575</c:v>
                </c:pt>
                <c:pt idx="767">
                  <c:v>44579</c:v>
                </c:pt>
                <c:pt idx="768">
                  <c:v>44580</c:v>
                </c:pt>
                <c:pt idx="769">
                  <c:v>44581</c:v>
                </c:pt>
                <c:pt idx="770">
                  <c:v>44582</c:v>
                </c:pt>
                <c:pt idx="771">
                  <c:v>44585</c:v>
                </c:pt>
                <c:pt idx="772">
                  <c:v>44586</c:v>
                </c:pt>
                <c:pt idx="773">
                  <c:v>44587</c:v>
                </c:pt>
                <c:pt idx="774">
                  <c:v>44588</c:v>
                </c:pt>
                <c:pt idx="775">
                  <c:v>44589</c:v>
                </c:pt>
                <c:pt idx="776">
                  <c:v>44592</c:v>
                </c:pt>
                <c:pt idx="777">
                  <c:v>44593</c:v>
                </c:pt>
                <c:pt idx="778">
                  <c:v>44594</c:v>
                </c:pt>
                <c:pt idx="779">
                  <c:v>44595</c:v>
                </c:pt>
                <c:pt idx="780">
                  <c:v>44596</c:v>
                </c:pt>
                <c:pt idx="781">
                  <c:v>44599</c:v>
                </c:pt>
                <c:pt idx="782">
                  <c:v>44600</c:v>
                </c:pt>
                <c:pt idx="783">
                  <c:v>44601</c:v>
                </c:pt>
                <c:pt idx="784">
                  <c:v>44602</c:v>
                </c:pt>
                <c:pt idx="785">
                  <c:v>44603</c:v>
                </c:pt>
                <c:pt idx="786">
                  <c:v>44606</c:v>
                </c:pt>
                <c:pt idx="787">
                  <c:v>44607</c:v>
                </c:pt>
                <c:pt idx="788">
                  <c:v>44608</c:v>
                </c:pt>
                <c:pt idx="789">
                  <c:v>44609</c:v>
                </c:pt>
                <c:pt idx="790">
                  <c:v>44610</c:v>
                </c:pt>
                <c:pt idx="791">
                  <c:v>44614</c:v>
                </c:pt>
                <c:pt idx="792">
                  <c:v>44615</c:v>
                </c:pt>
                <c:pt idx="793">
                  <c:v>44616</c:v>
                </c:pt>
                <c:pt idx="794">
                  <c:v>44617</c:v>
                </c:pt>
                <c:pt idx="795">
                  <c:v>44620</c:v>
                </c:pt>
                <c:pt idx="796">
                  <c:v>44621</c:v>
                </c:pt>
                <c:pt idx="797">
                  <c:v>44622</c:v>
                </c:pt>
                <c:pt idx="798">
                  <c:v>44623</c:v>
                </c:pt>
                <c:pt idx="799">
                  <c:v>44624</c:v>
                </c:pt>
                <c:pt idx="800">
                  <c:v>44627</c:v>
                </c:pt>
                <c:pt idx="801">
                  <c:v>44628</c:v>
                </c:pt>
                <c:pt idx="802">
                  <c:v>44629</c:v>
                </c:pt>
                <c:pt idx="803">
                  <c:v>44630</c:v>
                </c:pt>
                <c:pt idx="804">
                  <c:v>44631</c:v>
                </c:pt>
                <c:pt idx="805">
                  <c:v>44634</c:v>
                </c:pt>
                <c:pt idx="806">
                  <c:v>44635</c:v>
                </c:pt>
                <c:pt idx="807">
                  <c:v>44636</c:v>
                </c:pt>
                <c:pt idx="808">
                  <c:v>44637</c:v>
                </c:pt>
                <c:pt idx="809">
                  <c:v>44638</c:v>
                </c:pt>
                <c:pt idx="810">
                  <c:v>44641</c:v>
                </c:pt>
                <c:pt idx="811">
                  <c:v>44642</c:v>
                </c:pt>
                <c:pt idx="812">
                  <c:v>44643</c:v>
                </c:pt>
                <c:pt idx="813">
                  <c:v>44644</c:v>
                </c:pt>
                <c:pt idx="814">
                  <c:v>44645</c:v>
                </c:pt>
                <c:pt idx="815">
                  <c:v>44648</c:v>
                </c:pt>
                <c:pt idx="816">
                  <c:v>44649</c:v>
                </c:pt>
                <c:pt idx="817">
                  <c:v>44650</c:v>
                </c:pt>
                <c:pt idx="818">
                  <c:v>44651</c:v>
                </c:pt>
                <c:pt idx="819">
                  <c:v>44652</c:v>
                </c:pt>
                <c:pt idx="820">
                  <c:v>44655</c:v>
                </c:pt>
                <c:pt idx="821">
                  <c:v>44656</c:v>
                </c:pt>
                <c:pt idx="822">
                  <c:v>44657</c:v>
                </c:pt>
                <c:pt idx="823">
                  <c:v>44658</c:v>
                </c:pt>
                <c:pt idx="824">
                  <c:v>44659</c:v>
                </c:pt>
                <c:pt idx="825">
                  <c:v>44662</c:v>
                </c:pt>
                <c:pt idx="826">
                  <c:v>44663</c:v>
                </c:pt>
                <c:pt idx="827">
                  <c:v>44664</c:v>
                </c:pt>
                <c:pt idx="828">
                  <c:v>44665</c:v>
                </c:pt>
                <c:pt idx="829">
                  <c:v>44669</c:v>
                </c:pt>
                <c:pt idx="830">
                  <c:v>44670</c:v>
                </c:pt>
                <c:pt idx="831">
                  <c:v>44671</c:v>
                </c:pt>
                <c:pt idx="832">
                  <c:v>44672</c:v>
                </c:pt>
                <c:pt idx="833">
                  <c:v>44673</c:v>
                </c:pt>
                <c:pt idx="834">
                  <c:v>44676</c:v>
                </c:pt>
                <c:pt idx="835">
                  <c:v>44677</c:v>
                </c:pt>
                <c:pt idx="836">
                  <c:v>44678</c:v>
                </c:pt>
                <c:pt idx="837">
                  <c:v>44679</c:v>
                </c:pt>
                <c:pt idx="838">
                  <c:v>44680</c:v>
                </c:pt>
                <c:pt idx="839">
                  <c:v>44683</c:v>
                </c:pt>
                <c:pt idx="840">
                  <c:v>44684</c:v>
                </c:pt>
                <c:pt idx="841">
                  <c:v>44685</c:v>
                </c:pt>
                <c:pt idx="842">
                  <c:v>44686</c:v>
                </c:pt>
                <c:pt idx="843">
                  <c:v>44687</c:v>
                </c:pt>
                <c:pt idx="844">
                  <c:v>44690</c:v>
                </c:pt>
                <c:pt idx="845">
                  <c:v>44691</c:v>
                </c:pt>
                <c:pt idx="846">
                  <c:v>44692</c:v>
                </c:pt>
                <c:pt idx="847">
                  <c:v>44693</c:v>
                </c:pt>
                <c:pt idx="848">
                  <c:v>44694</c:v>
                </c:pt>
                <c:pt idx="849">
                  <c:v>44697</c:v>
                </c:pt>
                <c:pt idx="850">
                  <c:v>44698</c:v>
                </c:pt>
                <c:pt idx="851">
                  <c:v>44699</c:v>
                </c:pt>
                <c:pt idx="852">
                  <c:v>44700</c:v>
                </c:pt>
                <c:pt idx="853">
                  <c:v>44701</c:v>
                </c:pt>
                <c:pt idx="854">
                  <c:v>44704</c:v>
                </c:pt>
                <c:pt idx="855">
                  <c:v>44705</c:v>
                </c:pt>
                <c:pt idx="856">
                  <c:v>44706</c:v>
                </c:pt>
                <c:pt idx="857">
                  <c:v>44707</c:v>
                </c:pt>
                <c:pt idx="858">
                  <c:v>44708</c:v>
                </c:pt>
                <c:pt idx="859">
                  <c:v>44712</c:v>
                </c:pt>
                <c:pt idx="860">
                  <c:v>44713</c:v>
                </c:pt>
                <c:pt idx="861">
                  <c:v>44714</c:v>
                </c:pt>
                <c:pt idx="862">
                  <c:v>44715</c:v>
                </c:pt>
                <c:pt idx="863">
                  <c:v>44718</c:v>
                </c:pt>
                <c:pt idx="864">
                  <c:v>44719</c:v>
                </c:pt>
                <c:pt idx="865">
                  <c:v>44720</c:v>
                </c:pt>
                <c:pt idx="866">
                  <c:v>44721</c:v>
                </c:pt>
                <c:pt idx="867">
                  <c:v>44722</c:v>
                </c:pt>
                <c:pt idx="868">
                  <c:v>44725</c:v>
                </c:pt>
                <c:pt idx="869">
                  <c:v>44726</c:v>
                </c:pt>
                <c:pt idx="870">
                  <c:v>44727</c:v>
                </c:pt>
                <c:pt idx="871">
                  <c:v>44728</c:v>
                </c:pt>
                <c:pt idx="872">
                  <c:v>44729</c:v>
                </c:pt>
                <c:pt idx="873">
                  <c:v>44733</c:v>
                </c:pt>
                <c:pt idx="874">
                  <c:v>44734</c:v>
                </c:pt>
                <c:pt idx="875">
                  <c:v>44735</c:v>
                </c:pt>
                <c:pt idx="876">
                  <c:v>44736</c:v>
                </c:pt>
                <c:pt idx="877">
                  <c:v>44739</c:v>
                </c:pt>
                <c:pt idx="878">
                  <c:v>44740</c:v>
                </c:pt>
                <c:pt idx="879">
                  <c:v>44741</c:v>
                </c:pt>
                <c:pt idx="880">
                  <c:v>44742</c:v>
                </c:pt>
                <c:pt idx="881">
                  <c:v>44743</c:v>
                </c:pt>
                <c:pt idx="882">
                  <c:v>44747</c:v>
                </c:pt>
                <c:pt idx="883">
                  <c:v>44748</c:v>
                </c:pt>
                <c:pt idx="884">
                  <c:v>44749</c:v>
                </c:pt>
                <c:pt idx="885">
                  <c:v>44750</c:v>
                </c:pt>
                <c:pt idx="886">
                  <c:v>44753</c:v>
                </c:pt>
                <c:pt idx="887">
                  <c:v>44754</c:v>
                </c:pt>
                <c:pt idx="888">
                  <c:v>44755</c:v>
                </c:pt>
                <c:pt idx="889">
                  <c:v>44756</c:v>
                </c:pt>
                <c:pt idx="890">
                  <c:v>44757</c:v>
                </c:pt>
                <c:pt idx="891">
                  <c:v>44760</c:v>
                </c:pt>
                <c:pt idx="892">
                  <c:v>44761</c:v>
                </c:pt>
                <c:pt idx="893">
                  <c:v>44762</c:v>
                </c:pt>
                <c:pt idx="894">
                  <c:v>44763</c:v>
                </c:pt>
                <c:pt idx="895">
                  <c:v>44764</c:v>
                </c:pt>
                <c:pt idx="896">
                  <c:v>44767</c:v>
                </c:pt>
                <c:pt idx="897">
                  <c:v>44768</c:v>
                </c:pt>
                <c:pt idx="898">
                  <c:v>44769</c:v>
                </c:pt>
                <c:pt idx="899">
                  <c:v>44770</c:v>
                </c:pt>
                <c:pt idx="900">
                  <c:v>44771</c:v>
                </c:pt>
                <c:pt idx="901">
                  <c:v>44774</c:v>
                </c:pt>
                <c:pt idx="902">
                  <c:v>44775</c:v>
                </c:pt>
                <c:pt idx="903">
                  <c:v>44776</c:v>
                </c:pt>
                <c:pt idx="904">
                  <c:v>44777</c:v>
                </c:pt>
                <c:pt idx="905">
                  <c:v>44778</c:v>
                </c:pt>
                <c:pt idx="906">
                  <c:v>44781</c:v>
                </c:pt>
                <c:pt idx="907">
                  <c:v>44782</c:v>
                </c:pt>
                <c:pt idx="908">
                  <c:v>44783</c:v>
                </c:pt>
                <c:pt idx="909">
                  <c:v>44784</c:v>
                </c:pt>
                <c:pt idx="910">
                  <c:v>44785</c:v>
                </c:pt>
                <c:pt idx="911">
                  <c:v>44788</c:v>
                </c:pt>
                <c:pt idx="912">
                  <c:v>44789</c:v>
                </c:pt>
                <c:pt idx="913">
                  <c:v>44790</c:v>
                </c:pt>
                <c:pt idx="914">
                  <c:v>44791</c:v>
                </c:pt>
                <c:pt idx="915">
                  <c:v>44792</c:v>
                </c:pt>
                <c:pt idx="916">
                  <c:v>44795</c:v>
                </c:pt>
                <c:pt idx="917">
                  <c:v>44796</c:v>
                </c:pt>
                <c:pt idx="918">
                  <c:v>44797</c:v>
                </c:pt>
                <c:pt idx="919">
                  <c:v>44798</c:v>
                </c:pt>
                <c:pt idx="920">
                  <c:v>44799</c:v>
                </c:pt>
                <c:pt idx="921">
                  <c:v>44802</c:v>
                </c:pt>
                <c:pt idx="922">
                  <c:v>44803</c:v>
                </c:pt>
                <c:pt idx="923">
                  <c:v>44804</c:v>
                </c:pt>
                <c:pt idx="924">
                  <c:v>44805</c:v>
                </c:pt>
                <c:pt idx="925">
                  <c:v>44806</c:v>
                </c:pt>
                <c:pt idx="926">
                  <c:v>44810</c:v>
                </c:pt>
                <c:pt idx="927">
                  <c:v>44811</c:v>
                </c:pt>
                <c:pt idx="928">
                  <c:v>44812</c:v>
                </c:pt>
                <c:pt idx="929">
                  <c:v>44813</c:v>
                </c:pt>
                <c:pt idx="930">
                  <c:v>44816</c:v>
                </c:pt>
                <c:pt idx="931">
                  <c:v>44817</c:v>
                </c:pt>
                <c:pt idx="932">
                  <c:v>44818</c:v>
                </c:pt>
                <c:pt idx="933">
                  <c:v>44819</c:v>
                </c:pt>
                <c:pt idx="934">
                  <c:v>44820</c:v>
                </c:pt>
                <c:pt idx="935">
                  <c:v>44823</c:v>
                </c:pt>
                <c:pt idx="936">
                  <c:v>44824</c:v>
                </c:pt>
                <c:pt idx="937">
                  <c:v>44825</c:v>
                </c:pt>
                <c:pt idx="938">
                  <c:v>44826</c:v>
                </c:pt>
                <c:pt idx="939">
                  <c:v>44827</c:v>
                </c:pt>
                <c:pt idx="940">
                  <c:v>44830</c:v>
                </c:pt>
                <c:pt idx="941">
                  <c:v>44831</c:v>
                </c:pt>
                <c:pt idx="942">
                  <c:v>44832</c:v>
                </c:pt>
                <c:pt idx="943">
                  <c:v>44833</c:v>
                </c:pt>
                <c:pt idx="944">
                  <c:v>44834</c:v>
                </c:pt>
                <c:pt idx="945">
                  <c:v>44837</c:v>
                </c:pt>
                <c:pt idx="946">
                  <c:v>44838</c:v>
                </c:pt>
                <c:pt idx="947">
                  <c:v>44839</c:v>
                </c:pt>
                <c:pt idx="948">
                  <c:v>44840</c:v>
                </c:pt>
                <c:pt idx="949">
                  <c:v>44841</c:v>
                </c:pt>
                <c:pt idx="950">
                  <c:v>44844</c:v>
                </c:pt>
                <c:pt idx="951">
                  <c:v>44845</c:v>
                </c:pt>
                <c:pt idx="952">
                  <c:v>44846</c:v>
                </c:pt>
                <c:pt idx="953">
                  <c:v>44847</c:v>
                </c:pt>
                <c:pt idx="954">
                  <c:v>44848</c:v>
                </c:pt>
                <c:pt idx="955">
                  <c:v>44851</c:v>
                </c:pt>
                <c:pt idx="956">
                  <c:v>44852</c:v>
                </c:pt>
                <c:pt idx="957">
                  <c:v>44853</c:v>
                </c:pt>
                <c:pt idx="958">
                  <c:v>44854</c:v>
                </c:pt>
                <c:pt idx="959">
                  <c:v>44855</c:v>
                </c:pt>
                <c:pt idx="960">
                  <c:v>44858</c:v>
                </c:pt>
                <c:pt idx="961">
                  <c:v>44859</c:v>
                </c:pt>
                <c:pt idx="962">
                  <c:v>44860</c:v>
                </c:pt>
                <c:pt idx="963">
                  <c:v>44861</c:v>
                </c:pt>
                <c:pt idx="964">
                  <c:v>44862</c:v>
                </c:pt>
                <c:pt idx="965">
                  <c:v>44865</c:v>
                </c:pt>
                <c:pt idx="966">
                  <c:v>44866</c:v>
                </c:pt>
                <c:pt idx="967">
                  <c:v>44867</c:v>
                </c:pt>
                <c:pt idx="968">
                  <c:v>44868</c:v>
                </c:pt>
                <c:pt idx="969">
                  <c:v>44869</c:v>
                </c:pt>
                <c:pt idx="970">
                  <c:v>44872</c:v>
                </c:pt>
                <c:pt idx="971">
                  <c:v>44873</c:v>
                </c:pt>
                <c:pt idx="972">
                  <c:v>44874</c:v>
                </c:pt>
                <c:pt idx="973">
                  <c:v>44875</c:v>
                </c:pt>
                <c:pt idx="974">
                  <c:v>44876</c:v>
                </c:pt>
                <c:pt idx="975">
                  <c:v>44879</c:v>
                </c:pt>
                <c:pt idx="976">
                  <c:v>44880</c:v>
                </c:pt>
                <c:pt idx="977">
                  <c:v>44881</c:v>
                </c:pt>
                <c:pt idx="978">
                  <c:v>44882</c:v>
                </c:pt>
                <c:pt idx="979">
                  <c:v>44883</c:v>
                </c:pt>
                <c:pt idx="980">
                  <c:v>44886</c:v>
                </c:pt>
                <c:pt idx="981">
                  <c:v>44887</c:v>
                </c:pt>
                <c:pt idx="982">
                  <c:v>44888</c:v>
                </c:pt>
                <c:pt idx="983">
                  <c:v>44890</c:v>
                </c:pt>
                <c:pt idx="984">
                  <c:v>44893</c:v>
                </c:pt>
                <c:pt idx="985">
                  <c:v>44894</c:v>
                </c:pt>
                <c:pt idx="986">
                  <c:v>44895</c:v>
                </c:pt>
                <c:pt idx="987">
                  <c:v>44896</c:v>
                </c:pt>
                <c:pt idx="988">
                  <c:v>44897</c:v>
                </c:pt>
                <c:pt idx="989">
                  <c:v>44900</c:v>
                </c:pt>
                <c:pt idx="990">
                  <c:v>44901</c:v>
                </c:pt>
                <c:pt idx="991">
                  <c:v>44902</c:v>
                </c:pt>
                <c:pt idx="992">
                  <c:v>44903</c:v>
                </c:pt>
                <c:pt idx="993">
                  <c:v>44904</c:v>
                </c:pt>
                <c:pt idx="994">
                  <c:v>44907</c:v>
                </c:pt>
                <c:pt idx="995">
                  <c:v>44908</c:v>
                </c:pt>
                <c:pt idx="996">
                  <c:v>44909</c:v>
                </c:pt>
                <c:pt idx="997">
                  <c:v>44910</c:v>
                </c:pt>
                <c:pt idx="998">
                  <c:v>44911</c:v>
                </c:pt>
                <c:pt idx="999">
                  <c:v>44914</c:v>
                </c:pt>
                <c:pt idx="1000">
                  <c:v>44915</c:v>
                </c:pt>
                <c:pt idx="1001">
                  <c:v>44916</c:v>
                </c:pt>
                <c:pt idx="1002">
                  <c:v>44917</c:v>
                </c:pt>
                <c:pt idx="1003">
                  <c:v>44918</c:v>
                </c:pt>
                <c:pt idx="1004">
                  <c:v>44922</c:v>
                </c:pt>
                <c:pt idx="1005">
                  <c:v>44923</c:v>
                </c:pt>
                <c:pt idx="1006">
                  <c:v>44924</c:v>
                </c:pt>
                <c:pt idx="1007">
                  <c:v>44925</c:v>
                </c:pt>
                <c:pt idx="1008">
                  <c:v>44929</c:v>
                </c:pt>
                <c:pt idx="1009">
                  <c:v>44930</c:v>
                </c:pt>
                <c:pt idx="1010">
                  <c:v>44931</c:v>
                </c:pt>
                <c:pt idx="1011">
                  <c:v>44932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44943</c:v>
                </c:pt>
                <c:pt idx="1018">
                  <c:v>44944</c:v>
                </c:pt>
                <c:pt idx="1019">
                  <c:v>44945</c:v>
                </c:pt>
                <c:pt idx="1020">
                  <c:v>44946</c:v>
                </c:pt>
                <c:pt idx="1021">
                  <c:v>44949</c:v>
                </c:pt>
                <c:pt idx="1022">
                  <c:v>44950</c:v>
                </c:pt>
                <c:pt idx="1023">
                  <c:v>44951</c:v>
                </c:pt>
                <c:pt idx="1024">
                  <c:v>44952</c:v>
                </c:pt>
                <c:pt idx="1025">
                  <c:v>44953</c:v>
                </c:pt>
                <c:pt idx="1026">
                  <c:v>44956</c:v>
                </c:pt>
                <c:pt idx="1027">
                  <c:v>44957</c:v>
                </c:pt>
                <c:pt idx="1028">
                  <c:v>44958</c:v>
                </c:pt>
                <c:pt idx="1029">
                  <c:v>44959</c:v>
                </c:pt>
                <c:pt idx="1030">
                  <c:v>44960</c:v>
                </c:pt>
                <c:pt idx="1031">
                  <c:v>44963</c:v>
                </c:pt>
                <c:pt idx="1032">
                  <c:v>44964</c:v>
                </c:pt>
                <c:pt idx="1033">
                  <c:v>44965</c:v>
                </c:pt>
                <c:pt idx="1034">
                  <c:v>44966</c:v>
                </c:pt>
                <c:pt idx="1035">
                  <c:v>44967</c:v>
                </c:pt>
                <c:pt idx="1036">
                  <c:v>44970</c:v>
                </c:pt>
                <c:pt idx="1037">
                  <c:v>44971</c:v>
                </c:pt>
                <c:pt idx="1038">
                  <c:v>44972</c:v>
                </c:pt>
                <c:pt idx="1039">
                  <c:v>44973</c:v>
                </c:pt>
                <c:pt idx="1040">
                  <c:v>44974</c:v>
                </c:pt>
                <c:pt idx="1041">
                  <c:v>44978</c:v>
                </c:pt>
                <c:pt idx="1042">
                  <c:v>44979</c:v>
                </c:pt>
                <c:pt idx="1043">
                  <c:v>44980</c:v>
                </c:pt>
                <c:pt idx="1044">
                  <c:v>44981</c:v>
                </c:pt>
                <c:pt idx="1045">
                  <c:v>44984</c:v>
                </c:pt>
                <c:pt idx="1046">
                  <c:v>44985</c:v>
                </c:pt>
                <c:pt idx="1047">
                  <c:v>44986</c:v>
                </c:pt>
                <c:pt idx="1048">
                  <c:v>44987</c:v>
                </c:pt>
                <c:pt idx="1049">
                  <c:v>44988</c:v>
                </c:pt>
                <c:pt idx="1050">
                  <c:v>44991</c:v>
                </c:pt>
                <c:pt idx="1051">
                  <c:v>44992</c:v>
                </c:pt>
                <c:pt idx="1052">
                  <c:v>44993</c:v>
                </c:pt>
                <c:pt idx="1053">
                  <c:v>44994</c:v>
                </c:pt>
                <c:pt idx="1054">
                  <c:v>44995</c:v>
                </c:pt>
                <c:pt idx="1055">
                  <c:v>44998</c:v>
                </c:pt>
                <c:pt idx="1056">
                  <c:v>44999</c:v>
                </c:pt>
                <c:pt idx="1057">
                  <c:v>45000</c:v>
                </c:pt>
                <c:pt idx="1058">
                  <c:v>45001</c:v>
                </c:pt>
                <c:pt idx="1059">
                  <c:v>45002</c:v>
                </c:pt>
                <c:pt idx="1060">
                  <c:v>45005</c:v>
                </c:pt>
                <c:pt idx="1061">
                  <c:v>45006</c:v>
                </c:pt>
                <c:pt idx="1062">
                  <c:v>45007</c:v>
                </c:pt>
                <c:pt idx="1063">
                  <c:v>45008</c:v>
                </c:pt>
                <c:pt idx="1064">
                  <c:v>45009</c:v>
                </c:pt>
                <c:pt idx="1065">
                  <c:v>45012</c:v>
                </c:pt>
                <c:pt idx="1066">
                  <c:v>45013</c:v>
                </c:pt>
                <c:pt idx="1067">
                  <c:v>45014</c:v>
                </c:pt>
                <c:pt idx="1068">
                  <c:v>45015</c:v>
                </c:pt>
                <c:pt idx="1069">
                  <c:v>45016</c:v>
                </c:pt>
                <c:pt idx="1070">
                  <c:v>45019</c:v>
                </c:pt>
                <c:pt idx="1071">
                  <c:v>45020</c:v>
                </c:pt>
                <c:pt idx="1072">
                  <c:v>45021</c:v>
                </c:pt>
                <c:pt idx="1073">
                  <c:v>45022</c:v>
                </c:pt>
                <c:pt idx="1074">
                  <c:v>45026</c:v>
                </c:pt>
                <c:pt idx="1075">
                  <c:v>45027</c:v>
                </c:pt>
                <c:pt idx="1076">
                  <c:v>45028</c:v>
                </c:pt>
                <c:pt idx="1077">
                  <c:v>45029</c:v>
                </c:pt>
                <c:pt idx="1078">
                  <c:v>45030</c:v>
                </c:pt>
                <c:pt idx="1079">
                  <c:v>45033</c:v>
                </c:pt>
                <c:pt idx="1080">
                  <c:v>45034</c:v>
                </c:pt>
                <c:pt idx="1081">
                  <c:v>45035</c:v>
                </c:pt>
                <c:pt idx="1082">
                  <c:v>45036</c:v>
                </c:pt>
                <c:pt idx="1083">
                  <c:v>45037</c:v>
                </c:pt>
                <c:pt idx="1084">
                  <c:v>45040</c:v>
                </c:pt>
                <c:pt idx="1085">
                  <c:v>45041</c:v>
                </c:pt>
                <c:pt idx="1086">
                  <c:v>45042</c:v>
                </c:pt>
                <c:pt idx="1087">
                  <c:v>45043</c:v>
                </c:pt>
                <c:pt idx="1088">
                  <c:v>45044</c:v>
                </c:pt>
                <c:pt idx="1089">
                  <c:v>45047</c:v>
                </c:pt>
                <c:pt idx="1090">
                  <c:v>45048</c:v>
                </c:pt>
                <c:pt idx="1091">
                  <c:v>45049</c:v>
                </c:pt>
                <c:pt idx="1092">
                  <c:v>45050</c:v>
                </c:pt>
                <c:pt idx="1093">
                  <c:v>45051</c:v>
                </c:pt>
                <c:pt idx="1094">
                  <c:v>45054</c:v>
                </c:pt>
                <c:pt idx="1095">
                  <c:v>45055</c:v>
                </c:pt>
                <c:pt idx="1096">
                  <c:v>45056</c:v>
                </c:pt>
                <c:pt idx="1097">
                  <c:v>45057</c:v>
                </c:pt>
                <c:pt idx="1098">
                  <c:v>45058</c:v>
                </c:pt>
                <c:pt idx="1099">
                  <c:v>45061</c:v>
                </c:pt>
                <c:pt idx="1100">
                  <c:v>45062</c:v>
                </c:pt>
                <c:pt idx="1101">
                  <c:v>45063</c:v>
                </c:pt>
                <c:pt idx="1102">
                  <c:v>45064</c:v>
                </c:pt>
                <c:pt idx="1103">
                  <c:v>45065</c:v>
                </c:pt>
                <c:pt idx="1104">
                  <c:v>45068</c:v>
                </c:pt>
                <c:pt idx="1105">
                  <c:v>45069</c:v>
                </c:pt>
                <c:pt idx="1106">
                  <c:v>45070</c:v>
                </c:pt>
                <c:pt idx="1107">
                  <c:v>45071</c:v>
                </c:pt>
                <c:pt idx="1108">
                  <c:v>45072</c:v>
                </c:pt>
                <c:pt idx="1109">
                  <c:v>45076</c:v>
                </c:pt>
                <c:pt idx="1110">
                  <c:v>45077</c:v>
                </c:pt>
                <c:pt idx="1111">
                  <c:v>45078</c:v>
                </c:pt>
                <c:pt idx="1112">
                  <c:v>45079</c:v>
                </c:pt>
                <c:pt idx="1113">
                  <c:v>45082</c:v>
                </c:pt>
                <c:pt idx="1114">
                  <c:v>45083</c:v>
                </c:pt>
                <c:pt idx="1115">
                  <c:v>45084</c:v>
                </c:pt>
                <c:pt idx="1116">
                  <c:v>45085</c:v>
                </c:pt>
                <c:pt idx="1117">
                  <c:v>45086</c:v>
                </c:pt>
                <c:pt idx="1118">
                  <c:v>45089</c:v>
                </c:pt>
                <c:pt idx="1119">
                  <c:v>45090</c:v>
                </c:pt>
                <c:pt idx="1120">
                  <c:v>45091</c:v>
                </c:pt>
                <c:pt idx="1121">
                  <c:v>45092</c:v>
                </c:pt>
                <c:pt idx="1122">
                  <c:v>45093</c:v>
                </c:pt>
                <c:pt idx="1123">
                  <c:v>45097</c:v>
                </c:pt>
                <c:pt idx="1124">
                  <c:v>45098</c:v>
                </c:pt>
                <c:pt idx="1125">
                  <c:v>45099</c:v>
                </c:pt>
                <c:pt idx="1126">
                  <c:v>45100</c:v>
                </c:pt>
                <c:pt idx="1127">
                  <c:v>45103</c:v>
                </c:pt>
                <c:pt idx="1128">
                  <c:v>45104</c:v>
                </c:pt>
                <c:pt idx="1129">
                  <c:v>45105</c:v>
                </c:pt>
                <c:pt idx="1130">
                  <c:v>45106</c:v>
                </c:pt>
                <c:pt idx="1131">
                  <c:v>45107</c:v>
                </c:pt>
                <c:pt idx="1132">
                  <c:v>45110</c:v>
                </c:pt>
                <c:pt idx="1133">
                  <c:v>45112</c:v>
                </c:pt>
                <c:pt idx="1134">
                  <c:v>45113</c:v>
                </c:pt>
                <c:pt idx="1135">
                  <c:v>45114</c:v>
                </c:pt>
                <c:pt idx="1136">
                  <c:v>45117</c:v>
                </c:pt>
                <c:pt idx="1137">
                  <c:v>45118</c:v>
                </c:pt>
                <c:pt idx="1138">
                  <c:v>45119</c:v>
                </c:pt>
                <c:pt idx="1139">
                  <c:v>45120</c:v>
                </c:pt>
                <c:pt idx="1140">
                  <c:v>45121</c:v>
                </c:pt>
                <c:pt idx="1141">
                  <c:v>45124</c:v>
                </c:pt>
                <c:pt idx="1142">
                  <c:v>45125</c:v>
                </c:pt>
                <c:pt idx="1143">
                  <c:v>45126</c:v>
                </c:pt>
                <c:pt idx="1144">
                  <c:v>45127</c:v>
                </c:pt>
                <c:pt idx="1145">
                  <c:v>45128</c:v>
                </c:pt>
                <c:pt idx="1146">
                  <c:v>45131</c:v>
                </c:pt>
                <c:pt idx="1147">
                  <c:v>45132</c:v>
                </c:pt>
                <c:pt idx="1148">
                  <c:v>45133</c:v>
                </c:pt>
                <c:pt idx="1149">
                  <c:v>45134</c:v>
                </c:pt>
                <c:pt idx="1150">
                  <c:v>45135</c:v>
                </c:pt>
                <c:pt idx="1151">
                  <c:v>45138</c:v>
                </c:pt>
                <c:pt idx="1152">
                  <c:v>45139</c:v>
                </c:pt>
                <c:pt idx="1153">
                  <c:v>45140</c:v>
                </c:pt>
                <c:pt idx="1154">
                  <c:v>45141</c:v>
                </c:pt>
                <c:pt idx="1155">
                  <c:v>45142</c:v>
                </c:pt>
                <c:pt idx="1156">
                  <c:v>45145</c:v>
                </c:pt>
                <c:pt idx="1157">
                  <c:v>45146</c:v>
                </c:pt>
                <c:pt idx="1158">
                  <c:v>45147</c:v>
                </c:pt>
                <c:pt idx="1159">
                  <c:v>45148</c:v>
                </c:pt>
                <c:pt idx="1160">
                  <c:v>45149</c:v>
                </c:pt>
                <c:pt idx="1161">
                  <c:v>45152</c:v>
                </c:pt>
                <c:pt idx="1162">
                  <c:v>45153</c:v>
                </c:pt>
                <c:pt idx="1163">
                  <c:v>45154</c:v>
                </c:pt>
                <c:pt idx="1164">
                  <c:v>45155</c:v>
                </c:pt>
                <c:pt idx="1165">
                  <c:v>45156</c:v>
                </c:pt>
                <c:pt idx="1166">
                  <c:v>45159</c:v>
                </c:pt>
                <c:pt idx="1167">
                  <c:v>45160</c:v>
                </c:pt>
                <c:pt idx="1168">
                  <c:v>45161</c:v>
                </c:pt>
                <c:pt idx="1169">
                  <c:v>45162</c:v>
                </c:pt>
                <c:pt idx="1170">
                  <c:v>45163</c:v>
                </c:pt>
                <c:pt idx="1171">
                  <c:v>45166</c:v>
                </c:pt>
                <c:pt idx="1172">
                  <c:v>45167</c:v>
                </c:pt>
                <c:pt idx="1173">
                  <c:v>45168</c:v>
                </c:pt>
                <c:pt idx="1174">
                  <c:v>45169</c:v>
                </c:pt>
                <c:pt idx="1175">
                  <c:v>45170</c:v>
                </c:pt>
                <c:pt idx="1176">
                  <c:v>45174</c:v>
                </c:pt>
                <c:pt idx="1177">
                  <c:v>45175</c:v>
                </c:pt>
                <c:pt idx="1178">
                  <c:v>45176</c:v>
                </c:pt>
                <c:pt idx="1179">
                  <c:v>45177</c:v>
                </c:pt>
                <c:pt idx="1180">
                  <c:v>45180</c:v>
                </c:pt>
                <c:pt idx="1181">
                  <c:v>45181</c:v>
                </c:pt>
                <c:pt idx="1182">
                  <c:v>45182</c:v>
                </c:pt>
                <c:pt idx="1183">
                  <c:v>45183</c:v>
                </c:pt>
                <c:pt idx="1184">
                  <c:v>45184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45194</c:v>
                </c:pt>
                <c:pt idx="1191">
                  <c:v>45195</c:v>
                </c:pt>
                <c:pt idx="1192">
                  <c:v>45196</c:v>
                </c:pt>
                <c:pt idx="1193">
                  <c:v>45197</c:v>
                </c:pt>
                <c:pt idx="1194">
                  <c:v>45198</c:v>
                </c:pt>
                <c:pt idx="1195">
                  <c:v>45201</c:v>
                </c:pt>
                <c:pt idx="1196">
                  <c:v>45202</c:v>
                </c:pt>
                <c:pt idx="1197">
                  <c:v>45203</c:v>
                </c:pt>
                <c:pt idx="1198">
                  <c:v>45204</c:v>
                </c:pt>
                <c:pt idx="1199">
                  <c:v>45205</c:v>
                </c:pt>
                <c:pt idx="1200">
                  <c:v>45208</c:v>
                </c:pt>
                <c:pt idx="1201">
                  <c:v>45209</c:v>
                </c:pt>
                <c:pt idx="1202">
                  <c:v>45210</c:v>
                </c:pt>
                <c:pt idx="1203">
                  <c:v>45211</c:v>
                </c:pt>
                <c:pt idx="1204">
                  <c:v>45212</c:v>
                </c:pt>
                <c:pt idx="1205">
                  <c:v>45215</c:v>
                </c:pt>
                <c:pt idx="1206">
                  <c:v>45216</c:v>
                </c:pt>
                <c:pt idx="1207">
                  <c:v>45217</c:v>
                </c:pt>
                <c:pt idx="1208">
                  <c:v>45218</c:v>
                </c:pt>
                <c:pt idx="1209">
                  <c:v>45219</c:v>
                </c:pt>
                <c:pt idx="1210">
                  <c:v>45222</c:v>
                </c:pt>
                <c:pt idx="1211">
                  <c:v>45223</c:v>
                </c:pt>
                <c:pt idx="1212">
                  <c:v>45224</c:v>
                </c:pt>
                <c:pt idx="1213">
                  <c:v>45225</c:v>
                </c:pt>
                <c:pt idx="1214">
                  <c:v>45226</c:v>
                </c:pt>
                <c:pt idx="1215">
                  <c:v>45229</c:v>
                </c:pt>
                <c:pt idx="1216">
                  <c:v>45230</c:v>
                </c:pt>
                <c:pt idx="1217">
                  <c:v>45231</c:v>
                </c:pt>
                <c:pt idx="1218">
                  <c:v>45232</c:v>
                </c:pt>
                <c:pt idx="1219">
                  <c:v>45233</c:v>
                </c:pt>
                <c:pt idx="1220">
                  <c:v>45236</c:v>
                </c:pt>
                <c:pt idx="1221">
                  <c:v>45237</c:v>
                </c:pt>
                <c:pt idx="1222">
                  <c:v>45238</c:v>
                </c:pt>
                <c:pt idx="1223">
                  <c:v>45239</c:v>
                </c:pt>
                <c:pt idx="1224">
                  <c:v>45240</c:v>
                </c:pt>
                <c:pt idx="1225">
                  <c:v>45243</c:v>
                </c:pt>
                <c:pt idx="1226">
                  <c:v>45244</c:v>
                </c:pt>
                <c:pt idx="1227">
                  <c:v>45245</c:v>
                </c:pt>
                <c:pt idx="1228">
                  <c:v>45246</c:v>
                </c:pt>
                <c:pt idx="1229">
                  <c:v>45247</c:v>
                </c:pt>
                <c:pt idx="1230">
                  <c:v>45250</c:v>
                </c:pt>
                <c:pt idx="1231">
                  <c:v>45251</c:v>
                </c:pt>
                <c:pt idx="1232">
                  <c:v>45252</c:v>
                </c:pt>
                <c:pt idx="1233">
                  <c:v>45254</c:v>
                </c:pt>
                <c:pt idx="1234">
                  <c:v>45257</c:v>
                </c:pt>
                <c:pt idx="1235">
                  <c:v>45258</c:v>
                </c:pt>
                <c:pt idx="1236">
                  <c:v>45259</c:v>
                </c:pt>
                <c:pt idx="1237">
                  <c:v>45260</c:v>
                </c:pt>
                <c:pt idx="1238">
                  <c:v>45261</c:v>
                </c:pt>
                <c:pt idx="1239">
                  <c:v>45264</c:v>
                </c:pt>
                <c:pt idx="1240">
                  <c:v>45265</c:v>
                </c:pt>
                <c:pt idx="1241">
                  <c:v>45266</c:v>
                </c:pt>
                <c:pt idx="1242">
                  <c:v>45267</c:v>
                </c:pt>
                <c:pt idx="1243">
                  <c:v>45268</c:v>
                </c:pt>
                <c:pt idx="1244">
                  <c:v>45271</c:v>
                </c:pt>
                <c:pt idx="1245">
                  <c:v>45272</c:v>
                </c:pt>
                <c:pt idx="1246">
                  <c:v>45273</c:v>
                </c:pt>
                <c:pt idx="1247">
                  <c:v>45274</c:v>
                </c:pt>
                <c:pt idx="1248">
                  <c:v>45275</c:v>
                </c:pt>
                <c:pt idx="1249">
                  <c:v>45278</c:v>
                </c:pt>
                <c:pt idx="1250">
                  <c:v>45279</c:v>
                </c:pt>
                <c:pt idx="1251">
                  <c:v>45280</c:v>
                </c:pt>
                <c:pt idx="1252">
                  <c:v>45281</c:v>
                </c:pt>
                <c:pt idx="1253">
                  <c:v>45282</c:v>
                </c:pt>
                <c:pt idx="1254">
                  <c:v>45286</c:v>
                </c:pt>
                <c:pt idx="1255">
                  <c:v>45287</c:v>
                </c:pt>
                <c:pt idx="1256">
                  <c:v>45288</c:v>
                </c:pt>
                <c:pt idx="1257">
                  <c:v>45289</c:v>
                </c:pt>
                <c:pt idx="1258">
                  <c:v>45293</c:v>
                </c:pt>
                <c:pt idx="1259">
                  <c:v>45294</c:v>
                </c:pt>
                <c:pt idx="1260">
                  <c:v>45295</c:v>
                </c:pt>
                <c:pt idx="1261">
                  <c:v>45296</c:v>
                </c:pt>
                <c:pt idx="1262">
                  <c:v>45299</c:v>
                </c:pt>
                <c:pt idx="1263">
                  <c:v>45300</c:v>
                </c:pt>
                <c:pt idx="1264">
                  <c:v>45301</c:v>
                </c:pt>
                <c:pt idx="1265">
                  <c:v>45302</c:v>
                </c:pt>
                <c:pt idx="1266">
                  <c:v>45303</c:v>
                </c:pt>
                <c:pt idx="1267">
                  <c:v>45307</c:v>
                </c:pt>
                <c:pt idx="1268">
                  <c:v>45308</c:v>
                </c:pt>
                <c:pt idx="1269">
                  <c:v>45309</c:v>
                </c:pt>
                <c:pt idx="1270">
                  <c:v>45310</c:v>
                </c:pt>
                <c:pt idx="1271">
                  <c:v>45313</c:v>
                </c:pt>
                <c:pt idx="1272">
                  <c:v>45314</c:v>
                </c:pt>
                <c:pt idx="1273">
                  <c:v>45315</c:v>
                </c:pt>
                <c:pt idx="1274">
                  <c:v>45316</c:v>
                </c:pt>
                <c:pt idx="1275">
                  <c:v>45317</c:v>
                </c:pt>
                <c:pt idx="1276">
                  <c:v>45320</c:v>
                </c:pt>
                <c:pt idx="1277">
                  <c:v>45321</c:v>
                </c:pt>
                <c:pt idx="1278">
                  <c:v>45322</c:v>
                </c:pt>
                <c:pt idx="1279">
                  <c:v>45323</c:v>
                </c:pt>
                <c:pt idx="1280">
                  <c:v>45324</c:v>
                </c:pt>
                <c:pt idx="1281">
                  <c:v>45327</c:v>
                </c:pt>
                <c:pt idx="1282">
                  <c:v>45328</c:v>
                </c:pt>
                <c:pt idx="1283">
                  <c:v>45329</c:v>
                </c:pt>
                <c:pt idx="1284">
                  <c:v>45330</c:v>
                </c:pt>
                <c:pt idx="1285">
                  <c:v>45331</c:v>
                </c:pt>
                <c:pt idx="1286">
                  <c:v>45334</c:v>
                </c:pt>
                <c:pt idx="1287">
                  <c:v>45335</c:v>
                </c:pt>
                <c:pt idx="1288">
                  <c:v>45336</c:v>
                </c:pt>
                <c:pt idx="1289">
                  <c:v>45337</c:v>
                </c:pt>
                <c:pt idx="1290">
                  <c:v>45338</c:v>
                </c:pt>
                <c:pt idx="1291">
                  <c:v>45342</c:v>
                </c:pt>
                <c:pt idx="1292">
                  <c:v>45343</c:v>
                </c:pt>
                <c:pt idx="1293">
                  <c:v>45344</c:v>
                </c:pt>
                <c:pt idx="1294">
                  <c:v>45345</c:v>
                </c:pt>
                <c:pt idx="1295">
                  <c:v>45348</c:v>
                </c:pt>
                <c:pt idx="1296">
                  <c:v>45349</c:v>
                </c:pt>
                <c:pt idx="1297">
                  <c:v>45350</c:v>
                </c:pt>
                <c:pt idx="1298">
                  <c:v>45351</c:v>
                </c:pt>
                <c:pt idx="1299">
                  <c:v>45352</c:v>
                </c:pt>
                <c:pt idx="1300">
                  <c:v>45355</c:v>
                </c:pt>
                <c:pt idx="1301">
                  <c:v>45356</c:v>
                </c:pt>
                <c:pt idx="1302">
                  <c:v>45357</c:v>
                </c:pt>
                <c:pt idx="1303">
                  <c:v>45358</c:v>
                </c:pt>
                <c:pt idx="1304">
                  <c:v>45359</c:v>
                </c:pt>
                <c:pt idx="1305">
                  <c:v>45362</c:v>
                </c:pt>
                <c:pt idx="1306">
                  <c:v>45363</c:v>
                </c:pt>
                <c:pt idx="1307">
                  <c:v>45364</c:v>
                </c:pt>
                <c:pt idx="1308">
                  <c:v>45365</c:v>
                </c:pt>
                <c:pt idx="1309">
                  <c:v>45366</c:v>
                </c:pt>
                <c:pt idx="1310">
                  <c:v>45369</c:v>
                </c:pt>
                <c:pt idx="1311">
                  <c:v>45370</c:v>
                </c:pt>
                <c:pt idx="1312">
                  <c:v>45371</c:v>
                </c:pt>
                <c:pt idx="1313">
                  <c:v>45372</c:v>
                </c:pt>
                <c:pt idx="1314">
                  <c:v>45373</c:v>
                </c:pt>
                <c:pt idx="1315">
                  <c:v>45376</c:v>
                </c:pt>
                <c:pt idx="1316">
                  <c:v>45377</c:v>
                </c:pt>
                <c:pt idx="1317">
                  <c:v>45378</c:v>
                </c:pt>
                <c:pt idx="1318">
                  <c:v>45379</c:v>
                </c:pt>
                <c:pt idx="1319">
                  <c:v>45383</c:v>
                </c:pt>
                <c:pt idx="1320">
                  <c:v>45384</c:v>
                </c:pt>
                <c:pt idx="1321">
                  <c:v>45385</c:v>
                </c:pt>
                <c:pt idx="1322">
                  <c:v>45386</c:v>
                </c:pt>
                <c:pt idx="1323">
                  <c:v>45387</c:v>
                </c:pt>
                <c:pt idx="1324">
                  <c:v>45390</c:v>
                </c:pt>
                <c:pt idx="1325">
                  <c:v>45391</c:v>
                </c:pt>
                <c:pt idx="1326">
                  <c:v>45392</c:v>
                </c:pt>
                <c:pt idx="1327">
                  <c:v>45393</c:v>
                </c:pt>
                <c:pt idx="1328">
                  <c:v>45394</c:v>
                </c:pt>
                <c:pt idx="1329">
                  <c:v>45397</c:v>
                </c:pt>
                <c:pt idx="1330">
                  <c:v>45398</c:v>
                </c:pt>
                <c:pt idx="1331">
                  <c:v>45399</c:v>
                </c:pt>
                <c:pt idx="1332">
                  <c:v>45400</c:v>
                </c:pt>
                <c:pt idx="1333">
                  <c:v>45401</c:v>
                </c:pt>
                <c:pt idx="1334">
                  <c:v>45404</c:v>
                </c:pt>
                <c:pt idx="1335">
                  <c:v>45405</c:v>
                </c:pt>
                <c:pt idx="1336">
                  <c:v>45406</c:v>
                </c:pt>
                <c:pt idx="1337">
                  <c:v>45407</c:v>
                </c:pt>
                <c:pt idx="1338">
                  <c:v>45408</c:v>
                </c:pt>
                <c:pt idx="1339">
                  <c:v>45411</c:v>
                </c:pt>
                <c:pt idx="1340">
                  <c:v>45412</c:v>
                </c:pt>
                <c:pt idx="1341">
                  <c:v>45413</c:v>
                </c:pt>
                <c:pt idx="1342">
                  <c:v>45414</c:v>
                </c:pt>
                <c:pt idx="1343">
                  <c:v>45415</c:v>
                </c:pt>
                <c:pt idx="1344">
                  <c:v>45418</c:v>
                </c:pt>
                <c:pt idx="1345">
                  <c:v>45419</c:v>
                </c:pt>
                <c:pt idx="1346">
                  <c:v>45420</c:v>
                </c:pt>
                <c:pt idx="1347">
                  <c:v>45421</c:v>
                </c:pt>
                <c:pt idx="1348">
                  <c:v>45422</c:v>
                </c:pt>
                <c:pt idx="1349">
                  <c:v>45425</c:v>
                </c:pt>
                <c:pt idx="1350">
                  <c:v>45426</c:v>
                </c:pt>
                <c:pt idx="1351">
                  <c:v>45427</c:v>
                </c:pt>
                <c:pt idx="1352">
                  <c:v>45428</c:v>
                </c:pt>
                <c:pt idx="1353">
                  <c:v>45429</c:v>
                </c:pt>
                <c:pt idx="1354">
                  <c:v>45432</c:v>
                </c:pt>
                <c:pt idx="1355">
                  <c:v>45433</c:v>
                </c:pt>
                <c:pt idx="1356">
                  <c:v>45434</c:v>
                </c:pt>
                <c:pt idx="1357">
                  <c:v>45435</c:v>
                </c:pt>
                <c:pt idx="1358">
                  <c:v>45436</c:v>
                </c:pt>
                <c:pt idx="1359">
                  <c:v>45440</c:v>
                </c:pt>
                <c:pt idx="1360">
                  <c:v>45441</c:v>
                </c:pt>
                <c:pt idx="1361">
                  <c:v>45442</c:v>
                </c:pt>
                <c:pt idx="1362">
                  <c:v>45443</c:v>
                </c:pt>
                <c:pt idx="1363">
                  <c:v>45446</c:v>
                </c:pt>
                <c:pt idx="1364">
                  <c:v>45447</c:v>
                </c:pt>
                <c:pt idx="1365">
                  <c:v>45448</c:v>
                </c:pt>
                <c:pt idx="1366">
                  <c:v>45449</c:v>
                </c:pt>
                <c:pt idx="1367">
                  <c:v>45450</c:v>
                </c:pt>
                <c:pt idx="1368">
                  <c:v>45453</c:v>
                </c:pt>
                <c:pt idx="1369">
                  <c:v>45454</c:v>
                </c:pt>
                <c:pt idx="1370">
                  <c:v>45455</c:v>
                </c:pt>
                <c:pt idx="1371">
                  <c:v>45456</c:v>
                </c:pt>
                <c:pt idx="1372">
                  <c:v>45457</c:v>
                </c:pt>
                <c:pt idx="1373">
                  <c:v>45460</c:v>
                </c:pt>
                <c:pt idx="1374">
                  <c:v>45461</c:v>
                </c:pt>
                <c:pt idx="1375">
                  <c:v>45463</c:v>
                </c:pt>
                <c:pt idx="1376">
                  <c:v>45464</c:v>
                </c:pt>
                <c:pt idx="1377">
                  <c:v>45467</c:v>
                </c:pt>
                <c:pt idx="1378">
                  <c:v>45468</c:v>
                </c:pt>
                <c:pt idx="1379">
                  <c:v>45469</c:v>
                </c:pt>
                <c:pt idx="1380">
                  <c:v>45470</c:v>
                </c:pt>
                <c:pt idx="1381">
                  <c:v>45471</c:v>
                </c:pt>
                <c:pt idx="1382">
                  <c:v>45474</c:v>
                </c:pt>
                <c:pt idx="1383">
                  <c:v>45475</c:v>
                </c:pt>
                <c:pt idx="1384">
                  <c:v>45476</c:v>
                </c:pt>
                <c:pt idx="1385">
                  <c:v>45478</c:v>
                </c:pt>
                <c:pt idx="1386">
                  <c:v>45481</c:v>
                </c:pt>
                <c:pt idx="1387">
                  <c:v>45482</c:v>
                </c:pt>
                <c:pt idx="1388">
                  <c:v>45483</c:v>
                </c:pt>
                <c:pt idx="1389">
                  <c:v>45484</c:v>
                </c:pt>
                <c:pt idx="1390">
                  <c:v>45485</c:v>
                </c:pt>
                <c:pt idx="1391">
                  <c:v>45488</c:v>
                </c:pt>
                <c:pt idx="1392">
                  <c:v>45489</c:v>
                </c:pt>
                <c:pt idx="1393">
                  <c:v>45490</c:v>
                </c:pt>
                <c:pt idx="1394">
                  <c:v>45491</c:v>
                </c:pt>
                <c:pt idx="1395">
                  <c:v>45492</c:v>
                </c:pt>
                <c:pt idx="1396">
                  <c:v>45495</c:v>
                </c:pt>
                <c:pt idx="1397">
                  <c:v>45496</c:v>
                </c:pt>
                <c:pt idx="1398">
                  <c:v>45497</c:v>
                </c:pt>
                <c:pt idx="1399">
                  <c:v>45498</c:v>
                </c:pt>
                <c:pt idx="1400">
                  <c:v>45499</c:v>
                </c:pt>
                <c:pt idx="1401">
                  <c:v>45502</c:v>
                </c:pt>
                <c:pt idx="1402">
                  <c:v>45503</c:v>
                </c:pt>
                <c:pt idx="1403">
                  <c:v>45504</c:v>
                </c:pt>
                <c:pt idx="1404">
                  <c:v>45505</c:v>
                </c:pt>
                <c:pt idx="1405">
                  <c:v>45506</c:v>
                </c:pt>
                <c:pt idx="1406">
                  <c:v>45509</c:v>
                </c:pt>
                <c:pt idx="1407">
                  <c:v>45510</c:v>
                </c:pt>
                <c:pt idx="1408">
                  <c:v>45511</c:v>
                </c:pt>
                <c:pt idx="1409">
                  <c:v>45512</c:v>
                </c:pt>
                <c:pt idx="1410">
                  <c:v>45513</c:v>
                </c:pt>
                <c:pt idx="1411">
                  <c:v>45516</c:v>
                </c:pt>
                <c:pt idx="1412">
                  <c:v>45517</c:v>
                </c:pt>
                <c:pt idx="1413">
                  <c:v>45518</c:v>
                </c:pt>
                <c:pt idx="1414">
                  <c:v>45519</c:v>
                </c:pt>
                <c:pt idx="1415">
                  <c:v>45520</c:v>
                </c:pt>
                <c:pt idx="1416">
                  <c:v>45523</c:v>
                </c:pt>
                <c:pt idx="1417">
                  <c:v>45524</c:v>
                </c:pt>
                <c:pt idx="1418">
                  <c:v>45525</c:v>
                </c:pt>
                <c:pt idx="1419">
                  <c:v>45526</c:v>
                </c:pt>
                <c:pt idx="1420">
                  <c:v>45527</c:v>
                </c:pt>
                <c:pt idx="1421">
                  <c:v>45530</c:v>
                </c:pt>
                <c:pt idx="1422">
                  <c:v>45531</c:v>
                </c:pt>
                <c:pt idx="1423">
                  <c:v>45532</c:v>
                </c:pt>
                <c:pt idx="1424">
                  <c:v>45533</c:v>
                </c:pt>
                <c:pt idx="1425">
                  <c:v>45534</c:v>
                </c:pt>
                <c:pt idx="1426">
                  <c:v>45538</c:v>
                </c:pt>
                <c:pt idx="1427">
                  <c:v>45539</c:v>
                </c:pt>
                <c:pt idx="1428">
                  <c:v>45540</c:v>
                </c:pt>
                <c:pt idx="1429">
                  <c:v>45541</c:v>
                </c:pt>
                <c:pt idx="1430">
                  <c:v>45544</c:v>
                </c:pt>
                <c:pt idx="1431">
                  <c:v>45545</c:v>
                </c:pt>
                <c:pt idx="1432">
                  <c:v>45546</c:v>
                </c:pt>
                <c:pt idx="1433">
                  <c:v>45547</c:v>
                </c:pt>
                <c:pt idx="1434">
                  <c:v>45548</c:v>
                </c:pt>
                <c:pt idx="1435">
                  <c:v>45551</c:v>
                </c:pt>
                <c:pt idx="1436">
                  <c:v>45552</c:v>
                </c:pt>
                <c:pt idx="1437">
                  <c:v>45553</c:v>
                </c:pt>
                <c:pt idx="1438">
                  <c:v>45554</c:v>
                </c:pt>
                <c:pt idx="1439">
                  <c:v>45555</c:v>
                </c:pt>
                <c:pt idx="1440">
                  <c:v>45558</c:v>
                </c:pt>
                <c:pt idx="1441">
                  <c:v>45559</c:v>
                </c:pt>
                <c:pt idx="1442">
                  <c:v>45560</c:v>
                </c:pt>
                <c:pt idx="1443">
                  <c:v>45561</c:v>
                </c:pt>
                <c:pt idx="1444">
                  <c:v>45562</c:v>
                </c:pt>
                <c:pt idx="1445">
                  <c:v>45565</c:v>
                </c:pt>
                <c:pt idx="1446">
                  <c:v>45566</c:v>
                </c:pt>
                <c:pt idx="1447">
                  <c:v>45567</c:v>
                </c:pt>
                <c:pt idx="1448">
                  <c:v>45568</c:v>
                </c:pt>
                <c:pt idx="1449">
                  <c:v>45569</c:v>
                </c:pt>
                <c:pt idx="1450">
                  <c:v>45572</c:v>
                </c:pt>
                <c:pt idx="1451">
                  <c:v>45573</c:v>
                </c:pt>
                <c:pt idx="1452">
                  <c:v>45574</c:v>
                </c:pt>
                <c:pt idx="1453">
                  <c:v>45575</c:v>
                </c:pt>
                <c:pt idx="1454">
                  <c:v>45576</c:v>
                </c:pt>
                <c:pt idx="1455">
                  <c:v>45579</c:v>
                </c:pt>
                <c:pt idx="1456">
                  <c:v>45580</c:v>
                </c:pt>
                <c:pt idx="1457">
                  <c:v>45581</c:v>
                </c:pt>
                <c:pt idx="1458">
                  <c:v>45582</c:v>
                </c:pt>
                <c:pt idx="1459">
                  <c:v>45583</c:v>
                </c:pt>
                <c:pt idx="1460">
                  <c:v>45586</c:v>
                </c:pt>
                <c:pt idx="1461">
                  <c:v>45587</c:v>
                </c:pt>
                <c:pt idx="1462">
                  <c:v>45588</c:v>
                </c:pt>
                <c:pt idx="1463">
                  <c:v>45589</c:v>
                </c:pt>
                <c:pt idx="1464">
                  <c:v>45590</c:v>
                </c:pt>
                <c:pt idx="1465">
                  <c:v>45593</c:v>
                </c:pt>
                <c:pt idx="1466">
                  <c:v>45594</c:v>
                </c:pt>
                <c:pt idx="1467">
                  <c:v>45595</c:v>
                </c:pt>
                <c:pt idx="1468">
                  <c:v>45596</c:v>
                </c:pt>
              </c:numCache>
            </c:numRef>
          </c:cat>
          <c:val>
            <c:numRef>
              <c:f>'Simple Moving Average use span'!$M$2:$M$1474</c:f>
              <c:numCache>
                <c:formatCode>General</c:formatCode>
                <c:ptCount val="1473"/>
                <c:pt idx="0">
                  <c:v>55.561599999999999</c:v>
                </c:pt>
                <c:pt idx="1">
                  <c:v>53.926299999999998</c:v>
                </c:pt>
                <c:pt idx="2">
                  <c:v>55.779600000000002</c:v>
                </c:pt>
                <c:pt idx="3">
                  <c:v>55.089166666666664</c:v>
                </c:pt>
                <c:pt idx="4">
                  <c:v>55.512266666666669</c:v>
                </c:pt>
                <c:pt idx="5">
                  <c:v>56.90356666666667</c:v>
                </c:pt>
                <c:pt idx="6">
                  <c:v>57.718633333333337</c:v>
                </c:pt>
                <c:pt idx="7">
                  <c:v>57.889966666666673</c:v>
                </c:pt>
                <c:pt idx="8">
                  <c:v>57.07233333333334</c:v>
                </c:pt>
                <c:pt idx="9">
                  <c:v>56.257266666666659</c:v>
                </c:pt>
                <c:pt idx="10">
                  <c:v>55.847133333333339</c:v>
                </c:pt>
                <c:pt idx="11">
                  <c:v>55.966533333333338</c:v>
                </c:pt>
                <c:pt idx="12">
                  <c:v>56.38966666666667</c:v>
                </c:pt>
                <c:pt idx="13">
                  <c:v>59.058066666666662</c:v>
                </c:pt>
                <c:pt idx="14">
                  <c:v>61.614833333333337</c:v>
                </c:pt>
                <c:pt idx="15">
                  <c:v>64.114500000000007</c:v>
                </c:pt>
                <c:pt idx="16">
                  <c:v>64.374066666666678</c:v>
                </c:pt>
                <c:pt idx="17">
                  <c:v>64.823133333333331</c:v>
                </c:pt>
                <c:pt idx="18">
                  <c:v>65.0334</c:v>
                </c:pt>
                <c:pt idx="19">
                  <c:v>65.225499999999997</c:v>
                </c:pt>
                <c:pt idx="20">
                  <c:v>65.513633333333345</c:v>
                </c:pt>
                <c:pt idx="21">
                  <c:v>65.635633333333331</c:v>
                </c:pt>
                <c:pt idx="22">
                  <c:v>65.674566666666664</c:v>
                </c:pt>
                <c:pt idx="23">
                  <c:v>65.791366666666661</c:v>
                </c:pt>
                <c:pt idx="24">
                  <c:v>66.198899999999995</c:v>
                </c:pt>
                <c:pt idx="25">
                  <c:v>66.780333333333331</c:v>
                </c:pt>
                <c:pt idx="26">
                  <c:v>67.034733333333335</c:v>
                </c:pt>
                <c:pt idx="27">
                  <c:v>67.045100000000005</c:v>
                </c:pt>
                <c:pt idx="28">
                  <c:v>66.790733333333336</c:v>
                </c:pt>
                <c:pt idx="29">
                  <c:v>66.946466666666666</c:v>
                </c:pt>
                <c:pt idx="30">
                  <c:v>67.128166666666672</c:v>
                </c:pt>
                <c:pt idx="31">
                  <c:v>67.252766666666673</c:v>
                </c:pt>
                <c:pt idx="32">
                  <c:v>67.320266666666669</c:v>
                </c:pt>
                <c:pt idx="33">
                  <c:v>67.385166666666677</c:v>
                </c:pt>
                <c:pt idx="34">
                  <c:v>67.48899999999999</c:v>
                </c:pt>
                <c:pt idx="35">
                  <c:v>67.203466666666671</c:v>
                </c:pt>
                <c:pt idx="36">
                  <c:v>67.14376666666665</c:v>
                </c:pt>
                <c:pt idx="37">
                  <c:v>67.299499999999995</c:v>
                </c:pt>
                <c:pt idx="38">
                  <c:v>67.696633333333338</c:v>
                </c:pt>
                <c:pt idx="39">
                  <c:v>68.015900000000002</c:v>
                </c:pt>
                <c:pt idx="40">
                  <c:v>68.117133333333328</c:v>
                </c:pt>
                <c:pt idx="41">
                  <c:v>68.104166666666657</c:v>
                </c:pt>
                <c:pt idx="42">
                  <c:v>67.616199999999992</c:v>
                </c:pt>
                <c:pt idx="43">
                  <c:v>67.13600000000001</c:v>
                </c:pt>
                <c:pt idx="44">
                  <c:v>66.647999999999996</c:v>
                </c:pt>
                <c:pt idx="45">
                  <c:v>66.559900000000013</c:v>
                </c:pt>
                <c:pt idx="46">
                  <c:v>66.353766666666672</c:v>
                </c:pt>
                <c:pt idx="47">
                  <c:v>66.413833333333329</c:v>
                </c:pt>
                <c:pt idx="48">
                  <c:v>66.356366666666659</c:v>
                </c:pt>
                <c:pt idx="49">
                  <c:v>66.575733333333332</c:v>
                </c:pt>
                <c:pt idx="50">
                  <c:v>66.528733333333335</c:v>
                </c:pt>
                <c:pt idx="51">
                  <c:v>66.528733333333335</c:v>
                </c:pt>
                <c:pt idx="52">
                  <c:v>66.792466666666655</c:v>
                </c:pt>
                <c:pt idx="53">
                  <c:v>67.202433333333332</c:v>
                </c:pt>
                <c:pt idx="54">
                  <c:v>67.23899999999999</c:v>
                </c:pt>
                <c:pt idx="55">
                  <c:v>67.181533333333334</c:v>
                </c:pt>
                <c:pt idx="56">
                  <c:v>66.452966666666669</c:v>
                </c:pt>
                <c:pt idx="57">
                  <c:v>66.345899999999986</c:v>
                </c:pt>
                <c:pt idx="58">
                  <c:v>66.129166666666663</c:v>
                </c:pt>
                <c:pt idx="59">
                  <c:v>66.546999999999983</c:v>
                </c:pt>
                <c:pt idx="60">
                  <c:v>67.239000000000004</c:v>
                </c:pt>
                <c:pt idx="61">
                  <c:v>67.735166666666672</c:v>
                </c:pt>
                <c:pt idx="62">
                  <c:v>68.26003333333334</c:v>
                </c:pt>
                <c:pt idx="63">
                  <c:v>68.16343333333333</c:v>
                </c:pt>
                <c:pt idx="64">
                  <c:v>68.304433333333336</c:v>
                </c:pt>
                <c:pt idx="65">
                  <c:v>68.884133333333338</c:v>
                </c:pt>
                <c:pt idx="66">
                  <c:v>69.505600000000001</c:v>
                </c:pt>
                <c:pt idx="67">
                  <c:v>70.127099999999999</c:v>
                </c:pt>
                <c:pt idx="68">
                  <c:v>69.902533333333338</c:v>
                </c:pt>
                <c:pt idx="69">
                  <c:v>69.949566666666669</c:v>
                </c:pt>
                <c:pt idx="70">
                  <c:v>69.811166666666665</c:v>
                </c:pt>
                <c:pt idx="71">
                  <c:v>70.338666666666668</c:v>
                </c:pt>
                <c:pt idx="72">
                  <c:v>70.821733333333341</c:v>
                </c:pt>
                <c:pt idx="73">
                  <c:v>71.871466666666663</c:v>
                </c:pt>
                <c:pt idx="74">
                  <c:v>73.122299999999996</c:v>
                </c:pt>
                <c:pt idx="75">
                  <c:v>74.258233333333337</c:v>
                </c:pt>
                <c:pt idx="76">
                  <c:v>74.657799999999995</c:v>
                </c:pt>
                <c:pt idx="77">
                  <c:v>74.420166666666674</c:v>
                </c:pt>
                <c:pt idx="78">
                  <c:v>74.206066666666672</c:v>
                </c:pt>
                <c:pt idx="79">
                  <c:v>73.986699999999999</c:v>
                </c:pt>
                <c:pt idx="80">
                  <c:v>73.968399999999988</c:v>
                </c:pt>
                <c:pt idx="81">
                  <c:v>73.905699999999996</c:v>
                </c:pt>
                <c:pt idx="82">
                  <c:v>74.010166666666677</c:v>
                </c:pt>
                <c:pt idx="83">
                  <c:v>73.615866666666662</c:v>
                </c:pt>
                <c:pt idx="84">
                  <c:v>73.459199999999996</c:v>
                </c:pt>
                <c:pt idx="85">
                  <c:v>73.709866666666656</c:v>
                </c:pt>
                <c:pt idx="86">
                  <c:v>73.93183333333333</c:v>
                </c:pt>
                <c:pt idx="87">
                  <c:v>73.866533333333336</c:v>
                </c:pt>
                <c:pt idx="88">
                  <c:v>73.435666666666677</c:v>
                </c:pt>
                <c:pt idx="89">
                  <c:v>73.48266666666666</c:v>
                </c:pt>
                <c:pt idx="90">
                  <c:v>73.292066666666656</c:v>
                </c:pt>
                <c:pt idx="91">
                  <c:v>72.35199999999999</c:v>
                </c:pt>
                <c:pt idx="92">
                  <c:v>71.388433333333339</c:v>
                </c:pt>
                <c:pt idx="93">
                  <c:v>70.811300000000003</c:v>
                </c:pt>
                <c:pt idx="94">
                  <c:v>71.119433333333333</c:v>
                </c:pt>
                <c:pt idx="95">
                  <c:v>71.23693333333334</c:v>
                </c:pt>
                <c:pt idx="96">
                  <c:v>71.213433333333327</c:v>
                </c:pt>
                <c:pt idx="97">
                  <c:v>71.422333333333327</c:v>
                </c:pt>
                <c:pt idx="98">
                  <c:v>71.299599999999998</c:v>
                </c:pt>
                <c:pt idx="99">
                  <c:v>70.958466666666666</c:v>
                </c:pt>
                <c:pt idx="100">
                  <c:v>70.214366666666663</c:v>
                </c:pt>
                <c:pt idx="101">
                  <c:v>69.574733333333327</c:v>
                </c:pt>
                <c:pt idx="102">
                  <c:v>69.058900000000008</c:v>
                </c:pt>
                <c:pt idx="103">
                  <c:v>68.695599999999999</c:v>
                </c:pt>
                <c:pt idx="104">
                  <c:v>68.454333333333338</c:v>
                </c:pt>
                <c:pt idx="105">
                  <c:v>68.65679999999999</c:v>
                </c:pt>
                <c:pt idx="106">
                  <c:v>69.314066666666676</c:v>
                </c:pt>
                <c:pt idx="107">
                  <c:v>70.384500000000003</c:v>
                </c:pt>
                <c:pt idx="108">
                  <c:v>70.800466666666665</c:v>
                </c:pt>
                <c:pt idx="109">
                  <c:v>70.835033333333328</c:v>
                </c:pt>
                <c:pt idx="110">
                  <c:v>70.96553333333334</c:v>
                </c:pt>
                <c:pt idx="111">
                  <c:v>71.392433333333329</c:v>
                </c:pt>
                <c:pt idx="112">
                  <c:v>71.409166666666678</c:v>
                </c:pt>
                <c:pt idx="113">
                  <c:v>71.727233333333345</c:v>
                </c:pt>
                <c:pt idx="114">
                  <c:v>72.223866666666666</c:v>
                </c:pt>
                <c:pt idx="115">
                  <c:v>72.896266666666662</c:v>
                </c:pt>
                <c:pt idx="116">
                  <c:v>73.306433333333331</c:v>
                </c:pt>
                <c:pt idx="117">
                  <c:v>73.610533333333322</c:v>
                </c:pt>
                <c:pt idx="118">
                  <c:v>74.009500000000003</c:v>
                </c:pt>
                <c:pt idx="119">
                  <c:v>74.029033333333317</c:v>
                </c:pt>
                <c:pt idx="120">
                  <c:v>73.889533333333318</c:v>
                </c:pt>
                <c:pt idx="121">
                  <c:v>72.996733333333324</c:v>
                </c:pt>
                <c:pt idx="122">
                  <c:v>72.251766666666654</c:v>
                </c:pt>
                <c:pt idx="123">
                  <c:v>71.930899999999994</c:v>
                </c:pt>
                <c:pt idx="124">
                  <c:v>72.472166666666666</c:v>
                </c:pt>
                <c:pt idx="125">
                  <c:v>73.205966666666669</c:v>
                </c:pt>
                <c:pt idx="126">
                  <c:v>73.21156666666667</c:v>
                </c:pt>
                <c:pt idx="127">
                  <c:v>73.376166666666663</c:v>
                </c:pt>
                <c:pt idx="128">
                  <c:v>73.231066666666663</c:v>
                </c:pt>
                <c:pt idx="129">
                  <c:v>73.688633333333328</c:v>
                </c:pt>
                <c:pt idx="130">
                  <c:v>73.359433333333342</c:v>
                </c:pt>
                <c:pt idx="131">
                  <c:v>73.088799999999992</c:v>
                </c:pt>
                <c:pt idx="132">
                  <c:v>72.952099999999987</c:v>
                </c:pt>
                <c:pt idx="133">
                  <c:v>73.543566666666663</c:v>
                </c:pt>
                <c:pt idx="134">
                  <c:v>73.989999999999995</c:v>
                </c:pt>
                <c:pt idx="135">
                  <c:v>74.112733333333324</c:v>
                </c:pt>
                <c:pt idx="136">
                  <c:v>73.431966666666668</c:v>
                </c:pt>
                <c:pt idx="137">
                  <c:v>73.074833333333331</c:v>
                </c:pt>
                <c:pt idx="138">
                  <c:v>72.804199999999994</c:v>
                </c:pt>
                <c:pt idx="139">
                  <c:v>72.915800000000004</c:v>
                </c:pt>
                <c:pt idx="140">
                  <c:v>73.225500000000011</c:v>
                </c:pt>
                <c:pt idx="141">
                  <c:v>73.78073333333333</c:v>
                </c:pt>
                <c:pt idx="142">
                  <c:v>74.47826666666667</c:v>
                </c:pt>
                <c:pt idx="143">
                  <c:v>74.573099999999997</c:v>
                </c:pt>
                <c:pt idx="144">
                  <c:v>74.2941</c:v>
                </c:pt>
                <c:pt idx="145">
                  <c:v>73.964866666666666</c:v>
                </c:pt>
                <c:pt idx="146">
                  <c:v>73.624499999999998</c:v>
                </c:pt>
                <c:pt idx="147">
                  <c:v>72.240633333333335</c:v>
                </c:pt>
                <c:pt idx="148">
                  <c:v>70.739566666666676</c:v>
                </c:pt>
                <c:pt idx="149">
                  <c:v>68.806033333333332</c:v>
                </c:pt>
                <c:pt idx="150">
                  <c:v>68.323333333333338</c:v>
                </c:pt>
                <c:pt idx="151">
                  <c:v>68.03036666666668</c:v>
                </c:pt>
                <c:pt idx="152">
                  <c:v>68.920433333333335</c:v>
                </c:pt>
                <c:pt idx="153">
                  <c:v>69.227333333333334</c:v>
                </c:pt>
                <c:pt idx="154">
                  <c:v>69.283133333333339</c:v>
                </c:pt>
                <c:pt idx="155">
                  <c:v>69.040366666666671</c:v>
                </c:pt>
                <c:pt idx="156">
                  <c:v>68.108500000000006</c:v>
                </c:pt>
                <c:pt idx="157">
                  <c:v>66.866933333333336</c:v>
                </c:pt>
                <c:pt idx="158">
                  <c:v>65.750900000000001</c:v>
                </c:pt>
                <c:pt idx="159">
                  <c:v>65.915500000000009</c:v>
                </c:pt>
                <c:pt idx="160">
                  <c:v>66.590700000000012</c:v>
                </c:pt>
                <c:pt idx="161">
                  <c:v>67.212900000000005</c:v>
                </c:pt>
                <c:pt idx="162">
                  <c:v>67.497499999999988</c:v>
                </c:pt>
                <c:pt idx="163">
                  <c:v>67.065033333333318</c:v>
                </c:pt>
                <c:pt idx="164">
                  <c:v>66.696733333333327</c:v>
                </c:pt>
                <c:pt idx="165">
                  <c:v>66.29216666666666</c:v>
                </c:pt>
                <c:pt idx="166">
                  <c:v>67.090133333333327</c:v>
                </c:pt>
                <c:pt idx="167">
                  <c:v>68.097366666666673</c:v>
                </c:pt>
                <c:pt idx="168">
                  <c:v>68.764200000000002</c:v>
                </c:pt>
                <c:pt idx="169">
                  <c:v>68.691666666666663</c:v>
                </c:pt>
                <c:pt idx="170">
                  <c:v>68.359633333333335</c:v>
                </c:pt>
                <c:pt idx="171">
                  <c:v>69.631900000000002</c:v>
                </c:pt>
                <c:pt idx="172">
                  <c:v>71.490066666666664</c:v>
                </c:pt>
                <c:pt idx="173">
                  <c:v>73.711533333333335</c:v>
                </c:pt>
                <c:pt idx="174">
                  <c:v>74.75866666666667</c:v>
                </c:pt>
                <c:pt idx="175">
                  <c:v>75.779266666666672</c:v>
                </c:pt>
                <c:pt idx="176">
                  <c:v>75.981166666666653</c:v>
                </c:pt>
                <c:pt idx="177">
                  <c:v>76.115733333333324</c:v>
                </c:pt>
                <c:pt idx="178">
                  <c:v>75.44283333333334</c:v>
                </c:pt>
                <c:pt idx="179">
                  <c:v>74.761499999999998</c:v>
                </c:pt>
                <c:pt idx="180">
                  <c:v>74.001666666666665</c:v>
                </c:pt>
                <c:pt idx="181">
                  <c:v>73.620333333333335</c:v>
                </c:pt>
                <c:pt idx="182">
                  <c:v>72.989466666666658</c:v>
                </c:pt>
                <c:pt idx="183">
                  <c:v>72.992266666666666</c:v>
                </c:pt>
                <c:pt idx="184">
                  <c:v>72.818433333333331</c:v>
                </c:pt>
                <c:pt idx="185">
                  <c:v>73.196933333333334</c:v>
                </c:pt>
                <c:pt idx="186">
                  <c:v>73.328733333333332</c:v>
                </c:pt>
                <c:pt idx="187">
                  <c:v>73.987633333333335</c:v>
                </c:pt>
                <c:pt idx="188">
                  <c:v>74.540000000000006</c:v>
                </c:pt>
                <c:pt idx="189">
                  <c:v>74.803533333333334</c:v>
                </c:pt>
                <c:pt idx="190">
                  <c:v>74.220333333333329</c:v>
                </c:pt>
                <c:pt idx="191">
                  <c:v>73.710033333333342</c:v>
                </c:pt>
                <c:pt idx="192">
                  <c:v>73.620333333333335</c:v>
                </c:pt>
                <c:pt idx="193">
                  <c:v>74.066133333333326</c:v>
                </c:pt>
                <c:pt idx="194">
                  <c:v>74.01006666666666</c:v>
                </c:pt>
                <c:pt idx="195">
                  <c:v>73.942766666666657</c:v>
                </c:pt>
                <c:pt idx="196">
                  <c:v>74.032499999999999</c:v>
                </c:pt>
                <c:pt idx="197">
                  <c:v>75.131600000000006</c:v>
                </c:pt>
                <c:pt idx="198">
                  <c:v>75.829766666666671</c:v>
                </c:pt>
                <c:pt idx="199">
                  <c:v>76.642866666666677</c:v>
                </c:pt>
                <c:pt idx="200">
                  <c:v>76.774633333333341</c:v>
                </c:pt>
                <c:pt idx="201">
                  <c:v>76.94286666666666</c:v>
                </c:pt>
                <c:pt idx="202">
                  <c:v>77.20923333333333</c:v>
                </c:pt>
                <c:pt idx="203">
                  <c:v>77.78683333333332</c:v>
                </c:pt>
                <c:pt idx="204">
                  <c:v>78.241033333333334</c:v>
                </c:pt>
                <c:pt idx="205">
                  <c:v>77.966266666666669</c:v>
                </c:pt>
                <c:pt idx="206">
                  <c:v>77.237266666666656</c:v>
                </c:pt>
                <c:pt idx="207">
                  <c:v>74.710999999999999</c:v>
                </c:pt>
                <c:pt idx="208">
                  <c:v>72.456699999999998</c:v>
                </c:pt>
                <c:pt idx="209">
                  <c:v>69.753799999999998</c:v>
                </c:pt>
                <c:pt idx="210">
                  <c:v>69.243533333333332</c:v>
                </c:pt>
                <c:pt idx="211">
                  <c:v>68.918300000000002</c:v>
                </c:pt>
                <c:pt idx="212">
                  <c:v>69.397766666666669</c:v>
                </c:pt>
                <c:pt idx="213">
                  <c:v>70.090299999999999</c:v>
                </c:pt>
                <c:pt idx="214">
                  <c:v>71.186599999999999</c:v>
                </c:pt>
                <c:pt idx="215">
                  <c:v>72.089433333333332</c:v>
                </c:pt>
                <c:pt idx="216">
                  <c:v>72.540866666666659</c:v>
                </c:pt>
                <c:pt idx="217">
                  <c:v>72.784800000000004</c:v>
                </c:pt>
                <c:pt idx="218">
                  <c:v>72.866100000000003</c:v>
                </c:pt>
                <c:pt idx="219">
                  <c:v>72.392233333333323</c:v>
                </c:pt>
                <c:pt idx="220">
                  <c:v>72.024933333333337</c:v>
                </c:pt>
                <c:pt idx="221">
                  <c:v>71.86793333333334</c:v>
                </c:pt>
                <c:pt idx="222">
                  <c:v>72.47356666666667</c:v>
                </c:pt>
                <c:pt idx="223">
                  <c:v>72.888533333333342</c:v>
                </c:pt>
                <c:pt idx="224">
                  <c:v>73.025900000000007</c:v>
                </c:pt>
                <c:pt idx="225">
                  <c:v>72.638966666666661</c:v>
                </c:pt>
                <c:pt idx="226">
                  <c:v>71.954833333333326</c:v>
                </c:pt>
                <c:pt idx="227">
                  <c:v>72.005333333333326</c:v>
                </c:pt>
                <c:pt idx="228">
                  <c:v>72.299733333333336</c:v>
                </c:pt>
                <c:pt idx="229">
                  <c:v>73.098833333333332</c:v>
                </c:pt>
                <c:pt idx="230">
                  <c:v>73.810999999999993</c:v>
                </c:pt>
                <c:pt idx="231">
                  <c:v>74.368966666666665</c:v>
                </c:pt>
                <c:pt idx="232">
                  <c:v>74.464299999999994</c:v>
                </c:pt>
                <c:pt idx="233">
                  <c:v>73.606333333333339</c:v>
                </c:pt>
                <c:pt idx="234">
                  <c:v>73.466133333333332</c:v>
                </c:pt>
                <c:pt idx="235">
                  <c:v>73.802566666666664</c:v>
                </c:pt>
                <c:pt idx="236">
                  <c:v>75.044666666666672</c:v>
                </c:pt>
                <c:pt idx="237">
                  <c:v>75.968499999999992</c:v>
                </c:pt>
                <c:pt idx="238">
                  <c:v>76.406400000000005</c:v>
                </c:pt>
                <c:pt idx="239">
                  <c:v>76.891233333333332</c:v>
                </c:pt>
                <c:pt idx="240">
                  <c:v>77.598733333333328</c:v>
                </c:pt>
                <c:pt idx="241">
                  <c:v>78.410566666666668</c:v>
                </c:pt>
                <c:pt idx="242">
                  <c:v>79.081433333333337</c:v>
                </c:pt>
                <c:pt idx="243">
                  <c:v>79.549366666666671</c:v>
                </c:pt>
                <c:pt idx="244">
                  <c:v>80.49366666666667</c:v>
                </c:pt>
                <c:pt idx="245">
                  <c:v>81.299833333333325</c:v>
                </c:pt>
                <c:pt idx="246">
                  <c:v>81.925599999999989</c:v>
                </c:pt>
                <c:pt idx="247">
                  <c:v>82.447066666666672</c:v>
                </c:pt>
                <c:pt idx="248">
                  <c:v>83.010833333333338</c:v>
                </c:pt>
                <c:pt idx="249">
                  <c:v>83.619700000000009</c:v>
                </c:pt>
                <c:pt idx="250">
                  <c:v>84.07353333333333</c:v>
                </c:pt>
                <c:pt idx="251">
                  <c:v>84.259566666666657</c:v>
                </c:pt>
                <c:pt idx="252">
                  <c:v>84.332866666666675</c:v>
                </c:pt>
                <c:pt idx="253">
                  <c:v>84.408966666666672</c:v>
                </c:pt>
                <c:pt idx="254">
                  <c:v>84.420233333333329</c:v>
                </c:pt>
                <c:pt idx="255">
                  <c:v>84.293400000000005</c:v>
                </c:pt>
                <c:pt idx="256">
                  <c:v>83.867766666666668</c:v>
                </c:pt>
                <c:pt idx="257">
                  <c:v>83.146166666666673</c:v>
                </c:pt>
                <c:pt idx="258">
                  <c:v>82.179300000000012</c:v>
                </c:pt>
                <c:pt idx="259">
                  <c:v>81.147600000000011</c:v>
                </c:pt>
                <c:pt idx="260">
                  <c:v>80.834733333333332</c:v>
                </c:pt>
                <c:pt idx="261">
                  <c:v>81.04613333333333</c:v>
                </c:pt>
                <c:pt idx="262">
                  <c:v>81.22936666666665</c:v>
                </c:pt>
                <c:pt idx="263">
                  <c:v>81.003833333333333</c:v>
                </c:pt>
                <c:pt idx="264">
                  <c:v>80.366799999999998</c:v>
                </c:pt>
                <c:pt idx="265">
                  <c:v>80.062366666666662</c:v>
                </c:pt>
                <c:pt idx="266">
                  <c:v>79.904533333333333</c:v>
                </c:pt>
                <c:pt idx="267">
                  <c:v>77.407066666666665</c:v>
                </c:pt>
                <c:pt idx="268">
                  <c:v>74.560066666666671</c:v>
                </c:pt>
                <c:pt idx="269">
                  <c:v>71.160600000000002</c:v>
                </c:pt>
                <c:pt idx="270">
                  <c:v>70.658866666666668</c:v>
                </c:pt>
                <c:pt idx="271">
                  <c:v>70.52640000000001</c:v>
                </c:pt>
                <c:pt idx="272">
                  <c:v>71.10423333333334</c:v>
                </c:pt>
                <c:pt idx="273">
                  <c:v>70.918199999999999</c:v>
                </c:pt>
                <c:pt idx="274">
                  <c:v>70.594033333333329</c:v>
                </c:pt>
                <c:pt idx="275">
                  <c:v>70.4221</c:v>
                </c:pt>
                <c:pt idx="276">
                  <c:v>70.881533333333337</c:v>
                </c:pt>
                <c:pt idx="277">
                  <c:v>71.211333333333343</c:v>
                </c:pt>
                <c:pt idx="278">
                  <c:v>70.932266666666663</c:v>
                </c:pt>
                <c:pt idx="279">
                  <c:v>70.574299999999994</c:v>
                </c:pt>
                <c:pt idx="280">
                  <c:v>70.258600000000015</c:v>
                </c:pt>
                <c:pt idx="281">
                  <c:v>70.532033333333345</c:v>
                </c:pt>
                <c:pt idx="282">
                  <c:v>70.734999999999999</c:v>
                </c:pt>
                <c:pt idx="283">
                  <c:v>70.932299999999998</c:v>
                </c:pt>
                <c:pt idx="284">
                  <c:v>70.577133333333322</c:v>
                </c:pt>
                <c:pt idx="285">
                  <c:v>70.393900000000002</c:v>
                </c:pt>
                <c:pt idx="286">
                  <c:v>70.48693333333334</c:v>
                </c:pt>
                <c:pt idx="287">
                  <c:v>70.782899999999998</c:v>
                </c:pt>
                <c:pt idx="288">
                  <c:v>70.340333333333334</c:v>
                </c:pt>
                <c:pt idx="289">
                  <c:v>68.437633333333338</c:v>
                </c:pt>
                <c:pt idx="290">
                  <c:v>66.371433333333329</c:v>
                </c:pt>
                <c:pt idx="291">
                  <c:v>63.938833333333328</c:v>
                </c:pt>
                <c:pt idx="292">
                  <c:v>62.461800000000004</c:v>
                </c:pt>
                <c:pt idx="293">
                  <c:v>61.971333333333341</c:v>
                </c:pt>
                <c:pt idx="294">
                  <c:v>61.494933333333336</c:v>
                </c:pt>
                <c:pt idx="295">
                  <c:v>62.146066666666663</c:v>
                </c:pt>
                <c:pt idx="296">
                  <c:v>61.277899999999995</c:v>
                </c:pt>
                <c:pt idx="297">
                  <c:v>60.8889</c:v>
                </c:pt>
                <c:pt idx="298">
                  <c:v>57.650100000000002</c:v>
                </c:pt>
                <c:pt idx="299">
                  <c:v>55.969833333333327</c:v>
                </c:pt>
                <c:pt idx="300">
                  <c:v>54.002966666666659</c:v>
                </c:pt>
                <c:pt idx="301">
                  <c:v>52.00483333333333</c:v>
                </c:pt>
                <c:pt idx="302">
                  <c:v>50.409733333333328</c:v>
                </c:pt>
                <c:pt idx="303">
                  <c:v>48.422966666666667</c:v>
                </c:pt>
                <c:pt idx="304">
                  <c:v>49.935766666666666</c:v>
                </c:pt>
                <c:pt idx="305">
                  <c:v>49.300000000000004</c:v>
                </c:pt>
                <c:pt idx="306">
                  <c:v>49.686</c:v>
                </c:pt>
                <c:pt idx="307">
                  <c:v>47.443799999999989</c:v>
                </c:pt>
                <c:pt idx="308">
                  <c:v>44.233766666666668</c:v>
                </c:pt>
                <c:pt idx="309">
                  <c:v>42.914000000000009</c:v>
                </c:pt>
                <c:pt idx="310">
                  <c:v>44.409733333333328</c:v>
                </c:pt>
                <c:pt idx="311">
                  <c:v>48.933866666666667</c:v>
                </c:pt>
                <c:pt idx="312">
                  <c:v>50.455133333333329</c:v>
                </c:pt>
                <c:pt idx="313">
                  <c:v>50.937633333333338</c:v>
                </c:pt>
                <c:pt idx="314">
                  <c:v>48.709633333333336</c:v>
                </c:pt>
                <c:pt idx="315">
                  <c:v>46.124000000000002</c:v>
                </c:pt>
                <c:pt idx="316">
                  <c:v>43.106966666666665</c:v>
                </c:pt>
                <c:pt idx="317">
                  <c:v>41.631099999999996</c:v>
                </c:pt>
                <c:pt idx="318">
                  <c:v>43.33123333333333</c:v>
                </c:pt>
                <c:pt idx="319">
                  <c:v>45.380433333333336</c:v>
                </c:pt>
                <c:pt idx="320">
                  <c:v>47.966033333333336</c:v>
                </c:pt>
                <c:pt idx="321">
                  <c:v>49.254566666666669</c:v>
                </c:pt>
                <c:pt idx="322">
                  <c:v>49.583799999999997</c:v>
                </c:pt>
                <c:pt idx="323">
                  <c:v>50.03223333333333</c:v>
                </c:pt>
                <c:pt idx="324">
                  <c:v>49.078599999999994</c:v>
                </c:pt>
                <c:pt idx="325">
                  <c:v>48.326466666666668</c:v>
                </c:pt>
                <c:pt idx="326">
                  <c:v>47.73896666666667</c:v>
                </c:pt>
                <c:pt idx="327">
                  <c:v>47.733266666666673</c:v>
                </c:pt>
                <c:pt idx="328">
                  <c:v>47.304700000000004</c:v>
                </c:pt>
                <c:pt idx="329">
                  <c:v>46.387966666666671</c:v>
                </c:pt>
                <c:pt idx="330">
                  <c:v>45.967933333333328</c:v>
                </c:pt>
                <c:pt idx="331">
                  <c:v>46.317033333333335</c:v>
                </c:pt>
                <c:pt idx="332">
                  <c:v>47.293366666666657</c:v>
                </c:pt>
                <c:pt idx="333">
                  <c:v>48.755033333333337</c:v>
                </c:pt>
                <c:pt idx="334">
                  <c:v>50.375666666666667</c:v>
                </c:pt>
                <c:pt idx="335">
                  <c:v>50.486366666666669</c:v>
                </c:pt>
                <c:pt idx="336">
                  <c:v>49.33123333333333</c:v>
                </c:pt>
                <c:pt idx="337">
                  <c:v>48.037000000000006</c:v>
                </c:pt>
                <c:pt idx="338">
                  <c:v>47.344466666666669</c:v>
                </c:pt>
                <c:pt idx="339">
                  <c:v>47.511899999999997</c:v>
                </c:pt>
                <c:pt idx="340">
                  <c:v>47.954666666666668</c:v>
                </c:pt>
                <c:pt idx="341">
                  <c:v>48.684100000000001</c:v>
                </c:pt>
                <c:pt idx="342">
                  <c:v>49.047400000000003</c:v>
                </c:pt>
                <c:pt idx="343">
                  <c:v>48.624500000000005</c:v>
                </c:pt>
                <c:pt idx="344">
                  <c:v>47.071966666666661</c:v>
                </c:pt>
                <c:pt idx="345">
                  <c:v>46.544066666666673</c:v>
                </c:pt>
                <c:pt idx="346">
                  <c:v>45.457033333333335</c:v>
                </c:pt>
                <c:pt idx="347">
                  <c:v>46.50436666666667</c:v>
                </c:pt>
                <c:pt idx="348">
                  <c:v>46.334066666666665</c:v>
                </c:pt>
                <c:pt idx="349">
                  <c:v>47.475033333333329</c:v>
                </c:pt>
                <c:pt idx="350">
                  <c:v>47.429600000000001</c:v>
                </c:pt>
                <c:pt idx="351">
                  <c:v>47.656666666666666</c:v>
                </c:pt>
                <c:pt idx="352">
                  <c:v>48.746533333333332</c:v>
                </c:pt>
                <c:pt idx="353">
                  <c:v>50.418266666666661</c:v>
                </c:pt>
                <c:pt idx="354">
                  <c:v>51.312299999999993</c:v>
                </c:pt>
                <c:pt idx="355">
                  <c:v>50.256466666666661</c:v>
                </c:pt>
                <c:pt idx="356">
                  <c:v>49.089933333333327</c:v>
                </c:pt>
                <c:pt idx="357">
                  <c:v>49.248866666666665</c:v>
                </c:pt>
                <c:pt idx="358">
                  <c:v>51.491066666666661</c:v>
                </c:pt>
                <c:pt idx="359">
                  <c:v>53.1997</c:v>
                </c:pt>
                <c:pt idx="360">
                  <c:v>55.742766666666661</c:v>
                </c:pt>
                <c:pt idx="361">
                  <c:v>56.897933333333334</c:v>
                </c:pt>
                <c:pt idx="362">
                  <c:v>57.129999999999995</c:v>
                </c:pt>
                <c:pt idx="363">
                  <c:v>55.915666666666674</c:v>
                </c:pt>
                <c:pt idx="364">
                  <c:v>53.689</c:v>
                </c:pt>
                <c:pt idx="365">
                  <c:v>52.774333333333338</c:v>
                </c:pt>
                <c:pt idx="366">
                  <c:v>52.642833333333328</c:v>
                </c:pt>
                <c:pt idx="367">
                  <c:v>54.406466666666667</c:v>
                </c:pt>
                <c:pt idx="368">
                  <c:v>55.08103333333333</c:v>
                </c:pt>
                <c:pt idx="369">
                  <c:v>55.189666666666675</c:v>
                </c:pt>
                <c:pt idx="370">
                  <c:v>54.4236</c:v>
                </c:pt>
                <c:pt idx="371">
                  <c:v>54.134899999999995</c:v>
                </c:pt>
                <c:pt idx="372">
                  <c:v>53.90336666666667</c:v>
                </c:pt>
                <c:pt idx="373">
                  <c:v>52.685699999999997</c:v>
                </c:pt>
                <c:pt idx="374">
                  <c:v>51.888233333333325</c:v>
                </c:pt>
                <c:pt idx="375">
                  <c:v>50.301833333333327</c:v>
                </c:pt>
                <c:pt idx="376">
                  <c:v>50.681999999999995</c:v>
                </c:pt>
                <c:pt idx="377">
                  <c:v>51.004966666666668</c:v>
                </c:pt>
                <c:pt idx="378">
                  <c:v>51.993966666666665</c:v>
                </c:pt>
                <c:pt idx="379">
                  <c:v>52.342666666666673</c:v>
                </c:pt>
                <c:pt idx="380">
                  <c:v>52.928666666666665</c:v>
                </c:pt>
                <c:pt idx="381">
                  <c:v>52.708566666666663</c:v>
                </c:pt>
                <c:pt idx="382">
                  <c:v>52.451333333333331</c:v>
                </c:pt>
                <c:pt idx="383">
                  <c:v>51.102166666666669</c:v>
                </c:pt>
                <c:pt idx="384">
                  <c:v>51.362266666666663</c:v>
                </c:pt>
                <c:pt idx="385">
                  <c:v>51.182199999999995</c:v>
                </c:pt>
                <c:pt idx="386">
                  <c:v>51.745300000000007</c:v>
                </c:pt>
                <c:pt idx="387">
                  <c:v>52.294133333333328</c:v>
                </c:pt>
                <c:pt idx="388">
                  <c:v>52.942966666666671</c:v>
                </c:pt>
                <c:pt idx="389">
                  <c:v>52.794333333333334</c:v>
                </c:pt>
                <c:pt idx="390">
                  <c:v>51.442299999999996</c:v>
                </c:pt>
                <c:pt idx="391">
                  <c:v>50.684833333333337</c:v>
                </c:pt>
                <c:pt idx="392">
                  <c:v>50.676233333333336</c:v>
                </c:pt>
                <c:pt idx="393">
                  <c:v>51.307933333333331</c:v>
                </c:pt>
                <c:pt idx="394">
                  <c:v>51.373666666666658</c:v>
                </c:pt>
                <c:pt idx="395">
                  <c:v>51.696666666666665</c:v>
                </c:pt>
                <c:pt idx="396">
                  <c:v>51.888200000000005</c:v>
                </c:pt>
                <c:pt idx="397">
                  <c:v>52.462733333333325</c:v>
                </c:pt>
                <c:pt idx="398">
                  <c:v>52.371266666666664</c:v>
                </c:pt>
                <c:pt idx="399">
                  <c:v>52.242633333333337</c:v>
                </c:pt>
                <c:pt idx="400">
                  <c:v>51.642400000000002</c:v>
                </c:pt>
                <c:pt idx="401">
                  <c:v>51.350866666666661</c:v>
                </c:pt>
                <c:pt idx="402">
                  <c:v>51.802500000000002</c:v>
                </c:pt>
                <c:pt idx="403">
                  <c:v>51.851066666666668</c:v>
                </c:pt>
                <c:pt idx="404">
                  <c:v>52.365566666666666</c:v>
                </c:pt>
                <c:pt idx="405">
                  <c:v>52.957233333333335</c:v>
                </c:pt>
                <c:pt idx="406">
                  <c:v>54.237799999999993</c:v>
                </c:pt>
                <c:pt idx="407">
                  <c:v>54.935233333333336</c:v>
                </c:pt>
                <c:pt idx="408">
                  <c:v>54.883800000000001</c:v>
                </c:pt>
                <c:pt idx="409">
                  <c:v>54.820900000000002</c:v>
                </c:pt>
                <c:pt idx="410">
                  <c:v>54.649399999999993</c:v>
                </c:pt>
                <c:pt idx="411">
                  <c:v>54.13773333333333</c:v>
                </c:pt>
                <c:pt idx="412">
                  <c:v>53.325966666666666</c:v>
                </c:pt>
                <c:pt idx="413">
                  <c:v>52.72</c:v>
                </c:pt>
                <c:pt idx="414">
                  <c:v>52.611400000000003</c:v>
                </c:pt>
                <c:pt idx="415">
                  <c:v>53.920533333333331</c:v>
                </c:pt>
                <c:pt idx="416">
                  <c:v>54.903800000000011</c:v>
                </c:pt>
                <c:pt idx="417">
                  <c:v>55.589800000000004</c:v>
                </c:pt>
                <c:pt idx="418">
                  <c:v>55.772733333333328</c:v>
                </c:pt>
                <c:pt idx="419">
                  <c:v>56.773166666666668</c:v>
                </c:pt>
                <c:pt idx="420">
                  <c:v>57.256233333333334</c:v>
                </c:pt>
                <c:pt idx="421">
                  <c:v>57.239100000000001</c:v>
                </c:pt>
                <c:pt idx="422">
                  <c:v>57.373466666666666</c:v>
                </c:pt>
                <c:pt idx="423">
                  <c:v>58.170966666666665</c:v>
                </c:pt>
                <c:pt idx="424">
                  <c:v>58.645433333333337</c:v>
                </c:pt>
                <c:pt idx="425">
                  <c:v>58.636833333333328</c:v>
                </c:pt>
                <c:pt idx="426">
                  <c:v>58.619866666666667</c:v>
                </c:pt>
                <c:pt idx="427">
                  <c:v>58.806666666666672</c:v>
                </c:pt>
                <c:pt idx="428">
                  <c:v>59.419833333333337</c:v>
                </c:pt>
                <c:pt idx="429">
                  <c:v>60.919566666666668</c:v>
                </c:pt>
                <c:pt idx="430">
                  <c:v>62.761866666666663</c:v>
                </c:pt>
                <c:pt idx="431">
                  <c:v>64.607033333333334</c:v>
                </c:pt>
                <c:pt idx="432">
                  <c:v>65.004300000000001</c:v>
                </c:pt>
                <c:pt idx="433">
                  <c:v>64.238600000000005</c:v>
                </c:pt>
                <c:pt idx="434">
                  <c:v>62.0077</c:v>
                </c:pt>
                <c:pt idx="435">
                  <c:v>60.479166666666664</c:v>
                </c:pt>
                <c:pt idx="436">
                  <c:v>59.598299999999995</c:v>
                </c:pt>
                <c:pt idx="437">
                  <c:v>59.794033333333324</c:v>
                </c:pt>
                <c:pt idx="438">
                  <c:v>60.156733333333335</c:v>
                </c:pt>
                <c:pt idx="439">
                  <c:v>60.767000000000003</c:v>
                </c:pt>
                <c:pt idx="440">
                  <c:v>60.850500000000004</c:v>
                </c:pt>
                <c:pt idx="441">
                  <c:v>60.76703333333333</c:v>
                </c:pt>
                <c:pt idx="442">
                  <c:v>60.879300000000001</c:v>
                </c:pt>
                <c:pt idx="443">
                  <c:v>61.705433333333332</c:v>
                </c:pt>
                <c:pt idx="444">
                  <c:v>63.046833333333325</c:v>
                </c:pt>
                <c:pt idx="445">
                  <c:v>63.933433333333333</c:v>
                </c:pt>
                <c:pt idx="446">
                  <c:v>65.208666666666659</c:v>
                </c:pt>
                <c:pt idx="447">
                  <c:v>66.19316666666667</c:v>
                </c:pt>
                <c:pt idx="448">
                  <c:v>67.042366666666666</c:v>
                </c:pt>
                <c:pt idx="449">
                  <c:v>67.304299999999998</c:v>
                </c:pt>
                <c:pt idx="450">
                  <c:v>66.86963333333334</c:v>
                </c:pt>
                <c:pt idx="451">
                  <c:v>66.331333333333347</c:v>
                </c:pt>
                <c:pt idx="452">
                  <c:v>66.293899999999994</c:v>
                </c:pt>
                <c:pt idx="453">
                  <c:v>66.006033333333335</c:v>
                </c:pt>
                <c:pt idx="454">
                  <c:v>65.084866666666656</c:v>
                </c:pt>
                <c:pt idx="455">
                  <c:v>63.539099999999998</c:v>
                </c:pt>
                <c:pt idx="456">
                  <c:v>62.655366666666673</c:v>
                </c:pt>
                <c:pt idx="457">
                  <c:v>63.064133333333338</c:v>
                </c:pt>
                <c:pt idx="458">
                  <c:v>63.772233333333332</c:v>
                </c:pt>
                <c:pt idx="459">
                  <c:v>64.060099999999991</c:v>
                </c:pt>
                <c:pt idx="460">
                  <c:v>63.6053</c:v>
                </c:pt>
                <c:pt idx="461">
                  <c:v>61.7515</c:v>
                </c:pt>
                <c:pt idx="462">
                  <c:v>60.343866666666663</c:v>
                </c:pt>
                <c:pt idx="463">
                  <c:v>58.852733333333333</c:v>
                </c:pt>
                <c:pt idx="464">
                  <c:v>58.962133333333327</c:v>
                </c:pt>
                <c:pt idx="465">
                  <c:v>59.506166666666672</c:v>
                </c:pt>
                <c:pt idx="466">
                  <c:v>60.191299999999991</c:v>
                </c:pt>
                <c:pt idx="467">
                  <c:v>60.959866666666663</c:v>
                </c:pt>
                <c:pt idx="468">
                  <c:v>60.746866666666669</c:v>
                </c:pt>
                <c:pt idx="469">
                  <c:v>63.115933333333338</c:v>
                </c:pt>
                <c:pt idx="470">
                  <c:v>64.869000000000014</c:v>
                </c:pt>
                <c:pt idx="471">
                  <c:v>66.878233333333341</c:v>
                </c:pt>
                <c:pt idx="472">
                  <c:v>66.403266666666653</c:v>
                </c:pt>
                <c:pt idx="473">
                  <c:v>66.973233333333326</c:v>
                </c:pt>
                <c:pt idx="474">
                  <c:v>68.49603333333333</c:v>
                </c:pt>
                <c:pt idx="475">
                  <c:v>71.072366666666667</c:v>
                </c:pt>
                <c:pt idx="476">
                  <c:v>72.813900000000004</c:v>
                </c:pt>
                <c:pt idx="477">
                  <c:v>73.585366666666673</c:v>
                </c:pt>
                <c:pt idx="478">
                  <c:v>73.516266666666681</c:v>
                </c:pt>
                <c:pt idx="479">
                  <c:v>73.801266666666663</c:v>
                </c:pt>
                <c:pt idx="480">
                  <c:v>74.892233333333323</c:v>
                </c:pt>
                <c:pt idx="481">
                  <c:v>75.669466666666665</c:v>
                </c:pt>
                <c:pt idx="482">
                  <c:v>75.430533333333344</c:v>
                </c:pt>
                <c:pt idx="483">
                  <c:v>73.890500000000003</c:v>
                </c:pt>
                <c:pt idx="484">
                  <c:v>73.096000000000004</c:v>
                </c:pt>
                <c:pt idx="485">
                  <c:v>73.026899999999998</c:v>
                </c:pt>
                <c:pt idx="486">
                  <c:v>73.838666666666668</c:v>
                </c:pt>
                <c:pt idx="487">
                  <c:v>75.087999999999994</c:v>
                </c:pt>
                <c:pt idx="488">
                  <c:v>75.899766666666665</c:v>
                </c:pt>
                <c:pt idx="489">
                  <c:v>76.774866666666654</c:v>
                </c:pt>
                <c:pt idx="490">
                  <c:v>76.621266666666671</c:v>
                </c:pt>
                <c:pt idx="491">
                  <c:v>76.356366666666673</c:v>
                </c:pt>
                <c:pt idx="492">
                  <c:v>75.74563333333333</c:v>
                </c:pt>
                <c:pt idx="493">
                  <c:v>75.056733333333341</c:v>
                </c:pt>
                <c:pt idx="494">
                  <c:v>75.158033333333336</c:v>
                </c:pt>
                <c:pt idx="495">
                  <c:v>75.074066666666681</c:v>
                </c:pt>
                <c:pt idx="496">
                  <c:v>75.305633333333333</c:v>
                </c:pt>
                <c:pt idx="497">
                  <c:v>74.61963333333334</c:v>
                </c:pt>
                <c:pt idx="498">
                  <c:v>74.202833333333331</c:v>
                </c:pt>
                <c:pt idx="499">
                  <c:v>73.140566666666658</c:v>
                </c:pt>
                <c:pt idx="500">
                  <c:v>72.963999999999999</c:v>
                </c:pt>
                <c:pt idx="501">
                  <c:v>72.665866666666659</c:v>
                </c:pt>
                <c:pt idx="502">
                  <c:v>73.409766666666656</c:v>
                </c:pt>
                <c:pt idx="503">
                  <c:v>73.551600000000008</c:v>
                </c:pt>
                <c:pt idx="504">
                  <c:v>74.202866666666679</c:v>
                </c:pt>
                <c:pt idx="505">
                  <c:v>74.191266666666664</c:v>
                </c:pt>
                <c:pt idx="506">
                  <c:v>74.29546666666667</c:v>
                </c:pt>
                <c:pt idx="507">
                  <c:v>74.058099999999996</c:v>
                </c:pt>
                <c:pt idx="508">
                  <c:v>74.657266666666658</c:v>
                </c:pt>
                <c:pt idx="509">
                  <c:v>75.571933333333334</c:v>
                </c:pt>
                <c:pt idx="510">
                  <c:v>76.301366666666652</c:v>
                </c:pt>
                <c:pt idx="511">
                  <c:v>76.185599999999994</c:v>
                </c:pt>
                <c:pt idx="512">
                  <c:v>75.974300000000014</c:v>
                </c:pt>
                <c:pt idx="513">
                  <c:v>75.314366666666658</c:v>
                </c:pt>
                <c:pt idx="514">
                  <c:v>74.825166666666675</c:v>
                </c:pt>
                <c:pt idx="515">
                  <c:v>73.771566666666672</c:v>
                </c:pt>
                <c:pt idx="516">
                  <c:v>72.723766666666663</c:v>
                </c:pt>
                <c:pt idx="517">
                  <c:v>71.838066666666677</c:v>
                </c:pt>
                <c:pt idx="518">
                  <c:v>71.913333333333341</c:v>
                </c:pt>
                <c:pt idx="519">
                  <c:v>72.466166666666666</c:v>
                </c:pt>
                <c:pt idx="520">
                  <c:v>73.184000000000012</c:v>
                </c:pt>
                <c:pt idx="521">
                  <c:v>73.461866666666666</c:v>
                </c:pt>
                <c:pt idx="522">
                  <c:v>72.09856666666667</c:v>
                </c:pt>
                <c:pt idx="523">
                  <c:v>70.523966666666666</c:v>
                </c:pt>
                <c:pt idx="524">
                  <c:v>68.133133333333333</c:v>
                </c:pt>
                <c:pt idx="525">
                  <c:v>67.979733333333343</c:v>
                </c:pt>
                <c:pt idx="526">
                  <c:v>68.240233333333336</c:v>
                </c:pt>
                <c:pt idx="527">
                  <c:v>68.871199999999988</c:v>
                </c:pt>
                <c:pt idx="528">
                  <c:v>69.664266666666663</c:v>
                </c:pt>
                <c:pt idx="529">
                  <c:v>70.124499999999998</c:v>
                </c:pt>
                <c:pt idx="530">
                  <c:v>70.891566666666662</c:v>
                </c:pt>
                <c:pt idx="531">
                  <c:v>70.801833333333335</c:v>
                </c:pt>
                <c:pt idx="532">
                  <c:v>70.532633333333337</c:v>
                </c:pt>
                <c:pt idx="533">
                  <c:v>70.182400000000001</c:v>
                </c:pt>
                <c:pt idx="534">
                  <c:v>69.736666666666665</c:v>
                </c:pt>
                <c:pt idx="535">
                  <c:v>69.722200000000001</c:v>
                </c:pt>
                <c:pt idx="536">
                  <c:v>69.441433333333336</c:v>
                </c:pt>
                <c:pt idx="537">
                  <c:v>69.46456666666667</c:v>
                </c:pt>
                <c:pt idx="538">
                  <c:v>69.325633333333329</c:v>
                </c:pt>
                <c:pt idx="539">
                  <c:v>69.699033333333333</c:v>
                </c:pt>
                <c:pt idx="540">
                  <c:v>69.736666666666665</c:v>
                </c:pt>
                <c:pt idx="541">
                  <c:v>70.188199999999995</c:v>
                </c:pt>
                <c:pt idx="542">
                  <c:v>69.973966666666669</c:v>
                </c:pt>
                <c:pt idx="543">
                  <c:v>69.803200000000004</c:v>
                </c:pt>
                <c:pt idx="544">
                  <c:v>69.574533333333349</c:v>
                </c:pt>
                <c:pt idx="545">
                  <c:v>70.188166666666675</c:v>
                </c:pt>
                <c:pt idx="546">
                  <c:v>70.787333333333336</c:v>
                </c:pt>
                <c:pt idx="547">
                  <c:v>69.782966666666667</c:v>
                </c:pt>
                <c:pt idx="548">
                  <c:v>68.793066666666675</c:v>
                </c:pt>
                <c:pt idx="549">
                  <c:v>68.879900000000006</c:v>
                </c:pt>
                <c:pt idx="550">
                  <c:v>69.540099999999995</c:v>
                </c:pt>
                <c:pt idx="551">
                  <c:v>69.940100000000001</c:v>
                </c:pt>
                <c:pt idx="552">
                  <c:v>69.500399999999999</c:v>
                </c:pt>
                <c:pt idx="553">
                  <c:v>69.380999999999986</c:v>
                </c:pt>
                <c:pt idx="554">
                  <c:v>69.4101</c:v>
                </c:pt>
                <c:pt idx="555">
                  <c:v>68.367599999999996</c:v>
                </c:pt>
                <c:pt idx="556">
                  <c:v>68.152100000000004</c:v>
                </c:pt>
                <c:pt idx="557">
                  <c:v>68.015233333333342</c:v>
                </c:pt>
                <c:pt idx="558">
                  <c:v>69.09556666666667</c:v>
                </c:pt>
                <c:pt idx="559">
                  <c:v>69.523633333333336</c:v>
                </c:pt>
                <c:pt idx="560">
                  <c:v>68.696633333333338</c:v>
                </c:pt>
                <c:pt idx="561">
                  <c:v>67.831766666666681</c:v>
                </c:pt>
                <c:pt idx="562">
                  <c:v>67.333833333333345</c:v>
                </c:pt>
                <c:pt idx="563">
                  <c:v>68.42583333333333</c:v>
                </c:pt>
                <c:pt idx="564">
                  <c:v>69.043199999999999</c:v>
                </c:pt>
                <c:pt idx="565">
                  <c:v>69.631399999999999</c:v>
                </c:pt>
                <c:pt idx="566">
                  <c:v>69.546966666666677</c:v>
                </c:pt>
                <c:pt idx="567">
                  <c:v>69.753699999999995</c:v>
                </c:pt>
                <c:pt idx="568">
                  <c:v>70.621466666666677</c:v>
                </c:pt>
                <c:pt idx="569">
                  <c:v>71.716366666666673</c:v>
                </c:pt>
                <c:pt idx="570">
                  <c:v>73.023866666666663</c:v>
                </c:pt>
                <c:pt idx="571">
                  <c:v>73.023866666666677</c:v>
                </c:pt>
                <c:pt idx="572">
                  <c:v>73.390766666666664</c:v>
                </c:pt>
                <c:pt idx="573">
                  <c:v>73.804266666666663</c:v>
                </c:pt>
                <c:pt idx="574">
                  <c:v>74.016866666666658</c:v>
                </c:pt>
                <c:pt idx="575">
                  <c:v>73.737333333333325</c:v>
                </c:pt>
                <c:pt idx="576">
                  <c:v>73.332566666666665</c:v>
                </c:pt>
                <c:pt idx="577">
                  <c:v>73.594633333333334</c:v>
                </c:pt>
                <c:pt idx="578">
                  <c:v>73.594633333333334</c:v>
                </c:pt>
                <c:pt idx="579">
                  <c:v>73.751866666666672</c:v>
                </c:pt>
                <c:pt idx="580">
                  <c:v>74.409966666666662</c:v>
                </c:pt>
                <c:pt idx="581">
                  <c:v>75.111733333333333</c:v>
                </c:pt>
                <c:pt idx="582">
                  <c:v>76.227033333333324</c:v>
                </c:pt>
                <c:pt idx="583">
                  <c:v>76.459999999999994</c:v>
                </c:pt>
                <c:pt idx="584">
                  <c:v>77.260800000000003</c:v>
                </c:pt>
                <c:pt idx="585">
                  <c:v>77.534533333333343</c:v>
                </c:pt>
                <c:pt idx="586">
                  <c:v>77.822833333333335</c:v>
                </c:pt>
                <c:pt idx="587">
                  <c:v>77.391866666666672</c:v>
                </c:pt>
                <c:pt idx="588">
                  <c:v>77.540366666666671</c:v>
                </c:pt>
                <c:pt idx="589">
                  <c:v>77.907266666666672</c:v>
                </c:pt>
                <c:pt idx="590">
                  <c:v>78.157699999999991</c:v>
                </c:pt>
                <c:pt idx="591">
                  <c:v>77.99463333333334</c:v>
                </c:pt>
                <c:pt idx="592">
                  <c:v>77.945133333333331</c:v>
                </c:pt>
                <c:pt idx="593">
                  <c:v>77.485033333333334</c:v>
                </c:pt>
                <c:pt idx="594">
                  <c:v>76.328966666666659</c:v>
                </c:pt>
                <c:pt idx="595">
                  <c:v>74.511899999999997</c:v>
                </c:pt>
                <c:pt idx="596">
                  <c:v>73.664500000000004</c:v>
                </c:pt>
                <c:pt idx="597">
                  <c:v>73.70526666666666</c:v>
                </c:pt>
                <c:pt idx="598">
                  <c:v>74.581766666666667</c:v>
                </c:pt>
                <c:pt idx="599">
                  <c:v>75.301033333333336</c:v>
                </c:pt>
                <c:pt idx="600">
                  <c:v>75.085566666666679</c:v>
                </c:pt>
                <c:pt idx="601">
                  <c:v>74.552666666666667</c:v>
                </c:pt>
                <c:pt idx="602">
                  <c:v>71.856166666666653</c:v>
                </c:pt>
                <c:pt idx="603">
                  <c:v>69.500366666666665</c:v>
                </c:pt>
                <c:pt idx="604">
                  <c:v>67.56389999999999</c:v>
                </c:pt>
                <c:pt idx="605">
                  <c:v>68.140499999999989</c:v>
                </c:pt>
                <c:pt idx="606">
                  <c:v>69.011166666666668</c:v>
                </c:pt>
                <c:pt idx="607">
                  <c:v>69.46253333333334</c:v>
                </c:pt>
                <c:pt idx="608">
                  <c:v>69.648900000000012</c:v>
                </c:pt>
                <c:pt idx="609">
                  <c:v>69.532433333333344</c:v>
                </c:pt>
                <c:pt idx="610">
                  <c:v>69.404300000000006</c:v>
                </c:pt>
                <c:pt idx="611">
                  <c:v>69.162599999999998</c:v>
                </c:pt>
                <c:pt idx="612">
                  <c:v>69.182966666666672</c:v>
                </c:pt>
                <c:pt idx="613">
                  <c:v>69.325633333333329</c:v>
                </c:pt>
                <c:pt idx="614">
                  <c:v>69.300866666666664</c:v>
                </c:pt>
                <c:pt idx="615">
                  <c:v>69.232599999999991</c:v>
                </c:pt>
                <c:pt idx="616">
                  <c:v>70.067666666666668</c:v>
                </c:pt>
                <c:pt idx="617">
                  <c:v>70.917333333333332</c:v>
                </c:pt>
                <c:pt idx="618">
                  <c:v>71.919366666666676</c:v>
                </c:pt>
                <c:pt idx="619">
                  <c:v>71.72596666666665</c:v>
                </c:pt>
                <c:pt idx="620">
                  <c:v>71.517966666666666</c:v>
                </c:pt>
                <c:pt idx="621">
                  <c:v>70.844066666666663</c:v>
                </c:pt>
                <c:pt idx="622">
                  <c:v>70.589166666666657</c:v>
                </c:pt>
                <c:pt idx="623">
                  <c:v>70.753233333333341</c:v>
                </c:pt>
                <c:pt idx="624">
                  <c:v>71.400766666666655</c:v>
                </c:pt>
                <c:pt idx="625">
                  <c:v>71.626366666666669</c:v>
                </c:pt>
                <c:pt idx="626">
                  <c:v>72.115666666666669</c:v>
                </c:pt>
                <c:pt idx="627">
                  <c:v>71.61463333333333</c:v>
                </c:pt>
                <c:pt idx="628">
                  <c:v>71.520899999999997</c:v>
                </c:pt>
                <c:pt idx="629">
                  <c:v>71.274799999999985</c:v>
                </c:pt>
                <c:pt idx="630">
                  <c:v>72.188966666666659</c:v>
                </c:pt>
                <c:pt idx="631">
                  <c:v>73.182233333333329</c:v>
                </c:pt>
                <c:pt idx="632">
                  <c:v>73.275966666666662</c:v>
                </c:pt>
                <c:pt idx="633">
                  <c:v>72.900933333333327</c:v>
                </c:pt>
                <c:pt idx="634">
                  <c:v>71.851966666666669</c:v>
                </c:pt>
                <c:pt idx="635">
                  <c:v>72.06</c:v>
                </c:pt>
                <c:pt idx="636">
                  <c:v>72.288533333333348</c:v>
                </c:pt>
                <c:pt idx="637">
                  <c:v>72.555166666666665</c:v>
                </c:pt>
                <c:pt idx="638">
                  <c:v>71.743566666666666</c:v>
                </c:pt>
                <c:pt idx="639">
                  <c:v>70.855800000000002</c:v>
                </c:pt>
                <c:pt idx="640">
                  <c:v>69.581266666666679</c:v>
                </c:pt>
                <c:pt idx="641">
                  <c:v>68.163166666666669</c:v>
                </c:pt>
                <c:pt idx="642">
                  <c:v>67.697299999999998</c:v>
                </c:pt>
                <c:pt idx="643">
                  <c:v>68.432733333333331</c:v>
                </c:pt>
                <c:pt idx="644">
                  <c:v>69.877200000000002</c:v>
                </c:pt>
                <c:pt idx="645">
                  <c:v>71.31580000000001</c:v>
                </c:pt>
                <c:pt idx="646">
                  <c:v>72.288533333333334</c:v>
                </c:pt>
                <c:pt idx="647">
                  <c:v>73.158733333333331</c:v>
                </c:pt>
                <c:pt idx="648">
                  <c:v>73.076700000000002</c:v>
                </c:pt>
                <c:pt idx="649">
                  <c:v>73.457599999999999</c:v>
                </c:pt>
                <c:pt idx="650">
                  <c:v>72.531733333333349</c:v>
                </c:pt>
                <c:pt idx="651">
                  <c:v>72.247533333333337</c:v>
                </c:pt>
                <c:pt idx="652">
                  <c:v>71.374400000000009</c:v>
                </c:pt>
                <c:pt idx="653">
                  <c:v>71.101900000000001</c:v>
                </c:pt>
                <c:pt idx="654">
                  <c:v>70.729766666666663</c:v>
                </c:pt>
                <c:pt idx="655">
                  <c:v>70.451433333333327</c:v>
                </c:pt>
                <c:pt idx="656">
                  <c:v>70.571566666666669</c:v>
                </c:pt>
                <c:pt idx="657">
                  <c:v>70.627266666666671</c:v>
                </c:pt>
                <c:pt idx="658">
                  <c:v>70.835300000000004</c:v>
                </c:pt>
                <c:pt idx="659">
                  <c:v>71.078500000000005</c:v>
                </c:pt>
                <c:pt idx="660">
                  <c:v>71.096066666666658</c:v>
                </c:pt>
                <c:pt idx="661">
                  <c:v>70.630200000000002</c:v>
                </c:pt>
                <c:pt idx="662">
                  <c:v>69.616433333333347</c:v>
                </c:pt>
                <c:pt idx="663">
                  <c:v>68.251066666666659</c:v>
                </c:pt>
                <c:pt idx="664">
                  <c:v>67.13473333333333</c:v>
                </c:pt>
                <c:pt idx="665">
                  <c:v>66.953066666666658</c:v>
                </c:pt>
                <c:pt idx="666">
                  <c:v>67.146433333333334</c:v>
                </c:pt>
                <c:pt idx="667">
                  <c:v>67.454066666666677</c:v>
                </c:pt>
                <c:pt idx="668">
                  <c:v>67.63866666666668</c:v>
                </c:pt>
                <c:pt idx="669">
                  <c:v>67.54783333333333</c:v>
                </c:pt>
                <c:pt idx="670">
                  <c:v>67.445299999999989</c:v>
                </c:pt>
                <c:pt idx="671">
                  <c:v>67.421833333333339</c:v>
                </c:pt>
                <c:pt idx="672">
                  <c:v>67.413066666666666</c:v>
                </c:pt>
                <c:pt idx="673">
                  <c:v>67.316366666666667</c:v>
                </c:pt>
                <c:pt idx="674">
                  <c:v>66.979433333333347</c:v>
                </c:pt>
                <c:pt idx="675">
                  <c:v>66.909099999999995</c:v>
                </c:pt>
                <c:pt idx="676">
                  <c:v>65.608199999999997</c:v>
                </c:pt>
                <c:pt idx="677">
                  <c:v>64.254533333333328</c:v>
                </c:pt>
                <c:pt idx="678">
                  <c:v>63.20556666666667</c:v>
                </c:pt>
                <c:pt idx="679">
                  <c:v>63.082966666666664</c:v>
                </c:pt>
                <c:pt idx="680">
                  <c:v>63.389800000000001</c:v>
                </c:pt>
                <c:pt idx="681">
                  <c:v>62.894166666666671</c:v>
                </c:pt>
                <c:pt idx="682">
                  <c:v>62.401466666666664</c:v>
                </c:pt>
                <c:pt idx="683">
                  <c:v>61.631466666666661</c:v>
                </c:pt>
                <c:pt idx="684">
                  <c:v>61.360033333333341</c:v>
                </c:pt>
                <c:pt idx="685">
                  <c:v>60.908633333333334</c:v>
                </c:pt>
                <c:pt idx="686">
                  <c:v>60.053033333333332</c:v>
                </c:pt>
                <c:pt idx="687">
                  <c:v>59.02043333333333</c:v>
                </c:pt>
                <c:pt idx="688">
                  <c:v>58.905400000000007</c:v>
                </c:pt>
                <c:pt idx="689">
                  <c:v>59.409899999999993</c:v>
                </c:pt>
                <c:pt idx="690">
                  <c:v>60.035366666666668</c:v>
                </c:pt>
                <c:pt idx="691">
                  <c:v>60.221233333333338</c:v>
                </c:pt>
                <c:pt idx="692">
                  <c:v>60.392366666666668</c:v>
                </c:pt>
                <c:pt idx="693">
                  <c:v>60.044233333333331</c:v>
                </c:pt>
                <c:pt idx="694">
                  <c:v>60.106166666666667</c:v>
                </c:pt>
                <c:pt idx="695">
                  <c:v>60.176966666666658</c:v>
                </c:pt>
                <c:pt idx="696">
                  <c:v>60.315633333333331</c:v>
                </c:pt>
                <c:pt idx="697">
                  <c:v>59.9557</c:v>
                </c:pt>
                <c:pt idx="698">
                  <c:v>59.843600000000002</c:v>
                </c:pt>
                <c:pt idx="699">
                  <c:v>60.002900000000004</c:v>
                </c:pt>
                <c:pt idx="700">
                  <c:v>60.708033333333333</c:v>
                </c:pt>
                <c:pt idx="701">
                  <c:v>61.858633333333337</c:v>
                </c:pt>
                <c:pt idx="702">
                  <c:v>63.127266666666664</c:v>
                </c:pt>
                <c:pt idx="703">
                  <c:v>64.360466666666667</c:v>
                </c:pt>
                <c:pt idx="704">
                  <c:v>64.72923333333334</c:v>
                </c:pt>
                <c:pt idx="705">
                  <c:v>64.915099999999995</c:v>
                </c:pt>
                <c:pt idx="706">
                  <c:v>64.903300000000002</c:v>
                </c:pt>
                <c:pt idx="707">
                  <c:v>65.01543333333332</c:v>
                </c:pt>
                <c:pt idx="708">
                  <c:v>65.351766666666677</c:v>
                </c:pt>
                <c:pt idx="709">
                  <c:v>64.534533333333343</c:v>
                </c:pt>
                <c:pt idx="710">
                  <c:v>63.59043333333333</c:v>
                </c:pt>
                <c:pt idx="711">
                  <c:v>63.059366666666669</c:v>
                </c:pt>
                <c:pt idx="712">
                  <c:v>63.085933333333337</c:v>
                </c:pt>
                <c:pt idx="713">
                  <c:v>63.687800000000003</c:v>
                </c:pt>
                <c:pt idx="714">
                  <c:v>63.867766666666661</c:v>
                </c:pt>
                <c:pt idx="715">
                  <c:v>64.546333333333337</c:v>
                </c:pt>
                <c:pt idx="716">
                  <c:v>64.339799999999983</c:v>
                </c:pt>
                <c:pt idx="717">
                  <c:v>64.785299999999992</c:v>
                </c:pt>
                <c:pt idx="718">
                  <c:v>64.856099999999984</c:v>
                </c:pt>
                <c:pt idx="719">
                  <c:v>65.437299999999993</c:v>
                </c:pt>
                <c:pt idx="720">
                  <c:v>65.552366666666657</c:v>
                </c:pt>
                <c:pt idx="721">
                  <c:v>66.086366666666663</c:v>
                </c:pt>
                <c:pt idx="722">
                  <c:v>66.525966666666662</c:v>
                </c:pt>
                <c:pt idx="723">
                  <c:v>66.806233333333338</c:v>
                </c:pt>
                <c:pt idx="724">
                  <c:v>67.2547</c:v>
                </c:pt>
                <c:pt idx="725">
                  <c:v>67.765100000000004</c:v>
                </c:pt>
                <c:pt idx="726">
                  <c:v>68.437766666666661</c:v>
                </c:pt>
                <c:pt idx="727">
                  <c:v>68.381700000000009</c:v>
                </c:pt>
                <c:pt idx="728">
                  <c:v>68.122066666666669</c:v>
                </c:pt>
                <c:pt idx="729">
                  <c:v>67.5261</c:v>
                </c:pt>
                <c:pt idx="730">
                  <c:v>67.449399999999997</c:v>
                </c:pt>
                <c:pt idx="731">
                  <c:v>67.414000000000001</c:v>
                </c:pt>
                <c:pt idx="732">
                  <c:v>67.298966666666658</c:v>
                </c:pt>
                <c:pt idx="733">
                  <c:v>66.629233333333332</c:v>
                </c:pt>
                <c:pt idx="734">
                  <c:v>65.882833333333338</c:v>
                </c:pt>
                <c:pt idx="735">
                  <c:v>64.741066666666669</c:v>
                </c:pt>
                <c:pt idx="736">
                  <c:v>63.811733333333336</c:v>
                </c:pt>
                <c:pt idx="737">
                  <c:v>63.912033333333341</c:v>
                </c:pt>
                <c:pt idx="738">
                  <c:v>64.732199999999992</c:v>
                </c:pt>
                <c:pt idx="739">
                  <c:v>66.121799999999993</c:v>
                </c:pt>
                <c:pt idx="740">
                  <c:v>66.944933333333324</c:v>
                </c:pt>
                <c:pt idx="741">
                  <c:v>67.714966666666655</c:v>
                </c:pt>
                <c:pt idx="742">
                  <c:v>68.005900000000011</c:v>
                </c:pt>
                <c:pt idx="743">
                  <c:v>67.892566666666667</c:v>
                </c:pt>
                <c:pt idx="744">
                  <c:v>67.349133333333342</c:v>
                </c:pt>
                <c:pt idx="745">
                  <c:v>66.618633333333335</c:v>
                </c:pt>
                <c:pt idx="746">
                  <c:v>65.971266666666665</c:v>
                </c:pt>
                <c:pt idx="747">
                  <c:v>65.255600000000001</c:v>
                </c:pt>
                <c:pt idx="748">
                  <c:v>64.486466666666672</c:v>
                </c:pt>
                <c:pt idx="749">
                  <c:v>62.790833333333332</c:v>
                </c:pt>
                <c:pt idx="750">
                  <c:v>62.060333333333325</c:v>
                </c:pt>
                <c:pt idx="751">
                  <c:v>61.611933333333333</c:v>
                </c:pt>
                <c:pt idx="752">
                  <c:v>62.015799999999992</c:v>
                </c:pt>
                <c:pt idx="753">
                  <c:v>62.360266666666668</c:v>
                </c:pt>
                <c:pt idx="754">
                  <c:v>63.022466666666666</c:v>
                </c:pt>
                <c:pt idx="755">
                  <c:v>63.895500000000006</c:v>
                </c:pt>
                <c:pt idx="756">
                  <c:v>64.522100000000009</c:v>
                </c:pt>
                <c:pt idx="757">
                  <c:v>64.973500000000001</c:v>
                </c:pt>
                <c:pt idx="758">
                  <c:v>65.365500000000011</c:v>
                </c:pt>
                <c:pt idx="759">
                  <c:v>66.128633333333326</c:v>
                </c:pt>
                <c:pt idx="760">
                  <c:v>66.416666666666671</c:v>
                </c:pt>
                <c:pt idx="761">
                  <c:v>65.867300000000014</c:v>
                </c:pt>
                <c:pt idx="762">
                  <c:v>64.896266666666676</c:v>
                </c:pt>
                <c:pt idx="763">
                  <c:v>63.960866666666668</c:v>
                </c:pt>
                <c:pt idx="764">
                  <c:v>63.957899999999995</c:v>
                </c:pt>
                <c:pt idx="765">
                  <c:v>63.755966666666666</c:v>
                </c:pt>
                <c:pt idx="766">
                  <c:v>64.112300000000005</c:v>
                </c:pt>
                <c:pt idx="767">
                  <c:v>64.231066666666678</c:v>
                </c:pt>
                <c:pt idx="768">
                  <c:v>64.023200000000003</c:v>
                </c:pt>
                <c:pt idx="769">
                  <c:v>63.47979999999999</c:v>
                </c:pt>
                <c:pt idx="770">
                  <c:v>61.810933333333338</c:v>
                </c:pt>
                <c:pt idx="771">
                  <c:v>60.887433333333327</c:v>
                </c:pt>
                <c:pt idx="772">
                  <c:v>60.171766666666663</c:v>
                </c:pt>
                <c:pt idx="773">
                  <c:v>60.136133333333333</c:v>
                </c:pt>
                <c:pt idx="774">
                  <c:v>59.6907</c:v>
                </c:pt>
                <c:pt idx="775">
                  <c:v>59.497666666666667</c:v>
                </c:pt>
                <c:pt idx="776">
                  <c:v>58.443466666666666</c:v>
                </c:pt>
                <c:pt idx="777">
                  <c:v>58.060399999999994</c:v>
                </c:pt>
                <c:pt idx="778">
                  <c:v>57.650599999999997</c:v>
                </c:pt>
                <c:pt idx="779">
                  <c:v>58.357366666666671</c:v>
                </c:pt>
                <c:pt idx="780">
                  <c:v>57.897066666666667</c:v>
                </c:pt>
                <c:pt idx="781">
                  <c:v>57.050766666666668</c:v>
                </c:pt>
                <c:pt idx="782">
                  <c:v>56.29946666666666</c:v>
                </c:pt>
                <c:pt idx="783">
                  <c:v>56.100500000000004</c:v>
                </c:pt>
                <c:pt idx="784">
                  <c:v>56.471666666666671</c:v>
                </c:pt>
                <c:pt idx="785">
                  <c:v>56.40336666666667</c:v>
                </c:pt>
                <c:pt idx="786">
                  <c:v>55.735233333333333</c:v>
                </c:pt>
                <c:pt idx="787">
                  <c:v>54.404899999999998</c:v>
                </c:pt>
                <c:pt idx="788">
                  <c:v>54.104966666666662</c:v>
                </c:pt>
                <c:pt idx="789">
                  <c:v>54.167333333333339</c:v>
                </c:pt>
                <c:pt idx="790">
                  <c:v>53.947566666666667</c:v>
                </c:pt>
                <c:pt idx="791">
                  <c:v>53.234900000000003</c:v>
                </c:pt>
                <c:pt idx="792">
                  <c:v>52.406399999999998</c:v>
                </c:pt>
                <c:pt idx="793">
                  <c:v>51.803599999999996</c:v>
                </c:pt>
                <c:pt idx="794">
                  <c:v>51.349233333333331</c:v>
                </c:pt>
                <c:pt idx="795">
                  <c:v>51.49176666666667</c:v>
                </c:pt>
                <c:pt idx="796">
                  <c:v>51.759033333333342</c:v>
                </c:pt>
                <c:pt idx="797">
                  <c:v>51.126533333333327</c:v>
                </c:pt>
                <c:pt idx="798">
                  <c:v>50.692966666666671</c:v>
                </c:pt>
                <c:pt idx="799">
                  <c:v>50.149533333333331</c:v>
                </c:pt>
                <c:pt idx="800">
                  <c:v>49.977299999999993</c:v>
                </c:pt>
                <c:pt idx="801">
                  <c:v>48.373766666666675</c:v>
                </c:pt>
                <c:pt idx="802">
                  <c:v>47.114666666666665</c:v>
                </c:pt>
                <c:pt idx="803">
                  <c:v>46.841433333333327</c:v>
                </c:pt>
                <c:pt idx="804">
                  <c:v>47.482599999999998</c:v>
                </c:pt>
                <c:pt idx="805">
                  <c:v>48.097299999999997</c:v>
                </c:pt>
                <c:pt idx="806">
                  <c:v>48.223233333333333</c:v>
                </c:pt>
                <c:pt idx="807">
                  <c:v>48.705966666666676</c:v>
                </c:pt>
                <c:pt idx="808">
                  <c:v>49.650433333333332</c:v>
                </c:pt>
                <c:pt idx="809">
                  <c:v>50.645900000000005</c:v>
                </c:pt>
                <c:pt idx="810">
                  <c:v>51.383499999999998</c:v>
                </c:pt>
                <c:pt idx="811">
                  <c:v>51.326533333333337</c:v>
                </c:pt>
                <c:pt idx="812">
                  <c:v>51.1706</c:v>
                </c:pt>
                <c:pt idx="813">
                  <c:v>50.615899999999989</c:v>
                </c:pt>
                <c:pt idx="814">
                  <c:v>50.549933333333335</c:v>
                </c:pt>
                <c:pt idx="815">
                  <c:v>50.74783333333334</c:v>
                </c:pt>
                <c:pt idx="816">
                  <c:v>51.287566666666663</c:v>
                </c:pt>
                <c:pt idx="817">
                  <c:v>52.301033333333329</c:v>
                </c:pt>
                <c:pt idx="818">
                  <c:v>52.612866666666662</c:v>
                </c:pt>
                <c:pt idx="819">
                  <c:v>52.438933333333331</c:v>
                </c:pt>
                <c:pt idx="820">
                  <c:v>51.515433333333334</c:v>
                </c:pt>
                <c:pt idx="821">
                  <c:v>51.071666666666665</c:v>
                </c:pt>
                <c:pt idx="822">
                  <c:v>50.735866666666674</c:v>
                </c:pt>
                <c:pt idx="823">
                  <c:v>50.499000000000002</c:v>
                </c:pt>
                <c:pt idx="824">
                  <c:v>50.253133333333331</c:v>
                </c:pt>
                <c:pt idx="825">
                  <c:v>50.52</c:v>
                </c:pt>
                <c:pt idx="826">
                  <c:v>50.385066666666667</c:v>
                </c:pt>
                <c:pt idx="827">
                  <c:v>50.175166666666662</c:v>
                </c:pt>
                <c:pt idx="828">
                  <c:v>49.968266666666665</c:v>
                </c:pt>
                <c:pt idx="829">
                  <c:v>50.238133333333337</c:v>
                </c:pt>
                <c:pt idx="830">
                  <c:v>50.325099999999999</c:v>
                </c:pt>
                <c:pt idx="831">
                  <c:v>50.75386666666666</c:v>
                </c:pt>
                <c:pt idx="832">
                  <c:v>51.197633333333336</c:v>
                </c:pt>
                <c:pt idx="833">
                  <c:v>51.434499999999993</c:v>
                </c:pt>
                <c:pt idx="834">
                  <c:v>50.597933333333337</c:v>
                </c:pt>
                <c:pt idx="835">
                  <c:v>49.587466666666671</c:v>
                </c:pt>
                <c:pt idx="836">
                  <c:v>48.367133333333335</c:v>
                </c:pt>
                <c:pt idx="837">
                  <c:v>47.73746666666667</c:v>
                </c:pt>
                <c:pt idx="838">
                  <c:v>47.413633333333337</c:v>
                </c:pt>
                <c:pt idx="839">
                  <c:v>47.287700000000001</c:v>
                </c:pt>
                <c:pt idx="840">
                  <c:v>47.200766666666659</c:v>
                </c:pt>
                <c:pt idx="841">
                  <c:v>46.816966666666666</c:v>
                </c:pt>
                <c:pt idx="842">
                  <c:v>46.831966666666666</c:v>
                </c:pt>
                <c:pt idx="843">
                  <c:v>45.902466666666669</c:v>
                </c:pt>
                <c:pt idx="844">
                  <c:v>44.601166666666664</c:v>
                </c:pt>
                <c:pt idx="845">
                  <c:v>43.239866666666664</c:v>
                </c:pt>
                <c:pt idx="846">
                  <c:v>42.448266666666662</c:v>
                </c:pt>
                <c:pt idx="847">
                  <c:v>41.779633333333329</c:v>
                </c:pt>
                <c:pt idx="848">
                  <c:v>41.701699999999995</c:v>
                </c:pt>
                <c:pt idx="849">
                  <c:v>42.043533333333329</c:v>
                </c:pt>
                <c:pt idx="850">
                  <c:v>42.520266666666664</c:v>
                </c:pt>
                <c:pt idx="851">
                  <c:v>42.814100000000003</c:v>
                </c:pt>
                <c:pt idx="852">
                  <c:v>42.32836666666666</c:v>
                </c:pt>
                <c:pt idx="853">
                  <c:v>41.620733333333334</c:v>
                </c:pt>
                <c:pt idx="854">
                  <c:v>41.347866666666668</c:v>
                </c:pt>
                <c:pt idx="855">
                  <c:v>41.497766666666671</c:v>
                </c:pt>
                <c:pt idx="856">
                  <c:v>41.761633333333336</c:v>
                </c:pt>
                <c:pt idx="857">
                  <c:v>41.701666666666668</c:v>
                </c:pt>
                <c:pt idx="858">
                  <c:v>42.421300000000002</c:v>
                </c:pt>
                <c:pt idx="859">
                  <c:v>43.827566666666662</c:v>
                </c:pt>
                <c:pt idx="860">
                  <c:v>44.829033333333335</c:v>
                </c:pt>
                <c:pt idx="861">
                  <c:v>45.116866666666674</c:v>
                </c:pt>
                <c:pt idx="862">
                  <c:v>45.464666666666666</c:v>
                </c:pt>
                <c:pt idx="863">
                  <c:v>45.350733333333331</c:v>
                </c:pt>
                <c:pt idx="864">
                  <c:v>45.392733333333332</c:v>
                </c:pt>
                <c:pt idx="865">
                  <c:v>44.987933333333331</c:v>
                </c:pt>
                <c:pt idx="866">
                  <c:v>44.906966666666669</c:v>
                </c:pt>
                <c:pt idx="867">
                  <c:v>44.592433333333332</c:v>
                </c:pt>
                <c:pt idx="868">
                  <c:v>43.929700000000004</c:v>
                </c:pt>
                <c:pt idx="869">
                  <c:v>42.860533333333336</c:v>
                </c:pt>
                <c:pt idx="870">
                  <c:v>41.948866666666667</c:v>
                </c:pt>
                <c:pt idx="871">
                  <c:v>41.767133333333334</c:v>
                </c:pt>
                <c:pt idx="872">
                  <c:v>41.379466666666666</c:v>
                </c:pt>
                <c:pt idx="873">
                  <c:v>41.464266666666667</c:v>
                </c:pt>
                <c:pt idx="874">
                  <c:v>41.367333333333335</c:v>
                </c:pt>
                <c:pt idx="875">
                  <c:v>41.742899999999999</c:v>
                </c:pt>
                <c:pt idx="876">
                  <c:v>42.057899999999997</c:v>
                </c:pt>
                <c:pt idx="877">
                  <c:v>42.551600000000001</c:v>
                </c:pt>
                <c:pt idx="878">
                  <c:v>43.09373333333334</c:v>
                </c:pt>
                <c:pt idx="879">
                  <c:v>42.887799999999999</c:v>
                </c:pt>
                <c:pt idx="880">
                  <c:v>42.01853333333333</c:v>
                </c:pt>
                <c:pt idx="881">
                  <c:v>41.000866666666667</c:v>
                </c:pt>
                <c:pt idx="882">
                  <c:v>40.4163</c:v>
                </c:pt>
                <c:pt idx="883">
                  <c:v>40.310300000000005</c:v>
                </c:pt>
                <c:pt idx="884">
                  <c:v>40.470833333333331</c:v>
                </c:pt>
                <c:pt idx="885">
                  <c:v>40.985733333333336</c:v>
                </c:pt>
                <c:pt idx="886">
                  <c:v>41.300733333333334</c:v>
                </c:pt>
                <c:pt idx="887">
                  <c:v>41.306800000000003</c:v>
                </c:pt>
                <c:pt idx="888">
                  <c:v>41.128099999999996</c:v>
                </c:pt>
                <c:pt idx="889">
                  <c:v>41.028133333333329</c:v>
                </c:pt>
                <c:pt idx="890">
                  <c:v>41.088699999999996</c:v>
                </c:pt>
                <c:pt idx="891">
                  <c:v>41.152299999999997</c:v>
                </c:pt>
                <c:pt idx="892">
                  <c:v>41.170466666666663</c:v>
                </c:pt>
                <c:pt idx="893">
                  <c:v>42.033666666666669</c:v>
                </c:pt>
                <c:pt idx="894">
                  <c:v>42.796933333333335</c:v>
                </c:pt>
                <c:pt idx="895">
                  <c:v>43.323966666666671</c:v>
                </c:pt>
                <c:pt idx="896">
                  <c:v>43.230066666666666</c:v>
                </c:pt>
                <c:pt idx="897">
                  <c:v>43.081633333333336</c:v>
                </c:pt>
                <c:pt idx="898">
                  <c:v>42.48193333333333</c:v>
                </c:pt>
                <c:pt idx="899">
                  <c:v>42.300233333333331</c:v>
                </c:pt>
                <c:pt idx="900">
                  <c:v>42.630366666666667</c:v>
                </c:pt>
                <c:pt idx="901">
                  <c:v>42.436500000000002</c:v>
                </c:pt>
                <c:pt idx="902">
                  <c:v>42.024566666666665</c:v>
                </c:pt>
                <c:pt idx="903">
                  <c:v>40.740366666666667</c:v>
                </c:pt>
                <c:pt idx="904">
                  <c:v>40.770666666666664</c:v>
                </c:pt>
                <c:pt idx="905">
                  <c:v>40.664666666666669</c:v>
                </c:pt>
                <c:pt idx="906">
                  <c:v>41.070533333333337</c:v>
                </c:pt>
                <c:pt idx="907">
                  <c:v>41.312833333333337</c:v>
                </c:pt>
                <c:pt idx="908">
                  <c:v>41.367333333333335</c:v>
                </c:pt>
                <c:pt idx="909">
                  <c:v>41.512700000000002</c:v>
                </c:pt>
                <c:pt idx="910">
                  <c:v>41.994266666666668</c:v>
                </c:pt>
                <c:pt idx="911">
                  <c:v>42.536433333333335</c:v>
                </c:pt>
                <c:pt idx="912">
                  <c:v>42.772700000000007</c:v>
                </c:pt>
                <c:pt idx="913">
                  <c:v>42.999866666666662</c:v>
                </c:pt>
                <c:pt idx="914">
                  <c:v>43.002900000000004</c:v>
                </c:pt>
                <c:pt idx="915">
                  <c:v>42.912033333333333</c:v>
                </c:pt>
                <c:pt idx="916">
                  <c:v>42.194199999999995</c:v>
                </c:pt>
                <c:pt idx="917">
                  <c:v>40.985700000000001</c:v>
                </c:pt>
                <c:pt idx="918">
                  <c:v>40.010433333333332</c:v>
                </c:pt>
                <c:pt idx="919">
                  <c:v>39.365299999999998</c:v>
                </c:pt>
                <c:pt idx="920">
                  <c:v>39.640933333333329</c:v>
                </c:pt>
                <c:pt idx="921">
                  <c:v>38.95943333333333</c:v>
                </c:pt>
                <c:pt idx="922">
                  <c:v>38.356733333333331</c:v>
                </c:pt>
                <c:pt idx="923">
                  <c:v>37.711600000000004</c:v>
                </c:pt>
                <c:pt idx="924">
                  <c:v>37.799433333333333</c:v>
                </c:pt>
                <c:pt idx="925">
                  <c:v>37.793366666666664</c:v>
                </c:pt>
                <c:pt idx="926">
                  <c:v>37.439</c:v>
                </c:pt>
                <c:pt idx="927">
                  <c:v>37.075566666666667</c:v>
                </c:pt>
                <c:pt idx="928">
                  <c:v>37.369366666666664</c:v>
                </c:pt>
                <c:pt idx="929">
                  <c:v>37.972100000000005</c:v>
                </c:pt>
                <c:pt idx="930">
                  <c:v>39.069500000000005</c:v>
                </c:pt>
                <c:pt idx="931">
                  <c:v>39.733233333333338</c:v>
                </c:pt>
                <c:pt idx="932">
                  <c:v>39.589199999999998</c:v>
                </c:pt>
                <c:pt idx="933">
                  <c:v>38.89353333333333</c:v>
                </c:pt>
                <c:pt idx="934">
                  <c:v>37.830099999999995</c:v>
                </c:pt>
                <c:pt idx="935">
                  <c:v>37.226333333333336</c:v>
                </c:pt>
                <c:pt idx="936">
                  <c:v>37.048566666666666</c:v>
                </c:pt>
                <c:pt idx="937">
                  <c:v>36.377400000000002</c:v>
                </c:pt>
                <c:pt idx="938">
                  <c:v>35.568333333333335</c:v>
                </c:pt>
                <c:pt idx="939">
                  <c:v>34.317966666666671</c:v>
                </c:pt>
                <c:pt idx="940">
                  <c:v>33.518099999999997</c:v>
                </c:pt>
                <c:pt idx="941">
                  <c:v>32.86226666666667</c:v>
                </c:pt>
                <c:pt idx="942">
                  <c:v>32.445466666666668</c:v>
                </c:pt>
                <c:pt idx="943">
                  <c:v>31.489300000000004</c:v>
                </c:pt>
                <c:pt idx="944">
                  <c:v>30.180700000000002</c:v>
                </c:pt>
                <c:pt idx="945">
                  <c:v>28.599333333333334</c:v>
                </c:pt>
                <c:pt idx="946">
                  <c:v>28.176400000000001</c:v>
                </c:pt>
                <c:pt idx="947">
                  <c:v>28.485933333333335</c:v>
                </c:pt>
                <c:pt idx="948">
                  <c:v>29.095800000000001</c:v>
                </c:pt>
                <c:pt idx="949">
                  <c:v>28.79546666666667</c:v>
                </c:pt>
                <c:pt idx="950">
                  <c:v>27.909800000000001</c:v>
                </c:pt>
                <c:pt idx="951">
                  <c:v>26.8188</c:v>
                </c:pt>
                <c:pt idx="952">
                  <c:v>26.408133333333335</c:v>
                </c:pt>
                <c:pt idx="953">
                  <c:v>26.463266666666666</c:v>
                </c:pt>
                <c:pt idx="954">
                  <c:v>26.717633333333335</c:v>
                </c:pt>
                <c:pt idx="955">
                  <c:v>26.714566666666666</c:v>
                </c:pt>
                <c:pt idx="956">
                  <c:v>26.867799999999999</c:v>
                </c:pt>
                <c:pt idx="957">
                  <c:v>27.017966666666666</c:v>
                </c:pt>
                <c:pt idx="958">
                  <c:v>26.864733333333334</c:v>
                </c:pt>
                <c:pt idx="959">
                  <c:v>26.260999999999999</c:v>
                </c:pt>
                <c:pt idx="960">
                  <c:v>25.657266666666668</c:v>
                </c:pt>
                <c:pt idx="961">
                  <c:v>25.476466666666667</c:v>
                </c:pt>
                <c:pt idx="962">
                  <c:v>25.798266666666667</c:v>
                </c:pt>
                <c:pt idx="963">
                  <c:v>25.957633333333334</c:v>
                </c:pt>
                <c:pt idx="964">
                  <c:v>25.822766666666666</c:v>
                </c:pt>
                <c:pt idx="965">
                  <c:v>25.712433333333333</c:v>
                </c:pt>
                <c:pt idx="966">
                  <c:v>25.724666666666664</c:v>
                </c:pt>
                <c:pt idx="967">
                  <c:v>26.095499999999998</c:v>
                </c:pt>
                <c:pt idx="968">
                  <c:v>25.859533333333331</c:v>
                </c:pt>
                <c:pt idx="969">
                  <c:v>25.513233333333332</c:v>
                </c:pt>
                <c:pt idx="970">
                  <c:v>25.396766666666664</c:v>
                </c:pt>
                <c:pt idx="971">
                  <c:v>25.614366666666665</c:v>
                </c:pt>
                <c:pt idx="972">
                  <c:v>26.052599999999998</c:v>
                </c:pt>
                <c:pt idx="973">
                  <c:v>25.638866666666669</c:v>
                </c:pt>
                <c:pt idx="974">
                  <c:v>26.165966666666666</c:v>
                </c:pt>
                <c:pt idx="975">
                  <c:v>27.633933333333335</c:v>
                </c:pt>
                <c:pt idx="976">
                  <c:v>29.537099999999999</c:v>
                </c:pt>
                <c:pt idx="977">
                  <c:v>30.615866666666665</c:v>
                </c:pt>
                <c:pt idx="978">
                  <c:v>30.257333333333332</c:v>
                </c:pt>
                <c:pt idx="979">
                  <c:v>30.101033333333334</c:v>
                </c:pt>
                <c:pt idx="980">
                  <c:v>29.987633333333335</c:v>
                </c:pt>
                <c:pt idx="981">
                  <c:v>30.042766666666665</c:v>
                </c:pt>
                <c:pt idx="982">
                  <c:v>30.370666666666665</c:v>
                </c:pt>
                <c:pt idx="983">
                  <c:v>30.579066666666666</c:v>
                </c:pt>
                <c:pt idx="984">
                  <c:v>31.188933333333335</c:v>
                </c:pt>
                <c:pt idx="985">
                  <c:v>30.802800000000001</c:v>
                </c:pt>
                <c:pt idx="986">
                  <c:v>30.404399999999999</c:v>
                </c:pt>
                <c:pt idx="987">
                  <c:v>29.938599999999997</c:v>
                </c:pt>
                <c:pt idx="988">
                  <c:v>30.266533333333332</c:v>
                </c:pt>
                <c:pt idx="989">
                  <c:v>30.499433333333332</c:v>
                </c:pt>
                <c:pt idx="990">
                  <c:v>29.485033333333334</c:v>
                </c:pt>
                <c:pt idx="991">
                  <c:v>28.231566666666666</c:v>
                </c:pt>
                <c:pt idx="992">
                  <c:v>26.929100000000002</c:v>
                </c:pt>
                <c:pt idx="993">
                  <c:v>26.671666666666667</c:v>
                </c:pt>
                <c:pt idx="994">
                  <c:v>26.4635</c:v>
                </c:pt>
                <c:pt idx="995">
                  <c:v>26.368433333333332</c:v>
                </c:pt>
                <c:pt idx="996">
                  <c:v>26.449533333333335</c:v>
                </c:pt>
                <c:pt idx="997">
                  <c:v>26.399600000000003</c:v>
                </c:pt>
                <c:pt idx="998">
                  <c:v>26.206166666666665</c:v>
                </c:pt>
                <c:pt idx="999">
                  <c:v>25.566533333333336</c:v>
                </c:pt>
                <c:pt idx="1000">
                  <c:v>24.945633333333333</c:v>
                </c:pt>
                <c:pt idx="1001">
                  <c:v>24.209266666666664</c:v>
                </c:pt>
                <c:pt idx="1002">
                  <c:v>23.925333333333331</c:v>
                </c:pt>
                <c:pt idx="1003">
                  <c:v>23.97526666666667</c:v>
                </c:pt>
                <c:pt idx="1004">
                  <c:v>24.256066666666666</c:v>
                </c:pt>
                <c:pt idx="1005">
                  <c:v>24.7865</c:v>
                </c:pt>
                <c:pt idx="1006">
                  <c:v>24.677299999999999</c:v>
                </c:pt>
                <c:pt idx="1007">
                  <c:v>25.104766666666666</c:v>
                </c:pt>
                <c:pt idx="1008">
                  <c:v>25.245166666666666</c:v>
                </c:pt>
                <c:pt idx="1009">
                  <c:v>25.831733333333332</c:v>
                </c:pt>
                <c:pt idx="1010">
                  <c:v>26.480733333333337</c:v>
                </c:pt>
                <c:pt idx="1011">
                  <c:v>27.054866666666669</c:v>
                </c:pt>
                <c:pt idx="1012">
                  <c:v>27.616500000000002</c:v>
                </c:pt>
                <c:pt idx="1013">
                  <c:v>27.632099999999998</c:v>
                </c:pt>
                <c:pt idx="1014">
                  <c:v>27.794333333333338</c:v>
                </c:pt>
                <c:pt idx="1015">
                  <c:v>27.994033333333334</c:v>
                </c:pt>
                <c:pt idx="1016">
                  <c:v>28.362200000000001</c:v>
                </c:pt>
                <c:pt idx="1017">
                  <c:v>28.724133333333331</c:v>
                </c:pt>
                <c:pt idx="1018">
                  <c:v>28.8583</c:v>
                </c:pt>
                <c:pt idx="1019">
                  <c:v>28.643033333333335</c:v>
                </c:pt>
                <c:pt idx="1020">
                  <c:v>27.797466666666665</c:v>
                </c:pt>
                <c:pt idx="1021">
                  <c:v>27.401199999999999</c:v>
                </c:pt>
                <c:pt idx="1022">
                  <c:v>27.535366666666665</c:v>
                </c:pt>
                <c:pt idx="1023">
                  <c:v>28.109499999999997</c:v>
                </c:pt>
                <c:pt idx="1024">
                  <c:v>28.281099999999999</c:v>
                </c:pt>
                <c:pt idx="1025">
                  <c:v>28.096999999999998</c:v>
                </c:pt>
                <c:pt idx="1026">
                  <c:v>28.156266666666667</c:v>
                </c:pt>
                <c:pt idx="1027">
                  <c:v>28.228033333333332</c:v>
                </c:pt>
                <c:pt idx="1028">
                  <c:v>28.552533333333333</c:v>
                </c:pt>
                <c:pt idx="1029">
                  <c:v>28.923833333333334</c:v>
                </c:pt>
                <c:pt idx="1030">
                  <c:v>29.242099999999997</c:v>
                </c:pt>
                <c:pt idx="1031">
                  <c:v>29.142233333333333</c:v>
                </c:pt>
                <c:pt idx="1032">
                  <c:v>28.212433333333333</c:v>
                </c:pt>
                <c:pt idx="1033">
                  <c:v>27.394933333333331</c:v>
                </c:pt>
                <c:pt idx="1034">
                  <c:v>26.714766666666666</c:v>
                </c:pt>
                <c:pt idx="1035">
                  <c:v>25.894166666666667</c:v>
                </c:pt>
                <c:pt idx="1036">
                  <c:v>25.192133333333334</c:v>
                </c:pt>
                <c:pt idx="1037">
                  <c:v>24.777133333333335</c:v>
                </c:pt>
                <c:pt idx="1038">
                  <c:v>25.273233333333334</c:v>
                </c:pt>
                <c:pt idx="1039">
                  <c:v>25.763099999999998</c:v>
                </c:pt>
                <c:pt idx="1040">
                  <c:v>25.750633333333337</c:v>
                </c:pt>
                <c:pt idx="1041">
                  <c:v>25.554066666666667</c:v>
                </c:pt>
                <c:pt idx="1042">
                  <c:v>24.833333333333332</c:v>
                </c:pt>
                <c:pt idx="1043">
                  <c:v>24.221766666666667</c:v>
                </c:pt>
                <c:pt idx="1044">
                  <c:v>23.476033333333334</c:v>
                </c:pt>
                <c:pt idx="1045">
                  <c:v>23.0548</c:v>
                </c:pt>
                <c:pt idx="1046">
                  <c:v>22.808333333333337</c:v>
                </c:pt>
                <c:pt idx="1047">
                  <c:v>22.876999999999999</c:v>
                </c:pt>
                <c:pt idx="1048">
                  <c:v>23.160933333333332</c:v>
                </c:pt>
                <c:pt idx="1049">
                  <c:v>23.775599999999997</c:v>
                </c:pt>
                <c:pt idx="1050">
                  <c:v>24.224900000000002</c:v>
                </c:pt>
                <c:pt idx="1051">
                  <c:v>24.150033333333337</c:v>
                </c:pt>
                <c:pt idx="1052">
                  <c:v>23.516633333333335</c:v>
                </c:pt>
                <c:pt idx="1053">
                  <c:v>22.817700000000002</c:v>
                </c:pt>
                <c:pt idx="1054">
                  <c:v>22.334366666666668</c:v>
                </c:pt>
                <c:pt idx="1055">
                  <c:v>21.646500000000003</c:v>
                </c:pt>
                <c:pt idx="1056">
                  <c:v>20.736533333333334</c:v>
                </c:pt>
                <c:pt idx="1057">
                  <c:v>20.019300000000001</c:v>
                </c:pt>
                <c:pt idx="1058">
                  <c:v>19.873966666666664</c:v>
                </c:pt>
                <c:pt idx="1059">
                  <c:v>20.047766666666664</c:v>
                </c:pt>
                <c:pt idx="1060">
                  <c:v>20.262633333333333</c:v>
                </c:pt>
                <c:pt idx="1061">
                  <c:v>20.300566666666668</c:v>
                </c:pt>
                <c:pt idx="1062">
                  <c:v>20.366900000000001</c:v>
                </c:pt>
                <c:pt idx="1063">
                  <c:v>20.120466666666665</c:v>
                </c:pt>
                <c:pt idx="1064">
                  <c:v>19.804500000000001</c:v>
                </c:pt>
                <c:pt idx="1065">
                  <c:v>19.390600000000003</c:v>
                </c:pt>
                <c:pt idx="1066">
                  <c:v>19.453766666666667</c:v>
                </c:pt>
                <c:pt idx="1067">
                  <c:v>19.697033333333337</c:v>
                </c:pt>
                <c:pt idx="1068">
                  <c:v>20.158333333333335</c:v>
                </c:pt>
                <c:pt idx="1069">
                  <c:v>20.594366666666669</c:v>
                </c:pt>
                <c:pt idx="1070">
                  <c:v>21.131533333333334</c:v>
                </c:pt>
                <c:pt idx="1071">
                  <c:v>21.3843</c:v>
                </c:pt>
                <c:pt idx="1072">
                  <c:v>21.412733333333335</c:v>
                </c:pt>
                <c:pt idx="1073">
                  <c:v>21.043033333333334</c:v>
                </c:pt>
                <c:pt idx="1074">
                  <c:v>20.663900000000002</c:v>
                </c:pt>
                <c:pt idx="1075">
                  <c:v>20.50276666666667</c:v>
                </c:pt>
                <c:pt idx="1076">
                  <c:v>20.638633333333335</c:v>
                </c:pt>
                <c:pt idx="1077">
                  <c:v>20.708133333333333</c:v>
                </c:pt>
                <c:pt idx="1078">
                  <c:v>20.714466666666667</c:v>
                </c:pt>
                <c:pt idx="1079">
                  <c:v>20.812433333333331</c:v>
                </c:pt>
                <c:pt idx="1080">
                  <c:v>21.087299999999999</c:v>
                </c:pt>
                <c:pt idx="1081">
                  <c:v>21.390599999999996</c:v>
                </c:pt>
                <c:pt idx="1082">
                  <c:v>21.516966666666665</c:v>
                </c:pt>
                <c:pt idx="1083">
                  <c:v>21.583333333333332</c:v>
                </c:pt>
                <c:pt idx="1084">
                  <c:v>21.614933333333337</c:v>
                </c:pt>
                <c:pt idx="1085">
                  <c:v>21.627566666666667</c:v>
                </c:pt>
                <c:pt idx="1086">
                  <c:v>21.520133333333334</c:v>
                </c:pt>
                <c:pt idx="1087">
                  <c:v>21.324233333333336</c:v>
                </c:pt>
                <c:pt idx="1088">
                  <c:v>21.393766666666668</c:v>
                </c:pt>
                <c:pt idx="1089">
                  <c:v>21.772933333333338</c:v>
                </c:pt>
                <c:pt idx="1090">
                  <c:v>21.930933333333332</c:v>
                </c:pt>
                <c:pt idx="1091">
                  <c:v>21.504366666666666</c:v>
                </c:pt>
                <c:pt idx="1092">
                  <c:v>21.011466666666667</c:v>
                </c:pt>
                <c:pt idx="1093">
                  <c:v>20.449033333333333</c:v>
                </c:pt>
                <c:pt idx="1094">
                  <c:v>20.5533</c:v>
                </c:pt>
                <c:pt idx="1095">
                  <c:v>20.635433333333335</c:v>
                </c:pt>
                <c:pt idx="1096">
                  <c:v>20.960899999999999</c:v>
                </c:pt>
                <c:pt idx="1097">
                  <c:v>20.730266666666665</c:v>
                </c:pt>
                <c:pt idx="1098">
                  <c:v>20.502800000000001</c:v>
                </c:pt>
                <c:pt idx="1099">
                  <c:v>20.275300000000001</c:v>
                </c:pt>
                <c:pt idx="1100">
                  <c:v>20.360600000000002</c:v>
                </c:pt>
                <c:pt idx="1101">
                  <c:v>20.079366666666662</c:v>
                </c:pt>
                <c:pt idx="1102">
                  <c:v>19.886633333333332</c:v>
                </c:pt>
                <c:pt idx="1103">
                  <c:v>19.605433333333334</c:v>
                </c:pt>
                <c:pt idx="1104">
                  <c:v>19.122033333333334</c:v>
                </c:pt>
                <c:pt idx="1105">
                  <c:v>18.768133333333335</c:v>
                </c:pt>
                <c:pt idx="1106">
                  <c:v>18.199400000000001</c:v>
                </c:pt>
                <c:pt idx="1107">
                  <c:v>17.971900000000002</c:v>
                </c:pt>
                <c:pt idx="1108">
                  <c:v>17.305233333333334</c:v>
                </c:pt>
                <c:pt idx="1109">
                  <c:v>17.014533333333333</c:v>
                </c:pt>
                <c:pt idx="1110">
                  <c:v>16.771233333333331</c:v>
                </c:pt>
                <c:pt idx="1111">
                  <c:v>16.698566666666668</c:v>
                </c:pt>
                <c:pt idx="1112">
                  <c:v>16.373133333333332</c:v>
                </c:pt>
                <c:pt idx="1113">
                  <c:v>16.543766666666667</c:v>
                </c:pt>
                <c:pt idx="1114">
                  <c:v>16.764933333333335</c:v>
                </c:pt>
                <c:pt idx="1115">
                  <c:v>17.418966666666666</c:v>
                </c:pt>
                <c:pt idx="1116">
                  <c:v>17.883433333333333</c:v>
                </c:pt>
                <c:pt idx="1117">
                  <c:v>18.417399999999997</c:v>
                </c:pt>
                <c:pt idx="1118">
                  <c:v>18.517533333333333</c:v>
                </c:pt>
                <c:pt idx="1119">
                  <c:v>18.466100000000001</c:v>
                </c:pt>
                <c:pt idx="1120">
                  <c:v>18.385899999999999</c:v>
                </c:pt>
                <c:pt idx="1121">
                  <c:v>18.437233333333335</c:v>
                </c:pt>
                <c:pt idx="1122">
                  <c:v>18.5078</c:v>
                </c:pt>
                <c:pt idx="1123">
                  <c:v>18.652200000000001</c:v>
                </c:pt>
                <c:pt idx="1124">
                  <c:v>18.799800000000001</c:v>
                </c:pt>
                <c:pt idx="1125">
                  <c:v>18.729233333333333</c:v>
                </c:pt>
                <c:pt idx="1126">
                  <c:v>18.546333333333333</c:v>
                </c:pt>
                <c:pt idx="1127">
                  <c:v>18.065033333333332</c:v>
                </c:pt>
                <c:pt idx="1128">
                  <c:v>17.843633333333333</c:v>
                </c:pt>
                <c:pt idx="1129">
                  <c:v>17.904599999999999</c:v>
                </c:pt>
                <c:pt idx="1130">
                  <c:v>18.084299999999999</c:v>
                </c:pt>
                <c:pt idx="1131">
                  <c:v>18.32813333333333</c:v>
                </c:pt>
                <c:pt idx="1132">
                  <c:v>18.315299999999997</c:v>
                </c:pt>
                <c:pt idx="1133">
                  <c:v>18.427600000000002</c:v>
                </c:pt>
                <c:pt idx="1134">
                  <c:v>18.3538</c:v>
                </c:pt>
                <c:pt idx="1135">
                  <c:v>18.190133333333332</c:v>
                </c:pt>
                <c:pt idx="1136">
                  <c:v>18.036100000000001</c:v>
                </c:pt>
                <c:pt idx="1137">
                  <c:v>17.9206</c:v>
                </c:pt>
                <c:pt idx="1138">
                  <c:v>18.141999999999999</c:v>
                </c:pt>
                <c:pt idx="1139">
                  <c:v>18.421166666666668</c:v>
                </c:pt>
                <c:pt idx="1140">
                  <c:v>18.748466666666669</c:v>
                </c:pt>
                <c:pt idx="1141">
                  <c:v>18.722800000000003</c:v>
                </c:pt>
                <c:pt idx="1142">
                  <c:v>18.588033333333332</c:v>
                </c:pt>
                <c:pt idx="1143">
                  <c:v>18.546299999999999</c:v>
                </c:pt>
                <c:pt idx="1144">
                  <c:v>18.953799999999998</c:v>
                </c:pt>
                <c:pt idx="1145">
                  <c:v>19.239366666666669</c:v>
                </c:pt>
                <c:pt idx="1146">
                  <c:v>19.204066666666666</c:v>
                </c:pt>
                <c:pt idx="1147">
                  <c:v>18.902466666666665</c:v>
                </c:pt>
                <c:pt idx="1148">
                  <c:v>18.546299999999999</c:v>
                </c:pt>
                <c:pt idx="1149">
                  <c:v>18.636166666666668</c:v>
                </c:pt>
                <c:pt idx="1150">
                  <c:v>18.568766666666669</c:v>
                </c:pt>
                <c:pt idx="1151">
                  <c:v>18.825466666666667</c:v>
                </c:pt>
                <c:pt idx="1152">
                  <c:v>18.870366666666666</c:v>
                </c:pt>
                <c:pt idx="1153">
                  <c:v>18.896033333333332</c:v>
                </c:pt>
                <c:pt idx="1154">
                  <c:v>18.690666666666669</c:v>
                </c:pt>
                <c:pt idx="1155">
                  <c:v>18.4436</c:v>
                </c:pt>
                <c:pt idx="1156">
                  <c:v>18.446833333333334</c:v>
                </c:pt>
                <c:pt idx="1157">
                  <c:v>18.450066666666668</c:v>
                </c:pt>
                <c:pt idx="1158">
                  <c:v>18.623333333333335</c:v>
                </c:pt>
                <c:pt idx="1159">
                  <c:v>18.578400000000002</c:v>
                </c:pt>
                <c:pt idx="1160">
                  <c:v>18.8736</c:v>
                </c:pt>
                <c:pt idx="1161">
                  <c:v>19.2041</c:v>
                </c:pt>
                <c:pt idx="1162">
                  <c:v>19.5731</c:v>
                </c:pt>
                <c:pt idx="1163">
                  <c:v>19.569900000000001</c:v>
                </c:pt>
                <c:pt idx="1164">
                  <c:v>19.512166666666669</c:v>
                </c:pt>
                <c:pt idx="1165">
                  <c:v>19.476866666666666</c:v>
                </c:pt>
                <c:pt idx="1166">
                  <c:v>19.489699999999999</c:v>
                </c:pt>
                <c:pt idx="1167">
                  <c:v>19.467233333333336</c:v>
                </c:pt>
                <c:pt idx="1168">
                  <c:v>19.037266666666667</c:v>
                </c:pt>
                <c:pt idx="1169">
                  <c:v>18.937766666666668</c:v>
                </c:pt>
                <c:pt idx="1170">
                  <c:v>18.565533333333335</c:v>
                </c:pt>
                <c:pt idx="1171">
                  <c:v>18.536666666666665</c:v>
                </c:pt>
                <c:pt idx="1172">
                  <c:v>18.389066666666668</c:v>
                </c:pt>
                <c:pt idx="1173">
                  <c:v>18.4693</c:v>
                </c:pt>
                <c:pt idx="1174">
                  <c:v>18.632933333333334</c:v>
                </c:pt>
                <c:pt idx="1175">
                  <c:v>18.799800000000001</c:v>
                </c:pt>
                <c:pt idx="1176">
                  <c:v>19.123866666666668</c:v>
                </c:pt>
                <c:pt idx="1177">
                  <c:v>19.155966666666668</c:v>
                </c:pt>
                <c:pt idx="1178">
                  <c:v>19.101433333333333</c:v>
                </c:pt>
                <c:pt idx="1179">
                  <c:v>18.693933333333334</c:v>
                </c:pt>
                <c:pt idx="1180">
                  <c:v>18.571533333333335</c:v>
                </c:pt>
                <c:pt idx="1181">
                  <c:v>18.045500000000001</c:v>
                </c:pt>
                <c:pt idx="1182">
                  <c:v>17.784733333333335</c:v>
                </c:pt>
                <c:pt idx="1183">
                  <c:v>17.432700000000001</c:v>
                </c:pt>
                <c:pt idx="1184">
                  <c:v>17.576133333333335</c:v>
                </c:pt>
                <c:pt idx="1185">
                  <c:v>17.598966666666669</c:v>
                </c:pt>
                <c:pt idx="1186">
                  <c:v>17.471833333333336</c:v>
                </c:pt>
                <c:pt idx="1187">
                  <c:v>17.364266666666666</c:v>
                </c:pt>
                <c:pt idx="1188">
                  <c:v>17.269733333333335</c:v>
                </c:pt>
                <c:pt idx="1189">
                  <c:v>17.374033333333333</c:v>
                </c:pt>
                <c:pt idx="1190">
                  <c:v>17.272966666666665</c:v>
                </c:pt>
                <c:pt idx="1191">
                  <c:v>17.061066666666665</c:v>
                </c:pt>
                <c:pt idx="1192">
                  <c:v>16.875266666666665</c:v>
                </c:pt>
                <c:pt idx="1193">
                  <c:v>16.692733333333333</c:v>
                </c:pt>
                <c:pt idx="1194">
                  <c:v>16.487366666666663</c:v>
                </c:pt>
                <c:pt idx="1195">
                  <c:v>16.6797</c:v>
                </c:pt>
                <c:pt idx="1196">
                  <c:v>16.575366666666664</c:v>
                </c:pt>
                <c:pt idx="1197">
                  <c:v>16.513433333333332</c:v>
                </c:pt>
                <c:pt idx="1198">
                  <c:v>16.161366666666666</c:v>
                </c:pt>
                <c:pt idx="1199">
                  <c:v>16.154866666666667</c:v>
                </c:pt>
                <c:pt idx="1200">
                  <c:v>16.105999999999998</c:v>
                </c:pt>
                <c:pt idx="1201">
                  <c:v>15.7996</c:v>
                </c:pt>
                <c:pt idx="1202">
                  <c:v>15.613799999999999</c:v>
                </c:pt>
                <c:pt idx="1203">
                  <c:v>15.584466666666666</c:v>
                </c:pt>
                <c:pt idx="1204">
                  <c:v>15.4704</c:v>
                </c:pt>
                <c:pt idx="1205">
                  <c:v>15.2911</c:v>
                </c:pt>
                <c:pt idx="1206">
                  <c:v>15.300866666666666</c:v>
                </c:pt>
                <c:pt idx="1207">
                  <c:v>16.327633333333335</c:v>
                </c:pt>
                <c:pt idx="1208">
                  <c:v>17.380533333333332</c:v>
                </c:pt>
                <c:pt idx="1209">
                  <c:v>18.153066666666664</c:v>
                </c:pt>
                <c:pt idx="1210">
                  <c:v>18.012900000000002</c:v>
                </c:pt>
                <c:pt idx="1211">
                  <c:v>17.621733333333335</c:v>
                </c:pt>
                <c:pt idx="1212">
                  <c:v>17.413133333333334</c:v>
                </c:pt>
                <c:pt idx="1213">
                  <c:v>17.390333333333334</c:v>
                </c:pt>
                <c:pt idx="1214">
                  <c:v>17.5044</c:v>
                </c:pt>
                <c:pt idx="1215">
                  <c:v>17.171899999999997</c:v>
                </c:pt>
                <c:pt idx="1216">
                  <c:v>16.901333333333334</c:v>
                </c:pt>
                <c:pt idx="1217">
                  <c:v>15.890866666666666</c:v>
                </c:pt>
                <c:pt idx="1218">
                  <c:v>14.652199999999999</c:v>
                </c:pt>
                <c:pt idx="1219">
                  <c:v>13.899233333333333</c:v>
                </c:pt>
                <c:pt idx="1220">
                  <c:v>14.1502</c:v>
                </c:pt>
                <c:pt idx="1221">
                  <c:v>15.0792</c:v>
                </c:pt>
                <c:pt idx="1222">
                  <c:v>15.463833333333334</c:v>
                </c:pt>
                <c:pt idx="1223">
                  <c:v>15.496433333333334</c:v>
                </c:pt>
                <c:pt idx="1224">
                  <c:v>15.235666666666667</c:v>
                </c:pt>
                <c:pt idx="1225">
                  <c:v>14.880366666666667</c:v>
                </c:pt>
                <c:pt idx="1226">
                  <c:v>14.407733333333333</c:v>
                </c:pt>
                <c:pt idx="1227">
                  <c:v>14.544633333333332</c:v>
                </c:pt>
                <c:pt idx="1228">
                  <c:v>15.480166666666667</c:v>
                </c:pt>
                <c:pt idx="1229">
                  <c:v>16.4711</c:v>
                </c:pt>
                <c:pt idx="1230">
                  <c:v>17.005666666666666</c:v>
                </c:pt>
                <c:pt idx="1231">
                  <c:v>16.793766666666667</c:v>
                </c:pt>
                <c:pt idx="1232">
                  <c:v>16.578633333333332</c:v>
                </c:pt>
                <c:pt idx="1233">
                  <c:v>16.405899999999999</c:v>
                </c:pt>
                <c:pt idx="1234">
                  <c:v>16.233133333333331</c:v>
                </c:pt>
                <c:pt idx="1235">
                  <c:v>16.249433333333332</c:v>
                </c:pt>
                <c:pt idx="1236">
                  <c:v>16.324399999999997</c:v>
                </c:pt>
                <c:pt idx="1237">
                  <c:v>16.500433333333334</c:v>
                </c:pt>
                <c:pt idx="1238">
                  <c:v>16.549333333333333</c:v>
                </c:pt>
                <c:pt idx="1239">
                  <c:v>16.933966666666667</c:v>
                </c:pt>
                <c:pt idx="1240">
                  <c:v>17.475066666666667</c:v>
                </c:pt>
                <c:pt idx="1241">
                  <c:v>17.911833333333334</c:v>
                </c:pt>
                <c:pt idx="1242">
                  <c:v>17.950933333333335</c:v>
                </c:pt>
                <c:pt idx="1243">
                  <c:v>17.758633333333332</c:v>
                </c:pt>
                <c:pt idx="1244">
                  <c:v>17.810833333333335</c:v>
                </c:pt>
                <c:pt idx="1245">
                  <c:v>17.846900000000002</c:v>
                </c:pt>
                <c:pt idx="1246">
                  <c:v>17.732233333333337</c:v>
                </c:pt>
                <c:pt idx="1247">
                  <c:v>17.951733333333333</c:v>
                </c:pt>
                <c:pt idx="1248">
                  <c:v>18.659333333333333</c:v>
                </c:pt>
                <c:pt idx="1249">
                  <c:v>19.363633333333336</c:v>
                </c:pt>
                <c:pt idx="1250">
                  <c:v>19.216233333333332</c:v>
                </c:pt>
                <c:pt idx="1251">
                  <c:v>18.675700000000003</c:v>
                </c:pt>
                <c:pt idx="1252">
                  <c:v>18.030366666666666</c:v>
                </c:pt>
                <c:pt idx="1253">
                  <c:v>18.308800000000002</c:v>
                </c:pt>
                <c:pt idx="1254">
                  <c:v>18.259666666666668</c:v>
                </c:pt>
                <c:pt idx="1255">
                  <c:v>18.515166666666669</c:v>
                </c:pt>
                <c:pt idx="1256">
                  <c:v>18.393966666666667</c:v>
                </c:pt>
                <c:pt idx="1257">
                  <c:v>18.547933333333336</c:v>
                </c:pt>
                <c:pt idx="1258">
                  <c:v>18.574166666666667</c:v>
                </c:pt>
                <c:pt idx="1259">
                  <c:v>18.511933333333335</c:v>
                </c:pt>
                <c:pt idx="1260">
                  <c:v>18.004166666666666</c:v>
                </c:pt>
                <c:pt idx="1261">
                  <c:v>17.394833333333334</c:v>
                </c:pt>
                <c:pt idx="1262">
                  <c:v>16.821533333333335</c:v>
                </c:pt>
                <c:pt idx="1263">
                  <c:v>16.762566666666668</c:v>
                </c:pt>
                <c:pt idx="1264">
                  <c:v>16.834633333333333</c:v>
                </c:pt>
                <c:pt idx="1265">
                  <c:v>16.965666666666667</c:v>
                </c:pt>
                <c:pt idx="1266">
                  <c:v>16.844466666666666</c:v>
                </c:pt>
                <c:pt idx="1267">
                  <c:v>16.533266666666666</c:v>
                </c:pt>
                <c:pt idx="1268">
                  <c:v>15.920700000000002</c:v>
                </c:pt>
                <c:pt idx="1269">
                  <c:v>15.360533333333334</c:v>
                </c:pt>
                <c:pt idx="1270">
                  <c:v>15.069000000000001</c:v>
                </c:pt>
                <c:pt idx="1271">
                  <c:v>15.1607</c:v>
                </c:pt>
                <c:pt idx="1272">
                  <c:v>15.566899999999999</c:v>
                </c:pt>
                <c:pt idx="1273">
                  <c:v>16.025499999999997</c:v>
                </c:pt>
                <c:pt idx="1274">
                  <c:v>16.385866666666669</c:v>
                </c:pt>
                <c:pt idx="1275">
                  <c:v>16.569299999999998</c:v>
                </c:pt>
                <c:pt idx="1276">
                  <c:v>16.775700000000001</c:v>
                </c:pt>
                <c:pt idx="1277">
                  <c:v>17.011566666666667</c:v>
                </c:pt>
                <c:pt idx="1278">
                  <c:v>17.067266666666669</c:v>
                </c:pt>
                <c:pt idx="1279">
                  <c:v>16.775700000000001</c:v>
                </c:pt>
                <c:pt idx="1280">
                  <c:v>16.546366666666668</c:v>
                </c:pt>
                <c:pt idx="1281">
                  <c:v>16.366200000000003</c:v>
                </c:pt>
                <c:pt idx="1282">
                  <c:v>16.389133333333334</c:v>
                </c:pt>
                <c:pt idx="1283">
                  <c:v>16.428466666666669</c:v>
                </c:pt>
                <c:pt idx="1284">
                  <c:v>15.982933333333333</c:v>
                </c:pt>
                <c:pt idx="1285">
                  <c:v>15.596400000000001</c:v>
                </c:pt>
                <c:pt idx="1286">
                  <c:v>15.055866666666667</c:v>
                </c:pt>
                <c:pt idx="1287">
                  <c:v>15.753633333333333</c:v>
                </c:pt>
                <c:pt idx="1288">
                  <c:v>16.110699999999998</c:v>
                </c:pt>
                <c:pt idx="1289">
                  <c:v>16.733133333333335</c:v>
                </c:pt>
                <c:pt idx="1290">
                  <c:v>16.605366666666669</c:v>
                </c:pt>
                <c:pt idx="1291">
                  <c:v>16.674133333333334</c:v>
                </c:pt>
                <c:pt idx="1292">
                  <c:v>16.34653333333333</c:v>
                </c:pt>
                <c:pt idx="1293">
                  <c:v>15.992766666666666</c:v>
                </c:pt>
                <c:pt idx="1294">
                  <c:v>15.747100000000001</c:v>
                </c:pt>
                <c:pt idx="1295">
                  <c:v>15.675033333333332</c:v>
                </c:pt>
                <c:pt idx="1296">
                  <c:v>15.521066666666664</c:v>
                </c:pt>
                <c:pt idx="1297">
                  <c:v>15.576733333333332</c:v>
                </c:pt>
                <c:pt idx="1298">
                  <c:v>15.638966666666667</c:v>
                </c:pt>
                <c:pt idx="1299">
                  <c:v>15.914133333333334</c:v>
                </c:pt>
                <c:pt idx="1300">
                  <c:v>15.969833333333334</c:v>
                </c:pt>
                <c:pt idx="1301">
                  <c:v>15.825699999999998</c:v>
                </c:pt>
                <c:pt idx="1302">
                  <c:v>15.655333333333333</c:v>
                </c:pt>
                <c:pt idx="1303">
                  <c:v>15.517733333333334</c:v>
                </c:pt>
                <c:pt idx="1304">
                  <c:v>15.635666666666665</c:v>
                </c:pt>
                <c:pt idx="1305">
                  <c:v>15.757066666666667</c:v>
                </c:pt>
                <c:pt idx="1306">
                  <c:v>15.845533333333334</c:v>
                </c:pt>
                <c:pt idx="1307">
                  <c:v>15.707166666666666</c:v>
                </c:pt>
                <c:pt idx="1308">
                  <c:v>15.509500000000001</c:v>
                </c:pt>
                <c:pt idx="1309">
                  <c:v>15.048299999999999</c:v>
                </c:pt>
                <c:pt idx="1310">
                  <c:v>14.784766666666664</c:v>
                </c:pt>
                <c:pt idx="1311">
                  <c:v>14.419133333333333</c:v>
                </c:pt>
                <c:pt idx="1312">
                  <c:v>14.386200000000001</c:v>
                </c:pt>
                <c:pt idx="1313">
                  <c:v>14.2676</c:v>
                </c:pt>
                <c:pt idx="1314">
                  <c:v>14.317</c:v>
                </c:pt>
                <c:pt idx="1315">
                  <c:v>14.181933333333333</c:v>
                </c:pt>
                <c:pt idx="1316">
                  <c:v>14.198399999999999</c:v>
                </c:pt>
                <c:pt idx="1317">
                  <c:v>14.106166666666667</c:v>
                </c:pt>
                <c:pt idx="1318">
                  <c:v>14.435599999999999</c:v>
                </c:pt>
                <c:pt idx="1319">
                  <c:v>14.722200000000001</c:v>
                </c:pt>
                <c:pt idx="1320">
                  <c:v>15.0648</c:v>
                </c:pt>
                <c:pt idx="1321">
                  <c:v>14.797933333333333</c:v>
                </c:pt>
                <c:pt idx="1322">
                  <c:v>14.326866666666666</c:v>
                </c:pt>
                <c:pt idx="1323">
                  <c:v>13.842599999999999</c:v>
                </c:pt>
                <c:pt idx="1324">
                  <c:v>13.6713</c:v>
                </c:pt>
                <c:pt idx="1325">
                  <c:v>13.5428</c:v>
                </c:pt>
                <c:pt idx="1326">
                  <c:v>13.582333333333333</c:v>
                </c:pt>
                <c:pt idx="1327">
                  <c:v>13.496699999999999</c:v>
                </c:pt>
                <c:pt idx="1328">
                  <c:v>13.368233333333334</c:v>
                </c:pt>
                <c:pt idx="1329">
                  <c:v>12.762099999999998</c:v>
                </c:pt>
                <c:pt idx="1330">
                  <c:v>12.317366666666667</c:v>
                </c:pt>
                <c:pt idx="1331">
                  <c:v>12.132899999999999</c:v>
                </c:pt>
                <c:pt idx="1332">
                  <c:v>12.179000000000002</c:v>
                </c:pt>
                <c:pt idx="1333">
                  <c:v>12.350299999999999</c:v>
                </c:pt>
                <c:pt idx="1334">
                  <c:v>12.435933333333333</c:v>
                </c:pt>
                <c:pt idx="1335">
                  <c:v>12.613833333333332</c:v>
                </c:pt>
                <c:pt idx="1336">
                  <c:v>12.706066666666667</c:v>
                </c:pt>
                <c:pt idx="1337">
                  <c:v>12.758766666666666</c:v>
                </c:pt>
                <c:pt idx="1338">
                  <c:v>12.702766666666667</c:v>
                </c:pt>
                <c:pt idx="1339">
                  <c:v>12.600666666666669</c:v>
                </c:pt>
                <c:pt idx="1340">
                  <c:v>12.567733333333335</c:v>
                </c:pt>
                <c:pt idx="1341">
                  <c:v>12.515033333333335</c:v>
                </c:pt>
                <c:pt idx="1342">
                  <c:v>12.363466666666667</c:v>
                </c:pt>
                <c:pt idx="1343">
                  <c:v>12.254766666666667</c:v>
                </c:pt>
                <c:pt idx="1344">
                  <c:v>12.304166666666667</c:v>
                </c:pt>
                <c:pt idx="1345">
                  <c:v>12.498533333333333</c:v>
                </c:pt>
                <c:pt idx="1346">
                  <c:v>12.534766666666668</c:v>
                </c:pt>
                <c:pt idx="1347">
                  <c:v>12.528166666666666</c:v>
                </c:pt>
                <c:pt idx="1348">
                  <c:v>12.515000000000001</c:v>
                </c:pt>
                <c:pt idx="1349">
                  <c:v>12.435933333333333</c:v>
                </c:pt>
                <c:pt idx="1350">
                  <c:v>12.511699999999999</c:v>
                </c:pt>
                <c:pt idx="1351">
                  <c:v>12.554533333333334</c:v>
                </c:pt>
                <c:pt idx="1352">
                  <c:v>12.673133333333334</c:v>
                </c:pt>
                <c:pt idx="1353">
                  <c:v>12.745633333333336</c:v>
                </c:pt>
                <c:pt idx="1354">
                  <c:v>12.712666666666665</c:v>
                </c:pt>
                <c:pt idx="1355">
                  <c:v>12.557833333333333</c:v>
                </c:pt>
                <c:pt idx="1356">
                  <c:v>12.366766666666669</c:v>
                </c:pt>
                <c:pt idx="1357">
                  <c:v>12.225133333333334</c:v>
                </c:pt>
                <c:pt idx="1358">
                  <c:v>12.109833333333334</c:v>
                </c:pt>
                <c:pt idx="1359">
                  <c:v>12.070299999999998</c:v>
                </c:pt>
                <c:pt idx="1360">
                  <c:v>12.076866666666668</c:v>
                </c:pt>
                <c:pt idx="1361">
                  <c:v>12.099933333333333</c:v>
                </c:pt>
                <c:pt idx="1362">
                  <c:v>12.096633333333335</c:v>
                </c:pt>
                <c:pt idx="1363">
                  <c:v>12.403033333333333</c:v>
                </c:pt>
                <c:pt idx="1364">
                  <c:v>12.986099999999999</c:v>
                </c:pt>
                <c:pt idx="1365">
                  <c:v>13.246333333333334</c:v>
                </c:pt>
                <c:pt idx="1366">
                  <c:v>13.3089</c:v>
                </c:pt>
                <c:pt idx="1367">
                  <c:v>13.229866666666666</c:v>
                </c:pt>
                <c:pt idx="1368">
                  <c:v>13.381399999999999</c:v>
                </c:pt>
                <c:pt idx="1369">
                  <c:v>13.308199999999999</c:v>
                </c:pt>
                <c:pt idx="1370">
                  <c:v>13.328066666666667</c:v>
                </c:pt>
                <c:pt idx="1371">
                  <c:v>13.430899999999999</c:v>
                </c:pt>
                <c:pt idx="1372">
                  <c:v>13.616633333333333</c:v>
                </c:pt>
                <c:pt idx="1373">
                  <c:v>13.649799999999999</c:v>
                </c:pt>
                <c:pt idx="1374">
                  <c:v>13.6531</c:v>
                </c:pt>
                <c:pt idx="1375">
                  <c:v>13.6365</c:v>
                </c:pt>
                <c:pt idx="1376">
                  <c:v>13.726033333333334</c:v>
                </c:pt>
                <c:pt idx="1377">
                  <c:v>13.891833333333333</c:v>
                </c:pt>
                <c:pt idx="1378">
                  <c:v>14.236733333333333</c:v>
                </c:pt>
                <c:pt idx="1379">
                  <c:v>14.309700000000001</c:v>
                </c:pt>
                <c:pt idx="1380">
                  <c:v>14.230133333333333</c:v>
                </c:pt>
                <c:pt idx="1381">
                  <c:v>13.928366666666667</c:v>
                </c:pt>
                <c:pt idx="1382">
                  <c:v>13.719433333333333</c:v>
                </c:pt>
                <c:pt idx="1383">
                  <c:v>13.311533333333335</c:v>
                </c:pt>
                <c:pt idx="1384">
                  <c:v>12.989833333333332</c:v>
                </c:pt>
                <c:pt idx="1385">
                  <c:v>12.824</c:v>
                </c:pt>
                <c:pt idx="1386">
                  <c:v>12.860466666666667</c:v>
                </c:pt>
                <c:pt idx="1387">
                  <c:v>13.066066666666666</c:v>
                </c:pt>
                <c:pt idx="1388">
                  <c:v>13.059433333333333</c:v>
                </c:pt>
                <c:pt idx="1389">
                  <c:v>12.989800000000001</c:v>
                </c:pt>
                <c:pt idx="1390">
                  <c:v>12.979866666666666</c:v>
                </c:pt>
                <c:pt idx="1391">
                  <c:v>13.235233333333333</c:v>
                </c:pt>
                <c:pt idx="1392">
                  <c:v>13.430900000000001</c:v>
                </c:pt>
                <c:pt idx="1393">
                  <c:v>13.696199999999999</c:v>
                </c:pt>
                <c:pt idx="1394">
                  <c:v>14.492099999999999</c:v>
                </c:pt>
                <c:pt idx="1395">
                  <c:v>15.387466666666668</c:v>
                </c:pt>
                <c:pt idx="1396">
                  <c:v>16.103766666666669</c:v>
                </c:pt>
                <c:pt idx="1397">
                  <c:v>16.146899999999999</c:v>
                </c:pt>
                <c:pt idx="1398">
                  <c:v>16.226500000000001</c:v>
                </c:pt>
                <c:pt idx="1399">
                  <c:v>16.09053333333333</c:v>
                </c:pt>
                <c:pt idx="1400">
                  <c:v>16.020866666666667</c:v>
                </c:pt>
                <c:pt idx="1401">
                  <c:v>16.060666666666666</c:v>
                </c:pt>
                <c:pt idx="1402">
                  <c:v>16.183366666666668</c:v>
                </c:pt>
                <c:pt idx="1403">
                  <c:v>16.352499999999999</c:v>
                </c:pt>
                <c:pt idx="1404">
                  <c:v>16.541533333333334</c:v>
                </c:pt>
                <c:pt idx="1405">
                  <c:v>16.60786666666667</c:v>
                </c:pt>
                <c:pt idx="1406">
                  <c:v>16.435433333333336</c:v>
                </c:pt>
                <c:pt idx="1407">
                  <c:v>16.140266666666665</c:v>
                </c:pt>
                <c:pt idx="1408">
                  <c:v>16.107099999999999</c:v>
                </c:pt>
                <c:pt idx="1409">
                  <c:v>16.617799999999999</c:v>
                </c:pt>
                <c:pt idx="1410">
                  <c:v>17.188199999999998</c:v>
                </c:pt>
                <c:pt idx="1411">
                  <c:v>17.506566666666668</c:v>
                </c:pt>
                <c:pt idx="1412">
                  <c:v>17.171633333333332</c:v>
                </c:pt>
                <c:pt idx="1413">
                  <c:v>17.174966666666666</c:v>
                </c:pt>
                <c:pt idx="1414">
                  <c:v>16.985933333333332</c:v>
                </c:pt>
                <c:pt idx="1415">
                  <c:v>17.244600000000002</c:v>
                </c:pt>
                <c:pt idx="1416">
                  <c:v>16.939499999999999</c:v>
                </c:pt>
                <c:pt idx="1417">
                  <c:v>16.989266666666666</c:v>
                </c:pt>
                <c:pt idx="1418">
                  <c:v>16.770399999999999</c:v>
                </c:pt>
                <c:pt idx="1419">
                  <c:v>16.820133333333334</c:v>
                </c:pt>
                <c:pt idx="1420">
                  <c:v>16.694100000000002</c:v>
                </c:pt>
                <c:pt idx="1421">
                  <c:v>16.816800000000001</c:v>
                </c:pt>
                <c:pt idx="1422">
                  <c:v>17.038999999999998</c:v>
                </c:pt>
                <c:pt idx="1423">
                  <c:v>17.433633333333333</c:v>
                </c:pt>
                <c:pt idx="1424">
                  <c:v>17.821633333333335</c:v>
                </c:pt>
                <c:pt idx="1425">
                  <c:v>18.063700000000001</c:v>
                </c:pt>
                <c:pt idx="1426">
                  <c:v>18.202999999999999</c:v>
                </c:pt>
                <c:pt idx="1427">
                  <c:v>18.39533333333333</c:v>
                </c:pt>
                <c:pt idx="1428">
                  <c:v>18.256066666666666</c:v>
                </c:pt>
                <c:pt idx="1429">
                  <c:v>18.133366666666664</c:v>
                </c:pt>
                <c:pt idx="1430">
                  <c:v>17.751999999999999</c:v>
                </c:pt>
                <c:pt idx="1431">
                  <c:v>17.609399999999997</c:v>
                </c:pt>
                <c:pt idx="1432">
                  <c:v>17.566500000000001</c:v>
                </c:pt>
                <c:pt idx="1433">
                  <c:v>17.55</c:v>
                </c:pt>
                <c:pt idx="1434">
                  <c:v>17.466666666666665</c:v>
                </c:pt>
                <c:pt idx="1435">
                  <c:v>17.826666666666668</c:v>
                </c:pt>
                <c:pt idx="1436">
                  <c:v>18.046666666666667</c:v>
                </c:pt>
                <c:pt idx="1437">
                  <c:v>18.433333333333334</c:v>
                </c:pt>
                <c:pt idx="1438">
                  <c:v>18.569999999999997</c:v>
                </c:pt>
                <c:pt idx="1439">
                  <c:v>18.72</c:v>
                </c:pt>
                <c:pt idx="1440">
                  <c:v>18.803333333333331</c:v>
                </c:pt>
                <c:pt idx="1441">
                  <c:v>18.55</c:v>
                </c:pt>
                <c:pt idx="1442">
                  <c:v>18.583333333333332</c:v>
                </c:pt>
                <c:pt idx="1443">
                  <c:v>18.5</c:v>
                </c:pt>
                <c:pt idx="1444">
                  <c:v>18.8</c:v>
                </c:pt>
                <c:pt idx="1445">
                  <c:v>19.073333333333334</c:v>
                </c:pt>
                <c:pt idx="1446">
                  <c:v>19.59</c:v>
                </c:pt>
                <c:pt idx="1447">
                  <c:v>19.816666666666666</c:v>
                </c:pt>
                <c:pt idx="1448">
                  <c:v>19.789999999999996</c:v>
                </c:pt>
                <c:pt idx="1449">
                  <c:v>19.650000000000002</c:v>
                </c:pt>
                <c:pt idx="1450">
                  <c:v>20.11</c:v>
                </c:pt>
                <c:pt idx="1451">
                  <c:v>20.22666666666667</c:v>
                </c:pt>
                <c:pt idx="1452">
                  <c:v>20.349999999999998</c:v>
                </c:pt>
                <c:pt idx="1453">
                  <c:v>19.906666666666666</c:v>
                </c:pt>
                <c:pt idx="1454">
                  <c:v>20.043333333333333</c:v>
                </c:pt>
                <c:pt idx="1455">
                  <c:v>20.186666666666667</c:v>
                </c:pt>
                <c:pt idx="1456">
                  <c:v>19.98</c:v>
                </c:pt>
                <c:pt idx="1457">
                  <c:v>19.726666666666663</c:v>
                </c:pt>
                <c:pt idx="1458">
                  <c:v>19.466666666666665</c:v>
                </c:pt>
                <c:pt idx="1459">
                  <c:v>19.61</c:v>
                </c:pt>
                <c:pt idx="1460">
                  <c:v>19.646666666666668</c:v>
                </c:pt>
                <c:pt idx="1461">
                  <c:v>19.190000000000001</c:v>
                </c:pt>
                <c:pt idx="1462">
                  <c:v>18.52</c:v>
                </c:pt>
                <c:pt idx="1463">
                  <c:v>17.72</c:v>
                </c:pt>
                <c:pt idx="1464">
                  <c:v>17.183333333333334</c:v>
                </c:pt>
                <c:pt idx="1465">
                  <c:v>16.833333333333332</c:v>
                </c:pt>
                <c:pt idx="1466">
                  <c:v>16.776666666666667</c:v>
                </c:pt>
                <c:pt idx="1467">
                  <c:v>18.463333333333335</c:v>
                </c:pt>
                <c:pt idx="1468">
                  <c:v>20.306666666666668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CE-4674-A25C-D82175D75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4209024"/>
        <c:axId val="384212384"/>
      </c:lineChart>
      <c:dateAx>
        <c:axId val="38420902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212384"/>
        <c:crosses val="autoZero"/>
        <c:auto val="1"/>
        <c:lblOffset val="100"/>
        <c:baseTimeUnit val="days"/>
      </c:dateAx>
      <c:valAx>
        <c:axId val="38421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20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 of Erorr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'Simple Moving Average use span'!$I$1</c:f>
              <c:strCache>
                <c:ptCount val="1"/>
                <c:pt idx="0">
                  <c:v>Erorr</c:v>
                </c:pt>
              </c:strCache>
            </c:strRef>
          </c:tx>
          <c:spPr>
            <a:ln w="31750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'Simple Moving Average use span'!$F$2:$F$1474</c:f>
              <c:numCache>
                <c:formatCode>m/d/yyyy</c:formatCode>
                <c:ptCount val="1473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43487</c:v>
                </c:pt>
                <c:pt idx="14">
                  <c:v>43488</c:v>
                </c:pt>
                <c:pt idx="15">
                  <c:v>43489</c:v>
                </c:pt>
                <c:pt idx="16">
                  <c:v>43490</c:v>
                </c:pt>
                <c:pt idx="17">
                  <c:v>43493</c:v>
                </c:pt>
                <c:pt idx="18">
                  <c:v>43494</c:v>
                </c:pt>
                <c:pt idx="19">
                  <c:v>43495</c:v>
                </c:pt>
                <c:pt idx="20">
                  <c:v>43496</c:v>
                </c:pt>
                <c:pt idx="21">
                  <c:v>43497</c:v>
                </c:pt>
                <c:pt idx="22">
                  <c:v>43500</c:v>
                </c:pt>
                <c:pt idx="23">
                  <c:v>43501</c:v>
                </c:pt>
                <c:pt idx="24">
                  <c:v>43502</c:v>
                </c:pt>
                <c:pt idx="25">
                  <c:v>43503</c:v>
                </c:pt>
                <c:pt idx="26">
                  <c:v>43504</c:v>
                </c:pt>
                <c:pt idx="27">
                  <c:v>43507</c:v>
                </c:pt>
                <c:pt idx="28">
                  <c:v>43508</c:v>
                </c:pt>
                <c:pt idx="29">
                  <c:v>43509</c:v>
                </c:pt>
                <c:pt idx="30">
                  <c:v>43510</c:v>
                </c:pt>
                <c:pt idx="31">
                  <c:v>43511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43521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43528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43535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43546</c:v>
                </c:pt>
                <c:pt idx="56">
                  <c:v>43549</c:v>
                </c:pt>
                <c:pt idx="57">
                  <c:v>43550</c:v>
                </c:pt>
                <c:pt idx="58">
                  <c:v>43551</c:v>
                </c:pt>
                <c:pt idx="59">
                  <c:v>43552</c:v>
                </c:pt>
                <c:pt idx="60">
                  <c:v>43553</c:v>
                </c:pt>
                <c:pt idx="61">
                  <c:v>43556</c:v>
                </c:pt>
                <c:pt idx="62">
                  <c:v>43557</c:v>
                </c:pt>
                <c:pt idx="63">
                  <c:v>43558</c:v>
                </c:pt>
                <c:pt idx="64">
                  <c:v>43559</c:v>
                </c:pt>
                <c:pt idx="65">
                  <c:v>43560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43570</c:v>
                </c:pt>
                <c:pt idx="72">
                  <c:v>43571</c:v>
                </c:pt>
                <c:pt idx="73">
                  <c:v>43572</c:v>
                </c:pt>
                <c:pt idx="74">
                  <c:v>43573</c:v>
                </c:pt>
                <c:pt idx="75">
                  <c:v>43577</c:v>
                </c:pt>
                <c:pt idx="76">
                  <c:v>43578</c:v>
                </c:pt>
                <c:pt idx="77">
                  <c:v>43579</c:v>
                </c:pt>
                <c:pt idx="78">
                  <c:v>43580</c:v>
                </c:pt>
                <c:pt idx="79">
                  <c:v>43581</c:v>
                </c:pt>
                <c:pt idx="80">
                  <c:v>43584</c:v>
                </c:pt>
                <c:pt idx="81">
                  <c:v>43585</c:v>
                </c:pt>
                <c:pt idx="82">
                  <c:v>43586</c:v>
                </c:pt>
                <c:pt idx="83">
                  <c:v>43587</c:v>
                </c:pt>
                <c:pt idx="84">
                  <c:v>43588</c:v>
                </c:pt>
                <c:pt idx="85">
                  <c:v>43591</c:v>
                </c:pt>
                <c:pt idx="86">
                  <c:v>43592</c:v>
                </c:pt>
                <c:pt idx="87">
                  <c:v>43593</c:v>
                </c:pt>
                <c:pt idx="88">
                  <c:v>43594</c:v>
                </c:pt>
                <c:pt idx="89">
                  <c:v>43595</c:v>
                </c:pt>
                <c:pt idx="90">
                  <c:v>43598</c:v>
                </c:pt>
                <c:pt idx="91">
                  <c:v>43599</c:v>
                </c:pt>
                <c:pt idx="92">
                  <c:v>43600</c:v>
                </c:pt>
                <c:pt idx="93">
                  <c:v>43601</c:v>
                </c:pt>
                <c:pt idx="94">
                  <c:v>43602</c:v>
                </c:pt>
                <c:pt idx="95">
                  <c:v>43605</c:v>
                </c:pt>
                <c:pt idx="96">
                  <c:v>43606</c:v>
                </c:pt>
                <c:pt idx="97">
                  <c:v>43607</c:v>
                </c:pt>
                <c:pt idx="98">
                  <c:v>43608</c:v>
                </c:pt>
                <c:pt idx="99">
                  <c:v>43609</c:v>
                </c:pt>
                <c:pt idx="100">
                  <c:v>43613</c:v>
                </c:pt>
                <c:pt idx="101">
                  <c:v>43614</c:v>
                </c:pt>
                <c:pt idx="102">
                  <c:v>43615</c:v>
                </c:pt>
                <c:pt idx="103">
                  <c:v>43616</c:v>
                </c:pt>
                <c:pt idx="104">
                  <c:v>43619</c:v>
                </c:pt>
                <c:pt idx="105">
                  <c:v>43620</c:v>
                </c:pt>
                <c:pt idx="106">
                  <c:v>43621</c:v>
                </c:pt>
                <c:pt idx="107">
                  <c:v>43622</c:v>
                </c:pt>
                <c:pt idx="108">
                  <c:v>43623</c:v>
                </c:pt>
                <c:pt idx="109">
                  <c:v>43626</c:v>
                </c:pt>
                <c:pt idx="110">
                  <c:v>43627</c:v>
                </c:pt>
                <c:pt idx="111">
                  <c:v>43628</c:v>
                </c:pt>
                <c:pt idx="112">
                  <c:v>43629</c:v>
                </c:pt>
                <c:pt idx="113">
                  <c:v>43630</c:v>
                </c:pt>
                <c:pt idx="114">
                  <c:v>43633</c:v>
                </c:pt>
                <c:pt idx="115">
                  <c:v>43634</c:v>
                </c:pt>
                <c:pt idx="116">
                  <c:v>43635</c:v>
                </c:pt>
                <c:pt idx="117">
                  <c:v>43636</c:v>
                </c:pt>
                <c:pt idx="118">
                  <c:v>43637</c:v>
                </c:pt>
                <c:pt idx="119">
                  <c:v>43640</c:v>
                </c:pt>
                <c:pt idx="120">
                  <c:v>43641</c:v>
                </c:pt>
                <c:pt idx="121">
                  <c:v>43642</c:v>
                </c:pt>
                <c:pt idx="122">
                  <c:v>43643</c:v>
                </c:pt>
                <c:pt idx="123">
                  <c:v>43644</c:v>
                </c:pt>
                <c:pt idx="124">
                  <c:v>43647</c:v>
                </c:pt>
                <c:pt idx="125">
                  <c:v>43648</c:v>
                </c:pt>
                <c:pt idx="126">
                  <c:v>43649</c:v>
                </c:pt>
                <c:pt idx="127">
                  <c:v>43651</c:v>
                </c:pt>
                <c:pt idx="128">
                  <c:v>43654</c:v>
                </c:pt>
                <c:pt idx="129">
                  <c:v>43655</c:v>
                </c:pt>
                <c:pt idx="130">
                  <c:v>43656</c:v>
                </c:pt>
                <c:pt idx="131">
                  <c:v>43657</c:v>
                </c:pt>
                <c:pt idx="132">
                  <c:v>43658</c:v>
                </c:pt>
                <c:pt idx="133">
                  <c:v>43661</c:v>
                </c:pt>
                <c:pt idx="134">
                  <c:v>43662</c:v>
                </c:pt>
                <c:pt idx="135">
                  <c:v>43663</c:v>
                </c:pt>
                <c:pt idx="136">
                  <c:v>43664</c:v>
                </c:pt>
                <c:pt idx="137">
                  <c:v>43665</c:v>
                </c:pt>
                <c:pt idx="138">
                  <c:v>43668</c:v>
                </c:pt>
                <c:pt idx="139">
                  <c:v>43669</c:v>
                </c:pt>
                <c:pt idx="140">
                  <c:v>43670</c:v>
                </c:pt>
                <c:pt idx="141">
                  <c:v>43671</c:v>
                </c:pt>
                <c:pt idx="142">
                  <c:v>43672</c:v>
                </c:pt>
                <c:pt idx="143">
                  <c:v>43675</c:v>
                </c:pt>
                <c:pt idx="144">
                  <c:v>43676</c:v>
                </c:pt>
                <c:pt idx="145">
                  <c:v>43677</c:v>
                </c:pt>
                <c:pt idx="146">
                  <c:v>43678</c:v>
                </c:pt>
                <c:pt idx="147">
                  <c:v>43679</c:v>
                </c:pt>
                <c:pt idx="148">
                  <c:v>43682</c:v>
                </c:pt>
                <c:pt idx="149">
                  <c:v>43683</c:v>
                </c:pt>
                <c:pt idx="150">
                  <c:v>43684</c:v>
                </c:pt>
                <c:pt idx="151">
                  <c:v>43685</c:v>
                </c:pt>
                <c:pt idx="152">
                  <c:v>43686</c:v>
                </c:pt>
                <c:pt idx="153">
                  <c:v>43689</c:v>
                </c:pt>
                <c:pt idx="154">
                  <c:v>43690</c:v>
                </c:pt>
                <c:pt idx="155">
                  <c:v>43691</c:v>
                </c:pt>
                <c:pt idx="156">
                  <c:v>43692</c:v>
                </c:pt>
                <c:pt idx="157">
                  <c:v>43693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43703</c:v>
                </c:pt>
                <c:pt idx="164">
                  <c:v>43704</c:v>
                </c:pt>
                <c:pt idx="165">
                  <c:v>43705</c:v>
                </c:pt>
                <c:pt idx="166">
                  <c:v>43706</c:v>
                </c:pt>
                <c:pt idx="167">
                  <c:v>43707</c:v>
                </c:pt>
                <c:pt idx="168">
                  <c:v>43711</c:v>
                </c:pt>
                <c:pt idx="169">
                  <c:v>43712</c:v>
                </c:pt>
                <c:pt idx="170">
                  <c:v>43713</c:v>
                </c:pt>
                <c:pt idx="171">
                  <c:v>43714</c:v>
                </c:pt>
                <c:pt idx="172">
                  <c:v>43717</c:v>
                </c:pt>
                <c:pt idx="173">
                  <c:v>43718</c:v>
                </c:pt>
                <c:pt idx="174">
                  <c:v>43719</c:v>
                </c:pt>
                <c:pt idx="175">
                  <c:v>43720</c:v>
                </c:pt>
                <c:pt idx="176">
                  <c:v>43721</c:v>
                </c:pt>
                <c:pt idx="177">
                  <c:v>43724</c:v>
                </c:pt>
                <c:pt idx="178">
                  <c:v>43725</c:v>
                </c:pt>
                <c:pt idx="179">
                  <c:v>43726</c:v>
                </c:pt>
                <c:pt idx="180">
                  <c:v>43727</c:v>
                </c:pt>
                <c:pt idx="181">
                  <c:v>43728</c:v>
                </c:pt>
                <c:pt idx="182">
                  <c:v>43731</c:v>
                </c:pt>
                <c:pt idx="183">
                  <c:v>43732</c:v>
                </c:pt>
                <c:pt idx="184">
                  <c:v>43733</c:v>
                </c:pt>
                <c:pt idx="185">
                  <c:v>43734</c:v>
                </c:pt>
                <c:pt idx="186">
                  <c:v>43735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43745</c:v>
                </c:pt>
                <c:pt idx="193">
                  <c:v>43746</c:v>
                </c:pt>
                <c:pt idx="194">
                  <c:v>43747</c:v>
                </c:pt>
                <c:pt idx="195">
                  <c:v>43748</c:v>
                </c:pt>
                <c:pt idx="196">
                  <c:v>43749</c:v>
                </c:pt>
                <c:pt idx="197">
                  <c:v>43752</c:v>
                </c:pt>
                <c:pt idx="198">
                  <c:v>43753</c:v>
                </c:pt>
                <c:pt idx="199">
                  <c:v>43754</c:v>
                </c:pt>
                <c:pt idx="200">
                  <c:v>43755</c:v>
                </c:pt>
                <c:pt idx="201">
                  <c:v>43756</c:v>
                </c:pt>
                <c:pt idx="202">
                  <c:v>43759</c:v>
                </c:pt>
                <c:pt idx="203">
                  <c:v>43760</c:v>
                </c:pt>
                <c:pt idx="204">
                  <c:v>43761</c:v>
                </c:pt>
                <c:pt idx="205">
                  <c:v>43762</c:v>
                </c:pt>
                <c:pt idx="206">
                  <c:v>43763</c:v>
                </c:pt>
                <c:pt idx="207">
                  <c:v>43766</c:v>
                </c:pt>
                <c:pt idx="208">
                  <c:v>43767</c:v>
                </c:pt>
                <c:pt idx="209">
                  <c:v>43768</c:v>
                </c:pt>
                <c:pt idx="210">
                  <c:v>43769</c:v>
                </c:pt>
                <c:pt idx="211">
                  <c:v>43770</c:v>
                </c:pt>
                <c:pt idx="212">
                  <c:v>43773</c:v>
                </c:pt>
                <c:pt idx="213">
                  <c:v>43774</c:v>
                </c:pt>
                <c:pt idx="214">
                  <c:v>43775</c:v>
                </c:pt>
                <c:pt idx="215">
                  <c:v>43776</c:v>
                </c:pt>
                <c:pt idx="216">
                  <c:v>43777</c:v>
                </c:pt>
                <c:pt idx="217">
                  <c:v>43780</c:v>
                </c:pt>
                <c:pt idx="218">
                  <c:v>43781</c:v>
                </c:pt>
                <c:pt idx="219">
                  <c:v>43782</c:v>
                </c:pt>
                <c:pt idx="220">
                  <c:v>43783</c:v>
                </c:pt>
                <c:pt idx="221">
                  <c:v>43784</c:v>
                </c:pt>
                <c:pt idx="222">
                  <c:v>43787</c:v>
                </c:pt>
                <c:pt idx="223">
                  <c:v>43788</c:v>
                </c:pt>
                <c:pt idx="224">
                  <c:v>43789</c:v>
                </c:pt>
                <c:pt idx="225">
                  <c:v>43790</c:v>
                </c:pt>
                <c:pt idx="226">
                  <c:v>43791</c:v>
                </c:pt>
                <c:pt idx="227">
                  <c:v>43794</c:v>
                </c:pt>
                <c:pt idx="228">
                  <c:v>43795</c:v>
                </c:pt>
                <c:pt idx="229">
                  <c:v>43796</c:v>
                </c:pt>
                <c:pt idx="230">
                  <c:v>43798</c:v>
                </c:pt>
                <c:pt idx="231">
                  <c:v>43801</c:v>
                </c:pt>
                <c:pt idx="232">
                  <c:v>43802</c:v>
                </c:pt>
                <c:pt idx="233">
                  <c:v>43803</c:v>
                </c:pt>
                <c:pt idx="234">
                  <c:v>43804</c:v>
                </c:pt>
                <c:pt idx="235">
                  <c:v>43805</c:v>
                </c:pt>
                <c:pt idx="236">
                  <c:v>43808</c:v>
                </c:pt>
                <c:pt idx="237">
                  <c:v>43809</c:v>
                </c:pt>
                <c:pt idx="238">
                  <c:v>43810</c:v>
                </c:pt>
                <c:pt idx="239">
                  <c:v>43811</c:v>
                </c:pt>
                <c:pt idx="240">
                  <c:v>43812</c:v>
                </c:pt>
                <c:pt idx="241">
                  <c:v>43815</c:v>
                </c:pt>
                <c:pt idx="242">
                  <c:v>43816</c:v>
                </c:pt>
                <c:pt idx="243">
                  <c:v>43817</c:v>
                </c:pt>
                <c:pt idx="244">
                  <c:v>43818</c:v>
                </c:pt>
                <c:pt idx="245">
                  <c:v>43819</c:v>
                </c:pt>
                <c:pt idx="246">
                  <c:v>43822</c:v>
                </c:pt>
                <c:pt idx="247">
                  <c:v>43823</c:v>
                </c:pt>
                <c:pt idx="248">
                  <c:v>43825</c:v>
                </c:pt>
                <c:pt idx="249">
                  <c:v>43826</c:v>
                </c:pt>
                <c:pt idx="250">
                  <c:v>43829</c:v>
                </c:pt>
                <c:pt idx="251">
                  <c:v>43830</c:v>
                </c:pt>
                <c:pt idx="252">
                  <c:v>43832</c:v>
                </c:pt>
                <c:pt idx="253">
                  <c:v>43833</c:v>
                </c:pt>
                <c:pt idx="254">
                  <c:v>43836</c:v>
                </c:pt>
                <c:pt idx="255">
                  <c:v>43837</c:v>
                </c:pt>
                <c:pt idx="256">
                  <c:v>43838</c:v>
                </c:pt>
                <c:pt idx="257">
                  <c:v>43839</c:v>
                </c:pt>
                <c:pt idx="258">
                  <c:v>43840</c:v>
                </c:pt>
                <c:pt idx="259">
                  <c:v>43843</c:v>
                </c:pt>
                <c:pt idx="260">
                  <c:v>43844</c:v>
                </c:pt>
                <c:pt idx="261">
                  <c:v>43845</c:v>
                </c:pt>
                <c:pt idx="262">
                  <c:v>43846</c:v>
                </c:pt>
                <c:pt idx="263">
                  <c:v>43847</c:v>
                </c:pt>
                <c:pt idx="264">
                  <c:v>43851</c:v>
                </c:pt>
                <c:pt idx="265">
                  <c:v>43852</c:v>
                </c:pt>
                <c:pt idx="266">
                  <c:v>43853</c:v>
                </c:pt>
                <c:pt idx="267">
                  <c:v>43854</c:v>
                </c:pt>
                <c:pt idx="268">
                  <c:v>43857</c:v>
                </c:pt>
                <c:pt idx="269">
                  <c:v>43858</c:v>
                </c:pt>
                <c:pt idx="270">
                  <c:v>43859</c:v>
                </c:pt>
                <c:pt idx="271">
                  <c:v>43860</c:v>
                </c:pt>
                <c:pt idx="272">
                  <c:v>43861</c:v>
                </c:pt>
                <c:pt idx="273">
                  <c:v>43864</c:v>
                </c:pt>
                <c:pt idx="274">
                  <c:v>43865</c:v>
                </c:pt>
                <c:pt idx="275">
                  <c:v>43866</c:v>
                </c:pt>
                <c:pt idx="276">
                  <c:v>43867</c:v>
                </c:pt>
                <c:pt idx="277">
                  <c:v>43868</c:v>
                </c:pt>
                <c:pt idx="278">
                  <c:v>43871</c:v>
                </c:pt>
                <c:pt idx="279">
                  <c:v>43872</c:v>
                </c:pt>
                <c:pt idx="280">
                  <c:v>43873</c:v>
                </c:pt>
                <c:pt idx="281">
                  <c:v>43874</c:v>
                </c:pt>
                <c:pt idx="282">
                  <c:v>43875</c:v>
                </c:pt>
                <c:pt idx="283">
                  <c:v>43879</c:v>
                </c:pt>
                <c:pt idx="284">
                  <c:v>43880</c:v>
                </c:pt>
                <c:pt idx="285">
                  <c:v>43881</c:v>
                </c:pt>
                <c:pt idx="286">
                  <c:v>43882</c:v>
                </c:pt>
                <c:pt idx="287">
                  <c:v>43885</c:v>
                </c:pt>
                <c:pt idx="288">
                  <c:v>43886</c:v>
                </c:pt>
                <c:pt idx="289">
                  <c:v>43887</c:v>
                </c:pt>
                <c:pt idx="290">
                  <c:v>43888</c:v>
                </c:pt>
                <c:pt idx="291">
                  <c:v>43889</c:v>
                </c:pt>
                <c:pt idx="292">
                  <c:v>43892</c:v>
                </c:pt>
                <c:pt idx="293">
                  <c:v>43893</c:v>
                </c:pt>
                <c:pt idx="294">
                  <c:v>43894</c:v>
                </c:pt>
                <c:pt idx="295">
                  <c:v>43895</c:v>
                </c:pt>
                <c:pt idx="296">
                  <c:v>43896</c:v>
                </c:pt>
                <c:pt idx="297">
                  <c:v>43899</c:v>
                </c:pt>
                <c:pt idx="298">
                  <c:v>43900</c:v>
                </c:pt>
                <c:pt idx="299">
                  <c:v>43901</c:v>
                </c:pt>
                <c:pt idx="300">
                  <c:v>43902</c:v>
                </c:pt>
                <c:pt idx="301">
                  <c:v>43903</c:v>
                </c:pt>
                <c:pt idx="302">
                  <c:v>43906</c:v>
                </c:pt>
                <c:pt idx="303">
                  <c:v>43907</c:v>
                </c:pt>
                <c:pt idx="304">
                  <c:v>43908</c:v>
                </c:pt>
                <c:pt idx="305">
                  <c:v>43909</c:v>
                </c:pt>
                <c:pt idx="306">
                  <c:v>43910</c:v>
                </c:pt>
                <c:pt idx="307">
                  <c:v>43913</c:v>
                </c:pt>
                <c:pt idx="308">
                  <c:v>43914</c:v>
                </c:pt>
                <c:pt idx="309">
                  <c:v>43915</c:v>
                </c:pt>
                <c:pt idx="310">
                  <c:v>43916</c:v>
                </c:pt>
                <c:pt idx="311">
                  <c:v>43917</c:v>
                </c:pt>
                <c:pt idx="312">
                  <c:v>43920</c:v>
                </c:pt>
                <c:pt idx="313">
                  <c:v>43921</c:v>
                </c:pt>
                <c:pt idx="314">
                  <c:v>43922</c:v>
                </c:pt>
                <c:pt idx="315">
                  <c:v>43923</c:v>
                </c:pt>
                <c:pt idx="316">
                  <c:v>43924</c:v>
                </c:pt>
                <c:pt idx="317">
                  <c:v>43927</c:v>
                </c:pt>
                <c:pt idx="318">
                  <c:v>43928</c:v>
                </c:pt>
                <c:pt idx="319">
                  <c:v>43929</c:v>
                </c:pt>
                <c:pt idx="320">
                  <c:v>43930</c:v>
                </c:pt>
                <c:pt idx="321">
                  <c:v>43934</c:v>
                </c:pt>
                <c:pt idx="322">
                  <c:v>43935</c:v>
                </c:pt>
                <c:pt idx="323">
                  <c:v>43936</c:v>
                </c:pt>
                <c:pt idx="324">
                  <c:v>43937</c:v>
                </c:pt>
                <c:pt idx="325">
                  <c:v>43938</c:v>
                </c:pt>
                <c:pt idx="326">
                  <c:v>43941</c:v>
                </c:pt>
                <c:pt idx="327">
                  <c:v>43942</c:v>
                </c:pt>
                <c:pt idx="328">
                  <c:v>43943</c:v>
                </c:pt>
                <c:pt idx="329">
                  <c:v>43944</c:v>
                </c:pt>
                <c:pt idx="330">
                  <c:v>43945</c:v>
                </c:pt>
                <c:pt idx="331">
                  <c:v>43948</c:v>
                </c:pt>
                <c:pt idx="332">
                  <c:v>43949</c:v>
                </c:pt>
                <c:pt idx="333">
                  <c:v>43950</c:v>
                </c:pt>
                <c:pt idx="334">
                  <c:v>43951</c:v>
                </c:pt>
                <c:pt idx="335">
                  <c:v>43952</c:v>
                </c:pt>
                <c:pt idx="336">
                  <c:v>43955</c:v>
                </c:pt>
                <c:pt idx="337">
                  <c:v>43956</c:v>
                </c:pt>
                <c:pt idx="338">
                  <c:v>43957</c:v>
                </c:pt>
                <c:pt idx="339">
                  <c:v>43958</c:v>
                </c:pt>
                <c:pt idx="340">
                  <c:v>43959</c:v>
                </c:pt>
                <c:pt idx="341">
                  <c:v>43962</c:v>
                </c:pt>
                <c:pt idx="342">
                  <c:v>43963</c:v>
                </c:pt>
                <c:pt idx="343">
                  <c:v>43964</c:v>
                </c:pt>
                <c:pt idx="344">
                  <c:v>43965</c:v>
                </c:pt>
                <c:pt idx="345">
                  <c:v>43966</c:v>
                </c:pt>
                <c:pt idx="346">
                  <c:v>43969</c:v>
                </c:pt>
                <c:pt idx="347">
                  <c:v>43970</c:v>
                </c:pt>
                <c:pt idx="348">
                  <c:v>43971</c:v>
                </c:pt>
                <c:pt idx="349">
                  <c:v>43972</c:v>
                </c:pt>
                <c:pt idx="350">
                  <c:v>43973</c:v>
                </c:pt>
                <c:pt idx="351">
                  <c:v>43977</c:v>
                </c:pt>
                <c:pt idx="352">
                  <c:v>43978</c:v>
                </c:pt>
                <c:pt idx="353">
                  <c:v>43979</c:v>
                </c:pt>
                <c:pt idx="354">
                  <c:v>43980</c:v>
                </c:pt>
                <c:pt idx="355">
                  <c:v>43983</c:v>
                </c:pt>
                <c:pt idx="356">
                  <c:v>43984</c:v>
                </c:pt>
                <c:pt idx="357">
                  <c:v>43985</c:v>
                </c:pt>
                <c:pt idx="358">
                  <c:v>43986</c:v>
                </c:pt>
                <c:pt idx="359">
                  <c:v>43987</c:v>
                </c:pt>
                <c:pt idx="360">
                  <c:v>43990</c:v>
                </c:pt>
                <c:pt idx="361">
                  <c:v>43991</c:v>
                </c:pt>
                <c:pt idx="362">
                  <c:v>43992</c:v>
                </c:pt>
                <c:pt idx="363">
                  <c:v>43993</c:v>
                </c:pt>
                <c:pt idx="364">
                  <c:v>43994</c:v>
                </c:pt>
                <c:pt idx="365">
                  <c:v>43997</c:v>
                </c:pt>
                <c:pt idx="366">
                  <c:v>43998</c:v>
                </c:pt>
                <c:pt idx="367">
                  <c:v>43999</c:v>
                </c:pt>
                <c:pt idx="368">
                  <c:v>44000</c:v>
                </c:pt>
                <c:pt idx="369">
                  <c:v>44001</c:v>
                </c:pt>
                <c:pt idx="370">
                  <c:v>44004</c:v>
                </c:pt>
                <c:pt idx="371">
                  <c:v>44005</c:v>
                </c:pt>
                <c:pt idx="372">
                  <c:v>44006</c:v>
                </c:pt>
                <c:pt idx="373">
                  <c:v>44007</c:v>
                </c:pt>
                <c:pt idx="374">
                  <c:v>44008</c:v>
                </c:pt>
                <c:pt idx="375">
                  <c:v>44011</c:v>
                </c:pt>
                <c:pt idx="376">
                  <c:v>44012</c:v>
                </c:pt>
                <c:pt idx="377">
                  <c:v>44013</c:v>
                </c:pt>
                <c:pt idx="378">
                  <c:v>44014</c:v>
                </c:pt>
                <c:pt idx="379">
                  <c:v>44018</c:v>
                </c:pt>
                <c:pt idx="380">
                  <c:v>44019</c:v>
                </c:pt>
                <c:pt idx="381">
                  <c:v>44020</c:v>
                </c:pt>
                <c:pt idx="382">
                  <c:v>44021</c:v>
                </c:pt>
                <c:pt idx="383">
                  <c:v>44022</c:v>
                </c:pt>
                <c:pt idx="384">
                  <c:v>44025</c:v>
                </c:pt>
                <c:pt idx="385">
                  <c:v>44026</c:v>
                </c:pt>
                <c:pt idx="386">
                  <c:v>44027</c:v>
                </c:pt>
                <c:pt idx="387">
                  <c:v>44028</c:v>
                </c:pt>
                <c:pt idx="388">
                  <c:v>44029</c:v>
                </c:pt>
                <c:pt idx="389">
                  <c:v>44032</c:v>
                </c:pt>
                <c:pt idx="390">
                  <c:v>44033</c:v>
                </c:pt>
                <c:pt idx="391">
                  <c:v>44034</c:v>
                </c:pt>
                <c:pt idx="392">
                  <c:v>44035</c:v>
                </c:pt>
                <c:pt idx="393">
                  <c:v>44036</c:v>
                </c:pt>
                <c:pt idx="394">
                  <c:v>44039</c:v>
                </c:pt>
                <c:pt idx="395">
                  <c:v>44040</c:v>
                </c:pt>
                <c:pt idx="396">
                  <c:v>44041</c:v>
                </c:pt>
                <c:pt idx="397">
                  <c:v>44042</c:v>
                </c:pt>
                <c:pt idx="398">
                  <c:v>44043</c:v>
                </c:pt>
                <c:pt idx="399">
                  <c:v>44046</c:v>
                </c:pt>
                <c:pt idx="400">
                  <c:v>44047</c:v>
                </c:pt>
                <c:pt idx="401">
                  <c:v>44048</c:v>
                </c:pt>
                <c:pt idx="402">
                  <c:v>44049</c:v>
                </c:pt>
                <c:pt idx="403">
                  <c:v>44050</c:v>
                </c:pt>
                <c:pt idx="404">
                  <c:v>44053</c:v>
                </c:pt>
                <c:pt idx="405">
                  <c:v>44054</c:v>
                </c:pt>
                <c:pt idx="406">
                  <c:v>44055</c:v>
                </c:pt>
                <c:pt idx="407">
                  <c:v>44056</c:v>
                </c:pt>
                <c:pt idx="408">
                  <c:v>44057</c:v>
                </c:pt>
                <c:pt idx="409">
                  <c:v>44060</c:v>
                </c:pt>
                <c:pt idx="410">
                  <c:v>44061</c:v>
                </c:pt>
                <c:pt idx="411">
                  <c:v>44062</c:v>
                </c:pt>
                <c:pt idx="412">
                  <c:v>44063</c:v>
                </c:pt>
                <c:pt idx="413">
                  <c:v>44064</c:v>
                </c:pt>
                <c:pt idx="414">
                  <c:v>44067</c:v>
                </c:pt>
                <c:pt idx="415">
                  <c:v>44068</c:v>
                </c:pt>
                <c:pt idx="416">
                  <c:v>44069</c:v>
                </c:pt>
                <c:pt idx="417">
                  <c:v>44070</c:v>
                </c:pt>
                <c:pt idx="418">
                  <c:v>44071</c:v>
                </c:pt>
                <c:pt idx="419">
                  <c:v>44074</c:v>
                </c:pt>
                <c:pt idx="420">
                  <c:v>44075</c:v>
                </c:pt>
                <c:pt idx="421">
                  <c:v>44076</c:v>
                </c:pt>
                <c:pt idx="422">
                  <c:v>44077</c:v>
                </c:pt>
                <c:pt idx="423">
                  <c:v>44078</c:v>
                </c:pt>
                <c:pt idx="424">
                  <c:v>44082</c:v>
                </c:pt>
                <c:pt idx="425">
                  <c:v>44083</c:v>
                </c:pt>
                <c:pt idx="426">
                  <c:v>44084</c:v>
                </c:pt>
                <c:pt idx="427">
                  <c:v>44085</c:v>
                </c:pt>
                <c:pt idx="428">
                  <c:v>44088</c:v>
                </c:pt>
                <c:pt idx="429">
                  <c:v>44089</c:v>
                </c:pt>
                <c:pt idx="430">
                  <c:v>44090</c:v>
                </c:pt>
                <c:pt idx="431">
                  <c:v>44091</c:v>
                </c:pt>
                <c:pt idx="432">
                  <c:v>44092</c:v>
                </c:pt>
                <c:pt idx="433">
                  <c:v>44095</c:v>
                </c:pt>
                <c:pt idx="434">
                  <c:v>44096</c:v>
                </c:pt>
                <c:pt idx="435">
                  <c:v>44097</c:v>
                </c:pt>
                <c:pt idx="436">
                  <c:v>44098</c:v>
                </c:pt>
                <c:pt idx="437">
                  <c:v>44099</c:v>
                </c:pt>
                <c:pt idx="438">
                  <c:v>44102</c:v>
                </c:pt>
                <c:pt idx="439">
                  <c:v>44103</c:v>
                </c:pt>
                <c:pt idx="440">
                  <c:v>44104</c:v>
                </c:pt>
                <c:pt idx="441">
                  <c:v>44105</c:v>
                </c:pt>
                <c:pt idx="442">
                  <c:v>44106</c:v>
                </c:pt>
                <c:pt idx="443">
                  <c:v>44109</c:v>
                </c:pt>
                <c:pt idx="444">
                  <c:v>44110</c:v>
                </c:pt>
                <c:pt idx="445">
                  <c:v>44111</c:v>
                </c:pt>
                <c:pt idx="446">
                  <c:v>44112</c:v>
                </c:pt>
                <c:pt idx="447">
                  <c:v>44113</c:v>
                </c:pt>
                <c:pt idx="448">
                  <c:v>44116</c:v>
                </c:pt>
                <c:pt idx="449">
                  <c:v>44117</c:v>
                </c:pt>
                <c:pt idx="450">
                  <c:v>44118</c:v>
                </c:pt>
                <c:pt idx="451">
                  <c:v>44119</c:v>
                </c:pt>
                <c:pt idx="452">
                  <c:v>44120</c:v>
                </c:pt>
                <c:pt idx="453">
                  <c:v>44123</c:v>
                </c:pt>
                <c:pt idx="454">
                  <c:v>44124</c:v>
                </c:pt>
                <c:pt idx="455">
                  <c:v>44125</c:v>
                </c:pt>
                <c:pt idx="456">
                  <c:v>44126</c:v>
                </c:pt>
                <c:pt idx="457">
                  <c:v>44127</c:v>
                </c:pt>
                <c:pt idx="458">
                  <c:v>44130</c:v>
                </c:pt>
                <c:pt idx="459">
                  <c:v>44131</c:v>
                </c:pt>
                <c:pt idx="460">
                  <c:v>44132</c:v>
                </c:pt>
                <c:pt idx="461">
                  <c:v>44133</c:v>
                </c:pt>
                <c:pt idx="462">
                  <c:v>44134</c:v>
                </c:pt>
                <c:pt idx="463">
                  <c:v>44137</c:v>
                </c:pt>
                <c:pt idx="464">
                  <c:v>44138</c:v>
                </c:pt>
                <c:pt idx="465">
                  <c:v>44139</c:v>
                </c:pt>
                <c:pt idx="466">
                  <c:v>44140</c:v>
                </c:pt>
                <c:pt idx="467">
                  <c:v>44141</c:v>
                </c:pt>
                <c:pt idx="468">
                  <c:v>44144</c:v>
                </c:pt>
                <c:pt idx="469">
                  <c:v>44145</c:v>
                </c:pt>
                <c:pt idx="470">
                  <c:v>44146</c:v>
                </c:pt>
                <c:pt idx="471">
                  <c:v>44147</c:v>
                </c:pt>
                <c:pt idx="472">
                  <c:v>44148</c:v>
                </c:pt>
                <c:pt idx="473">
                  <c:v>44151</c:v>
                </c:pt>
                <c:pt idx="474">
                  <c:v>44152</c:v>
                </c:pt>
                <c:pt idx="475">
                  <c:v>44153</c:v>
                </c:pt>
                <c:pt idx="476">
                  <c:v>44154</c:v>
                </c:pt>
                <c:pt idx="477">
                  <c:v>44155</c:v>
                </c:pt>
                <c:pt idx="478">
                  <c:v>44158</c:v>
                </c:pt>
                <c:pt idx="479">
                  <c:v>44159</c:v>
                </c:pt>
                <c:pt idx="480">
                  <c:v>44160</c:v>
                </c:pt>
                <c:pt idx="481">
                  <c:v>44162</c:v>
                </c:pt>
                <c:pt idx="482">
                  <c:v>44165</c:v>
                </c:pt>
                <c:pt idx="483">
                  <c:v>44166</c:v>
                </c:pt>
                <c:pt idx="484">
                  <c:v>44167</c:v>
                </c:pt>
                <c:pt idx="485">
                  <c:v>44168</c:v>
                </c:pt>
                <c:pt idx="486">
                  <c:v>44169</c:v>
                </c:pt>
                <c:pt idx="487">
                  <c:v>44172</c:v>
                </c:pt>
                <c:pt idx="488">
                  <c:v>44173</c:v>
                </c:pt>
                <c:pt idx="489">
                  <c:v>44174</c:v>
                </c:pt>
                <c:pt idx="490">
                  <c:v>44175</c:v>
                </c:pt>
                <c:pt idx="491">
                  <c:v>44176</c:v>
                </c:pt>
                <c:pt idx="492">
                  <c:v>44179</c:v>
                </c:pt>
                <c:pt idx="493">
                  <c:v>44180</c:v>
                </c:pt>
                <c:pt idx="494">
                  <c:v>44181</c:v>
                </c:pt>
                <c:pt idx="495">
                  <c:v>44182</c:v>
                </c:pt>
                <c:pt idx="496">
                  <c:v>44183</c:v>
                </c:pt>
                <c:pt idx="497">
                  <c:v>44186</c:v>
                </c:pt>
                <c:pt idx="498">
                  <c:v>44187</c:v>
                </c:pt>
                <c:pt idx="499">
                  <c:v>44188</c:v>
                </c:pt>
                <c:pt idx="500">
                  <c:v>44189</c:v>
                </c:pt>
                <c:pt idx="501">
                  <c:v>44193</c:v>
                </c:pt>
                <c:pt idx="502">
                  <c:v>44194</c:v>
                </c:pt>
                <c:pt idx="503">
                  <c:v>44195</c:v>
                </c:pt>
                <c:pt idx="504">
                  <c:v>44196</c:v>
                </c:pt>
                <c:pt idx="505">
                  <c:v>44200</c:v>
                </c:pt>
                <c:pt idx="506">
                  <c:v>44201</c:v>
                </c:pt>
                <c:pt idx="507">
                  <c:v>44202</c:v>
                </c:pt>
                <c:pt idx="508">
                  <c:v>44203</c:v>
                </c:pt>
                <c:pt idx="509">
                  <c:v>44204</c:v>
                </c:pt>
                <c:pt idx="510">
                  <c:v>44207</c:v>
                </c:pt>
                <c:pt idx="511">
                  <c:v>44208</c:v>
                </c:pt>
                <c:pt idx="512">
                  <c:v>44209</c:v>
                </c:pt>
                <c:pt idx="513">
                  <c:v>44210</c:v>
                </c:pt>
                <c:pt idx="514">
                  <c:v>44211</c:v>
                </c:pt>
                <c:pt idx="515">
                  <c:v>44215</c:v>
                </c:pt>
                <c:pt idx="516">
                  <c:v>44216</c:v>
                </c:pt>
                <c:pt idx="517">
                  <c:v>44217</c:v>
                </c:pt>
                <c:pt idx="518">
                  <c:v>44218</c:v>
                </c:pt>
                <c:pt idx="519">
                  <c:v>44221</c:v>
                </c:pt>
                <c:pt idx="520">
                  <c:v>44222</c:v>
                </c:pt>
                <c:pt idx="521">
                  <c:v>44223</c:v>
                </c:pt>
                <c:pt idx="522">
                  <c:v>44224</c:v>
                </c:pt>
                <c:pt idx="523">
                  <c:v>44225</c:v>
                </c:pt>
                <c:pt idx="524">
                  <c:v>44228</c:v>
                </c:pt>
                <c:pt idx="525">
                  <c:v>44229</c:v>
                </c:pt>
                <c:pt idx="526">
                  <c:v>44230</c:v>
                </c:pt>
                <c:pt idx="527">
                  <c:v>44231</c:v>
                </c:pt>
                <c:pt idx="528">
                  <c:v>44232</c:v>
                </c:pt>
                <c:pt idx="529">
                  <c:v>44235</c:v>
                </c:pt>
                <c:pt idx="530">
                  <c:v>44236</c:v>
                </c:pt>
                <c:pt idx="531">
                  <c:v>44237</c:v>
                </c:pt>
                <c:pt idx="532">
                  <c:v>44238</c:v>
                </c:pt>
                <c:pt idx="533">
                  <c:v>44239</c:v>
                </c:pt>
                <c:pt idx="534">
                  <c:v>44243</c:v>
                </c:pt>
                <c:pt idx="535">
                  <c:v>44244</c:v>
                </c:pt>
                <c:pt idx="536">
                  <c:v>44245</c:v>
                </c:pt>
                <c:pt idx="537">
                  <c:v>44246</c:v>
                </c:pt>
                <c:pt idx="538">
                  <c:v>44249</c:v>
                </c:pt>
                <c:pt idx="539">
                  <c:v>44250</c:v>
                </c:pt>
                <c:pt idx="540">
                  <c:v>44251</c:v>
                </c:pt>
                <c:pt idx="541">
                  <c:v>44252</c:v>
                </c:pt>
                <c:pt idx="542">
                  <c:v>44253</c:v>
                </c:pt>
                <c:pt idx="543">
                  <c:v>44256</c:v>
                </c:pt>
                <c:pt idx="544">
                  <c:v>44257</c:v>
                </c:pt>
                <c:pt idx="545">
                  <c:v>44258</c:v>
                </c:pt>
                <c:pt idx="546">
                  <c:v>44259</c:v>
                </c:pt>
                <c:pt idx="547">
                  <c:v>44260</c:v>
                </c:pt>
                <c:pt idx="548">
                  <c:v>44263</c:v>
                </c:pt>
                <c:pt idx="549">
                  <c:v>44264</c:v>
                </c:pt>
                <c:pt idx="550">
                  <c:v>44265</c:v>
                </c:pt>
                <c:pt idx="551">
                  <c:v>44266</c:v>
                </c:pt>
                <c:pt idx="552">
                  <c:v>44267</c:v>
                </c:pt>
                <c:pt idx="553">
                  <c:v>44270</c:v>
                </c:pt>
                <c:pt idx="554">
                  <c:v>44271</c:v>
                </c:pt>
                <c:pt idx="555">
                  <c:v>44272</c:v>
                </c:pt>
                <c:pt idx="556">
                  <c:v>44273</c:v>
                </c:pt>
                <c:pt idx="557">
                  <c:v>44274</c:v>
                </c:pt>
                <c:pt idx="558">
                  <c:v>44277</c:v>
                </c:pt>
                <c:pt idx="559">
                  <c:v>44278</c:v>
                </c:pt>
                <c:pt idx="560">
                  <c:v>44279</c:v>
                </c:pt>
                <c:pt idx="561">
                  <c:v>44280</c:v>
                </c:pt>
                <c:pt idx="562">
                  <c:v>44281</c:v>
                </c:pt>
                <c:pt idx="563">
                  <c:v>44284</c:v>
                </c:pt>
                <c:pt idx="564">
                  <c:v>44285</c:v>
                </c:pt>
                <c:pt idx="565">
                  <c:v>44286</c:v>
                </c:pt>
                <c:pt idx="566">
                  <c:v>44287</c:v>
                </c:pt>
                <c:pt idx="567">
                  <c:v>44291</c:v>
                </c:pt>
                <c:pt idx="568">
                  <c:v>44292</c:v>
                </c:pt>
                <c:pt idx="569">
                  <c:v>44293</c:v>
                </c:pt>
                <c:pt idx="570">
                  <c:v>44294</c:v>
                </c:pt>
                <c:pt idx="571">
                  <c:v>44295</c:v>
                </c:pt>
                <c:pt idx="572">
                  <c:v>44298</c:v>
                </c:pt>
                <c:pt idx="573">
                  <c:v>44299</c:v>
                </c:pt>
                <c:pt idx="574">
                  <c:v>44300</c:v>
                </c:pt>
                <c:pt idx="575">
                  <c:v>44301</c:v>
                </c:pt>
                <c:pt idx="576">
                  <c:v>44302</c:v>
                </c:pt>
                <c:pt idx="577">
                  <c:v>44305</c:v>
                </c:pt>
                <c:pt idx="578">
                  <c:v>44306</c:v>
                </c:pt>
                <c:pt idx="579">
                  <c:v>44307</c:v>
                </c:pt>
                <c:pt idx="580">
                  <c:v>44308</c:v>
                </c:pt>
                <c:pt idx="581">
                  <c:v>44309</c:v>
                </c:pt>
                <c:pt idx="582">
                  <c:v>44312</c:v>
                </c:pt>
                <c:pt idx="583">
                  <c:v>44313</c:v>
                </c:pt>
                <c:pt idx="584">
                  <c:v>44314</c:v>
                </c:pt>
                <c:pt idx="585">
                  <c:v>44315</c:v>
                </c:pt>
                <c:pt idx="586">
                  <c:v>44316</c:v>
                </c:pt>
                <c:pt idx="587">
                  <c:v>44319</c:v>
                </c:pt>
                <c:pt idx="588">
                  <c:v>44320</c:v>
                </c:pt>
                <c:pt idx="589">
                  <c:v>44321</c:v>
                </c:pt>
                <c:pt idx="590">
                  <c:v>44322</c:v>
                </c:pt>
                <c:pt idx="591">
                  <c:v>44323</c:v>
                </c:pt>
                <c:pt idx="592">
                  <c:v>44326</c:v>
                </c:pt>
                <c:pt idx="593">
                  <c:v>44327</c:v>
                </c:pt>
                <c:pt idx="594">
                  <c:v>44328</c:v>
                </c:pt>
                <c:pt idx="595">
                  <c:v>44329</c:v>
                </c:pt>
                <c:pt idx="596">
                  <c:v>44330</c:v>
                </c:pt>
                <c:pt idx="597">
                  <c:v>44333</c:v>
                </c:pt>
                <c:pt idx="598">
                  <c:v>44334</c:v>
                </c:pt>
                <c:pt idx="599">
                  <c:v>44335</c:v>
                </c:pt>
                <c:pt idx="600">
                  <c:v>44336</c:v>
                </c:pt>
                <c:pt idx="601">
                  <c:v>44337</c:v>
                </c:pt>
                <c:pt idx="602">
                  <c:v>44340</c:v>
                </c:pt>
                <c:pt idx="603">
                  <c:v>44341</c:v>
                </c:pt>
                <c:pt idx="604">
                  <c:v>44342</c:v>
                </c:pt>
                <c:pt idx="605">
                  <c:v>44343</c:v>
                </c:pt>
                <c:pt idx="606">
                  <c:v>44344</c:v>
                </c:pt>
                <c:pt idx="607">
                  <c:v>44348</c:v>
                </c:pt>
                <c:pt idx="608">
                  <c:v>44349</c:v>
                </c:pt>
                <c:pt idx="609">
                  <c:v>44350</c:v>
                </c:pt>
                <c:pt idx="610">
                  <c:v>44351</c:v>
                </c:pt>
                <c:pt idx="611">
                  <c:v>44354</c:v>
                </c:pt>
                <c:pt idx="612">
                  <c:v>44355</c:v>
                </c:pt>
                <c:pt idx="613">
                  <c:v>44356</c:v>
                </c:pt>
                <c:pt idx="614">
                  <c:v>44357</c:v>
                </c:pt>
                <c:pt idx="615">
                  <c:v>44358</c:v>
                </c:pt>
                <c:pt idx="616">
                  <c:v>44361</c:v>
                </c:pt>
                <c:pt idx="617">
                  <c:v>44362</c:v>
                </c:pt>
                <c:pt idx="618">
                  <c:v>44363</c:v>
                </c:pt>
                <c:pt idx="619">
                  <c:v>44364</c:v>
                </c:pt>
                <c:pt idx="620">
                  <c:v>44365</c:v>
                </c:pt>
                <c:pt idx="621">
                  <c:v>44368</c:v>
                </c:pt>
                <c:pt idx="622">
                  <c:v>44369</c:v>
                </c:pt>
                <c:pt idx="623">
                  <c:v>44370</c:v>
                </c:pt>
                <c:pt idx="624">
                  <c:v>44371</c:v>
                </c:pt>
                <c:pt idx="625">
                  <c:v>44372</c:v>
                </c:pt>
                <c:pt idx="626">
                  <c:v>44375</c:v>
                </c:pt>
                <c:pt idx="627">
                  <c:v>44376</c:v>
                </c:pt>
                <c:pt idx="628">
                  <c:v>44377</c:v>
                </c:pt>
                <c:pt idx="629">
                  <c:v>44378</c:v>
                </c:pt>
                <c:pt idx="630">
                  <c:v>44379</c:v>
                </c:pt>
                <c:pt idx="631">
                  <c:v>44383</c:v>
                </c:pt>
                <c:pt idx="632">
                  <c:v>44384</c:v>
                </c:pt>
                <c:pt idx="633">
                  <c:v>44385</c:v>
                </c:pt>
                <c:pt idx="634">
                  <c:v>44386</c:v>
                </c:pt>
                <c:pt idx="635">
                  <c:v>44389</c:v>
                </c:pt>
                <c:pt idx="636">
                  <c:v>44390</c:v>
                </c:pt>
                <c:pt idx="637">
                  <c:v>44391</c:v>
                </c:pt>
                <c:pt idx="638">
                  <c:v>44392</c:v>
                </c:pt>
                <c:pt idx="639">
                  <c:v>44393</c:v>
                </c:pt>
                <c:pt idx="640">
                  <c:v>44396</c:v>
                </c:pt>
                <c:pt idx="641">
                  <c:v>44397</c:v>
                </c:pt>
                <c:pt idx="642">
                  <c:v>44398</c:v>
                </c:pt>
                <c:pt idx="643">
                  <c:v>44399</c:v>
                </c:pt>
                <c:pt idx="644">
                  <c:v>44400</c:v>
                </c:pt>
                <c:pt idx="645">
                  <c:v>44403</c:v>
                </c:pt>
                <c:pt idx="646">
                  <c:v>44404</c:v>
                </c:pt>
                <c:pt idx="647">
                  <c:v>44405</c:v>
                </c:pt>
                <c:pt idx="648">
                  <c:v>44406</c:v>
                </c:pt>
                <c:pt idx="649">
                  <c:v>44407</c:v>
                </c:pt>
                <c:pt idx="650">
                  <c:v>44410</c:v>
                </c:pt>
                <c:pt idx="651">
                  <c:v>44411</c:v>
                </c:pt>
                <c:pt idx="652">
                  <c:v>44412</c:v>
                </c:pt>
                <c:pt idx="653">
                  <c:v>44413</c:v>
                </c:pt>
                <c:pt idx="654">
                  <c:v>44414</c:v>
                </c:pt>
                <c:pt idx="655">
                  <c:v>44417</c:v>
                </c:pt>
                <c:pt idx="656">
                  <c:v>44418</c:v>
                </c:pt>
                <c:pt idx="657">
                  <c:v>44419</c:v>
                </c:pt>
                <c:pt idx="658">
                  <c:v>44420</c:v>
                </c:pt>
                <c:pt idx="659">
                  <c:v>44421</c:v>
                </c:pt>
                <c:pt idx="660">
                  <c:v>44424</c:v>
                </c:pt>
                <c:pt idx="661">
                  <c:v>44425</c:v>
                </c:pt>
                <c:pt idx="662">
                  <c:v>44426</c:v>
                </c:pt>
                <c:pt idx="663">
                  <c:v>44427</c:v>
                </c:pt>
                <c:pt idx="664">
                  <c:v>44428</c:v>
                </c:pt>
                <c:pt idx="665">
                  <c:v>44431</c:v>
                </c:pt>
                <c:pt idx="666">
                  <c:v>44432</c:v>
                </c:pt>
                <c:pt idx="667">
                  <c:v>44433</c:v>
                </c:pt>
                <c:pt idx="668">
                  <c:v>44434</c:v>
                </c:pt>
                <c:pt idx="669">
                  <c:v>44435</c:v>
                </c:pt>
                <c:pt idx="670">
                  <c:v>44438</c:v>
                </c:pt>
                <c:pt idx="671">
                  <c:v>44439</c:v>
                </c:pt>
                <c:pt idx="672">
                  <c:v>44440</c:v>
                </c:pt>
                <c:pt idx="673">
                  <c:v>44441</c:v>
                </c:pt>
                <c:pt idx="674">
                  <c:v>44442</c:v>
                </c:pt>
                <c:pt idx="675">
                  <c:v>44446</c:v>
                </c:pt>
                <c:pt idx="676">
                  <c:v>44447</c:v>
                </c:pt>
                <c:pt idx="677">
                  <c:v>44448</c:v>
                </c:pt>
                <c:pt idx="678">
                  <c:v>44449</c:v>
                </c:pt>
                <c:pt idx="679">
                  <c:v>44452</c:v>
                </c:pt>
                <c:pt idx="680">
                  <c:v>44453</c:v>
                </c:pt>
                <c:pt idx="681">
                  <c:v>44454</c:v>
                </c:pt>
                <c:pt idx="682">
                  <c:v>44455</c:v>
                </c:pt>
                <c:pt idx="683">
                  <c:v>44456</c:v>
                </c:pt>
                <c:pt idx="684">
                  <c:v>44459</c:v>
                </c:pt>
                <c:pt idx="685">
                  <c:v>44460</c:v>
                </c:pt>
                <c:pt idx="686">
                  <c:v>44461</c:v>
                </c:pt>
                <c:pt idx="687">
                  <c:v>44462</c:v>
                </c:pt>
                <c:pt idx="688">
                  <c:v>44463</c:v>
                </c:pt>
                <c:pt idx="689">
                  <c:v>44466</c:v>
                </c:pt>
                <c:pt idx="690">
                  <c:v>44467</c:v>
                </c:pt>
                <c:pt idx="691">
                  <c:v>44468</c:v>
                </c:pt>
                <c:pt idx="692">
                  <c:v>44469</c:v>
                </c:pt>
                <c:pt idx="693">
                  <c:v>44470</c:v>
                </c:pt>
                <c:pt idx="694">
                  <c:v>44473</c:v>
                </c:pt>
                <c:pt idx="695">
                  <c:v>44474</c:v>
                </c:pt>
                <c:pt idx="696">
                  <c:v>44475</c:v>
                </c:pt>
                <c:pt idx="697">
                  <c:v>44476</c:v>
                </c:pt>
                <c:pt idx="698">
                  <c:v>44477</c:v>
                </c:pt>
                <c:pt idx="699">
                  <c:v>44480</c:v>
                </c:pt>
                <c:pt idx="700">
                  <c:v>44481</c:v>
                </c:pt>
                <c:pt idx="701">
                  <c:v>44482</c:v>
                </c:pt>
                <c:pt idx="702">
                  <c:v>44483</c:v>
                </c:pt>
                <c:pt idx="703">
                  <c:v>44484</c:v>
                </c:pt>
                <c:pt idx="704">
                  <c:v>44487</c:v>
                </c:pt>
                <c:pt idx="705">
                  <c:v>44488</c:v>
                </c:pt>
                <c:pt idx="706">
                  <c:v>44489</c:v>
                </c:pt>
                <c:pt idx="707">
                  <c:v>44490</c:v>
                </c:pt>
                <c:pt idx="708">
                  <c:v>44491</c:v>
                </c:pt>
                <c:pt idx="709">
                  <c:v>44494</c:v>
                </c:pt>
                <c:pt idx="710">
                  <c:v>44495</c:v>
                </c:pt>
                <c:pt idx="711">
                  <c:v>44496</c:v>
                </c:pt>
                <c:pt idx="712">
                  <c:v>44497</c:v>
                </c:pt>
                <c:pt idx="713">
                  <c:v>44498</c:v>
                </c:pt>
                <c:pt idx="714">
                  <c:v>44501</c:v>
                </c:pt>
                <c:pt idx="715">
                  <c:v>44502</c:v>
                </c:pt>
                <c:pt idx="716">
                  <c:v>44503</c:v>
                </c:pt>
                <c:pt idx="717">
                  <c:v>44504</c:v>
                </c:pt>
                <c:pt idx="718">
                  <c:v>44505</c:v>
                </c:pt>
                <c:pt idx="719">
                  <c:v>44508</c:v>
                </c:pt>
                <c:pt idx="720">
                  <c:v>44509</c:v>
                </c:pt>
                <c:pt idx="721">
                  <c:v>44510</c:v>
                </c:pt>
                <c:pt idx="722">
                  <c:v>44511</c:v>
                </c:pt>
                <c:pt idx="723">
                  <c:v>44512</c:v>
                </c:pt>
                <c:pt idx="724">
                  <c:v>44515</c:v>
                </c:pt>
                <c:pt idx="725">
                  <c:v>44516</c:v>
                </c:pt>
                <c:pt idx="726">
                  <c:v>44517</c:v>
                </c:pt>
                <c:pt idx="727">
                  <c:v>44518</c:v>
                </c:pt>
                <c:pt idx="728">
                  <c:v>44519</c:v>
                </c:pt>
                <c:pt idx="729">
                  <c:v>44522</c:v>
                </c:pt>
                <c:pt idx="730">
                  <c:v>44523</c:v>
                </c:pt>
                <c:pt idx="731">
                  <c:v>44524</c:v>
                </c:pt>
                <c:pt idx="732">
                  <c:v>44526</c:v>
                </c:pt>
                <c:pt idx="733">
                  <c:v>44529</c:v>
                </c:pt>
                <c:pt idx="734">
                  <c:v>44530</c:v>
                </c:pt>
                <c:pt idx="735">
                  <c:v>44531</c:v>
                </c:pt>
                <c:pt idx="736">
                  <c:v>44532</c:v>
                </c:pt>
                <c:pt idx="737">
                  <c:v>44533</c:v>
                </c:pt>
                <c:pt idx="738">
                  <c:v>44536</c:v>
                </c:pt>
                <c:pt idx="739">
                  <c:v>44537</c:v>
                </c:pt>
                <c:pt idx="740">
                  <c:v>44538</c:v>
                </c:pt>
                <c:pt idx="741">
                  <c:v>44539</c:v>
                </c:pt>
                <c:pt idx="742">
                  <c:v>44540</c:v>
                </c:pt>
                <c:pt idx="743">
                  <c:v>44543</c:v>
                </c:pt>
                <c:pt idx="744">
                  <c:v>44544</c:v>
                </c:pt>
                <c:pt idx="745">
                  <c:v>44545</c:v>
                </c:pt>
                <c:pt idx="746">
                  <c:v>44546</c:v>
                </c:pt>
                <c:pt idx="747">
                  <c:v>44547</c:v>
                </c:pt>
                <c:pt idx="748">
                  <c:v>44550</c:v>
                </c:pt>
                <c:pt idx="749">
                  <c:v>44551</c:v>
                </c:pt>
                <c:pt idx="750">
                  <c:v>44552</c:v>
                </c:pt>
                <c:pt idx="751">
                  <c:v>44553</c:v>
                </c:pt>
                <c:pt idx="752">
                  <c:v>44557</c:v>
                </c:pt>
                <c:pt idx="753">
                  <c:v>44558</c:v>
                </c:pt>
                <c:pt idx="754">
                  <c:v>44559</c:v>
                </c:pt>
                <c:pt idx="755">
                  <c:v>44560</c:v>
                </c:pt>
                <c:pt idx="756">
                  <c:v>44561</c:v>
                </c:pt>
                <c:pt idx="757">
                  <c:v>44564</c:v>
                </c:pt>
                <c:pt idx="758">
                  <c:v>44565</c:v>
                </c:pt>
                <c:pt idx="759">
                  <c:v>44566</c:v>
                </c:pt>
                <c:pt idx="760">
                  <c:v>44567</c:v>
                </c:pt>
                <c:pt idx="761">
                  <c:v>44568</c:v>
                </c:pt>
                <c:pt idx="762">
                  <c:v>44571</c:v>
                </c:pt>
                <c:pt idx="763">
                  <c:v>44572</c:v>
                </c:pt>
                <c:pt idx="764">
                  <c:v>44573</c:v>
                </c:pt>
                <c:pt idx="765">
                  <c:v>44574</c:v>
                </c:pt>
                <c:pt idx="766">
                  <c:v>44575</c:v>
                </c:pt>
                <c:pt idx="767">
                  <c:v>44579</c:v>
                </c:pt>
                <c:pt idx="768">
                  <c:v>44580</c:v>
                </c:pt>
                <c:pt idx="769">
                  <c:v>44581</c:v>
                </c:pt>
                <c:pt idx="770">
                  <c:v>44582</c:v>
                </c:pt>
                <c:pt idx="771">
                  <c:v>44585</c:v>
                </c:pt>
                <c:pt idx="772">
                  <c:v>44586</c:v>
                </c:pt>
                <c:pt idx="773">
                  <c:v>44587</c:v>
                </c:pt>
                <c:pt idx="774">
                  <c:v>44588</c:v>
                </c:pt>
                <c:pt idx="775">
                  <c:v>44589</c:v>
                </c:pt>
                <c:pt idx="776">
                  <c:v>44592</c:v>
                </c:pt>
                <c:pt idx="777">
                  <c:v>44593</c:v>
                </c:pt>
                <c:pt idx="778">
                  <c:v>44594</c:v>
                </c:pt>
                <c:pt idx="779">
                  <c:v>44595</c:v>
                </c:pt>
                <c:pt idx="780">
                  <c:v>44596</c:v>
                </c:pt>
                <c:pt idx="781">
                  <c:v>44599</c:v>
                </c:pt>
                <c:pt idx="782">
                  <c:v>44600</c:v>
                </c:pt>
                <c:pt idx="783">
                  <c:v>44601</c:v>
                </c:pt>
                <c:pt idx="784">
                  <c:v>44602</c:v>
                </c:pt>
                <c:pt idx="785">
                  <c:v>44603</c:v>
                </c:pt>
                <c:pt idx="786">
                  <c:v>44606</c:v>
                </c:pt>
                <c:pt idx="787">
                  <c:v>44607</c:v>
                </c:pt>
                <c:pt idx="788">
                  <c:v>44608</c:v>
                </c:pt>
                <c:pt idx="789">
                  <c:v>44609</c:v>
                </c:pt>
                <c:pt idx="790">
                  <c:v>44610</c:v>
                </c:pt>
                <c:pt idx="791">
                  <c:v>44614</c:v>
                </c:pt>
                <c:pt idx="792">
                  <c:v>44615</c:v>
                </c:pt>
                <c:pt idx="793">
                  <c:v>44616</c:v>
                </c:pt>
                <c:pt idx="794">
                  <c:v>44617</c:v>
                </c:pt>
                <c:pt idx="795">
                  <c:v>44620</c:v>
                </c:pt>
                <c:pt idx="796">
                  <c:v>44621</c:v>
                </c:pt>
                <c:pt idx="797">
                  <c:v>44622</c:v>
                </c:pt>
                <c:pt idx="798">
                  <c:v>44623</c:v>
                </c:pt>
                <c:pt idx="799">
                  <c:v>44624</c:v>
                </c:pt>
                <c:pt idx="800">
                  <c:v>44627</c:v>
                </c:pt>
                <c:pt idx="801">
                  <c:v>44628</c:v>
                </c:pt>
                <c:pt idx="802">
                  <c:v>44629</c:v>
                </c:pt>
                <c:pt idx="803">
                  <c:v>44630</c:v>
                </c:pt>
                <c:pt idx="804">
                  <c:v>44631</c:v>
                </c:pt>
                <c:pt idx="805">
                  <c:v>44634</c:v>
                </c:pt>
                <c:pt idx="806">
                  <c:v>44635</c:v>
                </c:pt>
                <c:pt idx="807">
                  <c:v>44636</c:v>
                </c:pt>
                <c:pt idx="808">
                  <c:v>44637</c:v>
                </c:pt>
                <c:pt idx="809">
                  <c:v>44638</c:v>
                </c:pt>
                <c:pt idx="810">
                  <c:v>44641</c:v>
                </c:pt>
                <c:pt idx="811">
                  <c:v>44642</c:v>
                </c:pt>
                <c:pt idx="812">
                  <c:v>44643</c:v>
                </c:pt>
                <c:pt idx="813">
                  <c:v>44644</c:v>
                </c:pt>
                <c:pt idx="814">
                  <c:v>44645</c:v>
                </c:pt>
                <c:pt idx="815">
                  <c:v>44648</c:v>
                </c:pt>
                <c:pt idx="816">
                  <c:v>44649</c:v>
                </c:pt>
                <c:pt idx="817">
                  <c:v>44650</c:v>
                </c:pt>
                <c:pt idx="818">
                  <c:v>44651</c:v>
                </c:pt>
                <c:pt idx="819">
                  <c:v>44652</c:v>
                </c:pt>
                <c:pt idx="820">
                  <c:v>44655</c:v>
                </c:pt>
                <c:pt idx="821">
                  <c:v>44656</c:v>
                </c:pt>
                <c:pt idx="822">
                  <c:v>44657</c:v>
                </c:pt>
                <c:pt idx="823">
                  <c:v>44658</c:v>
                </c:pt>
                <c:pt idx="824">
                  <c:v>44659</c:v>
                </c:pt>
                <c:pt idx="825">
                  <c:v>44662</c:v>
                </c:pt>
                <c:pt idx="826">
                  <c:v>44663</c:v>
                </c:pt>
                <c:pt idx="827">
                  <c:v>44664</c:v>
                </c:pt>
                <c:pt idx="828">
                  <c:v>44665</c:v>
                </c:pt>
                <c:pt idx="829">
                  <c:v>44669</c:v>
                </c:pt>
                <c:pt idx="830">
                  <c:v>44670</c:v>
                </c:pt>
                <c:pt idx="831">
                  <c:v>44671</c:v>
                </c:pt>
                <c:pt idx="832">
                  <c:v>44672</c:v>
                </c:pt>
                <c:pt idx="833">
                  <c:v>44673</c:v>
                </c:pt>
                <c:pt idx="834">
                  <c:v>44676</c:v>
                </c:pt>
                <c:pt idx="835">
                  <c:v>44677</c:v>
                </c:pt>
                <c:pt idx="836">
                  <c:v>44678</c:v>
                </c:pt>
                <c:pt idx="837">
                  <c:v>44679</c:v>
                </c:pt>
                <c:pt idx="838">
                  <c:v>44680</c:v>
                </c:pt>
                <c:pt idx="839">
                  <c:v>44683</c:v>
                </c:pt>
                <c:pt idx="840">
                  <c:v>44684</c:v>
                </c:pt>
                <c:pt idx="841">
                  <c:v>44685</c:v>
                </c:pt>
                <c:pt idx="842">
                  <c:v>44686</c:v>
                </c:pt>
                <c:pt idx="843">
                  <c:v>44687</c:v>
                </c:pt>
                <c:pt idx="844">
                  <c:v>44690</c:v>
                </c:pt>
                <c:pt idx="845">
                  <c:v>44691</c:v>
                </c:pt>
                <c:pt idx="846">
                  <c:v>44692</c:v>
                </c:pt>
                <c:pt idx="847">
                  <c:v>44693</c:v>
                </c:pt>
                <c:pt idx="848">
                  <c:v>44694</c:v>
                </c:pt>
                <c:pt idx="849">
                  <c:v>44697</c:v>
                </c:pt>
                <c:pt idx="850">
                  <c:v>44698</c:v>
                </c:pt>
                <c:pt idx="851">
                  <c:v>44699</c:v>
                </c:pt>
                <c:pt idx="852">
                  <c:v>44700</c:v>
                </c:pt>
                <c:pt idx="853">
                  <c:v>44701</c:v>
                </c:pt>
                <c:pt idx="854">
                  <c:v>44704</c:v>
                </c:pt>
                <c:pt idx="855">
                  <c:v>44705</c:v>
                </c:pt>
                <c:pt idx="856">
                  <c:v>44706</c:v>
                </c:pt>
                <c:pt idx="857">
                  <c:v>44707</c:v>
                </c:pt>
                <c:pt idx="858">
                  <c:v>44708</c:v>
                </c:pt>
                <c:pt idx="859">
                  <c:v>44712</c:v>
                </c:pt>
                <c:pt idx="860">
                  <c:v>44713</c:v>
                </c:pt>
                <c:pt idx="861">
                  <c:v>44714</c:v>
                </c:pt>
                <c:pt idx="862">
                  <c:v>44715</c:v>
                </c:pt>
                <c:pt idx="863">
                  <c:v>44718</c:v>
                </c:pt>
                <c:pt idx="864">
                  <c:v>44719</c:v>
                </c:pt>
                <c:pt idx="865">
                  <c:v>44720</c:v>
                </c:pt>
                <c:pt idx="866">
                  <c:v>44721</c:v>
                </c:pt>
                <c:pt idx="867">
                  <c:v>44722</c:v>
                </c:pt>
                <c:pt idx="868">
                  <c:v>44725</c:v>
                </c:pt>
                <c:pt idx="869">
                  <c:v>44726</c:v>
                </c:pt>
                <c:pt idx="870">
                  <c:v>44727</c:v>
                </c:pt>
                <c:pt idx="871">
                  <c:v>44728</c:v>
                </c:pt>
                <c:pt idx="872">
                  <c:v>44729</c:v>
                </c:pt>
                <c:pt idx="873">
                  <c:v>44733</c:v>
                </c:pt>
                <c:pt idx="874">
                  <c:v>44734</c:v>
                </c:pt>
                <c:pt idx="875">
                  <c:v>44735</c:v>
                </c:pt>
                <c:pt idx="876">
                  <c:v>44736</c:v>
                </c:pt>
                <c:pt idx="877">
                  <c:v>44739</c:v>
                </c:pt>
                <c:pt idx="878">
                  <c:v>44740</c:v>
                </c:pt>
                <c:pt idx="879">
                  <c:v>44741</c:v>
                </c:pt>
                <c:pt idx="880">
                  <c:v>44742</c:v>
                </c:pt>
                <c:pt idx="881">
                  <c:v>44743</c:v>
                </c:pt>
                <c:pt idx="882">
                  <c:v>44747</c:v>
                </c:pt>
                <c:pt idx="883">
                  <c:v>44748</c:v>
                </c:pt>
                <c:pt idx="884">
                  <c:v>44749</c:v>
                </c:pt>
                <c:pt idx="885">
                  <c:v>44750</c:v>
                </c:pt>
                <c:pt idx="886">
                  <c:v>44753</c:v>
                </c:pt>
                <c:pt idx="887">
                  <c:v>44754</c:v>
                </c:pt>
                <c:pt idx="888">
                  <c:v>44755</c:v>
                </c:pt>
                <c:pt idx="889">
                  <c:v>44756</c:v>
                </c:pt>
                <c:pt idx="890">
                  <c:v>44757</c:v>
                </c:pt>
                <c:pt idx="891">
                  <c:v>44760</c:v>
                </c:pt>
                <c:pt idx="892">
                  <c:v>44761</c:v>
                </c:pt>
                <c:pt idx="893">
                  <c:v>44762</c:v>
                </c:pt>
                <c:pt idx="894">
                  <c:v>44763</c:v>
                </c:pt>
                <c:pt idx="895">
                  <c:v>44764</c:v>
                </c:pt>
                <c:pt idx="896">
                  <c:v>44767</c:v>
                </c:pt>
                <c:pt idx="897">
                  <c:v>44768</c:v>
                </c:pt>
                <c:pt idx="898">
                  <c:v>44769</c:v>
                </c:pt>
                <c:pt idx="899">
                  <c:v>44770</c:v>
                </c:pt>
                <c:pt idx="900">
                  <c:v>44771</c:v>
                </c:pt>
                <c:pt idx="901">
                  <c:v>44774</c:v>
                </c:pt>
                <c:pt idx="902">
                  <c:v>44775</c:v>
                </c:pt>
                <c:pt idx="903">
                  <c:v>44776</c:v>
                </c:pt>
                <c:pt idx="904">
                  <c:v>44777</c:v>
                </c:pt>
                <c:pt idx="905">
                  <c:v>44778</c:v>
                </c:pt>
                <c:pt idx="906">
                  <c:v>44781</c:v>
                </c:pt>
                <c:pt idx="907">
                  <c:v>44782</c:v>
                </c:pt>
                <c:pt idx="908">
                  <c:v>44783</c:v>
                </c:pt>
                <c:pt idx="909">
                  <c:v>44784</c:v>
                </c:pt>
                <c:pt idx="910">
                  <c:v>44785</c:v>
                </c:pt>
                <c:pt idx="911">
                  <c:v>44788</c:v>
                </c:pt>
                <c:pt idx="912">
                  <c:v>44789</c:v>
                </c:pt>
                <c:pt idx="913">
                  <c:v>44790</c:v>
                </c:pt>
                <c:pt idx="914">
                  <c:v>44791</c:v>
                </c:pt>
                <c:pt idx="915">
                  <c:v>44792</c:v>
                </c:pt>
                <c:pt idx="916">
                  <c:v>44795</c:v>
                </c:pt>
                <c:pt idx="917">
                  <c:v>44796</c:v>
                </c:pt>
                <c:pt idx="918">
                  <c:v>44797</c:v>
                </c:pt>
                <c:pt idx="919">
                  <c:v>44798</c:v>
                </c:pt>
                <c:pt idx="920">
                  <c:v>44799</c:v>
                </c:pt>
                <c:pt idx="921">
                  <c:v>44802</c:v>
                </c:pt>
                <c:pt idx="922">
                  <c:v>44803</c:v>
                </c:pt>
                <c:pt idx="923">
                  <c:v>44804</c:v>
                </c:pt>
                <c:pt idx="924">
                  <c:v>44805</c:v>
                </c:pt>
                <c:pt idx="925">
                  <c:v>44806</c:v>
                </c:pt>
                <c:pt idx="926">
                  <c:v>44810</c:v>
                </c:pt>
                <c:pt idx="927">
                  <c:v>44811</c:v>
                </c:pt>
                <c:pt idx="928">
                  <c:v>44812</c:v>
                </c:pt>
                <c:pt idx="929">
                  <c:v>44813</c:v>
                </c:pt>
                <c:pt idx="930">
                  <c:v>44816</c:v>
                </c:pt>
                <c:pt idx="931">
                  <c:v>44817</c:v>
                </c:pt>
                <c:pt idx="932">
                  <c:v>44818</c:v>
                </c:pt>
                <c:pt idx="933">
                  <c:v>44819</c:v>
                </c:pt>
                <c:pt idx="934">
                  <c:v>44820</c:v>
                </c:pt>
                <c:pt idx="935">
                  <c:v>44823</c:v>
                </c:pt>
                <c:pt idx="936">
                  <c:v>44824</c:v>
                </c:pt>
                <c:pt idx="937">
                  <c:v>44825</c:v>
                </c:pt>
                <c:pt idx="938">
                  <c:v>44826</c:v>
                </c:pt>
                <c:pt idx="939">
                  <c:v>44827</c:v>
                </c:pt>
                <c:pt idx="940">
                  <c:v>44830</c:v>
                </c:pt>
                <c:pt idx="941">
                  <c:v>44831</c:v>
                </c:pt>
                <c:pt idx="942">
                  <c:v>44832</c:v>
                </c:pt>
                <c:pt idx="943">
                  <c:v>44833</c:v>
                </c:pt>
                <c:pt idx="944">
                  <c:v>44834</c:v>
                </c:pt>
                <c:pt idx="945">
                  <c:v>44837</c:v>
                </c:pt>
                <c:pt idx="946">
                  <c:v>44838</c:v>
                </c:pt>
                <c:pt idx="947">
                  <c:v>44839</c:v>
                </c:pt>
                <c:pt idx="948">
                  <c:v>44840</c:v>
                </c:pt>
                <c:pt idx="949">
                  <c:v>44841</c:v>
                </c:pt>
                <c:pt idx="950">
                  <c:v>44844</c:v>
                </c:pt>
                <c:pt idx="951">
                  <c:v>44845</c:v>
                </c:pt>
                <c:pt idx="952">
                  <c:v>44846</c:v>
                </c:pt>
                <c:pt idx="953">
                  <c:v>44847</c:v>
                </c:pt>
                <c:pt idx="954">
                  <c:v>44848</c:v>
                </c:pt>
                <c:pt idx="955">
                  <c:v>44851</c:v>
                </c:pt>
                <c:pt idx="956">
                  <c:v>44852</c:v>
                </c:pt>
                <c:pt idx="957">
                  <c:v>44853</c:v>
                </c:pt>
                <c:pt idx="958">
                  <c:v>44854</c:v>
                </c:pt>
                <c:pt idx="959">
                  <c:v>44855</c:v>
                </c:pt>
                <c:pt idx="960">
                  <c:v>44858</c:v>
                </c:pt>
                <c:pt idx="961">
                  <c:v>44859</c:v>
                </c:pt>
                <c:pt idx="962">
                  <c:v>44860</c:v>
                </c:pt>
                <c:pt idx="963">
                  <c:v>44861</c:v>
                </c:pt>
                <c:pt idx="964">
                  <c:v>44862</c:v>
                </c:pt>
                <c:pt idx="965">
                  <c:v>44865</c:v>
                </c:pt>
                <c:pt idx="966">
                  <c:v>44866</c:v>
                </c:pt>
                <c:pt idx="967">
                  <c:v>44867</c:v>
                </c:pt>
                <c:pt idx="968">
                  <c:v>44868</c:v>
                </c:pt>
                <c:pt idx="969">
                  <c:v>44869</c:v>
                </c:pt>
                <c:pt idx="970">
                  <c:v>44872</c:v>
                </c:pt>
                <c:pt idx="971">
                  <c:v>44873</c:v>
                </c:pt>
                <c:pt idx="972">
                  <c:v>44874</c:v>
                </c:pt>
                <c:pt idx="973">
                  <c:v>44875</c:v>
                </c:pt>
                <c:pt idx="974">
                  <c:v>44876</c:v>
                </c:pt>
                <c:pt idx="975">
                  <c:v>44879</c:v>
                </c:pt>
                <c:pt idx="976">
                  <c:v>44880</c:v>
                </c:pt>
                <c:pt idx="977">
                  <c:v>44881</c:v>
                </c:pt>
                <c:pt idx="978">
                  <c:v>44882</c:v>
                </c:pt>
                <c:pt idx="979">
                  <c:v>44883</c:v>
                </c:pt>
                <c:pt idx="980">
                  <c:v>44886</c:v>
                </c:pt>
                <c:pt idx="981">
                  <c:v>44887</c:v>
                </c:pt>
                <c:pt idx="982">
                  <c:v>44888</c:v>
                </c:pt>
                <c:pt idx="983">
                  <c:v>44890</c:v>
                </c:pt>
                <c:pt idx="984">
                  <c:v>44893</c:v>
                </c:pt>
                <c:pt idx="985">
                  <c:v>44894</c:v>
                </c:pt>
                <c:pt idx="986">
                  <c:v>44895</c:v>
                </c:pt>
                <c:pt idx="987">
                  <c:v>44896</c:v>
                </c:pt>
                <c:pt idx="988">
                  <c:v>44897</c:v>
                </c:pt>
                <c:pt idx="989">
                  <c:v>44900</c:v>
                </c:pt>
                <c:pt idx="990">
                  <c:v>44901</c:v>
                </c:pt>
                <c:pt idx="991">
                  <c:v>44902</c:v>
                </c:pt>
                <c:pt idx="992">
                  <c:v>44903</c:v>
                </c:pt>
                <c:pt idx="993">
                  <c:v>44904</c:v>
                </c:pt>
                <c:pt idx="994">
                  <c:v>44907</c:v>
                </c:pt>
                <c:pt idx="995">
                  <c:v>44908</c:v>
                </c:pt>
                <c:pt idx="996">
                  <c:v>44909</c:v>
                </c:pt>
                <c:pt idx="997">
                  <c:v>44910</c:v>
                </c:pt>
                <c:pt idx="998">
                  <c:v>44911</c:v>
                </c:pt>
                <c:pt idx="999">
                  <c:v>44914</c:v>
                </c:pt>
                <c:pt idx="1000">
                  <c:v>44915</c:v>
                </c:pt>
                <c:pt idx="1001">
                  <c:v>44916</c:v>
                </c:pt>
                <c:pt idx="1002">
                  <c:v>44917</c:v>
                </c:pt>
                <c:pt idx="1003">
                  <c:v>44918</c:v>
                </c:pt>
                <c:pt idx="1004">
                  <c:v>44922</c:v>
                </c:pt>
                <c:pt idx="1005">
                  <c:v>44923</c:v>
                </c:pt>
                <c:pt idx="1006">
                  <c:v>44924</c:v>
                </c:pt>
                <c:pt idx="1007">
                  <c:v>44925</c:v>
                </c:pt>
                <c:pt idx="1008">
                  <c:v>44929</c:v>
                </c:pt>
                <c:pt idx="1009">
                  <c:v>44930</c:v>
                </c:pt>
                <c:pt idx="1010">
                  <c:v>44931</c:v>
                </c:pt>
                <c:pt idx="1011">
                  <c:v>44932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44943</c:v>
                </c:pt>
                <c:pt idx="1018">
                  <c:v>44944</c:v>
                </c:pt>
                <c:pt idx="1019">
                  <c:v>44945</c:v>
                </c:pt>
                <c:pt idx="1020">
                  <c:v>44946</c:v>
                </c:pt>
                <c:pt idx="1021">
                  <c:v>44949</c:v>
                </c:pt>
                <c:pt idx="1022">
                  <c:v>44950</c:v>
                </c:pt>
                <c:pt idx="1023">
                  <c:v>44951</c:v>
                </c:pt>
                <c:pt idx="1024">
                  <c:v>44952</c:v>
                </c:pt>
                <c:pt idx="1025">
                  <c:v>44953</c:v>
                </c:pt>
                <c:pt idx="1026">
                  <c:v>44956</c:v>
                </c:pt>
                <c:pt idx="1027">
                  <c:v>44957</c:v>
                </c:pt>
                <c:pt idx="1028">
                  <c:v>44958</c:v>
                </c:pt>
                <c:pt idx="1029">
                  <c:v>44959</c:v>
                </c:pt>
                <c:pt idx="1030">
                  <c:v>44960</c:v>
                </c:pt>
                <c:pt idx="1031">
                  <c:v>44963</c:v>
                </c:pt>
                <c:pt idx="1032">
                  <c:v>44964</c:v>
                </c:pt>
                <c:pt idx="1033">
                  <c:v>44965</c:v>
                </c:pt>
                <c:pt idx="1034">
                  <c:v>44966</c:v>
                </c:pt>
                <c:pt idx="1035">
                  <c:v>44967</c:v>
                </c:pt>
                <c:pt idx="1036">
                  <c:v>44970</c:v>
                </c:pt>
                <c:pt idx="1037">
                  <c:v>44971</c:v>
                </c:pt>
                <c:pt idx="1038">
                  <c:v>44972</c:v>
                </c:pt>
                <c:pt idx="1039">
                  <c:v>44973</c:v>
                </c:pt>
                <c:pt idx="1040">
                  <c:v>44974</c:v>
                </c:pt>
                <c:pt idx="1041">
                  <c:v>44978</c:v>
                </c:pt>
                <c:pt idx="1042">
                  <c:v>44979</c:v>
                </c:pt>
                <c:pt idx="1043">
                  <c:v>44980</c:v>
                </c:pt>
                <c:pt idx="1044">
                  <c:v>44981</c:v>
                </c:pt>
                <c:pt idx="1045">
                  <c:v>44984</c:v>
                </c:pt>
                <c:pt idx="1046">
                  <c:v>44985</c:v>
                </c:pt>
                <c:pt idx="1047">
                  <c:v>44986</c:v>
                </c:pt>
                <c:pt idx="1048">
                  <c:v>44987</c:v>
                </c:pt>
                <c:pt idx="1049">
                  <c:v>44988</c:v>
                </c:pt>
                <c:pt idx="1050">
                  <c:v>44991</c:v>
                </c:pt>
                <c:pt idx="1051">
                  <c:v>44992</c:v>
                </c:pt>
                <c:pt idx="1052">
                  <c:v>44993</c:v>
                </c:pt>
                <c:pt idx="1053">
                  <c:v>44994</c:v>
                </c:pt>
                <c:pt idx="1054">
                  <c:v>44995</c:v>
                </c:pt>
                <c:pt idx="1055">
                  <c:v>44998</c:v>
                </c:pt>
                <c:pt idx="1056">
                  <c:v>44999</c:v>
                </c:pt>
                <c:pt idx="1057">
                  <c:v>45000</c:v>
                </c:pt>
                <c:pt idx="1058">
                  <c:v>45001</c:v>
                </c:pt>
                <c:pt idx="1059">
                  <c:v>45002</c:v>
                </c:pt>
                <c:pt idx="1060">
                  <c:v>45005</c:v>
                </c:pt>
                <c:pt idx="1061">
                  <c:v>45006</c:v>
                </c:pt>
                <c:pt idx="1062">
                  <c:v>45007</c:v>
                </c:pt>
                <c:pt idx="1063">
                  <c:v>45008</c:v>
                </c:pt>
                <c:pt idx="1064">
                  <c:v>45009</c:v>
                </c:pt>
                <c:pt idx="1065">
                  <c:v>45012</c:v>
                </c:pt>
                <c:pt idx="1066">
                  <c:v>45013</c:v>
                </c:pt>
                <c:pt idx="1067">
                  <c:v>45014</c:v>
                </c:pt>
                <c:pt idx="1068">
                  <c:v>45015</c:v>
                </c:pt>
                <c:pt idx="1069">
                  <c:v>45016</c:v>
                </c:pt>
                <c:pt idx="1070">
                  <c:v>45019</c:v>
                </c:pt>
                <c:pt idx="1071">
                  <c:v>45020</c:v>
                </c:pt>
                <c:pt idx="1072">
                  <c:v>45021</c:v>
                </c:pt>
                <c:pt idx="1073">
                  <c:v>45022</c:v>
                </c:pt>
                <c:pt idx="1074">
                  <c:v>45026</c:v>
                </c:pt>
                <c:pt idx="1075">
                  <c:v>45027</c:v>
                </c:pt>
                <c:pt idx="1076">
                  <c:v>45028</c:v>
                </c:pt>
                <c:pt idx="1077">
                  <c:v>45029</c:v>
                </c:pt>
                <c:pt idx="1078">
                  <c:v>45030</c:v>
                </c:pt>
                <c:pt idx="1079">
                  <c:v>45033</c:v>
                </c:pt>
                <c:pt idx="1080">
                  <c:v>45034</c:v>
                </c:pt>
                <c:pt idx="1081">
                  <c:v>45035</c:v>
                </c:pt>
                <c:pt idx="1082">
                  <c:v>45036</c:v>
                </c:pt>
                <c:pt idx="1083">
                  <c:v>45037</c:v>
                </c:pt>
                <c:pt idx="1084">
                  <c:v>45040</c:v>
                </c:pt>
                <c:pt idx="1085">
                  <c:v>45041</c:v>
                </c:pt>
                <c:pt idx="1086">
                  <c:v>45042</c:v>
                </c:pt>
                <c:pt idx="1087">
                  <c:v>45043</c:v>
                </c:pt>
                <c:pt idx="1088">
                  <c:v>45044</c:v>
                </c:pt>
                <c:pt idx="1089">
                  <c:v>45047</c:v>
                </c:pt>
                <c:pt idx="1090">
                  <c:v>45048</c:v>
                </c:pt>
                <c:pt idx="1091">
                  <c:v>45049</c:v>
                </c:pt>
                <c:pt idx="1092">
                  <c:v>45050</c:v>
                </c:pt>
                <c:pt idx="1093">
                  <c:v>45051</c:v>
                </c:pt>
                <c:pt idx="1094">
                  <c:v>45054</c:v>
                </c:pt>
                <c:pt idx="1095">
                  <c:v>45055</c:v>
                </c:pt>
                <c:pt idx="1096">
                  <c:v>45056</c:v>
                </c:pt>
                <c:pt idx="1097">
                  <c:v>45057</c:v>
                </c:pt>
                <c:pt idx="1098">
                  <c:v>45058</c:v>
                </c:pt>
                <c:pt idx="1099">
                  <c:v>45061</c:v>
                </c:pt>
                <c:pt idx="1100">
                  <c:v>45062</c:v>
                </c:pt>
                <c:pt idx="1101">
                  <c:v>45063</c:v>
                </c:pt>
                <c:pt idx="1102">
                  <c:v>45064</c:v>
                </c:pt>
                <c:pt idx="1103">
                  <c:v>45065</c:v>
                </c:pt>
                <c:pt idx="1104">
                  <c:v>45068</c:v>
                </c:pt>
                <c:pt idx="1105">
                  <c:v>45069</c:v>
                </c:pt>
                <c:pt idx="1106">
                  <c:v>45070</c:v>
                </c:pt>
                <c:pt idx="1107">
                  <c:v>45071</c:v>
                </c:pt>
                <c:pt idx="1108">
                  <c:v>45072</c:v>
                </c:pt>
                <c:pt idx="1109">
                  <c:v>45076</c:v>
                </c:pt>
                <c:pt idx="1110">
                  <c:v>45077</c:v>
                </c:pt>
                <c:pt idx="1111">
                  <c:v>45078</c:v>
                </c:pt>
                <c:pt idx="1112">
                  <c:v>45079</c:v>
                </c:pt>
                <c:pt idx="1113">
                  <c:v>45082</c:v>
                </c:pt>
                <c:pt idx="1114">
                  <c:v>45083</c:v>
                </c:pt>
                <c:pt idx="1115">
                  <c:v>45084</c:v>
                </c:pt>
                <c:pt idx="1116">
                  <c:v>45085</c:v>
                </c:pt>
                <c:pt idx="1117">
                  <c:v>45086</c:v>
                </c:pt>
                <c:pt idx="1118">
                  <c:v>45089</c:v>
                </c:pt>
                <c:pt idx="1119">
                  <c:v>45090</c:v>
                </c:pt>
                <c:pt idx="1120">
                  <c:v>45091</c:v>
                </c:pt>
                <c:pt idx="1121">
                  <c:v>45092</c:v>
                </c:pt>
                <c:pt idx="1122">
                  <c:v>45093</c:v>
                </c:pt>
                <c:pt idx="1123">
                  <c:v>45097</c:v>
                </c:pt>
                <c:pt idx="1124">
                  <c:v>45098</c:v>
                </c:pt>
                <c:pt idx="1125">
                  <c:v>45099</c:v>
                </c:pt>
                <c:pt idx="1126">
                  <c:v>45100</c:v>
                </c:pt>
                <c:pt idx="1127">
                  <c:v>45103</c:v>
                </c:pt>
                <c:pt idx="1128">
                  <c:v>45104</c:v>
                </c:pt>
                <c:pt idx="1129">
                  <c:v>45105</c:v>
                </c:pt>
                <c:pt idx="1130">
                  <c:v>45106</c:v>
                </c:pt>
                <c:pt idx="1131">
                  <c:v>45107</c:v>
                </c:pt>
                <c:pt idx="1132">
                  <c:v>45110</c:v>
                </c:pt>
                <c:pt idx="1133">
                  <c:v>45112</c:v>
                </c:pt>
                <c:pt idx="1134">
                  <c:v>45113</c:v>
                </c:pt>
                <c:pt idx="1135">
                  <c:v>45114</c:v>
                </c:pt>
                <c:pt idx="1136">
                  <c:v>45117</c:v>
                </c:pt>
                <c:pt idx="1137">
                  <c:v>45118</c:v>
                </c:pt>
                <c:pt idx="1138">
                  <c:v>45119</c:v>
                </c:pt>
                <c:pt idx="1139">
                  <c:v>45120</c:v>
                </c:pt>
                <c:pt idx="1140">
                  <c:v>45121</c:v>
                </c:pt>
                <c:pt idx="1141">
                  <c:v>45124</c:v>
                </c:pt>
                <c:pt idx="1142">
                  <c:v>45125</c:v>
                </c:pt>
                <c:pt idx="1143">
                  <c:v>45126</c:v>
                </c:pt>
                <c:pt idx="1144">
                  <c:v>45127</c:v>
                </c:pt>
                <c:pt idx="1145">
                  <c:v>45128</c:v>
                </c:pt>
                <c:pt idx="1146">
                  <c:v>45131</c:v>
                </c:pt>
                <c:pt idx="1147">
                  <c:v>45132</c:v>
                </c:pt>
                <c:pt idx="1148">
                  <c:v>45133</c:v>
                </c:pt>
                <c:pt idx="1149">
                  <c:v>45134</c:v>
                </c:pt>
                <c:pt idx="1150">
                  <c:v>45135</c:v>
                </c:pt>
                <c:pt idx="1151">
                  <c:v>45138</c:v>
                </c:pt>
                <c:pt idx="1152">
                  <c:v>45139</c:v>
                </c:pt>
                <c:pt idx="1153">
                  <c:v>45140</c:v>
                </c:pt>
                <c:pt idx="1154">
                  <c:v>45141</c:v>
                </c:pt>
                <c:pt idx="1155">
                  <c:v>45142</c:v>
                </c:pt>
                <c:pt idx="1156">
                  <c:v>45145</c:v>
                </c:pt>
                <c:pt idx="1157">
                  <c:v>45146</c:v>
                </c:pt>
                <c:pt idx="1158">
                  <c:v>45147</c:v>
                </c:pt>
                <c:pt idx="1159">
                  <c:v>45148</c:v>
                </c:pt>
                <c:pt idx="1160">
                  <c:v>45149</c:v>
                </c:pt>
                <c:pt idx="1161">
                  <c:v>45152</c:v>
                </c:pt>
                <c:pt idx="1162">
                  <c:v>45153</c:v>
                </c:pt>
                <c:pt idx="1163">
                  <c:v>45154</c:v>
                </c:pt>
                <c:pt idx="1164">
                  <c:v>45155</c:v>
                </c:pt>
                <c:pt idx="1165">
                  <c:v>45156</c:v>
                </c:pt>
                <c:pt idx="1166">
                  <c:v>45159</c:v>
                </c:pt>
                <c:pt idx="1167">
                  <c:v>45160</c:v>
                </c:pt>
                <c:pt idx="1168">
                  <c:v>45161</c:v>
                </c:pt>
                <c:pt idx="1169">
                  <c:v>45162</c:v>
                </c:pt>
                <c:pt idx="1170">
                  <c:v>45163</c:v>
                </c:pt>
                <c:pt idx="1171">
                  <c:v>45166</c:v>
                </c:pt>
                <c:pt idx="1172">
                  <c:v>45167</c:v>
                </c:pt>
                <c:pt idx="1173">
                  <c:v>45168</c:v>
                </c:pt>
                <c:pt idx="1174">
                  <c:v>45169</c:v>
                </c:pt>
                <c:pt idx="1175">
                  <c:v>45170</c:v>
                </c:pt>
                <c:pt idx="1176">
                  <c:v>45174</c:v>
                </c:pt>
                <c:pt idx="1177">
                  <c:v>45175</c:v>
                </c:pt>
                <c:pt idx="1178">
                  <c:v>45176</c:v>
                </c:pt>
                <c:pt idx="1179">
                  <c:v>45177</c:v>
                </c:pt>
                <c:pt idx="1180">
                  <c:v>45180</c:v>
                </c:pt>
                <c:pt idx="1181">
                  <c:v>45181</c:v>
                </c:pt>
                <c:pt idx="1182">
                  <c:v>45182</c:v>
                </c:pt>
                <c:pt idx="1183">
                  <c:v>45183</c:v>
                </c:pt>
                <c:pt idx="1184">
                  <c:v>45184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45194</c:v>
                </c:pt>
                <c:pt idx="1191">
                  <c:v>45195</c:v>
                </c:pt>
                <c:pt idx="1192">
                  <c:v>45196</c:v>
                </c:pt>
                <c:pt idx="1193">
                  <c:v>45197</c:v>
                </c:pt>
                <c:pt idx="1194">
                  <c:v>45198</c:v>
                </c:pt>
                <c:pt idx="1195">
                  <c:v>45201</c:v>
                </c:pt>
                <c:pt idx="1196">
                  <c:v>45202</c:v>
                </c:pt>
                <c:pt idx="1197">
                  <c:v>45203</c:v>
                </c:pt>
                <c:pt idx="1198">
                  <c:v>45204</c:v>
                </c:pt>
                <c:pt idx="1199">
                  <c:v>45205</c:v>
                </c:pt>
                <c:pt idx="1200">
                  <c:v>45208</c:v>
                </c:pt>
                <c:pt idx="1201">
                  <c:v>45209</c:v>
                </c:pt>
                <c:pt idx="1202">
                  <c:v>45210</c:v>
                </c:pt>
                <c:pt idx="1203">
                  <c:v>45211</c:v>
                </c:pt>
                <c:pt idx="1204">
                  <c:v>45212</c:v>
                </c:pt>
                <c:pt idx="1205">
                  <c:v>45215</c:v>
                </c:pt>
                <c:pt idx="1206">
                  <c:v>45216</c:v>
                </c:pt>
                <c:pt idx="1207">
                  <c:v>45217</c:v>
                </c:pt>
                <c:pt idx="1208">
                  <c:v>45218</c:v>
                </c:pt>
                <c:pt idx="1209">
                  <c:v>45219</c:v>
                </c:pt>
                <c:pt idx="1210">
                  <c:v>45222</c:v>
                </c:pt>
                <c:pt idx="1211">
                  <c:v>45223</c:v>
                </c:pt>
                <c:pt idx="1212">
                  <c:v>45224</c:v>
                </c:pt>
                <c:pt idx="1213">
                  <c:v>45225</c:v>
                </c:pt>
                <c:pt idx="1214">
                  <c:v>45226</c:v>
                </c:pt>
                <c:pt idx="1215">
                  <c:v>45229</c:v>
                </c:pt>
                <c:pt idx="1216">
                  <c:v>45230</c:v>
                </c:pt>
                <c:pt idx="1217">
                  <c:v>45231</c:v>
                </c:pt>
                <c:pt idx="1218">
                  <c:v>45232</c:v>
                </c:pt>
                <c:pt idx="1219">
                  <c:v>45233</c:v>
                </c:pt>
                <c:pt idx="1220">
                  <c:v>45236</c:v>
                </c:pt>
                <c:pt idx="1221">
                  <c:v>45237</c:v>
                </c:pt>
                <c:pt idx="1222">
                  <c:v>45238</c:v>
                </c:pt>
                <c:pt idx="1223">
                  <c:v>45239</c:v>
                </c:pt>
                <c:pt idx="1224">
                  <c:v>45240</c:v>
                </c:pt>
                <c:pt idx="1225">
                  <c:v>45243</c:v>
                </c:pt>
                <c:pt idx="1226">
                  <c:v>45244</c:v>
                </c:pt>
                <c:pt idx="1227">
                  <c:v>45245</c:v>
                </c:pt>
                <c:pt idx="1228">
                  <c:v>45246</c:v>
                </c:pt>
                <c:pt idx="1229">
                  <c:v>45247</c:v>
                </c:pt>
                <c:pt idx="1230">
                  <c:v>45250</c:v>
                </c:pt>
                <c:pt idx="1231">
                  <c:v>45251</c:v>
                </c:pt>
                <c:pt idx="1232">
                  <c:v>45252</c:v>
                </c:pt>
                <c:pt idx="1233">
                  <c:v>45254</c:v>
                </c:pt>
                <c:pt idx="1234">
                  <c:v>45257</c:v>
                </c:pt>
                <c:pt idx="1235">
                  <c:v>45258</c:v>
                </c:pt>
                <c:pt idx="1236">
                  <c:v>45259</c:v>
                </c:pt>
                <c:pt idx="1237">
                  <c:v>45260</c:v>
                </c:pt>
                <c:pt idx="1238">
                  <c:v>45261</c:v>
                </c:pt>
                <c:pt idx="1239">
                  <c:v>45264</c:v>
                </c:pt>
                <c:pt idx="1240">
                  <c:v>45265</c:v>
                </c:pt>
                <c:pt idx="1241">
                  <c:v>45266</c:v>
                </c:pt>
                <c:pt idx="1242">
                  <c:v>45267</c:v>
                </c:pt>
                <c:pt idx="1243">
                  <c:v>45268</c:v>
                </c:pt>
                <c:pt idx="1244">
                  <c:v>45271</c:v>
                </c:pt>
                <c:pt idx="1245">
                  <c:v>45272</c:v>
                </c:pt>
                <c:pt idx="1246">
                  <c:v>45273</c:v>
                </c:pt>
                <c:pt idx="1247">
                  <c:v>45274</c:v>
                </c:pt>
                <c:pt idx="1248">
                  <c:v>45275</c:v>
                </c:pt>
                <c:pt idx="1249">
                  <c:v>45278</c:v>
                </c:pt>
                <c:pt idx="1250">
                  <c:v>45279</c:v>
                </c:pt>
                <c:pt idx="1251">
                  <c:v>45280</c:v>
                </c:pt>
                <c:pt idx="1252">
                  <c:v>45281</c:v>
                </c:pt>
                <c:pt idx="1253">
                  <c:v>45282</c:v>
                </c:pt>
                <c:pt idx="1254">
                  <c:v>45286</c:v>
                </c:pt>
                <c:pt idx="1255">
                  <c:v>45287</c:v>
                </c:pt>
                <c:pt idx="1256">
                  <c:v>45288</c:v>
                </c:pt>
                <c:pt idx="1257">
                  <c:v>45289</c:v>
                </c:pt>
                <c:pt idx="1258">
                  <c:v>45293</c:v>
                </c:pt>
                <c:pt idx="1259">
                  <c:v>45294</c:v>
                </c:pt>
                <c:pt idx="1260">
                  <c:v>45295</c:v>
                </c:pt>
                <c:pt idx="1261">
                  <c:v>45296</c:v>
                </c:pt>
                <c:pt idx="1262">
                  <c:v>45299</c:v>
                </c:pt>
                <c:pt idx="1263">
                  <c:v>45300</c:v>
                </c:pt>
                <c:pt idx="1264">
                  <c:v>45301</c:v>
                </c:pt>
                <c:pt idx="1265">
                  <c:v>45302</c:v>
                </c:pt>
                <c:pt idx="1266">
                  <c:v>45303</c:v>
                </c:pt>
                <c:pt idx="1267">
                  <c:v>45307</c:v>
                </c:pt>
                <c:pt idx="1268">
                  <c:v>45308</c:v>
                </c:pt>
                <c:pt idx="1269">
                  <c:v>45309</c:v>
                </c:pt>
                <c:pt idx="1270">
                  <c:v>45310</c:v>
                </c:pt>
                <c:pt idx="1271">
                  <c:v>45313</c:v>
                </c:pt>
                <c:pt idx="1272">
                  <c:v>45314</c:v>
                </c:pt>
                <c:pt idx="1273">
                  <c:v>45315</c:v>
                </c:pt>
                <c:pt idx="1274">
                  <c:v>45316</c:v>
                </c:pt>
                <c:pt idx="1275">
                  <c:v>45317</c:v>
                </c:pt>
                <c:pt idx="1276">
                  <c:v>45320</c:v>
                </c:pt>
                <c:pt idx="1277">
                  <c:v>45321</c:v>
                </c:pt>
                <c:pt idx="1278">
                  <c:v>45322</c:v>
                </c:pt>
                <c:pt idx="1279">
                  <c:v>45323</c:v>
                </c:pt>
                <c:pt idx="1280">
                  <c:v>45324</c:v>
                </c:pt>
                <c:pt idx="1281">
                  <c:v>45327</c:v>
                </c:pt>
                <c:pt idx="1282">
                  <c:v>45328</c:v>
                </c:pt>
                <c:pt idx="1283">
                  <c:v>45329</c:v>
                </c:pt>
                <c:pt idx="1284">
                  <c:v>45330</c:v>
                </c:pt>
                <c:pt idx="1285">
                  <c:v>45331</c:v>
                </c:pt>
                <c:pt idx="1286">
                  <c:v>45334</c:v>
                </c:pt>
                <c:pt idx="1287">
                  <c:v>45335</c:v>
                </c:pt>
                <c:pt idx="1288">
                  <c:v>45336</c:v>
                </c:pt>
                <c:pt idx="1289">
                  <c:v>45337</c:v>
                </c:pt>
                <c:pt idx="1290">
                  <c:v>45338</c:v>
                </c:pt>
                <c:pt idx="1291">
                  <c:v>45342</c:v>
                </c:pt>
                <c:pt idx="1292">
                  <c:v>45343</c:v>
                </c:pt>
                <c:pt idx="1293">
                  <c:v>45344</c:v>
                </c:pt>
                <c:pt idx="1294">
                  <c:v>45345</c:v>
                </c:pt>
                <c:pt idx="1295">
                  <c:v>45348</c:v>
                </c:pt>
                <c:pt idx="1296">
                  <c:v>45349</c:v>
                </c:pt>
                <c:pt idx="1297">
                  <c:v>45350</c:v>
                </c:pt>
                <c:pt idx="1298">
                  <c:v>45351</c:v>
                </c:pt>
                <c:pt idx="1299">
                  <c:v>45352</c:v>
                </c:pt>
                <c:pt idx="1300">
                  <c:v>45355</c:v>
                </c:pt>
                <c:pt idx="1301">
                  <c:v>45356</c:v>
                </c:pt>
                <c:pt idx="1302">
                  <c:v>45357</c:v>
                </c:pt>
                <c:pt idx="1303">
                  <c:v>45358</c:v>
                </c:pt>
                <c:pt idx="1304">
                  <c:v>45359</c:v>
                </c:pt>
                <c:pt idx="1305">
                  <c:v>45362</c:v>
                </c:pt>
                <c:pt idx="1306">
                  <c:v>45363</c:v>
                </c:pt>
                <c:pt idx="1307">
                  <c:v>45364</c:v>
                </c:pt>
                <c:pt idx="1308">
                  <c:v>45365</c:v>
                </c:pt>
                <c:pt idx="1309">
                  <c:v>45366</c:v>
                </c:pt>
                <c:pt idx="1310">
                  <c:v>45369</c:v>
                </c:pt>
                <c:pt idx="1311">
                  <c:v>45370</c:v>
                </c:pt>
                <c:pt idx="1312">
                  <c:v>45371</c:v>
                </c:pt>
                <c:pt idx="1313">
                  <c:v>45372</c:v>
                </c:pt>
                <c:pt idx="1314">
                  <c:v>45373</c:v>
                </c:pt>
                <c:pt idx="1315">
                  <c:v>45376</c:v>
                </c:pt>
                <c:pt idx="1316">
                  <c:v>45377</c:v>
                </c:pt>
                <c:pt idx="1317">
                  <c:v>45378</c:v>
                </c:pt>
                <c:pt idx="1318">
                  <c:v>45379</c:v>
                </c:pt>
                <c:pt idx="1319">
                  <c:v>45383</c:v>
                </c:pt>
                <c:pt idx="1320">
                  <c:v>45384</c:v>
                </c:pt>
                <c:pt idx="1321">
                  <c:v>45385</c:v>
                </c:pt>
                <c:pt idx="1322">
                  <c:v>45386</c:v>
                </c:pt>
                <c:pt idx="1323">
                  <c:v>45387</c:v>
                </c:pt>
                <c:pt idx="1324">
                  <c:v>45390</c:v>
                </c:pt>
                <c:pt idx="1325">
                  <c:v>45391</c:v>
                </c:pt>
                <c:pt idx="1326">
                  <c:v>45392</c:v>
                </c:pt>
                <c:pt idx="1327">
                  <c:v>45393</c:v>
                </c:pt>
                <c:pt idx="1328">
                  <c:v>45394</c:v>
                </c:pt>
                <c:pt idx="1329">
                  <c:v>45397</c:v>
                </c:pt>
                <c:pt idx="1330">
                  <c:v>45398</c:v>
                </c:pt>
                <c:pt idx="1331">
                  <c:v>45399</c:v>
                </c:pt>
                <c:pt idx="1332">
                  <c:v>45400</c:v>
                </c:pt>
                <c:pt idx="1333">
                  <c:v>45401</c:v>
                </c:pt>
                <c:pt idx="1334">
                  <c:v>45404</c:v>
                </c:pt>
                <c:pt idx="1335">
                  <c:v>45405</c:v>
                </c:pt>
                <c:pt idx="1336">
                  <c:v>45406</c:v>
                </c:pt>
                <c:pt idx="1337">
                  <c:v>45407</c:v>
                </c:pt>
                <c:pt idx="1338">
                  <c:v>45408</c:v>
                </c:pt>
                <c:pt idx="1339">
                  <c:v>45411</c:v>
                </c:pt>
                <c:pt idx="1340">
                  <c:v>45412</c:v>
                </c:pt>
                <c:pt idx="1341">
                  <c:v>45413</c:v>
                </c:pt>
                <c:pt idx="1342">
                  <c:v>45414</c:v>
                </c:pt>
                <c:pt idx="1343">
                  <c:v>45415</c:v>
                </c:pt>
                <c:pt idx="1344">
                  <c:v>45418</c:v>
                </c:pt>
                <c:pt idx="1345">
                  <c:v>45419</c:v>
                </c:pt>
                <c:pt idx="1346">
                  <c:v>45420</c:v>
                </c:pt>
                <c:pt idx="1347">
                  <c:v>45421</c:v>
                </c:pt>
                <c:pt idx="1348">
                  <c:v>45422</c:v>
                </c:pt>
                <c:pt idx="1349">
                  <c:v>45425</c:v>
                </c:pt>
                <c:pt idx="1350">
                  <c:v>45426</c:v>
                </c:pt>
                <c:pt idx="1351">
                  <c:v>45427</c:v>
                </c:pt>
                <c:pt idx="1352">
                  <c:v>45428</c:v>
                </c:pt>
                <c:pt idx="1353">
                  <c:v>45429</c:v>
                </c:pt>
                <c:pt idx="1354">
                  <c:v>45432</c:v>
                </c:pt>
                <c:pt idx="1355">
                  <c:v>45433</c:v>
                </c:pt>
                <c:pt idx="1356">
                  <c:v>45434</c:v>
                </c:pt>
                <c:pt idx="1357">
                  <c:v>45435</c:v>
                </c:pt>
                <c:pt idx="1358">
                  <c:v>45436</c:v>
                </c:pt>
                <c:pt idx="1359">
                  <c:v>45440</c:v>
                </c:pt>
                <c:pt idx="1360">
                  <c:v>45441</c:v>
                </c:pt>
                <c:pt idx="1361">
                  <c:v>45442</c:v>
                </c:pt>
                <c:pt idx="1362">
                  <c:v>45443</c:v>
                </c:pt>
                <c:pt idx="1363">
                  <c:v>45446</c:v>
                </c:pt>
                <c:pt idx="1364">
                  <c:v>45447</c:v>
                </c:pt>
                <c:pt idx="1365">
                  <c:v>45448</c:v>
                </c:pt>
                <c:pt idx="1366">
                  <c:v>45449</c:v>
                </c:pt>
                <c:pt idx="1367">
                  <c:v>45450</c:v>
                </c:pt>
                <c:pt idx="1368">
                  <c:v>45453</c:v>
                </c:pt>
                <c:pt idx="1369">
                  <c:v>45454</c:v>
                </c:pt>
                <c:pt idx="1370">
                  <c:v>45455</c:v>
                </c:pt>
                <c:pt idx="1371">
                  <c:v>45456</c:v>
                </c:pt>
                <c:pt idx="1372">
                  <c:v>45457</c:v>
                </c:pt>
                <c:pt idx="1373">
                  <c:v>45460</c:v>
                </c:pt>
                <c:pt idx="1374">
                  <c:v>45461</c:v>
                </c:pt>
                <c:pt idx="1375">
                  <c:v>45463</c:v>
                </c:pt>
                <c:pt idx="1376">
                  <c:v>45464</c:v>
                </c:pt>
                <c:pt idx="1377">
                  <c:v>45467</c:v>
                </c:pt>
                <c:pt idx="1378">
                  <c:v>45468</c:v>
                </c:pt>
                <c:pt idx="1379">
                  <c:v>45469</c:v>
                </c:pt>
                <c:pt idx="1380">
                  <c:v>45470</c:v>
                </c:pt>
                <c:pt idx="1381">
                  <c:v>45471</c:v>
                </c:pt>
                <c:pt idx="1382">
                  <c:v>45474</c:v>
                </c:pt>
                <c:pt idx="1383">
                  <c:v>45475</c:v>
                </c:pt>
                <c:pt idx="1384">
                  <c:v>45476</c:v>
                </c:pt>
                <c:pt idx="1385">
                  <c:v>45478</c:v>
                </c:pt>
                <c:pt idx="1386">
                  <c:v>45481</c:v>
                </c:pt>
                <c:pt idx="1387">
                  <c:v>45482</c:v>
                </c:pt>
                <c:pt idx="1388">
                  <c:v>45483</c:v>
                </c:pt>
                <c:pt idx="1389">
                  <c:v>45484</c:v>
                </c:pt>
                <c:pt idx="1390">
                  <c:v>45485</c:v>
                </c:pt>
                <c:pt idx="1391">
                  <c:v>45488</c:v>
                </c:pt>
                <c:pt idx="1392">
                  <c:v>45489</c:v>
                </c:pt>
                <c:pt idx="1393">
                  <c:v>45490</c:v>
                </c:pt>
                <c:pt idx="1394">
                  <c:v>45491</c:v>
                </c:pt>
                <c:pt idx="1395">
                  <c:v>45492</c:v>
                </c:pt>
                <c:pt idx="1396">
                  <c:v>45495</c:v>
                </c:pt>
                <c:pt idx="1397">
                  <c:v>45496</c:v>
                </c:pt>
                <c:pt idx="1398">
                  <c:v>45497</c:v>
                </c:pt>
                <c:pt idx="1399">
                  <c:v>45498</c:v>
                </c:pt>
                <c:pt idx="1400">
                  <c:v>45499</c:v>
                </c:pt>
                <c:pt idx="1401">
                  <c:v>45502</c:v>
                </c:pt>
                <c:pt idx="1402">
                  <c:v>45503</c:v>
                </c:pt>
                <c:pt idx="1403">
                  <c:v>45504</c:v>
                </c:pt>
                <c:pt idx="1404">
                  <c:v>45505</c:v>
                </c:pt>
                <c:pt idx="1405">
                  <c:v>45506</c:v>
                </c:pt>
                <c:pt idx="1406">
                  <c:v>45509</c:v>
                </c:pt>
                <c:pt idx="1407">
                  <c:v>45510</c:v>
                </c:pt>
                <c:pt idx="1408">
                  <c:v>45511</c:v>
                </c:pt>
                <c:pt idx="1409">
                  <c:v>45512</c:v>
                </c:pt>
                <c:pt idx="1410">
                  <c:v>45513</c:v>
                </c:pt>
                <c:pt idx="1411">
                  <c:v>45516</c:v>
                </c:pt>
                <c:pt idx="1412">
                  <c:v>45517</c:v>
                </c:pt>
                <c:pt idx="1413">
                  <c:v>45518</c:v>
                </c:pt>
                <c:pt idx="1414">
                  <c:v>45519</c:v>
                </c:pt>
                <c:pt idx="1415">
                  <c:v>45520</c:v>
                </c:pt>
                <c:pt idx="1416">
                  <c:v>45523</c:v>
                </c:pt>
                <c:pt idx="1417">
                  <c:v>45524</c:v>
                </c:pt>
                <c:pt idx="1418">
                  <c:v>45525</c:v>
                </c:pt>
                <c:pt idx="1419">
                  <c:v>45526</c:v>
                </c:pt>
                <c:pt idx="1420">
                  <c:v>45527</c:v>
                </c:pt>
                <c:pt idx="1421">
                  <c:v>45530</c:v>
                </c:pt>
                <c:pt idx="1422">
                  <c:v>45531</c:v>
                </c:pt>
                <c:pt idx="1423">
                  <c:v>45532</c:v>
                </c:pt>
                <c:pt idx="1424">
                  <c:v>45533</c:v>
                </c:pt>
                <c:pt idx="1425">
                  <c:v>45534</c:v>
                </c:pt>
                <c:pt idx="1426">
                  <c:v>45538</c:v>
                </c:pt>
                <c:pt idx="1427">
                  <c:v>45539</c:v>
                </c:pt>
                <c:pt idx="1428">
                  <c:v>45540</c:v>
                </c:pt>
                <c:pt idx="1429">
                  <c:v>45541</c:v>
                </c:pt>
                <c:pt idx="1430">
                  <c:v>45544</c:v>
                </c:pt>
                <c:pt idx="1431">
                  <c:v>45545</c:v>
                </c:pt>
                <c:pt idx="1432">
                  <c:v>45546</c:v>
                </c:pt>
                <c:pt idx="1433">
                  <c:v>45547</c:v>
                </c:pt>
                <c:pt idx="1434">
                  <c:v>45548</c:v>
                </c:pt>
                <c:pt idx="1435">
                  <c:v>45551</c:v>
                </c:pt>
                <c:pt idx="1436">
                  <c:v>45552</c:v>
                </c:pt>
                <c:pt idx="1437">
                  <c:v>45553</c:v>
                </c:pt>
                <c:pt idx="1438">
                  <c:v>45554</c:v>
                </c:pt>
                <c:pt idx="1439">
                  <c:v>45555</c:v>
                </c:pt>
                <c:pt idx="1440">
                  <c:v>45558</c:v>
                </c:pt>
                <c:pt idx="1441">
                  <c:v>45559</c:v>
                </c:pt>
                <c:pt idx="1442">
                  <c:v>45560</c:v>
                </c:pt>
                <c:pt idx="1443">
                  <c:v>45561</c:v>
                </c:pt>
                <c:pt idx="1444">
                  <c:v>45562</c:v>
                </c:pt>
                <c:pt idx="1445">
                  <c:v>45565</c:v>
                </c:pt>
                <c:pt idx="1446">
                  <c:v>45566</c:v>
                </c:pt>
                <c:pt idx="1447">
                  <c:v>45567</c:v>
                </c:pt>
                <c:pt idx="1448">
                  <c:v>45568</c:v>
                </c:pt>
                <c:pt idx="1449">
                  <c:v>45569</c:v>
                </c:pt>
                <c:pt idx="1450">
                  <c:v>45572</c:v>
                </c:pt>
                <c:pt idx="1451">
                  <c:v>45573</c:v>
                </c:pt>
                <c:pt idx="1452">
                  <c:v>45574</c:v>
                </c:pt>
                <c:pt idx="1453">
                  <c:v>45575</c:v>
                </c:pt>
                <c:pt idx="1454">
                  <c:v>45576</c:v>
                </c:pt>
                <c:pt idx="1455">
                  <c:v>45579</c:v>
                </c:pt>
                <c:pt idx="1456">
                  <c:v>45580</c:v>
                </c:pt>
                <c:pt idx="1457">
                  <c:v>45581</c:v>
                </c:pt>
                <c:pt idx="1458">
                  <c:v>45582</c:v>
                </c:pt>
                <c:pt idx="1459">
                  <c:v>45583</c:v>
                </c:pt>
                <c:pt idx="1460">
                  <c:v>45586</c:v>
                </c:pt>
                <c:pt idx="1461">
                  <c:v>45587</c:v>
                </c:pt>
                <c:pt idx="1462">
                  <c:v>45588</c:v>
                </c:pt>
                <c:pt idx="1463">
                  <c:v>45589</c:v>
                </c:pt>
                <c:pt idx="1464">
                  <c:v>45590</c:v>
                </c:pt>
                <c:pt idx="1465">
                  <c:v>45593</c:v>
                </c:pt>
                <c:pt idx="1466">
                  <c:v>45594</c:v>
                </c:pt>
                <c:pt idx="1467">
                  <c:v>45595</c:v>
                </c:pt>
                <c:pt idx="1468">
                  <c:v>45596</c:v>
                </c:pt>
              </c:numCache>
            </c:numRef>
          </c:cat>
          <c:val>
            <c:numRef>
              <c:f>'Simple Moving Average use span'!$I$3:$I$1470</c:f>
              <c:numCache>
                <c:formatCode>General</c:formatCode>
                <c:ptCount val="1468"/>
                <c:pt idx="0">
                  <c:v>-1.6353000000000009</c:v>
                </c:pt>
                <c:pt idx="1">
                  <c:v>1.8533000000000044</c:v>
                </c:pt>
                <c:pt idx="2">
                  <c:v>1.0512999999999977</c:v>
                </c:pt>
                <c:pt idx="3">
                  <c:v>1.2693000000000012</c:v>
                </c:pt>
                <c:pt idx="4">
                  <c:v>0.12460000000000093</c:v>
                </c:pt>
                <c:pt idx="5">
                  <c:v>-0.87989999999999924</c:v>
                </c:pt>
                <c:pt idx="6">
                  <c:v>-1.6976000000000013</c:v>
                </c:pt>
                <c:pt idx="7">
                  <c:v>0.13230000000000075</c:v>
                </c:pt>
                <c:pt idx="8">
                  <c:v>0.33489999999999753</c:v>
                </c:pt>
                <c:pt idx="9">
                  <c:v>-0.10900000000000176</c:v>
                </c:pt>
                <c:pt idx="10">
                  <c:v>1.0435000000000016</c:v>
                </c:pt>
                <c:pt idx="11">
                  <c:v>7.0706999999999951</c:v>
                </c:pt>
                <c:pt idx="12">
                  <c:v>-0.44389999999999219</c:v>
                </c:pt>
                <c:pt idx="13">
                  <c:v>0.87219999999999942</c:v>
                </c:pt>
                <c:pt idx="14">
                  <c:v>0.35039999999999338</c:v>
                </c:pt>
                <c:pt idx="15">
                  <c:v>0.12460000000000093</c:v>
                </c:pt>
                <c:pt idx="16">
                  <c:v>0.15579999999999927</c:v>
                </c:pt>
                <c:pt idx="17">
                  <c:v>0.29590000000000316</c:v>
                </c:pt>
                <c:pt idx="18">
                  <c:v>0.41270000000000095</c:v>
                </c:pt>
                <c:pt idx="19">
                  <c:v>-0.34260000000000446</c:v>
                </c:pt>
                <c:pt idx="20">
                  <c:v>4.6700000000001296E-2</c:v>
                </c:pt>
                <c:pt idx="21">
                  <c:v>0.64629999999999654</c:v>
                </c:pt>
                <c:pt idx="22">
                  <c:v>0.52960000000000207</c:v>
                </c:pt>
                <c:pt idx="23">
                  <c:v>0.56840000000001112</c:v>
                </c:pt>
                <c:pt idx="24">
                  <c:v>-0.33480000000000132</c:v>
                </c:pt>
                <c:pt idx="25">
                  <c:v>-0.20250000000000057</c:v>
                </c:pt>
                <c:pt idx="26">
                  <c:v>-0.22580000000000666</c:v>
                </c:pt>
                <c:pt idx="27">
                  <c:v>0.89549999999999841</c:v>
                </c:pt>
                <c:pt idx="28">
                  <c:v>-0.12460000000000093</c:v>
                </c:pt>
                <c:pt idx="29">
                  <c:v>-0.39709999999999468</c:v>
                </c:pt>
                <c:pt idx="30">
                  <c:v>0.72419999999999618</c:v>
                </c:pt>
                <c:pt idx="31">
                  <c:v>-0.13239999999998986</c:v>
                </c:pt>
                <c:pt idx="32">
                  <c:v>-0.2803000000000111</c:v>
                </c:pt>
                <c:pt idx="33">
                  <c:v>-0.4438999999999993</c:v>
                </c:pt>
                <c:pt idx="34">
                  <c:v>0.54510000000000502</c:v>
                </c:pt>
                <c:pt idx="35">
                  <c:v>0.36599999999999966</c:v>
                </c:pt>
                <c:pt idx="36">
                  <c:v>0.28029999999999688</c:v>
                </c:pt>
                <c:pt idx="37">
                  <c:v>0.31149999999999523</c:v>
                </c:pt>
                <c:pt idx="38">
                  <c:v>-0.28810000000000002</c:v>
                </c:pt>
                <c:pt idx="39">
                  <c:v>-6.2299999999993361E-2</c:v>
                </c:pt>
                <c:pt idx="40">
                  <c:v>-1.1135000000000019</c:v>
                </c:pt>
                <c:pt idx="41">
                  <c:v>-0.26479999999999393</c:v>
                </c:pt>
                <c:pt idx="42">
                  <c:v>-8.5700000000002774E-2</c:v>
                </c:pt>
                <c:pt idx="43">
                  <c:v>8.6200000000005161E-2</c:v>
                </c:pt>
                <c:pt idx="44">
                  <c:v>-0.61890000000001066</c:v>
                </c:pt>
                <c:pt idx="45">
                  <c:v>0.71290000000000475</c:v>
                </c:pt>
                <c:pt idx="46">
                  <c:v>-0.26640000000000441</c:v>
                </c:pt>
                <c:pt idx="47">
                  <c:v>0.21160000000000423</c:v>
                </c:pt>
                <c:pt idx="48">
                  <c:v>-8.6200000000005161E-2</c:v>
                </c:pt>
                <c:pt idx="49">
                  <c:v>-0.12539999999999907</c:v>
                </c:pt>
                <c:pt idx="50">
                  <c:v>1.0028000000000077</c:v>
                </c:pt>
                <c:pt idx="51">
                  <c:v>0.35249999999999204</c:v>
                </c:pt>
                <c:pt idx="52">
                  <c:v>-1.245599999999996</c:v>
                </c:pt>
                <c:pt idx="53">
                  <c:v>0.72069999999999368</c:v>
                </c:pt>
                <c:pt idx="54">
                  <c:v>-1.6607999999999947</c:v>
                </c:pt>
                <c:pt idx="55">
                  <c:v>0.61889999999999645</c:v>
                </c:pt>
                <c:pt idx="56">
                  <c:v>0.39170000000000016</c:v>
                </c:pt>
                <c:pt idx="57">
                  <c:v>0.24290000000000589</c:v>
                </c:pt>
                <c:pt idx="58">
                  <c:v>1.4414000000000016</c:v>
                </c:pt>
                <c:pt idx="59">
                  <c:v>-0.19580000000000553</c:v>
                </c:pt>
                <c:pt idx="60">
                  <c:v>0.32900000000000773</c:v>
                </c:pt>
                <c:pt idx="61">
                  <c:v>-0.42300000000000182</c:v>
                </c:pt>
                <c:pt idx="62">
                  <c:v>0.51699999999999591</c:v>
                </c:pt>
                <c:pt idx="63">
                  <c:v>1.6450999999999993</c:v>
                </c:pt>
                <c:pt idx="64">
                  <c:v>-0.29769999999999186</c:v>
                </c:pt>
                <c:pt idx="65">
                  <c:v>0.51709999999999923</c:v>
                </c:pt>
                <c:pt idx="66">
                  <c:v>-0.893100000000004</c:v>
                </c:pt>
                <c:pt idx="67">
                  <c:v>0.51709999999999923</c:v>
                </c:pt>
                <c:pt idx="68">
                  <c:v>-3.9199999999993906E-2</c:v>
                </c:pt>
                <c:pt idx="69">
                  <c:v>1.1045999999999907</c:v>
                </c:pt>
                <c:pt idx="70">
                  <c:v>0.38380000000000791</c:v>
                </c:pt>
                <c:pt idx="71">
                  <c:v>1.6607999999999947</c:v>
                </c:pt>
                <c:pt idx="72">
                  <c:v>1.7078999999999951</c:v>
                </c:pt>
                <c:pt idx="73">
                  <c:v>3.9100000000004798E-2</c:v>
                </c:pt>
                <c:pt idx="74">
                  <c:v>-0.54829999999999757</c:v>
                </c:pt>
                <c:pt idx="75">
                  <c:v>-0.20369999999999777</c:v>
                </c:pt>
                <c:pt idx="76">
                  <c:v>0.10969999999998947</c:v>
                </c:pt>
                <c:pt idx="77">
                  <c:v>-0.56409999999999627</c:v>
                </c:pt>
                <c:pt idx="78">
                  <c:v>0.3995000000000033</c:v>
                </c:pt>
                <c:pt idx="79">
                  <c:v>-2.3499999999998522E-2</c:v>
                </c:pt>
                <c:pt idx="80">
                  <c:v>-6.260000000000332E-2</c:v>
                </c:pt>
                <c:pt idx="81">
                  <c:v>-1.0968000000000018</c:v>
                </c:pt>
                <c:pt idx="82">
                  <c:v>0.68940000000000623</c:v>
                </c:pt>
                <c:pt idx="83">
                  <c:v>1.1593999999999909</c:v>
                </c:pt>
                <c:pt idx="84">
                  <c:v>-1.1828999999999894</c:v>
                </c:pt>
                <c:pt idx="85">
                  <c:v>-0.17240000000001032</c:v>
                </c:pt>
                <c:pt idx="86">
                  <c:v>6.2700000000006639E-2</c:v>
                </c:pt>
                <c:pt idx="87">
                  <c:v>0.25069999999999482</c:v>
                </c:pt>
                <c:pt idx="88">
                  <c:v>-0.88519999999999754</c:v>
                </c:pt>
                <c:pt idx="89">
                  <c:v>-2.1856999999999971</c:v>
                </c:pt>
                <c:pt idx="90">
                  <c:v>0.18019999999999925</c:v>
                </c:pt>
                <c:pt idx="91">
                  <c:v>0.27410000000000423</c:v>
                </c:pt>
                <c:pt idx="92">
                  <c:v>0.47009999999998797</c:v>
                </c:pt>
                <c:pt idx="93">
                  <c:v>-0.39170000000000016</c:v>
                </c:pt>
                <c:pt idx="94">
                  <c:v>-0.14889999999999759</c:v>
                </c:pt>
                <c:pt idx="95">
                  <c:v>1.1672999999999973</c:v>
                </c:pt>
                <c:pt idx="96">
                  <c:v>-1.3865999999999872</c:v>
                </c:pt>
                <c:pt idx="97">
                  <c:v>-0.80410000000000537</c:v>
                </c:pt>
                <c:pt idx="98">
                  <c:v>-4.1600000000002524E-2</c:v>
                </c:pt>
                <c:pt idx="99">
                  <c:v>-1.0731999999999999</c:v>
                </c:pt>
                <c:pt idx="100">
                  <c:v>-0.43269999999999698</c:v>
                </c:pt>
                <c:pt idx="101">
                  <c:v>0.41599999999999682</c:v>
                </c:pt>
                <c:pt idx="102">
                  <c:v>-0.70709999999999695</c:v>
                </c:pt>
                <c:pt idx="103">
                  <c:v>0.89849999999999852</c:v>
                </c:pt>
                <c:pt idx="104">
                  <c:v>1.7804000000000002</c:v>
                </c:pt>
                <c:pt idx="105">
                  <c:v>0.53239999999999554</c:v>
                </c:pt>
                <c:pt idx="106">
                  <c:v>-1.0648999999999944</c:v>
                </c:pt>
                <c:pt idx="107">
                  <c:v>0.63620000000000232</c:v>
                </c:pt>
                <c:pt idx="108">
                  <c:v>0.82019999999999982</c:v>
                </c:pt>
                <c:pt idx="109">
                  <c:v>-0.17570000000000618</c:v>
                </c:pt>
                <c:pt idx="110">
                  <c:v>-0.59429999999998984</c:v>
                </c:pt>
                <c:pt idx="111">
                  <c:v>1.7241999999999962</c:v>
                </c:pt>
                <c:pt idx="112">
                  <c:v>0.35999999999999943</c:v>
                </c:pt>
                <c:pt idx="113">
                  <c:v>-6.7000000000007276E-2</c:v>
                </c:pt>
                <c:pt idx="114">
                  <c:v>0.9375</c:v>
                </c:pt>
                <c:pt idx="115">
                  <c:v>4.1800000000009163E-2</c:v>
                </c:pt>
                <c:pt idx="116">
                  <c:v>0.21759999999999025</c:v>
                </c:pt>
                <c:pt idx="117">
                  <c:v>-0.20080000000000098</c:v>
                </c:pt>
                <c:pt idx="118">
                  <c:v>-0.43529999999999802</c:v>
                </c:pt>
                <c:pt idx="119">
                  <c:v>-2.0422999999999973</c:v>
                </c:pt>
                <c:pt idx="120">
                  <c:v>0.24269999999999925</c:v>
                </c:pt>
                <c:pt idx="121">
                  <c:v>0.8370000000000033</c:v>
                </c:pt>
                <c:pt idx="122">
                  <c:v>0.54410000000000025</c:v>
                </c:pt>
                <c:pt idx="123">
                  <c:v>0.82030000000000314</c:v>
                </c:pt>
                <c:pt idx="124">
                  <c:v>-1.3475999999999999</c:v>
                </c:pt>
                <c:pt idx="125">
                  <c:v>1.0210999999999899</c:v>
                </c:pt>
                <c:pt idx="126">
                  <c:v>-0.10879999999998802</c:v>
                </c:pt>
                <c:pt idx="127">
                  <c:v>0.46039999999999281</c:v>
                </c:pt>
                <c:pt idx="128">
                  <c:v>-1.3392000000000053</c:v>
                </c:pt>
                <c:pt idx="129">
                  <c:v>6.6900000000003956E-2</c:v>
                </c:pt>
                <c:pt idx="130">
                  <c:v>0.86220000000000141</c:v>
                </c:pt>
                <c:pt idx="131">
                  <c:v>0.84529999999999461</c:v>
                </c:pt>
                <c:pt idx="132">
                  <c:v>-0.36819999999998743</c:v>
                </c:pt>
                <c:pt idx="133">
                  <c:v>-0.10890000000000555</c:v>
                </c:pt>
                <c:pt idx="134">
                  <c:v>-1.5652000000000044</c:v>
                </c:pt>
                <c:pt idx="135">
                  <c:v>0.60269999999999868</c:v>
                </c:pt>
                <c:pt idx="136">
                  <c:v>0.15060000000001139</c:v>
                </c:pt>
                <c:pt idx="137">
                  <c:v>-0.41850000000000875</c:v>
                </c:pt>
                <c:pt idx="138">
                  <c:v>1.1970000000000027</c:v>
                </c:pt>
                <c:pt idx="139">
                  <c:v>0.88719999999999288</c:v>
                </c:pt>
                <c:pt idx="140">
                  <c:v>8.4000000000088448E-3</c:v>
                </c:pt>
                <c:pt idx="141">
                  <c:v>-0.61110000000000753</c:v>
                </c:pt>
                <c:pt idx="142">
                  <c:v>-0.2342999999999904</c:v>
                </c:pt>
                <c:pt idx="143">
                  <c:v>-0.14230000000000587</c:v>
                </c:pt>
                <c:pt idx="144">
                  <c:v>-0.64449999999999363</c:v>
                </c:pt>
                <c:pt idx="145">
                  <c:v>-3.3648000000000025</c:v>
                </c:pt>
                <c:pt idx="146">
                  <c:v>-0.49389999999999645</c:v>
                </c:pt>
                <c:pt idx="147">
                  <c:v>-1.941900000000004</c:v>
                </c:pt>
                <c:pt idx="148">
                  <c:v>0.9877000000000038</c:v>
                </c:pt>
                <c:pt idx="149">
                  <c:v>7.529999999999859E-2</c:v>
                </c:pt>
                <c:pt idx="150">
                  <c:v>1.6071999999999917</c:v>
                </c:pt>
                <c:pt idx="151">
                  <c:v>-0.76179999999999382</c:v>
                </c:pt>
                <c:pt idx="152">
                  <c:v>-0.67799999999999727</c:v>
                </c:pt>
                <c:pt idx="153">
                  <c:v>0.71150000000000091</c:v>
                </c:pt>
                <c:pt idx="154">
                  <c:v>-2.8291000000000111</c:v>
                </c:pt>
                <c:pt idx="155">
                  <c:v>-1.6070999999999884</c:v>
                </c:pt>
                <c:pt idx="156">
                  <c:v>1.0880999999999972</c:v>
                </c:pt>
                <c:pt idx="157">
                  <c:v>1.0127999999999986</c:v>
                </c:pt>
                <c:pt idx="158">
                  <c:v>-7.529999999999859E-2</c:v>
                </c:pt>
                <c:pt idx="159">
                  <c:v>0.92909999999999116</c:v>
                </c:pt>
                <c:pt idx="160">
                  <c:v>0</c:v>
                </c:pt>
                <c:pt idx="161">
                  <c:v>-2.2265000000000015</c:v>
                </c:pt>
                <c:pt idx="162">
                  <c:v>1.1216000000000008</c:v>
                </c:pt>
                <c:pt idx="163">
                  <c:v>-0.10879999999998802</c:v>
                </c:pt>
                <c:pt idx="164">
                  <c:v>1.3810999999999893</c:v>
                </c:pt>
                <c:pt idx="165">
                  <c:v>1.7494000000000085</c:v>
                </c:pt>
                <c:pt idx="166">
                  <c:v>-1.1300000000000097</c:v>
                </c:pt>
                <c:pt idx="167">
                  <c:v>-0.83699999999998909</c:v>
                </c:pt>
                <c:pt idx="168">
                  <c:v>0.97090000000000032</c:v>
                </c:pt>
                <c:pt idx="169">
                  <c:v>3.6828999999999894</c:v>
                </c:pt>
                <c:pt idx="170">
                  <c:v>0.92070000000001073</c:v>
                </c:pt>
                <c:pt idx="171">
                  <c:v>2.0608000000000004</c:v>
                </c:pt>
                <c:pt idx="172">
                  <c:v>0.15989999999999327</c:v>
                </c:pt>
                <c:pt idx="173">
                  <c:v>0.84109999999999729</c:v>
                </c:pt>
                <c:pt idx="174">
                  <c:v>-0.39529999999999177</c:v>
                </c:pt>
                <c:pt idx="175">
                  <c:v>-4.2100000000004911E-2</c:v>
                </c:pt>
                <c:pt idx="176">
                  <c:v>-1.5812999999999988</c:v>
                </c:pt>
                <c:pt idx="177">
                  <c:v>-0.42060000000000741</c:v>
                </c:pt>
                <c:pt idx="178">
                  <c:v>-0.27759999999999252</c:v>
                </c:pt>
                <c:pt idx="179">
                  <c:v>-0.44580000000000553</c:v>
                </c:pt>
                <c:pt idx="180">
                  <c:v>-1.1691999999999894</c:v>
                </c:pt>
                <c:pt idx="181">
                  <c:v>1.6233999999999895</c:v>
                </c:pt>
                <c:pt idx="182">
                  <c:v>-0.97569999999998913</c:v>
                </c:pt>
                <c:pt idx="183">
                  <c:v>0.48779999999999291</c:v>
                </c:pt>
                <c:pt idx="184">
                  <c:v>0.88330000000000553</c:v>
                </c:pt>
                <c:pt idx="185">
                  <c:v>0.60559999999999548</c:v>
                </c:pt>
                <c:pt idx="186">
                  <c:v>0.16819999999999879</c:v>
                </c:pt>
                <c:pt idx="187">
                  <c:v>1.6800000000003479E-2</c:v>
                </c:pt>
                <c:pt idx="188">
                  <c:v>-1.9346000000000032</c:v>
                </c:pt>
                <c:pt idx="189">
                  <c:v>0.38689999999999714</c:v>
                </c:pt>
                <c:pt idx="190">
                  <c:v>1.2785999999999973</c:v>
                </c:pt>
                <c:pt idx="191">
                  <c:v>-0.32809999999999206</c:v>
                </c:pt>
                <c:pt idx="192">
                  <c:v>-1.118700000000004</c:v>
                </c:pt>
                <c:pt idx="193">
                  <c:v>1.2449000000000012</c:v>
                </c:pt>
                <c:pt idx="194">
                  <c:v>0.14300000000000068</c:v>
                </c:pt>
                <c:pt idx="195">
                  <c:v>1.9094000000000051</c:v>
                </c:pt>
                <c:pt idx="196">
                  <c:v>4.20999999999907E-2</c:v>
                </c:pt>
                <c:pt idx="197">
                  <c:v>0.48780000000000712</c:v>
                </c:pt>
                <c:pt idx="198">
                  <c:v>-0.13460000000000605</c:v>
                </c:pt>
                <c:pt idx="199">
                  <c:v>0.15149999999999864</c:v>
                </c:pt>
                <c:pt idx="200">
                  <c:v>0.78220000000000312</c:v>
                </c:pt>
                <c:pt idx="201">
                  <c:v>0.7990999999999957</c:v>
                </c:pt>
                <c:pt idx="202">
                  <c:v>-0.21869999999999834</c:v>
                </c:pt>
                <c:pt idx="203">
                  <c:v>-1.4046999999999912</c:v>
                </c:pt>
                <c:pt idx="204">
                  <c:v>-0.56360000000000809</c:v>
                </c:pt>
                <c:pt idx="205">
                  <c:v>-5.6105000000000018</c:v>
                </c:pt>
                <c:pt idx="206">
                  <c:v>-0.588799999999992</c:v>
                </c:pt>
                <c:pt idx="207">
                  <c:v>-1.9094000000000051</c:v>
                </c:pt>
                <c:pt idx="208">
                  <c:v>0.96739999999999782</c:v>
                </c:pt>
                <c:pt idx="209">
                  <c:v>-3.3699999999996066E-2</c:v>
                </c:pt>
                <c:pt idx="210">
                  <c:v>0.5046999999999997</c:v>
                </c:pt>
                <c:pt idx="211">
                  <c:v>1.6066000000000003</c:v>
                </c:pt>
                <c:pt idx="212">
                  <c:v>1.1775999999999982</c:v>
                </c:pt>
                <c:pt idx="213">
                  <c:v>-7.5699999999997658E-2</c:v>
                </c:pt>
                <c:pt idx="214">
                  <c:v>0.25239999999999441</c:v>
                </c:pt>
                <c:pt idx="215">
                  <c:v>0.55510000000001014</c:v>
                </c:pt>
                <c:pt idx="216">
                  <c:v>-0.56360000000000809</c:v>
                </c:pt>
                <c:pt idx="217">
                  <c:v>-1.4131</c:v>
                </c:pt>
                <c:pt idx="218">
                  <c:v>0.87480000000000757</c:v>
                </c:pt>
                <c:pt idx="219">
                  <c:v>6.7300000000003024E-2</c:v>
                </c:pt>
                <c:pt idx="220">
                  <c:v>0.87479999999999336</c:v>
                </c:pt>
                <c:pt idx="221">
                  <c:v>0.30280000000000484</c:v>
                </c:pt>
                <c:pt idx="222">
                  <c:v>-0.76550000000000296</c:v>
                </c:pt>
                <c:pt idx="223">
                  <c:v>-0.69809999999999661</c:v>
                </c:pt>
                <c:pt idx="224">
                  <c:v>-0.58880000000000621</c:v>
                </c:pt>
                <c:pt idx="225">
                  <c:v>1.4384000000000015</c:v>
                </c:pt>
                <c:pt idx="226">
                  <c:v>3.3599999999992747E-2</c:v>
                </c:pt>
                <c:pt idx="227">
                  <c:v>0.92530000000000712</c:v>
                </c:pt>
                <c:pt idx="228">
                  <c:v>1.1775999999999982</c:v>
                </c:pt>
                <c:pt idx="229">
                  <c:v>-0.42900000000000205</c:v>
                </c:pt>
                <c:pt idx="230">
                  <c:v>-0.46259999999999479</c:v>
                </c:pt>
                <c:pt idx="231">
                  <c:v>-1.6822999999999979</c:v>
                </c:pt>
                <c:pt idx="232">
                  <c:v>1.7242999999999995</c:v>
                </c:pt>
                <c:pt idx="233">
                  <c:v>0.9672999999999945</c:v>
                </c:pt>
                <c:pt idx="234">
                  <c:v>1.0347000000000008</c:v>
                </c:pt>
                <c:pt idx="235">
                  <c:v>0.76950000000000784</c:v>
                </c:pt>
                <c:pt idx="236">
                  <c:v>-0.49050000000001148</c:v>
                </c:pt>
                <c:pt idx="237">
                  <c:v>1.1754999999999995</c:v>
                </c:pt>
                <c:pt idx="238">
                  <c:v>1.4375</c:v>
                </c:pt>
                <c:pt idx="239">
                  <c:v>-0.17749999999999488</c:v>
                </c:pt>
                <c:pt idx="240">
                  <c:v>0.75260000000000105</c:v>
                </c:pt>
                <c:pt idx="241">
                  <c:v>0.82869999999999777</c:v>
                </c:pt>
                <c:pt idx="242">
                  <c:v>1.2515999999999963</c:v>
                </c:pt>
                <c:pt idx="243">
                  <c:v>0.3382000000000005</c:v>
                </c:pt>
                <c:pt idx="244">
                  <c:v>0.28750000000000853</c:v>
                </c:pt>
                <c:pt idx="245">
                  <c:v>0.9386999999999972</c:v>
                </c:pt>
                <c:pt idx="246">
                  <c:v>0.46509999999999252</c:v>
                </c:pt>
                <c:pt idx="247">
                  <c:v>0.42280000000000939</c:v>
                </c:pt>
                <c:pt idx="248">
                  <c:v>0.47359999999999047</c:v>
                </c:pt>
                <c:pt idx="249">
                  <c:v>-0.33829999999998961</c:v>
                </c:pt>
                <c:pt idx="250">
                  <c:v>8.4599999999994679E-2</c:v>
                </c:pt>
                <c:pt idx="251">
                  <c:v>0.48199999999999932</c:v>
                </c:pt>
                <c:pt idx="252">
                  <c:v>-0.53279999999999461</c:v>
                </c:pt>
                <c:pt idx="253">
                  <c:v>-0.32970000000000255</c:v>
                </c:pt>
                <c:pt idx="254">
                  <c:v>-0.41440000000000055</c:v>
                </c:pt>
                <c:pt idx="255">
                  <c:v>-1.4206999999999965</c:v>
                </c:pt>
                <c:pt idx="256">
                  <c:v>-1.0655000000000001</c:v>
                </c:pt>
                <c:pt idx="257">
                  <c:v>-0.60890000000000555</c:v>
                </c:pt>
                <c:pt idx="258">
                  <c:v>0.73579999999999757</c:v>
                </c:pt>
                <c:pt idx="259">
                  <c:v>0.50730000000000075</c:v>
                </c:pt>
                <c:pt idx="260">
                  <c:v>-0.69339999999999691</c:v>
                </c:pt>
                <c:pt idx="261">
                  <c:v>-0.49049999999999727</c:v>
                </c:pt>
                <c:pt idx="262">
                  <c:v>-0.72719999999999629</c:v>
                </c:pt>
                <c:pt idx="263">
                  <c:v>0.30440000000000111</c:v>
                </c:pt>
                <c:pt idx="264">
                  <c:v>-5.0700000000006185E-2</c:v>
                </c:pt>
                <c:pt idx="265">
                  <c:v>-7.7460999999999984</c:v>
                </c:pt>
                <c:pt idx="266">
                  <c:v>-0.74420000000000641</c:v>
                </c:pt>
                <c:pt idx="267">
                  <c:v>-1.7081000000000017</c:v>
                </c:pt>
                <c:pt idx="268">
                  <c:v>0.94710000000000605</c:v>
                </c:pt>
                <c:pt idx="269">
                  <c:v>0.36360000000000525</c:v>
                </c:pt>
                <c:pt idx="270">
                  <c:v>0.42279999999999518</c:v>
                </c:pt>
                <c:pt idx="271">
                  <c:v>-1.3444999999999965</c:v>
                </c:pt>
                <c:pt idx="272">
                  <c:v>-5.0800000000009504E-2</c:v>
                </c:pt>
                <c:pt idx="273">
                  <c:v>0.87950000000000728</c:v>
                </c:pt>
                <c:pt idx="274">
                  <c:v>0.54959999999999809</c:v>
                </c:pt>
                <c:pt idx="275">
                  <c:v>-0.43970000000000198</c:v>
                </c:pt>
                <c:pt idx="276">
                  <c:v>-0.94709999999999184</c:v>
                </c:pt>
                <c:pt idx="277">
                  <c:v>0.31289999999999907</c:v>
                </c:pt>
                <c:pt idx="278">
                  <c:v>-0.31289999999999907</c:v>
                </c:pt>
                <c:pt idx="279">
                  <c:v>0.82029999999998893</c:v>
                </c:pt>
                <c:pt idx="280">
                  <c:v>0.10150000000000148</c:v>
                </c:pt>
                <c:pt idx="281">
                  <c:v>-0.32989999999999498</c:v>
                </c:pt>
                <c:pt idx="282">
                  <c:v>-0.83710000000000662</c:v>
                </c:pt>
                <c:pt idx="283">
                  <c:v>0.61730000000000018</c:v>
                </c:pt>
                <c:pt idx="284">
                  <c:v>0.49890000000000612</c:v>
                </c:pt>
                <c:pt idx="285">
                  <c:v>-0.22830000000000439</c:v>
                </c:pt>
                <c:pt idx="286">
                  <c:v>-1.5982999999999947</c:v>
                </c:pt>
                <c:pt idx="287">
                  <c:v>-3.8815000000000026</c:v>
                </c:pt>
                <c:pt idx="288">
                  <c:v>-0.71880000000000166</c:v>
                </c:pt>
                <c:pt idx="289">
                  <c:v>-2.697499999999998</c:v>
                </c:pt>
                <c:pt idx="290">
                  <c:v>-1.014800000000001</c:v>
                </c:pt>
                <c:pt idx="291">
                  <c:v>2.2409000000000034</c:v>
                </c:pt>
                <c:pt idx="292">
                  <c:v>-2.655300000000004</c:v>
                </c:pt>
                <c:pt idx="293">
                  <c:v>2.3678000000000026</c:v>
                </c:pt>
                <c:pt idx="294">
                  <c:v>-2.3170000000000002</c:v>
                </c:pt>
                <c:pt idx="295">
                  <c:v>-1.217800000000004</c:v>
                </c:pt>
                <c:pt idx="296">
                  <c:v>-6.181599999999996</c:v>
                </c:pt>
                <c:pt idx="297">
                  <c:v>2.3585999999999956</c:v>
                </c:pt>
                <c:pt idx="298">
                  <c:v>-2.0775999999999968</c:v>
                </c:pt>
                <c:pt idx="299">
                  <c:v>-6.2753999999999976</c:v>
                </c:pt>
                <c:pt idx="300">
                  <c:v>3.567699999999995</c:v>
                </c:pt>
                <c:pt idx="301">
                  <c:v>-3.2525999999999939</c:v>
                </c:pt>
                <c:pt idx="302">
                  <c:v>4.2232999999999947</c:v>
                </c:pt>
                <c:pt idx="303">
                  <c:v>-2.8780000000000001</c:v>
                </c:pt>
                <c:pt idx="304">
                  <c:v>-0.18730000000000047</c:v>
                </c:pt>
                <c:pt idx="305">
                  <c:v>-3.6612999999999971</c:v>
                </c:pt>
                <c:pt idx="306">
                  <c:v>-5.7815000000000012</c:v>
                </c:pt>
                <c:pt idx="307">
                  <c:v>5.4834999999999994</c:v>
                </c:pt>
                <c:pt idx="308">
                  <c:v>4.7852000000000032</c:v>
                </c:pt>
                <c:pt idx="309">
                  <c:v>3.3036999999999992</c:v>
                </c:pt>
                <c:pt idx="310">
                  <c:v>-3.5251000000000019</c:v>
                </c:pt>
                <c:pt idx="311">
                  <c:v>1.6689000000000007</c:v>
                </c:pt>
                <c:pt idx="312">
                  <c:v>-4.8277999999999963</c:v>
                </c:pt>
                <c:pt idx="313">
                  <c:v>-4.5980000000000061</c:v>
                </c:pt>
                <c:pt idx="314">
                  <c:v>0.37470000000000425</c:v>
                </c:pt>
                <c:pt idx="315">
                  <c:v>-0.20430000000000348</c:v>
                </c:pt>
                <c:pt idx="316">
                  <c:v>4.93</c:v>
                </c:pt>
                <c:pt idx="317">
                  <c:v>1.4219000000000008</c:v>
                </c:pt>
                <c:pt idx="318">
                  <c:v>1.4049000000000049</c:v>
                </c:pt>
                <c:pt idx="319">
                  <c:v>1.0387999999999948</c:v>
                </c:pt>
                <c:pt idx="320">
                  <c:v>-1.455999999999996</c:v>
                </c:pt>
                <c:pt idx="321">
                  <c:v>1.7624999999999957</c:v>
                </c:pt>
                <c:pt idx="322">
                  <c:v>-3.1674000000000007</c:v>
                </c:pt>
                <c:pt idx="323">
                  <c:v>-0.85149999999999437</c:v>
                </c:pt>
                <c:pt idx="324">
                  <c:v>2.2563999999999993</c:v>
                </c:pt>
                <c:pt idx="325">
                  <c:v>-1.4220000000000041</c:v>
                </c:pt>
                <c:pt idx="326">
                  <c:v>-2.1201000000000008</c:v>
                </c:pt>
                <c:pt idx="327">
                  <c:v>0.79190000000000538</c:v>
                </c:pt>
                <c:pt idx="328">
                  <c:v>6.8099999999994054E-2</c:v>
                </c:pt>
                <c:pt idx="329">
                  <c:v>0.18730000000000047</c:v>
                </c:pt>
                <c:pt idx="330">
                  <c:v>2.6736000000000004</c:v>
                </c:pt>
                <c:pt idx="331">
                  <c:v>1.5241000000000042</c:v>
                </c:pt>
                <c:pt idx="332">
                  <c:v>0.66420000000000101</c:v>
                </c:pt>
                <c:pt idx="333">
                  <c:v>-1.8562000000000012</c:v>
                </c:pt>
                <c:pt idx="334">
                  <c:v>-2.2734000000000023</c:v>
                </c:pt>
                <c:pt idx="335">
                  <c:v>0.24690000000000367</c:v>
                </c:pt>
                <c:pt idx="336">
                  <c:v>-5.1100000000005252E-2</c:v>
                </c:pt>
                <c:pt idx="337">
                  <c:v>0.30649999999999977</c:v>
                </c:pt>
                <c:pt idx="338">
                  <c:v>1.0729000000000042</c:v>
                </c:pt>
                <c:pt idx="339">
                  <c:v>0.80890000000000128</c:v>
                </c:pt>
                <c:pt idx="340">
                  <c:v>-0.79190000000000538</c:v>
                </c:pt>
                <c:pt idx="341">
                  <c:v>-1.2856999999999985</c:v>
                </c:pt>
                <c:pt idx="342">
                  <c:v>-2.5799999999999983</c:v>
                </c:pt>
                <c:pt idx="343">
                  <c:v>2.2819999999999965</c:v>
                </c:pt>
                <c:pt idx="344">
                  <c:v>-2.9630999999999972</c:v>
                </c:pt>
                <c:pt idx="345">
                  <c:v>3.8230999999999966</c:v>
                </c:pt>
                <c:pt idx="346">
                  <c:v>-1.3708999999999989</c:v>
                </c:pt>
                <c:pt idx="347">
                  <c:v>0.97070000000000078</c:v>
                </c:pt>
                <c:pt idx="348">
                  <c:v>0.26389999999999958</c:v>
                </c:pt>
                <c:pt idx="349">
                  <c:v>-0.55339999999999634</c:v>
                </c:pt>
                <c:pt idx="350">
                  <c:v>3.5591000000000008</c:v>
                </c:pt>
                <c:pt idx="351">
                  <c:v>2.0094999999999956</c:v>
                </c:pt>
                <c:pt idx="352">
                  <c:v>-2.8864999999999981</c:v>
                </c:pt>
                <c:pt idx="353">
                  <c:v>-2.2905000000000015</c:v>
                </c:pt>
                <c:pt idx="354">
                  <c:v>1.6773999999999987</c:v>
                </c:pt>
                <c:pt idx="355">
                  <c:v>1.0899000000000001</c:v>
                </c:pt>
                <c:pt idx="356">
                  <c:v>3.9592999999999989</c:v>
                </c:pt>
                <c:pt idx="357">
                  <c:v>7.6700000000002433E-2</c:v>
                </c:pt>
                <c:pt idx="358">
                  <c:v>3.5932000000000031</c:v>
                </c:pt>
                <c:pt idx="359">
                  <c:v>-0.20439999999999969</c:v>
                </c:pt>
                <c:pt idx="360">
                  <c:v>-2.6925999999999988</c:v>
                </c:pt>
                <c:pt idx="361">
                  <c:v>-0.74600000000000222</c:v>
                </c:pt>
                <c:pt idx="362">
                  <c:v>-3.2413999999999987</c:v>
                </c:pt>
                <c:pt idx="363">
                  <c:v>1.2433999999999941</c:v>
                </c:pt>
                <c:pt idx="364">
                  <c:v>1.6035000000000039</c:v>
                </c:pt>
                <c:pt idx="365">
                  <c:v>2.4440000000000026</c:v>
                </c:pt>
                <c:pt idx="366">
                  <c:v>-2.0238000000000014</c:v>
                </c:pt>
                <c:pt idx="367">
                  <c:v>-9.4300000000004047E-2</c:v>
                </c:pt>
                <c:pt idx="368">
                  <c:v>-0.18009999999999593</c:v>
                </c:pt>
                <c:pt idx="369">
                  <c:v>-0.591700000000003</c:v>
                </c:pt>
                <c:pt idx="370">
                  <c:v>7.7199999999997715E-2</c:v>
                </c:pt>
                <c:pt idx="371">
                  <c:v>-3.1384999999999934</c:v>
                </c:pt>
                <c:pt idx="372">
                  <c:v>0.66889999999999361</c:v>
                </c:pt>
                <c:pt idx="373">
                  <c:v>-2.2896000000000001</c:v>
                </c:pt>
                <c:pt idx="374">
                  <c:v>2.7612000000000023</c:v>
                </c:pt>
                <c:pt idx="375">
                  <c:v>0.49730000000000274</c:v>
                </c:pt>
                <c:pt idx="376">
                  <c:v>-0.2914999999999992</c:v>
                </c:pt>
                <c:pt idx="377">
                  <c:v>0.84029999999999916</c:v>
                </c:pt>
                <c:pt idx="378">
                  <c:v>1.2091999999999956</c:v>
                </c:pt>
                <c:pt idx="379">
                  <c:v>-2.7097999999999942</c:v>
                </c:pt>
                <c:pt idx="380">
                  <c:v>0.72889999999999588</c:v>
                </c:pt>
                <c:pt idx="381">
                  <c:v>-2.0666000000000011</c:v>
                </c:pt>
                <c:pt idx="382">
                  <c:v>2.1180000000000021</c:v>
                </c:pt>
                <c:pt idx="383">
                  <c:v>-0.59159999999999968</c:v>
                </c:pt>
                <c:pt idx="384">
                  <c:v>0.16290000000000049</c:v>
                </c:pt>
                <c:pt idx="385">
                  <c:v>2.0752000000000024</c:v>
                </c:pt>
                <c:pt idx="386">
                  <c:v>-0.29160000000000252</c:v>
                </c:pt>
                <c:pt idx="387">
                  <c:v>-2.2295000000000016</c:v>
                </c:pt>
                <c:pt idx="388">
                  <c:v>-1.5349999999999966</c:v>
                </c:pt>
                <c:pt idx="389">
                  <c:v>1.4921000000000006</c:v>
                </c:pt>
                <c:pt idx="390">
                  <c:v>1.7099999999999227E-2</c:v>
                </c:pt>
                <c:pt idx="391">
                  <c:v>0.38589999999999947</c:v>
                </c:pt>
                <c:pt idx="392">
                  <c:v>-0.20580000000000354</c:v>
                </c:pt>
                <c:pt idx="393">
                  <c:v>0.78890000000000526</c:v>
                </c:pt>
                <c:pt idx="394">
                  <c:v>-8.5000000000050591E-3</c:v>
                </c:pt>
                <c:pt idx="395">
                  <c:v>0.94320000000000448</c:v>
                </c:pt>
                <c:pt idx="396">
                  <c:v>-1.2090999999999994</c:v>
                </c:pt>
                <c:pt idx="397">
                  <c:v>-0.12000000000000455</c:v>
                </c:pt>
                <c:pt idx="398">
                  <c:v>-0.47160000000000224</c:v>
                </c:pt>
                <c:pt idx="399">
                  <c:v>-0.28299999999999415</c:v>
                </c:pt>
                <c:pt idx="400">
                  <c:v>2.109499999999997</c:v>
                </c:pt>
                <c:pt idx="401">
                  <c:v>-1.6807999999999979</c:v>
                </c:pt>
                <c:pt idx="402">
                  <c:v>1.1147999999999954</c:v>
                </c:pt>
                <c:pt idx="403">
                  <c:v>2.3410000000000011</c:v>
                </c:pt>
                <c:pt idx="404">
                  <c:v>0.38589999999999947</c:v>
                </c:pt>
                <c:pt idx="405">
                  <c:v>-0.63459999999999894</c:v>
                </c:pt>
                <c:pt idx="406">
                  <c:v>9.4400000000000261E-2</c:v>
                </c:pt>
                <c:pt idx="407">
                  <c:v>0.35150000000000148</c:v>
                </c:pt>
                <c:pt idx="408">
                  <c:v>-0.96039999999999992</c:v>
                </c:pt>
                <c:pt idx="409">
                  <c:v>-0.92609999999999815</c:v>
                </c:pt>
                <c:pt idx="410">
                  <c:v>-0.54879999999999995</c:v>
                </c:pt>
                <c:pt idx="411">
                  <c:v>-0.34300000000000352</c:v>
                </c:pt>
                <c:pt idx="412">
                  <c:v>0.5660000000000025</c:v>
                </c:pt>
                <c:pt idx="413">
                  <c:v>3.7043999999999997</c:v>
                </c:pt>
                <c:pt idx="414">
                  <c:v>-1.3205999999999989</c:v>
                </c:pt>
                <c:pt idx="415">
                  <c:v>-0.32580000000000098</c:v>
                </c:pt>
                <c:pt idx="416">
                  <c:v>2.1951999999999998</c:v>
                </c:pt>
                <c:pt idx="417">
                  <c:v>1.1319000000000017</c:v>
                </c:pt>
                <c:pt idx="418">
                  <c:v>-1.8779000000000039</c:v>
                </c:pt>
                <c:pt idx="419">
                  <c:v>0.69460000000000122</c:v>
                </c:pt>
                <c:pt idx="420">
                  <c:v>1.5863999999999976</c:v>
                </c:pt>
                <c:pt idx="421">
                  <c:v>0.11149999999999949</c:v>
                </c:pt>
                <c:pt idx="422">
                  <c:v>-0.27449999999999619</c:v>
                </c:pt>
                <c:pt idx="423">
                  <c:v>0.13719999999999999</c:v>
                </c:pt>
                <c:pt idx="424">
                  <c:v>8.639999999999759E-2</c:v>
                </c:pt>
                <c:pt idx="425">
                  <c:v>0.33680000000000376</c:v>
                </c:pt>
                <c:pt idx="426">
                  <c:v>1.4162999999999997</c:v>
                </c:pt>
                <c:pt idx="427">
                  <c:v>2.7460999999999984</c:v>
                </c:pt>
                <c:pt idx="428">
                  <c:v>1.3644999999999996</c:v>
                </c:pt>
                <c:pt idx="429">
                  <c:v>1.4248999999999938</c:v>
                </c:pt>
                <c:pt idx="430">
                  <c:v>-1.5975999999999999</c:v>
                </c:pt>
                <c:pt idx="431">
                  <c:v>-2.1243999999999943</c:v>
                </c:pt>
                <c:pt idx="432">
                  <c:v>-2.9707000000000008</c:v>
                </c:pt>
                <c:pt idx="433">
                  <c:v>0.50950000000000273</c:v>
                </c:pt>
                <c:pt idx="434">
                  <c:v>-0.18140000000000356</c:v>
                </c:pt>
                <c:pt idx="435">
                  <c:v>0.25910000000000366</c:v>
                </c:pt>
                <c:pt idx="436">
                  <c:v>1.0103999999999971</c:v>
                </c:pt>
                <c:pt idx="437">
                  <c:v>0.5613000000000028</c:v>
                </c:pt>
                <c:pt idx="438">
                  <c:v>-1.3212000000000046</c:v>
                </c:pt>
                <c:pt idx="439">
                  <c:v>0.50950000000000273</c:v>
                </c:pt>
                <c:pt idx="440">
                  <c:v>1.1484999999999985</c:v>
                </c:pt>
                <c:pt idx="441">
                  <c:v>0.82039999999999935</c:v>
                </c:pt>
                <c:pt idx="442">
                  <c:v>2.0553000000000026</c:v>
                </c:pt>
                <c:pt idx="443">
                  <c:v>-0.21590000000000487</c:v>
                </c:pt>
                <c:pt idx="444">
                  <c:v>1.9863</c:v>
                </c:pt>
                <c:pt idx="445">
                  <c:v>1.1831000000000103</c:v>
                </c:pt>
                <c:pt idx="446">
                  <c:v>-0.62180000000000746</c:v>
                </c:pt>
                <c:pt idx="447">
                  <c:v>0.22450000000000614</c:v>
                </c:pt>
                <c:pt idx="448">
                  <c:v>-0.90670000000000073</c:v>
                </c:pt>
                <c:pt idx="449">
                  <c:v>-0.93269999999999698</c:v>
                </c:pt>
                <c:pt idx="450">
                  <c:v>1.727099999999993</c:v>
                </c:pt>
                <c:pt idx="451">
                  <c:v>-1.6580000000000013</c:v>
                </c:pt>
                <c:pt idx="452">
                  <c:v>-2.8325999999999993</c:v>
                </c:pt>
                <c:pt idx="453">
                  <c:v>-0.14669999999999561</c:v>
                </c:pt>
                <c:pt idx="454">
                  <c:v>0.32809999999999917</c:v>
                </c:pt>
                <c:pt idx="455">
                  <c:v>1.0448999999999984</c:v>
                </c:pt>
                <c:pt idx="456">
                  <c:v>0.75129999999999342</c:v>
                </c:pt>
                <c:pt idx="457">
                  <c:v>-0.93259999999999366</c:v>
                </c:pt>
                <c:pt idx="458">
                  <c:v>-1.1831000000000031</c:v>
                </c:pt>
                <c:pt idx="459">
                  <c:v>-3.4456999999999951</c:v>
                </c:pt>
                <c:pt idx="460">
                  <c:v>0.40589999999999549</c:v>
                </c:pt>
                <c:pt idx="461">
                  <c:v>-1.4335999999999984</c:v>
                </c:pt>
                <c:pt idx="462">
                  <c:v>1.3558999999999983</c:v>
                </c:pt>
                <c:pt idx="463">
                  <c:v>1.7098000000000013</c:v>
                </c:pt>
                <c:pt idx="464">
                  <c:v>-1.0103000000000009</c:v>
                </c:pt>
                <c:pt idx="465">
                  <c:v>1.6062000000000012</c:v>
                </c:pt>
                <c:pt idx="466">
                  <c:v>-1.2348999999999961</c:v>
                </c:pt>
                <c:pt idx="467">
                  <c:v>6.7359000000000009</c:v>
                </c:pt>
                <c:pt idx="468">
                  <c:v>-0.24179999999999779</c:v>
                </c:pt>
                <c:pt idx="469">
                  <c:v>-0.46640000000000725</c:v>
                </c:pt>
                <c:pt idx="470">
                  <c:v>-0.716700000000003</c:v>
                </c:pt>
                <c:pt idx="471">
                  <c:v>2.8930000000000007</c:v>
                </c:pt>
                <c:pt idx="472">
                  <c:v>2.3920999999999992</c:v>
                </c:pt>
                <c:pt idx="473">
                  <c:v>2.4438999999999993</c:v>
                </c:pt>
                <c:pt idx="474">
                  <c:v>0.38860000000001094</c:v>
                </c:pt>
                <c:pt idx="475">
                  <c:v>-0.518100000000004</c:v>
                </c:pt>
                <c:pt idx="476">
                  <c:v>-7.7799999999996317E-2</c:v>
                </c:pt>
                <c:pt idx="477">
                  <c:v>1.4508999999999901</c:v>
                </c:pt>
                <c:pt idx="478">
                  <c:v>1.899799999999999</c:v>
                </c:pt>
                <c:pt idx="479">
                  <c:v>-1.0189999999999912</c:v>
                </c:pt>
                <c:pt idx="480">
                  <c:v>-1.5975999999999999</c:v>
                </c:pt>
                <c:pt idx="481">
                  <c:v>-2.0035000000000025</c:v>
                </c:pt>
                <c:pt idx="482">
                  <c:v>1.2176000000000045</c:v>
                </c:pt>
                <c:pt idx="483">
                  <c:v>0.57859999999999445</c:v>
                </c:pt>
                <c:pt idx="484">
                  <c:v>0.63909999999999911</c:v>
                </c:pt>
                <c:pt idx="485">
                  <c:v>2.5302999999999969</c:v>
                </c:pt>
                <c:pt idx="486">
                  <c:v>-0.73409999999999798</c:v>
                </c:pt>
                <c:pt idx="487">
                  <c:v>0.82909999999999684</c:v>
                </c:pt>
                <c:pt idx="488">
                  <c:v>-0.55579999999999075</c:v>
                </c:pt>
                <c:pt idx="489">
                  <c:v>-1.0679999999999978</c:v>
                </c:pt>
                <c:pt idx="490">
                  <c:v>-0.20840000000001169</c:v>
                </c:pt>
                <c:pt idx="491">
                  <c:v>-0.79029999999998779</c:v>
                </c:pt>
                <c:pt idx="492">
                  <c:v>1.3025999999999982</c:v>
                </c:pt>
                <c:pt idx="493">
                  <c:v>-0.76420000000000243</c:v>
                </c:pt>
                <c:pt idx="494">
                  <c:v>0.15630000000000166</c:v>
                </c:pt>
                <c:pt idx="495">
                  <c:v>-1.4501000000000062</c:v>
                </c:pt>
                <c:pt idx="496">
                  <c:v>4.3400000000005434E-2</c:v>
                </c:pt>
                <c:pt idx="497">
                  <c:v>-1.7801000000000045</c:v>
                </c:pt>
                <c:pt idx="498">
                  <c:v>1.2069999999999936</c:v>
                </c:pt>
                <c:pt idx="499">
                  <c:v>-0.3212999999999937</c:v>
                </c:pt>
                <c:pt idx="500">
                  <c:v>1.3460000000000036</c:v>
                </c:pt>
                <c:pt idx="501">
                  <c:v>-0.59919999999999618</c:v>
                </c:pt>
                <c:pt idx="502">
                  <c:v>1.2069999999999936</c:v>
                </c:pt>
                <c:pt idx="503">
                  <c:v>-0.64260000000000161</c:v>
                </c:pt>
                <c:pt idx="504">
                  <c:v>-0.25180000000000291</c:v>
                </c:pt>
                <c:pt idx="505">
                  <c:v>0.18229999999999791</c:v>
                </c:pt>
                <c:pt idx="506">
                  <c:v>1.8670000000000044</c:v>
                </c:pt>
                <c:pt idx="507">
                  <c:v>0.69469999999999743</c:v>
                </c:pt>
                <c:pt idx="508">
                  <c:v>-0.37339999999998952</c:v>
                </c:pt>
                <c:pt idx="509">
                  <c:v>-0.66860000000001207</c:v>
                </c:pt>
                <c:pt idx="510">
                  <c:v>0.40810000000000457</c:v>
                </c:pt>
                <c:pt idx="511">
                  <c:v>-1.719300000000004</c:v>
                </c:pt>
                <c:pt idx="512">
                  <c:v>-0.15639999999999077</c:v>
                </c:pt>
                <c:pt idx="513">
                  <c:v>-1.2850999999999999</c:v>
                </c:pt>
                <c:pt idx="514">
                  <c:v>-1.7019000000000091</c:v>
                </c:pt>
                <c:pt idx="515">
                  <c:v>0.32990000000000919</c:v>
                </c:pt>
                <c:pt idx="516">
                  <c:v>1.5977999999999923</c:v>
                </c:pt>
                <c:pt idx="517">
                  <c:v>-0.26919999999999789</c:v>
                </c:pt>
                <c:pt idx="518">
                  <c:v>0.82489999999999952</c:v>
                </c:pt>
                <c:pt idx="519">
                  <c:v>0.27790000000000248</c:v>
                </c:pt>
                <c:pt idx="520">
                  <c:v>-5.1927000000000021</c:v>
                </c:pt>
                <c:pt idx="521">
                  <c:v>0.1910000000000025</c:v>
                </c:pt>
                <c:pt idx="522">
                  <c:v>-2.1707999999999998</c:v>
                </c:pt>
                <c:pt idx="523">
                  <c:v>1.519599999999997</c:v>
                </c:pt>
                <c:pt idx="524">
                  <c:v>1.432699999999997</c:v>
                </c:pt>
                <c:pt idx="525">
                  <c:v>-1.0593999999999966</c:v>
                </c:pt>
                <c:pt idx="526">
                  <c:v>2.0058999999999969</c:v>
                </c:pt>
                <c:pt idx="527">
                  <c:v>0.43420000000000414</c:v>
                </c:pt>
                <c:pt idx="528">
                  <c:v>-0.13889999999999247</c:v>
                </c:pt>
                <c:pt idx="529">
                  <c:v>-0.56450000000000955</c:v>
                </c:pt>
                <c:pt idx="530">
                  <c:v>-0.10419999999999163</c:v>
                </c:pt>
                <c:pt idx="531">
                  <c:v>-0.382000000000005</c:v>
                </c:pt>
                <c:pt idx="532">
                  <c:v>-0.85099999999999909</c:v>
                </c:pt>
                <c:pt idx="533">
                  <c:v>1.1895999999999987</c:v>
                </c:pt>
                <c:pt idx="534">
                  <c:v>-1.1808999999999941</c:v>
                </c:pt>
                <c:pt idx="535">
                  <c:v>6.069999999999709E-2</c:v>
                </c:pt>
                <c:pt idx="536">
                  <c:v>0.70340000000000202</c:v>
                </c:pt>
                <c:pt idx="537">
                  <c:v>0.35609999999999786</c:v>
                </c:pt>
                <c:pt idx="538">
                  <c:v>-0.94660000000000366</c:v>
                </c:pt>
                <c:pt idx="539">
                  <c:v>1.9450999999999965</c:v>
                </c:pt>
                <c:pt idx="540">
                  <c:v>-1.6411999999999978</c:v>
                </c:pt>
                <c:pt idx="541">
                  <c:v>-0.81619999999999493</c:v>
                </c:pt>
                <c:pt idx="542">
                  <c:v>1.7713999999999999</c:v>
                </c:pt>
                <c:pt idx="543">
                  <c:v>0.88569999999999993</c:v>
                </c:pt>
                <c:pt idx="544">
                  <c:v>-0.85960000000000036</c:v>
                </c:pt>
                <c:pt idx="545">
                  <c:v>-3.0392000000000081</c:v>
                </c:pt>
                <c:pt idx="546">
                  <c:v>0.92910000000000537</c:v>
                </c:pt>
                <c:pt idx="547">
                  <c:v>2.370599999999996</c:v>
                </c:pt>
                <c:pt idx="548">
                  <c:v>-1.3190999999999917</c:v>
                </c:pt>
                <c:pt idx="549">
                  <c:v>0.14849999999999852</c:v>
                </c:pt>
                <c:pt idx="550">
                  <c:v>-0.14849999999999852</c:v>
                </c:pt>
                <c:pt idx="551">
                  <c:v>-0.35820000000001073</c:v>
                </c:pt>
                <c:pt idx="552">
                  <c:v>0.5940000000000083</c:v>
                </c:pt>
                <c:pt idx="553">
                  <c:v>-3.3632999999999953</c:v>
                </c:pt>
                <c:pt idx="554">
                  <c:v>2.122799999999998</c:v>
                </c:pt>
                <c:pt idx="555">
                  <c:v>0.82989999999999498</c:v>
                </c:pt>
                <c:pt idx="556">
                  <c:v>0.28830000000000666</c:v>
                </c:pt>
                <c:pt idx="557">
                  <c:v>0.16599999999999682</c:v>
                </c:pt>
                <c:pt idx="558">
                  <c:v>-2.935299999999998</c:v>
                </c:pt>
                <c:pt idx="559">
                  <c:v>0.17470000000000141</c:v>
                </c:pt>
                <c:pt idx="560">
                  <c:v>1.2667999999999893</c:v>
                </c:pt>
                <c:pt idx="561">
                  <c:v>1.8345000000000056</c:v>
                </c:pt>
                <c:pt idx="562">
                  <c:v>-1.2492000000000019</c:v>
                </c:pt>
                <c:pt idx="563">
                  <c:v>1.1792999999999978</c:v>
                </c:pt>
                <c:pt idx="564">
                  <c:v>-0.18339999999999179</c:v>
                </c:pt>
                <c:pt idx="565">
                  <c:v>-0.37570000000000903</c:v>
                </c:pt>
                <c:pt idx="566">
                  <c:v>3.1624000000000052</c:v>
                </c:pt>
                <c:pt idx="567">
                  <c:v>0.49800000000000466</c:v>
                </c:pt>
                <c:pt idx="568">
                  <c:v>0.26209999999998956</c:v>
                </c:pt>
                <c:pt idx="569">
                  <c:v>-0.76009999999999422</c:v>
                </c:pt>
                <c:pt idx="570">
                  <c:v>1.5986999999999938</c:v>
                </c:pt>
                <c:pt idx="571">
                  <c:v>0.4018999999999977</c:v>
                </c:pt>
                <c:pt idx="572">
                  <c:v>-1.3627999999999929</c:v>
                </c:pt>
                <c:pt idx="573">
                  <c:v>0.12229999999999563</c:v>
                </c:pt>
                <c:pt idx="574">
                  <c:v>2.6200000000002888E-2</c:v>
                </c:pt>
                <c:pt idx="575">
                  <c:v>0.63769999999999527</c:v>
                </c:pt>
                <c:pt idx="576">
                  <c:v>-0.66389999999999816</c:v>
                </c:pt>
                <c:pt idx="577">
                  <c:v>0.49790000000000134</c:v>
                </c:pt>
                <c:pt idx="578">
                  <c:v>2.1402999999999963</c:v>
                </c:pt>
                <c:pt idx="579">
                  <c:v>-0.53289999999999793</c:v>
                </c:pt>
                <c:pt idx="580">
                  <c:v>1.7385000000000019</c:v>
                </c:pt>
                <c:pt idx="581">
                  <c:v>-0.50669999999999504</c:v>
                </c:pt>
                <c:pt idx="582">
                  <c:v>1.1705999999999932</c:v>
                </c:pt>
                <c:pt idx="583">
                  <c:v>0.15730000000000643</c:v>
                </c:pt>
                <c:pt idx="584">
                  <c:v>-0.46300000000000807</c:v>
                </c:pt>
                <c:pt idx="585">
                  <c:v>-0.9871999999999872</c:v>
                </c:pt>
                <c:pt idx="586">
                  <c:v>1.8956999999999908</c:v>
                </c:pt>
                <c:pt idx="587">
                  <c:v>0.1921999999999997</c:v>
                </c:pt>
                <c:pt idx="588">
                  <c:v>-1.3366000000000042</c:v>
                </c:pt>
                <c:pt idx="589">
                  <c:v>0.65520000000000778</c:v>
                </c:pt>
                <c:pt idx="590">
                  <c:v>0.53289999999999793</c:v>
                </c:pt>
                <c:pt idx="591">
                  <c:v>-2.5683999999999969</c:v>
                </c:pt>
                <c:pt idx="592">
                  <c:v>-1.432699999999997</c:v>
                </c:pt>
                <c:pt idx="593">
                  <c:v>-1.4501000000000062</c:v>
                </c:pt>
                <c:pt idx="594">
                  <c:v>0.34059999999999491</c:v>
                </c:pt>
                <c:pt idx="595">
                  <c:v>1.2318000000000069</c:v>
                </c:pt>
                <c:pt idx="596">
                  <c:v>1.0571000000000055</c:v>
                </c:pt>
                <c:pt idx="597">
                  <c:v>-0.13110000000000355</c:v>
                </c:pt>
                <c:pt idx="598">
                  <c:v>-1.5724000000000018</c:v>
                </c:pt>
                <c:pt idx="599">
                  <c:v>0.10479999999999734</c:v>
                </c:pt>
                <c:pt idx="600">
                  <c:v>-6.6218999999999966</c:v>
                </c:pt>
                <c:pt idx="601">
                  <c:v>-0.55030000000000712</c:v>
                </c:pt>
                <c:pt idx="602">
                  <c:v>1.3628000000000071</c:v>
                </c:pt>
                <c:pt idx="603">
                  <c:v>0.91729999999999734</c:v>
                </c:pt>
                <c:pt idx="604">
                  <c:v>0.33190000000000452</c:v>
                </c:pt>
                <c:pt idx="605">
                  <c:v>0.10490000000000066</c:v>
                </c:pt>
                <c:pt idx="606">
                  <c:v>0.12229999999999563</c:v>
                </c:pt>
                <c:pt idx="607">
                  <c:v>-0.57659999999999911</c:v>
                </c:pt>
                <c:pt idx="608">
                  <c:v>6.990000000000407E-2</c:v>
                </c:pt>
                <c:pt idx="609">
                  <c:v>-0.21840000000000259</c:v>
                </c:pt>
                <c:pt idx="610">
                  <c:v>0.20959999999999468</c:v>
                </c:pt>
                <c:pt idx="611">
                  <c:v>0.43680000000000518</c:v>
                </c:pt>
                <c:pt idx="612">
                  <c:v>-0.72070000000000789</c:v>
                </c:pt>
                <c:pt idx="613">
                  <c:v>7.910000000001105E-2</c:v>
                </c:pt>
                <c:pt idx="614">
                  <c:v>3.1467999999999989</c:v>
                </c:pt>
                <c:pt idx="615">
                  <c:v>-0.67690000000000339</c:v>
                </c:pt>
                <c:pt idx="616">
                  <c:v>0.53619999999999379</c:v>
                </c:pt>
                <c:pt idx="617">
                  <c:v>-0.43949999999999534</c:v>
                </c:pt>
                <c:pt idx="618">
                  <c:v>-0.72069999999999368</c:v>
                </c:pt>
                <c:pt idx="619">
                  <c:v>-0.86150000000000659</c:v>
                </c:pt>
                <c:pt idx="620">
                  <c:v>0.81749999999999545</c:v>
                </c:pt>
                <c:pt idx="621">
                  <c:v>0.536200000000008</c:v>
                </c:pt>
                <c:pt idx="622">
                  <c:v>0.58889999999999532</c:v>
                </c:pt>
                <c:pt idx="623">
                  <c:v>-0.44830000000000325</c:v>
                </c:pt>
                <c:pt idx="624">
                  <c:v>1.3273000000000081</c:v>
                </c:pt>
                <c:pt idx="625">
                  <c:v>-2.3821000000000083</c:v>
                </c:pt>
                <c:pt idx="626">
                  <c:v>0.77360000000000184</c:v>
                </c:pt>
                <c:pt idx="627">
                  <c:v>0.87019999999999698</c:v>
                </c:pt>
                <c:pt idx="628">
                  <c:v>1.098700000000008</c:v>
                </c:pt>
                <c:pt idx="629">
                  <c:v>1.0108999999999924</c:v>
                </c:pt>
                <c:pt idx="630">
                  <c:v>-1.8283999999999878</c:v>
                </c:pt>
                <c:pt idx="631">
                  <c:v>-0.30760000000000787</c:v>
                </c:pt>
                <c:pt idx="632">
                  <c:v>-1.0108999999999924</c:v>
                </c:pt>
                <c:pt idx="633">
                  <c:v>1.9425999999999988</c:v>
                </c:pt>
                <c:pt idx="634">
                  <c:v>-0.24609999999999843</c:v>
                </c:pt>
                <c:pt idx="635">
                  <c:v>-0.8966000000000065</c:v>
                </c:pt>
                <c:pt idx="636">
                  <c:v>-1.2921000000000049</c:v>
                </c:pt>
                <c:pt idx="637">
                  <c:v>-0.47459999999999525</c:v>
                </c:pt>
                <c:pt idx="638">
                  <c:v>-2.0568999999999988</c:v>
                </c:pt>
                <c:pt idx="639">
                  <c:v>-1.7228000000000065</c:v>
                </c:pt>
                <c:pt idx="640">
                  <c:v>2.3821000000000083</c:v>
                </c:pt>
                <c:pt idx="641">
                  <c:v>1.546999999999997</c:v>
                </c:pt>
                <c:pt idx="642">
                  <c:v>0.40430000000000632</c:v>
                </c:pt>
                <c:pt idx="643">
                  <c:v>2.3644999999999925</c:v>
                </c:pt>
                <c:pt idx="644">
                  <c:v>0.14939999999999998</c:v>
                </c:pt>
                <c:pt idx="645">
                  <c:v>9.6699999999998454E-2</c:v>
                </c:pt>
                <c:pt idx="646">
                  <c:v>-0.49219999999999686</c:v>
                </c:pt>
                <c:pt idx="647">
                  <c:v>1.5382000000000033</c:v>
                </c:pt>
                <c:pt idx="648">
                  <c:v>-3.823599999999999</c:v>
                </c:pt>
                <c:pt idx="649">
                  <c:v>1.4328000000000003</c:v>
                </c:pt>
                <c:pt idx="650">
                  <c:v>-0.22860000000000014</c:v>
                </c:pt>
                <c:pt idx="651">
                  <c:v>-2.0217000000000098</c:v>
                </c:pt>
                <c:pt idx="652">
                  <c:v>1.1339000000000112</c:v>
                </c:pt>
                <c:pt idx="653">
                  <c:v>5.2799999999990632E-2</c:v>
                </c:pt>
                <c:pt idx="654">
                  <c:v>-0.82629999999998915</c:v>
                </c:pt>
                <c:pt idx="655">
                  <c:v>0.94059999999998922</c:v>
                </c:pt>
                <c:pt idx="656">
                  <c:v>0.50979999999999848</c:v>
                </c:pt>
                <c:pt idx="657">
                  <c:v>-0.720799999999997</c:v>
                </c:pt>
                <c:pt idx="658">
                  <c:v>0.26370000000000005</c:v>
                </c:pt>
                <c:pt idx="659">
                  <c:v>-0.94050000000000011</c:v>
                </c:pt>
                <c:pt idx="660">
                  <c:v>-2.3644999999999925</c:v>
                </c:pt>
                <c:pt idx="661">
                  <c:v>-0.79110000000000014</c:v>
                </c:pt>
                <c:pt idx="662">
                  <c:v>-0.19340000000001112</c:v>
                </c:pt>
                <c:pt idx="663">
                  <c:v>0.43950000000000955</c:v>
                </c:pt>
                <c:pt idx="664">
                  <c:v>0.33400000000000318</c:v>
                </c:pt>
                <c:pt idx="665">
                  <c:v>0.14939999999999998</c:v>
                </c:pt>
                <c:pt idx="666">
                  <c:v>7.0399999999992247E-2</c:v>
                </c:pt>
                <c:pt idx="667">
                  <c:v>-0.49230000000000018</c:v>
                </c:pt>
                <c:pt idx="668">
                  <c:v>0.11430000000000007</c:v>
                </c:pt>
                <c:pt idx="669">
                  <c:v>0.30760000000000787</c:v>
                </c:pt>
                <c:pt idx="670">
                  <c:v>-0.44819999999999993</c:v>
                </c:pt>
                <c:pt idx="671">
                  <c:v>-0.1495000000000033</c:v>
                </c:pt>
                <c:pt idx="672">
                  <c:v>-0.41310000000000002</c:v>
                </c:pt>
                <c:pt idx="673">
                  <c:v>0.35159999999999059</c:v>
                </c:pt>
                <c:pt idx="674">
                  <c:v>-3.8411999999999935</c:v>
                </c:pt>
                <c:pt idx="675">
                  <c:v>-0.57139999999999702</c:v>
                </c:pt>
                <c:pt idx="676">
                  <c:v>1.2656999999999954</c:v>
                </c:pt>
                <c:pt idx="677">
                  <c:v>-1.0621000000000009</c:v>
                </c:pt>
                <c:pt idx="678">
                  <c:v>0.71690000000000254</c:v>
                </c:pt>
                <c:pt idx="679">
                  <c:v>-1.1417000000000002</c:v>
                </c:pt>
                <c:pt idx="680">
                  <c:v>-1.0533000000000001</c:v>
                </c:pt>
                <c:pt idx="681">
                  <c:v>-0.11500000000000199</c:v>
                </c:pt>
                <c:pt idx="682">
                  <c:v>0.3539999999999992</c:v>
                </c:pt>
                <c:pt idx="683">
                  <c:v>-1.593199999999996</c:v>
                </c:pt>
                <c:pt idx="684">
                  <c:v>-1.3276000000000039</c:v>
                </c:pt>
                <c:pt idx="685">
                  <c:v>-0.1769999999999996</c:v>
                </c:pt>
                <c:pt idx="686">
                  <c:v>1.1595000000000013</c:v>
                </c:pt>
                <c:pt idx="687">
                  <c:v>0.53099999999999881</c:v>
                </c:pt>
                <c:pt idx="688">
                  <c:v>0.18590000000000373</c:v>
                </c:pt>
                <c:pt idx="689">
                  <c:v>-0.15930000000000177</c:v>
                </c:pt>
                <c:pt idx="690">
                  <c:v>0.48680000000000234</c:v>
                </c:pt>
                <c:pt idx="691">
                  <c:v>-1.3719000000000037</c:v>
                </c:pt>
                <c:pt idx="692">
                  <c:v>1.0709000000000017</c:v>
                </c:pt>
                <c:pt idx="693">
                  <c:v>0.51339999999999719</c:v>
                </c:pt>
                <c:pt idx="694">
                  <c:v>-1.168299999999995</c:v>
                </c:pt>
                <c:pt idx="695">
                  <c:v>-0.42490000000000094</c:v>
                </c:pt>
                <c:pt idx="696">
                  <c:v>1.2569000000000017</c:v>
                </c:pt>
                <c:pt idx="697">
                  <c:v>-0.35410000000000252</c:v>
                </c:pt>
                <c:pt idx="698">
                  <c:v>1.2126000000000019</c:v>
                </c:pt>
                <c:pt idx="699">
                  <c:v>2.5932999999999993</c:v>
                </c:pt>
                <c:pt idx="700">
                  <c:v>0</c:v>
                </c:pt>
                <c:pt idx="701">
                  <c:v>1.1062999999999974</c:v>
                </c:pt>
                <c:pt idx="702">
                  <c:v>0</c:v>
                </c:pt>
                <c:pt idx="703">
                  <c:v>-0.54869999999999663</c:v>
                </c:pt>
                <c:pt idx="704">
                  <c:v>0.51330000000000098</c:v>
                </c:pt>
                <c:pt idx="705">
                  <c:v>0.37179999999999325</c:v>
                </c:pt>
                <c:pt idx="706">
                  <c:v>0.12390000000000612</c:v>
                </c:pt>
                <c:pt idx="707">
                  <c:v>-2.9474000000000018</c:v>
                </c:pt>
                <c:pt idx="708">
                  <c:v>-8.8000000000008072E-3</c:v>
                </c:pt>
                <c:pt idx="709">
                  <c:v>1.3629999999999995</c:v>
                </c:pt>
                <c:pt idx="710">
                  <c:v>-1.2744999999999962</c:v>
                </c:pt>
                <c:pt idx="711">
                  <c:v>1.7171000000000021</c:v>
                </c:pt>
                <c:pt idx="712">
                  <c:v>9.729999999998995E-2</c:v>
                </c:pt>
                <c:pt idx="713">
                  <c:v>0.22129999999999939</c:v>
                </c:pt>
                <c:pt idx="714">
                  <c:v>-0.93819999999999482</c:v>
                </c:pt>
                <c:pt idx="715">
                  <c:v>2.0533999999999963</c:v>
                </c:pt>
                <c:pt idx="716">
                  <c:v>-0.90279999999999916</c:v>
                </c:pt>
                <c:pt idx="717">
                  <c:v>0.59300000000000352</c:v>
                </c:pt>
                <c:pt idx="718">
                  <c:v>0.65500000000000114</c:v>
                </c:pt>
                <c:pt idx="719">
                  <c:v>0.3539999999999992</c:v>
                </c:pt>
                <c:pt idx="720">
                  <c:v>0.30979999999999563</c:v>
                </c:pt>
                <c:pt idx="721">
                  <c:v>0.17700000000000671</c:v>
                </c:pt>
                <c:pt idx="722">
                  <c:v>0.85859999999999559</c:v>
                </c:pt>
                <c:pt idx="723">
                  <c:v>0.49559999999999604</c:v>
                </c:pt>
                <c:pt idx="724">
                  <c:v>0.66380000000000905</c:v>
                </c:pt>
                <c:pt idx="725">
                  <c:v>-1.3276000000000039</c:v>
                </c:pt>
                <c:pt idx="726">
                  <c:v>-0.1150999999999982</c:v>
                </c:pt>
                <c:pt idx="727">
                  <c:v>-0.3452000000000055</c:v>
                </c:pt>
                <c:pt idx="728">
                  <c:v>0.23019999999999641</c:v>
                </c:pt>
                <c:pt idx="729">
                  <c:v>8.8000000000079126E-3</c:v>
                </c:pt>
                <c:pt idx="730">
                  <c:v>-0.5841000000000065</c:v>
                </c:pt>
                <c:pt idx="731">
                  <c:v>-1.4338999999999942</c:v>
                </c:pt>
                <c:pt idx="732">
                  <c:v>-0.22119999999999607</c:v>
                </c:pt>
                <c:pt idx="733">
                  <c:v>-1.7702000000000027</c:v>
                </c:pt>
                <c:pt idx="734">
                  <c:v>-0.79659999999999798</c:v>
                </c:pt>
                <c:pt idx="735">
                  <c:v>2.8676999999999992</c:v>
                </c:pt>
                <c:pt idx="736">
                  <c:v>0.38939999999999486</c:v>
                </c:pt>
                <c:pt idx="737">
                  <c:v>0.91169999999999618</c:v>
                </c:pt>
                <c:pt idx="738">
                  <c:v>1.1683000000000021</c:v>
                </c:pt>
                <c:pt idx="739">
                  <c:v>0.2301000000000073</c:v>
                </c:pt>
                <c:pt idx="740">
                  <c:v>-0.52559999999999718</c:v>
                </c:pt>
                <c:pt idx="741">
                  <c:v>-4.4499999999999318E-2</c:v>
                </c:pt>
                <c:pt idx="742">
                  <c:v>-1.0602000000000089</c:v>
                </c:pt>
                <c:pt idx="743">
                  <c:v>-1.0867999999999967</c:v>
                </c:pt>
                <c:pt idx="744">
                  <c:v>0.20489999999999498</c:v>
                </c:pt>
                <c:pt idx="745">
                  <c:v>-1.2650999999999897</c:v>
                </c:pt>
                <c:pt idx="746">
                  <c:v>-1.2472000000000065</c:v>
                </c:pt>
                <c:pt idx="747">
                  <c:v>-2.5745999999999967</c:v>
                </c:pt>
                <c:pt idx="748">
                  <c:v>1.6302999999999983</c:v>
                </c:pt>
                <c:pt idx="749">
                  <c:v>-0.40090000000000003</c:v>
                </c:pt>
                <c:pt idx="750">
                  <c:v>-1.7800000000001148E-2</c:v>
                </c:pt>
                <c:pt idx="751">
                  <c:v>1.4521000000000015</c:v>
                </c:pt>
                <c:pt idx="752">
                  <c:v>0.55229999999999535</c:v>
                </c:pt>
                <c:pt idx="753">
                  <c:v>0.61470000000000624</c:v>
                </c:pt>
                <c:pt idx="754">
                  <c:v>0.71280000000000143</c:v>
                </c:pt>
                <c:pt idx="755">
                  <c:v>2.6699999999991064E-2</c:v>
                </c:pt>
                <c:pt idx="756">
                  <c:v>0.43650000000000944</c:v>
                </c:pt>
                <c:pt idx="757">
                  <c:v>1.8262</c:v>
                </c:pt>
                <c:pt idx="758">
                  <c:v>-1.3986000000000018</c:v>
                </c:pt>
                <c:pt idx="759">
                  <c:v>-2.0756999999999977</c:v>
                </c:pt>
                <c:pt idx="760">
                  <c:v>0.56119999999999948</c:v>
                </c:pt>
                <c:pt idx="761">
                  <c:v>-1.2917000000000058</c:v>
                </c:pt>
                <c:pt idx="762">
                  <c:v>0.72159999999999513</c:v>
                </c:pt>
                <c:pt idx="763">
                  <c:v>-3.5699999999991405E-2</c:v>
                </c:pt>
                <c:pt idx="764">
                  <c:v>0.38309999999999889</c:v>
                </c:pt>
                <c:pt idx="765">
                  <c:v>8.8999999999970214E-3</c:v>
                </c:pt>
                <c:pt idx="766">
                  <c:v>-1.0155999999999992</c:v>
                </c:pt>
                <c:pt idx="767">
                  <c:v>-0.62349999999999994</c:v>
                </c:pt>
                <c:pt idx="768">
                  <c:v>-3.3674999999999997</c:v>
                </c:pt>
                <c:pt idx="769">
                  <c:v>1.2205000000000013</c:v>
                </c:pt>
                <c:pt idx="770">
                  <c:v>0</c:v>
                </c:pt>
                <c:pt idx="771">
                  <c:v>-1.3274000000000044</c:v>
                </c:pt>
                <c:pt idx="772">
                  <c:v>-8.8999999999970214E-3</c:v>
                </c:pt>
                <c:pt idx="773">
                  <c:v>0.75719999999999743</c:v>
                </c:pt>
                <c:pt idx="774">
                  <c:v>-3.910899999999998</c:v>
                </c:pt>
                <c:pt idx="775">
                  <c:v>2.0045000000000002</c:v>
                </c:pt>
                <c:pt idx="776">
                  <c:v>0.6769999999999996</c:v>
                </c:pt>
                <c:pt idx="777">
                  <c:v>-0.56119999999999948</c:v>
                </c:pt>
                <c:pt idx="778">
                  <c:v>-1.496699999999997</c:v>
                </c:pt>
                <c:pt idx="779">
                  <c:v>-0.48100000000000165</c:v>
                </c:pt>
                <c:pt idx="780">
                  <c:v>-0.27620000000000289</c:v>
                </c:pt>
                <c:pt idx="781">
                  <c:v>0.16029999999999944</c:v>
                </c:pt>
                <c:pt idx="782">
                  <c:v>1.2294000000000054</c:v>
                </c:pt>
                <c:pt idx="783">
                  <c:v>-1.5945999999999998</c:v>
                </c:pt>
                <c:pt idx="784">
                  <c:v>-1.6392000000000024</c:v>
                </c:pt>
                <c:pt idx="785">
                  <c:v>-0.75719999999999743</c:v>
                </c:pt>
                <c:pt idx="786">
                  <c:v>1.4965999999999937</c:v>
                </c:pt>
                <c:pt idx="787">
                  <c:v>-0.55229999999999535</c:v>
                </c:pt>
                <c:pt idx="788">
                  <c:v>-1.6036000000000001</c:v>
                </c:pt>
                <c:pt idx="789">
                  <c:v>1.7899999999997362E-2</c:v>
                </c:pt>
                <c:pt idx="790">
                  <c:v>-0.89979999999999905</c:v>
                </c:pt>
                <c:pt idx="791">
                  <c:v>-0.92649999999999721</c:v>
                </c:pt>
                <c:pt idx="792">
                  <c:v>0.4632000000000005</c:v>
                </c:pt>
                <c:pt idx="793">
                  <c:v>0.89089999999999492</c:v>
                </c:pt>
                <c:pt idx="794">
                  <c:v>-0.55229999999999535</c:v>
                </c:pt>
                <c:pt idx="795">
                  <c:v>-2.2361000000000004</c:v>
                </c:pt>
                <c:pt idx="796">
                  <c:v>1.4876999999999967</c:v>
                </c:pt>
                <c:pt idx="797">
                  <c:v>-0.88190000000000168</c:v>
                </c:pt>
                <c:pt idx="798">
                  <c:v>-1.1224999999999952</c:v>
                </c:pt>
                <c:pt idx="799">
                  <c:v>-2.806200000000004</c:v>
                </c:pt>
                <c:pt idx="800">
                  <c:v>0.15140000000000242</c:v>
                </c:pt>
                <c:pt idx="801">
                  <c:v>1.8350999999999971</c:v>
                </c:pt>
                <c:pt idx="802">
                  <c:v>-6.2999999999995282E-2</c:v>
                </c:pt>
                <c:pt idx="803">
                  <c:v>7.1999999999995623E-2</c:v>
                </c:pt>
                <c:pt idx="804">
                  <c:v>0.36880000000000024</c:v>
                </c:pt>
                <c:pt idx="805">
                  <c:v>1.0074000000000041</c:v>
                </c:pt>
                <c:pt idx="806">
                  <c:v>1.4572000000000003</c:v>
                </c:pt>
                <c:pt idx="807">
                  <c:v>0.52179999999999893</c:v>
                </c:pt>
                <c:pt idx="808">
                  <c:v>0.23379999999999512</c:v>
                </c:pt>
                <c:pt idx="809">
                  <c:v>-0.92649999999999721</c:v>
                </c:pt>
                <c:pt idx="810">
                  <c:v>0.2248999999999981</c:v>
                </c:pt>
                <c:pt idx="811">
                  <c:v>-0.96249999999999858</c:v>
                </c:pt>
                <c:pt idx="812">
                  <c:v>0.5397000000000034</c:v>
                </c:pt>
                <c:pt idx="813">
                  <c:v>1.0165000000000006</c:v>
                </c:pt>
                <c:pt idx="814">
                  <c:v>6.2999999999995282E-2</c:v>
                </c:pt>
                <c:pt idx="815">
                  <c:v>1.9609000000000023</c:v>
                </c:pt>
                <c:pt idx="816">
                  <c:v>-1.0884</c:v>
                </c:pt>
                <c:pt idx="817">
                  <c:v>-1.3943000000000012</c:v>
                </c:pt>
                <c:pt idx="818">
                  <c:v>-0.28779999999999717</c:v>
                </c:pt>
                <c:pt idx="819">
                  <c:v>0.35079999999999956</c:v>
                </c:pt>
                <c:pt idx="820">
                  <c:v>-1.0703999999999994</c:v>
                </c:pt>
                <c:pt idx="821">
                  <c:v>9.0000000000003411E-3</c:v>
                </c:pt>
                <c:pt idx="822">
                  <c:v>0.32379999999999853</c:v>
                </c:pt>
                <c:pt idx="823">
                  <c:v>0.46779999999999688</c:v>
                </c:pt>
                <c:pt idx="824">
                  <c:v>-1.196399999999997</c:v>
                </c:pt>
                <c:pt idx="825">
                  <c:v>9.8900000000000432E-2</c:v>
                </c:pt>
                <c:pt idx="826">
                  <c:v>0.47679999999999723</c:v>
                </c:pt>
                <c:pt idx="827">
                  <c:v>0.23389999999999844</c:v>
                </c:pt>
                <c:pt idx="828">
                  <c:v>-0.4497999999999962</c:v>
                </c:pt>
                <c:pt idx="829">
                  <c:v>1.502200000000002</c:v>
                </c:pt>
                <c:pt idx="830">
                  <c:v>0.27890000000000015</c:v>
                </c:pt>
                <c:pt idx="831">
                  <c:v>-1.0705000000000027</c:v>
                </c:pt>
                <c:pt idx="832">
                  <c:v>-1.7180999999999997</c:v>
                </c:pt>
                <c:pt idx="833">
                  <c:v>-0.24280000000000257</c:v>
                </c:pt>
                <c:pt idx="834">
                  <c:v>-1.7000999999999991</c:v>
                </c:pt>
                <c:pt idx="835">
                  <c:v>5.3899999999998727E-2</c:v>
                </c:pt>
                <c:pt idx="836">
                  <c:v>0.67470000000000141</c:v>
                </c:pt>
                <c:pt idx="837">
                  <c:v>-1.1064000000000007</c:v>
                </c:pt>
                <c:pt idx="838">
                  <c:v>0.17090000000000316</c:v>
                </c:pt>
                <c:pt idx="839">
                  <c:v>-0.21590000000000487</c:v>
                </c:pt>
                <c:pt idx="840">
                  <c:v>9.0000000000003411E-2</c:v>
                </c:pt>
                <c:pt idx="841">
                  <c:v>-2.6625999999999976</c:v>
                </c:pt>
                <c:pt idx="842">
                  <c:v>-1.3313000000000059</c:v>
                </c:pt>
                <c:pt idx="843">
                  <c:v>-8.9999999999996305E-2</c:v>
                </c:pt>
                <c:pt idx="844">
                  <c:v>-0.95349999999999824</c:v>
                </c:pt>
                <c:pt idx="845">
                  <c:v>-0.96240000000000236</c:v>
                </c:pt>
                <c:pt idx="846">
                  <c:v>1.6820999999999984</c:v>
                </c:pt>
                <c:pt idx="847">
                  <c:v>0.30580000000000496</c:v>
                </c:pt>
                <c:pt idx="848">
                  <c:v>-0.55770000000000408</c:v>
                </c:pt>
                <c:pt idx="849">
                  <c:v>1.1334000000000017</c:v>
                </c:pt>
                <c:pt idx="850">
                  <c:v>-2.0328999999999979</c:v>
                </c:pt>
                <c:pt idx="851">
                  <c:v>-1.2234000000000052</c:v>
                </c:pt>
                <c:pt idx="852">
                  <c:v>2.4376999999999995</c:v>
                </c:pt>
                <c:pt idx="853">
                  <c:v>-0.7645999999999944</c:v>
                </c:pt>
                <c:pt idx="854">
                  <c:v>-0.88150000000000261</c:v>
                </c:pt>
                <c:pt idx="855">
                  <c:v>1.4662000000000006</c:v>
                </c:pt>
                <c:pt idx="856">
                  <c:v>1.5741999999999976</c:v>
                </c:pt>
                <c:pt idx="857">
                  <c:v>1.1784000000000034</c:v>
                </c:pt>
                <c:pt idx="858">
                  <c:v>0.2517999999999958</c:v>
                </c:pt>
                <c:pt idx="859">
                  <c:v>-0.56669999999999732</c:v>
                </c:pt>
                <c:pt idx="860">
                  <c:v>1.3582999999999998</c:v>
                </c:pt>
                <c:pt idx="861">
                  <c:v>-1.1334000000000017</c:v>
                </c:pt>
                <c:pt idx="862">
                  <c:v>-9.8900000000000432E-2</c:v>
                </c:pt>
                <c:pt idx="863">
                  <c:v>1.7900000000004468E-2</c:v>
                </c:pt>
                <c:pt idx="864">
                  <c:v>-0.16190000000000282</c:v>
                </c:pt>
                <c:pt idx="865">
                  <c:v>-0.79959999999999809</c:v>
                </c:pt>
                <c:pt idx="866">
                  <c:v>-1.0266999999999982</c:v>
                </c:pt>
                <c:pt idx="867">
                  <c:v>-1.3812000000000069</c:v>
                </c:pt>
                <c:pt idx="868">
                  <c:v>-0.3270999999999944</c:v>
                </c:pt>
                <c:pt idx="869">
                  <c:v>1.1631</c:v>
                </c:pt>
                <c:pt idx="870">
                  <c:v>-1.9990000000000023</c:v>
                </c:pt>
                <c:pt idx="871">
                  <c:v>1.0902999999999992</c:v>
                </c:pt>
                <c:pt idx="872">
                  <c:v>0.61789999999999878</c:v>
                </c:pt>
                <c:pt idx="873">
                  <c:v>-0.58149999999999835</c:v>
                </c:pt>
                <c:pt idx="874">
                  <c:v>0.90859999999999985</c:v>
                </c:pt>
                <c:pt idx="875">
                  <c:v>1.1540000000000035</c:v>
                </c:pt>
                <c:pt idx="876">
                  <c:v>-0.43619999999999948</c:v>
                </c:pt>
                <c:pt idx="877">
                  <c:v>-1.3356000000000066</c:v>
                </c:pt>
                <c:pt idx="878">
                  <c:v>-0.83599999999999852</c:v>
                </c:pt>
                <c:pt idx="879">
                  <c:v>-0.8813999999999993</c:v>
                </c:pt>
                <c:pt idx="880">
                  <c:v>-3.6299999999997112E-2</c:v>
                </c:pt>
                <c:pt idx="881">
                  <c:v>0.59969999999999857</c:v>
                </c:pt>
                <c:pt idx="882">
                  <c:v>-8.1800000000001205E-2</c:v>
                </c:pt>
                <c:pt idx="883">
                  <c:v>1.0268000000000015</c:v>
                </c:pt>
                <c:pt idx="884">
                  <c:v>0</c:v>
                </c:pt>
                <c:pt idx="885">
                  <c:v>-1.0086000000000013</c:v>
                </c:pt>
                <c:pt idx="886">
                  <c:v>0.47250000000000369</c:v>
                </c:pt>
                <c:pt idx="887">
                  <c:v>0.23619999999999663</c:v>
                </c:pt>
                <c:pt idx="888">
                  <c:v>-0.52700000000000102</c:v>
                </c:pt>
                <c:pt idx="889">
                  <c:v>0.48160000000000025</c:v>
                </c:pt>
                <c:pt idx="890">
                  <c:v>9.9899999999998101E-2</c:v>
                </c:pt>
                <c:pt idx="891">
                  <c:v>2.008100000000006</c:v>
                </c:pt>
                <c:pt idx="892">
                  <c:v>0.18179999999999552</c:v>
                </c:pt>
                <c:pt idx="893">
                  <c:v>-0.60879999999999512</c:v>
                </c:pt>
                <c:pt idx="894">
                  <c:v>0.14529999999999887</c:v>
                </c:pt>
                <c:pt idx="895">
                  <c:v>1.8200000000000216E-2</c:v>
                </c:pt>
                <c:pt idx="896">
                  <c:v>-1.9626000000000019</c:v>
                </c:pt>
                <c:pt idx="897">
                  <c:v>1.3992999999999967</c:v>
                </c:pt>
                <c:pt idx="898">
                  <c:v>1.5536999999999992</c:v>
                </c:pt>
                <c:pt idx="899">
                  <c:v>-3.5345999999999975</c:v>
                </c:pt>
                <c:pt idx="900">
                  <c:v>0.74510000000000076</c:v>
                </c:pt>
                <c:pt idx="901">
                  <c:v>-1.0630999999999986</c:v>
                </c:pt>
                <c:pt idx="902">
                  <c:v>0.4088999999999956</c:v>
                </c:pt>
                <c:pt idx="903">
                  <c:v>0.33620000000000516</c:v>
                </c:pt>
                <c:pt idx="904">
                  <c:v>0.47249999999999659</c:v>
                </c:pt>
                <c:pt idx="905">
                  <c:v>-8.1800000000001205E-2</c:v>
                </c:pt>
                <c:pt idx="906">
                  <c:v>-0.22719999999999629</c:v>
                </c:pt>
                <c:pt idx="907">
                  <c:v>0.74510000000000076</c:v>
                </c:pt>
                <c:pt idx="908">
                  <c:v>0.92680000000000007</c:v>
                </c:pt>
                <c:pt idx="909">
                  <c:v>-4.5400000000000773E-2</c:v>
                </c:pt>
                <c:pt idx="910">
                  <c:v>-0.17260000000000275</c:v>
                </c:pt>
                <c:pt idx="911">
                  <c:v>0.8995000000000033</c:v>
                </c:pt>
                <c:pt idx="912">
                  <c:v>-0.71780000000000399</c:v>
                </c:pt>
                <c:pt idx="913">
                  <c:v>-0.45429999999999637</c:v>
                </c:pt>
                <c:pt idx="914">
                  <c:v>-0.98140000000000072</c:v>
                </c:pt>
                <c:pt idx="915">
                  <c:v>-2.1897999999999982</c:v>
                </c:pt>
                <c:pt idx="916">
                  <c:v>0.24539999999999651</c:v>
                </c:pt>
                <c:pt idx="917">
                  <c:v>9.0000000000003411E-3</c:v>
                </c:pt>
                <c:pt idx="918">
                  <c:v>0.57249999999999801</c:v>
                </c:pt>
                <c:pt idx="919">
                  <c:v>-2.6259999999999977</c:v>
                </c:pt>
                <c:pt idx="920">
                  <c:v>0.24540000000000362</c:v>
                </c:pt>
                <c:pt idx="921">
                  <c:v>0.44519999999999982</c:v>
                </c:pt>
                <c:pt idx="922">
                  <c:v>-0.42710000000000292</c:v>
                </c:pt>
                <c:pt idx="923">
                  <c:v>-3.6299999999997112E-2</c:v>
                </c:pt>
                <c:pt idx="924">
                  <c:v>-0.59970000000000567</c:v>
                </c:pt>
                <c:pt idx="925">
                  <c:v>-0.45429999999999637</c:v>
                </c:pt>
                <c:pt idx="926">
                  <c:v>1.9354000000000013</c:v>
                </c:pt>
                <c:pt idx="927">
                  <c:v>0.3270999999999944</c:v>
                </c:pt>
                <c:pt idx="928">
                  <c:v>1.0297000000000054</c:v>
                </c:pt>
                <c:pt idx="929">
                  <c:v>0.63439999999999941</c:v>
                </c:pt>
                <c:pt idx="930">
                  <c:v>-2.0962000000000032</c:v>
                </c:pt>
                <c:pt idx="931">
                  <c:v>-0.62519999999999953</c:v>
                </c:pt>
                <c:pt idx="932">
                  <c:v>-0.46889999999999787</c:v>
                </c:pt>
                <c:pt idx="933">
                  <c:v>-0.71719999999999828</c:v>
                </c:pt>
                <c:pt idx="934">
                  <c:v>0.65279999999999916</c:v>
                </c:pt>
                <c:pt idx="935">
                  <c:v>-1.9491000000000014</c:v>
                </c:pt>
                <c:pt idx="936">
                  <c:v>-1.1308999999999969</c:v>
                </c:pt>
                <c:pt idx="937">
                  <c:v>-0.67110000000000269</c:v>
                </c:pt>
                <c:pt idx="938">
                  <c:v>-0.59759999999999991</c:v>
                </c:pt>
                <c:pt idx="939">
                  <c:v>-0.69879999999999853</c:v>
                </c:pt>
                <c:pt idx="940">
                  <c:v>4.5999999999999375E-2</c:v>
                </c:pt>
                <c:pt idx="941">
                  <c:v>-2.2157000000000018</c:v>
                </c:pt>
                <c:pt idx="942">
                  <c:v>-1.7561</c:v>
                </c:pt>
                <c:pt idx="943">
                  <c:v>-0.77230000000000132</c:v>
                </c:pt>
                <c:pt idx="944">
                  <c:v>1.2596000000000025</c:v>
                </c:pt>
                <c:pt idx="945">
                  <c:v>0.44129999999999825</c:v>
                </c:pt>
                <c:pt idx="946">
                  <c:v>0.12870000000000203</c:v>
                </c:pt>
                <c:pt idx="947">
                  <c:v>-1.4710000000000001</c:v>
                </c:pt>
                <c:pt idx="948">
                  <c:v>-1.314700000000002</c:v>
                </c:pt>
                <c:pt idx="949">
                  <c:v>-0.48729999999999762</c:v>
                </c:pt>
                <c:pt idx="950">
                  <c:v>0.56999999999999673</c:v>
                </c:pt>
                <c:pt idx="951">
                  <c:v>8.270000000000266E-2</c:v>
                </c:pt>
                <c:pt idx="952">
                  <c:v>0.1103999999999985</c:v>
                </c:pt>
                <c:pt idx="953">
                  <c:v>-0.20230000000000103</c:v>
                </c:pt>
                <c:pt idx="954">
                  <c:v>0.55160000000000053</c:v>
                </c:pt>
                <c:pt idx="955">
                  <c:v>0.10120000000000218</c:v>
                </c:pt>
                <c:pt idx="956">
                  <c:v>-1.1125000000000007</c:v>
                </c:pt>
                <c:pt idx="957">
                  <c:v>-0.79990000000000094</c:v>
                </c:pt>
                <c:pt idx="958">
                  <c:v>0.10120000000000218</c:v>
                </c:pt>
                <c:pt idx="959">
                  <c:v>0.15629999999999811</c:v>
                </c:pt>
                <c:pt idx="960">
                  <c:v>0.70789999999999864</c:v>
                </c:pt>
                <c:pt idx="961">
                  <c:v>-0.386099999999999</c:v>
                </c:pt>
                <c:pt idx="962">
                  <c:v>-0.72639999999999816</c:v>
                </c:pt>
                <c:pt idx="963">
                  <c:v>0.78149999999999764</c:v>
                </c:pt>
                <c:pt idx="964">
                  <c:v>-1.839999999999975E-2</c:v>
                </c:pt>
                <c:pt idx="965">
                  <c:v>0.34939999999999927</c:v>
                </c:pt>
                <c:pt idx="966">
                  <c:v>-1.0388999999999982</c:v>
                </c:pt>
                <c:pt idx="967">
                  <c:v>-0.34939999999999927</c:v>
                </c:pt>
                <c:pt idx="968">
                  <c:v>1.0388999999999982</c:v>
                </c:pt>
                <c:pt idx="969">
                  <c:v>-3.6699999999999733E-2</c:v>
                </c:pt>
                <c:pt idx="970">
                  <c:v>0.3125</c:v>
                </c:pt>
                <c:pt idx="971">
                  <c:v>-1.5169999999999995</c:v>
                </c:pt>
                <c:pt idx="972">
                  <c:v>2.7857999999999983</c:v>
                </c:pt>
                <c:pt idx="973">
                  <c:v>3.1351000000000013</c:v>
                </c:pt>
                <c:pt idx="974">
                  <c:v>-0.21140000000000114</c:v>
                </c:pt>
                <c:pt idx="975">
                  <c:v>0.31259999999999977</c:v>
                </c:pt>
                <c:pt idx="976">
                  <c:v>-1.1767999999999965</c:v>
                </c:pt>
                <c:pt idx="977">
                  <c:v>0.39529999999999887</c:v>
                </c:pt>
                <c:pt idx="978">
                  <c:v>0.44129999999999825</c:v>
                </c:pt>
                <c:pt idx="979">
                  <c:v>-0.67119999999999891</c:v>
                </c:pt>
                <c:pt idx="980">
                  <c:v>1.2135999999999996</c:v>
                </c:pt>
                <c:pt idx="981">
                  <c:v>8.2799999999998875E-2</c:v>
                </c:pt>
                <c:pt idx="982">
                  <c:v>0.53320000000000078</c:v>
                </c:pt>
                <c:pt idx="983">
                  <c:v>-1.7744</c:v>
                </c:pt>
                <c:pt idx="984">
                  <c:v>4.5999999999999375E-2</c:v>
                </c:pt>
                <c:pt idx="985">
                  <c:v>0.33100000000000307</c:v>
                </c:pt>
                <c:pt idx="986">
                  <c:v>0.60679999999999978</c:v>
                </c:pt>
                <c:pt idx="987">
                  <c:v>-0.23910000000000053</c:v>
                </c:pt>
                <c:pt idx="988">
                  <c:v>-3.4109000000000016</c:v>
                </c:pt>
                <c:pt idx="989">
                  <c:v>-0.1103999999999985</c:v>
                </c:pt>
                <c:pt idx="990">
                  <c:v>-0.38610000000000255</c:v>
                </c:pt>
                <c:pt idx="991">
                  <c:v>-0.27579999999999671</c:v>
                </c:pt>
                <c:pt idx="992">
                  <c:v>3.7399999999998101E-2</c:v>
                </c:pt>
                <c:pt idx="993">
                  <c:v>-4.6800000000001063E-2</c:v>
                </c:pt>
                <c:pt idx="994">
                  <c:v>0.25270000000000081</c:v>
                </c:pt>
                <c:pt idx="995">
                  <c:v>-0.35569999999999879</c:v>
                </c:pt>
                <c:pt idx="996">
                  <c:v>-0.47729999999999961</c:v>
                </c:pt>
                <c:pt idx="997">
                  <c:v>-1.0859000000000023</c:v>
                </c:pt>
                <c:pt idx="998">
                  <c:v>-0.29949999999999832</c:v>
                </c:pt>
                <c:pt idx="999">
                  <c:v>-0.82369999999999877</c:v>
                </c:pt>
                <c:pt idx="1000">
                  <c:v>0.27139999999999986</c:v>
                </c:pt>
                <c:pt idx="1001">
                  <c:v>0.70209999999999795</c:v>
                </c:pt>
                <c:pt idx="1002">
                  <c:v>-0.13109999999999999</c:v>
                </c:pt>
                <c:pt idx="1003">
                  <c:v>1.0202999999999989</c:v>
                </c:pt>
                <c:pt idx="1004">
                  <c:v>-1.2167999999999992</c:v>
                </c:pt>
                <c:pt idx="1005">
                  <c:v>1.4788999999999994</c:v>
                </c:pt>
                <c:pt idx="1006">
                  <c:v>0.15910000000000224</c:v>
                </c:pt>
                <c:pt idx="1007">
                  <c:v>0.12170000000000059</c:v>
                </c:pt>
                <c:pt idx="1008">
                  <c:v>1.6661999999999999</c:v>
                </c:pt>
                <c:pt idx="1009">
                  <c:v>-6.5500000000000114E-2</c:v>
                </c:pt>
                <c:pt idx="1010">
                  <c:v>8.4199999999999164E-2</c:v>
                </c:pt>
                <c:pt idx="1011">
                  <c:v>2.809999999999846E-2</c:v>
                </c:pt>
                <c:pt idx="1012">
                  <c:v>0.3744000000000014</c:v>
                </c:pt>
                <c:pt idx="1013">
                  <c:v>0.19660000000000011</c:v>
                </c:pt>
                <c:pt idx="1014">
                  <c:v>0.53350000000000009</c:v>
                </c:pt>
                <c:pt idx="1015">
                  <c:v>0.35569999999999879</c:v>
                </c:pt>
                <c:pt idx="1016">
                  <c:v>-0.48669999999999902</c:v>
                </c:pt>
                <c:pt idx="1017">
                  <c:v>-0.51480000000000103</c:v>
                </c:pt>
                <c:pt idx="1018">
                  <c:v>-1.5351999999999997</c:v>
                </c:pt>
                <c:pt idx="1019">
                  <c:v>0.86120000000000019</c:v>
                </c:pt>
                <c:pt idx="1020">
                  <c:v>1.0764999999999993</c:v>
                </c:pt>
                <c:pt idx="1021">
                  <c:v>-0.21529999999999916</c:v>
                </c:pt>
                <c:pt idx="1022">
                  <c:v>-0.34639999999999915</c:v>
                </c:pt>
                <c:pt idx="1023">
                  <c:v>9.3999999999994088E-3</c:v>
                </c:pt>
                <c:pt idx="1024">
                  <c:v>0.51480000000000103</c:v>
                </c:pt>
                <c:pt idx="1025">
                  <c:v>-0.30890000000000128</c:v>
                </c:pt>
                <c:pt idx="1026">
                  <c:v>0.76760000000000161</c:v>
                </c:pt>
                <c:pt idx="1027">
                  <c:v>0.65519999999999712</c:v>
                </c:pt>
                <c:pt idx="1028">
                  <c:v>-0.46799999999999997</c:v>
                </c:pt>
                <c:pt idx="1029">
                  <c:v>-0.48679999999999879</c:v>
                </c:pt>
                <c:pt idx="1030">
                  <c:v>-1.8345999999999982</c:v>
                </c:pt>
                <c:pt idx="1031">
                  <c:v>-0.13109999999999999</c:v>
                </c:pt>
                <c:pt idx="1032">
                  <c:v>-7.4799999999999756E-2</c:v>
                </c:pt>
                <c:pt idx="1033">
                  <c:v>-2.2559000000000005</c:v>
                </c:pt>
                <c:pt idx="1034">
                  <c:v>0.2245999999999988</c:v>
                </c:pt>
                <c:pt idx="1035">
                  <c:v>0.78630000000000067</c:v>
                </c:pt>
                <c:pt idx="1036">
                  <c:v>0.47739999999999938</c:v>
                </c:pt>
                <c:pt idx="1037">
                  <c:v>0.20589999999999975</c:v>
                </c:pt>
                <c:pt idx="1038">
                  <c:v>-0.72070000000000078</c:v>
                </c:pt>
                <c:pt idx="1039">
                  <c:v>-7.4899999999999523E-2</c:v>
                </c:pt>
                <c:pt idx="1040">
                  <c:v>-1.3665999999999983</c:v>
                </c:pt>
                <c:pt idx="1041">
                  <c:v>-0.39320000000000022</c:v>
                </c:pt>
                <c:pt idx="1042">
                  <c:v>-0.47739999999999938</c:v>
                </c:pt>
                <c:pt idx="1043">
                  <c:v>-0.39310000000000045</c:v>
                </c:pt>
                <c:pt idx="1044">
                  <c:v>0.13109999999999999</c:v>
                </c:pt>
                <c:pt idx="1045">
                  <c:v>0.46799999999999997</c:v>
                </c:pt>
                <c:pt idx="1046">
                  <c:v>0.25269999999999726</c:v>
                </c:pt>
                <c:pt idx="1047">
                  <c:v>1.1233000000000004</c:v>
                </c:pt>
                <c:pt idx="1048">
                  <c:v>-2.809999999999846E-2</c:v>
                </c:pt>
                <c:pt idx="1049">
                  <c:v>-1.3198000000000008</c:v>
                </c:pt>
                <c:pt idx="1050">
                  <c:v>-0.5522999999999989</c:v>
                </c:pt>
                <c:pt idx="1051">
                  <c:v>-0.22470000000000212</c:v>
                </c:pt>
                <c:pt idx="1052">
                  <c:v>-0.67299999999999827</c:v>
                </c:pt>
                <c:pt idx="1053">
                  <c:v>-1.1659000000000006</c:v>
                </c:pt>
                <c:pt idx="1054">
                  <c:v>-0.89099999999999824</c:v>
                </c:pt>
                <c:pt idx="1055">
                  <c:v>-9.4800000000002882E-2</c:v>
                </c:pt>
                <c:pt idx="1056">
                  <c:v>0.54980000000000118</c:v>
                </c:pt>
                <c:pt idx="1057">
                  <c:v>6.6400000000001569E-2</c:v>
                </c:pt>
                <c:pt idx="1058">
                  <c:v>2.839999999999776E-2</c:v>
                </c:pt>
                <c:pt idx="1059">
                  <c:v>1.9000000000001904E-2</c:v>
                </c:pt>
                <c:pt idx="1060">
                  <c:v>0.1515999999999984</c:v>
                </c:pt>
                <c:pt idx="1061">
                  <c:v>-0.90990000000000038</c:v>
                </c:pt>
                <c:pt idx="1062">
                  <c:v>-0.18959999999999866</c:v>
                </c:pt>
                <c:pt idx="1063">
                  <c:v>-0.14219999999999899</c:v>
                </c:pt>
                <c:pt idx="1064">
                  <c:v>0.5213000000000001</c:v>
                </c:pt>
                <c:pt idx="1065">
                  <c:v>0.35069999999999979</c:v>
                </c:pt>
                <c:pt idx="1066">
                  <c:v>0.51189999999999714</c:v>
                </c:pt>
                <c:pt idx="1067">
                  <c:v>0.44550000000000267</c:v>
                </c:pt>
                <c:pt idx="1068">
                  <c:v>0.65409999999999968</c:v>
                </c:pt>
                <c:pt idx="1069">
                  <c:v>-0.34130000000000038</c:v>
                </c:pt>
                <c:pt idx="1070">
                  <c:v>-0.22749999999999915</c:v>
                </c:pt>
                <c:pt idx="1071">
                  <c:v>-0.540300000000002</c:v>
                </c:pt>
                <c:pt idx="1072">
                  <c:v>-0.36959999999999837</c:v>
                </c:pt>
                <c:pt idx="1073">
                  <c:v>0.42650000000000077</c:v>
                </c:pt>
                <c:pt idx="1074">
                  <c:v>0.35069999999999979</c:v>
                </c:pt>
                <c:pt idx="1075">
                  <c:v>-0.56869999999999976</c:v>
                </c:pt>
                <c:pt idx="1076">
                  <c:v>0.23699999999999832</c:v>
                </c:pt>
                <c:pt idx="1077">
                  <c:v>0.6255999999999986</c:v>
                </c:pt>
                <c:pt idx="1078">
                  <c:v>-3.8000000000000256E-2</c:v>
                </c:pt>
                <c:pt idx="1079">
                  <c:v>0.32230000000000203</c:v>
                </c:pt>
                <c:pt idx="1080">
                  <c:v>9.4799999999999329E-2</c:v>
                </c:pt>
                <c:pt idx="1081">
                  <c:v>-0.21799999999999997</c:v>
                </c:pt>
                <c:pt idx="1082">
                  <c:v>0.21799999999999997</c:v>
                </c:pt>
                <c:pt idx="1083">
                  <c:v>3.7900000000000489E-2</c:v>
                </c:pt>
                <c:pt idx="1084">
                  <c:v>-0.57819999999999894</c:v>
                </c:pt>
                <c:pt idx="1085">
                  <c:v>-4.7399999999999665E-2</c:v>
                </c:pt>
                <c:pt idx="1086">
                  <c:v>0.83419999999999916</c:v>
                </c:pt>
                <c:pt idx="1087">
                  <c:v>0.35069999999999979</c:v>
                </c:pt>
                <c:pt idx="1088">
                  <c:v>-0.71090000000000231</c:v>
                </c:pt>
                <c:pt idx="1089">
                  <c:v>-0.91949999999999932</c:v>
                </c:pt>
                <c:pt idx="1090">
                  <c:v>0.15170000000000172</c:v>
                </c:pt>
                <c:pt idx="1091">
                  <c:v>-0.91949999999999932</c:v>
                </c:pt>
                <c:pt idx="1092">
                  <c:v>1.0805999999999969</c:v>
                </c:pt>
                <c:pt idx="1093">
                  <c:v>8.5300000000000153E-2</c:v>
                </c:pt>
                <c:pt idx="1094">
                  <c:v>-0.18949999999999889</c:v>
                </c:pt>
                <c:pt idx="1095">
                  <c:v>-0.58769999999999811</c:v>
                </c:pt>
                <c:pt idx="1096">
                  <c:v>9.4799999999999329E-2</c:v>
                </c:pt>
                <c:pt idx="1097">
                  <c:v>-0.18960000000000221</c:v>
                </c:pt>
                <c:pt idx="1098">
                  <c:v>0.35069999999999979</c:v>
                </c:pt>
                <c:pt idx="1099">
                  <c:v>-1.0047999999999995</c:v>
                </c:pt>
                <c:pt idx="1100">
                  <c:v>7.5900000000000745E-2</c:v>
                </c:pt>
                <c:pt idx="1101">
                  <c:v>8.5300000000000153E-2</c:v>
                </c:pt>
                <c:pt idx="1102">
                  <c:v>-1.6113999999999997</c:v>
                </c:pt>
                <c:pt idx="1103">
                  <c:v>0.46440000000000126</c:v>
                </c:pt>
                <c:pt idx="1104">
                  <c:v>-0.55920000000000059</c:v>
                </c:pt>
                <c:pt idx="1105">
                  <c:v>-0.58770000000000167</c:v>
                </c:pt>
                <c:pt idx="1106">
                  <c:v>-0.85309999999999775</c:v>
                </c:pt>
                <c:pt idx="1107">
                  <c:v>0.56869999999999976</c:v>
                </c:pt>
                <c:pt idx="1108">
                  <c:v>-0.44550000000000267</c:v>
                </c:pt>
                <c:pt idx="1109">
                  <c:v>-0.34119999999999706</c:v>
                </c:pt>
                <c:pt idx="1110">
                  <c:v>-0.18960000000000221</c:v>
                </c:pt>
                <c:pt idx="1111">
                  <c:v>1.0427</c:v>
                </c:pt>
                <c:pt idx="1112">
                  <c:v>-0.18959999999999866</c:v>
                </c:pt>
                <c:pt idx="1113">
                  <c:v>1.1089999999999982</c:v>
                </c:pt>
                <c:pt idx="1114">
                  <c:v>0.4740000000000002</c:v>
                </c:pt>
                <c:pt idx="1115">
                  <c:v>1.8900000000002137E-2</c:v>
                </c:pt>
                <c:pt idx="1116">
                  <c:v>-0.19250000000000256</c:v>
                </c:pt>
                <c:pt idx="1117">
                  <c:v>1.9300000000001205E-2</c:v>
                </c:pt>
                <c:pt idx="1118">
                  <c:v>-6.7399999999999238E-2</c:v>
                </c:pt>
                <c:pt idx="1119">
                  <c:v>0.20209999999999795</c:v>
                </c:pt>
                <c:pt idx="1120">
                  <c:v>7.7000000000001734E-2</c:v>
                </c:pt>
                <c:pt idx="1121">
                  <c:v>0.15409999999999968</c:v>
                </c:pt>
                <c:pt idx="1122">
                  <c:v>0.21170000000000044</c:v>
                </c:pt>
                <c:pt idx="1123">
                  <c:v>-0.57750000000000057</c:v>
                </c:pt>
                <c:pt idx="1124">
                  <c:v>-0.18290000000000006</c:v>
                </c:pt>
                <c:pt idx="1125">
                  <c:v>-0.68349999999999866</c:v>
                </c:pt>
                <c:pt idx="1126">
                  <c:v>0.20219999999999771</c:v>
                </c:pt>
                <c:pt idx="1127">
                  <c:v>0.66420000000000101</c:v>
                </c:pt>
                <c:pt idx="1128">
                  <c:v>-0.32730000000000103</c:v>
                </c:pt>
                <c:pt idx="1129">
                  <c:v>0.39460000000000051</c:v>
                </c:pt>
                <c:pt idx="1130">
                  <c:v>-0.10579999999999856</c:v>
                </c:pt>
                <c:pt idx="1131">
                  <c:v>4.8099999999998033E-2</c:v>
                </c:pt>
                <c:pt idx="1132">
                  <c:v>-0.16369999999999862</c:v>
                </c:pt>
                <c:pt idx="1133">
                  <c:v>-0.37539999999999907</c:v>
                </c:pt>
                <c:pt idx="1134">
                  <c:v>7.6999999999998181E-2</c:v>
                </c:pt>
                <c:pt idx="1135">
                  <c:v>-4.8099999999998033E-2</c:v>
                </c:pt>
                <c:pt idx="1136">
                  <c:v>0.63529999999999731</c:v>
                </c:pt>
                <c:pt idx="1137">
                  <c:v>0.25030000000000285</c:v>
                </c:pt>
                <c:pt idx="1138">
                  <c:v>9.6299999999999386E-2</c:v>
                </c:pt>
                <c:pt idx="1139">
                  <c:v>-0.42360000000000042</c:v>
                </c:pt>
                <c:pt idx="1140">
                  <c:v>-7.7000000000001734E-2</c:v>
                </c:pt>
                <c:pt idx="1141">
                  <c:v>0.37540000000000262</c:v>
                </c:pt>
                <c:pt idx="1142">
                  <c:v>0.92409999999999926</c:v>
                </c:pt>
                <c:pt idx="1143">
                  <c:v>-0.44280000000000186</c:v>
                </c:pt>
                <c:pt idx="1144">
                  <c:v>-0.58719999999999928</c:v>
                </c:pt>
                <c:pt idx="1145">
                  <c:v>0.12519999999999953</c:v>
                </c:pt>
                <c:pt idx="1146">
                  <c:v>-0.60649999999999693</c:v>
                </c:pt>
                <c:pt idx="1147">
                  <c:v>0.7508999999999979</c:v>
                </c:pt>
                <c:pt idx="1148">
                  <c:v>-0.34659999999999869</c:v>
                </c:pt>
                <c:pt idx="1149">
                  <c:v>0.36580000000000013</c:v>
                </c:pt>
                <c:pt idx="1150">
                  <c:v>0.11549999999999727</c:v>
                </c:pt>
                <c:pt idx="1151">
                  <c:v>-0.40429999999999922</c:v>
                </c:pt>
                <c:pt idx="1152">
                  <c:v>-0.32729999999999748</c:v>
                </c:pt>
                <c:pt idx="1153">
                  <c:v>-9.6000000000024954E-3</c:v>
                </c:pt>
                <c:pt idx="1154">
                  <c:v>0.34660000000000224</c:v>
                </c:pt>
                <c:pt idx="1155">
                  <c:v>-0.32730000000000103</c:v>
                </c:pt>
                <c:pt idx="1156">
                  <c:v>0.50049999999999883</c:v>
                </c:pt>
                <c:pt idx="1157">
                  <c:v>-0.30799999999999983</c:v>
                </c:pt>
                <c:pt idx="1158">
                  <c:v>0.69310000000000116</c:v>
                </c:pt>
                <c:pt idx="1159">
                  <c:v>0.60640000000000072</c:v>
                </c:pt>
                <c:pt idx="1160">
                  <c:v>-0.19250000000000256</c:v>
                </c:pt>
                <c:pt idx="1161">
                  <c:v>-0.4234999999999971</c:v>
                </c:pt>
                <c:pt idx="1162">
                  <c:v>0.44279999999999831</c:v>
                </c:pt>
                <c:pt idx="1163">
                  <c:v>-0.12519999999999953</c:v>
                </c:pt>
                <c:pt idx="1164">
                  <c:v>-0.27909999999999968</c:v>
                </c:pt>
                <c:pt idx="1165">
                  <c:v>0.33689999999999998</c:v>
                </c:pt>
                <c:pt idx="1166">
                  <c:v>-1.3476999999999997</c:v>
                </c:pt>
                <c:pt idx="1167">
                  <c:v>0.71229999999999905</c:v>
                </c:pt>
                <c:pt idx="1168">
                  <c:v>-0.48130000000000095</c:v>
                </c:pt>
                <c:pt idx="1169">
                  <c:v>-0.31759999999999877</c:v>
                </c:pt>
                <c:pt idx="1170">
                  <c:v>0.35610000000000142</c:v>
                </c:pt>
                <c:pt idx="1171">
                  <c:v>0.20219999999999771</c:v>
                </c:pt>
                <c:pt idx="1172">
                  <c:v>-6.7399999999999238E-2</c:v>
                </c:pt>
                <c:pt idx="1173">
                  <c:v>0.36580000000000013</c:v>
                </c:pt>
                <c:pt idx="1174">
                  <c:v>0.67379999999999995</c:v>
                </c:pt>
                <c:pt idx="1175">
                  <c:v>-0.94330000000000069</c:v>
                </c:pt>
                <c:pt idx="1176">
                  <c:v>0.10590000000000188</c:v>
                </c:pt>
                <c:pt idx="1177">
                  <c:v>-0.38510000000000133</c:v>
                </c:pt>
                <c:pt idx="1178">
                  <c:v>-8.8000000000000966E-2</c:v>
                </c:pt>
                <c:pt idx="1179">
                  <c:v>-1.1050000000000004</c:v>
                </c:pt>
                <c:pt idx="1180">
                  <c:v>0.41070000000000206</c:v>
                </c:pt>
                <c:pt idx="1181">
                  <c:v>-0.36180000000000234</c:v>
                </c:pt>
                <c:pt idx="1182">
                  <c:v>0.38140000000000285</c:v>
                </c:pt>
                <c:pt idx="1183">
                  <c:v>4.8899999999999721E-2</c:v>
                </c:pt>
                <c:pt idx="1184">
                  <c:v>-0.81170000000000186</c:v>
                </c:pt>
                <c:pt idx="1185">
                  <c:v>0.44010000000000105</c:v>
                </c:pt>
                <c:pt idx="1186">
                  <c:v>8.8000000000000966E-2</c:v>
                </c:pt>
                <c:pt idx="1187">
                  <c:v>-0.21520000000000294</c:v>
                </c:pt>
                <c:pt idx="1188">
                  <c:v>-0.17599999999999838</c:v>
                </c:pt>
                <c:pt idx="1189">
                  <c:v>-0.24449999999999861</c:v>
                </c:pt>
                <c:pt idx="1190">
                  <c:v>-0.13690000000000069</c:v>
                </c:pt>
                <c:pt idx="1191">
                  <c:v>-0.1661999999999999</c:v>
                </c:pt>
                <c:pt idx="1192">
                  <c:v>-0.31300000000000239</c:v>
                </c:pt>
                <c:pt idx="1193">
                  <c:v>1.0562000000000005</c:v>
                </c:pt>
                <c:pt idx="1194">
                  <c:v>-1.0562000000000005</c:v>
                </c:pt>
                <c:pt idx="1195">
                  <c:v>-0.18579999999999686</c:v>
                </c:pt>
                <c:pt idx="1196">
                  <c:v>0.18579999999999686</c:v>
                </c:pt>
                <c:pt idx="1197">
                  <c:v>-1.9499999999997186E-2</c:v>
                </c:pt>
                <c:pt idx="1198">
                  <c:v>-0.31290000000000084</c:v>
                </c:pt>
                <c:pt idx="1199">
                  <c:v>-0.58680000000000021</c:v>
                </c:pt>
                <c:pt idx="1200">
                  <c:v>0.34229999999999983</c:v>
                </c:pt>
                <c:pt idx="1201">
                  <c:v>0.15649999999999942</c:v>
                </c:pt>
                <c:pt idx="1202">
                  <c:v>-0.8409999999999993</c:v>
                </c:pt>
                <c:pt idx="1203">
                  <c:v>0.1465999999999994</c:v>
                </c:pt>
                <c:pt idx="1204">
                  <c:v>0.7237000000000009</c:v>
                </c:pt>
                <c:pt idx="1205">
                  <c:v>2.2100000000000009</c:v>
                </c:pt>
                <c:pt idx="1206">
                  <c:v>0.22499999999999787</c:v>
                </c:pt>
                <c:pt idx="1207">
                  <c:v>-0.11739999999999995</c:v>
                </c:pt>
                <c:pt idx="1208">
                  <c:v>-0.52809999999999846</c:v>
                </c:pt>
                <c:pt idx="1209">
                  <c:v>-0.52800000000000225</c:v>
                </c:pt>
                <c:pt idx="1210">
                  <c:v>0.43030000000000257</c:v>
                </c:pt>
                <c:pt idx="1211">
                  <c:v>2.9299999999999216E-2</c:v>
                </c:pt>
                <c:pt idx="1212">
                  <c:v>-0.11739999999999995</c:v>
                </c:pt>
                <c:pt idx="1213">
                  <c:v>-0.90940000000000154</c:v>
                </c:pt>
                <c:pt idx="1214">
                  <c:v>0.21509999999999962</c:v>
                </c:pt>
                <c:pt idx="1215">
                  <c:v>-2.3370999999999977</c:v>
                </c:pt>
                <c:pt idx="1216">
                  <c:v>-1.5940000000000012</c:v>
                </c:pt>
                <c:pt idx="1217">
                  <c:v>1.6722000000000001</c:v>
                </c:pt>
                <c:pt idx="1218">
                  <c:v>0.67470000000000141</c:v>
                </c:pt>
                <c:pt idx="1219">
                  <c:v>0.44009999999999927</c:v>
                </c:pt>
                <c:pt idx="1220">
                  <c:v>3.9099999999999469E-2</c:v>
                </c:pt>
                <c:pt idx="1221">
                  <c:v>-0.3813999999999993</c:v>
                </c:pt>
                <c:pt idx="1222">
                  <c:v>-0.4399999999999995</c:v>
                </c:pt>
                <c:pt idx="1223">
                  <c:v>-0.24450000000000038</c:v>
                </c:pt>
                <c:pt idx="1224">
                  <c:v>-0.73339999999999961</c:v>
                </c:pt>
                <c:pt idx="1225">
                  <c:v>1.3885999999999985</c:v>
                </c:pt>
                <c:pt idx="1226">
                  <c:v>2.1514000000000024</c:v>
                </c:pt>
                <c:pt idx="1227">
                  <c:v>-0.56720000000000326</c:v>
                </c:pt>
                <c:pt idx="1228">
                  <c:v>1.9500000000000739E-2</c:v>
                </c:pt>
                <c:pt idx="1229">
                  <c:v>-8.8000000000000966E-2</c:v>
                </c:pt>
                <c:pt idx="1230">
                  <c:v>-0.57689999999999841</c:v>
                </c:pt>
                <c:pt idx="1231">
                  <c:v>0.14669999999999916</c:v>
                </c:pt>
                <c:pt idx="1232">
                  <c:v>-8.8100000000000733E-2</c:v>
                </c:pt>
                <c:pt idx="1233">
                  <c:v>-9.6999999999987097E-3</c:v>
                </c:pt>
                <c:pt idx="1234">
                  <c:v>0.3227000000000011</c:v>
                </c:pt>
                <c:pt idx="1235">
                  <c:v>0.21509999999999962</c:v>
                </c:pt>
                <c:pt idx="1236">
                  <c:v>-0.39110000000000156</c:v>
                </c:pt>
                <c:pt idx="1237">
                  <c:v>1.3299000000000021</c:v>
                </c:pt>
                <c:pt idx="1238">
                  <c:v>0.68449999999999989</c:v>
                </c:pt>
                <c:pt idx="1239">
                  <c:v>-0.70410000000000039</c:v>
                </c:pt>
                <c:pt idx="1240">
                  <c:v>0.13690000000000069</c:v>
                </c:pt>
                <c:pt idx="1241">
                  <c:v>-9.7000000000022624E-3</c:v>
                </c:pt>
                <c:pt idx="1242">
                  <c:v>2.9400000000002535E-2</c:v>
                </c:pt>
                <c:pt idx="1243">
                  <c:v>8.8499999999999801E-2</c:v>
                </c:pt>
                <c:pt idx="1244">
                  <c:v>-0.46189999999999998</c:v>
                </c:pt>
                <c:pt idx="1245">
                  <c:v>1.0319000000000003</c:v>
                </c:pt>
                <c:pt idx="1246">
                  <c:v>1.5527999999999977</c:v>
                </c:pt>
                <c:pt idx="1247">
                  <c:v>-0.47179999999999822</c:v>
                </c:pt>
                <c:pt idx="1248">
                  <c:v>-1.5231999999999992</c:v>
                </c:pt>
                <c:pt idx="1249">
                  <c:v>0.37339999999999662</c:v>
                </c:pt>
                <c:pt idx="1250">
                  <c:v>-0.78619999999999735</c:v>
                </c:pt>
                <c:pt idx="1251">
                  <c:v>1.2480999999999973</c:v>
                </c:pt>
                <c:pt idx="1252">
                  <c:v>-0.60929999999999751</c:v>
                </c:pt>
                <c:pt idx="1253">
                  <c:v>0.12770000000000081</c:v>
                </c:pt>
                <c:pt idx="1254">
                  <c:v>0.11799999999999855</c:v>
                </c:pt>
                <c:pt idx="1255">
                  <c:v>0.21620000000000061</c:v>
                </c:pt>
                <c:pt idx="1256">
                  <c:v>-0.25550000000000139</c:v>
                </c:pt>
                <c:pt idx="1257">
                  <c:v>-0.14740000000000109</c:v>
                </c:pt>
                <c:pt idx="1258">
                  <c:v>-1.1203999999999965</c:v>
                </c:pt>
                <c:pt idx="1259">
                  <c:v>-0.56020000000000181</c:v>
                </c:pt>
                <c:pt idx="1260">
                  <c:v>-3.9300000000000779E-2</c:v>
                </c:pt>
                <c:pt idx="1261">
                  <c:v>0.4225999999999992</c:v>
                </c:pt>
                <c:pt idx="1262">
                  <c:v>-0.16709999999999781</c:v>
                </c:pt>
                <c:pt idx="1263">
                  <c:v>0.13759999999999906</c:v>
                </c:pt>
                <c:pt idx="1264">
                  <c:v>-0.3340999999999994</c:v>
                </c:pt>
                <c:pt idx="1265">
                  <c:v>-0.73709999999999987</c:v>
                </c:pt>
                <c:pt idx="1266">
                  <c:v>-0.76650000000000063</c:v>
                </c:pt>
                <c:pt idx="1267">
                  <c:v>-0.17689999999999984</c:v>
                </c:pt>
                <c:pt idx="1268">
                  <c:v>6.8799999999999528E-2</c:v>
                </c:pt>
                <c:pt idx="1269">
                  <c:v>0.38320000000000043</c:v>
                </c:pt>
                <c:pt idx="1270">
                  <c:v>0.76660000000000039</c:v>
                </c:pt>
                <c:pt idx="1271">
                  <c:v>0.22599999999999909</c:v>
                </c:pt>
                <c:pt idx="1272">
                  <c:v>8.8499999999999801E-2</c:v>
                </c:pt>
                <c:pt idx="1273">
                  <c:v>0.23580000000000112</c:v>
                </c:pt>
                <c:pt idx="1274">
                  <c:v>0.29489999999999839</c:v>
                </c:pt>
                <c:pt idx="1275">
                  <c:v>0.17689999999999984</c:v>
                </c:pt>
                <c:pt idx="1276">
                  <c:v>-0.30469999999999686</c:v>
                </c:pt>
                <c:pt idx="1277">
                  <c:v>-0.74690000000000012</c:v>
                </c:pt>
                <c:pt idx="1278">
                  <c:v>0.36359999999999815</c:v>
                </c:pt>
                <c:pt idx="1279">
                  <c:v>-0.15719999999999956</c:v>
                </c:pt>
                <c:pt idx="1280">
                  <c:v>-0.13759999999999906</c:v>
                </c:pt>
                <c:pt idx="1281">
                  <c:v>0.41280000000000072</c:v>
                </c:pt>
                <c:pt idx="1282">
                  <c:v>-1.6118000000000023</c:v>
                </c:pt>
                <c:pt idx="1283">
                  <c:v>3.9400000000000546E-2</c:v>
                </c:pt>
                <c:pt idx="1284">
                  <c:v>-4.9200000000000799E-2</c:v>
                </c:pt>
                <c:pt idx="1285">
                  <c:v>2.1030999999999995</c:v>
                </c:pt>
                <c:pt idx="1286">
                  <c:v>-0.98269999999999769</c:v>
                </c:pt>
                <c:pt idx="1287">
                  <c:v>0.74690000000000012</c:v>
                </c:pt>
                <c:pt idx="1288">
                  <c:v>-0.14750000000000085</c:v>
                </c:pt>
                <c:pt idx="1289">
                  <c:v>-0.39310000000000045</c:v>
                </c:pt>
                <c:pt idx="1290">
                  <c:v>-0.4421999999999997</c:v>
                </c:pt>
                <c:pt idx="1291">
                  <c:v>-0.22600000000000087</c:v>
                </c:pt>
                <c:pt idx="1292">
                  <c:v>-6.8799999999999528E-2</c:v>
                </c:pt>
                <c:pt idx="1293">
                  <c:v>7.8599999999999781E-2</c:v>
                </c:pt>
                <c:pt idx="1294">
                  <c:v>-0.47170000000000023</c:v>
                </c:pt>
                <c:pt idx="1295">
                  <c:v>0.56010000000000026</c:v>
                </c:pt>
                <c:pt idx="1296">
                  <c:v>9.8300000000000054E-2</c:v>
                </c:pt>
                <c:pt idx="1297">
                  <c:v>0.16709999999999958</c:v>
                </c:pt>
                <c:pt idx="1298">
                  <c:v>-9.8299999999998278E-2</c:v>
                </c:pt>
                <c:pt idx="1299">
                  <c:v>-0.50120000000000076</c:v>
                </c:pt>
                <c:pt idx="1300">
                  <c:v>8.8400000000000034E-2</c:v>
                </c:pt>
                <c:pt idx="1301">
                  <c:v>0</c:v>
                </c:pt>
                <c:pt idx="1302">
                  <c:v>0.26539999999999964</c:v>
                </c:pt>
                <c:pt idx="1303">
                  <c:v>9.8800000000000665E-2</c:v>
                </c:pt>
                <c:pt idx="1304">
                  <c:v>-9.8800000000000665E-2</c:v>
                </c:pt>
                <c:pt idx="1305">
                  <c:v>-0.41509999999999891</c:v>
                </c:pt>
                <c:pt idx="1306">
                  <c:v>-7.9100000000000392E-2</c:v>
                </c:pt>
                <c:pt idx="1307">
                  <c:v>-0.88940000000000019</c:v>
                </c:pt>
                <c:pt idx="1308">
                  <c:v>0.17789999999999928</c:v>
                </c:pt>
                <c:pt idx="1309">
                  <c:v>-0.38539999999999885</c:v>
                </c:pt>
                <c:pt idx="1310">
                  <c:v>0.10869999999999891</c:v>
                </c:pt>
                <c:pt idx="1311">
                  <c:v>-7.9100000000000392E-2</c:v>
                </c:pt>
                <c:pt idx="1312">
                  <c:v>0.1186000000000007</c:v>
                </c:pt>
                <c:pt idx="1313">
                  <c:v>-0.44469999999999921</c:v>
                </c:pt>
                <c:pt idx="1314">
                  <c:v>0.37549999999999883</c:v>
                </c:pt>
                <c:pt idx="1315">
                  <c:v>-0.20749999999999957</c:v>
                </c:pt>
                <c:pt idx="1316">
                  <c:v>0.82029999999999959</c:v>
                </c:pt>
                <c:pt idx="1317">
                  <c:v>0.24699999999999989</c:v>
                </c:pt>
                <c:pt idx="1318">
                  <c:v>-3.9500000000000313E-2</c:v>
                </c:pt>
                <c:pt idx="1319">
                  <c:v>-1.0080999999999989</c:v>
                </c:pt>
                <c:pt idx="1320">
                  <c:v>-0.36560000000000059</c:v>
                </c:pt>
                <c:pt idx="1321">
                  <c:v>-7.9100000000000392E-2</c:v>
                </c:pt>
                <c:pt idx="1322">
                  <c:v>-6.9199999999998596E-2</c:v>
                </c:pt>
                <c:pt idx="1323">
                  <c:v>-0.23720000000000141</c:v>
                </c:pt>
                <c:pt idx="1324">
                  <c:v>0.42500000000000071</c:v>
                </c:pt>
                <c:pt idx="1325">
                  <c:v>-0.44469999999999921</c:v>
                </c:pt>
                <c:pt idx="1326">
                  <c:v>-0.36570000000000036</c:v>
                </c:pt>
                <c:pt idx="1327">
                  <c:v>-1.0080000000000009</c:v>
                </c:pt>
                <c:pt idx="1328">
                  <c:v>3.9500000000000313E-2</c:v>
                </c:pt>
                <c:pt idx="1329">
                  <c:v>0.41510000000000069</c:v>
                </c:pt>
                <c:pt idx="1330">
                  <c:v>-0.31630000000000003</c:v>
                </c:pt>
                <c:pt idx="1331">
                  <c:v>0.41509999999999891</c:v>
                </c:pt>
                <c:pt idx="1332">
                  <c:v>0.15810000000000102</c:v>
                </c:pt>
                <c:pt idx="1333">
                  <c:v>-3.9500000000000313E-2</c:v>
                </c:pt>
                <c:pt idx="1334">
                  <c:v>0.15809999999999924</c:v>
                </c:pt>
                <c:pt idx="1335">
                  <c:v>3.9500000000000313E-2</c:v>
                </c:pt>
                <c:pt idx="1336">
                  <c:v>-0.36559999999999881</c:v>
                </c:pt>
                <c:pt idx="1337">
                  <c:v>1.980000000000004E-2</c:v>
                </c:pt>
                <c:pt idx="1338">
                  <c:v>0.24699999999999989</c:v>
                </c:pt>
                <c:pt idx="1339">
                  <c:v>-0.42490000000000094</c:v>
                </c:pt>
                <c:pt idx="1340">
                  <c:v>-0.27679999999999971</c:v>
                </c:pt>
                <c:pt idx="1341">
                  <c:v>0.37560000000000038</c:v>
                </c:pt>
                <c:pt idx="1342">
                  <c:v>4.9400000000000333E-2</c:v>
                </c:pt>
                <c:pt idx="1343">
                  <c:v>0.15809999999999924</c:v>
                </c:pt>
                <c:pt idx="1344">
                  <c:v>-9.8800000000000665E-2</c:v>
                </c:pt>
                <c:pt idx="1345">
                  <c:v>-7.9099999999998616E-2</c:v>
                </c:pt>
                <c:pt idx="1346">
                  <c:v>0.13839999999999897</c:v>
                </c:pt>
                <c:pt idx="1347">
                  <c:v>-0.29649999999999999</c:v>
                </c:pt>
                <c:pt idx="1348">
                  <c:v>0.38540000000000063</c:v>
                </c:pt>
                <c:pt idx="1349">
                  <c:v>3.960000000000008E-2</c:v>
                </c:pt>
                <c:pt idx="1350">
                  <c:v>-6.9200000000000372E-2</c:v>
                </c:pt>
                <c:pt idx="1351">
                  <c:v>0.24709999999999965</c:v>
                </c:pt>
                <c:pt idx="1352">
                  <c:v>-0.27679999999999971</c:v>
                </c:pt>
                <c:pt idx="1353">
                  <c:v>-0.43479999999999919</c:v>
                </c:pt>
                <c:pt idx="1354">
                  <c:v>0.13839999999999897</c:v>
                </c:pt>
                <c:pt idx="1355">
                  <c:v>-0.12849999999999895</c:v>
                </c:pt>
                <c:pt idx="1356">
                  <c:v>-0.35580000000000034</c:v>
                </c:pt>
                <c:pt idx="1357">
                  <c:v>0.36569999999999858</c:v>
                </c:pt>
                <c:pt idx="1358">
                  <c:v>9.800000000000253E-3</c:v>
                </c:pt>
                <c:pt idx="1359">
                  <c:v>-0.30630000000000024</c:v>
                </c:pt>
                <c:pt idx="1360">
                  <c:v>0.28660000000000174</c:v>
                </c:pt>
                <c:pt idx="1361">
                  <c:v>0.93889999999999851</c:v>
                </c:pt>
                <c:pt idx="1362">
                  <c:v>0.52369999999999983</c:v>
                </c:pt>
                <c:pt idx="1363">
                  <c:v>-0.68189999999999884</c:v>
                </c:pt>
                <c:pt idx="1364">
                  <c:v>0.34590000000000032</c:v>
                </c:pt>
                <c:pt idx="1365">
                  <c:v>9.8899999999998656E-2</c:v>
                </c:pt>
                <c:pt idx="1366">
                  <c:v>9.800000000000253E-3</c:v>
                </c:pt>
                <c:pt idx="1367">
                  <c:v>-0.32830000000000048</c:v>
                </c:pt>
                <c:pt idx="1368">
                  <c:v>0.37810000000000166</c:v>
                </c:pt>
                <c:pt idx="1369">
                  <c:v>0.25869999999999926</c:v>
                </c:pt>
                <c:pt idx="1370">
                  <c:v>-7.9599999999999227E-2</c:v>
                </c:pt>
                <c:pt idx="1371">
                  <c:v>-7.9600000000001003E-2</c:v>
                </c:pt>
                <c:pt idx="1372">
                  <c:v>0.16910000000000025</c:v>
                </c:pt>
                <c:pt idx="1373">
                  <c:v>-0.13930000000000042</c:v>
                </c:pt>
                <c:pt idx="1374">
                  <c:v>0.23880000000000123</c:v>
                </c:pt>
                <c:pt idx="1375">
                  <c:v>0.39789999999999992</c:v>
                </c:pt>
                <c:pt idx="1376">
                  <c:v>0.39799999999999969</c:v>
                </c:pt>
                <c:pt idx="1377">
                  <c:v>-0.57699999999999996</c:v>
                </c:pt>
                <c:pt idx="1378">
                  <c:v>-5.9700000000001197E-2</c:v>
                </c:pt>
                <c:pt idx="1379">
                  <c:v>-0.26859999999999928</c:v>
                </c:pt>
                <c:pt idx="1380">
                  <c:v>-0.29850000000000065</c:v>
                </c:pt>
                <c:pt idx="1381">
                  <c:v>-0.65659999999999918</c:v>
                </c:pt>
                <c:pt idx="1382">
                  <c:v>-9.9999999999997868E-3</c:v>
                </c:pt>
                <c:pt idx="1383">
                  <c:v>0.16910000000000025</c:v>
                </c:pt>
                <c:pt idx="1384">
                  <c:v>-4.970000000000141E-2</c:v>
                </c:pt>
                <c:pt idx="1385">
                  <c:v>0.49740000000000073</c:v>
                </c:pt>
                <c:pt idx="1386">
                  <c:v>-0.46759999999999913</c:v>
                </c:pt>
                <c:pt idx="1387">
                  <c:v>-0.23870000000000147</c:v>
                </c:pt>
                <c:pt idx="1388">
                  <c:v>0.67650000000000077</c:v>
                </c:pt>
                <c:pt idx="1389">
                  <c:v>0.32830000000000048</c:v>
                </c:pt>
                <c:pt idx="1390">
                  <c:v>-0.4178000000000015</c:v>
                </c:pt>
                <c:pt idx="1391">
                  <c:v>0.88540000000000063</c:v>
                </c:pt>
                <c:pt idx="1392">
                  <c:v>1.9200999999999997</c:v>
                </c:pt>
                <c:pt idx="1393">
                  <c:v>-0.11939999999999884</c:v>
                </c:pt>
                <c:pt idx="1394">
                  <c:v>0.34819999999999851</c:v>
                </c:pt>
                <c:pt idx="1395">
                  <c:v>-9.9399999999999267E-2</c:v>
                </c:pt>
                <c:pt idx="1396">
                  <c:v>-1.0000000000001563E-2</c:v>
                </c:pt>
                <c:pt idx="1397">
                  <c:v>-0.29849999999999888</c:v>
                </c:pt>
                <c:pt idx="1398">
                  <c:v>9.950000000000081E-2</c:v>
                </c:pt>
                <c:pt idx="1399">
                  <c:v>0.31840000000000046</c:v>
                </c:pt>
                <c:pt idx="1400">
                  <c:v>-4.9800000000001177E-2</c:v>
                </c:pt>
                <c:pt idx="1401">
                  <c:v>0.23880000000000123</c:v>
                </c:pt>
                <c:pt idx="1402">
                  <c:v>0.37809999999999988</c:v>
                </c:pt>
                <c:pt idx="1403">
                  <c:v>-0.41789999999999949</c:v>
                </c:pt>
                <c:pt idx="1404">
                  <c:v>-0.47750000000000092</c:v>
                </c:pt>
                <c:pt idx="1405">
                  <c:v>9.9000000000000199E-3</c:v>
                </c:pt>
                <c:pt idx="1406">
                  <c:v>0.36809999999999832</c:v>
                </c:pt>
                <c:pt idx="1407">
                  <c:v>1.1540999999999997</c:v>
                </c:pt>
                <c:pt idx="1408">
                  <c:v>0.18900000000000006</c:v>
                </c:pt>
                <c:pt idx="1409">
                  <c:v>-0.38799999999999812</c:v>
                </c:pt>
                <c:pt idx="1410">
                  <c:v>-0.8058000000000014</c:v>
                </c:pt>
                <c:pt idx="1411">
                  <c:v>1.2038000000000011</c:v>
                </c:pt>
                <c:pt idx="1412">
                  <c:v>-0.96509999999999962</c:v>
                </c:pt>
                <c:pt idx="1413">
                  <c:v>0.53729999999999833</c:v>
                </c:pt>
                <c:pt idx="1414">
                  <c:v>-0.48749999999999716</c:v>
                </c:pt>
                <c:pt idx="1415">
                  <c:v>9.9499999999999034E-2</c:v>
                </c:pt>
                <c:pt idx="1416">
                  <c:v>-0.26859999999999928</c:v>
                </c:pt>
                <c:pt idx="1417">
                  <c:v>0.31829999999999714</c:v>
                </c:pt>
                <c:pt idx="1418">
                  <c:v>-0.42779999999999774</c:v>
                </c:pt>
                <c:pt idx="1419">
                  <c:v>0.47759999999999891</c:v>
                </c:pt>
                <c:pt idx="1420">
                  <c:v>0.61680000000000135</c:v>
                </c:pt>
                <c:pt idx="1421">
                  <c:v>8.949999999999747E-2</c:v>
                </c:pt>
                <c:pt idx="1422">
                  <c:v>0.45770000000000266</c:v>
                </c:pt>
                <c:pt idx="1423">
                  <c:v>0.17899999999999849</c:v>
                </c:pt>
                <c:pt idx="1424">
                  <c:v>-0.21879999999999811</c:v>
                </c:pt>
                <c:pt idx="1425">
                  <c:v>0.61679999999999779</c:v>
                </c:pt>
                <c:pt idx="1426">
                  <c:v>-0.81579999999999941</c:v>
                </c:pt>
                <c:pt idx="1427">
                  <c:v>-0.16910000000000025</c:v>
                </c:pt>
                <c:pt idx="1428">
                  <c:v>-0.15919999999999845</c:v>
                </c:pt>
                <c:pt idx="1429">
                  <c:v>-9.9500000000002586E-2</c:v>
                </c:pt>
                <c:pt idx="1430">
                  <c:v>0.13000000000000256</c:v>
                </c:pt>
                <c:pt idx="1431">
                  <c:v>-8.0000000000001847E-2</c:v>
                </c:pt>
                <c:pt idx="1432">
                  <c:v>-0.30000000000000071</c:v>
                </c:pt>
                <c:pt idx="1433">
                  <c:v>1.4600000000000009</c:v>
                </c:pt>
                <c:pt idx="1434">
                  <c:v>-0.5</c:v>
                </c:pt>
                <c:pt idx="1435">
                  <c:v>0.19999999999999929</c:v>
                </c:pt>
                <c:pt idx="1436">
                  <c:v>0.71000000000000085</c:v>
                </c:pt>
                <c:pt idx="1437">
                  <c:v>-0.46000000000000085</c:v>
                </c:pt>
                <c:pt idx="1438">
                  <c:v>0</c:v>
                </c:pt>
                <c:pt idx="1439">
                  <c:v>-0.29999999999999716</c:v>
                </c:pt>
                <c:pt idx="1440">
                  <c:v>0.39999999999999858</c:v>
                </c:pt>
                <c:pt idx="1441">
                  <c:v>-0.35000000000000142</c:v>
                </c:pt>
                <c:pt idx="1442">
                  <c:v>0.85000000000000142</c:v>
                </c:pt>
                <c:pt idx="1443">
                  <c:v>0.32000000000000028</c:v>
                </c:pt>
                <c:pt idx="1444">
                  <c:v>0.37999999999999901</c:v>
                </c:pt>
                <c:pt idx="1445">
                  <c:v>-1.9999999999999574E-2</c:v>
                </c:pt>
                <c:pt idx="1446">
                  <c:v>-0.44000000000000128</c:v>
                </c:pt>
                <c:pt idx="1447">
                  <c:v>4.00000000000027E-2</c:v>
                </c:pt>
                <c:pt idx="1448">
                  <c:v>1.7799999999999976</c:v>
                </c:pt>
                <c:pt idx="1449">
                  <c:v>-1.4699999999999989</c:v>
                </c:pt>
                <c:pt idx="1450">
                  <c:v>5.9999999999998721E-2</c:v>
                </c:pt>
                <c:pt idx="1451">
                  <c:v>8.0000000000001847E-2</c:v>
                </c:pt>
                <c:pt idx="1452">
                  <c:v>0.26999999999999957</c:v>
                </c:pt>
                <c:pt idx="1453">
                  <c:v>7.9999999999998295E-2</c:v>
                </c:pt>
                <c:pt idx="1454">
                  <c:v>-0.96999999999999886</c:v>
                </c:pt>
                <c:pt idx="1455">
                  <c:v>0.12999999999999901</c:v>
                </c:pt>
                <c:pt idx="1456">
                  <c:v>6.0000000000002274E-2</c:v>
                </c:pt>
                <c:pt idx="1457">
                  <c:v>0.23999999999999844</c:v>
                </c:pt>
                <c:pt idx="1458">
                  <c:v>-0.18999999999999773</c:v>
                </c:pt>
                <c:pt idx="1459">
                  <c:v>-1.4200000000000017</c:v>
                </c:pt>
                <c:pt idx="1460">
                  <c:v>-0.39999999999999858</c:v>
                </c:pt>
                <c:pt idx="1461">
                  <c:v>-0.58000000000000185</c:v>
                </c:pt>
                <c:pt idx="1462">
                  <c:v>-0.62999999999999901</c:v>
                </c:pt>
                <c:pt idx="1463">
                  <c:v>0.16000000000000014</c:v>
                </c:pt>
                <c:pt idx="1464">
                  <c:v>0.30000000000000071</c:v>
                </c:pt>
                <c:pt idx="1465">
                  <c:v>4.5999999999999979</c:v>
                </c:pt>
                <c:pt idx="1466">
                  <c:v>0.63000000000000256</c:v>
                </c:pt>
                <c:pt idx="1467">
                  <c:v>-1.5500000000000007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5B-441B-ACD2-F2F91DB5EC41}"/>
            </c:ext>
          </c:extLst>
        </c:ser>
        <c:ser>
          <c:idx val="1"/>
          <c:order val="1"/>
          <c:tx>
            <c:strRef>
              <c:f>'Simple Moving Average use span'!$N$1</c:f>
              <c:strCache>
                <c:ptCount val="1"/>
                <c:pt idx="0">
                  <c:v>ErorrMA </c:v>
                </c:pt>
              </c:strCache>
            </c:strRef>
          </c:tx>
          <c:spPr>
            <a:ln w="31750" cap="rnd">
              <a:solidFill>
                <a:schemeClr val="accent6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'Simple Moving Average use span'!$F$2:$F$1474</c:f>
              <c:numCache>
                <c:formatCode>m/d/yyyy</c:formatCode>
                <c:ptCount val="1473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43487</c:v>
                </c:pt>
                <c:pt idx="14">
                  <c:v>43488</c:v>
                </c:pt>
                <c:pt idx="15">
                  <c:v>43489</c:v>
                </c:pt>
                <c:pt idx="16">
                  <c:v>43490</c:v>
                </c:pt>
                <c:pt idx="17">
                  <c:v>43493</c:v>
                </c:pt>
                <c:pt idx="18">
                  <c:v>43494</c:v>
                </c:pt>
                <c:pt idx="19">
                  <c:v>43495</c:v>
                </c:pt>
                <c:pt idx="20">
                  <c:v>43496</c:v>
                </c:pt>
                <c:pt idx="21">
                  <c:v>43497</c:v>
                </c:pt>
                <c:pt idx="22">
                  <c:v>43500</c:v>
                </c:pt>
                <c:pt idx="23">
                  <c:v>43501</c:v>
                </c:pt>
                <c:pt idx="24">
                  <c:v>43502</c:v>
                </c:pt>
                <c:pt idx="25">
                  <c:v>43503</c:v>
                </c:pt>
                <c:pt idx="26">
                  <c:v>43504</c:v>
                </c:pt>
                <c:pt idx="27">
                  <c:v>43507</c:v>
                </c:pt>
                <c:pt idx="28">
                  <c:v>43508</c:v>
                </c:pt>
                <c:pt idx="29">
                  <c:v>43509</c:v>
                </c:pt>
                <c:pt idx="30">
                  <c:v>43510</c:v>
                </c:pt>
                <c:pt idx="31">
                  <c:v>43511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43521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43528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43535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43546</c:v>
                </c:pt>
                <c:pt idx="56">
                  <c:v>43549</c:v>
                </c:pt>
                <c:pt idx="57">
                  <c:v>43550</c:v>
                </c:pt>
                <c:pt idx="58">
                  <c:v>43551</c:v>
                </c:pt>
                <c:pt idx="59">
                  <c:v>43552</c:v>
                </c:pt>
                <c:pt idx="60">
                  <c:v>43553</c:v>
                </c:pt>
                <c:pt idx="61">
                  <c:v>43556</c:v>
                </c:pt>
                <c:pt idx="62">
                  <c:v>43557</c:v>
                </c:pt>
                <c:pt idx="63">
                  <c:v>43558</c:v>
                </c:pt>
                <c:pt idx="64">
                  <c:v>43559</c:v>
                </c:pt>
                <c:pt idx="65">
                  <c:v>43560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43570</c:v>
                </c:pt>
                <c:pt idx="72">
                  <c:v>43571</c:v>
                </c:pt>
                <c:pt idx="73">
                  <c:v>43572</c:v>
                </c:pt>
                <c:pt idx="74">
                  <c:v>43573</c:v>
                </c:pt>
                <c:pt idx="75">
                  <c:v>43577</c:v>
                </c:pt>
                <c:pt idx="76">
                  <c:v>43578</c:v>
                </c:pt>
                <c:pt idx="77">
                  <c:v>43579</c:v>
                </c:pt>
                <c:pt idx="78">
                  <c:v>43580</c:v>
                </c:pt>
                <c:pt idx="79">
                  <c:v>43581</c:v>
                </c:pt>
                <c:pt idx="80">
                  <c:v>43584</c:v>
                </c:pt>
                <c:pt idx="81">
                  <c:v>43585</c:v>
                </c:pt>
                <c:pt idx="82">
                  <c:v>43586</c:v>
                </c:pt>
                <c:pt idx="83">
                  <c:v>43587</c:v>
                </c:pt>
                <c:pt idx="84">
                  <c:v>43588</c:v>
                </c:pt>
                <c:pt idx="85">
                  <c:v>43591</c:v>
                </c:pt>
                <c:pt idx="86">
                  <c:v>43592</c:v>
                </c:pt>
                <c:pt idx="87">
                  <c:v>43593</c:v>
                </c:pt>
                <c:pt idx="88">
                  <c:v>43594</c:v>
                </c:pt>
                <c:pt idx="89">
                  <c:v>43595</c:v>
                </c:pt>
                <c:pt idx="90">
                  <c:v>43598</c:v>
                </c:pt>
                <c:pt idx="91">
                  <c:v>43599</c:v>
                </c:pt>
                <c:pt idx="92">
                  <c:v>43600</c:v>
                </c:pt>
                <c:pt idx="93">
                  <c:v>43601</c:v>
                </c:pt>
                <c:pt idx="94">
                  <c:v>43602</c:v>
                </c:pt>
                <c:pt idx="95">
                  <c:v>43605</c:v>
                </c:pt>
                <c:pt idx="96">
                  <c:v>43606</c:v>
                </c:pt>
                <c:pt idx="97">
                  <c:v>43607</c:v>
                </c:pt>
                <c:pt idx="98">
                  <c:v>43608</c:v>
                </c:pt>
                <c:pt idx="99">
                  <c:v>43609</c:v>
                </c:pt>
                <c:pt idx="100">
                  <c:v>43613</c:v>
                </c:pt>
                <c:pt idx="101">
                  <c:v>43614</c:v>
                </c:pt>
                <c:pt idx="102">
                  <c:v>43615</c:v>
                </c:pt>
                <c:pt idx="103">
                  <c:v>43616</c:v>
                </c:pt>
                <c:pt idx="104">
                  <c:v>43619</c:v>
                </c:pt>
                <c:pt idx="105">
                  <c:v>43620</c:v>
                </c:pt>
                <c:pt idx="106">
                  <c:v>43621</c:v>
                </c:pt>
                <c:pt idx="107">
                  <c:v>43622</c:v>
                </c:pt>
                <c:pt idx="108">
                  <c:v>43623</c:v>
                </c:pt>
                <c:pt idx="109">
                  <c:v>43626</c:v>
                </c:pt>
                <c:pt idx="110">
                  <c:v>43627</c:v>
                </c:pt>
                <c:pt idx="111">
                  <c:v>43628</c:v>
                </c:pt>
                <c:pt idx="112">
                  <c:v>43629</c:v>
                </c:pt>
                <c:pt idx="113">
                  <c:v>43630</c:v>
                </c:pt>
                <c:pt idx="114">
                  <c:v>43633</c:v>
                </c:pt>
                <c:pt idx="115">
                  <c:v>43634</c:v>
                </c:pt>
                <c:pt idx="116">
                  <c:v>43635</c:v>
                </c:pt>
                <c:pt idx="117">
                  <c:v>43636</c:v>
                </c:pt>
                <c:pt idx="118">
                  <c:v>43637</c:v>
                </c:pt>
                <c:pt idx="119">
                  <c:v>43640</c:v>
                </c:pt>
                <c:pt idx="120">
                  <c:v>43641</c:v>
                </c:pt>
                <c:pt idx="121">
                  <c:v>43642</c:v>
                </c:pt>
                <c:pt idx="122">
                  <c:v>43643</c:v>
                </c:pt>
                <c:pt idx="123">
                  <c:v>43644</c:v>
                </c:pt>
                <c:pt idx="124">
                  <c:v>43647</c:v>
                </c:pt>
                <c:pt idx="125">
                  <c:v>43648</c:v>
                </c:pt>
                <c:pt idx="126">
                  <c:v>43649</c:v>
                </c:pt>
                <c:pt idx="127">
                  <c:v>43651</c:v>
                </c:pt>
                <c:pt idx="128">
                  <c:v>43654</c:v>
                </c:pt>
                <c:pt idx="129">
                  <c:v>43655</c:v>
                </c:pt>
                <c:pt idx="130">
                  <c:v>43656</c:v>
                </c:pt>
                <c:pt idx="131">
                  <c:v>43657</c:v>
                </c:pt>
                <c:pt idx="132">
                  <c:v>43658</c:v>
                </c:pt>
                <c:pt idx="133">
                  <c:v>43661</c:v>
                </c:pt>
                <c:pt idx="134">
                  <c:v>43662</c:v>
                </c:pt>
                <c:pt idx="135">
                  <c:v>43663</c:v>
                </c:pt>
                <c:pt idx="136">
                  <c:v>43664</c:v>
                </c:pt>
                <c:pt idx="137">
                  <c:v>43665</c:v>
                </c:pt>
                <c:pt idx="138">
                  <c:v>43668</c:v>
                </c:pt>
                <c:pt idx="139">
                  <c:v>43669</c:v>
                </c:pt>
                <c:pt idx="140">
                  <c:v>43670</c:v>
                </c:pt>
                <c:pt idx="141">
                  <c:v>43671</c:v>
                </c:pt>
                <c:pt idx="142">
                  <c:v>43672</c:v>
                </c:pt>
                <c:pt idx="143">
                  <c:v>43675</c:v>
                </c:pt>
                <c:pt idx="144">
                  <c:v>43676</c:v>
                </c:pt>
                <c:pt idx="145">
                  <c:v>43677</c:v>
                </c:pt>
                <c:pt idx="146">
                  <c:v>43678</c:v>
                </c:pt>
                <c:pt idx="147">
                  <c:v>43679</c:v>
                </c:pt>
                <c:pt idx="148">
                  <c:v>43682</c:v>
                </c:pt>
                <c:pt idx="149">
                  <c:v>43683</c:v>
                </c:pt>
                <c:pt idx="150">
                  <c:v>43684</c:v>
                </c:pt>
                <c:pt idx="151">
                  <c:v>43685</c:v>
                </c:pt>
                <c:pt idx="152">
                  <c:v>43686</c:v>
                </c:pt>
                <c:pt idx="153">
                  <c:v>43689</c:v>
                </c:pt>
                <c:pt idx="154">
                  <c:v>43690</c:v>
                </c:pt>
                <c:pt idx="155">
                  <c:v>43691</c:v>
                </c:pt>
                <c:pt idx="156">
                  <c:v>43692</c:v>
                </c:pt>
                <c:pt idx="157">
                  <c:v>43693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43703</c:v>
                </c:pt>
                <c:pt idx="164">
                  <c:v>43704</c:v>
                </c:pt>
                <c:pt idx="165">
                  <c:v>43705</c:v>
                </c:pt>
                <c:pt idx="166">
                  <c:v>43706</c:v>
                </c:pt>
                <c:pt idx="167">
                  <c:v>43707</c:v>
                </c:pt>
                <c:pt idx="168">
                  <c:v>43711</c:v>
                </c:pt>
                <c:pt idx="169">
                  <c:v>43712</c:v>
                </c:pt>
                <c:pt idx="170">
                  <c:v>43713</c:v>
                </c:pt>
                <c:pt idx="171">
                  <c:v>43714</c:v>
                </c:pt>
                <c:pt idx="172">
                  <c:v>43717</c:v>
                </c:pt>
                <c:pt idx="173">
                  <c:v>43718</c:v>
                </c:pt>
                <c:pt idx="174">
                  <c:v>43719</c:v>
                </c:pt>
                <c:pt idx="175">
                  <c:v>43720</c:v>
                </c:pt>
                <c:pt idx="176">
                  <c:v>43721</c:v>
                </c:pt>
                <c:pt idx="177">
                  <c:v>43724</c:v>
                </c:pt>
                <c:pt idx="178">
                  <c:v>43725</c:v>
                </c:pt>
                <c:pt idx="179">
                  <c:v>43726</c:v>
                </c:pt>
                <c:pt idx="180">
                  <c:v>43727</c:v>
                </c:pt>
                <c:pt idx="181">
                  <c:v>43728</c:v>
                </c:pt>
                <c:pt idx="182">
                  <c:v>43731</c:v>
                </c:pt>
                <c:pt idx="183">
                  <c:v>43732</c:v>
                </c:pt>
                <c:pt idx="184">
                  <c:v>43733</c:v>
                </c:pt>
                <c:pt idx="185">
                  <c:v>43734</c:v>
                </c:pt>
                <c:pt idx="186">
                  <c:v>43735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43745</c:v>
                </c:pt>
                <c:pt idx="193">
                  <c:v>43746</c:v>
                </c:pt>
                <c:pt idx="194">
                  <c:v>43747</c:v>
                </c:pt>
                <c:pt idx="195">
                  <c:v>43748</c:v>
                </c:pt>
                <c:pt idx="196">
                  <c:v>43749</c:v>
                </c:pt>
                <c:pt idx="197">
                  <c:v>43752</c:v>
                </c:pt>
                <c:pt idx="198">
                  <c:v>43753</c:v>
                </c:pt>
                <c:pt idx="199">
                  <c:v>43754</c:v>
                </c:pt>
                <c:pt idx="200">
                  <c:v>43755</c:v>
                </c:pt>
                <c:pt idx="201">
                  <c:v>43756</c:v>
                </c:pt>
                <c:pt idx="202">
                  <c:v>43759</c:v>
                </c:pt>
                <c:pt idx="203">
                  <c:v>43760</c:v>
                </c:pt>
                <c:pt idx="204">
                  <c:v>43761</c:v>
                </c:pt>
                <c:pt idx="205">
                  <c:v>43762</c:v>
                </c:pt>
                <c:pt idx="206">
                  <c:v>43763</c:v>
                </c:pt>
                <c:pt idx="207">
                  <c:v>43766</c:v>
                </c:pt>
                <c:pt idx="208">
                  <c:v>43767</c:v>
                </c:pt>
                <c:pt idx="209">
                  <c:v>43768</c:v>
                </c:pt>
                <c:pt idx="210">
                  <c:v>43769</c:v>
                </c:pt>
                <c:pt idx="211">
                  <c:v>43770</c:v>
                </c:pt>
                <c:pt idx="212">
                  <c:v>43773</c:v>
                </c:pt>
                <c:pt idx="213">
                  <c:v>43774</c:v>
                </c:pt>
                <c:pt idx="214">
                  <c:v>43775</c:v>
                </c:pt>
                <c:pt idx="215">
                  <c:v>43776</c:v>
                </c:pt>
                <c:pt idx="216">
                  <c:v>43777</c:v>
                </c:pt>
                <c:pt idx="217">
                  <c:v>43780</c:v>
                </c:pt>
                <c:pt idx="218">
                  <c:v>43781</c:v>
                </c:pt>
                <c:pt idx="219">
                  <c:v>43782</c:v>
                </c:pt>
                <c:pt idx="220">
                  <c:v>43783</c:v>
                </c:pt>
                <c:pt idx="221">
                  <c:v>43784</c:v>
                </c:pt>
                <c:pt idx="222">
                  <c:v>43787</c:v>
                </c:pt>
                <c:pt idx="223">
                  <c:v>43788</c:v>
                </c:pt>
                <c:pt idx="224">
                  <c:v>43789</c:v>
                </c:pt>
                <c:pt idx="225">
                  <c:v>43790</c:v>
                </c:pt>
                <c:pt idx="226">
                  <c:v>43791</c:v>
                </c:pt>
                <c:pt idx="227">
                  <c:v>43794</c:v>
                </c:pt>
                <c:pt idx="228">
                  <c:v>43795</c:v>
                </c:pt>
                <c:pt idx="229">
                  <c:v>43796</c:v>
                </c:pt>
                <c:pt idx="230">
                  <c:v>43798</c:v>
                </c:pt>
                <c:pt idx="231">
                  <c:v>43801</c:v>
                </c:pt>
                <c:pt idx="232">
                  <c:v>43802</c:v>
                </c:pt>
                <c:pt idx="233">
                  <c:v>43803</c:v>
                </c:pt>
                <c:pt idx="234">
                  <c:v>43804</c:v>
                </c:pt>
                <c:pt idx="235">
                  <c:v>43805</c:v>
                </c:pt>
                <c:pt idx="236">
                  <c:v>43808</c:v>
                </c:pt>
                <c:pt idx="237">
                  <c:v>43809</c:v>
                </c:pt>
                <c:pt idx="238">
                  <c:v>43810</c:v>
                </c:pt>
                <c:pt idx="239">
                  <c:v>43811</c:v>
                </c:pt>
                <c:pt idx="240">
                  <c:v>43812</c:v>
                </c:pt>
                <c:pt idx="241">
                  <c:v>43815</c:v>
                </c:pt>
                <c:pt idx="242">
                  <c:v>43816</c:v>
                </c:pt>
                <c:pt idx="243">
                  <c:v>43817</c:v>
                </c:pt>
                <c:pt idx="244">
                  <c:v>43818</c:v>
                </c:pt>
                <c:pt idx="245">
                  <c:v>43819</c:v>
                </c:pt>
                <c:pt idx="246">
                  <c:v>43822</c:v>
                </c:pt>
                <c:pt idx="247">
                  <c:v>43823</c:v>
                </c:pt>
                <c:pt idx="248">
                  <c:v>43825</c:v>
                </c:pt>
                <c:pt idx="249">
                  <c:v>43826</c:v>
                </c:pt>
                <c:pt idx="250">
                  <c:v>43829</c:v>
                </c:pt>
                <c:pt idx="251">
                  <c:v>43830</c:v>
                </c:pt>
                <c:pt idx="252">
                  <c:v>43832</c:v>
                </c:pt>
                <c:pt idx="253">
                  <c:v>43833</c:v>
                </c:pt>
                <c:pt idx="254">
                  <c:v>43836</c:v>
                </c:pt>
                <c:pt idx="255">
                  <c:v>43837</c:v>
                </c:pt>
                <c:pt idx="256">
                  <c:v>43838</c:v>
                </c:pt>
                <c:pt idx="257">
                  <c:v>43839</c:v>
                </c:pt>
                <c:pt idx="258">
                  <c:v>43840</c:v>
                </c:pt>
                <c:pt idx="259">
                  <c:v>43843</c:v>
                </c:pt>
                <c:pt idx="260">
                  <c:v>43844</c:v>
                </c:pt>
                <c:pt idx="261">
                  <c:v>43845</c:v>
                </c:pt>
                <c:pt idx="262">
                  <c:v>43846</c:v>
                </c:pt>
                <c:pt idx="263">
                  <c:v>43847</c:v>
                </c:pt>
                <c:pt idx="264">
                  <c:v>43851</c:v>
                </c:pt>
                <c:pt idx="265">
                  <c:v>43852</c:v>
                </c:pt>
                <c:pt idx="266">
                  <c:v>43853</c:v>
                </c:pt>
                <c:pt idx="267">
                  <c:v>43854</c:v>
                </c:pt>
                <c:pt idx="268">
                  <c:v>43857</c:v>
                </c:pt>
                <c:pt idx="269">
                  <c:v>43858</c:v>
                </c:pt>
                <c:pt idx="270">
                  <c:v>43859</c:v>
                </c:pt>
                <c:pt idx="271">
                  <c:v>43860</c:v>
                </c:pt>
                <c:pt idx="272">
                  <c:v>43861</c:v>
                </c:pt>
                <c:pt idx="273">
                  <c:v>43864</c:v>
                </c:pt>
                <c:pt idx="274">
                  <c:v>43865</c:v>
                </c:pt>
                <c:pt idx="275">
                  <c:v>43866</c:v>
                </c:pt>
                <c:pt idx="276">
                  <c:v>43867</c:v>
                </c:pt>
                <c:pt idx="277">
                  <c:v>43868</c:v>
                </c:pt>
                <c:pt idx="278">
                  <c:v>43871</c:v>
                </c:pt>
                <c:pt idx="279">
                  <c:v>43872</c:v>
                </c:pt>
                <c:pt idx="280">
                  <c:v>43873</c:v>
                </c:pt>
                <c:pt idx="281">
                  <c:v>43874</c:v>
                </c:pt>
                <c:pt idx="282">
                  <c:v>43875</c:v>
                </c:pt>
                <c:pt idx="283">
                  <c:v>43879</c:v>
                </c:pt>
                <c:pt idx="284">
                  <c:v>43880</c:v>
                </c:pt>
                <c:pt idx="285">
                  <c:v>43881</c:v>
                </c:pt>
                <c:pt idx="286">
                  <c:v>43882</c:v>
                </c:pt>
                <c:pt idx="287">
                  <c:v>43885</c:v>
                </c:pt>
                <c:pt idx="288">
                  <c:v>43886</c:v>
                </c:pt>
                <c:pt idx="289">
                  <c:v>43887</c:v>
                </c:pt>
                <c:pt idx="290">
                  <c:v>43888</c:v>
                </c:pt>
                <c:pt idx="291">
                  <c:v>43889</c:v>
                </c:pt>
                <c:pt idx="292">
                  <c:v>43892</c:v>
                </c:pt>
                <c:pt idx="293">
                  <c:v>43893</c:v>
                </c:pt>
                <c:pt idx="294">
                  <c:v>43894</c:v>
                </c:pt>
                <c:pt idx="295">
                  <c:v>43895</c:v>
                </c:pt>
                <c:pt idx="296">
                  <c:v>43896</c:v>
                </c:pt>
                <c:pt idx="297">
                  <c:v>43899</c:v>
                </c:pt>
                <c:pt idx="298">
                  <c:v>43900</c:v>
                </c:pt>
                <c:pt idx="299">
                  <c:v>43901</c:v>
                </c:pt>
                <c:pt idx="300">
                  <c:v>43902</c:v>
                </c:pt>
                <c:pt idx="301">
                  <c:v>43903</c:v>
                </c:pt>
                <c:pt idx="302">
                  <c:v>43906</c:v>
                </c:pt>
                <c:pt idx="303">
                  <c:v>43907</c:v>
                </c:pt>
                <c:pt idx="304">
                  <c:v>43908</c:v>
                </c:pt>
                <c:pt idx="305">
                  <c:v>43909</c:v>
                </c:pt>
                <c:pt idx="306">
                  <c:v>43910</c:v>
                </c:pt>
                <c:pt idx="307">
                  <c:v>43913</c:v>
                </c:pt>
                <c:pt idx="308">
                  <c:v>43914</c:v>
                </c:pt>
                <c:pt idx="309">
                  <c:v>43915</c:v>
                </c:pt>
                <c:pt idx="310">
                  <c:v>43916</c:v>
                </c:pt>
                <c:pt idx="311">
                  <c:v>43917</c:v>
                </c:pt>
                <c:pt idx="312">
                  <c:v>43920</c:v>
                </c:pt>
                <c:pt idx="313">
                  <c:v>43921</c:v>
                </c:pt>
                <c:pt idx="314">
                  <c:v>43922</c:v>
                </c:pt>
                <c:pt idx="315">
                  <c:v>43923</c:v>
                </c:pt>
                <c:pt idx="316">
                  <c:v>43924</c:v>
                </c:pt>
                <c:pt idx="317">
                  <c:v>43927</c:v>
                </c:pt>
                <c:pt idx="318">
                  <c:v>43928</c:v>
                </c:pt>
                <c:pt idx="319">
                  <c:v>43929</c:v>
                </c:pt>
                <c:pt idx="320">
                  <c:v>43930</c:v>
                </c:pt>
                <c:pt idx="321">
                  <c:v>43934</c:v>
                </c:pt>
                <c:pt idx="322">
                  <c:v>43935</c:v>
                </c:pt>
                <c:pt idx="323">
                  <c:v>43936</c:v>
                </c:pt>
                <c:pt idx="324">
                  <c:v>43937</c:v>
                </c:pt>
                <c:pt idx="325">
                  <c:v>43938</c:v>
                </c:pt>
                <c:pt idx="326">
                  <c:v>43941</c:v>
                </c:pt>
                <c:pt idx="327">
                  <c:v>43942</c:v>
                </c:pt>
                <c:pt idx="328">
                  <c:v>43943</c:v>
                </c:pt>
                <c:pt idx="329">
                  <c:v>43944</c:v>
                </c:pt>
                <c:pt idx="330">
                  <c:v>43945</c:v>
                </c:pt>
                <c:pt idx="331">
                  <c:v>43948</c:v>
                </c:pt>
                <c:pt idx="332">
                  <c:v>43949</c:v>
                </c:pt>
                <c:pt idx="333">
                  <c:v>43950</c:v>
                </c:pt>
                <c:pt idx="334">
                  <c:v>43951</c:v>
                </c:pt>
                <c:pt idx="335">
                  <c:v>43952</c:v>
                </c:pt>
                <c:pt idx="336">
                  <c:v>43955</c:v>
                </c:pt>
                <c:pt idx="337">
                  <c:v>43956</c:v>
                </c:pt>
                <c:pt idx="338">
                  <c:v>43957</c:v>
                </c:pt>
                <c:pt idx="339">
                  <c:v>43958</c:v>
                </c:pt>
                <c:pt idx="340">
                  <c:v>43959</c:v>
                </c:pt>
                <c:pt idx="341">
                  <c:v>43962</c:v>
                </c:pt>
                <c:pt idx="342">
                  <c:v>43963</c:v>
                </c:pt>
                <c:pt idx="343">
                  <c:v>43964</c:v>
                </c:pt>
                <c:pt idx="344">
                  <c:v>43965</c:v>
                </c:pt>
                <c:pt idx="345">
                  <c:v>43966</c:v>
                </c:pt>
                <c:pt idx="346">
                  <c:v>43969</c:v>
                </c:pt>
                <c:pt idx="347">
                  <c:v>43970</c:v>
                </c:pt>
                <c:pt idx="348">
                  <c:v>43971</c:v>
                </c:pt>
                <c:pt idx="349">
                  <c:v>43972</c:v>
                </c:pt>
                <c:pt idx="350">
                  <c:v>43973</c:v>
                </c:pt>
                <c:pt idx="351">
                  <c:v>43977</c:v>
                </c:pt>
                <c:pt idx="352">
                  <c:v>43978</c:v>
                </c:pt>
                <c:pt idx="353">
                  <c:v>43979</c:v>
                </c:pt>
                <c:pt idx="354">
                  <c:v>43980</c:v>
                </c:pt>
                <c:pt idx="355">
                  <c:v>43983</c:v>
                </c:pt>
                <c:pt idx="356">
                  <c:v>43984</c:v>
                </c:pt>
                <c:pt idx="357">
                  <c:v>43985</c:v>
                </c:pt>
                <c:pt idx="358">
                  <c:v>43986</c:v>
                </c:pt>
                <c:pt idx="359">
                  <c:v>43987</c:v>
                </c:pt>
                <c:pt idx="360">
                  <c:v>43990</c:v>
                </c:pt>
                <c:pt idx="361">
                  <c:v>43991</c:v>
                </c:pt>
                <c:pt idx="362">
                  <c:v>43992</c:v>
                </c:pt>
                <c:pt idx="363">
                  <c:v>43993</c:v>
                </c:pt>
                <c:pt idx="364">
                  <c:v>43994</c:v>
                </c:pt>
                <c:pt idx="365">
                  <c:v>43997</c:v>
                </c:pt>
                <c:pt idx="366">
                  <c:v>43998</c:v>
                </c:pt>
                <c:pt idx="367">
                  <c:v>43999</c:v>
                </c:pt>
                <c:pt idx="368">
                  <c:v>44000</c:v>
                </c:pt>
                <c:pt idx="369">
                  <c:v>44001</c:v>
                </c:pt>
                <c:pt idx="370">
                  <c:v>44004</c:v>
                </c:pt>
                <c:pt idx="371">
                  <c:v>44005</c:v>
                </c:pt>
                <c:pt idx="372">
                  <c:v>44006</c:v>
                </c:pt>
                <c:pt idx="373">
                  <c:v>44007</c:v>
                </c:pt>
                <c:pt idx="374">
                  <c:v>44008</c:v>
                </c:pt>
                <c:pt idx="375">
                  <c:v>44011</c:v>
                </c:pt>
                <c:pt idx="376">
                  <c:v>44012</c:v>
                </c:pt>
                <c:pt idx="377">
                  <c:v>44013</c:v>
                </c:pt>
                <c:pt idx="378">
                  <c:v>44014</c:v>
                </c:pt>
                <c:pt idx="379">
                  <c:v>44018</c:v>
                </c:pt>
                <c:pt idx="380">
                  <c:v>44019</c:v>
                </c:pt>
                <c:pt idx="381">
                  <c:v>44020</c:v>
                </c:pt>
                <c:pt idx="382">
                  <c:v>44021</c:v>
                </c:pt>
                <c:pt idx="383">
                  <c:v>44022</c:v>
                </c:pt>
                <c:pt idx="384">
                  <c:v>44025</c:v>
                </c:pt>
                <c:pt idx="385">
                  <c:v>44026</c:v>
                </c:pt>
                <c:pt idx="386">
                  <c:v>44027</c:v>
                </c:pt>
                <c:pt idx="387">
                  <c:v>44028</c:v>
                </c:pt>
                <c:pt idx="388">
                  <c:v>44029</c:v>
                </c:pt>
                <c:pt idx="389">
                  <c:v>44032</c:v>
                </c:pt>
                <c:pt idx="390">
                  <c:v>44033</c:v>
                </c:pt>
                <c:pt idx="391">
                  <c:v>44034</c:v>
                </c:pt>
                <c:pt idx="392">
                  <c:v>44035</c:v>
                </c:pt>
                <c:pt idx="393">
                  <c:v>44036</c:v>
                </c:pt>
                <c:pt idx="394">
                  <c:v>44039</c:v>
                </c:pt>
                <c:pt idx="395">
                  <c:v>44040</c:v>
                </c:pt>
                <c:pt idx="396">
                  <c:v>44041</c:v>
                </c:pt>
                <c:pt idx="397">
                  <c:v>44042</c:v>
                </c:pt>
                <c:pt idx="398">
                  <c:v>44043</c:v>
                </c:pt>
                <c:pt idx="399">
                  <c:v>44046</c:v>
                </c:pt>
                <c:pt idx="400">
                  <c:v>44047</c:v>
                </c:pt>
                <c:pt idx="401">
                  <c:v>44048</c:v>
                </c:pt>
                <c:pt idx="402">
                  <c:v>44049</c:v>
                </c:pt>
                <c:pt idx="403">
                  <c:v>44050</c:v>
                </c:pt>
                <c:pt idx="404">
                  <c:v>44053</c:v>
                </c:pt>
                <c:pt idx="405">
                  <c:v>44054</c:v>
                </c:pt>
                <c:pt idx="406">
                  <c:v>44055</c:v>
                </c:pt>
                <c:pt idx="407">
                  <c:v>44056</c:v>
                </c:pt>
                <c:pt idx="408">
                  <c:v>44057</c:v>
                </c:pt>
                <c:pt idx="409">
                  <c:v>44060</c:v>
                </c:pt>
                <c:pt idx="410">
                  <c:v>44061</c:v>
                </c:pt>
                <c:pt idx="411">
                  <c:v>44062</c:v>
                </c:pt>
                <c:pt idx="412">
                  <c:v>44063</c:v>
                </c:pt>
                <c:pt idx="413">
                  <c:v>44064</c:v>
                </c:pt>
                <c:pt idx="414">
                  <c:v>44067</c:v>
                </c:pt>
                <c:pt idx="415">
                  <c:v>44068</c:v>
                </c:pt>
                <c:pt idx="416">
                  <c:v>44069</c:v>
                </c:pt>
                <c:pt idx="417">
                  <c:v>44070</c:v>
                </c:pt>
                <c:pt idx="418">
                  <c:v>44071</c:v>
                </c:pt>
                <c:pt idx="419">
                  <c:v>44074</c:v>
                </c:pt>
                <c:pt idx="420">
                  <c:v>44075</c:v>
                </c:pt>
                <c:pt idx="421">
                  <c:v>44076</c:v>
                </c:pt>
                <c:pt idx="422">
                  <c:v>44077</c:v>
                </c:pt>
                <c:pt idx="423">
                  <c:v>44078</c:v>
                </c:pt>
                <c:pt idx="424">
                  <c:v>44082</c:v>
                </c:pt>
                <c:pt idx="425">
                  <c:v>44083</c:v>
                </c:pt>
                <c:pt idx="426">
                  <c:v>44084</c:v>
                </c:pt>
                <c:pt idx="427">
                  <c:v>44085</c:v>
                </c:pt>
                <c:pt idx="428">
                  <c:v>44088</c:v>
                </c:pt>
                <c:pt idx="429">
                  <c:v>44089</c:v>
                </c:pt>
                <c:pt idx="430">
                  <c:v>44090</c:v>
                </c:pt>
                <c:pt idx="431">
                  <c:v>44091</c:v>
                </c:pt>
                <c:pt idx="432">
                  <c:v>44092</c:v>
                </c:pt>
                <c:pt idx="433">
                  <c:v>44095</c:v>
                </c:pt>
                <c:pt idx="434">
                  <c:v>44096</c:v>
                </c:pt>
                <c:pt idx="435">
                  <c:v>44097</c:v>
                </c:pt>
                <c:pt idx="436">
                  <c:v>44098</c:v>
                </c:pt>
                <c:pt idx="437">
                  <c:v>44099</c:v>
                </c:pt>
                <c:pt idx="438">
                  <c:v>44102</c:v>
                </c:pt>
                <c:pt idx="439">
                  <c:v>44103</c:v>
                </c:pt>
                <c:pt idx="440">
                  <c:v>44104</c:v>
                </c:pt>
                <c:pt idx="441">
                  <c:v>44105</c:v>
                </c:pt>
                <c:pt idx="442">
                  <c:v>44106</c:v>
                </c:pt>
                <c:pt idx="443">
                  <c:v>44109</c:v>
                </c:pt>
                <c:pt idx="444">
                  <c:v>44110</c:v>
                </c:pt>
                <c:pt idx="445">
                  <c:v>44111</c:v>
                </c:pt>
                <c:pt idx="446">
                  <c:v>44112</c:v>
                </c:pt>
                <c:pt idx="447">
                  <c:v>44113</c:v>
                </c:pt>
                <c:pt idx="448">
                  <c:v>44116</c:v>
                </c:pt>
                <c:pt idx="449">
                  <c:v>44117</c:v>
                </c:pt>
                <c:pt idx="450">
                  <c:v>44118</c:v>
                </c:pt>
                <c:pt idx="451">
                  <c:v>44119</c:v>
                </c:pt>
                <c:pt idx="452">
                  <c:v>44120</c:v>
                </c:pt>
                <c:pt idx="453">
                  <c:v>44123</c:v>
                </c:pt>
                <c:pt idx="454">
                  <c:v>44124</c:v>
                </c:pt>
                <c:pt idx="455">
                  <c:v>44125</c:v>
                </c:pt>
                <c:pt idx="456">
                  <c:v>44126</c:v>
                </c:pt>
                <c:pt idx="457">
                  <c:v>44127</c:v>
                </c:pt>
                <c:pt idx="458">
                  <c:v>44130</c:v>
                </c:pt>
                <c:pt idx="459">
                  <c:v>44131</c:v>
                </c:pt>
                <c:pt idx="460">
                  <c:v>44132</c:v>
                </c:pt>
                <c:pt idx="461">
                  <c:v>44133</c:v>
                </c:pt>
                <c:pt idx="462">
                  <c:v>44134</c:v>
                </c:pt>
                <c:pt idx="463">
                  <c:v>44137</c:v>
                </c:pt>
                <c:pt idx="464">
                  <c:v>44138</c:v>
                </c:pt>
                <c:pt idx="465">
                  <c:v>44139</c:v>
                </c:pt>
                <c:pt idx="466">
                  <c:v>44140</c:v>
                </c:pt>
                <c:pt idx="467">
                  <c:v>44141</c:v>
                </c:pt>
                <c:pt idx="468">
                  <c:v>44144</c:v>
                </c:pt>
                <c:pt idx="469">
                  <c:v>44145</c:v>
                </c:pt>
                <c:pt idx="470">
                  <c:v>44146</c:v>
                </c:pt>
                <c:pt idx="471">
                  <c:v>44147</c:v>
                </c:pt>
                <c:pt idx="472">
                  <c:v>44148</c:v>
                </c:pt>
                <c:pt idx="473">
                  <c:v>44151</c:v>
                </c:pt>
                <c:pt idx="474">
                  <c:v>44152</c:v>
                </c:pt>
                <c:pt idx="475">
                  <c:v>44153</c:v>
                </c:pt>
                <c:pt idx="476">
                  <c:v>44154</c:v>
                </c:pt>
                <c:pt idx="477">
                  <c:v>44155</c:v>
                </c:pt>
                <c:pt idx="478">
                  <c:v>44158</c:v>
                </c:pt>
                <c:pt idx="479">
                  <c:v>44159</c:v>
                </c:pt>
                <c:pt idx="480">
                  <c:v>44160</c:v>
                </c:pt>
                <c:pt idx="481">
                  <c:v>44162</c:v>
                </c:pt>
                <c:pt idx="482">
                  <c:v>44165</c:v>
                </c:pt>
                <c:pt idx="483">
                  <c:v>44166</c:v>
                </c:pt>
                <c:pt idx="484">
                  <c:v>44167</c:v>
                </c:pt>
                <c:pt idx="485">
                  <c:v>44168</c:v>
                </c:pt>
                <c:pt idx="486">
                  <c:v>44169</c:v>
                </c:pt>
                <c:pt idx="487">
                  <c:v>44172</c:v>
                </c:pt>
                <c:pt idx="488">
                  <c:v>44173</c:v>
                </c:pt>
                <c:pt idx="489">
                  <c:v>44174</c:v>
                </c:pt>
                <c:pt idx="490">
                  <c:v>44175</c:v>
                </c:pt>
                <c:pt idx="491">
                  <c:v>44176</c:v>
                </c:pt>
                <c:pt idx="492">
                  <c:v>44179</c:v>
                </c:pt>
                <c:pt idx="493">
                  <c:v>44180</c:v>
                </c:pt>
                <c:pt idx="494">
                  <c:v>44181</c:v>
                </c:pt>
                <c:pt idx="495">
                  <c:v>44182</c:v>
                </c:pt>
                <c:pt idx="496">
                  <c:v>44183</c:v>
                </c:pt>
                <c:pt idx="497">
                  <c:v>44186</c:v>
                </c:pt>
                <c:pt idx="498">
                  <c:v>44187</c:v>
                </c:pt>
                <c:pt idx="499">
                  <c:v>44188</c:v>
                </c:pt>
                <c:pt idx="500">
                  <c:v>44189</c:v>
                </c:pt>
                <c:pt idx="501">
                  <c:v>44193</c:v>
                </c:pt>
                <c:pt idx="502">
                  <c:v>44194</c:v>
                </c:pt>
                <c:pt idx="503">
                  <c:v>44195</c:v>
                </c:pt>
                <c:pt idx="504">
                  <c:v>44196</c:v>
                </c:pt>
                <c:pt idx="505">
                  <c:v>44200</c:v>
                </c:pt>
                <c:pt idx="506">
                  <c:v>44201</c:v>
                </c:pt>
                <c:pt idx="507">
                  <c:v>44202</c:v>
                </c:pt>
                <c:pt idx="508">
                  <c:v>44203</c:v>
                </c:pt>
                <c:pt idx="509">
                  <c:v>44204</c:v>
                </c:pt>
                <c:pt idx="510">
                  <c:v>44207</c:v>
                </c:pt>
                <c:pt idx="511">
                  <c:v>44208</c:v>
                </c:pt>
                <c:pt idx="512">
                  <c:v>44209</c:v>
                </c:pt>
                <c:pt idx="513">
                  <c:v>44210</c:v>
                </c:pt>
                <c:pt idx="514">
                  <c:v>44211</c:v>
                </c:pt>
                <c:pt idx="515">
                  <c:v>44215</c:v>
                </c:pt>
                <c:pt idx="516">
                  <c:v>44216</c:v>
                </c:pt>
                <c:pt idx="517">
                  <c:v>44217</c:v>
                </c:pt>
                <c:pt idx="518">
                  <c:v>44218</c:v>
                </c:pt>
                <c:pt idx="519">
                  <c:v>44221</c:v>
                </c:pt>
                <c:pt idx="520">
                  <c:v>44222</c:v>
                </c:pt>
                <c:pt idx="521">
                  <c:v>44223</c:v>
                </c:pt>
                <c:pt idx="522">
                  <c:v>44224</c:v>
                </c:pt>
                <c:pt idx="523">
                  <c:v>44225</c:v>
                </c:pt>
                <c:pt idx="524">
                  <c:v>44228</c:v>
                </c:pt>
                <c:pt idx="525">
                  <c:v>44229</c:v>
                </c:pt>
                <c:pt idx="526">
                  <c:v>44230</c:v>
                </c:pt>
                <c:pt idx="527">
                  <c:v>44231</c:v>
                </c:pt>
                <c:pt idx="528">
                  <c:v>44232</c:v>
                </c:pt>
                <c:pt idx="529">
                  <c:v>44235</c:v>
                </c:pt>
                <c:pt idx="530">
                  <c:v>44236</c:v>
                </c:pt>
                <c:pt idx="531">
                  <c:v>44237</c:v>
                </c:pt>
                <c:pt idx="532">
                  <c:v>44238</c:v>
                </c:pt>
                <c:pt idx="533">
                  <c:v>44239</c:v>
                </c:pt>
                <c:pt idx="534">
                  <c:v>44243</c:v>
                </c:pt>
                <c:pt idx="535">
                  <c:v>44244</c:v>
                </c:pt>
                <c:pt idx="536">
                  <c:v>44245</c:v>
                </c:pt>
                <c:pt idx="537">
                  <c:v>44246</c:v>
                </c:pt>
                <c:pt idx="538">
                  <c:v>44249</c:v>
                </c:pt>
                <c:pt idx="539">
                  <c:v>44250</c:v>
                </c:pt>
                <c:pt idx="540">
                  <c:v>44251</c:v>
                </c:pt>
                <c:pt idx="541">
                  <c:v>44252</c:v>
                </c:pt>
                <c:pt idx="542">
                  <c:v>44253</c:v>
                </c:pt>
                <c:pt idx="543">
                  <c:v>44256</c:v>
                </c:pt>
                <c:pt idx="544">
                  <c:v>44257</c:v>
                </c:pt>
                <c:pt idx="545">
                  <c:v>44258</c:v>
                </c:pt>
                <c:pt idx="546">
                  <c:v>44259</c:v>
                </c:pt>
                <c:pt idx="547">
                  <c:v>44260</c:v>
                </c:pt>
                <c:pt idx="548">
                  <c:v>44263</c:v>
                </c:pt>
                <c:pt idx="549">
                  <c:v>44264</c:v>
                </c:pt>
                <c:pt idx="550">
                  <c:v>44265</c:v>
                </c:pt>
                <c:pt idx="551">
                  <c:v>44266</c:v>
                </c:pt>
                <c:pt idx="552">
                  <c:v>44267</c:v>
                </c:pt>
                <c:pt idx="553">
                  <c:v>44270</c:v>
                </c:pt>
                <c:pt idx="554">
                  <c:v>44271</c:v>
                </c:pt>
                <c:pt idx="555">
                  <c:v>44272</c:v>
                </c:pt>
                <c:pt idx="556">
                  <c:v>44273</c:v>
                </c:pt>
                <c:pt idx="557">
                  <c:v>44274</c:v>
                </c:pt>
                <c:pt idx="558">
                  <c:v>44277</c:v>
                </c:pt>
                <c:pt idx="559">
                  <c:v>44278</c:v>
                </c:pt>
                <c:pt idx="560">
                  <c:v>44279</c:v>
                </c:pt>
                <c:pt idx="561">
                  <c:v>44280</c:v>
                </c:pt>
                <c:pt idx="562">
                  <c:v>44281</c:v>
                </c:pt>
                <c:pt idx="563">
                  <c:v>44284</c:v>
                </c:pt>
                <c:pt idx="564">
                  <c:v>44285</c:v>
                </c:pt>
                <c:pt idx="565">
                  <c:v>44286</c:v>
                </c:pt>
                <c:pt idx="566">
                  <c:v>44287</c:v>
                </c:pt>
                <c:pt idx="567">
                  <c:v>44291</c:v>
                </c:pt>
                <c:pt idx="568">
                  <c:v>44292</c:v>
                </c:pt>
                <c:pt idx="569">
                  <c:v>44293</c:v>
                </c:pt>
                <c:pt idx="570">
                  <c:v>44294</c:v>
                </c:pt>
                <c:pt idx="571">
                  <c:v>44295</c:v>
                </c:pt>
                <c:pt idx="572">
                  <c:v>44298</c:v>
                </c:pt>
                <c:pt idx="573">
                  <c:v>44299</c:v>
                </c:pt>
                <c:pt idx="574">
                  <c:v>44300</c:v>
                </c:pt>
                <c:pt idx="575">
                  <c:v>44301</c:v>
                </c:pt>
                <c:pt idx="576">
                  <c:v>44302</c:v>
                </c:pt>
                <c:pt idx="577">
                  <c:v>44305</c:v>
                </c:pt>
                <c:pt idx="578">
                  <c:v>44306</c:v>
                </c:pt>
                <c:pt idx="579">
                  <c:v>44307</c:v>
                </c:pt>
                <c:pt idx="580">
                  <c:v>44308</c:v>
                </c:pt>
                <c:pt idx="581">
                  <c:v>44309</c:v>
                </c:pt>
                <c:pt idx="582">
                  <c:v>44312</c:v>
                </c:pt>
                <c:pt idx="583">
                  <c:v>44313</c:v>
                </c:pt>
                <c:pt idx="584">
                  <c:v>44314</c:v>
                </c:pt>
                <c:pt idx="585">
                  <c:v>44315</c:v>
                </c:pt>
                <c:pt idx="586">
                  <c:v>44316</c:v>
                </c:pt>
                <c:pt idx="587">
                  <c:v>44319</c:v>
                </c:pt>
                <c:pt idx="588">
                  <c:v>44320</c:v>
                </c:pt>
                <c:pt idx="589">
                  <c:v>44321</c:v>
                </c:pt>
                <c:pt idx="590">
                  <c:v>44322</c:v>
                </c:pt>
                <c:pt idx="591">
                  <c:v>44323</c:v>
                </c:pt>
                <c:pt idx="592">
                  <c:v>44326</c:v>
                </c:pt>
                <c:pt idx="593">
                  <c:v>44327</c:v>
                </c:pt>
                <c:pt idx="594">
                  <c:v>44328</c:v>
                </c:pt>
                <c:pt idx="595">
                  <c:v>44329</c:v>
                </c:pt>
                <c:pt idx="596">
                  <c:v>44330</c:v>
                </c:pt>
                <c:pt idx="597">
                  <c:v>44333</c:v>
                </c:pt>
                <c:pt idx="598">
                  <c:v>44334</c:v>
                </c:pt>
                <c:pt idx="599">
                  <c:v>44335</c:v>
                </c:pt>
                <c:pt idx="600">
                  <c:v>44336</c:v>
                </c:pt>
                <c:pt idx="601">
                  <c:v>44337</c:v>
                </c:pt>
                <c:pt idx="602">
                  <c:v>44340</c:v>
                </c:pt>
                <c:pt idx="603">
                  <c:v>44341</c:v>
                </c:pt>
                <c:pt idx="604">
                  <c:v>44342</c:v>
                </c:pt>
                <c:pt idx="605">
                  <c:v>44343</c:v>
                </c:pt>
                <c:pt idx="606">
                  <c:v>44344</c:v>
                </c:pt>
                <c:pt idx="607">
                  <c:v>44348</c:v>
                </c:pt>
                <c:pt idx="608">
                  <c:v>44349</c:v>
                </c:pt>
                <c:pt idx="609">
                  <c:v>44350</c:v>
                </c:pt>
                <c:pt idx="610">
                  <c:v>44351</c:v>
                </c:pt>
                <c:pt idx="611">
                  <c:v>44354</c:v>
                </c:pt>
                <c:pt idx="612">
                  <c:v>44355</c:v>
                </c:pt>
                <c:pt idx="613">
                  <c:v>44356</c:v>
                </c:pt>
                <c:pt idx="614">
                  <c:v>44357</c:v>
                </c:pt>
                <c:pt idx="615">
                  <c:v>44358</c:v>
                </c:pt>
                <c:pt idx="616">
                  <c:v>44361</c:v>
                </c:pt>
                <c:pt idx="617">
                  <c:v>44362</c:v>
                </c:pt>
                <c:pt idx="618">
                  <c:v>44363</c:v>
                </c:pt>
                <c:pt idx="619">
                  <c:v>44364</c:v>
                </c:pt>
                <c:pt idx="620">
                  <c:v>44365</c:v>
                </c:pt>
                <c:pt idx="621">
                  <c:v>44368</c:v>
                </c:pt>
                <c:pt idx="622">
                  <c:v>44369</c:v>
                </c:pt>
                <c:pt idx="623">
                  <c:v>44370</c:v>
                </c:pt>
                <c:pt idx="624">
                  <c:v>44371</c:v>
                </c:pt>
                <c:pt idx="625">
                  <c:v>44372</c:v>
                </c:pt>
                <c:pt idx="626">
                  <c:v>44375</c:v>
                </c:pt>
                <c:pt idx="627">
                  <c:v>44376</c:v>
                </c:pt>
                <c:pt idx="628">
                  <c:v>44377</c:v>
                </c:pt>
                <c:pt idx="629">
                  <c:v>44378</c:v>
                </c:pt>
                <c:pt idx="630">
                  <c:v>44379</c:v>
                </c:pt>
                <c:pt idx="631">
                  <c:v>44383</c:v>
                </c:pt>
                <c:pt idx="632">
                  <c:v>44384</c:v>
                </c:pt>
                <c:pt idx="633">
                  <c:v>44385</c:v>
                </c:pt>
                <c:pt idx="634">
                  <c:v>44386</c:v>
                </c:pt>
                <c:pt idx="635">
                  <c:v>44389</c:v>
                </c:pt>
                <c:pt idx="636">
                  <c:v>44390</c:v>
                </c:pt>
                <c:pt idx="637">
                  <c:v>44391</c:v>
                </c:pt>
                <c:pt idx="638">
                  <c:v>44392</c:v>
                </c:pt>
                <c:pt idx="639">
                  <c:v>44393</c:v>
                </c:pt>
                <c:pt idx="640">
                  <c:v>44396</c:v>
                </c:pt>
                <c:pt idx="641">
                  <c:v>44397</c:v>
                </c:pt>
                <c:pt idx="642">
                  <c:v>44398</c:v>
                </c:pt>
                <c:pt idx="643">
                  <c:v>44399</c:v>
                </c:pt>
                <c:pt idx="644">
                  <c:v>44400</c:v>
                </c:pt>
                <c:pt idx="645">
                  <c:v>44403</c:v>
                </c:pt>
                <c:pt idx="646">
                  <c:v>44404</c:v>
                </c:pt>
                <c:pt idx="647">
                  <c:v>44405</c:v>
                </c:pt>
                <c:pt idx="648">
                  <c:v>44406</c:v>
                </c:pt>
                <c:pt idx="649">
                  <c:v>44407</c:v>
                </c:pt>
                <c:pt idx="650">
                  <c:v>44410</c:v>
                </c:pt>
                <c:pt idx="651">
                  <c:v>44411</c:v>
                </c:pt>
                <c:pt idx="652">
                  <c:v>44412</c:v>
                </c:pt>
                <c:pt idx="653">
                  <c:v>44413</c:v>
                </c:pt>
                <c:pt idx="654">
                  <c:v>44414</c:v>
                </c:pt>
                <c:pt idx="655">
                  <c:v>44417</c:v>
                </c:pt>
                <c:pt idx="656">
                  <c:v>44418</c:v>
                </c:pt>
                <c:pt idx="657">
                  <c:v>44419</c:v>
                </c:pt>
                <c:pt idx="658">
                  <c:v>44420</c:v>
                </c:pt>
                <c:pt idx="659">
                  <c:v>44421</c:v>
                </c:pt>
                <c:pt idx="660">
                  <c:v>44424</c:v>
                </c:pt>
                <c:pt idx="661">
                  <c:v>44425</c:v>
                </c:pt>
                <c:pt idx="662">
                  <c:v>44426</c:v>
                </c:pt>
                <c:pt idx="663">
                  <c:v>44427</c:v>
                </c:pt>
                <c:pt idx="664">
                  <c:v>44428</c:v>
                </c:pt>
                <c:pt idx="665">
                  <c:v>44431</c:v>
                </c:pt>
                <c:pt idx="666">
                  <c:v>44432</c:v>
                </c:pt>
                <c:pt idx="667">
                  <c:v>44433</c:v>
                </c:pt>
                <c:pt idx="668">
                  <c:v>44434</c:v>
                </c:pt>
                <c:pt idx="669">
                  <c:v>44435</c:v>
                </c:pt>
                <c:pt idx="670">
                  <c:v>44438</c:v>
                </c:pt>
                <c:pt idx="671">
                  <c:v>44439</c:v>
                </c:pt>
                <c:pt idx="672">
                  <c:v>44440</c:v>
                </c:pt>
                <c:pt idx="673">
                  <c:v>44441</c:v>
                </c:pt>
                <c:pt idx="674">
                  <c:v>44442</c:v>
                </c:pt>
                <c:pt idx="675">
                  <c:v>44446</c:v>
                </c:pt>
                <c:pt idx="676">
                  <c:v>44447</c:v>
                </c:pt>
                <c:pt idx="677">
                  <c:v>44448</c:v>
                </c:pt>
                <c:pt idx="678">
                  <c:v>44449</c:v>
                </c:pt>
                <c:pt idx="679">
                  <c:v>44452</c:v>
                </c:pt>
                <c:pt idx="680">
                  <c:v>44453</c:v>
                </c:pt>
                <c:pt idx="681">
                  <c:v>44454</c:v>
                </c:pt>
                <c:pt idx="682">
                  <c:v>44455</c:v>
                </c:pt>
                <c:pt idx="683">
                  <c:v>44456</c:v>
                </c:pt>
                <c:pt idx="684">
                  <c:v>44459</c:v>
                </c:pt>
                <c:pt idx="685">
                  <c:v>44460</c:v>
                </c:pt>
                <c:pt idx="686">
                  <c:v>44461</c:v>
                </c:pt>
                <c:pt idx="687">
                  <c:v>44462</c:v>
                </c:pt>
                <c:pt idx="688">
                  <c:v>44463</c:v>
                </c:pt>
                <c:pt idx="689">
                  <c:v>44466</c:v>
                </c:pt>
                <c:pt idx="690">
                  <c:v>44467</c:v>
                </c:pt>
                <c:pt idx="691">
                  <c:v>44468</c:v>
                </c:pt>
                <c:pt idx="692">
                  <c:v>44469</c:v>
                </c:pt>
                <c:pt idx="693">
                  <c:v>44470</c:v>
                </c:pt>
                <c:pt idx="694">
                  <c:v>44473</c:v>
                </c:pt>
                <c:pt idx="695">
                  <c:v>44474</c:v>
                </c:pt>
                <c:pt idx="696">
                  <c:v>44475</c:v>
                </c:pt>
                <c:pt idx="697">
                  <c:v>44476</c:v>
                </c:pt>
                <c:pt idx="698">
                  <c:v>44477</c:v>
                </c:pt>
                <c:pt idx="699">
                  <c:v>44480</c:v>
                </c:pt>
                <c:pt idx="700">
                  <c:v>44481</c:v>
                </c:pt>
                <c:pt idx="701">
                  <c:v>44482</c:v>
                </c:pt>
                <c:pt idx="702">
                  <c:v>44483</c:v>
                </c:pt>
                <c:pt idx="703">
                  <c:v>44484</c:v>
                </c:pt>
                <c:pt idx="704">
                  <c:v>44487</c:v>
                </c:pt>
                <c:pt idx="705">
                  <c:v>44488</c:v>
                </c:pt>
                <c:pt idx="706">
                  <c:v>44489</c:v>
                </c:pt>
                <c:pt idx="707">
                  <c:v>44490</c:v>
                </c:pt>
                <c:pt idx="708">
                  <c:v>44491</c:v>
                </c:pt>
                <c:pt idx="709">
                  <c:v>44494</c:v>
                </c:pt>
                <c:pt idx="710">
                  <c:v>44495</c:v>
                </c:pt>
                <c:pt idx="711">
                  <c:v>44496</c:v>
                </c:pt>
                <c:pt idx="712">
                  <c:v>44497</c:v>
                </c:pt>
                <c:pt idx="713">
                  <c:v>44498</c:v>
                </c:pt>
                <c:pt idx="714">
                  <c:v>44501</c:v>
                </c:pt>
                <c:pt idx="715">
                  <c:v>44502</c:v>
                </c:pt>
                <c:pt idx="716">
                  <c:v>44503</c:v>
                </c:pt>
                <c:pt idx="717">
                  <c:v>44504</c:v>
                </c:pt>
                <c:pt idx="718">
                  <c:v>44505</c:v>
                </c:pt>
                <c:pt idx="719">
                  <c:v>44508</c:v>
                </c:pt>
                <c:pt idx="720">
                  <c:v>44509</c:v>
                </c:pt>
                <c:pt idx="721">
                  <c:v>44510</c:v>
                </c:pt>
                <c:pt idx="722">
                  <c:v>44511</c:v>
                </c:pt>
                <c:pt idx="723">
                  <c:v>44512</c:v>
                </c:pt>
                <c:pt idx="724">
                  <c:v>44515</c:v>
                </c:pt>
                <c:pt idx="725">
                  <c:v>44516</c:v>
                </c:pt>
                <c:pt idx="726">
                  <c:v>44517</c:v>
                </c:pt>
                <c:pt idx="727">
                  <c:v>44518</c:v>
                </c:pt>
                <c:pt idx="728">
                  <c:v>44519</c:v>
                </c:pt>
                <c:pt idx="729">
                  <c:v>44522</c:v>
                </c:pt>
                <c:pt idx="730">
                  <c:v>44523</c:v>
                </c:pt>
                <c:pt idx="731">
                  <c:v>44524</c:v>
                </c:pt>
                <c:pt idx="732">
                  <c:v>44526</c:v>
                </c:pt>
                <c:pt idx="733">
                  <c:v>44529</c:v>
                </c:pt>
                <c:pt idx="734">
                  <c:v>44530</c:v>
                </c:pt>
                <c:pt idx="735">
                  <c:v>44531</c:v>
                </c:pt>
                <c:pt idx="736">
                  <c:v>44532</c:v>
                </c:pt>
                <c:pt idx="737">
                  <c:v>44533</c:v>
                </c:pt>
                <c:pt idx="738">
                  <c:v>44536</c:v>
                </c:pt>
                <c:pt idx="739">
                  <c:v>44537</c:v>
                </c:pt>
                <c:pt idx="740">
                  <c:v>44538</c:v>
                </c:pt>
                <c:pt idx="741">
                  <c:v>44539</c:v>
                </c:pt>
                <c:pt idx="742">
                  <c:v>44540</c:v>
                </c:pt>
                <c:pt idx="743">
                  <c:v>44543</c:v>
                </c:pt>
                <c:pt idx="744">
                  <c:v>44544</c:v>
                </c:pt>
                <c:pt idx="745">
                  <c:v>44545</c:v>
                </c:pt>
                <c:pt idx="746">
                  <c:v>44546</c:v>
                </c:pt>
                <c:pt idx="747">
                  <c:v>44547</c:v>
                </c:pt>
                <c:pt idx="748">
                  <c:v>44550</c:v>
                </c:pt>
                <c:pt idx="749">
                  <c:v>44551</c:v>
                </c:pt>
                <c:pt idx="750">
                  <c:v>44552</c:v>
                </c:pt>
                <c:pt idx="751">
                  <c:v>44553</c:v>
                </c:pt>
                <c:pt idx="752">
                  <c:v>44557</c:v>
                </c:pt>
                <c:pt idx="753">
                  <c:v>44558</c:v>
                </c:pt>
                <c:pt idx="754">
                  <c:v>44559</c:v>
                </c:pt>
                <c:pt idx="755">
                  <c:v>44560</c:v>
                </c:pt>
                <c:pt idx="756">
                  <c:v>44561</c:v>
                </c:pt>
                <c:pt idx="757">
                  <c:v>44564</c:v>
                </c:pt>
                <c:pt idx="758">
                  <c:v>44565</c:v>
                </c:pt>
                <c:pt idx="759">
                  <c:v>44566</c:v>
                </c:pt>
                <c:pt idx="760">
                  <c:v>44567</c:v>
                </c:pt>
                <c:pt idx="761">
                  <c:v>44568</c:v>
                </c:pt>
                <c:pt idx="762">
                  <c:v>44571</c:v>
                </c:pt>
                <c:pt idx="763">
                  <c:v>44572</c:v>
                </c:pt>
                <c:pt idx="764">
                  <c:v>44573</c:v>
                </c:pt>
                <c:pt idx="765">
                  <c:v>44574</c:v>
                </c:pt>
                <c:pt idx="766">
                  <c:v>44575</c:v>
                </c:pt>
                <c:pt idx="767">
                  <c:v>44579</c:v>
                </c:pt>
                <c:pt idx="768">
                  <c:v>44580</c:v>
                </c:pt>
                <c:pt idx="769">
                  <c:v>44581</c:v>
                </c:pt>
                <c:pt idx="770">
                  <c:v>44582</c:v>
                </c:pt>
                <c:pt idx="771">
                  <c:v>44585</c:v>
                </c:pt>
                <c:pt idx="772">
                  <c:v>44586</c:v>
                </c:pt>
                <c:pt idx="773">
                  <c:v>44587</c:v>
                </c:pt>
                <c:pt idx="774">
                  <c:v>44588</c:v>
                </c:pt>
                <c:pt idx="775">
                  <c:v>44589</c:v>
                </c:pt>
                <c:pt idx="776">
                  <c:v>44592</c:v>
                </c:pt>
                <c:pt idx="777">
                  <c:v>44593</c:v>
                </c:pt>
                <c:pt idx="778">
                  <c:v>44594</c:v>
                </c:pt>
                <c:pt idx="779">
                  <c:v>44595</c:v>
                </c:pt>
                <c:pt idx="780">
                  <c:v>44596</c:v>
                </c:pt>
                <c:pt idx="781">
                  <c:v>44599</c:v>
                </c:pt>
                <c:pt idx="782">
                  <c:v>44600</c:v>
                </c:pt>
                <c:pt idx="783">
                  <c:v>44601</c:v>
                </c:pt>
                <c:pt idx="784">
                  <c:v>44602</c:v>
                </c:pt>
                <c:pt idx="785">
                  <c:v>44603</c:v>
                </c:pt>
                <c:pt idx="786">
                  <c:v>44606</c:v>
                </c:pt>
                <c:pt idx="787">
                  <c:v>44607</c:v>
                </c:pt>
                <c:pt idx="788">
                  <c:v>44608</c:v>
                </c:pt>
                <c:pt idx="789">
                  <c:v>44609</c:v>
                </c:pt>
                <c:pt idx="790">
                  <c:v>44610</c:v>
                </c:pt>
                <c:pt idx="791">
                  <c:v>44614</c:v>
                </c:pt>
                <c:pt idx="792">
                  <c:v>44615</c:v>
                </c:pt>
                <c:pt idx="793">
                  <c:v>44616</c:v>
                </c:pt>
                <c:pt idx="794">
                  <c:v>44617</c:v>
                </c:pt>
                <c:pt idx="795">
                  <c:v>44620</c:v>
                </c:pt>
                <c:pt idx="796">
                  <c:v>44621</c:v>
                </c:pt>
                <c:pt idx="797">
                  <c:v>44622</c:v>
                </c:pt>
                <c:pt idx="798">
                  <c:v>44623</c:v>
                </c:pt>
                <c:pt idx="799">
                  <c:v>44624</c:v>
                </c:pt>
                <c:pt idx="800">
                  <c:v>44627</c:v>
                </c:pt>
                <c:pt idx="801">
                  <c:v>44628</c:v>
                </c:pt>
                <c:pt idx="802">
                  <c:v>44629</c:v>
                </c:pt>
                <c:pt idx="803">
                  <c:v>44630</c:v>
                </c:pt>
                <c:pt idx="804">
                  <c:v>44631</c:v>
                </c:pt>
                <c:pt idx="805">
                  <c:v>44634</c:v>
                </c:pt>
                <c:pt idx="806">
                  <c:v>44635</c:v>
                </c:pt>
                <c:pt idx="807">
                  <c:v>44636</c:v>
                </c:pt>
                <c:pt idx="808">
                  <c:v>44637</c:v>
                </c:pt>
                <c:pt idx="809">
                  <c:v>44638</c:v>
                </c:pt>
                <c:pt idx="810">
                  <c:v>44641</c:v>
                </c:pt>
                <c:pt idx="811">
                  <c:v>44642</c:v>
                </c:pt>
                <c:pt idx="812">
                  <c:v>44643</c:v>
                </c:pt>
                <c:pt idx="813">
                  <c:v>44644</c:v>
                </c:pt>
                <c:pt idx="814">
                  <c:v>44645</c:v>
                </c:pt>
                <c:pt idx="815">
                  <c:v>44648</c:v>
                </c:pt>
                <c:pt idx="816">
                  <c:v>44649</c:v>
                </c:pt>
                <c:pt idx="817">
                  <c:v>44650</c:v>
                </c:pt>
                <c:pt idx="818">
                  <c:v>44651</c:v>
                </c:pt>
                <c:pt idx="819">
                  <c:v>44652</c:v>
                </c:pt>
                <c:pt idx="820">
                  <c:v>44655</c:v>
                </c:pt>
                <c:pt idx="821">
                  <c:v>44656</c:v>
                </c:pt>
                <c:pt idx="822">
                  <c:v>44657</c:v>
                </c:pt>
                <c:pt idx="823">
                  <c:v>44658</c:v>
                </c:pt>
                <c:pt idx="824">
                  <c:v>44659</c:v>
                </c:pt>
                <c:pt idx="825">
                  <c:v>44662</c:v>
                </c:pt>
                <c:pt idx="826">
                  <c:v>44663</c:v>
                </c:pt>
                <c:pt idx="827">
                  <c:v>44664</c:v>
                </c:pt>
                <c:pt idx="828">
                  <c:v>44665</c:v>
                </c:pt>
                <c:pt idx="829">
                  <c:v>44669</c:v>
                </c:pt>
                <c:pt idx="830">
                  <c:v>44670</c:v>
                </c:pt>
                <c:pt idx="831">
                  <c:v>44671</c:v>
                </c:pt>
                <c:pt idx="832">
                  <c:v>44672</c:v>
                </c:pt>
                <c:pt idx="833">
                  <c:v>44673</c:v>
                </c:pt>
                <c:pt idx="834">
                  <c:v>44676</c:v>
                </c:pt>
                <c:pt idx="835">
                  <c:v>44677</c:v>
                </c:pt>
                <c:pt idx="836">
                  <c:v>44678</c:v>
                </c:pt>
                <c:pt idx="837">
                  <c:v>44679</c:v>
                </c:pt>
                <c:pt idx="838">
                  <c:v>44680</c:v>
                </c:pt>
                <c:pt idx="839">
                  <c:v>44683</c:v>
                </c:pt>
                <c:pt idx="840">
                  <c:v>44684</c:v>
                </c:pt>
                <c:pt idx="841">
                  <c:v>44685</c:v>
                </c:pt>
                <c:pt idx="842">
                  <c:v>44686</c:v>
                </c:pt>
                <c:pt idx="843">
                  <c:v>44687</c:v>
                </c:pt>
                <c:pt idx="844">
                  <c:v>44690</c:v>
                </c:pt>
                <c:pt idx="845">
                  <c:v>44691</c:v>
                </c:pt>
                <c:pt idx="846">
                  <c:v>44692</c:v>
                </c:pt>
                <c:pt idx="847">
                  <c:v>44693</c:v>
                </c:pt>
                <c:pt idx="848">
                  <c:v>44694</c:v>
                </c:pt>
                <c:pt idx="849">
                  <c:v>44697</c:v>
                </c:pt>
                <c:pt idx="850">
                  <c:v>44698</c:v>
                </c:pt>
                <c:pt idx="851">
                  <c:v>44699</c:v>
                </c:pt>
                <c:pt idx="852">
                  <c:v>44700</c:v>
                </c:pt>
                <c:pt idx="853">
                  <c:v>44701</c:v>
                </c:pt>
                <c:pt idx="854">
                  <c:v>44704</c:v>
                </c:pt>
                <c:pt idx="855">
                  <c:v>44705</c:v>
                </c:pt>
                <c:pt idx="856">
                  <c:v>44706</c:v>
                </c:pt>
                <c:pt idx="857">
                  <c:v>44707</c:v>
                </c:pt>
                <c:pt idx="858">
                  <c:v>44708</c:v>
                </c:pt>
                <c:pt idx="859">
                  <c:v>44712</c:v>
                </c:pt>
                <c:pt idx="860">
                  <c:v>44713</c:v>
                </c:pt>
                <c:pt idx="861">
                  <c:v>44714</c:v>
                </c:pt>
                <c:pt idx="862">
                  <c:v>44715</c:v>
                </c:pt>
                <c:pt idx="863">
                  <c:v>44718</c:v>
                </c:pt>
                <c:pt idx="864">
                  <c:v>44719</c:v>
                </c:pt>
                <c:pt idx="865">
                  <c:v>44720</c:v>
                </c:pt>
                <c:pt idx="866">
                  <c:v>44721</c:v>
                </c:pt>
                <c:pt idx="867">
                  <c:v>44722</c:v>
                </c:pt>
                <c:pt idx="868">
                  <c:v>44725</c:v>
                </c:pt>
                <c:pt idx="869">
                  <c:v>44726</c:v>
                </c:pt>
                <c:pt idx="870">
                  <c:v>44727</c:v>
                </c:pt>
                <c:pt idx="871">
                  <c:v>44728</c:v>
                </c:pt>
                <c:pt idx="872">
                  <c:v>44729</c:v>
                </c:pt>
                <c:pt idx="873">
                  <c:v>44733</c:v>
                </c:pt>
                <c:pt idx="874">
                  <c:v>44734</c:v>
                </c:pt>
                <c:pt idx="875">
                  <c:v>44735</c:v>
                </c:pt>
                <c:pt idx="876">
                  <c:v>44736</c:v>
                </c:pt>
                <c:pt idx="877">
                  <c:v>44739</c:v>
                </c:pt>
                <c:pt idx="878">
                  <c:v>44740</c:v>
                </c:pt>
                <c:pt idx="879">
                  <c:v>44741</c:v>
                </c:pt>
                <c:pt idx="880">
                  <c:v>44742</c:v>
                </c:pt>
                <c:pt idx="881">
                  <c:v>44743</c:v>
                </c:pt>
                <c:pt idx="882">
                  <c:v>44747</c:v>
                </c:pt>
                <c:pt idx="883">
                  <c:v>44748</c:v>
                </c:pt>
                <c:pt idx="884">
                  <c:v>44749</c:v>
                </c:pt>
                <c:pt idx="885">
                  <c:v>44750</c:v>
                </c:pt>
                <c:pt idx="886">
                  <c:v>44753</c:v>
                </c:pt>
                <c:pt idx="887">
                  <c:v>44754</c:v>
                </c:pt>
                <c:pt idx="888">
                  <c:v>44755</c:v>
                </c:pt>
                <c:pt idx="889">
                  <c:v>44756</c:v>
                </c:pt>
                <c:pt idx="890">
                  <c:v>44757</c:v>
                </c:pt>
                <c:pt idx="891">
                  <c:v>44760</c:v>
                </c:pt>
                <c:pt idx="892">
                  <c:v>44761</c:v>
                </c:pt>
                <c:pt idx="893">
                  <c:v>44762</c:v>
                </c:pt>
                <c:pt idx="894">
                  <c:v>44763</c:v>
                </c:pt>
                <c:pt idx="895">
                  <c:v>44764</c:v>
                </c:pt>
                <c:pt idx="896">
                  <c:v>44767</c:v>
                </c:pt>
                <c:pt idx="897">
                  <c:v>44768</c:v>
                </c:pt>
                <c:pt idx="898">
                  <c:v>44769</c:v>
                </c:pt>
                <c:pt idx="899">
                  <c:v>44770</c:v>
                </c:pt>
                <c:pt idx="900">
                  <c:v>44771</c:v>
                </c:pt>
                <c:pt idx="901">
                  <c:v>44774</c:v>
                </c:pt>
                <c:pt idx="902">
                  <c:v>44775</c:v>
                </c:pt>
                <c:pt idx="903">
                  <c:v>44776</c:v>
                </c:pt>
                <c:pt idx="904">
                  <c:v>44777</c:v>
                </c:pt>
                <c:pt idx="905">
                  <c:v>44778</c:v>
                </c:pt>
                <c:pt idx="906">
                  <c:v>44781</c:v>
                </c:pt>
                <c:pt idx="907">
                  <c:v>44782</c:v>
                </c:pt>
                <c:pt idx="908">
                  <c:v>44783</c:v>
                </c:pt>
                <c:pt idx="909">
                  <c:v>44784</c:v>
                </c:pt>
                <c:pt idx="910">
                  <c:v>44785</c:v>
                </c:pt>
                <c:pt idx="911">
                  <c:v>44788</c:v>
                </c:pt>
                <c:pt idx="912">
                  <c:v>44789</c:v>
                </c:pt>
                <c:pt idx="913">
                  <c:v>44790</c:v>
                </c:pt>
                <c:pt idx="914">
                  <c:v>44791</c:v>
                </c:pt>
                <c:pt idx="915">
                  <c:v>44792</c:v>
                </c:pt>
                <c:pt idx="916">
                  <c:v>44795</c:v>
                </c:pt>
                <c:pt idx="917">
                  <c:v>44796</c:v>
                </c:pt>
                <c:pt idx="918">
                  <c:v>44797</c:v>
                </c:pt>
                <c:pt idx="919">
                  <c:v>44798</c:v>
                </c:pt>
                <c:pt idx="920">
                  <c:v>44799</c:v>
                </c:pt>
                <c:pt idx="921">
                  <c:v>44802</c:v>
                </c:pt>
                <c:pt idx="922">
                  <c:v>44803</c:v>
                </c:pt>
                <c:pt idx="923">
                  <c:v>44804</c:v>
                </c:pt>
                <c:pt idx="924">
                  <c:v>44805</c:v>
                </c:pt>
                <c:pt idx="925">
                  <c:v>44806</c:v>
                </c:pt>
                <c:pt idx="926">
                  <c:v>44810</c:v>
                </c:pt>
                <c:pt idx="927">
                  <c:v>44811</c:v>
                </c:pt>
                <c:pt idx="928">
                  <c:v>44812</c:v>
                </c:pt>
                <c:pt idx="929">
                  <c:v>44813</c:v>
                </c:pt>
                <c:pt idx="930">
                  <c:v>44816</c:v>
                </c:pt>
                <c:pt idx="931">
                  <c:v>44817</c:v>
                </c:pt>
                <c:pt idx="932">
                  <c:v>44818</c:v>
                </c:pt>
                <c:pt idx="933">
                  <c:v>44819</c:v>
                </c:pt>
                <c:pt idx="934">
                  <c:v>44820</c:v>
                </c:pt>
                <c:pt idx="935">
                  <c:v>44823</c:v>
                </c:pt>
                <c:pt idx="936">
                  <c:v>44824</c:v>
                </c:pt>
                <c:pt idx="937">
                  <c:v>44825</c:v>
                </c:pt>
                <c:pt idx="938">
                  <c:v>44826</c:v>
                </c:pt>
                <c:pt idx="939">
                  <c:v>44827</c:v>
                </c:pt>
                <c:pt idx="940">
                  <c:v>44830</c:v>
                </c:pt>
                <c:pt idx="941">
                  <c:v>44831</c:v>
                </c:pt>
                <c:pt idx="942">
                  <c:v>44832</c:v>
                </c:pt>
                <c:pt idx="943">
                  <c:v>44833</c:v>
                </c:pt>
                <c:pt idx="944">
                  <c:v>44834</c:v>
                </c:pt>
                <c:pt idx="945">
                  <c:v>44837</c:v>
                </c:pt>
                <c:pt idx="946">
                  <c:v>44838</c:v>
                </c:pt>
                <c:pt idx="947">
                  <c:v>44839</c:v>
                </c:pt>
                <c:pt idx="948">
                  <c:v>44840</c:v>
                </c:pt>
                <c:pt idx="949">
                  <c:v>44841</c:v>
                </c:pt>
                <c:pt idx="950">
                  <c:v>44844</c:v>
                </c:pt>
                <c:pt idx="951">
                  <c:v>44845</c:v>
                </c:pt>
                <c:pt idx="952">
                  <c:v>44846</c:v>
                </c:pt>
                <c:pt idx="953">
                  <c:v>44847</c:v>
                </c:pt>
                <c:pt idx="954">
                  <c:v>44848</c:v>
                </c:pt>
                <c:pt idx="955">
                  <c:v>44851</c:v>
                </c:pt>
                <c:pt idx="956">
                  <c:v>44852</c:v>
                </c:pt>
                <c:pt idx="957">
                  <c:v>44853</c:v>
                </c:pt>
                <c:pt idx="958">
                  <c:v>44854</c:v>
                </c:pt>
                <c:pt idx="959">
                  <c:v>44855</c:v>
                </c:pt>
                <c:pt idx="960">
                  <c:v>44858</c:v>
                </c:pt>
                <c:pt idx="961">
                  <c:v>44859</c:v>
                </c:pt>
                <c:pt idx="962">
                  <c:v>44860</c:v>
                </c:pt>
                <c:pt idx="963">
                  <c:v>44861</c:v>
                </c:pt>
                <c:pt idx="964">
                  <c:v>44862</c:v>
                </c:pt>
                <c:pt idx="965">
                  <c:v>44865</c:v>
                </c:pt>
                <c:pt idx="966">
                  <c:v>44866</c:v>
                </c:pt>
                <c:pt idx="967">
                  <c:v>44867</c:v>
                </c:pt>
                <c:pt idx="968">
                  <c:v>44868</c:v>
                </c:pt>
                <c:pt idx="969">
                  <c:v>44869</c:v>
                </c:pt>
                <c:pt idx="970">
                  <c:v>44872</c:v>
                </c:pt>
                <c:pt idx="971">
                  <c:v>44873</c:v>
                </c:pt>
                <c:pt idx="972">
                  <c:v>44874</c:v>
                </c:pt>
                <c:pt idx="973">
                  <c:v>44875</c:v>
                </c:pt>
                <c:pt idx="974">
                  <c:v>44876</c:v>
                </c:pt>
                <c:pt idx="975">
                  <c:v>44879</c:v>
                </c:pt>
                <c:pt idx="976">
                  <c:v>44880</c:v>
                </c:pt>
                <c:pt idx="977">
                  <c:v>44881</c:v>
                </c:pt>
                <c:pt idx="978">
                  <c:v>44882</c:v>
                </c:pt>
                <c:pt idx="979">
                  <c:v>44883</c:v>
                </c:pt>
                <c:pt idx="980">
                  <c:v>44886</c:v>
                </c:pt>
                <c:pt idx="981">
                  <c:v>44887</c:v>
                </c:pt>
                <c:pt idx="982">
                  <c:v>44888</c:v>
                </c:pt>
                <c:pt idx="983">
                  <c:v>44890</c:v>
                </c:pt>
                <c:pt idx="984">
                  <c:v>44893</c:v>
                </c:pt>
                <c:pt idx="985">
                  <c:v>44894</c:v>
                </c:pt>
                <c:pt idx="986">
                  <c:v>44895</c:v>
                </c:pt>
                <c:pt idx="987">
                  <c:v>44896</c:v>
                </c:pt>
                <c:pt idx="988">
                  <c:v>44897</c:v>
                </c:pt>
                <c:pt idx="989">
                  <c:v>44900</c:v>
                </c:pt>
                <c:pt idx="990">
                  <c:v>44901</c:v>
                </c:pt>
                <c:pt idx="991">
                  <c:v>44902</c:v>
                </c:pt>
                <c:pt idx="992">
                  <c:v>44903</c:v>
                </c:pt>
                <c:pt idx="993">
                  <c:v>44904</c:v>
                </c:pt>
                <c:pt idx="994">
                  <c:v>44907</c:v>
                </c:pt>
                <c:pt idx="995">
                  <c:v>44908</c:v>
                </c:pt>
                <c:pt idx="996">
                  <c:v>44909</c:v>
                </c:pt>
                <c:pt idx="997">
                  <c:v>44910</c:v>
                </c:pt>
                <c:pt idx="998">
                  <c:v>44911</c:v>
                </c:pt>
                <c:pt idx="999">
                  <c:v>44914</c:v>
                </c:pt>
                <c:pt idx="1000">
                  <c:v>44915</c:v>
                </c:pt>
                <c:pt idx="1001">
                  <c:v>44916</c:v>
                </c:pt>
                <c:pt idx="1002">
                  <c:v>44917</c:v>
                </c:pt>
                <c:pt idx="1003">
                  <c:v>44918</c:v>
                </c:pt>
                <c:pt idx="1004">
                  <c:v>44922</c:v>
                </c:pt>
                <c:pt idx="1005">
                  <c:v>44923</c:v>
                </c:pt>
                <c:pt idx="1006">
                  <c:v>44924</c:v>
                </c:pt>
                <c:pt idx="1007">
                  <c:v>44925</c:v>
                </c:pt>
                <c:pt idx="1008">
                  <c:v>44929</c:v>
                </c:pt>
                <c:pt idx="1009">
                  <c:v>44930</c:v>
                </c:pt>
                <c:pt idx="1010">
                  <c:v>44931</c:v>
                </c:pt>
                <c:pt idx="1011">
                  <c:v>44932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44943</c:v>
                </c:pt>
                <c:pt idx="1018">
                  <c:v>44944</c:v>
                </c:pt>
                <c:pt idx="1019">
                  <c:v>44945</c:v>
                </c:pt>
                <c:pt idx="1020">
                  <c:v>44946</c:v>
                </c:pt>
                <c:pt idx="1021">
                  <c:v>44949</c:v>
                </c:pt>
                <c:pt idx="1022">
                  <c:v>44950</c:v>
                </c:pt>
                <c:pt idx="1023">
                  <c:v>44951</c:v>
                </c:pt>
                <c:pt idx="1024">
                  <c:v>44952</c:v>
                </c:pt>
                <c:pt idx="1025">
                  <c:v>44953</c:v>
                </c:pt>
                <c:pt idx="1026">
                  <c:v>44956</c:v>
                </c:pt>
                <c:pt idx="1027">
                  <c:v>44957</c:v>
                </c:pt>
                <c:pt idx="1028">
                  <c:v>44958</c:v>
                </c:pt>
                <c:pt idx="1029">
                  <c:v>44959</c:v>
                </c:pt>
                <c:pt idx="1030">
                  <c:v>44960</c:v>
                </c:pt>
                <c:pt idx="1031">
                  <c:v>44963</c:v>
                </c:pt>
                <c:pt idx="1032">
                  <c:v>44964</c:v>
                </c:pt>
                <c:pt idx="1033">
                  <c:v>44965</c:v>
                </c:pt>
                <c:pt idx="1034">
                  <c:v>44966</c:v>
                </c:pt>
                <c:pt idx="1035">
                  <c:v>44967</c:v>
                </c:pt>
                <c:pt idx="1036">
                  <c:v>44970</c:v>
                </c:pt>
                <c:pt idx="1037">
                  <c:v>44971</c:v>
                </c:pt>
                <c:pt idx="1038">
                  <c:v>44972</c:v>
                </c:pt>
                <c:pt idx="1039">
                  <c:v>44973</c:v>
                </c:pt>
                <c:pt idx="1040">
                  <c:v>44974</c:v>
                </c:pt>
                <c:pt idx="1041">
                  <c:v>44978</c:v>
                </c:pt>
                <c:pt idx="1042">
                  <c:v>44979</c:v>
                </c:pt>
                <c:pt idx="1043">
                  <c:v>44980</c:v>
                </c:pt>
                <c:pt idx="1044">
                  <c:v>44981</c:v>
                </c:pt>
                <c:pt idx="1045">
                  <c:v>44984</c:v>
                </c:pt>
                <c:pt idx="1046">
                  <c:v>44985</c:v>
                </c:pt>
                <c:pt idx="1047">
                  <c:v>44986</c:v>
                </c:pt>
                <c:pt idx="1048">
                  <c:v>44987</c:v>
                </c:pt>
                <c:pt idx="1049">
                  <c:v>44988</c:v>
                </c:pt>
                <c:pt idx="1050">
                  <c:v>44991</c:v>
                </c:pt>
                <c:pt idx="1051">
                  <c:v>44992</c:v>
                </c:pt>
                <c:pt idx="1052">
                  <c:v>44993</c:v>
                </c:pt>
                <c:pt idx="1053">
                  <c:v>44994</c:v>
                </c:pt>
                <c:pt idx="1054">
                  <c:v>44995</c:v>
                </c:pt>
                <c:pt idx="1055">
                  <c:v>44998</c:v>
                </c:pt>
                <c:pt idx="1056">
                  <c:v>44999</c:v>
                </c:pt>
                <c:pt idx="1057">
                  <c:v>45000</c:v>
                </c:pt>
                <c:pt idx="1058">
                  <c:v>45001</c:v>
                </c:pt>
                <c:pt idx="1059">
                  <c:v>45002</c:v>
                </c:pt>
                <c:pt idx="1060">
                  <c:v>45005</c:v>
                </c:pt>
                <c:pt idx="1061">
                  <c:v>45006</c:v>
                </c:pt>
                <c:pt idx="1062">
                  <c:v>45007</c:v>
                </c:pt>
                <c:pt idx="1063">
                  <c:v>45008</c:v>
                </c:pt>
                <c:pt idx="1064">
                  <c:v>45009</c:v>
                </c:pt>
                <c:pt idx="1065">
                  <c:v>45012</c:v>
                </c:pt>
                <c:pt idx="1066">
                  <c:v>45013</c:v>
                </c:pt>
                <c:pt idx="1067">
                  <c:v>45014</c:v>
                </c:pt>
                <c:pt idx="1068">
                  <c:v>45015</c:v>
                </c:pt>
                <c:pt idx="1069">
                  <c:v>45016</c:v>
                </c:pt>
                <c:pt idx="1070">
                  <c:v>45019</c:v>
                </c:pt>
                <c:pt idx="1071">
                  <c:v>45020</c:v>
                </c:pt>
                <c:pt idx="1072">
                  <c:v>45021</c:v>
                </c:pt>
                <c:pt idx="1073">
                  <c:v>45022</c:v>
                </c:pt>
                <c:pt idx="1074">
                  <c:v>45026</c:v>
                </c:pt>
                <c:pt idx="1075">
                  <c:v>45027</c:v>
                </c:pt>
                <c:pt idx="1076">
                  <c:v>45028</c:v>
                </c:pt>
                <c:pt idx="1077">
                  <c:v>45029</c:v>
                </c:pt>
                <c:pt idx="1078">
                  <c:v>45030</c:v>
                </c:pt>
                <c:pt idx="1079">
                  <c:v>45033</c:v>
                </c:pt>
                <c:pt idx="1080">
                  <c:v>45034</c:v>
                </c:pt>
                <c:pt idx="1081">
                  <c:v>45035</c:v>
                </c:pt>
                <c:pt idx="1082">
                  <c:v>45036</c:v>
                </c:pt>
                <c:pt idx="1083">
                  <c:v>45037</c:v>
                </c:pt>
                <c:pt idx="1084">
                  <c:v>45040</c:v>
                </c:pt>
                <c:pt idx="1085">
                  <c:v>45041</c:v>
                </c:pt>
                <c:pt idx="1086">
                  <c:v>45042</c:v>
                </c:pt>
                <c:pt idx="1087">
                  <c:v>45043</c:v>
                </c:pt>
                <c:pt idx="1088">
                  <c:v>45044</c:v>
                </c:pt>
                <c:pt idx="1089">
                  <c:v>45047</c:v>
                </c:pt>
                <c:pt idx="1090">
                  <c:v>45048</c:v>
                </c:pt>
                <c:pt idx="1091">
                  <c:v>45049</c:v>
                </c:pt>
                <c:pt idx="1092">
                  <c:v>45050</c:v>
                </c:pt>
                <c:pt idx="1093">
                  <c:v>45051</c:v>
                </c:pt>
                <c:pt idx="1094">
                  <c:v>45054</c:v>
                </c:pt>
                <c:pt idx="1095">
                  <c:v>45055</c:v>
                </c:pt>
                <c:pt idx="1096">
                  <c:v>45056</c:v>
                </c:pt>
                <c:pt idx="1097">
                  <c:v>45057</c:v>
                </c:pt>
                <c:pt idx="1098">
                  <c:v>45058</c:v>
                </c:pt>
                <c:pt idx="1099">
                  <c:v>45061</c:v>
                </c:pt>
                <c:pt idx="1100">
                  <c:v>45062</c:v>
                </c:pt>
                <c:pt idx="1101">
                  <c:v>45063</c:v>
                </c:pt>
                <c:pt idx="1102">
                  <c:v>45064</c:v>
                </c:pt>
                <c:pt idx="1103">
                  <c:v>45065</c:v>
                </c:pt>
                <c:pt idx="1104">
                  <c:v>45068</c:v>
                </c:pt>
                <c:pt idx="1105">
                  <c:v>45069</c:v>
                </c:pt>
                <c:pt idx="1106">
                  <c:v>45070</c:v>
                </c:pt>
                <c:pt idx="1107">
                  <c:v>45071</c:v>
                </c:pt>
                <c:pt idx="1108">
                  <c:v>45072</c:v>
                </c:pt>
                <c:pt idx="1109">
                  <c:v>45076</c:v>
                </c:pt>
                <c:pt idx="1110">
                  <c:v>45077</c:v>
                </c:pt>
                <c:pt idx="1111">
                  <c:v>45078</c:v>
                </c:pt>
                <c:pt idx="1112">
                  <c:v>45079</c:v>
                </c:pt>
                <c:pt idx="1113">
                  <c:v>45082</c:v>
                </c:pt>
                <c:pt idx="1114">
                  <c:v>45083</c:v>
                </c:pt>
                <c:pt idx="1115">
                  <c:v>45084</c:v>
                </c:pt>
                <c:pt idx="1116">
                  <c:v>45085</c:v>
                </c:pt>
                <c:pt idx="1117">
                  <c:v>45086</c:v>
                </c:pt>
                <c:pt idx="1118">
                  <c:v>45089</c:v>
                </c:pt>
                <c:pt idx="1119">
                  <c:v>45090</c:v>
                </c:pt>
                <c:pt idx="1120">
                  <c:v>45091</c:v>
                </c:pt>
                <c:pt idx="1121">
                  <c:v>45092</c:v>
                </c:pt>
                <c:pt idx="1122">
                  <c:v>45093</c:v>
                </c:pt>
                <c:pt idx="1123">
                  <c:v>45097</c:v>
                </c:pt>
                <c:pt idx="1124">
                  <c:v>45098</c:v>
                </c:pt>
                <c:pt idx="1125">
                  <c:v>45099</c:v>
                </c:pt>
                <c:pt idx="1126">
                  <c:v>45100</c:v>
                </c:pt>
                <c:pt idx="1127">
                  <c:v>45103</c:v>
                </c:pt>
                <c:pt idx="1128">
                  <c:v>45104</c:v>
                </c:pt>
                <c:pt idx="1129">
                  <c:v>45105</c:v>
                </c:pt>
                <c:pt idx="1130">
                  <c:v>45106</c:v>
                </c:pt>
                <c:pt idx="1131">
                  <c:v>45107</c:v>
                </c:pt>
                <c:pt idx="1132">
                  <c:v>45110</c:v>
                </c:pt>
                <c:pt idx="1133">
                  <c:v>45112</c:v>
                </c:pt>
                <c:pt idx="1134">
                  <c:v>45113</c:v>
                </c:pt>
                <c:pt idx="1135">
                  <c:v>45114</c:v>
                </c:pt>
                <c:pt idx="1136">
                  <c:v>45117</c:v>
                </c:pt>
                <c:pt idx="1137">
                  <c:v>45118</c:v>
                </c:pt>
                <c:pt idx="1138">
                  <c:v>45119</c:v>
                </c:pt>
                <c:pt idx="1139">
                  <c:v>45120</c:v>
                </c:pt>
                <c:pt idx="1140">
                  <c:v>45121</c:v>
                </c:pt>
                <c:pt idx="1141">
                  <c:v>45124</c:v>
                </c:pt>
                <c:pt idx="1142">
                  <c:v>45125</c:v>
                </c:pt>
                <c:pt idx="1143">
                  <c:v>45126</c:v>
                </c:pt>
                <c:pt idx="1144">
                  <c:v>45127</c:v>
                </c:pt>
                <c:pt idx="1145">
                  <c:v>45128</c:v>
                </c:pt>
                <c:pt idx="1146">
                  <c:v>45131</c:v>
                </c:pt>
                <c:pt idx="1147">
                  <c:v>45132</c:v>
                </c:pt>
                <c:pt idx="1148">
                  <c:v>45133</c:v>
                </c:pt>
                <c:pt idx="1149">
                  <c:v>45134</c:v>
                </c:pt>
                <c:pt idx="1150">
                  <c:v>45135</c:v>
                </c:pt>
                <c:pt idx="1151">
                  <c:v>45138</c:v>
                </c:pt>
                <c:pt idx="1152">
                  <c:v>45139</c:v>
                </c:pt>
                <c:pt idx="1153">
                  <c:v>45140</c:v>
                </c:pt>
                <c:pt idx="1154">
                  <c:v>45141</c:v>
                </c:pt>
                <c:pt idx="1155">
                  <c:v>45142</c:v>
                </c:pt>
                <c:pt idx="1156">
                  <c:v>45145</c:v>
                </c:pt>
                <c:pt idx="1157">
                  <c:v>45146</c:v>
                </c:pt>
                <c:pt idx="1158">
                  <c:v>45147</c:v>
                </c:pt>
                <c:pt idx="1159">
                  <c:v>45148</c:v>
                </c:pt>
                <c:pt idx="1160">
                  <c:v>45149</c:v>
                </c:pt>
                <c:pt idx="1161">
                  <c:v>45152</c:v>
                </c:pt>
                <c:pt idx="1162">
                  <c:v>45153</c:v>
                </c:pt>
                <c:pt idx="1163">
                  <c:v>45154</c:v>
                </c:pt>
                <c:pt idx="1164">
                  <c:v>45155</c:v>
                </c:pt>
                <c:pt idx="1165">
                  <c:v>45156</c:v>
                </c:pt>
                <c:pt idx="1166">
                  <c:v>45159</c:v>
                </c:pt>
                <c:pt idx="1167">
                  <c:v>45160</c:v>
                </c:pt>
                <c:pt idx="1168">
                  <c:v>45161</c:v>
                </c:pt>
                <c:pt idx="1169">
                  <c:v>45162</c:v>
                </c:pt>
                <c:pt idx="1170">
                  <c:v>45163</c:v>
                </c:pt>
                <c:pt idx="1171">
                  <c:v>45166</c:v>
                </c:pt>
                <c:pt idx="1172">
                  <c:v>45167</c:v>
                </c:pt>
                <c:pt idx="1173">
                  <c:v>45168</c:v>
                </c:pt>
                <c:pt idx="1174">
                  <c:v>45169</c:v>
                </c:pt>
                <c:pt idx="1175">
                  <c:v>45170</c:v>
                </c:pt>
                <c:pt idx="1176">
                  <c:v>45174</c:v>
                </c:pt>
                <c:pt idx="1177">
                  <c:v>45175</c:v>
                </c:pt>
                <c:pt idx="1178">
                  <c:v>45176</c:v>
                </c:pt>
                <c:pt idx="1179">
                  <c:v>45177</c:v>
                </c:pt>
                <c:pt idx="1180">
                  <c:v>45180</c:v>
                </c:pt>
                <c:pt idx="1181">
                  <c:v>45181</c:v>
                </c:pt>
                <c:pt idx="1182">
                  <c:v>45182</c:v>
                </c:pt>
                <c:pt idx="1183">
                  <c:v>45183</c:v>
                </c:pt>
                <c:pt idx="1184">
                  <c:v>45184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45194</c:v>
                </c:pt>
                <c:pt idx="1191">
                  <c:v>45195</c:v>
                </c:pt>
                <c:pt idx="1192">
                  <c:v>45196</c:v>
                </c:pt>
                <c:pt idx="1193">
                  <c:v>45197</c:v>
                </c:pt>
                <c:pt idx="1194">
                  <c:v>45198</c:v>
                </c:pt>
                <c:pt idx="1195">
                  <c:v>45201</c:v>
                </c:pt>
                <c:pt idx="1196">
                  <c:v>45202</c:v>
                </c:pt>
                <c:pt idx="1197">
                  <c:v>45203</c:v>
                </c:pt>
                <c:pt idx="1198">
                  <c:v>45204</c:v>
                </c:pt>
                <c:pt idx="1199">
                  <c:v>45205</c:v>
                </c:pt>
                <c:pt idx="1200">
                  <c:v>45208</c:v>
                </c:pt>
                <c:pt idx="1201">
                  <c:v>45209</c:v>
                </c:pt>
                <c:pt idx="1202">
                  <c:v>45210</c:v>
                </c:pt>
                <c:pt idx="1203">
                  <c:v>45211</c:v>
                </c:pt>
                <c:pt idx="1204">
                  <c:v>45212</c:v>
                </c:pt>
                <c:pt idx="1205">
                  <c:v>45215</c:v>
                </c:pt>
                <c:pt idx="1206">
                  <c:v>45216</c:v>
                </c:pt>
                <c:pt idx="1207">
                  <c:v>45217</c:v>
                </c:pt>
                <c:pt idx="1208">
                  <c:v>45218</c:v>
                </c:pt>
                <c:pt idx="1209">
                  <c:v>45219</c:v>
                </c:pt>
                <c:pt idx="1210">
                  <c:v>45222</c:v>
                </c:pt>
                <c:pt idx="1211">
                  <c:v>45223</c:v>
                </c:pt>
                <c:pt idx="1212">
                  <c:v>45224</c:v>
                </c:pt>
                <c:pt idx="1213">
                  <c:v>45225</c:v>
                </c:pt>
                <c:pt idx="1214">
                  <c:v>45226</c:v>
                </c:pt>
                <c:pt idx="1215">
                  <c:v>45229</c:v>
                </c:pt>
                <c:pt idx="1216">
                  <c:v>45230</c:v>
                </c:pt>
                <c:pt idx="1217">
                  <c:v>45231</c:v>
                </c:pt>
                <c:pt idx="1218">
                  <c:v>45232</c:v>
                </c:pt>
                <c:pt idx="1219">
                  <c:v>45233</c:v>
                </c:pt>
                <c:pt idx="1220">
                  <c:v>45236</c:v>
                </c:pt>
                <c:pt idx="1221">
                  <c:v>45237</c:v>
                </c:pt>
                <c:pt idx="1222">
                  <c:v>45238</c:v>
                </c:pt>
                <c:pt idx="1223">
                  <c:v>45239</c:v>
                </c:pt>
                <c:pt idx="1224">
                  <c:v>45240</c:v>
                </c:pt>
                <c:pt idx="1225">
                  <c:v>45243</c:v>
                </c:pt>
                <c:pt idx="1226">
                  <c:v>45244</c:v>
                </c:pt>
                <c:pt idx="1227">
                  <c:v>45245</c:v>
                </c:pt>
                <c:pt idx="1228">
                  <c:v>45246</c:v>
                </c:pt>
                <c:pt idx="1229">
                  <c:v>45247</c:v>
                </c:pt>
                <c:pt idx="1230">
                  <c:v>45250</c:v>
                </c:pt>
                <c:pt idx="1231">
                  <c:v>45251</c:v>
                </c:pt>
                <c:pt idx="1232">
                  <c:v>45252</c:v>
                </c:pt>
                <c:pt idx="1233">
                  <c:v>45254</c:v>
                </c:pt>
                <c:pt idx="1234">
                  <c:v>45257</c:v>
                </c:pt>
                <c:pt idx="1235">
                  <c:v>45258</c:v>
                </c:pt>
                <c:pt idx="1236">
                  <c:v>45259</c:v>
                </c:pt>
                <c:pt idx="1237">
                  <c:v>45260</c:v>
                </c:pt>
                <c:pt idx="1238">
                  <c:v>45261</c:v>
                </c:pt>
                <c:pt idx="1239">
                  <c:v>45264</c:v>
                </c:pt>
                <c:pt idx="1240">
                  <c:v>45265</c:v>
                </c:pt>
                <c:pt idx="1241">
                  <c:v>45266</c:v>
                </c:pt>
                <c:pt idx="1242">
                  <c:v>45267</c:v>
                </c:pt>
                <c:pt idx="1243">
                  <c:v>45268</c:v>
                </c:pt>
                <c:pt idx="1244">
                  <c:v>45271</c:v>
                </c:pt>
                <c:pt idx="1245">
                  <c:v>45272</c:v>
                </c:pt>
                <c:pt idx="1246">
                  <c:v>45273</c:v>
                </c:pt>
                <c:pt idx="1247">
                  <c:v>45274</c:v>
                </c:pt>
                <c:pt idx="1248">
                  <c:v>45275</c:v>
                </c:pt>
                <c:pt idx="1249">
                  <c:v>45278</c:v>
                </c:pt>
                <c:pt idx="1250">
                  <c:v>45279</c:v>
                </c:pt>
                <c:pt idx="1251">
                  <c:v>45280</c:v>
                </c:pt>
                <c:pt idx="1252">
                  <c:v>45281</c:v>
                </c:pt>
                <c:pt idx="1253">
                  <c:v>45282</c:v>
                </c:pt>
                <c:pt idx="1254">
                  <c:v>45286</c:v>
                </c:pt>
                <c:pt idx="1255">
                  <c:v>45287</c:v>
                </c:pt>
                <c:pt idx="1256">
                  <c:v>45288</c:v>
                </c:pt>
                <c:pt idx="1257">
                  <c:v>45289</c:v>
                </c:pt>
                <c:pt idx="1258">
                  <c:v>45293</c:v>
                </c:pt>
                <c:pt idx="1259">
                  <c:v>45294</c:v>
                </c:pt>
                <c:pt idx="1260">
                  <c:v>45295</c:v>
                </c:pt>
                <c:pt idx="1261">
                  <c:v>45296</c:v>
                </c:pt>
                <c:pt idx="1262">
                  <c:v>45299</c:v>
                </c:pt>
                <c:pt idx="1263">
                  <c:v>45300</c:v>
                </c:pt>
                <c:pt idx="1264">
                  <c:v>45301</c:v>
                </c:pt>
                <c:pt idx="1265">
                  <c:v>45302</c:v>
                </c:pt>
                <c:pt idx="1266">
                  <c:v>45303</c:v>
                </c:pt>
                <c:pt idx="1267">
                  <c:v>45307</c:v>
                </c:pt>
                <c:pt idx="1268">
                  <c:v>45308</c:v>
                </c:pt>
                <c:pt idx="1269">
                  <c:v>45309</c:v>
                </c:pt>
                <c:pt idx="1270">
                  <c:v>45310</c:v>
                </c:pt>
                <c:pt idx="1271">
                  <c:v>45313</c:v>
                </c:pt>
                <c:pt idx="1272">
                  <c:v>45314</c:v>
                </c:pt>
                <c:pt idx="1273">
                  <c:v>45315</c:v>
                </c:pt>
                <c:pt idx="1274">
                  <c:v>45316</c:v>
                </c:pt>
                <c:pt idx="1275">
                  <c:v>45317</c:v>
                </c:pt>
                <c:pt idx="1276">
                  <c:v>45320</c:v>
                </c:pt>
                <c:pt idx="1277">
                  <c:v>45321</c:v>
                </c:pt>
                <c:pt idx="1278">
                  <c:v>45322</c:v>
                </c:pt>
                <c:pt idx="1279">
                  <c:v>45323</c:v>
                </c:pt>
                <c:pt idx="1280">
                  <c:v>45324</c:v>
                </c:pt>
                <c:pt idx="1281">
                  <c:v>45327</c:v>
                </c:pt>
                <c:pt idx="1282">
                  <c:v>45328</c:v>
                </c:pt>
                <c:pt idx="1283">
                  <c:v>45329</c:v>
                </c:pt>
                <c:pt idx="1284">
                  <c:v>45330</c:v>
                </c:pt>
                <c:pt idx="1285">
                  <c:v>45331</c:v>
                </c:pt>
                <c:pt idx="1286">
                  <c:v>45334</c:v>
                </c:pt>
                <c:pt idx="1287">
                  <c:v>45335</c:v>
                </c:pt>
                <c:pt idx="1288">
                  <c:v>45336</c:v>
                </c:pt>
                <c:pt idx="1289">
                  <c:v>45337</c:v>
                </c:pt>
                <c:pt idx="1290">
                  <c:v>45338</c:v>
                </c:pt>
                <c:pt idx="1291">
                  <c:v>45342</c:v>
                </c:pt>
                <c:pt idx="1292">
                  <c:v>45343</c:v>
                </c:pt>
                <c:pt idx="1293">
                  <c:v>45344</c:v>
                </c:pt>
                <c:pt idx="1294">
                  <c:v>45345</c:v>
                </c:pt>
                <c:pt idx="1295">
                  <c:v>45348</c:v>
                </c:pt>
                <c:pt idx="1296">
                  <c:v>45349</c:v>
                </c:pt>
                <c:pt idx="1297">
                  <c:v>45350</c:v>
                </c:pt>
                <c:pt idx="1298">
                  <c:v>45351</c:v>
                </c:pt>
                <c:pt idx="1299">
                  <c:v>45352</c:v>
                </c:pt>
                <c:pt idx="1300">
                  <c:v>45355</c:v>
                </c:pt>
                <c:pt idx="1301">
                  <c:v>45356</c:v>
                </c:pt>
                <c:pt idx="1302">
                  <c:v>45357</c:v>
                </c:pt>
                <c:pt idx="1303">
                  <c:v>45358</c:v>
                </c:pt>
                <c:pt idx="1304">
                  <c:v>45359</c:v>
                </c:pt>
                <c:pt idx="1305">
                  <c:v>45362</c:v>
                </c:pt>
                <c:pt idx="1306">
                  <c:v>45363</c:v>
                </c:pt>
                <c:pt idx="1307">
                  <c:v>45364</c:v>
                </c:pt>
                <c:pt idx="1308">
                  <c:v>45365</c:v>
                </c:pt>
                <c:pt idx="1309">
                  <c:v>45366</c:v>
                </c:pt>
                <c:pt idx="1310">
                  <c:v>45369</c:v>
                </c:pt>
                <c:pt idx="1311">
                  <c:v>45370</c:v>
                </c:pt>
                <c:pt idx="1312">
                  <c:v>45371</c:v>
                </c:pt>
                <c:pt idx="1313">
                  <c:v>45372</c:v>
                </c:pt>
                <c:pt idx="1314">
                  <c:v>45373</c:v>
                </c:pt>
                <c:pt idx="1315">
                  <c:v>45376</c:v>
                </c:pt>
                <c:pt idx="1316">
                  <c:v>45377</c:v>
                </c:pt>
                <c:pt idx="1317">
                  <c:v>45378</c:v>
                </c:pt>
                <c:pt idx="1318">
                  <c:v>45379</c:v>
                </c:pt>
                <c:pt idx="1319">
                  <c:v>45383</c:v>
                </c:pt>
                <c:pt idx="1320">
                  <c:v>45384</c:v>
                </c:pt>
                <c:pt idx="1321">
                  <c:v>45385</c:v>
                </c:pt>
                <c:pt idx="1322">
                  <c:v>45386</c:v>
                </c:pt>
                <c:pt idx="1323">
                  <c:v>45387</c:v>
                </c:pt>
                <c:pt idx="1324">
                  <c:v>45390</c:v>
                </c:pt>
                <c:pt idx="1325">
                  <c:v>45391</c:v>
                </c:pt>
                <c:pt idx="1326">
                  <c:v>45392</c:v>
                </c:pt>
                <c:pt idx="1327">
                  <c:v>45393</c:v>
                </c:pt>
                <c:pt idx="1328">
                  <c:v>45394</c:v>
                </c:pt>
                <c:pt idx="1329">
                  <c:v>45397</c:v>
                </c:pt>
                <c:pt idx="1330">
                  <c:v>45398</c:v>
                </c:pt>
                <c:pt idx="1331">
                  <c:v>45399</c:v>
                </c:pt>
                <c:pt idx="1332">
                  <c:v>45400</c:v>
                </c:pt>
                <c:pt idx="1333">
                  <c:v>45401</c:v>
                </c:pt>
                <c:pt idx="1334">
                  <c:v>45404</c:v>
                </c:pt>
                <c:pt idx="1335">
                  <c:v>45405</c:v>
                </c:pt>
                <c:pt idx="1336">
                  <c:v>45406</c:v>
                </c:pt>
                <c:pt idx="1337">
                  <c:v>45407</c:v>
                </c:pt>
                <c:pt idx="1338">
                  <c:v>45408</c:v>
                </c:pt>
                <c:pt idx="1339">
                  <c:v>45411</c:v>
                </c:pt>
                <c:pt idx="1340">
                  <c:v>45412</c:v>
                </c:pt>
                <c:pt idx="1341">
                  <c:v>45413</c:v>
                </c:pt>
                <c:pt idx="1342">
                  <c:v>45414</c:v>
                </c:pt>
                <c:pt idx="1343">
                  <c:v>45415</c:v>
                </c:pt>
                <c:pt idx="1344">
                  <c:v>45418</c:v>
                </c:pt>
                <c:pt idx="1345">
                  <c:v>45419</c:v>
                </c:pt>
                <c:pt idx="1346">
                  <c:v>45420</c:v>
                </c:pt>
                <c:pt idx="1347">
                  <c:v>45421</c:v>
                </c:pt>
                <c:pt idx="1348">
                  <c:v>45422</c:v>
                </c:pt>
                <c:pt idx="1349">
                  <c:v>45425</c:v>
                </c:pt>
                <c:pt idx="1350">
                  <c:v>45426</c:v>
                </c:pt>
                <c:pt idx="1351">
                  <c:v>45427</c:v>
                </c:pt>
                <c:pt idx="1352">
                  <c:v>45428</c:v>
                </c:pt>
                <c:pt idx="1353">
                  <c:v>45429</c:v>
                </c:pt>
                <c:pt idx="1354">
                  <c:v>45432</c:v>
                </c:pt>
                <c:pt idx="1355">
                  <c:v>45433</c:v>
                </c:pt>
                <c:pt idx="1356">
                  <c:v>45434</c:v>
                </c:pt>
                <c:pt idx="1357">
                  <c:v>45435</c:v>
                </c:pt>
                <c:pt idx="1358">
                  <c:v>45436</c:v>
                </c:pt>
                <c:pt idx="1359">
                  <c:v>45440</c:v>
                </c:pt>
                <c:pt idx="1360">
                  <c:v>45441</c:v>
                </c:pt>
                <c:pt idx="1361">
                  <c:v>45442</c:v>
                </c:pt>
                <c:pt idx="1362">
                  <c:v>45443</c:v>
                </c:pt>
                <c:pt idx="1363">
                  <c:v>45446</c:v>
                </c:pt>
                <c:pt idx="1364">
                  <c:v>45447</c:v>
                </c:pt>
                <c:pt idx="1365">
                  <c:v>45448</c:v>
                </c:pt>
                <c:pt idx="1366">
                  <c:v>45449</c:v>
                </c:pt>
                <c:pt idx="1367">
                  <c:v>45450</c:v>
                </c:pt>
                <c:pt idx="1368">
                  <c:v>45453</c:v>
                </c:pt>
                <c:pt idx="1369">
                  <c:v>45454</c:v>
                </c:pt>
                <c:pt idx="1370">
                  <c:v>45455</c:v>
                </c:pt>
                <c:pt idx="1371">
                  <c:v>45456</c:v>
                </c:pt>
                <c:pt idx="1372">
                  <c:v>45457</c:v>
                </c:pt>
                <c:pt idx="1373">
                  <c:v>45460</c:v>
                </c:pt>
                <c:pt idx="1374">
                  <c:v>45461</c:v>
                </c:pt>
                <c:pt idx="1375">
                  <c:v>45463</c:v>
                </c:pt>
                <c:pt idx="1376">
                  <c:v>45464</c:v>
                </c:pt>
                <c:pt idx="1377">
                  <c:v>45467</c:v>
                </c:pt>
                <c:pt idx="1378">
                  <c:v>45468</c:v>
                </c:pt>
                <c:pt idx="1379">
                  <c:v>45469</c:v>
                </c:pt>
                <c:pt idx="1380">
                  <c:v>45470</c:v>
                </c:pt>
                <c:pt idx="1381">
                  <c:v>45471</c:v>
                </c:pt>
                <c:pt idx="1382">
                  <c:v>45474</c:v>
                </c:pt>
                <c:pt idx="1383">
                  <c:v>45475</c:v>
                </c:pt>
                <c:pt idx="1384">
                  <c:v>45476</c:v>
                </c:pt>
                <c:pt idx="1385">
                  <c:v>45478</c:v>
                </c:pt>
                <c:pt idx="1386">
                  <c:v>45481</c:v>
                </c:pt>
                <c:pt idx="1387">
                  <c:v>45482</c:v>
                </c:pt>
                <c:pt idx="1388">
                  <c:v>45483</c:v>
                </c:pt>
                <c:pt idx="1389">
                  <c:v>45484</c:v>
                </c:pt>
                <c:pt idx="1390">
                  <c:v>45485</c:v>
                </c:pt>
                <c:pt idx="1391">
                  <c:v>45488</c:v>
                </c:pt>
                <c:pt idx="1392">
                  <c:v>45489</c:v>
                </c:pt>
                <c:pt idx="1393">
                  <c:v>45490</c:v>
                </c:pt>
                <c:pt idx="1394">
                  <c:v>45491</c:v>
                </c:pt>
                <c:pt idx="1395">
                  <c:v>45492</c:v>
                </c:pt>
                <c:pt idx="1396">
                  <c:v>45495</c:v>
                </c:pt>
                <c:pt idx="1397">
                  <c:v>45496</c:v>
                </c:pt>
                <c:pt idx="1398">
                  <c:v>45497</c:v>
                </c:pt>
                <c:pt idx="1399">
                  <c:v>45498</c:v>
                </c:pt>
                <c:pt idx="1400">
                  <c:v>45499</c:v>
                </c:pt>
                <c:pt idx="1401">
                  <c:v>45502</c:v>
                </c:pt>
                <c:pt idx="1402">
                  <c:v>45503</c:v>
                </c:pt>
                <c:pt idx="1403">
                  <c:v>45504</c:v>
                </c:pt>
                <c:pt idx="1404">
                  <c:v>45505</c:v>
                </c:pt>
                <c:pt idx="1405">
                  <c:v>45506</c:v>
                </c:pt>
                <c:pt idx="1406">
                  <c:v>45509</c:v>
                </c:pt>
                <c:pt idx="1407">
                  <c:v>45510</c:v>
                </c:pt>
                <c:pt idx="1408">
                  <c:v>45511</c:v>
                </c:pt>
                <c:pt idx="1409">
                  <c:v>45512</c:v>
                </c:pt>
                <c:pt idx="1410">
                  <c:v>45513</c:v>
                </c:pt>
                <c:pt idx="1411">
                  <c:v>45516</c:v>
                </c:pt>
                <c:pt idx="1412">
                  <c:v>45517</c:v>
                </c:pt>
                <c:pt idx="1413">
                  <c:v>45518</c:v>
                </c:pt>
                <c:pt idx="1414">
                  <c:v>45519</c:v>
                </c:pt>
                <c:pt idx="1415">
                  <c:v>45520</c:v>
                </c:pt>
                <c:pt idx="1416">
                  <c:v>45523</c:v>
                </c:pt>
                <c:pt idx="1417">
                  <c:v>45524</c:v>
                </c:pt>
                <c:pt idx="1418">
                  <c:v>45525</c:v>
                </c:pt>
                <c:pt idx="1419">
                  <c:v>45526</c:v>
                </c:pt>
                <c:pt idx="1420">
                  <c:v>45527</c:v>
                </c:pt>
                <c:pt idx="1421">
                  <c:v>45530</c:v>
                </c:pt>
                <c:pt idx="1422">
                  <c:v>45531</c:v>
                </c:pt>
                <c:pt idx="1423">
                  <c:v>45532</c:v>
                </c:pt>
                <c:pt idx="1424">
                  <c:v>45533</c:v>
                </c:pt>
                <c:pt idx="1425">
                  <c:v>45534</c:v>
                </c:pt>
                <c:pt idx="1426">
                  <c:v>45538</c:v>
                </c:pt>
                <c:pt idx="1427">
                  <c:v>45539</c:v>
                </c:pt>
                <c:pt idx="1428">
                  <c:v>45540</c:v>
                </c:pt>
                <c:pt idx="1429">
                  <c:v>45541</c:v>
                </c:pt>
                <c:pt idx="1430">
                  <c:v>45544</c:v>
                </c:pt>
                <c:pt idx="1431">
                  <c:v>45545</c:v>
                </c:pt>
                <c:pt idx="1432">
                  <c:v>45546</c:v>
                </c:pt>
                <c:pt idx="1433">
                  <c:v>45547</c:v>
                </c:pt>
                <c:pt idx="1434">
                  <c:v>45548</c:v>
                </c:pt>
                <c:pt idx="1435">
                  <c:v>45551</c:v>
                </c:pt>
                <c:pt idx="1436">
                  <c:v>45552</c:v>
                </c:pt>
                <c:pt idx="1437">
                  <c:v>45553</c:v>
                </c:pt>
                <c:pt idx="1438">
                  <c:v>45554</c:v>
                </c:pt>
                <c:pt idx="1439">
                  <c:v>45555</c:v>
                </c:pt>
                <c:pt idx="1440">
                  <c:v>45558</c:v>
                </c:pt>
                <c:pt idx="1441">
                  <c:v>45559</c:v>
                </c:pt>
                <c:pt idx="1442">
                  <c:v>45560</c:v>
                </c:pt>
                <c:pt idx="1443">
                  <c:v>45561</c:v>
                </c:pt>
                <c:pt idx="1444">
                  <c:v>45562</c:v>
                </c:pt>
                <c:pt idx="1445">
                  <c:v>45565</c:v>
                </c:pt>
                <c:pt idx="1446">
                  <c:v>45566</c:v>
                </c:pt>
                <c:pt idx="1447">
                  <c:v>45567</c:v>
                </c:pt>
                <c:pt idx="1448">
                  <c:v>45568</c:v>
                </c:pt>
                <c:pt idx="1449">
                  <c:v>45569</c:v>
                </c:pt>
                <c:pt idx="1450">
                  <c:v>45572</c:v>
                </c:pt>
                <c:pt idx="1451">
                  <c:v>45573</c:v>
                </c:pt>
                <c:pt idx="1452">
                  <c:v>45574</c:v>
                </c:pt>
                <c:pt idx="1453">
                  <c:v>45575</c:v>
                </c:pt>
                <c:pt idx="1454">
                  <c:v>45576</c:v>
                </c:pt>
                <c:pt idx="1455">
                  <c:v>45579</c:v>
                </c:pt>
                <c:pt idx="1456">
                  <c:v>45580</c:v>
                </c:pt>
                <c:pt idx="1457">
                  <c:v>45581</c:v>
                </c:pt>
                <c:pt idx="1458">
                  <c:v>45582</c:v>
                </c:pt>
                <c:pt idx="1459">
                  <c:v>45583</c:v>
                </c:pt>
                <c:pt idx="1460">
                  <c:v>45586</c:v>
                </c:pt>
                <c:pt idx="1461">
                  <c:v>45587</c:v>
                </c:pt>
                <c:pt idx="1462">
                  <c:v>45588</c:v>
                </c:pt>
                <c:pt idx="1463">
                  <c:v>45589</c:v>
                </c:pt>
                <c:pt idx="1464">
                  <c:v>45590</c:v>
                </c:pt>
                <c:pt idx="1465">
                  <c:v>45593</c:v>
                </c:pt>
                <c:pt idx="1466">
                  <c:v>45594</c:v>
                </c:pt>
                <c:pt idx="1467">
                  <c:v>45595</c:v>
                </c:pt>
                <c:pt idx="1468">
                  <c:v>45596</c:v>
                </c:pt>
              </c:numCache>
            </c:numRef>
          </c:cat>
          <c:val>
            <c:numRef>
              <c:f>'Simple Moving Average use span'!$N$2:$N$1474</c:f>
              <c:numCache>
                <c:formatCode>General</c:formatCode>
                <c:ptCount val="1473"/>
                <c:pt idx="3">
                  <c:v>1.741733333333336</c:v>
                </c:pt>
                <c:pt idx="4">
                  <c:v>2.5879333333333321</c:v>
                </c:pt>
                <c:pt idx="5">
                  <c:v>1.3212333333333319</c:v>
                </c:pt>
                <c:pt idx="6">
                  <c:v>-0.37373333333333392</c:v>
                </c:pt>
                <c:pt idx="7">
                  <c:v>-2.2426666666666719</c:v>
                </c:pt>
                <c:pt idx="8">
                  <c:v>-1.292733333333338</c:v>
                </c:pt>
                <c:pt idx="9">
                  <c:v>-0.1427666666666596</c:v>
                </c:pt>
                <c:pt idx="10">
                  <c:v>0.15836666666665877</c:v>
                </c:pt>
                <c:pt idx="11">
                  <c:v>1.0824666666666616</c:v>
                </c:pt>
                <c:pt idx="12">
                  <c:v>7.7300333333333242</c:v>
                </c:pt>
                <c:pt idx="13">
                  <c:v>4.6177333333333408</c:v>
                </c:pt>
                <c:pt idx="14">
                  <c:v>2.9331666666666649</c:v>
                </c:pt>
                <c:pt idx="15">
                  <c:v>0.78389999999998849</c:v>
                </c:pt>
                <c:pt idx="16">
                  <c:v>0.64893333333331782</c:v>
                </c:pt>
                <c:pt idx="17">
                  <c:v>0.35566666666666436</c:v>
                </c:pt>
                <c:pt idx="18">
                  <c:v>0.44129999999999825</c:v>
                </c:pt>
                <c:pt idx="19">
                  <c:v>0.66190000000000282</c:v>
                </c:pt>
                <c:pt idx="20">
                  <c:v>3.1166666666649689E-2</c:v>
                </c:pt>
                <c:pt idx="21">
                  <c:v>-4.413333333333469E-2</c:v>
                </c:pt>
                <c:pt idx="22">
                  <c:v>0.56323333333332926</c:v>
                </c:pt>
                <c:pt idx="23">
                  <c:v>0.97603333333333353</c:v>
                </c:pt>
                <c:pt idx="24">
                  <c:v>1.1369000000000113</c:v>
                </c:pt>
                <c:pt idx="25">
                  <c:v>0.22066666666667345</c:v>
                </c:pt>
                <c:pt idx="26">
                  <c:v>-0.23623333333333107</c:v>
                </c:pt>
                <c:pt idx="27">
                  <c:v>-0.47240000000000748</c:v>
                </c:pt>
                <c:pt idx="28">
                  <c:v>0.67746666666666044</c:v>
                </c:pt>
                <c:pt idx="29">
                  <c:v>0.39713333333332912</c:v>
                </c:pt>
                <c:pt idx="30">
                  <c:v>-0.18166666666667197</c:v>
                </c:pt>
                <c:pt idx="31">
                  <c:v>0.41793333333332328</c:v>
                </c:pt>
                <c:pt idx="32">
                  <c:v>0.21803333333333796</c:v>
                </c:pt>
                <c:pt idx="33">
                  <c:v>-0.12716666666668175</c:v>
                </c:pt>
                <c:pt idx="34">
                  <c:v>-0.67489999999999384</c:v>
                </c:pt>
                <c:pt idx="35">
                  <c:v>0.15573333333333039</c:v>
                </c:pt>
                <c:pt idx="36">
                  <c:v>0.58143333333335079</c:v>
                </c:pt>
                <c:pt idx="37">
                  <c:v>0.70600000000000307</c:v>
                </c:pt>
                <c:pt idx="38">
                  <c:v>0.62036666666665496</c:v>
                </c:pt>
                <c:pt idx="39">
                  <c:v>1.2999999999991019E-2</c:v>
                </c:pt>
                <c:pt idx="40">
                  <c:v>-0.1505333333333283</c:v>
                </c:pt>
                <c:pt idx="41">
                  <c:v>-1.2510666666666594</c:v>
                </c:pt>
                <c:pt idx="42">
                  <c:v>-1.0278999999999883</c:v>
                </c:pt>
                <c:pt idx="43">
                  <c:v>-0.63340000000000884</c:v>
                </c:pt>
                <c:pt idx="44">
                  <c:v>-5.9199999999989927E-2</c:v>
                </c:pt>
                <c:pt idx="45">
                  <c:v>-0.59000000000001762</c:v>
                </c:pt>
                <c:pt idx="46">
                  <c:v>0.32903333333332796</c:v>
                </c:pt>
                <c:pt idx="47">
                  <c:v>2.566666666666606E-3</c:v>
                </c:pt>
                <c:pt idx="48">
                  <c:v>0.27163333333334094</c:v>
                </c:pt>
                <c:pt idx="49">
                  <c:v>-3.3933333333337146E-2</c:v>
                </c:pt>
                <c:pt idx="50">
                  <c:v>-0.11233333333333917</c:v>
                </c:pt>
                <c:pt idx="51">
                  <c:v>0.89046666666666852</c:v>
                </c:pt>
                <c:pt idx="52">
                  <c:v>0.97923333333334028</c:v>
                </c:pt>
                <c:pt idx="53">
                  <c:v>-0.67633333333333212</c:v>
                </c:pt>
                <c:pt idx="54">
                  <c:v>7.8000000000031378E-3</c:v>
                </c:pt>
                <c:pt idx="55">
                  <c:v>-1.5955333333333357</c:v>
                </c:pt>
                <c:pt idx="56">
                  <c:v>-0.24806666666667354</c:v>
                </c:pt>
                <c:pt idx="57">
                  <c:v>0.25070000000000903</c:v>
                </c:pt>
                <c:pt idx="58">
                  <c:v>0.71033333333333815</c:v>
                </c:pt>
                <c:pt idx="59">
                  <c:v>1.7339000000000198</c:v>
                </c:pt>
                <c:pt idx="60">
                  <c:v>0.84609999999999275</c:v>
                </c:pt>
                <c:pt idx="61">
                  <c:v>0.67893333333333317</c:v>
                </c:pt>
                <c:pt idx="62">
                  <c:v>-0.26893333333333658</c:v>
                </c:pt>
                <c:pt idx="63">
                  <c:v>0.34466666666666868</c:v>
                </c:pt>
                <c:pt idx="64">
                  <c:v>1.8487666666666627</c:v>
                </c:pt>
                <c:pt idx="65">
                  <c:v>0.97136666666666827</c:v>
                </c:pt>
                <c:pt idx="66">
                  <c:v>0.86700000000000443</c:v>
                </c:pt>
                <c:pt idx="67">
                  <c:v>-0.64759999999999707</c:v>
                </c:pt>
                <c:pt idx="68">
                  <c:v>9.4066666666662968E-2</c:v>
                </c:pt>
                <c:pt idx="69">
                  <c:v>7.8333333333375776E-3</c:v>
                </c:pt>
                <c:pt idx="70">
                  <c:v>1.2508333333333326</c:v>
                </c:pt>
                <c:pt idx="71">
                  <c:v>1.1071333333333371</c:v>
                </c:pt>
                <c:pt idx="72">
                  <c:v>2.2848666666666588</c:v>
                </c:pt>
                <c:pt idx="73">
                  <c:v>2.9430333333333323</c:v>
                </c:pt>
                <c:pt idx="74">
                  <c:v>1.7313000000000045</c:v>
                </c:pt>
                <c:pt idx="75">
                  <c:v>4.7066666666665924E-2</c:v>
                </c:pt>
                <c:pt idx="76">
                  <c:v>-0.55619999999998981</c:v>
                </c:pt>
                <c:pt idx="77">
                  <c:v>-0.20886666666667963</c:v>
                </c:pt>
                <c:pt idx="78">
                  <c:v>-0.55886666666667395</c:v>
                </c:pt>
                <c:pt idx="79">
                  <c:v>6.0000000000002274E-2</c:v>
                </c:pt>
                <c:pt idx="80">
                  <c:v>5.4800000000014393E-2</c:v>
                </c:pt>
                <c:pt idx="81">
                  <c:v>5.4900000000003502E-2</c:v>
                </c:pt>
                <c:pt idx="82">
                  <c:v>-1.1463666666666796</c:v>
                </c:pt>
                <c:pt idx="83">
                  <c:v>-6.2666666666657989E-2</c:v>
                </c:pt>
                <c:pt idx="84">
                  <c:v>1.2533999999999992</c:v>
                </c:pt>
                <c:pt idx="85">
                  <c:v>-0.1801666666666506</c:v>
                </c:pt>
                <c:pt idx="86">
                  <c:v>-0.57453333333333489</c:v>
                </c:pt>
                <c:pt idx="87">
                  <c:v>-0.44653333333333478</c:v>
                </c:pt>
                <c:pt idx="88">
                  <c:v>0.23503333333331966</c:v>
                </c:pt>
                <c:pt idx="89">
                  <c:v>-0.69716666666666072</c:v>
                </c:pt>
                <c:pt idx="90">
                  <c:v>-2.6922666666666544</c:v>
                </c:pt>
                <c:pt idx="91">
                  <c:v>-1.5719999999999885</c:v>
                </c:pt>
                <c:pt idx="92">
                  <c:v>-0.33433333333333337</c:v>
                </c:pt>
                <c:pt idx="93">
                  <c:v>0.71289999999999054</c:v>
                </c:pt>
                <c:pt idx="94">
                  <c:v>1.3066666666659899E-2</c:v>
                </c:pt>
                <c:pt idx="95">
                  <c:v>-0.25333333333334451</c:v>
                </c:pt>
                <c:pt idx="96">
                  <c:v>0.93746666666666556</c:v>
                </c:pt>
                <c:pt idx="97">
                  <c:v>-0.65803333333332148</c:v>
                </c:pt>
                <c:pt idx="98">
                  <c:v>-1.3393999999999977</c:v>
                </c:pt>
                <c:pt idx="99">
                  <c:v>-1.0398666666666685</c:v>
                </c:pt>
                <c:pt idx="100">
                  <c:v>-1.3689666666666653</c:v>
                </c:pt>
                <c:pt idx="101">
                  <c:v>-1.1620333333333264</c:v>
                </c:pt>
                <c:pt idx="102">
                  <c:v>-0.23020000000001062</c:v>
                </c:pt>
                <c:pt idx="103">
                  <c:v>-0.57399999999999807</c:v>
                </c:pt>
                <c:pt idx="104">
                  <c:v>0.56576666666666142</c:v>
                </c:pt>
                <c:pt idx="105">
                  <c:v>2.1437000000000097</c:v>
                </c:pt>
                <c:pt idx="106">
                  <c:v>2.018833333333319</c:v>
                </c:pt>
                <c:pt idx="107">
                  <c:v>-0.11650000000000205</c:v>
                </c:pt>
                <c:pt idx="108">
                  <c:v>0.1037333333333379</c:v>
                </c:pt>
                <c:pt idx="109">
                  <c:v>0.88936666666667463</c:v>
                </c:pt>
                <c:pt idx="110">
                  <c:v>0.5831666666666564</c:v>
                </c:pt>
                <c:pt idx="111">
                  <c:v>-0.43803333333332262</c:v>
                </c:pt>
                <c:pt idx="112">
                  <c:v>1.2694333333333248</c:v>
                </c:pt>
                <c:pt idx="113">
                  <c:v>1.3113666666666575</c:v>
                </c:pt>
                <c:pt idx="114">
                  <c:v>0.74773333333332914</c:v>
                </c:pt>
                <c:pt idx="115">
                  <c:v>1.012833333333333</c:v>
                </c:pt>
                <c:pt idx="116">
                  <c:v>0.6444666666666734</c:v>
                </c:pt>
                <c:pt idx="117">
                  <c:v>0.5579666666666725</c:v>
                </c:pt>
                <c:pt idx="118">
                  <c:v>-4.1800000000009163E-2</c:v>
                </c:pt>
                <c:pt idx="119">
                  <c:v>-0.49663333333332105</c:v>
                </c:pt>
                <c:pt idx="120">
                  <c:v>-2.3994333333333202</c:v>
                </c:pt>
                <c:pt idx="121">
                  <c:v>-1.2639333333333269</c:v>
                </c:pt>
                <c:pt idx="122">
                  <c:v>0.31803333333334649</c:v>
                </c:pt>
                <c:pt idx="123">
                  <c:v>1.1830000000000069</c:v>
                </c:pt>
                <c:pt idx="124">
                  <c:v>1.4620333333333377</c:v>
                </c:pt>
                <c:pt idx="125">
                  <c:v>-0.6193666666666644</c:v>
                </c:pt>
                <c:pt idx="126">
                  <c:v>0.39613333333332434</c:v>
                </c:pt>
                <c:pt idx="127">
                  <c:v>0.12273333333334335</c:v>
                </c:pt>
                <c:pt idx="128">
                  <c:v>0.72823333333333551</c:v>
                </c:pt>
                <c:pt idx="129">
                  <c:v>-1.0685333333333347</c:v>
                </c:pt>
                <c:pt idx="130">
                  <c:v>-0.67243333333334476</c:v>
                </c:pt>
                <c:pt idx="131">
                  <c:v>0.46040000000000703</c:v>
                </c:pt>
                <c:pt idx="132">
                  <c:v>1.4424000000000063</c:v>
                </c:pt>
                <c:pt idx="133">
                  <c:v>0.48273333333334278</c:v>
                </c:pt>
                <c:pt idx="134">
                  <c:v>-7.2599999999994225E-2</c:v>
                </c:pt>
                <c:pt idx="135">
                  <c:v>-1.7605333333333277</c:v>
                </c:pt>
                <c:pt idx="136">
                  <c:v>-0.47706666666667275</c:v>
                </c:pt>
                <c:pt idx="137">
                  <c:v>3.0666666666675724E-2</c:v>
                </c:pt>
                <c:pt idx="138">
                  <c:v>-0.11719999999999686</c:v>
                </c:pt>
                <c:pt idx="139">
                  <c:v>0.96819999999999595</c:v>
                </c:pt>
                <c:pt idx="140">
                  <c:v>1.5456999999999823</c:v>
                </c:pt>
                <c:pt idx="141">
                  <c:v>0.99886666666667168</c:v>
                </c:pt>
                <c:pt idx="142">
                  <c:v>-0.30976666666667541</c:v>
                </c:pt>
                <c:pt idx="143">
                  <c:v>-0.63889999999999247</c:v>
                </c:pt>
                <c:pt idx="144">
                  <c:v>-0.50220000000000198</c:v>
                </c:pt>
                <c:pt idx="145">
                  <c:v>-0.81746666666666101</c:v>
                </c:pt>
                <c:pt idx="146">
                  <c:v>-3.8418999999999954</c:v>
                </c:pt>
                <c:pt idx="147">
                  <c:v>-2.9519333333333293</c:v>
                </c:pt>
                <c:pt idx="148">
                  <c:v>-3.3927666666666738</c:v>
                </c:pt>
                <c:pt idx="149">
                  <c:v>-0.47153333333332625</c:v>
                </c:pt>
                <c:pt idx="150">
                  <c:v>8.646666666666647E-2</c:v>
                </c:pt>
                <c:pt idx="151">
                  <c:v>1.9866333333333159</c:v>
                </c:pt>
                <c:pt idx="152">
                  <c:v>0.33476666666666688</c:v>
                </c:pt>
                <c:pt idx="153">
                  <c:v>-0.65013333333332923</c:v>
                </c:pt>
                <c:pt idx="154">
                  <c:v>5.5666666666667197E-3</c:v>
                </c:pt>
                <c:pt idx="155">
                  <c:v>-2.5807666666666762</c:v>
                </c:pt>
                <c:pt idx="156">
                  <c:v>-3.2560000000000002</c:v>
                </c:pt>
                <c:pt idx="157">
                  <c:v>-0.92633333333333212</c:v>
                </c:pt>
                <c:pt idx="158">
                  <c:v>1.2025000000000006</c:v>
                </c:pt>
                <c:pt idx="159">
                  <c:v>0.96259999999999479</c:v>
                </c:pt>
                <c:pt idx="160">
                  <c:v>1.2164999999999822</c:v>
                </c:pt>
                <c:pt idx="161">
                  <c:v>0.59429999999998984</c:v>
                </c:pt>
                <c:pt idx="162">
                  <c:v>-1.916799999999995</c:v>
                </c:pt>
                <c:pt idx="163">
                  <c:v>-0.36273333333332403</c:v>
                </c:pt>
                <c:pt idx="164">
                  <c:v>-0.1032333333333213</c:v>
                </c:pt>
                <c:pt idx="165">
                  <c:v>1.6824333333333357</c:v>
                </c:pt>
                <c:pt idx="166">
                  <c:v>2.6338666666666768</c:v>
                </c:pt>
                <c:pt idx="167">
                  <c:v>0.49663333333332105</c:v>
                </c:pt>
                <c:pt idx="168">
                  <c:v>-1.0071999999999974</c:v>
                </c:pt>
                <c:pt idx="169">
                  <c:v>3.6233333333342443E-2</c:v>
                </c:pt>
                <c:pt idx="170">
                  <c:v>4.0511666666666599</c:v>
                </c:pt>
                <c:pt idx="171">
                  <c:v>3.6996000000000038</c:v>
                </c:pt>
                <c:pt idx="172">
                  <c:v>3.9022333333333421</c:v>
                </c:pt>
                <c:pt idx="173">
                  <c:v>1.8406666666666638</c:v>
                </c:pt>
                <c:pt idx="174">
                  <c:v>1.6346333333333263</c:v>
                </c:pt>
                <c:pt idx="175">
                  <c:v>0.21873333333333278</c:v>
                </c:pt>
                <c:pt idx="176">
                  <c:v>-2.5266666666652782E-2</c:v>
                </c:pt>
                <c:pt idx="177">
                  <c:v>-1.7411333333333232</c:v>
                </c:pt>
                <c:pt idx="178">
                  <c:v>-1.4888333333333463</c:v>
                </c:pt>
                <c:pt idx="179">
                  <c:v>-1.0850999999999971</c:v>
                </c:pt>
                <c:pt idx="180">
                  <c:v>-0.77106666666666968</c:v>
                </c:pt>
                <c:pt idx="181">
                  <c:v>-1.5589333333333286</c:v>
                </c:pt>
                <c:pt idx="182">
                  <c:v>0.69533333333333758</c:v>
                </c:pt>
                <c:pt idx="183">
                  <c:v>-0.28316666666665924</c:v>
                </c:pt>
                <c:pt idx="184">
                  <c:v>0.37846666666666806</c:v>
                </c:pt>
                <c:pt idx="185">
                  <c:v>0.88326666666667109</c:v>
                </c:pt>
                <c:pt idx="186">
                  <c:v>1.3570666666666682</c:v>
                </c:pt>
                <c:pt idx="187">
                  <c:v>0.86636666666666429</c:v>
                </c:pt>
                <c:pt idx="188">
                  <c:v>0.33079999999999643</c:v>
                </c:pt>
                <c:pt idx="189">
                  <c:v>-1.8673333333333346</c:v>
                </c:pt>
                <c:pt idx="190">
                  <c:v>-0.89723333333333244</c:v>
                </c:pt>
                <c:pt idx="191">
                  <c:v>0.89166666666665151</c:v>
                </c:pt>
                <c:pt idx="192">
                  <c:v>0.65326666666666711</c:v>
                </c:pt>
                <c:pt idx="193">
                  <c:v>-0.91123333333332823</c:v>
                </c:pt>
                <c:pt idx="194">
                  <c:v>0.38973333333333926</c:v>
                </c:pt>
                <c:pt idx="195">
                  <c:v>0.60003333333334297</c:v>
                </c:pt>
                <c:pt idx="196">
                  <c:v>2.419700000000006</c:v>
                </c:pt>
                <c:pt idx="197">
                  <c:v>1.3626999999999896</c:v>
                </c:pt>
                <c:pt idx="198">
                  <c:v>1.1523333333333312</c:v>
                </c:pt>
                <c:pt idx="199">
                  <c:v>0.20463333333331946</c:v>
                </c:pt>
                <c:pt idx="200">
                  <c:v>0.22436666666665417</c:v>
                </c:pt>
                <c:pt idx="201">
                  <c:v>0.83833333333333826</c:v>
                </c:pt>
                <c:pt idx="202">
                  <c:v>1.371066666666664</c:v>
                </c:pt>
                <c:pt idx="203">
                  <c:v>0.57476666666667597</c:v>
                </c:pt>
                <c:pt idx="204">
                  <c:v>-1.2841333333333296</c:v>
                </c:pt>
                <c:pt idx="205">
                  <c:v>-1.5729666666666731</c:v>
                </c:pt>
                <c:pt idx="206">
                  <c:v>-6.4544666666666615</c:v>
                </c:pt>
                <c:pt idx="207">
                  <c:v>-4.5169999999999959</c:v>
                </c:pt>
                <c:pt idx="208">
                  <c:v>-4.1721000000000004</c:v>
                </c:pt>
                <c:pt idx="209">
                  <c:v>-0.50180000000000291</c:v>
                </c:pt>
                <c:pt idx="210">
                  <c:v>-2.5233333333332553E-2</c:v>
                </c:pt>
                <c:pt idx="211">
                  <c:v>0.80469999999999686</c:v>
                </c:pt>
                <c:pt idx="212">
                  <c:v>1.93183333333333</c:v>
                </c:pt>
                <c:pt idx="213">
                  <c:v>2.4168999999999983</c:v>
                </c:pt>
                <c:pt idx="214">
                  <c:v>1.2449000000000012</c:v>
                </c:pt>
                <c:pt idx="215">
                  <c:v>0.59446666666666204</c:v>
                </c:pt>
                <c:pt idx="216">
                  <c:v>0.69813333333334526</c:v>
                </c:pt>
                <c:pt idx="217">
                  <c:v>-0.10940000000000794</c:v>
                </c:pt>
                <c:pt idx="218">
                  <c:v>-1.6038000000000068</c:v>
                </c:pt>
                <c:pt idx="219">
                  <c:v>-0.255133333333319</c:v>
                </c:pt>
                <c:pt idx="220">
                  <c:v>0.17946666666666999</c:v>
                </c:pt>
                <c:pt idx="221">
                  <c:v>1.2112666666666598</c:v>
                </c:pt>
                <c:pt idx="222">
                  <c:v>0.90843333333333476</c:v>
                </c:pt>
                <c:pt idx="223">
                  <c:v>-0.27203333333334001</c:v>
                </c:pt>
                <c:pt idx="224">
                  <c:v>-1.1075000000000017</c:v>
                </c:pt>
                <c:pt idx="225">
                  <c:v>-1.3093666666666621</c:v>
                </c:pt>
                <c:pt idx="226">
                  <c:v>0.81316666666667459</c:v>
                </c:pt>
                <c:pt idx="227">
                  <c:v>0.79626666666666779</c:v>
                </c:pt>
                <c:pt idx="228">
                  <c:v>1.4271666666666647</c:v>
                </c:pt>
                <c:pt idx="229">
                  <c:v>1.8056666666666672</c:v>
                </c:pt>
                <c:pt idx="230">
                  <c:v>0.66450000000000387</c:v>
                </c:pt>
                <c:pt idx="231">
                  <c:v>-0.35606666666666342</c:v>
                </c:pt>
                <c:pt idx="232">
                  <c:v>-2.1336999999999904</c:v>
                </c:pt>
                <c:pt idx="233">
                  <c:v>0.44856666666666456</c:v>
                </c:pt>
                <c:pt idx="234">
                  <c:v>1.5560666666666663</c:v>
                </c:pt>
                <c:pt idx="235">
                  <c:v>2.2543333333333351</c:v>
                </c:pt>
                <c:pt idx="236">
                  <c:v>1.7817333333333352</c:v>
                </c:pt>
                <c:pt idx="237">
                  <c:v>0.3674000000000035</c:v>
                </c:pt>
                <c:pt idx="238">
                  <c:v>1.1049999999999898</c:v>
                </c:pt>
                <c:pt idx="239">
                  <c:v>2.0576666666666625</c:v>
                </c:pt>
                <c:pt idx="240">
                  <c:v>1.1726666666666716</c:v>
                </c:pt>
                <c:pt idx="241">
                  <c:v>1.1134333333333331</c:v>
                </c:pt>
                <c:pt idx="242">
                  <c:v>1.2712666666666621</c:v>
                </c:pt>
                <c:pt idx="243">
                  <c:v>2.0549333333333237</c:v>
                </c:pt>
                <c:pt idx="244">
                  <c:v>1.4488333333333259</c:v>
                </c:pt>
                <c:pt idx="245">
                  <c:v>0.93016666666667902</c:v>
                </c:pt>
                <c:pt idx="246">
                  <c:v>1.2431000000000125</c:v>
                </c:pt>
                <c:pt idx="247">
                  <c:v>1.1867333333333221</c:v>
                </c:pt>
                <c:pt idx="248">
                  <c:v>1.0457666666666654</c:v>
                </c:pt>
                <c:pt idx="249">
                  <c:v>0.91049999999998477</c:v>
                </c:pt>
                <c:pt idx="250">
                  <c:v>0.11836666666667384</c:v>
                </c:pt>
                <c:pt idx="251">
                  <c:v>1.6933333333341238E-2</c:v>
                </c:pt>
                <c:pt idx="252">
                  <c:v>0.42563333333332309</c:v>
                </c:pt>
                <c:pt idx="253">
                  <c:v>-0.18326666666666824</c:v>
                </c:pt>
                <c:pt idx="254">
                  <c:v>-0.52423333333332778</c:v>
                </c:pt>
                <c:pt idx="255">
                  <c:v>-0.81180000000000518</c:v>
                </c:pt>
                <c:pt idx="256">
                  <c:v>-1.8068666666666644</c:v>
                </c:pt>
                <c:pt idx="257">
                  <c:v>-2.1507666666666694</c:v>
                </c:pt>
                <c:pt idx="258">
                  <c:v>-1.7928000000000139</c:v>
                </c:pt>
                <c:pt idx="259">
                  <c:v>-2.5300000000015643E-2</c:v>
                </c:pt>
                <c:pt idx="260">
                  <c:v>0.79486666666666395</c:v>
                </c:pt>
                <c:pt idx="261">
                  <c:v>-0.10993333333333055</c:v>
                </c:pt>
                <c:pt idx="262">
                  <c:v>-0.78366666666664742</c:v>
                </c:pt>
                <c:pt idx="263">
                  <c:v>-1.2853333333333268</c:v>
                </c:pt>
                <c:pt idx="264">
                  <c:v>-0.34389999999999077</c:v>
                </c:pt>
                <c:pt idx="265">
                  <c:v>-9.0166666666661399E-2</c:v>
                </c:pt>
                <c:pt idx="266">
                  <c:v>-7.6784333333333308</c:v>
                </c:pt>
                <c:pt idx="267">
                  <c:v>-5.9251666666666694</c:v>
                </c:pt>
                <c:pt idx="268">
                  <c:v>-4.7862666666666769</c:v>
                </c:pt>
                <c:pt idx="269">
                  <c:v>-0.43970000000000198</c:v>
                </c:pt>
                <c:pt idx="270">
                  <c:v>0.4256333333333373</c:v>
                </c:pt>
                <c:pt idx="271">
                  <c:v>0.98089999999999122</c:v>
                </c:pt>
                <c:pt idx="272">
                  <c:v>-0.94143333333333601</c:v>
                </c:pt>
                <c:pt idx="273">
                  <c:v>-0.80620000000000402</c:v>
                </c:pt>
                <c:pt idx="274">
                  <c:v>0.39746666666667352</c:v>
                </c:pt>
                <c:pt idx="275">
                  <c:v>1.1189999999999998</c:v>
                </c:pt>
                <c:pt idx="276">
                  <c:v>0.2198666666666611</c:v>
                </c:pt>
                <c:pt idx="277">
                  <c:v>-1.0570333333333366</c:v>
                </c:pt>
                <c:pt idx="278">
                  <c:v>-0.46506666666665808</c:v>
                </c:pt>
                <c:pt idx="279">
                  <c:v>-0.41999999999998749</c:v>
                </c:pt>
                <c:pt idx="280">
                  <c:v>0.71599999999997976</c:v>
                </c:pt>
                <c:pt idx="281">
                  <c:v>0.5440666666666516</c:v>
                </c:pt>
                <c:pt idx="282">
                  <c:v>1.1200000000002319E-2</c:v>
                </c:pt>
                <c:pt idx="283">
                  <c:v>-1.0232000000000028</c:v>
                </c:pt>
                <c:pt idx="284">
                  <c:v>-5.0733333333326414E-2</c:v>
                </c:pt>
                <c:pt idx="285">
                  <c:v>0.6313999999999993</c:v>
                </c:pt>
                <c:pt idx="286">
                  <c:v>0.31006666666665694</c:v>
                </c:pt>
                <c:pt idx="287">
                  <c:v>-1.5841999999999956</c:v>
                </c:pt>
                <c:pt idx="288">
                  <c:v>-5.0231333333333339</c:v>
                </c:pt>
                <c:pt idx="289">
                  <c:v>-3.8392333333333397</c:v>
                </c:pt>
                <c:pt idx="290">
                  <c:v>-4.4705333333333286</c:v>
                </c:pt>
                <c:pt idx="291">
                  <c:v>-3.0527333333333289</c:v>
                </c:pt>
                <c:pt idx="292">
                  <c:v>0.66519999999999868</c:v>
                </c:pt>
                <c:pt idx="293">
                  <c:v>-1.4996333333333425</c:v>
                </c:pt>
                <c:pt idx="294">
                  <c:v>1.3445666666666654</c:v>
                </c:pt>
                <c:pt idx="295">
                  <c:v>-1.6235666666666617</c:v>
                </c:pt>
                <c:pt idx="296">
                  <c:v>-1.9731999999999985</c:v>
                </c:pt>
                <c:pt idx="297">
                  <c:v>-7.7657999999999987</c:v>
                </c:pt>
                <c:pt idx="298">
                  <c:v>-2.1684000000000054</c:v>
                </c:pt>
                <c:pt idx="299">
                  <c:v>-2.565733333333327</c:v>
                </c:pt>
                <c:pt idx="300">
                  <c:v>-6.8742666666666565</c:v>
                </c:pt>
                <c:pt idx="301">
                  <c:v>-1.3084333333333333</c:v>
                </c:pt>
                <c:pt idx="302">
                  <c:v>-2.9659333333333251</c:v>
                </c:pt>
                <c:pt idx="303">
                  <c:v>3.2441333333333304</c:v>
                </c:pt>
                <c:pt idx="304">
                  <c:v>-1.1466666666666683</c:v>
                </c:pt>
                <c:pt idx="305">
                  <c:v>-0.69820000000000704</c:v>
                </c:pt>
                <c:pt idx="306">
                  <c:v>-4.7454999999999998</c:v>
                </c:pt>
                <c:pt idx="307">
                  <c:v>-8.28479999999999</c:v>
                </c:pt>
                <c:pt idx="308">
                  <c:v>0.40873333333333051</c:v>
                </c:pt>
                <c:pt idx="309">
                  <c:v>6.5136999999999929</c:v>
                </c:pt>
                <c:pt idx="310">
                  <c:v>8.3216666666666725</c:v>
                </c:pt>
                <c:pt idx="311">
                  <c:v>0.27243333333333197</c:v>
                </c:pt>
                <c:pt idx="312">
                  <c:v>0.42006666666667059</c:v>
                </c:pt>
                <c:pt idx="313">
                  <c:v>-4.8902333333333345</c:v>
                </c:pt>
                <c:pt idx="314">
                  <c:v>-7.2602333333333391</c:v>
                </c:pt>
                <c:pt idx="315">
                  <c:v>-4.2999000000000009</c:v>
                </c:pt>
                <c:pt idx="316">
                  <c:v>-1.487166666666667</c:v>
                </c:pt>
                <c:pt idx="317">
                  <c:v>4.9187000000000012</c:v>
                </c:pt>
                <c:pt idx="318">
                  <c:v>4.6404666666666685</c:v>
                </c:pt>
                <c:pt idx="319">
                  <c:v>3.9961666666666673</c:v>
                </c:pt>
                <c:pt idx="320">
                  <c:v>2.4493666666666627</c:v>
                </c:pt>
                <c:pt idx="321">
                  <c:v>-0.2951666666666668</c:v>
                </c:pt>
                <c:pt idx="322">
                  <c:v>1.1381000000000014</c:v>
                </c:pt>
                <c:pt idx="323">
                  <c:v>-2.4777333333333331</c:v>
                </c:pt>
                <c:pt idx="324">
                  <c:v>-2.3755999999999915</c:v>
                </c:pt>
                <c:pt idx="325">
                  <c:v>0.63293333333333379</c:v>
                </c:pt>
                <c:pt idx="326">
                  <c:v>-0.20156666666667178</c:v>
                </c:pt>
                <c:pt idx="327">
                  <c:v>-2.3159666666666752</c:v>
                </c:pt>
                <c:pt idx="328">
                  <c:v>-1.0955000000000013</c:v>
                </c:pt>
                <c:pt idx="329">
                  <c:v>-0.11066666666667402</c:v>
                </c:pt>
                <c:pt idx="330">
                  <c:v>0.4966666666666697</c:v>
                </c:pt>
                <c:pt idx="331">
                  <c:v>2.821166666666663</c:v>
                </c:pt>
                <c:pt idx="332">
                  <c:v>3.3689333333333451</c:v>
                </c:pt>
                <c:pt idx="333">
                  <c:v>2.5714666666666659</c:v>
                </c:pt>
                <c:pt idx="334">
                  <c:v>-0.90536666666666576</c:v>
                </c:pt>
                <c:pt idx="335">
                  <c:v>-3.2894666666666694</c:v>
                </c:pt>
                <c:pt idx="336">
                  <c:v>-1.8874333333333269</c:v>
                </c:pt>
                <c:pt idx="337">
                  <c:v>-0.64430000000000831</c:v>
                </c:pt>
                <c:pt idx="338">
                  <c:v>0.35473333333332846</c:v>
                </c:pt>
                <c:pt idx="339">
                  <c:v>1.2602000000000046</c:v>
                </c:pt>
                <c:pt idx="340">
                  <c:v>1.626333333333335</c:v>
                </c:pt>
                <c:pt idx="341">
                  <c:v>0.10499999999999687</c:v>
                </c:pt>
                <c:pt idx="342">
                  <c:v>-1.544000000000004</c:v>
                </c:pt>
                <c:pt idx="343">
                  <c:v>-3.7011000000000038</c:v>
                </c:pt>
                <c:pt idx="344">
                  <c:v>0.13343333333333618</c:v>
                </c:pt>
                <c:pt idx="345">
                  <c:v>-2.3017666666666727</c:v>
                </c:pt>
                <c:pt idx="346">
                  <c:v>2.6083666666666616</c:v>
                </c:pt>
                <c:pt idx="347">
                  <c:v>0.19013333333332838</c:v>
                </c:pt>
                <c:pt idx="348">
                  <c:v>1.3311333333333337</c:v>
                </c:pt>
                <c:pt idx="349">
                  <c:v>0.45406666666666951</c:v>
                </c:pt>
                <c:pt idx="350">
                  <c:v>-5.3899999999998727E-2</c:v>
                </c:pt>
                <c:pt idx="351">
                  <c:v>3.2781333333333365</c:v>
                </c:pt>
                <c:pt idx="352">
                  <c:v>4.1977666666666664</c:v>
                </c:pt>
                <c:pt idx="353">
                  <c:v>-0.36046666666666027</c:v>
                </c:pt>
                <c:pt idx="354">
                  <c:v>-3.5449999999999946</c:v>
                </c:pt>
                <c:pt idx="355">
                  <c:v>-0.81176666666666364</c:v>
                </c:pt>
                <c:pt idx="356">
                  <c:v>1.4446666666666701</c:v>
                </c:pt>
                <c:pt idx="357">
                  <c:v>5.2450333333333319</c:v>
                </c:pt>
                <c:pt idx="358">
                  <c:v>3.0795333333333375</c:v>
                </c:pt>
                <c:pt idx="359">
                  <c:v>4.964100000000002</c:v>
                </c:pt>
                <c:pt idx="360">
                  <c:v>2.2166333333333412</c:v>
                </c:pt>
                <c:pt idx="361">
                  <c:v>-1.6311333333333309</c:v>
                </c:pt>
                <c:pt idx="362">
                  <c:v>-2.6091999999999942</c:v>
                </c:pt>
                <c:pt idx="363">
                  <c:v>-4.6362666666666712</c:v>
                </c:pt>
                <c:pt idx="364">
                  <c:v>-1.1662000000000035</c:v>
                </c:pt>
                <c:pt idx="365">
                  <c:v>1.3519666666666623</c:v>
                </c:pt>
                <c:pt idx="366">
                  <c:v>3.9274666666666747</c:v>
                </c:pt>
                <c:pt idx="367">
                  <c:v>0.14003333333333501</c:v>
                </c:pt>
                <c:pt idx="368">
                  <c:v>-0.62883333333333269</c:v>
                </c:pt>
                <c:pt idx="369">
                  <c:v>-0.91756666666667286</c:v>
                </c:pt>
                <c:pt idx="370">
                  <c:v>-0.74320000000000164</c:v>
                </c:pt>
                <c:pt idx="371">
                  <c:v>-0.37729999999999819</c:v>
                </c:pt>
                <c:pt idx="372">
                  <c:v>-3.2842666666666673</c:v>
                </c:pt>
                <c:pt idx="373">
                  <c:v>-1.3977000000000004</c:v>
                </c:pt>
                <c:pt idx="374">
                  <c:v>-2.8898333333333284</c:v>
                </c:pt>
                <c:pt idx="375">
                  <c:v>1.4577666666666715</c:v>
                </c:pt>
                <c:pt idx="376">
                  <c:v>1.5749000000000066</c:v>
                </c:pt>
                <c:pt idx="377">
                  <c:v>0.96043333333333436</c:v>
                </c:pt>
                <c:pt idx="378">
                  <c:v>0.8117333333333363</c:v>
                </c:pt>
                <c:pt idx="379">
                  <c:v>1.6722333333333239</c:v>
                </c:pt>
                <c:pt idx="380">
                  <c:v>-1.6235666666666617</c:v>
                </c:pt>
                <c:pt idx="381">
                  <c:v>-0.67456666666666365</c:v>
                </c:pt>
                <c:pt idx="382">
                  <c:v>-2.4839333333333329</c:v>
                </c:pt>
                <c:pt idx="383">
                  <c:v>0.98323333333333096</c:v>
                </c:pt>
                <c:pt idx="384">
                  <c:v>0.13153333333333705</c:v>
                </c:pt>
                <c:pt idx="385">
                  <c:v>0.47450000000000614</c:v>
                </c:pt>
                <c:pt idx="386">
                  <c:v>1.9865999999999957</c:v>
                </c:pt>
                <c:pt idx="387">
                  <c:v>1.146166666666673</c:v>
                </c:pt>
                <c:pt idx="388">
                  <c:v>-1.7321666666666715</c:v>
                </c:pt>
                <c:pt idx="389">
                  <c:v>-3.1185333333333318</c:v>
                </c:pt>
                <c:pt idx="390">
                  <c:v>-0.27439999999999287</c:v>
                </c:pt>
                <c:pt idx="391">
                  <c:v>0.50016666666666509</c:v>
                </c:pt>
                <c:pt idx="392">
                  <c:v>0.89466666666666583</c:v>
                </c:pt>
                <c:pt idx="393">
                  <c:v>5.7166666666667254E-2</c:v>
                </c:pt>
                <c:pt idx="394">
                  <c:v>0.78033333333334554</c:v>
                </c:pt>
                <c:pt idx="395">
                  <c:v>0.44883333333333297</c:v>
                </c:pt>
                <c:pt idx="396">
                  <c:v>1.2004999999999981</c:v>
                </c:pt>
                <c:pt idx="397">
                  <c:v>-0.58313333333332196</c:v>
                </c:pt>
                <c:pt idx="398">
                  <c:v>-0.61166666666666458</c:v>
                </c:pt>
                <c:pt idx="399">
                  <c:v>-0.95463333333334077</c:v>
                </c:pt>
                <c:pt idx="400">
                  <c:v>-0.63739999999999952</c:v>
                </c:pt>
                <c:pt idx="401">
                  <c:v>1.7636333333333383</c:v>
                </c:pt>
                <c:pt idx="402">
                  <c:v>-0.36880000000000024</c:v>
                </c:pt>
                <c:pt idx="403">
                  <c:v>0.69743333333332913</c:v>
                </c:pt>
                <c:pt idx="404">
                  <c:v>2.523933333333332</c:v>
                </c:pt>
                <c:pt idx="405">
                  <c:v>2.3181666666666629</c:v>
                </c:pt>
                <c:pt idx="406">
                  <c:v>0.4030000000000058</c:v>
                </c:pt>
                <c:pt idx="407">
                  <c:v>-0.20003333333333728</c:v>
                </c:pt>
                <c:pt idx="408">
                  <c:v>0.20289999999999964</c:v>
                </c:pt>
                <c:pt idx="409">
                  <c:v>-0.69460000000000122</c:v>
                </c:pt>
                <c:pt idx="410">
                  <c:v>-1.4491999999999905</c:v>
                </c:pt>
                <c:pt idx="411">
                  <c:v>-1.4863333333333273</c:v>
                </c:pt>
                <c:pt idx="412">
                  <c:v>-1.0175666666666672</c:v>
                </c:pt>
                <c:pt idx="413">
                  <c:v>0.15440000000000254</c:v>
                </c:pt>
                <c:pt idx="414">
                  <c:v>3.9673999999999978</c:v>
                </c:pt>
                <c:pt idx="415">
                  <c:v>1.3376666666666708</c:v>
                </c:pt>
                <c:pt idx="416">
                  <c:v>2.8599999999990189E-2</c:v>
                </c:pt>
                <c:pt idx="417">
                  <c:v>1.5377999999999972</c:v>
                </c:pt>
                <c:pt idx="418">
                  <c:v>2.486766666666675</c:v>
                </c:pt>
                <c:pt idx="419">
                  <c:v>-0.39156666666666951</c:v>
                </c:pt>
                <c:pt idx="420">
                  <c:v>-0.18003333333333416</c:v>
                </c:pt>
                <c:pt idx="421">
                  <c:v>1.4234999999999971</c:v>
                </c:pt>
                <c:pt idx="422">
                  <c:v>1.4006333333333316</c:v>
                </c:pt>
                <c:pt idx="423">
                  <c:v>0.328633333333336</c:v>
                </c:pt>
                <c:pt idx="424">
                  <c:v>-8.6333333333357132E-3</c:v>
                </c:pt>
                <c:pt idx="425">
                  <c:v>8.6366666666670255E-2</c:v>
                </c:pt>
                <c:pt idx="426">
                  <c:v>0.44013333333333549</c:v>
                </c:pt>
                <c:pt idx="427">
                  <c:v>1.66963333333333</c:v>
                </c:pt>
                <c:pt idx="428">
                  <c:v>3.8025666666666638</c:v>
                </c:pt>
                <c:pt idx="429">
                  <c:v>3.6673333333333318</c:v>
                </c:pt>
                <c:pt idx="430">
                  <c:v>3.2499333333333311</c:v>
                </c:pt>
                <c:pt idx="431">
                  <c:v>-0.19283333333333985</c:v>
                </c:pt>
                <c:pt idx="432">
                  <c:v>-2.714500000000001</c:v>
                </c:pt>
                <c:pt idx="433">
                  <c:v>-4.9195000000000064</c:v>
                </c:pt>
                <c:pt idx="434">
                  <c:v>-2.1790999999999983</c:v>
                </c:pt>
                <c:pt idx="435">
                  <c:v>-0.8319666666666663</c:v>
                </c:pt>
                <c:pt idx="436">
                  <c:v>0.30800000000000693</c:v>
                </c:pt>
                <c:pt idx="437">
                  <c:v>1.1226666666666745</c:v>
                </c:pt>
                <c:pt idx="438">
                  <c:v>1.3212666666666664</c:v>
                </c:pt>
                <c:pt idx="439">
                  <c:v>-0.61020000000000607</c:v>
                </c:pt>
                <c:pt idx="440">
                  <c:v>-0.18420000000000414</c:v>
                </c:pt>
                <c:pt idx="441">
                  <c:v>1.0477666666666678</c:v>
                </c:pt>
                <c:pt idx="442">
                  <c:v>1.7558999999999969</c:v>
                </c:pt>
                <c:pt idx="443">
                  <c:v>2.9850666666666683</c:v>
                </c:pt>
                <c:pt idx="444">
                  <c:v>1.4277666666666704</c:v>
                </c:pt>
                <c:pt idx="445">
                  <c:v>2.5274666666666619</c:v>
                </c:pt>
                <c:pt idx="446">
                  <c:v>2.4353333333333467</c:v>
                </c:pt>
                <c:pt idx="447">
                  <c:v>0.82903333333332796</c:v>
                </c:pt>
                <c:pt idx="448">
                  <c:v>0.20433333333333792</c:v>
                </c:pt>
                <c:pt idx="449">
                  <c:v>-0.96429999999999438</c:v>
                </c:pt>
                <c:pt idx="450">
                  <c:v>-1.4623333333333335</c:v>
                </c:pt>
                <c:pt idx="451">
                  <c:v>0.80306666666665194</c:v>
                </c:pt>
                <c:pt idx="452">
                  <c:v>-0.81749999999999545</c:v>
                </c:pt>
                <c:pt idx="453">
                  <c:v>-3.3622333333333358</c:v>
                </c:pt>
                <c:pt idx="454">
                  <c:v>-2.5877666666666528</c:v>
                </c:pt>
                <c:pt idx="455">
                  <c:v>-0.71389999999999532</c:v>
                </c:pt>
                <c:pt idx="456">
                  <c:v>1.2147333333333279</c:v>
                </c:pt>
                <c:pt idx="457">
                  <c:v>1.5572666666666564</c:v>
                </c:pt>
                <c:pt idx="458">
                  <c:v>-8.3433333333331916E-2</c:v>
                </c:pt>
                <c:pt idx="459">
                  <c:v>-1.554399999999994</c:v>
                </c:pt>
                <c:pt idx="460">
                  <c:v>-4.5452999999999975</c:v>
                </c:pt>
                <c:pt idx="461">
                  <c:v>-2.2856000000000023</c:v>
                </c:pt>
                <c:pt idx="462">
                  <c:v>-2.3115666666666641</c:v>
                </c:pt>
                <c:pt idx="463">
                  <c:v>0.53546666666666454</c:v>
                </c:pt>
                <c:pt idx="464">
                  <c:v>2.1358666666666721</c:v>
                </c:pt>
                <c:pt idx="465">
                  <c:v>0.58153333333332569</c:v>
                </c:pt>
                <c:pt idx="466">
                  <c:v>1.5026000000000082</c:v>
                </c:pt>
                <c:pt idx="467">
                  <c:v>-0.50086666666665991</c:v>
                </c:pt>
                <c:pt idx="468">
                  <c:v>6.4480333333333348</c:v>
                </c:pt>
                <c:pt idx="469">
                  <c:v>3.8371666666666684</c:v>
                </c:pt>
                <c:pt idx="470">
                  <c:v>1.617699999999985</c:v>
                </c:pt>
                <c:pt idx="471">
                  <c:v>-1.1082333333333452</c:v>
                </c:pt>
                <c:pt idx="472">
                  <c:v>2.2597333333333438</c:v>
                </c:pt>
                <c:pt idx="473">
                  <c:v>4.0818666666666701</c:v>
                </c:pt>
                <c:pt idx="474">
                  <c:v>5.0029666666666657</c:v>
                </c:pt>
                <c:pt idx="475">
                  <c:v>2.8152333333333388</c:v>
                </c:pt>
                <c:pt idx="476">
                  <c:v>0.55559999999999832</c:v>
                </c:pt>
                <c:pt idx="477">
                  <c:v>-0.29366666666666674</c:v>
                </c:pt>
                <c:pt idx="478">
                  <c:v>1.2263333333333151</c:v>
                </c:pt>
                <c:pt idx="479">
                  <c:v>2.8411333333333317</c:v>
                </c:pt>
                <c:pt idx="480">
                  <c:v>0.73116666666668095</c:v>
                </c:pt>
                <c:pt idx="481">
                  <c:v>-1.6436666666666611</c:v>
                </c:pt>
                <c:pt idx="482">
                  <c:v>-3.4082333333333423</c:v>
                </c:pt>
                <c:pt idx="483">
                  <c:v>-0.65059999999999718</c:v>
                </c:pt>
                <c:pt idx="484">
                  <c:v>0.72249999999999659</c:v>
                </c:pt>
                <c:pt idx="485">
                  <c:v>1.4307000000000016</c:v>
                </c:pt>
                <c:pt idx="486">
                  <c:v>3.1492333333333278</c:v>
                </c:pt>
                <c:pt idx="487">
                  <c:v>1.1658000000000044</c:v>
                </c:pt>
                <c:pt idx="488">
                  <c:v>1.1831333333333305</c:v>
                </c:pt>
                <c:pt idx="489">
                  <c:v>-0.24776666666664937</c:v>
                </c:pt>
                <c:pt idx="490">
                  <c:v>-1.1621666666666641</c:v>
                </c:pt>
                <c:pt idx="491">
                  <c:v>-1.1056666666666786</c:v>
                </c:pt>
                <c:pt idx="492">
                  <c:v>-1.2852333333333235</c:v>
                </c:pt>
                <c:pt idx="493">
                  <c:v>0.70626666666666438</c:v>
                </c:pt>
                <c:pt idx="494">
                  <c:v>-0.15923333333333289</c:v>
                </c:pt>
                <c:pt idx="495">
                  <c:v>8.1033333333323299E-2</c:v>
                </c:pt>
                <c:pt idx="496">
                  <c:v>-1.6006333333333345</c:v>
                </c:pt>
                <c:pt idx="497">
                  <c:v>-0.87123333333333619</c:v>
                </c:pt>
                <c:pt idx="498">
                  <c:v>-2.2345333333333315</c:v>
                </c:pt>
                <c:pt idx="499">
                  <c:v>3.4733333333335281E-2</c:v>
                </c:pt>
                <c:pt idx="500">
                  <c:v>-0.10999999999999943</c:v>
                </c:pt>
                <c:pt idx="501">
                  <c:v>1.5341333333333438</c:v>
                </c:pt>
                <c:pt idx="502">
                  <c:v>0.19103333333335115</c:v>
                </c:pt>
                <c:pt idx="503">
                  <c:v>1.2561999999999927</c:v>
                </c:pt>
                <c:pt idx="504">
                  <c:v>-3.7666666666680726E-2</c:v>
                </c:pt>
                <c:pt idx="505">
                  <c:v>-0.27786666666666804</c:v>
                </c:pt>
                <c:pt idx="506">
                  <c:v>-0.19976666666667597</c:v>
                </c:pt>
                <c:pt idx="507">
                  <c:v>1.9046000000000021</c:v>
                </c:pt>
                <c:pt idx="508">
                  <c:v>2.0001333333333378</c:v>
                </c:pt>
                <c:pt idx="509">
                  <c:v>0.71206666666667218</c:v>
                </c:pt>
                <c:pt idx="510">
                  <c:v>-0.6859666666666584</c:v>
                </c:pt>
                <c:pt idx="511">
                  <c:v>-0.16209999999999525</c:v>
                </c:pt>
                <c:pt idx="512">
                  <c:v>-1.6701000000000192</c:v>
                </c:pt>
                <c:pt idx="513">
                  <c:v>-1.1665666666666539</c:v>
                </c:pt>
                <c:pt idx="514">
                  <c:v>-1.9624666666666712</c:v>
                </c:pt>
                <c:pt idx="515">
                  <c:v>-2.6107666666666773</c:v>
                </c:pt>
                <c:pt idx="516">
                  <c:v>-1.2330666666666588</c:v>
                </c:pt>
                <c:pt idx="517">
                  <c:v>1.2504333333333193</c:v>
                </c:pt>
                <c:pt idx="518">
                  <c:v>0.90596666666665726</c:v>
                </c:pt>
                <c:pt idx="519">
                  <c:v>1.1780333333333317</c:v>
                </c:pt>
                <c:pt idx="520">
                  <c:v>0.73809999999998865</c:v>
                </c:pt>
                <c:pt idx="521">
                  <c:v>-4.7324666666666673</c:v>
                </c:pt>
                <c:pt idx="522">
                  <c:v>-3.1781666666666695</c:v>
                </c:pt>
                <c:pt idx="523">
                  <c:v>-3.7743666666666655</c:v>
                </c:pt>
                <c:pt idx="524">
                  <c:v>0.13606666666666456</c:v>
                </c:pt>
                <c:pt idx="525">
                  <c:v>1.7221666666666522</c:v>
                </c:pt>
                <c:pt idx="526">
                  <c:v>0.40226666666666233</c:v>
                </c:pt>
                <c:pt idx="527">
                  <c:v>1.7772000000000077</c:v>
                </c:pt>
                <c:pt idx="528">
                  <c:v>1.4183333333333366</c:v>
                </c:pt>
                <c:pt idx="529">
                  <c:v>0.81920000000000925</c:v>
                </c:pt>
                <c:pt idx="530">
                  <c:v>-0.51236666666666508</c:v>
                </c:pt>
                <c:pt idx="531">
                  <c:v>-0.52683333333332882</c:v>
                </c:pt>
                <c:pt idx="532">
                  <c:v>-0.63963333333333594</c:v>
                </c:pt>
                <c:pt idx="533">
                  <c:v>-1.1403999999999996</c:v>
                </c:pt>
                <c:pt idx="534">
                  <c:v>0.49493333333333567</c:v>
                </c:pt>
                <c:pt idx="535">
                  <c:v>-0.67149999999999466</c:v>
                </c:pt>
                <c:pt idx="536">
                  <c:v>-0.33003333333333273</c:v>
                </c:pt>
                <c:pt idx="537">
                  <c:v>0.35023333333333539</c:v>
                </c:pt>
                <c:pt idx="538">
                  <c:v>0.84526666666667438</c:v>
                </c:pt>
                <c:pt idx="539">
                  <c:v>-0.47473333333333301</c:v>
                </c:pt>
                <c:pt idx="540">
                  <c:v>1.4327333333333314</c:v>
                </c:pt>
                <c:pt idx="541">
                  <c:v>-0.65999999999999659</c:v>
                </c:pt>
                <c:pt idx="542">
                  <c:v>-1.261966666666666</c:v>
                </c:pt>
                <c:pt idx="543">
                  <c:v>0.68019999999999925</c:v>
                </c:pt>
                <c:pt idx="544">
                  <c:v>1.794566666666654</c:v>
                </c:pt>
                <c:pt idx="545">
                  <c:v>0.32133333333332814</c:v>
                </c:pt>
                <c:pt idx="546">
                  <c:v>-3.3170333333333417</c:v>
                </c:pt>
                <c:pt idx="547">
                  <c:v>-1.3835666666666668</c:v>
                </c:pt>
                <c:pt idx="548">
                  <c:v>1.9769333333333208</c:v>
                </c:pt>
                <c:pt idx="549">
                  <c:v>0.57099999999999795</c:v>
                </c:pt>
                <c:pt idx="550">
                  <c:v>5.9300000000007458E-2</c:v>
                </c:pt>
                <c:pt idx="551">
                  <c:v>-0.48919999999999675</c:v>
                </c:pt>
                <c:pt idx="552">
                  <c:v>-0.4077000000000055</c:v>
                </c:pt>
                <c:pt idx="553">
                  <c:v>0.30570000000001585</c:v>
                </c:pt>
                <c:pt idx="554">
                  <c:v>-3.0866999999999933</c:v>
                </c:pt>
                <c:pt idx="555">
                  <c:v>7.8600000000008663E-2</c:v>
                </c:pt>
                <c:pt idx="556">
                  <c:v>1.1239999999999952</c:v>
                </c:pt>
                <c:pt idx="557">
                  <c:v>1.5491666666666646</c:v>
                </c:pt>
                <c:pt idx="558">
                  <c:v>0.63483333333333292</c:v>
                </c:pt>
                <c:pt idx="559">
                  <c:v>-2.7285333333333313</c:v>
                </c:pt>
                <c:pt idx="560">
                  <c:v>-1.7268333333333317</c:v>
                </c:pt>
                <c:pt idx="561">
                  <c:v>0.40483333333331473</c:v>
                </c:pt>
                <c:pt idx="562">
                  <c:v>2.7372666666666561</c:v>
                </c:pt>
                <c:pt idx="563">
                  <c:v>0.39606666666666968</c:v>
                </c:pt>
                <c:pt idx="564">
                  <c:v>0.95799999999999841</c:v>
                </c:pt>
                <c:pt idx="565">
                  <c:v>0.18640000000000612</c:v>
                </c:pt>
                <c:pt idx="566">
                  <c:v>-0.10486666666668043</c:v>
                </c:pt>
                <c:pt idx="567">
                  <c:v>2.8508000000000067</c:v>
                </c:pt>
                <c:pt idx="568">
                  <c:v>2.481033333333329</c:v>
                </c:pt>
                <c:pt idx="569">
                  <c:v>1.648233333333323</c:v>
                </c:pt>
                <c:pt idx="570">
                  <c:v>-0.41936666666666156</c:v>
                </c:pt>
                <c:pt idx="571">
                  <c:v>1.179333333333318</c:v>
                </c:pt>
                <c:pt idx="572">
                  <c:v>1.2143333333333288</c:v>
                </c:pt>
                <c:pt idx="573">
                  <c:v>-0.56196666666666317</c:v>
                </c:pt>
                <c:pt idx="574">
                  <c:v>-0.65226666666666233</c:v>
                </c:pt>
                <c:pt idx="575">
                  <c:v>-0.34653333333332625</c:v>
                </c:pt>
                <c:pt idx="576">
                  <c:v>0.69593333333332907</c:v>
                </c:pt>
                <c:pt idx="577">
                  <c:v>-0.23003333333333842</c:v>
                </c:pt>
                <c:pt idx="578">
                  <c:v>0.26786666666666292</c:v>
                </c:pt>
                <c:pt idx="579">
                  <c:v>2.2509333333333217</c:v>
                </c:pt>
                <c:pt idx="580">
                  <c:v>1.0599333333333334</c:v>
                </c:pt>
                <c:pt idx="581">
                  <c:v>2.096666666666664</c:v>
                </c:pt>
                <c:pt idx="582">
                  <c:v>0.47466666666667834</c:v>
                </c:pt>
                <c:pt idx="583">
                  <c:v>1.4123000000000019</c:v>
                </c:pt>
                <c:pt idx="584">
                  <c:v>0.76879999999999882</c:v>
                </c:pt>
                <c:pt idx="585">
                  <c:v>3.2066666666651145E-2</c:v>
                </c:pt>
                <c:pt idx="586">
                  <c:v>-1.2434333333333285</c:v>
                </c:pt>
                <c:pt idx="587">
                  <c:v>1.0832333333333253</c:v>
                </c:pt>
                <c:pt idx="588">
                  <c:v>1.1269333333333265</c:v>
                </c:pt>
                <c:pt idx="589">
                  <c:v>-0.57656666666667888</c:v>
                </c:pt>
                <c:pt idx="590">
                  <c:v>-0.1717999999999904</c:v>
                </c:pt>
                <c:pt idx="591">
                  <c:v>0.5241666666666589</c:v>
                </c:pt>
                <c:pt idx="592">
                  <c:v>-1.994733333333329</c:v>
                </c:pt>
                <c:pt idx="593">
                  <c:v>-2.9673333333333289</c:v>
                </c:pt>
                <c:pt idx="594">
                  <c:v>-3.2613666666666603</c:v>
                </c:pt>
                <c:pt idx="595">
                  <c:v>-1.1037000000000035</c:v>
                </c:pt>
                <c:pt idx="596">
                  <c:v>0.9754999999999967</c:v>
                </c:pt>
                <c:pt idx="597">
                  <c:v>1.9918333333333464</c:v>
                </c:pt>
                <c:pt idx="598">
                  <c:v>0.98423333333333574</c:v>
                </c:pt>
                <c:pt idx="599">
                  <c:v>-1.3074333333333357</c:v>
                </c:pt>
                <c:pt idx="600">
                  <c:v>-0.98716666666668118</c:v>
                </c:pt>
                <c:pt idx="601">
                  <c:v>-7.0761666666666656</c:v>
                </c:pt>
                <c:pt idx="602">
                  <c:v>-4.9299666666666582</c:v>
                </c:pt>
                <c:pt idx="603">
                  <c:v>-1.2113666666666631</c:v>
                </c:pt>
                <c:pt idx="604">
                  <c:v>1.6424000000000092</c:v>
                </c:pt>
                <c:pt idx="605">
                  <c:v>1.3977000000000146</c:v>
                </c:pt>
                <c:pt idx="606">
                  <c:v>0.63193333333333612</c:v>
                </c:pt>
                <c:pt idx="607">
                  <c:v>0.30286666666665951</c:v>
                </c:pt>
                <c:pt idx="608">
                  <c:v>-0.46010000000001128</c:v>
                </c:pt>
                <c:pt idx="609">
                  <c:v>-0.2737333333333396</c:v>
                </c:pt>
                <c:pt idx="610">
                  <c:v>-0.36400000000000432</c:v>
                </c:pt>
                <c:pt idx="611">
                  <c:v>8.7299999999999045E-2</c:v>
                </c:pt>
                <c:pt idx="612">
                  <c:v>0.50373333333332937</c:v>
                </c:pt>
                <c:pt idx="613">
                  <c:v>-0.3596333333333348</c:v>
                </c:pt>
                <c:pt idx="614">
                  <c:v>-0.25576666666665915</c:v>
                </c:pt>
                <c:pt idx="615">
                  <c:v>2.9593000000000131</c:v>
                </c:pt>
                <c:pt idx="616">
                  <c:v>1.4473333333333329</c:v>
                </c:pt>
                <c:pt idx="617">
                  <c:v>1.1338666666666626</c:v>
                </c:pt>
                <c:pt idx="618">
                  <c:v>-0.30766666666667675</c:v>
                </c:pt>
                <c:pt idx="619">
                  <c:v>-0.8349666666666451</c:v>
                </c:pt>
                <c:pt idx="620">
                  <c:v>-1.4884666666666675</c:v>
                </c:pt>
                <c:pt idx="621">
                  <c:v>2.9333333333312339E-3</c:v>
                </c:pt>
                <c:pt idx="622">
                  <c:v>0.79403333333334558</c:v>
                </c:pt>
                <c:pt idx="623">
                  <c:v>1.2188666666666563</c:v>
                </c:pt>
                <c:pt idx="624">
                  <c:v>0.1230333333333391</c:v>
                </c:pt>
                <c:pt idx="625">
                  <c:v>1.224733333333333</c:v>
                </c:pt>
                <c:pt idx="626">
                  <c:v>-1.6466666666666754</c:v>
                </c:pt>
                <c:pt idx="627">
                  <c:v>-0.37203333333333433</c:v>
                </c:pt>
                <c:pt idx="628">
                  <c:v>0.59189999999999543</c:v>
                </c:pt>
                <c:pt idx="629">
                  <c:v>1.9367000000000161</c:v>
                </c:pt>
                <c:pt idx="630">
                  <c:v>2.0334333333333348</c:v>
                </c:pt>
                <c:pt idx="631">
                  <c:v>-0.78823333333332357</c:v>
                </c:pt>
                <c:pt idx="632">
                  <c:v>-1.1895666666666642</c:v>
                </c:pt>
                <c:pt idx="633">
                  <c:v>-1.8254333333333221</c:v>
                </c:pt>
                <c:pt idx="634">
                  <c:v>1.1661333333333346</c:v>
                </c:pt>
                <c:pt idx="635">
                  <c:v>0.7120000000000033</c:v>
                </c:pt>
                <c:pt idx="636">
                  <c:v>-0.41313333333334867</c:v>
                </c:pt>
                <c:pt idx="637">
                  <c:v>-1.9718666666666707</c:v>
                </c:pt>
                <c:pt idx="638">
                  <c:v>-1.6348666666666674</c:v>
                </c:pt>
                <c:pt idx="639">
                  <c:v>-2.804000000000002</c:v>
                </c:pt>
                <c:pt idx="640">
                  <c:v>-3.2522666666666851</c:v>
                </c:pt>
                <c:pt idx="641">
                  <c:v>0.54793333333333294</c:v>
                </c:pt>
                <c:pt idx="642">
                  <c:v>2.5608000000000004</c:v>
                </c:pt>
                <c:pt idx="643">
                  <c:v>2.2296666666666738</c:v>
                </c:pt>
                <c:pt idx="644">
                  <c:v>3.1496999999999957</c:v>
                </c:pt>
                <c:pt idx="645">
                  <c:v>1.8604999999999876</c:v>
                </c:pt>
                <c:pt idx="646">
                  <c:v>0.9844666666666626</c:v>
                </c:pt>
                <c:pt idx="647">
                  <c:v>-0.37793333333333123</c:v>
                </c:pt>
                <c:pt idx="648">
                  <c:v>1.2423000000000002</c:v>
                </c:pt>
                <c:pt idx="649">
                  <c:v>-2.9621999999999957</c:v>
                </c:pt>
                <c:pt idx="650">
                  <c:v>-0.60353333333334547</c:v>
                </c:pt>
                <c:pt idx="651">
                  <c:v>-0.54793333333333294</c:v>
                </c:pt>
                <c:pt idx="652">
                  <c:v>-1.6965000000000146</c:v>
                </c:pt>
                <c:pt idx="653">
                  <c:v>-0.29009999999999536</c:v>
                </c:pt>
                <c:pt idx="654">
                  <c:v>0.13483333333333292</c:v>
                </c:pt>
                <c:pt idx="655">
                  <c:v>-0.41313333333332025</c:v>
                </c:pt>
                <c:pt idx="656">
                  <c:v>0.40733333333332666</c:v>
                </c:pt>
                <c:pt idx="657">
                  <c:v>0.8614333333333235</c:v>
                </c:pt>
                <c:pt idx="658">
                  <c:v>-6.7400000000006344E-2</c:v>
                </c:pt>
                <c:pt idx="659">
                  <c:v>-4.6900000000007935E-2</c:v>
                </c:pt>
                <c:pt idx="660">
                  <c:v>-1.004966666666661</c:v>
                </c:pt>
                <c:pt idx="661">
                  <c:v>-2.9035999999999973</c:v>
                </c:pt>
                <c:pt idx="662">
                  <c:v>-2.6809333333333427</c:v>
                </c:pt>
                <c:pt idx="663">
                  <c:v>-1.5089666666666659</c:v>
                </c:pt>
                <c:pt idx="664">
                  <c:v>4.6866666666673495E-2</c:v>
                </c:pt>
                <c:pt idx="665">
                  <c:v>0.56253333333334865</c:v>
                </c:pt>
                <c:pt idx="666">
                  <c:v>0.51856666666667195</c:v>
                </c:pt>
                <c:pt idx="667">
                  <c:v>0.28133333333332189</c:v>
                </c:pt>
                <c:pt idx="668">
                  <c:v>-0.3955666666666815</c:v>
                </c:pt>
                <c:pt idx="669">
                  <c:v>-0.19043333333333123</c:v>
                </c:pt>
                <c:pt idx="670">
                  <c:v>0.21970000000001733</c:v>
                </c:pt>
                <c:pt idx="671">
                  <c:v>-0.20503333333333273</c:v>
                </c:pt>
                <c:pt idx="672">
                  <c:v>-0.34576666666666256</c:v>
                </c:pt>
                <c:pt idx="673">
                  <c:v>-0.66216666666666413</c:v>
                </c:pt>
                <c:pt idx="674">
                  <c:v>2.6366666666646665E-2</c:v>
                </c:pt>
                <c:pt idx="675">
                  <c:v>-3.7444999999999951</c:v>
                </c:pt>
                <c:pt idx="676">
                  <c:v>-3.0149999999999935</c:v>
                </c:pt>
                <c:pt idx="677">
                  <c:v>-0.39563333333332906</c:v>
                </c:pt>
                <c:pt idx="678">
                  <c:v>-0.40876666666667205</c:v>
                </c:pt>
                <c:pt idx="679">
                  <c:v>0.43073333333333608</c:v>
                </c:pt>
                <c:pt idx="680">
                  <c:v>-1.0178000000000011</c:v>
                </c:pt>
                <c:pt idx="681">
                  <c:v>-1.5754666666666708</c:v>
                </c:pt>
                <c:pt idx="682">
                  <c:v>-1.1977666666666664</c:v>
                </c:pt>
                <c:pt idx="683">
                  <c:v>-7.3766666666664094E-2</c:v>
                </c:pt>
                <c:pt idx="684">
                  <c:v>-1.39553333333334</c:v>
                </c:pt>
                <c:pt idx="685">
                  <c:v>-2.2717333333333372</c:v>
                </c:pt>
                <c:pt idx="686">
                  <c:v>-1.5931333333333342</c:v>
                </c:pt>
                <c:pt idx="687">
                  <c:v>0.59896666666666931</c:v>
                </c:pt>
                <c:pt idx="688">
                  <c:v>1.2449999999999903</c:v>
                </c:pt>
                <c:pt idx="689">
                  <c:v>0.92640000000000811</c:v>
                </c:pt>
                <c:pt idx="690">
                  <c:v>0.14163333333333128</c:v>
                </c:pt>
                <c:pt idx="691">
                  <c:v>0.44256666666666433</c:v>
                </c:pt>
                <c:pt idx="692">
                  <c:v>-1.1004666666666694</c:v>
                </c:pt>
                <c:pt idx="693">
                  <c:v>0.31856666666666911</c:v>
                </c:pt>
                <c:pt idx="694">
                  <c:v>0.77003333333333046</c:v>
                </c:pt>
                <c:pt idx="695">
                  <c:v>-0.46906666666665586</c:v>
                </c:pt>
                <c:pt idx="696">
                  <c:v>-1.0326333333333295</c:v>
                </c:pt>
                <c:pt idx="697">
                  <c:v>0.58420000000000272</c:v>
                </c:pt>
                <c:pt idx="698">
                  <c:v>0.34219999999999828</c:v>
                </c:pt>
                <c:pt idx="699">
                  <c:v>1.3954999999999984</c:v>
                </c:pt>
                <c:pt idx="700">
                  <c:v>3.2836666666666687</c:v>
                </c:pt>
                <c:pt idx="701">
                  <c:v>2.1330666666666644</c:v>
                </c:pt>
                <c:pt idx="702">
                  <c:v>1.9707333333333352</c:v>
                </c:pt>
                <c:pt idx="703">
                  <c:v>0.7375333333333316</c:v>
                </c:pt>
                <c:pt idx="704">
                  <c:v>-0.17993333333333794</c:v>
                </c:pt>
                <c:pt idx="705">
                  <c:v>0.14750000000000796</c:v>
                </c:pt>
                <c:pt idx="706">
                  <c:v>0.53109999999999502</c:v>
                </c:pt>
                <c:pt idx="707">
                  <c:v>0.54286666666668282</c:v>
                </c:pt>
                <c:pt idx="708">
                  <c:v>-2.7408666666666761</c:v>
                </c:pt>
                <c:pt idx="709">
                  <c:v>-1.9324333333333428</c:v>
                </c:pt>
                <c:pt idx="710">
                  <c:v>0.37466666666666981</c:v>
                </c:pt>
                <c:pt idx="711">
                  <c:v>-0.3687666666666658</c:v>
                </c:pt>
                <c:pt idx="712">
                  <c:v>1.3217666666666688</c:v>
                </c:pt>
                <c:pt idx="713">
                  <c:v>0.8171999999999926</c:v>
                </c:pt>
                <c:pt idx="714">
                  <c:v>0.85853333333333381</c:v>
                </c:pt>
                <c:pt idx="715">
                  <c:v>-0.75823333333333665</c:v>
                </c:pt>
                <c:pt idx="716">
                  <c:v>1.5017000000000138</c:v>
                </c:pt>
                <c:pt idx="717">
                  <c:v>0.15340000000000487</c:v>
                </c:pt>
                <c:pt idx="718">
                  <c:v>0.67560000000001708</c:v>
                </c:pt>
                <c:pt idx="719">
                  <c:v>0.7494000000000085</c:v>
                </c:pt>
                <c:pt idx="720">
                  <c:v>0.98833333333334394</c:v>
                </c:pt>
                <c:pt idx="721">
                  <c:v>0.76413333333333355</c:v>
                </c:pt>
                <c:pt idx="722">
                  <c:v>0.5015333333333416</c:v>
                </c:pt>
                <c:pt idx="723">
                  <c:v>1.0798666666666605</c:v>
                </c:pt>
                <c:pt idx="724">
                  <c:v>1.1269999999999953</c:v>
                </c:pt>
                <c:pt idx="725">
                  <c:v>1.2804000000000002</c:v>
                </c:pt>
                <c:pt idx="726">
                  <c:v>-0.7198666666666611</c:v>
                </c:pt>
                <c:pt idx="727">
                  <c:v>-0.77890000000000725</c:v>
                </c:pt>
                <c:pt idx="728">
                  <c:v>-0.86446666666667227</c:v>
                </c:pt>
                <c:pt idx="729">
                  <c:v>-3.8300000000006662E-2</c:v>
                </c:pt>
                <c:pt idx="730">
                  <c:v>4.7200000000003683E-2</c:v>
                </c:pt>
                <c:pt idx="731">
                  <c:v>-0.50150000000000716</c:v>
                </c:pt>
                <c:pt idx="732">
                  <c:v>-1.8203666666666578</c:v>
                </c:pt>
                <c:pt idx="733">
                  <c:v>-1.3718333333333277</c:v>
                </c:pt>
                <c:pt idx="734">
                  <c:v>-2.3956333333333362</c:v>
                </c:pt>
                <c:pt idx="735">
                  <c:v>-2.0504666666666651</c:v>
                </c:pt>
                <c:pt idx="736">
                  <c:v>1.7465666666666664</c:v>
                </c:pt>
                <c:pt idx="737">
                  <c:v>2.035666666666657</c:v>
                </c:pt>
                <c:pt idx="738">
                  <c:v>2.127200000000002</c:v>
                </c:pt>
                <c:pt idx="739">
                  <c:v>1.9059000000000026</c:v>
                </c:pt>
                <c:pt idx="740">
                  <c:v>1.3128666666666788</c:v>
                </c:pt>
                <c:pt idx="741">
                  <c:v>1.7233333333351197E-2</c:v>
                </c:pt>
                <c:pt idx="742">
                  <c:v>-0.31820000000000448</c:v>
                </c:pt>
                <c:pt idx="743">
                  <c:v>-1.2650666666666694</c:v>
                </c:pt>
                <c:pt idx="744">
                  <c:v>-1.8084333333333404</c:v>
                </c:pt>
                <c:pt idx="745">
                  <c:v>-0.8730333333333391</c:v>
                </c:pt>
                <c:pt idx="746">
                  <c:v>-1.4907666666666586</c:v>
                </c:pt>
                <c:pt idx="747">
                  <c:v>-2.0223000000000013</c:v>
                </c:pt>
                <c:pt idx="748">
                  <c:v>-3.827766666666669</c:v>
                </c:pt>
                <c:pt idx="749">
                  <c:v>-0.50183333333333024</c:v>
                </c:pt>
                <c:pt idx="750">
                  <c:v>-0.17223333333332391</c:v>
                </c:pt>
                <c:pt idx="751">
                  <c:v>0.2583666666666673</c:v>
                </c:pt>
                <c:pt idx="752">
                  <c:v>1.3066000000000102</c:v>
                </c:pt>
                <c:pt idx="753">
                  <c:v>1.5144333333333293</c:v>
                </c:pt>
                <c:pt idx="754">
                  <c:v>1.466933333333337</c:v>
                </c:pt>
                <c:pt idx="755">
                  <c:v>1.3066999999999993</c:v>
                </c:pt>
                <c:pt idx="756">
                  <c:v>0.70679999999998699</c:v>
                </c:pt>
                <c:pt idx="757">
                  <c:v>0.69190000000000396</c:v>
                </c:pt>
                <c:pt idx="758">
                  <c:v>2.1260999999999939</c:v>
                </c:pt>
                <c:pt idx="759">
                  <c:v>-3.5633333333322526E-2</c:v>
                </c:pt>
                <c:pt idx="760">
                  <c:v>-2.3993666666666655</c:v>
                </c:pt>
                <c:pt idx="761">
                  <c:v>-1.288800000000009</c:v>
                </c:pt>
                <c:pt idx="762">
                  <c:v>-1.6094666666666768</c:v>
                </c:pt>
                <c:pt idx="763">
                  <c:v>4.7533333333326766E-2</c:v>
                </c:pt>
                <c:pt idx="764">
                  <c:v>1.480000000000814E-2</c:v>
                </c:pt>
                <c:pt idx="765">
                  <c:v>0.59983333333333633</c:v>
                </c:pt>
                <c:pt idx="766">
                  <c:v>0.25239999999999441</c:v>
                </c:pt>
                <c:pt idx="767">
                  <c:v>-0.88196666666667767</c:v>
                </c:pt>
                <c:pt idx="768">
                  <c:v>-1.2976000000000028</c:v>
                </c:pt>
                <c:pt idx="769">
                  <c:v>-4.1216999999999899</c:v>
                </c:pt>
                <c:pt idx="770">
                  <c:v>-1.2323333333333366</c:v>
                </c:pt>
                <c:pt idx="771">
                  <c:v>-0.3088333333333253</c:v>
                </c:pt>
                <c:pt idx="772">
                  <c:v>-0.92056666666666587</c:v>
                </c:pt>
                <c:pt idx="773">
                  <c:v>-0.89383333333333326</c:v>
                </c:pt>
                <c:pt idx="774">
                  <c:v>0.30879999999999797</c:v>
                </c:pt>
                <c:pt idx="775">
                  <c:v>-3.4090666666666678</c:v>
                </c:pt>
                <c:pt idx="776">
                  <c:v>-0.35036666666666605</c:v>
                </c:pt>
                <c:pt idx="777">
                  <c:v>0.7097000000000051</c:v>
                </c:pt>
                <c:pt idx="778">
                  <c:v>0.55830000000000268</c:v>
                </c:pt>
                <c:pt idx="779">
                  <c:v>-1.6451666666666682</c:v>
                </c:pt>
                <c:pt idx="780">
                  <c:v>-1.6658666666666662</c:v>
                </c:pt>
                <c:pt idx="781">
                  <c:v>-1.0957666666666697</c:v>
                </c:pt>
                <c:pt idx="782">
                  <c:v>-0.18416666666666259</c:v>
                </c:pt>
                <c:pt idx="783">
                  <c:v>1.2441999999999993</c:v>
                </c:pt>
                <c:pt idx="784">
                  <c:v>-0.7215666666666678</c:v>
                </c:pt>
                <c:pt idx="785">
                  <c:v>-2.2924666666666695</c:v>
                </c:pt>
                <c:pt idx="786">
                  <c:v>-2.3815333333333299</c:v>
                </c:pt>
                <c:pt idx="787">
                  <c:v>0.44539999999999935</c:v>
                </c:pt>
                <c:pt idx="788">
                  <c:v>0.19303333333333939</c:v>
                </c:pt>
                <c:pt idx="789">
                  <c:v>-1.4729333333333372</c:v>
                </c:pt>
                <c:pt idx="790">
                  <c:v>-1.2352666666666678</c:v>
                </c:pt>
                <c:pt idx="791">
                  <c:v>-1.4224000000000032</c:v>
                </c:pt>
                <c:pt idx="792">
                  <c:v>-1.5203999999999951</c:v>
                </c:pt>
                <c:pt idx="793">
                  <c:v>-0.45439999999999259</c:v>
                </c:pt>
                <c:pt idx="794">
                  <c:v>0.89086666666666758</c:v>
                </c:pt>
                <c:pt idx="795">
                  <c:v>0.19603333333333239</c:v>
                </c:pt>
                <c:pt idx="796">
                  <c:v>-2.3073333333333395</c:v>
                </c:pt>
                <c:pt idx="797">
                  <c:v>-0.18713333333332827</c:v>
                </c:pt>
                <c:pt idx="798">
                  <c:v>-0.63546666666667306</c:v>
                </c:pt>
                <c:pt idx="799">
                  <c:v>-1.2145333333333284</c:v>
                </c:pt>
                <c:pt idx="800">
                  <c:v>-3.8484999999999943</c:v>
                </c:pt>
                <c:pt idx="801">
                  <c:v>-2.0935666666666748</c:v>
                </c:pt>
                <c:pt idx="802">
                  <c:v>1.000633333333333</c:v>
                </c:pt>
                <c:pt idx="803">
                  <c:v>1.210866666666675</c:v>
                </c:pt>
                <c:pt idx="804">
                  <c:v>0.64170000000000016</c:v>
                </c:pt>
                <c:pt idx="805">
                  <c:v>0.39580000000000126</c:v>
                </c:pt>
                <c:pt idx="806">
                  <c:v>1.2772666666666694</c:v>
                </c:pt>
                <c:pt idx="807">
                  <c:v>2.2517333333333269</c:v>
                </c:pt>
                <c:pt idx="808">
                  <c:v>1.8290666666666695</c:v>
                </c:pt>
                <c:pt idx="809">
                  <c:v>1.0673999999999921</c:v>
                </c:pt>
                <c:pt idx="810">
                  <c:v>-0.59669999999999845</c:v>
                </c:pt>
                <c:pt idx="811">
                  <c:v>-0.31483333333333974</c:v>
                </c:pt>
                <c:pt idx="812">
                  <c:v>-1.1214000000000013</c:v>
                </c:pt>
                <c:pt idx="813">
                  <c:v>-2.6999999999986812E-2</c:v>
                </c:pt>
                <c:pt idx="814">
                  <c:v>1.0554666666666677</c:v>
                </c:pt>
                <c:pt idx="815">
                  <c:v>0.92056666666665876</c:v>
                </c:pt>
                <c:pt idx="816">
                  <c:v>2.3417333333333374</c:v>
                </c:pt>
                <c:pt idx="817">
                  <c:v>0.23986666666667134</c:v>
                </c:pt>
                <c:pt idx="818">
                  <c:v>-1.4662666666666624</c:v>
                </c:pt>
                <c:pt idx="819">
                  <c:v>-1.5801333333333289</c:v>
                </c:pt>
                <c:pt idx="820">
                  <c:v>-0.30583333333333229</c:v>
                </c:pt>
                <c:pt idx="821">
                  <c:v>-0.932466666666663</c:v>
                </c:pt>
                <c:pt idx="822">
                  <c:v>-0.58766666666667078</c:v>
                </c:pt>
                <c:pt idx="823">
                  <c:v>-2.7000000000001023E-2</c:v>
                </c:pt>
                <c:pt idx="824">
                  <c:v>0.68666666666666742</c:v>
                </c:pt>
                <c:pt idx="825">
                  <c:v>-0.77660000000000196</c:v>
                </c:pt>
                <c:pt idx="826">
                  <c:v>-0.54276666666666529</c:v>
                </c:pt>
                <c:pt idx="827">
                  <c:v>0.14393333333333658</c:v>
                </c:pt>
                <c:pt idx="828">
                  <c:v>0.58473333333333244</c:v>
                </c:pt>
                <c:pt idx="829">
                  <c:v>-0.13493333333333624</c:v>
                </c:pt>
                <c:pt idx="830">
                  <c:v>1.280300000000004</c:v>
                </c:pt>
                <c:pt idx="831">
                  <c:v>1.1304333333333432</c:v>
                </c:pt>
                <c:pt idx="832">
                  <c:v>-0.38383333333333525</c:v>
                </c:pt>
                <c:pt idx="833">
                  <c:v>-2.338799999999992</c:v>
                </c:pt>
                <c:pt idx="834">
                  <c:v>-1.745033333333339</c:v>
                </c:pt>
                <c:pt idx="835">
                  <c:v>-2.4346666666666721</c:v>
                </c:pt>
                <c:pt idx="836">
                  <c:v>-1.1604333333333372</c:v>
                </c:pt>
                <c:pt idx="837">
                  <c:v>0.14393333333332947</c:v>
                </c:pt>
                <c:pt idx="838">
                  <c:v>-0.63863333333333827</c:v>
                </c:pt>
                <c:pt idx="839">
                  <c:v>-0.34179999999999922</c:v>
                </c:pt>
                <c:pt idx="840">
                  <c:v>-0.47076666666666256</c:v>
                </c:pt>
                <c:pt idx="841">
                  <c:v>3.0333333333345536E-3</c:v>
                </c:pt>
                <c:pt idx="842">
                  <c:v>-2.6745666666666637</c:v>
                </c:pt>
                <c:pt idx="843">
                  <c:v>-3.0763666666666722</c:v>
                </c:pt>
                <c:pt idx="844">
                  <c:v>-1.8650666666666638</c:v>
                </c:pt>
                <c:pt idx="845">
                  <c:v>-1.457266666666662</c:v>
                </c:pt>
                <c:pt idx="846">
                  <c:v>-1.6280666666666619</c:v>
                </c:pt>
                <c:pt idx="847">
                  <c:v>0.72266666666666879</c:v>
                </c:pt>
                <c:pt idx="848">
                  <c:v>1.1064000000000078</c:v>
                </c:pt>
                <c:pt idx="849">
                  <c:v>0.20686666666667008</c:v>
                </c:pt>
                <c:pt idx="850">
                  <c:v>0.86353333333333637</c:v>
                </c:pt>
                <c:pt idx="851">
                  <c:v>-1.4632000000000005</c:v>
                </c:pt>
                <c:pt idx="852">
                  <c:v>-2.2008666666666628</c:v>
                </c:pt>
                <c:pt idx="853">
                  <c:v>0.94446666666666346</c:v>
                </c:pt>
                <c:pt idx="854">
                  <c:v>0.45273333333333454</c:v>
                </c:pt>
                <c:pt idx="855">
                  <c:v>-0.57866666666667044</c:v>
                </c:pt>
                <c:pt idx="856">
                  <c:v>0.62366666666666504</c:v>
                </c:pt>
                <c:pt idx="857">
                  <c:v>2.2578333333333305</c:v>
                </c:pt>
                <c:pt idx="858">
                  <c:v>2.7165999999999997</c:v>
                </c:pt>
                <c:pt idx="859">
                  <c:v>1.5621333333333354</c:v>
                </c:pt>
                <c:pt idx="860">
                  <c:v>-6.0333333333346673E-3</c:v>
                </c:pt>
                <c:pt idx="861">
                  <c:v>1.0644333333333265</c:v>
                </c:pt>
                <c:pt idx="862">
                  <c:v>-0.41676666666666762</c:v>
                </c:pt>
                <c:pt idx="863">
                  <c:v>-0.40173333333333261</c:v>
                </c:pt>
                <c:pt idx="864">
                  <c:v>-0.42583333333332973</c:v>
                </c:pt>
                <c:pt idx="865">
                  <c:v>-0.18293333333333095</c:v>
                </c:pt>
                <c:pt idx="866">
                  <c:v>-0.90156666666666752</c:v>
                </c:pt>
                <c:pt idx="867">
                  <c:v>-1.6137333333333288</c:v>
                </c:pt>
                <c:pt idx="868">
                  <c:v>-2.3322000000000074</c:v>
                </c:pt>
                <c:pt idx="869">
                  <c:v>-1.5901333333333341</c:v>
                </c:pt>
                <c:pt idx="870">
                  <c:v>0.4846333333333348</c:v>
                </c:pt>
                <c:pt idx="871">
                  <c:v>-1.3326333333333338</c:v>
                </c:pt>
                <c:pt idx="872">
                  <c:v>0.14533333333333331</c:v>
                </c:pt>
                <c:pt idx="873">
                  <c:v>0.67843333333333078</c:v>
                </c:pt>
                <c:pt idx="874">
                  <c:v>0.19386666666666486</c:v>
                </c:pt>
                <c:pt idx="875">
                  <c:v>0.72690000000000055</c:v>
                </c:pt>
                <c:pt idx="876">
                  <c:v>1.5659000000000063</c:v>
                </c:pt>
                <c:pt idx="877">
                  <c:v>0.63600000000000279</c:v>
                </c:pt>
                <c:pt idx="878">
                  <c:v>-1.2417333333333431</c:v>
                </c:pt>
                <c:pt idx="879">
                  <c:v>-1.8718000000000004</c:v>
                </c:pt>
                <c:pt idx="880">
                  <c:v>-1.8839333333333315</c:v>
                </c:pt>
                <c:pt idx="881">
                  <c:v>-0.90256666666666518</c:v>
                </c:pt>
                <c:pt idx="882">
                  <c:v>0.28170000000000073</c:v>
                </c:pt>
                <c:pt idx="883">
                  <c:v>0.30589999999999407</c:v>
                </c:pt>
                <c:pt idx="884">
                  <c:v>1.1721666666666692</c:v>
                </c:pt>
                <c:pt idx="885">
                  <c:v>0.65726666666666489</c:v>
                </c:pt>
                <c:pt idx="886">
                  <c:v>-0.66633333333333411</c:v>
                </c:pt>
                <c:pt idx="887">
                  <c:v>-0.19989999999999952</c:v>
                </c:pt>
                <c:pt idx="888">
                  <c:v>0.21500000000000341</c:v>
                </c:pt>
                <c:pt idx="889">
                  <c:v>-0.21203333333333063</c:v>
                </c:pt>
                <c:pt idx="890">
                  <c:v>0.20900000000000318</c:v>
                </c:pt>
                <c:pt idx="891">
                  <c:v>0.2453000000000003</c:v>
                </c:pt>
                <c:pt idx="892">
                  <c:v>2.2352333333333405</c:v>
                </c:pt>
                <c:pt idx="893">
                  <c:v>1.5538333333333298</c:v>
                </c:pt>
                <c:pt idx="894">
                  <c:v>0.18176666666666819</c:v>
                </c:pt>
                <c:pt idx="895">
                  <c:v>-0.1999666666666684</c:v>
                </c:pt>
                <c:pt idx="896">
                  <c:v>-8.7866666666663207E-2</c:v>
                </c:pt>
                <c:pt idx="897">
                  <c:v>-1.9020333333333355</c:v>
                </c:pt>
                <c:pt idx="898">
                  <c:v>9.6966666666666868E-2</c:v>
                </c:pt>
                <c:pt idx="899">
                  <c:v>1.8323666666666654</c:v>
                </c:pt>
                <c:pt idx="900">
                  <c:v>-2.0323666666666682</c:v>
                </c:pt>
                <c:pt idx="901">
                  <c:v>-1.0934000000000026</c:v>
                </c:pt>
                <c:pt idx="902">
                  <c:v>-1.7445666666666639</c:v>
                </c:pt>
                <c:pt idx="903">
                  <c:v>-5.146666666666988E-2</c:v>
                </c:pt>
                <c:pt idx="904">
                  <c:v>0.2544333333333384</c:v>
                </c:pt>
                <c:pt idx="905">
                  <c:v>0.83293333333332953</c:v>
                </c:pt>
                <c:pt idx="906">
                  <c:v>0.34526666666666017</c:v>
                </c:pt>
                <c:pt idx="907">
                  <c:v>-0.1242333333333363</c:v>
                </c:pt>
                <c:pt idx="908">
                  <c:v>0.56636666666666713</c:v>
                </c:pt>
                <c:pt idx="909">
                  <c:v>1.3477999999999994</c:v>
                </c:pt>
                <c:pt idx="910">
                  <c:v>0.82083333333333286</c:v>
                </c:pt>
                <c:pt idx="911">
                  <c:v>0.10606666666666342</c:v>
                </c:pt>
                <c:pt idx="912">
                  <c:v>0.7692999999999941</c:v>
                </c:pt>
                <c:pt idx="913">
                  <c:v>-0.17566666666666464</c:v>
                </c:pt>
                <c:pt idx="914">
                  <c:v>-0.63300000000000267</c:v>
                </c:pt>
                <c:pt idx="915">
                  <c:v>-1.523533333333333</c:v>
                </c:pt>
                <c:pt idx="916">
                  <c:v>-2.9954999999999927</c:v>
                </c:pt>
                <c:pt idx="917">
                  <c:v>-1.5416000000000025</c:v>
                </c:pt>
                <c:pt idx="918">
                  <c:v>-0.55733333333333235</c:v>
                </c:pt>
                <c:pt idx="919">
                  <c:v>0.66029999999999944</c:v>
                </c:pt>
                <c:pt idx="920">
                  <c:v>-2.2413333333333298</c:v>
                </c:pt>
                <c:pt idx="921">
                  <c:v>-1.3144333333333265</c:v>
                </c:pt>
                <c:pt idx="922">
                  <c:v>-0.26653333333332796</c:v>
                </c:pt>
                <c:pt idx="923">
                  <c:v>-4.8500000000004206E-2</c:v>
                </c:pt>
                <c:pt idx="924">
                  <c:v>-0.17263333333333009</c:v>
                </c:pt>
                <c:pt idx="925">
                  <c:v>-0.76626666666666665</c:v>
                </c:pt>
                <c:pt idx="926">
                  <c:v>-0.86619999999999919</c:v>
                </c:pt>
                <c:pt idx="927">
                  <c:v>1.4326333333333352</c:v>
                </c:pt>
                <c:pt idx="928">
                  <c:v>1.4659333333333322</c:v>
                </c:pt>
                <c:pt idx="929">
                  <c:v>1.8928999999999974</c:v>
                </c:pt>
                <c:pt idx="930">
                  <c:v>1.4298999999999964</c:v>
                </c:pt>
                <c:pt idx="931">
                  <c:v>-1.3300333333333398</c:v>
                </c:pt>
                <c:pt idx="932">
                  <c:v>-1.8111999999999995</c:v>
                </c:pt>
                <c:pt idx="933">
                  <c:v>-1.5844333333333296</c:v>
                </c:pt>
                <c:pt idx="934">
                  <c:v>-1.238199999999992</c:v>
                </c:pt>
                <c:pt idx="935">
                  <c:v>1.836666666666531E-2</c:v>
                </c:pt>
                <c:pt idx="936">
                  <c:v>-1.7529666666666657</c:v>
                </c:pt>
                <c:pt idx="937">
                  <c:v>-2.2126999999999981</c:v>
                </c:pt>
                <c:pt idx="938">
                  <c:v>-2.0747333333333344</c:v>
                </c:pt>
                <c:pt idx="939">
                  <c:v>-1.4219666666666697</c:v>
                </c:pt>
                <c:pt idx="940">
                  <c:v>-1.3208999999999946</c:v>
                </c:pt>
                <c:pt idx="941">
                  <c:v>-0.61906666666666865</c:v>
                </c:pt>
                <c:pt idx="942">
                  <c:v>-2.4179666666666684</c:v>
                </c:pt>
                <c:pt idx="943">
                  <c:v>-3.2179000000000038</c:v>
                </c:pt>
                <c:pt idx="944">
                  <c:v>-2.6816000000000031</c:v>
                </c:pt>
                <c:pt idx="945">
                  <c:v>0.1593666666666671</c:v>
                </c:pt>
                <c:pt idx="946">
                  <c:v>1.0235999999999983</c:v>
                </c:pt>
                <c:pt idx="947">
                  <c:v>0.842766666666666</c:v>
                </c:pt>
                <c:pt idx="948">
                  <c:v>-1.2380999999999993</c:v>
                </c:pt>
                <c:pt idx="949">
                  <c:v>-2.2524666666666704</c:v>
                </c:pt>
                <c:pt idx="950">
                  <c:v>-1.854099999999999</c:v>
                </c:pt>
                <c:pt idx="951">
                  <c:v>-0.19310000000000116</c:v>
                </c:pt>
                <c:pt idx="952">
                  <c:v>0.30026666666666557</c:v>
                </c:pt>
                <c:pt idx="953">
                  <c:v>0.3555333333333337</c:v>
                </c:pt>
                <c:pt idx="954">
                  <c:v>-0.10113333333333685</c:v>
                </c:pt>
                <c:pt idx="955">
                  <c:v>0.45353333333333268</c:v>
                </c:pt>
                <c:pt idx="956">
                  <c:v>0.40150000000000219</c:v>
                </c:pt>
                <c:pt idx="957">
                  <c:v>-0.86116666666666575</c:v>
                </c:pt>
                <c:pt idx="958">
                  <c:v>-1.507833333333334</c:v>
                </c:pt>
                <c:pt idx="959">
                  <c:v>-0.8028999999999975</c:v>
                </c:pt>
                <c:pt idx="960">
                  <c:v>-4.2866666666668607E-2</c:v>
                </c:pt>
                <c:pt idx="961">
                  <c:v>0.84583333333333144</c:v>
                </c:pt>
                <c:pt idx="962">
                  <c:v>0.1379333333333328</c:v>
                </c:pt>
                <c:pt idx="963">
                  <c:v>-0.74783333333333246</c:v>
                </c:pt>
                <c:pt idx="964">
                  <c:v>0.16853333333333254</c:v>
                </c:pt>
                <c:pt idx="965">
                  <c:v>0.26046666666666596</c:v>
                </c:pt>
                <c:pt idx="966">
                  <c:v>0.59763333333333435</c:v>
                </c:pt>
                <c:pt idx="967">
                  <c:v>-0.81209999999999738</c:v>
                </c:pt>
                <c:pt idx="968">
                  <c:v>-0.92553333333333043</c:v>
                </c:pt>
                <c:pt idx="969">
                  <c:v>0.45966666666666711</c:v>
                </c:pt>
                <c:pt idx="970">
                  <c:v>0.53943333333333499</c:v>
                </c:pt>
                <c:pt idx="971">
                  <c:v>0.63433333333333408</c:v>
                </c:pt>
                <c:pt idx="972">
                  <c:v>-1.3208999999999982</c:v>
                </c:pt>
                <c:pt idx="973">
                  <c:v>1.8786333333333296</c:v>
                </c:pt>
                <c:pt idx="974">
                  <c:v>4.4866333333333337</c:v>
                </c:pt>
                <c:pt idx="975">
                  <c:v>2.8072666666666635</c:v>
                </c:pt>
                <c:pt idx="976">
                  <c:v>1.2166999999999994</c:v>
                </c:pt>
                <c:pt idx="977">
                  <c:v>-1.0388666666666637</c:v>
                </c:pt>
                <c:pt idx="978">
                  <c:v>-0.28503333333333103</c:v>
                </c:pt>
                <c:pt idx="979">
                  <c:v>0.31256666666666533</c:v>
                </c:pt>
                <c:pt idx="980">
                  <c:v>-0.24523333333333497</c:v>
                </c:pt>
                <c:pt idx="981">
                  <c:v>0.91323333333333423</c:v>
                </c:pt>
                <c:pt idx="982">
                  <c:v>0.66813333333333347</c:v>
                </c:pt>
                <c:pt idx="983">
                  <c:v>0.99293333333333322</c:v>
                </c:pt>
                <c:pt idx="984">
                  <c:v>-1.3913333333333355</c:v>
                </c:pt>
                <c:pt idx="985">
                  <c:v>-0.95920000000000272</c:v>
                </c:pt>
                <c:pt idx="986">
                  <c:v>-0.22979999999999734</c:v>
                </c:pt>
                <c:pt idx="987">
                  <c:v>0.84280000000000399</c:v>
                </c:pt>
                <c:pt idx="988">
                  <c:v>0.27576666666666938</c:v>
                </c:pt>
                <c:pt idx="989">
                  <c:v>-3.368033333333333</c:v>
                </c:pt>
                <c:pt idx="990">
                  <c:v>-2.4640333333333331</c:v>
                </c:pt>
                <c:pt idx="991">
                  <c:v>-1.5966666666666676</c:v>
                </c:pt>
                <c:pt idx="992">
                  <c:v>-0.57000000000000028</c:v>
                </c:pt>
                <c:pt idx="993">
                  <c:v>-0.27516666666666723</c:v>
                </c:pt>
                <c:pt idx="994">
                  <c:v>-0.11380000000000123</c:v>
                </c:pt>
                <c:pt idx="995">
                  <c:v>0.23396666666666732</c:v>
                </c:pt>
                <c:pt idx="996">
                  <c:v>-0.20283333333333431</c:v>
                </c:pt>
                <c:pt idx="997">
                  <c:v>-0.63020000000000209</c:v>
                </c:pt>
                <c:pt idx="998">
                  <c:v>-1.5226666666666659</c:v>
                </c:pt>
                <c:pt idx="999">
                  <c:v>-1.1825333333333354</c:v>
                </c:pt>
                <c:pt idx="1000">
                  <c:v>-1.3853333333333318</c:v>
                </c:pt>
                <c:pt idx="1001">
                  <c:v>-0.37756666666666305</c:v>
                </c:pt>
                <c:pt idx="1002">
                  <c:v>0.60846666666666849</c:v>
                </c:pt>
                <c:pt idx="1003">
                  <c:v>0.42743333333332956</c:v>
                </c:pt>
                <c:pt idx="1004">
                  <c:v>1.1669333333333327</c:v>
                </c:pt>
                <c:pt idx="1005">
                  <c:v>-0.58030000000000115</c:v>
                </c:pt>
                <c:pt idx="1006">
                  <c:v>1.0077999999999996</c:v>
                </c:pt>
                <c:pt idx="1007">
                  <c:v>0.73943333333333428</c:v>
                </c:pt>
                <c:pt idx="1008">
                  <c:v>0.72073333333333522</c:v>
                </c:pt>
                <c:pt idx="1009">
                  <c:v>1.8003666666666689</c:v>
                </c:pt>
                <c:pt idx="1010">
                  <c:v>1.0858666666666643</c:v>
                </c:pt>
                <c:pt idx="1011">
                  <c:v>0.59593333333333121</c:v>
                </c:pt>
                <c:pt idx="1012">
                  <c:v>6.239999999999668E-2</c:v>
                </c:pt>
                <c:pt idx="1013">
                  <c:v>0.42120000000000246</c:v>
                </c:pt>
                <c:pt idx="1014">
                  <c:v>0.45556666666666246</c:v>
                </c:pt>
                <c:pt idx="1015">
                  <c:v>0.78936666666666611</c:v>
                </c:pt>
                <c:pt idx="1016">
                  <c:v>0.7768999999999977</c:v>
                </c:pt>
                <c:pt idx="1017">
                  <c:v>-7.1733333333330762E-2</c:v>
                </c:pt>
                <c:pt idx="1018">
                  <c:v>-0.72070000000000078</c:v>
                </c:pt>
                <c:pt idx="1019">
                  <c:v>-2.0406333333333357</c:v>
                </c:pt>
                <c:pt idx="1020">
                  <c:v>-0.33386666666666542</c:v>
                </c:pt>
                <c:pt idx="1021">
                  <c:v>1.1388999999999996</c:v>
                </c:pt>
                <c:pt idx="1022">
                  <c:v>0.78943333333333499</c:v>
                </c:pt>
                <c:pt idx="1023">
                  <c:v>-0.13109999999999644</c:v>
                </c:pt>
                <c:pt idx="1024">
                  <c:v>-0.29329999999999856</c:v>
                </c:pt>
                <c:pt idx="1025">
                  <c:v>0.40560000000000329</c:v>
                </c:pt>
                <c:pt idx="1026">
                  <c:v>3.7433333333332541E-2</c:v>
                </c:pt>
                <c:pt idx="1027">
                  <c:v>0.73326666666666895</c:v>
                </c:pt>
                <c:pt idx="1028">
                  <c:v>1.0639666666666656</c:v>
                </c:pt>
                <c:pt idx="1029">
                  <c:v>0.22466666666666413</c:v>
                </c:pt>
                <c:pt idx="1030">
                  <c:v>-0.58039999999999736</c:v>
                </c:pt>
                <c:pt idx="1031">
                  <c:v>-2.3151333333333319</c:v>
                </c:pt>
                <c:pt idx="1032">
                  <c:v>-1.5164333333333317</c:v>
                </c:pt>
                <c:pt idx="1033">
                  <c:v>-0.77373333333332894</c:v>
                </c:pt>
                <c:pt idx="1034">
                  <c:v>-2.3494666666666646</c:v>
                </c:pt>
                <c:pt idx="1035">
                  <c:v>-1.3042666666666669</c:v>
                </c:pt>
                <c:pt idx="1036">
                  <c:v>0.18406666666666638</c:v>
                </c:pt>
                <c:pt idx="1037">
                  <c:v>1.0764666666666649</c:v>
                </c:pt>
                <c:pt idx="1038">
                  <c:v>0.78626666666666623</c:v>
                </c:pt>
                <c:pt idx="1039">
                  <c:v>-0.42429999999999879</c:v>
                </c:pt>
                <c:pt idx="1040">
                  <c:v>-0.48673333333333701</c:v>
                </c:pt>
                <c:pt idx="1041">
                  <c:v>-1.6567666666666661</c:v>
                </c:pt>
                <c:pt idx="1042">
                  <c:v>-1.329233333333331</c:v>
                </c:pt>
                <c:pt idx="1043">
                  <c:v>-1.1950666666666656</c:v>
                </c:pt>
                <c:pt idx="1044">
                  <c:v>-0.84243333333333226</c:v>
                </c:pt>
                <c:pt idx="1045">
                  <c:v>-0.29009999999999891</c:v>
                </c:pt>
                <c:pt idx="1046">
                  <c:v>0.42436666666666412</c:v>
                </c:pt>
                <c:pt idx="1047">
                  <c:v>0.60839999999999961</c:v>
                </c:pt>
                <c:pt idx="1048">
                  <c:v>1.4477666666666664</c:v>
                </c:pt>
                <c:pt idx="1049">
                  <c:v>0.80500000000000327</c:v>
                </c:pt>
                <c:pt idx="1050">
                  <c:v>-0.96410000000000196</c:v>
                </c:pt>
                <c:pt idx="1051">
                  <c:v>-1.4415333333333358</c:v>
                </c:pt>
                <c:pt idx="1052">
                  <c:v>-1.0328333333333362</c:v>
                </c:pt>
                <c:pt idx="1053">
                  <c:v>-1.0069000000000017</c:v>
                </c:pt>
                <c:pt idx="1054">
                  <c:v>-1.689466666666668</c:v>
                </c:pt>
                <c:pt idx="1055">
                  <c:v>-1.8926000000000016</c:v>
                </c:pt>
                <c:pt idx="1056">
                  <c:v>-1.0774333333333352</c:v>
                </c:pt>
                <c:pt idx="1057">
                  <c:v>0.18959999999999866</c:v>
                </c:pt>
                <c:pt idx="1058">
                  <c:v>0.40133333333333709</c:v>
                </c:pt>
                <c:pt idx="1059">
                  <c:v>0.2559333333333349</c:v>
                </c:pt>
                <c:pt idx="1060">
                  <c:v>6.0066666666667601E-2</c:v>
                </c:pt>
                <c:pt idx="1061">
                  <c:v>0.17373333333333107</c:v>
                </c:pt>
                <c:pt idx="1062">
                  <c:v>-0.80250000000000199</c:v>
                </c:pt>
                <c:pt idx="1063">
                  <c:v>-0.74566666666666492</c:v>
                </c:pt>
                <c:pt idx="1064">
                  <c:v>-0.57189999999999941</c:v>
                </c:pt>
                <c:pt idx="1065">
                  <c:v>0.36329999999999885</c:v>
                </c:pt>
                <c:pt idx="1066">
                  <c:v>0.65083333333333471</c:v>
                </c:pt>
                <c:pt idx="1067">
                  <c:v>0.91946666666666133</c:v>
                </c:pt>
                <c:pt idx="1068">
                  <c:v>0.90366666666666617</c:v>
                </c:pt>
                <c:pt idx="1069">
                  <c:v>1.1217333333333315</c:v>
                </c:pt>
                <c:pt idx="1070">
                  <c:v>0.24326666666666696</c:v>
                </c:pt>
                <c:pt idx="1071">
                  <c:v>-0.23699999999999832</c:v>
                </c:pt>
                <c:pt idx="1072">
                  <c:v>-0.80573333333333608</c:v>
                </c:pt>
                <c:pt idx="1073">
                  <c:v>-0.80563333333333276</c:v>
                </c:pt>
                <c:pt idx="1074">
                  <c:v>0</c:v>
                </c:pt>
                <c:pt idx="1075">
                  <c:v>0.51183333333333181</c:v>
                </c:pt>
                <c:pt idx="1076">
                  <c:v>-0.19273333333333298</c:v>
                </c:pt>
                <c:pt idx="1077">
                  <c:v>-2.5233333333332553E-2</c:v>
                </c:pt>
                <c:pt idx="1078">
                  <c:v>0.59403333333333208</c:v>
                </c:pt>
                <c:pt idx="1079">
                  <c:v>0.45806666666666729</c:v>
                </c:pt>
                <c:pt idx="1080">
                  <c:v>0.50550000000000139</c:v>
                </c:pt>
                <c:pt idx="1081">
                  <c:v>0.29700000000000415</c:v>
                </c:pt>
                <c:pt idx="1082">
                  <c:v>-4.7366666666665225E-2</c:v>
                </c:pt>
                <c:pt idx="1083">
                  <c:v>0.10426666666666762</c:v>
                </c:pt>
                <c:pt idx="1084">
                  <c:v>0.11056666666666359</c:v>
                </c:pt>
                <c:pt idx="1085">
                  <c:v>-0.48026666666666529</c:v>
                </c:pt>
                <c:pt idx="1086">
                  <c:v>-0.42023333333333213</c:v>
                </c:pt>
                <c:pt idx="1087">
                  <c:v>0.60986666666666522</c:v>
                </c:pt>
                <c:pt idx="1088">
                  <c:v>0.89103333333333268</c:v>
                </c:pt>
                <c:pt idx="1089">
                  <c:v>-0.19903333333333961</c:v>
                </c:pt>
                <c:pt idx="1090">
                  <c:v>-1.2765333333333331</c:v>
                </c:pt>
                <c:pt idx="1091">
                  <c:v>-0.69826666666666526</c:v>
                </c:pt>
                <c:pt idx="1092">
                  <c:v>-1.1248666666666658</c:v>
                </c:pt>
                <c:pt idx="1093">
                  <c:v>0.51816666666666578</c:v>
                </c:pt>
                <c:pt idx="1094">
                  <c:v>0.49919999999999831</c:v>
                </c:pt>
                <c:pt idx="1095">
                  <c:v>0.22756666666666447</c:v>
                </c:pt>
                <c:pt idx="1096">
                  <c:v>-0.68559999999999732</c:v>
                </c:pt>
                <c:pt idx="1097">
                  <c:v>-0.36016666666666453</c:v>
                </c:pt>
                <c:pt idx="1098">
                  <c:v>-0.32230000000000203</c:v>
                </c:pt>
                <c:pt idx="1099">
                  <c:v>0.25589999999999691</c:v>
                </c:pt>
                <c:pt idx="1100">
                  <c:v>-0.83420000000000272</c:v>
                </c:pt>
                <c:pt idx="1101">
                  <c:v>-0.47706666666666209</c:v>
                </c:pt>
                <c:pt idx="1102">
                  <c:v>-0.19903333333333251</c:v>
                </c:pt>
                <c:pt idx="1103">
                  <c:v>-1.5292333333333339</c:v>
                </c:pt>
                <c:pt idx="1104">
                  <c:v>-0.58143333333333302</c:v>
                </c:pt>
                <c:pt idx="1105">
                  <c:v>-0.78673333333333417</c:v>
                </c:pt>
                <c:pt idx="1106">
                  <c:v>-0.80570000000000164</c:v>
                </c:pt>
                <c:pt idx="1107">
                  <c:v>-1.4313000000000002</c:v>
                </c:pt>
                <c:pt idx="1108">
                  <c:v>-0.19593333333333263</c:v>
                </c:pt>
                <c:pt idx="1109">
                  <c:v>-0.35073333333333423</c:v>
                </c:pt>
                <c:pt idx="1110">
                  <c:v>-0.44863333333332989</c:v>
                </c:pt>
                <c:pt idx="1111">
                  <c:v>-0.56556666666666899</c:v>
                </c:pt>
                <c:pt idx="1112">
                  <c:v>0.80256666666666732</c:v>
                </c:pt>
                <c:pt idx="1113">
                  <c:v>0.44233333333333391</c:v>
                </c:pt>
                <c:pt idx="1114">
                  <c:v>1.3301666666666634</c:v>
                </c:pt>
                <c:pt idx="1115">
                  <c:v>1.1501333333333328</c:v>
                </c:pt>
                <c:pt idx="1116">
                  <c:v>0.70456666666666834</c:v>
                </c:pt>
                <c:pt idx="1117">
                  <c:v>-2.1899999999998698E-2</c:v>
                </c:pt>
                <c:pt idx="1118">
                  <c:v>-0.10273333333333312</c:v>
                </c:pt>
                <c:pt idx="1119">
                  <c:v>-0.11870000000000047</c:v>
                </c:pt>
                <c:pt idx="1120">
                  <c:v>0.16359999999999886</c:v>
                </c:pt>
                <c:pt idx="1121">
                  <c:v>0.18926666666666492</c:v>
                </c:pt>
                <c:pt idx="1122">
                  <c:v>0.27280000000000015</c:v>
                </c:pt>
                <c:pt idx="1123">
                  <c:v>0.34009999999999962</c:v>
                </c:pt>
                <c:pt idx="1124">
                  <c:v>-0.38500000000000156</c:v>
                </c:pt>
                <c:pt idx="1125">
                  <c:v>-0.49733333333333363</c:v>
                </c:pt>
                <c:pt idx="1126">
                  <c:v>-0.99793333333333223</c:v>
                </c:pt>
                <c:pt idx="1127">
                  <c:v>-0.31443333333333356</c:v>
                </c:pt>
                <c:pt idx="1128">
                  <c:v>0.5711666666666666</c:v>
                </c:pt>
                <c:pt idx="1129">
                  <c:v>0.18290000000000006</c:v>
                </c:pt>
                <c:pt idx="1130">
                  <c:v>0.39780000000000015</c:v>
                </c:pt>
                <c:pt idx="1131">
                  <c:v>4.8166666666670466E-2</c:v>
                </c:pt>
                <c:pt idx="1132">
                  <c:v>0.10910000000000153</c:v>
                </c:pt>
                <c:pt idx="1133">
                  <c:v>-0.16690000000000182</c:v>
                </c:pt>
                <c:pt idx="1134">
                  <c:v>-0.46849999999999881</c:v>
                </c:pt>
                <c:pt idx="1135">
                  <c:v>-0.22783333333333289</c:v>
                </c:pt>
                <c:pt idx="1136">
                  <c:v>-0.12190000000000012</c:v>
                </c:pt>
                <c:pt idx="1137">
                  <c:v>0.62889999999999802</c:v>
                </c:pt>
                <c:pt idx="1138">
                  <c:v>0.65780000000000172</c:v>
                </c:pt>
                <c:pt idx="1139">
                  <c:v>0.47493333333333254</c:v>
                </c:pt>
                <c:pt idx="1140">
                  <c:v>-0.27596666666666891</c:v>
                </c:pt>
                <c:pt idx="1141">
                  <c:v>-0.32730000000000459</c:v>
                </c:pt>
                <c:pt idx="1142">
                  <c:v>0.18286666666666918</c:v>
                </c:pt>
                <c:pt idx="1143">
                  <c:v>1.1487000000000016</c:v>
                </c:pt>
                <c:pt idx="1144">
                  <c:v>0.29840000000000089</c:v>
                </c:pt>
                <c:pt idx="1145">
                  <c:v>-0.5743666666666698</c:v>
                </c:pt>
                <c:pt idx="1146">
                  <c:v>-0.41386666666666727</c:v>
                </c:pt>
                <c:pt idx="1147">
                  <c:v>-0.71876666666666367</c:v>
                </c:pt>
                <c:pt idx="1148">
                  <c:v>0.38830000000000098</c:v>
                </c:pt>
                <c:pt idx="1149">
                  <c:v>-4.8166666666666913E-2</c:v>
                </c:pt>
                <c:pt idx="1150">
                  <c:v>0.38503333333333245</c:v>
                </c:pt>
                <c:pt idx="1151">
                  <c:v>0.24383333333333113</c:v>
                </c:pt>
                <c:pt idx="1152">
                  <c:v>-0.20536666666666648</c:v>
                </c:pt>
                <c:pt idx="1153">
                  <c:v>-0.55833333333333002</c:v>
                </c:pt>
                <c:pt idx="1154">
                  <c:v>-0.36256666666666959</c:v>
                </c:pt>
                <c:pt idx="1155">
                  <c:v>0.23110000000000142</c:v>
                </c:pt>
                <c:pt idx="1156">
                  <c:v>-9.9433333333333707E-2</c:v>
                </c:pt>
                <c:pt idx="1157">
                  <c:v>0.39783333333333104</c:v>
                </c:pt>
                <c:pt idx="1158">
                  <c:v>-8.3433333333335469E-2</c:v>
                </c:pt>
                <c:pt idx="1159">
                  <c:v>0.65459999999999852</c:v>
                </c:pt>
                <c:pt idx="1160">
                  <c:v>0.96580000000000155</c:v>
                </c:pt>
                <c:pt idx="1161">
                  <c:v>0.44279999999999831</c:v>
                </c:pt>
                <c:pt idx="1162">
                  <c:v>-0.34969999999999857</c:v>
                </c:pt>
                <c:pt idx="1163">
                  <c:v>9.6299999999999386E-2</c:v>
                </c:pt>
                <c:pt idx="1164">
                  <c:v>2.8833333333331268E-2</c:v>
                </c:pt>
                <c:pt idx="1165">
                  <c:v>-0.21496666666666542</c:v>
                </c:pt>
                <c:pt idx="1166">
                  <c:v>0.10910000000000153</c:v>
                </c:pt>
                <c:pt idx="1167">
                  <c:v>-1.2161333333333353</c:v>
                </c:pt>
                <c:pt idx="1168">
                  <c:v>-7.3866666666667413E-2</c:v>
                </c:pt>
                <c:pt idx="1169">
                  <c:v>-0.45566666666666933</c:v>
                </c:pt>
                <c:pt idx="1170">
                  <c:v>-0.40103333333333424</c:v>
                </c:pt>
                <c:pt idx="1171">
                  <c:v>-1.6066666666663565E-2</c:v>
                </c:pt>
                <c:pt idx="1172">
                  <c:v>0.33373333333333122</c:v>
                </c:pt>
                <c:pt idx="1173">
                  <c:v>0.18609999999999971</c:v>
                </c:pt>
                <c:pt idx="1174">
                  <c:v>0.38826666666666654</c:v>
                </c:pt>
                <c:pt idx="1175">
                  <c:v>0.89519999999999911</c:v>
                </c:pt>
                <c:pt idx="1176">
                  <c:v>-0.37216666666666853</c:v>
                </c:pt>
                <c:pt idx="1177">
                  <c:v>-0.29836666666666645</c:v>
                </c:pt>
                <c:pt idx="1178">
                  <c:v>-0.62893333333333246</c:v>
                </c:pt>
                <c:pt idx="1179">
                  <c:v>-0.30943333333333456</c:v>
                </c:pt>
                <c:pt idx="1180">
                  <c:v>-1.292033333333336</c:v>
                </c:pt>
                <c:pt idx="1181">
                  <c:v>-0.35529999999999973</c:v>
                </c:pt>
                <c:pt idx="1182">
                  <c:v>-0.45633333333333681</c:v>
                </c:pt>
                <c:pt idx="1183">
                  <c:v>0.27710000000000079</c:v>
                </c:pt>
                <c:pt idx="1184">
                  <c:v>0.18256666666666632</c:v>
                </c:pt>
                <c:pt idx="1185">
                  <c:v>-0.65196666666667014</c:v>
                </c:pt>
                <c:pt idx="1186">
                  <c:v>-8.4733333333335992E-2</c:v>
                </c:pt>
                <c:pt idx="1187">
                  <c:v>0.11083333333333556</c:v>
                </c:pt>
                <c:pt idx="1188">
                  <c:v>-9.8333333333364692E-3</c:v>
                </c:pt>
                <c:pt idx="1189">
                  <c:v>-0.29013333333333335</c:v>
                </c:pt>
                <c:pt idx="1190">
                  <c:v>-0.43356666666666399</c:v>
                </c:pt>
                <c:pt idx="1191">
                  <c:v>-0.3585666666666647</c:v>
                </c:pt>
                <c:pt idx="1192">
                  <c:v>-0.3389666666666642</c:v>
                </c:pt>
                <c:pt idx="1193">
                  <c:v>-0.4694333333333347</c:v>
                </c:pt>
                <c:pt idx="1194">
                  <c:v>0.7921333333333358</c:v>
                </c:pt>
                <c:pt idx="1195">
                  <c:v>-0.45640000000000214</c:v>
                </c:pt>
                <c:pt idx="1196">
                  <c:v>-0.5378666666666625</c:v>
                </c:pt>
                <c:pt idx="1197">
                  <c:v>-0.29013333333333335</c:v>
                </c:pt>
                <c:pt idx="1198">
                  <c:v>4.2433333333335099E-2</c:v>
                </c:pt>
                <c:pt idx="1199">
                  <c:v>-0.26396666666666668</c:v>
                </c:pt>
                <c:pt idx="1200">
                  <c:v>-0.80189999999999806</c:v>
                </c:pt>
                <c:pt idx="1201">
                  <c:v>-0.1532</c:v>
                </c:pt>
                <c:pt idx="1202">
                  <c:v>0.18909999999999982</c:v>
                </c:pt>
                <c:pt idx="1203">
                  <c:v>-0.62256666666666582</c:v>
                </c:pt>
                <c:pt idx="1204">
                  <c:v>-0.36190000000000033</c:v>
                </c:pt>
                <c:pt idx="1205">
                  <c:v>0.54110000000000014</c:v>
                </c:pt>
                <c:pt idx="1206">
                  <c:v>2.7413333333333352</c:v>
                </c:pt>
                <c:pt idx="1207">
                  <c:v>1.9395666666666642</c:v>
                </c:pt>
                <c:pt idx="1208">
                  <c:v>0.76926666666666677</c:v>
                </c:pt>
                <c:pt idx="1209">
                  <c:v>-0.53136666666666343</c:v>
                </c:pt>
                <c:pt idx="1210">
                  <c:v>-0.91920000000000357</c:v>
                </c:pt>
                <c:pt idx="1211">
                  <c:v>-9.7733333333334116E-2</c:v>
                </c:pt>
                <c:pt idx="1212">
                  <c:v>0.14016666666666566</c:v>
                </c:pt>
                <c:pt idx="1213">
                  <c:v>4.5566666666665867E-2</c:v>
                </c:pt>
                <c:pt idx="1214">
                  <c:v>-0.97790000000000177</c:v>
                </c:pt>
                <c:pt idx="1215">
                  <c:v>-0.43029999999999902</c:v>
                </c:pt>
                <c:pt idx="1216">
                  <c:v>-2.496833333333333</c:v>
                </c:pt>
                <c:pt idx="1217">
                  <c:v>-3.0803666666666665</c:v>
                </c:pt>
                <c:pt idx="1218">
                  <c:v>-0.16949999999999932</c:v>
                </c:pt>
                <c:pt idx="1219">
                  <c:v>1.2581666666666678</c:v>
                </c:pt>
                <c:pt idx="1220">
                  <c:v>1.4473000000000003</c:v>
                </c:pt>
                <c:pt idx="1221">
                  <c:v>0.55739999999999945</c:v>
                </c:pt>
                <c:pt idx="1222">
                  <c:v>-0.20863333333333323</c:v>
                </c:pt>
                <c:pt idx="1223">
                  <c:v>-0.68123333333333314</c:v>
                </c:pt>
                <c:pt idx="1224">
                  <c:v>-0.66496666666666648</c:v>
                </c:pt>
                <c:pt idx="1225">
                  <c:v>-1.0430666666666664</c:v>
                </c:pt>
                <c:pt idx="1226">
                  <c:v>0.81816666666666649</c:v>
                </c:pt>
                <c:pt idx="1227">
                  <c:v>2.83266666666667</c:v>
                </c:pt>
                <c:pt idx="1228">
                  <c:v>1.3299333333333312</c:v>
                </c:pt>
                <c:pt idx="1229">
                  <c:v>0.35849999999999937</c:v>
                </c:pt>
                <c:pt idx="1230">
                  <c:v>-0.26406666666666823</c:v>
                </c:pt>
                <c:pt idx="1231">
                  <c:v>-0.62906666666666666</c:v>
                </c:pt>
                <c:pt idx="1232">
                  <c:v>-0.26723333333333343</c:v>
                </c:pt>
                <c:pt idx="1233">
                  <c:v>-0.18260000000000076</c:v>
                </c:pt>
                <c:pt idx="1234">
                  <c:v>-1.9533333333331626E-2</c:v>
                </c:pt>
                <c:pt idx="1235">
                  <c:v>0.28686666666666838</c:v>
                </c:pt>
                <c:pt idx="1236">
                  <c:v>0.42700000000000315</c:v>
                </c:pt>
                <c:pt idx="1237">
                  <c:v>-0.14013333333333478</c:v>
                </c:pt>
                <c:pt idx="1238">
                  <c:v>1.1408666666666676</c:v>
                </c:pt>
                <c:pt idx="1239">
                  <c:v>1.4407333333333341</c:v>
                </c:pt>
                <c:pt idx="1240">
                  <c:v>0.19553333333333356</c:v>
                </c:pt>
                <c:pt idx="1241">
                  <c:v>-0.10433333333333294</c:v>
                </c:pt>
                <c:pt idx="1242">
                  <c:v>-0.15313333333333645</c:v>
                </c:pt>
                <c:pt idx="1243">
                  <c:v>6.8566666666669107E-2</c:v>
                </c:pt>
                <c:pt idx="1244">
                  <c:v>0.10486666666666622</c:v>
                </c:pt>
                <c:pt idx="1245">
                  <c:v>-0.39310000000000045</c:v>
                </c:pt>
                <c:pt idx="1246">
                  <c:v>0.75346666666666451</c:v>
                </c:pt>
                <c:pt idx="1247">
                  <c:v>2.0867666666666658</c:v>
                </c:pt>
                <c:pt idx="1248">
                  <c:v>0.90736666666666821</c:v>
                </c:pt>
                <c:pt idx="1249">
                  <c:v>-1.3201333333333345</c:v>
                </c:pt>
                <c:pt idx="1250">
                  <c:v>-0.79933333333333323</c:v>
                </c:pt>
                <c:pt idx="1251">
                  <c:v>-1.0450000000000017</c:v>
                </c:pt>
                <c:pt idx="1252">
                  <c:v>0.84843333333333248</c:v>
                </c:pt>
                <c:pt idx="1253">
                  <c:v>-3.9300000000000779E-2</c:v>
                </c:pt>
                <c:pt idx="1254">
                  <c:v>0.13753333333333373</c:v>
                </c:pt>
                <c:pt idx="1255">
                  <c:v>3.3333333330887172E-5</c:v>
                </c:pt>
                <c:pt idx="1256">
                  <c:v>0.33743333333333325</c:v>
                </c:pt>
                <c:pt idx="1257">
                  <c:v>-7.2033333333337168E-2</c:v>
                </c:pt>
                <c:pt idx="1258">
                  <c:v>-0.24566666666666848</c:v>
                </c:pt>
                <c:pt idx="1259">
                  <c:v>-1.3038333333333334</c:v>
                </c:pt>
                <c:pt idx="1260">
                  <c:v>-1.3562666666666665</c:v>
                </c:pt>
                <c:pt idx="1261">
                  <c:v>-0.78623333333333534</c:v>
                </c:pt>
                <c:pt idx="1262">
                  <c:v>0.20966666666666356</c:v>
                </c:pt>
                <c:pt idx="1263">
                  <c:v>0.10153333333333237</c:v>
                </c:pt>
                <c:pt idx="1264">
                  <c:v>0.16706666666666692</c:v>
                </c:pt>
                <c:pt idx="1265">
                  <c:v>-0.29806666666666715</c:v>
                </c:pt>
                <c:pt idx="1266">
                  <c:v>-0.91396666666666526</c:v>
                </c:pt>
                <c:pt idx="1267">
                  <c:v>-1.3692666666666664</c:v>
                </c:pt>
                <c:pt idx="1268">
                  <c:v>-0.93360000000000198</c:v>
                </c:pt>
                <c:pt idx="1269">
                  <c:v>-0.30463333333333509</c:v>
                </c:pt>
                <c:pt idx="1270">
                  <c:v>0.37009999999999899</c:v>
                </c:pt>
                <c:pt idx="1271">
                  <c:v>1.0449999999999999</c:v>
                </c:pt>
                <c:pt idx="1272">
                  <c:v>0.86480000000000068</c:v>
                </c:pt>
                <c:pt idx="1273">
                  <c:v>0.49470000000000169</c:v>
                </c:pt>
                <c:pt idx="1274">
                  <c:v>0.37013333333333165</c:v>
                </c:pt>
                <c:pt idx="1275">
                  <c:v>0.48160000000000025</c:v>
                </c:pt>
                <c:pt idx="1276">
                  <c:v>0.45209999999999795</c:v>
                </c:pt>
                <c:pt idx="1277">
                  <c:v>-8.8466666666665361E-2</c:v>
                </c:pt>
                <c:pt idx="1278">
                  <c:v>-0.89106666666666712</c:v>
                </c:pt>
                <c:pt idx="1279">
                  <c:v>-0.23590000000000089</c:v>
                </c:pt>
                <c:pt idx="1280">
                  <c:v>-0.1637666666666675</c:v>
                </c:pt>
                <c:pt idx="1281">
                  <c:v>-0.12120000000000175</c:v>
                </c:pt>
                <c:pt idx="1282">
                  <c:v>0.26866666666666816</c:v>
                </c:pt>
                <c:pt idx="1283">
                  <c:v>-1.3824666666666694</c:v>
                </c:pt>
                <c:pt idx="1284">
                  <c:v>-0.89753333333333352</c:v>
                </c:pt>
                <c:pt idx="1285">
                  <c:v>-0.56020000000000181</c:v>
                </c:pt>
                <c:pt idx="1286">
                  <c:v>2.0834333333333319</c:v>
                </c:pt>
                <c:pt idx="1287">
                  <c:v>0.40296666666666781</c:v>
                </c:pt>
                <c:pt idx="1288">
                  <c:v>0.79280000000000328</c:v>
                </c:pt>
                <c:pt idx="1289">
                  <c:v>2.2866666666665481E-2</c:v>
                </c:pt>
                <c:pt idx="1290">
                  <c:v>-0.24246666666666883</c:v>
                </c:pt>
                <c:pt idx="1291">
                  <c:v>-0.75343333333333362</c:v>
                </c:pt>
                <c:pt idx="1292">
                  <c:v>-0.6518333333333306</c:v>
                </c:pt>
                <c:pt idx="1293">
                  <c:v>-0.36686666666666667</c:v>
                </c:pt>
                <c:pt idx="1294">
                  <c:v>-4.260000000000197E-2</c:v>
                </c:pt>
                <c:pt idx="1295">
                  <c:v>-0.44223333333333237</c:v>
                </c:pt>
                <c:pt idx="1296">
                  <c:v>0.27183333333333515</c:v>
                </c:pt>
                <c:pt idx="1297">
                  <c:v>0.314466666666668</c:v>
                </c:pt>
                <c:pt idx="1298">
                  <c:v>0.41933333333333245</c:v>
                </c:pt>
                <c:pt idx="1299">
                  <c:v>4.5866666666666944E-2</c:v>
                </c:pt>
                <c:pt idx="1300">
                  <c:v>-0.51103333333333367</c:v>
                </c:pt>
                <c:pt idx="1301">
                  <c:v>-0.27849999999999753</c:v>
                </c:pt>
                <c:pt idx="1302">
                  <c:v>-0.10813333333333297</c:v>
                </c:pt>
                <c:pt idx="1303">
                  <c:v>0.29486666666666572</c:v>
                </c:pt>
                <c:pt idx="1304">
                  <c:v>0.27573333333333494</c:v>
                </c:pt>
                <c:pt idx="1305">
                  <c:v>5.553333333333299E-2</c:v>
                </c:pt>
                <c:pt idx="1306">
                  <c:v>-0.44803333333333306</c:v>
                </c:pt>
                <c:pt idx="1307">
                  <c:v>-0.38876666666666537</c:v>
                </c:pt>
                <c:pt idx="1308">
                  <c:v>-1.0805000000000007</c:v>
                </c:pt>
                <c:pt idx="1309">
                  <c:v>-0.44139999999999979</c:v>
                </c:pt>
                <c:pt idx="1310">
                  <c:v>-0.5632666666666637</c:v>
                </c:pt>
                <c:pt idx="1311">
                  <c:v>-8.8933333333333309E-2</c:v>
                </c:pt>
                <c:pt idx="1312">
                  <c:v>-0.13510000000000133</c:v>
                </c:pt>
                <c:pt idx="1313">
                  <c:v>0.10210000000000008</c:v>
                </c:pt>
                <c:pt idx="1314">
                  <c:v>-0.39199999999999946</c:v>
                </c:pt>
                <c:pt idx="1315">
                  <c:v>0.11856666666666626</c:v>
                </c:pt>
                <c:pt idx="1316">
                  <c:v>-0.10539999999999949</c:v>
                </c:pt>
                <c:pt idx="1317">
                  <c:v>0.80713333333333281</c:v>
                </c:pt>
                <c:pt idx="1318">
                  <c:v>0.72470000000000034</c:v>
                </c:pt>
                <c:pt idx="1319">
                  <c:v>0.39859999999999829</c:v>
                </c:pt>
                <c:pt idx="1320">
                  <c:v>-0.95209999999999972</c:v>
                </c:pt>
                <c:pt idx="1321">
                  <c:v>-1.0508333333333333</c:v>
                </c:pt>
                <c:pt idx="1322">
                  <c:v>-0.65886666666666649</c:v>
                </c:pt>
                <c:pt idx="1323">
                  <c:v>-0.24379999999999846</c:v>
                </c:pt>
                <c:pt idx="1324">
                  <c:v>-0.3097000000000012</c:v>
                </c:pt>
                <c:pt idx="1325">
                  <c:v>0.24380000000000024</c:v>
                </c:pt>
                <c:pt idx="1326">
                  <c:v>-0.24043333333333194</c:v>
                </c:pt>
                <c:pt idx="1327">
                  <c:v>-0.52049999999999841</c:v>
                </c:pt>
                <c:pt idx="1328">
                  <c:v>-1.4000333333333348</c:v>
                </c:pt>
                <c:pt idx="1329">
                  <c:v>-0.75439999999999863</c:v>
                </c:pt>
                <c:pt idx="1330">
                  <c:v>0.10543333333333393</c:v>
                </c:pt>
                <c:pt idx="1331">
                  <c:v>-2.6399999999998869E-2</c:v>
                </c:pt>
                <c:pt idx="1332">
                  <c:v>0.34259999999999735</c:v>
                </c:pt>
                <c:pt idx="1333">
                  <c:v>0.32940000000000147</c:v>
                </c:pt>
                <c:pt idx="1334">
                  <c:v>0.20426666666666726</c:v>
                </c:pt>
                <c:pt idx="1335">
                  <c:v>0.18446666666666722</c:v>
                </c:pt>
                <c:pt idx="1336">
                  <c:v>0.13173333333333304</c:v>
                </c:pt>
                <c:pt idx="1337">
                  <c:v>-0.28656666666666553</c:v>
                </c:pt>
                <c:pt idx="1338">
                  <c:v>-0.21076666666666632</c:v>
                </c:pt>
                <c:pt idx="1339">
                  <c:v>0.13833333333333186</c:v>
                </c:pt>
                <c:pt idx="1340">
                  <c:v>-0.25363333333333493</c:v>
                </c:pt>
                <c:pt idx="1341">
                  <c:v>-0.4777333333333349</c:v>
                </c:pt>
                <c:pt idx="1342">
                  <c:v>4.9433333333332996E-2</c:v>
                </c:pt>
                <c:pt idx="1343">
                  <c:v>0.20753333333333401</c:v>
                </c:pt>
                <c:pt idx="1344">
                  <c:v>0.31623333333333292</c:v>
                </c:pt>
                <c:pt idx="1345">
                  <c:v>2.3066666666666791E-2</c:v>
                </c:pt>
                <c:pt idx="1346">
                  <c:v>-9.2266666666667163E-2</c:v>
                </c:pt>
                <c:pt idx="1347">
                  <c:v>5.2733333333334187E-2</c:v>
                </c:pt>
                <c:pt idx="1348">
                  <c:v>-0.2306000000000008</c:v>
                </c:pt>
                <c:pt idx="1349">
                  <c:v>0.23386666666666756</c:v>
                </c:pt>
                <c:pt idx="1350">
                  <c:v>0.1977000000000011</c:v>
                </c:pt>
                <c:pt idx="1351">
                  <c:v>8.5666666666666558E-2</c:v>
                </c:pt>
                <c:pt idx="1352">
                  <c:v>0.21416666666666551</c:v>
                </c:pt>
                <c:pt idx="1353">
                  <c:v>-0.13513333333333577</c:v>
                </c:pt>
                <c:pt idx="1354">
                  <c:v>-0.53696666666666459</c:v>
                </c:pt>
                <c:pt idx="1355">
                  <c:v>-0.24373333333333314</c:v>
                </c:pt>
                <c:pt idx="1356">
                  <c:v>-0.18116666666666781</c:v>
                </c:pt>
                <c:pt idx="1357">
                  <c:v>-0.39533333333333331</c:v>
                </c:pt>
                <c:pt idx="1358">
                  <c:v>8.5666666666664781E-2</c:v>
                </c:pt>
                <c:pt idx="1359">
                  <c:v>0.13500000000000156</c:v>
                </c:pt>
                <c:pt idx="1360">
                  <c:v>-0.17786666666666839</c:v>
                </c:pt>
                <c:pt idx="1361">
                  <c:v>8.5666666666668334E-2</c:v>
                </c:pt>
                <c:pt idx="1362">
                  <c:v>1.0278666666666645</c:v>
                </c:pt>
                <c:pt idx="1363">
                  <c:v>1.2451666666666661</c:v>
                </c:pt>
                <c:pt idx="1364">
                  <c:v>-1.9799999999998263E-2</c:v>
                </c:pt>
                <c:pt idx="1365">
                  <c:v>6.5866666666666518E-2</c:v>
                </c:pt>
                <c:pt idx="1366">
                  <c:v>0.10219999999999985</c:v>
                </c:pt>
                <c:pt idx="1367">
                  <c:v>0.19103333333333339</c:v>
                </c:pt>
                <c:pt idx="1368">
                  <c:v>-0.28880000000000017</c:v>
                </c:pt>
                <c:pt idx="1369">
                  <c:v>0.16250000000000142</c:v>
                </c:pt>
                <c:pt idx="1370">
                  <c:v>0.40133333333333354</c:v>
                </c:pt>
                <c:pt idx="1371">
                  <c:v>0.21890000000000143</c:v>
                </c:pt>
                <c:pt idx="1372">
                  <c:v>-4.6433333333332882E-2</c:v>
                </c:pt>
                <c:pt idx="1373">
                  <c:v>8.9500000000001023E-2</c:v>
                </c:pt>
                <c:pt idx="1374">
                  <c:v>-5.3100000000000591E-2</c:v>
                </c:pt>
                <c:pt idx="1375">
                  <c:v>0.20230000000000103</c:v>
                </c:pt>
                <c:pt idx="1376">
                  <c:v>0.51066666666666727</c:v>
                </c:pt>
                <c:pt idx="1377">
                  <c:v>0.7428666666666679</c:v>
                </c:pt>
                <c:pt idx="1378">
                  <c:v>-0.17903333333333293</c:v>
                </c:pt>
                <c:pt idx="1379">
                  <c:v>-0.31170000000000186</c:v>
                </c:pt>
                <c:pt idx="1380">
                  <c:v>-0.50073333333333281</c:v>
                </c:pt>
                <c:pt idx="1381">
                  <c:v>-0.49746666666666783</c:v>
                </c:pt>
                <c:pt idx="1382">
                  <c:v>-0.94513333333333271</c:v>
                </c:pt>
                <c:pt idx="1383">
                  <c:v>-0.54723333333333457</c:v>
                </c:pt>
                <c:pt idx="1384">
                  <c:v>-5.6433333333330893E-2</c:v>
                </c:pt>
                <c:pt idx="1385">
                  <c:v>5.969999999999942E-2</c:v>
                </c:pt>
                <c:pt idx="1386">
                  <c:v>0.52063333333333262</c:v>
                </c:pt>
                <c:pt idx="1387">
                  <c:v>-0.15256666666666518</c:v>
                </c:pt>
                <c:pt idx="1388">
                  <c:v>-0.38463333333333338</c:v>
                </c:pt>
                <c:pt idx="1389">
                  <c:v>0.36149999999999949</c:v>
                </c:pt>
                <c:pt idx="1390">
                  <c:v>0.69973333333333443</c:v>
                </c:pt>
                <c:pt idx="1391">
                  <c:v>2.6566666666665739E-2</c:v>
                </c:pt>
                <c:pt idx="1392">
                  <c:v>0.7162999999999986</c:v>
                </c:pt>
                <c:pt idx="1393">
                  <c:v>2.3711000000000002</c:v>
                </c:pt>
                <c:pt idx="1394">
                  <c:v>1.4558000000000018</c:v>
                </c:pt>
                <c:pt idx="1395">
                  <c:v>0.90863333333333074</c:v>
                </c:pt>
                <c:pt idx="1396">
                  <c:v>9.2933333333331092E-2</c:v>
                </c:pt>
                <c:pt idx="1397">
                  <c:v>3.9799999999999613E-2</c:v>
                </c:pt>
                <c:pt idx="1398">
                  <c:v>-0.33830000000000204</c:v>
                </c:pt>
                <c:pt idx="1399">
                  <c:v>-0.10283333333332934</c:v>
                </c:pt>
                <c:pt idx="1400">
                  <c:v>0.28523333333333412</c:v>
                </c:pt>
                <c:pt idx="1401">
                  <c:v>0.19563333333333333</c:v>
                </c:pt>
                <c:pt idx="1402">
                  <c:v>0.31173333333333275</c:v>
                </c:pt>
                <c:pt idx="1403">
                  <c:v>0.52070000000000149</c:v>
                </c:pt>
                <c:pt idx="1404">
                  <c:v>-8.6233333333332496E-2</c:v>
                </c:pt>
                <c:pt idx="1405">
                  <c:v>-0.63006666666666966</c:v>
                </c:pt>
                <c:pt idx="1406">
                  <c:v>-0.44773333333333554</c:v>
                </c:pt>
                <c:pt idx="1407">
                  <c:v>0.21553333333333313</c:v>
                </c:pt>
                <c:pt idx="1408">
                  <c:v>1.4027999999999992</c:v>
                </c:pt>
                <c:pt idx="1409">
                  <c:v>1.0810999999999993</c:v>
                </c:pt>
                <c:pt idx="1410">
                  <c:v>0.12270000000000181</c:v>
                </c:pt>
                <c:pt idx="1411">
                  <c:v>-1.0014666666666692</c:v>
                </c:pt>
                <c:pt idx="1412">
                  <c:v>0.53726666666666745</c:v>
                </c:pt>
                <c:pt idx="1413">
                  <c:v>-0.43116666666666603</c:v>
                </c:pt>
                <c:pt idx="1414">
                  <c:v>0.2951666666666668</c:v>
                </c:pt>
                <c:pt idx="1415">
                  <c:v>-0.45100000000000051</c:v>
                </c:pt>
                <c:pt idx="1416">
                  <c:v>-4.6399999999998442E-2</c:v>
                </c:pt>
                <c:pt idx="1417">
                  <c:v>-0.36476666666666446</c:v>
                </c:pt>
                <c:pt idx="1418">
                  <c:v>0.17239999999999966</c:v>
                </c:pt>
                <c:pt idx="1419">
                  <c:v>-0.30513333333333392</c:v>
                </c:pt>
                <c:pt idx="1420">
                  <c:v>0.2984999999999971</c:v>
                </c:pt>
                <c:pt idx="1421">
                  <c:v>0.79260000000000019</c:v>
                </c:pt>
                <c:pt idx="1422">
                  <c:v>0.65990000000000038</c:v>
                </c:pt>
                <c:pt idx="1423">
                  <c:v>0.72296666666666809</c:v>
                </c:pt>
                <c:pt idx="1424">
                  <c:v>0.51396666666666491</c:v>
                </c:pt>
                <c:pt idx="1425">
                  <c:v>5.3100000000000591E-2</c:v>
                </c:pt>
                <c:pt idx="1426">
                  <c:v>0.53059999999999974</c:v>
                </c:pt>
                <c:pt idx="1427">
                  <c:v>-0.47753333333333003</c:v>
                </c:pt>
                <c:pt idx="1428">
                  <c:v>-0.50736666666666608</c:v>
                </c:pt>
                <c:pt idx="1429">
                  <c:v>-0.54386666666666272</c:v>
                </c:pt>
                <c:pt idx="1430">
                  <c:v>-0.26200000000000045</c:v>
                </c:pt>
                <c:pt idx="1431">
                  <c:v>1.0600000000003718E-2</c:v>
                </c:pt>
                <c:pt idx="1432">
                  <c:v>-2.6500000000002188E-2</c:v>
                </c:pt>
                <c:pt idx="1433">
                  <c:v>-0.31000000000000227</c:v>
                </c:pt>
                <c:pt idx="1434">
                  <c:v>1.2333333333333343</c:v>
                </c:pt>
                <c:pt idx="1435">
                  <c:v>0.3733333333333313</c:v>
                </c:pt>
                <c:pt idx="1436">
                  <c:v>0.35333333333333172</c:v>
                </c:pt>
                <c:pt idx="1437">
                  <c:v>0.67666666666666586</c:v>
                </c:pt>
                <c:pt idx="1438">
                  <c:v>8.0000000000001847E-2</c:v>
                </c:pt>
                <c:pt idx="1439">
                  <c:v>-7.0000000000000284E-2</c:v>
                </c:pt>
                <c:pt idx="1440">
                  <c:v>-0.45333333333332959</c:v>
                </c:pt>
                <c:pt idx="1441">
                  <c:v>0.19999999999999929</c:v>
                </c:pt>
                <c:pt idx="1442">
                  <c:v>-0.18333333333333357</c:v>
                </c:pt>
                <c:pt idx="1443">
                  <c:v>0.75</c:v>
                </c:pt>
                <c:pt idx="1444">
                  <c:v>0.76999999999999957</c:v>
                </c:pt>
                <c:pt idx="1445">
                  <c:v>0.87666666666666515</c:v>
                </c:pt>
                <c:pt idx="1446">
                  <c:v>0.33999999999999986</c:v>
                </c:pt>
                <c:pt idx="1447">
                  <c:v>-0.32666666666666799</c:v>
                </c:pt>
                <c:pt idx="1448">
                  <c:v>-0.25999999999999446</c:v>
                </c:pt>
                <c:pt idx="1449">
                  <c:v>1.6599999999999966</c:v>
                </c:pt>
                <c:pt idx="1450">
                  <c:v>-0.26999999999999957</c:v>
                </c:pt>
                <c:pt idx="1451">
                  <c:v>-0.32666666666667155</c:v>
                </c:pt>
                <c:pt idx="1452">
                  <c:v>-0.36999999999999744</c:v>
                </c:pt>
                <c:pt idx="1453">
                  <c:v>0.34333333333333371</c:v>
                </c:pt>
                <c:pt idx="1454">
                  <c:v>0.28666666666666529</c:v>
                </c:pt>
                <c:pt idx="1455">
                  <c:v>-0.82666666666666799</c:v>
                </c:pt>
                <c:pt idx="1456">
                  <c:v>-0.49000000000000199</c:v>
                </c:pt>
                <c:pt idx="1457">
                  <c:v>-0.17666666666666231</c:v>
                </c:pt>
                <c:pt idx="1458">
                  <c:v>0.32333333333333414</c:v>
                </c:pt>
                <c:pt idx="1459">
                  <c:v>-9.9999999999980105E-3</c:v>
                </c:pt>
                <c:pt idx="1460">
                  <c:v>-1.4666666666666686</c:v>
                </c:pt>
                <c:pt idx="1461">
                  <c:v>-1.4100000000000001</c:v>
                </c:pt>
                <c:pt idx="1462">
                  <c:v>-1.3200000000000003</c:v>
                </c:pt>
                <c:pt idx="1463">
                  <c:v>-1.1499999999999986</c:v>
                </c:pt>
                <c:pt idx="1464">
                  <c:v>-0.45333333333333314</c:v>
                </c:pt>
                <c:pt idx="1465">
                  <c:v>0.19666666666666899</c:v>
                </c:pt>
                <c:pt idx="1466">
                  <c:v>4.8533333333333317</c:v>
                </c:pt>
                <c:pt idx="1467">
                  <c:v>3.7966666666666669</c:v>
                </c:pt>
                <c:pt idx="1468">
                  <c:v>0.40333333333333243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5B-441B-ACD2-F2F91DB5E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015792"/>
        <c:axId val="370013392"/>
      </c:lineChart>
      <c:dateAx>
        <c:axId val="3700157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013392"/>
        <c:crosses val="autoZero"/>
        <c:auto val="1"/>
        <c:lblOffset val="100"/>
        <c:baseTimeUnit val="days"/>
      </c:dateAx>
      <c:valAx>
        <c:axId val="37001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015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Weighted Moving Average Forecast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'Weighted Moving Average'!$G$1</c:f>
              <c:strCache>
                <c:ptCount val="1"/>
                <c:pt idx="0">
                  <c:v>Adj Close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'Weighted Moving Average'!$F$2:$F$1470</c:f>
              <c:numCache>
                <c:formatCode>m/d/yyyy</c:formatCode>
                <c:ptCount val="1469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43487</c:v>
                </c:pt>
                <c:pt idx="14">
                  <c:v>43488</c:v>
                </c:pt>
                <c:pt idx="15">
                  <c:v>43489</c:v>
                </c:pt>
                <c:pt idx="16">
                  <c:v>43490</c:v>
                </c:pt>
                <c:pt idx="17">
                  <c:v>43493</c:v>
                </c:pt>
                <c:pt idx="18">
                  <c:v>43494</c:v>
                </c:pt>
                <c:pt idx="19">
                  <c:v>43495</c:v>
                </c:pt>
                <c:pt idx="20">
                  <c:v>43496</c:v>
                </c:pt>
                <c:pt idx="21">
                  <c:v>43497</c:v>
                </c:pt>
                <c:pt idx="22">
                  <c:v>43500</c:v>
                </c:pt>
                <c:pt idx="23">
                  <c:v>43501</c:v>
                </c:pt>
                <c:pt idx="24">
                  <c:v>43502</c:v>
                </c:pt>
                <c:pt idx="25">
                  <c:v>43503</c:v>
                </c:pt>
                <c:pt idx="26">
                  <c:v>43504</c:v>
                </c:pt>
                <c:pt idx="27">
                  <c:v>43507</c:v>
                </c:pt>
                <c:pt idx="28">
                  <c:v>43508</c:v>
                </c:pt>
                <c:pt idx="29">
                  <c:v>43509</c:v>
                </c:pt>
                <c:pt idx="30">
                  <c:v>43510</c:v>
                </c:pt>
                <c:pt idx="31">
                  <c:v>43511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43521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43528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43535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43546</c:v>
                </c:pt>
                <c:pt idx="56">
                  <c:v>43549</c:v>
                </c:pt>
                <c:pt idx="57">
                  <c:v>43550</c:v>
                </c:pt>
                <c:pt idx="58">
                  <c:v>43551</c:v>
                </c:pt>
                <c:pt idx="59">
                  <c:v>43552</c:v>
                </c:pt>
                <c:pt idx="60">
                  <c:v>43553</c:v>
                </c:pt>
                <c:pt idx="61">
                  <c:v>43556</c:v>
                </c:pt>
                <c:pt idx="62">
                  <c:v>43557</c:v>
                </c:pt>
                <c:pt idx="63">
                  <c:v>43558</c:v>
                </c:pt>
                <c:pt idx="64">
                  <c:v>43559</c:v>
                </c:pt>
                <c:pt idx="65">
                  <c:v>43560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43570</c:v>
                </c:pt>
                <c:pt idx="72">
                  <c:v>43571</c:v>
                </c:pt>
                <c:pt idx="73">
                  <c:v>43572</c:v>
                </c:pt>
                <c:pt idx="74">
                  <c:v>43573</c:v>
                </c:pt>
                <c:pt idx="75">
                  <c:v>43577</c:v>
                </c:pt>
                <c:pt idx="76">
                  <c:v>43578</c:v>
                </c:pt>
                <c:pt idx="77">
                  <c:v>43579</c:v>
                </c:pt>
                <c:pt idx="78">
                  <c:v>43580</c:v>
                </c:pt>
                <c:pt idx="79">
                  <c:v>43581</c:v>
                </c:pt>
                <c:pt idx="80">
                  <c:v>43584</c:v>
                </c:pt>
                <c:pt idx="81">
                  <c:v>43585</c:v>
                </c:pt>
                <c:pt idx="82">
                  <c:v>43586</c:v>
                </c:pt>
                <c:pt idx="83">
                  <c:v>43587</c:v>
                </c:pt>
                <c:pt idx="84">
                  <c:v>43588</c:v>
                </c:pt>
                <c:pt idx="85">
                  <c:v>43591</c:v>
                </c:pt>
                <c:pt idx="86">
                  <c:v>43592</c:v>
                </c:pt>
                <c:pt idx="87">
                  <c:v>43593</c:v>
                </c:pt>
                <c:pt idx="88">
                  <c:v>43594</c:v>
                </c:pt>
                <c:pt idx="89">
                  <c:v>43595</c:v>
                </c:pt>
                <c:pt idx="90">
                  <c:v>43598</c:v>
                </c:pt>
                <c:pt idx="91">
                  <c:v>43599</c:v>
                </c:pt>
                <c:pt idx="92">
                  <c:v>43600</c:v>
                </c:pt>
                <c:pt idx="93">
                  <c:v>43601</c:v>
                </c:pt>
                <c:pt idx="94">
                  <c:v>43602</c:v>
                </c:pt>
                <c:pt idx="95">
                  <c:v>43605</c:v>
                </c:pt>
                <c:pt idx="96">
                  <c:v>43606</c:v>
                </c:pt>
                <c:pt idx="97">
                  <c:v>43607</c:v>
                </c:pt>
                <c:pt idx="98">
                  <c:v>43608</c:v>
                </c:pt>
                <c:pt idx="99">
                  <c:v>43609</c:v>
                </c:pt>
                <c:pt idx="100">
                  <c:v>43613</c:v>
                </c:pt>
                <c:pt idx="101">
                  <c:v>43614</c:v>
                </c:pt>
                <c:pt idx="102">
                  <c:v>43615</c:v>
                </c:pt>
                <c:pt idx="103">
                  <c:v>43616</c:v>
                </c:pt>
                <c:pt idx="104">
                  <c:v>43619</c:v>
                </c:pt>
                <c:pt idx="105">
                  <c:v>43620</c:v>
                </c:pt>
                <c:pt idx="106">
                  <c:v>43621</c:v>
                </c:pt>
                <c:pt idx="107">
                  <c:v>43622</c:v>
                </c:pt>
                <c:pt idx="108">
                  <c:v>43623</c:v>
                </c:pt>
                <c:pt idx="109">
                  <c:v>43626</c:v>
                </c:pt>
                <c:pt idx="110">
                  <c:v>43627</c:v>
                </c:pt>
                <c:pt idx="111">
                  <c:v>43628</c:v>
                </c:pt>
                <c:pt idx="112">
                  <c:v>43629</c:v>
                </c:pt>
                <c:pt idx="113">
                  <c:v>43630</c:v>
                </c:pt>
                <c:pt idx="114">
                  <c:v>43633</c:v>
                </c:pt>
                <c:pt idx="115">
                  <c:v>43634</c:v>
                </c:pt>
                <c:pt idx="116">
                  <c:v>43635</c:v>
                </c:pt>
                <c:pt idx="117">
                  <c:v>43636</c:v>
                </c:pt>
                <c:pt idx="118">
                  <c:v>43637</c:v>
                </c:pt>
                <c:pt idx="119">
                  <c:v>43640</c:v>
                </c:pt>
                <c:pt idx="120">
                  <c:v>43641</c:v>
                </c:pt>
                <c:pt idx="121">
                  <c:v>43642</c:v>
                </c:pt>
                <c:pt idx="122">
                  <c:v>43643</c:v>
                </c:pt>
                <c:pt idx="123">
                  <c:v>43644</c:v>
                </c:pt>
                <c:pt idx="124">
                  <c:v>43647</c:v>
                </c:pt>
                <c:pt idx="125">
                  <c:v>43648</c:v>
                </c:pt>
                <c:pt idx="126">
                  <c:v>43649</c:v>
                </c:pt>
                <c:pt idx="127">
                  <c:v>43651</c:v>
                </c:pt>
                <c:pt idx="128">
                  <c:v>43654</c:v>
                </c:pt>
                <c:pt idx="129">
                  <c:v>43655</c:v>
                </c:pt>
                <c:pt idx="130">
                  <c:v>43656</c:v>
                </c:pt>
                <c:pt idx="131">
                  <c:v>43657</c:v>
                </c:pt>
                <c:pt idx="132">
                  <c:v>43658</c:v>
                </c:pt>
                <c:pt idx="133">
                  <c:v>43661</c:v>
                </c:pt>
                <c:pt idx="134">
                  <c:v>43662</c:v>
                </c:pt>
                <c:pt idx="135">
                  <c:v>43663</c:v>
                </c:pt>
                <c:pt idx="136">
                  <c:v>43664</c:v>
                </c:pt>
                <c:pt idx="137">
                  <c:v>43665</c:v>
                </c:pt>
                <c:pt idx="138">
                  <c:v>43668</c:v>
                </c:pt>
                <c:pt idx="139">
                  <c:v>43669</c:v>
                </c:pt>
                <c:pt idx="140">
                  <c:v>43670</c:v>
                </c:pt>
                <c:pt idx="141">
                  <c:v>43671</c:v>
                </c:pt>
                <c:pt idx="142">
                  <c:v>43672</c:v>
                </c:pt>
                <c:pt idx="143">
                  <c:v>43675</c:v>
                </c:pt>
                <c:pt idx="144">
                  <c:v>43676</c:v>
                </c:pt>
                <c:pt idx="145">
                  <c:v>43677</c:v>
                </c:pt>
                <c:pt idx="146">
                  <c:v>43678</c:v>
                </c:pt>
                <c:pt idx="147">
                  <c:v>43679</c:v>
                </c:pt>
                <c:pt idx="148">
                  <c:v>43682</c:v>
                </c:pt>
                <c:pt idx="149">
                  <c:v>43683</c:v>
                </c:pt>
                <c:pt idx="150">
                  <c:v>43684</c:v>
                </c:pt>
                <c:pt idx="151">
                  <c:v>43685</c:v>
                </c:pt>
                <c:pt idx="152">
                  <c:v>43686</c:v>
                </c:pt>
                <c:pt idx="153">
                  <c:v>43689</c:v>
                </c:pt>
                <c:pt idx="154">
                  <c:v>43690</c:v>
                </c:pt>
                <c:pt idx="155">
                  <c:v>43691</c:v>
                </c:pt>
                <c:pt idx="156">
                  <c:v>43692</c:v>
                </c:pt>
                <c:pt idx="157">
                  <c:v>43693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43703</c:v>
                </c:pt>
                <c:pt idx="164">
                  <c:v>43704</c:v>
                </c:pt>
                <c:pt idx="165">
                  <c:v>43705</c:v>
                </c:pt>
                <c:pt idx="166">
                  <c:v>43706</c:v>
                </c:pt>
                <c:pt idx="167">
                  <c:v>43707</c:v>
                </c:pt>
                <c:pt idx="168">
                  <c:v>43711</c:v>
                </c:pt>
                <c:pt idx="169">
                  <c:v>43712</c:v>
                </c:pt>
                <c:pt idx="170">
                  <c:v>43713</c:v>
                </c:pt>
                <c:pt idx="171">
                  <c:v>43714</c:v>
                </c:pt>
                <c:pt idx="172">
                  <c:v>43717</c:v>
                </c:pt>
                <c:pt idx="173">
                  <c:v>43718</c:v>
                </c:pt>
                <c:pt idx="174">
                  <c:v>43719</c:v>
                </c:pt>
                <c:pt idx="175">
                  <c:v>43720</c:v>
                </c:pt>
                <c:pt idx="176">
                  <c:v>43721</c:v>
                </c:pt>
                <c:pt idx="177">
                  <c:v>43724</c:v>
                </c:pt>
                <c:pt idx="178">
                  <c:v>43725</c:v>
                </c:pt>
                <c:pt idx="179">
                  <c:v>43726</c:v>
                </c:pt>
                <c:pt idx="180">
                  <c:v>43727</c:v>
                </c:pt>
                <c:pt idx="181">
                  <c:v>43728</c:v>
                </c:pt>
                <c:pt idx="182">
                  <c:v>43731</c:v>
                </c:pt>
                <c:pt idx="183">
                  <c:v>43732</c:v>
                </c:pt>
                <c:pt idx="184">
                  <c:v>43733</c:v>
                </c:pt>
                <c:pt idx="185">
                  <c:v>43734</c:v>
                </c:pt>
                <c:pt idx="186">
                  <c:v>43735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43745</c:v>
                </c:pt>
                <c:pt idx="193">
                  <c:v>43746</c:v>
                </c:pt>
                <c:pt idx="194">
                  <c:v>43747</c:v>
                </c:pt>
                <c:pt idx="195">
                  <c:v>43748</c:v>
                </c:pt>
                <c:pt idx="196">
                  <c:v>43749</c:v>
                </c:pt>
                <c:pt idx="197">
                  <c:v>43752</c:v>
                </c:pt>
                <c:pt idx="198">
                  <c:v>43753</c:v>
                </c:pt>
                <c:pt idx="199">
                  <c:v>43754</c:v>
                </c:pt>
                <c:pt idx="200">
                  <c:v>43755</c:v>
                </c:pt>
                <c:pt idx="201">
                  <c:v>43756</c:v>
                </c:pt>
                <c:pt idx="202">
                  <c:v>43759</c:v>
                </c:pt>
                <c:pt idx="203">
                  <c:v>43760</c:v>
                </c:pt>
                <c:pt idx="204">
                  <c:v>43761</c:v>
                </c:pt>
                <c:pt idx="205">
                  <c:v>43762</c:v>
                </c:pt>
                <c:pt idx="206">
                  <c:v>43763</c:v>
                </c:pt>
                <c:pt idx="207">
                  <c:v>43766</c:v>
                </c:pt>
                <c:pt idx="208">
                  <c:v>43767</c:v>
                </c:pt>
                <c:pt idx="209">
                  <c:v>43768</c:v>
                </c:pt>
                <c:pt idx="210">
                  <c:v>43769</c:v>
                </c:pt>
                <c:pt idx="211">
                  <c:v>43770</c:v>
                </c:pt>
                <c:pt idx="212">
                  <c:v>43773</c:v>
                </c:pt>
                <c:pt idx="213">
                  <c:v>43774</c:v>
                </c:pt>
                <c:pt idx="214">
                  <c:v>43775</c:v>
                </c:pt>
                <c:pt idx="215">
                  <c:v>43776</c:v>
                </c:pt>
                <c:pt idx="216">
                  <c:v>43777</c:v>
                </c:pt>
                <c:pt idx="217">
                  <c:v>43780</c:v>
                </c:pt>
                <c:pt idx="218">
                  <c:v>43781</c:v>
                </c:pt>
                <c:pt idx="219">
                  <c:v>43782</c:v>
                </c:pt>
                <c:pt idx="220">
                  <c:v>43783</c:v>
                </c:pt>
                <c:pt idx="221">
                  <c:v>43784</c:v>
                </c:pt>
                <c:pt idx="222">
                  <c:v>43787</c:v>
                </c:pt>
                <c:pt idx="223">
                  <c:v>43788</c:v>
                </c:pt>
                <c:pt idx="224">
                  <c:v>43789</c:v>
                </c:pt>
                <c:pt idx="225">
                  <c:v>43790</c:v>
                </c:pt>
                <c:pt idx="226">
                  <c:v>43791</c:v>
                </c:pt>
                <c:pt idx="227">
                  <c:v>43794</c:v>
                </c:pt>
                <c:pt idx="228">
                  <c:v>43795</c:v>
                </c:pt>
                <c:pt idx="229">
                  <c:v>43796</c:v>
                </c:pt>
                <c:pt idx="230">
                  <c:v>43798</c:v>
                </c:pt>
                <c:pt idx="231">
                  <c:v>43801</c:v>
                </c:pt>
                <c:pt idx="232">
                  <c:v>43802</c:v>
                </c:pt>
                <c:pt idx="233">
                  <c:v>43803</c:v>
                </c:pt>
                <c:pt idx="234">
                  <c:v>43804</c:v>
                </c:pt>
                <c:pt idx="235">
                  <c:v>43805</c:v>
                </c:pt>
                <c:pt idx="236">
                  <c:v>43808</c:v>
                </c:pt>
                <c:pt idx="237">
                  <c:v>43809</c:v>
                </c:pt>
                <c:pt idx="238">
                  <c:v>43810</c:v>
                </c:pt>
                <c:pt idx="239">
                  <c:v>43811</c:v>
                </c:pt>
                <c:pt idx="240">
                  <c:v>43812</c:v>
                </c:pt>
                <c:pt idx="241">
                  <c:v>43815</c:v>
                </c:pt>
                <c:pt idx="242">
                  <c:v>43816</c:v>
                </c:pt>
                <c:pt idx="243">
                  <c:v>43817</c:v>
                </c:pt>
                <c:pt idx="244">
                  <c:v>43818</c:v>
                </c:pt>
                <c:pt idx="245">
                  <c:v>43819</c:v>
                </c:pt>
                <c:pt idx="246">
                  <c:v>43822</c:v>
                </c:pt>
                <c:pt idx="247">
                  <c:v>43823</c:v>
                </c:pt>
                <c:pt idx="248">
                  <c:v>43825</c:v>
                </c:pt>
                <c:pt idx="249">
                  <c:v>43826</c:v>
                </c:pt>
                <c:pt idx="250">
                  <c:v>43829</c:v>
                </c:pt>
                <c:pt idx="251">
                  <c:v>43830</c:v>
                </c:pt>
                <c:pt idx="252">
                  <c:v>43832</c:v>
                </c:pt>
                <c:pt idx="253">
                  <c:v>43833</c:v>
                </c:pt>
                <c:pt idx="254">
                  <c:v>43836</c:v>
                </c:pt>
                <c:pt idx="255">
                  <c:v>43837</c:v>
                </c:pt>
                <c:pt idx="256">
                  <c:v>43838</c:v>
                </c:pt>
                <c:pt idx="257">
                  <c:v>43839</c:v>
                </c:pt>
                <c:pt idx="258">
                  <c:v>43840</c:v>
                </c:pt>
                <c:pt idx="259">
                  <c:v>43843</c:v>
                </c:pt>
                <c:pt idx="260">
                  <c:v>43844</c:v>
                </c:pt>
                <c:pt idx="261">
                  <c:v>43845</c:v>
                </c:pt>
                <c:pt idx="262">
                  <c:v>43846</c:v>
                </c:pt>
                <c:pt idx="263">
                  <c:v>43847</c:v>
                </c:pt>
                <c:pt idx="264">
                  <c:v>43851</c:v>
                </c:pt>
                <c:pt idx="265">
                  <c:v>43852</c:v>
                </c:pt>
                <c:pt idx="266">
                  <c:v>43853</c:v>
                </c:pt>
                <c:pt idx="267">
                  <c:v>43854</c:v>
                </c:pt>
                <c:pt idx="268">
                  <c:v>43857</c:v>
                </c:pt>
                <c:pt idx="269">
                  <c:v>43858</c:v>
                </c:pt>
                <c:pt idx="270">
                  <c:v>43859</c:v>
                </c:pt>
                <c:pt idx="271">
                  <c:v>43860</c:v>
                </c:pt>
                <c:pt idx="272">
                  <c:v>43861</c:v>
                </c:pt>
                <c:pt idx="273">
                  <c:v>43864</c:v>
                </c:pt>
                <c:pt idx="274">
                  <c:v>43865</c:v>
                </c:pt>
                <c:pt idx="275">
                  <c:v>43866</c:v>
                </c:pt>
                <c:pt idx="276">
                  <c:v>43867</c:v>
                </c:pt>
                <c:pt idx="277">
                  <c:v>43868</c:v>
                </c:pt>
                <c:pt idx="278">
                  <c:v>43871</c:v>
                </c:pt>
                <c:pt idx="279">
                  <c:v>43872</c:v>
                </c:pt>
                <c:pt idx="280">
                  <c:v>43873</c:v>
                </c:pt>
                <c:pt idx="281">
                  <c:v>43874</c:v>
                </c:pt>
                <c:pt idx="282">
                  <c:v>43875</c:v>
                </c:pt>
                <c:pt idx="283">
                  <c:v>43879</c:v>
                </c:pt>
                <c:pt idx="284">
                  <c:v>43880</c:v>
                </c:pt>
                <c:pt idx="285">
                  <c:v>43881</c:v>
                </c:pt>
                <c:pt idx="286">
                  <c:v>43882</c:v>
                </c:pt>
                <c:pt idx="287">
                  <c:v>43885</c:v>
                </c:pt>
                <c:pt idx="288">
                  <c:v>43886</c:v>
                </c:pt>
                <c:pt idx="289">
                  <c:v>43887</c:v>
                </c:pt>
                <c:pt idx="290">
                  <c:v>43888</c:v>
                </c:pt>
                <c:pt idx="291">
                  <c:v>43889</c:v>
                </c:pt>
                <c:pt idx="292">
                  <c:v>43892</c:v>
                </c:pt>
                <c:pt idx="293">
                  <c:v>43893</c:v>
                </c:pt>
                <c:pt idx="294">
                  <c:v>43894</c:v>
                </c:pt>
                <c:pt idx="295">
                  <c:v>43895</c:v>
                </c:pt>
                <c:pt idx="296">
                  <c:v>43896</c:v>
                </c:pt>
                <c:pt idx="297">
                  <c:v>43899</c:v>
                </c:pt>
                <c:pt idx="298">
                  <c:v>43900</c:v>
                </c:pt>
                <c:pt idx="299">
                  <c:v>43901</c:v>
                </c:pt>
                <c:pt idx="300">
                  <c:v>43902</c:v>
                </c:pt>
                <c:pt idx="301">
                  <c:v>43903</c:v>
                </c:pt>
                <c:pt idx="302">
                  <c:v>43906</c:v>
                </c:pt>
                <c:pt idx="303">
                  <c:v>43907</c:v>
                </c:pt>
                <c:pt idx="304">
                  <c:v>43908</c:v>
                </c:pt>
                <c:pt idx="305">
                  <c:v>43909</c:v>
                </c:pt>
                <c:pt idx="306">
                  <c:v>43910</c:v>
                </c:pt>
                <c:pt idx="307">
                  <c:v>43913</c:v>
                </c:pt>
                <c:pt idx="308">
                  <c:v>43914</c:v>
                </c:pt>
                <c:pt idx="309">
                  <c:v>43915</c:v>
                </c:pt>
                <c:pt idx="310">
                  <c:v>43916</c:v>
                </c:pt>
                <c:pt idx="311">
                  <c:v>43917</c:v>
                </c:pt>
                <c:pt idx="312">
                  <c:v>43920</c:v>
                </c:pt>
                <c:pt idx="313">
                  <c:v>43921</c:v>
                </c:pt>
                <c:pt idx="314">
                  <c:v>43922</c:v>
                </c:pt>
                <c:pt idx="315">
                  <c:v>43923</c:v>
                </c:pt>
                <c:pt idx="316">
                  <c:v>43924</c:v>
                </c:pt>
                <c:pt idx="317">
                  <c:v>43927</c:v>
                </c:pt>
                <c:pt idx="318">
                  <c:v>43928</c:v>
                </c:pt>
                <c:pt idx="319">
                  <c:v>43929</c:v>
                </c:pt>
                <c:pt idx="320">
                  <c:v>43930</c:v>
                </c:pt>
                <c:pt idx="321">
                  <c:v>43934</c:v>
                </c:pt>
                <c:pt idx="322">
                  <c:v>43935</c:v>
                </c:pt>
                <c:pt idx="323">
                  <c:v>43936</c:v>
                </c:pt>
                <c:pt idx="324">
                  <c:v>43937</c:v>
                </c:pt>
                <c:pt idx="325">
                  <c:v>43938</c:v>
                </c:pt>
                <c:pt idx="326">
                  <c:v>43941</c:v>
                </c:pt>
                <c:pt idx="327">
                  <c:v>43942</c:v>
                </c:pt>
                <c:pt idx="328">
                  <c:v>43943</c:v>
                </c:pt>
                <c:pt idx="329">
                  <c:v>43944</c:v>
                </c:pt>
                <c:pt idx="330">
                  <c:v>43945</c:v>
                </c:pt>
                <c:pt idx="331">
                  <c:v>43948</c:v>
                </c:pt>
                <c:pt idx="332">
                  <c:v>43949</c:v>
                </c:pt>
                <c:pt idx="333">
                  <c:v>43950</c:v>
                </c:pt>
                <c:pt idx="334">
                  <c:v>43951</c:v>
                </c:pt>
                <c:pt idx="335">
                  <c:v>43952</c:v>
                </c:pt>
                <c:pt idx="336">
                  <c:v>43955</c:v>
                </c:pt>
                <c:pt idx="337">
                  <c:v>43956</c:v>
                </c:pt>
                <c:pt idx="338">
                  <c:v>43957</c:v>
                </c:pt>
                <c:pt idx="339">
                  <c:v>43958</c:v>
                </c:pt>
                <c:pt idx="340">
                  <c:v>43959</c:v>
                </c:pt>
                <c:pt idx="341">
                  <c:v>43962</c:v>
                </c:pt>
                <c:pt idx="342">
                  <c:v>43963</c:v>
                </c:pt>
                <c:pt idx="343">
                  <c:v>43964</c:v>
                </c:pt>
                <c:pt idx="344">
                  <c:v>43965</c:v>
                </c:pt>
                <c:pt idx="345">
                  <c:v>43966</c:v>
                </c:pt>
                <c:pt idx="346">
                  <c:v>43969</c:v>
                </c:pt>
                <c:pt idx="347">
                  <c:v>43970</c:v>
                </c:pt>
                <c:pt idx="348">
                  <c:v>43971</c:v>
                </c:pt>
                <c:pt idx="349">
                  <c:v>43972</c:v>
                </c:pt>
                <c:pt idx="350">
                  <c:v>43973</c:v>
                </c:pt>
                <c:pt idx="351">
                  <c:v>43977</c:v>
                </c:pt>
                <c:pt idx="352">
                  <c:v>43978</c:v>
                </c:pt>
                <c:pt idx="353">
                  <c:v>43979</c:v>
                </c:pt>
                <c:pt idx="354">
                  <c:v>43980</c:v>
                </c:pt>
                <c:pt idx="355">
                  <c:v>43983</c:v>
                </c:pt>
                <c:pt idx="356">
                  <c:v>43984</c:v>
                </c:pt>
                <c:pt idx="357">
                  <c:v>43985</c:v>
                </c:pt>
                <c:pt idx="358">
                  <c:v>43986</c:v>
                </c:pt>
                <c:pt idx="359">
                  <c:v>43987</c:v>
                </c:pt>
                <c:pt idx="360">
                  <c:v>43990</c:v>
                </c:pt>
                <c:pt idx="361">
                  <c:v>43991</c:v>
                </c:pt>
                <c:pt idx="362">
                  <c:v>43992</c:v>
                </c:pt>
                <c:pt idx="363">
                  <c:v>43993</c:v>
                </c:pt>
                <c:pt idx="364">
                  <c:v>43994</c:v>
                </c:pt>
                <c:pt idx="365">
                  <c:v>43997</c:v>
                </c:pt>
                <c:pt idx="366">
                  <c:v>43998</c:v>
                </c:pt>
                <c:pt idx="367">
                  <c:v>43999</c:v>
                </c:pt>
                <c:pt idx="368">
                  <c:v>44000</c:v>
                </c:pt>
                <c:pt idx="369">
                  <c:v>44001</c:v>
                </c:pt>
                <c:pt idx="370">
                  <c:v>44004</c:v>
                </c:pt>
                <c:pt idx="371">
                  <c:v>44005</c:v>
                </c:pt>
                <c:pt idx="372">
                  <c:v>44006</c:v>
                </c:pt>
                <c:pt idx="373">
                  <c:v>44007</c:v>
                </c:pt>
                <c:pt idx="374">
                  <c:v>44008</c:v>
                </c:pt>
                <c:pt idx="375">
                  <c:v>44011</c:v>
                </c:pt>
                <c:pt idx="376">
                  <c:v>44012</c:v>
                </c:pt>
                <c:pt idx="377">
                  <c:v>44013</c:v>
                </c:pt>
                <c:pt idx="378">
                  <c:v>44014</c:v>
                </c:pt>
                <c:pt idx="379">
                  <c:v>44018</c:v>
                </c:pt>
                <c:pt idx="380">
                  <c:v>44019</c:v>
                </c:pt>
                <c:pt idx="381">
                  <c:v>44020</c:v>
                </c:pt>
                <c:pt idx="382">
                  <c:v>44021</c:v>
                </c:pt>
                <c:pt idx="383">
                  <c:v>44022</c:v>
                </c:pt>
                <c:pt idx="384">
                  <c:v>44025</c:v>
                </c:pt>
                <c:pt idx="385">
                  <c:v>44026</c:v>
                </c:pt>
                <c:pt idx="386">
                  <c:v>44027</c:v>
                </c:pt>
                <c:pt idx="387">
                  <c:v>44028</c:v>
                </c:pt>
                <c:pt idx="388">
                  <c:v>44029</c:v>
                </c:pt>
                <c:pt idx="389">
                  <c:v>44032</c:v>
                </c:pt>
                <c:pt idx="390">
                  <c:v>44033</c:v>
                </c:pt>
                <c:pt idx="391">
                  <c:v>44034</c:v>
                </c:pt>
                <c:pt idx="392">
                  <c:v>44035</c:v>
                </c:pt>
                <c:pt idx="393">
                  <c:v>44036</c:v>
                </c:pt>
                <c:pt idx="394">
                  <c:v>44039</c:v>
                </c:pt>
                <c:pt idx="395">
                  <c:v>44040</c:v>
                </c:pt>
                <c:pt idx="396">
                  <c:v>44041</c:v>
                </c:pt>
                <c:pt idx="397">
                  <c:v>44042</c:v>
                </c:pt>
                <c:pt idx="398">
                  <c:v>44043</c:v>
                </c:pt>
                <c:pt idx="399">
                  <c:v>44046</c:v>
                </c:pt>
                <c:pt idx="400">
                  <c:v>44047</c:v>
                </c:pt>
                <c:pt idx="401">
                  <c:v>44048</c:v>
                </c:pt>
                <c:pt idx="402">
                  <c:v>44049</c:v>
                </c:pt>
                <c:pt idx="403">
                  <c:v>44050</c:v>
                </c:pt>
                <c:pt idx="404">
                  <c:v>44053</c:v>
                </c:pt>
                <c:pt idx="405">
                  <c:v>44054</c:v>
                </c:pt>
                <c:pt idx="406">
                  <c:v>44055</c:v>
                </c:pt>
                <c:pt idx="407">
                  <c:v>44056</c:v>
                </c:pt>
                <c:pt idx="408">
                  <c:v>44057</c:v>
                </c:pt>
                <c:pt idx="409">
                  <c:v>44060</c:v>
                </c:pt>
                <c:pt idx="410">
                  <c:v>44061</c:v>
                </c:pt>
                <c:pt idx="411">
                  <c:v>44062</c:v>
                </c:pt>
                <c:pt idx="412">
                  <c:v>44063</c:v>
                </c:pt>
                <c:pt idx="413">
                  <c:v>44064</c:v>
                </c:pt>
                <c:pt idx="414">
                  <c:v>44067</c:v>
                </c:pt>
                <c:pt idx="415">
                  <c:v>44068</c:v>
                </c:pt>
                <c:pt idx="416">
                  <c:v>44069</c:v>
                </c:pt>
                <c:pt idx="417">
                  <c:v>44070</c:v>
                </c:pt>
                <c:pt idx="418">
                  <c:v>44071</c:v>
                </c:pt>
                <c:pt idx="419">
                  <c:v>44074</c:v>
                </c:pt>
                <c:pt idx="420">
                  <c:v>44075</c:v>
                </c:pt>
                <c:pt idx="421">
                  <c:v>44076</c:v>
                </c:pt>
                <c:pt idx="422">
                  <c:v>44077</c:v>
                </c:pt>
                <c:pt idx="423">
                  <c:v>44078</c:v>
                </c:pt>
                <c:pt idx="424">
                  <c:v>44082</c:v>
                </c:pt>
                <c:pt idx="425">
                  <c:v>44083</c:v>
                </c:pt>
                <c:pt idx="426">
                  <c:v>44084</c:v>
                </c:pt>
                <c:pt idx="427">
                  <c:v>44085</c:v>
                </c:pt>
                <c:pt idx="428">
                  <c:v>44088</c:v>
                </c:pt>
                <c:pt idx="429">
                  <c:v>44089</c:v>
                </c:pt>
                <c:pt idx="430">
                  <c:v>44090</c:v>
                </c:pt>
                <c:pt idx="431">
                  <c:v>44091</c:v>
                </c:pt>
                <c:pt idx="432">
                  <c:v>44092</c:v>
                </c:pt>
                <c:pt idx="433">
                  <c:v>44095</c:v>
                </c:pt>
                <c:pt idx="434">
                  <c:v>44096</c:v>
                </c:pt>
                <c:pt idx="435">
                  <c:v>44097</c:v>
                </c:pt>
                <c:pt idx="436">
                  <c:v>44098</c:v>
                </c:pt>
                <c:pt idx="437">
                  <c:v>44099</c:v>
                </c:pt>
                <c:pt idx="438">
                  <c:v>44102</c:v>
                </c:pt>
                <c:pt idx="439">
                  <c:v>44103</c:v>
                </c:pt>
                <c:pt idx="440">
                  <c:v>44104</c:v>
                </c:pt>
                <c:pt idx="441">
                  <c:v>44105</c:v>
                </c:pt>
                <c:pt idx="442">
                  <c:v>44106</c:v>
                </c:pt>
                <c:pt idx="443">
                  <c:v>44109</c:v>
                </c:pt>
                <c:pt idx="444">
                  <c:v>44110</c:v>
                </c:pt>
                <c:pt idx="445">
                  <c:v>44111</c:v>
                </c:pt>
                <c:pt idx="446">
                  <c:v>44112</c:v>
                </c:pt>
                <c:pt idx="447">
                  <c:v>44113</c:v>
                </c:pt>
                <c:pt idx="448">
                  <c:v>44116</c:v>
                </c:pt>
                <c:pt idx="449">
                  <c:v>44117</c:v>
                </c:pt>
                <c:pt idx="450">
                  <c:v>44118</c:v>
                </c:pt>
                <c:pt idx="451">
                  <c:v>44119</c:v>
                </c:pt>
                <c:pt idx="452">
                  <c:v>44120</c:v>
                </c:pt>
                <c:pt idx="453">
                  <c:v>44123</c:v>
                </c:pt>
                <c:pt idx="454">
                  <c:v>44124</c:v>
                </c:pt>
                <c:pt idx="455">
                  <c:v>44125</c:v>
                </c:pt>
                <c:pt idx="456">
                  <c:v>44126</c:v>
                </c:pt>
                <c:pt idx="457">
                  <c:v>44127</c:v>
                </c:pt>
                <c:pt idx="458">
                  <c:v>44130</c:v>
                </c:pt>
                <c:pt idx="459">
                  <c:v>44131</c:v>
                </c:pt>
                <c:pt idx="460">
                  <c:v>44132</c:v>
                </c:pt>
                <c:pt idx="461">
                  <c:v>44133</c:v>
                </c:pt>
                <c:pt idx="462">
                  <c:v>44134</c:v>
                </c:pt>
                <c:pt idx="463">
                  <c:v>44137</c:v>
                </c:pt>
                <c:pt idx="464">
                  <c:v>44138</c:v>
                </c:pt>
                <c:pt idx="465">
                  <c:v>44139</c:v>
                </c:pt>
                <c:pt idx="466">
                  <c:v>44140</c:v>
                </c:pt>
                <c:pt idx="467">
                  <c:v>44141</c:v>
                </c:pt>
                <c:pt idx="468">
                  <c:v>44144</c:v>
                </c:pt>
                <c:pt idx="469">
                  <c:v>44145</c:v>
                </c:pt>
                <c:pt idx="470">
                  <c:v>44146</c:v>
                </c:pt>
                <c:pt idx="471">
                  <c:v>44147</c:v>
                </c:pt>
                <c:pt idx="472">
                  <c:v>44148</c:v>
                </c:pt>
                <c:pt idx="473">
                  <c:v>44151</c:v>
                </c:pt>
                <c:pt idx="474">
                  <c:v>44152</c:v>
                </c:pt>
                <c:pt idx="475">
                  <c:v>44153</c:v>
                </c:pt>
                <c:pt idx="476">
                  <c:v>44154</c:v>
                </c:pt>
                <c:pt idx="477">
                  <c:v>44155</c:v>
                </c:pt>
                <c:pt idx="478">
                  <c:v>44158</c:v>
                </c:pt>
                <c:pt idx="479">
                  <c:v>44159</c:v>
                </c:pt>
                <c:pt idx="480">
                  <c:v>44160</c:v>
                </c:pt>
                <c:pt idx="481">
                  <c:v>44162</c:v>
                </c:pt>
                <c:pt idx="482">
                  <c:v>44165</c:v>
                </c:pt>
                <c:pt idx="483">
                  <c:v>44166</c:v>
                </c:pt>
                <c:pt idx="484">
                  <c:v>44167</c:v>
                </c:pt>
                <c:pt idx="485">
                  <c:v>44168</c:v>
                </c:pt>
                <c:pt idx="486">
                  <c:v>44169</c:v>
                </c:pt>
                <c:pt idx="487">
                  <c:v>44172</c:v>
                </c:pt>
                <c:pt idx="488">
                  <c:v>44173</c:v>
                </c:pt>
                <c:pt idx="489">
                  <c:v>44174</c:v>
                </c:pt>
                <c:pt idx="490">
                  <c:v>44175</c:v>
                </c:pt>
                <c:pt idx="491">
                  <c:v>44176</c:v>
                </c:pt>
                <c:pt idx="492">
                  <c:v>44179</c:v>
                </c:pt>
                <c:pt idx="493">
                  <c:v>44180</c:v>
                </c:pt>
                <c:pt idx="494">
                  <c:v>44181</c:v>
                </c:pt>
                <c:pt idx="495">
                  <c:v>44182</c:v>
                </c:pt>
                <c:pt idx="496">
                  <c:v>44183</c:v>
                </c:pt>
                <c:pt idx="497">
                  <c:v>44186</c:v>
                </c:pt>
                <c:pt idx="498">
                  <c:v>44187</c:v>
                </c:pt>
                <c:pt idx="499">
                  <c:v>44188</c:v>
                </c:pt>
                <c:pt idx="500">
                  <c:v>44189</c:v>
                </c:pt>
                <c:pt idx="501">
                  <c:v>44193</c:v>
                </c:pt>
                <c:pt idx="502">
                  <c:v>44194</c:v>
                </c:pt>
                <c:pt idx="503">
                  <c:v>44195</c:v>
                </c:pt>
                <c:pt idx="504">
                  <c:v>44196</c:v>
                </c:pt>
                <c:pt idx="505">
                  <c:v>44200</c:v>
                </c:pt>
                <c:pt idx="506">
                  <c:v>44201</c:v>
                </c:pt>
                <c:pt idx="507">
                  <c:v>44202</c:v>
                </c:pt>
                <c:pt idx="508">
                  <c:v>44203</c:v>
                </c:pt>
                <c:pt idx="509">
                  <c:v>44204</c:v>
                </c:pt>
                <c:pt idx="510">
                  <c:v>44207</c:v>
                </c:pt>
                <c:pt idx="511">
                  <c:v>44208</c:v>
                </c:pt>
                <c:pt idx="512">
                  <c:v>44209</c:v>
                </c:pt>
                <c:pt idx="513">
                  <c:v>44210</c:v>
                </c:pt>
                <c:pt idx="514">
                  <c:v>44211</c:v>
                </c:pt>
                <c:pt idx="515">
                  <c:v>44215</c:v>
                </c:pt>
                <c:pt idx="516">
                  <c:v>44216</c:v>
                </c:pt>
                <c:pt idx="517">
                  <c:v>44217</c:v>
                </c:pt>
                <c:pt idx="518">
                  <c:v>44218</c:v>
                </c:pt>
                <c:pt idx="519">
                  <c:v>44221</c:v>
                </c:pt>
                <c:pt idx="520">
                  <c:v>44222</c:v>
                </c:pt>
                <c:pt idx="521">
                  <c:v>44223</c:v>
                </c:pt>
                <c:pt idx="522">
                  <c:v>44224</c:v>
                </c:pt>
                <c:pt idx="523">
                  <c:v>44225</c:v>
                </c:pt>
                <c:pt idx="524">
                  <c:v>44228</c:v>
                </c:pt>
                <c:pt idx="525">
                  <c:v>44229</c:v>
                </c:pt>
                <c:pt idx="526">
                  <c:v>44230</c:v>
                </c:pt>
                <c:pt idx="527">
                  <c:v>44231</c:v>
                </c:pt>
                <c:pt idx="528">
                  <c:v>44232</c:v>
                </c:pt>
                <c:pt idx="529">
                  <c:v>44235</c:v>
                </c:pt>
                <c:pt idx="530">
                  <c:v>44236</c:v>
                </c:pt>
                <c:pt idx="531">
                  <c:v>44237</c:v>
                </c:pt>
                <c:pt idx="532">
                  <c:v>44238</c:v>
                </c:pt>
                <c:pt idx="533">
                  <c:v>44239</c:v>
                </c:pt>
                <c:pt idx="534">
                  <c:v>44243</c:v>
                </c:pt>
                <c:pt idx="535">
                  <c:v>44244</c:v>
                </c:pt>
                <c:pt idx="536">
                  <c:v>44245</c:v>
                </c:pt>
                <c:pt idx="537">
                  <c:v>44246</c:v>
                </c:pt>
                <c:pt idx="538">
                  <c:v>44249</c:v>
                </c:pt>
                <c:pt idx="539">
                  <c:v>44250</c:v>
                </c:pt>
                <c:pt idx="540">
                  <c:v>44251</c:v>
                </c:pt>
                <c:pt idx="541">
                  <c:v>44252</c:v>
                </c:pt>
                <c:pt idx="542">
                  <c:v>44253</c:v>
                </c:pt>
                <c:pt idx="543">
                  <c:v>44256</c:v>
                </c:pt>
                <c:pt idx="544">
                  <c:v>44257</c:v>
                </c:pt>
                <c:pt idx="545">
                  <c:v>44258</c:v>
                </c:pt>
                <c:pt idx="546">
                  <c:v>44259</c:v>
                </c:pt>
                <c:pt idx="547">
                  <c:v>44260</c:v>
                </c:pt>
                <c:pt idx="548">
                  <c:v>44263</c:v>
                </c:pt>
                <c:pt idx="549">
                  <c:v>44264</c:v>
                </c:pt>
                <c:pt idx="550">
                  <c:v>44265</c:v>
                </c:pt>
                <c:pt idx="551">
                  <c:v>44266</c:v>
                </c:pt>
                <c:pt idx="552">
                  <c:v>44267</c:v>
                </c:pt>
                <c:pt idx="553">
                  <c:v>44270</c:v>
                </c:pt>
                <c:pt idx="554">
                  <c:v>44271</c:v>
                </c:pt>
                <c:pt idx="555">
                  <c:v>44272</c:v>
                </c:pt>
                <c:pt idx="556">
                  <c:v>44273</c:v>
                </c:pt>
                <c:pt idx="557">
                  <c:v>44274</c:v>
                </c:pt>
                <c:pt idx="558">
                  <c:v>44277</c:v>
                </c:pt>
                <c:pt idx="559">
                  <c:v>44278</c:v>
                </c:pt>
                <c:pt idx="560">
                  <c:v>44279</c:v>
                </c:pt>
                <c:pt idx="561">
                  <c:v>44280</c:v>
                </c:pt>
                <c:pt idx="562">
                  <c:v>44281</c:v>
                </c:pt>
                <c:pt idx="563">
                  <c:v>44284</c:v>
                </c:pt>
                <c:pt idx="564">
                  <c:v>44285</c:v>
                </c:pt>
                <c:pt idx="565">
                  <c:v>44286</c:v>
                </c:pt>
                <c:pt idx="566">
                  <c:v>44287</c:v>
                </c:pt>
                <c:pt idx="567">
                  <c:v>44291</c:v>
                </c:pt>
                <c:pt idx="568">
                  <c:v>44292</c:v>
                </c:pt>
                <c:pt idx="569">
                  <c:v>44293</c:v>
                </c:pt>
                <c:pt idx="570">
                  <c:v>44294</c:v>
                </c:pt>
                <c:pt idx="571">
                  <c:v>44295</c:v>
                </c:pt>
                <c:pt idx="572">
                  <c:v>44298</c:v>
                </c:pt>
                <c:pt idx="573">
                  <c:v>44299</c:v>
                </c:pt>
                <c:pt idx="574">
                  <c:v>44300</c:v>
                </c:pt>
                <c:pt idx="575">
                  <c:v>44301</c:v>
                </c:pt>
                <c:pt idx="576">
                  <c:v>44302</c:v>
                </c:pt>
                <c:pt idx="577">
                  <c:v>44305</c:v>
                </c:pt>
                <c:pt idx="578">
                  <c:v>44306</c:v>
                </c:pt>
                <c:pt idx="579">
                  <c:v>44307</c:v>
                </c:pt>
                <c:pt idx="580">
                  <c:v>44308</c:v>
                </c:pt>
                <c:pt idx="581">
                  <c:v>44309</c:v>
                </c:pt>
                <c:pt idx="582">
                  <c:v>44312</c:v>
                </c:pt>
                <c:pt idx="583">
                  <c:v>44313</c:v>
                </c:pt>
                <c:pt idx="584">
                  <c:v>44314</c:v>
                </c:pt>
                <c:pt idx="585">
                  <c:v>44315</c:v>
                </c:pt>
                <c:pt idx="586">
                  <c:v>44316</c:v>
                </c:pt>
                <c:pt idx="587">
                  <c:v>44319</c:v>
                </c:pt>
                <c:pt idx="588">
                  <c:v>44320</c:v>
                </c:pt>
                <c:pt idx="589">
                  <c:v>44321</c:v>
                </c:pt>
                <c:pt idx="590">
                  <c:v>44322</c:v>
                </c:pt>
                <c:pt idx="591">
                  <c:v>44323</c:v>
                </c:pt>
                <c:pt idx="592">
                  <c:v>44326</c:v>
                </c:pt>
                <c:pt idx="593">
                  <c:v>44327</c:v>
                </c:pt>
                <c:pt idx="594">
                  <c:v>44328</c:v>
                </c:pt>
                <c:pt idx="595">
                  <c:v>44329</c:v>
                </c:pt>
                <c:pt idx="596">
                  <c:v>44330</c:v>
                </c:pt>
                <c:pt idx="597">
                  <c:v>44333</c:v>
                </c:pt>
                <c:pt idx="598">
                  <c:v>44334</c:v>
                </c:pt>
                <c:pt idx="599">
                  <c:v>44335</c:v>
                </c:pt>
                <c:pt idx="600">
                  <c:v>44336</c:v>
                </c:pt>
                <c:pt idx="601">
                  <c:v>44337</c:v>
                </c:pt>
                <c:pt idx="602">
                  <c:v>44340</c:v>
                </c:pt>
                <c:pt idx="603">
                  <c:v>44341</c:v>
                </c:pt>
                <c:pt idx="604">
                  <c:v>44342</c:v>
                </c:pt>
                <c:pt idx="605">
                  <c:v>44343</c:v>
                </c:pt>
                <c:pt idx="606">
                  <c:v>44344</c:v>
                </c:pt>
                <c:pt idx="607">
                  <c:v>44348</c:v>
                </c:pt>
                <c:pt idx="608">
                  <c:v>44349</c:v>
                </c:pt>
                <c:pt idx="609">
                  <c:v>44350</c:v>
                </c:pt>
                <c:pt idx="610">
                  <c:v>44351</c:v>
                </c:pt>
                <c:pt idx="611">
                  <c:v>44354</c:v>
                </c:pt>
                <c:pt idx="612">
                  <c:v>44355</c:v>
                </c:pt>
                <c:pt idx="613">
                  <c:v>44356</c:v>
                </c:pt>
                <c:pt idx="614">
                  <c:v>44357</c:v>
                </c:pt>
                <c:pt idx="615">
                  <c:v>44358</c:v>
                </c:pt>
                <c:pt idx="616">
                  <c:v>44361</c:v>
                </c:pt>
                <c:pt idx="617">
                  <c:v>44362</c:v>
                </c:pt>
                <c:pt idx="618">
                  <c:v>44363</c:v>
                </c:pt>
                <c:pt idx="619">
                  <c:v>44364</c:v>
                </c:pt>
                <c:pt idx="620">
                  <c:v>44365</c:v>
                </c:pt>
                <c:pt idx="621">
                  <c:v>44368</c:v>
                </c:pt>
                <c:pt idx="622">
                  <c:v>44369</c:v>
                </c:pt>
                <c:pt idx="623">
                  <c:v>44370</c:v>
                </c:pt>
                <c:pt idx="624">
                  <c:v>44371</c:v>
                </c:pt>
                <c:pt idx="625">
                  <c:v>44372</c:v>
                </c:pt>
                <c:pt idx="626">
                  <c:v>44375</c:v>
                </c:pt>
                <c:pt idx="627">
                  <c:v>44376</c:v>
                </c:pt>
                <c:pt idx="628">
                  <c:v>44377</c:v>
                </c:pt>
                <c:pt idx="629">
                  <c:v>44378</c:v>
                </c:pt>
                <c:pt idx="630">
                  <c:v>44379</c:v>
                </c:pt>
                <c:pt idx="631">
                  <c:v>44383</c:v>
                </c:pt>
                <c:pt idx="632">
                  <c:v>44384</c:v>
                </c:pt>
                <c:pt idx="633">
                  <c:v>44385</c:v>
                </c:pt>
                <c:pt idx="634">
                  <c:v>44386</c:v>
                </c:pt>
                <c:pt idx="635">
                  <c:v>44389</c:v>
                </c:pt>
                <c:pt idx="636">
                  <c:v>44390</c:v>
                </c:pt>
                <c:pt idx="637">
                  <c:v>44391</c:v>
                </c:pt>
                <c:pt idx="638">
                  <c:v>44392</c:v>
                </c:pt>
                <c:pt idx="639">
                  <c:v>44393</c:v>
                </c:pt>
                <c:pt idx="640">
                  <c:v>44396</c:v>
                </c:pt>
                <c:pt idx="641">
                  <c:v>44397</c:v>
                </c:pt>
                <c:pt idx="642">
                  <c:v>44398</c:v>
                </c:pt>
                <c:pt idx="643">
                  <c:v>44399</c:v>
                </c:pt>
                <c:pt idx="644">
                  <c:v>44400</c:v>
                </c:pt>
                <c:pt idx="645">
                  <c:v>44403</c:v>
                </c:pt>
                <c:pt idx="646">
                  <c:v>44404</c:v>
                </c:pt>
                <c:pt idx="647">
                  <c:v>44405</c:v>
                </c:pt>
                <c:pt idx="648">
                  <c:v>44406</c:v>
                </c:pt>
                <c:pt idx="649">
                  <c:v>44407</c:v>
                </c:pt>
                <c:pt idx="650">
                  <c:v>44410</c:v>
                </c:pt>
                <c:pt idx="651">
                  <c:v>44411</c:v>
                </c:pt>
                <c:pt idx="652">
                  <c:v>44412</c:v>
                </c:pt>
                <c:pt idx="653">
                  <c:v>44413</c:v>
                </c:pt>
                <c:pt idx="654">
                  <c:v>44414</c:v>
                </c:pt>
                <c:pt idx="655">
                  <c:v>44417</c:v>
                </c:pt>
                <c:pt idx="656">
                  <c:v>44418</c:v>
                </c:pt>
                <c:pt idx="657">
                  <c:v>44419</c:v>
                </c:pt>
                <c:pt idx="658">
                  <c:v>44420</c:v>
                </c:pt>
                <c:pt idx="659">
                  <c:v>44421</c:v>
                </c:pt>
                <c:pt idx="660">
                  <c:v>44424</c:v>
                </c:pt>
                <c:pt idx="661">
                  <c:v>44425</c:v>
                </c:pt>
                <c:pt idx="662">
                  <c:v>44426</c:v>
                </c:pt>
                <c:pt idx="663">
                  <c:v>44427</c:v>
                </c:pt>
                <c:pt idx="664">
                  <c:v>44428</c:v>
                </c:pt>
                <c:pt idx="665">
                  <c:v>44431</c:v>
                </c:pt>
                <c:pt idx="666">
                  <c:v>44432</c:v>
                </c:pt>
                <c:pt idx="667">
                  <c:v>44433</c:v>
                </c:pt>
                <c:pt idx="668">
                  <c:v>44434</c:v>
                </c:pt>
                <c:pt idx="669">
                  <c:v>44435</c:v>
                </c:pt>
                <c:pt idx="670">
                  <c:v>44438</c:v>
                </c:pt>
                <c:pt idx="671">
                  <c:v>44439</c:v>
                </c:pt>
                <c:pt idx="672">
                  <c:v>44440</c:v>
                </c:pt>
                <c:pt idx="673">
                  <c:v>44441</c:v>
                </c:pt>
                <c:pt idx="674">
                  <c:v>44442</c:v>
                </c:pt>
                <c:pt idx="675">
                  <c:v>44446</c:v>
                </c:pt>
                <c:pt idx="676">
                  <c:v>44447</c:v>
                </c:pt>
                <c:pt idx="677">
                  <c:v>44448</c:v>
                </c:pt>
                <c:pt idx="678">
                  <c:v>44449</c:v>
                </c:pt>
                <c:pt idx="679">
                  <c:v>44452</c:v>
                </c:pt>
                <c:pt idx="680">
                  <c:v>44453</c:v>
                </c:pt>
                <c:pt idx="681">
                  <c:v>44454</c:v>
                </c:pt>
                <c:pt idx="682">
                  <c:v>44455</c:v>
                </c:pt>
                <c:pt idx="683">
                  <c:v>44456</c:v>
                </c:pt>
                <c:pt idx="684">
                  <c:v>44459</c:v>
                </c:pt>
                <c:pt idx="685">
                  <c:v>44460</c:v>
                </c:pt>
                <c:pt idx="686">
                  <c:v>44461</c:v>
                </c:pt>
                <c:pt idx="687">
                  <c:v>44462</c:v>
                </c:pt>
                <c:pt idx="688">
                  <c:v>44463</c:v>
                </c:pt>
                <c:pt idx="689">
                  <c:v>44466</c:v>
                </c:pt>
                <c:pt idx="690">
                  <c:v>44467</c:v>
                </c:pt>
                <c:pt idx="691">
                  <c:v>44468</c:v>
                </c:pt>
                <c:pt idx="692">
                  <c:v>44469</c:v>
                </c:pt>
                <c:pt idx="693">
                  <c:v>44470</c:v>
                </c:pt>
                <c:pt idx="694">
                  <c:v>44473</c:v>
                </c:pt>
                <c:pt idx="695">
                  <c:v>44474</c:v>
                </c:pt>
                <c:pt idx="696">
                  <c:v>44475</c:v>
                </c:pt>
                <c:pt idx="697">
                  <c:v>44476</c:v>
                </c:pt>
                <c:pt idx="698">
                  <c:v>44477</c:v>
                </c:pt>
                <c:pt idx="699">
                  <c:v>44480</c:v>
                </c:pt>
                <c:pt idx="700">
                  <c:v>44481</c:v>
                </c:pt>
                <c:pt idx="701">
                  <c:v>44482</c:v>
                </c:pt>
                <c:pt idx="702">
                  <c:v>44483</c:v>
                </c:pt>
                <c:pt idx="703">
                  <c:v>44484</c:v>
                </c:pt>
                <c:pt idx="704">
                  <c:v>44487</c:v>
                </c:pt>
                <c:pt idx="705">
                  <c:v>44488</c:v>
                </c:pt>
                <c:pt idx="706">
                  <c:v>44489</c:v>
                </c:pt>
                <c:pt idx="707">
                  <c:v>44490</c:v>
                </c:pt>
                <c:pt idx="708">
                  <c:v>44491</c:v>
                </c:pt>
                <c:pt idx="709">
                  <c:v>44494</c:v>
                </c:pt>
                <c:pt idx="710">
                  <c:v>44495</c:v>
                </c:pt>
                <c:pt idx="711">
                  <c:v>44496</c:v>
                </c:pt>
                <c:pt idx="712">
                  <c:v>44497</c:v>
                </c:pt>
                <c:pt idx="713">
                  <c:v>44498</c:v>
                </c:pt>
                <c:pt idx="714">
                  <c:v>44501</c:v>
                </c:pt>
                <c:pt idx="715">
                  <c:v>44502</c:v>
                </c:pt>
                <c:pt idx="716">
                  <c:v>44503</c:v>
                </c:pt>
                <c:pt idx="717">
                  <c:v>44504</c:v>
                </c:pt>
                <c:pt idx="718">
                  <c:v>44505</c:v>
                </c:pt>
                <c:pt idx="719">
                  <c:v>44508</c:v>
                </c:pt>
                <c:pt idx="720">
                  <c:v>44509</c:v>
                </c:pt>
                <c:pt idx="721">
                  <c:v>44510</c:v>
                </c:pt>
                <c:pt idx="722">
                  <c:v>44511</c:v>
                </c:pt>
                <c:pt idx="723">
                  <c:v>44512</c:v>
                </c:pt>
                <c:pt idx="724">
                  <c:v>44515</c:v>
                </c:pt>
                <c:pt idx="725">
                  <c:v>44516</c:v>
                </c:pt>
                <c:pt idx="726">
                  <c:v>44517</c:v>
                </c:pt>
                <c:pt idx="727">
                  <c:v>44518</c:v>
                </c:pt>
                <c:pt idx="728">
                  <c:v>44519</c:v>
                </c:pt>
                <c:pt idx="729">
                  <c:v>44522</c:v>
                </c:pt>
                <c:pt idx="730">
                  <c:v>44523</c:v>
                </c:pt>
                <c:pt idx="731">
                  <c:v>44524</c:v>
                </c:pt>
                <c:pt idx="732">
                  <c:v>44526</c:v>
                </c:pt>
                <c:pt idx="733">
                  <c:v>44529</c:v>
                </c:pt>
                <c:pt idx="734">
                  <c:v>44530</c:v>
                </c:pt>
                <c:pt idx="735">
                  <c:v>44531</c:v>
                </c:pt>
                <c:pt idx="736">
                  <c:v>44532</c:v>
                </c:pt>
                <c:pt idx="737">
                  <c:v>44533</c:v>
                </c:pt>
                <c:pt idx="738">
                  <c:v>44536</c:v>
                </c:pt>
                <c:pt idx="739">
                  <c:v>44537</c:v>
                </c:pt>
                <c:pt idx="740">
                  <c:v>44538</c:v>
                </c:pt>
                <c:pt idx="741">
                  <c:v>44539</c:v>
                </c:pt>
                <c:pt idx="742">
                  <c:v>44540</c:v>
                </c:pt>
                <c:pt idx="743">
                  <c:v>44543</c:v>
                </c:pt>
                <c:pt idx="744">
                  <c:v>44544</c:v>
                </c:pt>
                <c:pt idx="745">
                  <c:v>44545</c:v>
                </c:pt>
                <c:pt idx="746">
                  <c:v>44546</c:v>
                </c:pt>
                <c:pt idx="747">
                  <c:v>44547</c:v>
                </c:pt>
                <c:pt idx="748">
                  <c:v>44550</c:v>
                </c:pt>
                <c:pt idx="749">
                  <c:v>44551</c:v>
                </c:pt>
                <c:pt idx="750">
                  <c:v>44552</c:v>
                </c:pt>
                <c:pt idx="751">
                  <c:v>44553</c:v>
                </c:pt>
                <c:pt idx="752">
                  <c:v>44557</c:v>
                </c:pt>
                <c:pt idx="753">
                  <c:v>44558</c:v>
                </c:pt>
                <c:pt idx="754">
                  <c:v>44559</c:v>
                </c:pt>
                <c:pt idx="755">
                  <c:v>44560</c:v>
                </c:pt>
                <c:pt idx="756">
                  <c:v>44561</c:v>
                </c:pt>
                <c:pt idx="757">
                  <c:v>44564</c:v>
                </c:pt>
                <c:pt idx="758">
                  <c:v>44565</c:v>
                </c:pt>
                <c:pt idx="759">
                  <c:v>44566</c:v>
                </c:pt>
                <c:pt idx="760">
                  <c:v>44567</c:v>
                </c:pt>
                <c:pt idx="761">
                  <c:v>44568</c:v>
                </c:pt>
                <c:pt idx="762">
                  <c:v>44571</c:v>
                </c:pt>
                <c:pt idx="763">
                  <c:v>44572</c:v>
                </c:pt>
                <c:pt idx="764">
                  <c:v>44573</c:v>
                </c:pt>
                <c:pt idx="765">
                  <c:v>44574</c:v>
                </c:pt>
                <c:pt idx="766">
                  <c:v>44575</c:v>
                </c:pt>
                <c:pt idx="767">
                  <c:v>44579</c:v>
                </c:pt>
                <c:pt idx="768">
                  <c:v>44580</c:v>
                </c:pt>
                <c:pt idx="769">
                  <c:v>44581</c:v>
                </c:pt>
                <c:pt idx="770">
                  <c:v>44582</c:v>
                </c:pt>
                <c:pt idx="771">
                  <c:v>44585</c:v>
                </c:pt>
                <c:pt idx="772">
                  <c:v>44586</c:v>
                </c:pt>
                <c:pt idx="773">
                  <c:v>44587</c:v>
                </c:pt>
                <c:pt idx="774">
                  <c:v>44588</c:v>
                </c:pt>
                <c:pt idx="775">
                  <c:v>44589</c:v>
                </c:pt>
                <c:pt idx="776">
                  <c:v>44592</c:v>
                </c:pt>
                <c:pt idx="777">
                  <c:v>44593</c:v>
                </c:pt>
                <c:pt idx="778">
                  <c:v>44594</c:v>
                </c:pt>
                <c:pt idx="779">
                  <c:v>44595</c:v>
                </c:pt>
                <c:pt idx="780">
                  <c:v>44596</c:v>
                </c:pt>
                <c:pt idx="781">
                  <c:v>44599</c:v>
                </c:pt>
                <c:pt idx="782">
                  <c:v>44600</c:v>
                </c:pt>
                <c:pt idx="783">
                  <c:v>44601</c:v>
                </c:pt>
                <c:pt idx="784">
                  <c:v>44602</c:v>
                </c:pt>
                <c:pt idx="785">
                  <c:v>44603</c:v>
                </c:pt>
                <c:pt idx="786">
                  <c:v>44606</c:v>
                </c:pt>
                <c:pt idx="787">
                  <c:v>44607</c:v>
                </c:pt>
                <c:pt idx="788">
                  <c:v>44608</c:v>
                </c:pt>
                <c:pt idx="789">
                  <c:v>44609</c:v>
                </c:pt>
                <c:pt idx="790">
                  <c:v>44610</c:v>
                </c:pt>
                <c:pt idx="791">
                  <c:v>44614</c:v>
                </c:pt>
                <c:pt idx="792">
                  <c:v>44615</c:v>
                </c:pt>
                <c:pt idx="793">
                  <c:v>44616</c:v>
                </c:pt>
                <c:pt idx="794">
                  <c:v>44617</c:v>
                </c:pt>
                <c:pt idx="795">
                  <c:v>44620</c:v>
                </c:pt>
                <c:pt idx="796">
                  <c:v>44621</c:v>
                </c:pt>
                <c:pt idx="797">
                  <c:v>44622</c:v>
                </c:pt>
                <c:pt idx="798">
                  <c:v>44623</c:v>
                </c:pt>
                <c:pt idx="799">
                  <c:v>44624</c:v>
                </c:pt>
                <c:pt idx="800">
                  <c:v>44627</c:v>
                </c:pt>
                <c:pt idx="801">
                  <c:v>44628</c:v>
                </c:pt>
                <c:pt idx="802">
                  <c:v>44629</c:v>
                </c:pt>
                <c:pt idx="803">
                  <c:v>44630</c:v>
                </c:pt>
                <c:pt idx="804">
                  <c:v>44631</c:v>
                </c:pt>
                <c:pt idx="805">
                  <c:v>44634</c:v>
                </c:pt>
                <c:pt idx="806">
                  <c:v>44635</c:v>
                </c:pt>
                <c:pt idx="807">
                  <c:v>44636</c:v>
                </c:pt>
                <c:pt idx="808">
                  <c:v>44637</c:v>
                </c:pt>
                <c:pt idx="809">
                  <c:v>44638</c:v>
                </c:pt>
                <c:pt idx="810">
                  <c:v>44641</c:v>
                </c:pt>
                <c:pt idx="811">
                  <c:v>44642</c:v>
                </c:pt>
                <c:pt idx="812">
                  <c:v>44643</c:v>
                </c:pt>
                <c:pt idx="813">
                  <c:v>44644</c:v>
                </c:pt>
                <c:pt idx="814">
                  <c:v>44645</c:v>
                </c:pt>
                <c:pt idx="815">
                  <c:v>44648</c:v>
                </c:pt>
                <c:pt idx="816">
                  <c:v>44649</c:v>
                </c:pt>
                <c:pt idx="817">
                  <c:v>44650</c:v>
                </c:pt>
                <c:pt idx="818">
                  <c:v>44651</c:v>
                </c:pt>
                <c:pt idx="819">
                  <c:v>44652</c:v>
                </c:pt>
                <c:pt idx="820">
                  <c:v>44655</c:v>
                </c:pt>
                <c:pt idx="821">
                  <c:v>44656</c:v>
                </c:pt>
                <c:pt idx="822">
                  <c:v>44657</c:v>
                </c:pt>
                <c:pt idx="823">
                  <c:v>44658</c:v>
                </c:pt>
                <c:pt idx="824">
                  <c:v>44659</c:v>
                </c:pt>
                <c:pt idx="825">
                  <c:v>44662</c:v>
                </c:pt>
                <c:pt idx="826">
                  <c:v>44663</c:v>
                </c:pt>
                <c:pt idx="827">
                  <c:v>44664</c:v>
                </c:pt>
                <c:pt idx="828">
                  <c:v>44665</c:v>
                </c:pt>
                <c:pt idx="829">
                  <c:v>44669</c:v>
                </c:pt>
                <c:pt idx="830">
                  <c:v>44670</c:v>
                </c:pt>
                <c:pt idx="831">
                  <c:v>44671</c:v>
                </c:pt>
                <c:pt idx="832">
                  <c:v>44672</c:v>
                </c:pt>
                <c:pt idx="833">
                  <c:v>44673</c:v>
                </c:pt>
                <c:pt idx="834">
                  <c:v>44676</c:v>
                </c:pt>
                <c:pt idx="835">
                  <c:v>44677</c:v>
                </c:pt>
                <c:pt idx="836">
                  <c:v>44678</c:v>
                </c:pt>
                <c:pt idx="837">
                  <c:v>44679</c:v>
                </c:pt>
                <c:pt idx="838">
                  <c:v>44680</c:v>
                </c:pt>
                <c:pt idx="839">
                  <c:v>44683</c:v>
                </c:pt>
                <c:pt idx="840">
                  <c:v>44684</c:v>
                </c:pt>
                <c:pt idx="841">
                  <c:v>44685</c:v>
                </c:pt>
                <c:pt idx="842">
                  <c:v>44686</c:v>
                </c:pt>
                <c:pt idx="843">
                  <c:v>44687</c:v>
                </c:pt>
                <c:pt idx="844">
                  <c:v>44690</c:v>
                </c:pt>
                <c:pt idx="845">
                  <c:v>44691</c:v>
                </c:pt>
                <c:pt idx="846">
                  <c:v>44692</c:v>
                </c:pt>
                <c:pt idx="847">
                  <c:v>44693</c:v>
                </c:pt>
                <c:pt idx="848">
                  <c:v>44694</c:v>
                </c:pt>
                <c:pt idx="849">
                  <c:v>44697</c:v>
                </c:pt>
                <c:pt idx="850">
                  <c:v>44698</c:v>
                </c:pt>
                <c:pt idx="851">
                  <c:v>44699</c:v>
                </c:pt>
                <c:pt idx="852">
                  <c:v>44700</c:v>
                </c:pt>
                <c:pt idx="853">
                  <c:v>44701</c:v>
                </c:pt>
                <c:pt idx="854">
                  <c:v>44704</c:v>
                </c:pt>
                <c:pt idx="855">
                  <c:v>44705</c:v>
                </c:pt>
                <c:pt idx="856">
                  <c:v>44706</c:v>
                </c:pt>
                <c:pt idx="857">
                  <c:v>44707</c:v>
                </c:pt>
                <c:pt idx="858">
                  <c:v>44708</c:v>
                </c:pt>
                <c:pt idx="859">
                  <c:v>44712</c:v>
                </c:pt>
                <c:pt idx="860">
                  <c:v>44713</c:v>
                </c:pt>
                <c:pt idx="861">
                  <c:v>44714</c:v>
                </c:pt>
                <c:pt idx="862">
                  <c:v>44715</c:v>
                </c:pt>
                <c:pt idx="863">
                  <c:v>44718</c:v>
                </c:pt>
                <c:pt idx="864">
                  <c:v>44719</c:v>
                </c:pt>
                <c:pt idx="865">
                  <c:v>44720</c:v>
                </c:pt>
                <c:pt idx="866">
                  <c:v>44721</c:v>
                </c:pt>
                <c:pt idx="867">
                  <c:v>44722</c:v>
                </c:pt>
                <c:pt idx="868">
                  <c:v>44725</c:v>
                </c:pt>
                <c:pt idx="869">
                  <c:v>44726</c:v>
                </c:pt>
                <c:pt idx="870">
                  <c:v>44727</c:v>
                </c:pt>
                <c:pt idx="871">
                  <c:v>44728</c:v>
                </c:pt>
                <c:pt idx="872">
                  <c:v>44729</c:v>
                </c:pt>
                <c:pt idx="873">
                  <c:v>44733</c:v>
                </c:pt>
                <c:pt idx="874">
                  <c:v>44734</c:v>
                </c:pt>
                <c:pt idx="875">
                  <c:v>44735</c:v>
                </c:pt>
                <c:pt idx="876">
                  <c:v>44736</c:v>
                </c:pt>
                <c:pt idx="877">
                  <c:v>44739</c:v>
                </c:pt>
                <c:pt idx="878">
                  <c:v>44740</c:v>
                </c:pt>
                <c:pt idx="879">
                  <c:v>44741</c:v>
                </c:pt>
                <c:pt idx="880">
                  <c:v>44742</c:v>
                </c:pt>
                <c:pt idx="881">
                  <c:v>44743</c:v>
                </c:pt>
                <c:pt idx="882">
                  <c:v>44747</c:v>
                </c:pt>
                <c:pt idx="883">
                  <c:v>44748</c:v>
                </c:pt>
                <c:pt idx="884">
                  <c:v>44749</c:v>
                </c:pt>
                <c:pt idx="885">
                  <c:v>44750</c:v>
                </c:pt>
                <c:pt idx="886">
                  <c:v>44753</c:v>
                </c:pt>
                <c:pt idx="887">
                  <c:v>44754</c:v>
                </c:pt>
                <c:pt idx="888">
                  <c:v>44755</c:v>
                </c:pt>
                <c:pt idx="889">
                  <c:v>44756</c:v>
                </c:pt>
                <c:pt idx="890">
                  <c:v>44757</c:v>
                </c:pt>
                <c:pt idx="891">
                  <c:v>44760</c:v>
                </c:pt>
                <c:pt idx="892">
                  <c:v>44761</c:v>
                </c:pt>
                <c:pt idx="893">
                  <c:v>44762</c:v>
                </c:pt>
                <c:pt idx="894">
                  <c:v>44763</c:v>
                </c:pt>
                <c:pt idx="895">
                  <c:v>44764</c:v>
                </c:pt>
                <c:pt idx="896">
                  <c:v>44767</c:v>
                </c:pt>
                <c:pt idx="897">
                  <c:v>44768</c:v>
                </c:pt>
                <c:pt idx="898">
                  <c:v>44769</c:v>
                </c:pt>
                <c:pt idx="899">
                  <c:v>44770</c:v>
                </c:pt>
                <c:pt idx="900">
                  <c:v>44771</c:v>
                </c:pt>
                <c:pt idx="901">
                  <c:v>44774</c:v>
                </c:pt>
                <c:pt idx="902">
                  <c:v>44775</c:v>
                </c:pt>
                <c:pt idx="903">
                  <c:v>44776</c:v>
                </c:pt>
                <c:pt idx="904">
                  <c:v>44777</c:v>
                </c:pt>
                <c:pt idx="905">
                  <c:v>44778</c:v>
                </c:pt>
                <c:pt idx="906">
                  <c:v>44781</c:v>
                </c:pt>
                <c:pt idx="907">
                  <c:v>44782</c:v>
                </c:pt>
                <c:pt idx="908">
                  <c:v>44783</c:v>
                </c:pt>
                <c:pt idx="909">
                  <c:v>44784</c:v>
                </c:pt>
                <c:pt idx="910">
                  <c:v>44785</c:v>
                </c:pt>
                <c:pt idx="911">
                  <c:v>44788</c:v>
                </c:pt>
                <c:pt idx="912">
                  <c:v>44789</c:v>
                </c:pt>
                <c:pt idx="913">
                  <c:v>44790</c:v>
                </c:pt>
                <c:pt idx="914">
                  <c:v>44791</c:v>
                </c:pt>
                <c:pt idx="915">
                  <c:v>44792</c:v>
                </c:pt>
                <c:pt idx="916">
                  <c:v>44795</c:v>
                </c:pt>
                <c:pt idx="917">
                  <c:v>44796</c:v>
                </c:pt>
                <c:pt idx="918">
                  <c:v>44797</c:v>
                </c:pt>
                <c:pt idx="919">
                  <c:v>44798</c:v>
                </c:pt>
                <c:pt idx="920">
                  <c:v>44799</c:v>
                </c:pt>
                <c:pt idx="921">
                  <c:v>44802</c:v>
                </c:pt>
                <c:pt idx="922">
                  <c:v>44803</c:v>
                </c:pt>
                <c:pt idx="923">
                  <c:v>44804</c:v>
                </c:pt>
                <c:pt idx="924">
                  <c:v>44805</c:v>
                </c:pt>
                <c:pt idx="925">
                  <c:v>44806</c:v>
                </c:pt>
                <c:pt idx="926">
                  <c:v>44810</c:v>
                </c:pt>
                <c:pt idx="927">
                  <c:v>44811</c:v>
                </c:pt>
                <c:pt idx="928">
                  <c:v>44812</c:v>
                </c:pt>
                <c:pt idx="929">
                  <c:v>44813</c:v>
                </c:pt>
                <c:pt idx="930">
                  <c:v>44816</c:v>
                </c:pt>
                <c:pt idx="931">
                  <c:v>44817</c:v>
                </c:pt>
                <c:pt idx="932">
                  <c:v>44818</c:v>
                </c:pt>
                <c:pt idx="933">
                  <c:v>44819</c:v>
                </c:pt>
                <c:pt idx="934">
                  <c:v>44820</c:v>
                </c:pt>
                <c:pt idx="935">
                  <c:v>44823</c:v>
                </c:pt>
                <c:pt idx="936">
                  <c:v>44824</c:v>
                </c:pt>
                <c:pt idx="937">
                  <c:v>44825</c:v>
                </c:pt>
                <c:pt idx="938">
                  <c:v>44826</c:v>
                </c:pt>
                <c:pt idx="939">
                  <c:v>44827</c:v>
                </c:pt>
                <c:pt idx="940">
                  <c:v>44830</c:v>
                </c:pt>
                <c:pt idx="941">
                  <c:v>44831</c:v>
                </c:pt>
                <c:pt idx="942">
                  <c:v>44832</c:v>
                </c:pt>
                <c:pt idx="943">
                  <c:v>44833</c:v>
                </c:pt>
                <c:pt idx="944">
                  <c:v>44834</c:v>
                </c:pt>
                <c:pt idx="945">
                  <c:v>44837</c:v>
                </c:pt>
                <c:pt idx="946">
                  <c:v>44838</c:v>
                </c:pt>
                <c:pt idx="947">
                  <c:v>44839</c:v>
                </c:pt>
                <c:pt idx="948">
                  <c:v>44840</c:v>
                </c:pt>
                <c:pt idx="949">
                  <c:v>44841</c:v>
                </c:pt>
                <c:pt idx="950">
                  <c:v>44844</c:v>
                </c:pt>
                <c:pt idx="951">
                  <c:v>44845</c:v>
                </c:pt>
                <c:pt idx="952">
                  <c:v>44846</c:v>
                </c:pt>
                <c:pt idx="953">
                  <c:v>44847</c:v>
                </c:pt>
                <c:pt idx="954">
                  <c:v>44848</c:v>
                </c:pt>
                <c:pt idx="955">
                  <c:v>44851</c:v>
                </c:pt>
                <c:pt idx="956">
                  <c:v>44852</c:v>
                </c:pt>
                <c:pt idx="957">
                  <c:v>44853</c:v>
                </c:pt>
                <c:pt idx="958">
                  <c:v>44854</c:v>
                </c:pt>
                <c:pt idx="959">
                  <c:v>44855</c:v>
                </c:pt>
                <c:pt idx="960">
                  <c:v>44858</c:v>
                </c:pt>
                <c:pt idx="961">
                  <c:v>44859</c:v>
                </c:pt>
                <c:pt idx="962">
                  <c:v>44860</c:v>
                </c:pt>
                <c:pt idx="963">
                  <c:v>44861</c:v>
                </c:pt>
                <c:pt idx="964">
                  <c:v>44862</c:v>
                </c:pt>
                <c:pt idx="965">
                  <c:v>44865</c:v>
                </c:pt>
                <c:pt idx="966">
                  <c:v>44866</c:v>
                </c:pt>
                <c:pt idx="967">
                  <c:v>44867</c:v>
                </c:pt>
                <c:pt idx="968">
                  <c:v>44868</c:v>
                </c:pt>
                <c:pt idx="969">
                  <c:v>44869</c:v>
                </c:pt>
                <c:pt idx="970">
                  <c:v>44872</c:v>
                </c:pt>
                <c:pt idx="971">
                  <c:v>44873</c:v>
                </c:pt>
                <c:pt idx="972">
                  <c:v>44874</c:v>
                </c:pt>
                <c:pt idx="973">
                  <c:v>44875</c:v>
                </c:pt>
                <c:pt idx="974">
                  <c:v>44876</c:v>
                </c:pt>
                <c:pt idx="975">
                  <c:v>44879</c:v>
                </c:pt>
                <c:pt idx="976">
                  <c:v>44880</c:v>
                </c:pt>
                <c:pt idx="977">
                  <c:v>44881</c:v>
                </c:pt>
                <c:pt idx="978">
                  <c:v>44882</c:v>
                </c:pt>
                <c:pt idx="979">
                  <c:v>44883</c:v>
                </c:pt>
                <c:pt idx="980">
                  <c:v>44886</c:v>
                </c:pt>
                <c:pt idx="981">
                  <c:v>44887</c:v>
                </c:pt>
                <c:pt idx="982">
                  <c:v>44888</c:v>
                </c:pt>
                <c:pt idx="983">
                  <c:v>44890</c:v>
                </c:pt>
                <c:pt idx="984">
                  <c:v>44893</c:v>
                </c:pt>
                <c:pt idx="985">
                  <c:v>44894</c:v>
                </c:pt>
                <c:pt idx="986">
                  <c:v>44895</c:v>
                </c:pt>
                <c:pt idx="987">
                  <c:v>44896</c:v>
                </c:pt>
                <c:pt idx="988">
                  <c:v>44897</c:v>
                </c:pt>
                <c:pt idx="989">
                  <c:v>44900</c:v>
                </c:pt>
                <c:pt idx="990">
                  <c:v>44901</c:v>
                </c:pt>
                <c:pt idx="991">
                  <c:v>44902</c:v>
                </c:pt>
                <c:pt idx="992">
                  <c:v>44903</c:v>
                </c:pt>
                <c:pt idx="993">
                  <c:v>44904</c:v>
                </c:pt>
                <c:pt idx="994">
                  <c:v>44907</c:v>
                </c:pt>
                <c:pt idx="995">
                  <c:v>44908</c:v>
                </c:pt>
                <c:pt idx="996">
                  <c:v>44909</c:v>
                </c:pt>
                <c:pt idx="997">
                  <c:v>44910</c:v>
                </c:pt>
                <c:pt idx="998">
                  <c:v>44911</c:v>
                </c:pt>
                <c:pt idx="999">
                  <c:v>44914</c:v>
                </c:pt>
                <c:pt idx="1000">
                  <c:v>44915</c:v>
                </c:pt>
                <c:pt idx="1001">
                  <c:v>44916</c:v>
                </c:pt>
                <c:pt idx="1002">
                  <c:v>44917</c:v>
                </c:pt>
                <c:pt idx="1003">
                  <c:v>44918</c:v>
                </c:pt>
                <c:pt idx="1004">
                  <c:v>44922</c:v>
                </c:pt>
                <c:pt idx="1005">
                  <c:v>44923</c:v>
                </c:pt>
                <c:pt idx="1006">
                  <c:v>44924</c:v>
                </c:pt>
                <c:pt idx="1007">
                  <c:v>44925</c:v>
                </c:pt>
                <c:pt idx="1008">
                  <c:v>44929</c:v>
                </c:pt>
                <c:pt idx="1009">
                  <c:v>44930</c:v>
                </c:pt>
                <c:pt idx="1010">
                  <c:v>44931</c:v>
                </c:pt>
                <c:pt idx="1011">
                  <c:v>44932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44943</c:v>
                </c:pt>
                <c:pt idx="1018">
                  <c:v>44944</c:v>
                </c:pt>
                <c:pt idx="1019">
                  <c:v>44945</c:v>
                </c:pt>
                <c:pt idx="1020">
                  <c:v>44946</c:v>
                </c:pt>
                <c:pt idx="1021">
                  <c:v>44949</c:v>
                </c:pt>
                <c:pt idx="1022">
                  <c:v>44950</c:v>
                </c:pt>
                <c:pt idx="1023">
                  <c:v>44951</c:v>
                </c:pt>
                <c:pt idx="1024">
                  <c:v>44952</c:v>
                </c:pt>
                <c:pt idx="1025">
                  <c:v>44953</c:v>
                </c:pt>
                <c:pt idx="1026">
                  <c:v>44956</c:v>
                </c:pt>
                <c:pt idx="1027">
                  <c:v>44957</c:v>
                </c:pt>
                <c:pt idx="1028">
                  <c:v>44958</c:v>
                </c:pt>
                <c:pt idx="1029">
                  <c:v>44959</c:v>
                </c:pt>
                <c:pt idx="1030">
                  <c:v>44960</c:v>
                </c:pt>
                <c:pt idx="1031">
                  <c:v>44963</c:v>
                </c:pt>
                <c:pt idx="1032">
                  <c:v>44964</c:v>
                </c:pt>
                <c:pt idx="1033">
                  <c:v>44965</c:v>
                </c:pt>
                <c:pt idx="1034">
                  <c:v>44966</c:v>
                </c:pt>
                <c:pt idx="1035">
                  <c:v>44967</c:v>
                </c:pt>
                <c:pt idx="1036">
                  <c:v>44970</c:v>
                </c:pt>
                <c:pt idx="1037">
                  <c:v>44971</c:v>
                </c:pt>
                <c:pt idx="1038">
                  <c:v>44972</c:v>
                </c:pt>
                <c:pt idx="1039">
                  <c:v>44973</c:v>
                </c:pt>
                <c:pt idx="1040">
                  <c:v>44974</c:v>
                </c:pt>
                <c:pt idx="1041">
                  <c:v>44978</c:v>
                </c:pt>
                <c:pt idx="1042">
                  <c:v>44979</c:v>
                </c:pt>
                <c:pt idx="1043">
                  <c:v>44980</c:v>
                </c:pt>
                <c:pt idx="1044">
                  <c:v>44981</c:v>
                </c:pt>
                <c:pt idx="1045">
                  <c:v>44984</c:v>
                </c:pt>
                <c:pt idx="1046">
                  <c:v>44985</c:v>
                </c:pt>
                <c:pt idx="1047">
                  <c:v>44986</c:v>
                </c:pt>
                <c:pt idx="1048">
                  <c:v>44987</c:v>
                </c:pt>
                <c:pt idx="1049">
                  <c:v>44988</c:v>
                </c:pt>
                <c:pt idx="1050">
                  <c:v>44991</c:v>
                </c:pt>
                <c:pt idx="1051">
                  <c:v>44992</c:v>
                </c:pt>
                <c:pt idx="1052">
                  <c:v>44993</c:v>
                </c:pt>
                <c:pt idx="1053">
                  <c:v>44994</c:v>
                </c:pt>
                <c:pt idx="1054">
                  <c:v>44995</c:v>
                </c:pt>
                <c:pt idx="1055">
                  <c:v>44998</c:v>
                </c:pt>
                <c:pt idx="1056">
                  <c:v>44999</c:v>
                </c:pt>
                <c:pt idx="1057">
                  <c:v>45000</c:v>
                </c:pt>
                <c:pt idx="1058">
                  <c:v>45001</c:v>
                </c:pt>
                <c:pt idx="1059">
                  <c:v>45002</c:v>
                </c:pt>
                <c:pt idx="1060">
                  <c:v>45005</c:v>
                </c:pt>
                <c:pt idx="1061">
                  <c:v>45006</c:v>
                </c:pt>
                <c:pt idx="1062">
                  <c:v>45007</c:v>
                </c:pt>
                <c:pt idx="1063">
                  <c:v>45008</c:v>
                </c:pt>
                <c:pt idx="1064">
                  <c:v>45009</c:v>
                </c:pt>
                <c:pt idx="1065">
                  <c:v>45012</c:v>
                </c:pt>
                <c:pt idx="1066">
                  <c:v>45013</c:v>
                </c:pt>
                <c:pt idx="1067">
                  <c:v>45014</c:v>
                </c:pt>
                <c:pt idx="1068">
                  <c:v>45015</c:v>
                </c:pt>
                <c:pt idx="1069">
                  <c:v>45016</c:v>
                </c:pt>
                <c:pt idx="1070">
                  <c:v>45019</c:v>
                </c:pt>
                <c:pt idx="1071">
                  <c:v>45020</c:v>
                </c:pt>
                <c:pt idx="1072">
                  <c:v>45021</c:v>
                </c:pt>
                <c:pt idx="1073">
                  <c:v>45022</c:v>
                </c:pt>
                <c:pt idx="1074">
                  <c:v>45026</c:v>
                </c:pt>
                <c:pt idx="1075">
                  <c:v>45027</c:v>
                </c:pt>
                <c:pt idx="1076">
                  <c:v>45028</c:v>
                </c:pt>
                <c:pt idx="1077">
                  <c:v>45029</c:v>
                </c:pt>
                <c:pt idx="1078">
                  <c:v>45030</c:v>
                </c:pt>
                <c:pt idx="1079">
                  <c:v>45033</c:v>
                </c:pt>
                <c:pt idx="1080">
                  <c:v>45034</c:v>
                </c:pt>
                <c:pt idx="1081">
                  <c:v>45035</c:v>
                </c:pt>
                <c:pt idx="1082">
                  <c:v>45036</c:v>
                </c:pt>
                <c:pt idx="1083">
                  <c:v>45037</c:v>
                </c:pt>
                <c:pt idx="1084">
                  <c:v>45040</c:v>
                </c:pt>
                <c:pt idx="1085">
                  <c:v>45041</c:v>
                </c:pt>
                <c:pt idx="1086">
                  <c:v>45042</c:v>
                </c:pt>
                <c:pt idx="1087">
                  <c:v>45043</c:v>
                </c:pt>
                <c:pt idx="1088">
                  <c:v>45044</c:v>
                </c:pt>
                <c:pt idx="1089">
                  <c:v>45047</c:v>
                </c:pt>
                <c:pt idx="1090">
                  <c:v>45048</c:v>
                </c:pt>
                <c:pt idx="1091">
                  <c:v>45049</c:v>
                </c:pt>
                <c:pt idx="1092">
                  <c:v>45050</c:v>
                </c:pt>
                <c:pt idx="1093">
                  <c:v>45051</c:v>
                </c:pt>
                <c:pt idx="1094">
                  <c:v>45054</c:v>
                </c:pt>
                <c:pt idx="1095">
                  <c:v>45055</c:v>
                </c:pt>
                <c:pt idx="1096">
                  <c:v>45056</c:v>
                </c:pt>
                <c:pt idx="1097">
                  <c:v>45057</c:v>
                </c:pt>
                <c:pt idx="1098">
                  <c:v>45058</c:v>
                </c:pt>
                <c:pt idx="1099">
                  <c:v>45061</c:v>
                </c:pt>
                <c:pt idx="1100">
                  <c:v>45062</c:v>
                </c:pt>
                <c:pt idx="1101">
                  <c:v>45063</c:v>
                </c:pt>
                <c:pt idx="1102">
                  <c:v>45064</c:v>
                </c:pt>
                <c:pt idx="1103">
                  <c:v>45065</c:v>
                </c:pt>
                <c:pt idx="1104">
                  <c:v>45068</c:v>
                </c:pt>
                <c:pt idx="1105">
                  <c:v>45069</c:v>
                </c:pt>
                <c:pt idx="1106">
                  <c:v>45070</c:v>
                </c:pt>
                <c:pt idx="1107">
                  <c:v>45071</c:v>
                </c:pt>
                <c:pt idx="1108">
                  <c:v>45072</c:v>
                </c:pt>
                <c:pt idx="1109">
                  <c:v>45076</c:v>
                </c:pt>
                <c:pt idx="1110">
                  <c:v>45077</c:v>
                </c:pt>
                <c:pt idx="1111">
                  <c:v>45078</c:v>
                </c:pt>
                <c:pt idx="1112">
                  <c:v>45079</c:v>
                </c:pt>
                <c:pt idx="1113">
                  <c:v>45082</c:v>
                </c:pt>
                <c:pt idx="1114">
                  <c:v>45083</c:v>
                </c:pt>
                <c:pt idx="1115">
                  <c:v>45084</c:v>
                </c:pt>
                <c:pt idx="1116">
                  <c:v>45085</c:v>
                </c:pt>
                <c:pt idx="1117">
                  <c:v>45086</c:v>
                </c:pt>
                <c:pt idx="1118">
                  <c:v>45089</c:v>
                </c:pt>
                <c:pt idx="1119">
                  <c:v>45090</c:v>
                </c:pt>
                <c:pt idx="1120">
                  <c:v>45091</c:v>
                </c:pt>
                <c:pt idx="1121">
                  <c:v>45092</c:v>
                </c:pt>
                <c:pt idx="1122">
                  <c:v>45093</c:v>
                </c:pt>
                <c:pt idx="1123">
                  <c:v>45097</c:v>
                </c:pt>
                <c:pt idx="1124">
                  <c:v>45098</c:v>
                </c:pt>
                <c:pt idx="1125">
                  <c:v>45099</c:v>
                </c:pt>
                <c:pt idx="1126">
                  <c:v>45100</c:v>
                </c:pt>
                <c:pt idx="1127">
                  <c:v>45103</c:v>
                </c:pt>
                <c:pt idx="1128">
                  <c:v>45104</c:v>
                </c:pt>
                <c:pt idx="1129">
                  <c:v>45105</c:v>
                </c:pt>
                <c:pt idx="1130">
                  <c:v>45106</c:v>
                </c:pt>
                <c:pt idx="1131">
                  <c:v>45107</c:v>
                </c:pt>
                <c:pt idx="1132">
                  <c:v>45110</c:v>
                </c:pt>
                <c:pt idx="1133">
                  <c:v>45112</c:v>
                </c:pt>
                <c:pt idx="1134">
                  <c:v>45113</c:v>
                </c:pt>
                <c:pt idx="1135">
                  <c:v>45114</c:v>
                </c:pt>
                <c:pt idx="1136">
                  <c:v>45117</c:v>
                </c:pt>
                <c:pt idx="1137">
                  <c:v>45118</c:v>
                </c:pt>
                <c:pt idx="1138">
                  <c:v>45119</c:v>
                </c:pt>
                <c:pt idx="1139">
                  <c:v>45120</c:v>
                </c:pt>
                <c:pt idx="1140">
                  <c:v>45121</c:v>
                </c:pt>
                <c:pt idx="1141">
                  <c:v>45124</c:v>
                </c:pt>
                <c:pt idx="1142">
                  <c:v>45125</c:v>
                </c:pt>
                <c:pt idx="1143">
                  <c:v>45126</c:v>
                </c:pt>
                <c:pt idx="1144">
                  <c:v>45127</c:v>
                </c:pt>
                <c:pt idx="1145">
                  <c:v>45128</c:v>
                </c:pt>
                <c:pt idx="1146">
                  <c:v>45131</c:v>
                </c:pt>
                <c:pt idx="1147">
                  <c:v>45132</c:v>
                </c:pt>
                <c:pt idx="1148">
                  <c:v>45133</c:v>
                </c:pt>
                <c:pt idx="1149">
                  <c:v>45134</c:v>
                </c:pt>
                <c:pt idx="1150">
                  <c:v>45135</c:v>
                </c:pt>
                <c:pt idx="1151">
                  <c:v>45138</c:v>
                </c:pt>
                <c:pt idx="1152">
                  <c:v>45139</c:v>
                </c:pt>
                <c:pt idx="1153">
                  <c:v>45140</c:v>
                </c:pt>
                <c:pt idx="1154">
                  <c:v>45141</c:v>
                </c:pt>
                <c:pt idx="1155">
                  <c:v>45142</c:v>
                </c:pt>
                <c:pt idx="1156">
                  <c:v>45145</c:v>
                </c:pt>
                <c:pt idx="1157">
                  <c:v>45146</c:v>
                </c:pt>
                <c:pt idx="1158">
                  <c:v>45147</c:v>
                </c:pt>
                <c:pt idx="1159">
                  <c:v>45148</c:v>
                </c:pt>
                <c:pt idx="1160">
                  <c:v>45149</c:v>
                </c:pt>
                <c:pt idx="1161">
                  <c:v>45152</c:v>
                </c:pt>
                <c:pt idx="1162">
                  <c:v>45153</c:v>
                </c:pt>
                <c:pt idx="1163">
                  <c:v>45154</c:v>
                </c:pt>
                <c:pt idx="1164">
                  <c:v>45155</c:v>
                </c:pt>
                <c:pt idx="1165">
                  <c:v>45156</c:v>
                </c:pt>
                <c:pt idx="1166">
                  <c:v>45159</c:v>
                </c:pt>
                <c:pt idx="1167">
                  <c:v>45160</c:v>
                </c:pt>
                <c:pt idx="1168">
                  <c:v>45161</c:v>
                </c:pt>
                <c:pt idx="1169">
                  <c:v>45162</c:v>
                </c:pt>
                <c:pt idx="1170">
                  <c:v>45163</c:v>
                </c:pt>
                <c:pt idx="1171">
                  <c:v>45166</c:v>
                </c:pt>
                <c:pt idx="1172">
                  <c:v>45167</c:v>
                </c:pt>
                <c:pt idx="1173">
                  <c:v>45168</c:v>
                </c:pt>
                <c:pt idx="1174">
                  <c:v>45169</c:v>
                </c:pt>
                <c:pt idx="1175">
                  <c:v>45170</c:v>
                </c:pt>
                <c:pt idx="1176">
                  <c:v>45174</c:v>
                </c:pt>
                <c:pt idx="1177">
                  <c:v>45175</c:v>
                </c:pt>
                <c:pt idx="1178">
                  <c:v>45176</c:v>
                </c:pt>
                <c:pt idx="1179">
                  <c:v>45177</c:v>
                </c:pt>
                <c:pt idx="1180">
                  <c:v>45180</c:v>
                </c:pt>
                <c:pt idx="1181">
                  <c:v>45181</c:v>
                </c:pt>
                <c:pt idx="1182">
                  <c:v>45182</c:v>
                </c:pt>
                <c:pt idx="1183">
                  <c:v>45183</c:v>
                </c:pt>
                <c:pt idx="1184">
                  <c:v>45184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45194</c:v>
                </c:pt>
                <c:pt idx="1191">
                  <c:v>45195</c:v>
                </c:pt>
                <c:pt idx="1192">
                  <c:v>45196</c:v>
                </c:pt>
                <c:pt idx="1193">
                  <c:v>45197</c:v>
                </c:pt>
                <c:pt idx="1194">
                  <c:v>45198</c:v>
                </c:pt>
                <c:pt idx="1195">
                  <c:v>45201</c:v>
                </c:pt>
                <c:pt idx="1196">
                  <c:v>45202</c:v>
                </c:pt>
                <c:pt idx="1197">
                  <c:v>45203</c:v>
                </c:pt>
                <c:pt idx="1198">
                  <c:v>45204</c:v>
                </c:pt>
                <c:pt idx="1199">
                  <c:v>45205</c:v>
                </c:pt>
                <c:pt idx="1200">
                  <c:v>45208</c:v>
                </c:pt>
                <c:pt idx="1201">
                  <c:v>45209</c:v>
                </c:pt>
                <c:pt idx="1202">
                  <c:v>45210</c:v>
                </c:pt>
                <c:pt idx="1203">
                  <c:v>45211</c:v>
                </c:pt>
                <c:pt idx="1204">
                  <c:v>45212</c:v>
                </c:pt>
                <c:pt idx="1205">
                  <c:v>45215</c:v>
                </c:pt>
                <c:pt idx="1206">
                  <c:v>45216</c:v>
                </c:pt>
                <c:pt idx="1207">
                  <c:v>45217</c:v>
                </c:pt>
                <c:pt idx="1208">
                  <c:v>45218</c:v>
                </c:pt>
                <c:pt idx="1209">
                  <c:v>45219</c:v>
                </c:pt>
                <c:pt idx="1210">
                  <c:v>45222</c:v>
                </c:pt>
                <c:pt idx="1211">
                  <c:v>45223</c:v>
                </c:pt>
                <c:pt idx="1212">
                  <c:v>45224</c:v>
                </c:pt>
                <c:pt idx="1213">
                  <c:v>45225</c:v>
                </c:pt>
                <c:pt idx="1214">
                  <c:v>45226</c:v>
                </c:pt>
                <c:pt idx="1215">
                  <c:v>45229</c:v>
                </c:pt>
                <c:pt idx="1216">
                  <c:v>45230</c:v>
                </c:pt>
                <c:pt idx="1217">
                  <c:v>45231</c:v>
                </c:pt>
                <c:pt idx="1218">
                  <c:v>45232</c:v>
                </c:pt>
                <c:pt idx="1219">
                  <c:v>45233</c:v>
                </c:pt>
                <c:pt idx="1220">
                  <c:v>45236</c:v>
                </c:pt>
                <c:pt idx="1221">
                  <c:v>45237</c:v>
                </c:pt>
                <c:pt idx="1222">
                  <c:v>45238</c:v>
                </c:pt>
                <c:pt idx="1223">
                  <c:v>45239</c:v>
                </c:pt>
                <c:pt idx="1224">
                  <c:v>45240</c:v>
                </c:pt>
                <c:pt idx="1225">
                  <c:v>45243</c:v>
                </c:pt>
                <c:pt idx="1226">
                  <c:v>45244</c:v>
                </c:pt>
                <c:pt idx="1227">
                  <c:v>45245</c:v>
                </c:pt>
                <c:pt idx="1228">
                  <c:v>45246</c:v>
                </c:pt>
                <c:pt idx="1229">
                  <c:v>45247</c:v>
                </c:pt>
                <c:pt idx="1230">
                  <c:v>45250</c:v>
                </c:pt>
                <c:pt idx="1231">
                  <c:v>45251</c:v>
                </c:pt>
                <c:pt idx="1232">
                  <c:v>45252</c:v>
                </c:pt>
                <c:pt idx="1233">
                  <c:v>45254</c:v>
                </c:pt>
                <c:pt idx="1234">
                  <c:v>45257</c:v>
                </c:pt>
                <c:pt idx="1235">
                  <c:v>45258</c:v>
                </c:pt>
                <c:pt idx="1236">
                  <c:v>45259</c:v>
                </c:pt>
                <c:pt idx="1237">
                  <c:v>45260</c:v>
                </c:pt>
                <c:pt idx="1238">
                  <c:v>45261</c:v>
                </c:pt>
                <c:pt idx="1239">
                  <c:v>45264</c:v>
                </c:pt>
                <c:pt idx="1240">
                  <c:v>45265</c:v>
                </c:pt>
                <c:pt idx="1241">
                  <c:v>45266</c:v>
                </c:pt>
                <c:pt idx="1242">
                  <c:v>45267</c:v>
                </c:pt>
                <c:pt idx="1243">
                  <c:v>45268</c:v>
                </c:pt>
                <c:pt idx="1244">
                  <c:v>45271</c:v>
                </c:pt>
                <c:pt idx="1245">
                  <c:v>45272</c:v>
                </c:pt>
                <c:pt idx="1246">
                  <c:v>45273</c:v>
                </c:pt>
                <c:pt idx="1247">
                  <c:v>45274</c:v>
                </c:pt>
                <c:pt idx="1248">
                  <c:v>45275</c:v>
                </c:pt>
                <c:pt idx="1249">
                  <c:v>45278</c:v>
                </c:pt>
                <c:pt idx="1250">
                  <c:v>45279</c:v>
                </c:pt>
                <c:pt idx="1251">
                  <c:v>45280</c:v>
                </c:pt>
                <c:pt idx="1252">
                  <c:v>45281</c:v>
                </c:pt>
                <c:pt idx="1253">
                  <c:v>45282</c:v>
                </c:pt>
                <c:pt idx="1254">
                  <c:v>45286</c:v>
                </c:pt>
                <c:pt idx="1255">
                  <c:v>45287</c:v>
                </c:pt>
                <c:pt idx="1256">
                  <c:v>45288</c:v>
                </c:pt>
                <c:pt idx="1257">
                  <c:v>45289</c:v>
                </c:pt>
                <c:pt idx="1258">
                  <c:v>45293</c:v>
                </c:pt>
                <c:pt idx="1259">
                  <c:v>45294</c:v>
                </c:pt>
                <c:pt idx="1260">
                  <c:v>45295</c:v>
                </c:pt>
                <c:pt idx="1261">
                  <c:v>45296</c:v>
                </c:pt>
                <c:pt idx="1262">
                  <c:v>45299</c:v>
                </c:pt>
                <c:pt idx="1263">
                  <c:v>45300</c:v>
                </c:pt>
                <c:pt idx="1264">
                  <c:v>45301</c:v>
                </c:pt>
                <c:pt idx="1265">
                  <c:v>45302</c:v>
                </c:pt>
                <c:pt idx="1266">
                  <c:v>45303</c:v>
                </c:pt>
                <c:pt idx="1267">
                  <c:v>45307</c:v>
                </c:pt>
                <c:pt idx="1268">
                  <c:v>45308</c:v>
                </c:pt>
                <c:pt idx="1269">
                  <c:v>45309</c:v>
                </c:pt>
                <c:pt idx="1270">
                  <c:v>45310</c:v>
                </c:pt>
                <c:pt idx="1271">
                  <c:v>45313</c:v>
                </c:pt>
                <c:pt idx="1272">
                  <c:v>45314</c:v>
                </c:pt>
                <c:pt idx="1273">
                  <c:v>45315</c:v>
                </c:pt>
                <c:pt idx="1274">
                  <c:v>45316</c:v>
                </c:pt>
                <c:pt idx="1275">
                  <c:v>45317</c:v>
                </c:pt>
                <c:pt idx="1276">
                  <c:v>45320</c:v>
                </c:pt>
                <c:pt idx="1277">
                  <c:v>45321</c:v>
                </c:pt>
                <c:pt idx="1278">
                  <c:v>45322</c:v>
                </c:pt>
                <c:pt idx="1279">
                  <c:v>45323</c:v>
                </c:pt>
                <c:pt idx="1280">
                  <c:v>45324</c:v>
                </c:pt>
                <c:pt idx="1281">
                  <c:v>45327</c:v>
                </c:pt>
                <c:pt idx="1282">
                  <c:v>45328</c:v>
                </c:pt>
                <c:pt idx="1283">
                  <c:v>45329</c:v>
                </c:pt>
                <c:pt idx="1284">
                  <c:v>45330</c:v>
                </c:pt>
                <c:pt idx="1285">
                  <c:v>45331</c:v>
                </c:pt>
                <c:pt idx="1286">
                  <c:v>45334</c:v>
                </c:pt>
                <c:pt idx="1287">
                  <c:v>45335</c:v>
                </c:pt>
                <c:pt idx="1288">
                  <c:v>45336</c:v>
                </c:pt>
                <c:pt idx="1289">
                  <c:v>45337</c:v>
                </c:pt>
                <c:pt idx="1290">
                  <c:v>45338</c:v>
                </c:pt>
                <c:pt idx="1291">
                  <c:v>45342</c:v>
                </c:pt>
                <c:pt idx="1292">
                  <c:v>45343</c:v>
                </c:pt>
                <c:pt idx="1293">
                  <c:v>45344</c:v>
                </c:pt>
                <c:pt idx="1294">
                  <c:v>45345</c:v>
                </c:pt>
                <c:pt idx="1295">
                  <c:v>45348</c:v>
                </c:pt>
                <c:pt idx="1296">
                  <c:v>45349</c:v>
                </c:pt>
                <c:pt idx="1297">
                  <c:v>45350</c:v>
                </c:pt>
                <c:pt idx="1298">
                  <c:v>45351</c:v>
                </c:pt>
                <c:pt idx="1299">
                  <c:v>45352</c:v>
                </c:pt>
                <c:pt idx="1300">
                  <c:v>45355</c:v>
                </c:pt>
                <c:pt idx="1301">
                  <c:v>45356</c:v>
                </c:pt>
                <c:pt idx="1302">
                  <c:v>45357</c:v>
                </c:pt>
                <c:pt idx="1303">
                  <c:v>45358</c:v>
                </c:pt>
                <c:pt idx="1304">
                  <c:v>45359</c:v>
                </c:pt>
                <c:pt idx="1305">
                  <c:v>45362</c:v>
                </c:pt>
                <c:pt idx="1306">
                  <c:v>45363</c:v>
                </c:pt>
                <c:pt idx="1307">
                  <c:v>45364</c:v>
                </c:pt>
                <c:pt idx="1308">
                  <c:v>45365</c:v>
                </c:pt>
                <c:pt idx="1309">
                  <c:v>45366</c:v>
                </c:pt>
                <c:pt idx="1310">
                  <c:v>45369</c:v>
                </c:pt>
                <c:pt idx="1311">
                  <c:v>45370</c:v>
                </c:pt>
                <c:pt idx="1312">
                  <c:v>45371</c:v>
                </c:pt>
                <c:pt idx="1313">
                  <c:v>45372</c:v>
                </c:pt>
                <c:pt idx="1314">
                  <c:v>45373</c:v>
                </c:pt>
                <c:pt idx="1315">
                  <c:v>45376</c:v>
                </c:pt>
                <c:pt idx="1316">
                  <c:v>45377</c:v>
                </c:pt>
                <c:pt idx="1317">
                  <c:v>45378</c:v>
                </c:pt>
                <c:pt idx="1318">
                  <c:v>45379</c:v>
                </c:pt>
                <c:pt idx="1319">
                  <c:v>45383</c:v>
                </c:pt>
                <c:pt idx="1320">
                  <c:v>45384</c:v>
                </c:pt>
                <c:pt idx="1321">
                  <c:v>45385</c:v>
                </c:pt>
                <c:pt idx="1322">
                  <c:v>45386</c:v>
                </c:pt>
                <c:pt idx="1323">
                  <c:v>45387</c:v>
                </c:pt>
                <c:pt idx="1324">
                  <c:v>45390</c:v>
                </c:pt>
                <c:pt idx="1325">
                  <c:v>45391</c:v>
                </c:pt>
                <c:pt idx="1326">
                  <c:v>45392</c:v>
                </c:pt>
                <c:pt idx="1327">
                  <c:v>45393</c:v>
                </c:pt>
                <c:pt idx="1328">
                  <c:v>45394</c:v>
                </c:pt>
                <c:pt idx="1329">
                  <c:v>45397</c:v>
                </c:pt>
                <c:pt idx="1330">
                  <c:v>45398</c:v>
                </c:pt>
                <c:pt idx="1331">
                  <c:v>45399</c:v>
                </c:pt>
                <c:pt idx="1332">
                  <c:v>45400</c:v>
                </c:pt>
                <c:pt idx="1333">
                  <c:v>45401</c:v>
                </c:pt>
                <c:pt idx="1334">
                  <c:v>45404</c:v>
                </c:pt>
                <c:pt idx="1335">
                  <c:v>45405</c:v>
                </c:pt>
                <c:pt idx="1336">
                  <c:v>45406</c:v>
                </c:pt>
                <c:pt idx="1337">
                  <c:v>45407</c:v>
                </c:pt>
                <c:pt idx="1338">
                  <c:v>45408</c:v>
                </c:pt>
                <c:pt idx="1339">
                  <c:v>45411</c:v>
                </c:pt>
                <c:pt idx="1340">
                  <c:v>45412</c:v>
                </c:pt>
                <c:pt idx="1341">
                  <c:v>45413</c:v>
                </c:pt>
                <c:pt idx="1342">
                  <c:v>45414</c:v>
                </c:pt>
                <c:pt idx="1343">
                  <c:v>45415</c:v>
                </c:pt>
                <c:pt idx="1344">
                  <c:v>45418</c:v>
                </c:pt>
                <c:pt idx="1345">
                  <c:v>45419</c:v>
                </c:pt>
                <c:pt idx="1346">
                  <c:v>45420</c:v>
                </c:pt>
                <c:pt idx="1347">
                  <c:v>45421</c:v>
                </c:pt>
                <c:pt idx="1348">
                  <c:v>45422</c:v>
                </c:pt>
                <c:pt idx="1349">
                  <c:v>45425</c:v>
                </c:pt>
                <c:pt idx="1350">
                  <c:v>45426</c:v>
                </c:pt>
                <c:pt idx="1351">
                  <c:v>45427</c:v>
                </c:pt>
                <c:pt idx="1352">
                  <c:v>45428</c:v>
                </c:pt>
                <c:pt idx="1353">
                  <c:v>45429</c:v>
                </c:pt>
                <c:pt idx="1354">
                  <c:v>45432</c:v>
                </c:pt>
                <c:pt idx="1355">
                  <c:v>45433</c:v>
                </c:pt>
                <c:pt idx="1356">
                  <c:v>45434</c:v>
                </c:pt>
                <c:pt idx="1357">
                  <c:v>45435</c:v>
                </c:pt>
                <c:pt idx="1358">
                  <c:v>45436</c:v>
                </c:pt>
                <c:pt idx="1359">
                  <c:v>45440</c:v>
                </c:pt>
                <c:pt idx="1360">
                  <c:v>45441</c:v>
                </c:pt>
                <c:pt idx="1361">
                  <c:v>45442</c:v>
                </c:pt>
                <c:pt idx="1362">
                  <c:v>45443</c:v>
                </c:pt>
                <c:pt idx="1363">
                  <c:v>45446</c:v>
                </c:pt>
                <c:pt idx="1364">
                  <c:v>45447</c:v>
                </c:pt>
                <c:pt idx="1365">
                  <c:v>45448</c:v>
                </c:pt>
                <c:pt idx="1366">
                  <c:v>45449</c:v>
                </c:pt>
                <c:pt idx="1367">
                  <c:v>45450</c:v>
                </c:pt>
                <c:pt idx="1368">
                  <c:v>45453</c:v>
                </c:pt>
                <c:pt idx="1369">
                  <c:v>45454</c:v>
                </c:pt>
                <c:pt idx="1370">
                  <c:v>45455</c:v>
                </c:pt>
                <c:pt idx="1371">
                  <c:v>45456</c:v>
                </c:pt>
                <c:pt idx="1372">
                  <c:v>45457</c:v>
                </c:pt>
                <c:pt idx="1373">
                  <c:v>45460</c:v>
                </c:pt>
                <c:pt idx="1374">
                  <c:v>45461</c:v>
                </c:pt>
                <c:pt idx="1375">
                  <c:v>45463</c:v>
                </c:pt>
                <c:pt idx="1376">
                  <c:v>45464</c:v>
                </c:pt>
                <c:pt idx="1377">
                  <c:v>45467</c:v>
                </c:pt>
                <c:pt idx="1378">
                  <c:v>45468</c:v>
                </c:pt>
                <c:pt idx="1379">
                  <c:v>45469</c:v>
                </c:pt>
                <c:pt idx="1380">
                  <c:v>45470</c:v>
                </c:pt>
                <c:pt idx="1381">
                  <c:v>45471</c:v>
                </c:pt>
                <c:pt idx="1382">
                  <c:v>45474</c:v>
                </c:pt>
                <c:pt idx="1383">
                  <c:v>45475</c:v>
                </c:pt>
                <c:pt idx="1384">
                  <c:v>45476</c:v>
                </c:pt>
                <c:pt idx="1385">
                  <c:v>45478</c:v>
                </c:pt>
                <c:pt idx="1386">
                  <c:v>45481</c:v>
                </c:pt>
                <c:pt idx="1387">
                  <c:v>45482</c:v>
                </c:pt>
                <c:pt idx="1388">
                  <c:v>45483</c:v>
                </c:pt>
                <c:pt idx="1389">
                  <c:v>45484</c:v>
                </c:pt>
                <c:pt idx="1390">
                  <c:v>45485</c:v>
                </c:pt>
                <c:pt idx="1391">
                  <c:v>45488</c:v>
                </c:pt>
                <c:pt idx="1392">
                  <c:v>45489</c:v>
                </c:pt>
                <c:pt idx="1393">
                  <c:v>45490</c:v>
                </c:pt>
                <c:pt idx="1394">
                  <c:v>45491</c:v>
                </c:pt>
                <c:pt idx="1395">
                  <c:v>45492</c:v>
                </c:pt>
                <c:pt idx="1396">
                  <c:v>45495</c:v>
                </c:pt>
                <c:pt idx="1397">
                  <c:v>45496</c:v>
                </c:pt>
                <c:pt idx="1398">
                  <c:v>45497</c:v>
                </c:pt>
                <c:pt idx="1399">
                  <c:v>45498</c:v>
                </c:pt>
                <c:pt idx="1400">
                  <c:v>45499</c:v>
                </c:pt>
                <c:pt idx="1401">
                  <c:v>45502</c:v>
                </c:pt>
                <c:pt idx="1402">
                  <c:v>45503</c:v>
                </c:pt>
                <c:pt idx="1403">
                  <c:v>45504</c:v>
                </c:pt>
                <c:pt idx="1404">
                  <c:v>45505</c:v>
                </c:pt>
                <c:pt idx="1405">
                  <c:v>45506</c:v>
                </c:pt>
                <c:pt idx="1406">
                  <c:v>45509</c:v>
                </c:pt>
                <c:pt idx="1407">
                  <c:v>45510</c:v>
                </c:pt>
                <c:pt idx="1408">
                  <c:v>45511</c:v>
                </c:pt>
                <c:pt idx="1409">
                  <c:v>45512</c:v>
                </c:pt>
                <c:pt idx="1410">
                  <c:v>45513</c:v>
                </c:pt>
                <c:pt idx="1411">
                  <c:v>45516</c:v>
                </c:pt>
                <c:pt idx="1412">
                  <c:v>45517</c:v>
                </c:pt>
                <c:pt idx="1413">
                  <c:v>45518</c:v>
                </c:pt>
                <c:pt idx="1414">
                  <c:v>45519</c:v>
                </c:pt>
                <c:pt idx="1415">
                  <c:v>45520</c:v>
                </c:pt>
                <c:pt idx="1416">
                  <c:v>45523</c:v>
                </c:pt>
                <c:pt idx="1417">
                  <c:v>45524</c:v>
                </c:pt>
                <c:pt idx="1418">
                  <c:v>45525</c:v>
                </c:pt>
                <c:pt idx="1419">
                  <c:v>45526</c:v>
                </c:pt>
                <c:pt idx="1420">
                  <c:v>45527</c:v>
                </c:pt>
                <c:pt idx="1421">
                  <c:v>45530</c:v>
                </c:pt>
                <c:pt idx="1422">
                  <c:v>45531</c:v>
                </c:pt>
                <c:pt idx="1423">
                  <c:v>45532</c:v>
                </c:pt>
                <c:pt idx="1424">
                  <c:v>45533</c:v>
                </c:pt>
                <c:pt idx="1425">
                  <c:v>45534</c:v>
                </c:pt>
                <c:pt idx="1426">
                  <c:v>45538</c:v>
                </c:pt>
                <c:pt idx="1427">
                  <c:v>45539</c:v>
                </c:pt>
                <c:pt idx="1428">
                  <c:v>45540</c:v>
                </c:pt>
                <c:pt idx="1429">
                  <c:v>45541</c:v>
                </c:pt>
                <c:pt idx="1430">
                  <c:v>45544</c:v>
                </c:pt>
                <c:pt idx="1431">
                  <c:v>45545</c:v>
                </c:pt>
                <c:pt idx="1432">
                  <c:v>45546</c:v>
                </c:pt>
                <c:pt idx="1433">
                  <c:v>45547</c:v>
                </c:pt>
                <c:pt idx="1434">
                  <c:v>45548</c:v>
                </c:pt>
                <c:pt idx="1435">
                  <c:v>45551</c:v>
                </c:pt>
                <c:pt idx="1436">
                  <c:v>45552</c:v>
                </c:pt>
                <c:pt idx="1437">
                  <c:v>45553</c:v>
                </c:pt>
                <c:pt idx="1438">
                  <c:v>45554</c:v>
                </c:pt>
                <c:pt idx="1439">
                  <c:v>45555</c:v>
                </c:pt>
                <c:pt idx="1440">
                  <c:v>45558</c:v>
                </c:pt>
                <c:pt idx="1441">
                  <c:v>45559</c:v>
                </c:pt>
                <c:pt idx="1442">
                  <c:v>45560</c:v>
                </c:pt>
                <c:pt idx="1443">
                  <c:v>45561</c:v>
                </c:pt>
                <c:pt idx="1444">
                  <c:v>45562</c:v>
                </c:pt>
                <c:pt idx="1445">
                  <c:v>45565</c:v>
                </c:pt>
                <c:pt idx="1446">
                  <c:v>45566</c:v>
                </c:pt>
                <c:pt idx="1447">
                  <c:v>45567</c:v>
                </c:pt>
                <c:pt idx="1448">
                  <c:v>45568</c:v>
                </c:pt>
                <c:pt idx="1449">
                  <c:v>45569</c:v>
                </c:pt>
                <c:pt idx="1450">
                  <c:v>45572</c:v>
                </c:pt>
                <c:pt idx="1451">
                  <c:v>45573</c:v>
                </c:pt>
                <c:pt idx="1452">
                  <c:v>45574</c:v>
                </c:pt>
                <c:pt idx="1453">
                  <c:v>45575</c:v>
                </c:pt>
                <c:pt idx="1454">
                  <c:v>45576</c:v>
                </c:pt>
                <c:pt idx="1455">
                  <c:v>45579</c:v>
                </c:pt>
                <c:pt idx="1456">
                  <c:v>45580</c:v>
                </c:pt>
                <c:pt idx="1457">
                  <c:v>45581</c:v>
                </c:pt>
                <c:pt idx="1458">
                  <c:v>45582</c:v>
                </c:pt>
                <c:pt idx="1459">
                  <c:v>45583</c:v>
                </c:pt>
                <c:pt idx="1460">
                  <c:v>45586</c:v>
                </c:pt>
                <c:pt idx="1461">
                  <c:v>45587</c:v>
                </c:pt>
                <c:pt idx="1462">
                  <c:v>45588</c:v>
                </c:pt>
                <c:pt idx="1463">
                  <c:v>45589</c:v>
                </c:pt>
                <c:pt idx="1464">
                  <c:v>45590</c:v>
                </c:pt>
                <c:pt idx="1465">
                  <c:v>45593</c:v>
                </c:pt>
                <c:pt idx="1466">
                  <c:v>45594</c:v>
                </c:pt>
                <c:pt idx="1467">
                  <c:v>45595</c:v>
                </c:pt>
                <c:pt idx="1468">
                  <c:v>45596</c:v>
                </c:pt>
              </c:numCache>
            </c:numRef>
          </c:cat>
          <c:val>
            <c:numRef>
              <c:f>'Weighted Moving Average'!$G$2:$G$1470</c:f>
              <c:numCache>
                <c:formatCode>General</c:formatCode>
                <c:ptCount val="1469"/>
                <c:pt idx="0">
                  <c:v>55.561599999999999</c:v>
                </c:pt>
                <c:pt idx="1">
                  <c:v>53.926299999999998</c:v>
                </c:pt>
                <c:pt idx="2">
                  <c:v>55.779600000000002</c:v>
                </c:pt>
                <c:pt idx="3">
                  <c:v>56.8309</c:v>
                </c:pt>
                <c:pt idx="4">
                  <c:v>58.100200000000001</c:v>
                </c:pt>
                <c:pt idx="5">
                  <c:v>58.224800000000002</c:v>
                </c:pt>
                <c:pt idx="6">
                  <c:v>57.344900000000003</c:v>
                </c:pt>
                <c:pt idx="7">
                  <c:v>55.647300000000001</c:v>
                </c:pt>
                <c:pt idx="8">
                  <c:v>55.779600000000002</c:v>
                </c:pt>
                <c:pt idx="9">
                  <c:v>56.1145</c:v>
                </c:pt>
                <c:pt idx="10">
                  <c:v>56.005499999999998</c:v>
                </c:pt>
                <c:pt idx="11">
                  <c:v>57.048999999999999</c:v>
                </c:pt>
                <c:pt idx="12">
                  <c:v>64.119699999999995</c:v>
                </c:pt>
                <c:pt idx="13">
                  <c:v>63.675800000000002</c:v>
                </c:pt>
                <c:pt idx="14">
                  <c:v>64.548000000000002</c:v>
                </c:pt>
                <c:pt idx="15">
                  <c:v>64.898399999999995</c:v>
                </c:pt>
                <c:pt idx="16">
                  <c:v>65.022999999999996</c:v>
                </c:pt>
                <c:pt idx="17">
                  <c:v>65.178799999999995</c:v>
                </c:pt>
                <c:pt idx="18">
                  <c:v>65.474699999999999</c:v>
                </c:pt>
                <c:pt idx="19">
                  <c:v>65.8874</c:v>
                </c:pt>
                <c:pt idx="20">
                  <c:v>65.544799999999995</c:v>
                </c:pt>
                <c:pt idx="21">
                  <c:v>65.591499999999996</c:v>
                </c:pt>
                <c:pt idx="22">
                  <c:v>66.237799999999993</c:v>
                </c:pt>
                <c:pt idx="23">
                  <c:v>66.767399999999995</c:v>
                </c:pt>
                <c:pt idx="24">
                  <c:v>67.335800000000006</c:v>
                </c:pt>
                <c:pt idx="25">
                  <c:v>67.001000000000005</c:v>
                </c:pt>
                <c:pt idx="26">
                  <c:v>66.798500000000004</c:v>
                </c:pt>
                <c:pt idx="27">
                  <c:v>66.572699999999998</c:v>
                </c:pt>
                <c:pt idx="28">
                  <c:v>67.468199999999996</c:v>
                </c:pt>
                <c:pt idx="29">
                  <c:v>67.343599999999995</c:v>
                </c:pt>
                <c:pt idx="30">
                  <c:v>66.9465</c:v>
                </c:pt>
                <c:pt idx="31">
                  <c:v>67.670699999999997</c:v>
                </c:pt>
                <c:pt idx="32">
                  <c:v>67.538300000000007</c:v>
                </c:pt>
                <c:pt idx="33">
                  <c:v>67.257999999999996</c:v>
                </c:pt>
                <c:pt idx="34">
                  <c:v>66.814099999999996</c:v>
                </c:pt>
                <c:pt idx="35">
                  <c:v>67.359200000000001</c:v>
                </c:pt>
                <c:pt idx="36">
                  <c:v>67.725200000000001</c:v>
                </c:pt>
                <c:pt idx="37">
                  <c:v>68.005499999999998</c:v>
                </c:pt>
                <c:pt idx="38">
                  <c:v>68.316999999999993</c:v>
                </c:pt>
                <c:pt idx="39">
                  <c:v>68.028899999999993</c:v>
                </c:pt>
                <c:pt idx="40">
                  <c:v>67.9666</c:v>
                </c:pt>
                <c:pt idx="41">
                  <c:v>66.853099999999998</c:v>
                </c:pt>
                <c:pt idx="42">
                  <c:v>66.588300000000004</c:v>
                </c:pt>
                <c:pt idx="43">
                  <c:v>66.502600000000001</c:v>
                </c:pt>
                <c:pt idx="44">
                  <c:v>66.588800000000006</c:v>
                </c:pt>
                <c:pt idx="45">
                  <c:v>65.969899999999996</c:v>
                </c:pt>
                <c:pt idx="46">
                  <c:v>66.6828</c:v>
                </c:pt>
                <c:pt idx="47">
                  <c:v>66.416399999999996</c:v>
                </c:pt>
                <c:pt idx="48">
                  <c:v>66.628</c:v>
                </c:pt>
                <c:pt idx="49">
                  <c:v>66.541799999999995</c:v>
                </c:pt>
                <c:pt idx="50">
                  <c:v>66.416399999999996</c:v>
                </c:pt>
                <c:pt idx="51">
                  <c:v>67.419200000000004</c:v>
                </c:pt>
                <c:pt idx="52">
                  <c:v>67.771699999999996</c:v>
                </c:pt>
                <c:pt idx="53">
                  <c:v>66.5261</c:v>
                </c:pt>
                <c:pt idx="54">
                  <c:v>67.246799999999993</c:v>
                </c:pt>
                <c:pt idx="55">
                  <c:v>65.585999999999999</c:v>
                </c:pt>
                <c:pt idx="56">
                  <c:v>66.204899999999995</c:v>
                </c:pt>
                <c:pt idx="57">
                  <c:v>66.596599999999995</c:v>
                </c:pt>
                <c:pt idx="58">
                  <c:v>66.839500000000001</c:v>
                </c:pt>
                <c:pt idx="59">
                  <c:v>68.280900000000003</c:v>
                </c:pt>
                <c:pt idx="60">
                  <c:v>68.085099999999997</c:v>
                </c:pt>
                <c:pt idx="61">
                  <c:v>68.414100000000005</c:v>
                </c:pt>
                <c:pt idx="62">
                  <c:v>67.991100000000003</c:v>
                </c:pt>
                <c:pt idx="63">
                  <c:v>68.508099999999999</c:v>
                </c:pt>
                <c:pt idx="64">
                  <c:v>70.153199999999998</c:v>
                </c:pt>
                <c:pt idx="65">
                  <c:v>69.855500000000006</c:v>
                </c:pt>
                <c:pt idx="66">
                  <c:v>70.372600000000006</c:v>
                </c:pt>
                <c:pt idx="67">
                  <c:v>69.479500000000002</c:v>
                </c:pt>
                <c:pt idx="68">
                  <c:v>69.996600000000001</c:v>
                </c:pt>
                <c:pt idx="69">
                  <c:v>69.957400000000007</c:v>
                </c:pt>
                <c:pt idx="70">
                  <c:v>71.061999999999998</c:v>
                </c:pt>
                <c:pt idx="71">
                  <c:v>71.445800000000006</c:v>
                </c:pt>
                <c:pt idx="72">
                  <c:v>73.1066</c:v>
                </c:pt>
                <c:pt idx="73">
                  <c:v>74.814499999999995</c:v>
                </c:pt>
                <c:pt idx="74">
                  <c:v>74.8536</c:v>
                </c:pt>
                <c:pt idx="75">
                  <c:v>74.305300000000003</c:v>
                </c:pt>
                <c:pt idx="76">
                  <c:v>74.101600000000005</c:v>
                </c:pt>
                <c:pt idx="77">
                  <c:v>74.211299999999994</c:v>
                </c:pt>
                <c:pt idx="78">
                  <c:v>73.647199999999998</c:v>
                </c:pt>
                <c:pt idx="79">
                  <c:v>74.046700000000001</c:v>
                </c:pt>
                <c:pt idx="80">
                  <c:v>74.023200000000003</c:v>
                </c:pt>
                <c:pt idx="81">
                  <c:v>73.960599999999999</c:v>
                </c:pt>
                <c:pt idx="82">
                  <c:v>72.863799999999998</c:v>
                </c:pt>
                <c:pt idx="83">
                  <c:v>73.553200000000004</c:v>
                </c:pt>
                <c:pt idx="84">
                  <c:v>74.712599999999995</c:v>
                </c:pt>
                <c:pt idx="85">
                  <c:v>73.529700000000005</c:v>
                </c:pt>
                <c:pt idx="86">
                  <c:v>73.357299999999995</c:v>
                </c:pt>
                <c:pt idx="87">
                  <c:v>73.42</c:v>
                </c:pt>
                <c:pt idx="88">
                  <c:v>73.670699999999997</c:v>
                </c:pt>
                <c:pt idx="89">
                  <c:v>72.785499999999999</c:v>
                </c:pt>
                <c:pt idx="90">
                  <c:v>70.599800000000002</c:v>
                </c:pt>
                <c:pt idx="91">
                  <c:v>70.78</c:v>
                </c:pt>
                <c:pt idx="92">
                  <c:v>71.054100000000005</c:v>
                </c:pt>
                <c:pt idx="93">
                  <c:v>71.524199999999993</c:v>
                </c:pt>
                <c:pt idx="94">
                  <c:v>71.132499999999993</c:v>
                </c:pt>
                <c:pt idx="95">
                  <c:v>70.983599999999996</c:v>
                </c:pt>
                <c:pt idx="96">
                  <c:v>72.150899999999993</c:v>
                </c:pt>
                <c:pt idx="97">
                  <c:v>70.764300000000006</c:v>
                </c:pt>
                <c:pt idx="98">
                  <c:v>69.9602</c:v>
                </c:pt>
                <c:pt idx="99">
                  <c:v>69.918599999999998</c:v>
                </c:pt>
                <c:pt idx="100">
                  <c:v>68.845399999999998</c:v>
                </c:pt>
                <c:pt idx="101">
                  <c:v>68.412700000000001</c:v>
                </c:pt>
                <c:pt idx="102">
                  <c:v>68.828699999999998</c:v>
                </c:pt>
                <c:pt idx="103">
                  <c:v>68.121600000000001</c:v>
                </c:pt>
                <c:pt idx="104">
                  <c:v>69.020099999999999</c:v>
                </c:pt>
                <c:pt idx="105">
                  <c:v>70.8005</c:v>
                </c:pt>
                <c:pt idx="106">
                  <c:v>71.332899999999995</c:v>
                </c:pt>
                <c:pt idx="107">
                  <c:v>70.268000000000001</c:v>
                </c:pt>
                <c:pt idx="108">
                  <c:v>70.904200000000003</c:v>
                </c:pt>
                <c:pt idx="109">
                  <c:v>71.724400000000003</c:v>
                </c:pt>
                <c:pt idx="110">
                  <c:v>71.548699999999997</c:v>
                </c:pt>
                <c:pt idx="111">
                  <c:v>70.954400000000007</c:v>
                </c:pt>
                <c:pt idx="112">
                  <c:v>72.678600000000003</c:v>
                </c:pt>
                <c:pt idx="113">
                  <c:v>73.038600000000002</c:v>
                </c:pt>
                <c:pt idx="114">
                  <c:v>72.971599999999995</c:v>
                </c:pt>
                <c:pt idx="115">
                  <c:v>73.909099999999995</c:v>
                </c:pt>
                <c:pt idx="116">
                  <c:v>73.950900000000004</c:v>
                </c:pt>
                <c:pt idx="117">
                  <c:v>74.168499999999995</c:v>
                </c:pt>
                <c:pt idx="118">
                  <c:v>73.967699999999994</c:v>
                </c:pt>
                <c:pt idx="119">
                  <c:v>73.532399999999996</c:v>
                </c:pt>
                <c:pt idx="120">
                  <c:v>71.490099999999998</c:v>
                </c:pt>
                <c:pt idx="121">
                  <c:v>71.732799999999997</c:v>
                </c:pt>
                <c:pt idx="122">
                  <c:v>72.569800000000001</c:v>
                </c:pt>
                <c:pt idx="123">
                  <c:v>73.113900000000001</c:v>
                </c:pt>
                <c:pt idx="124">
                  <c:v>73.934200000000004</c:v>
                </c:pt>
                <c:pt idx="125">
                  <c:v>72.586600000000004</c:v>
                </c:pt>
                <c:pt idx="126">
                  <c:v>73.607699999999994</c:v>
                </c:pt>
                <c:pt idx="127">
                  <c:v>73.498900000000006</c:v>
                </c:pt>
                <c:pt idx="128">
                  <c:v>73.959299999999999</c:v>
                </c:pt>
                <c:pt idx="129">
                  <c:v>72.620099999999994</c:v>
                </c:pt>
                <c:pt idx="130">
                  <c:v>72.686999999999998</c:v>
                </c:pt>
                <c:pt idx="131">
                  <c:v>73.549199999999999</c:v>
                </c:pt>
                <c:pt idx="132">
                  <c:v>74.394499999999994</c:v>
                </c:pt>
                <c:pt idx="133">
                  <c:v>74.026300000000006</c:v>
                </c:pt>
                <c:pt idx="134">
                  <c:v>73.917400000000001</c:v>
                </c:pt>
                <c:pt idx="135">
                  <c:v>72.352199999999996</c:v>
                </c:pt>
                <c:pt idx="136">
                  <c:v>72.954899999999995</c:v>
                </c:pt>
                <c:pt idx="137">
                  <c:v>73.105500000000006</c:v>
                </c:pt>
                <c:pt idx="138">
                  <c:v>72.686999999999998</c:v>
                </c:pt>
                <c:pt idx="139">
                  <c:v>73.884</c:v>
                </c:pt>
                <c:pt idx="140">
                  <c:v>74.771199999999993</c:v>
                </c:pt>
                <c:pt idx="141">
                  <c:v>74.779600000000002</c:v>
                </c:pt>
                <c:pt idx="142">
                  <c:v>74.168499999999995</c:v>
                </c:pt>
                <c:pt idx="143">
                  <c:v>73.934200000000004</c:v>
                </c:pt>
                <c:pt idx="144">
                  <c:v>73.791899999999998</c:v>
                </c:pt>
                <c:pt idx="145">
                  <c:v>73.147400000000005</c:v>
                </c:pt>
                <c:pt idx="146">
                  <c:v>69.782600000000002</c:v>
                </c:pt>
                <c:pt idx="147">
                  <c:v>69.288700000000006</c:v>
                </c:pt>
                <c:pt idx="148">
                  <c:v>67.346800000000002</c:v>
                </c:pt>
                <c:pt idx="149">
                  <c:v>68.334500000000006</c:v>
                </c:pt>
                <c:pt idx="150">
                  <c:v>68.409800000000004</c:v>
                </c:pt>
                <c:pt idx="151">
                  <c:v>70.016999999999996</c:v>
                </c:pt>
                <c:pt idx="152">
                  <c:v>69.255200000000002</c:v>
                </c:pt>
                <c:pt idx="153">
                  <c:v>68.577200000000005</c:v>
                </c:pt>
                <c:pt idx="154">
                  <c:v>69.288700000000006</c:v>
                </c:pt>
                <c:pt idx="155">
                  <c:v>66.459599999999995</c:v>
                </c:pt>
                <c:pt idx="156">
                  <c:v>64.852500000000006</c:v>
                </c:pt>
                <c:pt idx="157">
                  <c:v>65.940600000000003</c:v>
                </c:pt>
                <c:pt idx="158">
                  <c:v>66.953400000000002</c:v>
                </c:pt>
                <c:pt idx="159">
                  <c:v>66.878100000000003</c:v>
                </c:pt>
                <c:pt idx="160">
                  <c:v>67.807199999999995</c:v>
                </c:pt>
                <c:pt idx="161">
                  <c:v>67.807199999999995</c:v>
                </c:pt>
                <c:pt idx="162">
                  <c:v>65.580699999999993</c:v>
                </c:pt>
                <c:pt idx="163">
                  <c:v>66.702299999999994</c:v>
                </c:pt>
                <c:pt idx="164">
                  <c:v>66.593500000000006</c:v>
                </c:pt>
                <c:pt idx="165">
                  <c:v>67.974599999999995</c:v>
                </c:pt>
                <c:pt idx="166">
                  <c:v>69.724000000000004</c:v>
                </c:pt>
                <c:pt idx="167">
                  <c:v>68.593999999999994</c:v>
                </c:pt>
                <c:pt idx="168">
                  <c:v>67.757000000000005</c:v>
                </c:pt>
                <c:pt idx="169">
                  <c:v>68.727900000000005</c:v>
                </c:pt>
                <c:pt idx="170">
                  <c:v>72.410799999999995</c:v>
                </c:pt>
                <c:pt idx="171">
                  <c:v>73.331500000000005</c:v>
                </c:pt>
                <c:pt idx="172">
                  <c:v>75.392300000000006</c:v>
                </c:pt>
                <c:pt idx="173">
                  <c:v>75.552199999999999</c:v>
                </c:pt>
                <c:pt idx="174">
                  <c:v>76.393299999999996</c:v>
                </c:pt>
                <c:pt idx="175">
                  <c:v>75.998000000000005</c:v>
                </c:pt>
                <c:pt idx="176">
                  <c:v>75.9559</c:v>
                </c:pt>
                <c:pt idx="177">
                  <c:v>74.374600000000001</c:v>
                </c:pt>
                <c:pt idx="178">
                  <c:v>73.953999999999994</c:v>
                </c:pt>
                <c:pt idx="179">
                  <c:v>73.676400000000001</c:v>
                </c:pt>
                <c:pt idx="180">
                  <c:v>73.230599999999995</c:v>
                </c:pt>
                <c:pt idx="181">
                  <c:v>72.061400000000006</c:v>
                </c:pt>
                <c:pt idx="182">
                  <c:v>73.684799999999996</c:v>
                </c:pt>
                <c:pt idx="183">
                  <c:v>72.709100000000007</c:v>
                </c:pt>
                <c:pt idx="184">
                  <c:v>73.196899999999999</c:v>
                </c:pt>
                <c:pt idx="185">
                  <c:v>74.080200000000005</c:v>
                </c:pt>
                <c:pt idx="186">
                  <c:v>74.6858</c:v>
                </c:pt>
                <c:pt idx="187">
                  <c:v>74.853999999999999</c:v>
                </c:pt>
                <c:pt idx="188">
                  <c:v>74.870800000000003</c:v>
                </c:pt>
                <c:pt idx="189">
                  <c:v>72.936199999999999</c:v>
                </c:pt>
                <c:pt idx="190">
                  <c:v>73.323099999999997</c:v>
                </c:pt>
                <c:pt idx="191">
                  <c:v>74.601699999999994</c:v>
                </c:pt>
                <c:pt idx="192">
                  <c:v>74.273600000000002</c:v>
                </c:pt>
                <c:pt idx="193">
                  <c:v>73.154899999999998</c:v>
                </c:pt>
                <c:pt idx="194">
                  <c:v>74.399799999999999</c:v>
                </c:pt>
                <c:pt idx="195">
                  <c:v>74.5428</c:v>
                </c:pt>
                <c:pt idx="196">
                  <c:v>76.452200000000005</c:v>
                </c:pt>
                <c:pt idx="197">
                  <c:v>76.494299999999996</c:v>
                </c:pt>
                <c:pt idx="198">
                  <c:v>76.982100000000003</c:v>
                </c:pt>
                <c:pt idx="199">
                  <c:v>76.847499999999997</c:v>
                </c:pt>
                <c:pt idx="200">
                  <c:v>76.998999999999995</c:v>
                </c:pt>
                <c:pt idx="201">
                  <c:v>77.781199999999998</c:v>
                </c:pt>
                <c:pt idx="202">
                  <c:v>78.580299999999994</c:v>
                </c:pt>
                <c:pt idx="203">
                  <c:v>78.361599999999996</c:v>
                </c:pt>
                <c:pt idx="204">
                  <c:v>76.956900000000005</c:v>
                </c:pt>
                <c:pt idx="205">
                  <c:v>76.393299999999996</c:v>
                </c:pt>
                <c:pt idx="206">
                  <c:v>70.782799999999995</c:v>
                </c:pt>
                <c:pt idx="207">
                  <c:v>70.194000000000003</c:v>
                </c:pt>
                <c:pt idx="208">
                  <c:v>68.284599999999998</c:v>
                </c:pt>
                <c:pt idx="209">
                  <c:v>69.251999999999995</c:v>
                </c:pt>
                <c:pt idx="210">
                  <c:v>69.218299999999999</c:v>
                </c:pt>
                <c:pt idx="211">
                  <c:v>69.722999999999999</c:v>
                </c:pt>
                <c:pt idx="212">
                  <c:v>71.329599999999999</c:v>
                </c:pt>
                <c:pt idx="213">
                  <c:v>72.507199999999997</c:v>
                </c:pt>
                <c:pt idx="214">
                  <c:v>72.4315</c:v>
                </c:pt>
                <c:pt idx="215">
                  <c:v>72.683899999999994</c:v>
                </c:pt>
                <c:pt idx="216">
                  <c:v>73.239000000000004</c:v>
                </c:pt>
                <c:pt idx="217">
                  <c:v>72.675399999999996</c:v>
                </c:pt>
                <c:pt idx="218">
                  <c:v>71.262299999999996</c:v>
                </c:pt>
                <c:pt idx="219">
                  <c:v>72.137100000000004</c:v>
                </c:pt>
                <c:pt idx="220">
                  <c:v>72.204400000000007</c:v>
                </c:pt>
                <c:pt idx="221">
                  <c:v>73.0792</c:v>
                </c:pt>
                <c:pt idx="222">
                  <c:v>73.382000000000005</c:v>
                </c:pt>
                <c:pt idx="223">
                  <c:v>72.616500000000002</c:v>
                </c:pt>
                <c:pt idx="224">
                  <c:v>71.918400000000005</c:v>
                </c:pt>
                <c:pt idx="225">
                  <c:v>71.329599999999999</c:v>
                </c:pt>
                <c:pt idx="226">
                  <c:v>72.768000000000001</c:v>
                </c:pt>
                <c:pt idx="227">
                  <c:v>72.801599999999993</c:v>
                </c:pt>
                <c:pt idx="228">
                  <c:v>73.726900000000001</c:v>
                </c:pt>
                <c:pt idx="229">
                  <c:v>74.904499999999999</c:v>
                </c:pt>
                <c:pt idx="230">
                  <c:v>74.475499999999997</c:v>
                </c:pt>
                <c:pt idx="231">
                  <c:v>74.012900000000002</c:v>
                </c:pt>
                <c:pt idx="232">
                  <c:v>72.330600000000004</c:v>
                </c:pt>
                <c:pt idx="233">
                  <c:v>74.054900000000004</c:v>
                </c:pt>
                <c:pt idx="234">
                  <c:v>75.022199999999998</c:v>
                </c:pt>
                <c:pt idx="235">
                  <c:v>76.056899999999999</c:v>
                </c:pt>
                <c:pt idx="236">
                  <c:v>76.826400000000007</c:v>
                </c:pt>
                <c:pt idx="237">
                  <c:v>76.335899999999995</c:v>
                </c:pt>
                <c:pt idx="238">
                  <c:v>77.511399999999995</c:v>
                </c:pt>
                <c:pt idx="239">
                  <c:v>78.948899999999995</c:v>
                </c:pt>
                <c:pt idx="240">
                  <c:v>78.7714</c:v>
                </c:pt>
                <c:pt idx="241">
                  <c:v>79.524000000000001</c:v>
                </c:pt>
                <c:pt idx="242">
                  <c:v>80.352699999999999</c:v>
                </c:pt>
                <c:pt idx="243">
                  <c:v>81.604299999999995</c:v>
                </c:pt>
                <c:pt idx="244">
                  <c:v>81.942499999999995</c:v>
                </c:pt>
                <c:pt idx="245">
                  <c:v>82.23</c:v>
                </c:pt>
                <c:pt idx="246">
                  <c:v>83.168700000000001</c:v>
                </c:pt>
                <c:pt idx="247">
                  <c:v>83.633799999999994</c:v>
                </c:pt>
                <c:pt idx="248">
                  <c:v>84.056600000000003</c:v>
                </c:pt>
                <c:pt idx="249">
                  <c:v>84.530199999999994</c:v>
                </c:pt>
                <c:pt idx="250">
                  <c:v>84.191900000000004</c:v>
                </c:pt>
                <c:pt idx="251">
                  <c:v>84.276499999999999</c:v>
                </c:pt>
                <c:pt idx="252">
                  <c:v>84.758499999999998</c:v>
                </c:pt>
                <c:pt idx="253">
                  <c:v>84.225700000000003</c:v>
                </c:pt>
                <c:pt idx="254">
                  <c:v>83.896000000000001</c:v>
                </c:pt>
                <c:pt idx="255">
                  <c:v>83.4816</c:v>
                </c:pt>
                <c:pt idx="256">
                  <c:v>82.060900000000004</c:v>
                </c:pt>
                <c:pt idx="257">
                  <c:v>80.995400000000004</c:v>
                </c:pt>
                <c:pt idx="258">
                  <c:v>80.386499999999998</c:v>
                </c:pt>
                <c:pt idx="259">
                  <c:v>81.122299999999996</c:v>
                </c:pt>
                <c:pt idx="260">
                  <c:v>81.629599999999996</c:v>
                </c:pt>
                <c:pt idx="261">
                  <c:v>80.936199999999999</c:v>
                </c:pt>
                <c:pt idx="262">
                  <c:v>80.445700000000002</c:v>
                </c:pt>
                <c:pt idx="263">
                  <c:v>79.718500000000006</c:v>
                </c:pt>
                <c:pt idx="264">
                  <c:v>80.022900000000007</c:v>
                </c:pt>
                <c:pt idx="265">
                  <c:v>79.972200000000001</c:v>
                </c:pt>
                <c:pt idx="266">
                  <c:v>72.226100000000002</c:v>
                </c:pt>
                <c:pt idx="267">
                  <c:v>71.481899999999996</c:v>
                </c:pt>
                <c:pt idx="268">
                  <c:v>69.773799999999994</c:v>
                </c:pt>
                <c:pt idx="269">
                  <c:v>70.7209</c:v>
                </c:pt>
                <c:pt idx="270">
                  <c:v>71.084500000000006</c:v>
                </c:pt>
                <c:pt idx="271">
                  <c:v>71.507300000000001</c:v>
                </c:pt>
                <c:pt idx="272">
                  <c:v>70.162800000000004</c:v>
                </c:pt>
                <c:pt idx="273">
                  <c:v>70.111999999999995</c:v>
                </c:pt>
                <c:pt idx="274">
                  <c:v>70.991500000000002</c:v>
                </c:pt>
                <c:pt idx="275">
                  <c:v>71.5411</c:v>
                </c:pt>
                <c:pt idx="276">
                  <c:v>71.101399999999998</c:v>
                </c:pt>
                <c:pt idx="277">
                  <c:v>70.154300000000006</c:v>
                </c:pt>
                <c:pt idx="278">
                  <c:v>70.467200000000005</c:v>
                </c:pt>
                <c:pt idx="279">
                  <c:v>70.154300000000006</c:v>
                </c:pt>
                <c:pt idx="280">
                  <c:v>70.974599999999995</c:v>
                </c:pt>
                <c:pt idx="281">
                  <c:v>71.076099999999997</c:v>
                </c:pt>
                <c:pt idx="282">
                  <c:v>70.746200000000002</c:v>
                </c:pt>
                <c:pt idx="283">
                  <c:v>69.909099999999995</c:v>
                </c:pt>
                <c:pt idx="284">
                  <c:v>70.526399999999995</c:v>
                </c:pt>
                <c:pt idx="285">
                  <c:v>71.025300000000001</c:v>
                </c:pt>
                <c:pt idx="286">
                  <c:v>70.796999999999997</c:v>
                </c:pt>
                <c:pt idx="287">
                  <c:v>69.198700000000002</c:v>
                </c:pt>
                <c:pt idx="288">
                  <c:v>65.3172</c:v>
                </c:pt>
                <c:pt idx="289">
                  <c:v>64.598399999999998</c:v>
                </c:pt>
                <c:pt idx="290">
                  <c:v>61.9009</c:v>
                </c:pt>
                <c:pt idx="291">
                  <c:v>60.886099999999999</c:v>
                </c:pt>
                <c:pt idx="292">
                  <c:v>63.127000000000002</c:v>
                </c:pt>
                <c:pt idx="293">
                  <c:v>60.471699999999998</c:v>
                </c:pt>
                <c:pt idx="294">
                  <c:v>62.839500000000001</c:v>
                </c:pt>
                <c:pt idx="295">
                  <c:v>60.522500000000001</c:v>
                </c:pt>
                <c:pt idx="296">
                  <c:v>59.304699999999997</c:v>
                </c:pt>
                <c:pt idx="297">
                  <c:v>53.123100000000001</c:v>
                </c:pt>
                <c:pt idx="298">
                  <c:v>55.481699999999996</c:v>
                </c:pt>
                <c:pt idx="299">
                  <c:v>53.4041</c:v>
                </c:pt>
                <c:pt idx="300">
                  <c:v>47.128700000000002</c:v>
                </c:pt>
                <c:pt idx="301">
                  <c:v>50.696399999999997</c:v>
                </c:pt>
                <c:pt idx="302">
                  <c:v>47.443800000000003</c:v>
                </c:pt>
                <c:pt idx="303">
                  <c:v>51.667099999999998</c:v>
                </c:pt>
                <c:pt idx="304">
                  <c:v>48.789099999999998</c:v>
                </c:pt>
                <c:pt idx="305">
                  <c:v>48.601799999999997</c:v>
                </c:pt>
                <c:pt idx="306">
                  <c:v>44.9405</c:v>
                </c:pt>
                <c:pt idx="307">
                  <c:v>39.158999999999999</c:v>
                </c:pt>
                <c:pt idx="308">
                  <c:v>44.642499999999998</c:v>
                </c:pt>
                <c:pt idx="309">
                  <c:v>49.427700000000002</c:v>
                </c:pt>
                <c:pt idx="310">
                  <c:v>52.731400000000001</c:v>
                </c:pt>
                <c:pt idx="311">
                  <c:v>49.206299999999999</c:v>
                </c:pt>
                <c:pt idx="312">
                  <c:v>50.8752</c:v>
                </c:pt>
                <c:pt idx="313">
                  <c:v>46.047400000000003</c:v>
                </c:pt>
                <c:pt idx="314">
                  <c:v>41.449399999999997</c:v>
                </c:pt>
                <c:pt idx="315">
                  <c:v>41.824100000000001</c:v>
                </c:pt>
                <c:pt idx="316">
                  <c:v>41.619799999999998</c:v>
                </c:pt>
                <c:pt idx="317">
                  <c:v>46.549799999999998</c:v>
                </c:pt>
                <c:pt idx="318">
                  <c:v>47.971699999999998</c:v>
                </c:pt>
                <c:pt idx="319">
                  <c:v>49.376600000000003</c:v>
                </c:pt>
                <c:pt idx="320">
                  <c:v>50.415399999999998</c:v>
                </c:pt>
                <c:pt idx="321">
                  <c:v>48.959400000000002</c:v>
                </c:pt>
                <c:pt idx="322">
                  <c:v>50.721899999999998</c:v>
                </c:pt>
                <c:pt idx="323">
                  <c:v>47.554499999999997</c:v>
                </c:pt>
                <c:pt idx="324">
                  <c:v>46.703000000000003</c:v>
                </c:pt>
                <c:pt idx="325">
                  <c:v>48.959400000000002</c:v>
                </c:pt>
                <c:pt idx="326">
                  <c:v>47.537399999999998</c:v>
                </c:pt>
                <c:pt idx="327">
                  <c:v>45.417299999999997</c:v>
                </c:pt>
                <c:pt idx="328">
                  <c:v>46.209200000000003</c:v>
                </c:pt>
                <c:pt idx="329">
                  <c:v>46.277299999999997</c:v>
                </c:pt>
                <c:pt idx="330">
                  <c:v>46.464599999999997</c:v>
                </c:pt>
                <c:pt idx="331">
                  <c:v>49.138199999999998</c:v>
                </c:pt>
                <c:pt idx="332">
                  <c:v>50.662300000000002</c:v>
                </c:pt>
                <c:pt idx="333">
                  <c:v>51.326500000000003</c:v>
                </c:pt>
                <c:pt idx="334">
                  <c:v>49.470300000000002</c:v>
                </c:pt>
                <c:pt idx="335">
                  <c:v>47.196899999999999</c:v>
                </c:pt>
                <c:pt idx="336">
                  <c:v>47.443800000000003</c:v>
                </c:pt>
                <c:pt idx="337">
                  <c:v>47.392699999999998</c:v>
                </c:pt>
                <c:pt idx="338">
                  <c:v>47.699199999999998</c:v>
                </c:pt>
                <c:pt idx="339">
                  <c:v>48.772100000000002</c:v>
                </c:pt>
                <c:pt idx="340">
                  <c:v>49.581000000000003</c:v>
                </c:pt>
                <c:pt idx="341">
                  <c:v>48.789099999999998</c:v>
                </c:pt>
                <c:pt idx="342">
                  <c:v>47.503399999999999</c:v>
                </c:pt>
                <c:pt idx="343">
                  <c:v>44.923400000000001</c:v>
                </c:pt>
                <c:pt idx="344">
                  <c:v>47.205399999999997</c:v>
                </c:pt>
                <c:pt idx="345">
                  <c:v>44.2423</c:v>
                </c:pt>
                <c:pt idx="346">
                  <c:v>48.065399999999997</c:v>
                </c:pt>
                <c:pt idx="347">
                  <c:v>46.694499999999998</c:v>
                </c:pt>
                <c:pt idx="348">
                  <c:v>47.665199999999999</c:v>
                </c:pt>
                <c:pt idx="349">
                  <c:v>47.929099999999998</c:v>
                </c:pt>
                <c:pt idx="350">
                  <c:v>47.375700000000002</c:v>
                </c:pt>
                <c:pt idx="351">
                  <c:v>50.934800000000003</c:v>
                </c:pt>
                <c:pt idx="352">
                  <c:v>52.944299999999998</c:v>
                </c:pt>
                <c:pt idx="353">
                  <c:v>50.0578</c:v>
                </c:pt>
                <c:pt idx="354">
                  <c:v>47.767299999999999</c:v>
                </c:pt>
                <c:pt idx="355">
                  <c:v>49.444699999999997</c:v>
                </c:pt>
                <c:pt idx="356">
                  <c:v>50.534599999999998</c:v>
                </c:pt>
                <c:pt idx="357">
                  <c:v>54.493899999999996</c:v>
                </c:pt>
                <c:pt idx="358">
                  <c:v>54.570599999999999</c:v>
                </c:pt>
                <c:pt idx="359">
                  <c:v>58.163800000000002</c:v>
                </c:pt>
                <c:pt idx="360">
                  <c:v>57.959400000000002</c:v>
                </c:pt>
                <c:pt idx="361">
                  <c:v>55.266800000000003</c:v>
                </c:pt>
                <c:pt idx="362">
                  <c:v>54.520800000000001</c:v>
                </c:pt>
                <c:pt idx="363">
                  <c:v>51.279400000000003</c:v>
                </c:pt>
                <c:pt idx="364">
                  <c:v>52.522799999999997</c:v>
                </c:pt>
                <c:pt idx="365">
                  <c:v>54.126300000000001</c:v>
                </c:pt>
                <c:pt idx="366">
                  <c:v>56.570300000000003</c:v>
                </c:pt>
                <c:pt idx="367">
                  <c:v>54.546500000000002</c:v>
                </c:pt>
                <c:pt idx="368">
                  <c:v>54.452199999999998</c:v>
                </c:pt>
                <c:pt idx="369">
                  <c:v>54.272100000000002</c:v>
                </c:pt>
                <c:pt idx="370">
                  <c:v>53.680399999999999</c:v>
                </c:pt>
                <c:pt idx="371">
                  <c:v>53.757599999999996</c:v>
                </c:pt>
                <c:pt idx="372">
                  <c:v>50.619100000000003</c:v>
                </c:pt>
                <c:pt idx="373">
                  <c:v>51.287999999999997</c:v>
                </c:pt>
                <c:pt idx="374">
                  <c:v>48.998399999999997</c:v>
                </c:pt>
                <c:pt idx="375">
                  <c:v>51.759599999999999</c:v>
                </c:pt>
                <c:pt idx="376">
                  <c:v>52.256900000000002</c:v>
                </c:pt>
                <c:pt idx="377">
                  <c:v>51.965400000000002</c:v>
                </c:pt>
                <c:pt idx="378">
                  <c:v>52.805700000000002</c:v>
                </c:pt>
                <c:pt idx="379">
                  <c:v>54.014899999999997</c:v>
                </c:pt>
                <c:pt idx="380">
                  <c:v>51.305100000000003</c:v>
                </c:pt>
                <c:pt idx="381">
                  <c:v>52.033999999999999</c:v>
                </c:pt>
                <c:pt idx="382">
                  <c:v>49.967399999999998</c:v>
                </c:pt>
                <c:pt idx="383">
                  <c:v>52.0854</c:v>
                </c:pt>
                <c:pt idx="384">
                  <c:v>51.4938</c:v>
                </c:pt>
                <c:pt idx="385">
                  <c:v>51.656700000000001</c:v>
                </c:pt>
                <c:pt idx="386">
                  <c:v>53.731900000000003</c:v>
                </c:pt>
                <c:pt idx="387">
                  <c:v>53.440300000000001</c:v>
                </c:pt>
                <c:pt idx="388">
                  <c:v>51.210799999999999</c:v>
                </c:pt>
                <c:pt idx="389">
                  <c:v>49.675800000000002</c:v>
                </c:pt>
                <c:pt idx="390">
                  <c:v>51.167900000000003</c:v>
                </c:pt>
                <c:pt idx="391">
                  <c:v>51.185000000000002</c:v>
                </c:pt>
                <c:pt idx="392">
                  <c:v>51.570900000000002</c:v>
                </c:pt>
                <c:pt idx="393">
                  <c:v>51.365099999999998</c:v>
                </c:pt>
                <c:pt idx="394">
                  <c:v>52.154000000000003</c:v>
                </c:pt>
                <c:pt idx="395">
                  <c:v>52.145499999999998</c:v>
                </c:pt>
                <c:pt idx="396">
                  <c:v>53.088700000000003</c:v>
                </c:pt>
                <c:pt idx="397">
                  <c:v>51.879600000000003</c:v>
                </c:pt>
                <c:pt idx="398">
                  <c:v>51.759599999999999</c:v>
                </c:pt>
                <c:pt idx="399">
                  <c:v>51.287999999999997</c:v>
                </c:pt>
                <c:pt idx="400">
                  <c:v>51.005000000000003</c:v>
                </c:pt>
                <c:pt idx="401">
                  <c:v>53.1145</c:v>
                </c:pt>
                <c:pt idx="402">
                  <c:v>51.433700000000002</c:v>
                </c:pt>
                <c:pt idx="403">
                  <c:v>52.548499999999997</c:v>
                </c:pt>
                <c:pt idx="404">
                  <c:v>54.889499999999998</c:v>
                </c:pt>
                <c:pt idx="405">
                  <c:v>55.275399999999998</c:v>
                </c:pt>
                <c:pt idx="406">
                  <c:v>54.640799999999999</c:v>
                </c:pt>
                <c:pt idx="407">
                  <c:v>54.735199999999999</c:v>
                </c:pt>
                <c:pt idx="408">
                  <c:v>55.0867</c:v>
                </c:pt>
                <c:pt idx="409">
                  <c:v>54.126300000000001</c:v>
                </c:pt>
                <c:pt idx="410">
                  <c:v>53.200200000000002</c:v>
                </c:pt>
                <c:pt idx="411">
                  <c:v>52.651400000000002</c:v>
                </c:pt>
                <c:pt idx="412">
                  <c:v>52.308399999999999</c:v>
                </c:pt>
                <c:pt idx="413">
                  <c:v>52.874400000000001</c:v>
                </c:pt>
                <c:pt idx="414">
                  <c:v>56.578800000000001</c:v>
                </c:pt>
                <c:pt idx="415">
                  <c:v>55.258200000000002</c:v>
                </c:pt>
                <c:pt idx="416">
                  <c:v>54.932400000000001</c:v>
                </c:pt>
                <c:pt idx="417">
                  <c:v>57.127600000000001</c:v>
                </c:pt>
                <c:pt idx="418">
                  <c:v>58.259500000000003</c:v>
                </c:pt>
                <c:pt idx="419">
                  <c:v>56.381599999999999</c:v>
                </c:pt>
                <c:pt idx="420">
                  <c:v>57.0762</c:v>
                </c:pt>
                <c:pt idx="421">
                  <c:v>58.662599999999998</c:v>
                </c:pt>
                <c:pt idx="422">
                  <c:v>58.774099999999997</c:v>
                </c:pt>
                <c:pt idx="423">
                  <c:v>58.499600000000001</c:v>
                </c:pt>
                <c:pt idx="424">
                  <c:v>58.636800000000001</c:v>
                </c:pt>
                <c:pt idx="425">
                  <c:v>58.723199999999999</c:v>
                </c:pt>
                <c:pt idx="426">
                  <c:v>59.06</c:v>
                </c:pt>
                <c:pt idx="427">
                  <c:v>60.476300000000002</c:v>
                </c:pt>
                <c:pt idx="428">
                  <c:v>63.2224</c:v>
                </c:pt>
                <c:pt idx="429">
                  <c:v>64.5869</c:v>
                </c:pt>
                <c:pt idx="430">
                  <c:v>66.011799999999994</c:v>
                </c:pt>
                <c:pt idx="431">
                  <c:v>64.414199999999994</c:v>
                </c:pt>
                <c:pt idx="432">
                  <c:v>62.2898</c:v>
                </c:pt>
                <c:pt idx="433">
                  <c:v>59.319099999999999</c:v>
                </c:pt>
                <c:pt idx="434">
                  <c:v>59.828600000000002</c:v>
                </c:pt>
                <c:pt idx="435">
                  <c:v>59.647199999999998</c:v>
                </c:pt>
                <c:pt idx="436">
                  <c:v>59.906300000000002</c:v>
                </c:pt>
                <c:pt idx="437">
                  <c:v>60.916699999999999</c:v>
                </c:pt>
                <c:pt idx="438">
                  <c:v>61.478000000000002</c:v>
                </c:pt>
                <c:pt idx="439">
                  <c:v>60.156799999999997</c:v>
                </c:pt>
                <c:pt idx="440">
                  <c:v>60.6663</c:v>
                </c:pt>
                <c:pt idx="441">
                  <c:v>61.814799999999998</c:v>
                </c:pt>
                <c:pt idx="442">
                  <c:v>62.635199999999998</c:v>
                </c:pt>
                <c:pt idx="443">
                  <c:v>64.6905</c:v>
                </c:pt>
                <c:pt idx="444">
                  <c:v>64.474599999999995</c:v>
                </c:pt>
                <c:pt idx="445">
                  <c:v>66.460899999999995</c:v>
                </c:pt>
                <c:pt idx="446">
                  <c:v>67.644000000000005</c:v>
                </c:pt>
                <c:pt idx="447">
                  <c:v>67.022199999999998</c:v>
                </c:pt>
                <c:pt idx="448">
                  <c:v>67.246700000000004</c:v>
                </c:pt>
                <c:pt idx="449">
                  <c:v>66.34</c:v>
                </c:pt>
                <c:pt idx="450">
                  <c:v>65.407300000000006</c:v>
                </c:pt>
                <c:pt idx="451">
                  <c:v>67.134399999999999</c:v>
                </c:pt>
                <c:pt idx="452">
                  <c:v>65.476399999999998</c:v>
                </c:pt>
                <c:pt idx="453">
                  <c:v>62.643799999999999</c:v>
                </c:pt>
                <c:pt idx="454">
                  <c:v>62.497100000000003</c:v>
                </c:pt>
                <c:pt idx="455">
                  <c:v>62.825200000000002</c:v>
                </c:pt>
                <c:pt idx="456">
                  <c:v>63.870100000000001</c:v>
                </c:pt>
                <c:pt idx="457">
                  <c:v>64.621399999999994</c:v>
                </c:pt>
                <c:pt idx="458">
                  <c:v>63.688800000000001</c:v>
                </c:pt>
                <c:pt idx="459">
                  <c:v>62.505699999999997</c:v>
                </c:pt>
                <c:pt idx="460">
                  <c:v>59.06</c:v>
                </c:pt>
                <c:pt idx="461">
                  <c:v>59.465899999999998</c:v>
                </c:pt>
                <c:pt idx="462">
                  <c:v>58.032299999999999</c:v>
                </c:pt>
                <c:pt idx="463">
                  <c:v>59.388199999999998</c:v>
                </c:pt>
                <c:pt idx="464">
                  <c:v>61.097999999999999</c:v>
                </c:pt>
                <c:pt idx="465">
                  <c:v>60.087699999999998</c:v>
                </c:pt>
                <c:pt idx="466">
                  <c:v>61.693899999999999</c:v>
                </c:pt>
                <c:pt idx="467">
                  <c:v>60.459000000000003</c:v>
                </c:pt>
                <c:pt idx="468">
                  <c:v>67.194900000000004</c:v>
                </c:pt>
                <c:pt idx="469">
                  <c:v>66.953100000000006</c:v>
                </c:pt>
                <c:pt idx="470">
                  <c:v>66.486699999999999</c:v>
                </c:pt>
                <c:pt idx="471">
                  <c:v>65.77</c:v>
                </c:pt>
                <c:pt idx="472">
                  <c:v>68.662999999999997</c:v>
                </c:pt>
                <c:pt idx="473">
                  <c:v>71.055099999999996</c:v>
                </c:pt>
                <c:pt idx="474">
                  <c:v>73.498999999999995</c:v>
                </c:pt>
                <c:pt idx="475">
                  <c:v>73.887600000000006</c:v>
                </c:pt>
                <c:pt idx="476">
                  <c:v>73.369500000000002</c:v>
                </c:pt>
                <c:pt idx="477">
                  <c:v>73.291700000000006</c:v>
                </c:pt>
                <c:pt idx="478">
                  <c:v>74.742599999999996</c:v>
                </c:pt>
                <c:pt idx="479">
                  <c:v>76.642399999999995</c:v>
                </c:pt>
                <c:pt idx="480">
                  <c:v>75.623400000000004</c:v>
                </c:pt>
                <c:pt idx="481">
                  <c:v>74.025800000000004</c:v>
                </c:pt>
                <c:pt idx="482">
                  <c:v>72.022300000000001</c:v>
                </c:pt>
                <c:pt idx="483">
                  <c:v>73.239900000000006</c:v>
                </c:pt>
                <c:pt idx="484">
                  <c:v>73.8185</c:v>
                </c:pt>
                <c:pt idx="485">
                  <c:v>74.457599999999999</c:v>
                </c:pt>
                <c:pt idx="486">
                  <c:v>76.987899999999996</c:v>
                </c:pt>
                <c:pt idx="487">
                  <c:v>76.253799999999998</c:v>
                </c:pt>
                <c:pt idx="488">
                  <c:v>77.082899999999995</c:v>
                </c:pt>
                <c:pt idx="489">
                  <c:v>76.527100000000004</c:v>
                </c:pt>
                <c:pt idx="490">
                  <c:v>75.459100000000007</c:v>
                </c:pt>
                <c:pt idx="491">
                  <c:v>75.250699999999995</c:v>
                </c:pt>
                <c:pt idx="492">
                  <c:v>74.460400000000007</c:v>
                </c:pt>
                <c:pt idx="493">
                  <c:v>75.763000000000005</c:v>
                </c:pt>
                <c:pt idx="494">
                  <c:v>74.998800000000003</c:v>
                </c:pt>
                <c:pt idx="495">
                  <c:v>75.155100000000004</c:v>
                </c:pt>
                <c:pt idx="496">
                  <c:v>73.704999999999998</c:v>
                </c:pt>
                <c:pt idx="497">
                  <c:v>73.748400000000004</c:v>
                </c:pt>
                <c:pt idx="498">
                  <c:v>71.968299999999999</c:v>
                </c:pt>
                <c:pt idx="499">
                  <c:v>73.175299999999993</c:v>
                </c:pt>
                <c:pt idx="500">
                  <c:v>72.853999999999999</c:v>
                </c:pt>
                <c:pt idx="501">
                  <c:v>74.2</c:v>
                </c:pt>
                <c:pt idx="502">
                  <c:v>73.600800000000007</c:v>
                </c:pt>
                <c:pt idx="503">
                  <c:v>74.8078</c:v>
                </c:pt>
                <c:pt idx="504">
                  <c:v>74.165199999999999</c:v>
                </c:pt>
                <c:pt idx="505">
                  <c:v>73.913399999999996</c:v>
                </c:pt>
                <c:pt idx="506">
                  <c:v>74.095699999999994</c:v>
                </c:pt>
                <c:pt idx="507">
                  <c:v>75.962699999999998</c:v>
                </c:pt>
                <c:pt idx="508">
                  <c:v>76.657399999999996</c:v>
                </c:pt>
                <c:pt idx="509">
                  <c:v>76.284000000000006</c:v>
                </c:pt>
                <c:pt idx="510">
                  <c:v>75.615399999999994</c:v>
                </c:pt>
                <c:pt idx="511">
                  <c:v>76.023499999999999</c:v>
                </c:pt>
                <c:pt idx="512">
                  <c:v>74.304199999999994</c:v>
                </c:pt>
                <c:pt idx="513">
                  <c:v>74.147800000000004</c:v>
                </c:pt>
                <c:pt idx="514">
                  <c:v>72.862700000000004</c:v>
                </c:pt>
                <c:pt idx="515">
                  <c:v>71.160799999999995</c:v>
                </c:pt>
                <c:pt idx="516">
                  <c:v>71.490700000000004</c:v>
                </c:pt>
                <c:pt idx="517">
                  <c:v>73.088499999999996</c:v>
                </c:pt>
                <c:pt idx="518">
                  <c:v>72.819299999999998</c:v>
                </c:pt>
                <c:pt idx="519">
                  <c:v>73.644199999999998</c:v>
                </c:pt>
                <c:pt idx="520">
                  <c:v>73.9221</c:v>
                </c:pt>
                <c:pt idx="521">
                  <c:v>68.729399999999998</c:v>
                </c:pt>
                <c:pt idx="522">
                  <c:v>68.920400000000001</c:v>
                </c:pt>
                <c:pt idx="523">
                  <c:v>66.749600000000001</c:v>
                </c:pt>
                <c:pt idx="524">
                  <c:v>68.269199999999998</c:v>
                </c:pt>
                <c:pt idx="525">
                  <c:v>69.701899999999995</c:v>
                </c:pt>
                <c:pt idx="526">
                  <c:v>68.642499999999998</c:v>
                </c:pt>
                <c:pt idx="527">
                  <c:v>70.648399999999995</c:v>
                </c:pt>
                <c:pt idx="528">
                  <c:v>71.082599999999999</c:v>
                </c:pt>
                <c:pt idx="529">
                  <c:v>70.943700000000007</c:v>
                </c:pt>
                <c:pt idx="530">
                  <c:v>70.379199999999997</c:v>
                </c:pt>
                <c:pt idx="531">
                  <c:v>70.275000000000006</c:v>
                </c:pt>
                <c:pt idx="532">
                  <c:v>69.893000000000001</c:v>
                </c:pt>
                <c:pt idx="533">
                  <c:v>69.042000000000002</c:v>
                </c:pt>
                <c:pt idx="534">
                  <c:v>70.2316</c:v>
                </c:pt>
                <c:pt idx="535">
                  <c:v>69.050700000000006</c:v>
                </c:pt>
                <c:pt idx="536">
                  <c:v>69.111400000000003</c:v>
                </c:pt>
                <c:pt idx="537">
                  <c:v>69.814800000000005</c:v>
                </c:pt>
                <c:pt idx="538">
                  <c:v>70.170900000000003</c:v>
                </c:pt>
                <c:pt idx="539">
                  <c:v>69.224299999999999</c:v>
                </c:pt>
                <c:pt idx="540">
                  <c:v>71.169399999999996</c:v>
                </c:pt>
                <c:pt idx="541">
                  <c:v>69.528199999999998</c:v>
                </c:pt>
                <c:pt idx="542">
                  <c:v>68.712000000000003</c:v>
                </c:pt>
                <c:pt idx="543">
                  <c:v>70.483400000000003</c:v>
                </c:pt>
                <c:pt idx="544">
                  <c:v>71.369100000000003</c:v>
                </c:pt>
                <c:pt idx="545">
                  <c:v>70.509500000000003</c:v>
                </c:pt>
                <c:pt idx="546">
                  <c:v>67.470299999999995</c:v>
                </c:pt>
                <c:pt idx="547">
                  <c:v>68.3994</c:v>
                </c:pt>
                <c:pt idx="548">
                  <c:v>70.77</c:v>
                </c:pt>
                <c:pt idx="549">
                  <c:v>69.450900000000004</c:v>
                </c:pt>
                <c:pt idx="550">
                  <c:v>69.599400000000003</c:v>
                </c:pt>
                <c:pt idx="551">
                  <c:v>69.450900000000004</c:v>
                </c:pt>
                <c:pt idx="552">
                  <c:v>69.092699999999994</c:v>
                </c:pt>
                <c:pt idx="553">
                  <c:v>69.686700000000002</c:v>
                </c:pt>
                <c:pt idx="554">
                  <c:v>66.323400000000007</c:v>
                </c:pt>
                <c:pt idx="555">
                  <c:v>68.446200000000005</c:v>
                </c:pt>
                <c:pt idx="556">
                  <c:v>69.2761</c:v>
                </c:pt>
                <c:pt idx="557">
                  <c:v>69.564400000000006</c:v>
                </c:pt>
                <c:pt idx="558">
                  <c:v>69.730400000000003</c:v>
                </c:pt>
                <c:pt idx="559">
                  <c:v>66.795100000000005</c:v>
                </c:pt>
                <c:pt idx="560">
                  <c:v>66.969800000000006</c:v>
                </c:pt>
                <c:pt idx="561">
                  <c:v>68.236599999999996</c:v>
                </c:pt>
                <c:pt idx="562">
                  <c:v>70.071100000000001</c:v>
                </c:pt>
                <c:pt idx="563">
                  <c:v>68.821899999999999</c:v>
                </c:pt>
                <c:pt idx="564">
                  <c:v>70.001199999999997</c:v>
                </c:pt>
                <c:pt idx="565">
                  <c:v>69.817800000000005</c:v>
                </c:pt>
                <c:pt idx="566">
                  <c:v>69.442099999999996</c:v>
                </c:pt>
                <c:pt idx="567">
                  <c:v>72.604500000000002</c:v>
                </c:pt>
                <c:pt idx="568">
                  <c:v>73.102500000000006</c:v>
                </c:pt>
                <c:pt idx="569">
                  <c:v>73.364599999999996</c:v>
                </c:pt>
                <c:pt idx="570">
                  <c:v>72.604500000000002</c:v>
                </c:pt>
                <c:pt idx="571">
                  <c:v>74.203199999999995</c:v>
                </c:pt>
                <c:pt idx="572">
                  <c:v>74.605099999999993</c:v>
                </c:pt>
                <c:pt idx="573">
                  <c:v>73.2423</c:v>
                </c:pt>
                <c:pt idx="574">
                  <c:v>73.364599999999996</c:v>
                </c:pt>
                <c:pt idx="575">
                  <c:v>73.390799999999999</c:v>
                </c:pt>
                <c:pt idx="576">
                  <c:v>74.028499999999994</c:v>
                </c:pt>
                <c:pt idx="577">
                  <c:v>73.364599999999996</c:v>
                </c:pt>
                <c:pt idx="578">
                  <c:v>73.862499999999997</c:v>
                </c:pt>
                <c:pt idx="579">
                  <c:v>76.002799999999993</c:v>
                </c:pt>
                <c:pt idx="580">
                  <c:v>75.469899999999996</c:v>
                </c:pt>
                <c:pt idx="581">
                  <c:v>77.208399999999997</c:v>
                </c:pt>
                <c:pt idx="582">
                  <c:v>76.701700000000002</c:v>
                </c:pt>
                <c:pt idx="583">
                  <c:v>77.872299999999996</c:v>
                </c:pt>
                <c:pt idx="584">
                  <c:v>78.029600000000002</c:v>
                </c:pt>
                <c:pt idx="585">
                  <c:v>77.566599999999994</c:v>
                </c:pt>
                <c:pt idx="586">
                  <c:v>76.579400000000007</c:v>
                </c:pt>
                <c:pt idx="587">
                  <c:v>78.475099999999998</c:v>
                </c:pt>
                <c:pt idx="588">
                  <c:v>78.667299999999997</c:v>
                </c:pt>
                <c:pt idx="589">
                  <c:v>77.330699999999993</c:v>
                </c:pt>
                <c:pt idx="590">
                  <c:v>77.985900000000001</c:v>
                </c:pt>
                <c:pt idx="591">
                  <c:v>78.518799999999999</c:v>
                </c:pt>
                <c:pt idx="592">
                  <c:v>75.950400000000002</c:v>
                </c:pt>
                <c:pt idx="593">
                  <c:v>74.517700000000005</c:v>
                </c:pt>
                <c:pt idx="594">
                  <c:v>73.067599999999999</c:v>
                </c:pt>
                <c:pt idx="595">
                  <c:v>73.408199999999994</c:v>
                </c:pt>
                <c:pt idx="596">
                  <c:v>74.64</c:v>
                </c:pt>
                <c:pt idx="597">
                  <c:v>75.697100000000006</c:v>
                </c:pt>
                <c:pt idx="598">
                  <c:v>75.566000000000003</c:v>
                </c:pt>
                <c:pt idx="599">
                  <c:v>73.993600000000001</c:v>
                </c:pt>
                <c:pt idx="600">
                  <c:v>74.098399999999998</c:v>
                </c:pt>
                <c:pt idx="601">
                  <c:v>67.476500000000001</c:v>
                </c:pt>
                <c:pt idx="602">
                  <c:v>66.926199999999994</c:v>
                </c:pt>
                <c:pt idx="603">
                  <c:v>68.289000000000001</c:v>
                </c:pt>
                <c:pt idx="604">
                  <c:v>69.206299999999999</c:v>
                </c:pt>
                <c:pt idx="605">
                  <c:v>69.538200000000003</c:v>
                </c:pt>
                <c:pt idx="606">
                  <c:v>69.643100000000004</c:v>
                </c:pt>
                <c:pt idx="607">
                  <c:v>69.7654</c:v>
                </c:pt>
                <c:pt idx="608">
                  <c:v>69.188800000000001</c:v>
                </c:pt>
                <c:pt idx="609">
                  <c:v>69.258700000000005</c:v>
                </c:pt>
                <c:pt idx="610">
                  <c:v>69.040300000000002</c:v>
                </c:pt>
                <c:pt idx="611">
                  <c:v>69.249899999999997</c:v>
                </c:pt>
                <c:pt idx="612">
                  <c:v>69.686700000000002</c:v>
                </c:pt>
                <c:pt idx="613">
                  <c:v>68.965999999999994</c:v>
                </c:pt>
                <c:pt idx="614">
                  <c:v>69.045100000000005</c:v>
                </c:pt>
                <c:pt idx="615">
                  <c:v>72.191900000000004</c:v>
                </c:pt>
                <c:pt idx="616">
                  <c:v>71.515000000000001</c:v>
                </c:pt>
                <c:pt idx="617">
                  <c:v>72.051199999999994</c:v>
                </c:pt>
                <c:pt idx="618">
                  <c:v>71.611699999999999</c:v>
                </c:pt>
                <c:pt idx="619">
                  <c:v>70.891000000000005</c:v>
                </c:pt>
                <c:pt idx="620">
                  <c:v>70.029499999999999</c:v>
                </c:pt>
                <c:pt idx="621">
                  <c:v>70.846999999999994</c:v>
                </c:pt>
                <c:pt idx="622">
                  <c:v>71.383200000000002</c:v>
                </c:pt>
                <c:pt idx="623">
                  <c:v>71.972099999999998</c:v>
                </c:pt>
                <c:pt idx="624">
                  <c:v>71.523799999999994</c:v>
                </c:pt>
                <c:pt idx="625">
                  <c:v>72.851100000000002</c:v>
                </c:pt>
                <c:pt idx="626">
                  <c:v>70.468999999999994</c:v>
                </c:pt>
                <c:pt idx="627">
                  <c:v>71.242599999999996</c:v>
                </c:pt>
                <c:pt idx="628">
                  <c:v>72.112799999999993</c:v>
                </c:pt>
                <c:pt idx="629">
                  <c:v>73.211500000000001</c:v>
                </c:pt>
                <c:pt idx="630">
                  <c:v>74.222399999999993</c:v>
                </c:pt>
                <c:pt idx="631">
                  <c:v>72.394000000000005</c:v>
                </c:pt>
                <c:pt idx="632">
                  <c:v>72.086399999999998</c:v>
                </c:pt>
                <c:pt idx="633">
                  <c:v>71.075500000000005</c:v>
                </c:pt>
                <c:pt idx="634">
                  <c:v>73.018100000000004</c:v>
                </c:pt>
                <c:pt idx="635">
                  <c:v>72.772000000000006</c:v>
                </c:pt>
                <c:pt idx="636">
                  <c:v>71.875399999999999</c:v>
                </c:pt>
                <c:pt idx="637">
                  <c:v>70.583299999999994</c:v>
                </c:pt>
                <c:pt idx="638">
                  <c:v>70.108699999999999</c:v>
                </c:pt>
                <c:pt idx="639">
                  <c:v>68.0518</c:v>
                </c:pt>
                <c:pt idx="640">
                  <c:v>66.328999999999994</c:v>
                </c:pt>
                <c:pt idx="641">
                  <c:v>68.711100000000002</c:v>
                </c:pt>
                <c:pt idx="642">
                  <c:v>70.258099999999999</c:v>
                </c:pt>
                <c:pt idx="643">
                  <c:v>70.662400000000005</c:v>
                </c:pt>
                <c:pt idx="644">
                  <c:v>73.026899999999998</c:v>
                </c:pt>
                <c:pt idx="645">
                  <c:v>73.176299999999998</c:v>
                </c:pt>
                <c:pt idx="646">
                  <c:v>73.272999999999996</c:v>
                </c:pt>
                <c:pt idx="647">
                  <c:v>72.780799999999999</c:v>
                </c:pt>
                <c:pt idx="648">
                  <c:v>74.319000000000003</c:v>
                </c:pt>
                <c:pt idx="649">
                  <c:v>70.495400000000004</c:v>
                </c:pt>
                <c:pt idx="650">
                  <c:v>71.928200000000004</c:v>
                </c:pt>
                <c:pt idx="651">
                  <c:v>71.699600000000004</c:v>
                </c:pt>
                <c:pt idx="652">
                  <c:v>69.677899999999994</c:v>
                </c:pt>
                <c:pt idx="653">
                  <c:v>70.811800000000005</c:v>
                </c:pt>
                <c:pt idx="654">
                  <c:v>70.864599999999996</c:v>
                </c:pt>
                <c:pt idx="655">
                  <c:v>70.038300000000007</c:v>
                </c:pt>
                <c:pt idx="656">
                  <c:v>70.978899999999996</c:v>
                </c:pt>
                <c:pt idx="657">
                  <c:v>71.488699999999994</c:v>
                </c:pt>
                <c:pt idx="658">
                  <c:v>70.767899999999997</c:v>
                </c:pt>
                <c:pt idx="659">
                  <c:v>71.031599999999997</c:v>
                </c:pt>
                <c:pt idx="660">
                  <c:v>70.091099999999997</c:v>
                </c:pt>
                <c:pt idx="661">
                  <c:v>67.726600000000005</c:v>
                </c:pt>
                <c:pt idx="662">
                  <c:v>66.935500000000005</c:v>
                </c:pt>
                <c:pt idx="663">
                  <c:v>66.742099999999994</c:v>
                </c:pt>
                <c:pt idx="664">
                  <c:v>67.181600000000003</c:v>
                </c:pt>
                <c:pt idx="665">
                  <c:v>67.515600000000006</c:v>
                </c:pt>
                <c:pt idx="666">
                  <c:v>67.665000000000006</c:v>
                </c:pt>
                <c:pt idx="667">
                  <c:v>67.735399999999998</c:v>
                </c:pt>
                <c:pt idx="668">
                  <c:v>67.243099999999998</c:v>
                </c:pt>
                <c:pt idx="669">
                  <c:v>67.357399999999998</c:v>
                </c:pt>
                <c:pt idx="670">
                  <c:v>67.665000000000006</c:v>
                </c:pt>
                <c:pt idx="671">
                  <c:v>67.216800000000006</c:v>
                </c:pt>
                <c:pt idx="672">
                  <c:v>67.067300000000003</c:v>
                </c:pt>
                <c:pt idx="673">
                  <c:v>66.654200000000003</c:v>
                </c:pt>
                <c:pt idx="674">
                  <c:v>67.005799999999994</c:v>
                </c:pt>
                <c:pt idx="675">
                  <c:v>63.1646</c:v>
                </c:pt>
                <c:pt idx="676">
                  <c:v>62.593200000000003</c:v>
                </c:pt>
                <c:pt idx="677">
                  <c:v>63.858899999999998</c:v>
                </c:pt>
                <c:pt idx="678">
                  <c:v>62.796799999999998</c:v>
                </c:pt>
                <c:pt idx="679">
                  <c:v>63.5137</c:v>
                </c:pt>
                <c:pt idx="680">
                  <c:v>62.372</c:v>
                </c:pt>
                <c:pt idx="681">
                  <c:v>61.3187</c:v>
                </c:pt>
                <c:pt idx="682">
                  <c:v>61.203699999999998</c:v>
                </c:pt>
                <c:pt idx="683">
                  <c:v>61.557699999999997</c:v>
                </c:pt>
                <c:pt idx="684">
                  <c:v>59.964500000000001</c:v>
                </c:pt>
                <c:pt idx="685">
                  <c:v>58.636899999999997</c:v>
                </c:pt>
                <c:pt idx="686">
                  <c:v>58.459899999999998</c:v>
                </c:pt>
                <c:pt idx="687">
                  <c:v>59.619399999999999</c:v>
                </c:pt>
                <c:pt idx="688">
                  <c:v>60.150399999999998</c:v>
                </c:pt>
                <c:pt idx="689">
                  <c:v>60.336300000000001</c:v>
                </c:pt>
                <c:pt idx="690">
                  <c:v>60.177</c:v>
                </c:pt>
                <c:pt idx="691">
                  <c:v>60.663800000000002</c:v>
                </c:pt>
                <c:pt idx="692">
                  <c:v>59.291899999999998</c:v>
                </c:pt>
                <c:pt idx="693">
                  <c:v>60.3628</c:v>
                </c:pt>
                <c:pt idx="694">
                  <c:v>60.876199999999997</c:v>
                </c:pt>
                <c:pt idx="695">
                  <c:v>59.707900000000002</c:v>
                </c:pt>
                <c:pt idx="696">
                  <c:v>59.283000000000001</c:v>
                </c:pt>
                <c:pt idx="697">
                  <c:v>60.539900000000003</c:v>
                </c:pt>
                <c:pt idx="698">
                  <c:v>60.1858</c:v>
                </c:pt>
                <c:pt idx="699">
                  <c:v>61.398400000000002</c:v>
                </c:pt>
                <c:pt idx="700">
                  <c:v>63.991700000000002</c:v>
                </c:pt>
                <c:pt idx="701">
                  <c:v>63.991700000000002</c:v>
                </c:pt>
                <c:pt idx="702">
                  <c:v>65.097999999999999</c:v>
                </c:pt>
                <c:pt idx="703">
                  <c:v>65.097999999999999</c:v>
                </c:pt>
                <c:pt idx="704">
                  <c:v>64.549300000000002</c:v>
                </c:pt>
                <c:pt idx="705">
                  <c:v>65.062600000000003</c:v>
                </c:pt>
                <c:pt idx="706">
                  <c:v>65.434399999999997</c:v>
                </c:pt>
                <c:pt idx="707">
                  <c:v>65.558300000000003</c:v>
                </c:pt>
                <c:pt idx="708">
                  <c:v>62.610900000000001</c:v>
                </c:pt>
                <c:pt idx="709">
                  <c:v>62.6021</c:v>
                </c:pt>
                <c:pt idx="710">
                  <c:v>63.9651</c:v>
                </c:pt>
                <c:pt idx="711">
                  <c:v>62.690600000000003</c:v>
                </c:pt>
                <c:pt idx="712">
                  <c:v>64.407700000000006</c:v>
                </c:pt>
                <c:pt idx="713">
                  <c:v>64.504999999999995</c:v>
                </c:pt>
                <c:pt idx="714">
                  <c:v>64.726299999999995</c:v>
                </c:pt>
                <c:pt idx="715">
                  <c:v>63.7881</c:v>
                </c:pt>
                <c:pt idx="716">
                  <c:v>65.841499999999996</c:v>
                </c:pt>
                <c:pt idx="717">
                  <c:v>64.938699999999997</c:v>
                </c:pt>
                <c:pt idx="718">
                  <c:v>65.531700000000001</c:v>
                </c:pt>
                <c:pt idx="719">
                  <c:v>66.186700000000002</c:v>
                </c:pt>
                <c:pt idx="720">
                  <c:v>66.540700000000001</c:v>
                </c:pt>
                <c:pt idx="721">
                  <c:v>66.850499999999997</c:v>
                </c:pt>
                <c:pt idx="722">
                  <c:v>67.027500000000003</c:v>
                </c:pt>
                <c:pt idx="723">
                  <c:v>67.886099999999999</c:v>
                </c:pt>
                <c:pt idx="724">
                  <c:v>68.381699999999995</c:v>
                </c:pt>
                <c:pt idx="725">
                  <c:v>69.045500000000004</c:v>
                </c:pt>
                <c:pt idx="726">
                  <c:v>67.7179</c:v>
                </c:pt>
                <c:pt idx="727">
                  <c:v>67.602800000000002</c:v>
                </c:pt>
                <c:pt idx="728">
                  <c:v>67.257599999999996</c:v>
                </c:pt>
                <c:pt idx="729">
                  <c:v>67.487799999999993</c:v>
                </c:pt>
                <c:pt idx="730">
                  <c:v>67.496600000000001</c:v>
                </c:pt>
                <c:pt idx="731">
                  <c:v>66.912499999999994</c:v>
                </c:pt>
                <c:pt idx="732">
                  <c:v>65.4786</c:v>
                </c:pt>
                <c:pt idx="733">
                  <c:v>65.257400000000004</c:v>
                </c:pt>
                <c:pt idx="734">
                  <c:v>63.487200000000001</c:v>
                </c:pt>
                <c:pt idx="735">
                  <c:v>62.690600000000003</c:v>
                </c:pt>
                <c:pt idx="736">
                  <c:v>65.558300000000003</c:v>
                </c:pt>
                <c:pt idx="737">
                  <c:v>65.947699999999998</c:v>
                </c:pt>
                <c:pt idx="738">
                  <c:v>66.859399999999994</c:v>
                </c:pt>
                <c:pt idx="739">
                  <c:v>68.027699999999996</c:v>
                </c:pt>
                <c:pt idx="740">
                  <c:v>68.257800000000003</c:v>
                </c:pt>
                <c:pt idx="741">
                  <c:v>67.732200000000006</c:v>
                </c:pt>
                <c:pt idx="742">
                  <c:v>67.687700000000007</c:v>
                </c:pt>
                <c:pt idx="743">
                  <c:v>66.627499999999998</c:v>
                </c:pt>
                <c:pt idx="744">
                  <c:v>65.540700000000001</c:v>
                </c:pt>
                <c:pt idx="745">
                  <c:v>65.745599999999996</c:v>
                </c:pt>
                <c:pt idx="746">
                  <c:v>64.480500000000006</c:v>
                </c:pt>
                <c:pt idx="747">
                  <c:v>63.2333</c:v>
                </c:pt>
                <c:pt idx="748">
                  <c:v>60.658700000000003</c:v>
                </c:pt>
                <c:pt idx="749">
                  <c:v>62.289000000000001</c:v>
                </c:pt>
                <c:pt idx="750">
                  <c:v>61.888100000000001</c:v>
                </c:pt>
                <c:pt idx="751">
                  <c:v>61.8703</c:v>
                </c:pt>
                <c:pt idx="752">
                  <c:v>63.322400000000002</c:v>
                </c:pt>
                <c:pt idx="753">
                  <c:v>63.874699999999997</c:v>
                </c:pt>
                <c:pt idx="754">
                  <c:v>64.489400000000003</c:v>
                </c:pt>
                <c:pt idx="755">
                  <c:v>65.202200000000005</c:v>
                </c:pt>
                <c:pt idx="756">
                  <c:v>65.228899999999996</c:v>
                </c:pt>
                <c:pt idx="757">
                  <c:v>65.665400000000005</c:v>
                </c:pt>
                <c:pt idx="758">
                  <c:v>67.491600000000005</c:v>
                </c:pt>
                <c:pt idx="759">
                  <c:v>66.093000000000004</c:v>
                </c:pt>
                <c:pt idx="760">
                  <c:v>64.017300000000006</c:v>
                </c:pt>
                <c:pt idx="761">
                  <c:v>64.578500000000005</c:v>
                </c:pt>
                <c:pt idx="762">
                  <c:v>63.286799999999999</c:v>
                </c:pt>
                <c:pt idx="763">
                  <c:v>64.008399999999995</c:v>
                </c:pt>
                <c:pt idx="764">
                  <c:v>63.972700000000003</c:v>
                </c:pt>
                <c:pt idx="765">
                  <c:v>64.355800000000002</c:v>
                </c:pt>
                <c:pt idx="766">
                  <c:v>64.364699999999999</c:v>
                </c:pt>
                <c:pt idx="767">
                  <c:v>63.3491</c:v>
                </c:pt>
                <c:pt idx="768">
                  <c:v>62.7256</c:v>
                </c:pt>
                <c:pt idx="769">
                  <c:v>59.3581</c:v>
                </c:pt>
                <c:pt idx="770">
                  <c:v>60.578600000000002</c:v>
                </c:pt>
                <c:pt idx="771">
                  <c:v>60.578600000000002</c:v>
                </c:pt>
                <c:pt idx="772">
                  <c:v>59.251199999999997</c:v>
                </c:pt>
                <c:pt idx="773">
                  <c:v>59.2423</c:v>
                </c:pt>
                <c:pt idx="774">
                  <c:v>59.999499999999998</c:v>
                </c:pt>
                <c:pt idx="775">
                  <c:v>56.0886</c:v>
                </c:pt>
                <c:pt idx="776">
                  <c:v>58.0931</c:v>
                </c:pt>
                <c:pt idx="777">
                  <c:v>58.770099999999999</c:v>
                </c:pt>
                <c:pt idx="778">
                  <c:v>58.2089</c:v>
                </c:pt>
                <c:pt idx="779">
                  <c:v>56.712200000000003</c:v>
                </c:pt>
                <c:pt idx="780">
                  <c:v>56.231200000000001</c:v>
                </c:pt>
                <c:pt idx="781">
                  <c:v>55.954999999999998</c:v>
                </c:pt>
                <c:pt idx="782">
                  <c:v>56.115299999999998</c:v>
                </c:pt>
                <c:pt idx="783">
                  <c:v>57.344700000000003</c:v>
                </c:pt>
                <c:pt idx="784">
                  <c:v>55.750100000000003</c:v>
                </c:pt>
                <c:pt idx="785">
                  <c:v>54.110900000000001</c:v>
                </c:pt>
                <c:pt idx="786">
                  <c:v>53.353700000000003</c:v>
                </c:pt>
                <c:pt idx="787">
                  <c:v>54.850299999999997</c:v>
                </c:pt>
                <c:pt idx="788">
                  <c:v>54.298000000000002</c:v>
                </c:pt>
                <c:pt idx="789">
                  <c:v>52.694400000000002</c:v>
                </c:pt>
                <c:pt idx="790">
                  <c:v>52.712299999999999</c:v>
                </c:pt>
                <c:pt idx="791">
                  <c:v>51.8125</c:v>
                </c:pt>
                <c:pt idx="792">
                  <c:v>50.886000000000003</c:v>
                </c:pt>
                <c:pt idx="793">
                  <c:v>51.349200000000003</c:v>
                </c:pt>
                <c:pt idx="794">
                  <c:v>52.240099999999998</c:v>
                </c:pt>
                <c:pt idx="795">
                  <c:v>51.687800000000003</c:v>
                </c:pt>
                <c:pt idx="796">
                  <c:v>49.451700000000002</c:v>
                </c:pt>
                <c:pt idx="797">
                  <c:v>50.939399999999999</c:v>
                </c:pt>
                <c:pt idx="798">
                  <c:v>50.057499999999997</c:v>
                </c:pt>
                <c:pt idx="799">
                  <c:v>48.935000000000002</c:v>
                </c:pt>
                <c:pt idx="800">
                  <c:v>46.128799999999998</c:v>
                </c:pt>
                <c:pt idx="801">
                  <c:v>46.280200000000001</c:v>
                </c:pt>
                <c:pt idx="802">
                  <c:v>48.115299999999998</c:v>
                </c:pt>
                <c:pt idx="803">
                  <c:v>48.052300000000002</c:v>
                </c:pt>
                <c:pt idx="804">
                  <c:v>48.124299999999998</c:v>
                </c:pt>
                <c:pt idx="805">
                  <c:v>48.493099999999998</c:v>
                </c:pt>
                <c:pt idx="806">
                  <c:v>49.500500000000002</c:v>
                </c:pt>
                <c:pt idx="807">
                  <c:v>50.957700000000003</c:v>
                </c:pt>
                <c:pt idx="808">
                  <c:v>51.479500000000002</c:v>
                </c:pt>
                <c:pt idx="809">
                  <c:v>51.713299999999997</c:v>
                </c:pt>
                <c:pt idx="810">
                  <c:v>50.786799999999999</c:v>
                </c:pt>
                <c:pt idx="811">
                  <c:v>51.011699999999998</c:v>
                </c:pt>
                <c:pt idx="812">
                  <c:v>50.049199999999999</c:v>
                </c:pt>
                <c:pt idx="813">
                  <c:v>50.588900000000002</c:v>
                </c:pt>
                <c:pt idx="814">
                  <c:v>51.605400000000003</c:v>
                </c:pt>
                <c:pt idx="815">
                  <c:v>51.668399999999998</c:v>
                </c:pt>
                <c:pt idx="816">
                  <c:v>53.629300000000001</c:v>
                </c:pt>
                <c:pt idx="817">
                  <c:v>52.540900000000001</c:v>
                </c:pt>
                <c:pt idx="818">
                  <c:v>51.146599999999999</c:v>
                </c:pt>
                <c:pt idx="819">
                  <c:v>50.858800000000002</c:v>
                </c:pt>
                <c:pt idx="820">
                  <c:v>51.209600000000002</c:v>
                </c:pt>
                <c:pt idx="821">
                  <c:v>50.139200000000002</c:v>
                </c:pt>
                <c:pt idx="822">
                  <c:v>50.148200000000003</c:v>
                </c:pt>
                <c:pt idx="823">
                  <c:v>50.472000000000001</c:v>
                </c:pt>
                <c:pt idx="824">
                  <c:v>50.939799999999998</c:v>
                </c:pt>
                <c:pt idx="825">
                  <c:v>49.743400000000001</c:v>
                </c:pt>
                <c:pt idx="826">
                  <c:v>49.842300000000002</c:v>
                </c:pt>
                <c:pt idx="827">
                  <c:v>50.319099999999999</c:v>
                </c:pt>
                <c:pt idx="828">
                  <c:v>50.552999999999997</c:v>
                </c:pt>
                <c:pt idx="829">
                  <c:v>50.103200000000001</c:v>
                </c:pt>
                <c:pt idx="830">
                  <c:v>51.605400000000003</c:v>
                </c:pt>
                <c:pt idx="831">
                  <c:v>51.884300000000003</c:v>
                </c:pt>
                <c:pt idx="832">
                  <c:v>50.813800000000001</c:v>
                </c:pt>
                <c:pt idx="833">
                  <c:v>49.095700000000001</c:v>
                </c:pt>
                <c:pt idx="834">
                  <c:v>48.852899999999998</c:v>
                </c:pt>
                <c:pt idx="835">
                  <c:v>47.152799999999999</c:v>
                </c:pt>
                <c:pt idx="836">
                  <c:v>47.206699999999998</c:v>
                </c:pt>
                <c:pt idx="837">
                  <c:v>47.881399999999999</c:v>
                </c:pt>
                <c:pt idx="838">
                  <c:v>46.774999999999999</c:v>
                </c:pt>
                <c:pt idx="839">
                  <c:v>46.945900000000002</c:v>
                </c:pt>
                <c:pt idx="840">
                  <c:v>46.73</c:v>
                </c:pt>
                <c:pt idx="841">
                  <c:v>46.82</c:v>
                </c:pt>
                <c:pt idx="842">
                  <c:v>44.157400000000003</c:v>
                </c:pt>
                <c:pt idx="843">
                  <c:v>42.826099999999997</c:v>
                </c:pt>
                <c:pt idx="844">
                  <c:v>42.7361</c:v>
                </c:pt>
                <c:pt idx="845">
                  <c:v>41.782600000000002</c:v>
                </c:pt>
                <c:pt idx="846">
                  <c:v>40.8202</c:v>
                </c:pt>
                <c:pt idx="847">
                  <c:v>42.502299999999998</c:v>
                </c:pt>
                <c:pt idx="848">
                  <c:v>42.808100000000003</c:v>
                </c:pt>
                <c:pt idx="849">
                  <c:v>42.250399999999999</c:v>
                </c:pt>
                <c:pt idx="850">
                  <c:v>43.383800000000001</c:v>
                </c:pt>
                <c:pt idx="851">
                  <c:v>41.350900000000003</c:v>
                </c:pt>
                <c:pt idx="852">
                  <c:v>40.127499999999998</c:v>
                </c:pt>
                <c:pt idx="853">
                  <c:v>42.565199999999997</c:v>
                </c:pt>
                <c:pt idx="854">
                  <c:v>41.800600000000003</c:v>
                </c:pt>
                <c:pt idx="855">
                  <c:v>40.9191</c:v>
                </c:pt>
                <c:pt idx="856">
                  <c:v>42.385300000000001</c:v>
                </c:pt>
                <c:pt idx="857">
                  <c:v>43.959499999999998</c:v>
                </c:pt>
                <c:pt idx="858">
                  <c:v>45.137900000000002</c:v>
                </c:pt>
                <c:pt idx="859">
                  <c:v>45.389699999999998</c:v>
                </c:pt>
                <c:pt idx="860">
                  <c:v>44.823</c:v>
                </c:pt>
                <c:pt idx="861">
                  <c:v>46.1813</c:v>
                </c:pt>
                <c:pt idx="862">
                  <c:v>45.047899999999998</c:v>
                </c:pt>
                <c:pt idx="863">
                  <c:v>44.948999999999998</c:v>
                </c:pt>
                <c:pt idx="864">
                  <c:v>44.966900000000003</c:v>
                </c:pt>
                <c:pt idx="865">
                  <c:v>44.805</c:v>
                </c:pt>
                <c:pt idx="866">
                  <c:v>44.005400000000002</c:v>
                </c:pt>
                <c:pt idx="867">
                  <c:v>42.978700000000003</c:v>
                </c:pt>
                <c:pt idx="868">
                  <c:v>41.597499999999997</c:v>
                </c:pt>
                <c:pt idx="869">
                  <c:v>41.270400000000002</c:v>
                </c:pt>
                <c:pt idx="870">
                  <c:v>42.433500000000002</c:v>
                </c:pt>
                <c:pt idx="871">
                  <c:v>40.4345</c:v>
                </c:pt>
                <c:pt idx="872">
                  <c:v>41.524799999999999</c:v>
                </c:pt>
                <c:pt idx="873">
                  <c:v>42.142699999999998</c:v>
                </c:pt>
                <c:pt idx="874">
                  <c:v>41.561199999999999</c:v>
                </c:pt>
                <c:pt idx="875">
                  <c:v>42.469799999999999</c:v>
                </c:pt>
                <c:pt idx="876">
                  <c:v>43.623800000000003</c:v>
                </c:pt>
                <c:pt idx="877">
                  <c:v>43.187600000000003</c:v>
                </c:pt>
                <c:pt idx="878">
                  <c:v>41.851999999999997</c:v>
                </c:pt>
                <c:pt idx="879">
                  <c:v>41.015999999999998</c:v>
                </c:pt>
                <c:pt idx="880">
                  <c:v>40.134599999999999</c:v>
                </c:pt>
                <c:pt idx="881">
                  <c:v>40.098300000000002</c:v>
                </c:pt>
                <c:pt idx="882">
                  <c:v>40.698</c:v>
                </c:pt>
                <c:pt idx="883">
                  <c:v>40.616199999999999</c:v>
                </c:pt>
                <c:pt idx="884">
                  <c:v>41.643000000000001</c:v>
                </c:pt>
                <c:pt idx="885">
                  <c:v>41.643000000000001</c:v>
                </c:pt>
                <c:pt idx="886">
                  <c:v>40.634399999999999</c:v>
                </c:pt>
                <c:pt idx="887">
                  <c:v>41.106900000000003</c:v>
                </c:pt>
                <c:pt idx="888">
                  <c:v>41.3431</c:v>
                </c:pt>
                <c:pt idx="889">
                  <c:v>40.816099999999999</c:v>
                </c:pt>
                <c:pt idx="890">
                  <c:v>41.297699999999999</c:v>
                </c:pt>
                <c:pt idx="891">
                  <c:v>41.397599999999997</c:v>
                </c:pt>
                <c:pt idx="892">
                  <c:v>43.405700000000003</c:v>
                </c:pt>
                <c:pt idx="893">
                  <c:v>43.587499999999999</c:v>
                </c:pt>
                <c:pt idx="894">
                  <c:v>42.978700000000003</c:v>
                </c:pt>
                <c:pt idx="895">
                  <c:v>43.124000000000002</c:v>
                </c:pt>
                <c:pt idx="896">
                  <c:v>43.142200000000003</c:v>
                </c:pt>
                <c:pt idx="897">
                  <c:v>41.179600000000001</c:v>
                </c:pt>
                <c:pt idx="898">
                  <c:v>42.578899999999997</c:v>
                </c:pt>
                <c:pt idx="899">
                  <c:v>44.132599999999996</c:v>
                </c:pt>
                <c:pt idx="900">
                  <c:v>40.597999999999999</c:v>
                </c:pt>
                <c:pt idx="901">
                  <c:v>41.3431</c:v>
                </c:pt>
                <c:pt idx="902">
                  <c:v>40.28</c:v>
                </c:pt>
                <c:pt idx="903">
                  <c:v>40.688899999999997</c:v>
                </c:pt>
                <c:pt idx="904">
                  <c:v>41.025100000000002</c:v>
                </c:pt>
                <c:pt idx="905">
                  <c:v>41.497599999999998</c:v>
                </c:pt>
                <c:pt idx="906">
                  <c:v>41.415799999999997</c:v>
                </c:pt>
                <c:pt idx="907">
                  <c:v>41.188600000000001</c:v>
                </c:pt>
                <c:pt idx="908">
                  <c:v>41.933700000000002</c:v>
                </c:pt>
                <c:pt idx="909">
                  <c:v>42.860500000000002</c:v>
                </c:pt>
                <c:pt idx="910">
                  <c:v>42.815100000000001</c:v>
                </c:pt>
                <c:pt idx="911">
                  <c:v>42.642499999999998</c:v>
                </c:pt>
                <c:pt idx="912">
                  <c:v>43.542000000000002</c:v>
                </c:pt>
                <c:pt idx="913">
                  <c:v>42.824199999999998</c:v>
                </c:pt>
                <c:pt idx="914">
                  <c:v>42.369900000000001</c:v>
                </c:pt>
                <c:pt idx="915">
                  <c:v>41.388500000000001</c:v>
                </c:pt>
                <c:pt idx="916">
                  <c:v>39.198700000000002</c:v>
                </c:pt>
                <c:pt idx="917">
                  <c:v>39.444099999999999</c:v>
                </c:pt>
                <c:pt idx="918">
                  <c:v>39.453099999999999</c:v>
                </c:pt>
                <c:pt idx="919">
                  <c:v>40.025599999999997</c:v>
                </c:pt>
                <c:pt idx="920">
                  <c:v>37.3996</c:v>
                </c:pt>
                <c:pt idx="921">
                  <c:v>37.645000000000003</c:v>
                </c:pt>
                <c:pt idx="922">
                  <c:v>38.090200000000003</c:v>
                </c:pt>
                <c:pt idx="923">
                  <c:v>37.6631</c:v>
                </c:pt>
                <c:pt idx="924">
                  <c:v>37.626800000000003</c:v>
                </c:pt>
                <c:pt idx="925">
                  <c:v>37.027099999999997</c:v>
                </c:pt>
                <c:pt idx="926">
                  <c:v>36.572800000000001</c:v>
                </c:pt>
                <c:pt idx="927">
                  <c:v>38.508200000000002</c:v>
                </c:pt>
                <c:pt idx="928">
                  <c:v>38.835299999999997</c:v>
                </c:pt>
                <c:pt idx="929">
                  <c:v>39.865000000000002</c:v>
                </c:pt>
                <c:pt idx="930">
                  <c:v>40.499400000000001</c:v>
                </c:pt>
                <c:pt idx="931">
                  <c:v>38.403199999999998</c:v>
                </c:pt>
                <c:pt idx="932">
                  <c:v>37.777999999999999</c:v>
                </c:pt>
                <c:pt idx="933">
                  <c:v>37.309100000000001</c:v>
                </c:pt>
                <c:pt idx="934">
                  <c:v>36.591900000000003</c:v>
                </c:pt>
                <c:pt idx="935">
                  <c:v>37.244700000000002</c:v>
                </c:pt>
                <c:pt idx="936">
                  <c:v>35.2956</c:v>
                </c:pt>
                <c:pt idx="937">
                  <c:v>34.164700000000003</c:v>
                </c:pt>
                <c:pt idx="938">
                  <c:v>33.493600000000001</c:v>
                </c:pt>
                <c:pt idx="939">
                  <c:v>32.896000000000001</c:v>
                </c:pt>
                <c:pt idx="940">
                  <c:v>32.197200000000002</c:v>
                </c:pt>
                <c:pt idx="941">
                  <c:v>32.243200000000002</c:v>
                </c:pt>
                <c:pt idx="942">
                  <c:v>30.0275</c:v>
                </c:pt>
                <c:pt idx="943">
                  <c:v>28.2714</c:v>
                </c:pt>
                <c:pt idx="944">
                  <c:v>27.499099999999999</c:v>
                </c:pt>
                <c:pt idx="945">
                  <c:v>28.758700000000001</c:v>
                </c:pt>
                <c:pt idx="946">
                  <c:v>29.2</c:v>
                </c:pt>
                <c:pt idx="947">
                  <c:v>29.328700000000001</c:v>
                </c:pt>
                <c:pt idx="948">
                  <c:v>27.857700000000001</c:v>
                </c:pt>
                <c:pt idx="949">
                  <c:v>26.542999999999999</c:v>
                </c:pt>
                <c:pt idx="950">
                  <c:v>26.055700000000002</c:v>
                </c:pt>
                <c:pt idx="951">
                  <c:v>26.625699999999998</c:v>
                </c:pt>
                <c:pt idx="952">
                  <c:v>26.708400000000001</c:v>
                </c:pt>
                <c:pt idx="953">
                  <c:v>26.8188</c:v>
                </c:pt>
                <c:pt idx="954">
                  <c:v>26.616499999999998</c:v>
                </c:pt>
                <c:pt idx="955">
                  <c:v>27.168099999999999</c:v>
                </c:pt>
                <c:pt idx="956">
                  <c:v>27.269300000000001</c:v>
                </c:pt>
                <c:pt idx="957">
                  <c:v>26.1568</c:v>
                </c:pt>
                <c:pt idx="958">
                  <c:v>25.3569</c:v>
                </c:pt>
                <c:pt idx="959">
                  <c:v>25.458100000000002</c:v>
                </c:pt>
                <c:pt idx="960">
                  <c:v>25.6144</c:v>
                </c:pt>
                <c:pt idx="961">
                  <c:v>26.322299999999998</c:v>
                </c:pt>
                <c:pt idx="962">
                  <c:v>25.936199999999999</c:v>
                </c:pt>
                <c:pt idx="963">
                  <c:v>25.209800000000001</c:v>
                </c:pt>
                <c:pt idx="964">
                  <c:v>25.991299999999999</c:v>
                </c:pt>
                <c:pt idx="965">
                  <c:v>25.972899999999999</c:v>
                </c:pt>
                <c:pt idx="966">
                  <c:v>26.322299999999998</c:v>
                </c:pt>
                <c:pt idx="967">
                  <c:v>25.2834</c:v>
                </c:pt>
                <c:pt idx="968">
                  <c:v>24.934000000000001</c:v>
                </c:pt>
                <c:pt idx="969">
                  <c:v>25.972899999999999</c:v>
                </c:pt>
                <c:pt idx="970">
                  <c:v>25.936199999999999</c:v>
                </c:pt>
                <c:pt idx="971">
                  <c:v>26.248699999999999</c:v>
                </c:pt>
                <c:pt idx="972">
                  <c:v>24.7317</c:v>
                </c:pt>
                <c:pt idx="973">
                  <c:v>27.517499999999998</c:v>
                </c:pt>
                <c:pt idx="974">
                  <c:v>30.6526</c:v>
                </c:pt>
                <c:pt idx="975">
                  <c:v>30.441199999999998</c:v>
                </c:pt>
                <c:pt idx="976">
                  <c:v>30.753799999999998</c:v>
                </c:pt>
                <c:pt idx="977">
                  <c:v>29.577000000000002</c:v>
                </c:pt>
                <c:pt idx="978">
                  <c:v>29.972300000000001</c:v>
                </c:pt>
                <c:pt idx="979">
                  <c:v>30.413599999999999</c:v>
                </c:pt>
                <c:pt idx="980">
                  <c:v>29.7424</c:v>
                </c:pt>
                <c:pt idx="981">
                  <c:v>30.956</c:v>
                </c:pt>
                <c:pt idx="982">
                  <c:v>31.038799999999998</c:v>
                </c:pt>
                <c:pt idx="983">
                  <c:v>31.571999999999999</c:v>
                </c:pt>
                <c:pt idx="984">
                  <c:v>29.797599999999999</c:v>
                </c:pt>
                <c:pt idx="985">
                  <c:v>29.843599999999999</c:v>
                </c:pt>
                <c:pt idx="986">
                  <c:v>30.174600000000002</c:v>
                </c:pt>
                <c:pt idx="987">
                  <c:v>30.781400000000001</c:v>
                </c:pt>
                <c:pt idx="988">
                  <c:v>30.542300000000001</c:v>
                </c:pt>
                <c:pt idx="989">
                  <c:v>27.131399999999999</c:v>
                </c:pt>
                <c:pt idx="990">
                  <c:v>27.021000000000001</c:v>
                </c:pt>
                <c:pt idx="991">
                  <c:v>26.634899999999998</c:v>
                </c:pt>
                <c:pt idx="992">
                  <c:v>26.359100000000002</c:v>
                </c:pt>
                <c:pt idx="993">
                  <c:v>26.3965</c:v>
                </c:pt>
                <c:pt idx="994">
                  <c:v>26.349699999999999</c:v>
                </c:pt>
                <c:pt idx="995">
                  <c:v>26.602399999999999</c:v>
                </c:pt>
                <c:pt idx="996">
                  <c:v>26.246700000000001</c:v>
                </c:pt>
                <c:pt idx="997">
                  <c:v>25.769400000000001</c:v>
                </c:pt>
                <c:pt idx="998">
                  <c:v>24.683499999999999</c:v>
                </c:pt>
                <c:pt idx="999">
                  <c:v>24.384</c:v>
                </c:pt>
                <c:pt idx="1000">
                  <c:v>23.560300000000002</c:v>
                </c:pt>
                <c:pt idx="1001">
                  <c:v>23.831700000000001</c:v>
                </c:pt>
                <c:pt idx="1002">
                  <c:v>24.533799999999999</c:v>
                </c:pt>
                <c:pt idx="1003">
                  <c:v>24.402699999999999</c:v>
                </c:pt>
                <c:pt idx="1004">
                  <c:v>25.422999999999998</c:v>
                </c:pt>
                <c:pt idx="1005">
                  <c:v>24.206199999999999</c:v>
                </c:pt>
                <c:pt idx="1006">
                  <c:v>25.685099999999998</c:v>
                </c:pt>
                <c:pt idx="1007">
                  <c:v>25.844200000000001</c:v>
                </c:pt>
                <c:pt idx="1008">
                  <c:v>25.965900000000001</c:v>
                </c:pt>
                <c:pt idx="1009">
                  <c:v>27.632100000000001</c:v>
                </c:pt>
                <c:pt idx="1010">
                  <c:v>27.566600000000001</c:v>
                </c:pt>
                <c:pt idx="1011">
                  <c:v>27.6508</c:v>
                </c:pt>
                <c:pt idx="1012">
                  <c:v>27.678899999999999</c:v>
                </c:pt>
                <c:pt idx="1013">
                  <c:v>28.0533</c:v>
                </c:pt>
                <c:pt idx="1014">
                  <c:v>28.2499</c:v>
                </c:pt>
                <c:pt idx="1015">
                  <c:v>28.7834</c:v>
                </c:pt>
                <c:pt idx="1016">
                  <c:v>29.139099999999999</c:v>
                </c:pt>
                <c:pt idx="1017">
                  <c:v>28.6524</c:v>
                </c:pt>
                <c:pt idx="1018">
                  <c:v>28.137599999999999</c:v>
                </c:pt>
                <c:pt idx="1019">
                  <c:v>26.602399999999999</c:v>
                </c:pt>
                <c:pt idx="1020">
                  <c:v>27.4636</c:v>
                </c:pt>
                <c:pt idx="1021">
                  <c:v>28.540099999999999</c:v>
                </c:pt>
                <c:pt idx="1022">
                  <c:v>28.3248</c:v>
                </c:pt>
                <c:pt idx="1023">
                  <c:v>27.978400000000001</c:v>
                </c:pt>
                <c:pt idx="1024">
                  <c:v>27.9878</c:v>
                </c:pt>
                <c:pt idx="1025">
                  <c:v>28.502600000000001</c:v>
                </c:pt>
                <c:pt idx="1026">
                  <c:v>28.1937</c:v>
                </c:pt>
                <c:pt idx="1027">
                  <c:v>28.961300000000001</c:v>
                </c:pt>
                <c:pt idx="1028">
                  <c:v>29.616499999999998</c:v>
                </c:pt>
                <c:pt idx="1029">
                  <c:v>29.148499999999999</c:v>
                </c:pt>
                <c:pt idx="1030">
                  <c:v>28.6617</c:v>
                </c:pt>
                <c:pt idx="1031">
                  <c:v>26.827100000000002</c:v>
                </c:pt>
                <c:pt idx="1032">
                  <c:v>26.696000000000002</c:v>
                </c:pt>
                <c:pt idx="1033">
                  <c:v>26.621200000000002</c:v>
                </c:pt>
                <c:pt idx="1034">
                  <c:v>24.365300000000001</c:v>
                </c:pt>
                <c:pt idx="1035">
                  <c:v>24.5899</c:v>
                </c:pt>
                <c:pt idx="1036">
                  <c:v>25.376200000000001</c:v>
                </c:pt>
                <c:pt idx="1037">
                  <c:v>25.8536</c:v>
                </c:pt>
                <c:pt idx="1038">
                  <c:v>26.0595</c:v>
                </c:pt>
                <c:pt idx="1039">
                  <c:v>25.338799999999999</c:v>
                </c:pt>
                <c:pt idx="1040">
                  <c:v>25.2639</c:v>
                </c:pt>
                <c:pt idx="1041">
                  <c:v>23.897300000000001</c:v>
                </c:pt>
                <c:pt idx="1042">
                  <c:v>23.504100000000001</c:v>
                </c:pt>
                <c:pt idx="1043">
                  <c:v>23.026700000000002</c:v>
                </c:pt>
                <c:pt idx="1044">
                  <c:v>22.633600000000001</c:v>
                </c:pt>
                <c:pt idx="1045">
                  <c:v>22.764700000000001</c:v>
                </c:pt>
                <c:pt idx="1046">
                  <c:v>23.232700000000001</c:v>
                </c:pt>
                <c:pt idx="1047">
                  <c:v>23.485399999999998</c:v>
                </c:pt>
                <c:pt idx="1048">
                  <c:v>24.608699999999999</c:v>
                </c:pt>
                <c:pt idx="1049">
                  <c:v>24.5806</c:v>
                </c:pt>
                <c:pt idx="1050">
                  <c:v>23.2608</c:v>
                </c:pt>
                <c:pt idx="1051">
                  <c:v>22.708500000000001</c:v>
                </c:pt>
                <c:pt idx="1052">
                  <c:v>22.483799999999999</c:v>
                </c:pt>
                <c:pt idx="1053">
                  <c:v>21.8108</c:v>
                </c:pt>
                <c:pt idx="1054">
                  <c:v>20.6449</c:v>
                </c:pt>
                <c:pt idx="1055">
                  <c:v>19.753900000000002</c:v>
                </c:pt>
                <c:pt idx="1056">
                  <c:v>19.659099999999999</c:v>
                </c:pt>
                <c:pt idx="1057">
                  <c:v>20.2089</c:v>
                </c:pt>
                <c:pt idx="1058">
                  <c:v>20.275300000000001</c:v>
                </c:pt>
                <c:pt idx="1059">
                  <c:v>20.303699999999999</c:v>
                </c:pt>
                <c:pt idx="1060">
                  <c:v>20.322700000000001</c:v>
                </c:pt>
                <c:pt idx="1061">
                  <c:v>20.474299999999999</c:v>
                </c:pt>
                <c:pt idx="1062">
                  <c:v>19.564399999999999</c:v>
                </c:pt>
                <c:pt idx="1063">
                  <c:v>19.3748</c:v>
                </c:pt>
                <c:pt idx="1064">
                  <c:v>19.232600000000001</c:v>
                </c:pt>
                <c:pt idx="1065">
                  <c:v>19.753900000000002</c:v>
                </c:pt>
                <c:pt idx="1066">
                  <c:v>20.104600000000001</c:v>
                </c:pt>
                <c:pt idx="1067">
                  <c:v>20.616499999999998</c:v>
                </c:pt>
                <c:pt idx="1068">
                  <c:v>21.062000000000001</c:v>
                </c:pt>
                <c:pt idx="1069">
                  <c:v>21.716100000000001</c:v>
                </c:pt>
                <c:pt idx="1070">
                  <c:v>21.3748</c:v>
                </c:pt>
                <c:pt idx="1071">
                  <c:v>21.147300000000001</c:v>
                </c:pt>
                <c:pt idx="1072">
                  <c:v>20.606999999999999</c:v>
                </c:pt>
                <c:pt idx="1073">
                  <c:v>20.237400000000001</c:v>
                </c:pt>
                <c:pt idx="1074">
                  <c:v>20.663900000000002</c:v>
                </c:pt>
                <c:pt idx="1075">
                  <c:v>21.014600000000002</c:v>
                </c:pt>
                <c:pt idx="1076">
                  <c:v>20.445900000000002</c:v>
                </c:pt>
                <c:pt idx="1077">
                  <c:v>20.6829</c:v>
                </c:pt>
                <c:pt idx="1078">
                  <c:v>21.308499999999999</c:v>
                </c:pt>
                <c:pt idx="1079">
                  <c:v>21.270499999999998</c:v>
                </c:pt>
                <c:pt idx="1080">
                  <c:v>21.5928</c:v>
                </c:pt>
                <c:pt idx="1081">
                  <c:v>21.6876</c:v>
                </c:pt>
                <c:pt idx="1082">
                  <c:v>21.4696</c:v>
                </c:pt>
                <c:pt idx="1083">
                  <c:v>21.6876</c:v>
                </c:pt>
                <c:pt idx="1084">
                  <c:v>21.7255</c:v>
                </c:pt>
                <c:pt idx="1085">
                  <c:v>21.147300000000001</c:v>
                </c:pt>
                <c:pt idx="1086">
                  <c:v>21.099900000000002</c:v>
                </c:pt>
                <c:pt idx="1087">
                  <c:v>21.934100000000001</c:v>
                </c:pt>
                <c:pt idx="1088">
                  <c:v>22.284800000000001</c:v>
                </c:pt>
                <c:pt idx="1089">
                  <c:v>21.573899999999998</c:v>
                </c:pt>
                <c:pt idx="1090">
                  <c:v>20.654399999999999</c:v>
                </c:pt>
                <c:pt idx="1091">
                  <c:v>20.806100000000001</c:v>
                </c:pt>
                <c:pt idx="1092">
                  <c:v>19.886600000000001</c:v>
                </c:pt>
                <c:pt idx="1093">
                  <c:v>20.967199999999998</c:v>
                </c:pt>
                <c:pt idx="1094">
                  <c:v>21.052499999999998</c:v>
                </c:pt>
                <c:pt idx="1095">
                  <c:v>20.863</c:v>
                </c:pt>
                <c:pt idx="1096">
                  <c:v>20.275300000000001</c:v>
                </c:pt>
                <c:pt idx="1097">
                  <c:v>20.370100000000001</c:v>
                </c:pt>
                <c:pt idx="1098">
                  <c:v>20.180499999999999</c:v>
                </c:pt>
                <c:pt idx="1099">
                  <c:v>20.531199999999998</c:v>
                </c:pt>
                <c:pt idx="1100">
                  <c:v>19.526399999999999</c:v>
                </c:pt>
                <c:pt idx="1101">
                  <c:v>19.6023</c:v>
                </c:pt>
                <c:pt idx="1102">
                  <c:v>19.6876</c:v>
                </c:pt>
                <c:pt idx="1103">
                  <c:v>18.0762</c:v>
                </c:pt>
                <c:pt idx="1104">
                  <c:v>18.540600000000001</c:v>
                </c:pt>
                <c:pt idx="1105">
                  <c:v>17.981400000000001</c:v>
                </c:pt>
                <c:pt idx="1106">
                  <c:v>17.393699999999999</c:v>
                </c:pt>
                <c:pt idx="1107">
                  <c:v>16.540600000000001</c:v>
                </c:pt>
                <c:pt idx="1108">
                  <c:v>17.109300000000001</c:v>
                </c:pt>
                <c:pt idx="1109">
                  <c:v>16.663799999999998</c:v>
                </c:pt>
                <c:pt idx="1110">
                  <c:v>16.322600000000001</c:v>
                </c:pt>
                <c:pt idx="1111">
                  <c:v>16.132999999999999</c:v>
                </c:pt>
                <c:pt idx="1112">
                  <c:v>17.175699999999999</c:v>
                </c:pt>
                <c:pt idx="1113">
                  <c:v>16.9861</c:v>
                </c:pt>
                <c:pt idx="1114">
                  <c:v>18.095099999999999</c:v>
                </c:pt>
                <c:pt idx="1115">
                  <c:v>18.569099999999999</c:v>
                </c:pt>
                <c:pt idx="1116">
                  <c:v>18.588000000000001</c:v>
                </c:pt>
                <c:pt idx="1117">
                  <c:v>18.395499999999998</c:v>
                </c:pt>
                <c:pt idx="1118">
                  <c:v>18.4148</c:v>
                </c:pt>
                <c:pt idx="1119">
                  <c:v>18.3474</c:v>
                </c:pt>
                <c:pt idx="1120">
                  <c:v>18.549499999999998</c:v>
                </c:pt>
                <c:pt idx="1121">
                  <c:v>18.6265</c:v>
                </c:pt>
                <c:pt idx="1122">
                  <c:v>18.7806</c:v>
                </c:pt>
                <c:pt idx="1123">
                  <c:v>18.9923</c:v>
                </c:pt>
                <c:pt idx="1124">
                  <c:v>18.4148</c:v>
                </c:pt>
                <c:pt idx="1125">
                  <c:v>18.2319</c:v>
                </c:pt>
                <c:pt idx="1126">
                  <c:v>17.548400000000001</c:v>
                </c:pt>
                <c:pt idx="1127">
                  <c:v>17.750599999999999</c:v>
                </c:pt>
                <c:pt idx="1128">
                  <c:v>18.4148</c:v>
                </c:pt>
                <c:pt idx="1129">
                  <c:v>18.087499999999999</c:v>
                </c:pt>
                <c:pt idx="1130">
                  <c:v>18.482099999999999</c:v>
                </c:pt>
                <c:pt idx="1131">
                  <c:v>18.376300000000001</c:v>
                </c:pt>
                <c:pt idx="1132">
                  <c:v>18.424399999999999</c:v>
                </c:pt>
                <c:pt idx="1133">
                  <c:v>18.2607</c:v>
                </c:pt>
                <c:pt idx="1134">
                  <c:v>17.885300000000001</c:v>
                </c:pt>
                <c:pt idx="1135">
                  <c:v>17.962299999999999</c:v>
                </c:pt>
                <c:pt idx="1136">
                  <c:v>17.914200000000001</c:v>
                </c:pt>
                <c:pt idx="1137">
                  <c:v>18.549499999999998</c:v>
                </c:pt>
                <c:pt idx="1138">
                  <c:v>18.799800000000001</c:v>
                </c:pt>
                <c:pt idx="1139">
                  <c:v>18.896100000000001</c:v>
                </c:pt>
                <c:pt idx="1140">
                  <c:v>18.4725</c:v>
                </c:pt>
                <c:pt idx="1141">
                  <c:v>18.395499999999998</c:v>
                </c:pt>
                <c:pt idx="1142">
                  <c:v>18.770900000000001</c:v>
                </c:pt>
                <c:pt idx="1143">
                  <c:v>19.695</c:v>
                </c:pt>
                <c:pt idx="1144">
                  <c:v>19.252199999999998</c:v>
                </c:pt>
                <c:pt idx="1145">
                  <c:v>18.664999999999999</c:v>
                </c:pt>
                <c:pt idx="1146">
                  <c:v>18.790199999999999</c:v>
                </c:pt>
                <c:pt idx="1147">
                  <c:v>18.183700000000002</c:v>
                </c:pt>
                <c:pt idx="1148">
                  <c:v>18.9346</c:v>
                </c:pt>
                <c:pt idx="1149">
                  <c:v>18.588000000000001</c:v>
                </c:pt>
                <c:pt idx="1150">
                  <c:v>18.953800000000001</c:v>
                </c:pt>
                <c:pt idx="1151">
                  <c:v>19.069299999999998</c:v>
                </c:pt>
                <c:pt idx="1152">
                  <c:v>18.664999999999999</c:v>
                </c:pt>
                <c:pt idx="1153">
                  <c:v>18.337700000000002</c:v>
                </c:pt>
                <c:pt idx="1154">
                  <c:v>18.328099999999999</c:v>
                </c:pt>
                <c:pt idx="1155">
                  <c:v>18.674700000000001</c:v>
                </c:pt>
                <c:pt idx="1156">
                  <c:v>18.3474</c:v>
                </c:pt>
                <c:pt idx="1157">
                  <c:v>18.847899999999999</c:v>
                </c:pt>
                <c:pt idx="1158">
                  <c:v>18.539899999999999</c:v>
                </c:pt>
                <c:pt idx="1159">
                  <c:v>19.233000000000001</c:v>
                </c:pt>
                <c:pt idx="1160">
                  <c:v>19.839400000000001</c:v>
                </c:pt>
                <c:pt idx="1161">
                  <c:v>19.646899999999999</c:v>
                </c:pt>
                <c:pt idx="1162">
                  <c:v>19.223400000000002</c:v>
                </c:pt>
                <c:pt idx="1163">
                  <c:v>19.6662</c:v>
                </c:pt>
                <c:pt idx="1164">
                  <c:v>19.541</c:v>
                </c:pt>
                <c:pt idx="1165">
                  <c:v>19.261900000000001</c:v>
                </c:pt>
                <c:pt idx="1166">
                  <c:v>19.598800000000001</c:v>
                </c:pt>
                <c:pt idx="1167">
                  <c:v>18.251100000000001</c:v>
                </c:pt>
                <c:pt idx="1168">
                  <c:v>18.9634</c:v>
                </c:pt>
                <c:pt idx="1169">
                  <c:v>18.482099999999999</c:v>
                </c:pt>
                <c:pt idx="1170">
                  <c:v>18.1645</c:v>
                </c:pt>
                <c:pt idx="1171">
                  <c:v>18.520600000000002</c:v>
                </c:pt>
                <c:pt idx="1172">
                  <c:v>18.722799999999999</c:v>
                </c:pt>
                <c:pt idx="1173">
                  <c:v>18.6554</c:v>
                </c:pt>
                <c:pt idx="1174">
                  <c:v>19.0212</c:v>
                </c:pt>
                <c:pt idx="1175">
                  <c:v>19.695</c:v>
                </c:pt>
                <c:pt idx="1176">
                  <c:v>18.7517</c:v>
                </c:pt>
                <c:pt idx="1177">
                  <c:v>18.857600000000001</c:v>
                </c:pt>
                <c:pt idx="1178">
                  <c:v>18.4725</c:v>
                </c:pt>
                <c:pt idx="1179">
                  <c:v>18.384499999999999</c:v>
                </c:pt>
                <c:pt idx="1180">
                  <c:v>17.279499999999999</c:v>
                </c:pt>
                <c:pt idx="1181">
                  <c:v>17.690200000000001</c:v>
                </c:pt>
                <c:pt idx="1182">
                  <c:v>17.328399999999998</c:v>
                </c:pt>
                <c:pt idx="1183">
                  <c:v>17.709800000000001</c:v>
                </c:pt>
                <c:pt idx="1184">
                  <c:v>17.758700000000001</c:v>
                </c:pt>
                <c:pt idx="1185">
                  <c:v>16.946999999999999</c:v>
                </c:pt>
                <c:pt idx="1186">
                  <c:v>17.3871</c:v>
                </c:pt>
                <c:pt idx="1187">
                  <c:v>17.475100000000001</c:v>
                </c:pt>
                <c:pt idx="1188">
                  <c:v>17.259899999999998</c:v>
                </c:pt>
                <c:pt idx="1189">
                  <c:v>17.0839</c:v>
                </c:pt>
                <c:pt idx="1190">
                  <c:v>16.839400000000001</c:v>
                </c:pt>
                <c:pt idx="1191">
                  <c:v>16.702500000000001</c:v>
                </c:pt>
                <c:pt idx="1192">
                  <c:v>16.536300000000001</c:v>
                </c:pt>
                <c:pt idx="1193">
                  <c:v>16.223299999999998</c:v>
                </c:pt>
                <c:pt idx="1194">
                  <c:v>17.279499999999999</c:v>
                </c:pt>
                <c:pt idx="1195">
                  <c:v>16.223299999999998</c:v>
                </c:pt>
                <c:pt idx="1196">
                  <c:v>16.037500000000001</c:v>
                </c:pt>
                <c:pt idx="1197">
                  <c:v>16.223299999999998</c:v>
                </c:pt>
                <c:pt idx="1198">
                  <c:v>16.203800000000001</c:v>
                </c:pt>
                <c:pt idx="1199">
                  <c:v>15.8909</c:v>
                </c:pt>
                <c:pt idx="1200">
                  <c:v>15.3041</c:v>
                </c:pt>
                <c:pt idx="1201">
                  <c:v>15.6464</c:v>
                </c:pt>
                <c:pt idx="1202">
                  <c:v>15.802899999999999</c:v>
                </c:pt>
                <c:pt idx="1203">
                  <c:v>14.9619</c:v>
                </c:pt>
                <c:pt idx="1204">
                  <c:v>15.108499999999999</c:v>
                </c:pt>
                <c:pt idx="1205">
                  <c:v>15.8322</c:v>
                </c:pt>
                <c:pt idx="1206">
                  <c:v>18.042200000000001</c:v>
                </c:pt>
                <c:pt idx="1207">
                  <c:v>18.267199999999999</c:v>
                </c:pt>
                <c:pt idx="1208">
                  <c:v>18.149799999999999</c:v>
                </c:pt>
                <c:pt idx="1209">
                  <c:v>17.621700000000001</c:v>
                </c:pt>
                <c:pt idx="1210">
                  <c:v>17.093699999999998</c:v>
                </c:pt>
                <c:pt idx="1211">
                  <c:v>17.524000000000001</c:v>
                </c:pt>
                <c:pt idx="1212">
                  <c:v>17.5533</c:v>
                </c:pt>
                <c:pt idx="1213">
                  <c:v>17.4359</c:v>
                </c:pt>
                <c:pt idx="1214">
                  <c:v>16.526499999999999</c:v>
                </c:pt>
                <c:pt idx="1215">
                  <c:v>16.741599999999998</c:v>
                </c:pt>
                <c:pt idx="1216">
                  <c:v>14.404500000000001</c:v>
                </c:pt>
                <c:pt idx="1217">
                  <c:v>12.810499999999999</c:v>
                </c:pt>
                <c:pt idx="1218">
                  <c:v>14.482699999999999</c:v>
                </c:pt>
                <c:pt idx="1219">
                  <c:v>15.157400000000001</c:v>
                </c:pt>
                <c:pt idx="1220">
                  <c:v>15.5975</c:v>
                </c:pt>
                <c:pt idx="1221">
                  <c:v>15.6366</c:v>
                </c:pt>
                <c:pt idx="1222">
                  <c:v>15.2552</c:v>
                </c:pt>
                <c:pt idx="1223">
                  <c:v>14.815200000000001</c:v>
                </c:pt>
                <c:pt idx="1224">
                  <c:v>14.5707</c:v>
                </c:pt>
                <c:pt idx="1225">
                  <c:v>13.837300000000001</c:v>
                </c:pt>
                <c:pt idx="1226">
                  <c:v>15.225899999999999</c:v>
                </c:pt>
                <c:pt idx="1227">
                  <c:v>17.377300000000002</c:v>
                </c:pt>
                <c:pt idx="1228">
                  <c:v>16.810099999999998</c:v>
                </c:pt>
                <c:pt idx="1229">
                  <c:v>16.829599999999999</c:v>
                </c:pt>
                <c:pt idx="1230">
                  <c:v>16.741599999999998</c:v>
                </c:pt>
                <c:pt idx="1231">
                  <c:v>16.1647</c:v>
                </c:pt>
                <c:pt idx="1232">
                  <c:v>16.311399999999999</c:v>
                </c:pt>
                <c:pt idx="1233">
                  <c:v>16.223299999999998</c:v>
                </c:pt>
                <c:pt idx="1234">
                  <c:v>16.2136</c:v>
                </c:pt>
                <c:pt idx="1235">
                  <c:v>16.536300000000001</c:v>
                </c:pt>
                <c:pt idx="1236">
                  <c:v>16.7514</c:v>
                </c:pt>
                <c:pt idx="1237">
                  <c:v>16.360299999999999</c:v>
                </c:pt>
                <c:pt idx="1238">
                  <c:v>17.690200000000001</c:v>
                </c:pt>
                <c:pt idx="1239">
                  <c:v>18.374700000000001</c:v>
                </c:pt>
                <c:pt idx="1240">
                  <c:v>17.6706</c:v>
                </c:pt>
                <c:pt idx="1241">
                  <c:v>17.807500000000001</c:v>
                </c:pt>
                <c:pt idx="1242">
                  <c:v>17.797799999999999</c:v>
                </c:pt>
                <c:pt idx="1243">
                  <c:v>17.827200000000001</c:v>
                </c:pt>
                <c:pt idx="1244">
                  <c:v>17.915700000000001</c:v>
                </c:pt>
                <c:pt idx="1245">
                  <c:v>17.453800000000001</c:v>
                </c:pt>
                <c:pt idx="1246">
                  <c:v>18.485700000000001</c:v>
                </c:pt>
                <c:pt idx="1247">
                  <c:v>20.038499999999999</c:v>
                </c:pt>
                <c:pt idx="1248">
                  <c:v>19.566700000000001</c:v>
                </c:pt>
                <c:pt idx="1249">
                  <c:v>18.043500000000002</c:v>
                </c:pt>
                <c:pt idx="1250">
                  <c:v>18.416899999999998</c:v>
                </c:pt>
                <c:pt idx="1251">
                  <c:v>17.630700000000001</c:v>
                </c:pt>
                <c:pt idx="1252">
                  <c:v>18.878799999999998</c:v>
                </c:pt>
                <c:pt idx="1253">
                  <c:v>18.269500000000001</c:v>
                </c:pt>
                <c:pt idx="1254">
                  <c:v>18.397200000000002</c:v>
                </c:pt>
                <c:pt idx="1255">
                  <c:v>18.5152</c:v>
                </c:pt>
                <c:pt idx="1256">
                  <c:v>18.731400000000001</c:v>
                </c:pt>
                <c:pt idx="1257">
                  <c:v>18.475899999999999</c:v>
                </c:pt>
                <c:pt idx="1258">
                  <c:v>18.328499999999998</c:v>
                </c:pt>
                <c:pt idx="1259">
                  <c:v>17.208100000000002</c:v>
                </c:pt>
                <c:pt idx="1260">
                  <c:v>16.6479</c:v>
                </c:pt>
                <c:pt idx="1261">
                  <c:v>16.608599999999999</c:v>
                </c:pt>
                <c:pt idx="1262">
                  <c:v>17.031199999999998</c:v>
                </c:pt>
                <c:pt idx="1263">
                  <c:v>16.864100000000001</c:v>
                </c:pt>
                <c:pt idx="1264">
                  <c:v>17.0017</c:v>
                </c:pt>
                <c:pt idx="1265">
                  <c:v>16.6676</c:v>
                </c:pt>
                <c:pt idx="1266">
                  <c:v>15.9305</c:v>
                </c:pt>
                <c:pt idx="1267">
                  <c:v>15.164</c:v>
                </c:pt>
                <c:pt idx="1268">
                  <c:v>14.9871</c:v>
                </c:pt>
                <c:pt idx="1269">
                  <c:v>15.055899999999999</c:v>
                </c:pt>
                <c:pt idx="1270">
                  <c:v>15.4391</c:v>
                </c:pt>
                <c:pt idx="1271">
                  <c:v>16.2057</c:v>
                </c:pt>
                <c:pt idx="1272">
                  <c:v>16.431699999999999</c:v>
                </c:pt>
                <c:pt idx="1273">
                  <c:v>16.520199999999999</c:v>
                </c:pt>
                <c:pt idx="1274">
                  <c:v>16.756</c:v>
                </c:pt>
                <c:pt idx="1275">
                  <c:v>17.050899999999999</c:v>
                </c:pt>
                <c:pt idx="1276">
                  <c:v>17.227799999999998</c:v>
                </c:pt>
                <c:pt idx="1277">
                  <c:v>16.923100000000002</c:v>
                </c:pt>
                <c:pt idx="1278">
                  <c:v>16.176200000000001</c:v>
                </c:pt>
                <c:pt idx="1279">
                  <c:v>16.5398</c:v>
                </c:pt>
                <c:pt idx="1280">
                  <c:v>16.3826</c:v>
                </c:pt>
                <c:pt idx="1281">
                  <c:v>16.245000000000001</c:v>
                </c:pt>
                <c:pt idx="1282">
                  <c:v>16.657800000000002</c:v>
                </c:pt>
                <c:pt idx="1283">
                  <c:v>15.045999999999999</c:v>
                </c:pt>
                <c:pt idx="1284">
                  <c:v>15.0854</c:v>
                </c:pt>
                <c:pt idx="1285">
                  <c:v>15.036199999999999</c:v>
                </c:pt>
                <c:pt idx="1286">
                  <c:v>17.139299999999999</c:v>
                </c:pt>
                <c:pt idx="1287">
                  <c:v>16.156600000000001</c:v>
                </c:pt>
                <c:pt idx="1288">
                  <c:v>16.903500000000001</c:v>
                </c:pt>
                <c:pt idx="1289">
                  <c:v>16.756</c:v>
                </c:pt>
                <c:pt idx="1290">
                  <c:v>16.3629</c:v>
                </c:pt>
                <c:pt idx="1291">
                  <c:v>15.9207</c:v>
                </c:pt>
                <c:pt idx="1292">
                  <c:v>15.694699999999999</c:v>
                </c:pt>
                <c:pt idx="1293">
                  <c:v>15.6259</c:v>
                </c:pt>
                <c:pt idx="1294">
                  <c:v>15.704499999999999</c:v>
                </c:pt>
                <c:pt idx="1295">
                  <c:v>15.232799999999999</c:v>
                </c:pt>
                <c:pt idx="1296">
                  <c:v>15.792899999999999</c:v>
                </c:pt>
                <c:pt idx="1297">
                  <c:v>15.8912</c:v>
                </c:pt>
                <c:pt idx="1298">
                  <c:v>16.058299999999999</c:v>
                </c:pt>
                <c:pt idx="1299">
                  <c:v>15.96</c:v>
                </c:pt>
                <c:pt idx="1300">
                  <c:v>15.4588</c:v>
                </c:pt>
                <c:pt idx="1301">
                  <c:v>15.5472</c:v>
                </c:pt>
                <c:pt idx="1302">
                  <c:v>15.5472</c:v>
                </c:pt>
                <c:pt idx="1303">
                  <c:v>15.8126</c:v>
                </c:pt>
                <c:pt idx="1304">
                  <c:v>15.9114</c:v>
                </c:pt>
                <c:pt idx="1305">
                  <c:v>15.8126</c:v>
                </c:pt>
                <c:pt idx="1306">
                  <c:v>15.397500000000001</c:v>
                </c:pt>
                <c:pt idx="1307">
                  <c:v>15.3184</c:v>
                </c:pt>
                <c:pt idx="1308">
                  <c:v>14.429</c:v>
                </c:pt>
                <c:pt idx="1309">
                  <c:v>14.6069</c:v>
                </c:pt>
                <c:pt idx="1310">
                  <c:v>14.221500000000001</c:v>
                </c:pt>
                <c:pt idx="1311">
                  <c:v>14.3302</c:v>
                </c:pt>
                <c:pt idx="1312">
                  <c:v>14.251099999999999</c:v>
                </c:pt>
                <c:pt idx="1313">
                  <c:v>14.3697</c:v>
                </c:pt>
                <c:pt idx="1314">
                  <c:v>13.925000000000001</c:v>
                </c:pt>
                <c:pt idx="1315">
                  <c:v>14.3005</c:v>
                </c:pt>
                <c:pt idx="1316">
                  <c:v>14.093</c:v>
                </c:pt>
                <c:pt idx="1317">
                  <c:v>14.9133</c:v>
                </c:pt>
                <c:pt idx="1318">
                  <c:v>15.160299999999999</c:v>
                </c:pt>
                <c:pt idx="1319">
                  <c:v>15.120799999999999</c:v>
                </c:pt>
                <c:pt idx="1320">
                  <c:v>14.1127</c:v>
                </c:pt>
                <c:pt idx="1321">
                  <c:v>13.7471</c:v>
                </c:pt>
                <c:pt idx="1322">
                  <c:v>13.667999999999999</c:v>
                </c:pt>
                <c:pt idx="1323">
                  <c:v>13.598800000000001</c:v>
                </c:pt>
                <c:pt idx="1324">
                  <c:v>13.361599999999999</c:v>
                </c:pt>
                <c:pt idx="1325">
                  <c:v>13.7866</c:v>
                </c:pt>
                <c:pt idx="1326">
                  <c:v>13.341900000000001</c:v>
                </c:pt>
                <c:pt idx="1327">
                  <c:v>12.9762</c:v>
                </c:pt>
                <c:pt idx="1328">
                  <c:v>11.9682</c:v>
                </c:pt>
                <c:pt idx="1329">
                  <c:v>12.0077</c:v>
                </c:pt>
                <c:pt idx="1330">
                  <c:v>12.422800000000001</c:v>
                </c:pt>
                <c:pt idx="1331">
                  <c:v>12.1065</c:v>
                </c:pt>
                <c:pt idx="1332">
                  <c:v>12.521599999999999</c:v>
                </c:pt>
                <c:pt idx="1333">
                  <c:v>12.6797</c:v>
                </c:pt>
                <c:pt idx="1334">
                  <c:v>12.6402</c:v>
                </c:pt>
                <c:pt idx="1335">
                  <c:v>12.798299999999999</c:v>
                </c:pt>
                <c:pt idx="1336">
                  <c:v>12.8378</c:v>
                </c:pt>
                <c:pt idx="1337">
                  <c:v>12.472200000000001</c:v>
                </c:pt>
                <c:pt idx="1338">
                  <c:v>12.492000000000001</c:v>
                </c:pt>
                <c:pt idx="1339">
                  <c:v>12.739000000000001</c:v>
                </c:pt>
                <c:pt idx="1340">
                  <c:v>12.3141</c:v>
                </c:pt>
                <c:pt idx="1341">
                  <c:v>12.0373</c:v>
                </c:pt>
                <c:pt idx="1342">
                  <c:v>12.4129</c:v>
                </c:pt>
                <c:pt idx="1343">
                  <c:v>12.462300000000001</c:v>
                </c:pt>
                <c:pt idx="1344">
                  <c:v>12.6204</c:v>
                </c:pt>
                <c:pt idx="1345">
                  <c:v>12.521599999999999</c:v>
                </c:pt>
                <c:pt idx="1346">
                  <c:v>12.442500000000001</c:v>
                </c:pt>
                <c:pt idx="1347">
                  <c:v>12.5809</c:v>
                </c:pt>
                <c:pt idx="1348">
                  <c:v>12.2844</c:v>
                </c:pt>
                <c:pt idx="1349">
                  <c:v>12.6698</c:v>
                </c:pt>
                <c:pt idx="1350">
                  <c:v>12.7094</c:v>
                </c:pt>
                <c:pt idx="1351">
                  <c:v>12.6402</c:v>
                </c:pt>
                <c:pt idx="1352">
                  <c:v>12.8873</c:v>
                </c:pt>
                <c:pt idx="1353">
                  <c:v>12.6105</c:v>
                </c:pt>
                <c:pt idx="1354">
                  <c:v>12.175700000000001</c:v>
                </c:pt>
                <c:pt idx="1355">
                  <c:v>12.3141</c:v>
                </c:pt>
                <c:pt idx="1356">
                  <c:v>12.185600000000001</c:v>
                </c:pt>
                <c:pt idx="1357">
                  <c:v>11.829800000000001</c:v>
                </c:pt>
                <c:pt idx="1358">
                  <c:v>12.195499999999999</c:v>
                </c:pt>
                <c:pt idx="1359">
                  <c:v>12.205299999999999</c:v>
                </c:pt>
                <c:pt idx="1360">
                  <c:v>11.898999999999999</c:v>
                </c:pt>
                <c:pt idx="1361">
                  <c:v>12.185600000000001</c:v>
                </c:pt>
                <c:pt idx="1362">
                  <c:v>13.124499999999999</c:v>
                </c:pt>
                <c:pt idx="1363">
                  <c:v>13.648199999999999</c:v>
                </c:pt>
                <c:pt idx="1364">
                  <c:v>12.9663</c:v>
                </c:pt>
                <c:pt idx="1365">
                  <c:v>13.312200000000001</c:v>
                </c:pt>
                <c:pt idx="1366">
                  <c:v>13.411099999999999</c:v>
                </c:pt>
                <c:pt idx="1367">
                  <c:v>13.4209</c:v>
                </c:pt>
                <c:pt idx="1368">
                  <c:v>13.092599999999999</c:v>
                </c:pt>
                <c:pt idx="1369">
                  <c:v>13.470700000000001</c:v>
                </c:pt>
                <c:pt idx="1370">
                  <c:v>13.7294</c:v>
                </c:pt>
                <c:pt idx="1371">
                  <c:v>13.649800000000001</c:v>
                </c:pt>
                <c:pt idx="1372">
                  <c:v>13.5702</c:v>
                </c:pt>
                <c:pt idx="1373">
                  <c:v>13.7393</c:v>
                </c:pt>
                <c:pt idx="1374">
                  <c:v>13.6</c:v>
                </c:pt>
                <c:pt idx="1375">
                  <c:v>13.838800000000001</c:v>
                </c:pt>
                <c:pt idx="1376">
                  <c:v>14.236700000000001</c:v>
                </c:pt>
                <c:pt idx="1377">
                  <c:v>14.6347</c:v>
                </c:pt>
                <c:pt idx="1378">
                  <c:v>14.057700000000001</c:v>
                </c:pt>
                <c:pt idx="1379">
                  <c:v>13.997999999999999</c:v>
                </c:pt>
                <c:pt idx="1380">
                  <c:v>13.7294</c:v>
                </c:pt>
                <c:pt idx="1381">
                  <c:v>13.430899999999999</c:v>
                </c:pt>
                <c:pt idx="1382">
                  <c:v>12.7743</c:v>
                </c:pt>
                <c:pt idx="1383">
                  <c:v>12.7643</c:v>
                </c:pt>
                <c:pt idx="1384">
                  <c:v>12.933400000000001</c:v>
                </c:pt>
                <c:pt idx="1385">
                  <c:v>12.883699999999999</c:v>
                </c:pt>
                <c:pt idx="1386">
                  <c:v>13.3811</c:v>
                </c:pt>
                <c:pt idx="1387">
                  <c:v>12.913500000000001</c:v>
                </c:pt>
                <c:pt idx="1388">
                  <c:v>12.674799999999999</c:v>
                </c:pt>
                <c:pt idx="1389">
                  <c:v>13.3513</c:v>
                </c:pt>
                <c:pt idx="1390">
                  <c:v>13.679600000000001</c:v>
                </c:pt>
                <c:pt idx="1391">
                  <c:v>13.261799999999999</c:v>
                </c:pt>
                <c:pt idx="1392">
                  <c:v>14.1472</c:v>
                </c:pt>
                <c:pt idx="1393">
                  <c:v>16.067299999999999</c:v>
                </c:pt>
                <c:pt idx="1394">
                  <c:v>15.947900000000001</c:v>
                </c:pt>
                <c:pt idx="1395">
                  <c:v>16.296099999999999</c:v>
                </c:pt>
                <c:pt idx="1396">
                  <c:v>16.1967</c:v>
                </c:pt>
                <c:pt idx="1397">
                  <c:v>16.186699999999998</c:v>
                </c:pt>
                <c:pt idx="1398">
                  <c:v>15.888199999999999</c:v>
                </c:pt>
                <c:pt idx="1399">
                  <c:v>15.9877</c:v>
                </c:pt>
                <c:pt idx="1400">
                  <c:v>16.306100000000001</c:v>
                </c:pt>
                <c:pt idx="1401">
                  <c:v>16.2563</c:v>
                </c:pt>
                <c:pt idx="1402">
                  <c:v>16.495100000000001</c:v>
                </c:pt>
                <c:pt idx="1403">
                  <c:v>16.873200000000001</c:v>
                </c:pt>
                <c:pt idx="1404">
                  <c:v>16.455300000000001</c:v>
                </c:pt>
                <c:pt idx="1405">
                  <c:v>15.9778</c:v>
                </c:pt>
                <c:pt idx="1406">
                  <c:v>15.9877</c:v>
                </c:pt>
                <c:pt idx="1407">
                  <c:v>16.355799999999999</c:v>
                </c:pt>
                <c:pt idx="1408">
                  <c:v>17.509899999999998</c:v>
                </c:pt>
                <c:pt idx="1409">
                  <c:v>17.698899999999998</c:v>
                </c:pt>
                <c:pt idx="1410">
                  <c:v>17.3109</c:v>
                </c:pt>
                <c:pt idx="1411">
                  <c:v>16.505099999999999</c:v>
                </c:pt>
                <c:pt idx="1412">
                  <c:v>17.7089</c:v>
                </c:pt>
                <c:pt idx="1413">
                  <c:v>16.7438</c:v>
                </c:pt>
                <c:pt idx="1414">
                  <c:v>17.281099999999999</c:v>
                </c:pt>
                <c:pt idx="1415">
                  <c:v>16.793600000000001</c:v>
                </c:pt>
                <c:pt idx="1416">
                  <c:v>16.8931</c:v>
                </c:pt>
                <c:pt idx="1417">
                  <c:v>16.624500000000001</c:v>
                </c:pt>
                <c:pt idx="1418">
                  <c:v>16.942799999999998</c:v>
                </c:pt>
                <c:pt idx="1419">
                  <c:v>16.515000000000001</c:v>
                </c:pt>
                <c:pt idx="1420">
                  <c:v>16.992599999999999</c:v>
                </c:pt>
                <c:pt idx="1421">
                  <c:v>17.609400000000001</c:v>
                </c:pt>
                <c:pt idx="1422">
                  <c:v>17.698899999999998</c:v>
                </c:pt>
                <c:pt idx="1423">
                  <c:v>18.156600000000001</c:v>
                </c:pt>
                <c:pt idx="1424">
                  <c:v>18.335599999999999</c:v>
                </c:pt>
                <c:pt idx="1425">
                  <c:v>18.116800000000001</c:v>
                </c:pt>
                <c:pt idx="1426">
                  <c:v>18.733599999999999</c:v>
                </c:pt>
                <c:pt idx="1427">
                  <c:v>17.9178</c:v>
                </c:pt>
                <c:pt idx="1428">
                  <c:v>17.748699999999999</c:v>
                </c:pt>
                <c:pt idx="1429">
                  <c:v>17.589500000000001</c:v>
                </c:pt>
                <c:pt idx="1430">
                  <c:v>17.489999999999998</c:v>
                </c:pt>
                <c:pt idx="1431">
                  <c:v>17.62</c:v>
                </c:pt>
                <c:pt idx="1432">
                  <c:v>17.54</c:v>
                </c:pt>
                <c:pt idx="1433">
                  <c:v>17.239999999999998</c:v>
                </c:pt>
                <c:pt idx="1434">
                  <c:v>18.7</c:v>
                </c:pt>
                <c:pt idx="1435">
                  <c:v>18.2</c:v>
                </c:pt>
                <c:pt idx="1436">
                  <c:v>18.399999999999999</c:v>
                </c:pt>
                <c:pt idx="1437">
                  <c:v>19.11</c:v>
                </c:pt>
                <c:pt idx="1438">
                  <c:v>18.649999999999999</c:v>
                </c:pt>
                <c:pt idx="1439">
                  <c:v>18.649999999999999</c:v>
                </c:pt>
                <c:pt idx="1440">
                  <c:v>18.350000000000001</c:v>
                </c:pt>
                <c:pt idx="1441">
                  <c:v>18.75</c:v>
                </c:pt>
                <c:pt idx="1442">
                  <c:v>18.399999999999999</c:v>
                </c:pt>
                <c:pt idx="1443">
                  <c:v>19.25</c:v>
                </c:pt>
                <c:pt idx="1444">
                  <c:v>19.57</c:v>
                </c:pt>
                <c:pt idx="1445">
                  <c:v>19.95</c:v>
                </c:pt>
                <c:pt idx="1446">
                  <c:v>19.93</c:v>
                </c:pt>
                <c:pt idx="1447">
                  <c:v>19.489999999999998</c:v>
                </c:pt>
                <c:pt idx="1448">
                  <c:v>19.53</c:v>
                </c:pt>
                <c:pt idx="1449">
                  <c:v>21.31</c:v>
                </c:pt>
                <c:pt idx="1450">
                  <c:v>19.84</c:v>
                </c:pt>
                <c:pt idx="1451">
                  <c:v>19.899999999999999</c:v>
                </c:pt>
                <c:pt idx="1452">
                  <c:v>19.98</c:v>
                </c:pt>
                <c:pt idx="1453">
                  <c:v>20.25</c:v>
                </c:pt>
                <c:pt idx="1454">
                  <c:v>20.329999999999998</c:v>
                </c:pt>
                <c:pt idx="1455">
                  <c:v>19.36</c:v>
                </c:pt>
                <c:pt idx="1456">
                  <c:v>19.489999999999998</c:v>
                </c:pt>
                <c:pt idx="1457">
                  <c:v>19.55</c:v>
                </c:pt>
                <c:pt idx="1458">
                  <c:v>19.79</c:v>
                </c:pt>
                <c:pt idx="1459">
                  <c:v>19.600000000000001</c:v>
                </c:pt>
                <c:pt idx="1460">
                  <c:v>18.18</c:v>
                </c:pt>
                <c:pt idx="1461">
                  <c:v>17.78</c:v>
                </c:pt>
                <c:pt idx="1462">
                  <c:v>17.2</c:v>
                </c:pt>
                <c:pt idx="1463">
                  <c:v>16.57</c:v>
                </c:pt>
                <c:pt idx="1464">
                  <c:v>16.73</c:v>
                </c:pt>
                <c:pt idx="1465">
                  <c:v>17.03</c:v>
                </c:pt>
                <c:pt idx="1466">
                  <c:v>21.63</c:v>
                </c:pt>
                <c:pt idx="1467">
                  <c:v>22.26</c:v>
                </c:pt>
                <c:pt idx="1468">
                  <c:v>20.71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8A-433F-B4BB-DA801AE2CDAA}"/>
            </c:ext>
          </c:extLst>
        </c:ser>
        <c:ser>
          <c:idx val="1"/>
          <c:order val="1"/>
          <c:tx>
            <c:strRef>
              <c:f>'Weighted Moving Average'!$H$1</c:f>
              <c:strCache>
                <c:ptCount val="1"/>
                <c:pt idx="0">
                  <c:v>Forecast 3 Period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'Weighted Moving Average'!$F$2:$F$1470</c:f>
              <c:numCache>
                <c:formatCode>m/d/yyyy</c:formatCode>
                <c:ptCount val="1469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43487</c:v>
                </c:pt>
                <c:pt idx="14">
                  <c:v>43488</c:v>
                </c:pt>
                <c:pt idx="15">
                  <c:v>43489</c:v>
                </c:pt>
                <c:pt idx="16">
                  <c:v>43490</c:v>
                </c:pt>
                <c:pt idx="17">
                  <c:v>43493</c:v>
                </c:pt>
                <c:pt idx="18">
                  <c:v>43494</c:v>
                </c:pt>
                <c:pt idx="19">
                  <c:v>43495</c:v>
                </c:pt>
                <c:pt idx="20">
                  <c:v>43496</c:v>
                </c:pt>
                <c:pt idx="21">
                  <c:v>43497</c:v>
                </c:pt>
                <c:pt idx="22">
                  <c:v>43500</c:v>
                </c:pt>
                <c:pt idx="23">
                  <c:v>43501</c:v>
                </c:pt>
                <c:pt idx="24">
                  <c:v>43502</c:v>
                </c:pt>
                <c:pt idx="25">
                  <c:v>43503</c:v>
                </c:pt>
                <c:pt idx="26">
                  <c:v>43504</c:v>
                </c:pt>
                <c:pt idx="27">
                  <c:v>43507</c:v>
                </c:pt>
                <c:pt idx="28">
                  <c:v>43508</c:v>
                </c:pt>
                <c:pt idx="29">
                  <c:v>43509</c:v>
                </c:pt>
                <c:pt idx="30">
                  <c:v>43510</c:v>
                </c:pt>
                <c:pt idx="31">
                  <c:v>43511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43521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43528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43535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43546</c:v>
                </c:pt>
                <c:pt idx="56">
                  <c:v>43549</c:v>
                </c:pt>
                <c:pt idx="57">
                  <c:v>43550</c:v>
                </c:pt>
                <c:pt idx="58">
                  <c:v>43551</c:v>
                </c:pt>
                <c:pt idx="59">
                  <c:v>43552</c:v>
                </c:pt>
                <c:pt idx="60">
                  <c:v>43553</c:v>
                </c:pt>
                <c:pt idx="61">
                  <c:v>43556</c:v>
                </c:pt>
                <c:pt idx="62">
                  <c:v>43557</c:v>
                </c:pt>
                <c:pt idx="63">
                  <c:v>43558</c:v>
                </c:pt>
                <c:pt idx="64">
                  <c:v>43559</c:v>
                </c:pt>
                <c:pt idx="65">
                  <c:v>43560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43570</c:v>
                </c:pt>
                <c:pt idx="72">
                  <c:v>43571</c:v>
                </c:pt>
                <c:pt idx="73">
                  <c:v>43572</c:v>
                </c:pt>
                <c:pt idx="74">
                  <c:v>43573</c:v>
                </c:pt>
                <c:pt idx="75">
                  <c:v>43577</c:v>
                </c:pt>
                <c:pt idx="76">
                  <c:v>43578</c:v>
                </c:pt>
                <c:pt idx="77">
                  <c:v>43579</c:v>
                </c:pt>
                <c:pt idx="78">
                  <c:v>43580</c:v>
                </c:pt>
                <c:pt idx="79">
                  <c:v>43581</c:v>
                </c:pt>
                <c:pt idx="80">
                  <c:v>43584</c:v>
                </c:pt>
                <c:pt idx="81">
                  <c:v>43585</c:v>
                </c:pt>
                <c:pt idx="82">
                  <c:v>43586</c:v>
                </c:pt>
                <c:pt idx="83">
                  <c:v>43587</c:v>
                </c:pt>
                <c:pt idx="84">
                  <c:v>43588</c:v>
                </c:pt>
                <c:pt idx="85">
                  <c:v>43591</c:v>
                </c:pt>
                <c:pt idx="86">
                  <c:v>43592</c:v>
                </c:pt>
                <c:pt idx="87">
                  <c:v>43593</c:v>
                </c:pt>
                <c:pt idx="88">
                  <c:v>43594</c:v>
                </c:pt>
                <c:pt idx="89">
                  <c:v>43595</c:v>
                </c:pt>
                <c:pt idx="90">
                  <c:v>43598</c:v>
                </c:pt>
                <c:pt idx="91">
                  <c:v>43599</c:v>
                </c:pt>
                <c:pt idx="92">
                  <c:v>43600</c:v>
                </c:pt>
                <c:pt idx="93">
                  <c:v>43601</c:v>
                </c:pt>
                <c:pt idx="94">
                  <c:v>43602</c:v>
                </c:pt>
                <c:pt idx="95">
                  <c:v>43605</c:v>
                </c:pt>
                <c:pt idx="96">
                  <c:v>43606</c:v>
                </c:pt>
                <c:pt idx="97">
                  <c:v>43607</c:v>
                </c:pt>
                <c:pt idx="98">
                  <c:v>43608</c:v>
                </c:pt>
                <c:pt idx="99">
                  <c:v>43609</c:v>
                </c:pt>
                <c:pt idx="100">
                  <c:v>43613</c:v>
                </c:pt>
                <c:pt idx="101">
                  <c:v>43614</c:v>
                </c:pt>
                <c:pt idx="102">
                  <c:v>43615</c:v>
                </c:pt>
                <c:pt idx="103">
                  <c:v>43616</c:v>
                </c:pt>
                <c:pt idx="104">
                  <c:v>43619</c:v>
                </c:pt>
                <c:pt idx="105">
                  <c:v>43620</c:v>
                </c:pt>
                <c:pt idx="106">
                  <c:v>43621</c:v>
                </c:pt>
                <c:pt idx="107">
                  <c:v>43622</c:v>
                </c:pt>
                <c:pt idx="108">
                  <c:v>43623</c:v>
                </c:pt>
                <c:pt idx="109">
                  <c:v>43626</c:v>
                </c:pt>
                <c:pt idx="110">
                  <c:v>43627</c:v>
                </c:pt>
                <c:pt idx="111">
                  <c:v>43628</c:v>
                </c:pt>
                <c:pt idx="112">
                  <c:v>43629</c:v>
                </c:pt>
                <c:pt idx="113">
                  <c:v>43630</c:v>
                </c:pt>
                <c:pt idx="114">
                  <c:v>43633</c:v>
                </c:pt>
                <c:pt idx="115">
                  <c:v>43634</c:v>
                </c:pt>
                <c:pt idx="116">
                  <c:v>43635</c:v>
                </c:pt>
                <c:pt idx="117">
                  <c:v>43636</c:v>
                </c:pt>
                <c:pt idx="118">
                  <c:v>43637</c:v>
                </c:pt>
                <c:pt idx="119">
                  <c:v>43640</c:v>
                </c:pt>
                <c:pt idx="120">
                  <c:v>43641</c:v>
                </c:pt>
                <c:pt idx="121">
                  <c:v>43642</c:v>
                </c:pt>
                <c:pt idx="122">
                  <c:v>43643</c:v>
                </c:pt>
                <c:pt idx="123">
                  <c:v>43644</c:v>
                </c:pt>
                <c:pt idx="124">
                  <c:v>43647</c:v>
                </c:pt>
                <c:pt idx="125">
                  <c:v>43648</c:v>
                </c:pt>
                <c:pt idx="126">
                  <c:v>43649</c:v>
                </c:pt>
                <c:pt idx="127">
                  <c:v>43651</c:v>
                </c:pt>
                <c:pt idx="128">
                  <c:v>43654</c:v>
                </c:pt>
                <c:pt idx="129">
                  <c:v>43655</c:v>
                </c:pt>
                <c:pt idx="130">
                  <c:v>43656</c:v>
                </c:pt>
                <c:pt idx="131">
                  <c:v>43657</c:v>
                </c:pt>
                <c:pt idx="132">
                  <c:v>43658</c:v>
                </c:pt>
                <c:pt idx="133">
                  <c:v>43661</c:v>
                </c:pt>
                <c:pt idx="134">
                  <c:v>43662</c:v>
                </c:pt>
                <c:pt idx="135">
                  <c:v>43663</c:v>
                </c:pt>
                <c:pt idx="136">
                  <c:v>43664</c:v>
                </c:pt>
                <c:pt idx="137">
                  <c:v>43665</c:v>
                </c:pt>
                <c:pt idx="138">
                  <c:v>43668</c:v>
                </c:pt>
                <c:pt idx="139">
                  <c:v>43669</c:v>
                </c:pt>
                <c:pt idx="140">
                  <c:v>43670</c:v>
                </c:pt>
                <c:pt idx="141">
                  <c:v>43671</c:v>
                </c:pt>
                <c:pt idx="142">
                  <c:v>43672</c:v>
                </c:pt>
                <c:pt idx="143">
                  <c:v>43675</c:v>
                </c:pt>
                <c:pt idx="144">
                  <c:v>43676</c:v>
                </c:pt>
                <c:pt idx="145">
                  <c:v>43677</c:v>
                </c:pt>
                <c:pt idx="146">
                  <c:v>43678</c:v>
                </c:pt>
                <c:pt idx="147">
                  <c:v>43679</c:v>
                </c:pt>
                <c:pt idx="148">
                  <c:v>43682</c:v>
                </c:pt>
                <c:pt idx="149">
                  <c:v>43683</c:v>
                </c:pt>
                <c:pt idx="150">
                  <c:v>43684</c:v>
                </c:pt>
                <c:pt idx="151">
                  <c:v>43685</c:v>
                </c:pt>
                <c:pt idx="152">
                  <c:v>43686</c:v>
                </c:pt>
                <c:pt idx="153">
                  <c:v>43689</c:v>
                </c:pt>
                <c:pt idx="154">
                  <c:v>43690</c:v>
                </c:pt>
                <c:pt idx="155">
                  <c:v>43691</c:v>
                </c:pt>
                <c:pt idx="156">
                  <c:v>43692</c:v>
                </c:pt>
                <c:pt idx="157">
                  <c:v>43693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43703</c:v>
                </c:pt>
                <c:pt idx="164">
                  <c:v>43704</c:v>
                </c:pt>
                <c:pt idx="165">
                  <c:v>43705</c:v>
                </c:pt>
                <c:pt idx="166">
                  <c:v>43706</c:v>
                </c:pt>
                <c:pt idx="167">
                  <c:v>43707</c:v>
                </c:pt>
                <c:pt idx="168">
                  <c:v>43711</c:v>
                </c:pt>
                <c:pt idx="169">
                  <c:v>43712</c:v>
                </c:pt>
                <c:pt idx="170">
                  <c:v>43713</c:v>
                </c:pt>
                <c:pt idx="171">
                  <c:v>43714</c:v>
                </c:pt>
                <c:pt idx="172">
                  <c:v>43717</c:v>
                </c:pt>
                <c:pt idx="173">
                  <c:v>43718</c:v>
                </c:pt>
                <c:pt idx="174">
                  <c:v>43719</c:v>
                </c:pt>
                <c:pt idx="175">
                  <c:v>43720</c:v>
                </c:pt>
                <c:pt idx="176">
                  <c:v>43721</c:v>
                </c:pt>
                <c:pt idx="177">
                  <c:v>43724</c:v>
                </c:pt>
                <c:pt idx="178">
                  <c:v>43725</c:v>
                </c:pt>
                <c:pt idx="179">
                  <c:v>43726</c:v>
                </c:pt>
                <c:pt idx="180">
                  <c:v>43727</c:v>
                </c:pt>
                <c:pt idx="181">
                  <c:v>43728</c:v>
                </c:pt>
                <c:pt idx="182">
                  <c:v>43731</c:v>
                </c:pt>
                <c:pt idx="183">
                  <c:v>43732</c:v>
                </c:pt>
                <c:pt idx="184">
                  <c:v>43733</c:v>
                </c:pt>
                <c:pt idx="185">
                  <c:v>43734</c:v>
                </c:pt>
                <c:pt idx="186">
                  <c:v>43735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43745</c:v>
                </c:pt>
                <c:pt idx="193">
                  <c:v>43746</c:v>
                </c:pt>
                <c:pt idx="194">
                  <c:v>43747</c:v>
                </c:pt>
                <c:pt idx="195">
                  <c:v>43748</c:v>
                </c:pt>
                <c:pt idx="196">
                  <c:v>43749</c:v>
                </c:pt>
                <c:pt idx="197">
                  <c:v>43752</c:v>
                </c:pt>
                <c:pt idx="198">
                  <c:v>43753</c:v>
                </c:pt>
                <c:pt idx="199">
                  <c:v>43754</c:v>
                </c:pt>
                <c:pt idx="200">
                  <c:v>43755</c:v>
                </c:pt>
                <c:pt idx="201">
                  <c:v>43756</c:v>
                </c:pt>
                <c:pt idx="202">
                  <c:v>43759</c:v>
                </c:pt>
                <c:pt idx="203">
                  <c:v>43760</c:v>
                </c:pt>
                <c:pt idx="204">
                  <c:v>43761</c:v>
                </c:pt>
                <c:pt idx="205">
                  <c:v>43762</c:v>
                </c:pt>
                <c:pt idx="206">
                  <c:v>43763</c:v>
                </c:pt>
                <c:pt idx="207">
                  <c:v>43766</c:v>
                </c:pt>
                <c:pt idx="208">
                  <c:v>43767</c:v>
                </c:pt>
                <c:pt idx="209">
                  <c:v>43768</c:v>
                </c:pt>
                <c:pt idx="210">
                  <c:v>43769</c:v>
                </c:pt>
                <c:pt idx="211">
                  <c:v>43770</c:v>
                </c:pt>
                <c:pt idx="212">
                  <c:v>43773</c:v>
                </c:pt>
                <c:pt idx="213">
                  <c:v>43774</c:v>
                </c:pt>
                <c:pt idx="214">
                  <c:v>43775</c:v>
                </c:pt>
                <c:pt idx="215">
                  <c:v>43776</c:v>
                </c:pt>
                <c:pt idx="216">
                  <c:v>43777</c:v>
                </c:pt>
                <c:pt idx="217">
                  <c:v>43780</c:v>
                </c:pt>
                <c:pt idx="218">
                  <c:v>43781</c:v>
                </c:pt>
                <c:pt idx="219">
                  <c:v>43782</c:v>
                </c:pt>
                <c:pt idx="220">
                  <c:v>43783</c:v>
                </c:pt>
                <c:pt idx="221">
                  <c:v>43784</c:v>
                </c:pt>
                <c:pt idx="222">
                  <c:v>43787</c:v>
                </c:pt>
                <c:pt idx="223">
                  <c:v>43788</c:v>
                </c:pt>
                <c:pt idx="224">
                  <c:v>43789</c:v>
                </c:pt>
                <c:pt idx="225">
                  <c:v>43790</c:v>
                </c:pt>
                <c:pt idx="226">
                  <c:v>43791</c:v>
                </c:pt>
                <c:pt idx="227">
                  <c:v>43794</c:v>
                </c:pt>
                <c:pt idx="228">
                  <c:v>43795</c:v>
                </c:pt>
                <c:pt idx="229">
                  <c:v>43796</c:v>
                </c:pt>
                <c:pt idx="230">
                  <c:v>43798</c:v>
                </c:pt>
                <c:pt idx="231">
                  <c:v>43801</c:v>
                </c:pt>
                <c:pt idx="232">
                  <c:v>43802</c:v>
                </c:pt>
                <c:pt idx="233">
                  <c:v>43803</c:v>
                </c:pt>
                <c:pt idx="234">
                  <c:v>43804</c:v>
                </c:pt>
                <c:pt idx="235">
                  <c:v>43805</c:v>
                </c:pt>
                <c:pt idx="236">
                  <c:v>43808</c:v>
                </c:pt>
                <c:pt idx="237">
                  <c:v>43809</c:v>
                </c:pt>
                <c:pt idx="238">
                  <c:v>43810</c:v>
                </c:pt>
                <c:pt idx="239">
                  <c:v>43811</c:v>
                </c:pt>
                <c:pt idx="240">
                  <c:v>43812</c:v>
                </c:pt>
                <c:pt idx="241">
                  <c:v>43815</c:v>
                </c:pt>
                <c:pt idx="242">
                  <c:v>43816</c:v>
                </c:pt>
                <c:pt idx="243">
                  <c:v>43817</c:v>
                </c:pt>
                <c:pt idx="244">
                  <c:v>43818</c:v>
                </c:pt>
                <c:pt idx="245">
                  <c:v>43819</c:v>
                </c:pt>
                <c:pt idx="246">
                  <c:v>43822</c:v>
                </c:pt>
                <c:pt idx="247">
                  <c:v>43823</c:v>
                </c:pt>
                <c:pt idx="248">
                  <c:v>43825</c:v>
                </c:pt>
                <c:pt idx="249">
                  <c:v>43826</c:v>
                </c:pt>
                <c:pt idx="250">
                  <c:v>43829</c:v>
                </c:pt>
                <c:pt idx="251">
                  <c:v>43830</c:v>
                </c:pt>
                <c:pt idx="252">
                  <c:v>43832</c:v>
                </c:pt>
                <c:pt idx="253">
                  <c:v>43833</c:v>
                </c:pt>
                <c:pt idx="254">
                  <c:v>43836</c:v>
                </c:pt>
                <c:pt idx="255">
                  <c:v>43837</c:v>
                </c:pt>
                <c:pt idx="256">
                  <c:v>43838</c:v>
                </c:pt>
                <c:pt idx="257">
                  <c:v>43839</c:v>
                </c:pt>
                <c:pt idx="258">
                  <c:v>43840</c:v>
                </c:pt>
                <c:pt idx="259">
                  <c:v>43843</c:v>
                </c:pt>
                <c:pt idx="260">
                  <c:v>43844</c:v>
                </c:pt>
                <c:pt idx="261">
                  <c:v>43845</c:v>
                </c:pt>
                <c:pt idx="262">
                  <c:v>43846</c:v>
                </c:pt>
                <c:pt idx="263">
                  <c:v>43847</c:v>
                </c:pt>
                <c:pt idx="264">
                  <c:v>43851</c:v>
                </c:pt>
                <c:pt idx="265">
                  <c:v>43852</c:v>
                </c:pt>
                <c:pt idx="266">
                  <c:v>43853</c:v>
                </c:pt>
                <c:pt idx="267">
                  <c:v>43854</c:v>
                </c:pt>
                <c:pt idx="268">
                  <c:v>43857</c:v>
                </c:pt>
                <c:pt idx="269">
                  <c:v>43858</c:v>
                </c:pt>
                <c:pt idx="270">
                  <c:v>43859</c:v>
                </c:pt>
                <c:pt idx="271">
                  <c:v>43860</c:v>
                </c:pt>
                <c:pt idx="272">
                  <c:v>43861</c:v>
                </c:pt>
                <c:pt idx="273">
                  <c:v>43864</c:v>
                </c:pt>
                <c:pt idx="274">
                  <c:v>43865</c:v>
                </c:pt>
                <c:pt idx="275">
                  <c:v>43866</c:v>
                </c:pt>
                <c:pt idx="276">
                  <c:v>43867</c:v>
                </c:pt>
                <c:pt idx="277">
                  <c:v>43868</c:v>
                </c:pt>
                <c:pt idx="278">
                  <c:v>43871</c:v>
                </c:pt>
                <c:pt idx="279">
                  <c:v>43872</c:v>
                </c:pt>
                <c:pt idx="280">
                  <c:v>43873</c:v>
                </c:pt>
                <c:pt idx="281">
                  <c:v>43874</c:v>
                </c:pt>
                <c:pt idx="282">
                  <c:v>43875</c:v>
                </c:pt>
                <c:pt idx="283">
                  <c:v>43879</c:v>
                </c:pt>
                <c:pt idx="284">
                  <c:v>43880</c:v>
                </c:pt>
                <c:pt idx="285">
                  <c:v>43881</c:v>
                </c:pt>
                <c:pt idx="286">
                  <c:v>43882</c:v>
                </c:pt>
                <c:pt idx="287">
                  <c:v>43885</c:v>
                </c:pt>
                <c:pt idx="288">
                  <c:v>43886</c:v>
                </c:pt>
                <c:pt idx="289">
                  <c:v>43887</c:v>
                </c:pt>
                <c:pt idx="290">
                  <c:v>43888</c:v>
                </c:pt>
                <c:pt idx="291">
                  <c:v>43889</c:v>
                </c:pt>
                <c:pt idx="292">
                  <c:v>43892</c:v>
                </c:pt>
                <c:pt idx="293">
                  <c:v>43893</c:v>
                </c:pt>
                <c:pt idx="294">
                  <c:v>43894</c:v>
                </c:pt>
                <c:pt idx="295">
                  <c:v>43895</c:v>
                </c:pt>
                <c:pt idx="296">
                  <c:v>43896</c:v>
                </c:pt>
                <c:pt idx="297">
                  <c:v>43899</c:v>
                </c:pt>
                <c:pt idx="298">
                  <c:v>43900</c:v>
                </c:pt>
                <c:pt idx="299">
                  <c:v>43901</c:v>
                </c:pt>
                <c:pt idx="300">
                  <c:v>43902</c:v>
                </c:pt>
                <c:pt idx="301">
                  <c:v>43903</c:v>
                </c:pt>
                <c:pt idx="302">
                  <c:v>43906</c:v>
                </c:pt>
                <c:pt idx="303">
                  <c:v>43907</c:v>
                </c:pt>
                <c:pt idx="304">
                  <c:v>43908</c:v>
                </c:pt>
                <c:pt idx="305">
                  <c:v>43909</c:v>
                </c:pt>
                <c:pt idx="306">
                  <c:v>43910</c:v>
                </c:pt>
                <c:pt idx="307">
                  <c:v>43913</c:v>
                </c:pt>
                <c:pt idx="308">
                  <c:v>43914</c:v>
                </c:pt>
                <c:pt idx="309">
                  <c:v>43915</c:v>
                </c:pt>
                <c:pt idx="310">
                  <c:v>43916</c:v>
                </c:pt>
                <c:pt idx="311">
                  <c:v>43917</c:v>
                </c:pt>
                <c:pt idx="312">
                  <c:v>43920</c:v>
                </c:pt>
                <c:pt idx="313">
                  <c:v>43921</c:v>
                </c:pt>
                <c:pt idx="314">
                  <c:v>43922</c:v>
                </c:pt>
                <c:pt idx="315">
                  <c:v>43923</c:v>
                </c:pt>
                <c:pt idx="316">
                  <c:v>43924</c:v>
                </c:pt>
                <c:pt idx="317">
                  <c:v>43927</c:v>
                </c:pt>
                <c:pt idx="318">
                  <c:v>43928</c:v>
                </c:pt>
                <c:pt idx="319">
                  <c:v>43929</c:v>
                </c:pt>
                <c:pt idx="320">
                  <c:v>43930</c:v>
                </c:pt>
                <c:pt idx="321">
                  <c:v>43934</c:v>
                </c:pt>
                <c:pt idx="322">
                  <c:v>43935</c:v>
                </c:pt>
                <c:pt idx="323">
                  <c:v>43936</c:v>
                </c:pt>
                <c:pt idx="324">
                  <c:v>43937</c:v>
                </c:pt>
                <c:pt idx="325">
                  <c:v>43938</c:v>
                </c:pt>
                <c:pt idx="326">
                  <c:v>43941</c:v>
                </c:pt>
                <c:pt idx="327">
                  <c:v>43942</c:v>
                </c:pt>
                <c:pt idx="328">
                  <c:v>43943</c:v>
                </c:pt>
                <c:pt idx="329">
                  <c:v>43944</c:v>
                </c:pt>
                <c:pt idx="330">
                  <c:v>43945</c:v>
                </c:pt>
                <c:pt idx="331">
                  <c:v>43948</c:v>
                </c:pt>
                <c:pt idx="332">
                  <c:v>43949</c:v>
                </c:pt>
                <c:pt idx="333">
                  <c:v>43950</c:v>
                </c:pt>
                <c:pt idx="334">
                  <c:v>43951</c:v>
                </c:pt>
                <c:pt idx="335">
                  <c:v>43952</c:v>
                </c:pt>
                <c:pt idx="336">
                  <c:v>43955</c:v>
                </c:pt>
                <c:pt idx="337">
                  <c:v>43956</c:v>
                </c:pt>
                <c:pt idx="338">
                  <c:v>43957</c:v>
                </c:pt>
                <c:pt idx="339">
                  <c:v>43958</c:v>
                </c:pt>
                <c:pt idx="340">
                  <c:v>43959</c:v>
                </c:pt>
                <c:pt idx="341">
                  <c:v>43962</c:v>
                </c:pt>
                <c:pt idx="342">
                  <c:v>43963</c:v>
                </c:pt>
                <c:pt idx="343">
                  <c:v>43964</c:v>
                </c:pt>
                <c:pt idx="344">
                  <c:v>43965</c:v>
                </c:pt>
                <c:pt idx="345">
                  <c:v>43966</c:v>
                </c:pt>
                <c:pt idx="346">
                  <c:v>43969</c:v>
                </c:pt>
                <c:pt idx="347">
                  <c:v>43970</c:v>
                </c:pt>
                <c:pt idx="348">
                  <c:v>43971</c:v>
                </c:pt>
                <c:pt idx="349">
                  <c:v>43972</c:v>
                </c:pt>
                <c:pt idx="350">
                  <c:v>43973</c:v>
                </c:pt>
                <c:pt idx="351">
                  <c:v>43977</c:v>
                </c:pt>
                <c:pt idx="352">
                  <c:v>43978</c:v>
                </c:pt>
                <c:pt idx="353">
                  <c:v>43979</c:v>
                </c:pt>
                <c:pt idx="354">
                  <c:v>43980</c:v>
                </c:pt>
                <c:pt idx="355">
                  <c:v>43983</c:v>
                </c:pt>
                <c:pt idx="356">
                  <c:v>43984</c:v>
                </c:pt>
                <c:pt idx="357">
                  <c:v>43985</c:v>
                </c:pt>
                <c:pt idx="358">
                  <c:v>43986</c:v>
                </c:pt>
                <c:pt idx="359">
                  <c:v>43987</c:v>
                </c:pt>
                <c:pt idx="360">
                  <c:v>43990</c:v>
                </c:pt>
                <c:pt idx="361">
                  <c:v>43991</c:v>
                </c:pt>
                <c:pt idx="362">
                  <c:v>43992</c:v>
                </c:pt>
                <c:pt idx="363">
                  <c:v>43993</c:v>
                </c:pt>
                <c:pt idx="364">
                  <c:v>43994</c:v>
                </c:pt>
                <c:pt idx="365">
                  <c:v>43997</c:v>
                </c:pt>
                <c:pt idx="366">
                  <c:v>43998</c:v>
                </c:pt>
                <c:pt idx="367">
                  <c:v>43999</c:v>
                </c:pt>
                <c:pt idx="368">
                  <c:v>44000</c:v>
                </c:pt>
                <c:pt idx="369">
                  <c:v>44001</c:v>
                </c:pt>
                <c:pt idx="370">
                  <c:v>44004</c:v>
                </c:pt>
                <c:pt idx="371">
                  <c:v>44005</c:v>
                </c:pt>
                <c:pt idx="372">
                  <c:v>44006</c:v>
                </c:pt>
                <c:pt idx="373">
                  <c:v>44007</c:v>
                </c:pt>
                <c:pt idx="374">
                  <c:v>44008</c:v>
                </c:pt>
                <c:pt idx="375">
                  <c:v>44011</c:v>
                </c:pt>
                <c:pt idx="376">
                  <c:v>44012</c:v>
                </c:pt>
                <c:pt idx="377">
                  <c:v>44013</c:v>
                </c:pt>
                <c:pt idx="378">
                  <c:v>44014</c:v>
                </c:pt>
                <c:pt idx="379">
                  <c:v>44018</c:v>
                </c:pt>
                <c:pt idx="380">
                  <c:v>44019</c:v>
                </c:pt>
                <c:pt idx="381">
                  <c:v>44020</c:v>
                </c:pt>
                <c:pt idx="382">
                  <c:v>44021</c:v>
                </c:pt>
                <c:pt idx="383">
                  <c:v>44022</c:v>
                </c:pt>
                <c:pt idx="384">
                  <c:v>44025</c:v>
                </c:pt>
                <c:pt idx="385">
                  <c:v>44026</c:v>
                </c:pt>
                <c:pt idx="386">
                  <c:v>44027</c:v>
                </c:pt>
                <c:pt idx="387">
                  <c:v>44028</c:v>
                </c:pt>
                <c:pt idx="388">
                  <c:v>44029</c:v>
                </c:pt>
                <c:pt idx="389">
                  <c:v>44032</c:v>
                </c:pt>
                <c:pt idx="390">
                  <c:v>44033</c:v>
                </c:pt>
                <c:pt idx="391">
                  <c:v>44034</c:v>
                </c:pt>
                <c:pt idx="392">
                  <c:v>44035</c:v>
                </c:pt>
                <c:pt idx="393">
                  <c:v>44036</c:v>
                </c:pt>
                <c:pt idx="394">
                  <c:v>44039</c:v>
                </c:pt>
                <c:pt idx="395">
                  <c:v>44040</c:v>
                </c:pt>
                <c:pt idx="396">
                  <c:v>44041</c:v>
                </c:pt>
                <c:pt idx="397">
                  <c:v>44042</c:v>
                </c:pt>
                <c:pt idx="398">
                  <c:v>44043</c:v>
                </c:pt>
                <c:pt idx="399">
                  <c:v>44046</c:v>
                </c:pt>
                <c:pt idx="400">
                  <c:v>44047</c:v>
                </c:pt>
                <c:pt idx="401">
                  <c:v>44048</c:v>
                </c:pt>
                <c:pt idx="402">
                  <c:v>44049</c:v>
                </c:pt>
                <c:pt idx="403">
                  <c:v>44050</c:v>
                </c:pt>
                <c:pt idx="404">
                  <c:v>44053</c:v>
                </c:pt>
                <c:pt idx="405">
                  <c:v>44054</c:v>
                </c:pt>
                <c:pt idx="406">
                  <c:v>44055</c:v>
                </c:pt>
                <c:pt idx="407">
                  <c:v>44056</c:v>
                </c:pt>
                <c:pt idx="408">
                  <c:v>44057</c:v>
                </c:pt>
                <c:pt idx="409">
                  <c:v>44060</c:v>
                </c:pt>
                <c:pt idx="410">
                  <c:v>44061</c:v>
                </c:pt>
                <c:pt idx="411">
                  <c:v>44062</c:v>
                </c:pt>
                <c:pt idx="412">
                  <c:v>44063</c:v>
                </c:pt>
                <c:pt idx="413">
                  <c:v>44064</c:v>
                </c:pt>
                <c:pt idx="414">
                  <c:v>44067</c:v>
                </c:pt>
                <c:pt idx="415">
                  <c:v>44068</c:v>
                </c:pt>
                <c:pt idx="416">
                  <c:v>44069</c:v>
                </c:pt>
                <c:pt idx="417">
                  <c:v>44070</c:v>
                </c:pt>
                <c:pt idx="418">
                  <c:v>44071</c:v>
                </c:pt>
                <c:pt idx="419">
                  <c:v>44074</c:v>
                </c:pt>
                <c:pt idx="420">
                  <c:v>44075</c:v>
                </c:pt>
                <c:pt idx="421">
                  <c:v>44076</c:v>
                </c:pt>
                <c:pt idx="422">
                  <c:v>44077</c:v>
                </c:pt>
                <c:pt idx="423">
                  <c:v>44078</c:v>
                </c:pt>
                <c:pt idx="424">
                  <c:v>44082</c:v>
                </c:pt>
                <c:pt idx="425">
                  <c:v>44083</c:v>
                </c:pt>
                <c:pt idx="426">
                  <c:v>44084</c:v>
                </c:pt>
                <c:pt idx="427">
                  <c:v>44085</c:v>
                </c:pt>
                <c:pt idx="428">
                  <c:v>44088</c:v>
                </c:pt>
                <c:pt idx="429">
                  <c:v>44089</c:v>
                </c:pt>
                <c:pt idx="430">
                  <c:v>44090</c:v>
                </c:pt>
                <c:pt idx="431">
                  <c:v>44091</c:v>
                </c:pt>
                <c:pt idx="432">
                  <c:v>44092</c:v>
                </c:pt>
                <c:pt idx="433">
                  <c:v>44095</c:v>
                </c:pt>
                <c:pt idx="434">
                  <c:v>44096</c:v>
                </c:pt>
                <c:pt idx="435">
                  <c:v>44097</c:v>
                </c:pt>
                <c:pt idx="436">
                  <c:v>44098</c:v>
                </c:pt>
                <c:pt idx="437">
                  <c:v>44099</c:v>
                </c:pt>
                <c:pt idx="438">
                  <c:v>44102</c:v>
                </c:pt>
                <c:pt idx="439">
                  <c:v>44103</c:v>
                </c:pt>
                <c:pt idx="440">
                  <c:v>44104</c:v>
                </c:pt>
                <c:pt idx="441">
                  <c:v>44105</c:v>
                </c:pt>
                <c:pt idx="442">
                  <c:v>44106</c:v>
                </c:pt>
                <c:pt idx="443">
                  <c:v>44109</c:v>
                </c:pt>
                <c:pt idx="444">
                  <c:v>44110</c:v>
                </c:pt>
                <c:pt idx="445">
                  <c:v>44111</c:v>
                </c:pt>
                <c:pt idx="446">
                  <c:v>44112</c:v>
                </c:pt>
                <c:pt idx="447">
                  <c:v>44113</c:v>
                </c:pt>
                <c:pt idx="448">
                  <c:v>44116</c:v>
                </c:pt>
                <c:pt idx="449">
                  <c:v>44117</c:v>
                </c:pt>
                <c:pt idx="450">
                  <c:v>44118</c:v>
                </c:pt>
                <c:pt idx="451">
                  <c:v>44119</c:v>
                </c:pt>
                <c:pt idx="452">
                  <c:v>44120</c:v>
                </c:pt>
                <c:pt idx="453">
                  <c:v>44123</c:v>
                </c:pt>
                <c:pt idx="454">
                  <c:v>44124</c:v>
                </c:pt>
                <c:pt idx="455">
                  <c:v>44125</c:v>
                </c:pt>
                <c:pt idx="456">
                  <c:v>44126</c:v>
                </c:pt>
                <c:pt idx="457">
                  <c:v>44127</c:v>
                </c:pt>
                <c:pt idx="458">
                  <c:v>44130</c:v>
                </c:pt>
                <c:pt idx="459">
                  <c:v>44131</c:v>
                </c:pt>
                <c:pt idx="460">
                  <c:v>44132</c:v>
                </c:pt>
                <c:pt idx="461">
                  <c:v>44133</c:v>
                </c:pt>
                <c:pt idx="462">
                  <c:v>44134</c:v>
                </c:pt>
                <c:pt idx="463">
                  <c:v>44137</c:v>
                </c:pt>
                <c:pt idx="464">
                  <c:v>44138</c:v>
                </c:pt>
                <c:pt idx="465">
                  <c:v>44139</c:v>
                </c:pt>
                <c:pt idx="466">
                  <c:v>44140</c:v>
                </c:pt>
                <c:pt idx="467">
                  <c:v>44141</c:v>
                </c:pt>
                <c:pt idx="468">
                  <c:v>44144</c:v>
                </c:pt>
                <c:pt idx="469">
                  <c:v>44145</c:v>
                </c:pt>
                <c:pt idx="470">
                  <c:v>44146</c:v>
                </c:pt>
                <c:pt idx="471">
                  <c:v>44147</c:v>
                </c:pt>
                <c:pt idx="472">
                  <c:v>44148</c:v>
                </c:pt>
                <c:pt idx="473">
                  <c:v>44151</c:v>
                </c:pt>
                <c:pt idx="474">
                  <c:v>44152</c:v>
                </c:pt>
                <c:pt idx="475">
                  <c:v>44153</c:v>
                </c:pt>
                <c:pt idx="476">
                  <c:v>44154</c:v>
                </c:pt>
                <c:pt idx="477">
                  <c:v>44155</c:v>
                </c:pt>
                <c:pt idx="478">
                  <c:v>44158</c:v>
                </c:pt>
                <c:pt idx="479">
                  <c:v>44159</c:v>
                </c:pt>
                <c:pt idx="480">
                  <c:v>44160</c:v>
                </c:pt>
                <c:pt idx="481">
                  <c:v>44162</c:v>
                </c:pt>
                <c:pt idx="482">
                  <c:v>44165</c:v>
                </c:pt>
                <c:pt idx="483">
                  <c:v>44166</c:v>
                </c:pt>
                <c:pt idx="484">
                  <c:v>44167</c:v>
                </c:pt>
                <c:pt idx="485">
                  <c:v>44168</c:v>
                </c:pt>
                <c:pt idx="486">
                  <c:v>44169</c:v>
                </c:pt>
                <c:pt idx="487">
                  <c:v>44172</c:v>
                </c:pt>
                <c:pt idx="488">
                  <c:v>44173</c:v>
                </c:pt>
                <c:pt idx="489">
                  <c:v>44174</c:v>
                </c:pt>
                <c:pt idx="490">
                  <c:v>44175</c:v>
                </c:pt>
                <c:pt idx="491">
                  <c:v>44176</c:v>
                </c:pt>
                <c:pt idx="492">
                  <c:v>44179</c:v>
                </c:pt>
                <c:pt idx="493">
                  <c:v>44180</c:v>
                </c:pt>
                <c:pt idx="494">
                  <c:v>44181</c:v>
                </c:pt>
                <c:pt idx="495">
                  <c:v>44182</c:v>
                </c:pt>
                <c:pt idx="496">
                  <c:v>44183</c:v>
                </c:pt>
                <c:pt idx="497">
                  <c:v>44186</c:v>
                </c:pt>
                <c:pt idx="498">
                  <c:v>44187</c:v>
                </c:pt>
                <c:pt idx="499">
                  <c:v>44188</c:v>
                </c:pt>
                <c:pt idx="500">
                  <c:v>44189</c:v>
                </c:pt>
                <c:pt idx="501">
                  <c:v>44193</c:v>
                </c:pt>
                <c:pt idx="502">
                  <c:v>44194</c:v>
                </c:pt>
                <c:pt idx="503">
                  <c:v>44195</c:v>
                </c:pt>
                <c:pt idx="504">
                  <c:v>44196</c:v>
                </c:pt>
                <c:pt idx="505">
                  <c:v>44200</c:v>
                </c:pt>
                <c:pt idx="506">
                  <c:v>44201</c:v>
                </c:pt>
                <c:pt idx="507">
                  <c:v>44202</c:v>
                </c:pt>
                <c:pt idx="508">
                  <c:v>44203</c:v>
                </c:pt>
                <c:pt idx="509">
                  <c:v>44204</c:v>
                </c:pt>
                <c:pt idx="510">
                  <c:v>44207</c:v>
                </c:pt>
                <c:pt idx="511">
                  <c:v>44208</c:v>
                </c:pt>
                <c:pt idx="512">
                  <c:v>44209</c:v>
                </c:pt>
                <c:pt idx="513">
                  <c:v>44210</c:v>
                </c:pt>
                <c:pt idx="514">
                  <c:v>44211</c:v>
                </c:pt>
                <c:pt idx="515">
                  <c:v>44215</c:v>
                </c:pt>
                <c:pt idx="516">
                  <c:v>44216</c:v>
                </c:pt>
                <c:pt idx="517">
                  <c:v>44217</c:v>
                </c:pt>
                <c:pt idx="518">
                  <c:v>44218</c:v>
                </c:pt>
                <c:pt idx="519">
                  <c:v>44221</c:v>
                </c:pt>
                <c:pt idx="520">
                  <c:v>44222</c:v>
                </c:pt>
                <c:pt idx="521">
                  <c:v>44223</c:v>
                </c:pt>
                <c:pt idx="522">
                  <c:v>44224</c:v>
                </c:pt>
                <c:pt idx="523">
                  <c:v>44225</c:v>
                </c:pt>
                <c:pt idx="524">
                  <c:v>44228</c:v>
                </c:pt>
                <c:pt idx="525">
                  <c:v>44229</c:v>
                </c:pt>
                <c:pt idx="526">
                  <c:v>44230</c:v>
                </c:pt>
                <c:pt idx="527">
                  <c:v>44231</c:v>
                </c:pt>
                <c:pt idx="528">
                  <c:v>44232</c:v>
                </c:pt>
                <c:pt idx="529">
                  <c:v>44235</c:v>
                </c:pt>
                <c:pt idx="530">
                  <c:v>44236</c:v>
                </c:pt>
                <c:pt idx="531">
                  <c:v>44237</c:v>
                </c:pt>
                <c:pt idx="532">
                  <c:v>44238</c:v>
                </c:pt>
                <c:pt idx="533">
                  <c:v>44239</c:v>
                </c:pt>
                <c:pt idx="534">
                  <c:v>44243</c:v>
                </c:pt>
                <c:pt idx="535">
                  <c:v>44244</c:v>
                </c:pt>
                <c:pt idx="536">
                  <c:v>44245</c:v>
                </c:pt>
                <c:pt idx="537">
                  <c:v>44246</c:v>
                </c:pt>
                <c:pt idx="538">
                  <c:v>44249</c:v>
                </c:pt>
                <c:pt idx="539">
                  <c:v>44250</c:v>
                </c:pt>
                <c:pt idx="540">
                  <c:v>44251</c:v>
                </c:pt>
                <c:pt idx="541">
                  <c:v>44252</c:v>
                </c:pt>
                <c:pt idx="542">
                  <c:v>44253</c:v>
                </c:pt>
                <c:pt idx="543">
                  <c:v>44256</c:v>
                </c:pt>
                <c:pt idx="544">
                  <c:v>44257</c:v>
                </c:pt>
                <c:pt idx="545">
                  <c:v>44258</c:v>
                </c:pt>
                <c:pt idx="546">
                  <c:v>44259</c:v>
                </c:pt>
                <c:pt idx="547">
                  <c:v>44260</c:v>
                </c:pt>
                <c:pt idx="548">
                  <c:v>44263</c:v>
                </c:pt>
                <c:pt idx="549">
                  <c:v>44264</c:v>
                </c:pt>
                <c:pt idx="550">
                  <c:v>44265</c:v>
                </c:pt>
                <c:pt idx="551">
                  <c:v>44266</c:v>
                </c:pt>
                <c:pt idx="552">
                  <c:v>44267</c:v>
                </c:pt>
                <c:pt idx="553">
                  <c:v>44270</c:v>
                </c:pt>
                <c:pt idx="554">
                  <c:v>44271</c:v>
                </c:pt>
                <c:pt idx="555">
                  <c:v>44272</c:v>
                </c:pt>
                <c:pt idx="556">
                  <c:v>44273</c:v>
                </c:pt>
                <c:pt idx="557">
                  <c:v>44274</c:v>
                </c:pt>
                <c:pt idx="558">
                  <c:v>44277</c:v>
                </c:pt>
                <c:pt idx="559">
                  <c:v>44278</c:v>
                </c:pt>
                <c:pt idx="560">
                  <c:v>44279</c:v>
                </c:pt>
                <c:pt idx="561">
                  <c:v>44280</c:v>
                </c:pt>
                <c:pt idx="562">
                  <c:v>44281</c:v>
                </c:pt>
                <c:pt idx="563">
                  <c:v>44284</c:v>
                </c:pt>
                <c:pt idx="564">
                  <c:v>44285</c:v>
                </c:pt>
                <c:pt idx="565">
                  <c:v>44286</c:v>
                </c:pt>
                <c:pt idx="566">
                  <c:v>44287</c:v>
                </c:pt>
                <c:pt idx="567">
                  <c:v>44291</c:v>
                </c:pt>
                <c:pt idx="568">
                  <c:v>44292</c:v>
                </c:pt>
                <c:pt idx="569">
                  <c:v>44293</c:v>
                </c:pt>
                <c:pt idx="570">
                  <c:v>44294</c:v>
                </c:pt>
                <c:pt idx="571">
                  <c:v>44295</c:v>
                </c:pt>
                <c:pt idx="572">
                  <c:v>44298</c:v>
                </c:pt>
                <c:pt idx="573">
                  <c:v>44299</c:v>
                </c:pt>
                <c:pt idx="574">
                  <c:v>44300</c:v>
                </c:pt>
                <c:pt idx="575">
                  <c:v>44301</c:v>
                </c:pt>
                <c:pt idx="576">
                  <c:v>44302</c:v>
                </c:pt>
                <c:pt idx="577">
                  <c:v>44305</c:v>
                </c:pt>
                <c:pt idx="578">
                  <c:v>44306</c:v>
                </c:pt>
                <c:pt idx="579">
                  <c:v>44307</c:v>
                </c:pt>
                <c:pt idx="580">
                  <c:v>44308</c:v>
                </c:pt>
                <c:pt idx="581">
                  <c:v>44309</c:v>
                </c:pt>
                <c:pt idx="582">
                  <c:v>44312</c:v>
                </c:pt>
                <c:pt idx="583">
                  <c:v>44313</c:v>
                </c:pt>
                <c:pt idx="584">
                  <c:v>44314</c:v>
                </c:pt>
                <c:pt idx="585">
                  <c:v>44315</c:v>
                </c:pt>
                <c:pt idx="586">
                  <c:v>44316</c:v>
                </c:pt>
                <c:pt idx="587">
                  <c:v>44319</c:v>
                </c:pt>
                <c:pt idx="588">
                  <c:v>44320</c:v>
                </c:pt>
                <c:pt idx="589">
                  <c:v>44321</c:v>
                </c:pt>
                <c:pt idx="590">
                  <c:v>44322</c:v>
                </c:pt>
                <c:pt idx="591">
                  <c:v>44323</c:v>
                </c:pt>
                <c:pt idx="592">
                  <c:v>44326</c:v>
                </c:pt>
                <c:pt idx="593">
                  <c:v>44327</c:v>
                </c:pt>
                <c:pt idx="594">
                  <c:v>44328</c:v>
                </c:pt>
                <c:pt idx="595">
                  <c:v>44329</c:v>
                </c:pt>
                <c:pt idx="596">
                  <c:v>44330</c:v>
                </c:pt>
                <c:pt idx="597">
                  <c:v>44333</c:v>
                </c:pt>
                <c:pt idx="598">
                  <c:v>44334</c:v>
                </c:pt>
                <c:pt idx="599">
                  <c:v>44335</c:v>
                </c:pt>
                <c:pt idx="600">
                  <c:v>44336</c:v>
                </c:pt>
                <c:pt idx="601">
                  <c:v>44337</c:v>
                </c:pt>
                <c:pt idx="602">
                  <c:v>44340</c:v>
                </c:pt>
                <c:pt idx="603">
                  <c:v>44341</c:v>
                </c:pt>
                <c:pt idx="604">
                  <c:v>44342</c:v>
                </c:pt>
                <c:pt idx="605">
                  <c:v>44343</c:v>
                </c:pt>
                <c:pt idx="606">
                  <c:v>44344</c:v>
                </c:pt>
                <c:pt idx="607">
                  <c:v>44348</c:v>
                </c:pt>
                <c:pt idx="608">
                  <c:v>44349</c:v>
                </c:pt>
                <c:pt idx="609">
                  <c:v>44350</c:v>
                </c:pt>
                <c:pt idx="610">
                  <c:v>44351</c:v>
                </c:pt>
                <c:pt idx="611">
                  <c:v>44354</c:v>
                </c:pt>
                <c:pt idx="612">
                  <c:v>44355</c:v>
                </c:pt>
                <c:pt idx="613">
                  <c:v>44356</c:v>
                </c:pt>
                <c:pt idx="614">
                  <c:v>44357</c:v>
                </c:pt>
                <c:pt idx="615">
                  <c:v>44358</c:v>
                </c:pt>
                <c:pt idx="616">
                  <c:v>44361</c:v>
                </c:pt>
                <c:pt idx="617">
                  <c:v>44362</c:v>
                </c:pt>
                <c:pt idx="618">
                  <c:v>44363</c:v>
                </c:pt>
                <c:pt idx="619">
                  <c:v>44364</c:v>
                </c:pt>
                <c:pt idx="620">
                  <c:v>44365</c:v>
                </c:pt>
                <c:pt idx="621">
                  <c:v>44368</c:v>
                </c:pt>
                <c:pt idx="622">
                  <c:v>44369</c:v>
                </c:pt>
                <c:pt idx="623">
                  <c:v>44370</c:v>
                </c:pt>
                <c:pt idx="624">
                  <c:v>44371</c:v>
                </c:pt>
                <c:pt idx="625">
                  <c:v>44372</c:v>
                </c:pt>
                <c:pt idx="626">
                  <c:v>44375</c:v>
                </c:pt>
                <c:pt idx="627">
                  <c:v>44376</c:v>
                </c:pt>
                <c:pt idx="628">
                  <c:v>44377</c:v>
                </c:pt>
                <c:pt idx="629">
                  <c:v>44378</c:v>
                </c:pt>
                <c:pt idx="630">
                  <c:v>44379</c:v>
                </c:pt>
                <c:pt idx="631">
                  <c:v>44383</c:v>
                </c:pt>
                <c:pt idx="632">
                  <c:v>44384</c:v>
                </c:pt>
                <c:pt idx="633">
                  <c:v>44385</c:v>
                </c:pt>
                <c:pt idx="634">
                  <c:v>44386</c:v>
                </c:pt>
                <c:pt idx="635">
                  <c:v>44389</c:v>
                </c:pt>
                <c:pt idx="636">
                  <c:v>44390</c:v>
                </c:pt>
                <c:pt idx="637">
                  <c:v>44391</c:v>
                </c:pt>
                <c:pt idx="638">
                  <c:v>44392</c:v>
                </c:pt>
                <c:pt idx="639">
                  <c:v>44393</c:v>
                </c:pt>
                <c:pt idx="640">
                  <c:v>44396</c:v>
                </c:pt>
                <c:pt idx="641">
                  <c:v>44397</c:v>
                </c:pt>
                <c:pt idx="642">
                  <c:v>44398</c:v>
                </c:pt>
                <c:pt idx="643">
                  <c:v>44399</c:v>
                </c:pt>
                <c:pt idx="644">
                  <c:v>44400</c:v>
                </c:pt>
                <c:pt idx="645">
                  <c:v>44403</c:v>
                </c:pt>
                <c:pt idx="646">
                  <c:v>44404</c:v>
                </c:pt>
                <c:pt idx="647">
                  <c:v>44405</c:v>
                </c:pt>
                <c:pt idx="648">
                  <c:v>44406</c:v>
                </c:pt>
                <c:pt idx="649">
                  <c:v>44407</c:v>
                </c:pt>
                <c:pt idx="650">
                  <c:v>44410</c:v>
                </c:pt>
                <c:pt idx="651">
                  <c:v>44411</c:v>
                </c:pt>
                <c:pt idx="652">
                  <c:v>44412</c:v>
                </c:pt>
                <c:pt idx="653">
                  <c:v>44413</c:v>
                </c:pt>
                <c:pt idx="654">
                  <c:v>44414</c:v>
                </c:pt>
                <c:pt idx="655">
                  <c:v>44417</c:v>
                </c:pt>
                <c:pt idx="656">
                  <c:v>44418</c:v>
                </c:pt>
                <c:pt idx="657">
                  <c:v>44419</c:v>
                </c:pt>
                <c:pt idx="658">
                  <c:v>44420</c:v>
                </c:pt>
                <c:pt idx="659">
                  <c:v>44421</c:v>
                </c:pt>
                <c:pt idx="660">
                  <c:v>44424</c:v>
                </c:pt>
                <c:pt idx="661">
                  <c:v>44425</c:v>
                </c:pt>
                <c:pt idx="662">
                  <c:v>44426</c:v>
                </c:pt>
                <c:pt idx="663">
                  <c:v>44427</c:v>
                </c:pt>
                <c:pt idx="664">
                  <c:v>44428</c:v>
                </c:pt>
                <c:pt idx="665">
                  <c:v>44431</c:v>
                </c:pt>
                <c:pt idx="666">
                  <c:v>44432</c:v>
                </c:pt>
                <c:pt idx="667">
                  <c:v>44433</c:v>
                </c:pt>
                <c:pt idx="668">
                  <c:v>44434</c:v>
                </c:pt>
                <c:pt idx="669">
                  <c:v>44435</c:v>
                </c:pt>
                <c:pt idx="670">
                  <c:v>44438</c:v>
                </c:pt>
                <c:pt idx="671">
                  <c:v>44439</c:v>
                </c:pt>
                <c:pt idx="672">
                  <c:v>44440</c:v>
                </c:pt>
                <c:pt idx="673">
                  <c:v>44441</c:v>
                </c:pt>
                <c:pt idx="674">
                  <c:v>44442</c:v>
                </c:pt>
                <c:pt idx="675">
                  <c:v>44446</c:v>
                </c:pt>
                <c:pt idx="676">
                  <c:v>44447</c:v>
                </c:pt>
                <c:pt idx="677">
                  <c:v>44448</c:v>
                </c:pt>
                <c:pt idx="678">
                  <c:v>44449</c:v>
                </c:pt>
                <c:pt idx="679">
                  <c:v>44452</c:v>
                </c:pt>
                <c:pt idx="680">
                  <c:v>44453</c:v>
                </c:pt>
                <c:pt idx="681">
                  <c:v>44454</c:v>
                </c:pt>
                <c:pt idx="682">
                  <c:v>44455</c:v>
                </c:pt>
                <c:pt idx="683">
                  <c:v>44456</c:v>
                </c:pt>
                <c:pt idx="684">
                  <c:v>44459</c:v>
                </c:pt>
                <c:pt idx="685">
                  <c:v>44460</c:v>
                </c:pt>
                <c:pt idx="686">
                  <c:v>44461</c:v>
                </c:pt>
                <c:pt idx="687">
                  <c:v>44462</c:v>
                </c:pt>
                <c:pt idx="688">
                  <c:v>44463</c:v>
                </c:pt>
                <c:pt idx="689">
                  <c:v>44466</c:v>
                </c:pt>
                <c:pt idx="690">
                  <c:v>44467</c:v>
                </c:pt>
                <c:pt idx="691">
                  <c:v>44468</c:v>
                </c:pt>
                <c:pt idx="692">
                  <c:v>44469</c:v>
                </c:pt>
                <c:pt idx="693">
                  <c:v>44470</c:v>
                </c:pt>
                <c:pt idx="694">
                  <c:v>44473</c:v>
                </c:pt>
                <c:pt idx="695">
                  <c:v>44474</c:v>
                </c:pt>
                <c:pt idx="696">
                  <c:v>44475</c:v>
                </c:pt>
                <c:pt idx="697">
                  <c:v>44476</c:v>
                </c:pt>
                <c:pt idx="698">
                  <c:v>44477</c:v>
                </c:pt>
                <c:pt idx="699">
                  <c:v>44480</c:v>
                </c:pt>
                <c:pt idx="700">
                  <c:v>44481</c:v>
                </c:pt>
                <c:pt idx="701">
                  <c:v>44482</c:v>
                </c:pt>
                <c:pt idx="702">
                  <c:v>44483</c:v>
                </c:pt>
                <c:pt idx="703">
                  <c:v>44484</c:v>
                </c:pt>
                <c:pt idx="704">
                  <c:v>44487</c:v>
                </c:pt>
                <c:pt idx="705">
                  <c:v>44488</c:v>
                </c:pt>
                <c:pt idx="706">
                  <c:v>44489</c:v>
                </c:pt>
                <c:pt idx="707">
                  <c:v>44490</c:v>
                </c:pt>
                <c:pt idx="708">
                  <c:v>44491</c:v>
                </c:pt>
                <c:pt idx="709">
                  <c:v>44494</c:v>
                </c:pt>
                <c:pt idx="710">
                  <c:v>44495</c:v>
                </c:pt>
                <c:pt idx="711">
                  <c:v>44496</c:v>
                </c:pt>
                <c:pt idx="712">
                  <c:v>44497</c:v>
                </c:pt>
                <c:pt idx="713">
                  <c:v>44498</c:v>
                </c:pt>
                <c:pt idx="714">
                  <c:v>44501</c:v>
                </c:pt>
                <c:pt idx="715">
                  <c:v>44502</c:v>
                </c:pt>
                <c:pt idx="716">
                  <c:v>44503</c:v>
                </c:pt>
                <c:pt idx="717">
                  <c:v>44504</c:v>
                </c:pt>
                <c:pt idx="718">
                  <c:v>44505</c:v>
                </c:pt>
                <c:pt idx="719">
                  <c:v>44508</c:v>
                </c:pt>
                <c:pt idx="720">
                  <c:v>44509</c:v>
                </c:pt>
                <c:pt idx="721">
                  <c:v>44510</c:v>
                </c:pt>
                <c:pt idx="722">
                  <c:v>44511</c:v>
                </c:pt>
                <c:pt idx="723">
                  <c:v>44512</c:v>
                </c:pt>
                <c:pt idx="724">
                  <c:v>44515</c:v>
                </c:pt>
                <c:pt idx="725">
                  <c:v>44516</c:v>
                </c:pt>
                <c:pt idx="726">
                  <c:v>44517</c:v>
                </c:pt>
                <c:pt idx="727">
                  <c:v>44518</c:v>
                </c:pt>
                <c:pt idx="728">
                  <c:v>44519</c:v>
                </c:pt>
                <c:pt idx="729">
                  <c:v>44522</c:v>
                </c:pt>
                <c:pt idx="730">
                  <c:v>44523</c:v>
                </c:pt>
                <c:pt idx="731">
                  <c:v>44524</c:v>
                </c:pt>
                <c:pt idx="732">
                  <c:v>44526</c:v>
                </c:pt>
                <c:pt idx="733">
                  <c:v>44529</c:v>
                </c:pt>
                <c:pt idx="734">
                  <c:v>44530</c:v>
                </c:pt>
                <c:pt idx="735">
                  <c:v>44531</c:v>
                </c:pt>
                <c:pt idx="736">
                  <c:v>44532</c:v>
                </c:pt>
                <c:pt idx="737">
                  <c:v>44533</c:v>
                </c:pt>
                <c:pt idx="738">
                  <c:v>44536</c:v>
                </c:pt>
                <c:pt idx="739">
                  <c:v>44537</c:v>
                </c:pt>
                <c:pt idx="740">
                  <c:v>44538</c:v>
                </c:pt>
                <c:pt idx="741">
                  <c:v>44539</c:v>
                </c:pt>
                <c:pt idx="742">
                  <c:v>44540</c:v>
                </c:pt>
                <c:pt idx="743">
                  <c:v>44543</c:v>
                </c:pt>
                <c:pt idx="744">
                  <c:v>44544</c:v>
                </c:pt>
                <c:pt idx="745">
                  <c:v>44545</c:v>
                </c:pt>
                <c:pt idx="746">
                  <c:v>44546</c:v>
                </c:pt>
                <c:pt idx="747">
                  <c:v>44547</c:v>
                </c:pt>
                <c:pt idx="748">
                  <c:v>44550</c:v>
                </c:pt>
                <c:pt idx="749">
                  <c:v>44551</c:v>
                </c:pt>
                <c:pt idx="750">
                  <c:v>44552</c:v>
                </c:pt>
                <c:pt idx="751">
                  <c:v>44553</c:v>
                </c:pt>
                <c:pt idx="752">
                  <c:v>44557</c:v>
                </c:pt>
                <c:pt idx="753">
                  <c:v>44558</c:v>
                </c:pt>
                <c:pt idx="754">
                  <c:v>44559</c:v>
                </c:pt>
                <c:pt idx="755">
                  <c:v>44560</c:v>
                </c:pt>
                <c:pt idx="756">
                  <c:v>44561</c:v>
                </c:pt>
                <c:pt idx="757">
                  <c:v>44564</c:v>
                </c:pt>
                <c:pt idx="758">
                  <c:v>44565</c:v>
                </c:pt>
                <c:pt idx="759">
                  <c:v>44566</c:v>
                </c:pt>
                <c:pt idx="760">
                  <c:v>44567</c:v>
                </c:pt>
                <c:pt idx="761">
                  <c:v>44568</c:v>
                </c:pt>
                <c:pt idx="762">
                  <c:v>44571</c:v>
                </c:pt>
                <c:pt idx="763">
                  <c:v>44572</c:v>
                </c:pt>
                <c:pt idx="764">
                  <c:v>44573</c:v>
                </c:pt>
                <c:pt idx="765">
                  <c:v>44574</c:v>
                </c:pt>
                <c:pt idx="766">
                  <c:v>44575</c:v>
                </c:pt>
                <c:pt idx="767">
                  <c:v>44579</c:v>
                </c:pt>
                <c:pt idx="768">
                  <c:v>44580</c:v>
                </c:pt>
                <c:pt idx="769">
                  <c:v>44581</c:v>
                </c:pt>
                <c:pt idx="770">
                  <c:v>44582</c:v>
                </c:pt>
                <c:pt idx="771">
                  <c:v>44585</c:v>
                </c:pt>
                <c:pt idx="772">
                  <c:v>44586</c:v>
                </c:pt>
                <c:pt idx="773">
                  <c:v>44587</c:v>
                </c:pt>
                <c:pt idx="774">
                  <c:v>44588</c:v>
                </c:pt>
                <c:pt idx="775">
                  <c:v>44589</c:v>
                </c:pt>
                <c:pt idx="776">
                  <c:v>44592</c:v>
                </c:pt>
                <c:pt idx="777">
                  <c:v>44593</c:v>
                </c:pt>
                <c:pt idx="778">
                  <c:v>44594</c:v>
                </c:pt>
                <c:pt idx="779">
                  <c:v>44595</c:v>
                </c:pt>
                <c:pt idx="780">
                  <c:v>44596</c:v>
                </c:pt>
                <c:pt idx="781">
                  <c:v>44599</c:v>
                </c:pt>
                <c:pt idx="782">
                  <c:v>44600</c:v>
                </c:pt>
                <c:pt idx="783">
                  <c:v>44601</c:v>
                </c:pt>
                <c:pt idx="784">
                  <c:v>44602</c:v>
                </c:pt>
                <c:pt idx="785">
                  <c:v>44603</c:v>
                </c:pt>
                <c:pt idx="786">
                  <c:v>44606</c:v>
                </c:pt>
                <c:pt idx="787">
                  <c:v>44607</c:v>
                </c:pt>
                <c:pt idx="788">
                  <c:v>44608</c:v>
                </c:pt>
                <c:pt idx="789">
                  <c:v>44609</c:v>
                </c:pt>
                <c:pt idx="790">
                  <c:v>44610</c:v>
                </c:pt>
                <c:pt idx="791">
                  <c:v>44614</c:v>
                </c:pt>
                <c:pt idx="792">
                  <c:v>44615</c:v>
                </c:pt>
                <c:pt idx="793">
                  <c:v>44616</c:v>
                </c:pt>
                <c:pt idx="794">
                  <c:v>44617</c:v>
                </c:pt>
                <c:pt idx="795">
                  <c:v>44620</c:v>
                </c:pt>
                <c:pt idx="796">
                  <c:v>44621</c:v>
                </c:pt>
                <c:pt idx="797">
                  <c:v>44622</c:v>
                </c:pt>
                <c:pt idx="798">
                  <c:v>44623</c:v>
                </c:pt>
                <c:pt idx="799">
                  <c:v>44624</c:v>
                </c:pt>
                <c:pt idx="800">
                  <c:v>44627</c:v>
                </c:pt>
                <c:pt idx="801">
                  <c:v>44628</c:v>
                </c:pt>
                <c:pt idx="802">
                  <c:v>44629</c:v>
                </c:pt>
                <c:pt idx="803">
                  <c:v>44630</c:v>
                </c:pt>
                <c:pt idx="804">
                  <c:v>44631</c:v>
                </c:pt>
                <c:pt idx="805">
                  <c:v>44634</c:v>
                </c:pt>
                <c:pt idx="806">
                  <c:v>44635</c:v>
                </c:pt>
                <c:pt idx="807">
                  <c:v>44636</c:v>
                </c:pt>
                <c:pt idx="808">
                  <c:v>44637</c:v>
                </c:pt>
                <c:pt idx="809">
                  <c:v>44638</c:v>
                </c:pt>
                <c:pt idx="810">
                  <c:v>44641</c:v>
                </c:pt>
                <c:pt idx="811">
                  <c:v>44642</c:v>
                </c:pt>
                <c:pt idx="812">
                  <c:v>44643</c:v>
                </c:pt>
                <c:pt idx="813">
                  <c:v>44644</c:v>
                </c:pt>
                <c:pt idx="814">
                  <c:v>44645</c:v>
                </c:pt>
                <c:pt idx="815">
                  <c:v>44648</c:v>
                </c:pt>
                <c:pt idx="816">
                  <c:v>44649</c:v>
                </c:pt>
                <c:pt idx="817">
                  <c:v>44650</c:v>
                </c:pt>
                <c:pt idx="818">
                  <c:v>44651</c:v>
                </c:pt>
                <c:pt idx="819">
                  <c:v>44652</c:v>
                </c:pt>
                <c:pt idx="820">
                  <c:v>44655</c:v>
                </c:pt>
                <c:pt idx="821">
                  <c:v>44656</c:v>
                </c:pt>
                <c:pt idx="822">
                  <c:v>44657</c:v>
                </c:pt>
                <c:pt idx="823">
                  <c:v>44658</c:v>
                </c:pt>
                <c:pt idx="824">
                  <c:v>44659</c:v>
                </c:pt>
                <c:pt idx="825">
                  <c:v>44662</c:v>
                </c:pt>
                <c:pt idx="826">
                  <c:v>44663</c:v>
                </c:pt>
                <c:pt idx="827">
                  <c:v>44664</c:v>
                </c:pt>
                <c:pt idx="828">
                  <c:v>44665</c:v>
                </c:pt>
                <c:pt idx="829">
                  <c:v>44669</c:v>
                </c:pt>
                <c:pt idx="830">
                  <c:v>44670</c:v>
                </c:pt>
                <c:pt idx="831">
                  <c:v>44671</c:v>
                </c:pt>
                <c:pt idx="832">
                  <c:v>44672</c:v>
                </c:pt>
                <c:pt idx="833">
                  <c:v>44673</c:v>
                </c:pt>
                <c:pt idx="834">
                  <c:v>44676</c:v>
                </c:pt>
                <c:pt idx="835">
                  <c:v>44677</c:v>
                </c:pt>
                <c:pt idx="836">
                  <c:v>44678</c:v>
                </c:pt>
                <c:pt idx="837">
                  <c:v>44679</c:v>
                </c:pt>
                <c:pt idx="838">
                  <c:v>44680</c:v>
                </c:pt>
                <c:pt idx="839">
                  <c:v>44683</c:v>
                </c:pt>
                <c:pt idx="840">
                  <c:v>44684</c:v>
                </c:pt>
                <c:pt idx="841">
                  <c:v>44685</c:v>
                </c:pt>
                <c:pt idx="842">
                  <c:v>44686</c:v>
                </c:pt>
                <c:pt idx="843">
                  <c:v>44687</c:v>
                </c:pt>
                <c:pt idx="844">
                  <c:v>44690</c:v>
                </c:pt>
                <c:pt idx="845">
                  <c:v>44691</c:v>
                </c:pt>
                <c:pt idx="846">
                  <c:v>44692</c:v>
                </c:pt>
                <c:pt idx="847">
                  <c:v>44693</c:v>
                </c:pt>
                <c:pt idx="848">
                  <c:v>44694</c:v>
                </c:pt>
                <c:pt idx="849">
                  <c:v>44697</c:v>
                </c:pt>
                <c:pt idx="850">
                  <c:v>44698</c:v>
                </c:pt>
                <c:pt idx="851">
                  <c:v>44699</c:v>
                </c:pt>
                <c:pt idx="852">
                  <c:v>44700</c:v>
                </c:pt>
                <c:pt idx="853">
                  <c:v>44701</c:v>
                </c:pt>
                <c:pt idx="854">
                  <c:v>44704</c:v>
                </c:pt>
                <c:pt idx="855">
                  <c:v>44705</c:v>
                </c:pt>
                <c:pt idx="856">
                  <c:v>44706</c:v>
                </c:pt>
                <c:pt idx="857">
                  <c:v>44707</c:v>
                </c:pt>
                <c:pt idx="858">
                  <c:v>44708</c:v>
                </c:pt>
                <c:pt idx="859">
                  <c:v>44712</c:v>
                </c:pt>
                <c:pt idx="860">
                  <c:v>44713</c:v>
                </c:pt>
                <c:pt idx="861">
                  <c:v>44714</c:v>
                </c:pt>
                <c:pt idx="862">
                  <c:v>44715</c:v>
                </c:pt>
                <c:pt idx="863">
                  <c:v>44718</c:v>
                </c:pt>
                <c:pt idx="864">
                  <c:v>44719</c:v>
                </c:pt>
                <c:pt idx="865">
                  <c:v>44720</c:v>
                </c:pt>
                <c:pt idx="866">
                  <c:v>44721</c:v>
                </c:pt>
                <c:pt idx="867">
                  <c:v>44722</c:v>
                </c:pt>
                <c:pt idx="868">
                  <c:v>44725</c:v>
                </c:pt>
                <c:pt idx="869">
                  <c:v>44726</c:v>
                </c:pt>
                <c:pt idx="870">
                  <c:v>44727</c:v>
                </c:pt>
                <c:pt idx="871">
                  <c:v>44728</c:v>
                </c:pt>
                <c:pt idx="872">
                  <c:v>44729</c:v>
                </c:pt>
                <c:pt idx="873">
                  <c:v>44733</c:v>
                </c:pt>
                <c:pt idx="874">
                  <c:v>44734</c:v>
                </c:pt>
                <c:pt idx="875">
                  <c:v>44735</c:v>
                </c:pt>
                <c:pt idx="876">
                  <c:v>44736</c:v>
                </c:pt>
                <c:pt idx="877">
                  <c:v>44739</c:v>
                </c:pt>
                <c:pt idx="878">
                  <c:v>44740</c:v>
                </c:pt>
                <c:pt idx="879">
                  <c:v>44741</c:v>
                </c:pt>
                <c:pt idx="880">
                  <c:v>44742</c:v>
                </c:pt>
                <c:pt idx="881">
                  <c:v>44743</c:v>
                </c:pt>
                <c:pt idx="882">
                  <c:v>44747</c:v>
                </c:pt>
                <c:pt idx="883">
                  <c:v>44748</c:v>
                </c:pt>
                <c:pt idx="884">
                  <c:v>44749</c:v>
                </c:pt>
                <c:pt idx="885">
                  <c:v>44750</c:v>
                </c:pt>
                <c:pt idx="886">
                  <c:v>44753</c:v>
                </c:pt>
                <c:pt idx="887">
                  <c:v>44754</c:v>
                </c:pt>
                <c:pt idx="888">
                  <c:v>44755</c:v>
                </c:pt>
                <c:pt idx="889">
                  <c:v>44756</c:v>
                </c:pt>
                <c:pt idx="890">
                  <c:v>44757</c:v>
                </c:pt>
                <c:pt idx="891">
                  <c:v>44760</c:v>
                </c:pt>
                <c:pt idx="892">
                  <c:v>44761</c:v>
                </c:pt>
                <c:pt idx="893">
                  <c:v>44762</c:v>
                </c:pt>
                <c:pt idx="894">
                  <c:v>44763</c:v>
                </c:pt>
                <c:pt idx="895">
                  <c:v>44764</c:v>
                </c:pt>
                <c:pt idx="896">
                  <c:v>44767</c:v>
                </c:pt>
                <c:pt idx="897">
                  <c:v>44768</c:v>
                </c:pt>
                <c:pt idx="898">
                  <c:v>44769</c:v>
                </c:pt>
                <c:pt idx="899">
                  <c:v>44770</c:v>
                </c:pt>
                <c:pt idx="900">
                  <c:v>44771</c:v>
                </c:pt>
                <c:pt idx="901">
                  <c:v>44774</c:v>
                </c:pt>
                <c:pt idx="902">
                  <c:v>44775</c:v>
                </c:pt>
                <c:pt idx="903">
                  <c:v>44776</c:v>
                </c:pt>
                <c:pt idx="904">
                  <c:v>44777</c:v>
                </c:pt>
                <c:pt idx="905">
                  <c:v>44778</c:v>
                </c:pt>
                <c:pt idx="906">
                  <c:v>44781</c:v>
                </c:pt>
                <c:pt idx="907">
                  <c:v>44782</c:v>
                </c:pt>
                <c:pt idx="908">
                  <c:v>44783</c:v>
                </c:pt>
                <c:pt idx="909">
                  <c:v>44784</c:v>
                </c:pt>
                <c:pt idx="910">
                  <c:v>44785</c:v>
                </c:pt>
                <c:pt idx="911">
                  <c:v>44788</c:v>
                </c:pt>
                <c:pt idx="912">
                  <c:v>44789</c:v>
                </c:pt>
                <c:pt idx="913">
                  <c:v>44790</c:v>
                </c:pt>
                <c:pt idx="914">
                  <c:v>44791</c:v>
                </c:pt>
                <c:pt idx="915">
                  <c:v>44792</c:v>
                </c:pt>
                <c:pt idx="916">
                  <c:v>44795</c:v>
                </c:pt>
                <c:pt idx="917">
                  <c:v>44796</c:v>
                </c:pt>
                <c:pt idx="918">
                  <c:v>44797</c:v>
                </c:pt>
                <c:pt idx="919">
                  <c:v>44798</c:v>
                </c:pt>
                <c:pt idx="920">
                  <c:v>44799</c:v>
                </c:pt>
                <c:pt idx="921">
                  <c:v>44802</c:v>
                </c:pt>
                <c:pt idx="922">
                  <c:v>44803</c:v>
                </c:pt>
                <c:pt idx="923">
                  <c:v>44804</c:v>
                </c:pt>
                <c:pt idx="924">
                  <c:v>44805</c:v>
                </c:pt>
                <c:pt idx="925">
                  <c:v>44806</c:v>
                </c:pt>
                <c:pt idx="926">
                  <c:v>44810</c:v>
                </c:pt>
                <c:pt idx="927">
                  <c:v>44811</c:v>
                </c:pt>
                <c:pt idx="928">
                  <c:v>44812</c:v>
                </c:pt>
                <c:pt idx="929">
                  <c:v>44813</c:v>
                </c:pt>
                <c:pt idx="930">
                  <c:v>44816</c:v>
                </c:pt>
                <c:pt idx="931">
                  <c:v>44817</c:v>
                </c:pt>
                <c:pt idx="932">
                  <c:v>44818</c:v>
                </c:pt>
                <c:pt idx="933">
                  <c:v>44819</c:v>
                </c:pt>
                <c:pt idx="934">
                  <c:v>44820</c:v>
                </c:pt>
                <c:pt idx="935">
                  <c:v>44823</c:v>
                </c:pt>
                <c:pt idx="936">
                  <c:v>44824</c:v>
                </c:pt>
                <c:pt idx="937">
                  <c:v>44825</c:v>
                </c:pt>
                <c:pt idx="938">
                  <c:v>44826</c:v>
                </c:pt>
                <c:pt idx="939">
                  <c:v>44827</c:v>
                </c:pt>
                <c:pt idx="940">
                  <c:v>44830</c:v>
                </c:pt>
                <c:pt idx="941">
                  <c:v>44831</c:v>
                </c:pt>
                <c:pt idx="942">
                  <c:v>44832</c:v>
                </c:pt>
                <c:pt idx="943">
                  <c:v>44833</c:v>
                </c:pt>
                <c:pt idx="944">
                  <c:v>44834</c:v>
                </c:pt>
                <c:pt idx="945">
                  <c:v>44837</c:v>
                </c:pt>
                <c:pt idx="946">
                  <c:v>44838</c:v>
                </c:pt>
                <c:pt idx="947">
                  <c:v>44839</c:v>
                </c:pt>
                <c:pt idx="948">
                  <c:v>44840</c:v>
                </c:pt>
                <c:pt idx="949">
                  <c:v>44841</c:v>
                </c:pt>
                <c:pt idx="950">
                  <c:v>44844</c:v>
                </c:pt>
                <c:pt idx="951">
                  <c:v>44845</c:v>
                </c:pt>
                <c:pt idx="952">
                  <c:v>44846</c:v>
                </c:pt>
                <c:pt idx="953">
                  <c:v>44847</c:v>
                </c:pt>
                <c:pt idx="954">
                  <c:v>44848</c:v>
                </c:pt>
                <c:pt idx="955">
                  <c:v>44851</c:v>
                </c:pt>
                <c:pt idx="956">
                  <c:v>44852</c:v>
                </c:pt>
                <c:pt idx="957">
                  <c:v>44853</c:v>
                </c:pt>
                <c:pt idx="958">
                  <c:v>44854</c:v>
                </c:pt>
                <c:pt idx="959">
                  <c:v>44855</c:v>
                </c:pt>
                <c:pt idx="960">
                  <c:v>44858</c:v>
                </c:pt>
                <c:pt idx="961">
                  <c:v>44859</c:v>
                </c:pt>
                <c:pt idx="962">
                  <c:v>44860</c:v>
                </c:pt>
                <c:pt idx="963">
                  <c:v>44861</c:v>
                </c:pt>
                <c:pt idx="964">
                  <c:v>44862</c:v>
                </c:pt>
                <c:pt idx="965">
                  <c:v>44865</c:v>
                </c:pt>
                <c:pt idx="966">
                  <c:v>44866</c:v>
                </c:pt>
                <c:pt idx="967">
                  <c:v>44867</c:v>
                </c:pt>
                <c:pt idx="968">
                  <c:v>44868</c:v>
                </c:pt>
                <c:pt idx="969">
                  <c:v>44869</c:v>
                </c:pt>
                <c:pt idx="970">
                  <c:v>44872</c:v>
                </c:pt>
                <c:pt idx="971">
                  <c:v>44873</c:v>
                </c:pt>
                <c:pt idx="972">
                  <c:v>44874</c:v>
                </c:pt>
                <c:pt idx="973">
                  <c:v>44875</c:v>
                </c:pt>
                <c:pt idx="974">
                  <c:v>44876</c:v>
                </c:pt>
                <c:pt idx="975">
                  <c:v>44879</c:v>
                </c:pt>
                <c:pt idx="976">
                  <c:v>44880</c:v>
                </c:pt>
                <c:pt idx="977">
                  <c:v>44881</c:v>
                </c:pt>
                <c:pt idx="978">
                  <c:v>44882</c:v>
                </c:pt>
                <c:pt idx="979">
                  <c:v>44883</c:v>
                </c:pt>
                <c:pt idx="980">
                  <c:v>44886</c:v>
                </c:pt>
                <c:pt idx="981">
                  <c:v>44887</c:v>
                </c:pt>
                <c:pt idx="982">
                  <c:v>44888</c:v>
                </c:pt>
                <c:pt idx="983">
                  <c:v>44890</c:v>
                </c:pt>
                <c:pt idx="984">
                  <c:v>44893</c:v>
                </c:pt>
                <c:pt idx="985">
                  <c:v>44894</c:v>
                </c:pt>
                <c:pt idx="986">
                  <c:v>44895</c:v>
                </c:pt>
                <c:pt idx="987">
                  <c:v>44896</c:v>
                </c:pt>
                <c:pt idx="988">
                  <c:v>44897</c:v>
                </c:pt>
                <c:pt idx="989">
                  <c:v>44900</c:v>
                </c:pt>
                <c:pt idx="990">
                  <c:v>44901</c:v>
                </c:pt>
                <c:pt idx="991">
                  <c:v>44902</c:v>
                </c:pt>
                <c:pt idx="992">
                  <c:v>44903</c:v>
                </c:pt>
                <c:pt idx="993">
                  <c:v>44904</c:v>
                </c:pt>
                <c:pt idx="994">
                  <c:v>44907</c:v>
                </c:pt>
                <c:pt idx="995">
                  <c:v>44908</c:v>
                </c:pt>
                <c:pt idx="996">
                  <c:v>44909</c:v>
                </c:pt>
                <c:pt idx="997">
                  <c:v>44910</c:v>
                </c:pt>
                <c:pt idx="998">
                  <c:v>44911</c:v>
                </c:pt>
                <c:pt idx="999">
                  <c:v>44914</c:v>
                </c:pt>
                <c:pt idx="1000">
                  <c:v>44915</c:v>
                </c:pt>
                <c:pt idx="1001">
                  <c:v>44916</c:v>
                </c:pt>
                <c:pt idx="1002">
                  <c:v>44917</c:v>
                </c:pt>
                <c:pt idx="1003">
                  <c:v>44918</c:v>
                </c:pt>
                <c:pt idx="1004">
                  <c:v>44922</c:v>
                </c:pt>
                <c:pt idx="1005">
                  <c:v>44923</c:v>
                </c:pt>
                <c:pt idx="1006">
                  <c:v>44924</c:v>
                </c:pt>
                <c:pt idx="1007">
                  <c:v>44925</c:v>
                </c:pt>
                <c:pt idx="1008">
                  <c:v>44929</c:v>
                </c:pt>
                <c:pt idx="1009">
                  <c:v>44930</c:v>
                </c:pt>
                <c:pt idx="1010">
                  <c:v>44931</c:v>
                </c:pt>
                <c:pt idx="1011">
                  <c:v>44932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44943</c:v>
                </c:pt>
                <c:pt idx="1018">
                  <c:v>44944</c:v>
                </c:pt>
                <c:pt idx="1019">
                  <c:v>44945</c:v>
                </c:pt>
                <c:pt idx="1020">
                  <c:v>44946</c:v>
                </c:pt>
                <c:pt idx="1021">
                  <c:v>44949</c:v>
                </c:pt>
                <c:pt idx="1022">
                  <c:v>44950</c:v>
                </c:pt>
                <c:pt idx="1023">
                  <c:v>44951</c:v>
                </c:pt>
                <c:pt idx="1024">
                  <c:v>44952</c:v>
                </c:pt>
                <c:pt idx="1025">
                  <c:v>44953</c:v>
                </c:pt>
                <c:pt idx="1026">
                  <c:v>44956</c:v>
                </c:pt>
                <c:pt idx="1027">
                  <c:v>44957</c:v>
                </c:pt>
                <c:pt idx="1028">
                  <c:v>44958</c:v>
                </c:pt>
                <c:pt idx="1029">
                  <c:v>44959</c:v>
                </c:pt>
                <c:pt idx="1030">
                  <c:v>44960</c:v>
                </c:pt>
                <c:pt idx="1031">
                  <c:v>44963</c:v>
                </c:pt>
                <c:pt idx="1032">
                  <c:v>44964</c:v>
                </c:pt>
                <c:pt idx="1033">
                  <c:v>44965</c:v>
                </c:pt>
                <c:pt idx="1034">
                  <c:v>44966</c:v>
                </c:pt>
                <c:pt idx="1035">
                  <c:v>44967</c:v>
                </c:pt>
                <c:pt idx="1036">
                  <c:v>44970</c:v>
                </c:pt>
                <c:pt idx="1037">
                  <c:v>44971</c:v>
                </c:pt>
                <c:pt idx="1038">
                  <c:v>44972</c:v>
                </c:pt>
                <c:pt idx="1039">
                  <c:v>44973</c:v>
                </c:pt>
                <c:pt idx="1040">
                  <c:v>44974</c:v>
                </c:pt>
                <c:pt idx="1041">
                  <c:v>44978</c:v>
                </c:pt>
                <c:pt idx="1042">
                  <c:v>44979</c:v>
                </c:pt>
                <c:pt idx="1043">
                  <c:v>44980</c:v>
                </c:pt>
                <c:pt idx="1044">
                  <c:v>44981</c:v>
                </c:pt>
                <c:pt idx="1045">
                  <c:v>44984</c:v>
                </c:pt>
                <c:pt idx="1046">
                  <c:v>44985</c:v>
                </c:pt>
                <c:pt idx="1047">
                  <c:v>44986</c:v>
                </c:pt>
                <c:pt idx="1048">
                  <c:v>44987</c:v>
                </c:pt>
                <c:pt idx="1049">
                  <c:v>44988</c:v>
                </c:pt>
                <c:pt idx="1050">
                  <c:v>44991</c:v>
                </c:pt>
                <c:pt idx="1051">
                  <c:v>44992</c:v>
                </c:pt>
                <c:pt idx="1052">
                  <c:v>44993</c:v>
                </c:pt>
                <c:pt idx="1053">
                  <c:v>44994</c:v>
                </c:pt>
                <c:pt idx="1054">
                  <c:v>44995</c:v>
                </c:pt>
                <c:pt idx="1055">
                  <c:v>44998</c:v>
                </c:pt>
                <c:pt idx="1056">
                  <c:v>44999</c:v>
                </c:pt>
                <c:pt idx="1057">
                  <c:v>45000</c:v>
                </c:pt>
                <c:pt idx="1058">
                  <c:v>45001</c:v>
                </c:pt>
                <c:pt idx="1059">
                  <c:v>45002</c:v>
                </c:pt>
                <c:pt idx="1060">
                  <c:v>45005</c:v>
                </c:pt>
                <c:pt idx="1061">
                  <c:v>45006</c:v>
                </c:pt>
                <c:pt idx="1062">
                  <c:v>45007</c:v>
                </c:pt>
                <c:pt idx="1063">
                  <c:v>45008</c:v>
                </c:pt>
                <c:pt idx="1064">
                  <c:v>45009</c:v>
                </c:pt>
                <c:pt idx="1065">
                  <c:v>45012</c:v>
                </c:pt>
                <c:pt idx="1066">
                  <c:v>45013</c:v>
                </c:pt>
                <c:pt idx="1067">
                  <c:v>45014</c:v>
                </c:pt>
                <c:pt idx="1068">
                  <c:v>45015</c:v>
                </c:pt>
                <c:pt idx="1069">
                  <c:v>45016</c:v>
                </c:pt>
                <c:pt idx="1070">
                  <c:v>45019</c:v>
                </c:pt>
                <c:pt idx="1071">
                  <c:v>45020</c:v>
                </c:pt>
                <c:pt idx="1072">
                  <c:v>45021</c:v>
                </c:pt>
                <c:pt idx="1073">
                  <c:v>45022</c:v>
                </c:pt>
                <c:pt idx="1074">
                  <c:v>45026</c:v>
                </c:pt>
                <c:pt idx="1075">
                  <c:v>45027</c:v>
                </c:pt>
                <c:pt idx="1076">
                  <c:v>45028</c:v>
                </c:pt>
                <c:pt idx="1077">
                  <c:v>45029</c:v>
                </c:pt>
                <c:pt idx="1078">
                  <c:v>45030</c:v>
                </c:pt>
                <c:pt idx="1079">
                  <c:v>45033</c:v>
                </c:pt>
                <c:pt idx="1080">
                  <c:v>45034</c:v>
                </c:pt>
                <c:pt idx="1081">
                  <c:v>45035</c:v>
                </c:pt>
                <c:pt idx="1082">
                  <c:v>45036</c:v>
                </c:pt>
                <c:pt idx="1083">
                  <c:v>45037</c:v>
                </c:pt>
                <c:pt idx="1084">
                  <c:v>45040</c:v>
                </c:pt>
                <c:pt idx="1085">
                  <c:v>45041</c:v>
                </c:pt>
                <c:pt idx="1086">
                  <c:v>45042</c:v>
                </c:pt>
                <c:pt idx="1087">
                  <c:v>45043</c:v>
                </c:pt>
                <c:pt idx="1088">
                  <c:v>45044</c:v>
                </c:pt>
                <c:pt idx="1089">
                  <c:v>45047</c:v>
                </c:pt>
                <c:pt idx="1090">
                  <c:v>45048</c:v>
                </c:pt>
                <c:pt idx="1091">
                  <c:v>45049</c:v>
                </c:pt>
                <c:pt idx="1092">
                  <c:v>45050</c:v>
                </c:pt>
                <c:pt idx="1093">
                  <c:v>45051</c:v>
                </c:pt>
                <c:pt idx="1094">
                  <c:v>45054</c:v>
                </c:pt>
                <c:pt idx="1095">
                  <c:v>45055</c:v>
                </c:pt>
                <c:pt idx="1096">
                  <c:v>45056</c:v>
                </c:pt>
                <c:pt idx="1097">
                  <c:v>45057</c:v>
                </c:pt>
                <c:pt idx="1098">
                  <c:v>45058</c:v>
                </c:pt>
                <c:pt idx="1099">
                  <c:v>45061</c:v>
                </c:pt>
                <c:pt idx="1100">
                  <c:v>45062</c:v>
                </c:pt>
                <c:pt idx="1101">
                  <c:v>45063</c:v>
                </c:pt>
                <c:pt idx="1102">
                  <c:v>45064</c:v>
                </c:pt>
                <c:pt idx="1103">
                  <c:v>45065</c:v>
                </c:pt>
                <c:pt idx="1104">
                  <c:v>45068</c:v>
                </c:pt>
                <c:pt idx="1105">
                  <c:v>45069</c:v>
                </c:pt>
                <c:pt idx="1106">
                  <c:v>45070</c:v>
                </c:pt>
                <c:pt idx="1107">
                  <c:v>45071</c:v>
                </c:pt>
                <c:pt idx="1108">
                  <c:v>45072</c:v>
                </c:pt>
                <c:pt idx="1109">
                  <c:v>45076</c:v>
                </c:pt>
                <c:pt idx="1110">
                  <c:v>45077</c:v>
                </c:pt>
                <c:pt idx="1111">
                  <c:v>45078</c:v>
                </c:pt>
                <c:pt idx="1112">
                  <c:v>45079</c:v>
                </c:pt>
                <c:pt idx="1113">
                  <c:v>45082</c:v>
                </c:pt>
                <c:pt idx="1114">
                  <c:v>45083</c:v>
                </c:pt>
                <c:pt idx="1115">
                  <c:v>45084</c:v>
                </c:pt>
                <c:pt idx="1116">
                  <c:v>45085</c:v>
                </c:pt>
                <c:pt idx="1117">
                  <c:v>45086</c:v>
                </c:pt>
                <c:pt idx="1118">
                  <c:v>45089</c:v>
                </c:pt>
                <c:pt idx="1119">
                  <c:v>45090</c:v>
                </c:pt>
                <c:pt idx="1120">
                  <c:v>45091</c:v>
                </c:pt>
                <c:pt idx="1121">
                  <c:v>45092</c:v>
                </c:pt>
                <c:pt idx="1122">
                  <c:v>45093</c:v>
                </c:pt>
                <c:pt idx="1123">
                  <c:v>45097</c:v>
                </c:pt>
                <c:pt idx="1124">
                  <c:v>45098</c:v>
                </c:pt>
                <c:pt idx="1125">
                  <c:v>45099</c:v>
                </c:pt>
                <c:pt idx="1126">
                  <c:v>45100</c:v>
                </c:pt>
                <c:pt idx="1127">
                  <c:v>45103</c:v>
                </c:pt>
                <c:pt idx="1128">
                  <c:v>45104</c:v>
                </c:pt>
                <c:pt idx="1129">
                  <c:v>45105</c:v>
                </c:pt>
                <c:pt idx="1130">
                  <c:v>45106</c:v>
                </c:pt>
                <c:pt idx="1131">
                  <c:v>45107</c:v>
                </c:pt>
                <c:pt idx="1132">
                  <c:v>45110</c:v>
                </c:pt>
                <c:pt idx="1133">
                  <c:v>45112</c:v>
                </c:pt>
                <c:pt idx="1134">
                  <c:v>45113</c:v>
                </c:pt>
                <c:pt idx="1135">
                  <c:v>45114</c:v>
                </c:pt>
                <c:pt idx="1136">
                  <c:v>45117</c:v>
                </c:pt>
                <c:pt idx="1137">
                  <c:v>45118</c:v>
                </c:pt>
                <c:pt idx="1138">
                  <c:v>45119</c:v>
                </c:pt>
                <c:pt idx="1139">
                  <c:v>45120</c:v>
                </c:pt>
                <c:pt idx="1140">
                  <c:v>45121</c:v>
                </c:pt>
                <c:pt idx="1141">
                  <c:v>45124</c:v>
                </c:pt>
                <c:pt idx="1142">
                  <c:v>45125</c:v>
                </c:pt>
                <c:pt idx="1143">
                  <c:v>45126</c:v>
                </c:pt>
                <c:pt idx="1144">
                  <c:v>45127</c:v>
                </c:pt>
                <c:pt idx="1145">
                  <c:v>45128</c:v>
                </c:pt>
                <c:pt idx="1146">
                  <c:v>45131</c:v>
                </c:pt>
                <c:pt idx="1147">
                  <c:v>45132</c:v>
                </c:pt>
                <c:pt idx="1148">
                  <c:v>45133</c:v>
                </c:pt>
                <c:pt idx="1149">
                  <c:v>45134</c:v>
                </c:pt>
                <c:pt idx="1150">
                  <c:v>45135</c:v>
                </c:pt>
                <c:pt idx="1151">
                  <c:v>45138</c:v>
                </c:pt>
                <c:pt idx="1152">
                  <c:v>45139</c:v>
                </c:pt>
                <c:pt idx="1153">
                  <c:v>45140</c:v>
                </c:pt>
                <c:pt idx="1154">
                  <c:v>45141</c:v>
                </c:pt>
                <c:pt idx="1155">
                  <c:v>45142</c:v>
                </c:pt>
                <c:pt idx="1156">
                  <c:v>45145</c:v>
                </c:pt>
                <c:pt idx="1157">
                  <c:v>45146</c:v>
                </c:pt>
                <c:pt idx="1158">
                  <c:v>45147</c:v>
                </c:pt>
                <c:pt idx="1159">
                  <c:v>45148</c:v>
                </c:pt>
                <c:pt idx="1160">
                  <c:v>45149</c:v>
                </c:pt>
                <c:pt idx="1161">
                  <c:v>45152</c:v>
                </c:pt>
                <c:pt idx="1162">
                  <c:v>45153</c:v>
                </c:pt>
                <c:pt idx="1163">
                  <c:v>45154</c:v>
                </c:pt>
                <c:pt idx="1164">
                  <c:v>45155</c:v>
                </c:pt>
                <c:pt idx="1165">
                  <c:v>45156</c:v>
                </c:pt>
                <c:pt idx="1166">
                  <c:v>45159</c:v>
                </c:pt>
                <c:pt idx="1167">
                  <c:v>45160</c:v>
                </c:pt>
                <c:pt idx="1168">
                  <c:v>45161</c:v>
                </c:pt>
                <c:pt idx="1169">
                  <c:v>45162</c:v>
                </c:pt>
                <c:pt idx="1170">
                  <c:v>45163</c:v>
                </c:pt>
                <c:pt idx="1171">
                  <c:v>45166</c:v>
                </c:pt>
                <c:pt idx="1172">
                  <c:v>45167</c:v>
                </c:pt>
                <c:pt idx="1173">
                  <c:v>45168</c:v>
                </c:pt>
                <c:pt idx="1174">
                  <c:v>45169</c:v>
                </c:pt>
                <c:pt idx="1175">
                  <c:v>45170</c:v>
                </c:pt>
                <c:pt idx="1176">
                  <c:v>45174</c:v>
                </c:pt>
                <c:pt idx="1177">
                  <c:v>45175</c:v>
                </c:pt>
                <c:pt idx="1178">
                  <c:v>45176</c:v>
                </c:pt>
                <c:pt idx="1179">
                  <c:v>45177</c:v>
                </c:pt>
                <c:pt idx="1180">
                  <c:v>45180</c:v>
                </c:pt>
                <c:pt idx="1181">
                  <c:v>45181</c:v>
                </c:pt>
                <c:pt idx="1182">
                  <c:v>45182</c:v>
                </c:pt>
                <c:pt idx="1183">
                  <c:v>45183</c:v>
                </c:pt>
                <c:pt idx="1184">
                  <c:v>45184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45194</c:v>
                </c:pt>
                <c:pt idx="1191">
                  <c:v>45195</c:v>
                </c:pt>
                <c:pt idx="1192">
                  <c:v>45196</c:v>
                </c:pt>
                <c:pt idx="1193">
                  <c:v>45197</c:v>
                </c:pt>
                <c:pt idx="1194">
                  <c:v>45198</c:v>
                </c:pt>
                <c:pt idx="1195">
                  <c:v>45201</c:v>
                </c:pt>
                <c:pt idx="1196">
                  <c:v>45202</c:v>
                </c:pt>
                <c:pt idx="1197">
                  <c:v>45203</c:v>
                </c:pt>
                <c:pt idx="1198">
                  <c:v>45204</c:v>
                </c:pt>
                <c:pt idx="1199">
                  <c:v>45205</c:v>
                </c:pt>
                <c:pt idx="1200">
                  <c:v>45208</c:v>
                </c:pt>
                <c:pt idx="1201">
                  <c:v>45209</c:v>
                </c:pt>
                <c:pt idx="1202">
                  <c:v>45210</c:v>
                </c:pt>
                <c:pt idx="1203">
                  <c:v>45211</c:v>
                </c:pt>
                <c:pt idx="1204">
                  <c:v>45212</c:v>
                </c:pt>
                <c:pt idx="1205">
                  <c:v>45215</c:v>
                </c:pt>
                <c:pt idx="1206">
                  <c:v>45216</c:v>
                </c:pt>
                <c:pt idx="1207">
                  <c:v>45217</c:v>
                </c:pt>
                <c:pt idx="1208">
                  <c:v>45218</c:v>
                </c:pt>
                <c:pt idx="1209">
                  <c:v>45219</c:v>
                </c:pt>
                <c:pt idx="1210">
                  <c:v>45222</c:v>
                </c:pt>
                <c:pt idx="1211">
                  <c:v>45223</c:v>
                </c:pt>
                <c:pt idx="1212">
                  <c:v>45224</c:v>
                </c:pt>
                <c:pt idx="1213">
                  <c:v>45225</c:v>
                </c:pt>
                <c:pt idx="1214">
                  <c:v>45226</c:v>
                </c:pt>
                <c:pt idx="1215">
                  <c:v>45229</c:v>
                </c:pt>
                <c:pt idx="1216">
                  <c:v>45230</c:v>
                </c:pt>
                <c:pt idx="1217">
                  <c:v>45231</c:v>
                </c:pt>
                <c:pt idx="1218">
                  <c:v>45232</c:v>
                </c:pt>
                <c:pt idx="1219">
                  <c:v>45233</c:v>
                </c:pt>
                <c:pt idx="1220">
                  <c:v>45236</c:v>
                </c:pt>
                <c:pt idx="1221">
                  <c:v>45237</c:v>
                </c:pt>
                <c:pt idx="1222">
                  <c:v>45238</c:v>
                </c:pt>
                <c:pt idx="1223">
                  <c:v>45239</c:v>
                </c:pt>
                <c:pt idx="1224">
                  <c:v>45240</c:v>
                </c:pt>
                <c:pt idx="1225">
                  <c:v>45243</c:v>
                </c:pt>
                <c:pt idx="1226">
                  <c:v>45244</c:v>
                </c:pt>
                <c:pt idx="1227">
                  <c:v>45245</c:v>
                </c:pt>
                <c:pt idx="1228">
                  <c:v>45246</c:v>
                </c:pt>
                <c:pt idx="1229">
                  <c:v>45247</c:v>
                </c:pt>
                <c:pt idx="1230">
                  <c:v>45250</c:v>
                </c:pt>
                <c:pt idx="1231">
                  <c:v>45251</c:v>
                </c:pt>
                <c:pt idx="1232">
                  <c:v>45252</c:v>
                </c:pt>
                <c:pt idx="1233">
                  <c:v>45254</c:v>
                </c:pt>
                <c:pt idx="1234">
                  <c:v>45257</c:v>
                </c:pt>
                <c:pt idx="1235">
                  <c:v>45258</c:v>
                </c:pt>
                <c:pt idx="1236">
                  <c:v>45259</c:v>
                </c:pt>
                <c:pt idx="1237">
                  <c:v>45260</c:v>
                </c:pt>
                <c:pt idx="1238">
                  <c:v>45261</c:v>
                </c:pt>
                <c:pt idx="1239">
                  <c:v>45264</c:v>
                </c:pt>
                <c:pt idx="1240">
                  <c:v>45265</c:v>
                </c:pt>
                <c:pt idx="1241">
                  <c:v>45266</c:v>
                </c:pt>
                <c:pt idx="1242">
                  <c:v>45267</c:v>
                </c:pt>
                <c:pt idx="1243">
                  <c:v>45268</c:v>
                </c:pt>
                <c:pt idx="1244">
                  <c:v>45271</c:v>
                </c:pt>
                <c:pt idx="1245">
                  <c:v>45272</c:v>
                </c:pt>
                <c:pt idx="1246">
                  <c:v>45273</c:v>
                </c:pt>
                <c:pt idx="1247">
                  <c:v>45274</c:v>
                </c:pt>
                <c:pt idx="1248">
                  <c:v>45275</c:v>
                </c:pt>
                <c:pt idx="1249">
                  <c:v>45278</c:v>
                </c:pt>
                <c:pt idx="1250">
                  <c:v>45279</c:v>
                </c:pt>
                <c:pt idx="1251">
                  <c:v>45280</c:v>
                </c:pt>
                <c:pt idx="1252">
                  <c:v>45281</c:v>
                </c:pt>
                <c:pt idx="1253">
                  <c:v>45282</c:v>
                </c:pt>
                <c:pt idx="1254">
                  <c:v>45286</c:v>
                </c:pt>
                <c:pt idx="1255">
                  <c:v>45287</c:v>
                </c:pt>
                <c:pt idx="1256">
                  <c:v>45288</c:v>
                </c:pt>
                <c:pt idx="1257">
                  <c:v>45289</c:v>
                </c:pt>
                <c:pt idx="1258">
                  <c:v>45293</c:v>
                </c:pt>
                <c:pt idx="1259">
                  <c:v>45294</c:v>
                </c:pt>
                <c:pt idx="1260">
                  <c:v>45295</c:v>
                </c:pt>
                <c:pt idx="1261">
                  <c:v>45296</c:v>
                </c:pt>
                <c:pt idx="1262">
                  <c:v>45299</c:v>
                </c:pt>
                <c:pt idx="1263">
                  <c:v>45300</c:v>
                </c:pt>
                <c:pt idx="1264">
                  <c:v>45301</c:v>
                </c:pt>
                <c:pt idx="1265">
                  <c:v>45302</c:v>
                </c:pt>
                <c:pt idx="1266">
                  <c:v>45303</c:v>
                </c:pt>
                <c:pt idx="1267">
                  <c:v>45307</c:v>
                </c:pt>
                <c:pt idx="1268">
                  <c:v>45308</c:v>
                </c:pt>
                <c:pt idx="1269">
                  <c:v>45309</c:v>
                </c:pt>
                <c:pt idx="1270">
                  <c:v>45310</c:v>
                </c:pt>
                <c:pt idx="1271">
                  <c:v>45313</c:v>
                </c:pt>
                <c:pt idx="1272">
                  <c:v>45314</c:v>
                </c:pt>
                <c:pt idx="1273">
                  <c:v>45315</c:v>
                </c:pt>
                <c:pt idx="1274">
                  <c:v>45316</c:v>
                </c:pt>
                <c:pt idx="1275">
                  <c:v>45317</c:v>
                </c:pt>
                <c:pt idx="1276">
                  <c:v>45320</c:v>
                </c:pt>
                <c:pt idx="1277">
                  <c:v>45321</c:v>
                </c:pt>
                <c:pt idx="1278">
                  <c:v>45322</c:v>
                </c:pt>
                <c:pt idx="1279">
                  <c:v>45323</c:v>
                </c:pt>
                <c:pt idx="1280">
                  <c:v>45324</c:v>
                </c:pt>
                <c:pt idx="1281">
                  <c:v>45327</c:v>
                </c:pt>
                <c:pt idx="1282">
                  <c:v>45328</c:v>
                </c:pt>
                <c:pt idx="1283">
                  <c:v>45329</c:v>
                </c:pt>
                <c:pt idx="1284">
                  <c:v>45330</c:v>
                </c:pt>
                <c:pt idx="1285">
                  <c:v>45331</c:v>
                </c:pt>
                <c:pt idx="1286">
                  <c:v>45334</c:v>
                </c:pt>
                <c:pt idx="1287">
                  <c:v>45335</c:v>
                </c:pt>
                <c:pt idx="1288">
                  <c:v>45336</c:v>
                </c:pt>
                <c:pt idx="1289">
                  <c:v>45337</c:v>
                </c:pt>
                <c:pt idx="1290">
                  <c:v>45338</c:v>
                </c:pt>
                <c:pt idx="1291">
                  <c:v>45342</c:v>
                </c:pt>
                <c:pt idx="1292">
                  <c:v>45343</c:v>
                </c:pt>
                <c:pt idx="1293">
                  <c:v>45344</c:v>
                </c:pt>
                <c:pt idx="1294">
                  <c:v>45345</c:v>
                </c:pt>
                <c:pt idx="1295">
                  <c:v>45348</c:v>
                </c:pt>
                <c:pt idx="1296">
                  <c:v>45349</c:v>
                </c:pt>
                <c:pt idx="1297">
                  <c:v>45350</c:v>
                </c:pt>
                <c:pt idx="1298">
                  <c:v>45351</c:v>
                </c:pt>
                <c:pt idx="1299">
                  <c:v>45352</c:v>
                </c:pt>
                <c:pt idx="1300">
                  <c:v>45355</c:v>
                </c:pt>
                <c:pt idx="1301">
                  <c:v>45356</c:v>
                </c:pt>
                <c:pt idx="1302">
                  <c:v>45357</c:v>
                </c:pt>
                <c:pt idx="1303">
                  <c:v>45358</c:v>
                </c:pt>
                <c:pt idx="1304">
                  <c:v>45359</c:v>
                </c:pt>
                <c:pt idx="1305">
                  <c:v>45362</c:v>
                </c:pt>
                <c:pt idx="1306">
                  <c:v>45363</c:v>
                </c:pt>
                <c:pt idx="1307">
                  <c:v>45364</c:v>
                </c:pt>
                <c:pt idx="1308">
                  <c:v>45365</c:v>
                </c:pt>
                <c:pt idx="1309">
                  <c:v>45366</c:v>
                </c:pt>
                <c:pt idx="1310">
                  <c:v>45369</c:v>
                </c:pt>
                <c:pt idx="1311">
                  <c:v>45370</c:v>
                </c:pt>
                <c:pt idx="1312">
                  <c:v>45371</c:v>
                </c:pt>
                <c:pt idx="1313">
                  <c:v>45372</c:v>
                </c:pt>
                <c:pt idx="1314">
                  <c:v>45373</c:v>
                </c:pt>
                <c:pt idx="1315">
                  <c:v>45376</c:v>
                </c:pt>
                <c:pt idx="1316">
                  <c:v>45377</c:v>
                </c:pt>
                <c:pt idx="1317">
                  <c:v>45378</c:v>
                </c:pt>
                <c:pt idx="1318">
                  <c:v>45379</c:v>
                </c:pt>
                <c:pt idx="1319">
                  <c:v>45383</c:v>
                </c:pt>
                <c:pt idx="1320">
                  <c:v>45384</c:v>
                </c:pt>
                <c:pt idx="1321">
                  <c:v>45385</c:v>
                </c:pt>
                <c:pt idx="1322">
                  <c:v>45386</c:v>
                </c:pt>
                <c:pt idx="1323">
                  <c:v>45387</c:v>
                </c:pt>
                <c:pt idx="1324">
                  <c:v>45390</c:v>
                </c:pt>
                <c:pt idx="1325">
                  <c:v>45391</c:v>
                </c:pt>
                <c:pt idx="1326">
                  <c:v>45392</c:v>
                </c:pt>
                <c:pt idx="1327">
                  <c:v>45393</c:v>
                </c:pt>
                <c:pt idx="1328">
                  <c:v>45394</c:v>
                </c:pt>
                <c:pt idx="1329">
                  <c:v>45397</c:v>
                </c:pt>
                <c:pt idx="1330">
                  <c:v>45398</c:v>
                </c:pt>
                <c:pt idx="1331">
                  <c:v>45399</c:v>
                </c:pt>
                <c:pt idx="1332">
                  <c:v>45400</c:v>
                </c:pt>
                <c:pt idx="1333">
                  <c:v>45401</c:v>
                </c:pt>
                <c:pt idx="1334">
                  <c:v>45404</c:v>
                </c:pt>
                <c:pt idx="1335">
                  <c:v>45405</c:v>
                </c:pt>
                <c:pt idx="1336">
                  <c:v>45406</c:v>
                </c:pt>
                <c:pt idx="1337">
                  <c:v>45407</c:v>
                </c:pt>
                <c:pt idx="1338">
                  <c:v>45408</c:v>
                </c:pt>
                <c:pt idx="1339">
                  <c:v>45411</c:v>
                </c:pt>
                <c:pt idx="1340">
                  <c:v>45412</c:v>
                </c:pt>
                <c:pt idx="1341">
                  <c:v>45413</c:v>
                </c:pt>
                <c:pt idx="1342">
                  <c:v>45414</c:v>
                </c:pt>
                <c:pt idx="1343">
                  <c:v>45415</c:v>
                </c:pt>
                <c:pt idx="1344">
                  <c:v>45418</c:v>
                </c:pt>
                <c:pt idx="1345">
                  <c:v>45419</c:v>
                </c:pt>
                <c:pt idx="1346">
                  <c:v>45420</c:v>
                </c:pt>
                <c:pt idx="1347">
                  <c:v>45421</c:v>
                </c:pt>
                <c:pt idx="1348">
                  <c:v>45422</c:v>
                </c:pt>
                <c:pt idx="1349">
                  <c:v>45425</c:v>
                </c:pt>
                <c:pt idx="1350">
                  <c:v>45426</c:v>
                </c:pt>
                <c:pt idx="1351">
                  <c:v>45427</c:v>
                </c:pt>
                <c:pt idx="1352">
                  <c:v>45428</c:v>
                </c:pt>
                <c:pt idx="1353">
                  <c:v>45429</c:v>
                </c:pt>
                <c:pt idx="1354">
                  <c:v>45432</c:v>
                </c:pt>
                <c:pt idx="1355">
                  <c:v>45433</c:v>
                </c:pt>
                <c:pt idx="1356">
                  <c:v>45434</c:v>
                </c:pt>
                <c:pt idx="1357">
                  <c:v>45435</c:v>
                </c:pt>
                <c:pt idx="1358">
                  <c:v>45436</c:v>
                </c:pt>
                <c:pt idx="1359">
                  <c:v>45440</c:v>
                </c:pt>
                <c:pt idx="1360">
                  <c:v>45441</c:v>
                </c:pt>
                <c:pt idx="1361">
                  <c:v>45442</c:v>
                </c:pt>
                <c:pt idx="1362">
                  <c:v>45443</c:v>
                </c:pt>
                <c:pt idx="1363">
                  <c:v>45446</c:v>
                </c:pt>
                <c:pt idx="1364">
                  <c:v>45447</c:v>
                </c:pt>
                <c:pt idx="1365">
                  <c:v>45448</c:v>
                </c:pt>
                <c:pt idx="1366">
                  <c:v>45449</c:v>
                </c:pt>
                <c:pt idx="1367">
                  <c:v>45450</c:v>
                </c:pt>
                <c:pt idx="1368">
                  <c:v>45453</c:v>
                </c:pt>
                <c:pt idx="1369">
                  <c:v>45454</c:v>
                </c:pt>
                <c:pt idx="1370">
                  <c:v>45455</c:v>
                </c:pt>
                <c:pt idx="1371">
                  <c:v>45456</c:v>
                </c:pt>
                <c:pt idx="1372">
                  <c:v>45457</c:v>
                </c:pt>
                <c:pt idx="1373">
                  <c:v>45460</c:v>
                </c:pt>
                <c:pt idx="1374">
                  <c:v>45461</c:v>
                </c:pt>
                <c:pt idx="1375">
                  <c:v>45463</c:v>
                </c:pt>
                <c:pt idx="1376">
                  <c:v>45464</c:v>
                </c:pt>
                <c:pt idx="1377">
                  <c:v>45467</c:v>
                </c:pt>
                <c:pt idx="1378">
                  <c:v>45468</c:v>
                </c:pt>
                <c:pt idx="1379">
                  <c:v>45469</c:v>
                </c:pt>
                <c:pt idx="1380">
                  <c:v>45470</c:v>
                </c:pt>
                <c:pt idx="1381">
                  <c:v>45471</c:v>
                </c:pt>
                <c:pt idx="1382">
                  <c:v>45474</c:v>
                </c:pt>
                <c:pt idx="1383">
                  <c:v>45475</c:v>
                </c:pt>
                <c:pt idx="1384">
                  <c:v>45476</c:v>
                </c:pt>
                <c:pt idx="1385">
                  <c:v>45478</c:v>
                </c:pt>
                <c:pt idx="1386">
                  <c:v>45481</c:v>
                </c:pt>
                <c:pt idx="1387">
                  <c:v>45482</c:v>
                </c:pt>
                <c:pt idx="1388">
                  <c:v>45483</c:v>
                </c:pt>
                <c:pt idx="1389">
                  <c:v>45484</c:v>
                </c:pt>
                <c:pt idx="1390">
                  <c:v>45485</c:v>
                </c:pt>
                <c:pt idx="1391">
                  <c:v>45488</c:v>
                </c:pt>
                <c:pt idx="1392">
                  <c:v>45489</c:v>
                </c:pt>
                <c:pt idx="1393">
                  <c:v>45490</c:v>
                </c:pt>
                <c:pt idx="1394">
                  <c:v>45491</c:v>
                </c:pt>
                <c:pt idx="1395">
                  <c:v>45492</c:v>
                </c:pt>
                <c:pt idx="1396">
                  <c:v>45495</c:v>
                </c:pt>
                <c:pt idx="1397">
                  <c:v>45496</c:v>
                </c:pt>
                <c:pt idx="1398">
                  <c:v>45497</c:v>
                </c:pt>
                <c:pt idx="1399">
                  <c:v>45498</c:v>
                </c:pt>
                <c:pt idx="1400">
                  <c:v>45499</c:v>
                </c:pt>
                <c:pt idx="1401">
                  <c:v>45502</c:v>
                </c:pt>
                <c:pt idx="1402">
                  <c:v>45503</c:v>
                </c:pt>
                <c:pt idx="1403">
                  <c:v>45504</c:v>
                </c:pt>
                <c:pt idx="1404">
                  <c:v>45505</c:v>
                </c:pt>
                <c:pt idx="1405">
                  <c:v>45506</c:v>
                </c:pt>
                <c:pt idx="1406">
                  <c:v>45509</c:v>
                </c:pt>
                <c:pt idx="1407">
                  <c:v>45510</c:v>
                </c:pt>
                <c:pt idx="1408">
                  <c:v>45511</c:v>
                </c:pt>
                <c:pt idx="1409">
                  <c:v>45512</c:v>
                </c:pt>
                <c:pt idx="1410">
                  <c:v>45513</c:v>
                </c:pt>
                <c:pt idx="1411">
                  <c:v>45516</c:v>
                </c:pt>
                <c:pt idx="1412">
                  <c:v>45517</c:v>
                </c:pt>
                <c:pt idx="1413">
                  <c:v>45518</c:v>
                </c:pt>
                <c:pt idx="1414">
                  <c:v>45519</c:v>
                </c:pt>
                <c:pt idx="1415">
                  <c:v>45520</c:v>
                </c:pt>
                <c:pt idx="1416">
                  <c:v>45523</c:v>
                </c:pt>
                <c:pt idx="1417">
                  <c:v>45524</c:v>
                </c:pt>
                <c:pt idx="1418">
                  <c:v>45525</c:v>
                </c:pt>
                <c:pt idx="1419">
                  <c:v>45526</c:v>
                </c:pt>
                <c:pt idx="1420">
                  <c:v>45527</c:v>
                </c:pt>
                <c:pt idx="1421">
                  <c:v>45530</c:v>
                </c:pt>
                <c:pt idx="1422">
                  <c:v>45531</c:v>
                </c:pt>
                <c:pt idx="1423">
                  <c:v>45532</c:v>
                </c:pt>
                <c:pt idx="1424">
                  <c:v>45533</c:v>
                </c:pt>
                <c:pt idx="1425">
                  <c:v>45534</c:v>
                </c:pt>
                <c:pt idx="1426">
                  <c:v>45538</c:v>
                </c:pt>
                <c:pt idx="1427">
                  <c:v>45539</c:v>
                </c:pt>
                <c:pt idx="1428">
                  <c:v>45540</c:v>
                </c:pt>
                <c:pt idx="1429">
                  <c:v>45541</c:v>
                </c:pt>
                <c:pt idx="1430">
                  <c:v>45544</c:v>
                </c:pt>
                <c:pt idx="1431">
                  <c:v>45545</c:v>
                </c:pt>
                <c:pt idx="1432">
                  <c:v>45546</c:v>
                </c:pt>
                <c:pt idx="1433">
                  <c:v>45547</c:v>
                </c:pt>
                <c:pt idx="1434">
                  <c:v>45548</c:v>
                </c:pt>
                <c:pt idx="1435">
                  <c:v>45551</c:v>
                </c:pt>
                <c:pt idx="1436">
                  <c:v>45552</c:v>
                </c:pt>
                <c:pt idx="1437">
                  <c:v>45553</c:v>
                </c:pt>
                <c:pt idx="1438">
                  <c:v>45554</c:v>
                </c:pt>
                <c:pt idx="1439">
                  <c:v>45555</c:v>
                </c:pt>
                <c:pt idx="1440">
                  <c:v>45558</c:v>
                </c:pt>
                <c:pt idx="1441">
                  <c:v>45559</c:v>
                </c:pt>
                <c:pt idx="1442">
                  <c:v>45560</c:v>
                </c:pt>
                <c:pt idx="1443">
                  <c:v>45561</c:v>
                </c:pt>
                <c:pt idx="1444">
                  <c:v>45562</c:v>
                </c:pt>
                <c:pt idx="1445">
                  <c:v>45565</c:v>
                </c:pt>
                <c:pt idx="1446">
                  <c:v>45566</c:v>
                </c:pt>
                <c:pt idx="1447">
                  <c:v>45567</c:v>
                </c:pt>
                <c:pt idx="1448">
                  <c:v>45568</c:v>
                </c:pt>
                <c:pt idx="1449">
                  <c:v>45569</c:v>
                </c:pt>
                <c:pt idx="1450">
                  <c:v>45572</c:v>
                </c:pt>
                <c:pt idx="1451">
                  <c:v>45573</c:v>
                </c:pt>
                <c:pt idx="1452">
                  <c:v>45574</c:v>
                </c:pt>
                <c:pt idx="1453">
                  <c:v>45575</c:v>
                </c:pt>
                <c:pt idx="1454">
                  <c:v>45576</c:v>
                </c:pt>
                <c:pt idx="1455">
                  <c:v>45579</c:v>
                </c:pt>
                <c:pt idx="1456">
                  <c:v>45580</c:v>
                </c:pt>
                <c:pt idx="1457">
                  <c:v>45581</c:v>
                </c:pt>
                <c:pt idx="1458">
                  <c:v>45582</c:v>
                </c:pt>
                <c:pt idx="1459">
                  <c:v>45583</c:v>
                </c:pt>
                <c:pt idx="1460">
                  <c:v>45586</c:v>
                </c:pt>
                <c:pt idx="1461">
                  <c:v>45587</c:v>
                </c:pt>
                <c:pt idx="1462">
                  <c:v>45588</c:v>
                </c:pt>
                <c:pt idx="1463">
                  <c:v>45589</c:v>
                </c:pt>
                <c:pt idx="1464">
                  <c:v>45590</c:v>
                </c:pt>
                <c:pt idx="1465">
                  <c:v>45593</c:v>
                </c:pt>
                <c:pt idx="1466">
                  <c:v>45594</c:v>
                </c:pt>
                <c:pt idx="1467">
                  <c:v>45595</c:v>
                </c:pt>
                <c:pt idx="1468">
                  <c:v>45596</c:v>
                </c:pt>
              </c:numCache>
            </c:numRef>
          </c:cat>
          <c:val>
            <c:numRef>
              <c:f>'Weighted Moving Average'!$H$2:$H$1470</c:f>
              <c:numCache>
                <c:formatCode>#,##0.00</c:formatCode>
                <c:ptCount val="1469"/>
                <c:pt idx="3">
                  <c:v>55.158209999999997</c:v>
                </c:pt>
                <c:pt idx="4">
                  <c:v>55.644129999999997</c:v>
                </c:pt>
                <c:pt idx="5">
                  <c:v>57.023229999999998</c:v>
                </c:pt>
                <c:pt idx="6">
                  <c:v>57.769250000000007</c:v>
                </c:pt>
                <c:pt idx="7">
                  <c:v>57.835459999999998</c:v>
                </c:pt>
                <c:pt idx="8">
                  <c:v>56.929829999999995</c:v>
                </c:pt>
                <c:pt idx="9">
                  <c:v>56.209500000000006</c:v>
                </c:pt>
                <c:pt idx="10">
                  <c:v>55.873870000000004</c:v>
                </c:pt>
                <c:pt idx="11">
                  <c:v>55.97043</c:v>
                </c:pt>
                <c:pt idx="12">
                  <c:v>56.455600000000004</c:v>
                </c:pt>
                <c:pt idx="13">
                  <c:v>59.564229999999995</c:v>
                </c:pt>
                <c:pt idx="14">
                  <c:v>61.820929999999997</c:v>
                </c:pt>
                <c:pt idx="15">
                  <c:v>64.157849999999996</c:v>
                </c:pt>
                <c:pt idx="16">
                  <c:v>64.426500000000004</c:v>
                </c:pt>
                <c:pt idx="17">
                  <c:v>64.843119999999999</c:v>
                </c:pt>
                <c:pt idx="18">
                  <c:v>65.047939999999997</c:v>
                </c:pt>
                <c:pt idx="19">
                  <c:v>65.250420000000005</c:v>
                </c:pt>
                <c:pt idx="20">
                  <c:v>65.551010000000005</c:v>
                </c:pt>
                <c:pt idx="21">
                  <c:v>65.626549999999995</c:v>
                </c:pt>
                <c:pt idx="22">
                  <c:v>65.666259999999994</c:v>
                </c:pt>
                <c:pt idx="23">
                  <c:v>65.836009999999987</c:v>
                </c:pt>
                <c:pt idx="24">
                  <c:v>66.255749999999992</c:v>
                </c:pt>
                <c:pt idx="25">
                  <c:v>66.835880000000003</c:v>
                </c:pt>
                <c:pt idx="26">
                  <c:v>67.031360000000006</c:v>
                </c:pt>
                <c:pt idx="27">
                  <c:v>67.020440000000008</c:v>
                </c:pt>
                <c:pt idx="28">
                  <c:v>66.768930000000012</c:v>
                </c:pt>
                <c:pt idx="29">
                  <c:v>66.998639999999995</c:v>
                </c:pt>
                <c:pt idx="30">
                  <c:v>67.149709999999999</c:v>
                </c:pt>
                <c:pt idx="31">
                  <c:v>67.222139999999996</c:v>
                </c:pt>
                <c:pt idx="32">
                  <c:v>67.355310000000003</c:v>
                </c:pt>
                <c:pt idx="33">
                  <c:v>67.400480000000002</c:v>
                </c:pt>
                <c:pt idx="34">
                  <c:v>67.465900000000005</c:v>
                </c:pt>
                <c:pt idx="35">
                  <c:v>67.164529999999999</c:v>
                </c:pt>
                <c:pt idx="36">
                  <c:v>67.165310000000005</c:v>
                </c:pt>
                <c:pt idx="37">
                  <c:v>67.342070000000007</c:v>
                </c:pt>
                <c:pt idx="38">
                  <c:v>67.727519999999998</c:v>
                </c:pt>
                <c:pt idx="39">
                  <c:v>68.046009999999995</c:v>
                </c:pt>
                <c:pt idx="40">
                  <c:v>68.108310000000003</c:v>
                </c:pt>
                <c:pt idx="41">
                  <c:v>68.090409999999991</c:v>
                </c:pt>
                <c:pt idx="42">
                  <c:v>67.53989</c:v>
                </c:pt>
                <c:pt idx="43">
                  <c:v>67.081230000000005</c:v>
                </c:pt>
                <c:pt idx="44">
                  <c:v>66.633459999999999</c:v>
                </c:pt>
                <c:pt idx="45">
                  <c:v>66.562790000000007</c:v>
                </c:pt>
                <c:pt idx="46">
                  <c:v>66.31537999999999</c:v>
                </c:pt>
                <c:pt idx="47">
                  <c:v>66.440730000000002</c:v>
                </c:pt>
                <c:pt idx="48">
                  <c:v>66.362369999999999</c:v>
                </c:pt>
                <c:pt idx="49">
                  <c:v>66.580960000000005</c:v>
                </c:pt>
                <c:pt idx="50">
                  <c:v>66.53004</c:v>
                </c:pt>
                <c:pt idx="51">
                  <c:v>66.517499999999998</c:v>
                </c:pt>
                <c:pt idx="52">
                  <c:v>66.855140000000006</c:v>
                </c:pt>
                <c:pt idx="53">
                  <c:v>67.259360000000001</c:v>
                </c:pt>
                <c:pt idx="54">
                  <c:v>67.16771</c:v>
                </c:pt>
                <c:pt idx="55">
                  <c:v>67.188059999999993</c:v>
                </c:pt>
                <c:pt idx="56">
                  <c:v>66.36627</c:v>
                </c:pt>
                <c:pt idx="57">
                  <c:v>66.331799999999987</c:v>
                </c:pt>
                <c:pt idx="58">
                  <c:v>66.175909999999988</c:v>
                </c:pt>
                <c:pt idx="59">
                  <c:v>66.576249999999987</c:v>
                </c:pt>
                <c:pt idx="60">
                  <c:v>67.343189999999993</c:v>
                </c:pt>
                <c:pt idx="61">
                  <c:v>67.770160000000004</c:v>
                </c:pt>
                <c:pt idx="62">
                  <c:v>68.275440000000003</c:v>
                </c:pt>
                <c:pt idx="63">
                  <c:v>68.146199999999993</c:v>
                </c:pt>
                <c:pt idx="64">
                  <c:v>68.324799999999996</c:v>
                </c:pt>
                <c:pt idx="65">
                  <c:v>69.011039999999994</c:v>
                </c:pt>
                <c:pt idx="66">
                  <c:v>69.540589999999995</c:v>
                </c:pt>
                <c:pt idx="67">
                  <c:v>70.151650000000004</c:v>
                </c:pt>
                <c:pt idx="68">
                  <c:v>69.860230000000001</c:v>
                </c:pt>
                <c:pt idx="69">
                  <c:v>69.954269999999994</c:v>
                </c:pt>
                <c:pt idx="70">
                  <c:v>69.825790000000012</c:v>
                </c:pt>
                <c:pt idx="71">
                  <c:v>70.411000000000001</c:v>
                </c:pt>
                <c:pt idx="72">
                  <c:v>70.884140000000002</c:v>
                </c:pt>
                <c:pt idx="73">
                  <c:v>71.994979999999998</c:v>
                </c:pt>
                <c:pt idx="74">
                  <c:v>73.291519999999991</c:v>
                </c:pt>
                <c:pt idx="75">
                  <c:v>74.317769999999996</c:v>
                </c:pt>
                <c:pt idx="76">
                  <c:v>74.622550000000004</c:v>
                </c:pt>
                <c:pt idx="77">
                  <c:v>74.388310000000004</c:v>
                </c:pt>
                <c:pt idx="78">
                  <c:v>74.206590000000006</c:v>
                </c:pt>
                <c:pt idx="79">
                  <c:v>73.952749999999995</c:v>
                </c:pt>
                <c:pt idx="80">
                  <c:v>73.976230000000001</c:v>
                </c:pt>
                <c:pt idx="81">
                  <c:v>73.917450000000002</c:v>
                </c:pt>
                <c:pt idx="82">
                  <c:v>74.005210000000005</c:v>
                </c:pt>
                <c:pt idx="83">
                  <c:v>73.540660000000003</c:v>
                </c:pt>
                <c:pt idx="84">
                  <c:v>73.468600000000009</c:v>
                </c:pt>
                <c:pt idx="85">
                  <c:v>73.810140000000004</c:v>
                </c:pt>
                <c:pt idx="86">
                  <c:v>73.891620000000003</c:v>
                </c:pt>
                <c:pt idx="87">
                  <c:v>73.815610000000007</c:v>
                </c:pt>
                <c:pt idx="88">
                  <c:v>73.434100000000001</c:v>
                </c:pt>
                <c:pt idx="89">
                  <c:v>73.501469999999998</c:v>
                </c:pt>
                <c:pt idx="90">
                  <c:v>73.241410000000002</c:v>
                </c:pt>
                <c:pt idx="91">
                  <c:v>72.176779999999994</c:v>
                </c:pt>
                <c:pt idx="92">
                  <c:v>71.327590000000001</c:v>
                </c:pt>
                <c:pt idx="93">
                  <c:v>70.835580000000007</c:v>
                </c:pt>
                <c:pt idx="94">
                  <c:v>71.159909999999996</c:v>
                </c:pt>
                <c:pt idx="95">
                  <c:v>71.226489999999998</c:v>
                </c:pt>
                <c:pt idx="96">
                  <c:v>71.190449999999998</c:v>
                </c:pt>
                <c:pt idx="97">
                  <c:v>71.495189999999994</c:v>
                </c:pt>
                <c:pt idx="98">
                  <c:v>71.246070000000003</c:v>
                </c:pt>
                <c:pt idx="99">
                  <c:v>70.858640000000008</c:v>
                </c:pt>
                <c:pt idx="100">
                  <c:v>70.184790000000007</c:v>
                </c:pt>
                <c:pt idx="101">
                  <c:v>69.501800000000003</c:v>
                </c:pt>
                <c:pt idx="102">
                  <c:v>68.994280000000003</c:v>
                </c:pt>
                <c:pt idx="103">
                  <c:v>68.708910000000003</c:v>
                </c:pt>
                <c:pt idx="104">
                  <c:v>68.421059999999997</c:v>
                </c:pt>
                <c:pt idx="105">
                  <c:v>68.693129999999996</c:v>
                </c:pt>
                <c:pt idx="106">
                  <c:v>69.462710000000001</c:v>
                </c:pt>
                <c:pt idx="107">
                  <c:v>70.479339999999993</c:v>
                </c:pt>
                <c:pt idx="108">
                  <c:v>70.747219999999999</c:v>
                </c:pt>
                <c:pt idx="109">
                  <c:v>70.841949999999997</c:v>
                </c:pt>
                <c:pt idx="110">
                  <c:v>71.041420000000002</c:v>
                </c:pt>
                <c:pt idx="111">
                  <c:v>71.408060000000006</c:v>
                </c:pt>
                <c:pt idx="112">
                  <c:v>71.363690000000005</c:v>
                </c:pt>
                <c:pt idx="113">
                  <c:v>71.822369999999992</c:v>
                </c:pt>
                <c:pt idx="114">
                  <c:v>72.305340000000001</c:v>
                </c:pt>
                <c:pt idx="115">
                  <c:v>72.903800000000004</c:v>
                </c:pt>
                <c:pt idx="116">
                  <c:v>73.366699999999994</c:v>
                </c:pt>
                <c:pt idx="117">
                  <c:v>73.644570000000002</c:v>
                </c:pt>
                <c:pt idx="118">
                  <c:v>74.025400000000005</c:v>
                </c:pt>
                <c:pt idx="119">
                  <c:v>74.022899999999993</c:v>
                </c:pt>
                <c:pt idx="120">
                  <c:v>73.853819999999985</c:v>
                </c:pt>
                <c:pt idx="121">
                  <c:v>72.846069999999997</c:v>
                </c:pt>
                <c:pt idx="122">
                  <c:v>72.199870000000004</c:v>
                </c:pt>
                <c:pt idx="123">
                  <c:v>71.994789999999995</c:v>
                </c:pt>
                <c:pt idx="124">
                  <c:v>72.536339999999996</c:v>
                </c:pt>
                <c:pt idx="125">
                  <c:v>73.278790000000001</c:v>
                </c:pt>
                <c:pt idx="126">
                  <c:v>73.149069999999995</c:v>
                </c:pt>
                <c:pt idx="127">
                  <c:v>73.399320000000003</c:v>
                </c:pt>
                <c:pt idx="128">
                  <c:v>73.257850000000005</c:v>
                </c:pt>
                <c:pt idx="129">
                  <c:v>73.715699999999998</c:v>
                </c:pt>
                <c:pt idx="130">
                  <c:v>73.285499999999999</c:v>
                </c:pt>
                <c:pt idx="131">
                  <c:v>73.04862</c:v>
                </c:pt>
                <c:pt idx="132">
                  <c:v>73.011809999999997</c:v>
                </c:pt>
                <c:pt idx="133">
                  <c:v>73.628659999999996</c:v>
                </c:pt>
                <c:pt idx="134">
                  <c:v>73.993629999999996</c:v>
                </c:pt>
                <c:pt idx="135">
                  <c:v>74.093199999999996</c:v>
                </c:pt>
                <c:pt idx="136">
                  <c:v>73.323990000000009</c:v>
                </c:pt>
                <c:pt idx="137">
                  <c:v>73.062839999999994</c:v>
                </c:pt>
                <c:pt idx="138">
                  <c:v>72.834329999999994</c:v>
                </c:pt>
                <c:pt idx="139">
                  <c:v>72.892920000000004</c:v>
                </c:pt>
                <c:pt idx="140">
                  <c:v>73.291350000000008</c:v>
                </c:pt>
                <c:pt idx="141">
                  <c:v>73.879779999999997</c:v>
                </c:pt>
                <c:pt idx="142">
                  <c:v>74.508399999999995</c:v>
                </c:pt>
                <c:pt idx="143">
                  <c:v>74.532640000000001</c:v>
                </c:pt>
                <c:pt idx="144">
                  <c:v>74.258110000000002</c:v>
                </c:pt>
                <c:pt idx="145">
                  <c:v>73.947569999999999</c:v>
                </c:pt>
                <c:pt idx="146">
                  <c:v>73.576790000000003</c:v>
                </c:pt>
                <c:pt idx="147">
                  <c:v>71.994830000000007</c:v>
                </c:pt>
                <c:pt idx="148">
                  <c:v>70.594480000000004</c:v>
                </c:pt>
                <c:pt idx="149">
                  <c:v>68.660110000000003</c:v>
                </c:pt>
                <c:pt idx="150">
                  <c:v>68.324449999999999</c:v>
                </c:pt>
                <c:pt idx="151">
                  <c:v>68.068309999999997</c:v>
                </c:pt>
                <c:pt idx="152">
                  <c:v>69.030090000000001</c:v>
                </c:pt>
                <c:pt idx="153">
                  <c:v>69.230119999999999</c:v>
                </c:pt>
                <c:pt idx="154">
                  <c:v>69.212540000000004</c:v>
                </c:pt>
                <c:pt idx="155">
                  <c:v>69.065200000000004</c:v>
                </c:pt>
                <c:pt idx="156">
                  <c:v>67.943610000000007</c:v>
                </c:pt>
                <c:pt idx="157">
                  <c:v>66.665489999999991</c:v>
                </c:pt>
                <c:pt idx="158">
                  <c:v>65.769869999999997</c:v>
                </c:pt>
                <c:pt idx="159">
                  <c:v>66.019290000000012</c:v>
                </c:pt>
                <c:pt idx="160">
                  <c:v>66.619439999999997</c:v>
                </c:pt>
                <c:pt idx="161">
                  <c:v>67.272329999999997</c:v>
                </c:pt>
                <c:pt idx="162">
                  <c:v>67.528469999999999</c:v>
                </c:pt>
                <c:pt idx="163">
                  <c:v>66.916599999999988</c:v>
                </c:pt>
                <c:pt idx="164">
                  <c:v>66.697289999999995</c:v>
                </c:pt>
                <c:pt idx="165">
                  <c:v>66.322299999999998</c:v>
                </c:pt>
                <c:pt idx="166">
                  <c:v>67.178579999999997</c:v>
                </c:pt>
                <c:pt idx="167">
                  <c:v>68.26003</c:v>
                </c:pt>
                <c:pt idx="168">
                  <c:v>68.74718</c:v>
                </c:pt>
                <c:pt idx="169">
                  <c:v>68.598199999999991</c:v>
                </c:pt>
                <c:pt idx="170">
                  <c:v>68.396460000000005</c:v>
                </c:pt>
                <c:pt idx="171">
                  <c:v>69.909790000000001</c:v>
                </c:pt>
                <c:pt idx="172">
                  <c:v>71.674210000000002</c:v>
                </c:pt>
                <c:pt idx="173">
                  <c:v>73.87961</c:v>
                </c:pt>
                <c:pt idx="174">
                  <c:v>74.83802</c:v>
                </c:pt>
                <c:pt idx="175">
                  <c:v>75.840670000000003</c:v>
                </c:pt>
                <c:pt idx="176">
                  <c:v>75.982849999999999</c:v>
                </c:pt>
                <c:pt idx="177">
                  <c:v>76.09975</c:v>
                </c:pt>
                <c:pt idx="178">
                  <c:v>75.336010000000002</c:v>
                </c:pt>
                <c:pt idx="179">
                  <c:v>74.680750000000003</c:v>
                </c:pt>
                <c:pt idx="180">
                  <c:v>73.969139999999996</c:v>
                </c:pt>
                <c:pt idx="181">
                  <c:v>73.581360000000004</c:v>
                </c:pt>
                <c:pt idx="182">
                  <c:v>72.896659999999997</c:v>
                </c:pt>
                <c:pt idx="183">
                  <c:v>73.061520000000002</c:v>
                </c:pt>
                <c:pt idx="184">
                  <c:v>72.807500000000005</c:v>
                </c:pt>
                <c:pt idx="185">
                  <c:v>73.196930000000009</c:v>
                </c:pt>
                <c:pt idx="186">
                  <c:v>73.403880000000001</c:v>
                </c:pt>
                <c:pt idx="187">
                  <c:v>74.057450000000003</c:v>
                </c:pt>
                <c:pt idx="188">
                  <c:v>74.571400000000011</c:v>
                </c:pt>
                <c:pt idx="189">
                  <c:v>74.81026</c:v>
                </c:pt>
                <c:pt idx="190">
                  <c:v>74.091920000000002</c:v>
                </c:pt>
                <c:pt idx="191">
                  <c:v>73.671340000000001</c:v>
                </c:pt>
                <c:pt idx="192">
                  <c:v>73.718469999999996</c:v>
                </c:pt>
                <c:pt idx="193">
                  <c:v>74.086880000000008</c:v>
                </c:pt>
                <c:pt idx="194">
                  <c:v>73.924549999999996</c:v>
                </c:pt>
                <c:pt idx="195">
                  <c:v>73.988470000000007</c:v>
                </c:pt>
                <c:pt idx="196">
                  <c:v>74.083529999999996</c:v>
                </c:pt>
                <c:pt idx="197">
                  <c:v>75.263660000000002</c:v>
                </c:pt>
                <c:pt idx="198">
                  <c:v>75.89622</c:v>
                </c:pt>
                <c:pt idx="199">
                  <c:v>76.676789999999997</c:v>
                </c:pt>
                <c:pt idx="200">
                  <c:v>76.78192</c:v>
                </c:pt>
                <c:pt idx="201">
                  <c:v>76.948479999999989</c:v>
                </c:pt>
                <c:pt idx="202">
                  <c:v>77.26643</c:v>
                </c:pt>
                <c:pt idx="203">
                  <c:v>77.86618</c:v>
                </c:pt>
                <c:pt idx="204">
                  <c:v>78.25309</c:v>
                </c:pt>
                <c:pt idx="205">
                  <c:v>77.86533</c:v>
                </c:pt>
                <c:pt idx="206">
                  <c:v>77.152870000000007</c:v>
                </c:pt>
                <c:pt idx="207">
                  <c:v>74.318179999999998</c:v>
                </c:pt>
                <c:pt idx="208">
                  <c:v>72.230429999999998</c:v>
                </c:pt>
                <c:pt idx="209">
                  <c:v>69.60687999999999</c:v>
                </c:pt>
                <c:pt idx="210">
                  <c:v>69.244380000000007</c:v>
                </c:pt>
                <c:pt idx="211">
                  <c:v>68.948299999999989</c:v>
                </c:pt>
                <c:pt idx="212">
                  <c:v>69.430289999999999</c:v>
                </c:pt>
                <c:pt idx="213">
                  <c:v>70.214230000000001</c:v>
                </c:pt>
                <c:pt idx="214">
                  <c:v>71.318659999999994</c:v>
                </c:pt>
                <c:pt idx="215">
                  <c:v>72.123639999999995</c:v>
                </c:pt>
                <c:pt idx="216">
                  <c:v>72.555170000000004</c:v>
                </c:pt>
                <c:pt idx="217">
                  <c:v>72.830219999999997</c:v>
                </c:pt>
                <c:pt idx="218">
                  <c:v>72.84702999999999</c:v>
                </c:pt>
                <c:pt idx="219">
                  <c:v>72.279240000000001</c:v>
                </c:pt>
                <c:pt idx="220">
                  <c:v>72.036149999999992</c:v>
                </c:pt>
                <c:pt idx="221">
                  <c:v>71.901579999999996</c:v>
                </c:pt>
                <c:pt idx="222">
                  <c:v>72.534130000000005</c:v>
                </c:pt>
                <c:pt idx="223">
                  <c:v>72.937880000000007</c:v>
                </c:pt>
                <c:pt idx="224">
                  <c:v>72.984960000000001</c:v>
                </c:pt>
                <c:pt idx="225">
                  <c:v>72.566910000000007</c:v>
                </c:pt>
                <c:pt idx="226">
                  <c:v>71.892309999999995</c:v>
                </c:pt>
                <c:pt idx="227">
                  <c:v>72.081599999999995</c:v>
                </c:pt>
                <c:pt idx="228">
                  <c:v>72.349919999999997</c:v>
                </c:pt>
                <c:pt idx="229">
                  <c:v>73.161639999999991</c:v>
                </c:pt>
                <c:pt idx="230">
                  <c:v>73.920349999999999</c:v>
                </c:pt>
                <c:pt idx="231">
                  <c:v>74.379620000000003</c:v>
                </c:pt>
                <c:pt idx="232">
                  <c:v>74.419160000000005</c:v>
                </c:pt>
                <c:pt idx="233">
                  <c:v>73.478759999999994</c:v>
                </c:pt>
                <c:pt idx="234">
                  <c:v>73.525009999999995</c:v>
                </c:pt>
                <c:pt idx="235">
                  <c:v>73.924530000000004</c:v>
                </c:pt>
                <c:pt idx="236">
                  <c:v>75.145890000000009</c:v>
                </c:pt>
                <c:pt idx="237">
                  <c:v>76.054289999999995</c:v>
                </c:pt>
                <c:pt idx="238">
                  <c:v>76.399349999999998</c:v>
                </c:pt>
                <c:pt idx="239">
                  <c:v>76.953249999999997</c:v>
                </c:pt>
                <c:pt idx="240">
                  <c:v>77.733750000000001</c:v>
                </c:pt>
                <c:pt idx="241">
                  <c:v>78.446650000000005</c:v>
                </c:pt>
                <c:pt idx="242">
                  <c:v>79.125689999999992</c:v>
                </c:pt>
                <c:pt idx="243">
                  <c:v>79.6297</c:v>
                </c:pt>
                <c:pt idx="244">
                  <c:v>80.604729999999989</c:v>
                </c:pt>
                <c:pt idx="245">
                  <c:v>81.364100000000008</c:v>
                </c:pt>
                <c:pt idx="246">
                  <c:v>81.956040000000002</c:v>
                </c:pt>
                <c:pt idx="247">
                  <c:v>82.519229999999993</c:v>
                </c:pt>
                <c:pt idx="248">
                  <c:v>83.073129999999992</c:v>
                </c:pt>
                <c:pt idx="249">
                  <c:v>83.663390000000007</c:v>
                </c:pt>
                <c:pt idx="250">
                  <c:v>84.119200000000006</c:v>
                </c:pt>
                <c:pt idx="251">
                  <c:v>84.252800000000008</c:v>
                </c:pt>
                <c:pt idx="252">
                  <c:v>84.32723</c:v>
                </c:pt>
                <c:pt idx="253">
                  <c:v>84.443919999999991</c:v>
                </c:pt>
                <c:pt idx="254">
                  <c:v>84.400779999999997</c:v>
                </c:pt>
                <c:pt idx="255">
                  <c:v>84.253659999999996</c:v>
                </c:pt>
                <c:pt idx="256">
                  <c:v>83.829149999999998</c:v>
                </c:pt>
                <c:pt idx="257">
                  <c:v>83.03764000000001</c:v>
                </c:pt>
                <c:pt idx="258">
                  <c:v>82.060910000000007</c:v>
                </c:pt>
                <c:pt idx="259">
                  <c:v>81.071489999999997</c:v>
                </c:pt>
                <c:pt idx="260">
                  <c:v>80.863489999999999</c:v>
                </c:pt>
                <c:pt idx="261">
                  <c:v>81.104479999999995</c:v>
                </c:pt>
                <c:pt idx="262">
                  <c:v>81.200050000000005</c:v>
                </c:pt>
                <c:pt idx="263">
                  <c:v>80.94802</c:v>
                </c:pt>
                <c:pt idx="264">
                  <c:v>80.301970000000011</c:v>
                </c:pt>
                <c:pt idx="265">
                  <c:v>80.058420000000012</c:v>
                </c:pt>
                <c:pt idx="266">
                  <c:v>79.911299999999997</c:v>
                </c:pt>
                <c:pt idx="267">
                  <c:v>76.88897</c:v>
                </c:pt>
                <c:pt idx="268">
                  <c:v>74.252249999999989</c:v>
                </c:pt>
                <c:pt idx="269">
                  <c:v>71.021919999999994</c:v>
                </c:pt>
                <c:pt idx="270">
                  <c:v>70.66507</c:v>
                </c:pt>
                <c:pt idx="271">
                  <c:v>70.582210000000003</c:v>
                </c:pt>
                <c:pt idx="272">
                  <c:v>71.144539999999992</c:v>
                </c:pt>
                <c:pt idx="273">
                  <c:v>70.842659999999995</c:v>
                </c:pt>
                <c:pt idx="274">
                  <c:v>70.545829999999995</c:v>
                </c:pt>
                <c:pt idx="275">
                  <c:v>70.479039999999998</c:v>
                </c:pt>
                <c:pt idx="276">
                  <c:v>70.947490000000002</c:v>
                </c:pt>
                <c:pt idx="277">
                  <c:v>71.200339999999997</c:v>
                </c:pt>
                <c:pt idx="278">
                  <c:v>70.854470000000006</c:v>
                </c:pt>
                <c:pt idx="279">
                  <c:v>70.563590000000005</c:v>
                </c:pt>
                <c:pt idx="280">
                  <c:v>70.248170000000002</c:v>
                </c:pt>
                <c:pt idx="281">
                  <c:v>70.57629</c:v>
                </c:pt>
                <c:pt idx="282">
                  <c:v>70.769109999999998</c:v>
                </c:pt>
                <c:pt idx="283">
                  <c:v>70.913690000000003</c:v>
                </c:pt>
                <c:pt idx="284">
                  <c:v>70.510329999999996</c:v>
                </c:pt>
                <c:pt idx="285">
                  <c:v>70.407150000000001</c:v>
                </c:pt>
                <c:pt idx="286">
                  <c:v>70.540769999999995</c:v>
                </c:pt>
                <c:pt idx="287">
                  <c:v>70.784310000000005</c:v>
                </c:pt>
                <c:pt idx="288">
                  <c:v>70.226169999999996</c:v>
                </c:pt>
                <c:pt idx="289">
                  <c:v>68.125589999999988</c:v>
                </c:pt>
                <c:pt idx="290">
                  <c:v>66.194130000000001</c:v>
                </c:pt>
                <c:pt idx="291">
                  <c:v>63.735040000000005</c:v>
                </c:pt>
                <c:pt idx="292">
                  <c:v>62.304230000000004</c:v>
                </c:pt>
                <c:pt idx="293">
                  <c:v>62.0869</c:v>
                </c:pt>
                <c:pt idx="294">
                  <c:v>61.392609999999991</c:v>
                </c:pt>
                <c:pt idx="295">
                  <c:v>62.215409999999999</c:v>
                </c:pt>
                <c:pt idx="296">
                  <c:v>61.202359999999999</c:v>
                </c:pt>
                <c:pt idx="297">
                  <c:v>60.73048</c:v>
                </c:pt>
                <c:pt idx="298">
                  <c:v>57.197400000000002</c:v>
                </c:pt>
                <c:pt idx="299">
                  <c:v>55.921019999999999</c:v>
                </c:pt>
                <c:pt idx="300">
                  <c:v>53.943079999999995</c:v>
                </c:pt>
                <c:pt idx="301">
                  <c:v>51.517219999999995</c:v>
                </c:pt>
                <c:pt idx="302">
                  <c:v>50.438400000000001</c:v>
                </c:pt>
                <c:pt idx="303">
                  <c:v>48.325050000000005</c:v>
                </c:pt>
                <c:pt idx="304">
                  <c:v>50.108899999999998</c:v>
                </c:pt>
                <c:pt idx="305">
                  <c:v>49.248910000000002</c:v>
                </c:pt>
                <c:pt idx="306">
                  <c:v>49.577579999999998</c:v>
                </c:pt>
                <c:pt idx="307">
                  <c:v>47.193470000000005</c:v>
                </c:pt>
                <c:pt idx="308">
                  <c:v>43.726289999999999</c:v>
                </c:pt>
                <c:pt idx="309">
                  <c:v>43.086849999999998</c:v>
                </c:pt>
                <c:pt idx="310">
                  <c:v>44.911530000000006</c:v>
                </c:pt>
                <c:pt idx="311">
                  <c:v>49.31362</c:v>
                </c:pt>
                <c:pt idx="312">
                  <c:v>50.330249999999999</c:v>
                </c:pt>
                <c:pt idx="313">
                  <c:v>50.93139</c:v>
                </c:pt>
                <c:pt idx="314">
                  <c:v>48.44341</c:v>
                </c:pt>
                <c:pt idx="315">
                  <c:v>45.65654</c:v>
                </c:pt>
                <c:pt idx="316">
                  <c:v>42.978679999999997</c:v>
                </c:pt>
                <c:pt idx="317">
                  <c:v>41.62997</c:v>
                </c:pt>
                <c:pt idx="318">
                  <c:v>43.653089999999999</c:v>
                </c:pt>
                <c:pt idx="319">
                  <c:v>45.639560000000003</c:v>
                </c:pt>
                <c:pt idx="320">
                  <c:v>48.107089999999999</c:v>
                </c:pt>
                <c:pt idx="321">
                  <c:v>49.370649999999998</c:v>
                </c:pt>
                <c:pt idx="322">
                  <c:v>49.521360000000001</c:v>
                </c:pt>
                <c:pt idx="323">
                  <c:v>50.101199999999999</c:v>
                </c:pt>
                <c:pt idx="324">
                  <c:v>48.926189999999998</c:v>
                </c:pt>
                <c:pt idx="325">
                  <c:v>48.164119999999997</c:v>
                </c:pt>
                <c:pt idx="326">
                  <c:v>47.861010000000007</c:v>
                </c:pt>
                <c:pt idx="327">
                  <c:v>47.713679999999997</c:v>
                </c:pt>
                <c:pt idx="328">
                  <c:v>47.115960000000001</c:v>
                </c:pt>
                <c:pt idx="329">
                  <c:v>46.370090000000005</c:v>
                </c:pt>
                <c:pt idx="330">
                  <c:v>45.998869999999997</c:v>
                </c:pt>
                <c:pt idx="331">
                  <c:v>46.331790000000005</c:v>
                </c:pt>
                <c:pt idx="332">
                  <c:v>47.477849999999997</c:v>
                </c:pt>
                <c:pt idx="333">
                  <c:v>48.94576</c:v>
                </c:pt>
                <c:pt idx="334">
                  <c:v>50.470750000000002</c:v>
                </c:pt>
                <c:pt idx="335">
                  <c:v>50.38476</c:v>
                </c:pt>
                <c:pt idx="336">
                  <c:v>49.117800000000003</c:v>
                </c:pt>
                <c:pt idx="337">
                  <c:v>47.977679999999999</c:v>
                </c:pt>
                <c:pt idx="338">
                  <c:v>47.349290000000003</c:v>
                </c:pt>
                <c:pt idx="339">
                  <c:v>47.530629999999995</c:v>
                </c:pt>
                <c:pt idx="340">
                  <c:v>48.036410000000004</c:v>
                </c:pt>
                <c:pt idx="341">
                  <c:v>48.773789999999998</c:v>
                </c:pt>
                <c:pt idx="342">
                  <c:v>49.021570000000004</c:v>
                </c:pt>
                <c:pt idx="343">
                  <c:v>48.512389999999996</c:v>
                </c:pt>
                <c:pt idx="344">
                  <c:v>46.857109999999999</c:v>
                </c:pt>
                <c:pt idx="345">
                  <c:v>46.610199999999992</c:v>
                </c:pt>
                <c:pt idx="346">
                  <c:v>45.335560000000001</c:v>
                </c:pt>
                <c:pt idx="347">
                  <c:v>46.660469999999997</c:v>
                </c:pt>
                <c:pt idx="348">
                  <c:v>46.370109999999997</c:v>
                </c:pt>
                <c:pt idx="349">
                  <c:v>47.494050000000001</c:v>
                </c:pt>
                <c:pt idx="350">
                  <c:v>47.479549999999996</c:v>
                </c:pt>
                <c:pt idx="351">
                  <c:v>47.628570000000003</c:v>
                </c:pt>
                <c:pt idx="352">
                  <c:v>48.965359999999997</c:v>
                </c:pt>
                <c:pt idx="353">
                  <c:v>50.670870000000001</c:v>
                </c:pt>
                <c:pt idx="354">
                  <c:v>51.18685</c:v>
                </c:pt>
                <c:pt idx="355">
                  <c:v>50.007549999999995</c:v>
                </c:pt>
                <c:pt idx="356">
                  <c:v>49.125409999999995</c:v>
                </c:pt>
                <c:pt idx="357">
                  <c:v>49.37744</c:v>
                </c:pt>
                <c:pt idx="358">
                  <c:v>51.791350000000001</c:v>
                </c:pt>
                <c:pt idx="359">
                  <c:v>53.336790000000001</c:v>
                </c:pt>
                <c:pt idx="360">
                  <c:v>55.984870000000001</c:v>
                </c:pt>
                <c:pt idx="361">
                  <c:v>57.004080000000002</c:v>
                </c:pt>
                <c:pt idx="362">
                  <c:v>56.943680000000001</c:v>
                </c:pt>
                <c:pt idx="363">
                  <c:v>55.776180000000011</c:v>
                </c:pt>
                <c:pt idx="364">
                  <c:v>53.448040000000006</c:v>
                </c:pt>
                <c:pt idx="365">
                  <c:v>52.749179999999996</c:v>
                </c:pt>
                <c:pt idx="366">
                  <c:v>52.791179999999997</c:v>
                </c:pt>
                <c:pt idx="367">
                  <c:v>54.62285</c:v>
                </c:pt>
                <c:pt idx="368">
                  <c:v>55.027580000000007</c:v>
                </c:pt>
                <c:pt idx="369">
                  <c:v>55.115920000000003</c:v>
                </c:pt>
                <c:pt idx="370">
                  <c:v>54.408450000000002</c:v>
                </c:pt>
                <c:pt idx="371">
                  <c:v>54.089449999999999</c:v>
                </c:pt>
                <c:pt idx="372">
                  <c:v>53.888789999999993</c:v>
                </c:pt>
                <c:pt idx="373">
                  <c:v>52.479039999999998</c:v>
                </c:pt>
                <c:pt idx="374">
                  <c:v>51.828209999999999</c:v>
                </c:pt>
                <c:pt idx="375">
                  <c:v>50.171489999999999</c:v>
                </c:pt>
                <c:pt idx="376">
                  <c:v>50.789760000000001</c:v>
                </c:pt>
                <c:pt idx="377">
                  <c:v>51.130159999999997</c:v>
                </c:pt>
                <c:pt idx="378">
                  <c:v>51.991110000000006</c:v>
                </c:pt>
                <c:pt idx="379">
                  <c:v>52.38897</c:v>
                </c:pt>
                <c:pt idx="380">
                  <c:v>53.037289999999999</c:v>
                </c:pt>
                <c:pt idx="381">
                  <c:v>52.568220000000004</c:v>
                </c:pt>
                <c:pt idx="382">
                  <c:v>52.409599999999998</c:v>
                </c:pt>
                <c:pt idx="383">
                  <c:v>50.988690000000005</c:v>
                </c:pt>
                <c:pt idx="384">
                  <c:v>51.434579999999997</c:v>
                </c:pt>
                <c:pt idx="385">
                  <c:v>51.213360000000002</c:v>
                </c:pt>
                <c:pt idx="386">
                  <c:v>51.736440000000002</c:v>
                </c:pt>
                <c:pt idx="387">
                  <c:v>52.437910000000002</c:v>
                </c:pt>
                <c:pt idx="388">
                  <c:v>52.992699999999999</c:v>
                </c:pt>
                <c:pt idx="389">
                  <c:v>52.635980000000004</c:v>
                </c:pt>
                <c:pt idx="390">
                  <c:v>51.265650000000008</c:v>
                </c:pt>
                <c:pt idx="391">
                  <c:v>50.733139999999999</c:v>
                </c:pt>
                <c:pt idx="392">
                  <c:v>50.727110000000003</c:v>
                </c:pt>
                <c:pt idx="393">
                  <c:v>51.334229999999998</c:v>
                </c:pt>
                <c:pt idx="394">
                  <c:v>51.372810000000001</c:v>
                </c:pt>
                <c:pt idx="395">
                  <c:v>51.742400000000004</c:v>
                </c:pt>
                <c:pt idx="396">
                  <c:v>51.913930000000001</c:v>
                </c:pt>
                <c:pt idx="397">
                  <c:v>52.525330000000004</c:v>
                </c:pt>
                <c:pt idx="398">
                  <c:v>52.322099999999999</c:v>
                </c:pt>
                <c:pt idx="399">
                  <c:v>52.194329999999994</c:v>
                </c:pt>
                <c:pt idx="400">
                  <c:v>51.606960000000001</c:v>
                </c:pt>
                <c:pt idx="401">
                  <c:v>51.316279999999992</c:v>
                </c:pt>
                <c:pt idx="402">
                  <c:v>51.933700000000002</c:v>
                </c:pt>
                <c:pt idx="403">
                  <c:v>51.809330000000003</c:v>
                </c:pt>
                <c:pt idx="404">
                  <c:v>52.383859999999999</c:v>
                </c:pt>
                <c:pt idx="405">
                  <c:v>53.150459999999995</c:v>
                </c:pt>
                <c:pt idx="406">
                  <c:v>54.341560000000001</c:v>
                </c:pt>
                <c:pt idx="407">
                  <c:v>54.905789999999996</c:v>
                </c:pt>
                <c:pt idx="408">
                  <c:v>54.868940000000002</c:v>
                </c:pt>
                <c:pt idx="409">
                  <c:v>54.847480000000004</c:v>
                </c:pt>
                <c:pt idx="410">
                  <c:v>54.597089999999994</c:v>
                </c:pt>
                <c:pt idx="411">
                  <c:v>54.043980000000005</c:v>
                </c:pt>
                <c:pt idx="412">
                  <c:v>53.258510000000001</c:v>
                </c:pt>
                <c:pt idx="413">
                  <c:v>52.678840000000001</c:v>
                </c:pt>
                <c:pt idx="414">
                  <c:v>52.637700000000002</c:v>
                </c:pt>
                <c:pt idx="415">
                  <c:v>54.186360000000008</c:v>
                </c:pt>
                <c:pt idx="416">
                  <c:v>54.939239999999998</c:v>
                </c:pt>
                <c:pt idx="417">
                  <c:v>55.524060000000006</c:v>
                </c:pt>
                <c:pt idx="418">
                  <c:v>55.90822</c:v>
                </c:pt>
                <c:pt idx="419">
                  <c:v>56.921800000000005</c:v>
                </c:pt>
                <c:pt idx="420">
                  <c:v>57.168769999999995</c:v>
                </c:pt>
                <c:pt idx="421">
                  <c:v>57.222809999999996</c:v>
                </c:pt>
                <c:pt idx="422">
                  <c:v>57.502380000000002</c:v>
                </c:pt>
                <c:pt idx="423">
                  <c:v>58.231279999999998</c:v>
                </c:pt>
                <c:pt idx="424">
                  <c:v>58.630850000000002</c:v>
                </c:pt>
                <c:pt idx="425">
                  <c:v>58.636829999999996</c:v>
                </c:pt>
                <c:pt idx="426">
                  <c:v>58.630200000000002</c:v>
                </c:pt>
                <c:pt idx="427">
                  <c:v>58.832000000000001</c:v>
                </c:pt>
                <c:pt idx="428">
                  <c:v>59.525480000000002</c:v>
                </c:pt>
                <c:pt idx="429">
                  <c:v>61.149850000000001</c:v>
                </c:pt>
                <c:pt idx="430">
                  <c:v>62.944369999999999</c:v>
                </c:pt>
                <c:pt idx="431">
                  <c:v>64.747509999999991</c:v>
                </c:pt>
                <c:pt idx="432">
                  <c:v>64.94529</c:v>
                </c:pt>
                <c:pt idx="433">
                  <c:v>64.043719999999993</c:v>
                </c:pt>
                <c:pt idx="434">
                  <c:v>61.738839999999996</c:v>
                </c:pt>
                <c:pt idx="435">
                  <c:v>60.414110000000001</c:v>
                </c:pt>
                <c:pt idx="436">
                  <c:v>59.603189999999998</c:v>
                </c:pt>
                <c:pt idx="437">
                  <c:v>59.805259999999997</c:v>
                </c:pt>
                <c:pt idx="438">
                  <c:v>60.232730000000004</c:v>
                </c:pt>
                <c:pt idx="439">
                  <c:v>60.838099999999997</c:v>
                </c:pt>
                <c:pt idx="440">
                  <c:v>60.78112999999999</c:v>
                </c:pt>
                <c:pt idx="441">
                  <c:v>60.756959999999992</c:v>
                </c:pt>
                <c:pt idx="442">
                  <c:v>60.972849999999994</c:v>
                </c:pt>
                <c:pt idx="443">
                  <c:v>61.79840999999999</c:v>
                </c:pt>
                <c:pt idx="444">
                  <c:v>63.211199999999991</c:v>
                </c:pt>
                <c:pt idx="445">
                  <c:v>63.987549999999999</c:v>
                </c:pt>
                <c:pt idx="446">
                  <c:v>65.333889999999997</c:v>
                </c:pt>
                <c:pt idx="447">
                  <c:v>66.338250000000002</c:v>
                </c:pt>
                <c:pt idx="448">
                  <c:v>67.040350000000004</c:v>
                </c:pt>
                <c:pt idx="449">
                  <c:v>67.298540000000003</c:v>
                </c:pt>
                <c:pt idx="450">
                  <c:v>66.816669999999988</c:v>
                </c:pt>
                <c:pt idx="451">
                  <c:v>66.238929999999996</c:v>
                </c:pt>
                <c:pt idx="452">
                  <c:v>66.377949999999998</c:v>
                </c:pt>
                <c:pt idx="453">
                  <c:v>65.953069999999997</c:v>
                </c:pt>
                <c:pt idx="454">
                  <c:v>64.840760000000003</c:v>
                </c:pt>
                <c:pt idx="455">
                  <c:v>63.434899999999999</c:v>
                </c:pt>
                <c:pt idx="456">
                  <c:v>62.672349999999994</c:v>
                </c:pt>
                <c:pt idx="457">
                  <c:v>63.144730000000003</c:v>
                </c:pt>
                <c:pt idx="458">
                  <c:v>63.857150000000004</c:v>
                </c:pt>
                <c:pt idx="459">
                  <c:v>64.022970000000001</c:v>
                </c:pt>
                <c:pt idx="460">
                  <c:v>63.495339999999999</c:v>
                </c:pt>
                <c:pt idx="461">
                  <c:v>61.482349999999997</c:v>
                </c:pt>
                <c:pt idx="462">
                  <c:v>60.256070000000008</c:v>
                </c:pt>
                <c:pt idx="463">
                  <c:v>58.770690000000002</c:v>
                </c:pt>
                <c:pt idx="464">
                  <c:v>59.004739999999998</c:v>
                </c:pt>
                <c:pt idx="465">
                  <c:v>59.665349999999997</c:v>
                </c:pt>
                <c:pt idx="466">
                  <c:v>60.18094</c:v>
                </c:pt>
                <c:pt idx="467">
                  <c:v>61.033269999999995</c:v>
                </c:pt>
                <c:pt idx="468">
                  <c:v>60.71808</c:v>
                </c:pt>
                <c:pt idx="469">
                  <c:v>63.523829999999997</c:v>
                </c:pt>
                <c:pt idx="470">
                  <c:v>65.07741</c:v>
                </c:pt>
                <c:pt idx="471">
                  <c:v>66.839079999999996</c:v>
                </c:pt>
                <c:pt idx="472">
                  <c:v>66.339939999999999</c:v>
                </c:pt>
                <c:pt idx="473">
                  <c:v>67.142209999999992</c:v>
                </c:pt>
                <c:pt idx="474">
                  <c:v>68.751939999999991</c:v>
                </c:pt>
                <c:pt idx="475">
                  <c:v>71.315029999999993</c:v>
                </c:pt>
                <c:pt idx="476">
                  <c:v>72.921270000000007</c:v>
                </c:pt>
                <c:pt idx="477">
                  <c:v>73.563780000000008</c:v>
                </c:pt>
                <c:pt idx="478">
                  <c:v>73.493810000000011</c:v>
                </c:pt>
                <c:pt idx="479">
                  <c:v>73.895400000000009</c:v>
                </c:pt>
                <c:pt idx="480">
                  <c:v>75.067250000000001</c:v>
                </c:pt>
                <c:pt idx="481">
                  <c:v>75.664860000000004</c:v>
                </c:pt>
                <c:pt idx="482">
                  <c:v>75.290060000000011</c:v>
                </c:pt>
                <c:pt idx="483">
                  <c:v>73.703680000000006</c:v>
                </c:pt>
                <c:pt idx="484">
                  <c:v>73.11039000000001</c:v>
                </c:pt>
                <c:pt idx="485">
                  <c:v>73.106059999999999</c:v>
                </c:pt>
                <c:pt idx="486">
                  <c:v>73.900559999999999</c:v>
                </c:pt>
                <c:pt idx="487">
                  <c:v>75.277990000000003</c:v>
                </c:pt>
                <c:pt idx="488">
                  <c:v>75.935169999999999</c:v>
                </c:pt>
                <c:pt idx="489">
                  <c:v>76.805669999999992</c:v>
                </c:pt>
                <c:pt idx="490">
                  <c:v>76.611850000000004</c:v>
                </c:pt>
                <c:pt idx="491">
                  <c:v>76.26664000000001</c:v>
                </c:pt>
                <c:pt idx="492">
                  <c:v>75.69614</c:v>
                </c:pt>
                <c:pt idx="493">
                  <c:v>74.997100000000003</c:v>
                </c:pt>
                <c:pt idx="494">
                  <c:v>75.218530000000001</c:v>
                </c:pt>
                <c:pt idx="495">
                  <c:v>75.066540000000003</c:v>
                </c:pt>
                <c:pt idx="496">
                  <c:v>75.290580000000006</c:v>
                </c:pt>
                <c:pt idx="497">
                  <c:v>74.528170000000003</c:v>
                </c:pt>
                <c:pt idx="498">
                  <c:v>74.157390000000007</c:v>
                </c:pt>
                <c:pt idx="499">
                  <c:v>73.02333999999999</c:v>
                </c:pt>
                <c:pt idx="500">
                  <c:v>72.985129999999998</c:v>
                </c:pt>
                <c:pt idx="501">
                  <c:v>72.68468</c:v>
                </c:pt>
                <c:pt idx="502">
                  <c:v>73.488789999999995</c:v>
                </c:pt>
                <c:pt idx="503">
                  <c:v>73.556520000000006</c:v>
                </c:pt>
                <c:pt idx="504">
                  <c:v>74.263360000000006</c:v>
                </c:pt>
                <c:pt idx="505">
                  <c:v>74.188659999999999</c:v>
                </c:pt>
                <c:pt idx="506">
                  <c:v>74.257260000000002</c:v>
                </c:pt>
                <c:pt idx="507">
                  <c:v>74.061859999999996</c:v>
                </c:pt>
                <c:pt idx="508">
                  <c:v>74.787809999999993</c:v>
                </c:pt>
                <c:pt idx="509">
                  <c:v>75.680479999999989</c:v>
                </c:pt>
                <c:pt idx="510">
                  <c:v>76.299630000000008</c:v>
                </c:pt>
                <c:pt idx="511">
                  <c:v>76.128579999999999</c:v>
                </c:pt>
                <c:pt idx="512">
                  <c:v>75.979219999999998</c:v>
                </c:pt>
                <c:pt idx="513">
                  <c:v>75.213349999999991</c:v>
                </c:pt>
                <c:pt idx="514">
                  <c:v>74.757429999999999</c:v>
                </c:pt>
                <c:pt idx="515">
                  <c:v>73.680679999999995</c:v>
                </c:pt>
                <c:pt idx="516">
                  <c:v>72.567470000000014</c:v>
                </c:pt>
                <c:pt idx="517">
                  <c:v>71.803330000000003</c:v>
                </c:pt>
                <c:pt idx="518">
                  <c:v>72.030849999999987</c:v>
                </c:pt>
                <c:pt idx="519">
                  <c:v>72.501480000000001</c:v>
                </c:pt>
                <c:pt idx="520">
                  <c:v>73.230019999999996</c:v>
                </c:pt>
                <c:pt idx="521">
                  <c:v>73.507889999999989</c:v>
                </c:pt>
                <c:pt idx="522">
                  <c:v>71.761650000000003</c:v>
                </c:pt>
                <c:pt idx="523">
                  <c:v>70.363610000000008</c:v>
                </c:pt>
                <c:pt idx="524">
                  <c:v>67.994780000000006</c:v>
                </c:pt>
                <c:pt idx="525">
                  <c:v>68.008679999999998</c:v>
                </c:pt>
                <c:pt idx="526">
                  <c:v>68.386399999999995</c:v>
                </c:pt>
                <c:pt idx="527">
                  <c:v>68.848330000000004</c:v>
                </c:pt>
                <c:pt idx="528">
                  <c:v>69.762679999999989</c:v>
                </c:pt>
                <c:pt idx="529">
                  <c:v>70.220309999999998</c:v>
                </c:pt>
                <c:pt idx="530">
                  <c:v>70.896780000000007</c:v>
                </c:pt>
                <c:pt idx="531">
                  <c:v>70.759569999999997</c:v>
                </c:pt>
                <c:pt idx="532">
                  <c:v>70.506869999999992</c:v>
                </c:pt>
                <c:pt idx="533">
                  <c:v>70.153459999999995</c:v>
                </c:pt>
                <c:pt idx="534">
                  <c:v>69.667199999999994</c:v>
                </c:pt>
                <c:pt idx="535">
                  <c:v>69.773139999999998</c:v>
                </c:pt>
                <c:pt idx="536">
                  <c:v>69.402360000000002</c:v>
                </c:pt>
                <c:pt idx="537">
                  <c:v>69.429249999999996</c:v>
                </c:pt>
                <c:pt idx="538">
                  <c:v>69.374549999999999</c:v>
                </c:pt>
                <c:pt idx="539">
                  <c:v>69.746219999999994</c:v>
                </c:pt>
                <c:pt idx="540">
                  <c:v>69.685429999999997</c:v>
                </c:pt>
                <c:pt idx="541">
                  <c:v>70.286320000000003</c:v>
                </c:pt>
                <c:pt idx="542">
                  <c:v>69.929389999999998</c:v>
                </c:pt>
                <c:pt idx="543">
                  <c:v>69.69408</c:v>
                </c:pt>
                <c:pt idx="544">
                  <c:v>69.665419999999997</c:v>
                </c:pt>
                <c:pt idx="545">
                  <c:v>70.306260000000009</c:v>
                </c:pt>
                <c:pt idx="546">
                  <c:v>70.759550000000004</c:v>
                </c:pt>
                <c:pt idx="547">
                  <c:v>69.551699999999997</c:v>
                </c:pt>
                <c:pt idx="548">
                  <c:v>68.753699999999995</c:v>
                </c:pt>
                <c:pt idx="549">
                  <c:v>69.068910000000002</c:v>
                </c:pt>
                <c:pt idx="550">
                  <c:v>69.531179999999992</c:v>
                </c:pt>
                <c:pt idx="551">
                  <c:v>69.906030000000001</c:v>
                </c:pt>
                <c:pt idx="552">
                  <c:v>69.495450000000005</c:v>
                </c:pt>
                <c:pt idx="553">
                  <c:v>69.352170000000001</c:v>
                </c:pt>
                <c:pt idx="554">
                  <c:v>69.437759999999997</c:v>
                </c:pt>
                <c:pt idx="555">
                  <c:v>68.163180000000011</c:v>
                </c:pt>
                <c:pt idx="556">
                  <c:v>68.181510000000003</c:v>
                </c:pt>
                <c:pt idx="557">
                  <c:v>68.141320000000007</c:v>
                </c:pt>
                <c:pt idx="558">
                  <c:v>69.142450000000011</c:v>
                </c:pt>
                <c:pt idx="559">
                  <c:v>69.54431000000001</c:v>
                </c:pt>
                <c:pt idx="560">
                  <c:v>68.50648000000001</c:v>
                </c:pt>
                <c:pt idx="561">
                  <c:v>67.745570000000015</c:v>
                </c:pt>
                <c:pt idx="562">
                  <c:v>67.424110000000013</c:v>
                </c:pt>
                <c:pt idx="563">
                  <c:v>68.590360000000004</c:v>
                </c:pt>
                <c:pt idx="564">
                  <c:v>69.021069999999995</c:v>
                </c:pt>
                <c:pt idx="565">
                  <c:v>69.668379999999999</c:v>
                </c:pt>
                <c:pt idx="566">
                  <c:v>69.57405</c:v>
                </c:pt>
                <c:pt idx="567">
                  <c:v>69.722539999999995</c:v>
                </c:pt>
                <c:pt idx="568">
                  <c:v>70.819770000000005</c:v>
                </c:pt>
                <c:pt idx="569">
                  <c:v>71.854979999999998</c:v>
                </c:pt>
                <c:pt idx="570">
                  <c:v>73.057940000000002</c:v>
                </c:pt>
                <c:pt idx="571">
                  <c:v>72.981930000000006</c:v>
                </c:pt>
                <c:pt idx="572">
                  <c:v>73.472009999999997</c:v>
                </c:pt>
                <c:pt idx="573">
                  <c:v>73.884349999999998</c:v>
                </c:pt>
                <c:pt idx="574">
                  <c:v>73.939409999999995</c:v>
                </c:pt>
                <c:pt idx="575">
                  <c:v>73.700059999999993</c:v>
                </c:pt>
                <c:pt idx="576">
                  <c:v>73.338390000000004</c:v>
                </c:pt>
                <c:pt idx="577">
                  <c:v>73.638019999999997</c:v>
                </c:pt>
                <c:pt idx="578">
                  <c:v>73.571629999999999</c:v>
                </c:pt>
                <c:pt idx="579">
                  <c:v>73.762929999999997</c:v>
                </c:pt>
                <c:pt idx="580">
                  <c:v>74.569249999999997</c:v>
                </c:pt>
                <c:pt idx="581">
                  <c:v>75.147549999999995</c:v>
                </c:pt>
                <c:pt idx="582">
                  <c:v>76.32517</c:v>
                </c:pt>
                <c:pt idx="583">
                  <c:v>76.484169999999992</c:v>
                </c:pt>
                <c:pt idx="584">
                  <c:v>77.321950000000001</c:v>
                </c:pt>
                <c:pt idx="585">
                  <c:v>77.584040000000002</c:v>
                </c:pt>
                <c:pt idx="586">
                  <c:v>77.797209999999993</c:v>
                </c:pt>
                <c:pt idx="587">
                  <c:v>77.31062</c:v>
                </c:pt>
                <c:pt idx="588">
                  <c:v>77.633839999999992</c:v>
                </c:pt>
                <c:pt idx="589">
                  <c:v>77.983270000000005</c:v>
                </c:pt>
                <c:pt idx="590">
                  <c:v>78.074999999999989</c:v>
                </c:pt>
                <c:pt idx="591">
                  <c:v>77.993759999999995</c:v>
                </c:pt>
                <c:pt idx="592">
                  <c:v>78.002499999999998</c:v>
                </c:pt>
                <c:pt idx="593">
                  <c:v>77.331569999999999</c:v>
                </c:pt>
                <c:pt idx="594">
                  <c:v>76.147840000000002</c:v>
                </c:pt>
                <c:pt idx="595">
                  <c:v>74.367469999999997</c:v>
                </c:pt>
                <c:pt idx="596">
                  <c:v>73.638869999999997</c:v>
                </c:pt>
                <c:pt idx="597">
                  <c:v>73.798740000000009</c:v>
                </c:pt>
                <c:pt idx="598">
                  <c:v>74.693299999999994</c:v>
                </c:pt>
                <c:pt idx="599">
                  <c:v>75.327529999999996</c:v>
                </c:pt>
                <c:pt idx="600">
                  <c:v>74.976370000000003</c:v>
                </c:pt>
                <c:pt idx="601">
                  <c:v>74.507239999999996</c:v>
                </c:pt>
                <c:pt idx="602">
                  <c:v>71.418199999999999</c:v>
                </c:pt>
                <c:pt idx="603">
                  <c:v>69.242949999999993</c:v>
                </c:pt>
                <c:pt idx="604">
                  <c:v>67.636410000000012</c:v>
                </c:pt>
                <c:pt idx="605">
                  <c:v>68.247079999999997</c:v>
                </c:pt>
                <c:pt idx="606">
                  <c:v>69.063869999999994</c:v>
                </c:pt>
                <c:pt idx="607">
                  <c:v>69.480590000000007</c:v>
                </c:pt>
                <c:pt idx="608">
                  <c:v>69.660550000000001</c:v>
                </c:pt>
                <c:pt idx="609">
                  <c:v>69.498070000000013</c:v>
                </c:pt>
                <c:pt idx="610">
                  <c:v>69.389740000000003</c:v>
                </c:pt>
                <c:pt idx="611">
                  <c:v>69.150370000000009</c:v>
                </c:pt>
                <c:pt idx="612">
                  <c:v>69.189660000000003</c:v>
                </c:pt>
                <c:pt idx="613">
                  <c:v>69.361739999999998</c:v>
                </c:pt>
                <c:pt idx="614">
                  <c:v>69.267379999999989</c:v>
                </c:pt>
                <c:pt idx="615">
                  <c:v>69.213849999999994</c:v>
                </c:pt>
                <c:pt idx="616">
                  <c:v>70.280090000000001</c:v>
                </c:pt>
                <c:pt idx="617">
                  <c:v>70.977100000000007</c:v>
                </c:pt>
                <c:pt idx="618">
                  <c:v>71.932549999999992</c:v>
                </c:pt>
                <c:pt idx="619">
                  <c:v>71.71454</c:v>
                </c:pt>
                <c:pt idx="620">
                  <c:v>71.455269999999999</c:v>
                </c:pt>
                <c:pt idx="621">
                  <c:v>70.762609999999995</c:v>
                </c:pt>
                <c:pt idx="622">
                  <c:v>70.614950000000007</c:v>
                </c:pt>
                <c:pt idx="623">
                  <c:v>70.81622999999999</c:v>
                </c:pt>
                <c:pt idx="624">
                  <c:v>71.457899999999995</c:v>
                </c:pt>
                <c:pt idx="625">
                  <c:v>71.616109999999992</c:v>
                </c:pt>
                <c:pt idx="626">
                  <c:v>72.189210000000003</c:v>
                </c:pt>
                <c:pt idx="627">
                  <c:v>71.500069999999994</c:v>
                </c:pt>
                <c:pt idx="628">
                  <c:v>71.493069999999989</c:v>
                </c:pt>
                <c:pt idx="629">
                  <c:v>71.358599999999996</c:v>
                </c:pt>
                <c:pt idx="630">
                  <c:v>72.291219999999996</c:v>
                </c:pt>
                <c:pt idx="631">
                  <c:v>73.286249999999995</c:v>
                </c:pt>
                <c:pt idx="632">
                  <c:v>73.18777</c:v>
                </c:pt>
                <c:pt idx="633">
                  <c:v>72.819479999999999</c:v>
                </c:pt>
                <c:pt idx="634">
                  <c:v>71.774320000000003</c:v>
                </c:pt>
                <c:pt idx="635">
                  <c:v>72.155810000000002</c:v>
                </c:pt>
                <c:pt idx="636">
                  <c:v>72.336879999999994</c:v>
                </c:pt>
                <c:pt idx="637">
                  <c:v>72.487189999999998</c:v>
                </c:pt>
                <c:pt idx="638">
                  <c:v>71.62754000000001</c:v>
                </c:pt>
                <c:pt idx="639">
                  <c:v>70.781089999999992</c:v>
                </c:pt>
                <c:pt idx="640">
                  <c:v>69.428319999999999</c:v>
                </c:pt>
                <c:pt idx="641">
                  <c:v>67.979749999999996</c:v>
                </c:pt>
                <c:pt idx="642">
                  <c:v>67.79867999999999</c:v>
                </c:pt>
                <c:pt idx="643">
                  <c:v>68.61527000000001</c:v>
                </c:pt>
                <c:pt idx="644">
                  <c:v>69.955719999999999</c:v>
                </c:pt>
                <c:pt idx="645">
                  <c:v>71.486909999999995</c:v>
                </c:pt>
                <c:pt idx="646">
                  <c:v>72.377309999999994</c:v>
                </c:pt>
                <c:pt idx="647">
                  <c:v>73.170159999999996</c:v>
                </c:pt>
                <c:pt idx="648">
                  <c:v>73.047110000000004</c:v>
                </c:pt>
                <c:pt idx="649">
                  <c:v>73.54374</c:v>
                </c:pt>
                <c:pt idx="650">
                  <c:v>72.328099999999992</c:v>
                </c:pt>
                <c:pt idx="651">
                  <c:v>72.215600000000009</c:v>
                </c:pt>
                <c:pt idx="652">
                  <c:v>71.406920000000014</c:v>
                </c:pt>
                <c:pt idx="653">
                  <c:v>70.959499999999991</c:v>
                </c:pt>
                <c:pt idx="654">
                  <c:v>70.737970000000004</c:v>
                </c:pt>
                <c:pt idx="655">
                  <c:v>70.492750000000001</c:v>
                </c:pt>
                <c:pt idx="656">
                  <c:v>70.518239999999992</c:v>
                </c:pt>
                <c:pt idx="657">
                  <c:v>70.662430000000001</c:v>
                </c:pt>
                <c:pt idx="658">
                  <c:v>70.90064000000001</c:v>
                </c:pt>
                <c:pt idx="659">
                  <c:v>71.047439999999995</c:v>
                </c:pt>
                <c:pt idx="660">
                  <c:v>71.089619999999996</c:v>
                </c:pt>
                <c:pt idx="661">
                  <c:v>70.576289999999986</c:v>
                </c:pt>
                <c:pt idx="662">
                  <c:v>69.427449999999993</c:v>
                </c:pt>
                <c:pt idx="663">
                  <c:v>68.119510000000005</c:v>
                </c:pt>
                <c:pt idx="664">
                  <c:v>67.095470000000006</c:v>
                </c:pt>
                <c:pt idx="665">
                  <c:v>66.975920000000002</c:v>
                </c:pt>
                <c:pt idx="666">
                  <c:v>67.183350000000004</c:v>
                </c:pt>
                <c:pt idx="667">
                  <c:v>67.475160000000002</c:v>
                </c:pt>
                <c:pt idx="668">
                  <c:v>67.648340000000005</c:v>
                </c:pt>
                <c:pt idx="669">
                  <c:v>67.517359999999996</c:v>
                </c:pt>
                <c:pt idx="670">
                  <c:v>67.436509999999998</c:v>
                </c:pt>
                <c:pt idx="671">
                  <c:v>67.446150000000003</c:v>
                </c:pt>
                <c:pt idx="672">
                  <c:v>67.393439999999998</c:v>
                </c:pt>
                <c:pt idx="673">
                  <c:v>67.291460000000001</c:v>
                </c:pt>
                <c:pt idx="674">
                  <c:v>66.946910000000003</c:v>
                </c:pt>
                <c:pt idx="675">
                  <c:v>66.918769999999995</c:v>
                </c:pt>
                <c:pt idx="676">
                  <c:v>65.363839999999996</c:v>
                </c:pt>
                <c:pt idx="677">
                  <c:v>64.088399999999993</c:v>
                </c:pt>
                <c:pt idx="678">
                  <c:v>63.270899999999997</c:v>
                </c:pt>
                <c:pt idx="679">
                  <c:v>63.054349999999999</c:v>
                </c:pt>
                <c:pt idx="680">
                  <c:v>63.40218999999999</c:v>
                </c:pt>
                <c:pt idx="681">
                  <c:v>62.841949999999997</c:v>
                </c:pt>
                <c:pt idx="682">
                  <c:v>62.293189999999996</c:v>
                </c:pt>
                <c:pt idx="683">
                  <c:v>61.58869</c:v>
                </c:pt>
                <c:pt idx="684">
                  <c:v>61.379799999999996</c:v>
                </c:pt>
                <c:pt idx="685">
                  <c:v>60.814219999999992</c:v>
                </c:pt>
                <c:pt idx="686">
                  <c:v>59.911419999999993</c:v>
                </c:pt>
                <c:pt idx="687">
                  <c:v>58.964380000000006</c:v>
                </c:pt>
                <c:pt idx="688">
                  <c:v>58.976799999999997</c:v>
                </c:pt>
                <c:pt idx="689">
                  <c:v>59.483949999999993</c:v>
                </c:pt>
                <c:pt idx="690">
                  <c:v>60.065460000000002</c:v>
                </c:pt>
                <c:pt idx="691">
                  <c:v>60.216809999999995</c:v>
                </c:pt>
                <c:pt idx="692">
                  <c:v>60.419510000000002</c:v>
                </c:pt>
                <c:pt idx="693">
                  <c:v>59.969000000000001</c:v>
                </c:pt>
                <c:pt idx="694">
                  <c:v>60.131830000000001</c:v>
                </c:pt>
                <c:pt idx="695">
                  <c:v>60.246890000000008</c:v>
                </c:pt>
                <c:pt idx="696">
                  <c:v>60.254860000000008</c:v>
                </c:pt>
                <c:pt idx="697">
                  <c:v>59.88843</c:v>
                </c:pt>
                <c:pt idx="698">
                  <c:v>59.913229999999999</c:v>
                </c:pt>
                <c:pt idx="699">
                  <c:v>60.021189999999997</c:v>
                </c:pt>
                <c:pt idx="700">
                  <c:v>60.777069999999995</c:v>
                </c:pt>
                <c:pt idx="701">
                  <c:v>62.071939999999998</c:v>
                </c:pt>
                <c:pt idx="702">
                  <c:v>63.213709999999999</c:v>
                </c:pt>
                <c:pt idx="703">
                  <c:v>64.43422000000001</c:v>
                </c:pt>
                <c:pt idx="704">
                  <c:v>64.766109999999998</c:v>
                </c:pt>
                <c:pt idx="705">
                  <c:v>64.878519999999995</c:v>
                </c:pt>
                <c:pt idx="706">
                  <c:v>64.919229999999999</c:v>
                </c:pt>
                <c:pt idx="707">
                  <c:v>65.057330000000007</c:v>
                </c:pt>
                <c:pt idx="708">
                  <c:v>65.372420000000005</c:v>
                </c:pt>
                <c:pt idx="709">
                  <c:v>64.342169999999996</c:v>
                </c:pt>
                <c:pt idx="710">
                  <c:v>63.491600000000005</c:v>
                </c:pt>
                <c:pt idx="711">
                  <c:v>63.149940000000001</c:v>
                </c:pt>
                <c:pt idx="712">
                  <c:v>63.046400000000006</c:v>
                </c:pt>
                <c:pt idx="713">
                  <c:v>63.759790000000002</c:v>
                </c:pt>
                <c:pt idx="714">
                  <c:v>63.931489999999997</c:v>
                </c:pt>
                <c:pt idx="715">
                  <c:v>64.564329999999998</c:v>
                </c:pt>
                <c:pt idx="716">
                  <c:v>64.284629999999993</c:v>
                </c:pt>
                <c:pt idx="717">
                  <c:v>64.890919999999994</c:v>
                </c:pt>
                <c:pt idx="718">
                  <c:v>64.864360000000005</c:v>
                </c:pt>
                <c:pt idx="719">
                  <c:v>65.446740000000005</c:v>
                </c:pt>
                <c:pt idx="720">
                  <c:v>65.615800000000007</c:v>
                </c:pt>
                <c:pt idx="721">
                  <c:v>66.131799999999998</c:v>
                </c:pt>
                <c:pt idx="722">
                  <c:v>66.558419999999998</c:v>
                </c:pt>
                <c:pt idx="723">
                  <c:v>66.828360000000004</c:v>
                </c:pt>
                <c:pt idx="724">
                  <c:v>67.317840000000004</c:v>
                </c:pt>
                <c:pt idx="725">
                  <c:v>67.826759999999993</c:v>
                </c:pt>
                <c:pt idx="726">
                  <c:v>68.498540000000006</c:v>
                </c:pt>
                <c:pt idx="727">
                  <c:v>68.31532</c:v>
                </c:pt>
                <c:pt idx="728">
                  <c:v>68.070140000000009</c:v>
                </c:pt>
                <c:pt idx="729">
                  <c:v>67.499250000000004</c:v>
                </c:pt>
                <c:pt idx="730">
                  <c:v>67.453239999999994</c:v>
                </c:pt>
                <c:pt idx="731">
                  <c:v>67.422259999999994</c:v>
                </c:pt>
                <c:pt idx="732">
                  <c:v>67.260320000000007</c:v>
                </c:pt>
                <c:pt idx="733">
                  <c:v>66.514169999999993</c:v>
                </c:pt>
                <c:pt idx="734">
                  <c:v>65.82029</c:v>
                </c:pt>
                <c:pt idx="735">
                  <c:v>64.615679999999998</c:v>
                </c:pt>
                <c:pt idx="736">
                  <c:v>63.699619999999996</c:v>
                </c:pt>
                <c:pt idx="737">
                  <c:v>64.076660000000004</c:v>
                </c:pt>
                <c:pt idx="738">
                  <c:v>64.853750000000005</c:v>
                </c:pt>
                <c:pt idx="739">
                  <c:v>66.19556</c:v>
                </c:pt>
                <c:pt idx="740">
                  <c:v>67.053209999999993</c:v>
                </c:pt>
                <c:pt idx="741">
                  <c:v>67.76925</c:v>
                </c:pt>
                <c:pt idx="742">
                  <c:v>67.978530000000006</c:v>
                </c:pt>
                <c:pt idx="743">
                  <c:v>67.872080000000011</c:v>
                </c:pt>
                <c:pt idx="744">
                  <c:v>67.276970000000006</c:v>
                </c:pt>
                <c:pt idx="745">
                  <c:v>66.510840000000002</c:v>
                </c:pt>
                <c:pt idx="746">
                  <c:v>65.948699999999988</c:v>
                </c:pt>
                <c:pt idx="747">
                  <c:v>65.178089999999997</c:v>
                </c:pt>
                <c:pt idx="748">
                  <c:v>64.361150000000009</c:v>
                </c:pt>
                <c:pt idx="749">
                  <c:v>62.577619999999996</c:v>
                </c:pt>
                <c:pt idx="750">
                  <c:v>62.083200000000005</c:v>
                </c:pt>
                <c:pt idx="751">
                  <c:v>61.63955</c:v>
                </c:pt>
                <c:pt idx="752">
                  <c:v>62.001249999999999</c:v>
                </c:pt>
                <c:pt idx="753">
                  <c:v>62.456479999999999</c:v>
                </c:pt>
                <c:pt idx="754">
                  <c:v>63.107689999999998</c:v>
                </c:pt>
                <c:pt idx="755">
                  <c:v>63.954889999999992</c:v>
                </c:pt>
                <c:pt idx="756">
                  <c:v>64.590109999999996</c:v>
                </c:pt>
                <c:pt idx="757">
                  <c:v>64.999040000000008</c:v>
                </c:pt>
                <c:pt idx="758">
                  <c:v>65.395489999999995</c:v>
                </c:pt>
                <c:pt idx="759">
                  <c:v>66.264929999999993</c:v>
                </c:pt>
                <c:pt idx="760">
                  <c:v>66.384299999999996</c:v>
                </c:pt>
                <c:pt idx="761">
                  <c:v>65.682299999999998</c:v>
                </c:pt>
                <c:pt idx="762">
                  <c:v>64.864490000000004</c:v>
                </c:pt>
                <c:pt idx="763">
                  <c:v>63.893460000000005</c:v>
                </c:pt>
                <c:pt idx="764">
                  <c:v>63.962949999999999</c:v>
                </c:pt>
                <c:pt idx="765">
                  <c:v>63.777640000000005</c:v>
                </c:pt>
                <c:pt idx="766">
                  <c:v>64.136650000000003</c:v>
                </c:pt>
                <c:pt idx="767">
                  <c:v>64.244430000000008</c:v>
                </c:pt>
                <c:pt idx="768">
                  <c:v>63.955790000000007</c:v>
                </c:pt>
                <c:pt idx="769">
                  <c:v>63.404380000000003</c:v>
                </c:pt>
                <c:pt idx="770">
                  <c:v>61.565649999999991</c:v>
                </c:pt>
                <c:pt idx="771">
                  <c:v>60.856549999999999</c:v>
                </c:pt>
                <c:pt idx="772">
                  <c:v>60.212450000000004</c:v>
                </c:pt>
                <c:pt idx="773">
                  <c:v>60.047640000000001</c:v>
                </c:pt>
                <c:pt idx="774">
                  <c:v>59.645859999999999</c:v>
                </c:pt>
                <c:pt idx="775">
                  <c:v>59.547850000000004</c:v>
                </c:pt>
                <c:pt idx="776">
                  <c:v>58.207979999999992</c:v>
                </c:pt>
                <c:pt idx="777">
                  <c:v>58.063670000000002</c:v>
                </c:pt>
                <c:pt idx="778">
                  <c:v>57.762549999999997</c:v>
                </c:pt>
                <c:pt idx="779">
                  <c:v>58.342520000000007</c:v>
                </c:pt>
                <c:pt idx="780">
                  <c:v>57.778580000000005</c:v>
                </c:pt>
                <c:pt idx="781">
                  <c:v>56.968810000000005</c:v>
                </c:pt>
                <c:pt idx="782">
                  <c:v>56.265020000000007</c:v>
                </c:pt>
                <c:pt idx="783">
                  <c:v>56.101979999999998</c:v>
                </c:pt>
                <c:pt idx="784">
                  <c:v>56.558970000000002</c:v>
                </c:pt>
                <c:pt idx="785">
                  <c:v>56.338039999999999</c:v>
                </c:pt>
                <c:pt idx="786">
                  <c:v>55.572800000000001</c:v>
                </c:pt>
                <c:pt idx="787">
                  <c:v>54.299780000000013</c:v>
                </c:pt>
                <c:pt idx="788">
                  <c:v>54.179500000000004</c:v>
                </c:pt>
                <c:pt idx="789">
                  <c:v>54.180399999999999</c:v>
                </c:pt>
                <c:pt idx="790">
                  <c:v>53.822249999999997</c:v>
                </c:pt>
                <c:pt idx="791">
                  <c:v>53.182639999999999</c:v>
                </c:pt>
                <c:pt idx="792">
                  <c:v>52.347010000000004</c:v>
                </c:pt>
                <c:pt idx="793">
                  <c:v>51.711840000000002</c:v>
                </c:pt>
                <c:pt idx="794">
                  <c:v>51.349230000000006</c:v>
                </c:pt>
                <c:pt idx="795">
                  <c:v>51.566599999999994</c:v>
                </c:pt>
                <c:pt idx="796">
                  <c:v>51.751909999999995</c:v>
                </c:pt>
                <c:pt idx="797">
                  <c:v>50.959050000000005</c:v>
                </c:pt>
                <c:pt idx="798">
                  <c:v>50.717610000000001</c:v>
                </c:pt>
                <c:pt idx="799">
                  <c:v>50.140329999999999</c:v>
                </c:pt>
                <c:pt idx="800">
                  <c:v>49.873069999999998</c:v>
                </c:pt>
                <c:pt idx="801">
                  <c:v>48.149269999999994</c:v>
                </c:pt>
                <c:pt idx="802">
                  <c:v>47.031220000000005</c:v>
                </c:pt>
                <c:pt idx="803">
                  <c:v>46.968820000000001</c:v>
                </c:pt>
                <c:pt idx="804">
                  <c:v>47.539569999999998</c:v>
                </c:pt>
                <c:pt idx="805">
                  <c:v>48.1</c:v>
                </c:pt>
                <c:pt idx="806">
                  <c:v>48.250219999999999</c:v>
                </c:pt>
                <c:pt idx="807">
                  <c:v>48.785420000000002</c:v>
                </c:pt>
                <c:pt idx="808">
                  <c:v>49.781160000000007</c:v>
                </c:pt>
                <c:pt idx="809">
                  <c:v>50.729260000000004</c:v>
                </c:pt>
                <c:pt idx="810">
                  <c:v>51.41648</c:v>
                </c:pt>
                <c:pt idx="811">
                  <c:v>51.272559999999999</c:v>
                </c:pt>
                <c:pt idx="812">
                  <c:v>51.154710000000001</c:v>
                </c:pt>
                <c:pt idx="813">
                  <c:v>50.559229999999999</c:v>
                </c:pt>
                <c:pt idx="814">
                  <c:v>50.553830000000005</c:v>
                </c:pt>
                <c:pt idx="815">
                  <c:v>50.833590000000001</c:v>
                </c:pt>
                <c:pt idx="816">
                  <c:v>51.325650000000003</c:v>
                </c:pt>
                <c:pt idx="817">
                  <c:v>52.433860000000003</c:v>
                </c:pt>
                <c:pt idx="818">
                  <c:v>52.605670000000003</c:v>
                </c:pt>
                <c:pt idx="819">
                  <c:v>52.309700000000007</c:v>
                </c:pt>
                <c:pt idx="820">
                  <c:v>51.449770000000001</c:v>
                </c:pt>
                <c:pt idx="821">
                  <c:v>51.085459999999998</c:v>
                </c:pt>
                <c:pt idx="822">
                  <c:v>50.676200000000001</c:v>
                </c:pt>
                <c:pt idx="823">
                  <c:v>50.463920000000002</c:v>
                </c:pt>
                <c:pt idx="824">
                  <c:v>50.275019999999998</c:v>
                </c:pt>
                <c:pt idx="825">
                  <c:v>50.561980000000005</c:v>
                </c:pt>
                <c:pt idx="826">
                  <c:v>50.320899999999995</c:v>
                </c:pt>
                <c:pt idx="827">
                  <c:v>50.14188</c:v>
                </c:pt>
                <c:pt idx="828">
                  <c:v>50.003350000000005</c:v>
                </c:pt>
                <c:pt idx="829">
                  <c:v>50.269620000000003</c:v>
                </c:pt>
                <c:pt idx="830">
                  <c:v>50.302909999999997</c:v>
                </c:pt>
                <c:pt idx="831">
                  <c:v>50.839020000000005</c:v>
                </c:pt>
                <c:pt idx="832">
                  <c:v>51.266300000000001</c:v>
                </c:pt>
                <c:pt idx="833">
                  <c:v>51.372430000000001</c:v>
                </c:pt>
                <c:pt idx="834">
                  <c:v>50.447710000000001</c:v>
                </c:pt>
                <c:pt idx="835">
                  <c:v>49.514009999999999</c:v>
                </c:pt>
                <c:pt idx="836">
                  <c:v>48.245699999999999</c:v>
                </c:pt>
                <c:pt idx="837">
                  <c:v>47.68439</c:v>
                </c:pt>
                <c:pt idx="838">
                  <c:v>47.460410000000003</c:v>
                </c:pt>
                <c:pt idx="839">
                  <c:v>47.236429999999999</c:v>
                </c:pt>
                <c:pt idx="840">
                  <c:v>47.175280000000001</c:v>
                </c:pt>
                <c:pt idx="841">
                  <c:v>46.80827</c:v>
                </c:pt>
                <c:pt idx="842">
                  <c:v>46.830770000000001</c:v>
                </c:pt>
                <c:pt idx="843">
                  <c:v>45.727959999999996</c:v>
                </c:pt>
                <c:pt idx="844">
                  <c:v>44.423659999999998</c:v>
                </c:pt>
                <c:pt idx="845">
                  <c:v>43.189489999999999</c:v>
                </c:pt>
                <c:pt idx="846">
                  <c:v>42.381699999999995</c:v>
                </c:pt>
                <c:pt idx="847">
                  <c:v>41.683689999999999</c:v>
                </c:pt>
                <c:pt idx="848">
                  <c:v>41.781759999999998</c:v>
                </c:pt>
                <c:pt idx="849">
                  <c:v>42.119990000000001</c:v>
                </c:pt>
                <c:pt idx="850">
                  <c:v>42.493279999999999</c:v>
                </c:pt>
                <c:pt idx="851">
                  <c:v>42.871070000000003</c:v>
                </c:pt>
                <c:pt idx="852">
                  <c:v>42.230620000000002</c:v>
                </c:pt>
                <c:pt idx="853">
                  <c:v>41.471409999999999</c:v>
                </c:pt>
                <c:pt idx="854">
                  <c:v>41.4696</c:v>
                </c:pt>
                <c:pt idx="855">
                  <c:v>41.52805</c:v>
                </c:pt>
                <c:pt idx="856">
                  <c:v>41.677379999999999</c:v>
                </c:pt>
                <c:pt idx="857">
                  <c:v>41.770029999999998</c:v>
                </c:pt>
                <c:pt idx="858">
                  <c:v>42.575119999999998</c:v>
                </c:pt>
                <c:pt idx="859">
                  <c:v>43.958599999999997</c:v>
                </c:pt>
                <c:pt idx="860">
                  <c:v>44.885100000000001</c:v>
                </c:pt>
                <c:pt idx="861">
                  <c:v>45.087479999999999</c:v>
                </c:pt>
                <c:pt idx="862">
                  <c:v>45.53633</c:v>
                </c:pt>
                <c:pt idx="863">
                  <c:v>45.320450000000001</c:v>
                </c:pt>
                <c:pt idx="864">
                  <c:v>45.34836</c:v>
                </c:pt>
                <c:pt idx="865">
                  <c:v>44.98583</c:v>
                </c:pt>
                <c:pt idx="866">
                  <c:v>44.896769999999997</c:v>
                </c:pt>
                <c:pt idx="867">
                  <c:v>44.533730000000006</c:v>
                </c:pt>
                <c:pt idx="868">
                  <c:v>43.834600000000002</c:v>
                </c:pt>
                <c:pt idx="869">
                  <c:v>42.734229999999997</c:v>
                </c:pt>
                <c:pt idx="870">
                  <c:v>41.881019999999999</c:v>
                </c:pt>
                <c:pt idx="871">
                  <c:v>41.833770000000001</c:v>
                </c:pt>
                <c:pt idx="872">
                  <c:v>41.284970000000001</c:v>
                </c:pt>
                <c:pt idx="873">
                  <c:v>41.470320000000001</c:v>
                </c:pt>
                <c:pt idx="874">
                  <c:v>41.444870000000002</c:v>
                </c:pt>
                <c:pt idx="875">
                  <c:v>41.724730000000001</c:v>
                </c:pt>
                <c:pt idx="876">
                  <c:v>42.099089999999997</c:v>
                </c:pt>
                <c:pt idx="877">
                  <c:v>42.658819999999999</c:v>
                </c:pt>
                <c:pt idx="878">
                  <c:v>43.103120000000004</c:v>
                </c:pt>
                <c:pt idx="879">
                  <c:v>42.784219999999998</c:v>
                </c:pt>
                <c:pt idx="880">
                  <c:v>41.918280000000003</c:v>
                </c:pt>
                <c:pt idx="881">
                  <c:v>40.914239999999999</c:v>
                </c:pt>
                <c:pt idx="882">
                  <c:v>40.384499999999996</c:v>
                </c:pt>
                <c:pt idx="883">
                  <c:v>40.349069999999998</c:v>
                </c:pt>
                <c:pt idx="884">
                  <c:v>40.485370000000003</c:v>
                </c:pt>
                <c:pt idx="885">
                  <c:v>41.051459999999999</c:v>
                </c:pt>
                <c:pt idx="886">
                  <c:v>41.334960000000002</c:v>
                </c:pt>
                <c:pt idx="887">
                  <c:v>41.239559999999997</c:v>
                </c:pt>
                <c:pt idx="888">
                  <c:v>41.125980000000006</c:v>
                </c:pt>
                <c:pt idx="889">
                  <c:v>41.059629999999999</c:v>
                </c:pt>
                <c:pt idx="890">
                  <c:v>41.061440000000005</c:v>
                </c:pt>
                <c:pt idx="891">
                  <c:v>41.166839999999993</c:v>
                </c:pt>
                <c:pt idx="892">
                  <c:v>41.193179999999998</c:v>
                </c:pt>
                <c:pt idx="893">
                  <c:v>42.170870000000001</c:v>
                </c:pt>
                <c:pt idx="894">
                  <c:v>42.875990000000002</c:v>
                </c:pt>
                <c:pt idx="895">
                  <c:v>43.289439999999999</c:v>
                </c:pt>
                <c:pt idx="896">
                  <c:v>43.219460000000005</c:v>
                </c:pt>
                <c:pt idx="897">
                  <c:v>43.087690000000002</c:v>
                </c:pt>
                <c:pt idx="898">
                  <c:v>42.351700000000001</c:v>
                </c:pt>
                <c:pt idx="899">
                  <c:v>42.328099999999999</c:v>
                </c:pt>
                <c:pt idx="900">
                  <c:v>42.780590000000004</c:v>
                </c:pt>
                <c:pt idx="901">
                  <c:v>42.252650000000003</c:v>
                </c:pt>
                <c:pt idx="902">
                  <c:v>41.956419999999994</c:v>
                </c:pt>
                <c:pt idx="903">
                  <c:v>40.694330000000001</c:v>
                </c:pt>
                <c:pt idx="904">
                  <c:v>40.76249</c:v>
                </c:pt>
                <c:pt idx="905">
                  <c:v>40.700710000000001</c:v>
                </c:pt>
                <c:pt idx="906">
                  <c:v>41.113239999999998</c:v>
                </c:pt>
                <c:pt idx="907">
                  <c:v>41.323129999999999</c:v>
                </c:pt>
                <c:pt idx="908">
                  <c:v>41.349460000000001</c:v>
                </c:pt>
                <c:pt idx="909">
                  <c:v>41.5548</c:v>
                </c:pt>
                <c:pt idx="910">
                  <c:v>42.080890000000004</c:v>
                </c:pt>
                <c:pt idx="911">
                  <c:v>42.564299999999996</c:v>
                </c:pt>
                <c:pt idx="912">
                  <c:v>42.759680000000003</c:v>
                </c:pt>
                <c:pt idx="913">
                  <c:v>43.054079999999999</c:v>
                </c:pt>
                <c:pt idx="914">
                  <c:v>42.985030000000002</c:v>
                </c:pt>
                <c:pt idx="915">
                  <c:v>42.857820000000004</c:v>
                </c:pt>
                <c:pt idx="916">
                  <c:v>42.113630000000001</c:v>
                </c:pt>
                <c:pt idx="917">
                  <c:v>40.807000000000002</c:v>
                </c:pt>
                <c:pt idx="918">
                  <c:v>39.953800000000001</c:v>
                </c:pt>
                <c:pt idx="919">
                  <c:v>39.374079999999999</c:v>
                </c:pt>
                <c:pt idx="920">
                  <c:v>39.679400000000001</c:v>
                </c:pt>
                <c:pt idx="921">
                  <c:v>38.803449999999998</c:v>
                </c:pt>
                <c:pt idx="922">
                  <c:v>38.285560000000004</c:v>
                </c:pt>
                <c:pt idx="923">
                  <c:v>37.749459999999999</c:v>
                </c:pt>
                <c:pt idx="924">
                  <c:v>37.785800000000002</c:v>
                </c:pt>
                <c:pt idx="925">
                  <c:v>37.776710000000008</c:v>
                </c:pt>
                <c:pt idx="926">
                  <c:v>37.39781</c:v>
                </c:pt>
                <c:pt idx="927">
                  <c:v>37.025289999999998</c:v>
                </c:pt>
                <c:pt idx="928">
                  <c:v>37.483249999999998</c:v>
                </c:pt>
                <c:pt idx="929">
                  <c:v>38.058419999999998</c:v>
                </c:pt>
                <c:pt idx="930">
                  <c:v>39.149050000000003</c:v>
                </c:pt>
                <c:pt idx="931">
                  <c:v>39.809850000000004</c:v>
                </c:pt>
                <c:pt idx="932">
                  <c:v>39.470599999999997</c:v>
                </c:pt>
                <c:pt idx="933">
                  <c:v>38.781979999999997</c:v>
                </c:pt>
                <c:pt idx="934">
                  <c:v>37.777999999999999</c:v>
                </c:pt>
                <c:pt idx="935">
                  <c:v>37.162889999999997</c:v>
                </c:pt>
                <c:pt idx="936">
                  <c:v>37.068179999999998</c:v>
                </c:pt>
                <c:pt idx="937">
                  <c:v>36.269220000000004</c:v>
                </c:pt>
                <c:pt idx="938">
                  <c:v>35.427970000000002</c:v>
                </c:pt>
                <c:pt idx="939">
                  <c:v>34.235529999999997</c:v>
                </c:pt>
                <c:pt idx="940">
                  <c:v>33.455889999999997</c:v>
                </c:pt>
                <c:pt idx="941">
                  <c:v>32.795760000000001</c:v>
                </c:pt>
                <c:pt idx="942">
                  <c:v>32.425240000000002</c:v>
                </c:pt>
                <c:pt idx="943">
                  <c:v>31.343119999999999</c:v>
                </c:pt>
                <c:pt idx="944">
                  <c:v>29.98977</c:v>
                </c:pt>
                <c:pt idx="945">
                  <c:v>28.48931</c:v>
                </c:pt>
                <c:pt idx="946">
                  <c:v>28.234630000000003</c:v>
                </c:pt>
                <c:pt idx="947">
                  <c:v>28.55734</c:v>
                </c:pt>
                <c:pt idx="948">
                  <c:v>29.119090000000003</c:v>
                </c:pt>
                <c:pt idx="949">
                  <c:v>28.701689999999999</c:v>
                </c:pt>
                <c:pt idx="950">
                  <c:v>27.773120000000002</c:v>
                </c:pt>
                <c:pt idx="951">
                  <c:v>26.742489999999997</c:v>
                </c:pt>
                <c:pt idx="952">
                  <c:v>26.42989</c:v>
                </c:pt>
                <c:pt idx="953">
                  <c:v>26.487780000000001</c:v>
                </c:pt>
                <c:pt idx="954">
                  <c:v>26.72775</c:v>
                </c:pt>
                <c:pt idx="955">
                  <c:v>26.70476</c:v>
                </c:pt>
                <c:pt idx="956">
                  <c:v>26.897829999999999</c:v>
                </c:pt>
                <c:pt idx="957">
                  <c:v>27.043100000000003</c:v>
                </c:pt>
                <c:pt idx="958">
                  <c:v>26.793939999999999</c:v>
                </c:pt>
                <c:pt idx="959">
                  <c:v>26.170590000000004</c:v>
                </c:pt>
                <c:pt idx="960">
                  <c:v>25.637350000000001</c:v>
                </c:pt>
                <c:pt idx="961">
                  <c:v>25.490259999999999</c:v>
                </c:pt>
                <c:pt idx="962">
                  <c:v>25.850670000000001</c:v>
                </c:pt>
                <c:pt idx="963">
                  <c:v>25.955489999999998</c:v>
                </c:pt>
                <c:pt idx="964">
                  <c:v>25.761469999999999</c:v>
                </c:pt>
                <c:pt idx="965">
                  <c:v>25.740320000000001</c:v>
                </c:pt>
                <c:pt idx="966">
                  <c:v>25.749490000000002</c:v>
                </c:pt>
                <c:pt idx="967">
                  <c:v>26.118179999999999</c:v>
                </c:pt>
                <c:pt idx="968">
                  <c:v>25.801919999999999</c:v>
                </c:pt>
                <c:pt idx="969">
                  <c:v>25.455310000000001</c:v>
                </c:pt>
                <c:pt idx="970">
                  <c:v>25.45438</c:v>
                </c:pt>
                <c:pt idx="971">
                  <c:v>25.646550000000001</c:v>
                </c:pt>
                <c:pt idx="972">
                  <c:v>26.072209999999998</c:v>
                </c:pt>
                <c:pt idx="973">
                  <c:v>25.54815</c:v>
                </c:pt>
                <c:pt idx="974">
                  <c:v>26.301120000000001</c:v>
                </c:pt>
                <c:pt idx="975">
                  <c:v>27.935799999999997</c:v>
                </c:pt>
                <c:pt idx="976">
                  <c:v>29.627509999999994</c:v>
                </c:pt>
                <c:pt idx="977">
                  <c:v>30.629659999999998</c:v>
                </c:pt>
                <c:pt idx="978">
                  <c:v>30.189299999999999</c:v>
                </c:pt>
                <c:pt idx="979">
                  <c:v>30.088160000000002</c:v>
                </c:pt>
                <c:pt idx="980">
                  <c:v>30.030230000000003</c:v>
                </c:pt>
                <c:pt idx="981">
                  <c:v>30.012729999999998</c:v>
                </c:pt>
                <c:pt idx="982">
                  <c:v>30.429200000000002</c:v>
                </c:pt>
                <c:pt idx="983">
                  <c:v>30.625039999999998</c:v>
                </c:pt>
                <c:pt idx="984">
                  <c:v>31.227239999999998</c:v>
                </c:pt>
                <c:pt idx="985">
                  <c:v>30.702279999999995</c:v>
                </c:pt>
                <c:pt idx="986">
                  <c:v>30.348319999999998</c:v>
                </c:pt>
                <c:pt idx="987">
                  <c:v>29.962199999999999</c:v>
                </c:pt>
                <c:pt idx="988">
                  <c:v>30.318020000000001</c:v>
                </c:pt>
                <c:pt idx="989">
                  <c:v>30.503720000000001</c:v>
                </c:pt>
                <c:pt idx="990">
                  <c:v>29.249670000000002</c:v>
                </c:pt>
                <c:pt idx="991">
                  <c:v>28.110509999999998</c:v>
                </c:pt>
                <c:pt idx="992">
                  <c:v>26.899679999999996</c:v>
                </c:pt>
                <c:pt idx="993">
                  <c:v>26.640410000000003</c:v>
                </c:pt>
                <c:pt idx="994">
                  <c:v>26.456799999999998</c:v>
                </c:pt>
                <c:pt idx="995">
                  <c:v>26.36656</c:v>
                </c:pt>
                <c:pt idx="996">
                  <c:v>26.46482</c:v>
                </c:pt>
                <c:pt idx="997">
                  <c:v>26.384309999999999</c:v>
                </c:pt>
                <c:pt idx="998">
                  <c:v>26.162489999999998</c:v>
                </c:pt>
                <c:pt idx="999">
                  <c:v>25.478229999999996</c:v>
                </c:pt>
                <c:pt idx="1000">
                  <c:v>24.889470000000003</c:v>
                </c:pt>
                <c:pt idx="1001">
                  <c:v>24.144369999999999</c:v>
                </c:pt>
                <c:pt idx="1002">
                  <c:v>23.915970000000002</c:v>
                </c:pt>
                <c:pt idx="1003">
                  <c:v>24.031120000000001</c:v>
                </c:pt>
                <c:pt idx="1004">
                  <c:v>24.27073</c:v>
                </c:pt>
                <c:pt idx="1005">
                  <c:v>24.850149999999999</c:v>
                </c:pt>
                <c:pt idx="1006">
                  <c:v>24.630189999999999</c:v>
                </c:pt>
                <c:pt idx="1007">
                  <c:v>25.162799999999997</c:v>
                </c:pt>
                <c:pt idx="1008">
                  <c:v>25.305070000000001</c:v>
                </c:pt>
                <c:pt idx="1009">
                  <c:v>25.84515</c:v>
                </c:pt>
                <c:pt idx="1010">
                  <c:v>26.595870000000001</c:v>
                </c:pt>
                <c:pt idx="1011">
                  <c:v>27.106040000000004</c:v>
                </c:pt>
                <c:pt idx="1012">
                  <c:v>27.619930000000004</c:v>
                </c:pt>
                <c:pt idx="1013">
                  <c:v>27.636779999999998</c:v>
                </c:pt>
                <c:pt idx="1014">
                  <c:v>27.820229999999999</c:v>
                </c:pt>
                <c:pt idx="1015">
                  <c:v>28.019619999999996</c:v>
                </c:pt>
                <c:pt idx="1016">
                  <c:v>28.404319999999998</c:v>
                </c:pt>
                <c:pt idx="1017">
                  <c:v>28.765629999999998</c:v>
                </c:pt>
                <c:pt idx="1018">
                  <c:v>28.837709999999994</c:v>
                </c:pt>
                <c:pt idx="1019">
                  <c:v>28.592489999999998</c:v>
                </c:pt>
                <c:pt idx="1020">
                  <c:v>27.677959999999999</c:v>
                </c:pt>
                <c:pt idx="1021">
                  <c:v>27.407440000000001</c:v>
                </c:pt>
                <c:pt idx="1022">
                  <c:v>27.635840000000002</c:v>
                </c:pt>
                <c:pt idx="1023">
                  <c:v>28.131030000000003</c:v>
                </c:pt>
                <c:pt idx="1024">
                  <c:v>28.250830000000001</c:v>
                </c:pt>
                <c:pt idx="1025">
                  <c:v>28.086080000000003</c:v>
                </c:pt>
                <c:pt idx="1026">
                  <c:v>28.190900000000006</c:v>
                </c:pt>
                <c:pt idx="1027">
                  <c:v>28.224600000000002</c:v>
                </c:pt>
                <c:pt idx="1028">
                  <c:v>28.593410000000002</c:v>
                </c:pt>
                <c:pt idx="1029">
                  <c:v>28.993099999999998</c:v>
                </c:pt>
                <c:pt idx="1030">
                  <c:v>29.23274</c:v>
                </c:pt>
                <c:pt idx="1031">
                  <c:v>29.094179999999998</c:v>
                </c:pt>
                <c:pt idx="1032">
                  <c:v>28.073899999999995</c:v>
                </c:pt>
                <c:pt idx="1033">
                  <c:v>27.325040000000001</c:v>
                </c:pt>
                <c:pt idx="1034">
                  <c:v>26.705410000000001</c:v>
                </c:pt>
                <c:pt idx="1035">
                  <c:v>25.741280000000003</c:v>
                </c:pt>
                <c:pt idx="1036">
                  <c:v>25.131910000000001</c:v>
                </c:pt>
                <c:pt idx="1037">
                  <c:v>24.837040000000002</c:v>
                </c:pt>
                <c:pt idx="1038">
                  <c:v>25.33127</c:v>
                </c:pt>
                <c:pt idx="1039">
                  <c:v>25.792740000000002</c:v>
                </c:pt>
                <c:pt idx="1040">
                  <c:v>25.70945</c:v>
                </c:pt>
                <c:pt idx="1041">
                  <c:v>25.52505</c:v>
                </c:pt>
                <c:pt idx="1042">
                  <c:v>24.739729999999998</c:v>
                </c:pt>
                <c:pt idx="1043">
                  <c:v>24.15</c:v>
                </c:pt>
                <c:pt idx="1044">
                  <c:v>23.431100000000001</c:v>
                </c:pt>
                <c:pt idx="1045">
                  <c:v>23.01268</c:v>
                </c:pt>
                <c:pt idx="1046">
                  <c:v>22.803970000000003</c:v>
                </c:pt>
                <c:pt idx="1047">
                  <c:v>22.912570000000002</c:v>
                </c:pt>
                <c:pt idx="1048">
                  <c:v>23.193379999999998</c:v>
                </c:pt>
                <c:pt idx="1049">
                  <c:v>23.858909999999998</c:v>
                </c:pt>
                <c:pt idx="1050">
                  <c:v>24.260469999999998</c:v>
                </c:pt>
                <c:pt idx="1051">
                  <c:v>24.061109999999999</c:v>
                </c:pt>
                <c:pt idx="1052">
                  <c:v>23.43582</c:v>
                </c:pt>
                <c:pt idx="1053">
                  <c:v>22.784309999999998</c:v>
                </c:pt>
                <c:pt idx="1054">
                  <c:v>22.28201</c:v>
                </c:pt>
                <c:pt idx="1055">
                  <c:v>21.546340000000001</c:v>
                </c:pt>
                <c:pt idx="1056">
                  <c:v>20.638270000000002</c:v>
                </c:pt>
                <c:pt idx="1057">
                  <c:v>19.983280000000001</c:v>
                </c:pt>
                <c:pt idx="1058">
                  <c:v>19.90746</c:v>
                </c:pt>
                <c:pt idx="1059">
                  <c:v>20.070519999999998</c:v>
                </c:pt>
                <c:pt idx="1060">
                  <c:v>20.266740000000002</c:v>
                </c:pt>
                <c:pt idx="1061">
                  <c:v>20.302779999999998</c:v>
                </c:pt>
                <c:pt idx="1062">
                  <c:v>20.37764</c:v>
                </c:pt>
                <c:pt idx="1063">
                  <c:v>20.064859999999999</c:v>
                </c:pt>
                <c:pt idx="1064">
                  <c:v>19.76153</c:v>
                </c:pt>
                <c:pt idx="1065">
                  <c:v>19.3748</c:v>
                </c:pt>
                <c:pt idx="1066">
                  <c:v>19.483779999999999</c:v>
                </c:pt>
                <c:pt idx="1067">
                  <c:v>19.73779</c:v>
                </c:pt>
                <c:pt idx="1068">
                  <c:v>20.204149999999998</c:v>
                </c:pt>
                <c:pt idx="1069">
                  <c:v>20.641130000000004</c:v>
                </c:pt>
                <c:pt idx="1070">
                  <c:v>21.189990000000002</c:v>
                </c:pt>
                <c:pt idx="1071">
                  <c:v>21.38335</c:v>
                </c:pt>
                <c:pt idx="1072">
                  <c:v>21.386189999999999</c:v>
                </c:pt>
                <c:pt idx="1073">
                  <c:v>20.99943</c:v>
                </c:pt>
                <c:pt idx="1074">
                  <c:v>20.62125</c:v>
                </c:pt>
                <c:pt idx="1075">
                  <c:v>20.518879999999999</c:v>
                </c:pt>
                <c:pt idx="1076">
                  <c:v>20.676230000000004</c:v>
                </c:pt>
                <c:pt idx="1077">
                  <c:v>20.681910000000002</c:v>
                </c:pt>
                <c:pt idx="1078">
                  <c:v>20.711310000000001</c:v>
                </c:pt>
                <c:pt idx="1079">
                  <c:v>20.86204</c:v>
                </c:pt>
                <c:pt idx="1080">
                  <c:v>21.105619999999998</c:v>
                </c:pt>
                <c:pt idx="1081">
                  <c:v>21.410820000000001</c:v>
                </c:pt>
                <c:pt idx="1082">
                  <c:v>21.534029999999998</c:v>
                </c:pt>
                <c:pt idx="1083">
                  <c:v>21.571960000000001</c:v>
                </c:pt>
                <c:pt idx="1084">
                  <c:v>21.622199999999999</c:v>
                </c:pt>
                <c:pt idx="1085">
                  <c:v>21.637360000000001</c:v>
                </c:pt>
                <c:pt idx="1086">
                  <c:v>21.482849999999999</c:v>
                </c:pt>
                <c:pt idx="1087">
                  <c:v>21.3018</c:v>
                </c:pt>
                <c:pt idx="1088">
                  <c:v>21.447800000000001</c:v>
                </c:pt>
                <c:pt idx="1089">
                  <c:v>21.824120000000001</c:v>
                </c:pt>
                <c:pt idx="1090">
                  <c:v>21.895229999999998</c:v>
                </c:pt>
                <c:pt idx="1091">
                  <c:v>21.419370000000001</c:v>
                </c:pt>
                <c:pt idx="1092">
                  <c:v>20.990929999999999</c:v>
                </c:pt>
                <c:pt idx="1093">
                  <c:v>20.392790000000002</c:v>
                </c:pt>
                <c:pt idx="1094">
                  <c:v>20.59469</c:v>
                </c:pt>
                <c:pt idx="1095">
                  <c:v>20.677140000000001</c:v>
                </c:pt>
                <c:pt idx="1096">
                  <c:v>20.95111</c:v>
                </c:pt>
                <c:pt idx="1097">
                  <c:v>20.68477</c:v>
                </c:pt>
                <c:pt idx="1098">
                  <c:v>20.489530000000002</c:v>
                </c:pt>
                <c:pt idx="1099">
                  <c:v>20.265820000000001</c:v>
                </c:pt>
                <c:pt idx="1100">
                  <c:v>20.377659999999999</c:v>
                </c:pt>
                <c:pt idx="1101">
                  <c:v>20.024069999999998</c:v>
                </c:pt>
                <c:pt idx="1102">
                  <c:v>19.8582</c:v>
                </c:pt>
                <c:pt idx="1103">
                  <c:v>19.61365</c:v>
                </c:pt>
                <c:pt idx="1104">
                  <c:v>19.017449999999997</c:v>
                </c:pt>
                <c:pt idx="1105">
                  <c:v>18.745380000000001</c:v>
                </c:pt>
                <c:pt idx="1106">
                  <c:v>18.177600000000002</c:v>
                </c:pt>
                <c:pt idx="1107">
                  <c:v>17.914080000000002</c:v>
                </c:pt>
                <c:pt idx="1108">
                  <c:v>17.228770000000001</c:v>
                </c:pt>
                <c:pt idx="1109">
                  <c:v>17.024010000000001</c:v>
                </c:pt>
                <c:pt idx="1110">
                  <c:v>16.760490000000001</c:v>
                </c:pt>
                <c:pt idx="1111">
                  <c:v>16.660969999999999</c:v>
                </c:pt>
                <c:pt idx="1112">
                  <c:v>16.349119999999999</c:v>
                </c:pt>
                <c:pt idx="1113">
                  <c:v>16.606960000000001</c:v>
                </c:pt>
                <c:pt idx="1114">
                  <c:v>16.787050000000001</c:v>
                </c:pt>
                <c:pt idx="1115">
                  <c:v>17.48658</c:v>
                </c:pt>
                <c:pt idx="1116">
                  <c:v>17.951999999999998</c:v>
                </c:pt>
                <c:pt idx="1117">
                  <c:v>18.434459999999998</c:v>
                </c:pt>
                <c:pt idx="1118">
                  <c:v>18.505330000000001</c:v>
                </c:pt>
                <c:pt idx="1119">
                  <c:v>18.46097</c:v>
                </c:pt>
                <c:pt idx="1120">
                  <c:v>18.38205</c:v>
                </c:pt>
                <c:pt idx="1121">
                  <c:v>18.448459999999997</c:v>
                </c:pt>
                <c:pt idx="1122">
                  <c:v>18.519669999999998</c:v>
                </c:pt>
                <c:pt idx="1123">
                  <c:v>18.665040000000001</c:v>
                </c:pt>
                <c:pt idx="1124">
                  <c:v>18.819050000000001</c:v>
                </c:pt>
                <c:pt idx="1125">
                  <c:v>18.697790000000001</c:v>
                </c:pt>
                <c:pt idx="1126">
                  <c:v>18.514890000000001</c:v>
                </c:pt>
                <c:pt idx="1127">
                  <c:v>18.013369999999998</c:v>
                </c:pt>
                <c:pt idx="1128">
                  <c:v>17.834330000000001</c:v>
                </c:pt>
                <c:pt idx="1129">
                  <c:v>17.95562</c:v>
                </c:pt>
                <c:pt idx="1130">
                  <c:v>18.084619999999997</c:v>
                </c:pt>
                <c:pt idx="1131">
                  <c:v>18.343529999999998</c:v>
                </c:pt>
                <c:pt idx="1132">
                  <c:v>18.321400000000001</c:v>
                </c:pt>
                <c:pt idx="1133">
                  <c:v>18.427279999999996</c:v>
                </c:pt>
                <c:pt idx="1134">
                  <c:v>18.34449</c:v>
                </c:pt>
                <c:pt idx="1135">
                  <c:v>18.159649999999999</c:v>
                </c:pt>
                <c:pt idx="1136">
                  <c:v>18.02872</c:v>
                </c:pt>
                <c:pt idx="1137">
                  <c:v>17.91996</c:v>
                </c:pt>
                <c:pt idx="1138">
                  <c:v>18.182749999999999</c:v>
                </c:pt>
                <c:pt idx="1139">
                  <c:v>18.459029999999998</c:v>
                </c:pt>
                <c:pt idx="1140">
                  <c:v>18.76323</c:v>
                </c:pt>
                <c:pt idx="1141">
                  <c:v>18.697769999999998</c:v>
                </c:pt>
                <c:pt idx="1142">
                  <c:v>18.56878</c:v>
                </c:pt>
                <c:pt idx="1143">
                  <c:v>18.568760000000001</c:v>
                </c:pt>
                <c:pt idx="1144">
                  <c:v>19.027920000000002</c:v>
                </c:pt>
                <c:pt idx="1145">
                  <c:v>19.240649999999999</c:v>
                </c:pt>
                <c:pt idx="1146">
                  <c:v>19.15016</c:v>
                </c:pt>
                <c:pt idx="1147">
                  <c:v>18.89124</c:v>
                </c:pt>
                <c:pt idx="1148">
                  <c:v>18.51004</c:v>
                </c:pt>
                <c:pt idx="1149">
                  <c:v>18.66601</c:v>
                </c:pt>
                <c:pt idx="1150">
                  <c:v>18.570690000000003</c:v>
                </c:pt>
                <c:pt idx="1151">
                  <c:v>18.8383</c:v>
                </c:pt>
                <c:pt idx="1152">
                  <c:v>18.890260000000001</c:v>
                </c:pt>
                <c:pt idx="1153">
                  <c:v>18.872929999999997</c:v>
                </c:pt>
                <c:pt idx="1154">
                  <c:v>18.655369999999998</c:v>
                </c:pt>
                <c:pt idx="1155">
                  <c:v>18.43205</c:v>
                </c:pt>
                <c:pt idx="1156">
                  <c:v>18.469619999999999</c:v>
                </c:pt>
                <c:pt idx="1157">
                  <c:v>18.439799999999998</c:v>
                </c:pt>
                <c:pt idx="1158">
                  <c:v>18.645789999999998</c:v>
                </c:pt>
                <c:pt idx="1159">
                  <c:v>18.574549999999999</c:v>
                </c:pt>
                <c:pt idx="1160">
                  <c:v>18.90954</c:v>
                </c:pt>
                <c:pt idx="1161">
                  <c:v>19.26763</c:v>
                </c:pt>
                <c:pt idx="1162">
                  <c:v>19.580480000000001</c:v>
                </c:pt>
                <c:pt idx="1163">
                  <c:v>19.535250000000001</c:v>
                </c:pt>
                <c:pt idx="1164">
                  <c:v>19.527570000000001</c:v>
                </c:pt>
                <c:pt idx="1165">
                  <c:v>19.483280000000001</c:v>
                </c:pt>
                <c:pt idx="1166">
                  <c:v>19.466920000000002</c:v>
                </c:pt>
                <c:pt idx="1167">
                  <c:v>19.48039</c:v>
                </c:pt>
                <c:pt idx="1168">
                  <c:v>18.958649999999999</c:v>
                </c:pt>
                <c:pt idx="1169">
                  <c:v>18.940330000000003</c:v>
                </c:pt>
                <c:pt idx="1170">
                  <c:v>18.557189999999999</c:v>
                </c:pt>
                <c:pt idx="1171">
                  <c:v>18.49945</c:v>
                </c:pt>
                <c:pt idx="1172">
                  <c:v>18.40222</c:v>
                </c:pt>
                <c:pt idx="1173">
                  <c:v>18.49465</c:v>
                </c:pt>
                <c:pt idx="1174">
                  <c:v>18.635180000000002</c:v>
                </c:pt>
                <c:pt idx="1175">
                  <c:v>18.821939999999998</c:v>
                </c:pt>
                <c:pt idx="1176">
                  <c:v>19.180979999999998</c:v>
                </c:pt>
                <c:pt idx="1177">
                  <c:v>19.115539999999999</c:v>
                </c:pt>
                <c:pt idx="1178">
                  <c:v>19.07705</c:v>
                </c:pt>
                <c:pt idx="1179">
                  <c:v>18.671789999999998</c:v>
                </c:pt>
                <c:pt idx="1180">
                  <c:v>18.55283</c:v>
                </c:pt>
                <c:pt idx="1181">
                  <c:v>17.968899999999998</c:v>
                </c:pt>
                <c:pt idx="1182">
                  <c:v>17.775280000000002</c:v>
                </c:pt>
                <c:pt idx="1183">
                  <c:v>17.422269999999997</c:v>
                </c:pt>
                <c:pt idx="1184">
                  <c:v>17.589500000000001</c:v>
                </c:pt>
                <c:pt idx="1185">
                  <c:v>17.614940000000001</c:v>
                </c:pt>
                <c:pt idx="1186">
                  <c:v>17.419350000000001</c:v>
                </c:pt>
                <c:pt idx="1187">
                  <c:v>17.36655</c:v>
                </c:pt>
                <c:pt idx="1188">
                  <c:v>17.29027</c:v>
                </c:pt>
                <c:pt idx="1189">
                  <c:v>17.36262</c:v>
                </c:pt>
                <c:pt idx="1190">
                  <c:v>17.254060000000003</c:v>
                </c:pt>
                <c:pt idx="1191">
                  <c:v>17.038899999999998</c:v>
                </c:pt>
                <c:pt idx="1192">
                  <c:v>16.857990000000001</c:v>
                </c:pt>
                <c:pt idx="1193">
                  <c:v>16.67709</c:v>
                </c:pt>
                <c:pt idx="1194">
                  <c:v>16.46096</c:v>
                </c:pt>
                <c:pt idx="1195">
                  <c:v>16.73968</c:v>
                </c:pt>
                <c:pt idx="1196">
                  <c:v>16.54016</c:v>
                </c:pt>
                <c:pt idx="1197">
                  <c:v>16.46584</c:v>
                </c:pt>
                <c:pt idx="1198">
                  <c:v>16.167560000000002</c:v>
                </c:pt>
                <c:pt idx="1199">
                  <c:v>16.159760000000002</c:v>
                </c:pt>
                <c:pt idx="1200">
                  <c:v>16.084490000000002</c:v>
                </c:pt>
                <c:pt idx="1201">
                  <c:v>15.750049999999998</c:v>
                </c:pt>
                <c:pt idx="1202">
                  <c:v>15.617059999999999</c:v>
                </c:pt>
                <c:pt idx="1203">
                  <c:v>15.606309999999999</c:v>
                </c:pt>
                <c:pt idx="1204">
                  <c:v>15.419549999999997</c:v>
                </c:pt>
                <c:pt idx="1205">
                  <c:v>15.27284</c:v>
                </c:pt>
                <c:pt idx="1206">
                  <c:v>15.353999999999999</c:v>
                </c:pt>
                <c:pt idx="1207">
                  <c:v>16.499089999999999</c:v>
                </c:pt>
                <c:pt idx="1208">
                  <c:v>17.469199999999997</c:v>
                </c:pt>
                <c:pt idx="1209">
                  <c:v>18.152739999999998</c:v>
                </c:pt>
                <c:pt idx="1210">
                  <c:v>17.973779999999998</c:v>
                </c:pt>
                <c:pt idx="1211">
                  <c:v>17.568929999999998</c:v>
                </c:pt>
                <c:pt idx="1212">
                  <c:v>17.424219999999998</c:v>
                </c:pt>
                <c:pt idx="1213">
                  <c:v>17.40663</c:v>
                </c:pt>
                <c:pt idx="1214">
                  <c:v>17.49755</c:v>
                </c:pt>
                <c:pt idx="1215">
                  <c:v>17.10736</c:v>
                </c:pt>
                <c:pt idx="1216">
                  <c:v>16.885359999999999</c:v>
                </c:pt>
                <c:pt idx="1217">
                  <c:v>15.742229999999999</c:v>
                </c:pt>
                <c:pt idx="1218">
                  <c:v>14.468029999999999</c:v>
                </c:pt>
                <c:pt idx="1219">
                  <c:v>13.95758</c:v>
                </c:pt>
                <c:pt idx="1220">
                  <c:v>14.250919999999999</c:v>
                </c:pt>
                <c:pt idx="1221">
                  <c:v>15.131029999999999</c:v>
                </c:pt>
                <c:pt idx="1222">
                  <c:v>15.481110000000001</c:v>
                </c:pt>
                <c:pt idx="1223">
                  <c:v>15.47231</c:v>
                </c:pt>
                <c:pt idx="1224">
                  <c:v>15.193619999999999</c:v>
                </c:pt>
                <c:pt idx="1225">
                  <c:v>14.849399999999999</c:v>
                </c:pt>
                <c:pt idx="1226">
                  <c:v>14.35069</c:v>
                </c:pt>
                <c:pt idx="1227">
                  <c:v>14.61276</c:v>
                </c:pt>
                <c:pt idx="1228">
                  <c:v>15.669879999999999</c:v>
                </c:pt>
                <c:pt idx="1229">
                  <c:v>16.504999999999999</c:v>
                </c:pt>
                <c:pt idx="1230">
                  <c:v>16.988060000000001</c:v>
                </c:pt>
                <c:pt idx="1231">
                  <c:v>16.788549999999997</c:v>
                </c:pt>
                <c:pt idx="1232">
                  <c:v>16.537240000000001</c:v>
                </c:pt>
                <c:pt idx="1233">
                  <c:v>16.396449999999998</c:v>
                </c:pt>
                <c:pt idx="1234">
                  <c:v>16.232149999999997</c:v>
                </c:pt>
                <c:pt idx="1235">
                  <c:v>16.245850000000001</c:v>
                </c:pt>
                <c:pt idx="1236">
                  <c:v>16.345590000000001</c:v>
                </c:pt>
                <c:pt idx="1237">
                  <c:v>16.52553</c:v>
                </c:pt>
                <c:pt idx="1238">
                  <c:v>16.530429999999999</c:v>
                </c:pt>
                <c:pt idx="1239">
                  <c:v>17.009589999999999</c:v>
                </c:pt>
                <c:pt idx="1240">
                  <c:v>17.56503</c:v>
                </c:pt>
                <c:pt idx="1241">
                  <c:v>17.887709999999998</c:v>
                </c:pt>
                <c:pt idx="1242">
                  <c:v>17.936589999999999</c:v>
                </c:pt>
                <c:pt idx="1243">
                  <c:v>17.762549999999997</c:v>
                </c:pt>
                <c:pt idx="1244">
                  <c:v>17.812470000000001</c:v>
                </c:pt>
                <c:pt idx="1245">
                  <c:v>17.85378</c:v>
                </c:pt>
                <c:pt idx="1246">
                  <c:v>17.70439</c:v>
                </c:pt>
                <c:pt idx="1247">
                  <c:v>18.005130000000001</c:v>
                </c:pt>
                <c:pt idx="1248">
                  <c:v>18.797249999999998</c:v>
                </c:pt>
                <c:pt idx="1249">
                  <c:v>19.383939999999999</c:v>
                </c:pt>
                <c:pt idx="1250">
                  <c:v>19.098960000000002</c:v>
                </c:pt>
                <c:pt idx="1251">
                  <c:v>18.649819999999998</c:v>
                </c:pt>
                <c:pt idx="1252">
                  <c:v>17.990400000000001</c:v>
                </c:pt>
                <c:pt idx="1253">
                  <c:v>18.3658</c:v>
                </c:pt>
                <c:pt idx="1254">
                  <c:v>18.260649999999998</c:v>
                </c:pt>
                <c:pt idx="1255">
                  <c:v>18.50337</c:v>
                </c:pt>
                <c:pt idx="1256">
                  <c:v>18.406089999999999</c:v>
                </c:pt>
                <c:pt idx="1257">
                  <c:v>18.566279999999999</c:v>
                </c:pt>
                <c:pt idx="1258">
                  <c:v>18.564339999999998</c:v>
                </c:pt>
                <c:pt idx="1259">
                  <c:v>18.493589999999998</c:v>
                </c:pt>
                <c:pt idx="1260">
                  <c:v>17.92456</c:v>
                </c:pt>
                <c:pt idx="1261">
                  <c:v>17.320139999999999</c:v>
                </c:pt>
                <c:pt idx="1262">
                  <c:v>16.800240000000002</c:v>
                </c:pt>
                <c:pt idx="1263">
                  <c:v>16.789429999999999</c:v>
                </c:pt>
                <c:pt idx="1264">
                  <c:v>16.837579999999999</c:v>
                </c:pt>
                <c:pt idx="1265">
                  <c:v>16.969269999999998</c:v>
                </c:pt>
                <c:pt idx="1266">
                  <c:v>16.826779999999999</c:v>
                </c:pt>
                <c:pt idx="1267">
                  <c:v>16.472989999999999</c:v>
                </c:pt>
                <c:pt idx="1268">
                  <c:v>15.84503</c:v>
                </c:pt>
                <c:pt idx="1269">
                  <c:v>15.323189999999999</c:v>
                </c:pt>
                <c:pt idx="1270">
                  <c:v>15.067689999999999</c:v>
                </c:pt>
                <c:pt idx="1271">
                  <c:v>15.18854</c:v>
                </c:pt>
                <c:pt idx="1272">
                  <c:v>15.63078</c:v>
                </c:pt>
                <c:pt idx="1273">
                  <c:v>16.066120000000002</c:v>
                </c:pt>
                <c:pt idx="1274">
                  <c:v>16.3993</c:v>
                </c:pt>
                <c:pt idx="1275">
                  <c:v>16.587970000000002</c:v>
                </c:pt>
                <c:pt idx="1276">
                  <c:v>16.80322</c:v>
                </c:pt>
                <c:pt idx="1277">
                  <c:v>17.033189999999998</c:v>
                </c:pt>
                <c:pt idx="1278">
                  <c:v>17.052849999999999</c:v>
                </c:pt>
                <c:pt idx="1279">
                  <c:v>16.71575</c:v>
                </c:pt>
                <c:pt idx="1280">
                  <c:v>16.54571</c:v>
                </c:pt>
                <c:pt idx="1281">
                  <c:v>16.367840000000001</c:v>
                </c:pt>
                <c:pt idx="1282">
                  <c:v>16.37472</c:v>
                </c:pt>
                <c:pt idx="1283">
                  <c:v>16.4514</c:v>
                </c:pt>
                <c:pt idx="1284">
                  <c:v>15.889240000000001</c:v>
                </c:pt>
                <c:pt idx="1285">
                  <c:v>15.545300000000001</c:v>
                </c:pt>
                <c:pt idx="1286">
                  <c:v>15.053899999999999</c:v>
                </c:pt>
                <c:pt idx="1287">
                  <c:v>15.892199999999999</c:v>
                </c:pt>
                <c:pt idx="1288">
                  <c:v>16.115290000000002</c:v>
                </c:pt>
                <c:pt idx="1289">
                  <c:v>16.750170000000001</c:v>
                </c:pt>
                <c:pt idx="1290">
                  <c:v>16.620429999999999</c:v>
                </c:pt>
                <c:pt idx="1291">
                  <c:v>16.64301</c:v>
                </c:pt>
                <c:pt idx="1292">
                  <c:v>16.30395</c:v>
                </c:pt>
                <c:pt idx="1293">
                  <c:v>15.962959999999999</c:v>
                </c:pt>
                <c:pt idx="1294">
                  <c:v>15.73498</c:v>
                </c:pt>
                <c:pt idx="1295">
                  <c:v>15.677980000000002</c:v>
                </c:pt>
                <c:pt idx="1296">
                  <c:v>15.492239999999999</c:v>
                </c:pt>
                <c:pt idx="1297">
                  <c:v>15.59835</c:v>
                </c:pt>
                <c:pt idx="1298">
                  <c:v>15.66419</c:v>
                </c:pt>
                <c:pt idx="1299">
                  <c:v>15.928550000000001</c:v>
                </c:pt>
                <c:pt idx="1300">
                  <c:v>15.96885</c:v>
                </c:pt>
                <c:pt idx="1301">
                  <c:v>15.789010000000001</c:v>
                </c:pt>
                <c:pt idx="1302">
                  <c:v>15.64452</c:v>
                </c:pt>
                <c:pt idx="1303">
                  <c:v>15.520680000000002</c:v>
                </c:pt>
                <c:pt idx="1304">
                  <c:v>15.653359999999999</c:v>
                </c:pt>
                <c:pt idx="1305">
                  <c:v>15.772500000000001</c:v>
                </c:pt>
                <c:pt idx="1306">
                  <c:v>15.84224</c:v>
                </c:pt>
                <c:pt idx="1307">
                  <c:v>15.6762</c:v>
                </c:pt>
                <c:pt idx="1308">
                  <c:v>15.490390000000001</c:v>
                </c:pt>
                <c:pt idx="1309">
                  <c:v>14.986370000000001</c:v>
                </c:pt>
                <c:pt idx="1310">
                  <c:v>14.76698</c:v>
                </c:pt>
                <c:pt idx="1311">
                  <c:v>14.399369999999999</c:v>
                </c:pt>
                <c:pt idx="1312">
                  <c:v>14.380599999999998</c:v>
                </c:pt>
                <c:pt idx="1313">
                  <c:v>14.26595</c:v>
                </c:pt>
                <c:pt idx="1314">
                  <c:v>14.32227</c:v>
                </c:pt>
                <c:pt idx="1315">
                  <c:v>14.15624</c:v>
                </c:pt>
                <c:pt idx="1316">
                  <c:v>14.20861</c:v>
                </c:pt>
                <c:pt idx="1317">
                  <c:v>14.104850000000001</c:v>
                </c:pt>
                <c:pt idx="1318">
                  <c:v>14.483370000000001</c:v>
                </c:pt>
                <c:pt idx="1319">
                  <c:v>14.76601</c:v>
                </c:pt>
                <c:pt idx="1320">
                  <c:v>15.070399999999999</c:v>
                </c:pt>
                <c:pt idx="1321">
                  <c:v>14.729409999999998</c:v>
                </c:pt>
                <c:pt idx="1322">
                  <c:v>14.268889999999999</c:v>
                </c:pt>
                <c:pt idx="1323">
                  <c:v>13.825139999999999</c:v>
                </c:pt>
                <c:pt idx="1324">
                  <c:v>13.66405</c:v>
                </c:pt>
                <c:pt idx="1325">
                  <c:v>13.52468</c:v>
                </c:pt>
                <c:pt idx="1326">
                  <c:v>13.60276</c:v>
                </c:pt>
                <c:pt idx="1327">
                  <c:v>13.48122</c:v>
                </c:pt>
                <c:pt idx="1328">
                  <c:v>13.329030000000001</c:v>
                </c:pt>
                <c:pt idx="1329">
                  <c:v>12.68271</c:v>
                </c:pt>
                <c:pt idx="1330">
                  <c:v>12.2864</c:v>
                </c:pt>
                <c:pt idx="1331">
                  <c:v>12.16189</c:v>
                </c:pt>
                <c:pt idx="1332">
                  <c:v>12.171749999999999</c:v>
                </c:pt>
                <c:pt idx="1333">
                  <c:v>12.367429999999999</c:v>
                </c:pt>
                <c:pt idx="1334">
                  <c:v>12.46031</c:v>
                </c:pt>
                <c:pt idx="1335">
                  <c:v>12.61647</c:v>
                </c:pt>
                <c:pt idx="1336">
                  <c:v>12.71529</c:v>
                </c:pt>
                <c:pt idx="1337">
                  <c:v>12.76667</c:v>
                </c:pt>
                <c:pt idx="1338">
                  <c:v>12.67971</c:v>
                </c:pt>
                <c:pt idx="1339">
                  <c:v>12.5898</c:v>
                </c:pt>
                <c:pt idx="1340">
                  <c:v>12.584860000000001</c:v>
                </c:pt>
                <c:pt idx="1341">
                  <c:v>12.494940000000001</c:v>
                </c:pt>
                <c:pt idx="1342">
                  <c:v>12.33085</c:v>
                </c:pt>
                <c:pt idx="1343">
                  <c:v>12.270580000000001</c:v>
                </c:pt>
                <c:pt idx="1344">
                  <c:v>12.319980000000001</c:v>
                </c:pt>
                <c:pt idx="1345">
                  <c:v>12.510720000000001</c:v>
                </c:pt>
                <c:pt idx="1346">
                  <c:v>12.53345</c:v>
                </c:pt>
                <c:pt idx="1347">
                  <c:v>12.519600000000001</c:v>
                </c:pt>
                <c:pt idx="1348">
                  <c:v>12.52159</c:v>
                </c:pt>
                <c:pt idx="1349">
                  <c:v>12.420780000000001</c:v>
                </c:pt>
                <c:pt idx="1350">
                  <c:v>12.527510000000001</c:v>
                </c:pt>
                <c:pt idx="1351">
                  <c:v>12.57002</c:v>
                </c:pt>
                <c:pt idx="1352">
                  <c:v>12.669840000000001</c:v>
                </c:pt>
                <c:pt idx="1353">
                  <c:v>12.7598</c:v>
                </c:pt>
                <c:pt idx="1354">
                  <c:v>12.702449999999999</c:v>
                </c:pt>
                <c:pt idx="1355">
                  <c:v>12.51962</c:v>
                </c:pt>
                <c:pt idx="1356">
                  <c:v>12.361499999999999</c:v>
                </c:pt>
                <c:pt idx="1357">
                  <c:v>12.22118</c:v>
                </c:pt>
                <c:pt idx="1358">
                  <c:v>12.08183</c:v>
                </c:pt>
                <c:pt idx="1359">
                  <c:v>12.08282</c:v>
                </c:pt>
                <c:pt idx="1360">
                  <c:v>12.08971</c:v>
                </c:pt>
                <c:pt idx="1361">
                  <c:v>12.079839999999999</c:v>
                </c:pt>
                <c:pt idx="1362">
                  <c:v>12.105529999999998</c:v>
                </c:pt>
                <c:pt idx="1363">
                  <c:v>12.47518</c:v>
                </c:pt>
                <c:pt idx="1364">
                  <c:v>13.052309999999999</c:v>
                </c:pt>
                <c:pt idx="1365">
                  <c:v>13.218329999999998</c:v>
                </c:pt>
                <c:pt idx="1366">
                  <c:v>13.309229999999999</c:v>
                </c:pt>
                <c:pt idx="1367">
                  <c:v>13.24799</c:v>
                </c:pt>
                <c:pt idx="1368">
                  <c:v>13.385350000000001</c:v>
                </c:pt>
                <c:pt idx="1369">
                  <c:v>13.28664</c:v>
                </c:pt>
                <c:pt idx="1370">
                  <c:v>13.34233</c:v>
                </c:pt>
                <c:pt idx="1371">
                  <c:v>13.460750000000001</c:v>
                </c:pt>
                <c:pt idx="1372">
                  <c:v>13.619949999999999</c:v>
                </c:pt>
                <c:pt idx="1373">
                  <c:v>13.64184</c:v>
                </c:pt>
                <c:pt idx="1374">
                  <c:v>13.661720000000003</c:v>
                </c:pt>
                <c:pt idx="1375">
                  <c:v>13.632850000000001</c:v>
                </c:pt>
                <c:pt idx="1376">
                  <c:v>13.737310000000001</c:v>
                </c:pt>
                <c:pt idx="1377">
                  <c:v>13.926320000000002</c:v>
                </c:pt>
                <c:pt idx="1378">
                  <c:v>14.276530000000001</c:v>
                </c:pt>
                <c:pt idx="1379">
                  <c:v>14.284500000000001</c:v>
                </c:pt>
                <c:pt idx="1380">
                  <c:v>14.20692</c:v>
                </c:pt>
                <c:pt idx="1381">
                  <c:v>13.908470000000001</c:v>
                </c:pt>
                <c:pt idx="1382">
                  <c:v>13.690580000000001</c:v>
                </c:pt>
                <c:pt idx="1383">
                  <c:v>13.257809999999999</c:v>
                </c:pt>
                <c:pt idx="1384">
                  <c:v>12.967279999999999</c:v>
                </c:pt>
                <c:pt idx="1385">
                  <c:v>12.834940000000001</c:v>
                </c:pt>
                <c:pt idx="1386">
                  <c:v>12.86279</c:v>
                </c:pt>
                <c:pt idx="1387">
                  <c:v>13.097569999999999</c:v>
                </c:pt>
                <c:pt idx="1388">
                  <c:v>13.044840000000001</c:v>
                </c:pt>
                <c:pt idx="1389">
                  <c:v>12.958300000000001</c:v>
                </c:pt>
                <c:pt idx="1390">
                  <c:v>13.017010000000001</c:v>
                </c:pt>
                <c:pt idx="1391">
                  <c:v>13.279669999999999</c:v>
                </c:pt>
                <c:pt idx="1392">
                  <c:v>13.41399</c:v>
                </c:pt>
                <c:pt idx="1393">
                  <c:v>13.741299999999999</c:v>
                </c:pt>
                <c:pt idx="1394">
                  <c:v>14.649619999999999</c:v>
                </c:pt>
                <c:pt idx="1395">
                  <c:v>15.44351</c:v>
                </c:pt>
                <c:pt idx="1396">
                  <c:v>16.123000000000001</c:v>
                </c:pt>
                <c:pt idx="1397">
                  <c:v>16.151879999999998</c:v>
                </c:pt>
                <c:pt idx="1398">
                  <c:v>16.222519999999999</c:v>
                </c:pt>
                <c:pt idx="1399">
                  <c:v>16.0703</c:v>
                </c:pt>
                <c:pt idx="1400">
                  <c:v>16.01755</c:v>
                </c:pt>
                <c:pt idx="1401">
                  <c:v>16.08521</c:v>
                </c:pt>
                <c:pt idx="1402">
                  <c:v>16.190660000000001</c:v>
                </c:pt>
                <c:pt idx="1403">
                  <c:v>16.366759999999999</c:v>
                </c:pt>
                <c:pt idx="1404">
                  <c:v>16.5747</c:v>
                </c:pt>
                <c:pt idx="1405">
                  <c:v>16.592610000000001</c:v>
                </c:pt>
                <c:pt idx="1406">
                  <c:v>16.389669999999999</c:v>
                </c:pt>
                <c:pt idx="1407">
                  <c:v>16.12501</c:v>
                </c:pt>
                <c:pt idx="1408">
                  <c:v>16.131969999999999</c:v>
                </c:pt>
                <c:pt idx="1409">
                  <c:v>16.707009999999997</c:v>
                </c:pt>
                <c:pt idx="1410">
                  <c:v>17.239269999999998</c:v>
                </c:pt>
                <c:pt idx="1411">
                  <c:v>17.487000000000002</c:v>
                </c:pt>
                <c:pt idx="1412">
                  <c:v>17.104980000000001</c:v>
                </c:pt>
                <c:pt idx="1413">
                  <c:v>17.228360000000002</c:v>
                </c:pt>
                <c:pt idx="1414">
                  <c:v>16.96172</c:v>
                </c:pt>
                <c:pt idx="1415">
                  <c:v>17.248249999999999</c:v>
                </c:pt>
                <c:pt idx="1416">
                  <c:v>16.924909999999997</c:v>
                </c:pt>
                <c:pt idx="1417">
                  <c:v>16.979649999999999</c:v>
                </c:pt>
                <c:pt idx="1418">
                  <c:v>16.75581</c:v>
                </c:pt>
                <c:pt idx="1419">
                  <c:v>16.8324</c:v>
                </c:pt>
                <c:pt idx="1420">
                  <c:v>16.676189999999998</c:v>
                </c:pt>
                <c:pt idx="1421">
                  <c:v>16.834379999999999</c:v>
                </c:pt>
                <c:pt idx="1422">
                  <c:v>17.096039999999999</c:v>
                </c:pt>
                <c:pt idx="1423">
                  <c:v>17.460159999999998</c:v>
                </c:pt>
                <c:pt idx="1424">
                  <c:v>17.855130000000003</c:v>
                </c:pt>
                <c:pt idx="1425">
                  <c:v>18.090890000000002</c:v>
                </c:pt>
                <c:pt idx="1426">
                  <c:v>18.194380000000002</c:v>
                </c:pt>
                <c:pt idx="1427">
                  <c:v>18.42916</c:v>
                </c:pt>
                <c:pt idx="1428">
                  <c:v>18.222239999999999</c:v>
                </c:pt>
                <c:pt idx="1429">
                  <c:v>18.094899999999999</c:v>
                </c:pt>
                <c:pt idx="1430">
                  <c:v>17.735750000000003</c:v>
                </c:pt>
                <c:pt idx="1431">
                  <c:v>17.597459999999998</c:v>
                </c:pt>
                <c:pt idx="1432">
                  <c:v>17.571850000000001</c:v>
                </c:pt>
                <c:pt idx="1433">
                  <c:v>17.548999999999999</c:v>
                </c:pt>
                <c:pt idx="1434">
                  <c:v>17.443999999999999</c:v>
                </c:pt>
                <c:pt idx="1435">
                  <c:v>17.914000000000001</c:v>
                </c:pt>
                <c:pt idx="1436">
                  <c:v>18.062000000000001</c:v>
                </c:pt>
                <c:pt idx="1437">
                  <c:v>18.43</c:v>
                </c:pt>
                <c:pt idx="1438">
                  <c:v>18.623999999999999</c:v>
                </c:pt>
                <c:pt idx="1439">
                  <c:v>18.713000000000001</c:v>
                </c:pt>
                <c:pt idx="1440">
                  <c:v>18.788</c:v>
                </c:pt>
                <c:pt idx="1441">
                  <c:v>18.53</c:v>
                </c:pt>
                <c:pt idx="1442">
                  <c:v>18.599999999999998</c:v>
                </c:pt>
                <c:pt idx="1443">
                  <c:v>18.489999999999998</c:v>
                </c:pt>
                <c:pt idx="1444">
                  <c:v>18.844999999999999</c:v>
                </c:pt>
                <c:pt idx="1445">
                  <c:v>19.122999999999998</c:v>
                </c:pt>
                <c:pt idx="1446">
                  <c:v>19.625999999999998</c:v>
                </c:pt>
                <c:pt idx="1447">
                  <c:v>19.827999999999999</c:v>
                </c:pt>
                <c:pt idx="1448">
                  <c:v>19.759999999999998</c:v>
                </c:pt>
                <c:pt idx="1449">
                  <c:v>19.638000000000002</c:v>
                </c:pt>
                <c:pt idx="1450">
                  <c:v>20.229999999999997</c:v>
                </c:pt>
                <c:pt idx="1451">
                  <c:v>20.188000000000002</c:v>
                </c:pt>
                <c:pt idx="1452">
                  <c:v>20.305</c:v>
                </c:pt>
                <c:pt idx="1453">
                  <c:v>19.914000000000001</c:v>
                </c:pt>
                <c:pt idx="1454">
                  <c:v>20.064</c:v>
                </c:pt>
                <c:pt idx="1455">
                  <c:v>20.201000000000001</c:v>
                </c:pt>
                <c:pt idx="1456">
                  <c:v>19.917999999999999</c:v>
                </c:pt>
                <c:pt idx="1457">
                  <c:v>19.702999999999999</c:v>
                </c:pt>
                <c:pt idx="1458">
                  <c:v>19.475000000000001</c:v>
                </c:pt>
                <c:pt idx="1459">
                  <c:v>19.628</c:v>
                </c:pt>
                <c:pt idx="1460">
                  <c:v>19.642000000000003</c:v>
                </c:pt>
                <c:pt idx="1461">
                  <c:v>19.088999999999999</c:v>
                </c:pt>
                <c:pt idx="1462">
                  <c:v>18.446000000000002</c:v>
                </c:pt>
                <c:pt idx="1463">
                  <c:v>17.667999999999999</c:v>
                </c:pt>
                <c:pt idx="1464">
                  <c:v>17.122</c:v>
                </c:pt>
                <c:pt idx="1465">
                  <c:v>16.823</c:v>
                </c:pt>
                <c:pt idx="1466">
                  <c:v>16.802</c:v>
                </c:pt>
                <c:pt idx="1467">
                  <c:v>18.78</c:v>
                </c:pt>
                <c:pt idx="1468">
                  <c:v>20.502000000000002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8A-433F-B4BB-DA801AE2CDAA}"/>
            </c:ext>
          </c:extLst>
        </c:ser>
        <c:ser>
          <c:idx val="2"/>
          <c:order val="2"/>
          <c:tx>
            <c:strRef>
              <c:f>'Weighted Moving Average'!$M$1</c:f>
              <c:strCache>
                <c:ptCount val="1"/>
                <c:pt idx="0">
                  <c:v>Forecast 6 Period 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'Weighted Moving Average'!$F$2:$F$1470</c:f>
              <c:numCache>
                <c:formatCode>m/d/yyyy</c:formatCode>
                <c:ptCount val="1469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43487</c:v>
                </c:pt>
                <c:pt idx="14">
                  <c:v>43488</c:v>
                </c:pt>
                <c:pt idx="15">
                  <c:v>43489</c:v>
                </c:pt>
                <c:pt idx="16">
                  <c:v>43490</c:v>
                </c:pt>
                <c:pt idx="17">
                  <c:v>43493</c:v>
                </c:pt>
                <c:pt idx="18">
                  <c:v>43494</c:v>
                </c:pt>
                <c:pt idx="19">
                  <c:v>43495</c:v>
                </c:pt>
                <c:pt idx="20">
                  <c:v>43496</c:v>
                </c:pt>
                <c:pt idx="21">
                  <c:v>43497</c:v>
                </c:pt>
                <c:pt idx="22">
                  <c:v>43500</c:v>
                </c:pt>
                <c:pt idx="23">
                  <c:v>43501</c:v>
                </c:pt>
                <c:pt idx="24">
                  <c:v>43502</c:v>
                </c:pt>
                <c:pt idx="25">
                  <c:v>43503</c:v>
                </c:pt>
                <c:pt idx="26">
                  <c:v>43504</c:v>
                </c:pt>
                <c:pt idx="27">
                  <c:v>43507</c:v>
                </c:pt>
                <c:pt idx="28">
                  <c:v>43508</c:v>
                </c:pt>
                <c:pt idx="29">
                  <c:v>43509</c:v>
                </c:pt>
                <c:pt idx="30">
                  <c:v>43510</c:v>
                </c:pt>
                <c:pt idx="31">
                  <c:v>43511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43521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43528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43535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43546</c:v>
                </c:pt>
                <c:pt idx="56">
                  <c:v>43549</c:v>
                </c:pt>
                <c:pt idx="57">
                  <c:v>43550</c:v>
                </c:pt>
                <c:pt idx="58">
                  <c:v>43551</c:v>
                </c:pt>
                <c:pt idx="59">
                  <c:v>43552</c:v>
                </c:pt>
                <c:pt idx="60">
                  <c:v>43553</c:v>
                </c:pt>
                <c:pt idx="61">
                  <c:v>43556</c:v>
                </c:pt>
                <c:pt idx="62">
                  <c:v>43557</c:v>
                </c:pt>
                <c:pt idx="63">
                  <c:v>43558</c:v>
                </c:pt>
                <c:pt idx="64">
                  <c:v>43559</c:v>
                </c:pt>
                <c:pt idx="65">
                  <c:v>43560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43570</c:v>
                </c:pt>
                <c:pt idx="72">
                  <c:v>43571</c:v>
                </c:pt>
                <c:pt idx="73">
                  <c:v>43572</c:v>
                </c:pt>
                <c:pt idx="74">
                  <c:v>43573</c:v>
                </c:pt>
                <c:pt idx="75">
                  <c:v>43577</c:v>
                </c:pt>
                <c:pt idx="76">
                  <c:v>43578</c:v>
                </c:pt>
                <c:pt idx="77">
                  <c:v>43579</c:v>
                </c:pt>
                <c:pt idx="78">
                  <c:v>43580</c:v>
                </c:pt>
                <c:pt idx="79">
                  <c:v>43581</c:v>
                </c:pt>
                <c:pt idx="80">
                  <c:v>43584</c:v>
                </c:pt>
                <c:pt idx="81">
                  <c:v>43585</c:v>
                </c:pt>
                <c:pt idx="82">
                  <c:v>43586</c:v>
                </c:pt>
                <c:pt idx="83">
                  <c:v>43587</c:v>
                </c:pt>
                <c:pt idx="84">
                  <c:v>43588</c:v>
                </c:pt>
                <c:pt idx="85">
                  <c:v>43591</c:v>
                </c:pt>
                <c:pt idx="86">
                  <c:v>43592</c:v>
                </c:pt>
                <c:pt idx="87">
                  <c:v>43593</c:v>
                </c:pt>
                <c:pt idx="88">
                  <c:v>43594</c:v>
                </c:pt>
                <c:pt idx="89">
                  <c:v>43595</c:v>
                </c:pt>
                <c:pt idx="90">
                  <c:v>43598</c:v>
                </c:pt>
                <c:pt idx="91">
                  <c:v>43599</c:v>
                </c:pt>
                <c:pt idx="92">
                  <c:v>43600</c:v>
                </c:pt>
                <c:pt idx="93">
                  <c:v>43601</c:v>
                </c:pt>
                <c:pt idx="94">
                  <c:v>43602</c:v>
                </c:pt>
                <c:pt idx="95">
                  <c:v>43605</c:v>
                </c:pt>
                <c:pt idx="96">
                  <c:v>43606</c:v>
                </c:pt>
                <c:pt idx="97">
                  <c:v>43607</c:v>
                </c:pt>
                <c:pt idx="98">
                  <c:v>43608</c:v>
                </c:pt>
                <c:pt idx="99">
                  <c:v>43609</c:v>
                </c:pt>
                <c:pt idx="100">
                  <c:v>43613</c:v>
                </c:pt>
                <c:pt idx="101">
                  <c:v>43614</c:v>
                </c:pt>
                <c:pt idx="102">
                  <c:v>43615</c:v>
                </c:pt>
                <c:pt idx="103">
                  <c:v>43616</c:v>
                </c:pt>
                <c:pt idx="104">
                  <c:v>43619</c:v>
                </c:pt>
                <c:pt idx="105">
                  <c:v>43620</c:v>
                </c:pt>
                <c:pt idx="106">
                  <c:v>43621</c:v>
                </c:pt>
                <c:pt idx="107">
                  <c:v>43622</c:v>
                </c:pt>
                <c:pt idx="108">
                  <c:v>43623</c:v>
                </c:pt>
                <c:pt idx="109">
                  <c:v>43626</c:v>
                </c:pt>
                <c:pt idx="110">
                  <c:v>43627</c:v>
                </c:pt>
                <c:pt idx="111">
                  <c:v>43628</c:v>
                </c:pt>
                <c:pt idx="112">
                  <c:v>43629</c:v>
                </c:pt>
                <c:pt idx="113">
                  <c:v>43630</c:v>
                </c:pt>
                <c:pt idx="114">
                  <c:v>43633</c:v>
                </c:pt>
                <c:pt idx="115">
                  <c:v>43634</c:v>
                </c:pt>
                <c:pt idx="116">
                  <c:v>43635</c:v>
                </c:pt>
                <c:pt idx="117">
                  <c:v>43636</c:v>
                </c:pt>
                <c:pt idx="118">
                  <c:v>43637</c:v>
                </c:pt>
                <c:pt idx="119">
                  <c:v>43640</c:v>
                </c:pt>
                <c:pt idx="120">
                  <c:v>43641</c:v>
                </c:pt>
                <c:pt idx="121">
                  <c:v>43642</c:v>
                </c:pt>
                <c:pt idx="122">
                  <c:v>43643</c:v>
                </c:pt>
                <c:pt idx="123">
                  <c:v>43644</c:v>
                </c:pt>
                <c:pt idx="124">
                  <c:v>43647</c:v>
                </c:pt>
                <c:pt idx="125">
                  <c:v>43648</c:v>
                </c:pt>
                <c:pt idx="126">
                  <c:v>43649</c:v>
                </c:pt>
                <c:pt idx="127">
                  <c:v>43651</c:v>
                </c:pt>
                <c:pt idx="128">
                  <c:v>43654</c:v>
                </c:pt>
                <c:pt idx="129">
                  <c:v>43655</c:v>
                </c:pt>
                <c:pt idx="130">
                  <c:v>43656</c:v>
                </c:pt>
                <c:pt idx="131">
                  <c:v>43657</c:v>
                </c:pt>
                <c:pt idx="132">
                  <c:v>43658</c:v>
                </c:pt>
                <c:pt idx="133">
                  <c:v>43661</c:v>
                </c:pt>
                <c:pt idx="134">
                  <c:v>43662</c:v>
                </c:pt>
                <c:pt idx="135">
                  <c:v>43663</c:v>
                </c:pt>
                <c:pt idx="136">
                  <c:v>43664</c:v>
                </c:pt>
                <c:pt idx="137">
                  <c:v>43665</c:v>
                </c:pt>
                <c:pt idx="138">
                  <c:v>43668</c:v>
                </c:pt>
                <c:pt idx="139">
                  <c:v>43669</c:v>
                </c:pt>
                <c:pt idx="140">
                  <c:v>43670</c:v>
                </c:pt>
                <c:pt idx="141">
                  <c:v>43671</c:v>
                </c:pt>
                <c:pt idx="142">
                  <c:v>43672</c:v>
                </c:pt>
                <c:pt idx="143">
                  <c:v>43675</c:v>
                </c:pt>
                <c:pt idx="144">
                  <c:v>43676</c:v>
                </c:pt>
                <c:pt idx="145">
                  <c:v>43677</c:v>
                </c:pt>
                <c:pt idx="146">
                  <c:v>43678</c:v>
                </c:pt>
                <c:pt idx="147">
                  <c:v>43679</c:v>
                </c:pt>
                <c:pt idx="148">
                  <c:v>43682</c:v>
                </c:pt>
                <c:pt idx="149">
                  <c:v>43683</c:v>
                </c:pt>
                <c:pt idx="150">
                  <c:v>43684</c:v>
                </c:pt>
                <c:pt idx="151">
                  <c:v>43685</c:v>
                </c:pt>
                <c:pt idx="152">
                  <c:v>43686</c:v>
                </c:pt>
                <c:pt idx="153">
                  <c:v>43689</c:v>
                </c:pt>
                <c:pt idx="154">
                  <c:v>43690</c:v>
                </c:pt>
                <c:pt idx="155">
                  <c:v>43691</c:v>
                </c:pt>
                <c:pt idx="156">
                  <c:v>43692</c:v>
                </c:pt>
                <c:pt idx="157">
                  <c:v>43693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43703</c:v>
                </c:pt>
                <c:pt idx="164">
                  <c:v>43704</c:v>
                </c:pt>
                <c:pt idx="165">
                  <c:v>43705</c:v>
                </c:pt>
                <c:pt idx="166">
                  <c:v>43706</c:v>
                </c:pt>
                <c:pt idx="167">
                  <c:v>43707</c:v>
                </c:pt>
                <c:pt idx="168">
                  <c:v>43711</c:v>
                </c:pt>
                <c:pt idx="169">
                  <c:v>43712</c:v>
                </c:pt>
                <c:pt idx="170">
                  <c:v>43713</c:v>
                </c:pt>
                <c:pt idx="171">
                  <c:v>43714</c:v>
                </c:pt>
                <c:pt idx="172">
                  <c:v>43717</c:v>
                </c:pt>
                <c:pt idx="173">
                  <c:v>43718</c:v>
                </c:pt>
                <c:pt idx="174">
                  <c:v>43719</c:v>
                </c:pt>
                <c:pt idx="175">
                  <c:v>43720</c:v>
                </c:pt>
                <c:pt idx="176">
                  <c:v>43721</c:v>
                </c:pt>
                <c:pt idx="177">
                  <c:v>43724</c:v>
                </c:pt>
                <c:pt idx="178">
                  <c:v>43725</c:v>
                </c:pt>
                <c:pt idx="179">
                  <c:v>43726</c:v>
                </c:pt>
                <c:pt idx="180">
                  <c:v>43727</c:v>
                </c:pt>
                <c:pt idx="181">
                  <c:v>43728</c:v>
                </c:pt>
                <c:pt idx="182">
                  <c:v>43731</c:v>
                </c:pt>
                <c:pt idx="183">
                  <c:v>43732</c:v>
                </c:pt>
                <c:pt idx="184">
                  <c:v>43733</c:v>
                </c:pt>
                <c:pt idx="185">
                  <c:v>43734</c:v>
                </c:pt>
                <c:pt idx="186">
                  <c:v>43735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43745</c:v>
                </c:pt>
                <c:pt idx="193">
                  <c:v>43746</c:v>
                </c:pt>
                <c:pt idx="194">
                  <c:v>43747</c:v>
                </c:pt>
                <c:pt idx="195">
                  <c:v>43748</c:v>
                </c:pt>
                <c:pt idx="196">
                  <c:v>43749</c:v>
                </c:pt>
                <c:pt idx="197">
                  <c:v>43752</c:v>
                </c:pt>
                <c:pt idx="198">
                  <c:v>43753</c:v>
                </c:pt>
                <c:pt idx="199">
                  <c:v>43754</c:v>
                </c:pt>
                <c:pt idx="200">
                  <c:v>43755</c:v>
                </c:pt>
                <c:pt idx="201">
                  <c:v>43756</c:v>
                </c:pt>
                <c:pt idx="202">
                  <c:v>43759</c:v>
                </c:pt>
                <c:pt idx="203">
                  <c:v>43760</c:v>
                </c:pt>
                <c:pt idx="204">
                  <c:v>43761</c:v>
                </c:pt>
                <c:pt idx="205">
                  <c:v>43762</c:v>
                </c:pt>
                <c:pt idx="206">
                  <c:v>43763</c:v>
                </c:pt>
                <c:pt idx="207">
                  <c:v>43766</c:v>
                </c:pt>
                <c:pt idx="208">
                  <c:v>43767</c:v>
                </c:pt>
                <c:pt idx="209">
                  <c:v>43768</c:v>
                </c:pt>
                <c:pt idx="210">
                  <c:v>43769</c:v>
                </c:pt>
                <c:pt idx="211">
                  <c:v>43770</c:v>
                </c:pt>
                <c:pt idx="212">
                  <c:v>43773</c:v>
                </c:pt>
                <c:pt idx="213">
                  <c:v>43774</c:v>
                </c:pt>
                <c:pt idx="214">
                  <c:v>43775</c:v>
                </c:pt>
                <c:pt idx="215">
                  <c:v>43776</c:v>
                </c:pt>
                <c:pt idx="216">
                  <c:v>43777</c:v>
                </c:pt>
                <c:pt idx="217">
                  <c:v>43780</c:v>
                </c:pt>
                <c:pt idx="218">
                  <c:v>43781</c:v>
                </c:pt>
                <c:pt idx="219">
                  <c:v>43782</c:v>
                </c:pt>
                <c:pt idx="220">
                  <c:v>43783</c:v>
                </c:pt>
                <c:pt idx="221">
                  <c:v>43784</c:v>
                </c:pt>
                <c:pt idx="222">
                  <c:v>43787</c:v>
                </c:pt>
                <c:pt idx="223">
                  <c:v>43788</c:v>
                </c:pt>
                <c:pt idx="224">
                  <c:v>43789</c:v>
                </c:pt>
                <c:pt idx="225">
                  <c:v>43790</c:v>
                </c:pt>
                <c:pt idx="226">
                  <c:v>43791</c:v>
                </c:pt>
                <c:pt idx="227">
                  <c:v>43794</c:v>
                </c:pt>
                <c:pt idx="228">
                  <c:v>43795</c:v>
                </c:pt>
                <c:pt idx="229">
                  <c:v>43796</c:v>
                </c:pt>
                <c:pt idx="230">
                  <c:v>43798</c:v>
                </c:pt>
                <c:pt idx="231">
                  <c:v>43801</c:v>
                </c:pt>
                <c:pt idx="232">
                  <c:v>43802</c:v>
                </c:pt>
                <c:pt idx="233">
                  <c:v>43803</c:v>
                </c:pt>
                <c:pt idx="234">
                  <c:v>43804</c:v>
                </c:pt>
                <c:pt idx="235">
                  <c:v>43805</c:v>
                </c:pt>
                <c:pt idx="236">
                  <c:v>43808</c:v>
                </c:pt>
                <c:pt idx="237">
                  <c:v>43809</c:v>
                </c:pt>
                <c:pt idx="238">
                  <c:v>43810</c:v>
                </c:pt>
                <c:pt idx="239">
                  <c:v>43811</c:v>
                </c:pt>
                <c:pt idx="240">
                  <c:v>43812</c:v>
                </c:pt>
                <c:pt idx="241">
                  <c:v>43815</c:v>
                </c:pt>
                <c:pt idx="242">
                  <c:v>43816</c:v>
                </c:pt>
                <c:pt idx="243">
                  <c:v>43817</c:v>
                </c:pt>
                <c:pt idx="244">
                  <c:v>43818</c:v>
                </c:pt>
                <c:pt idx="245">
                  <c:v>43819</c:v>
                </c:pt>
                <c:pt idx="246">
                  <c:v>43822</c:v>
                </c:pt>
                <c:pt idx="247">
                  <c:v>43823</c:v>
                </c:pt>
                <c:pt idx="248">
                  <c:v>43825</c:v>
                </c:pt>
                <c:pt idx="249">
                  <c:v>43826</c:v>
                </c:pt>
                <c:pt idx="250">
                  <c:v>43829</c:v>
                </c:pt>
                <c:pt idx="251">
                  <c:v>43830</c:v>
                </c:pt>
                <c:pt idx="252">
                  <c:v>43832</c:v>
                </c:pt>
                <c:pt idx="253">
                  <c:v>43833</c:v>
                </c:pt>
                <c:pt idx="254">
                  <c:v>43836</c:v>
                </c:pt>
                <c:pt idx="255">
                  <c:v>43837</c:v>
                </c:pt>
                <c:pt idx="256">
                  <c:v>43838</c:v>
                </c:pt>
                <c:pt idx="257">
                  <c:v>43839</c:v>
                </c:pt>
                <c:pt idx="258">
                  <c:v>43840</c:v>
                </c:pt>
                <c:pt idx="259">
                  <c:v>43843</c:v>
                </c:pt>
                <c:pt idx="260">
                  <c:v>43844</c:v>
                </c:pt>
                <c:pt idx="261">
                  <c:v>43845</c:v>
                </c:pt>
                <c:pt idx="262">
                  <c:v>43846</c:v>
                </c:pt>
                <c:pt idx="263">
                  <c:v>43847</c:v>
                </c:pt>
                <c:pt idx="264">
                  <c:v>43851</c:v>
                </c:pt>
                <c:pt idx="265">
                  <c:v>43852</c:v>
                </c:pt>
                <c:pt idx="266">
                  <c:v>43853</c:v>
                </c:pt>
                <c:pt idx="267">
                  <c:v>43854</c:v>
                </c:pt>
                <c:pt idx="268">
                  <c:v>43857</c:v>
                </c:pt>
                <c:pt idx="269">
                  <c:v>43858</c:v>
                </c:pt>
                <c:pt idx="270">
                  <c:v>43859</c:v>
                </c:pt>
                <c:pt idx="271">
                  <c:v>43860</c:v>
                </c:pt>
                <c:pt idx="272">
                  <c:v>43861</c:v>
                </c:pt>
                <c:pt idx="273">
                  <c:v>43864</c:v>
                </c:pt>
                <c:pt idx="274">
                  <c:v>43865</c:v>
                </c:pt>
                <c:pt idx="275">
                  <c:v>43866</c:v>
                </c:pt>
                <c:pt idx="276">
                  <c:v>43867</c:v>
                </c:pt>
                <c:pt idx="277">
                  <c:v>43868</c:v>
                </c:pt>
                <c:pt idx="278">
                  <c:v>43871</c:v>
                </c:pt>
                <c:pt idx="279">
                  <c:v>43872</c:v>
                </c:pt>
                <c:pt idx="280">
                  <c:v>43873</c:v>
                </c:pt>
                <c:pt idx="281">
                  <c:v>43874</c:v>
                </c:pt>
                <c:pt idx="282">
                  <c:v>43875</c:v>
                </c:pt>
                <c:pt idx="283">
                  <c:v>43879</c:v>
                </c:pt>
                <c:pt idx="284">
                  <c:v>43880</c:v>
                </c:pt>
                <c:pt idx="285">
                  <c:v>43881</c:v>
                </c:pt>
                <c:pt idx="286">
                  <c:v>43882</c:v>
                </c:pt>
                <c:pt idx="287">
                  <c:v>43885</c:v>
                </c:pt>
                <c:pt idx="288">
                  <c:v>43886</c:v>
                </c:pt>
                <c:pt idx="289">
                  <c:v>43887</c:v>
                </c:pt>
                <c:pt idx="290">
                  <c:v>43888</c:v>
                </c:pt>
                <c:pt idx="291">
                  <c:v>43889</c:v>
                </c:pt>
                <c:pt idx="292">
                  <c:v>43892</c:v>
                </c:pt>
                <c:pt idx="293">
                  <c:v>43893</c:v>
                </c:pt>
                <c:pt idx="294">
                  <c:v>43894</c:v>
                </c:pt>
                <c:pt idx="295">
                  <c:v>43895</c:v>
                </c:pt>
                <c:pt idx="296">
                  <c:v>43896</c:v>
                </c:pt>
                <c:pt idx="297">
                  <c:v>43899</c:v>
                </c:pt>
                <c:pt idx="298">
                  <c:v>43900</c:v>
                </c:pt>
                <c:pt idx="299">
                  <c:v>43901</c:v>
                </c:pt>
                <c:pt idx="300">
                  <c:v>43902</c:v>
                </c:pt>
                <c:pt idx="301">
                  <c:v>43903</c:v>
                </c:pt>
                <c:pt idx="302">
                  <c:v>43906</c:v>
                </c:pt>
                <c:pt idx="303">
                  <c:v>43907</c:v>
                </c:pt>
                <c:pt idx="304">
                  <c:v>43908</c:v>
                </c:pt>
                <c:pt idx="305">
                  <c:v>43909</c:v>
                </c:pt>
                <c:pt idx="306">
                  <c:v>43910</c:v>
                </c:pt>
                <c:pt idx="307">
                  <c:v>43913</c:v>
                </c:pt>
                <c:pt idx="308">
                  <c:v>43914</c:v>
                </c:pt>
                <c:pt idx="309">
                  <c:v>43915</c:v>
                </c:pt>
                <c:pt idx="310">
                  <c:v>43916</c:v>
                </c:pt>
                <c:pt idx="311">
                  <c:v>43917</c:v>
                </c:pt>
                <c:pt idx="312">
                  <c:v>43920</c:v>
                </c:pt>
                <c:pt idx="313">
                  <c:v>43921</c:v>
                </c:pt>
                <c:pt idx="314">
                  <c:v>43922</c:v>
                </c:pt>
                <c:pt idx="315">
                  <c:v>43923</c:v>
                </c:pt>
                <c:pt idx="316">
                  <c:v>43924</c:v>
                </c:pt>
                <c:pt idx="317">
                  <c:v>43927</c:v>
                </c:pt>
                <c:pt idx="318">
                  <c:v>43928</c:v>
                </c:pt>
                <c:pt idx="319">
                  <c:v>43929</c:v>
                </c:pt>
                <c:pt idx="320">
                  <c:v>43930</c:v>
                </c:pt>
                <c:pt idx="321">
                  <c:v>43934</c:v>
                </c:pt>
                <c:pt idx="322">
                  <c:v>43935</c:v>
                </c:pt>
                <c:pt idx="323">
                  <c:v>43936</c:v>
                </c:pt>
                <c:pt idx="324">
                  <c:v>43937</c:v>
                </c:pt>
                <c:pt idx="325">
                  <c:v>43938</c:v>
                </c:pt>
                <c:pt idx="326">
                  <c:v>43941</c:v>
                </c:pt>
                <c:pt idx="327">
                  <c:v>43942</c:v>
                </c:pt>
                <c:pt idx="328">
                  <c:v>43943</c:v>
                </c:pt>
                <c:pt idx="329">
                  <c:v>43944</c:v>
                </c:pt>
                <c:pt idx="330">
                  <c:v>43945</c:v>
                </c:pt>
                <c:pt idx="331">
                  <c:v>43948</c:v>
                </c:pt>
                <c:pt idx="332">
                  <c:v>43949</c:v>
                </c:pt>
                <c:pt idx="333">
                  <c:v>43950</c:v>
                </c:pt>
                <c:pt idx="334">
                  <c:v>43951</c:v>
                </c:pt>
                <c:pt idx="335">
                  <c:v>43952</c:v>
                </c:pt>
                <c:pt idx="336">
                  <c:v>43955</c:v>
                </c:pt>
                <c:pt idx="337">
                  <c:v>43956</c:v>
                </c:pt>
                <c:pt idx="338">
                  <c:v>43957</c:v>
                </c:pt>
                <c:pt idx="339">
                  <c:v>43958</c:v>
                </c:pt>
                <c:pt idx="340">
                  <c:v>43959</c:v>
                </c:pt>
                <c:pt idx="341">
                  <c:v>43962</c:v>
                </c:pt>
                <c:pt idx="342">
                  <c:v>43963</c:v>
                </c:pt>
                <c:pt idx="343">
                  <c:v>43964</c:v>
                </c:pt>
                <c:pt idx="344">
                  <c:v>43965</c:v>
                </c:pt>
                <c:pt idx="345">
                  <c:v>43966</c:v>
                </c:pt>
                <c:pt idx="346">
                  <c:v>43969</c:v>
                </c:pt>
                <c:pt idx="347">
                  <c:v>43970</c:v>
                </c:pt>
                <c:pt idx="348">
                  <c:v>43971</c:v>
                </c:pt>
                <c:pt idx="349">
                  <c:v>43972</c:v>
                </c:pt>
                <c:pt idx="350">
                  <c:v>43973</c:v>
                </c:pt>
                <c:pt idx="351">
                  <c:v>43977</c:v>
                </c:pt>
                <c:pt idx="352">
                  <c:v>43978</c:v>
                </c:pt>
                <c:pt idx="353">
                  <c:v>43979</c:v>
                </c:pt>
                <c:pt idx="354">
                  <c:v>43980</c:v>
                </c:pt>
                <c:pt idx="355">
                  <c:v>43983</c:v>
                </c:pt>
                <c:pt idx="356">
                  <c:v>43984</c:v>
                </c:pt>
                <c:pt idx="357">
                  <c:v>43985</c:v>
                </c:pt>
                <c:pt idx="358">
                  <c:v>43986</c:v>
                </c:pt>
                <c:pt idx="359">
                  <c:v>43987</c:v>
                </c:pt>
                <c:pt idx="360">
                  <c:v>43990</c:v>
                </c:pt>
                <c:pt idx="361">
                  <c:v>43991</c:v>
                </c:pt>
                <c:pt idx="362">
                  <c:v>43992</c:v>
                </c:pt>
                <c:pt idx="363">
                  <c:v>43993</c:v>
                </c:pt>
                <c:pt idx="364">
                  <c:v>43994</c:v>
                </c:pt>
                <c:pt idx="365">
                  <c:v>43997</c:v>
                </c:pt>
                <c:pt idx="366">
                  <c:v>43998</c:v>
                </c:pt>
                <c:pt idx="367">
                  <c:v>43999</c:v>
                </c:pt>
                <c:pt idx="368">
                  <c:v>44000</c:v>
                </c:pt>
                <c:pt idx="369">
                  <c:v>44001</c:v>
                </c:pt>
                <c:pt idx="370">
                  <c:v>44004</c:v>
                </c:pt>
                <c:pt idx="371">
                  <c:v>44005</c:v>
                </c:pt>
                <c:pt idx="372">
                  <c:v>44006</c:v>
                </c:pt>
                <c:pt idx="373">
                  <c:v>44007</c:v>
                </c:pt>
                <c:pt idx="374">
                  <c:v>44008</c:v>
                </c:pt>
                <c:pt idx="375">
                  <c:v>44011</c:v>
                </c:pt>
                <c:pt idx="376">
                  <c:v>44012</c:v>
                </c:pt>
                <c:pt idx="377">
                  <c:v>44013</c:v>
                </c:pt>
                <c:pt idx="378">
                  <c:v>44014</c:v>
                </c:pt>
                <c:pt idx="379">
                  <c:v>44018</c:v>
                </c:pt>
                <c:pt idx="380">
                  <c:v>44019</c:v>
                </c:pt>
                <c:pt idx="381">
                  <c:v>44020</c:v>
                </c:pt>
                <c:pt idx="382">
                  <c:v>44021</c:v>
                </c:pt>
                <c:pt idx="383">
                  <c:v>44022</c:v>
                </c:pt>
                <c:pt idx="384">
                  <c:v>44025</c:v>
                </c:pt>
                <c:pt idx="385">
                  <c:v>44026</c:v>
                </c:pt>
                <c:pt idx="386">
                  <c:v>44027</c:v>
                </c:pt>
                <c:pt idx="387">
                  <c:v>44028</c:v>
                </c:pt>
                <c:pt idx="388">
                  <c:v>44029</c:v>
                </c:pt>
                <c:pt idx="389">
                  <c:v>44032</c:v>
                </c:pt>
                <c:pt idx="390">
                  <c:v>44033</c:v>
                </c:pt>
                <c:pt idx="391">
                  <c:v>44034</c:v>
                </c:pt>
                <c:pt idx="392">
                  <c:v>44035</c:v>
                </c:pt>
                <c:pt idx="393">
                  <c:v>44036</c:v>
                </c:pt>
                <c:pt idx="394">
                  <c:v>44039</c:v>
                </c:pt>
                <c:pt idx="395">
                  <c:v>44040</c:v>
                </c:pt>
                <c:pt idx="396">
                  <c:v>44041</c:v>
                </c:pt>
                <c:pt idx="397">
                  <c:v>44042</c:v>
                </c:pt>
                <c:pt idx="398">
                  <c:v>44043</c:v>
                </c:pt>
                <c:pt idx="399">
                  <c:v>44046</c:v>
                </c:pt>
                <c:pt idx="400">
                  <c:v>44047</c:v>
                </c:pt>
                <c:pt idx="401">
                  <c:v>44048</c:v>
                </c:pt>
                <c:pt idx="402">
                  <c:v>44049</c:v>
                </c:pt>
                <c:pt idx="403">
                  <c:v>44050</c:v>
                </c:pt>
                <c:pt idx="404">
                  <c:v>44053</c:v>
                </c:pt>
                <c:pt idx="405">
                  <c:v>44054</c:v>
                </c:pt>
                <c:pt idx="406">
                  <c:v>44055</c:v>
                </c:pt>
                <c:pt idx="407">
                  <c:v>44056</c:v>
                </c:pt>
                <c:pt idx="408">
                  <c:v>44057</c:v>
                </c:pt>
                <c:pt idx="409">
                  <c:v>44060</c:v>
                </c:pt>
                <c:pt idx="410">
                  <c:v>44061</c:v>
                </c:pt>
                <c:pt idx="411">
                  <c:v>44062</c:v>
                </c:pt>
                <c:pt idx="412">
                  <c:v>44063</c:v>
                </c:pt>
                <c:pt idx="413">
                  <c:v>44064</c:v>
                </c:pt>
                <c:pt idx="414">
                  <c:v>44067</c:v>
                </c:pt>
                <c:pt idx="415">
                  <c:v>44068</c:v>
                </c:pt>
                <c:pt idx="416">
                  <c:v>44069</c:v>
                </c:pt>
                <c:pt idx="417">
                  <c:v>44070</c:v>
                </c:pt>
                <c:pt idx="418">
                  <c:v>44071</c:v>
                </c:pt>
                <c:pt idx="419">
                  <c:v>44074</c:v>
                </c:pt>
                <c:pt idx="420">
                  <c:v>44075</c:v>
                </c:pt>
                <c:pt idx="421">
                  <c:v>44076</c:v>
                </c:pt>
                <c:pt idx="422">
                  <c:v>44077</c:v>
                </c:pt>
                <c:pt idx="423">
                  <c:v>44078</c:v>
                </c:pt>
                <c:pt idx="424">
                  <c:v>44082</c:v>
                </c:pt>
                <c:pt idx="425">
                  <c:v>44083</c:v>
                </c:pt>
                <c:pt idx="426">
                  <c:v>44084</c:v>
                </c:pt>
                <c:pt idx="427">
                  <c:v>44085</c:v>
                </c:pt>
                <c:pt idx="428">
                  <c:v>44088</c:v>
                </c:pt>
                <c:pt idx="429">
                  <c:v>44089</c:v>
                </c:pt>
                <c:pt idx="430">
                  <c:v>44090</c:v>
                </c:pt>
                <c:pt idx="431">
                  <c:v>44091</c:v>
                </c:pt>
                <c:pt idx="432">
                  <c:v>44092</c:v>
                </c:pt>
                <c:pt idx="433">
                  <c:v>44095</c:v>
                </c:pt>
                <c:pt idx="434">
                  <c:v>44096</c:v>
                </c:pt>
                <c:pt idx="435">
                  <c:v>44097</c:v>
                </c:pt>
                <c:pt idx="436">
                  <c:v>44098</c:v>
                </c:pt>
                <c:pt idx="437">
                  <c:v>44099</c:v>
                </c:pt>
                <c:pt idx="438">
                  <c:v>44102</c:v>
                </c:pt>
                <c:pt idx="439">
                  <c:v>44103</c:v>
                </c:pt>
                <c:pt idx="440">
                  <c:v>44104</c:v>
                </c:pt>
                <c:pt idx="441">
                  <c:v>44105</c:v>
                </c:pt>
                <c:pt idx="442">
                  <c:v>44106</c:v>
                </c:pt>
                <c:pt idx="443">
                  <c:v>44109</c:v>
                </c:pt>
                <c:pt idx="444">
                  <c:v>44110</c:v>
                </c:pt>
                <c:pt idx="445">
                  <c:v>44111</c:v>
                </c:pt>
                <c:pt idx="446">
                  <c:v>44112</c:v>
                </c:pt>
                <c:pt idx="447">
                  <c:v>44113</c:v>
                </c:pt>
                <c:pt idx="448">
                  <c:v>44116</c:v>
                </c:pt>
                <c:pt idx="449">
                  <c:v>44117</c:v>
                </c:pt>
                <c:pt idx="450">
                  <c:v>44118</c:v>
                </c:pt>
                <c:pt idx="451">
                  <c:v>44119</c:v>
                </c:pt>
                <c:pt idx="452">
                  <c:v>44120</c:v>
                </c:pt>
                <c:pt idx="453">
                  <c:v>44123</c:v>
                </c:pt>
                <c:pt idx="454">
                  <c:v>44124</c:v>
                </c:pt>
                <c:pt idx="455">
                  <c:v>44125</c:v>
                </c:pt>
                <c:pt idx="456">
                  <c:v>44126</c:v>
                </c:pt>
                <c:pt idx="457">
                  <c:v>44127</c:v>
                </c:pt>
                <c:pt idx="458">
                  <c:v>44130</c:v>
                </c:pt>
                <c:pt idx="459">
                  <c:v>44131</c:v>
                </c:pt>
                <c:pt idx="460">
                  <c:v>44132</c:v>
                </c:pt>
                <c:pt idx="461">
                  <c:v>44133</c:v>
                </c:pt>
                <c:pt idx="462">
                  <c:v>44134</c:v>
                </c:pt>
                <c:pt idx="463">
                  <c:v>44137</c:v>
                </c:pt>
                <c:pt idx="464">
                  <c:v>44138</c:v>
                </c:pt>
                <c:pt idx="465">
                  <c:v>44139</c:v>
                </c:pt>
                <c:pt idx="466">
                  <c:v>44140</c:v>
                </c:pt>
                <c:pt idx="467">
                  <c:v>44141</c:v>
                </c:pt>
                <c:pt idx="468">
                  <c:v>44144</c:v>
                </c:pt>
                <c:pt idx="469">
                  <c:v>44145</c:v>
                </c:pt>
                <c:pt idx="470">
                  <c:v>44146</c:v>
                </c:pt>
                <c:pt idx="471">
                  <c:v>44147</c:v>
                </c:pt>
                <c:pt idx="472">
                  <c:v>44148</c:v>
                </c:pt>
                <c:pt idx="473">
                  <c:v>44151</c:v>
                </c:pt>
                <c:pt idx="474">
                  <c:v>44152</c:v>
                </c:pt>
                <c:pt idx="475">
                  <c:v>44153</c:v>
                </c:pt>
                <c:pt idx="476">
                  <c:v>44154</c:v>
                </c:pt>
                <c:pt idx="477">
                  <c:v>44155</c:v>
                </c:pt>
                <c:pt idx="478">
                  <c:v>44158</c:v>
                </c:pt>
                <c:pt idx="479">
                  <c:v>44159</c:v>
                </c:pt>
                <c:pt idx="480">
                  <c:v>44160</c:v>
                </c:pt>
                <c:pt idx="481">
                  <c:v>44162</c:v>
                </c:pt>
                <c:pt idx="482">
                  <c:v>44165</c:v>
                </c:pt>
                <c:pt idx="483">
                  <c:v>44166</c:v>
                </c:pt>
                <c:pt idx="484">
                  <c:v>44167</c:v>
                </c:pt>
                <c:pt idx="485">
                  <c:v>44168</c:v>
                </c:pt>
                <c:pt idx="486">
                  <c:v>44169</c:v>
                </c:pt>
                <c:pt idx="487">
                  <c:v>44172</c:v>
                </c:pt>
                <c:pt idx="488">
                  <c:v>44173</c:v>
                </c:pt>
                <c:pt idx="489">
                  <c:v>44174</c:v>
                </c:pt>
                <c:pt idx="490">
                  <c:v>44175</c:v>
                </c:pt>
                <c:pt idx="491">
                  <c:v>44176</c:v>
                </c:pt>
                <c:pt idx="492">
                  <c:v>44179</c:v>
                </c:pt>
                <c:pt idx="493">
                  <c:v>44180</c:v>
                </c:pt>
                <c:pt idx="494">
                  <c:v>44181</c:v>
                </c:pt>
                <c:pt idx="495">
                  <c:v>44182</c:v>
                </c:pt>
                <c:pt idx="496">
                  <c:v>44183</c:v>
                </c:pt>
                <c:pt idx="497">
                  <c:v>44186</c:v>
                </c:pt>
                <c:pt idx="498">
                  <c:v>44187</c:v>
                </c:pt>
                <c:pt idx="499">
                  <c:v>44188</c:v>
                </c:pt>
                <c:pt idx="500">
                  <c:v>44189</c:v>
                </c:pt>
                <c:pt idx="501">
                  <c:v>44193</c:v>
                </c:pt>
                <c:pt idx="502">
                  <c:v>44194</c:v>
                </c:pt>
                <c:pt idx="503">
                  <c:v>44195</c:v>
                </c:pt>
                <c:pt idx="504">
                  <c:v>44196</c:v>
                </c:pt>
                <c:pt idx="505">
                  <c:v>44200</c:v>
                </c:pt>
                <c:pt idx="506">
                  <c:v>44201</c:v>
                </c:pt>
                <c:pt idx="507">
                  <c:v>44202</c:v>
                </c:pt>
                <c:pt idx="508">
                  <c:v>44203</c:v>
                </c:pt>
                <c:pt idx="509">
                  <c:v>44204</c:v>
                </c:pt>
                <c:pt idx="510">
                  <c:v>44207</c:v>
                </c:pt>
                <c:pt idx="511">
                  <c:v>44208</c:v>
                </c:pt>
                <c:pt idx="512">
                  <c:v>44209</c:v>
                </c:pt>
                <c:pt idx="513">
                  <c:v>44210</c:v>
                </c:pt>
                <c:pt idx="514">
                  <c:v>44211</c:v>
                </c:pt>
                <c:pt idx="515">
                  <c:v>44215</c:v>
                </c:pt>
                <c:pt idx="516">
                  <c:v>44216</c:v>
                </c:pt>
                <c:pt idx="517">
                  <c:v>44217</c:v>
                </c:pt>
                <c:pt idx="518">
                  <c:v>44218</c:v>
                </c:pt>
                <c:pt idx="519">
                  <c:v>44221</c:v>
                </c:pt>
                <c:pt idx="520">
                  <c:v>44222</c:v>
                </c:pt>
                <c:pt idx="521">
                  <c:v>44223</c:v>
                </c:pt>
                <c:pt idx="522">
                  <c:v>44224</c:v>
                </c:pt>
                <c:pt idx="523">
                  <c:v>44225</c:v>
                </c:pt>
                <c:pt idx="524">
                  <c:v>44228</c:v>
                </c:pt>
                <c:pt idx="525">
                  <c:v>44229</c:v>
                </c:pt>
                <c:pt idx="526">
                  <c:v>44230</c:v>
                </c:pt>
                <c:pt idx="527">
                  <c:v>44231</c:v>
                </c:pt>
                <c:pt idx="528">
                  <c:v>44232</c:v>
                </c:pt>
                <c:pt idx="529">
                  <c:v>44235</c:v>
                </c:pt>
                <c:pt idx="530">
                  <c:v>44236</c:v>
                </c:pt>
                <c:pt idx="531">
                  <c:v>44237</c:v>
                </c:pt>
                <c:pt idx="532">
                  <c:v>44238</c:v>
                </c:pt>
                <c:pt idx="533">
                  <c:v>44239</c:v>
                </c:pt>
                <c:pt idx="534">
                  <c:v>44243</c:v>
                </c:pt>
                <c:pt idx="535">
                  <c:v>44244</c:v>
                </c:pt>
                <c:pt idx="536">
                  <c:v>44245</c:v>
                </c:pt>
                <c:pt idx="537">
                  <c:v>44246</c:v>
                </c:pt>
                <c:pt idx="538">
                  <c:v>44249</c:v>
                </c:pt>
                <c:pt idx="539">
                  <c:v>44250</c:v>
                </c:pt>
                <c:pt idx="540">
                  <c:v>44251</c:v>
                </c:pt>
                <c:pt idx="541">
                  <c:v>44252</c:v>
                </c:pt>
                <c:pt idx="542">
                  <c:v>44253</c:v>
                </c:pt>
                <c:pt idx="543">
                  <c:v>44256</c:v>
                </c:pt>
                <c:pt idx="544">
                  <c:v>44257</c:v>
                </c:pt>
                <c:pt idx="545">
                  <c:v>44258</c:v>
                </c:pt>
                <c:pt idx="546">
                  <c:v>44259</c:v>
                </c:pt>
                <c:pt idx="547">
                  <c:v>44260</c:v>
                </c:pt>
                <c:pt idx="548">
                  <c:v>44263</c:v>
                </c:pt>
                <c:pt idx="549">
                  <c:v>44264</c:v>
                </c:pt>
                <c:pt idx="550">
                  <c:v>44265</c:v>
                </c:pt>
                <c:pt idx="551">
                  <c:v>44266</c:v>
                </c:pt>
                <c:pt idx="552">
                  <c:v>44267</c:v>
                </c:pt>
                <c:pt idx="553">
                  <c:v>44270</c:v>
                </c:pt>
                <c:pt idx="554">
                  <c:v>44271</c:v>
                </c:pt>
                <c:pt idx="555">
                  <c:v>44272</c:v>
                </c:pt>
                <c:pt idx="556">
                  <c:v>44273</c:v>
                </c:pt>
                <c:pt idx="557">
                  <c:v>44274</c:v>
                </c:pt>
                <c:pt idx="558">
                  <c:v>44277</c:v>
                </c:pt>
                <c:pt idx="559">
                  <c:v>44278</c:v>
                </c:pt>
                <c:pt idx="560">
                  <c:v>44279</c:v>
                </c:pt>
                <c:pt idx="561">
                  <c:v>44280</c:v>
                </c:pt>
                <c:pt idx="562">
                  <c:v>44281</c:v>
                </c:pt>
                <c:pt idx="563">
                  <c:v>44284</c:v>
                </c:pt>
                <c:pt idx="564">
                  <c:v>44285</c:v>
                </c:pt>
                <c:pt idx="565">
                  <c:v>44286</c:v>
                </c:pt>
                <c:pt idx="566">
                  <c:v>44287</c:v>
                </c:pt>
                <c:pt idx="567">
                  <c:v>44291</c:v>
                </c:pt>
                <c:pt idx="568">
                  <c:v>44292</c:v>
                </c:pt>
                <c:pt idx="569">
                  <c:v>44293</c:v>
                </c:pt>
                <c:pt idx="570">
                  <c:v>44294</c:v>
                </c:pt>
                <c:pt idx="571">
                  <c:v>44295</c:v>
                </c:pt>
                <c:pt idx="572">
                  <c:v>44298</c:v>
                </c:pt>
                <c:pt idx="573">
                  <c:v>44299</c:v>
                </c:pt>
                <c:pt idx="574">
                  <c:v>44300</c:v>
                </c:pt>
                <c:pt idx="575">
                  <c:v>44301</c:v>
                </c:pt>
                <c:pt idx="576">
                  <c:v>44302</c:v>
                </c:pt>
                <c:pt idx="577">
                  <c:v>44305</c:v>
                </c:pt>
                <c:pt idx="578">
                  <c:v>44306</c:v>
                </c:pt>
                <c:pt idx="579">
                  <c:v>44307</c:v>
                </c:pt>
                <c:pt idx="580">
                  <c:v>44308</c:v>
                </c:pt>
                <c:pt idx="581">
                  <c:v>44309</c:v>
                </c:pt>
                <c:pt idx="582">
                  <c:v>44312</c:v>
                </c:pt>
                <c:pt idx="583">
                  <c:v>44313</c:v>
                </c:pt>
                <c:pt idx="584">
                  <c:v>44314</c:v>
                </c:pt>
                <c:pt idx="585">
                  <c:v>44315</c:v>
                </c:pt>
                <c:pt idx="586">
                  <c:v>44316</c:v>
                </c:pt>
                <c:pt idx="587">
                  <c:v>44319</c:v>
                </c:pt>
                <c:pt idx="588">
                  <c:v>44320</c:v>
                </c:pt>
                <c:pt idx="589">
                  <c:v>44321</c:v>
                </c:pt>
                <c:pt idx="590">
                  <c:v>44322</c:v>
                </c:pt>
                <c:pt idx="591">
                  <c:v>44323</c:v>
                </c:pt>
                <c:pt idx="592">
                  <c:v>44326</c:v>
                </c:pt>
                <c:pt idx="593">
                  <c:v>44327</c:v>
                </c:pt>
                <c:pt idx="594">
                  <c:v>44328</c:v>
                </c:pt>
                <c:pt idx="595">
                  <c:v>44329</c:v>
                </c:pt>
                <c:pt idx="596">
                  <c:v>44330</c:v>
                </c:pt>
                <c:pt idx="597">
                  <c:v>44333</c:v>
                </c:pt>
                <c:pt idx="598">
                  <c:v>44334</c:v>
                </c:pt>
                <c:pt idx="599">
                  <c:v>44335</c:v>
                </c:pt>
                <c:pt idx="600">
                  <c:v>44336</c:v>
                </c:pt>
                <c:pt idx="601">
                  <c:v>44337</c:v>
                </c:pt>
                <c:pt idx="602">
                  <c:v>44340</c:v>
                </c:pt>
                <c:pt idx="603">
                  <c:v>44341</c:v>
                </c:pt>
                <c:pt idx="604">
                  <c:v>44342</c:v>
                </c:pt>
                <c:pt idx="605">
                  <c:v>44343</c:v>
                </c:pt>
                <c:pt idx="606">
                  <c:v>44344</c:v>
                </c:pt>
                <c:pt idx="607">
                  <c:v>44348</c:v>
                </c:pt>
                <c:pt idx="608">
                  <c:v>44349</c:v>
                </c:pt>
                <c:pt idx="609">
                  <c:v>44350</c:v>
                </c:pt>
                <c:pt idx="610">
                  <c:v>44351</c:v>
                </c:pt>
                <c:pt idx="611">
                  <c:v>44354</c:v>
                </c:pt>
                <c:pt idx="612">
                  <c:v>44355</c:v>
                </c:pt>
                <c:pt idx="613">
                  <c:v>44356</c:v>
                </c:pt>
                <c:pt idx="614">
                  <c:v>44357</c:v>
                </c:pt>
                <c:pt idx="615">
                  <c:v>44358</c:v>
                </c:pt>
                <c:pt idx="616">
                  <c:v>44361</c:v>
                </c:pt>
                <c:pt idx="617">
                  <c:v>44362</c:v>
                </c:pt>
                <c:pt idx="618">
                  <c:v>44363</c:v>
                </c:pt>
                <c:pt idx="619">
                  <c:v>44364</c:v>
                </c:pt>
                <c:pt idx="620">
                  <c:v>44365</c:v>
                </c:pt>
                <c:pt idx="621">
                  <c:v>44368</c:v>
                </c:pt>
                <c:pt idx="622">
                  <c:v>44369</c:v>
                </c:pt>
                <c:pt idx="623">
                  <c:v>44370</c:v>
                </c:pt>
                <c:pt idx="624">
                  <c:v>44371</c:v>
                </c:pt>
                <c:pt idx="625">
                  <c:v>44372</c:v>
                </c:pt>
                <c:pt idx="626">
                  <c:v>44375</c:v>
                </c:pt>
                <c:pt idx="627">
                  <c:v>44376</c:v>
                </c:pt>
                <c:pt idx="628">
                  <c:v>44377</c:v>
                </c:pt>
                <c:pt idx="629">
                  <c:v>44378</c:v>
                </c:pt>
                <c:pt idx="630">
                  <c:v>44379</c:v>
                </c:pt>
                <c:pt idx="631">
                  <c:v>44383</c:v>
                </c:pt>
                <c:pt idx="632">
                  <c:v>44384</c:v>
                </c:pt>
                <c:pt idx="633">
                  <c:v>44385</c:v>
                </c:pt>
                <c:pt idx="634">
                  <c:v>44386</c:v>
                </c:pt>
                <c:pt idx="635">
                  <c:v>44389</c:v>
                </c:pt>
                <c:pt idx="636">
                  <c:v>44390</c:v>
                </c:pt>
                <c:pt idx="637">
                  <c:v>44391</c:v>
                </c:pt>
                <c:pt idx="638">
                  <c:v>44392</c:v>
                </c:pt>
                <c:pt idx="639">
                  <c:v>44393</c:v>
                </c:pt>
                <c:pt idx="640">
                  <c:v>44396</c:v>
                </c:pt>
                <c:pt idx="641">
                  <c:v>44397</c:v>
                </c:pt>
                <c:pt idx="642">
                  <c:v>44398</c:v>
                </c:pt>
                <c:pt idx="643">
                  <c:v>44399</c:v>
                </c:pt>
                <c:pt idx="644">
                  <c:v>44400</c:v>
                </c:pt>
                <c:pt idx="645">
                  <c:v>44403</c:v>
                </c:pt>
                <c:pt idx="646">
                  <c:v>44404</c:v>
                </c:pt>
                <c:pt idx="647">
                  <c:v>44405</c:v>
                </c:pt>
                <c:pt idx="648">
                  <c:v>44406</c:v>
                </c:pt>
                <c:pt idx="649">
                  <c:v>44407</c:v>
                </c:pt>
                <c:pt idx="650">
                  <c:v>44410</c:v>
                </c:pt>
                <c:pt idx="651">
                  <c:v>44411</c:v>
                </c:pt>
                <c:pt idx="652">
                  <c:v>44412</c:v>
                </c:pt>
                <c:pt idx="653">
                  <c:v>44413</c:v>
                </c:pt>
                <c:pt idx="654">
                  <c:v>44414</c:v>
                </c:pt>
                <c:pt idx="655">
                  <c:v>44417</c:v>
                </c:pt>
                <c:pt idx="656">
                  <c:v>44418</c:v>
                </c:pt>
                <c:pt idx="657">
                  <c:v>44419</c:v>
                </c:pt>
                <c:pt idx="658">
                  <c:v>44420</c:v>
                </c:pt>
                <c:pt idx="659">
                  <c:v>44421</c:v>
                </c:pt>
                <c:pt idx="660">
                  <c:v>44424</c:v>
                </c:pt>
                <c:pt idx="661">
                  <c:v>44425</c:v>
                </c:pt>
                <c:pt idx="662">
                  <c:v>44426</c:v>
                </c:pt>
                <c:pt idx="663">
                  <c:v>44427</c:v>
                </c:pt>
                <c:pt idx="664">
                  <c:v>44428</c:v>
                </c:pt>
                <c:pt idx="665">
                  <c:v>44431</c:v>
                </c:pt>
                <c:pt idx="666">
                  <c:v>44432</c:v>
                </c:pt>
                <c:pt idx="667">
                  <c:v>44433</c:v>
                </c:pt>
                <c:pt idx="668">
                  <c:v>44434</c:v>
                </c:pt>
                <c:pt idx="669">
                  <c:v>44435</c:v>
                </c:pt>
                <c:pt idx="670">
                  <c:v>44438</c:v>
                </c:pt>
                <c:pt idx="671">
                  <c:v>44439</c:v>
                </c:pt>
                <c:pt idx="672">
                  <c:v>44440</c:v>
                </c:pt>
                <c:pt idx="673">
                  <c:v>44441</c:v>
                </c:pt>
                <c:pt idx="674">
                  <c:v>44442</c:v>
                </c:pt>
                <c:pt idx="675">
                  <c:v>44446</c:v>
                </c:pt>
                <c:pt idx="676">
                  <c:v>44447</c:v>
                </c:pt>
                <c:pt idx="677">
                  <c:v>44448</c:v>
                </c:pt>
                <c:pt idx="678">
                  <c:v>44449</c:v>
                </c:pt>
                <c:pt idx="679">
                  <c:v>44452</c:v>
                </c:pt>
                <c:pt idx="680">
                  <c:v>44453</c:v>
                </c:pt>
                <c:pt idx="681">
                  <c:v>44454</c:v>
                </c:pt>
                <c:pt idx="682">
                  <c:v>44455</c:v>
                </c:pt>
                <c:pt idx="683">
                  <c:v>44456</c:v>
                </c:pt>
                <c:pt idx="684">
                  <c:v>44459</c:v>
                </c:pt>
                <c:pt idx="685">
                  <c:v>44460</c:v>
                </c:pt>
                <c:pt idx="686">
                  <c:v>44461</c:v>
                </c:pt>
                <c:pt idx="687">
                  <c:v>44462</c:v>
                </c:pt>
                <c:pt idx="688">
                  <c:v>44463</c:v>
                </c:pt>
                <c:pt idx="689">
                  <c:v>44466</c:v>
                </c:pt>
                <c:pt idx="690">
                  <c:v>44467</c:v>
                </c:pt>
                <c:pt idx="691">
                  <c:v>44468</c:v>
                </c:pt>
                <c:pt idx="692">
                  <c:v>44469</c:v>
                </c:pt>
                <c:pt idx="693">
                  <c:v>44470</c:v>
                </c:pt>
                <c:pt idx="694">
                  <c:v>44473</c:v>
                </c:pt>
                <c:pt idx="695">
                  <c:v>44474</c:v>
                </c:pt>
                <c:pt idx="696">
                  <c:v>44475</c:v>
                </c:pt>
                <c:pt idx="697">
                  <c:v>44476</c:v>
                </c:pt>
                <c:pt idx="698">
                  <c:v>44477</c:v>
                </c:pt>
                <c:pt idx="699">
                  <c:v>44480</c:v>
                </c:pt>
                <c:pt idx="700">
                  <c:v>44481</c:v>
                </c:pt>
                <c:pt idx="701">
                  <c:v>44482</c:v>
                </c:pt>
                <c:pt idx="702">
                  <c:v>44483</c:v>
                </c:pt>
                <c:pt idx="703">
                  <c:v>44484</c:v>
                </c:pt>
                <c:pt idx="704">
                  <c:v>44487</c:v>
                </c:pt>
                <c:pt idx="705">
                  <c:v>44488</c:v>
                </c:pt>
                <c:pt idx="706">
                  <c:v>44489</c:v>
                </c:pt>
                <c:pt idx="707">
                  <c:v>44490</c:v>
                </c:pt>
                <c:pt idx="708">
                  <c:v>44491</c:v>
                </c:pt>
                <c:pt idx="709">
                  <c:v>44494</c:v>
                </c:pt>
                <c:pt idx="710">
                  <c:v>44495</c:v>
                </c:pt>
                <c:pt idx="711">
                  <c:v>44496</c:v>
                </c:pt>
                <c:pt idx="712">
                  <c:v>44497</c:v>
                </c:pt>
                <c:pt idx="713">
                  <c:v>44498</c:v>
                </c:pt>
                <c:pt idx="714">
                  <c:v>44501</c:v>
                </c:pt>
                <c:pt idx="715">
                  <c:v>44502</c:v>
                </c:pt>
                <c:pt idx="716">
                  <c:v>44503</c:v>
                </c:pt>
                <c:pt idx="717">
                  <c:v>44504</c:v>
                </c:pt>
                <c:pt idx="718">
                  <c:v>44505</c:v>
                </c:pt>
                <c:pt idx="719">
                  <c:v>44508</c:v>
                </c:pt>
                <c:pt idx="720">
                  <c:v>44509</c:v>
                </c:pt>
                <c:pt idx="721">
                  <c:v>44510</c:v>
                </c:pt>
                <c:pt idx="722">
                  <c:v>44511</c:v>
                </c:pt>
                <c:pt idx="723">
                  <c:v>44512</c:v>
                </c:pt>
                <c:pt idx="724">
                  <c:v>44515</c:v>
                </c:pt>
                <c:pt idx="725">
                  <c:v>44516</c:v>
                </c:pt>
                <c:pt idx="726">
                  <c:v>44517</c:v>
                </c:pt>
                <c:pt idx="727">
                  <c:v>44518</c:v>
                </c:pt>
                <c:pt idx="728">
                  <c:v>44519</c:v>
                </c:pt>
                <c:pt idx="729">
                  <c:v>44522</c:v>
                </c:pt>
                <c:pt idx="730">
                  <c:v>44523</c:v>
                </c:pt>
                <c:pt idx="731">
                  <c:v>44524</c:v>
                </c:pt>
                <c:pt idx="732">
                  <c:v>44526</c:v>
                </c:pt>
                <c:pt idx="733">
                  <c:v>44529</c:v>
                </c:pt>
                <c:pt idx="734">
                  <c:v>44530</c:v>
                </c:pt>
                <c:pt idx="735">
                  <c:v>44531</c:v>
                </c:pt>
                <c:pt idx="736">
                  <c:v>44532</c:v>
                </c:pt>
                <c:pt idx="737">
                  <c:v>44533</c:v>
                </c:pt>
                <c:pt idx="738">
                  <c:v>44536</c:v>
                </c:pt>
                <c:pt idx="739">
                  <c:v>44537</c:v>
                </c:pt>
                <c:pt idx="740">
                  <c:v>44538</c:v>
                </c:pt>
                <c:pt idx="741">
                  <c:v>44539</c:v>
                </c:pt>
                <c:pt idx="742">
                  <c:v>44540</c:v>
                </c:pt>
                <c:pt idx="743">
                  <c:v>44543</c:v>
                </c:pt>
                <c:pt idx="744">
                  <c:v>44544</c:v>
                </c:pt>
                <c:pt idx="745">
                  <c:v>44545</c:v>
                </c:pt>
                <c:pt idx="746">
                  <c:v>44546</c:v>
                </c:pt>
                <c:pt idx="747">
                  <c:v>44547</c:v>
                </c:pt>
                <c:pt idx="748">
                  <c:v>44550</c:v>
                </c:pt>
                <c:pt idx="749">
                  <c:v>44551</c:v>
                </c:pt>
                <c:pt idx="750">
                  <c:v>44552</c:v>
                </c:pt>
                <c:pt idx="751">
                  <c:v>44553</c:v>
                </c:pt>
                <c:pt idx="752">
                  <c:v>44557</c:v>
                </c:pt>
                <c:pt idx="753">
                  <c:v>44558</c:v>
                </c:pt>
                <c:pt idx="754">
                  <c:v>44559</c:v>
                </c:pt>
                <c:pt idx="755">
                  <c:v>44560</c:v>
                </c:pt>
                <c:pt idx="756">
                  <c:v>44561</c:v>
                </c:pt>
                <c:pt idx="757">
                  <c:v>44564</c:v>
                </c:pt>
                <c:pt idx="758">
                  <c:v>44565</c:v>
                </c:pt>
                <c:pt idx="759">
                  <c:v>44566</c:v>
                </c:pt>
                <c:pt idx="760">
                  <c:v>44567</c:v>
                </c:pt>
                <c:pt idx="761">
                  <c:v>44568</c:v>
                </c:pt>
                <c:pt idx="762">
                  <c:v>44571</c:v>
                </c:pt>
                <c:pt idx="763">
                  <c:v>44572</c:v>
                </c:pt>
                <c:pt idx="764">
                  <c:v>44573</c:v>
                </c:pt>
                <c:pt idx="765">
                  <c:v>44574</c:v>
                </c:pt>
                <c:pt idx="766">
                  <c:v>44575</c:v>
                </c:pt>
                <c:pt idx="767">
                  <c:v>44579</c:v>
                </c:pt>
                <c:pt idx="768">
                  <c:v>44580</c:v>
                </c:pt>
                <c:pt idx="769">
                  <c:v>44581</c:v>
                </c:pt>
                <c:pt idx="770">
                  <c:v>44582</c:v>
                </c:pt>
                <c:pt idx="771">
                  <c:v>44585</c:v>
                </c:pt>
                <c:pt idx="772">
                  <c:v>44586</c:v>
                </c:pt>
                <c:pt idx="773">
                  <c:v>44587</c:v>
                </c:pt>
                <c:pt idx="774">
                  <c:v>44588</c:v>
                </c:pt>
                <c:pt idx="775">
                  <c:v>44589</c:v>
                </c:pt>
                <c:pt idx="776">
                  <c:v>44592</c:v>
                </c:pt>
                <c:pt idx="777">
                  <c:v>44593</c:v>
                </c:pt>
                <c:pt idx="778">
                  <c:v>44594</c:v>
                </c:pt>
                <c:pt idx="779">
                  <c:v>44595</c:v>
                </c:pt>
                <c:pt idx="780">
                  <c:v>44596</c:v>
                </c:pt>
                <c:pt idx="781">
                  <c:v>44599</c:v>
                </c:pt>
                <c:pt idx="782">
                  <c:v>44600</c:v>
                </c:pt>
                <c:pt idx="783">
                  <c:v>44601</c:v>
                </c:pt>
                <c:pt idx="784">
                  <c:v>44602</c:v>
                </c:pt>
                <c:pt idx="785">
                  <c:v>44603</c:v>
                </c:pt>
                <c:pt idx="786">
                  <c:v>44606</c:v>
                </c:pt>
                <c:pt idx="787">
                  <c:v>44607</c:v>
                </c:pt>
                <c:pt idx="788">
                  <c:v>44608</c:v>
                </c:pt>
                <c:pt idx="789">
                  <c:v>44609</c:v>
                </c:pt>
                <c:pt idx="790">
                  <c:v>44610</c:v>
                </c:pt>
                <c:pt idx="791">
                  <c:v>44614</c:v>
                </c:pt>
                <c:pt idx="792">
                  <c:v>44615</c:v>
                </c:pt>
                <c:pt idx="793">
                  <c:v>44616</c:v>
                </c:pt>
                <c:pt idx="794">
                  <c:v>44617</c:v>
                </c:pt>
                <c:pt idx="795">
                  <c:v>44620</c:v>
                </c:pt>
                <c:pt idx="796">
                  <c:v>44621</c:v>
                </c:pt>
                <c:pt idx="797">
                  <c:v>44622</c:v>
                </c:pt>
                <c:pt idx="798">
                  <c:v>44623</c:v>
                </c:pt>
                <c:pt idx="799">
                  <c:v>44624</c:v>
                </c:pt>
                <c:pt idx="800">
                  <c:v>44627</c:v>
                </c:pt>
                <c:pt idx="801">
                  <c:v>44628</c:v>
                </c:pt>
                <c:pt idx="802">
                  <c:v>44629</c:v>
                </c:pt>
                <c:pt idx="803">
                  <c:v>44630</c:v>
                </c:pt>
                <c:pt idx="804">
                  <c:v>44631</c:v>
                </c:pt>
                <c:pt idx="805">
                  <c:v>44634</c:v>
                </c:pt>
                <c:pt idx="806">
                  <c:v>44635</c:v>
                </c:pt>
                <c:pt idx="807">
                  <c:v>44636</c:v>
                </c:pt>
                <c:pt idx="808">
                  <c:v>44637</c:v>
                </c:pt>
                <c:pt idx="809">
                  <c:v>44638</c:v>
                </c:pt>
                <c:pt idx="810">
                  <c:v>44641</c:v>
                </c:pt>
                <c:pt idx="811">
                  <c:v>44642</c:v>
                </c:pt>
                <c:pt idx="812">
                  <c:v>44643</c:v>
                </c:pt>
                <c:pt idx="813">
                  <c:v>44644</c:v>
                </c:pt>
                <c:pt idx="814">
                  <c:v>44645</c:v>
                </c:pt>
                <c:pt idx="815">
                  <c:v>44648</c:v>
                </c:pt>
                <c:pt idx="816">
                  <c:v>44649</c:v>
                </c:pt>
                <c:pt idx="817">
                  <c:v>44650</c:v>
                </c:pt>
                <c:pt idx="818">
                  <c:v>44651</c:v>
                </c:pt>
                <c:pt idx="819">
                  <c:v>44652</c:v>
                </c:pt>
                <c:pt idx="820">
                  <c:v>44655</c:v>
                </c:pt>
                <c:pt idx="821">
                  <c:v>44656</c:v>
                </c:pt>
                <c:pt idx="822">
                  <c:v>44657</c:v>
                </c:pt>
                <c:pt idx="823">
                  <c:v>44658</c:v>
                </c:pt>
                <c:pt idx="824">
                  <c:v>44659</c:v>
                </c:pt>
                <c:pt idx="825">
                  <c:v>44662</c:v>
                </c:pt>
                <c:pt idx="826">
                  <c:v>44663</c:v>
                </c:pt>
                <c:pt idx="827">
                  <c:v>44664</c:v>
                </c:pt>
                <c:pt idx="828">
                  <c:v>44665</c:v>
                </c:pt>
                <c:pt idx="829">
                  <c:v>44669</c:v>
                </c:pt>
                <c:pt idx="830">
                  <c:v>44670</c:v>
                </c:pt>
                <c:pt idx="831">
                  <c:v>44671</c:v>
                </c:pt>
                <c:pt idx="832">
                  <c:v>44672</c:v>
                </c:pt>
                <c:pt idx="833">
                  <c:v>44673</c:v>
                </c:pt>
                <c:pt idx="834">
                  <c:v>44676</c:v>
                </c:pt>
                <c:pt idx="835">
                  <c:v>44677</c:v>
                </c:pt>
                <c:pt idx="836">
                  <c:v>44678</c:v>
                </c:pt>
                <c:pt idx="837">
                  <c:v>44679</c:v>
                </c:pt>
                <c:pt idx="838">
                  <c:v>44680</c:v>
                </c:pt>
                <c:pt idx="839">
                  <c:v>44683</c:v>
                </c:pt>
                <c:pt idx="840">
                  <c:v>44684</c:v>
                </c:pt>
                <c:pt idx="841">
                  <c:v>44685</c:v>
                </c:pt>
                <c:pt idx="842">
                  <c:v>44686</c:v>
                </c:pt>
                <c:pt idx="843">
                  <c:v>44687</c:v>
                </c:pt>
                <c:pt idx="844">
                  <c:v>44690</c:v>
                </c:pt>
                <c:pt idx="845">
                  <c:v>44691</c:v>
                </c:pt>
                <c:pt idx="846">
                  <c:v>44692</c:v>
                </c:pt>
                <c:pt idx="847">
                  <c:v>44693</c:v>
                </c:pt>
                <c:pt idx="848">
                  <c:v>44694</c:v>
                </c:pt>
                <c:pt idx="849">
                  <c:v>44697</c:v>
                </c:pt>
                <c:pt idx="850">
                  <c:v>44698</c:v>
                </c:pt>
                <c:pt idx="851">
                  <c:v>44699</c:v>
                </c:pt>
                <c:pt idx="852">
                  <c:v>44700</c:v>
                </c:pt>
                <c:pt idx="853">
                  <c:v>44701</c:v>
                </c:pt>
                <c:pt idx="854">
                  <c:v>44704</c:v>
                </c:pt>
                <c:pt idx="855">
                  <c:v>44705</c:v>
                </c:pt>
                <c:pt idx="856">
                  <c:v>44706</c:v>
                </c:pt>
                <c:pt idx="857">
                  <c:v>44707</c:v>
                </c:pt>
                <c:pt idx="858">
                  <c:v>44708</c:v>
                </c:pt>
                <c:pt idx="859">
                  <c:v>44712</c:v>
                </c:pt>
                <c:pt idx="860">
                  <c:v>44713</c:v>
                </c:pt>
                <c:pt idx="861">
                  <c:v>44714</c:v>
                </c:pt>
                <c:pt idx="862">
                  <c:v>44715</c:v>
                </c:pt>
                <c:pt idx="863">
                  <c:v>44718</c:v>
                </c:pt>
                <c:pt idx="864">
                  <c:v>44719</c:v>
                </c:pt>
                <c:pt idx="865">
                  <c:v>44720</c:v>
                </c:pt>
                <c:pt idx="866">
                  <c:v>44721</c:v>
                </c:pt>
                <c:pt idx="867">
                  <c:v>44722</c:v>
                </c:pt>
                <c:pt idx="868">
                  <c:v>44725</c:v>
                </c:pt>
                <c:pt idx="869">
                  <c:v>44726</c:v>
                </c:pt>
                <c:pt idx="870">
                  <c:v>44727</c:v>
                </c:pt>
                <c:pt idx="871">
                  <c:v>44728</c:v>
                </c:pt>
                <c:pt idx="872">
                  <c:v>44729</c:v>
                </c:pt>
                <c:pt idx="873">
                  <c:v>44733</c:v>
                </c:pt>
                <c:pt idx="874">
                  <c:v>44734</c:v>
                </c:pt>
                <c:pt idx="875">
                  <c:v>44735</c:v>
                </c:pt>
                <c:pt idx="876">
                  <c:v>44736</c:v>
                </c:pt>
                <c:pt idx="877">
                  <c:v>44739</c:v>
                </c:pt>
                <c:pt idx="878">
                  <c:v>44740</c:v>
                </c:pt>
                <c:pt idx="879">
                  <c:v>44741</c:v>
                </c:pt>
                <c:pt idx="880">
                  <c:v>44742</c:v>
                </c:pt>
                <c:pt idx="881">
                  <c:v>44743</c:v>
                </c:pt>
                <c:pt idx="882">
                  <c:v>44747</c:v>
                </c:pt>
                <c:pt idx="883">
                  <c:v>44748</c:v>
                </c:pt>
                <c:pt idx="884">
                  <c:v>44749</c:v>
                </c:pt>
                <c:pt idx="885">
                  <c:v>44750</c:v>
                </c:pt>
                <c:pt idx="886">
                  <c:v>44753</c:v>
                </c:pt>
                <c:pt idx="887">
                  <c:v>44754</c:v>
                </c:pt>
                <c:pt idx="888">
                  <c:v>44755</c:v>
                </c:pt>
                <c:pt idx="889">
                  <c:v>44756</c:v>
                </c:pt>
                <c:pt idx="890">
                  <c:v>44757</c:v>
                </c:pt>
                <c:pt idx="891">
                  <c:v>44760</c:v>
                </c:pt>
                <c:pt idx="892">
                  <c:v>44761</c:v>
                </c:pt>
                <c:pt idx="893">
                  <c:v>44762</c:v>
                </c:pt>
                <c:pt idx="894">
                  <c:v>44763</c:v>
                </c:pt>
                <c:pt idx="895">
                  <c:v>44764</c:v>
                </c:pt>
                <c:pt idx="896">
                  <c:v>44767</c:v>
                </c:pt>
                <c:pt idx="897">
                  <c:v>44768</c:v>
                </c:pt>
                <c:pt idx="898">
                  <c:v>44769</c:v>
                </c:pt>
                <c:pt idx="899">
                  <c:v>44770</c:v>
                </c:pt>
                <c:pt idx="900">
                  <c:v>44771</c:v>
                </c:pt>
                <c:pt idx="901">
                  <c:v>44774</c:v>
                </c:pt>
                <c:pt idx="902">
                  <c:v>44775</c:v>
                </c:pt>
                <c:pt idx="903">
                  <c:v>44776</c:v>
                </c:pt>
                <c:pt idx="904">
                  <c:v>44777</c:v>
                </c:pt>
                <c:pt idx="905">
                  <c:v>44778</c:v>
                </c:pt>
                <c:pt idx="906">
                  <c:v>44781</c:v>
                </c:pt>
                <c:pt idx="907">
                  <c:v>44782</c:v>
                </c:pt>
                <c:pt idx="908">
                  <c:v>44783</c:v>
                </c:pt>
                <c:pt idx="909">
                  <c:v>44784</c:v>
                </c:pt>
                <c:pt idx="910">
                  <c:v>44785</c:v>
                </c:pt>
                <c:pt idx="911">
                  <c:v>44788</c:v>
                </c:pt>
                <c:pt idx="912">
                  <c:v>44789</c:v>
                </c:pt>
                <c:pt idx="913">
                  <c:v>44790</c:v>
                </c:pt>
                <c:pt idx="914">
                  <c:v>44791</c:v>
                </c:pt>
                <c:pt idx="915">
                  <c:v>44792</c:v>
                </c:pt>
                <c:pt idx="916">
                  <c:v>44795</c:v>
                </c:pt>
                <c:pt idx="917">
                  <c:v>44796</c:v>
                </c:pt>
                <c:pt idx="918">
                  <c:v>44797</c:v>
                </c:pt>
                <c:pt idx="919">
                  <c:v>44798</c:v>
                </c:pt>
                <c:pt idx="920">
                  <c:v>44799</c:v>
                </c:pt>
                <c:pt idx="921">
                  <c:v>44802</c:v>
                </c:pt>
                <c:pt idx="922">
                  <c:v>44803</c:v>
                </c:pt>
                <c:pt idx="923">
                  <c:v>44804</c:v>
                </c:pt>
                <c:pt idx="924">
                  <c:v>44805</c:v>
                </c:pt>
                <c:pt idx="925">
                  <c:v>44806</c:v>
                </c:pt>
                <c:pt idx="926">
                  <c:v>44810</c:v>
                </c:pt>
                <c:pt idx="927">
                  <c:v>44811</c:v>
                </c:pt>
                <c:pt idx="928">
                  <c:v>44812</c:v>
                </c:pt>
                <c:pt idx="929">
                  <c:v>44813</c:v>
                </c:pt>
                <c:pt idx="930">
                  <c:v>44816</c:v>
                </c:pt>
                <c:pt idx="931">
                  <c:v>44817</c:v>
                </c:pt>
                <c:pt idx="932">
                  <c:v>44818</c:v>
                </c:pt>
                <c:pt idx="933">
                  <c:v>44819</c:v>
                </c:pt>
                <c:pt idx="934">
                  <c:v>44820</c:v>
                </c:pt>
                <c:pt idx="935">
                  <c:v>44823</c:v>
                </c:pt>
                <c:pt idx="936">
                  <c:v>44824</c:v>
                </c:pt>
                <c:pt idx="937">
                  <c:v>44825</c:v>
                </c:pt>
                <c:pt idx="938">
                  <c:v>44826</c:v>
                </c:pt>
                <c:pt idx="939">
                  <c:v>44827</c:v>
                </c:pt>
                <c:pt idx="940">
                  <c:v>44830</c:v>
                </c:pt>
                <c:pt idx="941">
                  <c:v>44831</c:v>
                </c:pt>
                <c:pt idx="942">
                  <c:v>44832</c:v>
                </c:pt>
                <c:pt idx="943">
                  <c:v>44833</c:v>
                </c:pt>
                <c:pt idx="944">
                  <c:v>44834</c:v>
                </c:pt>
                <c:pt idx="945">
                  <c:v>44837</c:v>
                </c:pt>
                <c:pt idx="946">
                  <c:v>44838</c:v>
                </c:pt>
                <c:pt idx="947">
                  <c:v>44839</c:v>
                </c:pt>
                <c:pt idx="948">
                  <c:v>44840</c:v>
                </c:pt>
                <c:pt idx="949">
                  <c:v>44841</c:v>
                </c:pt>
                <c:pt idx="950">
                  <c:v>44844</c:v>
                </c:pt>
                <c:pt idx="951">
                  <c:v>44845</c:v>
                </c:pt>
                <c:pt idx="952">
                  <c:v>44846</c:v>
                </c:pt>
                <c:pt idx="953">
                  <c:v>44847</c:v>
                </c:pt>
                <c:pt idx="954">
                  <c:v>44848</c:v>
                </c:pt>
                <c:pt idx="955">
                  <c:v>44851</c:v>
                </c:pt>
                <c:pt idx="956">
                  <c:v>44852</c:v>
                </c:pt>
                <c:pt idx="957">
                  <c:v>44853</c:v>
                </c:pt>
                <c:pt idx="958">
                  <c:v>44854</c:v>
                </c:pt>
                <c:pt idx="959">
                  <c:v>44855</c:v>
                </c:pt>
                <c:pt idx="960">
                  <c:v>44858</c:v>
                </c:pt>
                <c:pt idx="961">
                  <c:v>44859</c:v>
                </c:pt>
                <c:pt idx="962">
                  <c:v>44860</c:v>
                </c:pt>
                <c:pt idx="963">
                  <c:v>44861</c:v>
                </c:pt>
                <c:pt idx="964">
                  <c:v>44862</c:v>
                </c:pt>
                <c:pt idx="965">
                  <c:v>44865</c:v>
                </c:pt>
                <c:pt idx="966">
                  <c:v>44866</c:v>
                </c:pt>
                <c:pt idx="967">
                  <c:v>44867</c:v>
                </c:pt>
                <c:pt idx="968">
                  <c:v>44868</c:v>
                </c:pt>
                <c:pt idx="969">
                  <c:v>44869</c:v>
                </c:pt>
                <c:pt idx="970">
                  <c:v>44872</c:v>
                </c:pt>
                <c:pt idx="971">
                  <c:v>44873</c:v>
                </c:pt>
                <c:pt idx="972">
                  <c:v>44874</c:v>
                </c:pt>
                <c:pt idx="973">
                  <c:v>44875</c:v>
                </c:pt>
                <c:pt idx="974">
                  <c:v>44876</c:v>
                </c:pt>
                <c:pt idx="975">
                  <c:v>44879</c:v>
                </c:pt>
                <c:pt idx="976">
                  <c:v>44880</c:v>
                </c:pt>
                <c:pt idx="977">
                  <c:v>44881</c:v>
                </c:pt>
                <c:pt idx="978">
                  <c:v>44882</c:v>
                </c:pt>
                <c:pt idx="979">
                  <c:v>44883</c:v>
                </c:pt>
                <c:pt idx="980">
                  <c:v>44886</c:v>
                </c:pt>
                <c:pt idx="981">
                  <c:v>44887</c:v>
                </c:pt>
                <c:pt idx="982">
                  <c:v>44888</c:v>
                </c:pt>
                <c:pt idx="983">
                  <c:v>44890</c:v>
                </c:pt>
                <c:pt idx="984">
                  <c:v>44893</c:v>
                </c:pt>
                <c:pt idx="985">
                  <c:v>44894</c:v>
                </c:pt>
                <c:pt idx="986">
                  <c:v>44895</c:v>
                </c:pt>
                <c:pt idx="987">
                  <c:v>44896</c:v>
                </c:pt>
                <c:pt idx="988">
                  <c:v>44897</c:v>
                </c:pt>
                <c:pt idx="989">
                  <c:v>44900</c:v>
                </c:pt>
                <c:pt idx="990">
                  <c:v>44901</c:v>
                </c:pt>
                <c:pt idx="991">
                  <c:v>44902</c:v>
                </c:pt>
                <c:pt idx="992">
                  <c:v>44903</c:v>
                </c:pt>
                <c:pt idx="993">
                  <c:v>44904</c:v>
                </c:pt>
                <c:pt idx="994">
                  <c:v>44907</c:v>
                </c:pt>
                <c:pt idx="995">
                  <c:v>44908</c:v>
                </c:pt>
                <c:pt idx="996">
                  <c:v>44909</c:v>
                </c:pt>
                <c:pt idx="997">
                  <c:v>44910</c:v>
                </c:pt>
                <c:pt idx="998">
                  <c:v>44911</c:v>
                </c:pt>
                <c:pt idx="999">
                  <c:v>44914</c:v>
                </c:pt>
                <c:pt idx="1000">
                  <c:v>44915</c:v>
                </c:pt>
                <c:pt idx="1001">
                  <c:v>44916</c:v>
                </c:pt>
                <c:pt idx="1002">
                  <c:v>44917</c:v>
                </c:pt>
                <c:pt idx="1003">
                  <c:v>44918</c:v>
                </c:pt>
                <c:pt idx="1004">
                  <c:v>44922</c:v>
                </c:pt>
                <c:pt idx="1005">
                  <c:v>44923</c:v>
                </c:pt>
                <c:pt idx="1006">
                  <c:v>44924</c:v>
                </c:pt>
                <c:pt idx="1007">
                  <c:v>44925</c:v>
                </c:pt>
                <c:pt idx="1008">
                  <c:v>44929</c:v>
                </c:pt>
                <c:pt idx="1009">
                  <c:v>44930</c:v>
                </c:pt>
                <c:pt idx="1010">
                  <c:v>44931</c:v>
                </c:pt>
                <c:pt idx="1011">
                  <c:v>44932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44943</c:v>
                </c:pt>
                <c:pt idx="1018">
                  <c:v>44944</c:v>
                </c:pt>
                <c:pt idx="1019">
                  <c:v>44945</c:v>
                </c:pt>
                <c:pt idx="1020">
                  <c:v>44946</c:v>
                </c:pt>
                <c:pt idx="1021">
                  <c:v>44949</c:v>
                </c:pt>
                <c:pt idx="1022">
                  <c:v>44950</c:v>
                </c:pt>
                <c:pt idx="1023">
                  <c:v>44951</c:v>
                </c:pt>
                <c:pt idx="1024">
                  <c:v>44952</c:v>
                </c:pt>
                <c:pt idx="1025">
                  <c:v>44953</c:v>
                </c:pt>
                <c:pt idx="1026">
                  <c:v>44956</c:v>
                </c:pt>
                <c:pt idx="1027">
                  <c:v>44957</c:v>
                </c:pt>
                <c:pt idx="1028">
                  <c:v>44958</c:v>
                </c:pt>
                <c:pt idx="1029">
                  <c:v>44959</c:v>
                </c:pt>
                <c:pt idx="1030">
                  <c:v>44960</c:v>
                </c:pt>
                <c:pt idx="1031">
                  <c:v>44963</c:v>
                </c:pt>
                <c:pt idx="1032">
                  <c:v>44964</c:v>
                </c:pt>
                <c:pt idx="1033">
                  <c:v>44965</c:v>
                </c:pt>
                <c:pt idx="1034">
                  <c:v>44966</c:v>
                </c:pt>
                <c:pt idx="1035">
                  <c:v>44967</c:v>
                </c:pt>
                <c:pt idx="1036">
                  <c:v>44970</c:v>
                </c:pt>
                <c:pt idx="1037">
                  <c:v>44971</c:v>
                </c:pt>
                <c:pt idx="1038">
                  <c:v>44972</c:v>
                </c:pt>
                <c:pt idx="1039">
                  <c:v>44973</c:v>
                </c:pt>
                <c:pt idx="1040">
                  <c:v>44974</c:v>
                </c:pt>
                <c:pt idx="1041">
                  <c:v>44978</c:v>
                </c:pt>
                <c:pt idx="1042">
                  <c:v>44979</c:v>
                </c:pt>
                <c:pt idx="1043">
                  <c:v>44980</c:v>
                </c:pt>
                <c:pt idx="1044">
                  <c:v>44981</c:v>
                </c:pt>
                <c:pt idx="1045">
                  <c:v>44984</c:v>
                </c:pt>
                <c:pt idx="1046">
                  <c:v>44985</c:v>
                </c:pt>
                <c:pt idx="1047">
                  <c:v>44986</c:v>
                </c:pt>
                <c:pt idx="1048">
                  <c:v>44987</c:v>
                </c:pt>
                <c:pt idx="1049">
                  <c:v>44988</c:v>
                </c:pt>
                <c:pt idx="1050">
                  <c:v>44991</c:v>
                </c:pt>
                <c:pt idx="1051">
                  <c:v>44992</c:v>
                </c:pt>
                <c:pt idx="1052">
                  <c:v>44993</c:v>
                </c:pt>
                <c:pt idx="1053">
                  <c:v>44994</c:v>
                </c:pt>
                <c:pt idx="1054">
                  <c:v>44995</c:v>
                </c:pt>
                <c:pt idx="1055">
                  <c:v>44998</c:v>
                </c:pt>
                <c:pt idx="1056">
                  <c:v>44999</c:v>
                </c:pt>
                <c:pt idx="1057">
                  <c:v>45000</c:v>
                </c:pt>
                <c:pt idx="1058">
                  <c:v>45001</c:v>
                </c:pt>
                <c:pt idx="1059">
                  <c:v>45002</c:v>
                </c:pt>
                <c:pt idx="1060">
                  <c:v>45005</c:v>
                </c:pt>
                <c:pt idx="1061">
                  <c:v>45006</c:v>
                </c:pt>
                <c:pt idx="1062">
                  <c:v>45007</c:v>
                </c:pt>
                <c:pt idx="1063">
                  <c:v>45008</c:v>
                </c:pt>
                <c:pt idx="1064">
                  <c:v>45009</c:v>
                </c:pt>
                <c:pt idx="1065">
                  <c:v>45012</c:v>
                </c:pt>
                <c:pt idx="1066">
                  <c:v>45013</c:v>
                </c:pt>
                <c:pt idx="1067">
                  <c:v>45014</c:v>
                </c:pt>
                <c:pt idx="1068">
                  <c:v>45015</c:v>
                </c:pt>
                <c:pt idx="1069">
                  <c:v>45016</c:v>
                </c:pt>
                <c:pt idx="1070">
                  <c:v>45019</c:v>
                </c:pt>
                <c:pt idx="1071">
                  <c:v>45020</c:v>
                </c:pt>
                <c:pt idx="1072">
                  <c:v>45021</c:v>
                </c:pt>
                <c:pt idx="1073">
                  <c:v>45022</c:v>
                </c:pt>
                <c:pt idx="1074">
                  <c:v>45026</c:v>
                </c:pt>
                <c:pt idx="1075">
                  <c:v>45027</c:v>
                </c:pt>
                <c:pt idx="1076">
                  <c:v>45028</c:v>
                </c:pt>
                <c:pt idx="1077">
                  <c:v>45029</c:v>
                </c:pt>
                <c:pt idx="1078">
                  <c:v>45030</c:v>
                </c:pt>
                <c:pt idx="1079">
                  <c:v>45033</c:v>
                </c:pt>
                <c:pt idx="1080">
                  <c:v>45034</c:v>
                </c:pt>
                <c:pt idx="1081">
                  <c:v>45035</c:v>
                </c:pt>
                <c:pt idx="1082">
                  <c:v>45036</c:v>
                </c:pt>
                <c:pt idx="1083">
                  <c:v>45037</c:v>
                </c:pt>
                <c:pt idx="1084">
                  <c:v>45040</c:v>
                </c:pt>
                <c:pt idx="1085">
                  <c:v>45041</c:v>
                </c:pt>
                <c:pt idx="1086">
                  <c:v>45042</c:v>
                </c:pt>
                <c:pt idx="1087">
                  <c:v>45043</c:v>
                </c:pt>
                <c:pt idx="1088">
                  <c:v>45044</c:v>
                </c:pt>
                <c:pt idx="1089">
                  <c:v>45047</c:v>
                </c:pt>
                <c:pt idx="1090">
                  <c:v>45048</c:v>
                </c:pt>
                <c:pt idx="1091">
                  <c:v>45049</c:v>
                </c:pt>
                <c:pt idx="1092">
                  <c:v>45050</c:v>
                </c:pt>
                <c:pt idx="1093">
                  <c:v>45051</c:v>
                </c:pt>
                <c:pt idx="1094">
                  <c:v>45054</c:v>
                </c:pt>
                <c:pt idx="1095">
                  <c:v>45055</c:v>
                </c:pt>
                <c:pt idx="1096">
                  <c:v>45056</c:v>
                </c:pt>
                <c:pt idx="1097">
                  <c:v>45057</c:v>
                </c:pt>
                <c:pt idx="1098">
                  <c:v>45058</c:v>
                </c:pt>
                <c:pt idx="1099">
                  <c:v>45061</c:v>
                </c:pt>
                <c:pt idx="1100">
                  <c:v>45062</c:v>
                </c:pt>
                <c:pt idx="1101">
                  <c:v>45063</c:v>
                </c:pt>
                <c:pt idx="1102">
                  <c:v>45064</c:v>
                </c:pt>
                <c:pt idx="1103">
                  <c:v>45065</c:v>
                </c:pt>
                <c:pt idx="1104">
                  <c:v>45068</c:v>
                </c:pt>
                <c:pt idx="1105">
                  <c:v>45069</c:v>
                </c:pt>
                <c:pt idx="1106">
                  <c:v>45070</c:v>
                </c:pt>
                <c:pt idx="1107">
                  <c:v>45071</c:v>
                </c:pt>
                <c:pt idx="1108">
                  <c:v>45072</c:v>
                </c:pt>
                <c:pt idx="1109">
                  <c:v>45076</c:v>
                </c:pt>
                <c:pt idx="1110">
                  <c:v>45077</c:v>
                </c:pt>
                <c:pt idx="1111">
                  <c:v>45078</c:v>
                </c:pt>
                <c:pt idx="1112">
                  <c:v>45079</c:v>
                </c:pt>
                <c:pt idx="1113">
                  <c:v>45082</c:v>
                </c:pt>
                <c:pt idx="1114">
                  <c:v>45083</c:v>
                </c:pt>
                <c:pt idx="1115">
                  <c:v>45084</c:v>
                </c:pt>
                <c:pt idx="1116">
                  <c:v>45085</c:v>
                </c:pt>
                <c:pt idx="1117">
                  <c:v>45086</c:v>
                </c:pt>
                <c:pt idx="1118">
                  <c:v>45089</c:v>
                </c:pt>
                <c:pt idx="1119">
                  <c:v>45090</c:v>
                </c:pt>
                <c:pt idx="1120">
                  <c:v>45091</c:v>
                </c:pt>
                <c:pt idx="1121">
                  <c:v>45092</c:v>
                </c:pt>
                <c:pt idx="1122">
                  <c:v>45093</c:v>
                </c:pt>
                <c:pt idx="1123">
                  <c:v>45097</c:v>
                </c:pt>
                <c:pt idx="1124">
                  <c:v>45098</c:v>
                </c:pt>
                <c:pt idx="1125">
                  <c:v>45099</c:v>
                </c:pt>
                <c:pt idx="1126">
                  <c:v>45100</c:v>
                </c:pt>
                <c:pt idx="1127">
                  <c:v>45103</c:v>
                </c:pt>
                <c:pt idx="1128">
                  <c:v>45104</c:v>
                </c:pt>
                <c:pt idx="1129">
                  <c:v>45105</c:v>
                </c:pt>
                <c:pt idx="1130">
                  <c:v>45106</c:v>
                </c:pt>
                <c:pt idx="1131">
                  <c:v>45107</c:v>
                </c:pt>
                <c:pt idx="1132">
                  <c:v>45110</c:v>
                </c:pt>
                <c:pt idx="1133">
                  <c:v>45112</c:v>
                </c:pt>
                <c:pt idx="1134">
                  <c:v>45113</c:v>
                </c:pt>
                <c:pt idx="1135">
                  <c:v>45114</c:v>
                </c:pt>
                <c:pt idx="1136">
                  <c:v>45117</c:v>
                </c:pt>
                <c:pt idx="1137">
                  <c:v>45118</c:v>
                </c:pt>
                <c:pt idx="1138">
                  <c:v>45119</c:v>
                </c:pt>
                <c:pt idx="1139">
                  <c:v>45120</c:v>
                </c:pt>
                <c:pt idx="1140">
                  <c:v>45121</c:v>
                </c:pt>
                <c:pt idx="1141">
                  <c:v>45124</c:v>
                </c:pt>
                <c:pt idx="1142">
                  <c:v>45125</c:v>
                </c:pt>
                <c:pt idx="1143">
                  <c:v>45126</c:v>
                </c:pt>
                <c:pt idx="1144">
                  <c:v>45127</c:v>
                </c:pt>
                <c:pt idx="1145">
                  <c:v>45128</c:v>
                </c:pt>
                <c:pt idx="1146">
                  <c:v>45131</c:v>
                </c:pt>
                <c:pt idx="1147">
                  <c:v>45132</c:v>
                </c:pt>
                <c:pt idx="1148">
                  <c:v>45133</c:v>
                </c:pt>
                <c:pt idx="1149">
                  <c:v>45134</c:v>
                </c:pt>
                <c:pt idx="1150">
                  <c:v>45135</c:v>
                </c:pt>
                <c:pt idx="1151">
                  <c:v>45138</c:v>
                </c:pt>
                <c:pt idx="1152">
                  <c:v>45139</c:v>
                </c:pt>
                <c:pt idx="1153">
                  <c:v>45140</c:v>
                </c:pt>
                <c:pt idx="1154">
                  <c:v>45141</c:v>
                </c:pt>
                <c:pt idx="1155">
                  <c:v>45142</c:v>
                </c:pt>
                <c:pt idx="1156">
                  <c:v>45145</c:v>
                </c:pt>
                <c:pt idx="1157">
                  <c:v>45146</c:v>
                </c:pt>
                <c:pt idx="1158">
                  <c:v>45147</c:v>
                </c:pt>
                <c:pt idx="1159">
                  <c:v>45148</c:v>
                </c:pt>
                <c:pt idx="1160">
                  <c:v>45149</c:v>
                </c:pt>
                <c:pt idx="1161">
                  <c:v>45152</c:v>
                </c:pt>
                <c:pt idx="1162">
                  <c:v>45153</c:v>
                </c:pt>
                <c:pt idx="1163">
                  <c:v>45154</c:v>
                </c:pt>
                <c:pt idx="1164">
                  <c:v>45155</c:v>
                </c:pt>
                <c:pt idx="1165">
                  <c:v>45156</c:v>
                </c:pt>
                <c:pt idx="1166">
                  <c:v>45159</c:v>
                </c:pt>
                <c:pt idx="1167">
                  <c:v>45160</c:v>
                </c:pt>
                <c:pt idx="1168">
                  <c:v>45161</c:v>
                </c:pt>
                <c:pt idx="1169">
                  <c:v>45162</c:v>
                </c:pt>
                <c:pt idx="1170">
                  <c:v>45163</c:v>
                </c:pt>
                <c:pt idx="1171">
                  <c:v>45166</c:v>
                </c:pt>
                <c:pt idx="1172">
                  <c:v>45167</c:v>
                </c:pt>
                <c:pt idx="1173">
                  <c:v>45168</c:v>
                </c:pt>
                <c:pt idx="1174">
                  <c:v>45169</c:v>
                </c:pt>
                <c:pt idx="1175">
                  <c:v>45170</c:v>
                </c:pt>
                <c:pt idx="1176">
                  <c:v>45174</c:v>
                </c:pt>
                <c:pt idx="1177">
                  <c:v>45175</c:v>
                </c:pt>
                <c:pt idx="1178">
                  <c:v>45176</c:v>
                </c:pt>
                <c:pt idx="1179">
                  <c:v>45177</c:v>
                </c:pt>
                <c:pt idx="1180">
                  <c:v>45180</c:v>
                </c:pt>
                <c:pt idx="1181">
                  <c:v>45181</c:v>
                </c:pt>
                <c:pt idx="1182">
                  <c:v>45182</c:v>
                </c:pt>
                <c:pt idx="1183">
                  <c:v>45183</c:v>
                </c:pt>
                <c:pt idx="1184">
                  <c:v>45184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45194</c:v>
                </c:pt>
                <c:pt idx="1191">
                  <c:v>45195</c:v>
                </c:pt>
                <c:pt idx="1192">
                  <c:v>45196</c:v>
                </c:pt>
                <c:pt idx="1193">
                  <c:v>45197</c:v>
                </c:pt>
                <c:pt idx="1194">
                  <c:v>45198</c:v>
                </c:pt>
                <c:pt idx="1195">
                  <c:v>45201</c:v>
                </c:pt>
                <c:pt idx="1196">
                  <c:v>45202</c:v>
                </c:pt>
                <c:pt idx="1197">
                  <c:v>45203</c:v>
                </c:pt>
                <c:pt idx="1198">
                  <c:v>45204</c:v>
                </c:pt>
                <c:pt idx="1199">
                  <c:v>45205</c:v>
                </c:pt>
                <c:pt idx="1200">
                  <c:v>45208</c:v>
                </c:pt>
                <c:pt idx="1201">
                  <c:v>45209</c:v>
                </c:pt>
                <c:pt idx="1202">
                  <c:v>45210</c:v>
                </c:pt>
                <c:pt idx="1203">
                  <c:v>45211</c:v>
                </c:pt>
                <c:pt idx="1204">
                  <c:v>45212</c:v>
                </c:pt>
                <c:pt idx="1205">
                  <c:v>45215</c:v>
                </c:pt>
                <c:pt idx="1206">
                  <c:v>45216</c:v>
                </c:pt>
                <c:pt idx="1207">
                  <c:v>45217</c:v>
                </c:pt>
                <c:pt idx="1208">
                  <c:v>45218</c:v>
                </c:pt>
                <c:pt idx="1209">
                  <c:v>45219</c:v>
                </c:pt>
                <c:pt idx="1210">
                  <c:v>45222</c:v>
                </c:pt>
                <c:pt idx="1211">
                  <c:v>45223</c:v>
                </c:pt>
                <c:pt idx="1212">
                  <c:v>45224</c:v>
                </c:pt>
                <c:pt idx="1213">
                  <c:v>45225</c:v>
                </c:pt>
                <c:pt idx="1214">
                  <c:v>45226</c:v>
                </c:pt>
                <c:pt idx="1215">
                  <c:v>45229</c:v>
                </c:pt>
                <c:pt idx="1216">
                  <c:v>45230</c:v>
                </c:pt>
                <c:pt idx="1217">
                  <c:v>45231</c:v>
                </c:pt>
                <c:pt idx="1218">
                  <c:v>45232</c:v>
                </c:pt>
                <c:pt idx="1219">
                  <c:v>45233</c:v>
                </c:pt>
                <c:pt idx="1220">
                  <c:v>45236</c:v>
                </c:pt>
                <c:pt idx="1221">
                  <c:v>45237</c:v>
                </c:pt>
                <c:pt idx="1222">
                  <c:v>45238</c:v>
                </c:pt>
                <c:pt idx="1223">
                  <c:v>45239</c:v>
                </c:pt>
                <c:pt idx="1224">
                  <c:v>45240</c:v>
                </c:pt>
                <c:pt idx="1225">
                  <c:v>45243</c:v>
                </c:pt>
                <c:pt idx="1226">
                  <c:v>45244</c:v>
                </c:pt>
                <c:pt idx="1227">
                  <c:v>45245</c:v>
                </c:pt>
                <c:pt idx="1228">
                  <c:v>45246</c:v>
                </c:pt>
                <c:pt idx="1229">
                  <c:v>45247</c:v>
                </c:pt>
                <c:pt idx="1230">
                  <c:v>45250</c:v>
                </c:pt>
                <c:pt idx="1231">
                  <c:v>45251</c:v>
                </c:pt>
                <c:pt idx="1232">
                  <c:v>45252</c:v>
                </c:pt>
                <c:pt idx="1233">
                  <c:v>45254</c:v>
                </c:pt>
                <c:pt idx="1234">
                  <c:v>45257</c:v>
                </c:pt>
                <c:pt idx="1235">
                  <c:v>45258</c:v>
                </c:pt>
                <c:pt idx="1236">
                  <c:v>45259</c:v>
                </c:pt>
                <c:pt idx="1237">
                  <c:v>45260</c:v>
                </c:pt>
                <c:pt idx="1238">
                  <c:v>45261</c:v>
                </c:pt>
                <c:pt idx="1239">
                  <c:v>45264</c:v>
                </c:pt>
                <c:pt idx="1240">
                  <c:v>45265</c:v>
                </c:pt>
                <c:pt idx="1241">
                  <c:v>45266</c:v>
                </c:pt>
                <c:pt idx="1242">
                  <c:v>45267</c:v>
                </c:pt>
                <c:pt idx="1243">
                  <c:v>45268</c:v>
                </c:pt>
                <c:pt idx="1244">
                  <c:v>45271</c:v>
                </c:pt>
                <c:pt idx="1245">
                  <c:v>45272</c:v>
                </c:pt>
                <c:pt idx="1246">
                  <c:v>45273</c:v>
                </c:pt>
                <c:pt idx="1247">
                  <c:v>45274</c:v>
                </c:pt>
                <c:pt idx="1248">
                  <c:v>45275</c:v>
                </c:pt>
                <c:pt idx="1249">
                  <c:v>45278</c:v>
                </c:pt>
                <c:pt idx="1250">
                  <c:v>45279</c:v>
                </c:pt>
                <c:pt idx="1251">
                  <c:v>45280</c:v>
                </c:pt>
                <c:pt idx="1252">
                  <c:v>45281</c:v>
                </c:pt>
                <c:pt idx="1253">
                  <c:v>45282</c:v>
                </c:pt>
                <c:pt idx="1254">
                  <c:v>45286</c:v>
                </c:pt>
                <c:pt idx="1255">
                  <c:v>45287</c:v>
                </c:pt>
                <c:pt idx="1256">
                  <c:v>45288</c:v>
                </c:pt>
                <c:pt idx="1257">
                  <c:v>45289</c:v>
                </c:pt>
                <c:pt idx="1258">
                  <c:v>45293</c:v>
                </c:pt>
                <c:pt idx="1259">
                  <c:v>45294</c:v>
                </c:pt>
                <c:pt idx="1260">
                  <c:v>45295</c:v>
                </c:pt>
                <c:pt idx="1261">
                  <c:v>45296</c:v>
                </c:pt>
                <c:pt idx="1262">
                  <c:v>45299</c:v>
                </c:pt>
                <c:pt idx="1263">
                  <c:v>45300</c:v>
                </c:pt>
                <c:pt idx="1264">
                  <c:v>45301</c:v>
                </c:pt>
                <c:pt idx="1265">
                  <c:v>45302</c:v>
                </c:pt>
                <c:pt idx="1266">
                  <c:v>45303</c:v>
                </c:pt>
                <c:pt idx="1267">
                  <c:v>45307</c:v>
                </c:pt>
                <c:pt idx="1268">
                  <c:v>45308</c:v>
                </c:pt>
                <c:pt idx="1269">
                  <c:v>45309</c:v>
                </c:pt>
                <c:pt idx="1270">
                  <c:v>45310</c:v>
                </c:pt>
                <c:pt idx="1271">
                  <c:v>45313</c:v>
                </c:pt>
                <c:pt idx="1272">
                  <c:v>45314</c:v>
                </c:pt>
                <c:pt idx="1273">
                  <c:v>45315</c:v>
                </c:pt>
                <c:pt idx="1274">
                  <c:v>45316</c:v>
                </c:pt>
                <c:pt idx="1275">
                  <c:v>45317</c:v>
                </c:pt>
                <c:pt idx="1276">
                  <c:v>45320</c:v>
                </c:pt>
                <c:pt idx="1277">
                  <c:v>45321</c:v>
                </c:pt>
                <c:pt idx="1278">
                  <c:v>45322</c:v>
                </c:pt>
                <c:pt idx="1279">
                  <c:v>45323</c:v>
                </c:pt>
                <c:pt idx="1280">
                  <c:v>45324</c:v>
                </c:pt>
                <c:pt idx="1281">
                  <c:v>45327</c:v>
                </c:pt>
                <c:pt idx="1282">
                  <c:v>45328</c:v>
                </c:pt>
                <c:pt idx="1283">
                  <c:v>45329</c:v>
                </c:pt>
                <c:pt idx="1284">
                  <c:v>45330</c:v>
                </c:pt>
                <c:pt idx="1285">
                  <c:v>45331</c:v>
                </c:pt>
                <c:pt idx="1286">
                  <c:v>45334</c:v>
                </c:pt>
                <c:pt idx="1287">
                  <c:v>45335</c:v>
                </c:pt>
                <c:pt idx="1288">
                  <c:v>45336</c:v>
                </c:pt>
                <c:pt idx="1289">
                  <c:v>45337</c:v>
                </c:pt>
                <c:pt idx="1290">
                  <c:v>45338</c:v>
                </c:pt>
                <c:pt idx="1291">
                  <c:v>45342</c:v>
                </c:pt>
                <c:pt idx="1292">
                  <c:v>45343</c:v>
                </c:pt>
                <c:pt idx="1293">
                  <c:v>45344</c:v>
                </c:pt>
                <c:pt idx="1294">
                  <c:v>45345</c:v>
                </c:pt>
                <c:pt idx="1295">
                  <c:v>45348</c:v>
                </c:pt>
                <c:pt idx="1296">
                  <c:v>45349</c:v>
                </c:pt>
                <c:pt idx="1297">
                  <c:v>45350</c:v>
                </c:pt>
                <c:pt idx="1298">
                  <c:v>45351</c:v>
                </c:pt>
                <c:pt idx="1299">
                  <c:v>45352</c:v>
                </c:pt>
                <c:pt idx="1300">
                  <c:v>45355</c:v>
                </c:pt>
                <c:pt idx="1301">
                  <c:v>45356</c:v>
                </c:pt>
                <c:pt idx="1302">
                  <c:v>45357</c:v>
                </c:pt>
                <c:pt idx="1303">
                  <c:v>45358</c:v>
                </c:pt>
                <c:pt idx="1304">
                  <c:v>45359</c:v>
                </c:pt>
                <c:pt idx="1305">
                  <c:v>45362</c:v>
                </c:pt>
                <c:pt idx="1306">
                  <c:v>45363</c:v>
                </c:pt>
                <c:pt idx="1307">
                  <c:v>45364</c:v>
                </c:pt>
                <c:pt idx="1308">
                  <c:v>45365</c:v>
                </c:pt>
                <c:pt idx="1309">
                  <c:v>45366</c:v>
                </c:pt>
                <c:pt idx="1310">
                  <c:v>45369</c:v>
                </c:pt>
                <c:pt idx="1311">
                  <c:v>45370</c:v>
                </c:pt>
                <c:pt idx="1312">
                  <c:v>45371</c:v>
                </c:pt>
                <c:pt idx="1313">
                  <c:v>45372</c:v>
                </c:pt>
                <c:pt idx="1314">
                  <c:v>45373</c:v>
                </c:pt>
                <c:pt idx="1315">
                  <c:v>45376</c:v>
                </c:pt>
                <c:pt idx="1316">
                  <c:v>45377</c:v>
                </c:pt>
                <c:pt idx="1317">
                  <c:v>45378</c:v>
                </c:pt>
                <c:pt idx="1318">
                  <c:v>45379</c:v>
                </c:pt>
                <c:pt idx="1319">
                  <c:v>45383</c:v>
                </c:pt>
                <c:pt idx="1320">
                  <c:v>45384</c:v>
                </c:pt>
                <c:pt idx="1321">
                  <c:v>45385</c:v>
                </c:pt>
                <c:pt idx="1322">
                  <c:v>45386</c:v>
                </c:pt>
                <c:pt idx="1323">
                  <c:v>45387</c:v>
                </c:pt>
                <c:pt idx="1324">
                  <c:v>45390</c:v>
                </c:pt>
                <c:pt idx="1325">
                  <c:v>45391</c:v>
                </c:pt>
                <c:pt idx="1326">
                  <c:v>45392</c:v>
                </c:pt>
                <c:pt idx="1327">
                  <c:v>45393</c:v>
                </c:pt>
                <c:pt idx="1328">
                  <c:v>45394</c:v>
                </c:pt>
                <c:pt idx="1329">
                  <c:v>45397</c:v>
                </c:pt>
                <c:pt idx="1330">
                  <c:v>45398</c:v>
                </c:pt>
                <c:pt idx="1331">
                  <c:v>45399</c:v>
                </c:pt>
                <c:pt idx="1332">
                  <c:v>45400</c:v>
                </c:pt>
                <c:pt idx="1333">
                  <c:v>45401</c:v>
                </c:pt>
                <c:pt idx="1334">
                  <c:v>45404</c:v>
                </c:pt>
                <c:pt idx="1335">
                  <c:v>45405</c:v>
                </c:pt>
                <c:pt idx="1336">
                  <c:v>45406</c:v>
                </c:pt>
                <c:pt idx="1337">
                  <c:v>45407</c:v>
                </c:pt>
                <c:pt idx="1338">
                  <c:v>45408</c:v>
                </c:pt>
                <c:pt idx="1339">
                  <c:v>45411</c:v>
                </c:pt>
                <c:pt idx="1340">
                  <c:v>45412</c:v>
                </c:pt>
                <c:pt idx="1341">
                  <c:v>45413</c:v>
                </c:pt>
                <c:pt idx="1342">
                  <c:v>45414</c:v>
                </c:pt>
                <c:pt idx="1343">
                  <c:v>45415</c:v>
                </c:pt>
                <c:pt idx="1344">
                  <c:v>45418</c:v>
                </c:pt>
                <c:pt idx="1345">
                  <c:v>45419</c:v>
                </c:pt>
                <c:pt idx="1346">
                  <c:v>45420</c:v>
                </c:pt>
                <c:pt idx="1347">
                  <c:v>45421</c:v>
                </c:pt>
                <c:pt idx="1348">
                  <c:v>45422</c:v>
                </c:pt>
                <c:pt idx="1349">
                  <c:v>45425</c:v>
                </c:pt>
                <c:pt idx="1350">
                  <c:v>45426</c:v>
                </c:pt>
                <c:pt idx="1351">
                  <c:v>45427</c:v>
                </c:pt>
                <c:pt idx="1352">
                  <c:v>45428</c:v>
                </c:pt>
                <c:pt idx="1353">
                  <c:v>45429</c:v>
                </c:pt>
                <c:pt idx="1354">
                  <c:v>45432</c:v>
                </c:pt>
                <c:pt idx="1355">
                  <c:v>45433</c:v>
                </c:pt>
                <c:pt idx="1356">
                  <c:v>45434</c:v>
                </c:pt>
                <c:pt idx="1357">
                  <c:v>45435</c:v>
                </c:pt>
                <c:pt idx="1358">
                  <c:v>45436</c:v>
                </c:pt>
                <c:pt idx="1359">
                  <c:v>45440</c:v>
                </c:pt>
                <c:pt idx="1360">
                  <c:v>45441</c:v>
                </c:pt>
                <c:pt idx="1361">
                  <c:v>45442</c:v>
                </c:pt>
                <c:pt idx="1362">
                  <c:v>45443</c:v>
                </c:pt>
                <c:pt idx="1363">
                  <c:v>45446</c:v>
                </c:pt>
                <c:pt idx="1364">
                  <c:v>45447</c:v>
                </c:pt>
                <c:pt idx="1365">
                  <c:v>45448</c:v>
                </c:pt>
                <c:pt idx="1366">
                  <c:v>45449</c:v>
                </c:pt>
                <c:pt idx="1367">
                  <c:v>45450</c:v>
                </c:pt>
                <c:pt idx="1368">
                  <c:v>45453</c:v>
                </c:pt>
                <c:pt idx="1369">
                  <c:v>45454</c:v>
                </c:pt>
                <c:pt idx="1370">
                  <c:v>45455</c:v>
                </c:pt>
                <c:pt idx="1371">
                  <c:v>45456</c:v>
                </c:pt>
                <c:pt idx="1372">
                  <c:v>45457</c:v>
                </c:pt>
                <c:pt idx="1373">
                  <c:v>45460</c:v>
                </c:pt>
                <c:pt idx="1374">
                  <c:v>45461</c:v>
                </c:pt>
                <c:pt idx="1375">
                  <c:v>45463</c:v>
                </c:pt>
                <c:pt idx="1376">
                  <c:v>45464</c:v>
                </c:pt>
                <c:pt idx="1377">
                  <c:v>45467</c:v>
                </c:pt>
                <c:pt idx="1378">
                  <c:v>45468</c:v>
                </c:pt>
                <c:pt idx="1379">
                  <c:v>45469</c:v>
                </c:pt>
                <c:pt idx="1380">
                  <c:v>45470</c:v>
                </c:pt>
                <c:pt idx="1381">
                  <c:v>45471</c:v>
                </c:pt>
                <c:pt idx="1382">
                  <c:v>45474</c:v>
                </c:pt>
                <c:pt idx="1383">
                  <c:v>45475</c:v>
                </c:pt>
                <c:pt idx="1384">
                  <c:v>45476</c:v>
                </c:pt>
                <c:pt idx="1385">
                  <c:v>45478</c:v>
                </c:pt>
                <c:pt idx="1386">
                  <c:v>45481</c:v>
                </c:pt>
                <c:pt idx="1387">
                  <c:v>45482</c:v>
                </c:pt>
                <c:pt idx="1388">
                  <c:v>45483</c:v>
                </c:pt>
                <c:pt idx="1389">
                  <c:v>45484</c:v>
                </c:pt>
                <c:pt idx="1390">
                  <c:v>45485</c:v>
                </c:pt>
                <c:pt idx="1391">
                  <c:v>45488</c:v>
                </c:pt>
                <c:pt idx="1392">
                  <c:v>45489</c:v>
                </c:pt>
                <c:pt idx="1393">
                  <c:v>45490</c:v>
                </c:pt>
                <c:pt idx="1394">
                  <c:v>45491</c:v>
                </c:pt>
                <c:pt idx="1395">
                  <c:v>45492</c:v>
                </c:pt>
                <c:pt idx="1396">
                  <c:v>45495</c:v>
                </c:pt>
                <c:pt idx="1397">
                  <c:v>45496</c:v>
                </c:pt>
                <c:pt idx="1398">
                  <c:v>45497</c:v>
                </c:pt>
                <c:pt idx="1399">
                  <c:v>45498</c:v>
                </c:pt>
                <c:pt idx="1400">
                  <c:v>45499</c:v>
                </c:pt>
                <c:pt idx="1401">
                  <c:v>45502</c:v>
                </c:pt>
                <c:pt idx="1402">
                  <c:v>45503</c:v>
                </c:pt>
                <c:pt idx="1403">
                  <c:v>45504</c:v>
                </c:pt>
                <c:pt idx="1404">
                  <c:v>45505</c:v>
                </c:pt>
                <c:pt idx="1405">
                  <c:v>45506</c:v>
                </c:pt>
                <c:pt idx="1406">
                  <c:v>45509</c:v>
                </c:pt>
                <c:pt idx="1407">
                  <c:v>45510</c:v>
                </c:pt>
                <c:pt idx="1408">
                  <c:v>45511</c:v>
                </c:pt>
                <c:pt idx="1409">
                  <c:v>45512</c:v>
                </c:pt>
                <c:pt idx="1410">
                  <c:v>45513</c:v>
                </c:pt>
                <c:pt idx="1411">
                  <c:v>45516</c:v>
                </c:pt>
                <c:pt idx="1412">
                  <c:v>45517</c:v>
                </c:pt>
                <c:pt idx="1413">
                  <c:v>45518</c:v>
                </c:pt>
                <c:pt idx="1414">
                  <c:v>45519</c:v>
                </c:pt>
                <c:pt idx="1415">
                  <c:v>45520</c:v>
                </c:pt>
                <c:pt idx="1416">
                  <c:v>45523</c:v>
                </c:pt>
                <c:pt idx="1417">
                  <c:v>45524</c:v>
                </c:pt>
                <c:pt idx="1418">
                  <c:v>45525</c:v>
                </c:pt>
                <c:pt idx="1419">
                  <c:v>45526</c:v>
                </c:pt>
                <c:pt idx="1420">
                  <c:v>45527</c:v>
                </c:pt>
                <c:pt idx="1421">
                  <c:v>45530</c:v>
                </c:pt>
                <c:pt idx="1422">
                  <c:v>45531</c:v>
                </c:pt>
                <c:pt idx="1423">
                  <c:v>45532</c:v>
                </c:pt>
                <c:pt idx="1424">
                  <c:v>45533</c:v>
                </c:pt>
                <c:pt idx="1425">
                  <c:v>45534</c:v>
                </c:pt>
                <c:pt idx="1426">
                  <c:v>45538</c:v>
                </c:pt>
                <c:pt idx="1427">
                  <c:v>45539</c:v>
                </c:pt>
                <c:pt idx="1428">
                  <c:v>45540</c:v>
                </c:pt>
                <c:pt idx="1429">
                  <c:v>45541</c:v>
                </c:pt>
                <c:pt idx="1430">
                  <c:v>45544</c:v>
                </c:pt>
                <c:pt idx="1431">
                  <c:v>45545</c:v>
                </c:pt>
                <c:pt idx="1432">
                  <c:v>45546</c:v>
                </c:pt>
                <c:pt idx="1433">
                  <c:v>45547</c:v>
                </c:pt>
                <c:pt idx="1434">
                  <c:v>45548</c:v>
                </c:pt>
                <c:pt idx="1435">
                  <c:v>45551</c:v>
                </c:pt>
                <c:pt idx="1436">
                  <c:v>45552</c:v>
                </c:pt>
                <c:pt idx="1437">
                  <c:v>45553</c:v>
                </c:pt>
                <c:pt idx="1438">
                  <c:v>45554</c:v>
                </c:pt>
                <c:pt idx="1439">
                  <c:v>45555</c:v>
                </c:pt>
                <c:pt idx="1440">
                  <c:v>45558</c:v>
                </c:pt>
                <c:pt idx="1441">
                  <c:v>45559</c:v>
                </c:pt>
                <c:pt idx="1442">
                  <c:v>45560</c:v>
                </c:pt>
                <c:pt idx="1443">
                  <c:v>45561</c:v>
                </c:pt>
                <c:pt idx="1444">
                  <c:v>45562</c:v>
                </c:pt>
                <c:pt idx="1445">
                  <c:v>45565</c:v>
                </c:pt>
                <c:pt idx="1446">
                  <c:v>45566</c:v>
                </c:pt>
                <c:pt idx="1447">
                  <c:v>45567</c:v>
                </c:pt>
                <c:pt idx="1448">
                  <c:v>45568</c:v>
                </c:pt>
                <c:pt idx="1449">
                  <c:v>45569</c:v>
                </c:pt>
                <c:pt idx="1450">
                  <c:v>45572</c:v>
                </c:pt>
                <c:pt idx="1451">
                  <c:v>45573</c:v>
                </c:pt>
                <c:pt idx="1452">
                  <c:v>45574</c:v>
                </c:pt>
                <c:pt idx="1453">
                  <c:v>45575</c:v>
                </c:pt>
                <c:pt idx="1454">
                  <c:v>45576</c:v>
                </c:pt>
                <c:pt idx="1455">
                  <c:v>45579</c:v>
                </c:pt>
                <c:pt idx="1456">
                  <c:v>45580</c:v>
                </c:pt>
                <c:pt idx="1457">
                  <c:v>45581</c:v>
                </c:pt>
                <c:pt idx="1458">
                  <c:v>45582</c:v>
                </c:pt>
                <c:pt idx="1459">
                  <c:v>45583</c:v>
                </c:pt>
                <c:pt idx="1460">
                  <c:v>45586</c:v>
                </c:pt>
                <c:pt idx="1461">
                  <c:v>45587</c:v>
                </c:pt>
                <c:pt idx="1462">
                  <c:v>45588</c:v>
                </c:pt>
                <c:pt idx="1463">
                  <c:v>45589</c:v>
                </c:pt>
                <c:pt idx="1464">
                  <c:v>45590</c:v>
                </c:pt>
                <c:pt idx="1465">
                  <c:v>45593</c:v>
                </c:pt>
                <c:pt idx="1466">
                  <c:v>45594</c:v>
                </c:pt>
                <c:pt idx="1467">
                  <c:v>45595</c:v>
                </c:pt>
                <c:pt idx="1468">
                  <c:v>45596</c:v>
                </c:pt>
              </c:numCache>
            </c:numRef>
          </c:cat>
          <c:val>
            <c:numRef>
              <c:f>'Weighted Moving Average'!$M$2:$M$1470</c:f>
              <c:numCache>
                <c:formatCode>#,##0.00</c:formatCode>
                <c:ptCount val="1469"/>
                <c:pt idx="6">
                  <c:v>56.735890000000005</c:v>
                </c:pt>
                <c:pt idx="7">
                  <c:v>57.070750000000004</c:v>
                </c:pt>
                <c:pt idx="8">
                  <c:v>57.124490000000009</c:v>
                </c:pt>
                <c:pt idx="9">
                  <c:v>56.892430000000004</c:v>
                </c:pt>
                <c:pt idx="10">
                  <c:v>56.609760000000009</c:v>
                </c:pt>
                <c:pt idx="11">
                  <c:v>56.266350000000003</c:v>
                </c:pt>
                <c:pt idx="12">
                  <c:v>56.288940000000004</c:v>
                </c:pt>
                <c:pt idx="13">
                  <c:v>57.800430000000006</c:v>
                </c:pt>
                <c:pt idx="14">
                  <c:v>59.359409999999997</c:v>
                </c:pt>
                <c:pt idx="15">
                  <c:v>61.090499999999999</c:v>
                </c:pt>
                <c:pt idx="16">
                  <c:v>62.753830000000001</c:v>
                </c:pt>
                <c:pt idx="17">
                  <c:v>63.745910000000002</c:v>
                </c:pt>
                <c:pt idx="18">
                  <c:v>64.709190000000007</c:v>
                </c:pt>
                <c:pt idx="19">
                  <c:v>64.937359999999998</c:v>
                </c:pt>
                <c:pt idx="20">
                  <c:v>65.25742000000001</c:v>
                </c:pt>
                <c:pt idx="21">
                  <c:v>65.409279999999995</c:v>
                </c:pt>
                <c:pt idx="22">
                  <c:v>65.519860000000008</c:v>
                </c:pt>
                <c:pt idx="23">
                  <c:v>65.717650000000006</c:v>
                </c:pt>
                <c:pt idx="24">
                  <c:v>65.964510000000004</c:v>
                </c:pt>
                <c:pt idx="25">
                  <c:v>66.329719999999995</c:v>
                </c:pt>
                <c:pt idx="26">
                  <c:v>66.582030000000003</c:v>
                </c:pt>
                <c:pt idx="27">
                  <c:v>66.763469999999998</c:v>
                </c:pt>
                <c:pt idx="28">
                  <c:v>66.842120000000008</c:v>
                </c:pt>
                <c:pt idx="29">
                  <c:v>66.978400000000008</c:v>
                </c:pt>
                <c:pt idx="30">
                  <c:v>67.070279999999997</c:v>
                </c:pt>
                <c:pt idx="31">
                  <c:v>67.046149999999997</c:v>
                </c:pt>
                <c:pt idx="32">
                  <c:v>67.222920000000002</c:v>
                </c:pt>
                <c:pt idx="33">
                  <c:v>67.303910000000002</c:v>
                </c:pt>
                <c:pt idx="34">
                  <c:v>67.363879999999995</c:v>
                </c:pt>
                <c:pt idx="35">
                  <c:v>67.285229999999999</c:v>
                </c:pt>
                <c:pt idx="36">
                  <c:v>67.25564</c:v>
                </c:pt>
                <c:pt idx="37">
                  <c:v>67.352199999999996</c:v>
                </c:pt>
                <c:pt idx="38">
                  <c:v>67.460430000000002</c:v>
                </c:pt>
                <c:pt idx="39">
                  <c:v>67.688590000000005</c:v>
                </c:pt>
                <c:pt idx="40">
                  <c:v>67.832650000000001</c:v>
                </c:pt>
                <c:pt idx="41">
                  <c:v>67.972039999999993</c:v>
                </c:pt>
                <c:pt idx="42">
                  <c:v>67.806190000000001</c:v>
                </c:pt>
                <c:pt idx="43">
                  <c:v>67.519630000000006</c:v>
                </c:pt>
                <c:pt idx="44">
                  <c:v>67.216710000000006</c:v>
                </c:pt>
                <c:pt idx="45">
                  <c:v>66.906110000000012</c:v>
                </c:pt>
                <c:pt idx="46">
                  <c:v>66.611890000000002</c:v>
                </c:pt>
                <c:pt idx="47">
                  <c:v>66.492959999999997</c:v>
                </c:pt>
                <c:pt idx="48">
                  <c:v>66.440669999999997</c:v>
                </c:pt>
                <c:pt idx="49">
                  <c:v>66.448560000000001</c:v>
                </c:pt>
                <c:pt idx="50">
                  <c:v>66.50967</c:v>
                </c:pt>
                <c:pt idx="51">
                  <c:v>66.465789999999998</c:v>
                </c:pt>
                <c:pt idx="52">
                  <c:v>66.710999999999999</c:v>
                </c:pt>
                <c:pt idx="53">
                  <c:v>66.934259999999995</c:v>
                </c:pt>
                <c:pt idx="54">
                  <c:v>66.943660000000008</c:v>
                </c:pt>
                <c:pt idx="55">
                  <c:v>67.088580000000007</c:v>
                </c:pt>
                <c:pt idx="56">
                  <c:v>66.80968</c:v>
                </c:pt>
                <c:pt idx="57">
                  <c:v>66.63185</c:v>
                </c:pt>
                <c:pt idx="58">
                  <c:v>66.556640000000002</c:v>
                </c:pt>
                <c:pt idx="59">
                  <c:v>66.422690000000003</c:v>
                </c:pt>
                <c:pt idx="60">
                  <c:v>66.867660000000001</c:v>
                </c:pt>
                <c:pt idx="61">
                  <c:v>67.139510000000001</c:v>
                </c:pt>
                <c:pt idx="62">
                  <c:v>67.604070000000007</c:v>
                </c:pt>
                <c:pt idx="63">
                  <c:v>67.897850000000005</c:v>
                </c:pt>
                <c:pt idx="64">
                  <c:v>68.111720000000005</c:v>
                </c:pt>
                <c:pt idx="65">
                  <c:v>68.649900000000002</c:v>
                </c:pt>
                <c:pt idx="66">
                  <c:v>68.95150000000001</c:v>
                </c:pt>
                <c:pt idx="67">
                  <c:v>69.418400000000005</c:v>
                </c:pt>
                <c:pt idx="68">
                  <c:v>69.622080000000011</c:v>
                </c:pt>
                <c:pt idx="69">
                  <c:v>69.806970000000007</c:v>
                </c:pt>
                <c:pt idx="70">
                  <c:v>69.962090000000003</c:v>
                </c:pt>
                <c:pt idx="71">
                  <c:v>70.121910000000014</c:v>
                </c:pt>
                <c:pt idx="72">
                  <c:v>70.47757</c:v>
                </c:pt>
                <c:pt idx="73">
                  <c:v>71.061970000000017</c:v>
                </c:pt>
                <c:pt idx="74">
                  <c:v>72.081180000000018</c:v>
                </c:pt>
                <c:pt idx="75">
                  <c:v>72.946039999999996</c:v>
                </c:pt>
                <c:pt idx="76">
                  <c:v>73.666780000000003</c:v>
                </c:pt>
                <c:pt idx="77">
                  <c:v>74.070240000000013</c:v>
                </c:pt>
                <c:pt idx="78">
                  <c:v>74.286469999999994</c:v>
                </c:pt>
                <c:pt idx="79">
                  <c:v>74.219889999999992</c:v>
                </c:pt>
                <c:pt idx="80">
                  <c:v>74.117249999999999</c:v>
                </c:pt>
                <c:pt idx="81">
                  <c:v>74.026370000000014</c:v>
                </c:pt>
                <c:pt idx="82">
                  <c:v>73.966830000000016</c:v>
                </c:pt>
                <c:pt idx="83">
                  <c:v>73.764710000000008</c:v>
                </c:pt>
                <c:pt idx="84">
                  <c:v>73.649550000000005</c:v>
                </c:pt>
                <c:pt idx="85">
                  <c:v>73.825029999999998</c:v>
                </c:pt>
                <c:pt idx="86">
                  <c:v>73.730240000000009</c:v>
                </c:pt>
                <c:pt idx="87">
                  <c:v>73.713000000000008</c:v>
                </c:pt>
                <c:pt idx="88">
                  <c:v>73.645620000000008</c:v>
                </c:pt>
                <c:pt idx="89">
                  <c:v>73.62212000000001</c:v>
                </c:pt>
                <c:pt idx="90">
                  <c:v>73.470929999999996</c:v>
                </c:pt>
                <c:pt idx="91">
                  <c:v>72.783900000000003</c:v>
                </c:pt>
                <c:pt idx="92">
                  <c:v>72.244929999999997</c:v>
                </c:pt>
                <c:pt idx="93">
                  <c:v>71.752949999999998</c:v>
                </c:pt>
                <c:pt idx="94">
                  <c:v>71.437240000000003</c:v>
                </c:pt>
                <c:pt idx="95">
                  <c:v>71.236689999999996</c:v>
                </c:pt>
                <c:pt idx="96">
                  <c:v>71.076859999999996</c:v>
                </c:pt>
                <c:pt idx="97">
                  <c:v>71.341650000000001</c:v>
                </c:pt>
                <c:pt idx="98">
                  <c:v>71.26409000000001</c:v>
                </c:pt>
                <c:pt idx="99">
                  <c:v>71.037469999999999</c:v>
                </c:pt>
                <c:pt idx="100">
                  <c:v>70.770409999999998</c:v>
                </c:pt>
                <c:pt idx="101">
                  <c:v>70.211150000000004</c:v>
                </c:pt>
                <c:pt idx="102">
                  <c:v>69.718900000000005</c:v>
                </c:pt>
                <c:pt idx="103">
                  <c:v>69.273530000000008</c:v>
                </c:pt>
                <c:pt idx="104">
                  <c:v>68.829560000000001</c:v>
                </c:pt>
                <c:pt idx="105">
                  <c:v>68.753020000000006</c:v>
                </c:pt>
                <c:pt idx="106">
                  <c:v>69.079990000000009</c:v>
                </c:pt>
                <c:pt idx="107">
                  <c:v>69.579159999999987</c:v>
                </c:pt>
                <c:pt idx="108">
                  <c:v>69.979330000000004</c:v>
                </c:pt>
                <c:pt idx="109">
                  <c:v>70.375290000000007</c:v>
                </c:pt>
                <c:pt idx="110">
                  <c:v>70.827960000000004</c:v>
                </c:pt>
                <c:pt idx="111">
                  <c:v>71.102400000000003</c:v>
                </c:pt>
                <c:pt idx="112">
                  <c:v>71.186430000000001</c:v>
                </c:pt>
                <c:pt idx="113">
                  <c:v>71.498440000000002</c:v>
                </c:pt>
                <c:pt idx="114">
                  <c:v>71.90692</c:v>
                </c:pt>
                <c:pt idx="115">
                  <c:v>72.255949999999999</c:v>
                </c:pt>
                <c:pt idx="116">
                  <c:v>72.769890000000004</c:v>
                </c:pt>
                <c:pt idx="117">
                  <c:v>73.137339999999995</c:v>
                </c:pt>
                <c:pt idx="118">
                  <c:v>73.571739999999991</c:v>
                </c:pt>
                <c:pt idx="119">
                  <c:v>73.800260000000009</c:v>
                </c:pt>
                <c:pt idx="120">
                  <c:v>73.811970000000002</c:v>
                </c:pt>
                <c:pt idx="121">
                  <c:v>73.417740000000009</c:v>
                </c:pt>
                <c:pt idx="122">
                  <c:v>72.956540000000004</c:v>
                </c:pt>
                <c:pt idx="123">
                  <c:v>72.678640000000001</c:v>
                </c:pt>
                <c:pt idx="124">
                  <c:v>72.531329999999997</c:v>
                </c:pt>
                <c:pt idx="125">
                  <c:v>72.772390000000001</c:v>
                </c:pt>
                <c:pt idx="126">
                  <c:v>72.763190000000009</c:v>
                </c:pt>
                <c:pt idx="127">
                  <c:v>73.07874000000001</c:v>
                </c:pt>
                <c:pt idx="128">
                  <c:v>73.293850000000006</c:v>
                </c:pt>
                <c:pt idx="129">
                  <c:v>73.435310000000015</c:v>
                </c:pt>
                <c:pt idx="130">
                  <c:v>73.389280000000014</c:v>
                </c:pt>
                <c:pt idx="131">
                  <c:v>73.17249000000001</c:v>
                </c:pt>
                <c:pt idx="132">
                  <c:v>73.273780000000002</c:v>
                </c:pt>
                <c:pt idx="133">
                  <c:v>73.395979999999994</c:v>
                </c:pt>
                <c:pt idx="134">
                  <c:v>73.589339999999993</c:v>
                </c:pt>
                <c:pt idx="135">
                  <c:v>73.708190000000002</c:v>
                </c:pt>
                <c:pt idx="136">
                  <c:v>73.561700000000002</c:v>
                </c:pt>
                <c:pt idx="137">
                  <c:v>73.444529999999986</c:v>
                </c:pt>
                <c:pt idx="138">
                  <c:v>73.30807999999999</c:v>
                </c:pt>
                <c:pt idx="139">
                  <c:v>73.014290000000003</c:v>
                </c:pt>
                <c:pt idx="140">
                  <c:v>73.153239999999997</c:v>
                </c:pt>
                <c:pt idx="141">
                  <c:v>73.420249999999996</c:v>
                </c:pt>
                <c:pt idx="142">
                  <c:v>73.830399999999997</c:v>
                </c:pt>
                <c:pt idx="143">
                  <c:v>74.099910000000008</c:v>
                </c:pt>
                <c:pt idx="144">
                  <c:v>74.187799999999996</c:v>
                </c:pt>
                <c:pt idx="145">
                  <c:v>74.200360000000003</c:v>
                </c:pt>
                <c:pt idx="146">
                  <c:v>73.963480000000004</c:v>
                </c:pt>
                <c:pt idx="147">
                  <c:v>73.026029999999992</c:v>
                </c:pt>
                <c:pt idx="148">
                  <c:v>72.012390000000011</c:v>
                </c:pt>
                <c:pt idx="149">
                  <c:v>70.68571</c:v>
                </c:pt>
                <c:pt idx="150">
                  <c:v>69.644450000000006</c:v>
                </c:pt>
                <c:pt idx="151">
                  <c:v>68.96896000000001</c:v>
                </c:pt>
                <c:pt idx="152">
                  <c:v>68.728750000000005</c:v>
                </c:pt>
                <c:pt idx="153">
                  <c:v>68.866849999999999</c:v>
                </c:pt>
                <c:pt idx="154">
                  <c:v>68.819969999999998</c:v>
                </c:pt>
                <c:pt idx="155">
                  <c:v>69.102050000000006</c:v>
                </c:pt>
                <c:pt idx="156">
                  <c:v>68.558819999999997</c:v>
                </c:pt>
                <c:pt idx="157">
                  <c:v>67.762820000000005</c:v>
                </c:pt>
                <c:pt idx="158">
                  <c:v>67.091520000000003</c:v>
                </c:pt>
                <c:pt idx="159">
                  <c:v>66.627810000000011</c:v>
                </c:pt>
                <c:pt idx="160">
                  <c:v>66.499750000000006</c:v>
                </c:pt>
                <c:pt idx="161">
                  <c:v>66.647069999999999</c:v>
                </c:pt>
                <c:pt idx="162">
                  <c:v>66.968490000000003</c:v>
                </c:pt>
                <c:pt idx="163">
                  <c:v>66.904039999999995</c:v>
                </c:pt>
                <c:pt idx="164">
                  <c:v>66.96262999999999</c:v>
                </c:pt>
                <c:pt idx="165">
                  <c:v>66.805270000000007</c:v>
                </c:pt>
                <c:pt idx="166">
                  <c:v>66.931660000000008</c:v>
                </c:pt>
                <c:pt idx="167">
                  <c:v>67.537670000000006</c:v>
                </c:pt>
                <c:pt idx="168">
                  <c:v>67.805520000000001</c:v>
                </c:pt>
                <c:pt idx="169">
                  <c:v>68.139500000000012</c:v>
                </c:pt>
                <c:pt idx="170">
                  <c:v>68.417390000000012</c:v>
                </c:pt>
                <c:pt idx="171">
                  <c:v>69.267800000000008</c:v>
                </c:pt>
                <c:pt idx="172">
                  <c:v>70.277240000000006</c:v>
                </c:pt>
                <c:pt idx="173">
                  <c:v>71.607600000000005</c:v>
                </c:pt>
                <c:pt idx="174">
                  <c:v>72.985849999999999</c:v>
                </c:pt>
                <c:pt idx="175">
                  <c:v>74.24772999999999</c:v>
                </c:pt>
                <c:pt idx="176">
                  <c:v>75.241389999999996</c:v>
                </c:pt>
                <c:pt idx="177">
                  <c:v>75.652260000000012</c:v>
                </c:pt>
                <c:pt idx="178">
                  <c:v>75.638810000000007</c:v>
                </c:pt>
                <c:pt idx="179">
                  <c:v>75.251050000000006</c:v>
                </c:pt>
                <c:pt idx="180">
                  <c:v>74.831310000000002</c:v>
                </c:pt>
                <c:pt idx="181">
                  <c:v>74.242509999999996</c:v>
                </c:pt>
                <c:pt idx="182">
                  <c:v>73.617530000000002</c:v>
                </c:pt>
                <c:pt idx="183">
                  <c:v>73.363500000000002</c:v>
                </c:pt>
                <c:pt idx="184">
                  <c:v>73.100219999999993</c:v>
                </c:pt>
                <c:pt idx="185">
                  <c:v>73.021140000000003</c:v>
                </c:pt>
                <c:pt idx="186">
                  <c:v>73.263400000000004</c:v>
                </c:pt>
                <c:pt idx="187">
                  <c:v>73.509020000000007</c:v>
                </c:pt>
                <c:pt idx="188">
                  <c:v>74.002770000000012</c:v>
                </c:pt>
                <c:pt idx="189">
                  <c:v>74.288759999999996</c:v>
                </c:pt>
                <c:pt idx="190">
                  <c:v>74.197069999999997</c:v>
                </c:pt>
                <c:pt idx="191">
                  <c:v>74.073419999999999</c:v>
                </c:pt>
                <c:pt idx="192">
                  <c:v>74.100340000000003</c:v>
                </c:pt>
                <c:pt idx="193">
                  <c:v>73.999399999999994</c:v>
                </c:pt>
                <c:pt idx="194">
                  <c:v>73.851360000000014</c:v>
                </c:pt>
                <c:pt idx="195">
                  <c:v>73.911930000000012</c:v>
                </c:pt>
                <c:pt idx="196">
                  <c:v>74.066699999999997</c:v>
                </c:pt>
                <c:pt idx="197">
                  <c:v>74.597470000000015</c:v>
                </c:pt>
                <c:pt idx="198">
                  <c:v>75.12066999999999</c:v>
                </c:pt>
                <c:pt idx="199">
                  <c:v>75.649749999999997</c:v>
                </c:pt>
                <c:pt idx="200">
                  <c:v>76.249480000000005</c:v>
                </c:pt>
                <c:pt idx="201">
                  <c:v>76.56407999999999</c:v>
                </c:pt>
                <c:pt idx="202">
                  <c:v>77.01661</c:v>
                </c:pt>
                <c:pt idx="203">
                  <c:v>77.389240000000001</c:v>
                </c:pt>
                <c:pt idx="204">
                  <c:v>77.727379999999997</c:v>
                </c:pt>
                <c:pt idx="205">
                  <c:v>77.720649999999992</c:v>
                </c:pt>
                <c:pt idx="206">
                  <c:v>77.536439999999999</c:v>
                </c:pt>
                <c:pt idx="207">
                  <c:v>76.135069999999999</c:v>
                </c:pt>
                <c:pt idx="208">
                  <c:v>74.55959</c:v>
                </c:pt>
                <c:pt idx="209">
                  <c:v>72.662790000000001</c:v>
                </c:pt>
                <c:pt idx="210">
                  <c:v>71.037700000000001</c:v>
                </c:pt>
                <c:pt idx="211">
                  <c:v>70.107389999999995</c:v>
                </c:pt>
                <c:pt idx="212">
                  <c:v>69.393259999999998</c:v>
                </c:pt>
                <c:pt idx="213">
                  <c:v>69.752440000000007</c:v>
                </c:pt>
                <c:pt idx="214">
                  <c:v>70.309280000000001</c:v>
                </c:pt>
                <c:pt idx="215">
                  <c:v>71.045290000000008</c:v>
                </c:pt>
                <c:pt idx="216">
                  <c:v>71.684570000000008</c:v>
                </c:pt>
                <c:pt idx="217">
                  <c:v>72.277580000000015</c:v>
                </c:pt>
                <c:pt idx="218">
                  <c:v>72.589640000000003</c:v>
                </c:pt>
                <c:pt idx="219">
                  <c:v>72.465990000000005</c:v>
                </c:pt>
                <c:pt idx="220">
                  <c:v>72.374300000000005</c:v>
                </c:pt>
                <c:pt idx="221">
                  <c:v>72.248130000000003</c:v>
                </c:pt>
                <c:pt idx="222">
                  <c:v>72.328040000000001</c:v>
                </c:pt>
                <c:pt idx="223">
                  <c:v>72.554309999999987</c:v>
                </c:pt>
                <c:pt idx="224">
                  <c:v>72.596360000000004</c:v>
                </c:pt>
                <c:pt idx="225">
                  <c:v>72.633370000000014</c:v>
                </c:pt>
                <c:pt idx="226">
                  <c:v>72.377660000000006</c:v>
                </c:pt>
                <c:pt idx="227">
                  <c:v>72.372620000000012</c:v>
                </c:pt>
                <c:pt idx="228">
                  <c:v>72.363370000000003</c:v>
                </c:pt>
                <c:pt idx="229">
                  <c:v>72.578710000000015</c:v>
                </c:pt>
                <c:pt idx="230">
                  <c:v>73.165000000000006</c:v>
                </c:pt>
                <c:pt idx="231">
                  <c:v>73.591459999999998</c:v>
                </c:pt>
                <c:pt idx="232">
                  <c:v>73.980919999999983</c:v>
                </c:pt>
                <c:pt idx="233">
                  <c:v>73.797550000000001</c:v>
                </c:pt>
                <c:pt idx="234">
                  <c:v>73.837920000000011</c:v>
                </c:pt>
                <c:pt idx="235">
                  <c:v>74.022120000000001</c:v>
                </c:pt>
                <c:pt idx="236">
                  <c:v>74.341759999999994</c:v>
                </c:pt>
                <c:pt idx="237">
                  <c:v>75.026430000000005</c:v>
                </c:pt>
                <c:pt idx="238">
                  <c:v>75.486829999999998</c:v>
                </c:pt>
                <c:pt idx="239">
                  <c:v>76.253829999999994</c:v>
                </c:pt>
                <c:pt idx="240">
                  <c:v>77.032429999999991</c:v>
                </c:pt>
                <c:pt idx="241">
                  <c:v>77.601849999999999</c:v>
                </c:pt>
                <c:pt idx="242">
                  <c:v>78.267370000000014</c:v>
                </c:pt>
                <c:pt idx="243">
                  <c:v>78.904130000000009</c:v>
                </c:pt>
                <c:pt idx="244">
                  <c:v>79.696510000000018</c:v>
                </c:pt>
                <c:pt idx="245">
                  <c:v>80.456730000000007</c:v>
                </c:pt>
                <c:pt idx="246">
                  <c:v>81.05543999999999</c:v>
                </c:pt>
                <c:pt idx="247">
                  <c:v>81.776769999999999</c:v>
                </c:pt>
                <c:pt idx="248">
                  <c:v>82.390699999999995</c:v>
                </c:pt>
                <c:pt idx="249">
                  <c:v>82.972499999999997</c:v>
                </c:pt>
                <c:pt idx="250">
                  <c:v>83.495109999999997</c:v>
                </c:pt>
                <c:pt idx="251">
                  <c:v>83.822369999999992</c:v>
                </c:pt>
                <c:pt idx="252">
                  <c:v>84.091290000000015</c:v>
                </c:pt>
                <c:pt idx="253">
                  <c:v>84.320459999999997</c:v>
                </c:pt>
                <c:pt idx="254">
                  <c:v>84.349199999999996</c:v>
                </c:pt>
                <c:pt idx="255">
                  <c:v>84.303550000000001</c:v>
                </c:pt>
                <c:pt idx="256">
                  <c:v>84.119200000000006</c:v>
                </c:pt>
                <c:pt idx="257">
                  <c:v>83.636340000000004</c:v>
                </c:pt>
                <c:pt idx="258">
                  <c:v>82.985200000000006</c:v>
                </c:pt>
                <c:pt idx="259">
                  <c:v>82.197050000000019</c:v>
                </c:pt>
                <c:pt idx="260">
                  <c:v>81.650779999999997</c:v>
                </c:pt>
                <c:pt idx="261">
                  <c:v>81.381010000000003</c:v>
                </c:pt>
                <c:pt idx="262">
                  <c:v>81.120550000000009</c:v>
                </c:pt>
                <c:pt idx="263">
                  <c:v>80.964950000000016</c:v>
                </c:pt>
                <c:pt idx="264">
                  <c:v>80.696879999999993</c:v>
                </c:pt>
                <c:pt idx="265">
                  <c:v>80.499849999999995</c:v>
                </c:pt>
                <c:pt idx="266">
                  <c:v>80.288439999999994</c:v>
                </c:pt>
                <c:pt idx="267">
                  <c:v>78.526130000000009</c:v>
                </c:pt>
                <c:pt idx="268">
                  <c:v>76.757040000000018</c:v>
                </c:pt>
                <c:pt idx="269">
                  <c:v>74.664940000000001</c:v>
                </c:pt>
                <c:pt idx="270">
                  <c:v>72.840050000000005</c:v>
                </c:pt>
                <c:pt idx="271">
                  <c:v>71.83205000000001</c:v>
                </c:pt>
                <c:pt idx="272">
                  <c:v>70.988100000000003</c:v>
                </c:pt>
                <c:pt idx="273">
                  <c:v>70.820670000000007</c:v>
                </c:pt>
                <c:pt idx="274">
                  <c:v>70.622790000000009</c:v>
                </c:pt>
                <c:pt idx="275">
                  <c:v>70.735260000000011</c:v>
                </c:pt>
                <c:pt idx="276">
                  <c:v>70.820660000000004</c:v>
                </c:pt>
                <c:pt idx="277">
                  <c:v>70.916210000000007</c:v>
                </c:pt>
                <c:pt idx="278">
                  <c:v>70.785140000000013</c:v>
                </c:pt>
                <c:pt idx="279">
                  <c:v>70.76315000000001</c:v>
                </c:pt>
                <c:pt idx="280">
                  <c:v>70.628700000000009</c:v>
                </c:pt>
                <c:pt idx="281">
                  <c:v>70.61433000000001</c:v>
                </c:pt>
                <c:pt idx="282">
                  <c:v>70.66001</c:v>
                </c:pt>
                <c:pt idx="283">
                  <c:v>70.652390000000011</c:v>
                </c:pt>
                <c:pt idx="284">
                  <c:v>70.603350000000006</c:v>
                </c:pt>
                <c:pt idx="285">
                  <c:v>70.564449999999994</c:v>
                </c:pt>
                <c:pt idx="286">
                  <c:v>70.646470000000008</c:v>
                </c:pt>
                <c:pt idx="287">
                  <c:v>70.633790000000005</c:v>
                </c:pt>
                <c:pt idx="288">
                  <c:v>70.375010000000003</c:v>
                </c:pt>
                <c:pt idx="289">
                  <c:v>69.311189999999996</c:v>
                </c:pt>
                <c:pt idx="290">
                  <c:v>68.137429999999995</c:v>
                </c:pt>
                <c:pt idx="291">
                  <c:v>66.385270000000006</c:v>
                </c:pt>
                <c:pt idx="292">
                  <c:v>64.540090000000006</c:v>
                </c:pt>
                <c:pt idx="293">
                  <c:v>63.554070000000003</c:v>
                </c:pt>
                <c:pt idx="294">
                  <c:v>62.268700000000003</c:v>
                </c:pt>
                <c:pt idx="295">
                  <c:v>62.114789999999999</c:v>
                </c:pt>
                <c:pt idx="296">
                  <c:v>61.670840000000005</c:v>
                </c:pt>
                <c:pt idx="297">
                  <c:v>61.028990000000007</c:v>
                </c:pt>
                <c:pt idx="298">
                  <c:v>59.517830000000004</c:v>
                </c:pt>
                <c:pt idx="299">
                  <c:v>58.017519999999998</c:v>
                </c:pt>
                <c:pt idx="300">
                  <c:v>56.598920000000007</c:v>
                </c:pt>
                <c:pt idx="301">
                  <c:v>53.81024</c:v>
                </c:pt>
                <c:pt idx="302">
                  <c:v>52.584959999999995</c:v>
                </c:pt>
                <c:pt idx="303">
                  <c:v>50.595079999999996</c:v>
                </c:pt>
                <c:pt idx="304">
                  <c:v>50.275780000000005</c:v>
                </c:pt>
                <c:pt idx="305">
                  <c:v>49.772559999999999</c:v>
                </c:pt>
                <c:pt idx="306">
                  <c:v>49.082870000000007</c:v>
                </c:pt>
                <c:pt idx="307">
                  <c:v>48.613720000000001</c:v>
                </c:pt>
                <c:pt idx="308">
                  <c:v>46.20917</c:v>
                </c:pt>
                <c:pt idx="309">
                  <c:v>45.514380000000003</c:v>
                </c:pt>
                <c:pt idx="310">
                  <c:v>45.37303</c:v>
                </c:pt>
                <c:pt idx="311">
                  <c:v>46.546350000000004</c:v>
                </c:pt>
                <c:pt idx="312">
                  <c:v>47.611530000000002</c:v>
                </c:pt>
                <c:pt idx="313">
                  <c:v>48.828270000000003</c:v>
                </c:pt>
                <c:pt idx="314">
                  <c:v>49.179080000000006</c:v>
                </c:pt>
                <c:pt idx="315">
                  <c:v>47.731570000000005</c:v>
                </c:pt>
                <c:pt idx="316">
                  <c:v>46.232990000000001</c:v>
                </c:pt>
                <c:pt idx="317">
                  <c:v>44.196290000000005</c:v>
                </c:pt>
                <c:pt idx="318">
                  <c:v>43.980879999999992</c:v>
                </c:pt>
                <c:pt idx="319">
                  <c:v>44.342759999999998</c:v>
                </c:pt>
                <c:pt idx="320">
                  <c:v>45.430930000000004</c:v>
                </c:pt>
                <c:pt idx="321">
                  <c:v>47.207090000000001</c:v>
                </c:pt>
                <c:pt idx="322">
                  <c:v>48.161580000000008</c:v>
                </c:pt>
                <c:pt idx="323">
                  <c:v>49.346810000000005</c:v>
                </c:pt>
                <c:pt idx="324">
                  <c:v>49.265070000000001</c:v>
                </c:pt>
                <c:pt idx="325">
                  <c:v>48.766959999999997</c:v>
                </c:pt>
                <c:pt idx="326">
                  <c:v>48.725239999999999</c:v>
                </c:pt>
                <c:pt idx="327">
                  <c:v>48.118990000000004</c:v>
                </c:pt>
                <c:pt idx="328">
                  <c:v>47.55106</c:v>
                </c:pt>
                <c:pt idx="329">
                  <c:v>47.050409999999999</c:v>
                </c:pt>
                <c:pt idx="330">
                  <c:v>46.654480000000007</c:v>
                </c:pt>
                <c:pt idx="331">
                  <c:v>46.523360000000011</c:v>
                </c:pt>
                <c:pt idx="332">
                  <c:v>46.913330000000002</c:v>
                </c:pt>
                <c:pt idx="333">
                  <c:v>47.671130000000005</c:v>
                </c:pt>
                <c:pt idx="334">
                  <c:v>48.766970000000008</c:v>
                </c:pt>
                <c:pt idx="335">
                  <c:v>49.393650000000001</c:v>
                </c:pt>
                <c:pt idx="336">
                  <c:v>49.291480000000007</c:v>
                </c:pt>
                <c:pt idx="337">
                  <c:v>49.067550000000011</c:v>
                </c:pt>
                <c:pt idx="338">
                  <c:v>48.499620000000007</c:v>
                </c:pt>
                <c:pt idx="339">
                  <c:v>48.026199999999996</c:v>
                </c:pt>
                <c:pt idx="340">
                  <c:v>47.928280000000001</c:v>
                </c:pt>
                <c:pt idx="341">
                  <c:v>48.153070000000007</c:v>
                </c:pt>
                <c:pt idx="342">
                  <c:v>48.451929999999997</c:v>
                </c:pt>
                <c:pt idx="343">
                  <c:v>48.438310000000001</c:v>
                </c:pt>
                <c:pt idx="344">
                  <c:v>47.806510000000003</c:v>
                </c:pt>
                <c:pt idx="345">
                  <c:v>47.519570000000002</c:v>
                </c:pt>
                <c:pt idx="346">
                  <c:v>46.611910000000002</c:v>
                </c:pt>
                <c:pt idx="347">
                  <c:v>46.516549999999995</c:v>
                </c:pt>
                <c:pt idx="348">
                  <c:v>46.484200000000001</c:v>
                </c:pt>
                <c:pt idx="349">
                  <c:v>46.54636</c:v>
                </c:pt>
                <c:pt idx="350">
                  <c:v>47.215610000000005</c:v>
                </c:pt>
                <c:pt idx="351">
                  <c:v>47.163670000000003</c:v>
                </c:pt>
                <c:pt idx="352">
                  <c:v>48.256949999999996</c:v>
                </c:pt>
                <c:pt idx="353">
                  <c:v>49.272750000000002</c:v>
                </c:pt>
                <c:pt idx="354">
                  <c:v>49.821950000000001</c:v>
                </c:pt>
                <c:pt idx="355">
                  <c:v>49.871319999999997</c:v>
                </c:pt>
                <c:pt idx="356">
                  <c:v>49.873870000000004</c:v>
                </c:pt>
                <c:pt idx="357">
                  <c:v>49.948790000000002</c:v>
                </c:pt>
                <c:pt idx="358">
                  <c:v>50.748310000000004</c:v>
                </c:pt>
                <c:pt idx="359">
                  <c:v>51.591270000000002</c:v>
                </c:pt>
                <c:pt idx="360">
                  <c:v>53.273780000000009</c:v>
                </c:pt>
                <c:pt idx="361">
                  <c:v>55.035470000000011</c:v>
                </c:pt>
                <c:pt idx="362">
                  <c:v>55.694970000000005</c:v>
                </c:pt>
                <c:pt idx="363">
                  <c:v>56.08861000000001</c:v>
                </c:pt>
                <c:pt idx="364">
                  <c:v>55.078720000000011</c:v>
                </c:pt>
                <c:pt idx="365">
                  <c:v>54.330280000000009</c:v>
                </c:pt>
                <c:pt idx="366">
                  <c:v>53.812480000000001</c:v>
                </c:pt>
                <c:pt idx="367">
                  <c:v>53.878520000000002</c:v>
                </c:pt>
                <c:pt idx="368">
                  <c:v>54.133200000000002</c:v>
                </c:pt>
                <c:pt idx="369">
                  <c:v>54.319279999999999</c:v>
                </c:pt>
                <c:pt idx="370">
                  <c:v>54.633130000000001</c:v>
                </c:pt>
                <c:pt idx="371">
                  <c:v>54.459900000000005</c:v>
                </c:pt>
                <c:pt idx="372">
                  <c:v>54.344140000000003</c:v>
                </c:pt>
                <c:pt idx="373">
                  <c:v>53.36571</c:v>
                </c:pt>
                <c:pt idx="374">
                  <c:v>52.741450000000007</c:v>
                </c:pt>
                <c:pt idx="375">
                  <c:v>51.727870000000003</c:v>
                </c:pt>
                <c:pt idx="376">
                  <c:v>51.276820000000008</c:v>
                </c:pt>
                <c:pt idx="377">
                  <c:v>51.298249999999996</c:v>
                </c:pt>
                <c:pt idx="378">
                  <c:v>51.186769999999996</c:v>
                </c:pt>
                <c:pt idx="379">
                  <c:v>51.786159999999995</c:v>
                </c:pt>
                <c:pt idx="380">
                  <c:v>52.284379999999999</c:v>
                </c:pt>
                <c:pt idx="381">
                  <c:v>52.419870000000003</c:v>
                </c:pt>
                <c:pt idx="382">
                  <c:v>52.454170000000005</c:v>
                </c:pt>
                <c:pt idx="383">
                  <c:v>51.941389999999998</c:v>
                </c:pt>
                <c:pt idx="384">
                  <c:v>51.760440000000003</c:v>
                </c:pt>
                <c:pt idx="385">
                  <c:v>51.648119999999999</c:v>
                </c:pt>
                <c:pt idx="386">
                  <c:v>51.374570000000006</c:v>
                </c:pt>
                <c:pt idx="387">
                  <c:v>51.993700000000011</c:v>
                </c:pt>
                <c:pt idx="388">
                  <c:v>52.26982000000001</c:v>
                </c:pt>
                <c:pt idx="389">
                  <c:v>52.365860000000005</c:v>
                </c:pt>
                <c:pt idx="390">
                  <c:v>51.926810000000003</c:v>
                </c:pt>
                <c:pt idx="391">
                  <c:v>51.637820000000005</c:v>
                </c:pt>
                <c:pt idx="392">
                  <c:v>51.365120000000012</c:v>
                </c:pt>
                <c:pt idx="393">
                  <c:v>51.185030000000012</c:v>
                </c:pt>
                <c:pt idx="394">
                  <c:v>51.146440000000005</c:v>
                </c:pt>
                <c:pt idx="395">
                  <c:v>51.339370000000002</c:v>
                </c:pt>
                <c:pt idx="396">
                  <c:v>51.682390000000005</c:v>
                </c:pt>
                <c:pt idx="397">
                  <c:v>52.026250000000005</c:v>
                </c:pt>
                <c:pt idx="398">
                  <c:v>52.14716</c:v>
                </c:pt>
                <c:pt idx="399">
                  <c:v>52.126590000000007</c:v>
                </c:pt>
                <c:pt idx="400">
                  <c:v>52.033130000000007</c:v>
                </c:pt>
                <c:pt idx="401">
                  <c:v>51.709860000000006</c:v>
                </c:pt>
                <c:pt idx="402">
                  <c:v>51.930250000000001</c:v>
                </c:pt>
                <c:pt idx="403">
                  <c:v>51.732160000000007</c:v>
                </c:pt>
                <c:pt idx="404">
                  <c:v>51.9251</c:v>
                </c:pt>
                <c:pt idx="405">
                  <c:v>52.626540000000006</c:v>
                </c:pt>
                <c:pt idx="406">
                  <c:v>53.241370000000003</c:v>
                </c:pt>
                <c:pt idx="407">
                  <c:v>53.925660000000001</c:v>
                </c:pt>
                <c:pt idx="408">
                  <c:v>54.306399999999996</c:v>
                </c:pt>
                <c:pt idx="409">
                  <c:v>54.691420000000001</c:v>
                </c:pt>
                <c:pt idx="410">
                  <c:v>54.734290000000009</c:v>
                </c:pt>
                <c:pt idx="411">
                  <c:v>54.421300000000009</c:v>
                </c:pt>
                <c:pt idx="412">
                  <c:v>53.950520000000012</c:v>
                </c:pt>
                <c:pt idx="413">
                  <c:v>53.439450000000008</c:v>
                </c:pt>
                <c:pt idx="414">
                  <c:v>53.128180000000008</c:v>
                </c:pt>
                <c:pt idx="415">
                  <c:v>53.61525000000001</c:v>
                </c:pt>
                <c:pt idx="416">
                  <c:v>53.989120000000007</c:v>
                </c:pt>
                <c:pt idx="417">
                  <c:v>54.424740000000007</c:v>
                </c:pt>
                <c:pt idx="418">
                  <c:v>55.29768</c:v>
                </c:pt>
                <c:pt idx="419">
                  <c:v>56.060860000000005</c:v>
                </c:pt>
                <c:pt idx="420">
                  <c:v>56.523920000000004</c:v>
                </c:pt>
                <c:pt idx="421">
                  <c:v>56.788040000000009</c:v>
                </c:pt>
                <c:pt idx="422">
                  <c:v>57.281980000000004</c:v>
                </c:pt>
                <c:pt idx="423">
                  <c:v>57.717610000000001</c:v>
                </c:pt>
                <c:pt idx="424">
                  <c:v>58.066610000000004</c:v>
                </c:pt>
                <c:pt idx="425">
                  <c:v>58.260400000000004</c:v>
                </c:pt>
                <c:pt idx="426">
                  <c:v>58.500620000000005</c:v>
                </c:pt>
                <c:pt idx="427">
                  <c:v>58.727590000000006</c:v>
                </c:pt>
                <c:pt idx="428">
                  <c:v>59.106630000000003</c:v>
                </c:pt>
                <c:pt idx="429">
                  <c:v>60.010020000000019</c:v>
                </c:pt>
                <c:pt idx="430">
                  <c:v>61.205120000000008</c:v>
                </c:pt>
                <c:pt idx="431">
                  <c:v>62.637800000000006</c:v>
                </c:pt>
                <c:pt idx="432">
                  <c:v>63.60069</c:v>
                </c:pt>
                <c:pt idx="433">
                  <c:v>63.830410000000001</c:v>
                </c:pt>
                <c:pt idx="434">
                  <c:v>63.187909999999995</c:v>
                </c:pt>
                <c:pt idx="435">
                  <c:v>62.23021</c:v>
                </c:pt>
                <c:pt idx="436">
                  <c:v>61.259540000000001</c:v>
                </c:pt>
                <c:pt idx="437">
                  <c:v>60.410640000000001</c:v>
                </c:pt>
                <c:pt idx="438">
                  <c:v>60.220649999999999</c:v>
                </c:pt>
                <c:pt idx="439">
                  <c:v>60.304410000000004</c:v>
                </c:pt>
                <c:pt idx="440">
                  <c:v>60.439140000000002</c:v>
                </c:pt>
                <c:pt idx="441">
                  <c:v>60.598910000000004</c:v>
                </c:pt>
                <c:pt idx="442">
                  <c:v>60.905480000000004</c:v>
                </c:pt>
                <c:pt idx="443">
                  <c:v>61.294090000000004</c:v>
                </c:pt>
                <c:pt idx="444">
                  <c:v>62.124840000000006</c:v>
                </c:pt>
                <c:pt idx="445">
                  <c:v>62.805329999999998</c:v>
                </c:pt>
                <c:pt idx="446">
                  <c:v>63.900350000000003</c:v>
                </c:pt>
                <c:pt idx="447">
                  <c:v>65.099000000000004</c:v>
                </c:pt>
                <c:pt idx="448">
                  <c:v>65.852910000000008</c:v>
                </c:pt>
                <c:pt idx="449">
                  <c:v>66.591270000000009</c:v>
                </c:pt>
                <c:pt idx="450">
                  <c:v>66.744130000000013</c:v>
                </c:pt>
                <c:pt idx="451">
                  <c:v>66.613730000000004</c:v>
                </c:pt>
                <c:pt idx="452">
                  <c:v>66.692300000000003</c:v>
                </c:pt>
                <c:pt idx="453">
                  <c:v>66.298510000000007</c:v>
                </c:pt>
                <c:pt idx="454">
                  <c:v>65.491050000000001</c:v>
                </c:pt>
                <c:pt idx="455">
                  <c:v>64.725070000000017</c:v>
                </c:pt>
                <c:pt idx="456">
                  <c:v>63.942670000000007</c:v>
                </c:pt>
                <c:pt idx="457">
                  <c:v>63.628320000000002</c:v>
                </c:pt>
                <c:pt idx="458">
                  <c:v>63.574780000000004</c:v>
                </c:pt>
                <c:pt idx="459">
                  <c:v>63.515190000000004</c:v>
                </c:pt>
                <c:pt idx="460">
                  <c:v>63.469429999999996</c:v>
                </c:pt>
                <c:pt idx="461">
                  <c:v>62.644709999999996</c:v>
                </c:pt>
                <c:pt idx="462">
                  <c:v>61.793230000000008</c:v>
                </c:pt>
                <c:pt idx="463">
                  <c:v>60.643799999999992</c:v>
                </c:pt>
                <c:pt idx="464">
                  <c:v>59.808729999999997</c:v>
                </c:pt>
                <c:pt idx="465">
                  <c:v>59.753450000000001</c:v>
                </c:pt>
                <c:pt idx="466">
                  <c:v>59.573829999999994</c:v>
                </c:pt>
                <c:pt idx="467">
                  <c:v>60.203379999999996</c:v>
                </c:pt>
                <c:pt idx="468">
                  <c:v>60.409770000000002</c:v>
                </c:pt>
                <c:pt idx="469">
                  <c:v>61.935720000000003</c:v>
                </c:pt>
                <c:pt idx="470">
                  <c:v>63.378750000000004</c:v>
                </c:pt>
                <c:pt idx="471">
                  <c:v>64.396900000000002</c:v>
                </c:pt>
                <c:pt idx="472">
                  <c:v>65.496229999999997</c:v>
                </c:pt>
                <c:pt idx="473">
                  <c:v>66.339950000000002</c:v>
                </c:pt>
                <c:pt idx="474">
                  <c:v>67.809759999999997</c:v>
                </c:pt>
                <c:pt idx="475">
                  <c:v>69.141400000000004</c:v>
                </c:pt>
                <c:pt idx="476">
                  <c:v>70.646609999999995</c:v>
                </c:pt>
                <c:pt idx="477">
                  <c:v>71.805540000000008</c:v>
                </c:pt>
                <c:pt idx="478">
                  <c:v>72.781369999999995</c:v>
                </c:pt>
                <c:pt idx="479">
                  <c:v>73.513690000000011</c:v>
                </c:pt>
                <c:pt idx="480">
                  <c:v>74.34790000000001</c:v>
                </c:pt>
                <c:pt idx="481">
                  <c:v>74.785730000000001</c:v>
                </c:pt>
                <c:pt idx="482">
                  <c:v>74.872960000000006</c:v>
                </c:pt>
                <c:pt idx="483">
                  <c:v>74.466210000000004</c:v>
                </c:pt>
                <c:pt idx="484">
                  <c:v>74.120780000000011</c:v>
                </c:pt>
                <c:pt idx="485">
                  <c:v>73.847880000000004</c:v>
                </c:pt>
                <c:pt idx="486">
                  <c:v>73.672580000000011</c:v>
                </c:pt>
                <c:pt idx="487">
                  <c:v>74.305589999999995</c:v>
                </c:pt>
                <c:pt idx="488">
                  <c:v>74.82978</c:v>
                </c:pt>
                <c:pt idx="489">
                  <c:v>75.662279999999996</c:v>
                </c:pt>
                <c:pt idx="490">
                  <c:v>76.197950000000006</c:v>
                </c:pt>
                <c:pt idx="491">
                  <c:v>76.209130000000016</c:v>
                </c:pt>
                <c:pt idx="492">
                  <c:v>76.188130000000001</c:v>
                </c:pt>
                <c:pt idx="493">
                  <c:v>75.673130000000015</c:v>
                </c:pt>
                <c:pt idx="494">
                  <c:v>75.547640000000001</c:v>
                </c:pt>
                <c:pt idx="495">
                  <c:v>75.293199999999999</c:v>
                </c:pt>
                <c:pt idx="496">
                  <c:v>75.146440000000013</c:v>
                </c:pt>
                <c:pt idx="497">
                  <c:v>74.895490000000009</c:v>
                </c:pt>
                <c:pt idx="498">
                  <c:v>74.543800000000005</c:v>
                </c:pt>
                <c:pt idx="499">
                  <c:v>73.991540000000015</c:v>
                </c:pt>
                <c:pt idx="500">
                  <c:v>73.534790000000015</c:v>
                </c:pt>
                <c:pt idx="501">
                  <c:v>73.235209999999995</c:v>
                </c:pt>
                <c:pt idx="502">
                  <c:v>73.184860000000015</c:v>
                </c:pt>
                <c:pt idx="503">
                  <c:v>73.337690000000009</c:v>
                </c:pt>
                <c:pt idx="504">
                  <c:v>73.606880000000004</c:v>
                </c:pt>
                <c:pt idx="505">
                  <c:v>73.957690000000014</c:v>
                </c:pt>
                <c:pt idx="506">
                  <c:v>74.002839999999992</c:v>
                </c:pt>
                <c:pt idx="507">
                  <c:v>74.176500000000004</c:v>
                </c:pt>
                <c:pt idx="508">
                  <c:v>74.468259999999987</c:v>
                </c:pt>
                <c:pt idx="509">
                  <c:v>75.023139999999998</c:v>
                </c:pt>
                <c:pt idx="510">
                  <c:v>75.407820000000001</c:v>
                </c:pt>
                <c:pt idx="511">
                  <c:v>75.704809999999995</c:v>
                </c:pt>
                <c:pt idx="512">
                  <c:v>75.921900000000008</c:v>
                </c:pt>
                <c:pt idx="513">
                  <c:v>75.707430000000002</c:v>
                </c:pt>
                <c:pt idx="514">
                  <c:v>75.31232</c:v>
                </c:pt>
                <c:pt idx="515">
                  <c:v>74.657579999999996</c:v>
                </c:pt>
                <c:pt idx="516">
                  <c:v>73.658990000000003</c:v>
                </c:pt>
                <c:pt idx="517">
                  <c:v>72.965170000000015</c:v>
                </c:pt>
                <c:pt idx="518">
                  <c:v>72.565740000000005</c:v>
                </c:pt>
                <c:pt idx="519">
                  <c:v>72.412910000000011</c:v>
                </c:pt>
                <c:pt idx="520">
                  <c:v>72.610889999999998</c:v>
                </c:pt>
                <c:pt idx="521">
                  <c:v>72.959969999999998</c:v>
                </c:pt>
                <c:pt idx="522">
                  <c:v>72.280919999999995</c:v>
                </c:pt>
                <c:pt idx="523">
                  <c:v>71.633999999999986</c:v>
                </c:pt>
                <c:pt idx="524">
                  <c:v>70.310649999999995</c:v>
                </c:pt>
                <c:pt idx="525">
                  <c:v>69.290350000000004</c:v>
                </c:pt>
                <c:pt idx="526">
                  <c:v>68.993370000000013</c:v>
                </c:pt>
                <c:pt idx="527">
                  <c:v>68.43762000000001</c:v>
                </c:pt>
                <c:pt idx="528">
                  <c:v>69.019400000000005</c:v>
                </c:pt>
                <c:pt idx="529">
                  <c:v>69.516960000000012</c:v>
                </c:pt>
                <c:pt idx="530">
                  <c:v>70.060550000000006</c:v>
                </c:pt>
                <c:pt idx="531">
                  <c:v>70.445220000000006</c:v>
                </c:pt>
                <c:pt idx="532">
                  <c:v>70.465190000000007</c:v>
                </c:pt>
                <c:pt idx="533">
                  <c:v>70.471280000000007</c:v>
                </c:pt>
                <c:pt idx="534">
                  <c:v>70.120469999999997</c:v>
                </c:pt>
                <c:pt idx="535">
                  <c:v>70.020610000000005</c:v>
                </c:pt>
                <c:pt idx="536">
                  <c:v>69.708880000000008</c:v>
                </c:pt>
                <c:pt idx="537">
                  <c:v>69.50394</c:v>
                </c:pt>
                <c:pt idx="538">
                  <c:v>69.535200000000003</c:v>
                </c:pt>
                <c:pt idx="539">
                  <c:v>69.556920000000005</c:v>
                </c:pt>
                <c:pt idx="540">
                  <c:v>69.592510000000004</c:v>
                </c:pt>
                <c:pt idx="541">
                  <c:v>69.89209000000001</c:v>
                </c:pt>
                <c:pt idx="542">
                  <c:v>69.911180000000002</c:v>
                </c:pt>
                <c:pt idx="543">
                  <c:v>69.725350000000006</c:v>
                </c:pt>
                <c:pt idx="544">
                  <c:v>69.918120000000002</c:v>
                </c:pt>
                <c:pt idx="545">
                  <c:v>70.057910000000007</c:v>
                </c:pt>
                <c:pt idx="546">
                  <c:v>70.284559999999999</c:v>
                </c:pt>
                <c:pt idx="547">
                  <c:v>69.790480000000002</c:v>
                </c:pt>
                <c:pt idx="548">
                  <c:v>69.469200000000001</c:v>
                </c:pt>
                <c:pt idx="549">
                  <c:v>69.615089999999995</c:v>
                </c:pt>
                <c:pt idx="550">
                  <c:v>69.40598</c:v>
                </c:pt>
                <c:pt idx="551">
                  <c:v>69.44192000000001</c:v>
                </c:pt>
                <c:pt idx="552">
                  <c:v>69.441209999999998</c:v>
                </c:pt>
                <c:pt idx="553">
                  <c:v>69.435720000000003</c:v>
                </c:pt>
                <c:pt idx="554">
                  <c:v>69.588030000000003</c:v>
                </c:pt>
                <c:pt idx="555">
                  <c:v>68.815770000000015</c:v>
                </c:pt>
                <c:pt idx="556">
                  <c:v>68.614829999999998</c:v>
                </c:pt>
                <c:pt idx="557">
                  <c:v>68.600840000000005</c:v>
                </c:pt>
                <c:pt idx="558">
                  <c:v>68.59996000000001</c:v>
                </c:pt>
                <c:pt idx="559">
                  <c:v>69.004430000000013</c:v>
                </c:pt>
                <c:pt idx="560">
                  <c:v>68.550160000000005</c:v>
                </c:pt>
                <c:pt idx="561">
                  <c:v>68.384170000000012</c:v>
                </c:pt>
                <c:pt idx="562">
                  <c:v>68.230429999999998</c:v>
                </c:pt>
                <c:pt idx="563">
                  <c:v>68.344000000000008</c:v>
                </c:pt>
                <c:pt idx="564">
                  <c:v>68.472430000000003</c:v>
                </c:pt>
                <c:pt idx="565">
                  <c:v>68.80265</c:v>
                </c:pt>
                <c:pt idx="566">
                  <c:v>69.263040000000004</c:v>
                </c:pt>
                <c:pt idx="567">
                  <c:v>69.447370000000006</c:v>
                </c:pt>
                <c:pt idx="568">
                  <c:v>70.262420000000006</c:v>
                </c:pt>
                <c:pt idx="569">
                  <c:v>70.875690000000006</c:v>
                </c:pt>
                <c:pt idx="570">
                  <c:v>71.684640000000002</c:v>
                </c:pt>
                <c:pt idx="571">
                  <c:v>72.261210000000005</c:v>
                </c:pt>
                <c:pt idx="572">
                  <c:v>72.859620000000007</c:v>
                </c:pt>
                <c:pt idx="573">
                  <c:v>73.526180000000011</c:v>
                </c:pt>
                <c:pt idx="574">
                  <c:v>73.577730000000003</c:v>
                </c:pt>
                <c:pt idx="575">
                  <c:v>73.679950000000005</c:v>
                </c:pt>
                <c:pt idx="576">
                  <c:v>73.601330000000004</c:v>
                </c:pt>
                <c:pt idx="577">
                  <c:v>73.686070000000001</c:v>
                </c:pt>
                <c:pt idx="578">
                  <c:v>73.614440000000002</c:v>
                </c:pt>
                <c:pt idx="579">
                  <c:v>73.589969999999994</c:v>
                </c:pt>
                <c:pt idx="580">
                  <c:v>74.127220000000008</c:v>
                </c:pt>
                <c:pt idx="581">
                  <c:v>74.481889999999993</c:v>
                </c:pt>
                <c:pt idx="582">
                  <c:v>75.24803</c:v>
                </c:pt>
                <c:pt idx="583">
                  <c:v>75.799270000000007</c:v>
                </c:pt>
                <c:pt idx="584">
                  <c:v>76.436990000000009</c:v>
                </c:pt>
                <c:pt idx="585">
                  <c:v>77.109669999999994</c:v>
                </c:pt>
                <c:pt idx="586">
                  <c:v>77.301869999999994</c:v>
                </c:pt>
                <c:pt idx="587">
                  <c:v>77.400589999999994</c:v>
                </c:pt>
                <c:pt idx="588">
                  <c:v>77.58753999999999</c:v>
                </c:pt>
                <c:pt idx="589">
                  <c:v>77.84787</c:v>
                </c:pt>
                <c:pt idx="590">
                  <c:v>77.770120000000006</c:v>
                </c:pt>
                <c:pt idx="591">
                  <c:v>77.906399999999991</c:v>
                </c:pt>
                <c:pt idx="592">
                  <c:v>78.005989999999997</c:v>
                </c:pt>
                <c:pt idx="593">
                  <c:v>77.671400000000006</c:v>
                </c:pt>
                <c:pt idx="594">
                  <c:v>76.994360000000015</c:v>
                </c:pt>
                <c:pt idx="595">
                  <c:v>75.94256</c:v>
                </c:pt>
                <c:pt idx="596">
                  <c:v>75.03925000000001</c:v>
                </c:pt>
                <c:pt idx="597">
                  <c:v>74.573619999999991</c:v>
                </c:pt>
                <c:pt idx="598">
                  <c:v>74.409390000000002</c:v>
                </c:pt>
                <c:pt idx="599">
                  <c:v>74.62079</c:v>
                </c:pt>
                <c:pt idx="600">
                  <c:v>74.626919999999998</c:v>
                </c:pt>
                <c:pt idx="601">
                  <c:v>74.675839999999994</c:v>
                </c:pt>
                <c:pt idx="602">
                  <c:v>73.26061</c:v>
                </c:pt>
                <c:pt idx="603">
                  <c:v>71.625250000000008</c:v>
                </c:pt>
                <c:pt idx="604">
                  <c:v>70.313980000000001</c:v>
                </c:pt>
                <c:pt idx="605">
                  <c:v>69.188800000000001</c:v>
                </c:pt>
                <c:pt idx="606">
                  <c:v>68.949429999999992</c:v>
                </c:pt>
                <c:pt idx="607">
                  <c:v>68.775589999999994</c:v>
                </c:pt>
                <c:pt idx="608">
                  <c:v>69.152120000000011</c:v>
                </c:pt>
                <c:pt idx="609">
                  <c:v>69.376630000000006</c:v>
                </c:pt>
                <c:pt idx="610">
                  <c:v>69.445650000000001</c:v>
                </c:pt>
                <c:pt idx="611">
                  <c:v>69.368770000000012</c:v>
                </c:pt>
                <c:pt idx="612">
                  <c:v>69.288390000000007</c:v>
                </c:pt>
                <c:pt idx="613">
                  <c:v>69.342540000000014</c:v>
                </c:pt>
                <c:pt idx="614">
                  <c:v>69.233330000000009</c:v>
                </c:pt>
                <c:pt idx="615">
                  <c:v>69.219440000000006</c:v>
                </c:pt>
                <c:pt idx="616">
                  <c:v>69.806960000000004</c:v>
                </c:pt>
                <c:pt idx="617">
                  <c:v>70.237260000000006</c:v>
                </c:pt>
                <c:pt idx="618">
                  <c:v>70.825910000000007</c:v>
                </c:pt>
                <c:pt idx="619">
                  <c:v>71.275069999999999</c:v>
                </c:pt>
                <c:pt idx="620">
                  <c:v>71.337479999999999</c:v>
                </c:pt>
                <c:pt idx="621">
                  <c:v>71.287369999999996</c:v>
                </c:pt>
                <c:pt idx="622">
                  <c:v>71.032460000000015</c:v>
                </c:pt>
                <c:pt idx="623">
                  <c:v>70.996430000000004</c:v>
                </c:pt>
                <c:pt idx="624">
                  <c:v>71.096630000000005</c:v>
                </c:pt>
                <c:pt idx="625">
                  <c:v>71.237269999999995</c:v>
                </c:pt>
                <c:pt idx="626">
                  <c:v>71.633690000000001</c:v>
                </c:pt>
                <c:pt idx="627">
                  <c:v>71.586219999999997</c:v>
                </c:pt>
                <c:pt idx="628">
                  <c:v>71.55283</c:v>
                </c:pt>
                <c:pt idx="629">
                  <c:v>71.684689999999989</c:v>
                </c:pt>
                <c:pt idx="630">
                  <c:v>71.844669999999994</c:v>
                </c:pt>
                <c:pt idx="631">
                  <c:v>72.489869999999996</c:v>
                </c:pt>
                <c:pt idx="632">
                  <c:v>72.559299999999993</c:v>
                </c:pt>
                <c:pt idx="633">
                  <c:v>72.718400000000003</c:v>
                </c:pt>
                <c:pt idx="634">
                  <c:v>72.48809</c:v>
                </c:pt>
                <c:pt idx="635">
                  <c:v>72.458190000000002</c:v>
                </c:pt>
                <c:pt idx="636">
                  <c:v>72.452039999999997</c:v>
                </c:pt>
                <c:pt idx="637">
                  <c:v>72.196240000000003</c:v>
                </c:pt>
                <c:pt idx="638">
                  <c:v>71.965950000000007</c:v>
                </c:pt>
                <c:pt idx="639">
                  <c:v>71.477240000000009</c:v>
                </c:pt>
                <c:pt idx="640">
                  <c:v>70.702849999999998</c:v>
                </c:pt>
                <c:pt idx="641">
                  <c:v>69.479299999999995</c:v>
                </c:pt>
                <c:pt idx="642">
                  <c:v>68.885990000000007</c:v>
                </c:pt>
                <c:pt idx="643">
                  <c:v>68.739199999999997</c:v>
                </c:pt>
                <c:pt idx="644">
                  <c:v>69.008170000000007</c:v>
                </c:pt>
                <c:pt idx="645">
                  <c:v>69.96978</c:v>
                </c:pt>
                <c:pt idx="646">
                  <c:v>70.928750000000008</c:v>
                </c:pt>
                <c:pt idx="647">
                  <c:v>71.924639999999997</c:v>
                </c:pt>
                <c:pt idx="648">
                  <c:v>72.543450000000007</c:v>
                </c:pt>
                <c:pt idx="649">
                  <c:v>73.078750000000014</c:v>
                </c:pt>
                <c:pt idx="650">
                  <c:v>72.793959999999998</c:v>
                </c:pt>
                <c:pt idx="651">
                  <c:v>72.549610000000001</c:v>
                </c:pt>
                <c:pt idx="652">
                  <c:v>72.293819999999997</c:v>
                </c:pt>
                <c:pt idx="653">
                  <c:v>71.470200000000006</c:v>
                </c:pt>
                <c:pt idx="654">
                  <c:v>71.304940000000002</c:v>
                </c:pt>
                <c:pt idx="655">
                  <c:v>70.853139999999996</c:v>
                </c:pt>
                <c:pt idx="656">
                  <c:v>70.641300000000001</c:v>
                </c:pt>
                <c:pt idx="657">
                  <c:v>70.676469999999995</c:v>
                </c:pt>
                <c:pt idx="658">
                  <c:v>70.723069999999993</c:v>
                </c:pt>
                <c:pt idx="659">
                  <c:v>70.822400000000002</c:v>
                </c:pt>
                <c:pt idx="660">
                  <c:v>70.943709999999996</c:v>
                </c:pt>
                <c:pt idx="661">
                  <c:v>70.77758</c:v>
                </c:pt>
                <c:pt idx="662">
                  <c:v>70.170199999999994</c:v>
                </c:pt>
                <c:pt idx="663">
                  <c:v>69.382620000000003</c:v>
                </c:pt>
                <c:pt idx="664">
                  <c:v>68.479010000000002</c:v>
                </c:pt>
                <c:pt idx="665">
                  <c:v>67.829430000000002</c:v>
                </c:pt>
                <c:pt idx="666">
                  <c:v>67.456730000000007</c:v>
                </c:pt>
                <c:pt idx="667">
                  <c:v>67.28707</c:v>
                </c:pt>
                <c:pt idx="668">
                  <c:v>67.387280000000004</c:v>
                </c:pt>
                <c:pt idx="669">
                  <c:v>67.42419000000001</c:v>
                </c:pt>
                <c:pt idx="670">
                  <c:v>67.469899999999996</c:v>
                </c:pt>
                <c:pt idx="671">
                  <c:v>67.518240000000006</c:v>
                </c:pt>
                <c:pt idx="672">
                  <c:v>67.436499999999995</c:v>
                </c:pt>
                <c:pt idx="673">
                  <c:v>67.35915</c:v>
                </c:pt>
                <c:pt idx="674">
                  <c:v>67.180710000000005</c:v>
                </c:pt>
                <c:pt idx="675">
                  <c:v>67.091059999999999</c:v>
                </c:pt>
                <c:pt idx="676">
                  <c:v>66.266559999999998</c:v>
                </c:pt>
                <c:pt idx="677">
                  <c:v>65.311970000000002</c:v>
                </c:pt>
                <c:pt idx="678">
                  <c:v>64.696650000000005</c:v>
                </c:pt>
                <c:pt idx="679">
                  <c:v>63.848699999999994</c:v>
                </c:pt>
                <c:pt idx="680">
                  <c:v>63.569560000000003</c:v>
                </c:pt>
                <c:pt idx="681">
                  <c:v>63.084060000000001</c:v>
                </c:pt>
                <c:pt idx="682">
                  <c:v>62.645449999999997</c:v>
                </c:pt>
                <c:pt idx="683">
                  <c:v>62.347189999999998</c:v>
                </c:pt>
                <c:pt idx="684">
                  <c:v>61.921470000000006</c:v>
                </c:pt>
                <c:pt idx="685">
                  <c:v>61.397490000000005</c:v>
                </c:pt>
                <c:pt idx="686">
                  <c:v>60.641630000000006</c:v>
                </c:pt>
                <c:pt idx="687">
                  <c:v>59.976040000000005</c:v>
                </c:pt>
                <c:pt idx="688">
                  <c:v>59.612280000000005</c:v>
                </c:pt>
                <c:pt idx="689">
                  <c:v>59.525540000000007</c:v>
                </c:pt>
                <c:pt idx="690">
                  <c:v>59.573340000000002</c:v>
                </c:pt>
                <c:pt idx="691">
                  <c:v>59.766299999999994</c:v>
                </c:pt>
                <c:pt idx="692">
                  <c:v>60.073430000000002</c:v>
                </c:pt>
                <c:pt idx="693">
                  <c:v>60.070779999999999</c:v>
                </c:pt>
                <c:pt idx="694">
                  <c:v>60.147770000000001</c:v>
                </c:pt>
                <c:pt idx="695">
                  <c:v>60.29027</c:v>
                </c:pt>
                <c:pt idx="696">
                  <c:v>60.131840000000011</c:v>
                </c:pt>
                <c:pt idx="697">
                  <c:v>60.041550000000008</c:v>
                </c:pt>
                <c:pt idx="698">
                  <c:v>60.046869999999998</c:v>
                </c:pt>
                <c:pt idx="699">
                  <c:v>60.067219999999999</c:v>
                </c:pt>
                <c:pt idx="700">
                  <c:v>60.339829999999999</c:v>
                </c:pt>
                <c:pt idx="701">
                  <c:v>61.122250000000008</c:v>
                </c:pt>
                <c:pt idx="702">
                  <c:v>61.895810000000004</c:v>
                </c:pt>
                <c:pt idx="703">
                  <c:v>62.968530000000001</c:v>
                </c:pt>
                <c:pt idx="704">
                  <c:v>63.794300000000007</c:v>
                </c:pt>
                <c:pt idx="705">
                  <c:v>64.286410000000004</c:v>
                </c:pt>
                <c:pt idx="706">
                  <c:v>64.759919999999994</c:v>
                </c:pt>
                <c:pt idx="707">
                  <c:v>64.937830000000005</c:v>
                </c:pt>
                <c:pt idx="708">
                  <c:v>65.140520000000009</c:v>
                </c:pt>
                <c:pt idx="709">
                  <c:v>64.697969999999998</c:v>
                </c:pt>
                <c:pt idx="710">
                  <c:v>64.202330000000003</c:v>
                </c:pt>
                <c:pt idx="711">
                  <c:v>63.996979999999994</c:v>
                </c:pt>
                <c:pt idx="712">
                  <c:v>63.473010000000002</c:v>
                </c:pt>
                <c:pt idx="713">
                  <c:v>63.550020000000004</c:v>
                </c:pt>
                <c:pt idx="714">
                  <c:v>63.634980000000006</c:v>
                </c:pt>
                <c:pt idx="715">
                  <c:v>63.922640000000001</c:v>
                </c:pt>
                <c:pt idx="716">
                  <c:v>64.150990000000007</c:v>
                </c:pt>
                <c:pt idx="717">
                  <c:v>64.482010000000002</c:v>
                </c:pt>
                <c:pt idx="718">
                  <c:v>64.750190000000003</c:v>
                </c:pt>
                <c:pt idx="719">
                  <c:v>64.943130000000011</c:v>
                </c:pt>
                <c:pt idx="720">
                  <c:v>65.351160000000007</c:v>
                </c:pt>
                <c:pt idx="721">
                  <c:v>65.602520000000013</c:v>
                </c:pt>
                <c:pt idx="722">
                  <c:v>66.099940000000004</c:v>
                </c:pt>
                <c:pt idx="723">
                  <c:v>66.368120000000005</c:v>
                </c:pt>
                <c:pt idx="724">
                  <c:v>66.832800000000006</c:v>
                </c:pt>
                <c:pt idx="725">
                  <c:v>67.301900000000003</c:v>
                </c:pt>
                <c:pt idx="726">
                  <c:v>67.807280000000006</c:v>
                </c:pt>
                <c:pt idx="727">
                  <c:v>67.994039999999998</c:v>
                </c:pt>
                <c:pt idx="728">
                  <c:v>68.040940000000006</c:v>
                </c:pt>
                <c:pt idx="729">
                  <c:v>67.951540000000008</c:v>
                </c:pt>
                <c:pt idx="730">
                  <c:v>67.75594000000001</c:v>
                </c:pt>
                <c:pt idx="731">
                  <c:v>67.645300000000006</c:v>
                </c:pt>
                <c:pt idx="732">
                  <c:v>67.362970000000004</c:v>
                </c:pt>
                <c:pt idx="733">
                  <c:v>66.96114</c:v>
                </c:pt>
                <c:pt idx="734">
                  <c:v>66.503559999999993</c:v>
                </c:pt>
                <c:pt idx="735">
                  <c:v>65.725579999999994</c:v>
                </c:pt>
                <c:pt idx="736">
                  <c:v>64.823670000000007</c:v>
                </c:pt>
                <c:pt idx="737">
                  <c:v>64.637810000000002</c:v>
                </c:pt>
                <c:pt idx="738">
                  <c:v>64.61036</c:v>
                </c:pt>
                <c:pt idx="739">
                  <c:v>65.085660000000004</c:v>
                </c:pt>
                <c:pt idx="740">
                  <c:v>65.8964</c:v>
                </c:pt>
                <c:pt idx="741">
                  <c:v>66.643410000000003</c:v>
                </c:pt>
                <c:pt idx="742">
                  <c:v>67.32602</c:v>
                </c:pt>
                <c:pt idx="743">
                  <c:v>67.621790000000004</c:v>
                </c:pt>
                <c:pt idx="744">
                  <c:v>67.549750000000003</c:v>
                </c:pt>
                <c:pt idx="745">
                  <c:v>67.146170000000012</c:v>
                </c:pt>
                <c:pt idx="746">
                  <c:v>66.719300000000004</c:v>
                </c:pt>
                <c:pt idx="747">
                  <c:v>66.020849999999996</c:v>
                </c:pt>
                <c:pt idx="748">
                  <c:v>65.231539999999995</c:v>
                </c:pt>
                <c:pt idx="749">
                  <c:v>64.040440000000004</c:v>
                </c:pt>
                <c:pt idx="750">
                  <c:v>63.260930000000002</c:v>
                </c:pt>
                <c:pt idx="751">
                  <c:v>62.636430000000004</c:v>
                </c:pt>
                <c:pt idx="752">
                  <c:v>62.1126</c:v>
                </c:pt>
                <c:pt idx="753">
                  <c:v>62.263159999999999</c:v>
                </c:pt>
                <c:pt idx="754">
                  <c:v>62.485870000000006</c:v>
                </c:pt>
                <c:pt idx="755">
                  <c:v>63.129070000000006</c:v>
                </c:pt>
                <c:pt idx="756">
                  <c:v>63.753579999999999</c:v>
                </c:pt>
                <c:pt idx="757">
                  <c:v>64.278310000000005</c:v>
                </c:pt>
                <c:pt idx="758">
                  <c:v>64.836890000000011</c:v>
                </c:pt>
                <c:pt idx="759">
                  <c:v>65.554030000000012</c:v>
                </c:pt>
                <c:pt idx="760">
                  <c:v>65.864940000000004</c:v>
                </c:pt>
                <c:pt idx="761">
                  <c:v>65.696569999999994</c:v>
                </c:pt>
                <c:pt idx="762">
                  <c:v>65.525510000000011</c:v>
                </c:pt>
                <c:pt idx="763">
                  <c:v>64.910820000000001</c:v>
                </c:pt>
                <c:pt idx="764">
                  <c:v>64.536660000000012</c:v>
                </c:pt>
                <c:pt idx="765">
                  <c:v>64.180310000000006</c:v>
                </c:pt>
                <c:pt idx="766">
                  <c:v>63.984320000000004</c:v>
                </c:pt>
                <c:pt idx="767">
                  <c:v>64.12684999999999</c:v>
                </c:pt>
                <c:pt idx="768">
                  <c:v>63.937980000000003</c:v>
                </c:pt>
                <c:pt idx="769">
                  <c:v>63.757150000000003</c:v>
                </c:pt>
                <c:pt idx="770">
                  <c:v>62.792350000000006</c:v>
                </c:pt>
                <c:pt idx="771">
                  <c:v>62.074330000000003</c:v>
                </c:pt>
                <c:pt idx="772">
                  <c:v>61.419559999999997</c:v>
                </c:pt>
                <c:pt idx="773">
                  <c:v>60.560770000000005</c:v>
                </c:pt>
                <c:pt idx="774">
                  <c:v>60.138510000000011</c:v>
                </c:pt>
                <c:pt idx="775">
                  <c:v>59.807990000000004</c:v>
                </c:pt>
                <c:pt idx="776">
                  <c:v>59.032039999999995</c:v>
                </c:pt>
                <c:pt idx="777">
                  <c:v>58.667680000000004</c:v>
                </c:pt>
                <c:pt idx="778">
                  <c:v>58.439610000000002</c:v>
                </c:pt>
                <c:pt idx="779">
                  <c:v>58.156320000000001</c:v>
                </c:pt>
                <c:pt idx="780">
                  <c:v>57.965670000000003</c:v>
                </c:pt>
                <c:pt idx="781">
                  <c:v>57.402650000000001</c:v>
                </c:pt>
                <c:pt idx="782">
                  <c:v>57.107780000000005</c:v>
                </c:pt>
                <c:pt idx="783">
                  <c:v>56.70064</c:v>
                </c:pt>
                <c:pt idx="784">
                  <c:v>56.62135</c:v>
                </c:pt>
                <c:pt idx="785">
                  <c:v>56.327360000000006</c:v>
                </c:pt>
                <c:pt idx="786">
                  <c:v>55.882820000000009</c:v>
                </c:pt>
                <c:pt idx="787">
                  <c:v>55.318910000000017</c:v>
                </c:pt>
                <c:pt idx="788">
                  <c:v>54.959000000000003</c:v>
                </c:pt>
                <c:pt idx="789">
                  <c:v>54.632060000000003</c:v>
                </c:pt>
                <c:pt idx="790">
                  <c:v>54.025379999999998</c:v>
                </c:pt>
                <c:pt idx="791">
                  <c:v>53.65746</c:v>
                </c:pt>
                <c:pt idx="792">
                  <c:v>53.123840000000001</c:v>
                </c:pt>
                <c:pt idx="793">
                  <c:v>52.535870000000003</c:v>
                </c:pt>
                <c:pt idx="794">
                  <c:v>52.051240000000007</c:v>
                </c:pt>
                <c:pt idx="795">
                  <c:v>51.798230000000004</c:v>
                </c:pt>
                <c:pt idx="796">
                  <c:v>51.685100000000006</c:v>
                </c:pt>
                <c:pt idx="797">
                  <c:v>51.215610000000005</c:v>
                </c:pt>
                <c:pt idx="798">
                  <c:v>51.087320000000005</c:v>
                </c:pt>
                <c:pt idx="799">
                  <c:v>50.786210000000004</c:v>
                </c:pt>
                <c:pt idx="800">
                  <c:v>50.269510000000004</c:v>
                </c:pt>
                <c:pt idx="801">
                  <c:v>49.326089999999994</c:v>
                </c:pt>
                <c:pt idx="802">
                  <c:v>48.319410000000005</c:v>
                </c:pt>
                <c:pt idx="803">
                  <c:v>47.991550000000004</c:v>
                </c:pt>
                <c:pt idx="804">
                  <c:v>47.614570000000008</c:v>
                </c:pt>
                <c:pt idx="805">
                  <c:v>47.620800000000003</c:v>
                </c:pt>
                <c:pt idx="806">
                  <c:v>47.797899999999998</c:v>
                </c:pt>
                <c:pt idx="807">
                  <c:v>48.273589999999999</c:v>
                </c:pt>
                <c:pt idx="808">
                  <c:v>49.031880000000001</c:v>
                </c:pt>
                <c:pt idx="809">
                  <c:v>49.703820000000007</c:v>
                </c:pt>
                <c:pt idx="810">
                  <c:v>50.391940000000005</c:v>
                </c:pt>
                <c:pt idx="811">
                  <c:v>50.786820000000006</c:v>
                </c:pt>
                <c:pt idx="812">
                  <c:v>51.044080000000008</c:v>
                </c:pt>
                <c:pt idx="813">
                  <c:v>50.955920000000006</c:v>
                </c:pt>
                <c:pt idx="814">
                  <c:v>50.806599999999996</c:v>
                </c:pt>
                <c:pt idx="815">
                  <c:v>50.901050000000005</c:v>
                </c:pt>
                <c:pt idx="816">
                  <c:v>50.962229999999998</c:v>
                </c:pt>
                <c:pt idx="817">
                  <c:v>51.604489999999998</c:v>
                </c:pt>
                <c:pt idx="818">
                  <c:v>51.95261</c:v>
                </c:pt>
                <c:pt idx="819">
                  <c:v>52.016470000000005</c:v>
                </c:pt>
                <c:pt idx="820">
                  <c:v>51.962500000000006</c:v>
                </c:pt>
                <c:pt idx="821">
                  <c:v>51.680950000000003</c:v>
                </c:pt>
                <c:pt idx="822">
                  <c:v>51.287860000000002</c:v>
                </c:pt>
                <c:pt idx="823">
                  <c:v>50.839910000000003</c:v>
                </c:pt>
                <c:pt idx="824">
                  <c:v>50.594340000000003</c:v>
                </c:pt>
                <c:pt idx="825">
                  <c:v>50.546680000000009</c:v>
                </c:pt>
                <c:pt idx="826">
                  <c:v>50.395560000000003</c:v>
                </c:pt>
                <c:pt idx="827">
                  <c:v>50.22824</c:v>
                </c:pt>
                <c:pt idx="828">
                  <c:v>50.230940000000004</c:v>
                </c:pt>
                <c:pt idx="829">
                  <c:v>50.232740000000007</c:v>
                </c:pt>
                <c:pt idx="830">
                  <c:v>50.231839999999998</c:v>
                </c:pt>
                <c:pt idx="831">
                  <c:v>50.474710000000002</c:v>
                </c:pt>
                <c:pt idx="832">
                  <c:v>50.845320000000001</c:v>
                </c:pt>
                <c:pt idx="833">
                  <c:v>50.968550000000008</c:v>
                </c:pt>
                <c:pt idx="834">
                  <c:v>50.745460000000008</c:v>
                </c:pt>
                <c:pt idx="835">
                  <c:v>50.300199999999997</c:v>
                </c:pt>
                <c:pt idx="836">
                  <c:v>49.53201</c:v>
                </c:pt>
                <c:pt idx="837">
                  <c:v>48.731430000000003</c:v>
                </c:pt>
                <c:pt idx="838">
                  <c:v>48.209710000000008</c:v>
                </c:pt>
                <c:pt idx="839">
                  <c:v>47.598039999999997</c:v>
                </c:pt>
                <c:pt idx="840">
                  <c:v>47.362369999999999</c:v>
                </c:pt>
                <c:pt idx="841">
                  <c:v>47.102409999999999</c:v>
                </c:pt>
                <c:pt idx="842">
                  <c:v>46.962990000000005</c:v>
                </c:pt>
                <c:pt idx="843">
                  <c:v>46.396300000000004</c:v>
                </c:pt>
                <c:pt idx="844">
                  <c:v>45.478790000000004</c:v>
                </c:pt>
                <c:pt idx="845">
                  <c:v>44.675509999999996</c:v>
                </c:pt>
                <c:pt idx="846">
                  <c:v>43.655440000000006</c:v>
                </c:pt>
                <c:pt idx="847">
                  <c:v>42.730740000000011</c:v>
                </c:pt>
                <c:pt idx="848">
                  <c:v>42.266590000000001</c:v>
                </c:pt>
                <c:pt idx="849">
                  <c:v>42.138860000000001</c:v>
                </c:pt>
                <c:pt idx="850">
                  <c:v>42.128070000000001</c:v>
                </c:pt>
                <c:pt idx="851">
                  <c:v>42.449200000000005</c:v>
                </c:pt>
                <c:pt idx="852">
                  <c:v>42.290890000000005</c:v>
                </c:pt>
                <c:pt idx="853">
                  <c:v>41.953560000000003</c:v>
                </c:pt>
                <c:pt idx="854">
                  <c:v>41.991330000000005</c:v>
                </c:pt>
                <c:pt idx="855">
                  <c:v>41.732260000000004</c:v>
                </c:pt>
                <c:pt idx="856">
                  <c:v>41.555949999999996</c:v>
                </c:pt>
                <c:pt idx="857">
                  <c:v>41.68188</c:v>
                </c:pt>
                <c:pt idx="858">
                  <c:v>42.082169999999998</c:v>
                </c:pt>
                <c:pt idx="859">
                  <c:v>42.916940000000004</c:v>
                </c:pt>
                <c:pt idx="860">
                  <c:v>43.646449999999994</c:v>
                </c:pt>
                <c:pt idx="861">
                  <c:v>44.192459999999997</c:v>
                </c:pt>
                <c:pt idx="862">
                  <c:v>44.940859999999994</c:v>
                </c:pt>
                <c:pt idx="863">
                  <c:v>45.198120000000003</c:v>
                </c:pt>
                <c:pt idx="864">
                  <c:v>45.253000000000007</c:v>
                </c:pt>
                <c:pt idx="865">
                  <c:v>45.25029</c:v>
                </c:pt>
                <c:pt idx="866">
                  <c:v>45.054190000000006</c:v>
                </c:pt>
                <c:pt idx="867">
                  <c:v>44.868180000000002</c:v>
                </c:pt>
                <c:pt idx="868">
                  <c:v>44.350890000000007</c:v>
                </c:pt>
                <c:pt idx="869">
                  <c:v>43.668910000000004</c:v>
                </c:pt>
                <c:pt idx="870">
                  <c:v>42.947589999999998</c:v>
                </c:pt>
                <c:pt idx="871">
                  <c:v>42.537059999999997</c:v>
                </c:pt>
                <c:pt idx="872">
                  <c:v>41.845590000000001</c:v>
                </c:pt>
                <c:pt idx="873">
                  <c:v>41.590260000000008</c:v>
                </c:pt>
                <c:pt idx="874">
                  <c:v>41.593890000000002</c:v>
                </c:pt>
                <c:pt idx="875">
                  <c:v>41.503030000000003</c:v>
                </c:pt>
                <c:pt idx="876">
                  <c:v>41.826500000000003</c:v>
                </c:pt>
                <c:pt idx="877">
                  <c:v>42.155429999999996</c:v>
                </c:pt>
                <c:pt idx="878">
                  <c:v>42.535229999999999</c:v>
                </c:pt>
                <c:pt idx="879">
                  <c:v>42.597030000000004</c:v>
                </c:pt>
                <c:pt idx="880">
                  <c:v>42.338980000000006</c:v>
                </c:pt>
                <c:pt idx="881">
                  <c:v>41.8474</c:v>
                </c:pt>
                <c:pt idx="882">
                  <c:v>41.301320000000004</c:v>
                </c:pt>
                <c:pt idx="883">
                  <c:v>40.893340000000002</c:v>
                </c:pt>
                <c:pt idx="884">
                  <c:v>40.596220000000002</c:v>
                </c:pt>
                <c:pt idx="885">
                  <c:v>40.72616</c:v>
                </c:pt>
                <c:pt idx="886">
                  <c:v>40.943330000000003</c:v>
                </c:pt>
                <c:pt idx="887">
                  <c:v>40.986950000000007</c:v>
                </c:pt>
                <c:pt idx="888">
                  <c:v>41.136880000000005</c:v>
                </c:pt>
                <c:pt idx="889">
                  <c:v>41.171399999999998</c:v>
                </c:pt>
                <c:pt idx="890">
                  <c:v>41.108699999999999</c:v>
                </c:pt>
                <c:pt idx="891">
                  <c:v>41.140500000000003</c:v>
                </c:pt>
                <c:pt idx="892">
                  <c:v>41.145029999999998</c:v>
                </c:pt>
                <c:pt idx="893">
                  <c:v>41.628419999999998</c:v>
                </c:pt>
                <c:pt idx="894">
                  <c:v>42.153619999999997</c:v>
                </c:pt>
                <c:pt idx="895">
                  <c:v>42.485279999999996</c:v>
                </c:pt>
                <c:pt idx="896">
                  <c:v>42.888710000000003</c:v>
                </c:pt>
                <c:pt idx="897">
                  <c:v>43.046810000000008</c:v>
                </c:pt>
                <c:pt idx="898">
                  <c:v>42.784220000000005</c:v>
                </c:pt>
                <c:pt idx="899">
                  <c:v>42.661560000000009</c:v>
                </c:pt>
                <c:pt idx="900">
                  <c:v>42.816929999999999</c:v>
                </c:pt>
                <c:pt idx="901">
                  <c:v>42.324439999999996</c:v>
                </c:pt>
                <c:pt idx="902">
                  <c:v>42.162699999999994</c:v>
                </c:pt>
                <c:pt idx="903">
                  <c:v>41.646590000000003</c:v>
                </c:pt>
                <c:pt idx="904">
                  <c:v>41.253150000000005</c:v>
                </c:pt>
                <c:pt idx="905">
                  <c:v>41.140480000000004</c:v>
                </c:pt>
                <c:pt idx="906">
                  <c:v>40.892429999999997</c:v>
                </c:pt>
                <c:pt idx="907">
                  <c:v>41.087789999999998</c:v>
                </c:pt>
                <c:pt idx="908">
                  <c:v>41.122309999999992</c:v>
                </c:pt>
                <c:pt idx="909">
                  <c:v>41.378540000000001</c:v>
                </c:pt>
                <c:pt idx="910">
                  <c:v>41.73199000000001</c:v>
                </c:pt>
                <c:pt idx="911">
                  <c:v>42.050920000000005</c:v>
                </c:pt>
                <c:pt idx="912">
                  <c:v>42.3108</c:v>
                </c:pt>
                <c:pt idx="913">
                  <c:v>42.684249999999999</c:v>
                </c:pt>
                <c:pt idx="914">
                  <c:v>42.844180000000009</c:v>
                </c:pt>
                <c:pt idx="915">
                  <c:v>42.84328</c:v>
                </c:pt>
                <c:pt idx="916">
                  <c:v>42.570679999999996</c:v>
                </c:pt>
                <c:pt idx="917">
                  <c:v>41.774709999999999</c:v>
                </c:pt>
                <c:pt idx="918">
                  <c:v>41.11686000000001</c:v>
                </c:pt>
                <c:pt idx="919">
                  <c:v>40.416290000000004</c:v>
                </c:pt>
                <c:pt idx="920">
                  <c:v>40.000139999999995</c:v>
                </c:pt>
                <c:pt idx="921">
                  <c:v>39.3232</c:v>
                </c:pt>
                <c:pt idx="922">
                  <c:v>38.768940000000001</c:v>
                </c:pt>
                <c:pt idx="923">
                  <c:v>38.521799999999999</c:v>
                </c:pt>
                <c:pt idx="924">
                  <c:v>38.10745</c:v>
                </c:pt>
                <c:pt idx="925">
                  <c:v>37.947540000000004</c:v>
                </c:pt>
                <c:pt idx="926">
                  <c:v>37.585899999999995</c:v>
                </c:pt>
                <c:pt idx="927">
                  <c:v>37.351479999999995</c:v>
                </c:pt>
                <c:pt idx="928">
                  <c:v>37.522310000000004</c:v>
                </c:pt>
                <c:pt idx="929">
                  <c:v>37.717669999999998</c:v>
                </c:pt>
                <c:pt idx="930">
                  <c:v>38.221650000000004</c:v>
                </c:pt>
                <c:pt idx="931">
                  <c:v>38.901570000000007</c:v>
                </c:pt>
                <c:pt idx="932">
                  <c:v>39.028680000000001</c:v>
                </c:pt>
                <c:pt idx="933">
                  <c:v>39.043469999999999</c:v>
                </c:pt>
                <c:pt idx="934">
                  <c:v>38.667970000000004</c:v>
                </c:pt>
                <c:pt idx="935">
                  <c:v>38.052880000000002</c:v>
                </c:pt>
                <c:pt idx="936">
                  <c:v>37.674999999999997</c:v>
                </c:pt>
                <c:pt idx="937">
                  <c:v>36.906379999999999</c:v>
                </c:pt>
                <c:pt idx="938">
                  <c:v>36.168089999999999</c:v>
                </c:pt>
                <c:pt idx="939">
                  <c:v>35.429820000000007</c:v>
                </c:pt>
                <c:pt idx="940">
                  <c:v>34.553640000000001</c:v>
                </c:pt>
                <c:pt idx="941">
                  <c:v>33.804330000000007</c:v>
                </c:pt>
                <c:pt idx="942">
                  <c:v>33.112030000000004</c:v>
                </c:pt>
                <c:pt idx="943">
                  <c:v>32.238610000000008</c:v>
                </c:pt>
                <c:pt idx="944">
                  <c:v>31.186820000000004</c:v>
                </c:pt>
                <c:pt idx="945">
                  <c:v>30.117560000000005</c:v>
                </c:pt>
                <c:pt idx="946">
                  <c:v>29.355380000000004</c:v>
                </c:pt>
                <c:pt idx="947">
                  <c:v>28.972909999999999</c:v>
                </c:pt>
                <c:pt idx="948">
                  <c:v>28.787189999999999</c:v>
                </c:pt>
                <c:pt idx="949">
                  <c:v>28.606070000000003</c:v>
                </c:pt>
                <c:pt idx="950">
                  <c:v>28.211659999999998</c:v>
                </c:pt>
                <c:pt idx="951">
                  <c:v>27.752890000000001</c:v>
                </c:pt>
                <c:pt idx="952">
                  <c:v>27.269290000000005</c:v>
                </c:pt>
                <c:pt idx="953">
                  <c:v>26.905200000000001</c:v>
                </c:pt>
                <c:pt idx="954">
                  <c:v>26.681789999999999</c:v>
                </c:pt>
                <c:pt idx="955">
                  <c:v>26.61375</c:v>
                </c:pt>
                <c:pt idx="956">
                  <c:v>26.730499999999999</c:v>
                </c:pt>
                <c:pt idx="957">
                  <c:v>26.907949999999996</c:v>
                </c:pt>
                <c:pt idx="958">
                  <c:v>26.79486</c:v>
                </c:pt>
                <c:pt idx="959">
                  <c:v>26.533749999999998</c:v>
                </c:pt>
                <c:pt idx="960">
                  <c:v>26.226680000000002</c:v>
                </c:pt>
                <c:pt idx="961">
                  <c:v>25.960979999999999</c:v>
                </c:pt>
                <c:pt idx="962">
                  <c:v>25.892950000000003</c:v>
                </c:pt>
                <c:pt idx="963">
                  <c:v>25.81757</c:v>
                </c:pt>
                <c:pt idx="964">
                  <c:v>25.698039999999999</c:v>
                </c:pt>
                <c:pt idx="965">
                  <c:v>25.79917</c:v>
                </c:pt>
                <c:pt idx="966">
                  <c:v>25.815709999999999</c:v>
                </c:pt>
                <c:pt idx="967">
                  <c:v>25.92511</c:v>
                </c:pt>
                <c:pt idx="968">
                  <c:v>25.828580000000002</c:v>
                </c:pt>
                <c:pt idx="969">
                  <c:v>25.622630000000001</c:v>
                </c:pt>
                <c:pt idx="970">
                  <c:v>25.69894</c:v>
                </c:pt>
                <c:pt idx="971">
                  <c:v>25.654820000000001</c:v>
                </c:pt>
                <c:pt idx="972">
                  <c:v>25.778930000000003</c:v>
                </c:pt>
                <c:pt idx="973">
                  <c:v>25.599640000000001</c:v>
                </c:pt>
                <c:pt idx="974">
                  <c:v>25.977510000000002</c:v>
                </c:pt>
                <c:pt idx="975">
                  <c:v>27.02101</c:v>
                </c:pt>
                <c:pt idx="976">
                  <c:v>27.887090000000001</c:v>
                </c:pt>
                <c:pt idx="977">
                  <c:v>28.971060000000001</c:v>
                </c:pt>
                <c:pt idx="978">
                  <c:v>29.509840000000001</c:v>
                </c:pt>
                <c:pt idx="979">
                  <c:v>29.965870000000002</c:v>
                </c:pt>
                <c:pt idx="980">
                  <c:v>30.252720000000004</c:v>
                </c:pt>
                <c:pt idx="981">
                  <c:v>30.060560000000002</c:v>
                </c:pt>
                <c:pt idx="982">
                  <c:v>30.249939999999999</c:v>
                </c:pt>
                <c:pt idx="983">
                  <c:v>30.385090000000002</c:v>
                </c:pt>
                <c:pt idx="984">
                  <c:v>30.700430000000004</c:v>
                </c:pt>
                <c:pt idx="985">
                  <c:v>30.688480000000002</c:v>
                </c:pt>
                <c:pt idx="986">
                  <c:v>30.520240000000001</c:v>
                </c:pt>
                <c:pt idx="987">
                  <c:v>30.477040000000002</c:v>
                </c:pt>
                <c:pt idx="988">
                  <c:v>30.380520000000004</c:v>
                </c:pt>
                <c:pt idx="989">
                  <c:v>30.405340000000002</c:v>
                </c:pt>
                <c:pt idx="990">
                  <c:v>29.690059999999999</c:v>
                </c:pt>
                <c:pt idx="991">
                  <c:v>29.097040000000003</c:v>
                </c:pt>
                <c:pt idx="992">
                  <c:v>28.361520000000002</c:v>
                </c:pt>
                <c:pt idx="993">
                  <c:v>27.56165</c:v>
                </c:pt>
                <c:pt idx="994">
                  <c:v>27.049669999999999</c:v>
                </c:pt>
                <c:pt idx="995">
                  <c:v>26.563280000000002</c:v>
                </c:pt>
                <c:pt idx="996">
                  <c:v>26.507130000000004</c:v>
                </c:pt>
                <c:pt idx="997">
                  <c:v>26.41846</c:v>
                </c:pt>
                <c:pt idx="998">
                  <c:v>26.269199999999998</c:v>
                </c:pt>
                <c:pt idx="999">
                  <c:v>25.935020000000002</c:v>
                </c:pt>
                <c:pt idx="1000">
                  <c:v>25.511930000000003</c:v>
                </c:pt>
                <c:pt idx="1001">
                  <c:v>24.964350000000003</c:v>
                </c:pt>
                <c:pt idx="1002">
                  <c:v>24.493510000000001</c:v>
                </c:pt>
                <c:pt idx="1003">
                  <c:v>24.307250000000003</c:v>
                </c:pt>
                <c:pt idx="1004">
                  <c:v>24.172450000000005</c:v>
                </c:pt>
                <c:pt idx="1005">
                  <c:v>24.432670000000002</c:v>
                </c:pt>
                <c:pt idx="1006">
                  <c:v>24.452340000000003</c:v>
                </c:pt>
                <c:pt idx="1007">
                  <c:v>24.779949999999996</c:v>
                </c:pt>
                <c:pt idx="1008">
                  <c:v>25.125349999999994</c:v>
                </c:pt>
                <c:pt idx="1009">
                  <c:v>25.322850000000003</c:v>
                </c:pt>
                <c:pt idx="1010">
                  <c:v>25.988380000000003</c:v>
                </c:pt>
                <c:pt idx="1011">
                  <c:v>26.390890000000002</c:v>
                </c:pt>
                <c:pt idx="1012">
                  <c:v>26.916010000000004</c:v>
                </c:pt>
                <c:pt idx="1013">
                  <c:v>27.286690000000004</c:v>
                </c:pt>
                <c:pt idx="1014">
                  <c:v>27.549720000000001</c:v>
                </c:pt>
                <c:pt idx="1015">
                  <c:v>27.846450000000001</c:v>
                </c:pt>
                <c:pt idx="1016">
                  <c:v>28.074840000000002</c:v>
                </c:pt>
                <c:pt idx="1017">
                  <c:v>28.378110000000003</c:v>
                </c:pt>
                <c:pt idx="1018">
                  <c:v>28.538180000000001</c:v>
                </c:pt>
                <c:pt idx="1019">
                  <c:v>28.57282</c:v>
                </c:pt>
                <c:pt idx="1020">
                  <c:v>28.209630000000001</c:v>
                </c:pt>
                <c:pt idx="1021">
                  <c:v>27.963450000000002</c:v>
                </c:pt>
                <c:pt idx="1022">
                  <c:v>27.927890000000001</c:v>
                </c:pt>
                <c:pt idx="1023">
                  <c:v>27.865180000000002</c:v>
                </c:pt>
                <c:pt idx="1024">
                  <c:v>27.935380000000009</c:v>
                </c:pt>
                <c:pt idx="1025">
                  <c:v>27.972820000000006</c:v>
                </c:pt>
                <c:pt idx="1026">
                  <c:v>28.159090000000003</c:v>
                </c:pt>
                <c:pt idx="1027">
                  <c:v>28.218990000000002</c:v>
                </c:pt>
                <c:pt idx="1028">
                  <c:v>28.359400000000004</c:v>
                </c:pt>
                <c:pt idx="1029">
                  <c:v>28.651440000000004</c:v>
                </c:pt>
                <c:pt idx="1030">
                  <c:v>28.833039999999997</c:v>
                </c:pt>
                <c:pt idx="1031">
                  <c:v>28.947229999999998</c:v>
                </c:pt>
                <c:pt idx="1032">
                  <c:v>28.56626</c:v>
                </c:pt>
                <c:pt idx="1033">
                  <c:v>28.12444</c:v>
                </c:pt>
                <c:pt idx="1034">
                  <c:v>27.637700000000002</c:v>
                </c:pt>
                <c:pt idx="1035">
                  <c:v>26.682940000000006</c:v>
                </c:pt>
                <c:pt idx="1036">
                  <c:v>26.003360000000004</c:v>
                </c:pt>
                <c:pt idx="1037">
                  <c:v>25.542830000000002</c:v>
                </c:pt>
                <c:pt idx="1038">
                  <c:v>25.36872</c:v>
                </c:pt>
                <c:pt idx="1039">
                  <c:v>25.474490000000003</c:v>
                </c:pt>
                <c:pt idx="1040">
                  <c:v>25.421140000000001</c:v>
                </c:pt>
                <c:pt idx="1041">
                  <c:v>25.499770000000002</c:v>
                </c:pt>
                <c:pt idx="1042">
                  <c:v>25.23488</c:v>
                </c:pt>
                <c:pt idx="1043">
                  <c:v>24.79213</c:v>
                </c:pt>
                <c:pt idx="1044">
                  <c:v>24.278230000000004</c:v>
                </c:pt>
                <c:pt idx="1045">
                  <c:v>23.672610000000002</c:v>
                </c:pt>
                <c:pt idx="1046">
                  <c:v>23.301940000000002</c:v>
                </c:pt>
                <c:pt idx="1047">
                  <c:v>23.071680000000004</c:v>
                </c:pt>
                <c:pt idx="1048">
                  <c:v>23.076360000000001</c:v>
                </c:pt>
                <c:pt idx="1049">
                  <c:v>23.384329999999999</c:v>
                </c:pt>
                <c:pt idx="1050">
                  <c:v>23.721309999999999</c:v>
                </c:pt>
                <c:pt idx="1051">
                  <c:v>23.786840000000002</c:v>
                </c:pt>
                <c:pt idx="1052">
                  <c:v>23.703530000000001</c:v>
                </c:pt>
                <c:pt idx="1053">
                  <c:v>23.416150000000002</c:v>
                </c:pt>
                <c:pt idx="1054">
                  <c:v>22.971710000000002</c:v>
                </c:pt>
                <c:pt idx="1055">
                  <c:v>22.313740000000003</c:v>
                </c:pt>
                <c:pt idx="1056">
                  <c:v>21.535609999999998</c:v>
                </c:pt>
                <c:pt idx="1057">
                  <c:v>20.892970000000002</c:v>
                </c:pt>
                <c:pt idx="1058">
                  <c:v>20.482820000000004</c:v>
                </c:pt>
                <c:pt idx="1059">
                  <c:v>20.225010000000001</c:v>
                </c:pt>
                <c:pt idx="1060">
                  <c:v>20.129279999999998</c:v>
                </c:pt>
                <c:pt idx="1061">
                  <c:v>20.163420000000002</c:v>
                </c:pt>
                <c:pt idx="1062">
                  <c:v>20.262000000000004</c:v>
                </c:pt>
                <c:pt idx="1063">
                  <c:v>20.181439999999998</c:v>
                </c:pt>
                <c:pt idx="1064">
                  <c:v>20.005140000000001</c:v>
                </c:pt>
                <c:pt idx="1065">
                  <c:v>19.791860000000003</c:v>
                </c:pt>
                <c:pt idx="1066">
                  <c:v>19.664840000000002</c:v>
                </c:pt>
                <c:pt idx="1067">
                  <c:v>19.697049999999997</c:v>
                </c:pt>
                <c:pt idx="1068">
                  <c:v>19.835440000000002</c:v>
                </c:pt>
                <c:pt idx="1069">
                  <c:v>20.168140000000001</c:v>
                </c:pt>
                <c:pt idx="1070">
                  <c:v>20.598490000000002</c:v>
                </c:pt>
                <c:pt idx="1071">
                  <c:v>20.939730000000001</c:v>
                </c:pt>
                <c:pt idx="1072">
                  <c:v>21.132150000000003</c:v>
                </c:pt>
                <c:pt idx="1073">
                  <c:v>21.136890000000001</c:v>
                </c:pt>
                <c:pt idx="1074">
                  <c:v>20.951110000000003</c:v>
                </c:pt>
                <c:pt idx="1075">
                  <c:v>20.840210000000003</c:v>
                </c:pt>
                <c:pt idx="1076">
                  <c:v>20.756790000000002</c:v>
                </c:pt>
                <c:pt idx="1077">
                  <c:v>20.647790000000004</c:v>
                </c:pt>
                <c:pt idx="1078">
                  <c:v>20.645900000000005</c:v>
                </c:pt>
                <c:pt idx="1079">
                  <c:v>20.780510000000003</c:v>
                </c:pt>
                <c:pt idx="1080">
                  <c:v>20.909410000000001</c:v>
                </c:pt>
                <c:pt idx="1081">
                  <c:v>21.116989999999998</c:v>
                </c:pt>
                <c:pt idx="1082">
                  <c:v>21.284760000000002</c:v>
                </c:pt>
                <c:pt idx="1083">
                  <c:v>21.403240000000004</c:v>
                </c:pt>
                <c:pt idx="1084">
                  <c:v>21.545420000000004</c:v>
                </c:pt>
                <c:pt idx="1085">
                  <c:v>21.600390000000001</c:v>
                </c:pt>
                <c:pt idx="1086">
                  <c:v>21.534040000000001</c:v>
                </c:pt>
                <c:pt idx="1087">
                  <c:v>21.447780000000002</c:v>
                </c:pt>
                <c:pt idx="1088">
                  <c:v>21.497079999999997</c:v>
                </c:pt>
                <c:pt idx="1089">
                  <c:v>21.634530000000002</c:v>
                </c:pt>
                <c:pt idx="1090">
                  <c:v>21.665820000000004</c:v>
                </c:pt>
                <c:pt idx="1091">
                  <c:v>21.51416</c:v>
                </c:pt>
                <c:pt idx="1092">
                  <c:v>21.367239999999999</c:v>
                </c:pt>
                <c:pt idx="1093">
                  <c:v>21.00609</c:v>
                </c:pt>
                <c:pt idx="1094">
                  <c:v>20.848730000000003</c:v>
                </c:pt>
                <c:pt idx="1095">
                  <c:v>20.765309999999996</c:v>
                </c:pt>
                <c:pt idx="1096">
                  <c:v>20.699909999999999</c:v>
                </c:pt>
                <c:pt idx="1097">
                  <c:v>20.700869999999998</c:v>
                </c:pt>
                <c:pt idx="1098">
                  <c:v>20.597560000000001</c:v>
                </c:pt>
                <c:pt idx="1099">
                  <c:v>20.539750000000002</c:v>
                </c:pt>
                <c:pt idx="1100">
                  <c:v>20.462970000000006</c:v>
                </c:pt>
                <c:pt idx="1101">
                  <c:v>20.235469999999999</c:v>
                </c:pt>
                <c:pt idx="1102">
                  <c:v>20.032619999999998</c:v>
                </c:pt>
                <c:pt idx="1103">
                  <c:v>19.92456</c:v>
                </c:pt>
                <c:pt idx="1104">
                  <c:v>19.449670000000001</c:v>
                </c:pt>
                <c:pt idx="1105">
                  <c:v>19.187100000000001</c:v>
                </c:pt>
                <c:pt idx="1106">
                  <c:v>18.770029999999998</c:v>
                </c:pt>
                <c:pt idx="1107">
                  <c:v>18.327370000000002</c:v>
                </c:pt>
                <c:pt idx="1108">
                  <c:v>17.867640000000002</c:v>
                </c:pt>
                <c:pt idx="1109">
                  <c:v>17.466680000000004</c:v>
                </c:pt>
                <c:pt idx="1110">
                  <c:v>17.193680000000001</c:v>
                </c:pt>
                <c:pt idx="1111">
                  <c:v>16.86477</c:v>
                </c:pt>
                <c:pt idx="1112">
                  <c:v>16.639170000000004</c:v>
                </c:pt>
                <c:pt idx="1113">
                  <c:v>16.624010000000002</c:v>
                </c:pt>
                <c:pt idx="1114">
                  <c:v>16.700790000000001</c:v>
                </c:pt>
                <c:pt idx="1115">
                  <c:v>16.97662</c:v>
                </c:pt>
                <c:pt idx="1116">
                  <c:v>17.41076</c:v>
                </c:pt>
                <c:pt idx="1117">
                  <c:v>17.77853</c:v>
                </c:pt>
                <c:pt idx="1118">
                  <c:v>18.145719999999997</c:v>
                </c:pt>
                <c:pt idx="1119">
                  <c:v>18.301600000000001</c:v>
                </c:pt>
                <c:pt idx="1120">
                  <c:v>18.415559999999999</c:v>
                </c:pt>
                <c:pt idx="1121">
                  <c:v>18.457149999999999</c:v>
                </c:pt>
                <c:pt idx="1122">
                  <c:v>18.485989999999997</c:v>
                </c:pt>
                <c:pt idx="1123">
                  <c:v>18.541829999999997</c:v>
                </c:pt>
                <c:pt idx="1124">
                  <c:v>18.666</c:v>
                </c:pt>
                <c:pt idx="1125">
                  <c:v>18.652529999999999</c:v>
                </c:pt>
                <c:pt idx="1126">
                  <c:v>18.601519999999997</c:v>
                </c:pt>
                <c:pt idx="1127">
                  <c:v>18.37819</c:v>
                </c:pt>
                <c:pt idx="1128">
                  <c:v>18.166430000000002</c:v>
                </c:pt>
                <c:pt idx="1129">
                  <c:v>18.129850000000001</c:v>
                </c:pt>
                <c:pt idx="1130">
                  <c:v>18.024930000000001</c:v>
                </c:pt>
                <c:pt idx="1131">
                  <c:v>18.125029999999999</c:v>
                </c:pt>
                <c:pt idx="1132">
                  <c:v>18.20204</c:v>
                </c:pt>
                <c:pt idx="1133">
                  <c:v>18.290599999999998</c:v>
                </c:pt>
                <c:pt idx="1134">
                  <c:v>18.358930000000001</c:v>
                </c:pt>
                <c:pt idx="1135">
                  <c:v>18.246300000000002</c:v>
                </c:pt>
                <c:pt idx="1136">
                  <c:v>18.19238</c:v>
                </c:pt>
                <c:pt idx="1137">
                  <c:v>18.084569999999999</c:v>
                </c:pt>
                <c:pt idx="1138">
                  <c:v>18.130770000000002</c:v>
                </c:pt>
                <c:pt idx="1139">
                  <c:v>18.259760000000004</c:v>
                </c:pt>
                <c:pt idx="1140">
                  <c:v>18.416680000000003</c:v>
                </c:pt>
                <c:pt idx="1141">
                  <c:v>18.531230000000001</c:v>
                </c:pt>
                <c:pt idx="1142">
                  <c:v>18.559149999999999</c:v>
                </c:pt>
                <c:pt idx="1143">
                  <c:v>18.641929999999999</c:v>
                </c:pt>
                <c:pt idx="1144">
                  <c:v>18.836369999999999</c:v>
                </c:pt>
                <c:pt idx="1145">
                  <c:v>18.959580000000003</c:v>
                </c:pt>
                <c:pt idx="1146">
                  <c:v>18.963419999999999</c:v>
                </c:pt>
                <c:pt idx="1147">
                  <c:v>18.997119999999999</c:v>
                </c:pt>
                <c:pt idx="1148">
                  <c:v>18.824809999999999</c:v>
                </c:pt>
                <c:pt idx="1149">
                  <c:v>18.809420000000003</c:v>
                </c:pt>
                <c:pt idx="1150">
                  <c:v>18.691020000000002</c:v>
                </c:pt>
                <c:pt idx="1151">
                  <c:v>18.67754</c:v>
                </c:pt>
                <c:pt idx="1152">
                  <c:v>18.806530000000002</c:v>
                </c:pt>
                <c:pt idx="1153">
                  <c:v>18.767050000000005</c:v>
                </c:pt>
                <c:pt idx="1154">
                  <c:v>18.757420000000003</c:v>
                </c:pt>
                <c:pt idx="1155">
                  <c:v>18.6342</c:v>
                </c:pt>
                <c:pt idx="1156">
                  <c:v>18.60341</c:v>
                </c:pt>
                <c:pt idx="1157">
                  <c:v>18.511009999999999</c:v>
                </c:pt>
                <c:pt idx="1158">
                  <c:v>18.53989</c:v>
                </c:pt>
                <c:pt idx="1159">
                  <c:v>18.548560000000002</c:v>
                </c:pt>
                <c:pt idx="1160">
                  <c:v>18.693919999999999</c:v>
                </c:pt>
                <c:pt idx="1161">
                  <c:v>18.994250000000005</c:v>
                </c:pt>
                <c:pt idx="1162">
                  <c:v>19.17137</c:v>
                </c:pt>
                <c:pt idx="1163">
                  <c:v>19.32732</c:v>
                </c:pt>
                <c:pt idx="1164">
                  <c:v>19.452470000000002</c:v>
                </c:pt>
                <c:pt idx="1165">
                  <c:v>19.522740000000002</c:v>
                </c:pt>
                <c:pt idx="1166">
                  <c:v>19.487130000000001</c:v>
                </c:pt>
                <c:pt idx="1167">
                  <c:v>19.500610000000002</c:v>
                </c:pt>
                <c:pt idx="1168">
                  <c:v>19.219520000000003</c:v>
                </c:pt>
                <c:pt idx="1169">
                  <c:v>19.135760000000001</c:v>
                </c:pt>
                <c:pt idx="1170">
                  <c:v>18.93937</c:v>
                </c:pt>
                <c:pt idx="1171">
                  <c:v>18.658290000000001</c:v>
                </c:pt>
                <c:pt idx="1172">
                  <c:v>18.611110000000004</c:v>
                </c:pt>
                <c:pt idx="1173">
                  <c:v>18.49945</c:v>
                </c:pt>
                <c:pt idx="1174">
                  <c:v>18.557210000000001</c:v>
                </c:pt>
                <c:pt idx="1175">
                  <c:v>18.64866</c:v>
                </c:pt>
                <c:pt idx="1176">
                  <c:v>18.88739</c:v>
                </c:pt>
                <c:pt idx="1177">
                  <c:v>18.949000000000002</c:v>
                </c:pt>
                <c:pt idx="1178">
                  <c:v>19.00292</c:v>
                </c:pt>
                <c:pt idx="1179">
                  <c:v>18.923019999999998</c:v>
                </c:pt>
                <c:pt idx="1180">
                  <c:v>18.764880000000002</c:v>
                </c:pt>
                <c:pt idx="1181">
                  <c:v>18.443490000000001</c:v>
                </c:pt>
                <c:pt idx="1182">
                  <c:v>18.126270000000002</c:v>
                </c:pt>
                <c:pt idx="1183">
                  <c:v>17.869530000000001</c:v>
                </c:pt>
                <c:pt idx="1184">
                  <c:v>17.687280000000001</c:v>
                </c:pt>
                <c:pt idx="1185">
                  <c:v>17.663820000000001</c:v>
                </c:pt>
                <c:pt idx="1186">
                  <c:v>17.44575</c:v>
                </c:pt>
                <c:pt idx="1187">
                  <c:v>17.462380000000003</c:v>
                </c:pt>
                <c:pt idx="1188">
                  <c:v>17.417400000000001</c:v>
                </c:pt>
                <c:pt idx="1189">
                  <c:v>17.360670000000002</c:v>
                </c:pt>
                <c:pt idx="1190">
                  <c:v>17.311770000000003</c:v>
                </c:pt>
                <c:pt idx="1191">
                  <c:v>17.165070000000004</c:v>
                </c:pt>
                <c:pt idx="1192">
                  <c:v>17.063359999999999</c:v>
                </c:pt>
                <c:pt idx="1193">
                  <c:v>16.905920000000002</c:v>
                </c:pt>
                <c:pt idx="1194">
                  <c:v>16.694680000000002</c:v>
                </c:pt>
                <c:pt idx="1195">
                  <c:v>16.740649999999999</c:v>
                </c:pt>
                <c:pt idx="1196">
                  <c:v>16.606669999999998</c:v>
                </c:pt>
                <c:pt idx="1197">
                  <c:v>16.476599999999998</c:v>
                </c:pt>
                <c:pt idx="1198">
                  <c:v>16.42868</c:v>
                </c:pt>
                <c:pt idx="1199">
                  <c:v>16.287860000000002</c:v>
                </c:pt>
                <c:pt idx="1200">
                  <c:v>16.221380000000003</c:v>
                </c:pt>
                <c:pt idx="1201">
                  <c:v>15.9505</c:v>
                </c:pt>
                <c:pt idx="1202">
                  <c:v>15.83512</c:v>
                </c:pt>
                <c:pt idx="1203">
                  <c:v>15.771570000000002</c:v>
                </c:pt>
                <c:pt idx="1204">
                  <c:v>15.552530000000001</c:v>
                </c:pt>
                <c:pt idx="1205">
                  <c:v>15.423439999999999</c:v>
                </c:pt>
                <c:pt idx="1206">
                  <c:v>15.436150000000001</c:v>
                </c:pt>
                <c:pt idx="1207">
                  <c:v>15.933890000000002</c:v>
                </c:pt>
                <c:pt idx="1208">
                  <c:v>16.526499999999999</c:v>
                </c:pt>
                <c:pt idx="1209">
                  <c:v>17.06532</c:v>
                </c:pt>
                <c:pt idx="1210">
                  <c:v>17.510250000000003</c:v>
                </c:pt>
                <c:pt idx="1211">
                  <c:v>17.61392</c:v>
                </c:pt>
                <c:pt idx="1212">
                  <c:v>17.708780000000001</c:v>
                </c:pt>
                <c:pt idx="1213">
                  <c:v>17.600239999999999</c:v>
                </c:pt>
                <c:pt idx="1214">
                  <c:v>17.498529999999999</c:v>
                </c:pt>
                <c:pt idx="1215">
                  <c:v>17.279480000000003</c:v>
                </c:pt>
                <c:pt idx="1216">
                  <c:v>17.113230000000001</c:v>
                </c:pt>
                <c:pt idx="1217">
                  <c:v>16.529430000000001</c:v>
                </c:pt>
                <c:pt idx="1218">
                  <c:v>15.595540000000003</c:v>
                </c:pt>
                <c:pt idx="1219">
                  <c:v>15.084099999999999</c:v>
                </c:pt>
                <c:pt idx="1220">
                  <c:v>14.697830000000002</c:v>
                </c:pt>
                <c:pt idx="1221">
                  <c:v>14.72423</c:v>
                </c:pt>
                <c:pt idx="1222">
                  <c:v>14.896340000000002</c:v>
                </c:pt>
                <c:pt idx="1223">
                  <c:v>15.05866</c:v>
                </c:pt>
                <c:pt idx="1224">
                  <c:v>15.224910000000001</c:v>
                </c:pt>
                <c:pt idx="1225">
                  <c:v>15.131030000000003</c:v>
                </c:pt>
                <c:pt idx="1226">
                  <c:v>14.819090000000003</c:v>
                </c:pt>
                <c:pt idx="1227">
                  <c:v>14.779000000000002</c:v>
                </c:pt>
                <c:pt idx="1228">
                  <c:v>15.20928</c:v>
                </c:pt>
                <c:pt idx="1229">
                  <c:v>15.588710000000001</c:v>
                </c:pt>
                <c:pt idx="1230">
                  <c:v>16.089380000000002</c:v>
                </c:pt>
                <c:pt idx="1231">
                  <c:v>16.45804</c:v>
                </c:pt>
                <c:pt idx="1232">
                  <c:v>16.569520000000001</c:v>
                </c:pt>
                <c:pt idx="1233">
                  <c:v>16.6282</c:v>
                </c:pt>
                <c:pt idx="1234">
                  <c:v>16.452169999999999</c:v>
                </c:pt>
                <c:pt idx="1235">
                  <c:v>16.339720000000003</c:v>
                </c:pt>
                <c:pt idx="1236">
                  <c:v>16.347550000000002</c:v>
                </c:pt>
                <c:pt idx="1237">
                  <c:v>16.392530000000001</c:v>
                </c:pt>
                <c:pt idx="1238">
                  <c:v>16.425789999999999</c:v>
                </c:pt>
                <c:pt idx="1239">
                  <c:v>16.711329999999997</c:v>
                </c:pt>
                <c:pt idx="1240">
                  <c:v>17.110310000000002</c:v>
                </c:pt>
                <c:pt idx="1241">
                  <c:v>17.347930000000002</c:v>
                </c:pt>
                <c:pt idx="1242">
                  <c:v>17.619769999999999</c:v>
                </c:pt>
                <c:pt idx="1243">
                  <c:v>17.735170000000004</c:v>
                </c:pt>
                <c:pt idx="1244">
                  <c:v>17.827110000000001</c:v>
                </c:pt>
                <c:pt idx="1245">
                  <c:v>17.874169999999999</c:v>
                </c:pt>
                <c:pt idx="1246">
                  <c:v>17.74671</c:v>
                </c:pt>
                <c:pt idx="1247">
                  <c:v>17.897010000000002</c:v>
                </c:pt>
                <c:pt idx="1248">
                  <c:v>18.341239999999999</c:v>
                </c:pt>
                <c:pt idx="1249">
                  <c:v>18.683230000000002</c:v>
                </c:pt>
                <c:pt idx="1250">
                  <c:v>18.763830000000002</c:v>
                </c:pt>
                <c:pt idx="1251">
                  <c:v>18.80707</c:v>
                </c:pt>
                <c:pt idx="1252">
                  <c:v>18.58398</c:v>
                </c:pt>
                <c:pt idx="1253">
                  <c:v>18.554500000000001</c:v>
                </c:pt>
                <c:pt idx="1254">
                  <c:v>18.400199999999998</c:v>
                </c:pt>
                <c:pt idx="1255">
                  <c:v>18.281280000000002</c:v>
                </c:pt>
                <c:pt idx="1256">
                  <c:v>18.416900000000002</c:v>
                </c:pt>
                <c:pt idx="1257">
                  <c:v>18.433609999999998</c:v>
                </c:pt>
                <c:pt idx="1258">
                  <c:v>18.53877</c:v>
                </c:pt>
                <c:pt idx="1259">
                  <c:v>18.476870000000002</c:v>
                </c:pt>
                <c:pt idx="1260">
                  <c:v>18.240020000000001</c:v>
                </c:pt>
                <c:pt idx="1261">
                  <c:v>17.856740000000002</c:v>
                </c:pt>
                <c:pt idx="1262">
                  <c:v>17.47935</c:v>
                </c:pt>
                <c:pt idx="1263">
                  <c:v>17.179600000000001</c:v>
                </c:pt>
                <c:pt idx="1264">
                  <c:v>16.984020000000001</c:v>
                </c:pt>
                <c:pt idx="1265">
                  <c:v>16.88672</c:v>
                </c:pt>
                <c:pt idx="1266">
                  <c:v>16.838570000000001</c:v>
                </c:pt>
                <c:pt idx="1267">
                  <c:v>16.656760000000002</c:v>
                </c:pt>
                <c:pt idx="1268">
                  <c:v>16.342289999999998</c:v>
                </c:pt>
                <c:pt idx="1269">
                  <c:v>15.93642</c:v>
                </c:pt>
                <c:pt idx="1270">
                  <c:v>15.594429999999999</c:v>
                </c:pt>
                <c:pt idx="1271">
                  <c:v>15.38903</c:v>
                </c:pt>
                <c:pt idx="1272">
                  <c:v>15.447010000000001</c:v>
                </c:pt>
                <c:pt idx="1273">
                  <c:v>15.641590000000001</c:v>
                </c:pt>
                <c:pt idx="1274">
                  <c:v>15.923639999999999</c:v>
                </c:pt>
                <c:pt idx="1275">
                  <c:v>16.232220000000002</c:v>
                </c:pt>
                <c:pt idx="1276">
                  <c:v>16.516240000000003</c:v>
                </c:pt>
                <c:pt idx="1277">
                  <c:v>16.774719999999999</c:v>
                </c:pt>
                <c:pt idx="1278">
                  <c:v>16.886750000000003</c:v>
                </c:pt>
                <c:pt idx="1279">
                  <c:v>16.803220000000003</c:v>
                </c:pt>
                <c:pt idx="1280">
                  <c:v>16.754070000000002</c:v>
                </c:pt>
                <c:pt idx="1281">
                  <c:v>16.632210000000001</c:v>
                </c:pt>
                <c:pt idx="1282">
                  <c:v>16.483810000000002</c:v>
                </c:pt>
                <c:pt idx="1283">
                  <c:v>16.474970000000003</c:v>
                </c:pt>
                <c:pt idx="1284">
                  <c:v>16.137880000000003</c:v>
                </c:pt>
                <c:pt idx="1285">
                  <c:v>15.899080000000001</c:v>
                </c:pt>
                <c:pt idx="1286">
                  <c:v>15.627840000000001</c:v>
                </c:pt>
                <c:pt idx="1287">
                  <c:v>15.751660000000001</c:v>
                </c:pt>
                <c:pt idx="1288">
                  <c:v>15.85388</c:v>
                </c:pt>
                <c:pt idx="1289">
                  <c:v>16.06026</c:v>
                </c:pt>
                <c:pt idx="1290">
                  <c:v>16.403240000000004</c:v>
                </c:pt>
                <c:pt idx="1291">
                  <c:v>16.45335</c:v>
                </c:pt>
                <c:pt idx="1292">
                  <c:v>16.518210000000003</c:v>
                </c:pt>
                <c:pt idx="1293">
                  <c:v>16.252870000000001</c:v>
                </c:pt>
                <c:pt idx="1294">
                  <c:v>16.086790000000001</c:v>
                </c:pt>
                <c:pt idx="1295">
                  <c:v>15.901050000000001</c:v>
                </c:pt>
                <c:pt idx="1296">
                  <c:v>15.67994</c:v>
                </c:pt>
                <c:pt idx="1297">
                  <c:v>15.632760000000001</c:v>
                </c:pt>
                <c:pt idx="1298">
                  <c:v>15.65634</c:v>
                </c:pt>
                <c:pt idx="1299">
                  <c:v>15.728080000000002</c:v>
                </c:pt>
                <c:pt idx="1300">
                  <c:v>15.834210000000002</c:v>
                </c:pt>
                <c:pt idx="1301">
                  <c:v>15.776230000000002</c:v>
                </c:pt>
                <c:pt idx="1302">
                  <c:v>15.77327</c:v>
                </c:pt>
                <c:pt idx="1303">
                  <c:v>15.69759</c:v>
                </c:pt>
                <c:pt idx="1304">
                  <c:v>15.674990000000001</c:v>
                </c:pt>
                <c:pt idx="1305">
                  <c:v>15.705560000000002</c:v>
                </c:pt>
                <c:pt idx="1306">
                  <c:v>15.717360000000003</c:v>
                </c:pt>
                <c:pt idx="1307">
                  <c:v>15.696260000000001</c:v>
                </c:pt>
                <c:pt idx="1308">
                  <c:v>15.623960000000002</c:v>
                </c:pt>
                <c:pt idx="1309">
                  <c:v>15.363900000000001</c:v>
                </c:pt>
                <c:pt idx="1310">
                  <c:v>15.12276</c:v>
                </c:pt>
                <c:pt idx="1311">
                  <c:v>14.836170000000001</c:v>
                </c:pt>
                <c:pt idx="1312">
                  <c:v>14.589110000000002</c:v>
                </c:pt>
                <c:pt idx="1313">
                  <c:v>14.456680000000002</c:v>
                </c:pt>
                <c:pt idx="1314">
                  <c:v>14.338089999999999</c:v>
                </c:pt>
                <c:pt idx="1315">
                  <c:v>14.258040000000001</c:v>
                </c:pt>
                <c:pt idx="1316">
                  <c:v>14.22443</c:v>
                </c:pt>
                <c:pt idx="1317">
                  <c:v>14.19577</c:v>
                </c:pt>
                <c:pt idx="1318">
                  <c:v>14.308440000000001</c:v>
                </c:pt>
                <c:pt idx="1319">
                  <c:v>14.52289</c:v>
                </c:pt>
                <c:pt idx="1320">
                  <c:v>14.680029999999999</c:v>
                </c:pt>
                <c:pt idx="1321">
                  <c:v>14.700769999999999</c:v>
                </c:pt>
                <c:pt idx="1322">
                  <c:v>14.52881</c:v>
                </c:pt>
                <c:pt idx="1323">
                  <c:v>14.33708</c:v>
                </c:pt>
                <c:pt idx="1324">
                  <c:v>14.053430000000002</c:v>
                </c:pt>
                <c:pt idx="1325">
                  <c:v>13.798449999999999</c:v>
                </c:pt>
                <c:pt idx="1326">
                  <c:v>13.668979999999999</c:v>
                </c:pt>
                <c:pt idx="1327">
                  <c:v>13.559290000000003</c:v>
                </c:pt>
                <c:pt idx="1328">
                  <c:v>13.419940000000002</c:v>
                </c:pt>
                <c:pt idx="1329">
                  <c:v>13.110620000000001</c:v>
                </c:pt>
                <c:pt idx="1330">
                  <c:v>12.773620000000001</c:v>
                </c:pt>
                <c:pt idx="1331">
                  <c:v>12.58783</c:v>
                </c:pt>
                <c:pt idx="1332">
                  <c:v>12.332850000000001</c:v>
                </c:pt>
                <c:pt idx="1333">
                  <c:v>12.306160000000002</c:v>
                </c:pt>
                <c:pt idx="1334">
                  <c:v>12.343710000000002</c:v>
                </c:pt>
                <c:pt idx="1335">
                  <c:v>12.432650000000001</c:v>
                </c:pt>
                <c:pt idx="1336">
                  <c:v>12.58089</c:v>
                </c:pt>
                <c:pt idx="1337">
                  <c:v>12.65401</c:v>
                </c:pt>
                <c:pt idx="1338">
                  <c:v>12.669830000000001</c:v>
                </c:pt>
                <c:pt idx="1339">
                  <c:v>12.652050000000003</c:v>
                </c:pt>
                <c:pt idx="1340">
                  <c:v>12.652050000000003</c:v>
                </c:pt>
                <c:pt idx="1341">
                  <c:v>12.567070000000003</c:v>
                </c:pt>
                <c:pt idx="1342">
                  <c:v>12.447480000000002</c:v>
                </c:pt>
                <c:pt idx="1343">
                  <c:v>12.397080000000003</c:v>
                </c:pt>
                <c:pt idx="1344">
                  <c:v>12.368420000000002</c:v>
                </c:pt>
                <c:pt idx="1345">
                  <c:v>12.411890000000003</c:v>
                </c:pt>
                <c:pt idx="1346">
                  <c:v>12.438580000000002</c:v>
                </c:pt>
                <c:pt idx="1347">
                  <c:v>12.45438</c:v>
                </c:pt>
                <c:pt idx="1348">
                  <c:v>12.520600000000002</c:v>
                </c:pt>
                <c:pt idx="1349">
                  <c:v>12.474150000000002</c:v>
                </c:pt>
                <c:pt idx="1350">
                  <c:v>12.509720000000002</c:v>
                </c:pt>
                <c:pt idx="1351">
                  <c:v>12.545310000000001</c:v>
                </c:pt>
                <c:pt idx="1352">
                  <c:v>12.563100000000002</c:v>
                </c:pt>
                <c:pt idx="1353">
                  <c:v>12.667870000000001</c:v>
                </c:pt>
                <c:pt idx="1354">
                  <c:v>12.664900000000003</c:v>
                </c:pt>
                <c:pt idx="1355">
                  <c:v>12.600660000000001</c:v>
                </c:pt>
                <c:pt idx="1356">
                  <c:v>12.532480000000001</c:v>
                </c:pt>
                <c:pt idx="1357">
                  <c:v>12.409930000000001</c:v>
                </c:pt>
                <c:pt idx="1358">
                  <c:v>12.250820000000001</c:v>
                </c:pt>
                <c:pt idx="1359">
                  <c:v>12.183620000000001</c:v>
                </c:pt>
                <c:pt idx="1360">
                  <c:v>12.132220000000002</c:v>
                </c:pt>
                <c:pt idx="1361">
                  <c:v>12.075890000000001</c:v>
                </c:pt>
                <c:pt idx="1362">
                  <c:v>12.09862</c:v>
                </c:pt>
                <c:pt idx="1363">
                  <c:v>12.285410000000001</c:v>
                </c:pt>
                <c:pt idx="1364">
                  <c:v>12.61154</c:v>
                </c:pt>
                <c:pt idx="1365">
                  <c:v>12.795350000000001</c:v>
                </c:pt>
                <c:pt idx="1366">
                  <c:v>13.018700000000001</c:v>
                </c:pt>
                <c:pt idx="1367">
                  <c:v>13.19857</c:v>
                </c:pt>
                <c:pt idx="1368">
                  <c:v>13.299370000000001</c:v>
                </c:pt>
                <c:pt idx="1369">
                  <c:v>13.308809999999999</c:v>
                </c:pt>
                <c:pt idx="1370">
                  <c:v>13.30691</c:v>
                </c:pt>
                <c:pt idx="1371">
                  <c:v>13.415050000000001</c:v>
                </c:pt>
                <c:pt idx="1372">
                  <c:v>13.471700000000002</c:v>
                </c:pt>
                <c:pt idx="1373">
                  <c:v>13.535370000000002</c:v>
                </c:pt>
                <c:pt idx="1374">
                  <c:v>13.59407</c:v>
                </c:pt>
                <c:pt idx="1375">
                  <c:v>13.631870000000001</c:v>
                </c:pt>
                <c:pt idx="1376">
                  <c:v>13.687580000000001</c:v>
                </c:pt>
                <c:pt idx="1377">
                  <c:v>13.804960000000001</c:v>
                </c:pt>
                <c:pt idx="1378">
                  <c:v>13.992990000000002</c:v>
                </c:pt>
                <c:pt idx="1379">
                  <c:v>14.087510000000002</c:v>
                </c:pt>
                <c:pt idx="1380">
                  <c:v>14.129300000000001</c:v>
                </c:pt>
                <c:pt idx="1381">
                  <c:v>14.09151</c:v>
                </c:pt>
                <c:pt idx="1382">
                  <c:v>13.930339999999999</c:v>
                </c:pt>
                <c:pt idx="1383">
                  <c:v>13.655760000000001</c:v>
                </c:pt>
                <c:pt idx="1384">
                  <c:v>13.34535</c:v>
                </c:pt>
                <c:pt idx="1385">
                  <c:v>13.153320000000001</c:v>
                </c:pt>
                <c:pt idx="1386">
                  <c:v>12.987170000000001</c:v>
                </c:pt>
                <c:pt idx="1387">
                  <c:v>13.013020000000001</c:v>
                </c:pt>
                <c:pt idx="1388">
                  <c:v>12.976200000000002</c:v>
                </c:pt>
                <c:pt idx="1389">
                  <c:v>12.940390000000003</c:v>
                </c:pt>
                <c:pt idx="1390">
                  <c:v>13.045850000000003</c:v>
                </c:pt>
                <c:pt idx="1391">
                  <c:v>13.150320000000002</c:v>
                </c:pt>
                <c:pt idx="1392">
                  <c:v>13.22296</c:v>
                </c:pt>
                <c:pt idx="1393">
                  <c:v>13.446810000000001</c:v>
                </c:pt>
                <c:pt idx="1394">
                  <c:v>14.03379</c:v>
                </c:pt>
                <c:pt idx="1395">
                  <c:v>14.58793</c:v>
                </c:pt>
                <c:pt idx="1396">
                  <c:v>15.185839999999999</c:v>
                </c:pt>
                <c:pt idx="1397">
                  <c:v>15.642500000000002</c:v>
                </c:pt>
                <c:pt idx="1398">
                  <c:v>15.946930000000002</c:v>
                </c:pt>
                <c:pt idx="1399">
                  <c:v>16.11506</c:v>
                </c:pt>
                <c:pt idx="1400">
                  <c:v>16.076260000000001</c:v>
                </c:pt>
                <c:pt idx="1401">
                  <c:v>16.12302</c:v>
                </c:pt>
                <c:pt idx="1402">
                  <c:v>16.126000000000001</c:v>
                </c:pt>
                <c:pt idx="1403">
                  <c:v>16.216529999999999</c:v>
                </c:pt>
                <c:pt idx="1404">
                  <c:v>16.373730000000002</c:v>
                </c:pt>
                <c:pt idx="1405">
                  <c:v>16.445360000000001</c:v>
                </c:pt>
                <c:pt idx="1406">
                  <c:v>16.416520000000002</c:v>
                </c:pt>
                <c:pt idx="1407">
                  <c:v>16.333940000000002</c:v>
                </c:pt>
                <c:pt idx="1408">
                  <c:v>16.292149999999999</c:v>
                </c:pt>
                <c:pt idx="1409">
                  <c:v>16.499090000000002</c:v>
                </c:pt>
                <c:pt idx="1410">
                  <c:v>16.753769999999999</c:v>
                </c:pt>
                <c:pt idx="1411">
                  <c:v>16.97165</c:v>
                </c:pt>
                <c:pt idx="1412">
                  <c:v>17.03931</c:v>
                </c:pt>
                <c:pt idx="1413">
                  <c:v>17.23133</c:v>
                </c:pt>
                <c:pt idx="1414">
                  <c:v>17.174620000000001</c:v>
                </c:pt>
                <c:pt idx="1415">
                  <c:v>17.148759999999999</c:v>
                </c:pt>
                <c:pt idx="1416">
                  <c:v>17.08708</c:v>
                </c:pt>
                <c:pt idx="1417">
                  <c:v>16.963720000000002</c:v>
                </c:pt>
                <c:pt idx="1418">
                  <c:v>16.963730000000002</c:v>
                </c:pt>
                <c:pt idx="1419">
                  <c:v>16.853290000000001</c:v>
                </c:pt>
                <c:pt idx="1420">
                  <c:v>16.802550000000004</c:v>
                </c:pt>
                <c:pt idx="1421">
                  <c:v>16.783650000000002</c:v>
                </c:pt>
                <c:pt idx="1422">
                  <c:v>16.963720000000002</c:v>
                </c:pt>
                <c:pt idx="1423">
                  <c:v>17.119910000000001</c:v>
                </c:pt>
                <c:pt idx="1424">
                  <c:v>17.437280000000001</c:v>
                </c:pt>
                <c:pt idx="1425">
                  <c:v>17.71086</c:v>
                </c:pt>
                <c:pt idx="1426">
                  <c:v>17.921780000000002</c:v>
                </c:pt>
                <c:pt idx="1427">
                  <c:v>18.199350000000003</c:v>
                </c:pt>
                <c:pt idx="1428">
                  <c:v>18.206310000000002</c:v>
                </c:pt>
                <c:pt idx="1429">
                  <c:v>18.1526</c:v>
                </c:pt>
                <c:pt idx="1430">
                  <c:v>18.04316</c:v>
                </c:pt>
                <c:pt idx="1431">
                  <c:v>17.834239999999998</c:v>
                </c:pt>
                <c:pt idx="1432">
                  <c:v>17.754780000000004</c:v>
                </c:pt>
                <c:pt idx="1433">
                  <c:v>17.614550000000001</c:v>
                </c:pt>
                <c:pt idx="1434">
                  <c:v>17.51182</c:v>
                </c:pt>
                <c:pt idx="1435">
                  <c:v>17.727950000000003</c:v>
                </c:pt>
                <c:pt idx="1436">
                  <c:v>17.847000000000001</c:v>
                </c:pt>
                <c:pt idx="1437">
                  <c:v>18.024000000000001</c:v>
                </c:pt>
                <c:pt idx="1438">
                  <c:v>18.36</c:v>
                </c:pt>
                <c:pt idx="1439">
                  <c:v>18.466000000000001</c:v>
                </c:pt>
                <c:pt idx="1440">
                  <c:v>18.652000000000001</c:v>
                </c:pt>
                <c:pt idx="1441">
                  <c:v>18.612000000000002</c:v>
                </c:pt>
                <c:pt idx="1442">
                  <c:v>18.631</c:v>
                </c:pt>
                <c:pt idx="1443">
                  <c:v>18.606000000000002</c:v>
                </c:pt>
                <c:pt idx="1444">
                  <c:v>18.679999999999996</c:v>
                </c:pt>
                <c:pt idx="1445">
                  <c:v>18.893999999999998</c:v>
                </c:pt>
                <c:pt idx="1446">
                  <c:v>19.143999999999998</c:v>
                </c:pt>
                <c:pt idx="1447">
                  <c:v>19.454999999999998</c:v>
                </c:pt>
                <c:pt idx="1448">
                  <c:v>19.553000000000001</c:v>
                </c:pt>
                <c:pt idx="1449">
                  <c:v>19.662000000000003</c:v>
                </c:pt>
                <c:pt idx="1450">
                  <c:v>20.004000000000001</c:v>
                </c:pt>
                <c:pt idx="1451">
                  <c:v>20.021999999999998</c:v>
                </c:pt>
                <c:pt idx="1452">
                  <c:v>20.057999999999996</c:v>
                </c:pt>
                <c:pt idx="1453">
                  <c:v>20.107999999999997</c:v>
                </c:pt>
                <c:pt idx="1454">
                  <c:v>20.077999999999999</c:v>
                </c:pt>
                <c:pt idx="1455">
                  <c:v>20.207000000000001</c:v>
                </c:pt>
                <c:pt idx="1456">
                  <c:v>19.957999999999998</c:v>
                </c:pt>
                <c:pt idx="1457">
                  <c:v>19.873999999999999</c:v>
                </c:pt>
                <c:pt idx="1458">
                  <c:v>19.768999999999998</c:v>
                </c:pt>
                <c:pt idx="1459">
                  <c:v>19.695999999999998</c:v>
                </c:pt>
                <c:pt idx="1460">
                  <c:v>19.655000000000001</c:v>
                </c:pt>
                <c:pt idx="1461">
                  <c:v>19.309000000000001</c:v>
                </c:pt>
                <c:pt idx="1462">
                  <c:v>18.973999999999997</c:v>
                </c:pt>
                <c:pt idx="1463">
                  <c:v>18.486000000000004</c:v>
                </c:pt>
                <c:pt idx="1464">
                  <c:v>17.885000000000002</c:v>
                </c:pt>
                <c:pt idx="1465">
                  <c:v>17.434000000000001</c:v>
                </c:pt>
                <c:pt idx="1466">
                  <c:v>17.102</c:v>
                </c:pt>
                <c:pt idx="1467">
                  <c:v>17.889999999999997</c:v>
                </c:pt>
                <c:pt idx="1468">
                  <c:v>18.907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8A-433F-B4BB-DA801AE2C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5306767"/>
        <c:axId val="1585300527"/>
      </c:lineChart>
      <c:dateAx>
        <c:axId val="158530676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5300527"/>
        <c:crosses val="autoZero"/>
        <c:auto val="1"/>
        <c:lblOffset val="100"/>
        <c:baseTimeUnit val="days"/>
      </c:dateAx>
      <c:valAx>
        <c:axId val="158530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5306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 Erorr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'Weighted Moving Average'!$I$1</c:f>
              <c:strCache>
                <c:ptCount val="1"/>
                <c:pt idx="0">
                  <c:v>Erorr </c:v>
                </c:pt>
              </c:strCache>
            </c:strRef>
          </c:tx>
          <c:spPr>
            <a:ln w="34925" cap="rnd">
              <a:solidFill>
                <a:schemeClr val="accent6">
                  <a:tint val="77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'Weighted Moving Average'!$F$2:$F$1470</c:f>
              <c:numCache>
                <c:formatCode>m/d/yyyy</c:formatCode>
                <c:ptCount val="1469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43487</c:v>
                </c:pt>
                <c:pt idx="14">
                  <c:v>43488</c:v>
                </c:pt>
                <c:pt idx="15">
                  <c:v>43489</c:v>
                </c:pt>
                <c:pt idx="16">
                  <c:v>43490</c:v>
                </c:pt>
                <c:pt idx="17">
                  <c:v>43493</c:v>
                </c:pt>
                <c:pt idx="18">
                  <c:v>43494</c:v>
                </c:pt>
                <c:pt idx="19">
                  <c:v>43495</c:v>
                </c:pt>
                <c:pt idx="20">
                  <c:v>43496</c:v>
                </c:pt>
                <c:pt idx="21">
                  <c:v>43497</c:v>
                </c:pt>
                <c:pt idx="22">
                  <c:v>43500</c:v>
                </c:pt>
                <c:pt idx="23">
                  <c:v>43501</c:v>
                </c:pt>
                <c:pt idx="24">
                  <c:v>43502</c:v>
                </c:pt>
                <c:pt idx="25">
                  <c:v>43503</c:v>
                </c:pt>
                <c:pt idx="26">
                  <c:v>43504</c:v>
                </c:pt>
                <c:pt idx="27">
                  <c:v>43507</c:v>
                </c:pt>
                <c:pt idx="28">
                  <c:v>43508</c:v>
                </c:pt>
                <c:pt idx="29">
                  <c:v>43509</c:v>
                </c:pt>
                <c:pt idx="30">
                  <c:v>43510</c:v>
                </c:pt>
                <c:pt idx="31">
                  <c:v>43511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43521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43528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43535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43546</c:v>
                </c:pt>
                <c:pt idx="56">
                  <c:v>43549</c:v>
                </c:pt>
                <c:pt idx="57">
                  <c:v>43550</c:v>
                </c:pt>
                <c:pt idx="58">
                  <c:v>43551</c:v>
                </c:pt>
                <c:pt idx="59">
                  <c:v>43552</c:v>
                </c:pt>
                <c:pt idx="60">
                  <c:v>43553</c:v>
                </c:pt>
                <c:pt idx="61">
                  <c:v>43556</c:v>
                </c:pt>
                <c:pt idx="62">
                  <c:v>43557</c:v>
                </c:pt>
                <c:pt idx="63">
                  <c:v>43558</c:v>
                </c:pt>
                <c:pt idx="64">
                  <c:v>43559</c:v>
                </c:pt>
                <c:pt idx="65">
                  <c:v>43560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43570</c:v>
                </c:pt>
                <c:pt idx="72">
                  <c:v>43571</c:v>
                </c:pt>
                <c:pt idx="73">
                  <c:v>43572</c:v>
                </c:pt>
                <c:pt idx="74">
                  <c:v>43573</c:v>
                </c:pt>
                <c:pt idx="75">
                  <c:v>43577</c:v>
                </c:pt>
                <c:pt idx="76">
                  <c:v>43578</c:v>
                </c:pt>
                <c:pt idx="77">
                  <c:v>43579</c:v>
                </c:pt>
                <c:pt idx="78">
                  <c:v>43580</c:v>
                </c:pt>
                <c:pt idx="79">
                  <c:v>43581</c:v>
                </c:pt>
                <c:pt idx="80">
                  <c:v>43584</c:v>
                </c:pt>
                <c:pt idx="81">
                  <c:v>43585</c:v>
                </c:pt>
                <c:pt idx="82">
                  <c:v>43586</c:v>
                </c:pt>
                <c:pt idx="83">
                  <c:v>43587</c:v>
                </c:pt>
                <c:pt idx="84">
                  <c:v>43588</c:v>
                </c:pt>
                <c:pt idx="85">
                  <c:v>43591</c:v>
                </c:pt>
                <c:pt idx="86">
                  <c:v>43592</c:v>
                </c:pt>
                <c:pt idx="87">
                  <c:v>43593</c:v>
                </c:pt>
                <c:pt idx="88">
                  <c:v>43594</c:v>
                </c:pt>
                <c:pt idx="89">
                  <c:v>43595</c:v>
                </c:pt>
                <c:pt idx="90">
                  <c:v>43598</c:v>
                </c:pt>
                <c:pt idx="91">
                  <c:v>43599</c:v>
                </c:pt>
                <c:pt idx="92">
                  <c:v>43600</c:v>
                </c:pt>
                <c:pt idx="93">
                  <c:v>43601</c:v>
                </c:pt>
                <c:pt idx="94">
                  <c:v>43602</c:v>
                </c:pt>
                <c:pt idx="95">
                  <c:v>43605</c:v>
                </c:pt>
                <c:pt idx="96">
                  <c:v>43606</c:v>
                </c:pt>
                <c:pt idx="97">
                  <c:v>43607</c:v>
                </c:pt>
                <c:pt idx="98">
                  <c:v>43608</c:v>
                </c:pt>
                <c:pt idx="99">
                  <c:v>43609</c:v>
                </c:pt>
                <c:pt idx="100">
                  <c:v>43613</c:v>
                </c:pt>
                <c:pt idx="101">
                  <c:v>43614</c:v>
                </c:pt>
                <c:pt idx="102">
                  <c:v>43615</c:v>
                </c:pt>
                <c:pt idx="103">
                  <c:v>43616</c:v>
                </c:pt>
                <c:pt idx="104">
                  <c:v>43619</c:v>
                </c:pt>
                <c:pt idx="105">
                  <c:v>43620</c:v>
                </c:pt>
                <c:pt idx="106">
                  <c:v>43621</c:v>
                </c:pt>
                <c:pt idx="107">
                  <c:v>43622</c:v>
                </c:pt>
                <c:pt idx="108">
                  <c:v>43623</c:v>
                </c:pt>
                <c:pt idx="109">
                  <c:v>43626</c:v>
                </c:pt>
                <c:pt idx="110">
                  <c:v>43627</c:v>
                </c:pt>
                <c:pt idx="111">
                  <c:v>43628</c:v>
                </c:pt>
                <c:pt idx="112">
                  <c:v>43629</c:v>
                </c:pt>
                <c:pt idx="113">
                  <c:v>43630</c:v>
                </c:pt>
                <c:pt idx="114">
                  <c:v>43633</c:v>
                </c:pt>
                <c:pt idx="115">
                  <c:v>43634</c:v>
                </c:pt>
                <c:pt idx="116">
                  <c:v>43635</c:v>
                </c:pt>
                <c:pt idx="117">
                  <c:v>43636</c:v>
                </c:pt>
                <c:pt idx="118">
                  <c:v>43637</c:v>
                </c:pt>
                <c:pt idx="119">
                  <c:v>43640</c:v>
                </c:pt>
                <c:pt idx="120">
                  <c:v>43641</c:v>
                </c:pt>
                <c:pt idx="121">
                  <c:v>43642</c:v>
                </c:pt>
                <c:pt idx="122">
                  <c:v>43643</c:v>
                </c:pt>
                <c:pt idx="123">
                  <c:v>43644</c:v>
                </c:pt>
                <c:pt idx="124">
                  <c:v>43647</c:v>
                </c:pt>
                <c:pt idx="125">
                  <c:v>43648</c:v>
                </c:pt>
                <c:pt idx="126">
                  <c:v>43649</c:v>
                </c:pt>
                <c:pt idx="127">
                  <c:v>43651</c:v>
                </c:pt>
                <c:pt idx="128">
                  <c:v>43654</c:v>
                </c:pt>
                <c:pt idx="129">
                  <c:v>43655</c:v>
                </c:pt>
                <c:pt idx="130">
                  <c:v>43656</c:v>
                </c:pt>
                <c:pt idx="131">
                  <c:v>43657</c:v>
                </c:pt>
                <c:pt idx="132">
                  <c:v>43658</c:v>
                </c:pt>
                <c:pt idx="133">
                  <c:v>43661</c:v>
                </c:pt>
                <c:pt idx="134">
                  <c:v>43662</c:v>
                </c:pt>
                <c:pt idx="135">
                  <c:v>43663</c:v>
                </c:pt>
                <c:pt idx="136">
                  <c:v>43664</c:v>
                </c:pt>
                <c:pt idx="137">
                  <c:v>43665</c:v>
                </c:pt>
                <c:pt idx="138">
                  <c:v>43668</c:v>
                </c:pt>
                <c:pt idx="139">
                  <c:v>43669</c:v>
                </c:pt>
                <c:pt idx="140">
                  <c:v>43670</c:v>
                </c:pt>
                <c:pt idx="141">
                  <c:v>43671</c:v>
                </c:pt>
                <c:pt idx="142">
                  <c:v>43672</c:v>
                </c:pt>
                <c:pt idx="143">
                  <c:v>43675</c:v>
                </c:pt>
                <c:pt idx="144">
                  <c:v>43676</c:v>
                </c:pt>
                <c:pt idx="145">
                  <c:v>43677</c:v>
                </c:pt>
                <c:pt idx="146">
                  <c:v>43678</c:v>
                </c:pt>
                <c:pt idx="147">
                  <c:v>43679</c:v>
                </c:pt>
                <c:pt idx="148">
                  <c:v>43682</c:v>
                </c:pt>
                <c:pt idx="149">
                  <c:v>43683</c:v>
                </c:pt>
                <c:pt idx="150">
                  <c:v>43684</c:v>
                </c:pt>
                <c:pt idx="151">
                  <c:v>43685</c:v>
                </c:pt>
                <c:pt idx="152">
                  <c:v>43686</c:v>
                </c:pt>
                <c:pt idx="153">
                  <c:v>43689</c:v>
                </c:pt>
                <c:pt idx="154">
                  <c:v>43690</c:v>
                </c:pt>
                <c:pt idx="155">
                  <c:v>43691</c:v>
                </c:pt>
                <c:pt idx="156">
                  <c:v>43692</c:v>
                </c:pt>
                <c:pt idx="157">
                  <c:v>43693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43703</c:v>
                </c:pt>
                <c:pt idx="164">
                  <c:v>43704</c:v>
                </c:pt>
                <c:pt idx="165">
                  <c:v>43705</c:v>
                </c:pt>
                <c:pt idx="166">
                  <c:v>43706</c:v>
                </c:pt>
                <c:pt idx="167">
                  <c:v>43707</c:v>
                </c:pt>
                <c:pt idx="168">
                  <c:v>43711</c:v>
                </c:pt>
                <c:pt idx="169">
                  <c:v>43712</c:v>
                </c:pt>
                <c:pt idx="170">
                  <c:v>43713</c:v>
                </c:pt>
                <c:pt idx="171">
                  <c:v>43714</c:v>
                </c:pt>
                <c:pt idx="172">
                  <c:v>43717</c:v>
                </c:pt>
                <c:pt idx="173">
                  <c:v>43718</c:v>
                </c:pt>
                <c:pt idx="174">
                  <c:v>43719</c:v>
                </c:pt>
                <c:pt idx="175">
                  <c:v>43720</c:v>
                </c:pt>
                <c:pt idx="176">
                  <c:v>43721</c:v>
                </c:pt>
                <c:pt idx="177">
                  <c:v>43724</c:v>
                </c:pt>
                <c:pt idx="178">
                  <c:v>43725</c:v>
                </c:pt>
                <c:pt idx="179">
                  <c:v>43726</c:v>
                </c:pt>
                <c:pt idx="180">
                  <c:v>43727</c:v>
                </c:pt>
                <c:pt idx="181">
                  <c:v>43728</c:v>
                </c:pt>
                <c:pt idx="182">
                  <c:v>43731</c:v>
                </c:pt>
                <c:pt idx="183">
                  <c:v>43732</c:v>
                </c:pt>
                <c:pt idx="184">
                  <c:v>43733</c:v>
                </c:pt>
                <c:pt idx="185">
                  <c:v>43734</c:v>
                </c:pt>
                <c:pt idx="186">
                  <c:v>43735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43745</c:v>
                </c:pt>
                <c:pt idx="193">
                  <c:v>43746</c:v>
                </c:pt>
                <c:pt idx="194">
                  <c:v>43747</c:v>
                </c:pt>
                <c:pt idx="195">
                  <c:v>43748</c:v>
                </c:pt>
                <c:pt idx="196">
                  <c:v>43749</c:v>
                </c:pt>
                <c:pt idx="197">
                  <c:v>43752</c:v>
                </c:pt>
                <c:pt idx="198">
                  <c:v>43753</c:v>
                </c:pt>
                <c:pt idx="199">
                  <c:v>43754</c:v>
                </c:pt>
                <c:pt idx="200">
                  <c:v>43755</c:v>
                </c:pt>
                <c:pt idx="201">
                  <c:v>43756</c:v>
                </c:pt>
                <c:pt idx="202">
                  <c:v>43759</c:v>
                </c:pt>
                <c:pt idx="203">
                  <c:v>43760</c:v>
                </c:pt>
                <c:pt idx="204">
                  <c:v>43761</c:v>
                </c:pt>
                <c:pt idx="205">
                  <c:v>43762</c:v>
                </c:pt>
                <c:pt idx="206">
                  <c:v>43763</c:v>
                </c:pt>
                <c:pt idx="207">
                  <c:v>43766</c:v>
                </c:pt>
                <c:pt idx="208">
                  <c:v>43767</c:v>
                </c:pt>
                <c:pt idx="209">
                  <c:v>43768</c:v>
                </c:pt>
                <c:pt idx="210">
                  <c:v>43769</c:v>
                </c:pt>
                <c:pt idx="211">
                  <c:v>43770</c:v>
                </c:pt>
                <c:pt idx="212">
                  <c:v>43773</c:v>
                </c:pt>
                <c:pt idx="213">
                  <c:v>43774</c:v>
                </c:pt>
                <c:pt idx="214">
                  <c:v>43775</c:v>
                </c:pt>
                <c:pt idx="215">
                  <c:v>43776</c:v>
                </c:pt>
                <c:pt idx="216">
                  <c:v>43777</c:v>
                </c:pt>
                <c:pt idx="217">
                  <c:v>43780</c:v>
                </c:pt>
                <c:pt idx="218">
                  <c:v>43781</c:v>
                </c:pt>
                <c:pt idx="219">
                  <c:v>43782</c:v>
                </c:pt>
                <c:pt idx="220">
                  <c:v>43783</c:v>
                </c:pt>
                <c:pt idx="221">
                  <c:v>43784</c:v>
                </c:pt>
                <c:pt idx="222">
                  <c:v>43787</c:v>
                </c:pt>
                <c:pt idx="223">
                  <c:v>43788</c:v>
                </c:pt>
                <c:pt idx="224">
                  <c:v>43789</c:v>
                </c:pt>
                <c:pt idx="225">
                  <c:v>43790</c:v>
                </c:pt>
                <c:pt idx="226">
                  <c:v>43791</c:v>
                </c:pt>
                <c:pt idx="227">
                  <c:v>43794</c:v>
                </c:pt>
                <c:pt idx="228">
                  <c:v>43795</c:v>
                </c:pt>
                <c:pt idx="229">
                  <c:v>43796</c:v>
                </c:pt>
                <c:pt idx="230">
                  <c:v>43798</c:v>
                </c:pt>
                <c:pt idx="231">
                  <c:v>43801</c:v>
                </c:pt>
                <c:pt idx="232">
                  <c:v>43802</c:v>
                </c:pt>
                <c:pt idx="233">
                  <c:v>43803</c:v>
                </c:pt>
                <c:pt idx="234">
                  <c:v>43804</c:v>
                </c:pt>
                <c:pt idx="235">
                  <c:v>43805</c:v>
                </c:pt>
                <c:pt idx="236">
                  <c:v>43808</c:v>
                </c:pt>
                <c:pt idx="237">
                  <c:v>43809</c:v>
                </c:pt>
                <c:pt idx="238">
                  <c:v>43810</c:v>
                </c:pt>
                <c:pt idx="239">
                  <c:v>43811</c:v>
                </c:pt>
                <c:pt idx="240">
                  <c:v>43812</c:v>
                </c:pt>
                <c:pt idx="241">
                  <c:v>43815</c:v>
                </c:pt>
                <c:pt idx="242">
                  <c:v>43816</c:v>
                </c:pt>
                <c:pt idx="243">
                  <c:v>43817</c:v>
                </c:pt>
                <c:pt idx="244">
                  <c:v>43818</c:v>
                </c:pt>
                <c:pt idx="245">
                  <c:v>43819</c:v>
                </c:pt>
                <c:pt idx="246">
                  <c:v>43822</c:v>
                </c:pt>
                <c:pt idx="247">
                  <c:v>43823</c:v>
                </c:pt>
                <c:pt idx="248">
                  <c:v>43825</c:v>
                </c:pt>
                <c:pt idx="249">
                  <c:v>43826</c:v>
                </c:pt>
                <c:pt idx="250">
                  <c:v>43829</c:v>
                </c:pt>
                <c:pt idx="251">
                  <c:v>43830</c:v>
                </c:pt>
                <c:pt idx="252">
                  <c:v>43832</c:v>
                </c:pt>
                <c:pt idx="253">
                  <c:v>43833</c:v>
                </c:pt>
                <c:pt idx="254">
                  <c:v>43836</c:v>
                </c:pt>
                <c:pt idx="255">
                  <c:v>43837</c:v>
                </c:pt>
                <c:pt idx="256">
                  <c:v>43838</c:v>
                </c:pt>
                <c:pt idx="257">
                  <c:v>43839</c:v>
                </c:pt>
                <c:pt idx="258">
                  <c:v>43840</c:v>
                </c:pt>
                <c:pt idx="259">
                  <c:v>43843</c:v>
                </c:pt>
                <c:pt idx="260">
                  <c:v>43844</c:v>
                </c:pt>
                <c:pt idx="261">
                  <c:v>43845</c:v>
                </c:pt>
                <c:pt idx="262">
                  <c:v>43846</c:v>
                </c:pt>
                <c:pt idx="263">
                  <c:v>43847</c:v>
                </c:pt>
                <c:pt idx="264">
                  <c:v>43851</c:v>
                </c:pt>
                <c:pt idx="265">
                  <c:v>43852</c:v>
                </c:pt>
                <c:pt idx="266">
                  <c:v>43853</c:v>
                </c:pt>
                <c:pt idx="267">
                  <c:v>43854</c:v>
                </c:pt>
                <c:pt idx="268">
                  <c:v>43857</c:v>
                </c:pt>
                <c:pt idx="269">
                  <c:v>43858</c:v>
                </c:pt>
                <c:pt idx="270">
                  <c:v>43859</c:v>
                </c:pt>
                <c:pt idx="271">
                  <c:v>43860</c:v>
                </c:pt>
                <c:pt idx="272">
                  <c:v>43861</c:v>
                </c:pt>
                <c:pt idx="273">
                  <c:v>43864</c:v>
                </c:pt>
                <c:pt idx="274">
                  <c:v>43865</c:v>
                </c:pt>
                <c:pt idx="275">
                  <c:v>43866</c:v>
                </c:pt>
                <c:pt idx="276">
                  <c:v>43867</c:v>
                </c:pt>
                <c:pt idx="277">
                  <c:v>43868</c:v>
                </c:pt>
                <c:pt idx="278">
                  <c:v>43871</c:v>
                </c:pt>
                <c:pt idx="279">
                  <c:v>43872</c:v>
                </c:pt>
                <c:pt idx="280">
                  <c:v>43873</c:v>
                </c:pt>
                <c:pt idx="281">
                  <c:v>43874</c:v>
                </c:pt>
                <c:pt idx="282">
                  <c:v>43875</c:v>
                </c:pt>
                <c:pt idx="283">
                  <c:v>43879</c:v>
                </c:pt>
                <c:pt idx="284">
                  <c:v>43880</c:v>
                </c:pt>
                <c:pt idx="285">
                  <c:v>43881</c:v>
                </c:pt>
                <c:pt idx="286">
                  <c:v>43882</c:v>
                </c:pt>
                <c:pt idx="287">
                  <c:v>43885</c:v>
                </c:pt>
                <c:pt idx="288">
                  <c:v>43886</c:v>
                </c:pt>
                <c:pt idx="289">
                  <c:v>43887</c:v>
                </c:pt>
                <c:pt idx="290">
                  <c:v>43888</c:v>
                </c:pt>
                <c:pt idx="291">
                  <c:v>43889</c:v>
                </c:pt>
                <c:pt idx="292">
                  <c:v>43892</c:v>
                </c:pt>
                <c:pt idx="293">
                  <c:v>43893</c:v>
                </c:pt>
                <c:pt idx="294">
                  <c:v>43894</c:v>
                </c:pt>
                <c:pt idx="295">
                  <c:v>43895</c:v>
                </c:pt>
                <c:pt idx="296">
                  <c:v>43896</c:v>
                </c:pt>
                <c:pt idx="297">
                  <c:v>43899</c:v>
                </c:pt>
                <c:pt idx="298">
                  <c:v>43900</c:v>
                </c:pt>
                <c:pt idx="299">
                  <c:v>43901</c:v>
                </c:pt>
                <c:pt idx="300">
                  <c:v>43902</c:v>
                </c:pt>
                <c:pt idx="301">
                  <c:v>43903</c:v>
                </c:pt>
                <c:pt idx="302">
                  <c:v>43906</c:v>
                </c:pt>
                <c:pt idx="303">
                  <c:v>43907</c:v>
                </c:pt>
                <c:pt idx="304">
                  <c:v>43908</c:v>
                </c:pt>
                <c:pt idx="305">
                  <c:v>43909</c:v>
                </c:pt>
                <c:pt idx="306">
                  <c:v>43910</c:v>
                </c:pt>
                <c:pt idx="307">
                  <c:v>43913</c:v>
                </c:pt>
                <c:pt idx="308">
                  <c:v>43914</c:v>
                </c:pt>
                <c:pt idx="309">
                  <c:v>43915</c:v>
                </c:pt>
                <c:pt idx="310">
                  <c:v>43916</c:v>
                </c:pt>
                <c:pt idx="311">
                  <c:v>43917</c:v>
                </c:pt>
                <c:pt idx="312">
                  <c:v>43920</c:v>
                </c:pt>
                <c:pt idx="313">
                  <c:v>43921</c:v>
                </c:pt>
                <c:pt idx="314">
                  <c:v>43922</c:v>
                </c:pt>
                <c:pt idx="315">
                  <c:v>43923</c:v>
                </c:pt>
                <c:pt idx="316">
                  <c:v>43924</c:v>
                </c:pt>
                <c:pt idx="317">
                  <c:v>43927</c:v>
                </c:pt>
                <c:pt idx="318">
                  <c:v>43928</c:v>
                </c:pt>
                <c:pt idx="319">
                  <c:v>43929</c:v>
                </c:pt>
                <c:pt idx="320">
                  <c:v>43930</c:v>
                </c:pt>
                <c:pt idx="321">
                  <c:v>43934</c:v>
                </c:pt>
                <c:pt idx="322">
                  <c:v>43935</c:v>
                </c:pt>
                <c:pt idx="323">
                  <c:v>43936</c:v>
                </c:pt>
                <c:pt idx="324">
                  <c:v>43937</c:v>
                </c:pt>
                <c:pt idx="325">
                  <c:v>43938</c:v>
                </c:pt>
                <c:pt idx="326">
                  <c:v>43941</c:v>
                </c:pt>
                <c:pt idx="327">
                  <c:v>43942</c:v>
                </c:pt>
                <c:pt idx="328">
                  <c:v>43943</c:v>
                </c:pt>
                <c:pt idx="329">
                  <c:v>43944</c:v>
                </c:pt>
                <c:pt idx="330">
                  <c:v>43945</c:v>
                </c:pt>
                <c:pt idx="331">
                  <c:v>43948</c:v>
                </c:pt>
                <c:pt idx="332">
                  <c:v>43949</c:v>
                </c:pt>
                <c:pt idx="333">
                  <c:v>43950</c:v>
                </c:pt>
                <c:pt idx="334">
                  <c:v>43951</c:v>
                </c:pt>
                <c:pt idx="335">
                  <c:v>43952</c:v>
                </c:pt>
                <c:pt idx="336">
                  <c:v>43955</c:v>
                </c:pt>
                <c:pt idx="337">
                  <c:v>43956</c:v>
                </c:pt>
                <c:pt idx="338">
                  <c:v>43957</c:v>
                </c:pt>
                <c:pt idx="339">
                  <c:v>43958</c:v>
                </c:pt>
                <c:pt idx="340">
                  <c:v>43959</c:v>
                </c:pt>
                <c:pt idx="341">
                  <c:v>43962</c:v>
                </c:pt>
                <c:pt idx="342">
                  <c:v>43963</c:v>
                </c:pt>
                <c:pt idx="343">
                  <c:v>43964</c:v>
                </c:pt>
                <c:pt idx="344">
                  <c:v>43965</c:v>
                </c:pt>
                <c:pt idx="345">
                  <c:v>43966</c:v>
                </c:pt>
                <c:pt idx="346">
                  <c:v>43969</c:v>
                </c:pt>
                <c:pt idx="347">
                  <c:v>43970</c:v>
                </c:pt>
                <c:pt idx="348">
                  <c:v>43971</c:v>
                </c:pt>
                <c:pt idx="349">
                  <c:v>43972</c:v>
                </c:pt>
                <c:pt idx="350">
                  <c:v>43973</c:v>
                </c:pt>
                <c:pt idx="351">
                  <c:v>43977</c:v>
                </c:pt>
                <c:pt idx="352">
                  <c:v>43978</c:v>
                </c:pt>
                <c:pt idx="353">
                  <c:v>43979</c:v>
                </c:pt>
                <c:pt idx="354">
                  <c:v>43980</c:v>
                </c:pt>
                <c:pt idx="355">
                  <c:v>43983</c:v>
                </c:pt>
                <c:pt idx="356">
                  <c:v>43984</c:v>
                </c:pt>
                <c:pt idx="357">
                  <c:v>43985</c:v>
                </c:pt>
                <c:pt idx="358">
                  <c:v>43986</c:v>
                </c:pt>
                <c:pt idx="359">
                  <c:v>43987</c:v>
                </c:pt>
                <c:pt idx="360">
                  <c:v>43990</c:v>
                </c:pt>
                <c:pt idx="361">
                  <c:v>43991</c:v>
                </c:pt>
                <c:pt idx="362">
                  <c:v>43992</c:v>
                </c:pt>
                <c:pt idx="363">
                  <c:v>43993</c:v>
                </c:pt>
                <c:pt idx="364">
                  <c:v>43994</c:v>
                </c:pt>
                <c:pt idx="365">
                  <c:v>43997</c:v>
                </c:pt>
                <c:pt idx="366">
                  <c:v>43998</c:v>
                </c:pt>
                <c:pt idx="367">
                  <c:v>43999</c:v>
                </c:pt>
                <c:pt idx="368">
                  <c:v>44000</c:v>
                </c:pt>
                <c:pt idx="369">
                  <c:v>44001</c:v>
                </c:pt>
                <c:pt idx="370">
                  <c:v>44004</c:v>
                </c:pt>
                <c:pt idx="371">
                  <c:v>44005</c:v>
                </c:pt>
                <c:pt idx="372">
                  <c:v>44006</c:v>
                </c:pt>
                <c:pt idx="373">
                  <c:v>44007</c:v>
                </c:pt>
                <c:pt idx="374">
                  <c:v>44008</c:v>
                </c:pt>
                <c:pt idx="375">
                  <c:v>44011</c:v>
                </c:pt>
                <c:pt idx="376">
                  <c:v>44012</c:v>
                </c:pt>
                <c:pt idx="377">
                  <c:v>44013</c:v>
                </c:pt>
                <c:pt idx="378">
                  <c:v>44014</c:v>
                </c:pt>
                <c:pt idx="379">
                  <c:v>44018</c:v>
                </c:pt>
                <c:pt idx="380">
                  <c:v>44019</c:v>
                </c:pt>
                <c:pt idx="381">
                  <c:v>44020</c:v>
                </c:pt>
                <c:pt idx="382">
                  <c:v>44021</c:v>
                </c:pt>
                <c:pt idx="383">
                  <c:v>44022</c:v>
                </c:pt>
                <c:pt idx="384">
                  <c:v>44025</c:v>
                </c:pt>
                <c:pt idx="385">
                  <c:v>44026</c:v>
                </c:pt>
                <c:pt idx="386">
                  <c:v>44027</c:v>
                </c:pt>
                <c:pt idx="387">
                  <c:v>44028</c:v>
                </c:pt>
                <c:pt idx="388">
                  <c:v>44029</c:v>
                </c:pt>
                <c:pt idx="389">
                  <c:v>44032</c:v>
                </c:pt>
                <c:pt idx="390">
                  <c:v>44033</c:v>
                </c:pt>
                <c:pt idx="391">
                  <c:v>44034</c:v>
                </c:pt>
                <c:pt idx="392">
                  <c:v>44035</c:v>
                </c:pt>
                <c:pt idx="393">
                  <c:v>44036</c:v>
                </c:pt>
                <c:pt idx="394">
                  <c:v>44039</c:v>
                </c:pt>
                <c:pt idx="395">
                  <c:v>44040</c:v>
                </c:pt>
                <c:pt idx="396">
                  <c:v>44041</c:v>
                </c:pt>
                <c:pt idx="397">
                  <c:v>44042</c:v>
                </c:pt>
                <c:pt idx="398">
                  <c:v>44043</c:v>
                </c:pt>
                <c:pt idx="399">
                  <c:v>44046</c:v>
                </c:pt>
                <c:pt idx="400">
                  <c:v>44047</c:v>
                </c:pt>
                <c:pt idx="401">
                  <c:v>44048</c:v>
                </c:pt>
                <c:pt idx="402">
                  <c:v>44049</c:v>
                </c:pt>
                <c:pt idx="403">
                  <c:v>44050</c:v>
                </c:pt>
                <c:pt idx="404">
                  <c:v>44053</c:v>
                </c:pt>
                <c:pt idx="405">
                  <c:v>44054</c:v>
                </c:pt>
                <c:pt idx="406">
                  <c:v>44055</c:v>
                </c:pt>
                <c:pt idx="407">
                  <c:v>44056</c:v>
                </c:pt>
                <c:pt idx="408">
                  <c:v>44057</c:v>
                </c:pt>
                <c:pt idx="409">
                  <c:v>44060</c:v>
                </c:pt>
                <c:pt idx="410">
                  <c:v>44061</c:v>
                </c:pt>
                <c:pt idx="411">
                  <c:v>44062</c:v>
                </c:pt>
                <c:pt idx="412">
                  <c:v>44063</c:v>
                </c:pt>
                <c:pt idx="413">
                  <c:v>44064</c:v>
                </c:pt>
                <c:pt idx="414">
                  <c:v>44067</c:v>
                </c:pt>
                <c:pt idx="415">
                  <c:v>44068</c:v>
                </c:pt>
                <c:pt idx="416">
                  <c:v>44069</c:v>
                </c:pt>
                <c:pt idx="417">
                  <c:v>44070</c:v>
                </c:pt>
                <c:pt idx="418">
                  <c:v>44071</c:v>
                </c:pt>
                <c:pt idx="419">
                  <c:v>44074</c:v>
                </c:pt>
                <c:pt idx="420">
                  <c:v>44075</c:v>
                </c:pt>
                <c:pt idx="421">
                  <c:v>44076</c:v>
                </c:pt>
                <c:pt idx="422">
                  <c:v>44077</c:v>
                </c:pt>
                <c:pt idx="423">
                  <c:v>44078</c:v>
                </c:pt>
                <c:pt idx="424">
                  <c:v>44082</c:v>
                </c:pt>
                <c:pt idx="425">
                  <c:v>44083</c:v>
                </c:pt>
                <c:pt idx="426">
                  <c:v>44084</c:v>
                </c:pt>
                <c:pt idx="427">
                  <c:v>44085</c:v>
                </c:pt>
                <c:pt idx="428">
                  <c:v>44088</c:v>
                </c:pt>
                <c:pt idx="429">
                  <c:v>44089</c:v>
                </c:pt>
                <c:pt idx="430">
                  <c:v>44090</c:v>
                </c:pt>
                <c:pt idx="431">
                  <c:v>44091</c:v>
                </c:pt>
                <c:pt idx="432">
                  <c:v>44092</c:v>
                </c:pt>
                <c:pt idx="433">
                  <c:v>44095</c:v>
                </c:pt>
                <c:pt idx="434">
                  <c:v>44096</c:v>
                </c:pt>
                <c:pt idx="435">
                  <c:v>44097</c:v>
                </c:pt>
                <c:pt idx="436">
                  <c:v>44098</c:v>
                </c:pt>
                <c:pt idx="437">
                  <c:v>44099</c:v>
                </c:pt>
                <c:pt idx="438">
                  <c:v>44102</c:v>
                </c:pt>
                <c:pt idx="439">
                  <c:v>44103</c:v>
                </c:pt>
                <c:pt idx="440">
                  <c:v>44104</c:v>
                </c:pt>
                <c:pt idx="441">
                  <c:v>44105</c:v>
                </c:pt>
                <c:pt idx="442">
                  <c:v>44106</c:v>
                </c:pt>
                <c:pt idx="443">
                  <c:v>44109</c:v>
                </c:pt>
                <c:pt idx="444">
                  <c:v>44110</c:v>
                </c:pt>
                <c:pt idx="445">
                  <c:v>44111</c:v>
                </c:pt>
                <c:pt idx="446">
                  <c:v>44112</c:v>
                </c:pt>
                <c:pt idx="447">
                  <c:v>44113</c:v>
                </c:pt>
                <c:pt idx="448">
                  <c:v>44116</c:v>
                </c:pt>
                <c:pt idx="449">
                  <c:v>44117</c:v>
                </c:pt>
                <c:pt idx="450">
                  <c:v>44118</c:v>
                </c:pt>
                <c:pt idx="451">
                  <c:v>44119</c:v>
                </c:pt>
                <c:pt idx="452">
                  <c:v>44120</c:v>
                </c:pt>
                <c:pt idx="453">
                  <c:v>44123</c:v>
                </c:pt>
                <c:pt idx="454">
                  <c:v>44124</c:v>
                </c:pt>
                <c:pt idx="455">
                  <c:v>44125</c:v>
                </c:pt>
                <c:pt idx="456">
                  <c:v>44126</c:v>
                </c:pt>
                <c:pt idx="457">
                  <c:v>44127</c:v>
                </c:pt>
                <c:pt idx="458">
                  <c:v>44130</c:v>
                </c:pt>
                <c:pt idx="459">
                  <c:v>44131</c:v>
                </c:pt>
                <c:pt idx="460">
                  <c:v>44132</c:v>
                </c:pt>
                <c:pt idx="461">
                  <c:v>44133</c:v>
                </c:pt>
                <c:pt idx="462">
                  <c:v>44134</c:v>
                </c:pt>
                <c:pt idx="463">
                  <c:v>44137</c:v>
                </c:pt>
                <c:pt idx="464">
                  <c:v>44138</c:v>
                </c:pt>
                <c:pt idx="465">
                  <c:v>44139</c:v>
                </c:pt>
                <c:pt idx="466">
                  <c:v>44140</c:v>
                </c:pt>
                <c:pt idx="467">
                  <c:v>44141</c:v>
                </c:pt>
                <c:pt idx="468">
                  <c:v>44144</c:v>
                </c:pt>
                <c:pt idx="469">
                  <c:v>44145</c:v>
                </c:pt>
                <c:pt idx="470">
                  <c:v>44146</c:v>
                </c:pt>
                <c:pt idx="471">
                  <c:v>44147</c:v>
                </c:pt>
                <c:pt idx="472">
                  <c:v>44148</c:v>
                </c:pt>
                <c:pt idx="473">
                  <c:v>44151</c:v>
                </c:pt>
                <c:pt idx="474">
                  <c:v>44152</c:v>
                </c:pt>
                <c:pt idx="475">
                  <c:v>44153</c:v>
                </c:pt>
                <c:pt idx="476">
                  <c:v>44154</c:v>
                </c:pt>
                <c:pt idx="477">
                  <c:v>44155</c:v>
                </c:pt>
                <c:pt idx="478">
                  <c:v>44158</c:v>
                </c:pt>
                <c:pt idx="479">
                  <c:v>44159</c:v>
                </c:pt>
                <c:pt idx="480">
                  <c:v>44160</c:v>
                </c:pt>
                <c:pt idx="481">
                  <c:v>44162</c:v>
                </c:pt>
                <c:pt idx="482">
                  <c:v>44165</c:v>
                </c:pt>
                <c:pt idx="483">
                  <c:v>44166</c:v>
                </c:pt>
                <c:pt idx="484">
                  <c:v>44167</c:v>
                </c:pt>
                <c:pt idx="485">
                  <c:v>44168</c:v>
                </c:pt>
                <c:pt idx="486">
                  <c:v>44169</c:v>
                </c:pt>
                <c:pt idx="487">
                  <c:v>44172</c:v>
                </c:pt>
                <c:pt idx="488">
                  <c:v>44173</c:v>
                </c:pt>
                <c:pt idx="489">
                  <c:v>44174</c:v>
                </c:pt>
                <c:pt idx="490">
                  <c:v>44175</c:v>
                </c:pt>
                <c:pt idx="491">
                  <c:v>44176</c:v>
                </c:pt>
                <c:pt idx="492">
                  <c:v>44179</c:v>
                </c:pt>
                <c:pt idx="493">
                  <c:v>44180</c:v>
                </c:pt>
                <c:pt idx="494">
                  <c:v>44181</c:v>
                </c:pt>
                <c:pt idx="495">
                  <c:v>44182</c:v>
                </c:pt>
                <c:pt idx="496">
                  <c:v>44183</c:v>
                </c:pt>
                <c:pt idx="497">
                  <c:v>44186</c:v>
                </c:pt>
                <c:pt idx="498">
                  <c:v>44187</c:v>
                </c:pt>
                <c:pt idx="499">
                  <c:v>44188</c:v>
                </c:pt>
                <c:pt idx="500">
                  <c:v>44189</c:v>
                </c:pt>
                <c:pt idx="501">
                  <c:v>44193</c:v>
                </c:pt>
                <c:pt idx="502">
                  <c:v>44194</c:v>
                </c:pt>
                <c:pt idx="503">
                  <c:v>44195</c:v>
                </c:pt>
                <c:pt idx="504">
                  <c:v>44196</c:v>
                </c:pt>
                <c:pt idx="505">
                  <c:v>44200</c:v>
                </c:pt>
                <c:pt idx="506">
                  <c:v>44201</c:v>
                </c:pt>
                <c:pt idx="507">
                  <c:v>44202</c:v>
                </c:pt>
                <c:pt idx="508">
                  <c:v>44203</c:v>
                </c:pt>
                <c:pt idx="509">
                  <c:v>44204</c:v>
                </c:pt>
                <c:pt idx="510">
                  <c:v>44207</c:v>
                </c:pt>
                <c:pt idx="511">
                  <c:v>44208</c:v>
                </c:pt>
                <c:pt idx="512">
                  <c:v>44209</c:v>
                </c:pt>
                <c:pt idx="513">
                  <c:v>44210</c:v>
                </c:pt>
                <c:pt idx="514">
                  <c:v>44211</c:v>
                </c:pt>
                <c:pt idx="515">
                  <c:v>44215</c:v>
                </c:pt>
                <c:pt idx="516">
                  <c:v>44216</c:v>
                </c:pt>
                <c:pt idx="517">
                  <c:v>44217</c:v>
                </c:pt>
                <c:pt idx="518">
                  <c:v>44218</c:v>
                </c:pt>
                <c:pt idx="519">
                  <c:v>44221</c:v>
                </c:pt>
                <c:pt idx="520">
                  <c:v>44222</c:v>
                </c:pt>
                <c:pt idx="521">
                  <c:v>44223</c:v>
                </c:pt>
                <c:pt idx="522">
                  <c:v>44224</c:v>
                </c:pt>
                <c:pt idx="523">
                  <c:v>44225</c:v>
                </c:pt>
                <c:pt idx="524">
                  <c:v>44228</c:v>
                </c:pt>
                <c:pt idx="525">
                  <c:v>44229</c:v>
                </c:pt>
                <c:pt idx="526">
                  <c:v>44230</c:v>
                </c:pt>
                <c:pt idx="527">
                  <c:v>44231</c:v>
                </c:pt>
                <c:pt idx="528">
                  <c:v>44232</c:v>
                </c:pt>
                <c:pt idx="529">
                  <c:v>44235</c:v>
                </c:pt>
                <c:pt idx="530">
                  <c:v>44236</c:v>
                </c:pt>
                <c:pt idx="531">
                  <c:v>44237</c:v>
                </c:pt>
                <c:pt idx="532">
                  <c:v>44238</c:v>
                </c:pt>
                <c:pt idx="533">
                  <c:v>44239</c:v>
                </c:pt>
                <c:pt idx="534">
                  <c:v>44243</c:v>
                </c:pt>
                <c:pt idx="535">
                  <c:v>44244</c:v>
                </c:pt>
                <c:pt idx="536">
                  <c:v>44245</c:v>
                </c:pt>
                <c:pt idx="537">
                  <c:v>44246</c:v>
                </c:pt>
                <c:pt idx="538">
                  <c:v>44249</c:v>
                </c:pt>
                <c:pt idx="539">
                  <c:v>44250</c:v>
                </c:pt>
                <c:pt idx="540">
                  <c:v>44251</c:v>
                </c:pt>
                <c:pt idx="541">
                  <c:v>44252</c:v>
                </c:pt>
                <c:pt idx="542">
                  <c:v>44253</c:v>
                </c:pt>
                <c:pt idx="543">
                  <c:v>44256</c:v>
                </c:pt>
                <c:pt idx="544">
                  <c:v>44257</c:v>
                </c:pt>
                <c:pt idx="545">
                  <c:v>44258</c:v>
                </c:pt>
                <c:pt idx="546">
                  <c:v>44259</c:v>
                </c:pt>
                <c:pt idx="547">
                  <c:v>44260</c:v>
                </c:pt>
                <c:pt idx="548">
                  <c:v>44263</c:v>
                </c:pt>
                <c:pt idx="549">
                  <c:v>44264</c:v>
                </c:pt>
                <c:pt idx="550">
                  <c:v>44265</c:v>
                </c:pt>
                <c:pt idx="551">
                  <c:v>44266</c:v>
                </c:pt>
                <c:pt idx="552">
                  <c:v>44267</c:v>
                </c:pt>
                <c:pt idx="553">
                  <c:v>44270</c:v>
                </c:pt>
                <c:pt idx="554">
                  <c:v>44271</c:v>
                </c:pt>
                <c:pt idx="555">
                  <c:v>44272</c:v>
                </c:pt>
                <c:pt idx="556">
                  <c:v>44273</c:v>
                </c:pt>
                <c:pt idx="557">
                  <c:v>44274</c:v>
                </c:pt>
                <c:pt idx="558">
                  <c:v>44277</c:v>
                </c:pt>
                <c:pt idx="559">
                  <c:v>44278</c:v>
                </c:pt>
                <c:pt idx="560">
                  <c:v>44279</c:v>
                </c:pt>
                <c:pt idx="561">
                  <c:v>44280</c:v>
                </c:pt>
                <c:pt idx="562">
                  <c:v>44281</c:v>
                </c:pt>
                <c:pt idx="563">
                  <c:v>44284</c:v>
                </c:pt>
                <c:pt idx="564">
                  <c:v>44285</c:v>
                </c:pt>
                <c:pt idx="565">
                  <c:v>44286</c:v>
                </c:pt>
                <c:pt idx="566">
                  <c:v>44287</c:v>
                </c:pt>
                <c:pt idx="567">
                  <c:v>44291</c:v>
                </c:pt>
                <c:pt idx="568">
                  <c:v>44292</c:v>
                </c:pt>
                <c:pt idx="569">
                  <c:v>44293</c:v>
                </c:pt>
                <c:pt idx="570">
                  <c:v>44294</c:v>
                </c:pt>
                <c:pt idx="571">
                  <c:v>44295</c:v>
                </c:pt>
                <c:pt idx="572">
                  <c:v>44298</c:v>
                </c:pt>
                <c:pt idx="573">
                  <c:v>44299</c:v>
                </c:pt>
                <c:pt idx="574">
                  <c:v>44300</c:v>
                </c:pt>
                <c:pt idx="575">
                  <c:v>44301</c:v>
                </c:pt>
                <c:pt idx="576">
                  <c:v>44302</c:v>
                </c:pt>
                <c:pt idx="577">
                  <c:v>44305</c:v>
                </c:pt>
                <c:pt idx="578">
                  <c:v>44306</c:v>
                </c:pt>
                <c:pt idx="579">
                  <c:v>44307</c:v>
                </c:pt>
                <c:pt idx="580">
                  <c:v>44308</c:v>
                </c:pt>
                <c:pt idx="581">
                  <c:v>44309</c:v>
                </c:pt>
                <c:pt idx="582">
                  <c:v>44312</c:v>
                </c:pt>
                <c:pt idx="583">
                  <c:v>44313</c:v>
                </c:pt>
                <c:pt idx="584">
                  <c:v>44314</c:v>
                </c:pt>
                <c:pt idx="585">
                  <c:v>44315</c:v>
                </c:pt>
                <c:pt idx="586">
                  <c:v>44316</c:v>
                </c:pt>
                <c:pt idx="587">
                  <c:v>44319</c:v>
                </c:pt>
                <c:pt idx="588">
                  <c:v>44320</c:v>
                </c:pt>
                <c:pt idx="589">
                  <c:v>44321</c:v>
                </c:pt>
                <c:pt idx="590">
                  <c:v>44322</c:v>
                </c:pt>
                <c:pt idx="591">
                  <c:v>44323</c:v>
                </c:pt>
                <c:pt idx="592">
                  <c:v>44326</c:v>
                </c:pt>
                <c:pt idx="593">
                  <c:v>44327</c:v>
                </c:pt>
                <c:pt idx="594">
                  <c:v>44328</c:v>
                </c:pt>
                <c:pt idx="595">
                  <c:v>44329</c:v>
                </c:pt>
                <c:pt idx="596">
                  <c:v>44330</c:v>
                </c:pt>
                <c:pt idx="597">
                  <c:v>44333</c:v>
                </c:pt>
                <c:pt idx="598">
                  <c:v>44334</c:v>
                </c:pt>
                <c:pt idx="599">
                  <c:v>44335</c:v>
                </c:pt>
                <c:pt idx="600">
                  <c:v>44336</c:v>
                </c:pt>
                <c:pt idx="601">
                  <c:v>44337</c:v>
                </c:pt>
                <c:pt idx="602">
                  <c:v>44340</c:v>
                </c:pt>
                <c:pt idx="603">
                  <c:v>44341</c:v>
                </c:pt>
                <c:pt idx="604">
                  <c:v>44342</c:v>
                </c:pt>
                <c:pt idx="605">
                  <c:v>44343</c:v>
                </c:pt>
                <c:pt idx="606">
                  <c:v>44344</c:v>
                </c:pt>
                <c:pt idx="607">
                  <c:v>44348</c:v>
                </c:pt>
                <c:pt idx="608">
                  <c:v>44349</c:v>
                </c:pt>
                <c:pt idx="609">
                  <c:v>44350</c:v>
                </c:pt>
                <c:pt idx="610">
                  <c:v>44351</c:v>
                </c:pt>
                <c:pt idx="611">
                  <c:v>44354</c:v>
                </c:pt>
                <c:pt idx="612">
                  <c:v>44355</c:v>
                </c:pt>
                <c:pt idx="613">
                  <c:v>44356</c:v>
                </c:pt>
                <c:pt idx="614">
                  <c:v>44357</c:v>
                </c:pt>
                <c:pt idx="615">
                  <c:v>44358</c:v>
                </c:pt>
                <c:pt idx="616">
                  <c:v>44361</c:v>
                </c:pt>
                <c:pt idx="617">
                  <c:v>44362</c:v>
                </c:pt>
                <c:pt idx="618">
                  <c:v>44363</c:v>
                </c:pt>
                <c:pt idx="619">
                  <c:v>44364</c:v>
                </c:pt>
                <c:pt idx="620">
                  <c:v>44365</c:v>
                </c:pt>
                <c:pt idx="621">
                  <c:v>44368</c:v>
                </c:pt>
                <c:pt idx="622">
                  <c:v>44369</c:v>
                </c:pt>
                <c:pt idx="623">
                  <c:v>44370</c:v>
                </c:pt>
                <c:pt idx="624">
                  <c:v>44371</c:v>
                </c:pt>
                <c:pt idx="625">
                  <c:v>44372</c:v>
                </c:pt>
                <c:pt idx="626">
                  <c:v>44375</c:v>
                </c:pt>
                <c:pt idx="627">
                  <c:v>44376</c:v>
                </c:pt>
                <c:pt idx="628">
                  <c:v>44377</c:v>
                </c:pt>
                <c:pt idx="629">
                  <c:v>44378</c:v>
                </c:pt>
                <c:pt idx="630">
                  <c:v>44379</c:v>
                </c:pt>
                <c:pt idx="631">
                  <c:v>44383</c:v>
                </c:pt>
                <c:pt idx="632">
                  <c:v>44384</c:v>
                </c:pt>
                <c:pt idx="633">
                  <c:v>44385</c:v>
                </c:pt>
                <c:pt idx="634">
                  <c:v>44386</c:v>
                </c:pt>
                <c:pt idx="635">
                  <c:v>44389</c:v>
                </c:pt>
                <c:pt idx="636">
                  <c:v>44390</c:v>
                </c:pt>
                <c:pt idx="637">
                  <c:v>44391</c:v>
                </c:pt>
                <c:pt idx="638">
                  <c:v>44392</c:v>
                </c:pt>
                <c:pt idx="639">
                  <c:v>44393</c:v>
                </c:pt>
                <c:pt idx="640">
                  <c:v>44396</c:v>
                </c:pt>
                <c:pt idx="641">
                  <c:v>44397</c:v>
                </c:pt>
                <c:pt idx="642">
                  <c:v>44398</c:v>
                </c:pt>
                <c:pt idx="643">
                  <c:v>44399</c:v>
                </c:pt>
                <c:pt idx="644">
                  <c:v>44400</c:v>
                </c:pt>
                <c:pt idx="645">
                  <c:v>44403</c:v>
                </c:pt>
                <c:pt idx="646">
                  <c:v>44404</c:v>
                </c:pt>
                <c:pt idx="647">
                  <c:v>44405</c:v>
                </c:pt>
                <c:pt idx="648">
                  <c:v>44406</c:v>
                </c:pt>
                <c:pt idx="649">
                  <c:v>44407</c:v>
                </c:pt>
                <c:pt idx="650">
                  <c:v>44410</c:v>
                </c:pt>
                <c:pt idx="651">
                  <c:v>44411</c:v>
                </c:pt>
                <c:pt idx="652">
                  <c:v>44412</c:v>
                </c:pt>
                <c:pt idx="653">
                  <c:v>44413</c:v>
                </c:pt>
                <c:pt idx="654">
                  <c:v>44414</c:v>
                </c:pt>
                <c:pt idx="655">
                  <c:v>44417</c:v>
                </c:pt>
                <c:pt idx="656">
                  <c:v>44418</c:v>
                </c:pt>
                <c:pt idx="657">
                  <c:v>44419</c:v>
                </c:pt>
                <c:pt idx="658">
                  <c:v>44420</c:v>
                </c:pt>
                <c:pt idx="659">
                  <c:v>44421</c:v>
                </c:pt>
                <c:pt idx="660">
                  <c:v>44424</c:v>
                </c:pt>
                <c:pt idx="661">
                  <c:v>44425</c:v>
                </c:pt>
                <c:pt idx="662">
                  <c:v>44426</c:v>
                </c:pt>
                <c:pt idx="663">
                  <c:v>44427</c:v>
                </c:pt>
                <c:pt idx="664">
                  <c:v>44428</c:v>
                </c:pt>
                <c:pt idx="665">
                  <c:v>44431</c:v>
                </c:pt>
                <c:pt idx="666">
                  <c:v>44432</c:v>
                </c:pt>
                <c:pt idx="667">
                  <c:v>44433</c:v>
                </c:pt>
                <c:pt idx="668">
                  <c:v>44434</c:v>
                </c:pt>
                <c:pt idx="669">
                  <c:v>44435</c:v>
                </c:pt>
                <c:pt idx="670">
                  <c:v>44438</c:v>
                </c:pt>
                <c:pt idx="671">
                  <c:v>44439</c:v>
                </c:pt>
                <c:pt idx="672">
                  <c:v>44440</c:v>
                </c:pt>
                <c:pt idx="673">
                  <c:v>44441</c:v>
                </c:pt>
                <c:pt idx="674">
                  <c:v>44442</c:v>
                </c:pt>
                <c:pt idx="675">
                  <c:v>44446</c:v>
                </c:pt>
                <c:pt idx="676">
                  <c:v>44447</c:v>
                </c:pt>
                <c:pt idx="677">
                  <c:v>44448</c:v>
                </c:pt>
                <c:pt idx="678">
                  <c:v>44449</c:v>
                </c:pt>
                <c:pt idx="679">
                  <c:v>44452</c:v>
                </c:pt>
                <c:pt idx="680">
                  <c:v>44453</c:v>
                </c:pt>
                <c:pt idx="681">
                  <c:v>44454</c:v>
                </c:pt>
                <c:pt idx="682">
                  <c:v>44455</c:v>
                </c:pt>
                <c:pt idx="683">
                  <c:v>44456</c:v>
                </c:pt>
                <c:pt idx="684">
                  <c:v>44459</c:v>
                </c:pt>
                <c:pt idx="685">
                  <c:v>44460</c:v>
                </c:pt>
                <c:pt idx="686">
                  <c:v>44461</c:v>
                </c:pt>
                <c:pt idx="687">
                  <c:v>44462</c:v>
                </c:pt>
                <c:pt idx="688">
                  <c:v>44463</c:v>
                </c:pt>
                <c:pt idx="689">
                  <c:v>44466</c:v>
                </c:pt>
                <c:pt idx="690">
                  <c:v>44467</c:v>
                </c:pt>
                <c:pt idx="691">
                  <c:v>44468</c:v>
                </c:pt>
                <c:pt idx="692">
                  <c:v>44469</c:v>
                </c:pt>
                <c:pt idx="693">
                  <c:v>44470</c:v>
                </c:pt>
                <c:pt idx="694">
                  <c:v>44473</c:v>
                </c:pt>
                <c:pt idx="695">
                  <c:v>44474</c:v>
                </c:pt>
                <c:pt idx="696">
                  <c:v>44475</c:v>
                </c:pt>
                <c:pt idx="697">
                  <c:v>44476</c:v>
                </c:pt>
                <c:pt idx="698">
                  <c:v>44477</c:v>
                </c:pt>
                <c:pt idx="699">
                  <c:v>44480</c:v>
                </c:pt>
                <c:pt idx="700">
                  <c:v>44481</c:v>
                </c:pt>
                <c:pt idx="701">
                  <c:v>44482</c:v>
                </c:pt>
                <c:pt idx="702">
                  <c:v>44483</c:v>
                </c:pt>
                <c:pt idx="703">
                  <c:v>44484</c:v>
                </c:pt>
                <c:pt idx="704">
                  <c:v>44487</c:v>
                </c:pt>
                <c:pt idx="705">
                  <c:v>44488</c:v>
                </c:pt>
                <c:pt idx="706">
                  <c:v>44489</c:v>
                </c:pt>
                <c:pt idx="707">
                  <c:v>44490</c:v>
                </c:pt>
                <c:pt idx="708">
                  <c:v>44491</c:v>
                </c:pt>
                <c:pt idx="709">
                  <c:v>44494</c:v>
                </c:pt>
                <c:pt idx="710">
                  <c:v>44495</c:v>
                </c:pt>
                <c:pt idx="711">
                  <c:v>44496</c:v>
                </c:pt>
                <c:pt idx="712">
                  <c:v>44497</c:v>
                </c:pt>
                <c:pt idx="713">
                  <c:v>44498</c:v>
                </c:pt>
                <c:pt idx="714">
                  <c:v>44501</c:v>
                </c:pt>
                <c:pt idx="715">
                  <c:v>44502</c:v>
                </c:pt>
                <c:pt idx="716">
                  <c:v>44503</c:v>
                </c:pt>
                <c:pt idx="717">
                  <c:v>44504</c:v>
                </c:pt>
                <c:pt idx="718">
                  <c:v>44505</c:v>
                </c:pt>
                <c:pt idx="719">
                  <c:v>44508</c:v>
                </c:pt>
                <c:pt idx="720">
                  <c:v>44509</c:v>
                </c:pt>
                <c:pt idx="721">
                  <c:v>44510</c:v>
                </c:pt>
                <c:pt idx="722">
                  <c:v>44511</c:v>
                </c:pt>
                <c:pt idx="723">
                  <c:v>44512</c:v>
                </c:pt>
                <c:pt idx="724">
                  <c:v>44515</c:v>
                </c:pt>
                <c:pt idx="725">
                  <c:v>44516</c:v>
                </c:pt>
                <c:pt idx="726">
                  <c:v>44517</c:v>
                </c:pt>
                <c:pt idx="727">
                  <c:v>44518</c:v>
                </c:pt>
                <c:pt idx="728">
                  <c:v>44519</c:v>
                </c:pt>
                <c:pt idx="729">
                  <c:v>44522</c:v>
                </c:pt>
                <c:pt idx="730">
                  <c:v>44523</c:v>
                </c:pt>
                <c:pt idx="731">
                  <c:v>44524</c:v>
                </c:pt>
                <c:pt idx="732">
                  <c:v>44526</c:v>
                </c:pt>
                <c:pt idx="733">
                  <c:v>44529</c:v>
                </c:pt>
                <c:pt idx="734">
                  <c:v>44530</c:v>
                </c:pt>
                <c:pt idx="735">
                  <c:v>44531</c:v>
                </c:pt>
                <c:pt idx="736">
                  <c:v>44532</c:v>
                </c:pt>
                <c:pt idx="737">
                  <c:v>44533</c:v>
                </c:pt>
                <c:pt idx="738">
                  <c:v>44536</c:v>
                </c:pt>
                <c:pt idx="739">
                  <c:v>44537</c:v>
                </c:pt>
                <c:pt idx="740">
                  <c:v>44538</c:v>
                </c:pt>
                <c:pt idx="741">
                  <c:v>44539</c:v>
                </c:pt>
                <c:pt idx="742">
                  <c:v>44540</c:v>
                </c:pt>
                <c:pt idx="743">
                  <c:v>44543</c:v>
                </c:pt>
                <c:pt idx="744">
                  <c:v>44544</c:v>
                </c:pt>
                <c:pt idx="745">
                  <c:v>44545</c:v>
                </c:pt>
                <c:pt idx="746">
                  <c:v>44546</c:v>
                </c:pt>
                <c:pt idx="747">
                  <c:v>44547</c:v>
                </c:pt>
                <c:pt idx="748">
                  <c:v>44550</c:v>
                </c:pt>
                <c:pt idx="749">
                  <c:v>44551</c:v>
                </c:pt>
                <c:pt idx="750">
                  <c:v>44552</c:v>
                </c:pt>
                <c:pt idx="751">
                  <c:v>44553</c:v>
                </c:pt>
                <c:pt idx="752">
                  <c:v>44557</c:v>
                </c:pt>
                <c:pt idx="753">
                  <c:v>44558</c:v>
                </c:pt>
                <c:pt idx="754">
                  <c:v>44559</c:v>
                </c:pt>
                <c:pt idx="755">
                  <c:v>44560</c:v>
                </c:pt>
                <c:pt idx="756">
                  <c:v>44561</c:v>
                </c:pt>
                <c:pt idx="757">
                  <c:v>44564</c:v>
                </c:pt>
                <c:pt idx="758">
                  <c:v>44565</c:v>
                </c:pt>
                <c:pt idx="759">
                  <c:v>44566</c:v>
                </c:pt>
                <c:pt idx="760">
                  <c:v>44567</c:v>
                </c:pt>
                <c:pt idx="761">
                  <c:v>44568</c:v>
                </c:pt>
                <c:pt idx="762">
                  <c:v>44571</c:v>
                </c:pt>
                <c:pt idx="763">
                  <c:v>44572</c:v>
                </c:pt>
                <c:pt idx="764">
                  <c:v>44573</c:v>
                </c:pt>
                <c:pt idx="765">
                  <c:v>44574</c:v>
                </c:pt>
                <c:pt idx="766">
                  <c:v>44575</c:v>
                </c:pt>
                <c:pt idx="767">
                  <c:v>44579</c:v>
                </c:pt>
                <c:pt idx="768">
                  <c:v>44580</c:v>
                </c:pt>
                <c:pt idx="769">
                  <c:v>44581</c:v>
                </c:pt>
                <c:pt idx="770">
                  <c:v>44582</c:v>
                </c:pt>
                <c:pt idx="771">
                  <c:v>44585</c:v>
                </c:pt>
                <c:pt idx="772">
                  <c:v>44586</c:v>
                </c:pt>
                <c:pt idx="773">
                  <c:v>44587</c:v>
                </c:pt>
                <c:pt idx="774">
                  <c:v>44588</c:v>
                </c:pt>
                <c:pt idx="775">
                  <c:v>44589</c:v>
                </c:pt>
                <c:pt idx="776">
                  <c:v>44592</c:v>
                </c:pt>
                <c:pt idx="777">
                  <c:v>44593</c:v>
                </c:pt>
                <c:pt idx="778">
                  <c:v>44594</c:v>
                </c:pt>
                <c:pt idx="779">
                  <c:v>44595</c:v>
                </c:pt>
                <c:pt idx="780">
                  <c:v>44596</c:v>
                </c:pt>
                <c:pt idx="781">
                  <c:v>44599</c:v>
                </c:pt>
                <c:pt idx="782">
                  <c:v>44600</c:v>
                </c:pt>
                <c:pt idx="783">
                  <c:v>44601</c:v>
                </c:pt>
                <c:pt idx="784">
                  <c:v>44602</c:v>
                </c:pt>
                <c:pt idx="785">
                  <c:v>44603</c:v>
                </c:pt>
                <c:pt idx="786">
                  <c:v>44606</c:v>
                </c:pt>
                <c:pt idx="787">
                  <c:v>44607</c:v>
                </c:pt>
                <c:pt idx="788">
                  <c:v>44608</c:v>
                </c:pt>
                <c:pt idx="789">
                  <c:v>44609</c:v>
                </c:pt>
                <c:pt idx="790">
                  <c:v>44610</c:v>
                </c:pt>
                <c:pt idx="791">
                  <c:v>44614</c:v>
                </c:pt>
                <c:pt idx="792">
                  <c:v>44615</c:v>
                </c:pt>
                <c:pt idx="793">
                  <c:v>44616</c:v>
                </c:pt>
                <c:pt idx="794">
                  <c:v>44617</c:v>
                </c:pt>
                <c:pt idx="795">
                  <c:v>44620</c:v>
                </c:pt>
                <c:pt idx="796">
                  <c:v>44621</c:v>
                </c:pt>
                <c:pt idx="797">
                  <c:v>44622</c:v>
                </c:pt>
                <c:pt idx="798">
                  <c:v>44623</c:v>
                </c:pt>
                <c:pt idx="799">
                  <c:v>44624</c:v>
                </c:pt>
                <c:pt idx="800">
                  <c:v>44627</c:v>
                </c:pt>
                <c:pt idx="801">
                  <c:v>44628</c:v>
                </c:pt>
                <c:pt idx="802">
                  <c:v>44629</c:v>
                </c:pt>
                <c:pt idx="803">
                  <c:v>44630</c:v>
                </c:pt>
                <c:pt idx="804">
                  <c:v>44631</c:v>
                </c:pt>
                <c:pt idx="805">
                  <c:v>44634</c:v>
                </c:pt>
                <c:pt idx="806">
                  <c:v>44635</c:v>
                </c:pt>
                <c:pt idx="807">
                  <c:v>44636</c:v>
                </c:pt>
                <c:pt idx="808">
                  <c:v>44637</c:v>
                </c:pt>
                <c:pt idx="809">
                  <c:v>44638</c:v>
                </c:pt>
                <c:pt idx="810">
                  <c:v>44641</c:v>
                </c:pt>
                <c:pt idx="811">
                  <c:v>44642</c:v>
                </c:pt>
                <c:pt idx="812">
                  <c:v>44643</c:v>
                </c:pt>
                <c:pt idx="813">
                  <c:v>44644</c:v>
                </c:pt>
                <c:pt idx="814">
                  <c:v>44645</c:v>
                </c:pt>
                <c:pt idx="815">
                  <c:v>44648</c:v>
                </c:pt>
                <c:pt idx="816">
                  <c:v>44649</c:v>
                </c:pt>
                <c:pt idx="817">
                  <c:v>44650</c:v>
                </c:pt>
                <c:pt idx="818">
                  <c:v>44651</c:v>
                </c:pt>
                <c:pt idx="819">
                  <c:v>44652</c:v>
                </c:pt>
                <c:pt idx="820">
                  <c:v>44655</c:v>
                </c:pt>
                <c:pt idx="821">
                  <c:v>44656</c:v>
                </c:pt>
                <c:pt idx="822">
                  <c:v>44657</c:v>
                </c:pt>
                <c:pt idx="823">
                  <c:v>44658</c:v>
                </c:pt>
                <c:pt idx="824">
                  <c:v>44659</c:v>
                </c:pt>
                <c:pt idx="825">
                  <c:v>44662</c:v>
                </c:pt>
                <c:pt idx="826">
                  <c:v>44663</c:v>
                </c:pt>
                <c:pt idx="827">
                  <c:v>44664</c:v>
                </c:pt>
                <c:pt idx="828">
                  <c:v>44665</c:v>
                </c:pt>
                <c:pt idx="829">
                  <c:v>44669</c:v>
                </c:pt>
                <c:pt idx="830">
                  <c:v>44670</c:v>
                </c:pt>
                <c:pt idx="831">
                  <c:v>44671</c:v>
                </c:pt>
                <c:pt idx="832">
                  <c:v>44672</c:v>
                </c:pt>
                <c:pt idx="833">
                  <c:v>44673</c:v>
                </c:pt>
                <c:pt idx="834">
                  <c:v>44676</c:v>
                </c:pt>
                <c:pt idx="835">
                  <c:v>44677</c:v>
                </c:pt>
                <c:pt idx="836">
                  <c:v>44678</c:v>
                </c:pt>
                <c:pt idx="837">
                  <c:v>44679</c:v>
                </c:pt>
                <c:pt idx="838">
                  <c:v>44680</c:v>
                </c:pt>
                <c:pt idx="839">
                  <c:v>44683</c:v>
                </c:pt>
                <c:pt idx="840">
                  <c:v>44684</c:v>
                </c:pt>
                <c:pt idx="841">
                  <c:v>44685</c:v>
                </c:pt>
                <c:pt idx="842">
                  <c:v>44686</c:v>
                </c:pt>
                <c:pt idx="843">
                  <c:v>44687</c:v>
                </c:pt>
                <c:pt idx="844">
                  <c:v>44690</c:v>
                </c:pt>
                <c:pt idx="845">
                  <c:v>44691</c:v>
                </c:pt>
                <c:pt idx="846">
                  <c:v>44692</c:v>
                </c:pt>
                <c:pt idx="847">
                  <c:v>44693</c:v>
                </c:pt>
                <c:pt idx="848">
                  <c:v>44694</c:v>
                </c:pt>
                <c:pt idx="849">
                  <c:v>44697</c:v>
                </c:pt>
                <c:pt idx="850">
                  <c:v>44698</c:v>
                </c:pt>
                <c:pt idx="851">
                  <c:v>44699</c:v>
                </c:pt>
                <c:pt idx="852">
                  <c:v>44700</c:v>
                </c:pt>
                <c:pt idx="853">
                  <c:v>44701</c:v>
                </c:pt>
                <c:pt idx="854">
                  <c:v>44704</c:v>
                </c:pt>
                <c:pt idx="855">
                  <c:v>44705</c:v>
                </c:pt>
                <c:pt idx="856">
                  <c:v>44706</c:v>
                </c:pt>
                <c:pt idx="857">
                  <c:v>44707</c:v>
                </c:pt>
                <c:pt idx="858">
                  <c:v>44708</c:v>
                </c:pt>
                <c:pt idx="859">
                  <c:v>44712</c:v>
                </c:pt>
                <c:pt idx="860">
                  <c:v>44713</c:v>
                </c:pt>
                <c:pt idx="861">
                  <c:v>44714</c:v>
                </c:pt>
                <c:pt idx="862">
                  <c:v>44715</c:v>
                </c:pt>
                <c:pt idx="863">
                  <c:v>44718</c:v>
                </c:pt>
                <c:pt idx="864">
                  <c:v>44719</c:v>
                </c:pt>
                <c:pt idx="865">
                  <c:v>44720</c:v>
                </c:pt>
                <c:pt idx="866">
                  <c:v>44721</c:v>
                </c:pt>
                <c:pt idx="867">
                  <c:v>44722</c:v>
                </c:pt>
                <c:pt idx="868">
                  <c:v>44725</c:v>
                </c:pt>
                <c:pt idx="869">
                  <c:v>44726</c:v>
                </c:pt>
                <c:pt idx="870">
                  <c:v>44727</c:v>
                </c:pt>
                <c:pt idx="871">
                  <c:v>44728</c:v>
                </c:pt>
                <c:pt idx="872">
                  <c:v>44729</c:v>
                </c:pt>
                <c:pt idx="873">
                  <c:v>44733</c:v>
                </c:pt>
                <c:pt idx="874">
                  <c:v>44734</c:v>
                </c:pt>
                <c:pt idx="875">
                  <c:v>44735</c:v>
                </c:pt>
                <c:pt idx="876">
                  <c:v>44736</c:v>
                </c:pt>
                <c:pt idx="877">
                  <c:v>44739</c:v>
                </c:pt>
                <c:pt idx="878">
                  <c:v>44740</c:v>
                </c:pt>
                <c:pt idx="879">
                  <c:v>44741</c:v>
                </c:pt>
                <c:pt idx="880">
                  <c:v>44742</c:v>
                </c:pt>
                <c:pt idx="881">
                  <c:v>44743</c:v>
                </c:pt>
                <c:pt idx="882">
                  <c:v>44747</c:v>
                </c:pt>
                <c:pt idx="883">
                  <c:v>44748</c:v>
                </c:pt>
                <c:pt idx="884">
                  <c:v>44749</c:v>
                </c:pt>
                <c:pt idx="885">
                  <c:v>44750</c:v>
                </c:pt>
                <c:pt idx="886">
                  <c:v>44753</c:v>
                </c:pt>
                <c:pt idx="887">
                  <c:v>44754</c:v>
                </c:pt>
                <c:pt idx="888">
                  <c:v>44755</c:v>
                </c:pt>
                <c:pt idx="889">
                  <c:v>44756</c:v>
                </c:pt>
                <c:pt idx="890">
                  <c:v>44757</c:v>
                </c:pt>
                <c:pt idx="891">
                  <c:v>44760</c:v>
                </c:pt>
                <c:pt idx="892">
                  <c:v>44761</c:v>
                </c:pt>
                <c:pt idx="893">
                  <c:v>44762</c:v>
                </c:pt>
                <c:pt idx="894">
                  <c:v>44763</c:v>
                </c:pt>
                <c:pt idx="895">
                  <c:v>44764</c:v>
                </c:pt>
                <c:pt idx="896">
                  <c:v>44767</c:v>
                </c:pt>
                <c:pt idx="897">
                  <c:v>44768</c:v>
                </c:pt>
                <c:pt idx="898">
                  <c:v>44769</c:v>
                </c:pt>
                <c:pt idx="899">
                  <c:v>44770</c:v>
                </c:pt>
                <c:pt idx="900">
                  <c:v>44771</c:v>
                </c:pt>
                <c:pt idx="901">
                  <c:v>44774</c:v>
                </c:pt>
                <c:pt idx="902">
                  <c:v>44775</c:v>
                </c:pt>
                <c:pt idx="903">
                  <c:v>44776</c:v>
                </c:pt>
                <c:pt idx="904">
                  <c:v>44777</c:v>
                </c:pt>
                <c:pt idx="905">
                  <c:v>44778</c:v>
                </c:pt>
                <c:pt idx="906">
                  <c:v>44781</c:v>
                </c:pt>
                <c:pt idx="907">
                  <c:v>44782</c:v>
                </c:pt>
                <c:pt idx="908">
                  <c:v>44783</c:v>
                </c:pt>
                <c:pt idx="909">
                  <c:v>44784</c:v>
                </c:pt>
                <c:pt idx="910">
                  <c:v>44785</c:v>
                </c:pt>
                <c:pt idx="911">
                  <c:v>44788</c:v>
                </c:pt>
                <c:pt idx="912">
                  <c:v>44789</c:v>
                </c:pt>
                <c:pt idx="913">
                  <c:v>44790</c:v>
                </c:pt>
                <c:pt idx="914">
                  <c:v>44791</c:v>
                </c:pt>
                <c:pt idx="915">
                  <c:v>44792</c:v>
                </c:pt>
                <c:pt idx="916">
                  <c:v>44795</c:v>
                </c:pt>
                <c:pt idx="917">
                  <c:v>44796</c:v>
                </c:pt>
                <c:pt idx="918">
                  <c:v>44797</c:v>
                </c:pt>
                <c:pt idx="919">
                  <c:v>44798</c:v>
                </c:pt>
                <c:pt idx="920">
                  <c:v>44799</c:v>
                </c:pt>
                <c:pt idx="921">
                  <c:v>44802</c:v>
                </c:pt>
                <c:pt idx="922">
                  <c:v>44803</c:v>
                </c:pt>
                <c:pt idx="923">
                  <c:v>44804</c:v>
                </c:pt>
                <c:pt idx="924">
                  <c:v>44805</c:v>
                </c:pt>
                <c:pt idx="925">
                  <c:v>44806</c:v>
                </c:pt>
                <c:pt idx="926">
                  <c:v>44810</c:v>
                </c:pt>
                <c:pt idx="927">
                  <c:v>44811</c:v>
                </c:pt>
                <c:pt idx="928">
                  <c:v>44812</c:v>
                </c:pt>
                <c:pt idx="929">
                  <c:v>44813</c:v>
                </c:pt>
                <c:pt idx="930">
                  <c:v>44816</c:v>
                </c:pt>
                <c:pt idx="931">
                  <c:v>44817</c:v>
                </c:pt>
                <c:pt idx="932">
                  <c:v>44818</c:v>
                </c:pt>
                <c:pt idx="933">
                  <c:v>44819</c:v>
                </c:pt>
                <c:pt idx="934">
                  <c:v>44820</c:v>
                </c:pt>
                <c:pt idx="935">
                  <c:v>44823</c:v>
                </c:pt>
                <c:pt idx="936">
                  <c:v>44824</c:v>
                </c:pt>
                <c:pt idx="937">
                  <c:v>44825</c:v>
                </c:pt>
                <c:pt idx="938">
                  <c:v>44826</c:v>
                </c:pt>
                <c:pt idx="939">
                  <c:v>44827</c:v>
                </c:pt>
                <c:pt idx="940">
                  <c:v>44830</c:v>
                </c:pt>
                <c:pt idx="941">
                  <c:v>44831</c:v>
                </c:pt>
                <c:pt idx="942">
                  <c:v>44832</c:v>
                </c:pt>
                <c:pt idx="943">
                  <c:v>44833</c:v>
                </c:pt>
                <c:pt idx="944">
                  <c:v>44834</c:v>
                </c:pt>
                <c:pt idx="945">
                  <c:v>44837</c:v>
                </c:pt>
                <c:pt idx="946">
                  <c:v>44838</c:v>
                </c:pt>
                <c:pt idx="947">
                  <c:v>44839</c:v>
                </c:pt>
                <c:pt idx="948">
                  <c:v>44840</c:v>
                </c:pt>
                <c:pt idx="949">
                  <c:v>44841</c:v>
                </c:pt>
                <c:pt idx="950">
                  <c:v>44844</c:v>
                </c:pt>
                <c:pt idx="951">
                  <c:v>44845</c:v>
                </c:pt>
                <c:pt idx="952">
                  <c:v>44846</c:v>
                </c:pt>
                <c:pt idx="953">
                  <c:v>44847</c:v>
                </c:pt>
                <c:pt idx="954">
                  <c:v>44848</c:v>
                </c:pt>
                <c:pt idx="955">
                  <c:v>44851</c:v>
                </c:pt>
                <c:pt idx="956">
                  <c:v>44852</c:v>
                </c:pt>
                <c:pt idx="957">
                  <c:v>44853</c:v>
                </c:pt>
                <c:pt idx="958">
                  <c:v>44854</c:v>
                </c:pt>
                <c:pt idx="959">
                  <c:v>44855</c:v>
                </c:pt>
                <c:pt idx="960">
                  <c:v>44858</c:v>
                </c:pt>
                <c:pt idx="961">
                  <c:v>44859</c:v>
                </c:pt>
                <c:pt idx="962">
                  <c:v>44860</c:v>
                </c:pt>
                <c:pt idx="963">
                  <c:v>44861</c:v>
                </c:pt>
                <c:pt idx="964">
                  <c:v>44862</c:v>
                </c:pt>
                <c:pt idx="965">
                  <c:v>44865</c:v>
                </c:pt>
                <c:pt idx="966">
                  <c:v>44866</c:v>
                </c:pt>
                <c:pt idx="967">
                  <c:v>44867</c:v>
                </c:pt>
                <c:pt idx="968">
                  <c:v>44868</c:v>
                </c:pt>
                <c:pt idx="969">
                  <c:v>44869</c:v>
                </c:pt>
                <c:pt idx="970">
                  <c:v>44872</c:v>
                </c:pt>
                <c:pt idx="971">
                  <c:v>44873</c:v>
                </c:pt>
                <c:pt idx="972">
                  <c:v>44874</c:v>
                </c:pt>
                <c:pt idx="973">
                  <c:v>44875</c:v>
                </c:pt>
                <c:pt idx="974">
                  <c:v>44876</c:v>
                </c:pt>
                <c:pt idx="975">
                  <c:v>44879</c:v>
                </c:pt>
                <c:pt idx="976">
                  <c:v>44880</c:v>
                </c:pt>
                <c:pt idx="977">
                  <c:v>44881</c:v>
                </c:pt>
                <c:pt idx="978">
                  <c:v>44882</c:v>
                </c:pt>
                <c:pt idx="979">
                  <c:v>44883</c:v>
                </c:pt>
                <c:pt idx="980">
                  <c:v>44886</c:v>
                </c:pt>
                <c:pt idx="981">
                  <c:v>44887</c:v>
                </c:pt>
                <c:pt idx="982">
                  <c:v>44888</c:v>
                </c:pt>
                <c:pt idx="983">
                  <c:v>44890</c:v>
                </c:pt>
                <c:pt idx="984">
                  <c:v>44893</c:v>
                </c:pt>
                <c:pt idx="985">
                  <c:v>44894</c:v>
                </c:pt>
                <c:pt idx="986">
                  <c:v>44895</c:v>
                </c:pt>
                <c:pt idx="987">
                  <c:v>44896</c:v>
                </c:pt>
                <c:pt idx="988">
                  <c:v>44897</c:v>
                </c:pt>
                <c:pt idx="989">
                  <c:v>44900</c:v>
                </c:pt>
                <c:pt idx="990">
                  <c:v>44901</c:v>
                </c:pt>
                <c:pt idx="991">
                  <c:v>44902</c:v>
                </c:pt>
                <c:pt idx="992">
                  <c:v>44903</c:v>
                </c:pt>
                <c:pt idx="993">
                  <c:v>44904</c:v>
                </c:pt>
                <c:pt idx="994">
                  <c:v>44907</c:v>
                </c:pt>
                <c:pt idx="995">
                  <c:v>44908</c:v>
                </c:pt>
                <c:pt idx="996">
                  <c:v>44909</c:v>
                </c:pt>
                <c:pt idx="997">
                  <c:v>44910</c:v>
                </c:pt>
                <c:pt idx="998">
                  <c:v>44911</c:v>
                </c:pt>
                <c:pt idx="999">
                  <c:v>44914</c:v>
                </c:pt>
                <c:pt idx="1000">
                  <c:v>44915</c:v>
                </c:pt>
                <c:pt idx="1001">
                  <c:v>44916</c:v>
                </c:pt>
                <c:pt idx="1002">
                  <c:v>44917</c:v>
                </c:pt>
                <c:pt idx="1003">
                  <c:v>44918</c:v>
                </c:pt>
                <c:pt idx="1004">
                  <c:v>44922</c:v>
                </c:pt>
                <c:pt idx="1005">
                  <c:v>44923</c:v>
                </c:pt>
                <c:pt idx="1006">
                  <c:v>44924</c:v>
                </c:pt>
                <c:pt idx="1007">
                  <c:v>44925</c:v>
                </c:pt>
                <c:pt idx="1008">
                  <c:v>44929</c:v>
                </c:pt>
                <c:pt idx="1009">
                  <c:v>44930</c:v>
                </c:pt>
                <c:pt idx="1010">
                  <c:v>44931</c:v>
                </c:pt>
                <c:pt idx="1011">
                  <c:v>44932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44943</c:v>
                </c:pt>
                <c:pt idx="1018">
                  <c:v>44944</c:v>
                </c:pt>
                <c:pt idx="1019">
                  <c:v>44945</c:v>
                </c:pt>
                <c:pt idx="1020">
                  <c:v>44946</c:v>
                </c:pt>
                <c:pt idx="1021">
                  <c:v>44949</c:v>
                </c:pt>
                <c:pt idx="1022">
                  <c:v>44950</c:v>
                </c:pt>
                <c:pt idx="1023">
                  <c:v>44951</c:v>
                </c:pt>
                <c:pt idx="1024">
                  <c:v>44952</c:v>
                </c:pt>
                <c:pt idx="1025">
                  <c:v>44953</c:v>
                </c:pt>
                <c:pt idx="1026">
                  <c:v>44956</c:v>
                </c:pt>
                <c:pt idx="1027">
                  <c:v>44957</c:v>
                </c:pt>
                <c:pt idx="1028">
                  <c:v>44958</c:v>
                </c:pt>
                <c:pt idx="1029">
                  <c:v>44959</c:v>
                </c:pt>
                <c:pt idx="1030">
                  <c:v>44960</c:v>
                </c:pt>
                <c:pt idx="1031">
                  <c:v>44963</c:v>
                </c:pt>
                <c:pt idx="1032">
                  <c:v>44964</c:v>
                </c:pt>
                <c:pt idx="1033">
                  <c:v>44965</c:v>
                </c:pt>
                <c:pt idx="1034">
                  <c:v>44966</c:v>
                </c:pt>
                <c:pt idx="1035">
                  <c:v>44967</c:v>
                </c:pt>
                <c:pt idx="1036">
                  <c:v>44970</c:v>
                </c:pt>
                <c:pt idx="1037">
                  <c:v>44971</c:v>
                </c:pt>
                <c:pt idx="1038">
                  <c:v>44972</c:v>
                </c:pt>
                <c:pt idx="1039">
                  <c:v>44973</c:v>
                </c:pt>
                <c:pt idx="1040">
                  <c:v>44974</c:v>
                </c:pt>
                <c:pt idx="1041">
                  <c:v>44978</c:v>
                </c:pt>
                <c:pt idx="1042">
                  <c:v>44979</c:v>
                </c:pt>
                <c:pt idx="1043">
                  <c:v>44980</c:v>
                </c:pt>
                <c:pt idx="1044">
                  <c:v>44981</c:v>
                </c:pt>
                <c:pt idx="1045">
                  <c:v>44984</c:v>
                </c:pt>
                <c:pt idx="1046">
                  <c:v>44985</c:v>
                </c:pt>
                <c:pt idx="1047">
                  <c:v>44986</c:v>
                </c:pt>
                <c:pt idx="1048">
                  <c:v>44987</c:v>
                </c:pt>
                <c:pt idx="1049">
                  <c:v>44988</c:v>
                </c:pt>
                <c:pt idx="1050">
                  <c:v>44991</c:v>
                </c:pt>
                <c:pt idx="1051">
                  <c:v>44992</c:v>
                </c:pt>
                <c:pt idx="1052">
                  <c:v>44993</c:v>
                </c:pt>
                <c:pt idx="1053">
                  <c:v>44994</c:v>
                </c:pt>
                <c:pt idx="1054">
                  <c:v>44995</c:v>
                </c:pt>
                <c:pt idx="1055">
                  <c:v>44998</c:v>
                </c:pt>
                <c:pt idx="1056">
                  <c:v>44999</c:v>
                </c:pt>
                <c:pt idx="1057">
                  <c:v>45000</c:v>
                </c:pt>
                <c:pt idx="1058">
                  <c:v>45001</c:v>
                </c:pt>
                <c:pt idx="1059">
                  <c:v>45002</c:v>
                </c:pt>
                <c:pt idx="1060">
                  <c:v>45005</c:v>
                </c:pt>
                <c:pt idx="1061">
                  <c:v>45006</c:v>
                </c:pt>
                <c:pt idx="1062">
                  <c:v>45007</c:v>
                </c:pt>
                <c:pt idx="1063">
                  <c:v>45008</c:v>
                </c:pt>
                <c:pt idx="1064">
                  <c:v>45009</c:v>
                </c:pt>
                <c:pt idx="1065">
                  <c:v>45012</c:v>
                </c:pt>
                <c:pt idx="1066">
                  <c:v>45013</c:v>
                </c:pt>
                <c:pt idx="1067">
                  <c:v>45014</c:v>
                </c:pt>
                <c:pt idx="1068">
                  <c:v>45015</c:v>
                </c:pt>
                <c:pt idx="1069">
                  <c:v>45016</c:v>
                </c:pt>
                <c:pt idx="1070">
                  <c:v>45019</c:v>
                </c:pt>
                <c:pt idx="1071">
                  <c:v>45020</c:v>
                </c:pt>
                <c:pt idx="1072">
                  <c:v>45021</c:v>
                </c:pt>
                <c:pt idx="1073">
                  <c:v>45022</c:v>
                </c:pt>
                <c:pt idx="1074">
                  <c:v>45026</c:v>
                </c:pt>
                <c:pt idx="1075">
                  <c:v>45027</c:v>
                </c:pt>
                <c:pt idx="1076">
                  <c:v>45028</c:v>
                </c:pt>
                <c:pt idx="1077">
                  <c:v>45029</c:v>
                </c:pt>
                <c:pt idx="1078">
                  <c:v>45030</c:v>
                </c:pt>
                <c:pt idx="1079">
                  <c:v>45033</c:v>
                </c:pt>
                <c:pt idx="1080">
                  <c:v>45034</c:v>
                </c:pt>
                <c:pt idx="1081">
                  <c:v>45035</c:v>
                </c:pt>
                <c:pt idx="1082">
                  <c:v>45036</c:v>
                </c:pt>
                <c:pt idx="1083">
                  <c:v>45037</c:v>
                </c:pt>
                <c:pt idx="1084">
                  <c:v>45040</c:v>
                </c:pt>
                <c:pt idx="1085">
                  <c:v>45041</c:v>
                </c:pt>
                <c:pt idx="1086">
                  <c:v>45042</c:v>
                </c:pt>
                <c:pt idx="1087">
                  <c:v>45043</c:v>
                </c:pt>
                <c:pt idx="1088">
                  <c:v>45044</c:v>
                </c:pt>
                <c:pt idx="1089">
                  <c:v>45047</c:v>
                </c:pt>
                <c:pt idx="1090">
                  <c:v>45048</c:v>
                </c:pt>
                <c:pt idx="1091">
                  <c:v>45049</c:v>
                </c:pt>
                <c:pt idx="1092">
                  <c:v>45050</c:v>
                </c:pt>
                <c:pt idx="1093">
                  <c:v>45051</c:v>
                </c:pt>
                <c:pt idx="1094">
                  <c:v>45054</c:v>
                </c:pt>
                <c:pt idx="1095">
                  <c:v>45055</c:v>
                </c:pt>
                <c:pt idx="1096">
                  <c:v>45056</c:v>
                </c:pt>
                <c:pt idx="1097">
                  <c:v>45057</c:v>
                </c:pt>
                <c:pt idx="1098">
                  <c:v>45058</c:v>
                </c:pt>
                <c:pt idx="1099">
                  <c:v>45061</c:v>
                </c:pt>
                <c:pt idx="1100">
                  <c:v>45062</c:v>
                </c:pt>
                <c:pt idx="1101">
                  <c:v>45063</c:v>
                </c:pt>
                <c:pt idx="1102">
                  <c:v>45064</c:v>
                </c:pt>
                <c:pt idx="1103">
                  <c:v>45065</c:v>
                </c:pt>
                <c:pt idx="1104">
                  <c:v>45068</c:v>
                </c:pt>
                <c:pt idx="1105">
                  <c:v>45069</c:v>
                </c:pt>
                <c:pt idx="1106">
                  <c:v>45070</c:v>
                </c:pt>
                <c:pt idx="1107">
                  <c:v>45071</c:v>
                </c:pt>
                <c:pt idx="1108">
                  <c:v>45072</c:v>
                </c:pt>
                <c:pt idx="1109">
                  <c:v>45076</c:v>
                </c:pt>
                <c:pt idx="1110">
                  <c:v>45077</c:v>
                </c:pt>
                <c:pt idx="1111">
                  <c:v>45078</c:v>
                </c:pt>
                <c:pt idx="1112">
                  <c:v>45079</c:v>
                </c:pt>
                <c:pt idx="1113">
                  <c:v>45082</c:v>
                </c:pt>
                <c:pt idx="1114">
                  <c:v>45083</c:v>
                </c:pt>
                <c:pt idx="1115">
                  <c:v>45084</c:v>
                </c:pt>
                <c:pt idx="1116">
                  <c:v>45085</c:v>
                </c:pt>
                <c:pt idx="1117">
                  <c:v>45086</c:v>
                </c:pt>
                <c:pt idx="1118">
                  <c:v>45089</c:v>
                </c:pt>
                <c:pt idx="1119">
                  <c:v>45090</c:v>
                </c:pt>
                <c:pt idx="1120">
                  <c:v>45091</c:v>
                </c:pt>
                <c:pt idx="1121">
                  <c:v>45092</c:v>
                </c:pt>
                <c:pt idx="1122">
                  <c:v>45093</c:v>
                </c:pt>
                <c:pt idx="1123">
                  <c:v>45097</c:v>
                </c:pt>
                <c:pt idx="1124">
                  <c:v>45098</c:v>
                </c:pt>
                <c:pt idx="1125">
                  <c:v>45099</c:v>
                </c:pt>
                <c:pt idx="1126">
                  <c:v>45100</c:v>
                </c:pt>
                <c:pt idx="1127">
                  <c:v>45103</c:v>
                </c:pt>
                <c:pt idx="1128">
                  <c:v>45104</c:v>
                </c:pt>
                <c:pt idx="1129">
                  <c:v>45105</c:v>
                </c:pt>
                <c:pt idx="1130">
                  <c:v>45106</c:v>
                </c:pt>
                <c:pt idx="1131">
                  <c:v>45107</c:v>
                </c:pt>
                <c:pt idx="1132">
                  <c:v>45110</c:v>
                </c:pt>
                <c:pt idx="1133">
                  <c:v>45112</c:v>
                </c:pt>
                <c:pt idx="1134">
                  <c:v>45113</c:v>
                </c:pt>
                <c:pt idx="1135">
                  <c:v>45114</c:v>
                </c:pt>
                <c:pt idx="1136">
                  <c:v>45117</c:v>
                </c:pt>
                <c:pt idx="1137">
                  <c:v>45118</c:v>
                </c:pt>
                <c:pt idx="1138">
                  <c:v>45119</c:v>
                </c:pt>
                <c:pt idx="1139">
                  <c:v>45120</c:v>
                </c:pt>
                <c:pt idx="1140">
                  <c:v>45121</c:v>
                </c:pt>
                <c:pt idx="1141">
                  <c:v>45124</c:v>
                </c:pt>
                <c:pt idx="1142">
                  <c:v>45125</c:v>
                </c:pt>
                <c:pt idx="1143">
                  <c:v>45126</c:v>
                </c:pt>
                <c:pt idx="1144">
                  <c:v>45127</c:v>
                </c:pt>
                <c:pt idx="1145">
                  <c:v>45128</c:v>
                </c:pt>
                <c:pt idx="1146">
                  <c:v>45131</c:v>
                </c:pt>
                <c:pt idx="1147">
                  <c:v>45132</c:v>
                </c:pt>
                <c:pt idx="1148">
                  <c:v>45133</c:v>
                </c:pt>
                <c:pt idx="1149">
                  <c:v>45134</c:v>
                </c:pt>
                <c:pt idx="1150">
                  <c:v>45135</c:v>
                </c:pt>
                <c:pt idx="1151">
                  <c:v>45138</c:v>
                </c:pt>
                <c:pt idx="1152">
                  <c:v>45139</c:v>
                </c:pt>
                <c:pt idx="1153">
                  <c:v>45140</c:v>
                </c:pt>
                <c:pt idx="1154">
                  <c:v>45141</c:v>
                </c:pt>
                <c:pt idx="1155">
                  <c:v>45142</c:v>
                </c:pt>
                <c:pt idx="1156">
                  <c:v>45145</c:v>
                </c:pt>
                <c:pt idx="1157">
                  <c:v>45146</c:v>
                </c:pt>
                <c:pt idx="1158">
                  <c:v>45147</c:v>
                </c:pt>
                <c:pt idx="1159">
                  <c:v>45148</c:v>
                </c:pt>
                <c:pt idx="1160">
                  <c:v>45149</c:v>
                </c:pt>
                <c:pt idx="1161">
                  <c:v>45152</c:v>
                </c:pt>
                <c:pt idx="1162">
                  <c:v>45153</c:v>
                </c:pt>
                <c:pt idx="1163">
                  <c:v>45154</c:v>
                </c:pt>
                <c:pt idx="1164">
                  <c:v>45155</c:v>
                </c:pt>
                <c:pt idx="1165">
                  <c:v>45156</c:v>
                </c:pt>
                <c:pt idx="1166">
                  <c:v>45159</c:v>
                </c:pt>
                <c:pt idx="1167">
                  <c:v>45160</c:v>
                </c:pt>
                <c:pt idx="1168">
                  <c:v>45161</c:v>
                </c:pt>
                <c:pt idx="1169">
                  <c:v>45162</c:v>
                </c:pt>
                <c:pt idx="1170">
                  <c:v>45163</c:v>
                </c:pt>
                <c:pt idx="1171">
                  <c:v>45166</c:v>
                </c:pt>
                <c:pt idx="1172">
                  <c:v>45167</c:v>
                </c:pt>
                <c:pt idx="1173">
                  <c:v>45168</c:v>
                </c:pt>
                <c:pt idx="1174">
                  <c:v>45169</c:v>
                </c:pt>
                <c:pt idx="1175">
                  <c:v>45170</c:v>
                </c:pt>
                <c:pt idx="1176">
                  <c:v>45174</c:v>
                </c:pt>
                <c:pt idx="1177">
                  <c:v>45175</c:v>
                </c:pt>
                <c:pt idx="1178">
                  <c:v>45176</c:v>
                </c:pt>
                <c:pt idx="1179">
                  <c:v>45177</c:v>
                </c:pt>
                <c:pt idx="1180">
                  <c:v>45180</c:v>
                </c:pt>
                <c:pt idx="1181">
                  <c:v>45181</c:v>
                </c:pt>
                <c:pt idx="1182">
                  <c:v>45182</c:v>
                </c:pt>
                <c:pt idx="1183">
                  <c:v>45183</c:v>
                </c:pt>
                <c:pt idx="1184">
                  <c:v>45184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45194</c:v>
                </c:pt>
                <c:pt idx="1191">
                  <c:v>45195</c:v>
                </c:pt>
                <c:pt idx="1192">
                  <c:v>45196</c:v>
                </c:pt>
                <c:pt idx="1193">
                  <c:v>45197</c:v>
                </c:pt>
                <c:pt idx="1194">
                  <c:v>45198</c:v>
                </c:pt>
                <c:pt idx="1195">
                  <c:v>45201</c:v>
                </c:pt>
                <c:pt idx="1196">
                  <c:v>45202</c:v>
                </c:pt>
                <c:pt idx="1197">
                  <c:v>45203</c:v>
                </c:pt>
                <c:pt idx="1198">
                  <c:v>45204</c:v>
                </c:pt>
                <c:pt idx="1199">
                  <c:v>45205</c:v>
                </c:pt>
                <c:pt idx="1200">
                  <c:v>45208</c:v>
                </c:pt>
                <c:pt idx="1201">
                  <c:v>45209</c:v>
                </c:pt>
                <c:pt idx="1202">
                  <c:v>45210</c:v>
                </c:pt>
                <c:pt idx="1203">
                  <c:v>45211</c:v>
                </c:pt>
                <c:pt idx="1204">
                  <c:v>45212</c:v>
                </c:pt>
                <c:pt idx="1205">
                  <c:v>45215</c:v>
                </c:pt>
                <c:pt idx="1206">
                  <c:v>45216</c:v>
                </c:pt>
                <c:pt idx="1207">
                  <c:v>45217</c:v>
                </c:pt>
                <c:pt idx="1208">
                  <c:v>45218</c:v>
                </c:pt>
                <c:pt idx="1209">
                  <c:v>45219</c:v>
                </c:pt>
                <c:pt idx="1210">
                  <c:v>45222</c:v>
                </c:pt>
                <c:pt idx="1211">
                  <c:v>45223</c:v>
                </c:pt>
                <c:pt idx="1212">
                  <c:v>45224</c:v>
                </c:pt>
                <c:pt idx="1213">
                  <c:v>45225</c:v>
                </c:pt>
                <c:pt idx="1214">
                  <c:v>45226</c:v>
                </c:pt>
                <c:pt idx="1215">
                  <c:v>45229</c:v>
                </c:pt>
                <c:pt idx="1216">
                  <c:v>45230</c:v>
                </c:pt>
                <c:pt idx="1217">
                  <c:v>45231</c:v>
                </c:pt>
                <c:pt idx="1218">
                  <c:v>45232</c:v>
                </c:pt>
                <c:pt idx="1219">
                  <c:v>45233</c:v>
                </c:pt>
                <c:pt idx="1220">
                  <c:v>45236</c:v>
                </c:pt>
                <c:pt idx="1221">
                  <c:v>45237</c:v>
                </c:pt>
                <c:pt idx="1222">
                  <c:v>45238</c:v>
                </c:pt>
                <c:pt idx="1223">
                  <c:v>45239</c:v>
                </c:pt>
                <c:pt idx="1224">
                  <c:v>45240</c:v>
                </c:pt>
                <c:pt idx="1225">
                  <c:v>45243</c:v>
                </c:pt>
                <c:pt idx="1226">
                  <c:v>45244</c:v>
                </c:pt>
                <c:pt idx="1227">
                  <c:v>45245</c:v>
                </c:pt>
                <c:pt idx="1228">
                  <c:v>45246</c:v>
                </c:pt>
                <c:pt idx="1229">
                  <c:v>45247</c:v>
                </c:pt>
                <c:pt idx="1230">
                  <c:v>45250</c:v>
                </c:pt>
                <c:pt idx="1231">
                  <c:v>45251</c:v>
                </c:pt>
                <c:pt idx="1232">
                  <c:v>45252</c:v>
                </c:pt>
                <c:pt idx="1233">
                  <c:v>45254</c:v>
                </c:pt>
                <c:pt idx="1234">
                  <c:v>45257</c:v>
                </c:pt>
                <c:pt idx="1235">
                  <c:v>45258</c:v>
                </c:pt>
                <c:pt idx="1236">
                  <c:v>45259</c:v>
                </c:pt>
                <c:pt idx="1237">
                  <c:v>45260</c:v>
                </c:pt>
                <c:pt idx="1238">
                  <c:v>45261</c:v>
                </c:pt>
                <c:pt idx="1239">
                  <c:v>45264</c:v>
                </c:pt>
                <c:pt idx="1240">
                  <c:v>45265</c:v>
                </c:pt>
                <c:pt idx="1241">
                  <c:v>45266</c:v>
                </c:pt>
                <c:pt idx="1242">
                  <c:v>45267</c:v>
                </c:pt>
                <c:pt idx="1243">
                  <c:v>45268</c:v>
                </c:pt>
                <c:pt idx="1244">
                  <c:v>45271</c:v>
                </c:pt>
                <c:pt idx="1245">
                  <c:v>45272</c:v>
                </c:pt>
                <c:pt idx="1246">
                  <c:v>45273</c:v>
                </c:pt>
                <c:pt idx="1247">
                  <c:v>45274</c:v>
                </c:pt>
                <c:pt idx="1248">
                  <c:v>45275</c:v>
                </c:pt>
                <c:pt idx="1249">
                  <c:v>45278</c:v>
                </c:pt>
                <c:pt idx="1250">
                  <c:v>45279</c:v>
                </c:pt>
                <c:pt idx="1251">
                  <c:v>45280</c:v>
                </c:pt>
                <c:pt idx="1252">
                  <c:v>45281</c:v>
                </c:pt>
                <c:pt idx="1253">
                  <c:v>45282</c:v>
                </c:pt>
                <c:pt idx="1254">
                  <c:v>45286</c:v>
                </c:pt>
                <c:pt idx="1255">
                  <c:v>45287</c:v>
                </c:pt>
                <c:pt idx="1256">
                  <c:v>45288</c:v>
                </c:pt>
                <c:pt idx="1257">
                  <c:v>45289</c:v>
                </c:pt>
                <c:pt idx="1258">
                  <c:v>45293</c:v>
                </c:pt>
                <c:pt idx="1259">
                  <c:v>45294</c:v>
                </c:pt>
                <c:pt idx="1260">
                  <c:v>45295</c:v>
                </c:pt>
                <c:pt idx="1261">
                  <c:v>45296</c:v>
                </c:pt>
                <c:pt idx="1262">
                  <c:v>45299</c:v>
                </c:pt>
                <c:pt idx="1263">
                  <c:v>45300</c:v>
                </c:pt>
                <c:pt idx="1264">
                  <c:v>45301</c:v>
                </c:pt>
                <c:pt idx="1265">
                  <c:v>45302</c:v>
                </c:pt>
                <c:pt idx="1266">
                  <c:v>45303</c:v>
                </c:pt>
                <c:pt idx="1267">
                  <c:v>45307</c:v>
                </c:pt>
                <c:pt idx="1268">
                  <c:v>45308</c:v>
                </c:pt>
                <c:pt idx="1269">
                  <c:v>45309</c:v>
                </c:pt>
                <c:pt idx="1270">
                  <c:v>45310</c:v>
                </c:pt>
                <c:pt idx="1271">
                  <c:v>45313</c:v>
                </c:pt>
                <c:pt idx="1272">
                  <c:v>45314</c:v>
                </c:pt>
                <c:pt idx="1273">
                  <c:v>45315</c:v>
                </c:pt>
                <c:pt idx="1274">
                  <c:v>45316</c:v>
                </c:pt>
                <c:pt idx="1275">
                  <c:v>45317</c:v>
                </c:pt>
                <c:pt idx="1276">
                  <c:v>45320</c:v>
                </c:pt>
                <c:pt idx="1277">
                  <c:v>45321</c:v>
                </c:pt>
                <c:pt idx="1278">
                  <c:v>45322</c:v>
                </c:pt>
                <c:pt idx="1279">
                  <c:v>45323</c:v>
                </c:pt>
                <c:pt idx="1280">
                  <c:v>45324</c:v>
                </c:pt>
                <c:pt idx="1281">
                  <c:v>45327</c:v>
                </c:pt>
                <c:pt idx="1282">
                  <c:v>45328</c:v>
                </c:pt>
                <c:pt idx="1283">
                  <c:v>45329</c:v>
                </c:pt>
                <c:pt idx="1284">
                  <c:v>45330</c:v>
                </c:pt>
                <c:pt idx="1285">
                  <c:v>45331</c:v>
                </c:pt>
                <c:pt idx="1286">
                  <c:v>45334</c:v>
                </c:pt>
                <c:pt idx="1287">
                  <c:v>45335</c:v>
                </c:pt>
                <c:pt idx="1288">
                  <c:v>45336</c:v>
                </c:pt>
                <c:pt idx="1289">
                  <c:v>45337</c:v>
                </c:pt>
                <c:pt idx="1290">
                  <c:v>45338</c:v>
                </c:pt>
                <c:pt idx="1291">
                  <c:v>45342</c:v>
                </c:pt>
                <c:pt idx="1292">
                  <c:v>45343</c:v>
                </c:pt>
                <c:pt idx="1293">
                  <c:v>45344</c:v>
                </c:pt>
                <c:pt idx="1294">
                  <c:v>45345</c:v>
                </c:pt>
                <c:pt idx="1295">
                  <c:v>45348</c:v>
                </c:pt>
                <c:pt idx="1296">
                  <c:v>45349</c:v>
                </c:pt>
                <c:pt idx="1297">
                  <c:v>45350</c:v>
                </c:pt>
                <c:pt idx="1298">
                  <c:v>45351</c:v>
                </c:pt>
                <c:pt idx="1299">
                  <c:v>45352</c:v>
                </c:pt>
                <c:pt idx="1300">
                  <c:v>45355</c:v>
                </c:pt>
                <c:pt idx="1301">
                  <c:v>45356</c:v>
                </c:pt>
                <c:pt idx="1302">
                  <c:v>45357</c:v>
                </c:pt>
                <c:pt idx="1303">
                  <c:v>45358</c:v>
                </c:pt>
                <c:pt idx="1304">
                  <c:v>45359</c:v>
                </c:pt>
                <c:pt idx="1305">
                  <c:v>45362</c:v>
                </c:pt>
                <c:pt idx="1306">
                  <c:v>45363</c:v>
                </c:pt>
                <c:pt idx="1307">
                  <c:v>45364</c:v>
                </c:pt>
                <c:pt idx="1308">
                  <c:v>45365</c:v>
                </c:pt>
                <c:pt idx="1309">
                  <c:v>45366</c:v>
                </c:pt>
                <c:pt idx="1310">
                  <c:v>45369</c:v>
                </c:pt>
                <c:pt idx="1311">
                  <c:v>45370</c:v>
                </c:pt>
                <c:pt idx="1312">
                  <c:v>45371</c:v>
                </c:pt>
                <c:pt idx="1313">
                  <c:v>45372</c:v>
                </c:pt>
                <c:pt idx="1314">
                  <c:v>45373</c:v>
                </c:pt>
                <c:pt idx="1315">
                  <c:v>45376</c:v>
                </c:pt>
                <c:pt idx="1316">
                  <c:v>45377</c:v>
                </c:pt>
                <c:pt idx="1317">
                  <c:v>45378</c:v>
                </c:pt>
                <c:pt idx="1318">
                  <c:v>45379</c:v>
                </c:pt>
                <c:pt idx="1319">
                  <c:v>45383</c:v>
                </c:pt>
                <c:pt idx="1320">
                  <c:v>45384</c:v>
                </c:pt>
                <c:pt idx="1321">
                  <c:v>45385</c:v>
                </c:pt>
                <c:pt idx="1322">
                  <c:v>45386</c:v>
                </c:pt>
                <c:pt idx="1323">
                  <c:v>45387</c:v>
                </c:pt>
                <c:pt idx="1324">
                  <c:v>45390</c:v>
                </c:pt>
                <c:pt idx="1325">
                  <c:v>45391</c:v>
                </c:pt>
                <c:pt idx="1326">
                  <c:v>45392</c:v>
                </c:pt>
                <c:pt idx="1327">
                  <c:v>45393</c:v>
                </c:pt>
                <c:pt idx="1328">
                  <c:v>45394</c:v>
                </c:pt>
                <c:pt idx="1329">
                  <c:v>45397</c:v>
                </c:pt>
                <c:pt idx="1330">
                  <c:v>45398</c:v>
                </c:pt>
                <c:pt idx="1331">
                  <c:v>45399</c:v>
                </c:pt>
                <c:pt idx="1332">
                  <c:v>45400</c:v>
                </c:pt>
                <c:pt idx="1333">
                  <c:v>45401</c:v>
                </c:pt>
                <c:pt idx="1334">
                  <c:v>45404</c:v>
                </c:pt>
                <c:pt idx="1335">
                  <c:v>45405</c:v>
                </c:pt>
                <c:pt idx="1336">
                  <c:v>45406</c:v>
                </c:pt>
                <c:pt idx="1337">
                  <c:v>45407</c:v>
                </c:pt>
                <c:pt idx="1338">
                  <c:v>45408</c:v>
                </c:pt>
                <c:pt idx="1339">
                  <c:v>45411</c:v>
                </c:pt>
                <c:pt idx="1340">
                  <c:v>45412</c:v>
                </c:pt>
                <c:pt idx="1341">
                  <c:v>45413</c:v>
                </c:pt>
                <c:pt idx="1342">
                  <c:v>45414</c:v>
                </c:pt>
                <c:pt idx="1343">
                  <c:v>45415</c:v>
                </c:pt>
                <c:pt idx="1344">
                  <c:v>45418</c:v>
                </c:pt>
                <c:pt idx="1345">
                  <c:v>45419</c:v>
                </c:pt>
                <c:pt idx="1346">
                  <c:v>45420</c:v>
                </c:pt>
                <c:pt idx="1347">
                  <c:v>45421</c:v>
                </c:pt>
                <c:pt idx="1348">
                  <c:v>45422</c:v>
                </c:pt>
                <c:pt idx="1349">
                  <c:v>45425</c:v>
                </c:pt>
                <c:pt idx="1350">
                  <c:v>45426</c:v>
                </c:pt>
                <c:pt idx="1351">
                  <c:v>45427</c:v>
                </c:pt>
                <c:pt idx="1352">
                  <c:v>45428</c:v>
                </c:pt>
                <c:pt idx="1353">
                  <c:v>45429</c:v>
                </c:pt>
                <c:pt idx="1354">
                  <c:v>45432</c:v>
                </c:pt>
                <c:pt idx="1355">
                  <c:v>45433</c:v>
                </c:pt>
                <c:pt idx="1356">
                  <c:v>45434</c:v>
                </c:pt>
                <c:pt idx="1357">
                  <c:v>45435</c:v>
                </c:pt>
                <c:pt idx="1358">
                  <c:v>45436</c:v>
                </c:pt>
                <c:pt idx="1359">
                  <c:v>45440</c:v>
                </c:pt>
                <c:pt idx="1360">
                  <c:v>45441</c:v>
                </c:pt>
                <c:pt idx="1361">
                  <c:v>45442</c:v>
                </c:pt>
                <c:pt idx="1362">
                  <c:v>45443</c:v>
                </c:pt>
                <c:pt idx="1363">
                  <c:v>45446</c:v>
                </c:pt>
                <c:pt idx="1364">
                  <c:v>45447</c:v>
                </c:pt>
                <c:pt idx="1365">
                  <c:v>45448</c:v>
                </c:pt>
                <c:pt idx="1366">
                  <c:v>45449</c:v>
                </c:pt>
                <c:pt idx="1367">
                  <c:v>45450</c:v>
                </c:pt>
                <c:pt idx="1368">
                  <c:v>45453</c:v>
                </c:pt>
                <c:pt idx="1369">
                  <c:v>45454</c:v>
                </c:pt>
                <c:pt idx="1370">
                  <c:v>45455</c:v>
                </c:pt>
                <c:pt idx="1371">
                  <c:v>45456</c:v>
                </c:pt>
                <c:pt idx="1372">
                  <c:v>45457</c:v>
                </c:pt>
                <c:pt idx="1373">
                  <c:v>45460</c:v>
                </c:pt>
                <c:pt idx="1374">
                  <c:v>45461</c:v>
                </c:pt>
                <c:pt idx="1375">
                  <c:v>45463</c:v>
                </c:pt>
                <c:pt idx="1376">
                  <c:v>45464</c:v>
                </c:pt>
                <c:pt idx="1377">
                  <c:v>45467</c:v>
                </c:pt>
                <c:pt idx="1378">
                  <c:v>45468</c:v>
                </c:pt>
                <c:pt idx="1379">
                  <c:v>45469</c:v>
                </c:pt>
                <c:pt idx="1380">
                  <c:v>45470</c:v>
                </c:pt>
                <c:pt idx="1381">
                  <c:v>45471</c:v>
                </c:pt>
                <c:pt idx="1382">
                  <c:v>45474</c:v>
                </c:pt>
                <c:pt idx="1383">
                  <c:v>45475</c:v>
                </c:pt>
                <c:pt idx="1384">
                  <c:v>45476</c:v>
                </c:pt>
                <c:pt idx="1385">
                  <c:v>45478</c:v>
                </c:pt>
                <c:pt idx="1386">
                  <c:v>45481</c:v>
                </c:pt>
                <c:pt idx="1387">
                  <c:v>45482</c:v>
                </c:pt>
                <c:pt idx="1388">
                  <c:v>45483</c:v>
                </c:pt>
                <c:pt idx="1389">
                  <c:v>45484</c:v>
                </c:pt>
                <c:pt idx="1390">
                  <c:v>45485</c:v>
                </c:pt>
                <c:pt idx="1391">
                  <c:v>45488</c:v>
                </c:pt>
                <c:pt idx="1392">
                  <c:v>45489</c:v>
                </c:pt>
                <c:pt idx="1393">
                  <c:v>45490</c:v>
                </c:pt>
                <c:pt idx="1394">
                  <c:v>45491</c:v>
                </c:pt>
                <c:pt idx="1395">
                  <c:v>45492</c:v>
                </c:pt>
                <c:pt idx="1396">
                  <c:v>45495</c:v>
                </c:pt>
                <c:pt idx="1397">
                  <c:v>45496</c:v>
                </c:pt>
                <c:pt idx="1398">
                  <c:v>45497</c:v>
                </c:pt>
                <c:pt idx="1399">
                  <c:v>45498</c:v>
                </c:pt>
                <c:pt idx="1400">
                  <c:v>45499</c:v>
                </c:pt>
                <c:pt idx="1401">
                  <c:v>45502</c:v>
                </c:pt>
                <c:pt idx="1402">
                  <c:v>45503</c:v>
                </c:pt>
                <c:pt idx="1403">
                  <c:v>45504</c:v>
                </c:pt>
                <c:pt idx="1404">
                  <c:v>45505</c:v>
                </c:pt>
                <c:pt idx="1405">
                  <c:v>45506</c:v>
                </c:pt>
                <c:pt idx="1406">
                  <c:v>45509</c:v>
                </c:pt>
                <c:pt idx="1407">
                  <c:v>45510</c:v>
                </c:pt>
                <c:pt idx="1408">
                  <c:v>45511</c:v>
                </c:pt>
                <c:pt idx="1409">
                  <c:v>45512</c:v>
                </c:pt>
                <c:pt idx="1410">
                  <c:v>45513</c:v>
                </c:pt>
                <c:pt idx="1411">
                  <c:v>45516</c:v>
                </c:pt>
                <c:pt idx="1412">
                  <c:v>45517</c:v>
                </c:pt>
                <c:pt idx="1413">
                  <c:v>45518</c:v>
                </c:pt>
                <c:pt idx="1414">
                  <c:v>45519</c:v>
                </c:pt>
                <c:pt idx="1415">
                  <c:v>45520</c:v>
                </c:pt>
                <c:pt idx="1416">
                  <c:v>45523</c:v>
                </c:pt>
                <c:pt idx="1417">
                  <c:v>45524</c:v>
                </c:pt>
                <c:pt idx="1418">
                  <c:v>45525</c:v>
                </c:pt>
                <c:pt idx="1419">
                  <c:v>45526</c:v>
                </c:pt>
                <c:pt idx="1420">
                  <c:v>45527</c:v>
                </c:pt>
                <c:pt idx="1421">
                  <c:v>45530</c:v>
                </c:pt>
                <c:pt idx="1422">
                  <c:v>45531</c:v>
                </c:pt>
                <c:pt idx="1423">
                  <c:v>45532</c:v>
                </c:pt>
                <c:pt idx="1424">
                  <c:v>45533</c:v>
                </c:pt>
                <c:pt idx="1425">
                  <c:v>45534</c:v>
                </c:pt>
                <c:pt idx="1426">
                  <c:v>45538</c:v>
                </c:pt>
                <c:pt idx="1427">
                  <c:v>45539</c:v>
                </c:pt>
                <c:pt idx="1428">
                  <c:v>45540</c:v>
                </c:pt>
                <c:pt idx="1429">
                  <c:v>45541</c:v>
                </c:pt>
                <c:pt idx="1430">
                  <c:v>45544</c:v>
                </c:pt>
                <c:pt idx="1431">
                  <c:v>45545</c:v>
                </c:pt>
                <c:pt idx="1432">
                  <c:v>45546</c:v>
                </c:pt>
                <c:pt idx="1433">
                  <c:v>45547</c:v>
                </c:pt>
                <c:pt idx="1434">
                  <c:v>45548</c:v>
                </c:pt>
                <c:pt idx="1435">
                  <c:v>45551</c:v>
                </c:pt>
                <c:pt idx="1436">
                  <c:v>45552</c:v>
                </c:pt>
                <c:pt idx="1437">
                  <c:v>45553</c:v>
                </c:pt>
                <c:pt idx="1438">
                  <c:v>45554</c:v>
                </c:pt>
                <c:pt idx="1439">
                  <c:v>45555</c:v>
                </c:pt>
                <c:pt idx="1440">
                  <c:v>45558</c:v>
                </c:pt>
                <c:pt idx="1441">
                  <c:v>45559</c:v>
                </c:pt>
                <c:pt idx="1442">
                  <c:v>45560</c:v>
                </c:pt>
                <c:pt idx="1443">
                  <c:v>45561</c:v>
                </c:pt>
                <c:pt idx="1444">
                  <c:v>45562</c:v>
                </c:pt>
                <c:pt idx="1445">
                  <c:v>45565</c:v>
                </c:pt>
                <c:pt idx="1446">
                  <c:v>45566</c:v>
                </c:pt>
                <c:pt idx="1447">
                  <c:v>45567</c:v>
                </c:pt>
                <c:pt idx="1448">
                  <c:v>45568</c:v>
                </c:pt>
                <c:pt idx="1449">
                  <c:v>45569</c:v>
                </c:pt>
                <c:pt idx="1450">
                  <c:v>45572</c:v>
                </c:pt>
                <c:pt idx="1451">
                  <c:v>45573</c:v>
                </c:pt>
                <c:pt idx="1452">
                  <c:v>45574</c:v>
                </c:pt>
                <c:pt idx="1453">
                  <c:v>45575</c:v>
                </c:pt>
                <c:pt idx="1454">
                  <c:v>45576</c:v>
                </c:pt>
                <c:pt idx="1455">
                  <c:v>45579</c:v>
                </c:pt>
                <c:pt idx="1456">
                  <c:v>45580</c:v>
                </c:pt>
                <c:pt idx="1457">
                  <c:v>45581</c:v>
                </c:pt>
                <c:pt idx="1458">
                  <c:v>45582</c:v>
                </c:pt>
                <c:pt idx="1459">
                  <c:v>45583</c:v>
                </c:pt>
                <c:pt idx="1460">
                  <c:v>45586</c:v>
                </c:pt>
                <c:pt idx="1461">
                  <c:v>45587</c:v>
                </c:pt>
                <c:pt idx="1462">
                  <c:v>45588</c:v>
                </c:pt>
                <c:pt idx="1463">
                  <c:v>45589</c:v>
                </c:pt>
                <c:pt idx="1464">
                  <c:v>45590</c:v>
                </c:pt>
                <c:pt idx="1465">
                  <c:v>45593</c:v>
                </c:pt>
                <c:pt idx="1466">
                  <c:v>45594</c:v>
                </c:pt>
                <c:pt idx="1467">
                  <c:v>45595</c:v>
                </c:pt>
                <c:pt idx="1468">
                  <c:v>45596</c:v>
                </c:pt>
              </c:numCache>
            </c:numRef>
          </c:cat>
          <c:val>
            <c:numRef>
              <c:f>'Weighted Moving Average'!$I$2:$I$1470</c:f>
              <c:numCache>
                <c:formatCode>#,##0.00</c:formatCode>
                <c:ptCount val="1469"/>
                <c:pt idx="3">
                  <c:v>1.6726900000000029</c:v>
                </c:pt>
                <c:pt idx="4">
                  <c:v>2.456070000000004</c:v>
                </c:pt>
                <c:pt idx="5">
                  <c:v>1.2015700000000038</c:v>
                </c:pt>
                <c:pt idx="6">
                  <c:v>-0.424350000000004</c:v>
                </c:pt>
                <c:pt idx="7">
                  <c:v>-2.1881599999999963</c:v>
                </c:pt>
                <c:pt idx="8">
                  <c:v>-1.1502299999999934</c:v>
                </c:pt>
                <c:pt idx="9">
                  <c:v>-9.5000000000005969E-2</c:v>
                </c:pt>
                <c:pt idx="10">
                  <c:v>0.13162999999999414</c:v>
                </c:pt>
                <c:pt idx="11">
                  <c:v>1.0785699999999991</c:v>
                </c:pt>
                <c:pt idx="12">
                  <c:v>7.6640999999999906</c:v>
                </c:pt>
                <c:pt idx="13">
                  <c:v>4.1115700000000075</c:v>
                </c:pt>
                <c:pt idx="14">
                  <c:v>2.7270700000000048</c:v>
                </c:pt>
                <c:pt idx="15">
                  <c:v>0.74054999999999893</c:v>
                </c:pt>
                <c:pt idx="16">
                  <c:v>0.59649999999999181</c:v>
                </c:pt>
                <c:pt idx="17">
                  <c:v>0.33567999999999643</c:v>
                </c:pt>
                <c:pt idx="18">
                  <c:v>0.42676000000000158</c:v>
                </c:pt>
                <c:pt idx="19">
                  <c:v>0.63697999999999411</c:v>
                </c:pt>
                <c:pt idx="20">
                  <c:v>-6.2100000000100408E-3</c:v>
                </c:pt>
                <c:pt idx="21">
                  <c:v>-3.5049999999998249E-2</c:v>
                </c:pt>
                <c:pt idx="22">
                  <c:v>0.57153999999999883</c:v>
                </c:pt>
                <c:pt idx="23">
                  <c:v>0.93139000000000749</c:v>
                </c:pt>
                <c:pt idx="24">
                  <c:v>1.0800500000000142</c:v>
                </c:pt>
                <c:pt idx="25">
                  <c:v>0.16512000000000171</c:v>
                </c:pt>
                <c:pt idx="26">
                  <c:v>-0.23286000000000229</c:v>
                </c:pt>
                <c:pt idx="27">
                  <c:v>-0.44774000000001024</c:v>
                </c:pt>
                <c:pt idx="28">
                  <c:v>0.69926999999998429</c:v>
                </c:pt>
                <c:pt idx="29">
                  <c:v>0.34496000000000038</c:v>
                </c:pt>
                <c:pt idx="30">
                  <c:v>-0.20320999999999856</c:v>
                </c:pt>
                <c:pt idx="31">
                  <c:v>0.44856000000000051</c:v>
                </c:pt>
                <c:pt idx="32">
                  <c:v>0.18299000000000376</c:v>
                </c:pt>
                <c:pt idx="33">
                  <c:v>-0.14248000000000616</c:v>
                </c:pt>
                <c:pt idx="34">
                  <c:v>-0.65180000000000859</c:v>
                </c:pt>
                <c:pt idx="35">
                  <c:v>0.19467000000000212</c:v>
                </c:pt>
                <c:pt idx="36">
                  <c:v>0.55988999999999578</c:v>
                </c:pt>
                <c:pt idx="37">
                  <c:v>0.66342999999999108</c:v>
                </c:pt>
                <c:pt idx="38">
                  <c:v>0.58947999999999467</c:v>
                </c:pt>
                <c:pt idx="39">
                  <c:v>-1.7110000000002401E-2</c:v>
                </c:pt>
                <c:pt idx="40">
                  <c:v>-0.14171000000000333</c:v>
                </c:pt>
                <c:pt idx="41">
                  <c:v>-1.2373099999999937</c:v>
                </c:pt>
                <c:pt idx="42">
                  <c:v>-0.95158999999999594</c:v>
                </c:pt>
                <c:pt idx="43">
                  <c:v>-0.57863000000000397</c:v>
                </c:pt>
                <c:pt idx="44">
                  <c:v>-4.4659999999993261E-2</c:v>
                </c:pt>
                <c:pt idx="45">
                  <c:v>-0.59289000000001124</c:v>
                </c:pt>
                <c:pt idx="46">
                  <c:v>0.36742000000000985</c:v>
                </c:pt>
                <c:pt idx="47">
                  <c:v>-2.433000000000618E-2</c:v>
                </c:pt>
                <c:pt idx="48">
                  <c:v>0.26563000000000159</c:v>
                </c:pt>
                <c:pt idx="49">
                  <c:v>-3.9160000000009632E-2</c:v>
                </c:pt>
                <c:pt idx="50">
                  <c:v>-0.11364000000000374</c:v>
                </c:pt>
                <c:pt idx="51">
                  <c:v>0.90170000000000528</c:v>
                </c:pt>
                <c:pt idx="52">
                  <c:v>0.91655999999998983</c:v>
                </c:pt>
                <c:pt idx="53">
                  <c:v>-0.73326000000000136</c:v>
                </c:pt>
                <c:pt idx="54">
                  <c:v>7.9089999999993665E-2</c:v>
                </c:pt>
                <c:pt idx="55">
                  <c:v>-1.6020599999999945</c:v>
                </c:pt>
                <c:pt idx="56">
                  <c:v>-0.16137000000000512</c:v>
                </c:pt>
                <c:pt idx="57">
                  <c:v>0.26480000000000814</c:v>
                </c:pt>
                <c:pt idx="58">
                  <c:v>0.66359000000001345</c:v>
                </c:pt>
                <c:pt idx="59">
                  <c:v>1.7046500000000151</c:v>
                </c:pt>
                <c:pt idx="60">
                  <c:v>0.74191000000000429</c:v>
                </c:pt>
                <c:pt idx="61">
                  <c:v>0.64394000000000062</c:v>
                </c:pt>
                <c:pt idx="62">
                  <c:v>-0.28434000000000026</c:v>
                </c:pt>
                <c:pt idx="63">
                  <c:v>0.36190000000000566</c:v>
                </c:pt>
                <c:pt idx="64">
                  <c:v>1.828400000000002</c:v>
                </c:pt>
                <c:pt idx="65">
                  <c:v>0.8444600000000122</c:v>
                </c:pt>
                <c:pt idx="66">
                  <c:v>0.83201000000001102</c:v>
                </c:pt>
                <c:pt idx="67">
                  <c:v>-0.67215000000000202</c:v>
                </c:pt>
                <c:pt idx="68">
                  <c:v>0.13636999999999944</c:v>
                </c:pt>
                <c:pt idx="69">
                  <c:v>3.1300000000129558E-3</c:v>
                </c:pt>
                <c:pt idx="70">
                  <c:v>1.2362099999999856</c:v>
                </c:pt>
                <c:pt idx="71">
                  <c:v>1.0348000000000042</c:v>
                </c:pt>
                <c:pt idx="72">
                  <c:v>2.2224599999999981</c:v>
                </c:pt>
                <c:pt idx="73">
                  <c:v>2.8195199999999971</c:v>
                </c:pt>
                <c:pt idx="74">
                  <c:v>1.5620800000000088</c:v>
                </c:pt>
                <c:pt idx="75">
                  <c:v>-1.246999999999332E-2</c:v>
                </c:pt>
                <c:pt idx="76">
                  <c:v>-0.52094999999999914</c:v>
                </c:pt>
                <c:pt idx="77">
                  <c:v>-0.17701000000000988</c:v>
                </c:pt>
                <c:pt idx="78">
                  <c:v>-0.5593900000000076</c:v>
                </c:pt>
                <c:pt idx="79">
                  <c:v>9.3950000000006639E-2</c:v>
                </c:pt>
                <c:pt idx="80">
                  <c:v>4.6970000000001733E-2</c:v>
                </c:pt>
                <c:pt idx="81">
                  <c:v>4.3149999999997135E-2</c:v>
                </c:pt>
                <c:pt idx="82">
                  <c:v>-1.1414100000000076</c:v>
                </c:pt>
                <c:pt idx="83">
                  <c:v>1.2540000000001328E-2</c:v>
                </c:pt>
                <c:pt idx="84">
                  <c:v>1.2439999999999856</c:v>
                </c:pt>
                <c:pt idx="85">
                  <c:v>-0.28043999999999869</c:v>
                </c:pt>
                <c:pt idx="86">
                  <c:v>-0.53432000000000812</c:v>
                </c:pt>
                <c:pt idx="87">
                  <c:v>-0.3956100000000049</c:v>
                </c:pt>
                <c:pt idx="88">
                  <c:v>0.2365999999999957</c:v>
                </c:pt>
                <c:pt idx="89">
                  <c:v>-0.71596999999999866</c:v>
                </c:pt>
                <c:pt idx="90">
                  <c:v>-2.64161</c:v>
                </c:pt>
                <c:pt idx="91">
                  <c:v>-1.3967799999999926</c:v>
                </c:pt>
                <c:pt idx="92">
                  <c:v>-0.27348999999999535</c:v>
                </c:pt>
                <c:pt idx="93">
                  <c:v>0.68861999999998602</c:v>
                </c:pt>
                <c:pt idx="94">
                  <c:v>-2.7410000000003265E-2</c:v>
                </c:pt>
                <c:pt idx="95">
                  <c:v>-0.24289000000000271</c:v>
                </c:pt>
                <c:pt idx="96">
                  <c:v>0.96044999999999447</c:v>
                </c:pt>
                <c:pt idx="97">
                  <c:v>-0.73088999999998805</c:v>
                </c:pt>
                <c:pt idx="98">
                  <c:v>-1.2858700000000027</c:v>
                </c:pt>
                <c:pt idx="99">
                  <c:v>-0.94004000000001042</c:v>
                </c:pt>
                <c:pt idx="100">
                  <c:v>-1.3393900000000087</c:v>
                </c:pt>
                <c:pt idx="101">
                  <c:v>-1.089100000000002</c:v>
                </c:pt>
                <c:pt idx="102">
                  <c:v>-0.16558000000000561</c:v>
                </c:pt>
                <c:pt idx="103">
                  <c:v>-0.58731000000000222</c:v>
                </c:pt>
                <c:pt idx="104">
                  <c:v>0.59904000000000224</c:v>
                </c:pt>
                <c:pt idx="105">
                  <c:v>2.1073700000000031</c:v>
                </c:pt>
                <c:pt idx="106">
                  <c:v>1.8701899999999938</c:v>
                </c:pt>
                <c:pt idx="107">
                  <c:v>-0.21133999999999276</c:v>
                </c:pt>
                <c:pt idx="108">
                  <c:v>0.15698000000000434</c:v>
                </c:pt>
                <c:pt idx="109">
                  <c:v>0.88245000000000573</c:v>
                </c:pt>
                <c:pt idx="110">
                  <c:v>0.5072799999999944</c:v>
                </c:pt>
                <c:pt idx="111">
                  <c:v>-0.45365999999999929</c:v>
                </c:pt>
                <c:pt idx="112">
                  <c:v>1.3149099999999976</c:v>
                </c:pt>
                <c:pt idx="113">
                  <c:v>1.2162300000000101</c:v>
                </c:pt>
                <c:pt idx="114">
                  <c:v>0.66625999999999408</c:v>
                </c:pt>
                <c:pt idx="115">
                  <c:v>1.0052999999999912</c:v>
                </c:pt>
                <c:pt idx="116">
                  <c:v>0.58420000000000982</c:v>
                </c:pt>
                <c:pt idx="117">
                  <c:v>0.5239299999999929</c:v>
                </c:pt>
                <c:pt idx="118">
                  <c:v>-5.7700000000011187E-2</c:v>
                </c:pt>
                <c:pt idx="119">
                  <c:v>-0.49049999999999727</c:v>
                </c:pt>
                <c:pt idx="120">
                  <c:v>-2.3637199999999865</c:v>
                </c:pt>
                <c:pt idx="121">
                  <c:v>-1.11327</c:v>
                </c:pt>
                <c:pt idx="122">
                  <c:v>0.36992999999999654</c:v>
                </c:pt>
                <c:pt idx="123">
                  <c:v>1.1191100000000063</c:v>
                </c:pt>
                <c:pt idx="124">
                  <c:v>1.3978600000000085</c:v>
                </c:pt>
                <c:pt idx="125">
                  <c:v>-0.69218999999999653</c:v>
                </c:pt>
                <c:pt idx="126">
                  <c:v>0.45862999999999943</c:v>
                </c:pt>
                <c:pt idx="127">
                  <c:v>9.958000000000311E-2</c:v>
                </c:pt>
                <c:pt idx="128">
                  <c:v>0.70144999999999413</c:v>
                </c:pt>
                <c:pt idx="129">
                  <c:v>-1.0956000000000046</c:v>
                </c:pt>
                <c:pt idx="130">
                  <c:v>-0.59850000000000136</c:v>
                </c:pt>
                <c:pt idx="131">
                  <c:v>0.50057999999999936</c:v>
                </c:pt>
                <c:pt idx="132">
                  <c:v>1.3826899999999966</c:v>
                </c:pt>
                <c:pt idx="133">
                  <c:v>0.39764000000000976</c:v>
                </c:pt>
                <c:pt idx="134">
                  <c:v>-7.6229999999995357E-2</c:v>
                </c:pt>
                <c:pt idx="135">
                  <c:v>-1.7409999999999997</c:v>
                </c:pt>
                <c:pt idx="136">
                  <c:v>-0.36909000000001413</c:v>
                </c:pt>
                <c:pt idx="137">
                  <c:v>4.2660000000012133E-2</c:v>
                </c:pt>
                <c:pt idx="138">
                  <c:v>-0.14732999999999663</c:v>
                </c:pt>
                <c:pt idx="139">
                  <c:v>0.99107999999999663</c:v>
                </c:pt>
                <c:pt idx="140">
                  <c:v>1.4798499999999848</c:v>
                </c:pt>
                <c:pt idx="141">
                  <c:v>0.89982000000000539</c:v>
                </c:pt>
                <c:pt idx="142">
                  <c:v>-0.33990000000000009</c:v>
                </c:pt>
                <c:pt idx="143">
                  <c:v>-0.59843999999999653</c:v>
                </c:pt>
                <c:pt idx="144">
                  <c:v>-0.46621000000000379</c:v>
                </c:pt>
                <c:pt idx="145">
                  <c:v>-0.80016999999999427</c:v>
                </c:pt>
                <c:pt idx="146">
                  <c:v>-3.7941900000000004</c:v>
                </c:pt>
                <c:pt idx="147">
                  <c:v>-2.7061300000000017</c:v>
                </c:pt>
                <c:pt idx="148">
                  <c:v>-3.2476800000000026</c:v>
                </c:pt>
                <c:pt idx="149">
                  <c:v>-0.32560999999999751</c:v>
                </c:pt>
                <c:pt idx="150">
                  <c:v>8.5350000000005366E-2</c:v>
                </c:pt>
                <c:pt idx="151">
                  <c:v>1.9486899999999991</c:v>
                </c:pt>
                <c:pt idx="152">
                  <c:v>0.22511000000000081</c:v>
                </c:pt>
                <c:pt idx="153">
                  <c:v>-0.65291999999999462</c:v>
                </c:pt>
                <c:pt idx="154">
                  <c:v>7.616000000000156E-2</c:v>
                </c:pt>
                <c:pt idx="155">
                  <c:v>-2.6056000000000097</c:v>
                </c:pt>
                <c:pt idx="156">
                  <c:v>-3.0911100000000005</c:v>
                </c:pt>
                <c:pt idx="157">
                  <c:v>-0.72488999999998782</c:v>
                </c:pt>
                <c:pt idx="158">
                  <c:v>1.1835300000000046</c:v>
                </c:pt>
                <c:pt idx="159">
                  <c:v>0.85880999999999119</c:v>
                </c:pt>
                <c:pt idx="160">
                  <c:v>1.1877599999999973</c:v>
                </c:pt>
                <c:pt idx="161">
                  <c:v>0.53486999999999796</c:v>
                </c:pt>
                <c:pt idx="162">
                  <c:v>-1.9477700000000056</c:v>
                </c:pt>
                <c:pt idx="163">
                  <c:v>-0.21429999999999438</c:v>
                </c:pt>
                <c:pt idx="164">
                  <c:v>-0.10378999999998939</c:v>
                </c:pt>
                <c:pt idx="165">
                  <c:v>1.6522999999999968</c:v>
                </c:pt>
                <c:pt idx="166">
                  <c:v>2.5454200000000071</c:v>
                </c:pt>
                <c:pt idx="167">
                  <c:v>0.33396999999999366</c:v>
                </c:pt>
                <c:pt idx="168">
                  <c:v>-0.99017999999999518</c:v>
                </c:pt>
                <c:pt idx="169">
                  <c:v>0.12970000000001392</c:v>
                </c:pt>
                <c:pt idx="170">
                  <c:v>4.01433999999999</c:v>
                </c:pt>
                <c:pt idx="171">
                  <c:v>3.4217100000000045</c:v>
                </c:pt>
                <c:pt idx="172">
                  <c:v>3.7180900000000037</c:v>
                </c:pt>
                <c:pt idx="173">
                  <c:v>1.6725899999999996</c:v>
                </c:pt>
                <c:pt idx="174">
                  <c:v>1.5552799999999962</c:v>
                </c:pt>
                <c:pt idx="175">
                  <c:v>0.15733000000000175</c:v>
                </c:pt>
                <c:pt idx="176">
                  <c:v>-2.6949999999999363E-2</c:v>
                </c:pt>
                <c:pt idx="177">
                  <c:v>-1.7251499999999993</c:v>
                </c:pt>
                <c:pt idx="178">
                  <c:v>-1.3820100000000082</c:v>
                </c:pt>
                <c:pt idx="179">
                  <c:v>-1.0043500000000023</c:v>
                </c:pt>
                <c:pt idx="180">
                  <c:v>-0.73854000000000042</c:v>
                </c:pt>
                <c:pt idx="181">
                  <c:v>-1.5199599999999975</c:v>
                </c:pt>
                <c:pt idx="182">
                  <c:v>0.78813999999999851</c:v>
                </c:pt>
                <c:pt idx="183">
                  <c:v>-0.35241999999999507</c:v>
                </c:pt>
                <c:pt idx="184">
                  <c:v>0.38939999999999486</c:v>
                </c:pt>
                <c:pt idx="185">
                  <c:v>0.883269999999996</c:v>
                </c:pt>
                <c:pt idx="186">
                  <c:v>1.2819199999999995</c:v>
                </c:pt>
                <c:pt idx="187">
                  <c:v>0.79654999999999632</c:v>
                </c:pt>
                <c:pt idx="188">
                  <c:v>0.29939999999999145</c:v>
                </c:pt>
                <c:pt idx="189">
                  <c:v>-1.8740600000000001</c:v>
                </c:pt>
                <c:pt idx="190">
                  <c:v>-0.76882000000000517</c:v>
                </c:pt>
                <c:pt idx="191">
                  <c:v>0.93035999999999319</c:v>
                </c:pt>
                <c:pt idx="192">
                  <c:v>0.55513000000000545</c:v>
                </c:pt>
                <c:pt idx="193">
                  <c:v>-0.93198000000001002</c:v>
                </c:pt>
                <c:pt idx="194">
                  <c:v>0.47525000000000261</c:v>
                </c:pt>
                <c:pt idx="195">
                  <c:v>0.55432999999999311</c:v>
                </c:pt>
                <c:pt idx="196">
                  <c:v>2.3686700000000087</c:v>
                </c:pt>
                <c:pt idx="197">
                  <c:v>1.230639999999994</c:v>
                </c:pt>
                <c:pt idx="198">
                  <c:v>1.0858800000000031</c:v>
                </c:pt>
                <c:pt idx="199">
                  <c:v>0.1707099999999997</c:v>
                </c:pt>
                <c:pt idx="200">
                  <c:v>0.21707999999999572</c:v>
                </c:pt>
                <c:pt idx="201">
                  <c:v>0.83272000000000901</c:v>
                </c:pt>
                <c:pt idx="202">
                  <c:v>1.3138699999999943</c:v>
                </c:pt>
                <c:pt idx="203">
                  <c:v>0.49541999999999575</c:v>
                </c:pt>
                <c:pt idx="204">
                  <c:v>-1.2961899999999957</c:v>
                </c:pt>
                <c:pt idx="205">
                  <c:v>-1.4720300000000037</c:v>
                </c:pt>
                <c:pt idx="206">
                  <c:v>-6.3700700000000126</c:v>
                </c:pt>
                <c:pt idx="207">
                  <c:v>-4.1241799999999955</c:v>
                </c:pt>
                <c:pt idx="208">
                  <c:v>-3.9458300000000008</c:v>
                </c:pt>
                <c:pt idx="209">
                  <c:v>-0.35487999999999431</c:v>
                </c:pt>
                <c:pt idx="210">
                  <c:v>-2.6080000000007431E-2</c:v>
                </c:pt>
                <c:pt idx="211">
                  <c:v>0.77470000000000994</c:v>
                </c:pt>
                <c:pt idx="212">
                  <c:v>1.8993099999999998</c:v>
                </c:pt>
                <c:pt idx="213">
                  <c:v>2.2929699999999968</c:v>
                </c:pt>
                <c:pt idx="214">
                  <c:v>1.1128400000000056</c:v>
                </c:pt>
                <c:pt idx="215">
                  <c:v>0.56025999999999954</c:v>
                </c:pt>
                <c:pt idx="216">
                  <c:v>0.68383000000000038</c:v>
                </c:pt>
                <c:pt idx="217">
                  <c:v>-0.15482000000000085</c:v>
                </c:pt>
                <c:pt idx="218">
                  <c:v>-1.5847299999999933</c:v>
                </c:pt>
                <c:pt idx="219">
                  <c:v>-0.14213999999999771</c:v>
                </c:pt>
                <c:pt idx="220">
                  <c:v>0.16825000000001467</c:v>
                </c:pt>
                <c:pt idx="221">
                  <c:v>1.1776200000000046</c:v>
                </c:pt>
                <c:pt idx="222">
                  <c:v>0.84787000000000035</c:v>
                </c:pt>
                <c:pt idx="223">
                  <c:v>-0.32138000000000488</c:v>
                </c:pt>
                <c:pt idx="224">
                  <c:v>-1.0665599999999955</c:v>
                </c:pt>
                <c:pt idx="225">
                  <c:v>-1.2373100000000079</c:v>
                </c:pt>
                <c:pt idx="226">
                  <c:v>0.87569000000000585</c:v>
                </c:pt>
                <c:pt idx="227">
                  <c:v>0.71999999999999886</c:v>
                </c:pt>
                <c:pt idx="228">
                  <c:v>1.3769800000000032</c:v>
                </c:pt>
                <c:pt idx="229">
                  <c:v>1.7428600000000074</c:v>
                </c:pt>
                <c:pt idx="230">
                  <c:v>0.55514999999999759</c:v>
                </c:pt>
                <c:pt idx="231">
                  <c:v>-0.36672000000000082</c:v>
                </c:pt>
                <c:pt idx="232">
                  <c:v>-2.0885600000000011</c:v>
                </c:pt>
                <c:pt idx="233">
                  <c:v>0.57614000000000942</c:v>
                </c:pt>
                <c:pt idx="234">
                  <c:v>1.4971900000000034</c:v>
                </c:pt>
                <c:pt idx="235">
                  <c:v>2.1323699999999945</c:v>
                </c:pt>
                <c:pt idx="236">
                  <c:v>1.6805099999999982</c:v>
                </c:pt>
                <c:pt idx="237">
                  <c:v>0.28161000000000058</c:v>
                </c:pt>
                <c:pt idx="238">
                  <c:v>1.1120499999999964</c:v>
                </c:pt>
                <c:pt idx="239">
                  <c:v>1.9956499999999977</c:v>
                </c:pt>
                <c:pt idx="240">
                  <c:v>1.0376499999999993</c:v>
                </c:pt>
                <c:pt idx="241">
                  <c:v>1.0773499999999956</c:v>
                </c:pt>
                <c:pt idx="242">
                  <c:v>1.227010000000007</c:v>
                </c:pt>
                <c:pt idx="243">
                  <c:v>1.9745999999999952</c:v>
                </c:pt>
                <c:pt idx="244">
                  <c:v>1.3377700000000061</c:v>
                </c:pt>
                <c:pt idx="245">
                  <c:v>0.86589999999999634</c:v>
                </c:pt>
                <c:pt idx="246">
                  <c:v>1.2126599999999996</c:v>
                </c:pt>
                <c:pt idx="247">
                  <c:v>1.1145700000000005</c:v>
                </c:pt>
                <c:pt idx="248">
                  <c:v>0.98347000000001117</c:v>
                </c:pt>
                <c:pt idx="249">
                  <c:v>0.86680999999998676</c:v>
                </c:pt>
                <c:pt idx="250">
                  <c:v>7.2699999999997544E-2</c:v>
                </c:pt>
                <c:pt idx="251">
                  <c:v>2.3699999999990951E-2</c:v>
                </c:pt>
                <c:pt idx="252">
                  <c:v>0.43126999999999782</c:v>
                </c:pt>
                <c:pt idx="253">
                  <c:v>-0.21821999999998809</c:v>
                </c:pt>
                <c:pt idx="254">
                  <c:v>-0.50477999999999668</c:v>
                </c:pt>
                <c:pt idx="255">
                  <c:v>-0.77205999999999619</c:v>
                </c:pt>
                <c:pt idx="256">
                  <c:v>-1.7682499999999948</c:v>
                </c:pt>
                <c:pt idx="257">
                  <c:v>-2.0422400000000067</c:v>
                </c:pt>
                <c:pt idx="258">
                  <c:v>-1.6744100000000088</c:v>
                </c:pt>
                <c:pt idx="259">
                  <c:v>5.0809999999998468E-2</c:v>
                </c:pt>
                <c:pt idx="260">
                  <c:v>0.76610999999999763</c:v>
                </c:pt>
                <c:pt idx="261">
                  <c:v>-0.16827999999999577</c:v>
                </c:pt>
                <c:pt idx="262">
                  <c:v>-0.7543500000000023</c:v>
                </c:pt>
                <c:pt idx="263">
                  <c:v>-1.2295199999999937</c:v>
                </c:pt>
                <c:pt idx="264">
                  <c:v>-0.27907000000000437</c:v>
                </c:pt>
                <c:pt idx="265">
                  <c:v>-8.622000000001151E-2</c:v>
                </c:pt>
                <c:pt idx="266">
                  <c:v>-7.6851999999999947</c:v>
                </c:pt>
                <c:pt idx="267">
                  <c:v>-5.4070700000000045</c:v>
                </c:pt>
                <c:pt idx="268">
                  <c:v>-4.4784499999999952</c:v>
                </c:pt>
                <c:pt idx="269">
                  <c:v>-0.30101999999999407</c:v>
                </c:pt>
                <c:pt idx="270">
                  <c:v>0.41943000000000552</c:v>
                </c:pt>
                <c:pt idx="271">
                  <c:v>0.9250899999999973</c:v>
                </c:pt>
                <c:pt idx="272">
                  <c:v>-0.98173999999998784</c:v>
                </c:pt>
                <c:pt idx="273">
                  <c:v>-0.73066000000000031</c:v>
                </c:pt>
                <c:pt idx="274">
                  <c:v>0.44567000000000689</c:v>
                </c:pt>
                <c:pt idx="275">
                  <c:v>1.0620600000000024</c:v>
                </c:pt>
                <c:pt idx="276">
                  <c:v>0.15390999999999622</c:v>
                </c:pt>
                <c:pt idx="277">
                  <c:v>-1.0460399999999908</c:v>
                </c:pt>
                <c:pt idx="278">
                  <c:v>-0.38727000000000089</c:v>
                </c:pt>
                <c:pt idx="279">
                  <c:v>-0.4092899999999986</c:v>
                </c:pt>
                <c:pt idx="280">
                  <c:v>0.72642999999999347</c:v>
                </c:pt>
                <c:pt idx="281">
                  <c:v>0.49980999999999653</c:v>
                </c:pt>
                <c:pt idx="282">
                  <c:v>-2.2909999999995989E-2</c:v>
                </c:pt>
                <c:pt idx="283">
                  <c:v>-1.0045900000000074</c:v>
                </c:pt>
                <c:pt idx="284">
                  <c:v>1.6069999999999141E-2</c:v>
                </c:pt>
                <c:pt idx="285">
                  <c:v>0.61814999999999998</c:v>
                </c:pt>
                <c:pt idx="286">
                  <c:v>0.25623000000000218</c:v>
                </c:pt>
                <c:pt idx="287">
                  <c:v>-1.5856100000000026</c:v>
                </c:pt>
                <c:pt idx="288">
                  <c:v>-4.9089699999999965</c:v>
                </c:pt>
                <c:pt idx="289">
                  <c:v>-3.5271899999999903</c:v>
                </c:pt>
                <c:pt idx="290">
                  <c:v>-4.2932300000000012</c:v>
                </c:pt>
                <c:pt idx="291">
                  <c:v>-2.848940000000006</c:v>
                </c:pt>
                <c:pt idx="292">
                  <c:v>0.82276999999999845</c:v>
                </c:pt>
                <c:pt idx="293">
                  <c:v>-1.6152000000000015</c:v>
                </c:pt>
                <c:pt idx="294">
                  <c:v>1.4468900000000104</c:v>
                </c:pt>
                <c:pt idx="295">
                  <c:v>-1.6929099999999977</c:v>
                </c:pt>
                <c:pt idx="296">
                  <c:v>-1.8976600000000019</c:v>
                </c:pt>
                <c:pt idx="297">
                  <c:v>-7.6073799999999991</c:v>
                </c:pt>
                <c:pt idx="298">
                  <c:v>-1.7157000000000053</c:v>
                </c:pt>
                <c:pt idx="299">
                  <c:v>-2.5169199999999989</c:v>
                </c:pt>
                <c:pt idx="300">
                  <c:v>-6.8143799999999928</c:v>
                </c:pt>
                <c:pt idx="301">
                  <c:v>-0.82081999999999766</c:v>
                </c:pt>
                <c:pt idx="302">
                  <c:v>-2.9945999999999984</c:v>
                </c:pt>
                <c:pt idx="303">
                  <c:v>3.3420499999999933</c:v>
                </c:pt>
                <c:pt idx="304">
                  <c:v>-1.3198000000000008</c:v>
                </c:pt>
                <c:pt idx="305">
                  <c:v>-0.64711000000000496</c:v>
                </c:pt>
                <c:pt idx="306">
                  <c:v>-4.6370799999999974</c:v>
                </c:pt>
                <c:pt idx="307">
                  <c:v>-8.034470000000006</c:v>
                </c:pt>
                <c:pt idx="308">
                  <c:v>0.91620999999999952</c:v>
                </c:pt>
                <c:pt idx="309">
                  <c:v>6.3408500000000032</c:v>
                </c:pt>
                <c:pt idx="310">
                  <c:v>7.8198699999999945</c:v>
                </c:pt>
                <c:pt idx="311">
                  <c:v>-0.10732000000000141</c:v>
                </c:pt>
                <c:pt idx="312">
                  <c:v>0.54495000000000005</c:v>
                </c:pt>
                <c:pt idx="313">
                  <c:v>-4.8839899999999972</c:v>
                </c:pt>
                <c:pt idx="314">
                  <c:v>-6.9940100000000029</c:v>
                </c:pt>
                <c:pt idx="315">
                  <c:v>-3.8324399999999983</c:v>
                </c:pt>
                <c:pt idx="316">
                  <c:v>-1.3588799999999992</c:v>
                </c:pt>
                <c:pt idx="317">
                  <c:v>4.9198299999999975</c:v>
                </c:pt>
                <c:pt idx="318">
                  <c:v>4.3186099999999996</c:v>
                </c:pt>
                <c:pt idx="319">
                  <c:v>3.7370400000000004</c:v>
                </c:pt>
                <c:pt idx="320">
                  <c:v>2.3083099999999988</c:v>
                </c:pt>
                <c:pt idx="321">
                  <c:v>-0.41124999999999545</c:v>
                </c:pt>
                <c:pt idx="322">
                  <c:v>1.2005399999999966</c:v>
                </c:pt>
                <c:pt idx="323">
                  <c:v>-2.5467000000000013</c:v>
                </c:pt>
                <c:pt idx="324">
                  <c:v>-2.2231899999999953</c:v>
                </c:pt>
                <c:pt idx="325">
                  <c:v>0.79528000000000532</c:v>
                </c:pt>
                <c:pt idx="326">
                  <c:v>-0.32361000000000928</c:v>
                </c:pt>
                <c:pt idx="327">
                  <c:v>-2.2963799999999992</c:v>
                </c:pt>
                <c:pt idx="328">
                  <c:v>-0.90675999999999846</c:v>
                </c:pt>
                <c:pt idx="329">
                  <c:v>-9.2790000000007922E-2</c:v>
                </c:pt>
                <c:pt idx="330">
                  <c:v>0.46573000000000064</c:v>
                </c:pt>
                <c:pt idx="331">
                  <c:v>2.8064099999999925</c:v>
                </c:pt>
                <c:pt idx="332">
                  <c:v>3.1844500000000053</c:v>
                </c:pt>
                <c:pt idx="333">
                  <c:v>2.380740000000003</c:v>
                </c:pt>
                <c:pt idx="334">
                  <c:v>-1.0004500000000007</c:v>
                </c:pt>
                <c:pt idx="335">
                  <c:v>-3.1878600000000006</c:v>
                </c:pt>
                <c:pt idx="336">
                  <c:v>-1.6739999999999995</c:v>
                </c:pt>
                <c:pt idx="337">
                  <c:v>-0.58498000000000161</c:v>
                </c:pt>
                <c:pt idx="338">
                  <c:v>0.34990999999999417</c:v>
                </c:pt>
                <c:pt idx="339">
                  <c:v>1.2414700000000067</c:v>
                </c:pt>
                <c:pt idx="340">
                  <c:v>1.5445899999999995</c:v>
                </c:pt>
                <c:pt idx="341">
                  <c:v>1.5309999999999491E-2</c:v>
                </c:pt>
                <c:pt idx="342">
                  <c:v>-1.5181700000000049</c:v>
                </c:pt>
                <c:pt idx="343">
                  <c:v>-3.5889899999999955</c:v>
                </c:pt>
                <c:pt idx="344">
                  <c:v>0.34828999999999866</c:v>
                </c:pt>
                <c:pt idx="345">
                  <c:v>-2.3678999999999917</c:v>
                </c:pt>
                <c:pt idx="346">
                  <c:v>2.7298399999999958</c:v>
                </c:pt>
                <c:pt idx="347">
                  <c:v>3.4030000000001337E-2</c:v>
                </c:pt>
                <c:pt idx="348">
                  <c:v>1.2950900000000019</c:v>
                </c:pt>
                <c:pt idx="349">
                  <c:v>0.43504999999999683</c:v>
                </c:pt>
                <c:pt idx="350">
                  <c:v>-0.10384999999999422</c:v>
                </c:pt>
                <c:pt idx="351">
                  <c:v>3.3062299999999993</c:v>
                </c:pt>
                <c:pt idx="352">
                  <c:v>3.9789400000000015</c:v>
                </c:pt>
                <c:pt idx="353">
                  <c:v>-0.61307000000000045</c:v>
                </c:pt>
                <c:pt idx="354">
                  <c:v>-3.419550000000001</c:v>
                </c:pt>
                <c:pt idx="355">
                  <c:v>-0.56284999999999741</c:v>
                </c:pt>
                <c:pt idx="356">
                  <c:v>1.4091900000000024</c:v>
                </c:pt>
                <c:pt idx="357">
                  <c:v>5.1164599999999965</c:v>
                </c:pt>
                <c:pt idx="358">
                  <c:v>2.7792499999999976</c:v>
                </c:pt>
                <c:pt idx="359">
                  <c:v>4.8270100000000014</c:v>
                </c:pt>
                <c:pt idx="360">
                  <c:v>1.9745300000000015</c:v>
                </c:pt>
                <c:pt idx="361">
                  <c:v>-1.7372799999999984</c:v>
                </c:pt>
                <c:pt idx="362">
                  <c:v>-2.4228799999999993</c:v>
                </c:pt>
                <c:pt idx="363">
                  <c:v>-4.4967800000000082</c:v>
                </c:pt>
                <c:pt idx="364">
                  <c:v>-0.92524000000000939</c:v>
                </c:pt>
                <c:pt idx="365">
                  <c:v>1.377120000000005</c:v>
                </c:pt>
                <c:pt idx="366">
                  <c:v>3.779120000000006</c:v>
                </c:pt>
                <c:pt idx="367">
                  <c:v>-7.634999999999792E-2</c:v>
                </c:pt>
                <c:pt idx="368">
                  <c:v>-0.57538000000000977</c:v>
                </c:pt>
                <c:pt idx="369">
                  <c:v>-0.8438200000000009</c:v>
                </c:pt>
                <c:pt idx="370">
                  <c:v>-0.72805000000000319</c:v>
                </c:pt>
                <c:pt idx="371">
                  <c:v>-0.33185000000000286</c:v>
                </c:pt>
                <c:pt idx="372">
                  <c:v>-3.26968999999999</c:v>
                </c:pt>
                <c:pt idx="373">
                  <c:v>-1.191040000000001</c:v>
                </c:pt>
                <c:pt idx="374">
                  <c:v>-2.8298100000000019</c:v>
                </c:pt>
                <c:pt idx="375">
                  <c:v>1.5881100000000004</c:v>
                </c:pt>
                <c:pt idx="376">
                  <c:v>1.4671400000000006</c:v>
                </c:pt>
                <c:pt idx="377">
                  <c:v>0.83524000000000598</c:v>
                </c:pt>
                <c:pt idx="378">
                  <c:v>0.81458999999999548</c:v>
                </c:pt>
                <c:pt idx="379">
                  <c:v>1.6259299999999968</c:v>
                </c:pt>
                <c:pt idx="380">
                  <c:v>-1.7321899999999957</c:v>
                </c:pt>
                <c:pt idx="381">
                  <c:v>-0.5342200000000048</c:v>
                </c:pt>
                <c:pt idx="382">
                  <c:v>-2.4421999999999997</c:v>
                </c:pt>
                <c:pt idx="383">
                  <c:v>1.0967099999999945</c:v>
                </c:pt>
                <c:pt idx="384">
                  <c:v>5.9220000000003381E-2</c:v>
                </c:pt>
                <c:pt idx="385">
                  <c:v>0.44333999999999918</c:v>
                </c:pt>
                <c:pt idx="386">
                  <c:v>1.9954600000000013</c:v>
                </c:pt>
                <c:pt idx="387">
                  <c:v>1.0023899999999983</c:v>
                </c:pt>
                <c:pt idx="388">
                  <c:v>-1.7819000000000003</c:v>
                </c:pt>
                <c:pt idx="389">
                  <c:v>-2.9601800000000011</c:v>
                </c:pt>
                <c:pt idx="390">
                  <c:v>-9.7750000000004889E-2</c:v>
                </c:pt>
                <c:pt idx="391">
                  <c:v>0.45186000000000348</c:v>
                </c:pt>
                <c:pt idx="392">
                  <c:v>0.84378999999999849</c:v>
                </c:pt>
                <c:pt idx="393">
                  <c:v>3.0870000000000175E-2</c:v>
                </c:pt>
                <c:pt idx="394">
                  <c:v>0.78119000000000227</c:v>
                </c:pt>
                <c:pt idx="395">
                  <c:v>0.40309999999999491</c:v>
                </c:pt>
                <c:pt idx="396">
                  <c:v>1.1747700000000023</c:v>
                </c:pt>
                <c:pt idx="397">
                  <c:v>-0.64573000000000036</c:v>
                </c:pt>
                <c:pt idx="398">
                  <c:v>-0.5625</c:v>
                </c:pt>
                <c:pt idx="399">
                  <c:v>-0.90632999999999697</c:v>
                </c:pt>
                <c:pt idx="400">
                  <c:v>-0.60195999999999827</c:v>
                </c:pt>
                <c:pt idx="401">
                  <c:v>1.7982200000000077</c:v>
                </c:pt>
                <c:pt idx="402">
                  <c:v>-0.5</c:v>
                </c:pt>
                <c:pt idx="403">
                  <c:v>0.73916999999999433</c:v>
                </c:pt>
                <c:pt idx="404">
                  <c:v>2.5056399999999996</c:v>
                </c:pt>
                <c:pt idx="405">
                  <c:v>2.1249400000000023</c:v>
                </c:pt>
                <c:pt idx="406">
                  <c:v>0.29923999999999751</c:v>
                </c:pt>
                <c:pt idx="407">
                  <c:v>-0.17058999999999713</c:v>
                </c:pt>
                <c:pt idx="408">
                  <c:v>0.2177599999999984</c:v>
                </c:pt>
                <c:pt idx="409">
                  <c:v>-0.72118000000000393</c:v>
                </c:pt>
                <c:pt idx="410">
                  <c:v>-1.396889999999992</c:v>
                </c:pt>
                <c:pt idx="411">
                  <c:v>-1.3925800000000024</c:v>
                </c:pt>
                <c:pt idx="412">
                  <c:v>-0.95011000000000223</c:v>
                </c:pt>
                <c:pt idx="413">
                  <c:v>0.1955600000000004</c:v>
                </c:pt>
                <c:pt idx="414">
                  <c:v>3.9410999999999987</c:v>
                </c:pt>
                <c:pt idx="415">
                  <c:v>1.0718399999999946</c:v>
                </c:pt>
                <c:pt idx="416">
                  <c:v>-6.8399999999968486E-3</c:v>
                </c:pt>
                <c:pt idx="417">
                  <c:v>1.6035399999999953</c:v>
                </c:pt>
                <c:pt idx="418">
                  <c:v>2.3512800000000027</c:v>
                </c:pt>
                <c:pt idx="419">
                  <c:v>-0.54020000000000579</c:v>
                </c:pt>
                <c:pt idx="420">
                  <c:v>-9.2569999999994934E-2</c:v>
                </c:pt>
                <c:pt idx="421">
                  <c:v>1.4397900000000021</c:v>
                </c:pt>
                <c:pt idx="422">
                  <c:v>1.2717199999999949</c:v>
                </c:pt>
                <c:pt idx="423">
                  <c:v>0.26832000000000278</c:v>
                </c:pt>
                <c:pt idx="424">
                  <c:v>5.9499999999985675E-3</c:v>
                </c:pt>
                <c:pt idx="425">
                  <c:v>8.6370000000002278E-2</c:v>
                </c:pt>
                <c:pt idx="426">
                  <c:v>0.42980000000000018</c:v>
                </c:pt>
                <c:pt idx="427">
                  <c:v>1.6443000000000012</c:v>
                </c:pt>
                <c:pt idx="428">
                  <c:v>3.6969199999999987</c:v>
                </c:pt>
                <c:pt idx="429">
                  <c:v>3.4370499999999993</c:v>
                </c:pt>
                <c:pt idx="430">
                  <c:v>3.0674299999999945</c:v>
                </c:pt>
                <c:pt idx="431">
                  <c:v>-0.33330999999999733</c:v>
                </c:pt>
                <c:pt idx="432">
                  <c:v>-2.6554900000000004</c:v>
                </c:pt>
                <c:pt idx="433">
                  <c:v>-4.7246199999999945</c:v>
                </c:pt>
                <c:pt idx="434">
                  <c:v>-1.9102399999999946</c:v>
                </c:pt>
                <c:pt idx="435">
                  <c:v>-0.76691000000000287</c:v>
                </c:pt>
                <c:pt idx="436">
                  <c:v>0.30311000000000377</c:v>
                </c:pt>
                <c:pt idx="437">
                  <c:v>1.1114400000000018</c:v>
                </c:pt>
                <c:pt idx="438">
                  <c:v>1.2452699999999979</c:v>
                </c:pt>
                <c:pt idx="439">
                  <c:v>-0.68130000000000024</c:v>
                </c:pt>
                <c:pt idx="440">
                  <c:v>-0.11482999999999066</c:v>
                </c:pt>
                <c:pt idx="441">
                  <c:v>1.0578400000000059</c:v>
                </c:pt>
                <c:pt idx="442">
                  <c:v>1.6623500000000035</c:v>
                </c:pt>
                <c:pt idx="443">
                  <c:v>2.8920900000000103</c:v>
                </c:pt>
                <c:pt idx="444">
                  <c:v>1.2634000000000043</c:v>
                </c:pt>
                <c:pt idx="445">
                  <c:v>2.4733499999999964</c:v>
                </c:pt>
                <c:pt idx="446">
                  <c:v>2.3101100000000088</c:v>
                </c:pt>
                <c:pt idx="447">
                  <c:v>0.68394999999999584</c:v>
                </c:pt>
                <c:pt idx="448">
                  <c:v>0.20635000000000048</c:v>
                </c:pt>
                <c:pt idx="449">
                  <c:v>-0.95853999999999928</c:v>
                </c:pt>
                <c:pt idx="450">
                  <c:v>-1.4093699999999814</c:v>
                </c:pt>
                <c:pt idx="451">
                  <c:v>0.8954700000000031</c:v>
                </c:pt>
                <c:pt idx="452">
                  <c:v>-0.9015500000000003</c:v>
                </c:pt>
                <c:pt idx="453">
                  <c:v>-3.3092699999999979</c:v>
                </c:pt>
                <c:pt idx="454">
                  <c:v>-2.3436599999999999</c:v>
                </c:pt>
                <c:pt idx="455">
                  <c:v>-0.60969999999999658</c:v>
                </c:pt>
                <c:pt idx="456">
                  <c:v>1.1977500000000063</c:v>
                </c:pt>
                <c:pt idx="457">
                  <c:v>1.4766699999999915</c:v>
                </c:pt>
                <c:pt idx="458">
                  <c:v>-0.16835000000000377</c:v>
                </c:pt>
                <c:pt idx="459">
                  <c:v>-1.5172700000000034</c:v>
                </c:pt>
                <c:pt idx="460">
                  <c:v>-4.4353399999999965</c:v>
                </c:pt>
                <c:pt idx="461">
                  <c:v>-2.016449999999999</c:v>
                </c:pt>
                <c:pt idx="462">
                  <c:v>-2.2237700000000089</c:v>
                </c:pt>
                <c:pt idx="463">
                  <c:v>0.61750999999999578</c:v>
                </c:pt>
                <c:pt idx="464">
                  <c:v>2.0932600000000008</c:v>
                </c:pt>
                <c:pt idx="465">
                  <c:v>0.42235000000000156</c:v>
                </c:pt>
                <c:pt idx="466">
                  <c:v>1.5129599999999996</c:v>
                </c:pt>
                <c:pt idx="467">
                  <c:v>-0.5742699999999914</c:v>
                </c:pt>
                <c:pt idx="468">
                  <c:v>6.4768200000000036</c:v>
                </c:pt>
                <c:pt idx="469">
                  <c:v>3.4292700000000096</c:v>
                </c:pt>
                <c:pt idx="470">
                  <c:v>1.4092899999999986</c:v>
                </c:pt>
                <c:pt idx="471">
                  <c:v>-1.0690799999999996</c:v>
                </c:pt>
                <c:pt idx="472">
                  <c:v>2.3230599999999981</c:v>
                </c:pt>
                <c:pt idx="473">
                  <c:v>3.9128900000000044</c:v>
                </c:pt>
                <c:pt idx="474">
                  <c:v>4.7470600000000047</c:v>
                </c:pt>
                <c:pt idx="475">
                  <c:v>2.5725700000000131</c:v>
                </c:pt>
                <c:pt idx="476">
                  <c:v>0.44822999999999524</c:v>
                </c:pt>
                <c:pt idx="477">
                  <c:v>-0.27208000000000254</c:v>
                </c:pt>
                <c:pt idx="478">
                  <c:v>1.2487899999999854</c:v>
                </c:pt>
                <c:pt idx="479">
                  <c:v>2.7469999999999857</c:v>
                </c:pt>
                <c:pt idx="480">
                  <c:v>0.55615000000000236</c:v>
                </c:pt>
                <c:pt idx="481">
                  <c:v>-1.6390600000000006</c:v>
                </c:pt>
                <c:pt idx="482">
                  <c:v>-3.2677600000000098</c:v>
                </c:pt>
                <c:pt idx="483">
                  <c:v>-0.46377999999999986</c:v>
                </c:pt>
                <c:pt idx="484">
                  <c:v>0.70810999999999069</c:v>
                </c:pt>
                <c:pt idx="485">
                  <c:v>1.35154</c:v>
                </c:pt>
                <c:pt idx="486">
                  <c:v>3.0873399999999975</c:v>
                </c:pt>
                <c:pt idx="487">
                  <c:v>0.97580999999999563</c:v>
                </c:pt>
                <c:pt idx="488">
                  <c:v>1.1477299999999957</c:v>
                </c:pt>
                <c:pt idx="489">
                  <c:v>-0.27856999999998777</c:v>
                </c:pt>
                <c:pt idx="490">
                  <c:v>-1.1527499999999975</c:v>
                </c:pt>
                <c:pt idx="491">
                  <c:v>-1.0159400000000147</c:v>
                </c:pt>
                <c:pt idx="492">
                  <c:v>-1.2357399999999927</c:v>
                </c:pt>
                <c:pt idx="493">
                  <c:v>0.76590000000000202</c:v>
                </c:pt>
                <c:pt idx="494">
                  <c:v>-0.21972999999999843</c:v>
                </c:pt>
                <c:pt idx="495">
                  <c:v>8.8560000000001082E-2</c:v>
                </c:pt>
                <c:pt idx="496">
                  <c:v>-1.5855800000000073</c:v>
                </c:pt>
                <c:pt idx="497">
                  <c:v>-0.77976999999999919</c:v>
                </c:pt>
                <c:pt idx="498">
                  <c:v>-2.1890900000000073</c:v>
                </c:pt>
                <c:pt idx="499">
                  <c:v>0.15196000000000254</c:v>
                </c:pt>
                <c:pt idx="500">
                  <c:v>-0.13112999999999886</c:v>
                </c:pt>
                <c:pt idx="501">
                  <c:v>1.5153200000000027</c:v>
                </c:pt>
                <c:pt idx="502">
                  <c:v>0.11201000000001216</c:v>
                </c:pt>
                <c:pt idx="503">
                  <c:v>1.2512799999999942</c:v>
                </c:pt>
                <c:pt idx="504">
                  <c:v>-9.816000000000713E-2</c:v>
                </c:pt>
                <c:pt idx="505">
                  <c:v>-0.27526000000000295</c:v>
                </c:pt>
                <c:pt idx="506">
                  <c:v>-0.16156000000000859</c:v>
                </c:pt>
                <c:pt idx="507">
                  <c:v>1.9008400000000023</c:v>
                </c:pt>
                <c:pt idx="508">
                  <c:v>1.8695900000000023</c:v>
                </c:pt>
                <c:pt idx="509">
                  <c:v>0.60352000000001738</c:v>
                </c:pt>
                <c:pt idx="510">
                  <c:v>-0.68423000000001366</c:v>
                </c:pt>
                <c:pt idx="511">
                  <c:v>-0.10508000000000095</c:v>
                </c:pt>
                <c:pt idx="512">
                  <c:v>-1.6750200000000035</c:v>
                </c:pt>
                <c:pt idx="513">
                  <c:v>-1.0655499999999876</c:v>
                </c:pt>
                <c:pt idx="514">
                  <c:v>-1.8947299999999956</c:v>
                </c:pt>
                <c:pt idx="515">
                  <c:v>-2.5198800000000006</c:v>
                </c:pt>
                <c:pt idx="516">
                  <c:v>-1.0767700000000104</c:v>
                </c:pt>
                <c:pt idx="517">
                  <c:v>1.2851699999999937</c:v>
                </c:pt>
                <c:pt idx="518">
                  <c:v>0.78845000000001164</c:v>
                </c:pt>
                <c:pt idx="519">
                  <c:v>1.1427199999999971</c:v>
                </c:pt>
                <c:pt idx="520">
                  <c:v>0.69208000000000425</c:v>
                </c:pt>
                <c:pt idx="521">
                  <c:v>-4.7784899999999908</c:v>
                </c:pt>
                <c:pt idx="522">
                  <c:v>-2.8412500000000023</c:v>
                </c:pt>
                <c:pt idx="523">
                  <c:v>-3.6140100000000075</c:v>
                </c:pt>
                <c:pt idx="524">
                  <c:v>0.27441999999999211</c:v>
                </c:pt>
                <c:pt idx="525">
                  <c:v>1.6932199999999966</c:v>
                </c:pt>
                <c:pt idx="526">
                  <c:v>0.25610000000000355</c:v>
                </c:pt>
                <c:pt idx="527">
                  <c:v>1.800069999999991</c:v>
                </c:pt>
                <c:pt idx="528">
                  <c:v>1.3199200000000104</c:v>
                </c:pt>
                <c:pt idx="529">
                  <c:v>0.72339000000000908</c:v>
                </c:pt>
                <c:pt idx="530">
                  <c:v>-0.51758000000000948</c:v>
                </c:pt>
                <c:pt idx="531">
                  <c:v>-0.48456999999999084</c:v>
                </c:pt>
                <c:pt idx="532">
                  <c:v>-0.61386999999999148</c:v>
                </c:pt>
                <c:pt idx="533">
                  <c:v>-1.1114599999999939</c:v>
                </c:pt>
                <c:pt idx="534">
                  <c:v>0.56440000000000623</c:v>
                </c:pt>
                <c:pt idx="535">
                  <c:v>-0.72243999999999176</c:v>
                </c:pt>
                <c:pt idx="536">
                  <c:v>-0.29095999999999833</c:v>
                </c:pt>
                <c:pt idx="537">
                  <c:v>0.38555000000000916</c:v>
                </c:pt>
                <c:pt idx="538">
                  <c:v>0.79635000000000389</c:v>
                </c:pt>
                <c:pt idx="539">
                  <c:v>-0.52191999999999439</c:v>
                </c:pt>
                <c:pt idx="540">
                  <c:v>1.4839699999999993</c:v>
                </c:pt>
                <c:pt idx="541">
                  <c:v>-0.75812000000000523</c:v>
                </c:pt>
                <c:pt idx="542">
                  <c:v>-1.2173899999999946</c:v>
                </c:pt>
                <c:pt idx="543">
                  <c:v>0.78932000000000357</c:v>
                </c:pt>
                <c:pt idx="544">
                  <c:v>1.7036800000000056</c:v>
                </c:pt>
                <c:pt idx="545">
                  <c:v>0.20323999999999387</c:v>
                </c:pt>
                <c:pt idx="546">
                  <c:v>-3.2892500000000098</c:v>
                </c:pt>
                <c:pt idx="547">
                  <c:v>-1.1522999999999968</c:v>
                </c:pt>
                <c:pt idx="548">
                  <c:v>2.0163000000000011</c:v>
                </c:pt>
                <c:pt idx="549">
                  <c:v>0.38199000000000183</c:v>
                </c:pt>
                <c:pt idx="550">
                  <c:v>6.8220000000010828E-2</c:v>
                </c:pt>
                <c:pt idx="551">
                  <c:v>-0.45512999999999693</c:v>
                </c:pt>
                <c:pt idx="552">
                  <c:v>-0.40275000000001171</c:v>
                </c:pt>
                <c:pt idx="553">
                  <c:v>0.33453000000000088</c:v>
                </c:pt>
                <c:pt idx="554">
                  <c:v>-3.1143599999999907</c:v>
                </c:pt>
                <c:pt idx="555">
                  <c:v>0.28301999999999339</c:v>
                </c:pt>
                <c:pt idx="556">
                  <c:v>1.0945899999999966</c:v>
                </c:pt>
                <c:pt idx="557">
                  <c:v>1.4230799999999988</c:v>
                </c:pt>
                <c:pt idx="558">
                  <c:v>0.5879499999999922</c:v>
                </c:pt>
                <c:pt idx="559">
                  <c:v>-2.749210000000005</c:v>
                </c:pt>
                <c:pt idx="560">
                  <c:v>-1.536680000000004</c:v>
                </c:pt>
                <c:pt idx="561">
                  <c:v>0.49102999999998076</c:v>
                </c:pt>
                <c:pt idx="562">
                  <c:v>2.6469899999999882</c:v>
                </c:pt>
                <c:pt idx="563">
                  <c:v>0.23153999999999542</c:v>
                </c:pt>
                <c:pt idx="564">
                  <c:v>0.98013000000000261</c:v>
                </c:pt>
                <c:pt idx="565">
                  <c:v>0.14942000000000633</c:v>
                </c:pt>
                <c:pt idx="566">
                  <c:v>-0.13195000000000334</c:v>
                </c:pt>
                <c:pt idx="567">
                  <c:v>2.8819600000000065</c:v>
                </c:pt>
                <c:pt idx="568">
                  <c:v>2.2827300000000008</c:v>
                </c:pt>
                <c:pt idx="569">
                  <c:v>1.5096199999999982</c:v>
                </c:pt>
                <c:pt idx="570">
                  <c:v>-0.45344000000000051</c:v>
                </c:pt>
                <c:pt idx="571">
                  <c:v>1.2212699999999899</c:v>
                </c:pt>
                <c:pt idx="572">
                  <c:v>1.1330899999999957</c:v>
                </c:pt>
                <c:pt idx="573">
                  <c:v>-0.64204999999999757</c:v>
                </c:pt>
                <c:pt idx="574">
                  <c:v>-0.57480999999999938</c:v>
                </c:pt>
                <c:pt idx="575">
                  <c:v>-0.30925999999999476</c:v>
                </c:pt>
                <c:pt idx="576">
                  <c:v>0.69010999999999001</c:v>
                </c:pt>
                <c:pt idx="577">
                  <c:v>-0.27342000000000155</c:v>
                </c:pt>
                <c:pt idx="578">
                  <c:v>0.29086999999999819</c:v>
                </c:pt>
                <c:pt idx="579">
                  <c:v>2.2398699999999963</c:v>
                </c:pt>
                <c:pt idx="580">
                  <c:v>0.90064999999999884</c:v>
                </c:pt>
                <c:pt idx="581">
                  <c:v>2.0608500000000021</c:v>
                </c:pt>
                <c:pt idx="582">
                  <c:v>0.37653000000000247</c:v>
                </c:pt>
                <c:pt idx="583">
                  <c:v>1.3881300000000039</c:v>
                </c:pt>
                <c:pt idx="584">
                  <c:v>0.707650000000001</c:v>
                </c:pt>
                <c:pt idx="585">
                  <c:v>-1.7440000000007672E-2</c:v>
                </c:pt>
                <c:pt idx="586">
                  <c:v>-1.2178099999999858</c:v>
                </c:pt>
                <c:pt idx="587">
                  <c:v>1.1644799999999975</c:v>
                </c:pt>
                <c:pt idx="588">
                  <c:v>1.0334600000000052</c:v>
                </c:pt>
                <c:pt idx="589">
                  <c:v>-0.65257000000001142</c:v>
                </c:pt>
                <c:pt idx="590">
                  <c:v>-8.9099999999987745E-2</c:v>
                </c:pt>
                <c:pt idx="591">
                  <c:v>0.52504000000000417</c:v>
                </c:pt>
                <c:pt idx="592">
                  <c:v>-2.0520999999999958</c:v>
                </c:pt>
                <c:pt idx="593">
                  <c:v>-2.8138699999999943</c:v>
                </c:pt>
                <c:pt idx="594">
                  <c:v>-3.0802400000000034</c:v>
                </c:pt>
                <c:pt idx="595">
                  <c:v>-0.95927000000000362</c:v>
                </c:pt>
                <c:pt idx="596">
                  <c:v>1.0011300000000034</c:v>
                </c:pt>
                <c:pt idx="597">
                  <c:v>1.8983599999999967</c:v>
                </c:pt>
                <c:pt idx="598">
                  <c:v>0.87270000000000891</c:v>
                </c:pt>
                <c:pt idx="599">
                  <c:v>-1.3339299999999952</c:v>
                </c:pt>
                <c:pt idx="600">
                  <c:v>-0.8779700000000048</c:v>
                </c:pt>
                <c:pt idx="601">
                  <c:v>-7.0307399999999944</c:v>
                </c:pt>
                <c:pt idx="602">
                  <c:v>-4.4920000000000044</c:v>
                </c:pt>
                <c:pt idx="603">
                  <c:v>-0.95394999999999186</c:v>
                </c:pt>
                <c:pt idx="604">
                  <c:v>1.5698899999999867</c:v>
                </c:pt>
                <c:pt idx="605">
                  <c:v>1.2911200000000065</c:v>
                </c:pt>
                <c:pt idx="606">
                  <c:v>0.57923000000000968</c:v>
                </c:pt>
                <c:pt idx="607">
                  <c:v>0.28480999999999312</c:v>
                </c:pt>
                <c:pt idx="608">
                  <c:v>-0.47175000000000011</c:v>
                </c:pt>
                <c:pt idx="609">
                  <c:v>-0.23937000000000808</c:v>
                </c:pt>
                <c:pt idx="610">
                  <c:v>-0.34944000000000131</c:v>
                </c:pt>
                <c:pt idx="611">
                  <c:v>9.952999999998724E-2</c:v>
                </c:pt>
                <c:pt idx="612">
                  <c:v>0.49703999999999837</c:v>
                </c:pt>
                <c:pt idx="613">
                  <c:v>-0.39574000000000353</c:v>
                </c:pt>
                <c:pt idx="614">
                  <c:v>-0.2222799999999836</c:v>
                </c:pt>
                <c:pt idx="615">
                  <c:v>2.9780500000000103</c:v>
                </c:pt>
                <c:pt idx="616">
                  <c:v>1.2349099999999993</c:v>
                </c:pt>
                <c:pt idx="617">
                  <c:v>1.0740999999999872</c:v>
                </c:pt>
                <c:pt idx="618">
                  <c:v>-0.32084999999999297</c:v>
                </c:pt>
                <c:pt idx="619">
                  <c:v>-0.82353999999999417</c:v>
                </c:pt>
                <c:pt idx="620">
                  <c:v>-1.42577</c:v>
                </c:pt>
                <c:pt idx="621">
                  <c:v>8.4389999999999077E-2</c:v>
                </c:pt>
                <c:pt idx="622">
                  <c:v>0.76824999999999477</c:v>
                </c:pt>
                <c:pt idx="623">
                  <c:v>1.1558700000000073</c:v>
                </c:pt>
                <c:pt idx="624">
                  <c:v>6.5899999999999181E-2</c:v>
                </c:pt>
                <c:pt idx="625">
                  <c:v>1.2349900000000105</c:v>
                </c:pt>
                <c:pt idx="626">
                  <c:v>-1.7202100000000087</c:v>
                </c:pt>
                <c:pt idx="627">
                  <c:v>-0.25746999999999787</c:v>
                </c:pt>
                <c:pt idx="628">
                  <c:v>0.61973000000000411</c:v>
                </c:pt>
                <c:pt idx="629">
                  <c:v>1.8529000000000053</c:v>
                </c:pt>
                <c:pt idx="630">
                  <c:v>1.9311799999999977</c:v>
                </c:pt>
                <c:pt idx="631">
                  <c:v>-0.89224999999999</c:v>
                </c:pt>
                <c:pt idx="632">
                  <c:v>-1.1013700000000028</c:v>
                </c:pt>
                <c:pt idx="633">
                  <c:v>-1.7439799999999934</c:v>
                </c:pt>
                <c:pt idx="634">
                  <c:v>1.243780000000001</c:v>
                </c:pt>
                <c:pt idx="635">
                  <c:v>0.61619000000000312</c:v>
                </c:pt>
                <c:pt idx="636">
                  <c:v>-0.46147999999999456</c:v>
                </c:pt>
                <c:pt idx="637">
                  <c:v>-1.9038900000000041</c:v>
                </c:pt>
                <c:pt idx="638">
                  <c:v>-1.5188400000000115</c:v>
                </c:pt>
                <c:pt idx="639">
                  <c:v>-2.7292899999999918</c:v>
                </c:pt>
                <c:pt idx="640">
                  <c:v>-3.0993200000000058</c:v>
                </c:pt>
                <c:pt idx="641">
                  <c:v>0.73135000000000616</c:v>
                </c:pt>
                <c:pt idx="642">
                  <c:v>2.4594200000000086</c:v>
                </c:pt>
                <c:pt idx="643">
                  <c:v>2.0471299999999957</c:v>
                </c:pt>
                <c:pt idx="644">
                  <c:v>3.0711799999999982</c:v>
                </c:pt>
                <c:pt idx="645">
                  <c:v>1.6893900000000031</c:v>
                </c:pt>
                <c:pt idx="646">
                  <c:v>0.89569000000000187</c:v>
                </c:pt>
                <c:pt idx="647">
                  <c:v>-0.38935999999999638</c:v>
                </c:pt>
                <c:pt idx="648">
                  <c:v>1.2718899999999991</c:v>
                </c:pt>
                <c:pt idx="649">
                  <c:v>-3.0483399999999961</c:v>
                </c:pt>
                <c:pt idx="650">
                  <c:v>-0.39989999999998815</c:v>
                </c:pt>
                <c:pt idx="651">
                  <c:v>-0.51600000000000534</c:v>
                </c:pt>
                <c:pt idx="652">
                  <c:v>-1.7290200000000198</c:v>
                </c:pt>
                <c:pt idx="653">
                  <c:v>-0.14769999999998618</c:v>
                </c:pt>
                <c:pt idx="654">
                  <c:v>0.12662999999999158</c:v>
                </c:pt>
                <c:pt idx="655">
                  <c:v>-0.45444999999999425</c:v>
                </c:pt>
                <c:pt idx="656">
                  <c:v>0.46066000000000429</c:v>
                </c:pt>
                <c:pt idx="657">
                  <c:v>0.82626999999999384</c:v>
                </c:pt>
                <c:pt idx="658">
                  <c:v>-0.13274000000001251</c:v>
                </c:pt>
                <c:pt idx="659">
                  <c:v>-1.583999999999719E-2</c:v>
                </c:pt>
                <c:pt idx="660">
                  <c:v>-0.99851999999999919</c:v>
                </c:pt>
                <c:pt idx="661">
                  <c:v>-2.8496899999999812</c:v>
                </c:pt>
                <c:pt idx="662">
                  <c:v>-2.4919499999999886</c:v>
                </c:pt>
                <c:pt idx="663">
                  <c:v>-1.3774100000000118</c:v>
                </c:pt>
                <c:pt idx="664">
                  <c:v>8.6129999999997153E-2</c:v>
                </c:pt>
                <c:pt idx="665">
                  <c:v>0.53968000000000416</c:v>
                </c:pt>
                <c:pt idx="666">
                  <c:v>0.48165000000000191</c:v>
                </c:pt>
                <c:pt idx="667">
                  <c:v>0.26023999999999603</c:v>
                </c:pt>
                <c:pt idx="668">
                  <c:v>-0.40524000000000626</c:v>
                </c:pt>
                <c:pt idx="669">
                  <c:v>-0.1599599999999981</c:v>
                </c:pt>
                <c:pt idx="670">
                  <c:v>0.22849000000000785</c:v>
                </c:pt>
                <c:pt idx="671">
                  <c:v>-0.22934999999999661</c:v>
                </c:pt>
                <c:pt idx="672">
                  <c:v>-0.32613999999999521</c:v>
                </c:pt>
                <c:pt idx="673">
                  <c:v>-0.63725999999999772</c:v>
                </c:pt>
                <c:pt idx="674">
                  <c:v>5.8889999999991005E-2</c:v>
                </c:pt>
                <c:pt idx="675">
                  <c:v>-3.7541699999999949</c:v>
                </c:pt>
                <c:pt idx="676">
                  <c:v>-2.7706399999999931</c:v>
                </c:pt>
                <c:pt idx="677">
                  <c:v>-0.22949999999999449</c:v>
                </c:pt>
                <c:pt idx="678">
                  <c:v>-0.47409999999999997</c:v>
                </c:pt>
                <c:pt idx="679">
                  <c:v>0.45935000000000059</c:v>
                </c:pt>
                <c:pt idx="680">
                  <c:v>-1.0301899999999904</c:v>
                </c:pt>
                <c:pt idx="681">
                  <c:v>-1.5232499999999973</c:v>
                </c:pt>
                <c:pt idx="682">
                  <c:v>-1.0894899999999978</c:v>
                </c:pt>
                <c:pt idx="683">
                  <c:v>-3.0990000000002738E-2</c:v>
                </c:pt>
                <c:pt idx="684">
                  <c:v>-1.4152999999999949</c:v>
                </c:pt>
                <c:pt idx="685">
                  <c:v>-2.1773199999999946</c:v>
                </c:pt>
                <c:pt idx="686">
                  <c:v>-1.451519999999995</c:v>
                </c:pt>
                <c:pt idx="687">
                  <c:v>0.65501999999999327</c:v>
                </c:pt>
                <c:pt idx="688">
                  <c:v>1.1736000000000004</c:v>
                </c:pt>
                <c:pt idx="689">
                  <c:v>0.85235000000000838</c:v>
                </c:pt>
                <c:pt idx="690">
                  <c:v>0.11153999999999797</c:v>
                </c:pt>
                <c:pt idx="691">
                  <c:v>0.44699000000000666</c:v>
                </c:pt>
                <c:pt idx="692">
                  <c:v>-1.1276100000000042</c:v>
                </c:pt>
                <c:pt idx="693">
                  <c:v>0.39379999999999882</c:v>
                </c:pt>
                <c:pt idx="694">
                  <c:v>0.74436999999999642</c:v>
                </c:pt>
                <c:pt idx="695">
                  <c:v>-0.53899000000000541</c:v>
                </c:pt>
                <c:pt idx="696">
                  <c:v>-0.97186000000000661</c:v>
                </c:pt>
                <c:pt idx="697">
                  <c:v>0.65147000000000332</c:v>
                </c:pt>
                <c:pt idx="698">
                  <c:v>0.27257000000000176</c:v>
                </c:pt>
                <c:pt idx="699">
                  <c:v>1.3772100000000052</c:v>
                </c:pt>
                <c:pt idx="700">
                  <c:v>3.2146300000000068</c:v>
                </c:pt>
                <c:pt idx="701">
                  <c:v>1.9197600000000037</c:v>
                </c:pt>
                <c:pt idx="702">
                  <c:v>1.88429</c:v>
                </c:pt>
                <c:pt idx="703">
                  <c:v>0.66377999999998849</c:v>
                </c:pt>
                <c:pt idx="704">
                  <c:v>-0.21680999999999528</c:v>
                </c:pt>
                <c:pt idx="705">
                  <c:v>0.18408000000000868</c:v>
                </c:pt>
                <c:pt idx="706">
                  <c:v>0.51516999999999769</c:v>
                </c:pt>
                <c:pt idx="707">
                  <c:v>0.50096999999999525</c:v>
                </c:pt>
                <c:pt idx="708">
                  <c:v>-2.7615200000000044</c:v>
                </c:pt>
                <c:pt idx="709">
                  <c:v>-1.7400699999999958</c:v>
                </c:pt>
                <c:pt idx="710">
                  <c:v>0.47349999999999426</c:v>
                </c:pt>
                <c:pt idx="711">
                  <c:v>-0.45933999999999742</c:v>
                </c:pt>
                <c:pt idx="712">
                  <c:v>1.3613</c:v>
                </c:pt>
                <c:pt idx="713">
                  <c:v>0.74520999999999304</c:v>
                </c:pt>
                <c:pt idx="714">
                  <c:v>0.79480999999999824</c:v>
                </c:pt>
                <c:pt idx="715">
                  <c:v>-0.7762299999999982</c:v>
                </c:pt>
                <c:pt idx="716">
                  <c:v>1.5568700000000035</c:v>
                </c:pt>
                <c:pt idx="717">
                  <c:v>4.7780000000003042E-2</c:v>
                </c:pt>
                <c:pt idx="718">
                  <c:v>0.66733999999999583</c:v>
                </c:pt>
                <c:pt idx="719">
                  <c:v>0.7399599999999964</c:v>
                </c:pt>
                <c:pt idx="720">
                  <c:v>0.92489999999999384</c:v>
                </c:pt>
                <c:pt idx="721">
                  <c:v>0.71869999999999834</c:v>
                </c:pt>
                <c:pt idx="722">
                  <c:v>0.46908000000000527</c:v>
                </c:pt>
                <c:pt idx="723">
                  <c:v>1.0577399999999955</c:v>
                </c:pt>
                <c:pt idx="724">
                  <c:v>1.0638599999999911</c:v>
                </c:pt>
                <c:pt idx="725">
                  <c:v>1.218740000000011</c:v>
                </c:pt>
                <c:pt idx="726">
                  <c:v>-0.78064000000000533</c:v>
                </c:pt>
                <c:pt idx="727">
                  <c:v>-0.71251999999999782</c:v>
                </c:pt>
                <c:pt idx="728">
                  <c:v>-0.8125400000000127</c:v>
                </c:pt>
                <c:pt idx="729">
                  <c:v>-1.1450000000010618E-2</c:v>
                </c:pt>
                <c:pt idx="730">
                  <c:v>4.3360000000006949E-2</c:v>
                </c:pt>
                <c:pt idx="731">
                  <c:v>-0.50975999999999999</c:v>
                </c:pt>
                <c:pt idx="732">
                  <c:v>-1.7817200000000071</c:v>
                </c:pt>
                <c:pt idx="733">
                  <c:v>-1.2567699999999888</c:v>
                </c:pt>
                <c:pt idx="734">
                  <c:v>-2.3330899999999986</c:v>
                </c:pt>
                <c:pt idx="735">
                  <c:v>-1.9250799999999941</c:v>
                </c:pt>
                <c:pt idx="736">
                  <c:v>1.8586800000000068</c:v>
                </c:pt>
                <c:pt idx="737">
                  <c:v>1.8710399999999936</c:v>
                </c:pt>
                <c:pt idx="738">
                  <c:v>2.0056499999999886</c:v>
                </c:pt>
                <c:pt idx="739">
                  <c:v>1.8321399999999954</c:v>
                </c:pt>
                <c:pt idx="740">
                  <c:v>1.2045900000000103</c:v>
                </c:pt>
                <c:pt idx="741">
                  <c:v>-3.7049999999993588E-2</c:v>
                </c:pt>
                <c:pt idx="742">
                  <c:v>-0.2908299999999997</c:v>
                </c:pt>
                <c:pt idx="743">
                  <c:v>-1.2445800000000133</c:v>
                </c:pt>
                <c:pt idx="744">
                  <c:v>-1.7362700000000046</c:v>
                </c:pt>
                <c:pt idx="745">
                  <c:v>-0.76524000000000569</c:v>
                </c:pt>
                <c:pt idx="746">
                  <c:v>-1.4681999999999817</c:v>
                </c:pt>
                <c:pt idx="747">
                  <c:v>-1.9447899999999976</c:v>
                </c:pt>
                <c:pt idx="748">
                  <c:v>-3.702450000000006</c:v>
                </c:pt>
                <c:pt idx="749">
                  <c:v>-0.28861999999999455</c:v>
                </c:pt>
                <c:pt idx="750">
                  <c:v>-0.1951000000000036</c:v>
                </c:pt>
                <c:pt idx="751">
                  <c:v>0.23075000000000045</c:v>
                </c:pt>
                <c:pt idx="752">
                  <c:v>1.3211500000000029</c:v>
                </c:pt>
                <c:pt idx="753">
                  <c:v>1.418219999999998</c:v>
                </c:pt>
                <c:pt idx="754">
                  <c:v>1.3817100000000053</c:v>
                </c:pt>
                <c:pt idx="755">
                  <c:v>1.247310000000013</c:v>
                </c:pt>
                <c:pt idx="756">
                  <c:v>0.63879000000000019</c:v>
                </c:pt>
                <c:pt idx="757">
                  <c:v>0.6663599999999974</c:v>
                </c:pt>
                <c:pt idx="758">
                  <c:v>2.0961100000000101</c:v>
                </c:pt>
                <c:pt idx="759">
                  <c:v>-0.17192999999998904</c:v>
                </c:pt>
                <c:pt idx="760">
                  <c:v>-2.3669999999999902</c:v>
                </c:pt>
                <c:pt idx="761">
                  <c:v>-1.1037999999999926</c:v>
                </c:pt>
                <c:pt idx="762">
                  <c:v>-1.577690000000004</c:v>
                </c:pt>
                <c:pt idx="763">
                  <c:v>0.11493999999999005</c:v>
                </c:pt>
                <c:pt idx="764">
                  <c:v>9.7500000000039222E-3</c:v>
                </c:pt>
                <c:pt idx="765">
                  <c:v>0.5781599999999969</c:v>
                </c:pt>
                <c:pt idx="766">
                  <c:v>0.22804999999999609</c:v>
                </c:pt>
                <c:pt idx="767">
                  <c:v>-0.8953300000000084</c:v>
                </c:pt>
                <c:pt idx="768">
                  <c:v>-1.2301900000000074</c:v>
                </c:pt>
                <c:pt idx="769">
                  <c:v>-4.046280000000003</c:v>
                </c:pt>
                <c:pt idx="770">
                  <c:v>-0.98704999999998932</c:v>
                </c:pt>
                <c:pt idx="771">
                  <c:v>-0.27794999999999703</c:v>
                </c:pt>
                <c:pt idx="772">
                  <c:v>-0.96125000000000682</c:v>
                </c:pt>
                <c:pt idx="773">
                  <c:v>-0.80534000000000106</c:v>
                </c:pt>
                <c:pt idx="774">
                  <c:v>0.35363999999999862</c:v>
                </c:pt>
                <c:pt idx="775">
                  <c:v>-3.4592500000000044</c:v>
                </c:pt>
                <c:pt idx="776">
                  <c:v>-0.11487999999999232</c:v>
                </c:pt>
                <c:pt idx="777">
                  <c:v>0.70642999999999745</c:v>
                </c:pt>
                <c:pt idx="778">
                  <c:v>0.44635000000000247</c:v>
                </c:pt>
                <c:pt idx="779">
                  <c:v>-1.6303200000000047</c:v>
                </c:pt>
                <c:pt idx="780">
                  <c:v>-1.547380000000004</c:v>
                </c:pt>
                <c:pt idx="781">
                  <c:v>-1.0138100000000065</c:v>
                </c:pt>
                <c:pt idx="782">
                  <c:v>-0.14972000000000918</c:v>
                </c:pt>
                <c:pt idx="783">
                  <c:v>1.2427200000000056</c:v>
                </c:pt>
                <c:pt idx="784">
                  <c:v>-0.80886999999999887</c:v>
                </c:pt>
                <c:pt idx="785">
                  <c:v>-2.2271399999999986</c:v>
                </c:pt>
                <c:pt idx="786">
                  <c:v>-2.2190999999999974</c:v>
                </c:pt>
                <c:pt idx="787">
                  <c:v>0.55051999999998458</c:v>
                </c:pt>
                <c:pt idx="788">
                  <c:v>0.11849999999999739</c:v>
                </c:pt>
                <c:pt idx="789">
                  <c:v>-1.4859999999999971</c:v>
                </c:pt>
                <c:pt idx="790">
                  <c:v>-1.1099499999999978</c:v>
                </c:pt>
                <c:pt idx="791">
                  <c:v>-1.3701399999999992</c:v>
                </c:pt>
                <c:pt idx="792">
                  <c:v>-1.4610100000000017</c:v>
                </c:pt>
                <c:pt idx="793">
                  <c:v>-0.36263999999999896</c:v>
                </c:pt>
                <c:pt idx="794">
                  <c:v>0.8908699999999925</c:v>
                </c:pt>
                <c:pt idx="795">
                  <c:v>0.12120000000000886</c:v>
                </c:pt>
                <c:pt idx="796">
                  <c:v>-2.3002099999999928</c:v>
                </c:pt>
                <c:pt idx="797">
                  <c:v>-1.9650000000005718E-2</c:v>
                </c:pt>
                <c:pt idx="798">
                  <c:v>-0.66011000000000308</c:v>
                </c:pt>
                <c:pt idx="799">
                  <c:v>-1.2053299999999965</c:v>
                </c:pt>
                <c:pt idx="800">
                  <c:v>-3.7442700000000002</c:v>
                </c:pt>
                <c:pt idx="801">
                  <c:v>-1.8690699999999936</c:v>
                </c:pt>
                <c:pt idx="802">
                  <c:v>1.084079999999993</c:v>
                </c:pt>
                <c:pt idx="803">
                  <c:v>1.0834800000000016</c:v>
                </c:pt>
                <c:pt idx="804">
                  <c:v>0.58473000000000042</c:v>
                </c:pt>
                <c:pt idx="805">
                  <c:v>0.3930999999999969</c:v>
                </c:pt>
                <c:pt idx="806">
                  <c:v>1.2502800000000036</c:v>
                </c:pt>
                <c:pt idx="807">
                  <c:v>2.1722800000000007</c:v>
                </c:pt>
                <c:pt idx="808">
                  <c:v>1.6983399999999946</c:v>
                </c:pt>
                <c:pt idx="809">
                  <c:v>0.98403999999999314</c:v>
                </c:pt>
                <c:pt idx="810">
                  <c:v>-0.62968000000000046</c:v>
                </c:pt>
                <c:pt idx="811">
                  <c:v>-0.26086000000000098</c:v>
                </c:pt>
                <c:pt idx="812">
                  <c:v>-1.1055100000000024</c:v>
                </c:pt>
                <c:pt idx="813">
                  <c:v>2.9670000000002972E-2</c:v>
                </c:pt>
                <c:pt idx="814">
                  <c:v>1.0515699999999981</c:v>
                </c:pt>
                <c:pt idx="815">
                  <c:v>0.83480999999999739</c:v>
                </c:pt>
                <c:pt idx="816">
                  <c:v>2.3036499999999975</c:v>
                </c:pt>
                <c:pt idx="817">
                  <c:v>0.1070399999999978</c:v>
                </c:pt>
                <c:pt idx="818">
                  <c:v>-1.4590700000000041</c:v>
                </c:pt>
                <c:pt idx="819">
                  <c:v>-1.4509000000000043</c:v>
                </c:pt>
                <c:pt idx="820">
                  <c:v>-0.24016999999999911</c:v>
                </c:pt>
                <c:pt idx="821">
                  <c:v>-0.94625999999999522</c:v>
                </c:pt>
                <c:pt idx="822">
                  <c:v>-0.52799999999999869</c:v>
                </c:pt>
                <c:pt idx="823">
                  <c:v>8.079999999999643E-3</c:v>
                </c:pt>
                <c:pt idx="824">
                  <c:v>0.66478000000000037</c:v>
                </c:pt>
                <c:pt idx="825">
                  <c:v>-0.8185800000000043</c:v>
                </c:pt>
                <c:pt idx="826">
                  <c:v>-0.47859999999999303</c:v>
                </c:pt>
                <c:pt idx="827">
                  <c:v>0.17721999999999838</c:v>
                </c:pt>
                <c:pt idx="828">
                  <c:v>0.54964999999999264</c:v>
                </c:pt>
                <c:pt idx="829">
                  <c:v>-0.16642000000000223</c:v>
                </c:pt>
                <c:pt idx="830">
                  <c:v>1.3024900000000059</c:v>
                </c:pt>
                <c:pt idx="831">
                  <c:v>1.0452799999999982</c:v>
                </c:pt>
                <c:pt idx="832">
                  <c:v>-0.45250000000000057</c:v>
                </c:pt>
                <c:pt idx="833">
                  <c:v>-2.2767300000000006</c:v>
                </c:pt>
                <c:pt idx="834">
                  <c:v>-1.5948100000000025</c:v>
                </c:pt>
                <c:pt idx="835">
                  <c:v>-2.3612099999999998</c:v>
                </c:pt>
                <c:pt idx="836">
                  <c:v>-1.0390000000000015</c:v>
                </c:pt>
                <c:pt idx="837">
                  <c:v>0.1970099999999988</c:v>
                </c:pt>
                <c:pt idx="838">
                  <c:v>-0.68541000000000452</c:v>
                </c:pt>
                <c:pt idx="839">
                  <c:v>-0.29052999999999685</c:v>
                </c:pt>
                <c:pt idx="840">
                  <c:v>-0.44528000000000389</c:v>
                </c:pt>
                <c:pt idx="841">
                  <c:v>1.1730000000000018E-2</c:v>
                </c:pt>
                <c:pt idx="842">
                  <c:v>-2.6733699999999985</c:v>
                </c:pt>
                <c:pt idx="843">
                  <c:v>-2.9018599999999992</c:v>
                </c:pt>
                <c:pt idx="844">
                  <c:v>-1.6875599999999977</c:v>
                </c:pt>
                <c:pt idx="845">
                  <c:v>-1.4068899999999971</c:v>
                </c:pt>
                <c:pt idx="846">
                  <c:v>-1.5614999999999952</c:v>
                </c:pt>
                <c:pt idx="847">
                  <c:v>0.81860999999999962</c:v>
                </c:pt>
                <c:pt idx="848">
                  <c:v>1.0263400000000047</c:v>
                </c:pt>
                <c:pt idx="849">
                  <c:v>0.13040999999999769</c:v>
                </c:pt>
                <c:pt idx="850">
                  <c:v>0.8905200000000022</c:v>
                </c:pt>
                <c:pt idx="851">
                  <c:v>-1.5201700000000002</c:v>
                </c:pt>
                <c:pt idx="852">
                  <c:v>-2.1031200000000041</c:v>
                </c:pt>
                <c:pt idx="853">
                  <c:v>1.0937899999999985</c:v>
                </c:pt>
                <c:pt idx="854">
                  <c:v>0.33100000000000307</c:v>
                </c:pt>
                <c:pt idx="855">
                  <c:v>-0.6089500000000001</c:v>
                </c:pt>
                <c:pt idx="856">
                  <c:v>0.70792000000000144</c:v>
                </c:pt>
                <c:pt idx="857">
                  <c:v>2.18947</c:v>
                </c:pt>
                <c:pt idx="858">
                  <c:v>2.5627800000000036</c:v>
                </c:pt>
                <c:pt idx="859">
                  <c:v>1.4311000000000007</c:v>
                </c:pt>
                <c:pt idx="860">
                  <c:v>-6.2100000000000932E-2</c:v>
                </c:pt>
                <c:pt idx="861">
                  <c:v>1.0938200000000009</c:v>
                </c:pt>
                <c:pt idx="862">
                  <c:v>-0.48843000000000103</c:v>
                </c:pt>
                <c:pt idx="863">
                  <c:v>-0.37145000000000294</c:v>
                </c:pt>
                <c:pt idx="864">
                  <c:v>-0.38145999999999702</c:v>
                </c:pt>
                <c:pt idx="865">
                  <c:v>-0.18083000000000027</c:v>
                </c:pt>
                <c:pt idx="866">
                  <c:v>-0.89136999999999489</c:v>
                </c:pt>
                <c:pt idx="867">
                  <c:v>-1.5550300000000021</c:v>
                </c:pt>
                <c:pt idx="868">
                  <c:v>-2.2371000000000052</c:v>
                </c:pt>
                <c:pt idx="869">
                  <c:v>-1.4638299999999944</c:v>
                </c:pt>
                <c:pt idx="870">
                  <c:v>0.55248000000000275</c:v>
                </c:pt>
                <c:pt idx="871">
                  <c:v>-1.3992700000000013</c:v>
                </c:pt>
                <c:pt idx="872">
                  <c:v>0.23982999999999777</c:v>
                </c:pt>
                <c:pt idx="873">
                  <c:v>0.67237999999999687</c:v>
                </c:pt>
                <c:pt idx="874">
                  <c:v>0.11632999999999782</c:v>
                </c:pt>
                <c:pt idx="875">
                  <c:v>0.74506999999999834</c:v>
                </c:pt>
                <c:pt idx="876">
                  <c:v>1.524710000000006</c:v>
                </c:pt>
                <c:pt idx="877">
                  <c:v>0.52878000000000469</c:v>
                </c:pt>
                <c:pt idx="878">
                  <c:v>-1.2511200000000073</c:v>
                </c:pt>
                <c:pt idx="879">
                  <c:v>-1.7682199999999995</c:v>
                </c:pt>
                <c:pt idx="880">
                  <c:v>-1.7836800000000039</c:v>
                </c:pt>
                <c:pt idx="881">
                  <c:v>-0.81593999999999767</c:v>
                </c:pt>
                <c:pt idx="882">
                  <c:v>0.31350000000000477</c:v>
                </c:pt>
                <c:pt idx="883">
                  <c:v>0.26713000000000164</c:v>
                </c:pt>
                <c:pt idx="884">
                  <c:v>1.1576299999999975</c:v>
                </c:pt>
                <c:pt idx="885">
                  <c:v>0.59154000000000195</c:v>
                </c:pt>
                <c:pt idx="886">
                  <c:v>-0.70056000000000296</c:v>
                </c:pt>
                <c:pt idx="887">
                  <c:v>-0.13265999999999423</c:v>
                </c:pt>
                <c:pt idx="888">
                  <c:v>0.21711999999999421</c:v>
                </c:pt>
                <c:pt idx="889">
                  <c:v>-0.2435299999999998</c:v>
                </c:pt>
                <c:pt idx="890">
                  <c:v>0.23625999999999436</c:v>
                </c:pt>
                <c:pt idx="891">
                  <c:v>0.23076000000000363</c:v>
                </c:pt>
                <c:pt idx="892">
                  <c:v>2.2125200000000049</c:v>
                </c:pt>
                <c:pt idx="893">
                  <c:v>1.4166299999999978</c:v>
                </c:pt>
                <c:pt idx="894">
                  <c:v>0.10271000000000186</c:v>
                </c:pt>
                <c:pt idx="895">
                  <c:v>-0.1654399999999967</c:v>
                </c:pt>
                <c:pt idx="896">
                  <c:v>-7.7260000000002549E-2</c:v>
                </c:pt>
                <c:pt idx="897">
                  <c:v>-1.9080900000000014</c:v>
                </c:pt>
                <c:pt idx="898">
                  <c:v>0.22719999999999629</c:v>
                </c:pt>
                <c:pt idx="899">
                  <c:v>1.8044999999999973</c:v>
                </c:pt>
                <c:pt idx="900">
                  <c:v>-2.1825900000000047</c:v>
                </c:pt>
                <c:pt idx="901">
                  <c:v>-0.90955000000000297</c:v>
                </c:pt>
                <c:pt idx="902">
                  <c:v>-1.6764199999999931</c:v>
                </c:pt>
                <c:pt idx="903">
                  <c:v>-5.4300000000040427E-3</c:v>
                </c:pt>
                <c:pt idx="904">
                  <c:v>0.26261000000000223</c:v>
                </c:pt>
                <c:pt idx="905">
                  <c:v>0.79688999999999766</c:v>
                </c:pt>
                <c:pt idx="906">
                  <c:v>0.30255999999999972</c:v>
                </c:pt>
                <c:pt idx="907">
                  <c:v>-0.13452999999999804</c:v>
                </c:pt>
                <c:pt idx="908">
                  <c:v>0.5842400000000012</c:v>
                </c:pt>
                <c:pt idx="909">
                  <c:v>1.3057000000000016</c:v>
                </c:pt>
                <c:pt idx="910">
                  <c:v>0.73420999999999736</c:v>
                </c:pt>
                <c:pt idx="911">
                  <c:v>7.820000000000249E-2</c:v>
                </c:pt>
                <c:pt idx="912">
                  <c:v>0.78231999999999857</c:v>
                </c:pt>
                <c:pt idx="913">
                  <c:v>-0.22988000000000142</c:v>
                </c:pt>
                <c:pt idx="914">
                  <c:v>-0.61513000000000062</c:v>
                </c:pt>
                <c:pt idx="915">
                  <c:v>-1.4693200000000033</c:v>
                </c:pt>
                <c:pt idx="916">
                  <c:v>-2.9149299999999982</c:v>
                </c:pt>
                <c:pt idx="917">
                  <c:v>-1.3629000000000033</c:v>
                </c:pt>
                <c:pt idx="918">
                  <c:v>-0.50070000000000192</c:v>
                </c:pt>
                <c:pt idx="919">
                  <c:v>0.65151999999999788</c:v>
                </c:pt>
                <c:pt idx="920">
                  <c:v>-2.2798000000000016</c:v>
                </c:pt>
                <c:pt idx="921">
                  <c:v>-1.1584499999999949</c:v>
                </c:pt>
                <c:pt idx="922">
                  <c:v>-0.19536000000000087</c:v>
                </c:pt>
                <c:pt idx="923">
                  <c:v>-8.6359999999999104E-2</c:v>
                </c:pt>
                <c:pt idx="924">
                  <c:v>-0.15899999999999892</c:v>
                </c:pt>
                <c:pt idx="925">
                  <c:v>-0.74961000000001121</c:v>
                </c:pt>
                <c:pt idx="926">
                  <c:v>-0.82500999999999891</c:v>
                </c:pt>
                <c:pt idx="927">
                  <c:v>1.4829100000000039</c:v>
                </c:pt>
                <c:pt idx="928">
                  <c:v>1.3520499999999984</c:v>
                </c:pt>
                <c:pt idx="929">
                  <c:v>1.8065800000000038</c:v>
                </c:pt>
                <c:pt idx="930">
                  <c:v>1.3503499999999988</c:v>
                </c:pt>
                <c:pt idx="931">
                  <c:v>-1.4066500000000062</c:v>
                </c:pt>
                <c:pt idx="932">
                  <c:v>-1.6925999999999988</c:v>
                </c:pt>
                <c:pt idx="933">
                  <c:v>-1.4728799999999964</c:v>
                </c:pt>
                <c:pt idx="934">
                  <c:v>-1.1860999999999962</c:v>
                </c:pt>
                <c:pt idx="935">
                  <c:v>8.1810000000004379E-2</c:v>
                </c:pt>
                <c:pt idx="936">
                  <c:v>-1.7725799999999978</c:v>
                </c:pt>
                <c:pt idx="937">
                  <c:v>-2.1045200000000008</c:v>
                </c:pt>
                <c:pt idx="938">
                  <c:v>-1.9343700000000013</c:v>
                </c:pt>
                <c:pt idx="939">
                  <c:v>-1.3395299999999963</c:v>
                </c:pt>
                <c:pt idx="940">
                  <c:v>-1.2586899999999943</c:v>
                </c:pt>
                <c:pt idx="941">
                  <c:v>-0.55255999999999972</c:v>
                </c:pt>
                <c:pt idx="942">
                  <c:v>-2.3977400000000024</c:v>
                </c:pt>
                <c:pt idx="943">
                  <c:v>-3.0717199999999991</c:v>
                </c:pt>
                <c:pt idx="944">
                  <c:v>-2.4906700000000015</c:v>
                </c:pt>
                <c:pt idx="945">
                  <c:v>0.26939000000000135</c:v>
                </c:pt>
                <c:pt idx="946">
                  <c:v>0.96536999999999651</c:v>
                </c:pt>
                <c:pt idx="947">
                  <c:v>0.77136000000000138</c:v>
                </c:pt>
                <c:pt idx="948">
                  <c:v>-1.2613900000000022</c:v>
                </c:pt>
                <c:pt idx="949">
                  <c:v>-2.15869</c:v>
                </c:pt>
                <c:pt idx="950">
                  <c:v>-1.7174200000000006</c:v>
                </c:pt>
                <c:pt idx="951">
                  <c:v>-0.11678999999999817</c:v>
                </c:pt>
                <c:pt idx="952">
                  <c:v>0.2785100000000007</c:v>
                </c:pt>
                <c:pt idx="953">
                  <c:v>0.33101999999999876</c:v>
                </c:pt>
                <c:pt idx="954">
                  <c:v>-0.11125000000000185</c:v>
                </c:pt>
                <c:pt idx="955">
                  <c:v>0.46333999999999875</c:v>
                </c:pt>
                <c:pt idx="956">
                  <c:v>0.37147000000000219</c:v>
                </c:pt>
                <c:pt idx="957">
                  <c:v>-0.88630000000000209</c:v>
                </c:pt>
                <c:pt idx="958">
                  <c:v>-1.4370399999999997</c:v>
                </c:pt>
                <c:pt idx="959">
                  <c:v>-0.71249000000000251</c:v>
                </c:pt>
                <c:pt idx="960">
                  <c:v>-2.295000000000158E-2</c:v>
                </c:pt>
                <c:pt idx="961">
                  <c:v>0.83203999999999922</c:v>
                </c:pt>
                <c:pt idx="962">
                  <c:v>8.5529999999998552E-2</c:v>
                </c:pt>
                <c:pt idx="963">
                  <c:v>-0.74568999999999619</c:v>
                </c:pt>
                <c:pt idx="964">
                  <c:v>0.22982999999999976</c:v>
                </c:pt>
                <c:pt idx="965">
                  <c:v>0.23257999999999868</c:v>
                </c:pt>
                <c:pt idx="966">
                  <c:v>0.57280999999999693</c:v>
                </c:pt>
                <c:pt idx="967">
                  <c:v>-0.83477999999999852</c:v>
                </c:pt>
                <c:pt idx="968">
                  <c:v>-0.86791999999999803</c:v>
                </c:pt>
                <c:pt idx="969">
                  <c:v>0.51758999999999844</c:v>
                </c:pt>
                <c:pt idx="970">
                  <c:v>0.48181999999999903</c:v>
                </c:pt>
                <c:pt idx="971">
                  <c:v>0.60214999999999819</c:v>
                </c:pt>
                <c:pt idx="972">
                  <c:v>-1.3405099999999983</c:v>
                </c:pt>
                <c:pt idx="973">
                  <c:v>1.9693499999999986</c:v>
                </c:pt>
                <c:pt idx="974">
                  <c:v>4.3514799999999987</c:v>
                </c:pt>
                <c:pt idx="975">
                  <c:v>2.5054000000000016</c:v>
                </c:pt>
                <c:pt idx="976">
                  <c:v>1.1262900000000045</c:v>
                </c:pt>
                <c:pt idx="977">
                  <c:v>-1.0526599999999959</c:v>
                </c:pt>
                <c:pt idx="978">
                  <c:v>-0.21699999999999875</c:v>
                </c:pt>
                <c:pt idx="979">
                  <c:v>0.32543999999999684</c:v>
                </c:pt>
                <c:pt idx="980">
                  <c:v>-0.28783000000000314</c:v>
                </c:pt>
                <c:pt idx="981">
                  <c:v>0.94327000000000183</c:v>
                </c:pt>
                <c:pt idx="982">
                  <c:v>0.60959999999999681</c:v>
                </c:pt>
                <c:pt idx="983">
                  <c:v>0.94696000000000069</c:v>
                </c:pt>
                <c:pt idx="984">
                  <c:v>-1.4296399999999991</c:v>
                </c:pt>
                <c:pt idx="985">
                  <c:v>-0.85867999999999611</c:v>
                </c:pt>
                <c:pt idx="986">
                  <c:v>-0.17371999999999588</c:v>
                </c:pt>
                <c:pt idx="987">
                  <c:v>0.81920000000000215</c:v>
                </c:pt>
                <c:pt idx="988">
                  <c:v>0.22428000000000026</c:v>
                </c:pt>
                <c:pt idx="989">
                  <c:v>-3.372320000000002</c:v>
                </c:pt>
                <c:pt idx="990">
                  <c:v>-2.228670000000001</c:v>
                </c:pt>
                <c:pt idx="991">
                  <c:v>-1.4756099999999996</c:v>
                </c:pt>
                <c:pt idx="992">
                  <c:v>-0.54057999999999495</c:v>
                </c:pt>
                <c:pt idx="993">
                  <c:v>-0.24391000000000318</c:v>
                </c:pt>
                <c:pt idx="994">
                  <c:v>-0.10709999999999908</c:v>
                </c:pt>
                <c:pt idx="995">
                  <c:v>0.23583999999999961</c:v>
                </c:pt>
                <c:pt idx="996">
                  <c:v>-0.21811999999999898</c:v>
                </c:pt>
                <c:pt idx="997">
                  <c:v>-0.61490999999999829</c:v>
                </c:pt>
                <c:pt idx="998">
                  <c:v>-1.4789899999999996</c:v>
                </c:pt>
                <c:pt idx="999">
                  <c:v>-1.094229999999996</c:v>
                </c:pt>
                <c:pt idx="1000">
                  <c:v>-1.3291700000000013</c:v>
                </c:pt>
                <c:pt idx="1001">
                  <c:v>-0.31266999999999712</c:v>
                </c:pt>
                <c:pt idx="1002">
                  <c:v>0.61782999999999788</c:v>
                </c:pt>
                <c:pt idx="1003">
                  <c:v>0.37157999999999802</c:v>
                </c:pt>
                <c:pt idx="1004">
                  <c:v>1.1522699999999979</c:v>
                </c:pt>
                <c:pt idx="1005">
                  <c:v>-0.64395000000000024</c:v>
                </c:pt>
                <c:pt idx="1006">
                  <c:v>1.0549099999999996</c:v>
                </c:pt>
                <c:pt idx="1007">
                  <c:v>0.68140000000000356</c:v>
                </c:pt>
                <c:pt idx="1008">
                  <c:v>0.66083000000000069</c:v>
                </c:pt>
                <c:pt idx="1009">
                  <c:v>1.7869500000000009</c:v>
                </c:pt>
                <c:pt idx="1010">
                  <c:v>0.97072999999999965</c:v>
                </c:pt>
                <c:pt idx="1011">
                  <c:v>0.54475999999999658</c:v>
                </c:pt>
                <c:pt idx="1012">
                  <c:v>5.8969999999995082E-2</c:v>
                </c:pt>
                <c:pt idx="1013">
                  <c:v>0.416520000000002</c:v>
                </c:pt>
                <c:pt idx="1014">
                  <c:v>0.42967000000000155</c:v>
                </c:pt>
                <c:pt idx="1015">
                  <c:v>0.76378000000000412</c:v>
                </c:pt>
                <c:pt idx="1016">
                  <c:v>0.73478000000000065</c:v>
                </c:pt>
                <c:pt idx="1017">
                  <c:v>-0.11322999999999794</c:v>
                </c:pt>
                <c:pt idx="1018">
                  <c:v>-0.70010999999999513</c:v>
                </c:pt>
                <c:pt idx="1019">
                  <c:v>-1.9900899999999986</c:v>
                </c:pt>
                <c:pt idx="1020">
                  <c:v>-0.21435999999999922</c:v>
                </c:pt>
                <c:pt idx="1021">
                  <c:v>1.1326599999999978</c:v>
                </c:pt>
                <c:pt idx="1022">
                  <c:v>0.68895999999999802</c:v>
                </c:pt>
                <c:pt idx="1023">
                  <c:v>-0.15263000000000204</c:v>
                </c:pt>
                <c:pt idx="1024">
                  <c:v>-0.26303000000000054</c:v>
                </c:pt>
                <c:pt idx="1025">
                  <c:v>0.41651999999999845</c:v>
                </c:pt>
                <c:pt idx="1026">
                  <c:v>2.7999999999934744E-3</c:v>
                </c:pt>
                <c:pt idx="1027">
                  <c:v>0.73669999999999902</c:v>
                </c:pt>
                <c:pt idx="1028">
                  <c:v>1.0230899999999963</c:v>
                </c:pt>
                <c:pt idx="1029">
                  <c:v>0.1554000000000002</c:v>
                </c:pt>
                <c:pt idx="1030">
                  <c:v>-0.57103999999999999</c:v>
                </c:pt>
                <c:pt idx="1031">
                  <c:v>-2.2670799999999964</c:v>
                </c:pt>
                <c:pt idx="1032">
                  <c:v>-1.3778999999999932</c:v>
                </c:pt>
                <c:pt idx="1033">
                  <c:v>-0.70383999999999958</c:v>
                </c:pt>
                <c:pt idx="1034">
                  <c:v>-2.3401099999999992</c:v>
                </c:pt>
                <c:pt idx="1035">
                  <c:v>-1.1513800000000032</c:v>
                </c:pt>
                <c:pt idx="1036">
                  <c:v>0.24428999999999945</c:v>
                </c:pt>
                <c:pt idx="1037">
                  <c:v>1.0165599999999984</c:v>
                </c:pt>
                <c:pt idx="1038">
                  <c:v>0.72822999999999993</c:v>
                </c:pt>
                <c:pt idx="1039">
                  <c:v>-0.4539400000000029</c:v>
                </c:pt>
                <c:pt idx="1040">
                  <c:v>-0.44555000000000078</c:v>
                </c:pt>
                <c:pt idx="1041">
                  <c:v>-1.6277499999999989</c:v>
                </c:pt>
                <c:pt idx="1042">
                  <c:v>-1.2356299999999969</c:v>
                </c:pt>
                <c:pt idx="1043">
                  <c:v>-1.1232999999999969</c:v>
                </c:pt>
                <c:pt idx="1044">
                  <c:v>-0.79749999999999943</c:v>
                </c:pt>
                <c:pt idx="1045">
                  <c:v>-0.24797999999999831</c:v>
                </c:pt>
                <c:pt idx="1046">
                  <c:v>0.42872999999999806</c:v>
                </c:pt>
                <c:pt idx="1047">
                  <c:v>0.57282999999999618</c:v>
                </c:pt>
                <c:pt idx="1048">
                  <c:v>1.4153200000000012</c:v>
                </c:pt>
                <c:pt idx="1049">
                  <c:v>0.72169000000000239</c:v>
                </c:pt>
                <c:pt idx="1050">
                  <c:v>-0.99966999999999828</c:v>
                </c:pt>
                <c:pt idx="1051">
                  <c:v>-1.3526099999999985</c:v>
                </c:pt>
                <c:pt idx="1052">
                  <c:v>-0.95202000000000098</c:v>
                </c:pt>
                <c:pt idx="1053">
                  <c:v>-0.97350999999999743</c:v>
                </c:pt>
                <c:pt idx="1054">
                  <c:v>-1.6371099999999998</c:v>
                </c:pt>
                <c:pt idx="1055">
                  <c:v>-1.7924399999999991</c:v>
                </c:pt>
                <c:pt idx="1056">
                  <c:v>-0.97917000000000343</c:v>
                </c:pt>
                <c:pt idx="1057">
                  <c:v>0.22561999999999927</c:v>
                </c:pt>
                <c:pt idx="1058">
                  <c:v>0.36784000000000106</c:v>
                </c:pt>
                <c:pt idx="1059">
                  <c:v>0.23318000000000083</c:v>
                </c:pt>
                <c:pt idx="1060">
                  <c:v>5.59599999999989E-2</c:v>
                </c:pt>
                <c:pt idx="1061">
                  <c:v>0.171520000000001</c:v>
                </c:pt>
                <c:pt idx="1062">
                  <c:v>-0.81324000000000041</c:v>
                </c:pt>
                <c:pt idx="1063">
                  <c:v>-0.69005999999999901</c:v>
                </c:pt>
                <c:pt idx="1064">
                  <c:v>-0.52892999999999901</c:v>
                </c:pt>
                <c:pt idx="1065">
                  <c:v>0.3791000000000011</c:v>
                </c:pt>
                <c:pt idx="1066">
                  <c:v>0.62082000000000193</c:v>
                </c:pt>
                <c:pt idx="1067">
                  <c:v>0.8787099999999981</c:v>
                </c:pt>
                <c:pt idx="1068">
                  <c:v>0.85785000000000267</c:v>
                </c:pt>
                <c:pt idx="1069">
                  <c:v>1.0749699999999969</c:v>
                </c:pt>
                <c:pt idx="1070">
                  <c:v>0.18480999999999881</c:v>
                </c:pt>
                <c:pt idx="1071">
                  <c:v>-0.23604999999999876</c:v>
                </c:pt>
                <c:pt idx="1072">
                  <c:v>-0.77918999999999983</c:v>
                </c:pt>
                <c:pt idx="1073">
                  <c:v>-0.76202999999999932</c:v>
                </c:pt>
                <c:pt idx="1074">
                  <c:v>4.2650000000001853E-2</c:v>
                </c:pt>
                <c:pt idx="1075">
                  <c:v>0.49572000000000216</c:v>
                </c:pt>
                <c:pt idx="1076">
                  <c:v>-0.23033000000000214</c:v>
                </c:pt>
                <c:pt idx="1077">
                  <c:v>9.89999999998048E-4</c:v>
                </c:pt>
                <c:pt idx="1078">
                  <c:v>0.59718999999999767</c:v>
                </c:pt>
                <c:pt idx="1079">
                  <c:v>0.40845999999999805</c:v>
                </c:pt>
                <c:pt idx="1080">
                  <c:v>0.48718000000000217</c:v>
                </c:pt>
                <c:pt idx="1081">
                  <c:v>0.27677999999999869</c:v>
                </c:pt>
                <c:pt idx="1082">
                  <c:v>-6.4429999999997989E-2</c:v>
                </c:pt>
                <c:pt idx="1083">
                  <c:v>0.11563999999999908</c:v>
                </c:pt>
                <c:pt idx="1084">
                  <c:v>0.10330000000000084</c:v>
                </c:pt>
                <c:pt idx="1085">
                  <c:v>-0.49005999999999972</c:v>
                </c:pt>
                <c:pt idx="1086">
                  <c:v>-0.38294999999999746</c:v>
                </c:pt>
                <c:pt idx="1087">
                  <c:v>0.63230000000000075</c:v>
                </c:pt>
                <c:pt idx="1088">
                  <c:v>0.83699999999999974</c:v>
                </c:pt>
                <c:pt idx="1089">
                  <c:v>-0.25022000000000233</c:v>
                </c:pt>
                <c:pt idx="1090">
                  <c:v>-1.240829999999999</c:v>
                </c:pt>
                <c:pt idx="1091">
                  <c:v>-0.61326999999999998</c:v>
                </c:pt>
                <c:pt idx="1092">
                  <c:v>-1.1043299999999974</c:v>
                </c:pt>
                <c:pt idx="1093">
                  <c:v>0.57440999999999676</c:v>
                </c:pt>
                <c:pt idx="1094">
                  <c:v>0.4578099999999985</c:v>
                </c:pt>
                <c:pt idx="1095">
                  <c:v>0.18585999999999814</c:v>
                </c:pt>
                <c:pt idx="1096">
                  <c:v>-0.67580999999999847</c:v>
                </c:pt>
                <c:pt idx="1097">
                  <c:v>-0.31466999999999956</c:v>
                </c:pt>
                <c:pt idx="1098">
                  <c:v>-0.30903000000000347</c:v>
                </c:pt>
                <c:pt idx="1099">
                  <c:v>0.26537999999999684</c:v>
                </c:pt>
                <c:pt idx="1100">
                  <c:v>-0.85125999999999991</c:v>
                </c:pt>
                <c:pt idx="1101">
                  <c:v>-0.42176999999999865</c:v>
                </c:pt>
                <c:pt idx="1102">
                  <c:v>-0.17060000000000031</c:v>
                </c:pt>
                <c:pt idx="1103">
                  <c:v>-1.5374499999999998</c:v>
                </c:pt>
                <c:pt idx="1104">
                  <c:v>-0.47684999999999533</c:v>
                </c:pt>
                <c:pt idx="1105">
                  <c:v>-0.7639800000000001</c:v>
                </c:pt>
                <c:pt idx="1106">
                  <c:v>-0.78390000000000271</c:v>
                </c:pt>
                <c:pt idx="1107">
                  <c:v>-1.3734800000000007</c:v>
                </c:pt>
                <c:pt idx="1108">
                  <c:v>-0.11946999999999974</c:v>
                </c:pt>
                <c:pt idx="1109">
                  <c:v>-0.36021000000000214</c:v>
                </c:pt>
                <c:pt idx="1110">
                  <c:v>-0.43788999999999945</c:v>
                </c:pt>
                <c:pt idx="1111">
                  <c:v>-0.52796999999999983</c:v>
                </c:pt>
                <c:pt idx="1112">
                  <c:v>0.82657999999999987</c:v>
                </c:pt>
                <c:pt idx="1113">
                  <c:v>0.37913999999999959</c:v>
                </c:pt>
                <c:pt idx="1114">
                  <c:v>1.3080499999999979</c:v>
                </c:pt>
                <c:pt idx="1115">
                  <c:v>1.0825199999999988</c:v>
                </c:pt>
                <c:pt idx="1116">
                  <c:v>0.63600000000000279</c:v>
                </c:pt>
                <c:pt idx="1117">
                  <c:v>-3.895999999999944E-2</c:v>
                </c:pt>
                <c:pt idx="1118">
                  <c:v>-9.053000000000111E-2</c:v>
                </c:pt>
                <c:pt idx="1119">
                  <c:v>-0.11356999999999928</c:v>
                </c:pt>
                <c:pt idx="1120">
                  <c:v>0.16744999999999877</c:v>
                </c:pt>
                <c:pt idx="1121">
                  <c:v>0.17804000000000286</c:v>
                </c:pt>
                <c:pt idx="1122">
                  <c:v>0.26093000000000188</c:v>
                </c:pt>
                <c:pt idx="1123">
                  <c:v>0.327259999999999</c:v>
                </c:pt>
                <c:pt idx="1124">
                  <c:v>-0.40425000000000111</c:v>
                </c:pt>
                <c:pt idx="1125">
                  <c:v>-0.46589000000000169</c:v>
                </c:pt>
                <c:pt idx="1126">
                  <c:v>-0.96649000000000029</c:v>
                </c:pt>
                <c:pt idx="1127">
                  <c:v>-0.26276999999999973</c:v>
                </c:pt>
                <c:pt idx="1128">
                  <c:v>0.58046999999999827</c:v>
                </c:pt>
                <c:pt idx="1129">
                  <c:v>0.13187999999999889</c:v>
                </c:pt>
                <c:pt idx="1130">
                  <c:v>0.39748000000000161</c:v>
                </c:pt>
                <c:pt idx="1131">
                  <c:v>3.2770000000002852E-2</c:v>
                </c:pt>
                <c:pt idx="1132">
                  <c:v>0.10299999999999798</c:v>
                </c:pt>
                <c:pt idx="1133">
                  <c:v>-0.16657999999999618</c:v>
                </c:pt>
                <c:pt idx="1134">
                  <c:v>-0.45918999999999954</c:v>
                </c:pt>
                <c:pt idx="1135">
                  <c:v>-0.19735000000000014</c:v>
                </c:pt>
                <c:pt idx="1136">
                  <c:v>-0.11451999999999884</c:v>
                </c:pt>
                <c:pt idx="1137">
                  <c:v>0.62953999999999866</c:v>
                </c:pt>
                <c:pt idx="1138">
                  <c:v>0.61705000000000254</c:v>
                </c:pt>
                <c:pt idx="1139">
                  <c:v>0.43707000000000207</c:v>
                </c:pt>
                <c:pt idx="1140">
                  <c:v>-0.29072999999999993</c:v>
                </c:pt>
                <c:pt idx="1141">
                  <c:v>-0.30227000000000004</c:v>
                </c:pt>
                <c:pt idx="1142">
                  <c:v>0.20212000000000074</c:v>
                </c:pt>
                <c:pt idx="1143">
                  <c:v>1.1262399999999992</c:v>
                </c:pt>
                <c:pt idx="1144">
                  <c:v>0.2242799999999967</c:v>
                </c:pt>
                <c:pt idx="1145">
                  <c:v>-0.57564999999999955</c:v>
                </c:pt>
                <c:pt idx="1146">
                  <c:v>-0.35996000000000095</c:v>
                </c:pt>
                <c:pt idx="1147">
                  <c:v>-0.70753999999999806</c:v>
                </c:pt>
                <c:pt idx="1148">
                  <c:v>0.4245599999999996</c:v>
                </c:pt>
                <c:pt idx="1149">
                  <c:v>-7.8009999999999025E-2</c:v>
                </c:pt>
                <c:pt idx="1150">
                  <c:v>0.38310999999999851</c:v>
                </c:pt>
                <c:pt idx="1151">
                  <c:v>0.2309999999999981</c:v>
                </c:pt>
                <c:pt idx="1152">
                  <c:v>-0.22526000000000224</c:v>
                </c:pt>
                <c:pt idx="1153">
                  <c:v>-0.53522999999999499</c:v>
                </c:pt>
                <c:pt idx="1154">
                  <c:v>-0.32726999999999862</c:v>
                </c:pt>
                <c:pt idx="1155">
                  <c:v>0.24265000000000114</c:v>
                </c:pt>
                <c:pt idx="1156">
                  <c:v>-0.12221999999999866</c:v>
                </c:pt>
                <c:pt idx="1157">
                  <c:v>0.40810000000000102</c:v>
                </c:pt>
                <c:pt idx="1158">
                  <c:v>-0.10588999999999871</c:v>
                </c:pt>
                <c:pt idx="1159">
                  <c:v>0.65845000000000198</c:v>
                </c:pt>
                <c:pt idx="1160">
                  <c:v>0.92986000000000146</c:v>
                </c:pt>
                <c:pt idx="1161">
                  <c:v>0.37926999999999822</c:v>
                </c:pt>
                <c:pt idx="1162">
                  <c:v>-0.35707999999999984</c:v>
                </c:pt>
                <c:pt idx="1163">
                  <c:v>0.13094999999999857</c:v>
                </c:pt>
                <c:pt idx="1164">
                  <c:v>1.3429999999999609E-2</c:v>
                </c:pt>
                <c:pt idx="1165">
                  <c:v>-0.22137999999999991</c:v>
                </c:pt>
                <c:pt idx="1166">
                  <c:v>0.13187999999999889</c:v>
                </c:pt>
                <c:pt idx="1167">
                  <c:v>-1.2292899999999989</c:v>
                </c:pt>
                <c:pt idx="1168">
                  <c:v>4.7500000000013642E-3</c:v>
                </c:pt>
                <c:pt idx="1169">
                  <c:v>-0.45823000000000391</c:v>
                </c:pt>
                <c:pt idx="1170">
                  <c:v>-0.39268999999999821</c:v>
                </c:pt>
                <c:pt idx="1171">
                  <c:v>2.1150000000002223E-2</c:v>
                </c:pt>
                <c:pt idx="1172">
                  <c:v>0.32057999999999964</c:v>
                </c:pt>
                <c:pt idx="1173">
                  <c:v>0.16075000000000017</c:v>
                </c:pt>
                <c:pt idx="1174">
                  <c:v>0.38601999999999848</c:v>
                </c:pt>
                <c:pt idx="1175">
                  <c:v>0.87306000000000239</c:v>
                </c:pt>
                <c:pt idx="1176">
                  <c:v>-0.42927999999999855</c:v>
                </c:pt>
                <c:pt idx="1177">
                  <c:v>-0.25793999999999784</c:v>
                </c:pt>
                <c:pt idx="1178">
                  <c:v>-0.6045499999999997</c:v>
                </c:pt>
                <c:pt idx="1179">
                  <c:v>-0.28728999999999871</c:v>
                </c:pt>
                <c:pt idx="1180">
                  <c:v>-1.2733300000000014</c:v>
                </c:pt>
                <c:pt idx="1181">
                  <c:v>-0.27869999999999706</c:v>
                </c:pt>
                <c:pt idx="1182">
                  <c:v>-0.44688000000000372</c:v>
                </c:pt>
                <c:pt idx="1183">
                  <c:v>0.28753000000000384</c:v>
                </c:pt>
                <c:pt idx="1184">
                  <c:v>0.16920000000000002</c:v>
                </c:pt>
                <c:pt idx="1185">
                  <c:v>-0.66794000000000153</c:v>
                </c:pt>
                <c:pt idx="1186">
                  <c:v>-3.2250000000001222E-2</c:v>
                </c:pt>
                <c:pt idx="1187">
                  <c:v>0.10855000000000103</c:v>
                </c:pt>
                <c:pt idx="1188">
                  <c:v>-3.037000000000134E-2</c:v>
                </c:pt>
                <c:pt idx="1189">
                  <c:v>-0.27871999999999986</c:v>
                </c:pt>
                <c:pt idx="1190">
                  <c:v>-0.41466000000000136</c:v>
                </c:pt>
                <c:pt idx="1191">
                  <c:v>-0.33639999999999759</c:v>
                </c:pt>
                <c:pt idx="1192">
                  <c:v>-0.32169000000000025</c:v>
                </c:pt>
                <c:pt idx="1193">
                  <c:v>-0.45379000000000147</c:v>
                </c:pt>
                <c:pt idx="1194">
                  <c:v>0.81853999999999871</c:v>
                </c:pt>
                <c:pt idx="1195">
                  <c:v>-0.51638000000000162</c:v>
                </c:pt>
                <c:pt idx="1196">
                  <c:v>-0.50265999999999877</c:v>
                </c:pt>
                <c:pt idx="1197">
                  <c:v>-0.24254000000000175</c:v>
                </c:pt>
                <c:pt idx="1198">
                  <c:v>3.6239999999999384E-2</c:v>
                </c:pt>
                <c:pt idx="1199">
                  <c:v>-0.26886000000000188</c:v>
                </c:pt>
                <c:pt idx="1200">
                  <c:v>-0.78039000000000236</c:v>
                </c:pt>
                <c:pt idx="1201">
                  <c:v>-0.10364999999999824</c:v>
                </c:pt>
                <c:pt idx="1202">
                  <c:v>0.18584000000000067</c:v>
                </c:pt>
                <c:pt idx="1203">
                  <c:v>-0.64440999999999882</c:v>
                </c:pt>
                <c:pt idx="1204">
                  <c:v>-0.31104999999999805</c:v>
                </c:pt>
                <c:pt idx="1205">
                  <c:v>0.55935999999999986</c:v>
                </c:pt>
                <c:pt idx="1206">
                  <c:v>2.6882000000000019</c:v>
                </c:pt>
                <c:pt idx="1207">
                  <c:v>1.7681100000000001</c:v>
                </c:pt>
                <c:pt idx="1208">
                  <c:v>0.68060000000000187</c:v>
                </c:pt>
                <c:pt idx="1209">
                  <c:v>-0.53103999999999729</c:v>
                </c:pt>
                <c:pt idx="1210">
                  <c:v>-0.88007999999999953</c:v>
                </c:pt>
                <c:pt idx="1211">
                  <c:v>-4.492999999999725E-2</c:v>
                </c:pt>
                <c:pt idx="1212">
                  <c:v>0.12908000000000186</c:v>
                </c:pt>
                <c:pt idx="1213">
                  <c:v>2.9270000000000351E-2</c:v>
                </c:pt>
                <c:pt idx="1214">
                  <c:v>-0.97105000000000175</c:v>
                </c:pt>
                <c:pt idx="1215">
                  <c:v>-0.36576000000000164</c:v>
                </c:pt>
                <c:pt idx="1216">
                  <c:v>-2.4808599999999981</c:v>
                </c:pt>
                <c:pt idx="1217">
                  <c:v>-2.9317299999999999</c:v>
                </c:pt>
                <c:pt idx="1218">
                  <c:v>1.4670000000000627E-2</c:v>
                </c:pt>
                <c:pt idx="1219">
                  <c:v>1.1998200000000008</c:v>
                </c:pt>
                <c:pt idx="1220">
                  <c:v>1.3465800000000012</c:v>
                </c:pt>
                <c:pt idx="1221">
                  <c:v>0.50557000000000052</c:v>
                </c:pt>
                <c:pt idx="1222">
                  <c:v>-0.22591000000000072</c:v>
                </c:pt>
                <c:pt idx="1223">
                  <c:v>-0.65710999999999942</c:v>
                </c:pt>
                <c:pt idx="1224">
                  <c:v>-0.62291999999999881</c:v>
                </c:pt>
                <c:pt idx="1225">
                  <c:v>-1.0120999999999984</c:v>
                </c:pt>
                <c:pt idx="1226">
                  <c:v>0.87520999999999916</c:v>
                </c:pt>
                <c:pt idx="1227">
                  <c:v>2.764540000000002</c:v>
                </c:pt>
                <c:pt idx="1228">
                  <c:v>1.1402199999999993</c:v>
                </c:pt>
                <c:pt idx="1229">
                  <c:v>0.32460000000000022</c:v>
                </c:pt>
                <c:pt idx="1230">
                  <c:v>-0.24646000000000257</c:v>
                </c:pt>
                <c:pt idx="1231">
                  <c:v>-0.62384999999999735</c:v>
                </c:pt>
                <c:pt idx="1232">
                  <c:v>-0.2258400000000016</c:v>
                </c:pt>
                <c:pt idx="1233">
                  <c:v>-0.17314999999999969</c:v>
                </c:pt>
                <c:pt idx="1234">
                  <c:v>-1.8549999999997624E-2</c:v>
                </c:pt>
                <c:pt idx="1235">
                  <c:v>0.29044999999999987</c:v>
                </c:pt>
                <c:pt idx="1236">
                  <c:v>0.40580999999999889</c:v>
                </c:pt>
                <c:pt idx="1237">
                  <c:v>-0.1652300000000011</c:v>
                </c:pt>
                <c:pt idx="1238">
                  <c:v>1.1597700000000017</c:v>
                </c:pt>
                <c:pt idx="1239">
                  <c:v>1.3651100000000014</c:v>
                </c:pt>
                <c:pt idx="1240">
                  <c:v>0.10557000000000016</c:v>
                </c:pt>
                <c:pt idx="1241">
                  <c:v>-8.020999999999745E-2</c:v>
                </c:pt>
                <c:pt idx="1242">
                  <c:v>-0.13879000000000019</c:v>
                </c:pt>
                <c:pt idx="1243">
                  <c:v>6.4650000000003871E-2</c:v>
                </c:pt>
                <c:pt idx="1244">
                  <c:v>0.10322999999999993</c:v>
                </c:pt>
                <c:pt idx="1245">
                  <c:v>-0.39997999999999934</c:v>
                </c:pt>
                <c:pt idx="1246">
                  <c:v>0.78131000000000128</c:v>
                </c:pt>
                <c:pt idx="1247">
                  <c:v>2.0333699999999979</c:v>
                </c:pt>
                <c:pt idx="1248">
                  <c:v>0.76945000000000263</c:v>
                </c:pt>
                <c:pt idx="1249">
                  <c:v>-1.3404399999999974</c:v>
                </c:pt>
                <c:pt idx="1250">
                  <c:v>-0.68206000000000344</c:v>
                </c:pt>
                <c:pt idx="1251">
                  <c:v>-1.0191199999999974</c:v>
                </c:pt>
                <c:pt idx="1252">
                  <c:v>0.88839999999999719</c:v>
                </c:pt>
                <c:pt idx="1253">
                  <c:v>-9.6299999999999386E-2</c:v>
                </c:pt>
                <c:pt idx="1254">
                  <c:v>0.13655000000000328</c:v>
                </c:pt>
                <c:pt idx="1255">
                  <c:v>1.1829999999999785E-2</c:v>
                </c:pt>
                <c:pt idx="1256">
                  <c:v>0.32531000000000176</c:v>
                </c:pt>
                <c:pt idx="1257">
                  <c:v>-9.0379999999999683E-2</c:v>
                </c:pt>
                <c:pt idx="1258">
                  <c:v>-0.23583999999999961</c:v>
                </c:pt>
                <c:pt idx="1259">
                  <c:v>-1.2854899999999958</c:v>
                </c:pt>
                <c:pt idx="1260">
                  <c:v>-1.2766599999999997</c:v>
                </c:pt>
                <c:pt idx="1261">
                  <c:v>-0.7115399999999994</c:v>
                </c:pt>
                <c:pt idx="1262">
                  <c:v>0.23095999999999606</c:v>
                </c:pt>
                <c:pt idx="1263">
                  <c:v>7.4670000000001124E-2</c:v>
                </c:pt>
                <c:pt idx="1264">
                  <c:v>0.16412000000000049</c:v>
                </c:pt>
                <c:pt idx="1265">
                  <c:v>-0.30166999999999788</c:v>
                </c:pt>
                <c:pt idx="1266">
                  <c:v>-0.89627999999999908</c:v>
                </c:pt>
                <c:pt idx="1267">
                  <c:v>-1.3089899999999997</c:v>
                </c:pt>
                <c:pt idx="1268">
                  <c:v>-0.85792999999999964</c:v>
                </c:pt>
                <c:pt idx="1269">
                  <c:v>-0.26728999999999914</c:v>
                </c:pt>
                <c:pt idx="1270">
                  <c:v>0.37141000000000091</c:v>
                </c:pt>
                <c:pt idx="1271">
                  <c:v>1.0171600000000005</c:v>
                </c:pt>
                <c:pt idx="1272">
                  <c:v>0.80091999999999963</c:v>
                </c:pt>
                <c:pt idx="1273">
                  <c:v>0.4540799999999976</c:v>
                </c:pt>
                <c:pt idx="1274">
                  <c:v>0.35670000000000002</c:v>
                </c:pt>
                <c:pt idx="1275">
                  <c:v>0.46292999999999651</c:v>
                </c:pt>
                <c:pt idx="1276">
                  <c:v>0.42457999999999885</c:v>
                </c:pt>
                <c:pt idx="1277">
                  <c:v>-0.11008999999999602</c:v>
                </c:pt>
                <c:pt idx="1278">
                  <c:v>-0.87664999999999793</c:v>
                </c:pt>
                <c:pt idx="1279">
                  <c:v>-0.17595000000000027</c:v>
                </c:pt>
                <c:pt idx="1280">
                  <c:v>-0.16310999999999964</c:v>
                </c:pt>
                <c:pt idx="1281">
                  <c:v>-0.12284000000000006</c:v>
                </c:pt>
                <c:pt idx="1282">
                  <c:v>0.28308000000000177</c:v>
                </c:pt>
                <c:pt idx="1283">
                  <c:v>-1.4054000000000002</c:v>
                </c:pt>
                <c:pt idx="1284">
                  <c:v>-0.803840000000001</c:v>
                </c:pt>
                <c:pt idx="1285">
                  <c:v>-0.50910000000000188</c:v>
                </c:pt>
                <c:pt idx="1286">
                  <c:v>2.0853999999999999</c:v>
                </c:pt>
                <c:pt idx="1287">
                  <c:v>0.26440000000000197</c:v>
                </c:pt>
                <c:pt idx="1288">
                  <c:v>0.78820999999999941</c:v>
                </c:pt>
                <c:pt idx="1289">
                  <c:v>5.8299999999995578E-3</c:v>
                </c:pt>
                <c:pt idx="1290">
                  <c:v>-0.25752999999999915</c:v>
                </c:pt>
                <c:pt idx="1291">
                  <c:v>-0.72231000000000023</c:v>
                </c:pt>
                <c:pt idx="1292">
                  <c:v>-0.60925000000000118</c:v>
                </c:pt>
                <c:pt idx="1293">
                  <c:v>-0.33705999999999925</c:v>
                </c:pt>
                <c:pt idx="1294">
                  <c:v>-3.0480000000000729E-2</c:v>
                </c:pt>
                <c:pt idx="1295">
                  <c:v>-0.44518000000000235</c:v>
                </c:pt>
                <c:pt idx="1296">
                  <c:v>0.30066000000000059</c:v>
                </c:pt>
                <c:pt idx="1297">
                  <c:v>0.29284999999999961</c:v>
                </c:pt>
                <c:pt idx="1298">
                  <c:v>0.39410999999999952</c:v>
                </c:pt>
                <c:pt idx="1299">
                  <c:v>3.1449999999999534E-2</c:v>
                </c:pt>
                <c:pt idx="1300">
                  <c:v>-0.51004999999999967</c:v>
                </c:pt>
                <c:pt idx="1301">
                  <c:v>-0.24181000000000097</c:v>
                </c:pt>
                <c:pt idx="1302">
                  <c:v>-9.7319999999999851E-2</c:v>
                </c:pt>
                <c:pt idx="1303">
                  <c:v>0.29191999999999751</c:v>
                </c:pt>
                <c:pt idx="1304">
                  <c:v>0.25804000000000116</c:v>
                </c:pt>
                <c:pt idx="1305">
                  <c:v>4.0099999999998914E-2</c:v>
                </c:pt>
                <c:pt idx="1306">
                  <c:v>-0.44473999999999947</c:v>
                </c:pt>
                <c:pt idx="1307">
                  <c:v>-0.35779999999999923</c:v>
                </c:pt>
                <c:pt idx="1308">
                  <c:v>-1.0613900000000012</c:v>
                </c:pt>
                <c:pt idx="1309">
                  <c:v>-0.37947000000000131</c:v>
                </c:pt>
                <c:pt idx="1310">
                  <c:v>-0.54547999999999952</c:v>
                </c:pt>
                <c:pt idx="1311">
                  <c:v>-6.9169999999999732E-2</c:v>
                </c:pt>
                <c:pt idx="1312">
                  <c:v>-0.12949999999999839</c:v>
                </c:pt>
                <c:pt idx="1313">
                  <c:v>0.10374999999999979</c:v>
                </c:pt>
                <c:pt idx="1314">
                  <c:v>-0.3972699999999989</c:v>
                </c:pt>
                <c:pt idx="1315">
                  <c:v>0.14425999999999917</c:v>
                </c:pt>
                <c:pt idx="1316">
                  <c:v>-0.11561000000000021</c:v>
                </c:pt>
                <c:pt idx="1317">
                  <c:v>0.80844999999999878</c:v>
                </c:pt>
                <c:pt idx="1318">
                  <c:v>0.6769299999999987</c:v>
                </c:pt>
                <c:pt idx="1319">
                  <c:v>0.35478999999999949</c:v>
                </c:pt>
                <c:pt idx="1320">
                  <c:v>-0.95769999999999911</c:v>
                </c:pt>
                <c:pt idx="1321">
                  <c:v>-0.98230999999999824</c:v>
                </c:pt>
                <c:pt idx="1322">
                  <c:v>-0.6008899999999997</c:v>
                </c:pt>
                <c:pt idx="1323">
                  <c:v>-0.22633999999999865</c:v>
                </c:pt>
                <c:pt idx="1324">
                  <c:v>-0.30245000000000033</c:v>
                </c:pt>
                <c:pt idx="1325">
                  <c:v>0.26191999999999993</c:v>
                </c:pt>
                <c:pt idx="1326">
                  <c:v>-0.2608599999999992</c:v>
                </c:pt>
                <c:pt idx="1327">
                  <c:v>-0.50502000000000002</c:v>
                </c:pt>
                <c:pt idx="1328">
                  <c:v>-1.3608300000000018</c:v>
                </c:pt>
                <c:pt idx="1329">
                  <c:v>-0.67501000000000033</c:v>
                </c:pt>
                <c:pt idx="1330">
                  <c:v>0.13640000000000008</c:v>
                </c:pt>
                <c:pt idx="1331">
                  <c:v>-5.5389999999999162E-2</c:v>
                </c:pt>
                <c:pt idx="1332">
                  <c:v>0.34984999999999999</c:v>
                </c:pt>
                <c:pt idx="1333">
                  <c:v>0.3122700000000016</c:v>
                </c:pt>
                <c:pt idx="1334">
                  <c:v>0.17989000000000033</c:v>
                </c:pt>
                <c:pt idx="1335">
                  <c:v>0.18182999999999971</c:v>
                </c:pt>
                <c:pt idx="1336">
                  <c:v>0.12251000000000012</c:v>
                </c:pt>
                <c:pt idx="1337">
                  <c:v>-0.29446999999999868</c:v>
                </c:pt>
                <c:pt idx="1338">
                  <c:v>-0.18770999999999916</c:v>
                </c:pt>
                <c:pt idx="1339">
                  <c:v>0.14920000000000044</c:v>
                </c:pt>
                <c:pt idx="1340">
                  <c:v>-0.270760000000001</c:v>
                </c:pt>
                <c:pt idx="1341">
                  <c:v>-0.45764000000000138</c:v>
                </c:pt>
                <c:pt idx="1342">
                  <c:v>8.2050000000000622E-2</c:v>
                </c:pt>
                <c:pt idx="1343">
                  <c:v>0.19172000000000011</c:v>
                </c:pt>
                <c:pt idx="1344">
                  <c:v>0.30041999999999902</c:v>
                </c:pt>
                <c:pt idx="1345">
                  <c:v>1.0879999999998446E-2</c:v>
                </c:pt>
                <c:pt idx="1346">
                  <c:v>-9.094999999999942E-2</c:v>
                </c:pt>
                <c:pt idx="1347">
                  <c:v>6.1299999999999244E-2</c:v>
                </c:pt>
                <c:pt idx="1348">
                  <c:v>-0.23719000000000001</c:v>
                </c:pt>
                <c:pt idx="1349">
                  <c:v>0.2490199999999998</c:v>
                </c:pt>
                <c:pt idx="1350">
                  <c:v>0.18188999999999922</c:v>
                </c:pt>
                <c:pt idx="1351">
                  <c:v>7.0180000000000575E-2</c:v>
                </c:pt>
                <c:pt idx="1352">
                  <c:v>0.2174599999999991</c:v>
                </c:pt>
                <c:pt idx="1353">
                  <c:v>-0.14930000000000021</c:v>
                </c:pt>
                <c:pt idx="1354">
                  <c:v>-0.52674999999999805</c:v>
                </c:pt>
                <c:pt idx="1355">
                  <c:v>-0.20551999999999992</c:v>
                </c:pt>
                <c:pt idx="1356">
                  <c:v>-0.17589999999999861</c:v>
                </c:pt>
                <c:pt idx="1357">
                  <c:v>-0.39137999999999984</c:v>
                </c:pt>
                <c:pt idx="1358">
                  <c:v>0.11366999999999905</c:v>
                </c:pt>
                <c:pt idx="1359">
                  <c:v>0.12247999999999948</c:v>
                </c:pt>
                <c:pt idx="1360">
                  <c:v>-0.19071000000000105</c:v>
                </c:pt>
                <c:pt idx="1361">
                  <c:v>0.10576000000000185</c:v>
                </c:pt>
                <c:pt idx="1362">
                  <c:v>1.0189700000000013</c:v>
                </c:pt>
                <c:pt idx="1363">
                  <c:v>1.1730199999999993</c:v>
                </c:pt>
                <c:pt idx="1364">
                  <c:v>-8.6009999999998143E-2</c:v>
                </c:pt>
                <c:pt idx="1365">
                  <c:v>9.3870000000002563E-2</c:v>
                </c:pt>
                <c:pt idx="1366">
                  <c:v>0.10186999999999991</c:v>
                </c:pt>
                <c:pt idx="1367">
                  <c:v>0.1729099999999999</c:v>
                </c:pt>
                <c:pt idx="1368">
                  <c:v>-0.29275000000000162</c:v>
                </c:pt>
                <c:pt idx="1369">
                  <c:v>0.18406000000000056</c:v>
                </c:pt>
                <c:pt idx="1370">
                  <c:v>0.38706999999999958</c:v>
                </c:pt>
                <c:pt idx="1371">
                  <c:v>0.18904999999999994</c:v>
                </c:pt>
                <c:pt idx="1372">
                  <c:v>-4.9749999999999517E-2</c:v>
                </c:pt>
                <c:pt idx="1373">
                  <c:v>9.745999999999988E-2</c:v>
                </c:pt>
                <c:pt idx="1374">
                  <c:v>-6.1720000000002884E-2</c:v>
                </c:pt>
                <c:pt idx="1375">
                  <c:v>0.20594999999999963</c:v>
                </c:pt>
                <c:pt idx="1376">
                  <c:v>0.49939</c:v>
                </c:pt>
                <c:pt idx="1377">
                  <c:v>0.70837999999999823</c:v>
                </c:pt>
                <c:pt idx="1378">
                  <c:v>-0.21883000000000052</c:v>
                </c:pt>
                <c:pt idx="1379">
                  <c:v>-0.28650000000000198</c:v>
                </c:pt>
                <c:pt idx="1380">
                  <c:v>-0.47752000000000017</c:v>
                </c:pt>
                <c:pt idx="1381">
                  <c:v>-0.47757000000000183</c:v>
                </c:pt>
                <c:pt idx="1382">
                  <c:v>-0.91628000000000043</c:v>
                </c:pt>
                <c:pt idx="1383">
                  <c:v>-0.49350999999999878</c:v>
                </c:pt>
                <c:pt idx="1384">
                  <c:v>-3.3879999999998134E-2</c:v>
                </c:pt>
                <c:pt idx="1385">
                  <c:v>4.8759999999997916E-2</c:v>
                </c:pt>
                <c:pt idx="1386">
                  <c:v>0.5183099999999996</c:v>
                </c:pt>
                <c:pt idx="1387">
                  <c:v>-0.1840699999999984</c:v>
                </c:pt>
                <c:pt idx="1388">
                  <c:v>-0.37004000000000126</c:v>
                </c:pt>
                <c:pt idx="1389">
                  <c:v>0.39299999999999891</c:v>
                </c:pt>
                <c:pt idx="1390">
                  <c:v>0.66258999999999979</c:v>
                </c:pt>
                <c:pt idx="1391">
                  <c:v>-1.7870000000000275E-2</c:v>
                </c:pt>
                <c:pt idx="1392">
                  <c:v>0.7332099999999997</c:v>
                </c:pt>
                <c:pt idx="1393">
                  <c:v>2.3260000000000005</c:v>
                </c:pt>
                <c:pt idx="1394">
                  <c:v>1.2982800000000019</c:v>
                </c:pt>
                <c:pt idx="1395">
                  <c:v>0.85258999999999929</c:v>
                </c:pt>
                <c:pt idx="1396">
                  <c:v>7.3699999999998766E-2</c:v>
                </c:pt>
                <c:pt idx="1397">
                  <c:v>3.4819999999999851E-2</c:v>
                </c:pt>
                <c:pt idx="1398">
                  <c:v>-0.33431999999999995</c:v>
                </c:pt>
                <c:pt idx="1399">
                  <c:v>-8.2599999999999341E-2</c:v>
                </c:pt>
                <c:pt idx="1400">
                  <c:v>0.28855000000000075</c:v>
                </c:pt>
                <c:pt idx="1401">
                  <c:v>0.17108999999999952</c:v>
                </c:pt>
                <c:pt idx="1402">
                  <c:v>0.3044399999999996</c:v>
                </c:pt>
                <c:pt idx="1403">
                  <c:v>0.50644000000000133</c:v>
                </c:pt>
                <c:pt idx="1404">
                  <c:v>-0.11939999999999884</c:v>
                </c:pt>
                <c:pt idx="1405">
                  <c:v>-0.6148100000000003</c:v>
                </c:pt>
                <c:pt idx="1406">
                  <c:v>-0.40196999999999861</c:v>
                </c:pt>
                <c:pt idx="1407">
                  <c:v>0.23078999999999894</c:v>
                </c:pt>
                <c:pt idx="1408">
                  <c:v>1.3779299999999992</c:v>
                </c:pt>
                <c:pt idx="1409">
                  <c:v>0.99189000000000149</c:v>
                </c:pt>
                <c:pt idx="1410">
                  <c:v>7.1630000000002525E-2</c:v>
                </c:pt>
                <c:pt idx="1411">
                  <c:v>-0.9819000000000031</c:v>
                </c:pt>
                <c:pt idx="1412">
                  <c:v>0.60391999999999868</c:v>
                </c:pt>
                <c:pt idx="1413">
                  <c:v>-0.48456000000000188</c:v>
                </c:pt>
                <c:pt idx="1414">
                  <c:v>0.31937999999999889</c:v>
                </c:pt>
                <c:pt idx="1415">
                  <c:v>-0.45464999999999733</c:v>
                </c:pt>
                <c:pt idx="1416">
                  <c:v>-3.1809999999996563E-2</c:v>
                </c:pt>
                <c:pt idx="1417">
                  <c:v>-0.3551499999999983</c:v>
                </c:pt>
                <c:pt idx="1418">
                  <c:v>0.18698999999999799</c:v>
                </c:pt>
                <c:pt idx="1419">
                  <c:v>-0.31739999999999924</c:v>
                </c:pt>
                <c:pt idx="1420">
                  <c:v>0.31641000000000119</c:v>
                </c:pt>
                <c:pt idx="1421">
                  <c:v>0.77502000000000137</c:v>
                </c:pt>
                <c:pt idx="1422">
                  <c:v>0.60285999999999973</c:v>
                </c:pt>
                <c:pt idx="1423">
                  <c:v>0.69644000000000261</c:v>
                </c:pt>
                <c:pt idx="1424">
                  <c:v>0.48046999999999684</c:v>
                </c:pt>
                <c:pt idx="1425">
                  <c:v>2.5909999999999656E-2</c:v>
                </c:pt>
                <c:pt idx="1426">
                  <c:v>0.5392199999999967</c:v>
                </c:pt>
                <c:pt idx="1427">
                  <c:v>-0.51135999999999981</c:v>
                </c:pt>
                <c:pt idx="1428">
                  <c:v>-0.47353999999999985</c:v>
                </c:pt>
                <c:pt idx="1429">
                  <c:v>-0.50539999999999807</c:v>
                </c:pt>
                <c:pt idx="1430">
                  <c:v>-0.24575000000000458</c:v>
                </c:pt>
                <c:pt idx="1431">
                  <c:v>2.2540000000002891E-2</c:v>
                </c:pt>
                <c:pt idx="1432">
                  <c:v>-3.1850000000002154E-2</c:v>
                </c:pt>
                <c:pt idx="1433">
                  <c:v>-0.30900000000000105</c:v>
                </c:pt>
                <c:pt idx="1434">
                  <c:v>1.2560000000000002</c:v>
                </c:pt>
                <c:pt idx="1435">
                  <c:v>0.28599999999999781</c:v>
                </c:pt>
                <c:pt idx="1436">
                  <c:v>0.33799999999999741</c:v>
                </c:pt>
                <c:pt idx="1437">
                  <c:v>0.67999999999999972</c:v>
                </c:pt>
                <c:pt idx="1438">
                  <c:v>2.5999999999999801E-2</c:v>
                </c:pt>
                <c:pt idx="1439">
                  <c:v>-6.3000000000002387E-2</c:v>
                </c:pt>
                <c:pt idx="1440">
                  <c:v>-0.43799999999999883</c:v>
                </c:pt>
                <c:pt idx="1441">
                  <c:v>0.21999999999999886</c:v>
                </c:pt>
                <c:pt idx="1442">
                  <c:v>-0.19999999999999929</c:v>
                </c:pt>
                <c:pt idx="1443">
                  <c:v>0.76000000000000156</c:v>
                </c:pt>
                <c:pt idx="1444">
                  <c:v>0.72500000000000142</c:v>
                </c:pt>
                <c:pt idx="1445">
                  <c:v>0.82700000000000173</c:v>
                </c:pt>
                <c:pt idx="1446">
                  <c:v>0.30400000000000205</c:v>
                </c:pt>
                <c:pt idx="1447">
                  <c:v>-0.33800000000000097</c:v>
                </c:pt>
                <c:pt idx="1448">
                  <c:v>-0.22999999999999687</c:v>
                </c:pt>
                <c:pt idx="1449">
                  <c:v>1.671999999999997</c:v>
                </c:pt>
                <c:pt idx="1450">
                  <c:v>-0.38999999999999702</c:v>
                </c:pt>
                <c:pt idx="1451">
                  <c:v>-0.28800000000000381</c:v>
                </c:pt>
                <c:pt idx="1452">
                  <c:v>-0.32499999999999929</c:v>
                </c:pt>
                <c:pt idx="1453">
                  <c:v>0.33599999999999852</c:v>
                </c:pt>
                <c:pt idx="1454">
                  <c:v>0.26599999999999824</c:v>
                </c:pt>
                <c:pt idx="1455">
                  <c:v>-0.84100000000000108</c:v>
                </c:pt>
                <c:pt idx="1456">
                  <c:v>-0.42800000000000082</c:v>
                </c:pt>
                <c:pt idx="1457">
                  <c:v>-0.15299999999999869</c:v>
                </c:pt>
                <c:pt idx="1458">
                  <c:v>0.31499999999999773</c:v>
                </c:pt>
                <c:pt idx="1459">
                  <c:v>-2.7999999999998693E-2</c:v>
                </c:pt>
                <c:pt idx="1460">
                  <c:v>-1.4620000000000033</c:v>
                </c:pt>
                <c:pt idx="1461">
                  <c:v>-1.3089999999999975</c:v>
                </c:pt>
                <c:pt idx="1462">
                  <c:v>-1.2460000000000022</c:v>
                </c:pt>
                <c:pt idx="1463">
                  <c:v>-1.097999999999999</c:v>
                </c:pt>
                <c:pt idx="1464">
                  <c:v>-0.39199999999999946</c:v>
                </c:pt>
                <c:pt idx="1465">
                  <c:v>0.20700000000000074</c:v>
                </c:pt>
                <c:pt idx="1466">
                  <c:v>4.8279999999999994</c:v>
                </c:pt>
                <c:pt idx="1467">
                  <c:v>3.4800000000000004</c:v>
                </c:pt>
                <c:pt idx="1468">
                  <c:v>0.20799999999999841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49-4612-8E95-DDAFF7160236}"/>
            </c:ext>
          </c:extLst>
        </c:ser>
        <c:ser>
          <c:idx val="1"/>
          <c:order val="1"/>
          <c:tx>
            <c:strRef>
              <c:f>'Weighted Moving Average'!$N$1</c:f>
              <c:strCache>
                <c:ptCount val="1"/>
                <c:pt idx="0">
                  <c:v>Erorr 2</c:v>
                </c:pt>
              </c:strCache>
            </c:strRef>
          </c:tx>
          <c:spPr>
            <a:ln w="34925" cap="rnd">
              <a:solidFill>
                <a:schemeClr val="accent6">
                  <a:shade val="7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'Weighted Moving Average'!$F$2:$F$1470</c:f>
              <c:numCache>
                <c:formatCode>m/d/yyyy</c:formatCode>
                <c:ptCount val="1469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43487</c:v>
                </c:pt>
                <c:pt idx="14">
                  <c:v>43488</c:v>
                </c:pt>
                <c:pt idx="15">
                  <c:v>43489</c:v>
                </c:pt>
                <c:pt idx="16">
                  <c:v>43490</c:v>
                </c:pt>
                <c:pt idx="17">
                  <c:v>43493</c:v>
                </c:pt>
                <c:pt idx="18">
                  <c:v>43494</c:v>
                </c:pt>
                <c:pt idx="19">
                  <c:v>43495</c:v>
                </c:pt>
                <c:pt idx="20">
                  <c:v>43496</c:v>
                </c:pt>
                <c:pt idx="21">
                  <c:v>43497</c:v>
                </c:pt>
                <c:pt idx="22">
                  <c:v>43500</c:v>
                </c:pt>
                <c:pt idx="23">
                  <c:v>43501</c:v>
                </c:pt>
                <c:pt idx="24">
                  <c:v>43502</c:v>
                </c:pt>
                <c:pt idx="25">
                  <c:v>43503</c:v>
                </c:pt>
                <c:pt idx="26">
                  <c:v>43504</c:v>
                </c:pt>
                <c:pt idx="27">
                  <c:v>43507</c:v>
                </c:pt>
                <c:pt idx="28">
                  <c:v>43508</c:v>
                </c:pt>
                <c:pt idx="29">
                  <c:v>43509</c:v>
                </c:pt>
                <c:pt idx="30">
                  <c:v>43510</c:v>
                </c:pt>
                <c:pt idx="31">
                  <c:v>43511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43521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43528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43535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43546</c:v>
                </c:pt>
                <c:pt idx="56">
                  <c:v>43549</c:v>
                </c:pt>
                <c:pt idx="57">
                  <c:v>43550</c:v>
                </c:pt>
                <c:pt idx="58">
                  <c:v>43551</c:v>
                </c:pt>
                <c:pt idx="59">
                  <c:v>43552</c:v>
                </c:pt>
                <c:pt idx="60">
                  <c:v>43553</c:v>
                </c:pt>
                <c:pt idx="61">
                  <c:v>43556</c:v>
                </c:pt>
                <c:pt idx="62">
                  <c:v>43557</c:v>
                </c:pt>
                <c:pt idx="63">
                  <c:v>43558</c:v>
                </c:pt>
                <c:pt idx="64">
                  <c:v>43559</c:v>
                </c:pt>
                <c:pt idx="65">
                  <c:v>43560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43570</c:v>
                </c:pt>
                <c:pt idx="72">
                  <c:v>43571</c:v>
                </c:pt>
                <c:pt idx="73">
                  <c:v>43572</c:v>
                </c:pt>
                <c:pt idx="74">
                  <c:v>43573</c:v>
                </c:pt>
                <c:pt idx="75">
                  <c:v>43577</c:v>
                </c:pt>
                <c:pt idx="76">
                  <c:v>43578</c:v>
                </c:pt>
                <c:pt idx="77">
                  <c:v>43579</c:v>
                </c:pt>
                <c:pt idx="78">
                  <c:v>43580</c:v>
                </c:pt>
                <c:pt idx="79">
                  <c:v>43581</c:v>
                </c:pt>
                <c:pt idx="80">
                  <c:v>43584</c:v>
                </c:pt>
                <c:pt idx="81">
                  <c:v>43585</c:v>
                </c:pt>
                <c:pt idx="82">
                  <c:v>43586</c:v>
                </c:pt>
                <c:pt idx="83">
                  <c:v>43587</c:v>
                </c:pt>
                <c:pt idx="84">
                  <c:v>43588</c:v>
                </c:pt>
                <c:pt idx="85">
                  <c:v>43591</c:v>
                </c:pt>
                <c:pt idx="86">
                  <c:v>43592</c:v>
                </c:pt>
                <c:pt idx="87">
                  <c:v>43593</c:v>
                </c:pt>
                <c:pt idx="88">
                  <c:v>43594</c:v>
                </c:pt>
                <c:pt idx="89">
                  <c:v>43595</c:v>
                </c:pt>
                <c:pt idx="90">
                  <c:v>43598</c:v>
                </c:pt>
                <c:pt idx="91">
                  <c:v>43599</c:v>
                </c:pt>
                <c:pt idx="92">
                  <c:v>43600</c:v>
                </c:pt>
                <c:pt idx="93">
                  <c:v>43601</c:v>
                </c:pt>
                <c:pt idx="94">
                  <c:v>43602</c:v>
                </c:pt>
                <c:pt idx="95">
                  <c:v>43605</c:v>
                </c:pt>
                <c:pt idx="96">
                  <c:v>43606</c:v>
                </c:pt>
                <c:pt idx="97">
                  <c:v>43607</c:v>
                </c:pt>
                <c:pt idx="98">
                  <c:v>43608</c:v>
                </c:pt>
                <c:pt idx="99">
                  <c:v>43609</c:v>
                </c:pt>
                <c:pt idx="100">
                  <c:v>43613</c:v>
                </c:pt>
                <c:pt idx="101">
                  <c:v>43614</c:v>
                </c:pt>
                <c:pt idx="102">
                  <c:v>43615</c:v>
                </c:pt>
                <c:pt idx="103">
                  <c:v>43616</c:v>
                </c:pt>
                <c:pt idx="104">
                  <c:v>43619</c:v>
                </c:pt>
                <c:pt idx="105">
                  <c:v>43620</c:v>
                </c:pt>
                <c:pt idx="106">
                  <c:v>43621</c:v>
                </c:pt>
                <c:pt idx="107">
                  <c:v>43622</c:v>
                </c:pt>
                <c:pt idx="108">
                  <c:v>43623</c:v>
                </c:pt>
                <c:pt idx="109">
                  <c:v>43626</c:v>
                </c:pt>
                <c:pt idx="110">
                  <c:v>43627</c:v>
                </c:pt>
                <c:pt idx="111">
                  <c:v>43628</c:v>
                </c:pt>
                <c:pt idx="112">
                  <c:v>43629</c:v>
                </c:pt>
                <c:pt idx="113">
                  <c:v>43630</c:v>
                </c:pt>
                <c:pt idx="114">
                  <c:v>43633</c:v>
                </c:pt>
                <c:pt idx="115">
                  <c:v>43634</c:v>
                </c:pt>
                <c:pt idx="116">
                  <c:v>43635</c:v>
                </c:pt>
                <c:pt idx="117">
                  <c:v>43636</c:v>
                </c:pt>
                <c:pt idx="118">
                  <c:v>43637</c:v>
                </c:pt>
                <c:pt idx="119">
                  <c:v>43640</c:v>
                </c:pt>
                <c:pt idx="120">
                  <c:v>43641</c:v>
                </c:pt>
                <c:pt idx="121">
                  <c:v>43642</c:v>
                </c:pt>
                <c:pt idx="122">
                  <c:v>43643</c:v>
                </c:pt>
                <c:pt idx="123">
                  <c:v>43644</c:v>
                </c:pt>
                <c:pt idx="124">
                  <c:v>43647</c:v>
                </c:pt>
                <c:pt idx="125">
                  <c:v>43648</c:v>
                </c:pt>
                <c:pt idx="126">
                  <c:v>43649</c:v>
                </c:pt>
                <c:pt idx="127">
                  <c:v>43651</c:v>
                </c:pt>
                <c:pt idx="128">
                  <c:v>43654</c:v>
                </c:pt>
                <c:pt idx="129">
                  <c:v>43655</c:v>
                </c:pt>
                <c:pt idx="130">
                  <c:v>43656</c:v>
                </c:pt>
                <c:pt idx="131">
                  <c:v>43657</c:v>
                </c:pt>
                <c:pt idx="132">
                  <c:v>43658</c:v>
                </c:pt>
                <c:pt idx="133">
                  <c:v>43661</c:v>
                </c:pt>
                <c:pt idx="134">
                  <c:v>43662</c:v>
                </c:pt>
                <c:pt idx="135">
                  <c:v>43663</c:v>
                </c:pt>
                <c:pt idx="136">
                  <c:v>43664</c:v>
                </c:pt>
                <c:pt idx="137">
                  <c:v>43665</c:v>
                </c:pt>
                <c:pt idx="138">
                  <c:v>43668</c:v>
                </c:pt>
                <c:pt idx="139">
                  <c:v>43669</c:v>
                </c:pt>
                <c:pt idx="140">
                  <c:v>43670</c:v>
                </c:pt>
                <c:pt idx="141">
                  <c:v>43671</c:v>
                </c:pt>
                <c:pt idx="142">
                  <c:v>43672</c:v>
                </c:pt>
                <c:pt idx="143">
                  <c:v>43675</c:v>
                </c:pt>
                <c:pt idx="144">
                  <c:v>43676</c:v>
                </c:pt>
                <c:pt idx="145">
                  <c:v>43677</c:v>
                </c:pt>
                <c:pt idx="146">
                  <c:v>43678</c:v>
                </c:pt>
                <c:pt idx="147">
                  <c:v>43679</c:v>
                </c:pt>
                <c:pt idx="148">
                  <c:v>43682</c:v>
                </c:pt>
                <c:pt idx="149">
                  <c:v>43683</c:v>
                </c:pt>
                <c:pt idx="150">
                  <c:v>43684</c:v>
                </c:pt>
                <c:pt idx="151">
                  <c:v>43685</c:v>
                </c:pt>
                <c:pt idx="152">
                  <c:v>43686</c:v>
                </c:pt>
                <c:pt idx="153">
                  <c:v>43689</c:v>
                </c:pt>
                <c:pt idx="154">
                  <c:v>43690</c:v>
                </c:pt>
                <c:pt idx="155">
                  <c:v>43691</c:v>
                </c:pt>
                <c:pt idx="156">
                  <c:v>43692</c:v>
                </c:pt>
                <c:pt idx="157">
                  <c:v>43693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43703</c:v>
                </c:pt>
                <c:pt idx="164">
                  <c:v>43704</c:v>
                </c:pt>
                <c:pt idx="165">
                  <c:v>43705</c:v>
                </c:pt>
                <c:pt idx="166">
                  <c:v>43706</c:v>
                </c:pt>
                <c:pt idx="167">
                  <c:v>43707</c:v>
                </c:pt>
                <c:pt idx="168">
                  <c:v>43711</c:v>
                </c:pt>
                <c:pt idx="169">
                  <c:v>43712</c:v>
                </c:pt>
                <c:pt idx="170">
                  <c:v>43713</c:v>
                </c:pt>
                <c:pt idx="171">
                  <c:v>43714</c:v>
                </c:pt>
                <c:pt idx="172">
                  <c:v>43717</c:v>
                </c:pt>
                <c:pt idx="173">
                  <c:v>43718</c:v>
                </c:pt>
                <c:pt idx="174">
                  <c:v>43719</c:v>
                </c:pt>
                <c:pt idx="175">
                  <c:v>43720</c:v>
                </c:pt>
                <c:pt idx="176">
                  <c:v>43721</c:v>
                </c:pt>
                <c:pt idx="177">
                  <c:v>43724</c:v>
                </c:pt>
                <c:pt idx="178">
                  <c:v>43725</c:v>
                </c:pt>
                <c:pt idx="179">
                  <c:v>43726</c:v>
                </c:pt>
                <c:pt idx="180">
                  <c:v>43727</c:v>
                </c:pt>
                <c:pt idx="181">
                  <c:v>43728</c:v>
                </c:pt>
                <c:pt idx="182">
                  <c:v>43731</c:v>
                </c:pt>
                <c:pt idx="183">
                  <c:v>43732</c:v>
                </c:pt>
                <c:pt idx="184">
                  <c:v>43733</c:v>
                </c:pt>
                <c:pt idx="185">
                  <c:v>43734</c:v>
                </c:pt>
                <c:pt idx="186">
                  <c:v>43735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43745</c:v>
                </c:pt>
                <c:pt idx="193">
                  <c:v>43746</c:v>
                </c:pt>
                <c:pt idx="194">
                  <c:v>43747</c:v>
                </c:pt>
                <c:pt idx="195">
                  <c:v>43748</c:v>
                </c:pt>
                <c:pt idx="196">
                  <c:v>43749</c:v>
                </c:pt>
                <c:pt idx="197">
                  <c:v>43752</c:v>
                </c:pt>
                <c:pt idx="198">
                  <c:v>43753</c:v>
                </c:pt>
                <c:pt idx="199">
                  <c:v>43754</c:v>
                </c:pt>
                <c:pt idx="200">
                  <c:v>43755</c:v>
                </c:pt>
                <c:pt idx="201">
                  <c:v>43756</c:v>
                </c:pt>
                <c:pt idx="202">
                  <c:v>43759</c:v>
                </c:pt>
                <c:pt idx="203">
                  <c:v>43760</c:v>
                </c:pt>
                <c:pt idx="204">
                  <c:v>43761</c:v>
                </c:pt>
                <c:pt idx="205">
                  <c:v>43762</c:v>
                </c:pt>
                <c:pt idx="206">
                  <c:v>43763</c:v>
                </c:pt>
                <c:pt idx="207">
                  <c:v>43766</c:v>
                </c:pt>
                <c:pt idx="208">
                  <c:v>43767</c:v>
                </c:pt>
                <c:pt idx="209">
                  <c:v>43768</c:v>
                </c:pt>
                <c:pt idx="210">
                  <c:v>43769</c:v>
                </c:pt>
                <c:pt idx="211">
                  <c:v>43770</c:v>
                </c:pt>
                <c:pt idx="212">
                  <c:v>43773</c:v>
                </c:pt>
                <c:pt idx="213">
                  <c:v>43774</c:v>
                </c:pt>
                <c:pt idx="214">
                  <c:v>43775</c:v>
                </c:pt>
                <c:pt idx="215">
                  <c:v>43776</c:v>
                </c:pt>
                <c:pt idx="216">
                  <c:v>43777</c:v>
                </c:pt>
                <c:pt idx="217">
                  <c:v>43780</c:v>
                </c:pt>
                <c:pt idx="218">
                  <c:v>43781</c:v>
                </c:pt>
                <c:pt idx="219">
                  <c:v>43782</c:v>
                </c:pt>
                <c:pt idx="220">
                  <c:v>43783</c:v>
                </c:pt>
                <c:pt idx="221">
                  <c:v>43784</c:v>
                </c:pt>
                <c:pt idx="222">
                  <c:v>43787</c:v>
                </c:pt>
                <c:pt idx="223">
                  <c:v>43788</c:v>
                </c:pt>
                <c:pt idx="224">
                  <c:v>43789</c:v>
                </c:pt>
                <c:pt idx="225">
                  <c:v>43790</c:v>
                </c:pt>
                <c:pt idx="226">
                  <c:v>43791</c:v>
                </c:pt>
                <c:pt idx="227">
                  <c:v>43794</c:v>
                </c:pt>
                <c:pt idx="228">
                  <c:v>43795</c:v>
                </c:pt>
                <c:pt idx="229">
                  <c:v>43796</c:v>
                </c:pt>
                <c:pt idx="230">
                  <c:v>43798</c:v>
                </c:pt>
                <c:pt idx="231">
                  <c:v>43801</c:v>
                </c:pt>
                <c:pt idx="232">
                  <c:v>43802</c:v>
                </c:pt>
                <c:pt idx="233">
                  <c:v>43803</c:v>
                </c:pt>
                <c:pt idx="234">
                  <c:v>43804</c:v>
                </c:pt>
                <c:pt idx="235">
                  <c:v>43805</c:v>
                </c:pt>
                <c:pt idx="236">
                  <c:v>43808</c:v>
                </c:pt>
                <c:pt idx="237">
                  <c:v>43809</c:v>
                </c:pt>
                <c:pt idx="238">
                  <c:v>43810</c:v>
                </c:pt>
                <c:pt idx="239">
                  <c:v>43811</c:v>
                </c:pt>
                <c:pt idx="240">
                  <c:v>43812</c:v>
                </c:pt>
                <c:pt idx="241">
                  <c:v>43815</c:v>
                </c:pt>
                <c:pt idx="242">
                  <c:v>43816</c:v>
                </c:pt>
                <c:pt idx="243">
                  <c:v>43817</c:v>
                </c:pt>
                <c:pt idx="244">
                  <c:v>43818</c:v>
                </c:pt>
                <c:pt idx="245">
                  <c:v>43819</c:v>
                </c:pt>
                <c:pt idx="246">
                  <c:v>43822</c:v>
                </c:pt>
                <c:pt idx="247">
                  <c:v>43823</c:v>
                </c:pt>
                <c:pt idx="248">
                  <c:v>43825</c:v>
                </c:pt>
                <c:pt idx="249">
                  <c:v>43826</c:v>
                </c:pt>
                <c:pt idx="250">
                  <c:v>43829</c:v>
                </c:pt>
                <c:pt idx="251">
                  <c:v>43830</c:v>
                </c:pt>
                <c:pt idx="252">
                  <c:v>43832</c:v>
                </c:pt>
                <c:pt idx="253">
                  <c:v>43833</c:v>
                </c:pt>
                <c:pt idx="254">
                  <c:v>43836</c:v>
                </c:pt>
                <c:pt idx="255">
                  <c:v>43837</c:v>
                </c:pt>
                <c:pt idx="256">
                  <c:v>43838</c:v>
                </c:pt>
                <c:pt idx="257">
                  <c:v>43839</c:v>
                </c:pt>
                <c:pt idx="258">
                  <c:v>43840</c:v>
                </c:pt>
                <c:pt idx="259">
                  <c:v>43843</c:v>
                </c:pt>
                <c:pt idx="260">
                  <c:v>43844</c:v>
                </c:pt>
                <c:pt idx="261">
                  <c:v>43845</c:v>
                </c:pt>
                <c:pt idx="262">
                  <c:v>43846</c:v>
                </c:pt>
                <c:pt idx="263">
                  <c:v>43847</c:v>
                </c:pt>
                <c:pt idx="264">
                  <c:v>43851</c:v>
                </c:pt>
                <c:pt idx="265">
                  <c:v>43852</c:v>
                </c:pt>
                <c:pt idx="266">
                  <c:v>43853</c:v>
                </c:pt>
                <c:pt idx="267">
                  <c:v>43854</c:v>
                </c:pt>
                <c:pt idx="268">
                  <c:v>43857</c:v>
                </c:pt>
                <c:pt idx="269">
                  <c:v>43858</c:v>
                </c:pt>
                <c:pt idx="270">
                  <c:v>43859</c:v>
                </c:pt>
                <c:pt idx="271">
                  <c:v>43860</c:v>
                </c:pt>
                <c:pt idx="272">
                  <c:v>43861</c:v>
                </c:pt>
                <c:pt idx="273">
                  <c:v>43864</c:v>
                </c:pt>
                <c:pt idx="274">
                  <c:v>43865</c:v>
                </c:pt>
                <c:pt idx="275">
                  <c:v>43866</c:v>
                </c:pt>
                <c:pt idx="276">
                  <c:v>43867</c:v>
                </c:pt>
                <c:pt idx="277">
                  <c:v>43868</c:v>
                </c:pt>
                <c:pt idx="278">
                  <c:v>43871</c:v>
                </c:pt>
                <c:pt idx="279">
                  <c:v>43872</c:v>
                </c:pt>
                <c:pt idx="280">
                  <c:v>43873</c:v>
                </c:pt>
                <c:pt idx="281">
                  <c:v>43874</c:v>
                </c:pt>
                <c:pt idx="282">
                  <c:v>43875</c:v>
                </c:pt>
                <c:pt idx="283">
                  <c:v>43879</c:v>
                </c:pt>
                <c:pt idx="284">
                  <c:v>43880</c:v>
                </c:pt>
                <c:pt idx="285">
                  <c:v>43881</c:v>
                </c:pt>
                <c:pt idx="286">
                  <c:v>43882</c:v>
                </c:pt>
                <c:pt idx="287">
                  <c:v>43885</c:v>
                </c:pt>
                <c:pt idx="288">
                  <c:v>43886</c:v>
                </c:pt>
                <c:pt idx="289">
                  <c:v>43887</c:v>
                </c:pt>
                <c:pt idx="290">
                  <c:v>43888</c:v>
                </c:pt>
                <c:pt idx="291">
                  <c:v>43889</c:v>
                </c:pt>
                <c:pt idx="292">
                  <c:v>43892</c:v>
                </c:pt>
                <c:pt idx="293">
                  <c:v>43893</c:v>
                </c:pt>
                <c:pt idx="294">
                  <c:v>43894</c:v>
                </c:pt>
                <c:pt idx="295">
                  <c:v>43895</c:v>
                </c:pt>
                <c:pt idx="296">
                  <c:v>43896</c:v>
                </c:pt>
                <c:pt idx="297">
                  <c:v>43899</c:v>
                </c:pt>
                <c:pt idx="298">
                  <c:v>43900</c:v>
                </c:pt>
                <c:pt idx="299">
                  <c:v>43901</c:v>
                </c:pt>
                <c:pt idx="300">
                  <c:v>43902</c:v>
                </c:pt>
                <c:pt idx="301">
                  <c:v>43903</c:v>
                </c:pt>
                <c:pt idx="302">
                  <c:v>43906</c:v>
                </c:pt>
                <c:pt idx="303">
                  <c:v>43907</c:v>
                </c:pt>
                <c:pt idx="304">
                  <c:v>43908</c:v>
                </c:pt>
                <c:pt idx="305">
                  <c:v>43909</c:v>
                </c:pt>
                <c:pt idx="306">
                  <c:v>43910</c:v>
                </c:pt>
                <c:pt idx="307">
                  <c:v>43913</c:v>
                </c:pt>
                <c:pt idx="308">
                  <c:v>43914</c:v>
                </c:pt>
                <c:pt idx="309">
                  <c:v>43915</c:v>
                </c:pt>
                <c:pt idx="310">
                  <c:v>43916</c:v>
                </c:pt>
                <c:pt idx="311">
                  <c:v>43917</c:v>
                </c:pt>
                <c:pt idx="312">
                  <c:v>43920</c:v>
                </c:pt>
                <c:pt idx="313">
                  <c:v>43921</c:v>
                </c:pt>
                <c:pt idx="314">
                  <c:v>43922</c:v>
                </c:pt>
                <c:pt idx="315">
                  <c:v>43923</c:v>
                </c:pt>
                <c:pt idx="316">
                  <c:v>43924</c:v>
                </c:pt>
                <c:pt idx="317">
                  <c:v>43927</c:v>
                </c:pt>
                <c:pt idx="318">
                  <c:v>43928</c:v>
                </c:pt>
                <c:pt idx="319">
                  <c:v>43929</c:v>
                </c:pt>
                <c:pt idx="320">
                  <c:v>43930</c:v>
                </c:pt>
                <c:pt idx="321">
                  <c:v>43934</c:v>
                </c:pt>
                <c:pt idx="322">
                  <c:v>43935</c:v>
                </c:pt>
                <c:pt idx="323">
                  <c:v>43936</c:v>
                </c:pt>
                <c:pt idx="324">
                  <c:v>43937</c:v>
                </c:pt>
                <c:pt idx="325">
                  <c:v>43938</c:v>
                </c:pt>
                <c:pt idx="326">
                  <c:v>43941</c:v>
                </c:pt>
                <c:pt idx="327">
                  <c:v>43942</c:v>
                </c:pt>
                <c:pt idx="328">
                  <c:v>43943</c:v>
                </c:pt>
                <c:pt idx="329">
                  <c:v>43944</c:v>
                </c:pt>
                <c:pt idx="330">
                  <c:v>43945</c:v>
                </c:pt>
                <c:pt idx="331">
                  <c:v>43948</c:v>
                </c:pt>
                <c:pt idx="332">
                  <c:v>43949</c:v>
                </c:pt>
                <c:pt idx="333">
                  <c:v>43950</c:v>
                </c:pt>
                <c:pt idx="334">
                  <c:v>43951</c:v>
                </c:pt>
                <c:pt idx="335">
                  <c:v>43952</c:v>
                </c:pt>
                <c:pt idx="336">
                  <c:v>43955</c:v>
                </c:pt>
                <c:pt idx="337">
                  <c:v>43956</c:v>
                </c:pt>
                <c:pt idx="338">
                  <c:v>43957</c:v>
                </c:pt>
                <c:pt idx="339">
                  <c:v>43958</c:v>
                </c:pt>
                <c:pt idx="340">
                  <c:v>43959</c:v>
                </c:pt>
                <c:pt idx="341">
                  <c:v>43962</c:v>
                </c:pt>
                <c:pt idx="342">
                  <c:v>43963</c:v>
                </c:pt>
                <c:pt idx="343">
                  <c:v>43964</c:v>
                </c:pt>
                <c:pt idx="344">
                  <c:v>43965</c:v>
                </c:pt>
                <c:pt idx="345">
                  <c:v>43966</c:v>
                </c:pt>
                <c:pt idx="346">
                  <c:v>43969</c:v>
                </c:pt>
                <c:pt idx="347">
                  <c:v>43970</c:v>
                </c:pt>
                <c:pt idx="348">
                  <c:v>43971</c:v>
                </c:pt>
                <c:pt idx="349">
                  <c:v>43972</c:v>
                </c:pt>
                <c:pt idx="350">
                  <c:v>43973</c:v>
                </c:pt>
                <c:pt idx="351">
                  <c:v>43977</c:v>
                </c:pt>
                <c:pt idx="352">
                  <c:v>43978</c:v>
                </c:pt>
                <c:pt idx="353">
                  <c:v>43979</c:v>
                </c:pt>
                <c:pt idx="354">
                  <c:v>43980</c:v>
                </c:pt>
                <c:pt idx="355">
                  <c:v>43983</c:v>
                </c:pt>
                <c:pt idx="356">
                  <c:v>43984</c:v>
                </c:pt>
                <c:pt idx="357">
                  <c:v>43985</c:v>
                </c:pt>
                <c:pt idx="358">
                  <c:v>43986</c:v>
                </c:pt>
                <c:pt idx="359">
                  <c:v>43987</c:v>
                </c:pt>
                <c:pt idx="360">
                  <c:v>43990</c:v>
                </c:pt>
                <c:pt idx="361">
                  <c:v>43991</c:v>
                </c:pt>
                <c:pt idx="362">
                  <c:v>43992</c:v>
                </c:pt>
                <c:pt idx="363">
                  <c:v>43993</c:v>
                </c:pt>
                <c:pt idx="364">
                  <c:v>43994</c:v>
                </c:pt>
                <c:pt idx="365">
                  <c:v>43997</c:v>
                </c:pt>
                <c:pt idx="366">
                  <c:v>43998</c:v>
                </c:pt>
                <c:pt idx="367">
                  <c:v>43999</c:v>
                </c:pt>
                <c:pt idx="368">
                  <c:v>44000</c:v>
                </c:pt>
                <c:pt idx="369">
                  <c:v>44001</c:v>
                </c:pt>
                <c:pt idx="370">
                  <c:v>44004</c:v>
                </c:pt>
                <c:pt idx="371">
                  <c:v>44005</c:v>
                </c:pt>
                <c:pt idx="372">
                  <c:v>44006</c:v>
                </c:pt>
                <c:pt idx="373">
                  <c:v>44007</c:v>
                </c:pt>
                <c:pt idx="374">
                  <c:v>44008</c:v>
                </c:pt>
                <c:pt idx="375">
                  <c:v>44011</c:v>
                </c:pt>
                <c:pt idx="376">
                  <c:v>44012</c:v>
                </c:pt>
                <c:pt idx="377">
                  <c:v>44013</c:v>
                </c:pt>
                <c:pt idx="378">
                  <c:v>44014</c:v>
                </c:pt>
                <c:pt idx="379">
                  <c:v>44018</c:v>
                </c:pt>
                <c:pt idx="380">
                  <c:v>44019</c:v>
                </c:pt>
                <c:pt idx="381">
                  <c:v>44020</c:v>
                </c:pt>
                <c:pt idx="382">
                  <c:v>44021</c:v>
                </c:pt>
                <c:pt idx="383">
                  <c:v>44022</c:v>
                </c:pt>
                <c:pt idx="384">
                  <c:v>44025</c:v>
                </c:pt>
                <c:pt idx="385">
                  <c:v>44026</c:v>
                </c:pt>
                <c:pt idx="386">
                  <c:v>44027</c:v>
                </c:pt>
                <c:pt idx="387">
                  <c:v>44028</c:v>
                </c:pt>
                <c:pt idx="388">
                  <c:v>44029</c:v>
                </c:pt>
                <c:pt idx="389">
                  <c:v>44032</c:v>
                </c:pt>
                <c:pt idx="390">
                  <c:v>44033</c:v>
                </c:pt>
                <c:pt idx="391">
                  <c:v>44034</c:v>
                </c:pt>
                <c:pt idx="392">
                  <c:v>44035</c:v>
                </c:pt>
                <c:pt idx="393">
                  <c:v>44036</c:v>
                </c:pt>
                <c:pt idx="394">
                  <c:v>44039</c:v>
                </c:pt>
                <c:pt idx="395">
                  <c:v>44040</c:v>
                </c:pt>
                <c:pt idx="396">
                  <c:v>44041</c:v>
                </c:pt>
                <c:pt idx="397">
                  <c:v>44042</c:v>
                </c:pt>
                <c:pt idx="398">
                  <c:v>44043</c:v>
                </c:pt>
                <c:pt idx="399">
                  <c:v>44046</c:v>
                </c:pt>
                <c:pt idx="400">
                  <c:v>44047</c:v>
                </c:pt>
                <c:pt idx="401">
                  <c:v>44048</c:v>
                </c:pt>
                <c:pt idx="402">
                  <c:v>44049</c:v>
                </c:pt>
                <c:pt idx="403">
                  <c:v>44050</c:v>
                </c:pt>
                <c:pt idx="404">
                  <c:v>44053</c:v>
                </c:pt>
                <c:pt idx="405">
                  <c:v>44054</c:v>
                </c:pt>
                <c:pt idx="406">
                  <c:v>44055</c:v>
                </c:pt>
                <c:pt idx="407">
                  <c:v>44056</c:v>
                </c:pt>
                <c:pt idx="408">
                  <c:v>44057</c:v>
                </c:pt>
                <c:pt idx="409">
                  <c:v>44060</c:v>
                </c:pt>
                <c:pt idx="410">
                  <c:v>44061</c:v>
                </c:pt>
                <c:pt idx="411">
                  <c:v>44062</c:v>
                </c:pt>
                <c:pt idx="412">
                  <c:v>44063</c:v>
                </c:pt>
                <c:pt idx="413">
                  <c:v>44064</c:v>
                </c:pt>
                <c:pt idx="414">
                  <c:v>44067</c:v>
                </c:pt>
                <c:pt idx="415">
                  <c:v>44068</c:v>
                </c:pt>
                <c:pt idx="416">
                  <c:v>44069</c:v>
                </c:pt>
                <c:pt idx="417">
                  <c:v>44070</c:v>
                </c:pt>
                <c:pt idx="418">
                  <c:v>44071</c:v>
                </c:pt>
                <c:pt idx="419">
                  <c:v>44074</c:v>
                </c:pt>
                <c:pt idx="420">
                  <c:v>44075</c:v>
                </c:pt>
                <c:pt idx="421">
                  <c:v>44076</c:v>
                </c:pt>
                <c:pt idx="422">
                  <c:v>44077</c:v>
                </c:pt>
                <c:pt idx="423">
                  <c:v>44078</c:v>
                </c:pt>
                <c:pt idx="424">
                  <c:v>44082</c:v>
                </c:pt>
                <c:pt idx="425">
                  <c:v>44083</c:v>
                </c:pt>
                <c:pt idx="426">
                  <c:v>44084</c:v>
                </c:pt>
                <c:pt idx="427">
                  <c:v>44085</c:v>
                </c:pt>
                <c:pt idx="428">
                  <c:v>44088</c:v>
                </c:pt>
                <c:pt idx="429">
                  <c:v>44089</c:v>
                </c:pt>
                <c:pt idx="430">
                  <c:v>44090</c:v>
                </c:pt>
                <c:pt idx="431">
                  <c:v>44091</c:v>
                </c:pt>
                <c:pt idx="432">
                  <c:v>44092</c:v>
                </c:pt>
                <c:pt idx="433">
                  <c:v>44095</c:v>
                </c:pt>
                <c:pt idx="434">
                  <c:v>44096</c:v>
                </c:pt>
                <c:pt idx="435">
                  <c:v>44097</c:v>
                </c:pt>
                <c:pt idx="436">
                  <c:v>44098</c:v>
                </c:pt>
                <c:pt idx="437">
                  <c:v>44099</c:v>
                </c:pt>
                <c:pt idx="438">
                  <c:v>44102</c:v>
                </c:pt>
                <c:pt idx="439">
                  <c:v>44103</c:v>
                </c:pt>
                <c:pt idx="440">
                  <c:v>44104</c:v>
                </c:pt>
                <c:pt idx="441">
                  <c:v>44105</c:v>
                </c:pt>
                <c:pt idx="442">
                  <c:v>44106</c:v>
                </c:pt>
                <c:pt idx="443">
                  <c:v>44109</c:v>
                </c:pt>
                <c:pt idx="444">
                  <c:v>44110</c:v>
                </c:pt>
                <c:pt idx="445">
                  <c:v>44111</c:v>
                </c:pt>
                <c:pt idx="446">
                  <c:v>44112</c:v>
                </c:pt>
                <c:pt idx="447">
                  <c:v>44113</c:v>
                </c:pt>
                <c:pt idx="448">
                  <c:v>44116</c:v>
                </c:pt>
                <c:pt idx="449">
                  <c:v>44117</c:v>
                </c:pt>
                <c:pt idx="450">
                  <c:v>44118</c:v>
                </c:pt>
                <c:pt idx="451">
                  <c:v>44119</c:v>
                </c:pt>
                <c:pt idx="452">
                  <c:v>44120</c:v>
                </c:pt>
                <c:pt idx="453">
                  <c:v>44123</c:v>
                </c:pt>
                <c:pt idx="454">
                  <c:v>44124</c:v>
                </c:pt>
                <c:pt idx="455">
                  <c:v>44125</c:v>
                </c:pt>
                <c:pt idx="456">
                  <c:v>44126</c:v>
                </c:pt>
                <c:pt idx="457">
                  <c:v>44127</c:v>
                </c:pt>
                <c:pt idx="458">
                  <c:v>44130</c:v>
                </c:pt>
                <c:pt idx="459">
                  <c:v>44131</c:v>
                </c:pt>
                <c:pt idx="460">
                  <c:v>44132</c:v>
                </c:pt>
                <c:pt idx="461">
                  <c:v>44133</c:v>
                </c:pt>
                <c:pt idx="462">
                  <c:v>44134</c:v>
                </c:pt>
                <c:pt idx="463">
                  <c:v>44137</c:v>
                </c:pt>
                <c:pt idx="464">
                  <c:v>44138</c:v>
                </c:pt>
                <c:pt idx="465">
                  <c:v>44139</c:v>
                </c:pt>
                <c:pt idx="466">
                  <c:v>44140</c:v>
                </c:pt>
                <c:pt idx="467">
                  <c:v>44141</c:v>
                </c:pt>
                <c:pt idx="468">
                  <c:v>44144</c:v>
                </c:pt>
                <c:pt idx="469">
                  <c:v>44145</c:v>
                </c:pt>
                <c:pt idx="470">
                  <c:v>44146</c:v>
                </c:pt>
                <c:pt idx="471">
                  <c:v>44147</c:v>
                </c:pt>
                <c:pt idx="472">
                  <c:v>44148</c:v>
                </c:pt>
                <c:pt idx="473">
                  <c:v>44151</c:v>
                </c:pt>
                <c:pt idx="474">
                  <c:v>44152</c:v>
                </c:pt>
                <c:pt idx="475">
                  <c:v>44153</c:v>
                </c:pt>
                <c:pt idx="476">
                  <c:v>44154</c:v>
                </c:pt>
                <c:pt idx="477">
                  <c:v>44155</c:v>
                </c:pt>
                <c:pt idx="478">
                  <c:v>44158</c:v>
                </c:pt>
                <c:pt idx="479">
                  <c:v>44159</c:v>
                </c:pt>
                <c:pt idx="480">
                  <c:v>44160</c:v>
                </c:pt>
                <c:pt idx="481">
                  <c:v>44162</c:v>
                </c:pt>
                <c:pt idx="482">
                  <c:v>44165</c:v>
                </c:pt>
                <c:pt idx="483">
                  <c:v>44166</c:v>
                </c:pt>
                <c:pt idx="484">
                  <c:v>44167</c:v>
                </c:pt>
                <c:pt idx="485">
                  <c:v>44168</c:v>
                </c:pt>
                <c:pt idx="486">
                  <c:v>44169</c:v>
                </c:pt>
                <c:pt idx="487">
                  <c:v>44172</c:v>
                </c:pt>
                <c:pt idx="488">
                  <c:v>44173</c:v>
                </c:pt>
                <c:pt idx="489">
                  <c:v>44174</c:v>
                </c:pt>
                <c:pt idx="490">
                  <c:v>44175</c:v>
                </c:pt>
                <c:pt idx="491">
                  <c:v>44176</c:v>
                </c:pt>
                <c:pt idx="492">
                  <c:v>44179</c:v>
                </c:pt>
                <c:pt idx="493">
                  <c:v>44180</c:v>
                </c:pt>
                <c:pt idx="494">
                  <c:v>44181</c:v>
                </c:pt>
                <c:pt idx="495">
                  <c:v>44182</c:v>
                </c:pt>
                <c:pt idx="496">
                  <c:v>44183</c:v>
                </c:pt>
                <c:pt idx="497">
                  <c:v>44186</c:v>
                </c:pt>
                <c:pt idx="498">
                  <c:v>44187</c:v>
                </c:pt>
                <c:pt idx="499">
                  <c:v>44188</c:v>
                </c:pt>
                <c:pt idx="500">
                  <c:v>44189</c:v>
                </c:pt>
                <c:pt idx="501">
                  <c:v>44193</c:v>
                </c:pt>
                <c:pt idx="502">
                  <c:v>44194</c:v>
                </c:pt>
                <c:pt idx="503">
                  <c:v>44195</c:v>
                </c:pt>
                <c:pt idx="504">
                  <c:v>44196</c:v>
                </c:pt>
                <c:pt idx="505">
                  <c:v>44200</c:v>
                </c:pt>
                <c:pt idx="506">
                  <c:v>44201</c:v>
                </c:pt>
                <c:pt idx="507">
                  <c:v>44202</c:v>
                </c:pt>
                <c:pt idx="508">
                  <c:v>44203</c:v>
                </c:pt>
                <c:pt idx="509">
                  <c:v>44204</c:v>
                </c:pt>
                <c:pt idx="510">
                  <c:v>44207</c:v>
                </c:pt>
                <c:pt idx="511">
                  <c:v>44208</c:v>
                </c:pt>
                <c:pt idx="512">
                  <c:v>44209</c:v>
                </c:pt>
                <c:pt idx="513">
                  <c:v>44210</c:v>
                </c:pt>
                <c:pt idx="514">
                  <c:v>44211</c:v>
                </c:pt>
                <c:pt idx="515">
                  <c:v>44215</c:v>
                </c:pt>
                <c:pt idx="516">
                  <c:v>44216</c:v>
                </c:pt>
                <c:pt idx="517">
                  <c:v>44217</c:v>
                </c:pt>
                <c:pt idx="518">
                  <c:v>44218</c:v>
                </c:pt>
                <c:pt idx="519">
                  <c:v>44221</c:v>
                </c:pt>
                <c:pt idx="520">
                  <c:v>44222</c:v>
                </c:pt>
                <c:pt idx="521">
                  <c:v>44223</c:v>
                </c:pt>
                <c:pt idx="522">
                  <c:v>44224</c:v>
                </c:pt>
                <c:pt idx="523">
                  <c:v>44225</c:v>
                </c:pt>
                <c:pt idx="524">
                  <c:v>44228</c:v>
                </c:pt>
                <c:pt idx="525">
                  <c:v>44229</c:v>
                </c:pt>
                <c:pt idx="526">
                  <c:v>44230</c:v>
                </c:pt>
                <c:pt idx="527">
                  <c:v>44231</c:v>
                </c:pt>
                <c:pt idx="528">
                  <c:v>44232</c:v>
                </c:pt>
                <c:pt idx="529">
                  <c:v>44235</c:v>
                </c:pt>
                <c:pt idx="530">
                  <c:v>44236</c:v>
                </c:pt>
                <c:pt idx="531">
                  <c:v>44237</c:v>
                </c:pt>
                <c:pt idx="532">
                  <c:v>44238</c:v>
                </c:pt>
                <c:pt idx="533">
                  <c:v>44239</c:v>
                </c:pt>
                <c:pt idx="534">
                  <c:v>44243</c:v>
                </c:pt>
                <c:pt idx="535">
                  <c:v>44244</c:v>
                </c:pt>
                <c:pt idx="536">
                  <c:v>44245</c:v>
                </c:pt>
                <c:pt idx="537">
                  <c:v>44246</c:v>
                </c:pt>
                <c:pt idx="538">
                  <c:v>44249</c:v>
                </c:pt>
                <c:pt idx="539">
                  <c:v>44250</c:v>
                </c:pt>
                <c:pt idx="540">
                  <c:v>44251</c:v>
                </c:pt>
                <c:pt idx="541">
                  <c:v>44252</c:v>
                </c:pt>
                <c:pt idx="542">
                  <c:v>44253</c:v>
                </c:pt>
                <c:pt idx="543">
                  <c:v>44256</c:v>
                </c:pt>
                <c:pt idx="544">
                  <c:v>44257</c:v>
                </c:pt>
                <c:pt idx="545">
                  <c:v>44258</c:v>
                </c:pt>
                <c:pt idx="546">
                  <c:v>44259</c:v>
                </c:pt>
                <c:pt idx="547">
                  <c:v>44260</c:v>
                </c:pt>
                <c:pt idx="548">
                  <c:v>44263</c:v>
                </c:pt>
                <c:pt idx="549">
                  <c:v>44264</c:v>
                </c:pt>
                <c:pt idx="550">
                  <c:v>44265</c:v>
                </c:pt>
                <c:pt idx="551">
                  <c:v>44266</c:v>
                </c:pt>
                <c:pt idx="552">
                  <c:v>44267</c:v>
                </c:pt>
                <c:pt idx="553">
                  <c:v>44270</c:v>
                </c:pt>
                <c:pt idx="554">
                  <c:v>44271</c:v>
                </c:pt>
                <c:pt idx="555">
                  <c:v>44272</c:v>
                </c:pt>
                <c:pt idx="556">
                  <c:v>44273</c:v>
                </c:pt>
                <c:pt idx="557">
                  <c:v>44274</c:v>
                </c:pt>
                <c:pt idx="558">
                  <c:v>44277</c:v>
                </c:pt>
                <c:pt idx="559">
                  <c:v>44278</c:v>
                </c:pt>
                <c:pt idx="560">
                  <c:v>44279</c:v>
                </c:pt>
                <c:pt idx="561">
                  <c:v>44280</c:v>
                </c:pt>
                <c:pt idx="562">
                  <c:v>44281</c:v>
                </c:pt>
                <c:pt idx="563">
                  <c:v>44284</c:v>
                </c:pt>
                <c:pt idx="564">
                  <c:v>44285</c:v>
                </c:pt>
                <c:pt idx="565">
                  <c:v>44286</c:v>
                </c:pt>
                <c:pt idx="566">
                  <c:v>44287</c:v>
                </c:pt>
                <c:pt idx="567">
                  <c:v>44291</c:v>
                </c:pt>
                <c:pt idx="568">
                  <c:v>44292</c:v>
                </c:pt>
                <c:pt idx="569">
                  <c:v>44293</c:v>
                </c:pt>
                <c:pt idx="570">
                  <c:v>44294</c:v>
                </c:pt>
                <c:pt idx="571">
                  <c:v>44295</c:v>
                </c:pt>
                <c:pt idx="572">
                  <c:v>44298</c:v>
                </c:pt>
                <c:pt idx="573">
                  <c:v>44299</c:v>
                </c:pt>
                <c:pt idx="574">
                  <c:v>44300</c:v>
                </c:pt>
                <c:pt idx="575">
                  <c:v>44301</c:v>
                </c:pt>
                <c:pt idx="576">
                  <c:v>44302</c:v>
                </c:pt>
                <c:pt idx="577">
                  <c:v>44305</c:v>
                </c:pt>
                <c:pt idx="578">
                  <c:v>44306</c:v>
                </c:pt>
                <c:pt idx="579">
                  <c:v>44307</c:v>
                </c:pt>
                <c:pt idx="580">
                  <c:v>44308</c:v>
                </c:pt>
                <c:pt idx="581">
                  <c:v>44309</c:v>
                </c:pt>
                <c:pt idx="582">
                  <c:v>44312</c:v>
                </c:pt>
                <c:pt idx="583">
                  <c:v>44313</c:v>
                </c:pt>
                <c:pt idx="584">
                  <c:v>44314</c:v>
                </c:pt>
                <c:pt idx="585">
                  <c:v>44315</c:v>
                </c:pt>
                <c:pt idx="586">
                  <c:v>44316</c:v>
                </c:pt>
                <c:pt idx="587">
                  <c:v>44319</c:v>
                </c:pt>
                <c:pt idx="588">
                  <c:v>44320</c:v>
                </c:pt>
                <c:pt idx="589">
                  <c:v>44321</c:v>
                </c:pt>
                <c:pt idx="590">
                  <c:v>44322</c:v>
                </c:pt>
                <c:pt idx="591">
                  <c:v>44323</c:v>
                </c:pt>
                <c:pt idx="592">
                  <c:v>44326</c:v>
                </c:pt>
                <c:pt idx="593">
                  <c:v>44327</c:v>
                </c:pt>
                <c:pt idx="594">
                  <c:v>44328</c:v>
                </c:pt>
                <c:pt idx="595">
                  <c:v>44329</c:v>
                </c:pt>
                <c:pt idx="596">
                  <c:v>44330</c:v>
                </c:pt>
                <c:pt idx="597">
                  <c:v>44333</c:v>
                </c:pt>
                <c:pt idx="598">
                  <c:v>44334</c:v>
                </c:pt>
                <c:pt idx="599">
                  <c:v>44335</c:v>
                </c:pt>
                <c:pt idx="600">
                  <c:v>44336</c:v>
                </c:pt>
                <c:pt idx="601">
                  <c:v>44337</c:v>
                </c:pt>
                <c:pt idx="602">
                  <c:v>44340</c:v>
                </c:pt>
                <c:pt idx="603">
                  <c:v>44341</c:v>
                </c:pt>
                <c:pt idx="604">
                  <c:v>44342</c:v>
                </c:pt>
                <c:pt idx="605">
                  <c:v>44343</c:v>
                </c:pt>
                <c:pt idx="606">
                  <c:v>44344</c:v>
                </c:pt>
                <c:pt idx="607">
                  <c:v>44348</c:v>
                </c:pt>
                <c:pt idx="608">
                  <c:v>44349</c:v>
                </c:pt>
                <c:pt idx="609">
                  <c:v>44350</c:v>
                </c:pt>
                <c:pt idx="610">
                  <c:v>44351</c:v>
                </c:pt>
                <c:pt idx="611">
                  <c:v>44354</c:v>
                </c:pt>
                <c:pt idx="612">
                  <c:v>44355</c:v>
                </c:pt>
                <c:pt idx="613">
                  <c:v>44356</c:v>
                </c:pt>
                <c:pt idx="614">
                  <c:v>44357</c:v>
                </c:pt>
                <c:pt idx="615">
                  <c:v>44358</c:v>
                </c:pt>
                <c:pt idx="616">
                  <c:v>44361</c:v>
                </c:pt>
                <c:pt idx="617">
                  <c:v>44362</c:v>
                </c:pt>
                <c:pt idx="618">
                  <c:v>44363</c:v>
                </c:pt>
                <c:pt idx="619">
                  <c:v>44364</c:v>
                </c:pt>
                <c:pt idx="620">
                  <c:v>44365</c:v>
                </c:pt>
                <c:pt idx="621">
                  <c:v>44368</c:v>
                </c:pt>
                <c:pt idx="622">
                  <c:v>44369</c:v>
                </c:pt>
                <c:pt idx="623">
                  <c:v>44370</c:v>
                </c:pt>
                <c:pt idx="624">
                  <c:v>44371</c:v>
                </c:pt>
                <c:pt idx="625">
                  <c:v>44372</c:v>
                </c:pt>
                <c:pt idx="626">
                  <c:v>44375</c:v>
                </c:pt>
                <c:pt idx="627">
                  <c:v>44376</c:v>
                </c:pt>
                <c:pt idx="628">
                  <c:v>44377</c:v>
                </c:pt>
                <c:pt idx="629">
                  <c:v>44378</c:v>
                </c:pt>
                <c:pt idx="630">
                  <c:v>44379</c:v>
                </c:pt>
                <c:pt idx="631">
                  <c:v>44383</c:v>
                </c:pt>
                <c:pt idx="632">
                  <c:v>44384</c:v>
                </c:pt>
                <c:pt idx="633">
                  <c:v>44385</c:v>
                </c:pt>
                <c:pt idx="634">
                  <c:v>44386</c:v>
                </c:pt>
                <c:pt idx="635">
                  <c:v>44389</c:v>
                </c:pt>
                <c:pt idx="636">
                  <c:v>44390</c:v>
                </c:pt>
                <c:pt idx="637">
                  <c:v>44391</c:v>
                </c:pt>
                <c:pt idx="638">
                  <c:v>44392</c:v>
                </c:pt>
                <c:pt idx="639">
                  <c:v>44393</c:v>
                </c:pt>
                <c:pt idx="640">
                  <c:v>44396</c:v>
                </c:pt>
                <c:pt idx="641">
                  <c:v>44397</c:v>
                </c:pt>
                <c:pt idx="642">
                  <c:v>44398</c:v>
                </c:pt>
                <c:pt idx="643">
                  <c:v>44399</c:v>
                </c:pt>
                <c:pt idx="644">
                  <c:v>44400</c:v>
                </c:pt>
                <c:pt idx="645">
                  <c:v>44403</c:v>
                </c:pt>
                <c:pt idx="646">
                  <c:v>44404</c:v>
                </c:pt>
                <c:pt idx="647">
                  <c:v>44405</c:v>
                </c:pt>
                <c:pt idx="648">
                  <c:v>44406</c:v>
                </c:pt>
                <c:pt idx="649">
                  <c:v>44407</c:v>
                </c:pt>
                <c:pt idx="650">
                  <c:v>44410</c:v>
                </c:pt>
                <c:pt idx="651">
                  <c:v>44411</c:v>
                </c:pt>
                <c:pt idx="652">
                  <c:v>44412</c:v>
                </c:pt>
                <c:pt idx="653">
                  <c:v>44413</c:v>
                </c:pt>
                <c:pt idx="654">
                  <c:v>44414</c:v>
                </c:pt>
                <c:pt idx="655">
                  <c:v>44417</c:v>
                </c:pt>
                <c:pt idx="656">
                  <c:v>44418</c:v>
                </c:pt>
                <c:pt idx="657">
                  <c:v>44419</c:v>
                </c:pt>
                <c:pt idx="658">
                  <c:v>44420</c:v>
                </c:pt>
                <c:pt idx="659">
                  <c:v>44421</c:v>
                </c:pt>
                <c:pt idx="660">
                  <c:v>44424</c:v>
                </c:pt>
                <c:pt idx="661">
                  <c:v>44425</c:v>
                </c:pt>
                <c:pt idx="662">
                  <c:v>44426</c:v>
                </c:pt>
                <c:pt idx="663">
                  <c:v>44427</c:v>
                </c:pt>
                <c:pt idx="664">
                  <c:v>44428</c:v>
                </c:pt>
                <c:pt idx="665">
                  <c:v>44431</c:v>
                </c:pt>
                <c:pt idx="666">
                  <c:v>44432</c:v>
                </c:pt>
                <c:pt idx="667">
                  <c:v>44433</c:v>
                </c:pt>
                <c:pt idx="668">
                  <c:v>44434</c:v>
                </c:pt>
                <c:pt idx="669">
                  <c:v>44435</c:v>
                </c:pt>
                <c:pt idx="670">
                  <c:v>44438</c:v>
                </c:pt>
                <c:pt idx="671">
                  <c:v>44439</c:v>
                </c:pt>
                <c:pt idx="672">
                  <c:v>44440</c:v>
                </c:pt>
                <c:pt idx="673">
                  <c:v>44441</c:v>
                </c:pt>
                <c:pt idx="674">
                  <c:v>44442</c:v>
                </c:pt>
                <c:pt idx="675">
                  <c:v>44446</c:v>
                </c:pt>
                <c:pt idx="676">
                  <c:v>44447</c:v>
                </c:pt>
                <c:pt idx="677">
                  <c:v>44448</c:v>
                </c:pt>
                <c:pt idx="678">
                  <c:v>44449</c:v>
                </c:pt>
                <c:pt idx="679">
                  <c:v>44452</c:v>
                </c:pt>
                <c:pt idx="680">
                  <c:v>44453</c:v>
                </c:pt>
                <c:pt idx="681">
                  <c:v>44454</c:v>
                </c:pt>
                <c:pt idx="682">
                  <c:v>44455</c:v>
                </c:pt>
                <c:pt idx="683">
                  <c:v>44456</c:v>
                </c:pt>
                <c:pt idx="684">
                  <c:v>44459</c:v>
                </c:pt>
                <c:pt idx="685">
                  <c:v>44460</c:v>
                </c:pt>
                <c:pt idx="686">
                  <c:v>44461</c:v>
                </c:pt>
                <c:pt idx="687">
                  <c:v>44462</c:v>
                </c:pt>
                <c:pt idx="688">
                  <c:v>44463</c:v>
                </c:pt>
                <c:pt idx="689">
                  <c:v>44466</c:v>
                </c:pt>
                <c:pt idx="690">
                  <c:v>44467</c:v>
                </c:pt>
                <c:pt idx="691">
                  <c:v>44468</c:v>
                </c:pt>
                <c:pt idx="692">
                  <c:v>44469</c:v>
                </c:pt>
                <c:pt idx="693">
                  <c:v>44470</c:v>
                </c:pt>
                <c:pt idx="694">
                  <c:v>44473</c:v>
                </c:pt>
                <c:pt idx="695">
                  <c:v>44474</c:v>
                </c:pt>
                <c:pt idx="696">
                  <c:v>44475</c:v>
                </c:pt>
                <c:pt idx="697">
                  <c:v>44476</c:v>
                </c:pt>
                <c:pt idx="698">
                  <c:v>44477</c:v>
                </c:pt>
                <c:pt idx="699">
                  <c:v>44480</c:v>
                </c:pt>
                <c:pt idx="700">
                  <c:v>44481</c:v>
                </c:pt>
                <c:pt idx="701">
                  <c:v>44482</c:v>
                </c:pt>
                <c:pt idx="702">
                  <c:v>44483</c:v>
                </c:pt>
                <c:pt idx="703">
                  <c:v>44484</c:v>
                </c:pt>
                <c:pt idx="704">
                  <c:v>44487</c:v>
                </c:pt>
                <c:pt idx="705">
                  <c:v>44488</c:v>
                </c:pt>
                <c:pt idx="706">
                  <c:v>44489</c:v>
                </c:pt>
                <c:pt idx="707">
                  <c:v>44490</c:v>
                </c:pt>
                <c:pt idx="708">
                  <c:v>44491</c:v>
                </c:pt>
                <c:pt idx="709">
                  <c:v>44494</c:v>
                </c:pt>
                <c:pt idx="710">
                  <c:v>44495</c:v>
                </c:pt>
                <c:pt idx="711">
                  <c:v>44496</c:v>
                </c:pt>
                <c:pt idx="712">
                  <c:v>44497</c:v>
                </c:pt>
                <c:pt idx="713">
                  <c:v>44498</c:v>
                </c:pt>
                <c:pt idx="714">
                  <c:v>44501</c:v>
                </c:pt>
                <c:pt idx="715">
                  <c:v>44502</c:v>
                </c:pt>
                <c:pt idx="716">
                  <c:v>44503</c:v>
                </c:pt>
                <c:pt idx="717">
                  <c:v>44504</c:v>
                </c:pt>
                <c:pt idx="718">
                  <c:v>44505</c:v>
                </c:pt>
                <c:pt idx="719">
                  <c:v>44508</c:v>
                </c:pt>
                <c:pt idx="720">
                  <c:v>44509</c:v>
                </c:pt>
                <c:pt idx="721">
                  <c:v>44510</c:v>
                </c:pt>
                <c:pt idx="722">
                  <c:v>44511</c:v>
                </c:pt>
                <c:pt idx="723">
                  <c:v>44512</c:v>
                </c:pt>
                <c:pt idx="724">
                  <c:v>44515</c:v>
                </c:pt>
                <c:pt idx="725">
                  <c:v>44516</c:v>
                </c:pt>
                <c:pt idx="726">
                  <c:v>44517</c:v>
                </c:pt>
                <c:pt idx="727">
                  <c:v>44518</c:v>
                </c:pt>
                <c:pt idx="728">
                  <c:v>44519</c:v>
                </c:pt>
                <c:pt idx="729">
                  <c:v>44522</c:v>
                </c:pt>
                <c:pt idx="730">
                  <c:v>44523</c:v>
                </c:pt>
                <c:pt idx="731">
                  <c:v>44524</c:v>
                </c:pt>
                <c:pt idx="732">
                  <c:v>44526</c:v>
                </c:pt>
                <c:pt idx="733">
                  <c:v>44529</c:v>
                </c:pt>
                <c:pt idx="734">
                  <c:v>44530</c:v>
                </c:pt>
                <c:pt idx="735">
                  <c:v>44531</c:v>
                </c:pt>
                <c:pt idx="736">
                  <c:v>44532</c:v>
                </c:pt>
                <c:pt idx="737">
                  <c:v>44533</c:v>
                </c:pt>
                <c:pt idx="738">
                  <c:v>44536</c:v>
                </c:pt>
                <c:pt idx="739">
                  <c:v>44537</c:v>
                </c:pt>
                <c:pt idx="740">
                  <c:v>44538</c:v>
                </c:pt>
                <c:pt idx="741">
                  <c:v>44539</c:v>
                </c:pt>
                <c:pt idx="742">
                  <c:v>44540</c:v>
                </c:pt>
                <c:pt idx="743">
                  <c:v>44543</c:v>
                </c:pt>
                <c:pt idx="744">
                  <c:v>44544</c:v>
                </c:pt>
                <c:pt idx="745">
                  <c:v>44545</c:v>
                </c:pt>
                <c:pt idx="746">
                  <c:v>44546</c:v>
                </c:pt>
                <c:pt idx="747">
                  <c:v>44547</c:v>
                </c:pt>
                <c:pt idx="748">
                  <c:v>44550</c:v>
                </c:pt>
                <c:pt idx="749">
                  <c:v>44551</c:v>
                </c:pt>
                <c:pt idx="750">
                  <c:v>44552</c:v>
                </c:pt>
                <c:pt idx="751">
                  <c:v>44553</c:v>
                </c:pt>
                <c:pt idx="752">
                  <c:v>44557</c:v>
                </c:pt>
                <c:pt idx="753">
                  <c:v>44558</c:v>
                </c:pt>
                <c:pt idx="754">
                  <c:v>44559</c:v>
                </c:pt>
                <c:pt idx="755">
                  <c:v>44560</c:v>
                </c:pt>
                <c:pt idx="756">
                  <c:v>44561</c:v>
                </c:pt>
                <c:pt idx="757">
                  <c:v>44564</c:v>
                </c:pt>
                <c:pt idx="758">
                  <c:v>44565</c:v>
                </c:pt>
                <c:pt idx="759">
                  <c:v>44566</c:v>
                </c:pt>
                <c:pt idx="760">
                  <c:v>44567</c:v>
                </c:pt>
                <c:pt idx="761">
                  <c:v>44568</c:v>
                </c:pt>
                <c:pt idx="762">
                  <c:v>44571</c:v>
                </c:pt>
                <c:pt idx="763">
                  <c:v>44572</c:v>
                </c:pt>
                <c:pt idx="764">
                  <c:v>44573</c:v>
                </c:pt>
                <c:pt idx="765">
                  <c:v>44574</c:v>
                </c:pt>
                <c:pt idx="766">
                  <c:v>44575</c:v>
                </c:pt>
                <c:pt idx="767">
                  <c:v>44579</c:v>
                </c:pt>
                <c:pt idx="768">
                  <c:v>44580</c:v>
                </c:pt>
                <c:pt idx="769">
                  <c:v>44581</c:v>
                </c:pt>
                <c:pt idx="770">
                  <c:v>44582</c:v>
                </c:pt>
                <c:pt idx="771">
                  <c:v>44585</c:v>
                </c:pt>
                <c:pt idx="772">
                  <c:v>44586</c:v>
                </c:pt>
                <c:pt idx="773">
                  <c:v>44587</c:v>
                </c:pt>
                <c:pt idx="774">
                  <c:v>44588</c:v>
                </c:pt>
                <c:pt idx="775">
                  <c:v>44589</c:v>
                </c:pt>
                <c:pt idx="776">
                  <c:v>44592</c:v>
                </c:pt>
                <c:pt idx="777">
                  <c:v>44593</c:v>
                </c:pt>
                <c:pt idx="778">
                  <c:v>44594</c:v>
                </c:pt>
                <c:pt idx="779">
                  <c:v>44595</c:v>
                </c:pt>
                <c:pt idx="780">
                  <c:v>44596</c:v>
                </c:pt>
                <c:pt idx="781">
                  <c:v>44599</c:v>
                </c:pt>
                <c:pt idx="782">
                  <c:v>44600</c:v>
                </c:pt>
                <c:pt idx="783">
                  <c:v>44601</c:v>
                </c:pt>
                <c:pt idx="784">
                  <c:v>44602</c:v>
                </c:pt>
                <c:pt idx="785">
                  <c:v>44603</c:v>
                </c:pt>
                <c:pt idx="786">
                  <c:v>44606</c:v>
                </c:pt>
                <c:pt idx="787">
                  <c:v>44607</c:v>
                </c:pt>
                <c:pt idx="788">
                  <c:v>44608</c:v>
                </c:pt>
                <c:pt idx="789">
                  <c:v>44609</c:v>
                </c:pt>
                <c:pt idx="790">
                  <c:v>44610</c:v>
                </c:pt>
                <c:pt idx="791">
                  <c:v>44614</c:v>
                </c:pt>
                <c:pt idx="792">
                  <c:v>44615</c:v>
                </c:pt>
                <c:pt idx="793">
                  <c:v>44616</c:v>
                </c:pt>
                <c:pt idx="794">
                  <c:v>44617</c:v>
                </c:pt>
                <c:pt idx="795">
                  <c:v>44620</c:v>
                </c:pt>
                <c:pt idx="796">
                  <c:v>44621</c:v>
                </c:pt>
                <c:pt idx="797">
                  <c:v>44622</c:v>
                </c:pt>
                <c:pt idx="798">
                  <c:v>44623</c:v>
                </c:pt>
                <c:pt idx="799">
                  <c:v>44624</c:v>
                </c:pt>
                <c:pt idx="800">
                  <c:v>44627</c:v>
                </c:pt>
                <c:pt idx="801">
                  <c:v>44628</c:v>
                </c:pt>
                <c:pt idx="802">
                  <c:v>44629</c:v>
                </c:pt>
                <c:pt idx="803">
                  <c:v>44630</c:v>
                </c:pt>
                <c:pt idx="804">
                  <c:v>44631</c:v>
                </c:pt>
                <c:pt idx="805">
                  <c:v>44634</c:v>
                </c:pt>
                <c:pt idx="806">
                  <c:v>44635</c:v>
                </c:pt>
                <c:pt idx="807">
                  <c:v>44636</c:v>
                </c:pt>
                <c:pt idx="808">
                  <c:v>44637</c:v>
                </c:pt>
                <c:pt idx="809">
                  <c:v>44638</c:v>
                </c:pt>
                <c:pt idx="810">
                  <c:v>44641</c:v>
                </c:pt>
                <c:pt idx="811">
                  <c:v>44642</c:v>
                </c:pt>
                <c:pt idx="812">
                  <c:v>44643</c:v>
                </c:pt>
                <c:pt idx="813">
                  <c:v>44644</c:v>
                </c:pt>
                <c:pt idx="814">
                  <c:v>44645</c:v>
                </c:pt>
                <c:pt idx="815">
                  <c:v>44648</c:v>
                </c:pt>
                <c:pt idx="816">
                  <c:v>44649</c:v>
                </c:pt>
                <c:pt idx="817">
                  <c:v>44650</c:v>
                </c:pt>
                <c:pt idx="818">
                  <c:v>44651</c:v>
                </c:pt>
                <c:pt idx="819">
                  <c:v>44652</c:v>
                </c:pt>
                <c:pt idx="820">
                  <c:v>44655</c:v>
                </c:pt>
                <c:pt idx="821">
                  <c:v>44656</c:v>
                </c:pt>
                <c:pt idx="822">
                  <c:v>44657</c:v>
                </c:pt>
                <c:pt idx="823">
                  <c:v>44658</c:v>
                </c:pt>
                <c:pt idx="824">
                  <c:v>44659</c:v>
                </c:pt>
                <c:pt idx="825">
                  <c:v>44662</c:v>
                </c:pt>
                <c:pt idx="826">
                  <c:v>44663</c:v>
                </c:pt>
                <c:pt idx="827">
                  <c:v>44664</c:v>
                </c:pt>
                <c:pt idx="828">
                  <c:v>44665</c:v>
                </c:pt>
                <c:pt idx="829">
                  <c:v>44669</c:v>
                </c:pt>
                <c:pt idx="830">
                  <c:v>44670</c:v>
                </c:pt>
                <c:pt idx="831">
                  <c:v>44671</c:v>
                </c:pt>
                <c:pt idx="832">
                  <c:v>44672</c:v>
                </c:pt>
                <c:pt idx="833">
                  <c:v>44673</c:v>
                </c:pt>
                <c:pt idx="834">
                  <c:v>44676</c:v>
                </c:pt>
                <c:pt idx="835">
                  <c:v>44677</c:v>
                </c:pt>
                <c:pt idx="836">
                  <c:v>44678</c:v>
                </c:pt>
                <c:pt idx="837">
                  <c:v>44679</c:v>
                </c:pt>
                <c:pt idx="838">
                  <c:v>44680</c:v>
                </c:pt>
                <c:pt idx="839">
                  <c:v>44683</c:v>
                </c:pt>
                <c:pt idx="840">
                  <c:v>44684</c:v>
                </c:pt>
                <c:pt idx="841">
                  <c:v>44685</c:v>
                </c:pt>
                <c:pt idx="842">
                  <c:v>44686</c:v>
                </c:pt>
                <c:pt idx="843">
                  <c:v>44687</c:v>
                </c:pt>
                <c:pt idx="844">
                  <c:v>44690</c:v>
                </c:pt>
                <c:pt idx="845">
                  <c:v>44691</c:v>
                </c:pt>
                <c:pt idx="846">
                  <c:v>44692</c:v>
                </c:pt>
                <c:pt idx="847">
                  <c:v>44693</c:v>
                </c:pt>
                <c:pt idx="848">
                  <c:v>44694</c:v>
                </c:pt>
                <c:pt idx="849">
                  <c:v>44697</c:v>
                </c:pt>
                <c:pt idx="850">
                  <c:v>44698</c:v>
                </c:pt>
                <c:pt idx="851">
                  <c:v>44699</c:v>
                </c:pt>
                <c:pt idx="852">
                  <c:v>44700</c:v>
                </c:pt>
                <c:pt idx="853">
                  <c:v>44701</c:v>
                </c:pt>
                <c:pt idx="854">
                  <c:v>44704</c:v>
                </c:pt>
                <c:pt idx="855">
                  <c:v>44705</c:v>
                </c:pt>
                <c:pt idx="856">
                  <c:v>44706</c:v>
                </c:pt>
                <c:pt idx="857">
                  <c:v>44707</c:v>
                </c:pt>
                <c:pt idx="858">
                  <c:v>44708</c:v>
                </c:pt>
                <c:pt idx="859">
                  <c:v>44712</c:v>
                </c:pt>
                <c:pt idx="860">
                  <c:v>44713</c:v>
                </c:pt>
                <c:pt idx="861">
                  <c:v>44714</c:v>
                </c:pt>
                <c:pt idx="862">
                  <c:v>44715</c:v>
                </c:pt>
                <c:pt idx="863">
                  <c:v>44718</c:v>
                </c:pt>
                <c:pt idx="864">
                  <c:v>44719</c:v>
                </c:pt>
                <c:pt idx="865">
                  <c:v>44720</c:v>
                </c:pt>
                <c:pt idx="866">
                  <c:v>44721</c:v>
                </c:pt>
                <c:pt idx="867">
                  <c:v>44722</c:v>
                </c:pt>
                <c:pt idx="868">
                  <c:v>44725</c:v>
                </c:pt>
                <c:pt idx="869">
                  <c:v>44726</c:v>
                </c:pt>
                <c:pt idx="870">
                  <c:v>44727</c:v>
                </c:pt>
                <c:pt idx="871">
                  <c:v>44728</c:v>
                </c:pt>
                <c:pt idx="872">
                  <c:v>44729</c:v>
                </c:pt>
                <c:pt idx="873">
                  <c:v>44733</c:v>
                </c:pt>
                <c:pt idx="874">
                  <c:v>44734</c:v>
                </c:pt>
                <c:pt idx="875">
                  <c:v>44735</c:v>
                </c:pt>
                <c:pt idx="876">
                  <c:v>44736</c:v>
                </c:pt>
                <c:pt idx="877">
                  <c:v>44739</c:v>
                </c:pt>
                <c:pt idx="878">
                  <c:v>44740</c:v>
                </c:pt>
                <c:pt idx="879">
                  <c:v>44741</c:v>
                </c:pt>
                <c:pt idx="880">
                  <c:v>44742</c:v>
                </c:pt>
                <c:pt idx="881">
                  <c:v>44743</c:v>
                </c:pt>
                <c:pt idx="882">
                  <c:v>44747</c:v>
                </c:pt>
                <c:pt idx="883">
                  <c:v>44748</c:v>
                </c:pt>
                <c:pt idx="884">
                  <c:v>44749</c:v>
                </c:pt>
                <c:pt idx="885">
                  <c:v>44750</c:v>
                </c:pt>
                <c:pt idx="886">
                  <c:v>44753</c:v>
                </c:pt>
                <c:pt idx="887">
                  <c:v>44754</c:v>
                </c:pt>
                <c:pt idx="888">
                  <c:v>44755</c:v>
                </c:pt>
                <c:pt idx="889">
                  <c:v>44756</c:v>
                </c:pt>
                <c:pt idx="890">
                  <c:v>44757</c:v>
                </c:pt>
                <c:pt idx="891">
                  <c:v>44760</c:v>
                </c:pt>
                <c:pt idx="892">
                  <c:v>44761</c:v>
                </c:pt>
                <c:pt idx="893">
                  <c:v>44762</c:v>
                </c:pt>
                <c:pt idx="894">
                  <c:v>44763</c:v>
                </c:pt>
                <c:pt idx="895">
                  <c:v>44764</c:v>
                </c:pt>
                <c:pt idx="896">
                  <c:v>44767</c:v>
                </c:pt>
                <c:pt idx="897">
                  <c:v>44768</c:v>
                </c:pt>
                <c:pt idx="898">
                  <c:v>44769</c:v>
                </c:pt>
                <c:pt idx="899">
                  <c:v>44770</c:v>
                </c:pt>
                <c:pt idx="900">
                  <c:v>44771</c:v>
                </c:pt>
                <c:pt idx="901">
                  <c:v>44774</c:v>
                </c:pt>
                <c:pt idx="902">
                  <c:v>44775</c:v>
                </c:pt>
                <c:pt idx="903">
                  <c:v>44776</c:v>
                </c:pt>
                <c:pt idx="904">
                  <c:v>44777</c:v>
                </c:pt>
                <c:pt idx="905">
                  <c:v>44778</c:v>
                </c:pt>
                <c:pt idx="906">
                  <c:v>44781</c:v>
                </c:pt>
                <c:pt idx="907">
                  <c:v>44782</c:v>
                </c:pt>
                <c:pt idx="908">
                  <c:v>44783</c:v>
                </c:pt>
                <c:pt idx="909">
                  <c:v>44784</c:v>
                </c:pt>
                <c:pt idx="910">
                  <c:v>44785</c:v>
                </c:pt>
                <c:pt idx="911">
                  <c:v>44788</c:v>
                </c:pt>
                <c:pt idx="912">
                  <c:v>44789</c:v>
                </c:pt>
                <c:pt idx="913">
                  <c:v>44790</c:v>
                </c:pt>
                <c:pt idx="914">
                  <c:v>44791</c:v>
                </c:pt>
                <c:pt idx="915">
                  <c:v>44792</c:v>
                </c:pt>
                <c:pt idx="916">
                  <c:v>44795</c:v>
                </c:pt>
                <c:pt idx="917">
                  <c:v>44796</c:v>
                </c:pt>
                <c:pt idx="918">
                  <c:v>44797</c:v>
                </c:pt>
                <c:pt idx="919">
                  <c:v>44798</c:v>
                </c:pt>
                <c:pt idx="920">
                  <c:v>44799</c:v>
                </c:pt>
                <c:pt idx="921">
                  <c:v>44802</c:v>
                </c:pt>
                <c:pt idx="922">
                  <c:v>44803</c:v>
                </c:pt>
                <c:pt idx="923">
                  <c:v>44804</c:v>
                </c:pt>
                <c:pt idx="924">
                  <c:v>44805</c:v>
                </c:pt>
                <c:pt idx="925">
                  <c:v>44806</c:v>
                </c:pt>
                <c:pt idx="926">
                  <c:v>44810</c:v>
                </c:pt>
                <c:pt idx="927">
                  <c:v>44811</c:v>
                </c:pt>
                <c:pt idx="928">
                  <c:v>44812</c:v>
                </c:pt>
                <c:pt idx="929">
                  <c:v>44813</c:v>
                </c:pt>
                <c:pt idx="930">
                  <c:v>44816</c:v>
                </c:pt>
                <c:pt idx="931">
                  <c:v>44817</c:v>
                </c:pt>
                <c:pt idx="932">
                  <c:v>44818</c:v>
                </c:pt>
                <c:pt idx="933">
                  <c:v>44819</c:v>
                </c:pt>
                <c:pt idx="934">
                  <c:v>44820</c:v>
                </c:pt>
                <c:pt idx="935">
                  <c:v>44823</c:v>
                </c:pt>
                <c:pt idx="936">
                  <c:v>44824</c:v>
                </c:pt>
                <c:pt idx="937">
                  <c:v>44825</c:v>
                </c:pt>
                <c:pt idx="938">
                  <c:v>44826</c:v>
                </c:pt>
                <c:pt idx="939">
                  <c:v>44827</c:v>
                </c:pt>
                <c:pt idx="940">
                  <c:v>44830</c:v>
                </c:pt>
                <c:pt idx="941">
                  <c:v>44831</c:v>
                </c:pt>
                <c:pt idx="942">
                  <c:v>44832</c:v>
                </c:pt>
                <c:pt idx="943">
                  <c:v>44833</c:v>
                </c:pt>
                <c:pt idx="944">
                  <c:v>44834</c:v>
                </c:pt>
                <c:pt idx="945">
                  <c:v>44837</c:v>
                </c:pt>
                <c:pt idx="946">
                  <c:v>44838</c:v>
                </c:pt>
                <c:pt idx="947">
                  <c:v>44839</c:v>
                </c:pt>
                <c:pt idx="948">
                  <c:v>44840</c:v>
                </c:pt>
                <c:pt idx="949">
                  <c:v>44841</c:v>
                </c:pt>
                <c:pt idx="950">
                  <c:v>44844</c:v>
                </c:pt>
                <c:pt idx="951">
                  <c:v>44845</c:v>
                </c:pt>
                <c:pt idx="952">
                  <c:v>44846</c:v>
                </c:pt>
                <c:pt idx="953">
                  <c:v>44847</c:v>
                </c:pt>
                <c:pt idx="954">
                  <c:v>44848</c:v>
                </c:pt>
                <c:pt idx="955">
                  <c:v>44851</c:v>
                </c:pt>
                <c:pt idx="956">
                  <c:v>44852</c:v>
                </c:pt>
                <c:pt idx="957">
                  <c:v>44853</c:v>
                </c:pt>
                <c:pt idx="958">
                  <c:v>44854</c:v>
                </c:pt>
                <c:pt idx="959">
                  <c:v>44855</c:v>
                </c:pt>
                <c:pt idx="960">
                  <c:v>44858</c:v>
                </c:pt>
                <c:pt idx="961">
                  <c:v>44859</c:v>
                </c:pt>
                <c:pt idx="962">
                  <c:v>44860</c:v>
                </c:pt>
                <c:pt idx="963">
                  <c:v>44861</c:v>
                </c:pt>
                <c:pt idx="964">
                  <c:v>44862</c:v>
                </c:pt>
                <c:pt idx="965">
                  <c:v>44865</c:v>
                </c:pt>
                <c:pt idx="966">
                  <c:v>44866</c:v>
                </c:pt>
                <c:pt idx="967">
                  <c:v>44867</c:v>
                </c:pt>
                <c:pt idx="968">
                  <c:v>44868</c:v>
                </c:pt>
                <c:pt idx="969">
                  <c:v>44869</c:v>
                </c:pt>
                <c:pt idx="970">
                  <c:v>44872</c:v>
                </c:pt>
                <c:pt idx="971">
                  <c:v>44873</c:v>
                </c:pt>
                <c:pt idx="972">
                  <c:v>44874</c:v>
                </c:pt>
                <c:pt idx="973">
                  <c:v>44875</c:v>
                </c:pt>
                <c:pt idx="974">
                  <c:v>44876</c:v>
                </c:pt>
                <c:pt idx="975">
                  <c:v>44879</c:v>
                </c:pt>
                <c:pt idx="976">
                  <c:v>44880</c:v>
                </c:pt>
                <c:pt idx="977">
                  <c:v>44881</c:v>
                </c:pt>
                <c:pt idx="978">
                  <c:v>44882</c:v>
                </c:pt>
                <c:pt idx="979">
                  <c:v>44883</c:v>
                </c:pt>
                <c:pt idx="980">
                  <c:v>44886</c:v>
                </c:pt>
                <c:pt idx="981">
                  <c:v>44887</c:v>
                </c:pt>
                <c:pt idx="982">
                  <c:v>44888</c:v>
                </c:pt>
                <c:pt idx="983">
                  <c:v>44890</c:v>
                </c:pt>
                <c:pt idx="984">
                  <c:v>44893</c:v>
                </c:pt>
                <c:pt idx="985">
                  <c:v>44894</c:v>
                </c:pt>
                <c:pt idx="986">
                  <c:v>44895</c:v>
                </c:pt>
                <c:pt idx="987">
                  <c:v>44896</c:v>
                </c:pt>
                <c:pt idx="988">
                  <c:v>44897</c:v>
                </c:pt>
                <c:pt idx="989">
                  <c:v>44900</c:v>
                </c:pt>
                <c:pt idx="990">
                  <c:v>44901</c:v>
                </c:pt>
                <c:pt idx="991">
                  <c:v>44902</c:v>
                </c:pt>
                <c:pt idx="992">
                  <c:v>44903</c:v>
                </c:pt>
                <c:pt idx="993">
                  <c:v>44904</c:v>
                </c:pt>
                <c:pt idx="994">
                  <c:v>44907</c:v>
                </c:pt>
                <c:pt idx="995">
                  <c:v>44908</c:v>
                </c:pt>
                <c:pt idx="996">
                  <c:v>44909</c:v>
                </c:pt>
                <c:pt idx="997">
                  <c:v>44910</c:v>
                </c:pt>
                <c:pt idx="998">
                  <c:v>44911</c:v>
                </c:pt>
                <c:pt idx="999">
                  <c:v>44914</c:v>
                </c:pt>
                <c:pt idx="1000">
                  <c:v>44915</c:v>
                </c:pt>
                <c:pt idx="1001">
                  <c:v>44916</c:v>
                </c:pt>
                <c:pt idx="1002">
                  <c:v>44917</c:v>
                </c:pt>
                <c:pt idx="1003">
                  <c:v>44918</c:v>
                </c:pt>
                <c:pt idx="1004">
                  <c:v>44922</c:v>
                </c:pt>
                <c:pt idx="1005">
                  <c:v>44923</c:v>
                </c:pt>
                <c:pt idx="1006">
                  <c:v>44924</c:v>
                </c:pt>
                <c:pt idx="1007">
                  <c:v>44925</c:v>
                </c:pt>
                <c:pt idx="1008">
                  <c:v>44929</c:v>
                </c:pt>
                <c:pt idx="1009">
                  <c:v>44930</c:v>
                </c:pt>
                <c:pt idx="1010">
                  <c:v>44931</c:v>
                </c:pt>
                <c:pt idx="1011">
                  <c:v>44932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44943</c:v>
                </c:pt>
                <c:pt idx="1018">
                  <c:v>44944</c:v>
                </c:pt>
                <c:pt idx="1019">
                  <c:v>44945</c:v>
                </c:pt>
                <c:pt idx="1020">
                  <c:v>44946</c:v>
                </c:pt>
                <c:pt idx="1021">
                  <c:v>44949</c:v>
                </c:pt>
                <c:pt idx="1022">
                  <c:v>44950</c:v>
                </c:pt>
                <c:pt idx="1023">
                  <c:v>44951</c:v>
                </c:pt>
                <c:pt idx="1024">
                  <c:v>44952</c:v>
                </c:pt>
                <c:pt idx="1025">
                  <c:v>44953</c:v>
                </c:pt>
                <c:pt idx="1026">
                  <c:v>44956</c:v>
                </c:pt>
                <c:pt idx="1027">
                  <c:v>44957</c:v>
                </c:pt>
                <c:pt idx="1028">
                  <c:v>44958</c:v>
                </c:pt>
                <c:pt idx="1029">
                  <c:v>44959</c:v>
                </c:pt>
                <c:pt idx="1030">
                  <c:v>44960</c:v>
                </c:pt>
                <c:pt idx="1031">
                  <c:v>44963</c:v>
                </c:pt>
                <c:pt idx="1032">
                  <c:v>44964</c:v>
                </c:pt>
                <c:pt idx="1033">
                  <c:v>44965</c:v>
                </c:pt>
                <c:pt idx="1034">
                  <c:v>44966</c:v>
                </c:pt>
                <c:pt idx="1035">
                  <c:v>44967</c:v>
                </c:pt>
                <c:pt idx="1036">
                  <c:v>44970</c:v>
                </c:pt>
                <c:pt idx="1037">
                  <c:v>44971</c:v>
                </c:pt>
                <c:pt idx="1038">
                  <c:v>44972</c:v>
                </c:pt>
                <c:pt idx="1039">
                  <c:v>44973</c:v>
                </c:pt>
                <c:pt idx="1040">
                  <c:v>44974</c:v>
                </c:pt>
                <c:pt idx="1041">
                  <c:v>44978</c:v>
                </c:pt>
                <c:pt idx="1042">
                  <c:v>44979</c:v>
                </c:pt>
                <c:pt idx="1043">
                  <c:v>44980</c:v>
                </c:pt>
                <c:pt idx="1044">
                  <c:v>44981</c:v>
                </c:pt>
                <c:pt idx="1045">
                  <c:v>44984</c:v>
                </c:pt>
                <c:pt idx="1046">
                  <c:v>44985</c:v>
                </c:pt>
                <c:pt idx="1047">
                  <c:v>44986</c:v>
                </c:pt>
                <c:pt idx="1048">
                  <c:v>44987</c:v>
                </c:pt>
                <c:pt idx="1049">
                  <c:v>44988</c:v>
                </c:pt>
                <c:pt idx="1050">
                  <c:v>44991</c:v>
                </c:pt>
                <c:pt idx="1051">
                  <c:v>44992</c:v>
                </c:pt>
                <c:pt idx="1052">
                  <c:v>44993</c:v>
                </c:pt>
                <c:pt idx="1053">
                  <c:v>44994</c:v>
                </c:pt>
                <c:pt idx="1054">
                  <c:v>44995</c:v>
                </c:pt>
                <c:pt idx="1055">
                  <c:v>44998</c:v>
                </c:pt>
                <c:pt idx="1056">
                  <c:v>44999</c:v>
                </c:pt>
                <c:pt idx="1057">
                  <c:v>45000</c:v>
                </c:pt>
                <c:pt idx="1058">
                  <c:v>45001</c:v>
                </c:pt>
                <c:pt idx="1059">
                  <c:v>45002</c:v>
                </c:pt>
                <c:pt idx="1060">
                  <c:v>45005</c:v>
                </c:pt>
                <c:pt idx="1061">
                  <c:v>45006</c:v>
                </c:pt>
                <c:pt idx="1062">
                  <c:v>45007</c:v>
                </c:pt>
                <c:pt idx="1063">
                  <c:v>45008</c:v>
                </c:pt>
                <c:pt idx="1064">
                  <c:v>45009</c:v>
                </c:pt>
                <c:pt idx="1065">
                  <c:v>45012</c:v>
                </c:pt>
                <c:pt idx="1066">
                  <c:v>45013</c:v>
                </c:pt>
                <c:pt idx="1067">
                  <c:v>45014</c:v>
                </c:pt>
                <c:pt idx="1068">
                  <c:v>45015</c:v>
                </c:pt>
                <c:pt idx="1069">
                  <c:v>45016</c:v>
                </c:pt>
                <c:pt idx="1070">
                  <c:v>45019</c:v>
                </c:pt>
                <c:pt idx="1071">
                  <c:v>45020</c:v>
                </c:pt>
                <c:pt idx="1072">
                  <c:v>45021</c:v>
                </c:pt>
                <c:pt idx="1073">
                  <c:v>45022</c:v>
                </c:pt>
                <c:pt idx="1074">
                  <c:v>45026</c:v>
                </c:pt>
                <c:pt idx="1075">
                  <c:v>45027</c:v>
                </c:pt>
                <c:pt idx="1076">
                  <c:v>45028</c:v>
                </c:pt>
                <c:pt idx="1077">
                  <c:v>45029</c:v>
                </c:pt>
                <c:pt idx="1078">
                  <c:v>45030</c:v>
                </c:pt>
                <c:pt idx="1079">
                  <c:v>45033</c:v>
                </c:pt>
                <c:pt idx="1080">
                  <c:v>45034</c:v>
                </c:pt>
                <c:pt idx="1081">
                  <c:v>45035</c:v>
                </c:pt>
                <c:pt idx="1082">
                  <c:v>45036</c:v>
                </c:pt>
                <c:pt idx="1083">
                  <c:v>45037</c:v>
                </c:pt>
                <c:pt idx="1084">
                  <c:v>45040</c:v>
                </c:pt>
                <c:pt idx="1085">
                  <c:v>45041</c:v>
                </c:pt>
                <c:pt idx="1086">
                  <c:v>45042</c:v>
                </c:pt>
                <c:pt idx="1087">
                  <c:v>45043</c:v>
                </c:pt>
                <c:pt idx="1088">
                  <c:v>45044</c:v>
                </c:pt>
                <c:pt idx="1089">
                  <c:v>45047</c:v>
                </c:pt>
                <c:pt idx="1090">
                  <c:v>45048</c:v>
                </c:pt>
                <c:pt idx="1091">
                  <c:v>45049</c:v>
                </c:pt>
                <c:pt idx="1092">
                  <c:v>45050</c:v>
                </c:pt>
                <c:pt idx="1093">
                  <c:v>45051</c:v>
                </c:pt>
                <c:pt idx="1094">
                  <c:v>45054</c:v>
                </c:pt>
                <c:pt idx="1095">
                  <c:v>45055</c:v>
                </c:pt>
                <c:pt idx="1096">
                  <c:v>45056</c:v>
                </c:pt>
                <c:pt idx="1097">
                  <c:v>45057</c:v>
                </c:pt>
                <c:pt idx="1098">
                  <c:v>45058</c:v>
                </c:pt>
                <c:pt idx="1099">
                  <c:v>45061</c:v>
                </c:pt>
                <c:pt idx="1100">
                  <c:v>45062</c:v>
                </c:pt>
                <c:pt idx="1101">
                  <c:v>45063</c:v>
                </c:pt>
                <c:pt idx="1102">
                  <c:v>45064</c:v>
                </c:pt>
                <c:pt idx="1103">
                  <c:v>45065</c:v>
                </c:pt>
                <c:pt idx="1104">
                  <c:v>45068</c:v>
                </c:pt>
                <c:pt idx="1105">
                  <c:v>45069</c:v>
                </c:pt>
                <c:pt idx="1106">
                  <c:v>45070</c:v>
                </c:pt>
                <c:pt idx="1107">
                  <c:v>45071</c:v>
                </c:pt>
                <c:pt idx="1108">
                  <c:v>45072</c:v>
                </c:pt>
                <c:pt idx="1109">
                  <c:v>45076</c:v>
                </c:pt>
                <c:pt idx="1110">
                  <c:v>45077</c:v>
                </c:pt>
                <c:pt idx="1111">
                  <c:v>45078</c:v>
                </c:pt>
                <c:pt idx="1112">
                  <c:v>45079</c:v>
                </c:pt>
                <c:pt idx="1113">
                  <c:v>45082</c:v>
                </c:pt>
                <c:pt idx="1114">
                  <c:v>45083</c:v>
                </c:pt>
                <c:pt idx="1115">
                  <c:v>45084</c:v>
                </c:pt>
                <c:pt idx="1116">
                  <c:v>45085</c:v>
                </c:pt>
                <c:pt idx="1117">
                  <c:v>45086</c:v>
                </c:pt>
                <c:pt idx="1118">
                  <c:v>45089</c:v>
                </c:pt>
                <c:pt idx="1119">
                  <c:v>45090</c:v>
                </c:pt>
                <c:pt idx="1120">
                  <c:v>45091</c:v>
                </c:pt>
                <c:pt idx="1121">
                  <c:v>45092</c:v>
                </c:pt>
                <c:pt idx="1122">
                  <c:v>45093</c:v>
                </c:pt>
                <c:pt idx="1123">
                  <c:v>45097</c:v>
                </c:pt>
                <c:pt idx="1124">
                  <c:v>45098</c:v>
                </c:pt>
                <c:pt idx="1125">
                  <c:v>45099</c:v>
                </c:pt>
                <c:pt idx="1126">
                  <c:v>45100</c:v>
                </c:pt>
                <c:pt idx="1127">
                  <c:v>45103</c:v>
                </c:pt>
                <c:pt idx="1128">
                  <c:v>45104</c:v>
                </c:pt>
                <c:pt idx="1129">
                  <c:v>45105</c:v>
                </c:pt>
                <c:pt idx="1130">
                  <c:v>45106</c:v>
                </c:pt>
                <c:pt idx="1131">
                  <c:v>45107</c:v>
                </c:pt>
                <c:pt idx="1132">
                  <c:v>45110</c:v>
                </c:pt>
                <c:pt idx="1133">
                  <c:v>45112</c:v>
                </c:pt>
                <c:pt idx="1134">
                  <c:v>45113</c:v>
                </c:pt>
                <c:pt idx="1135">
                  <c:v>45114</c:v>
                </c:pt>
                <c:pt idx="1136">
                  <c:v>45117</c:v>
                </c:pt>
                <c:pt idx="1137">
                  <c:v>45118</c:v>
                </c:pt>
                <c:pt idx="1138">
                  <c:v>45119</c:v>
                </c:pt>
                <c:pt idx="1139">
                  <c:v>45120</c:v>
                </c:pt>
                <c:pt idx="1140">
                  <c:v>45121</c:v>
                </c:pt>
                <c:pt idx="1141">
                  <c:v>45124</c:v>
                </c:pt>
                <c:pt idx="1142">
                  <c:v>45125</c:v>
                </c:pt>
                <c:pt idx="1143">
                  <c:v>45126</c:v>
                </c:pt>
                <c:pt idx="1144">
                  <c:v>45127</c:v>
                </c:pt>
                <c:pt idx="1145">
                  <c:v>45128</c:v>
                </c:pt>
                <c:pt idx="1146">
                  <c:v>45131</c:v>
                </c:pt>
                <c:pt idx="1147">
                  <c:v>45132</c:v>
                </c:pt>
                <c:pt idx="1148">
                  <c:v>45133</c:v>
                </c:pt>
                <c:pt idx="1149">
                  <c:v>45134</c:v>
                </c:pt>
                <c:pt idx="1150">
                  <c:v>45135</c:v>
                </c:pt>
                <c:pt idx="1151">
                  <c:v>45138</c:v>
                </c:pt>
                <c:pt idx="1152">
                  <c:v>45139</c:v>
                </c:pt>
                <c:pt idx="1153">
                  <c:v>45140</c:v>
                </c:pt>
                <c:pt idx="1154">
                  <c:v>45141</c:v>
                </c:pt>
                <c:pt idx="1155">
                  <c:v>45142</c:v>
                </c:pt>
                <c:pt idx="1156">
                  <c:v>45145</c:v>
                </c:pt>
                <c:pt idx="1157">
                  <c:v>45146</c:v>
                </c:pt>
                <c:pt idx="1158">
                  <c:v>45147</c:v>
                </c:pt>
                <c:pt idx="1159">
                  <c:v>45148</c:v>
                </c:pt>
                <c:pt idx="1160">
                  <c:v>45149</c:v>
                </c:pt>
                <c:pt idx="1161">
                  <c:v>45152</c:v>
                </c:pt>
                <c:pt idx="1162">
                  <c:v>45153</c:v>
                </c:pt>
                <c:pt idx="1163">
                  <c:v>45154</c:v>
                </c:pt>
                <c:pt idx="1164">
                  <c:v>45155</c:v>
                </c:pt>
                <c:pt idx="1165">
                  <c:v>45156</c:v>
                </c:pt>
                <c:pt idx="1166">
                  <c:v>45159</c:v>
                </c:pt>
                <c:pt idx="1167">
                  <c:v>45160</c:v>
                </c:pt>
                <c:pt idx="1168">
                  <c:v>45161</c:v>
                </c:pt>
                <c:pt idx="1169">
                  <c:v>45162</c:v>
                </c:pt>
                <c:pt idx="1170">
                  <c:v>45163</c:v>
                </c:pt>
                <c:pt idx="1171">
                  <c:v>45166</c:v>
                </c:pt>
                <c:pt idx="1172">
                  <c:v>45167</c:v>
                </c:pt>
                <c:pt idx="1173">
                  <c:v>45168</c:v>
                </c:pt>
                <c:pt idx="1174">
                  <c:v>45169</c:v>
                </c:pt>
                <c:pt idx="1175">
                  <c:v>45170</c:v>
                </c:pt>
                <c:pt idx="1176">
                  <c:v>45174</c:v>
                </c:pt>
                <c:pt idx="1177">
                  <c:v>45175</c:v>
                </c:pt>
                <c:pt idx="1178">
                  <c:v>45176</c:v>
                </c:pt>
                <c:pt idx="1179">
                  <c:v>45177</c:v>
                </c:pt>
                <c:pt idx="1180">
                  <c:v>45180</c:v>
                </c:pt>
                <c:pt idx="1181">
                  <c:v>45181</c:v>
                </c:pt>
                <c:pt idx="1182">
                  <c:v>45182</c:v>
                </c:pt>
                <c:pt idx="1183">
                  <c:v>45183</c:v>
                </c:pt>
                <c:pt idx="1184">
                  <c:v>45184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45194</c:v>
                </c:pt>
                <c:pt idx="1191">
                  <c:v>45195</c:v>
                </c:pt>
                <c:pt idx="1192">
                  <c:v>45196</c:v>
                </c:pt>
                <c:pt idx="1193">
                  <c:v>45197</c:v>
                </c:pt>
                <c:pt idx="1194">
                  <c:v>45198</c:v>
                </c:pt>
                <c:pt idx="1195">
                  <c:v>45201</c:v>
                </c:pt>
                <c:pt idx="1196">
                  <c:v>45202</c:v>
                </c:pt>
                <c:pt idx="1197">
                  <c:v>45203</c:v>
                </c:pt>
                <c:pt idx="1198">
                  <c:v>45204</c:v>
                </c:pt>
                <c:pt idx="1199">
                  <c:v>45205</c:v>
                </c:pt>
                <c:pt idx="1200">
                  <c:v>45208</c:v>
                </c:pt>
                <c:pt idx="1201">
                  <c:v>45209</c:v>
                </c:pt>
                <c:pt idx="1202">
                  <c:v>45210</c:v>
                </c:pt>
                <c:pt idx="1203">
                  <c:v>45211</c:v>
                </c:pt>
                <c:pt idx="1204">
                  <c:v>45212</c:v>
                </c:pt>
                <c:pt idx="1205">
                  <c:v>45215</c:v>
                </c:pt>
                <c:pt idx="1206">
                  <c:v>45216</c:v>
                </c:pt>
                <c:pt idx="1207">
                  <c:v>45217</c:v>
                </c:pt>
                <c:pt idx="1208">
                  <c:v>45218</c:v>
                </c:pt>
                <c:pt idx="1209">
                  <c:v>45219</c:v>
                </c:pt>
                <c:pt idx="1210">
                  <c:v>45222</c:v>
                </c:pt>
                <c:pt idx="1211">
                  <c:v>45223</c:v>
                </c:pt>
                <c:pt idx="1212">
                  <c:v>45224</c:v>
                </c:pt>
                <c:pt idx="1213">
                  <c:v>45225</c:v>
                </c:pt>
                <c:pt idx="1214">
                  <c:v>45226</c:v>
                </c:pt>
                <c:pt idx="1215">
                  <c:v>45229</c:v>
                </c:pt>
                <c:pt idx="1216">
                  <c:v>45230</c:v>
                </c:pt>
                <c:pt idx="1217">
                  <c:v>45231</c:v>
                </c:pt>
                <c:pt idx="1218">
                  <c:v>45232</c:v>
                </c:pt>
                <c:pt idx="1219">
                  <c:v>45233</c:v>
                </c:pt>
                <c:pt idx="1220">
                  <c:v>45236</c:v>
                </c:pt>
                <c:pt idx="1221">
                  <c:v>45237</c:v>
                </c:pt>
                <c:pt idx="1222">
                  <c:v>45238</c:v>
                </c:pt>
                <c:pt idx="1223">
                  <c:v>45239</c:v>
                </c:pt>
                <c:pt idx="1224">
                  <c:v>45240</c:v>
                </c:pt>
                <c:pt idx="1225">
                  <c:v>45243</c:v>
                </c:pt>
                <c:pt idx="1226">
                  <c:v>45244</c:v>
                </c:pt>
                <c:pt idx="1227">
                  <c:v>45245</c:v>
                </c:pt>
                <c:pt idx="1228">
                  <c:v>45246</c:v>
                </c:pt>
                <c:pt idx="1229">
                  <c:v>45247</c:v>
                </c:pt>
                <c:pt idx="1230">
                  <c:v>45250</c:v>
                </c:pt>
                <c:pt idx="1231">
                  <c:v>45251</c:v>
                </c:pt>
                <c:pt idx="1232">
                  <c:v>45252</c:v>
                </c:pt>
                <c:pt idx="1233">
                  <c:v>45254</c:v>
                </c:pt>
                <c:pt idx="1234">
                  <c:v>45257</c:v>
                </c:pt>
                <c:pt idx="1235">
                  <c:v>45258</c:v>
                </c:pt>
                <c:pt idx="1236">
                  <c:v>45259</c:v>
                </c:pt>
                <c:pt idx="1237">
                  <c:v>45260</c:v>
                </c:pt>
                <c:pt idx="1238">
                  <c:v>45261</c:v>
                </c:pt>
                <c:pt idx="1239">
                  <c:v>45264</c:v>
                </c:pt>
                <c:pt idx="1240">
                  <c:v>45265</c:v>
                </c:pt>
                <c:pt idx="1241">
                  <c:v>45266</c:v>
                </c:pt>
                <c:pt idx="1242">
                  <c:v>45267</c:v>
                </c:pt>
                <c:pt idx="1243">
                  <c:v>45268</c:v>
                </c:pt>
                <c:pt idx="1244">
                  <c:v>45271</c:v>
                </c:pt>
                <c:pt idx="1245">
                  <c:v>45272</c:v>
                </c:pt>
                <c:pt idx="1246">
                  <c:v>45273</c:v>
                </c:pt>
                <c:pt idx="1247">
                  <c:v>45274</c:v>
                </c:pt>
                <c:pt idx="1248">
                  <c:v>45275</c:v>
                </c:pt>
                <c:pt idx="1249">
                  <c:v>45278</c:v>
                </c:pt>
                <c:pt idx="1250">
                  <c:v>45279</c:v>
                </c:pt>
                <c:pt idx="1251">
                  <c:v>45280</c:v>
                </c:pt>
                <c:pt idx="1252">
                  <c:v>45281</c:v>
                </c:pt>
                <c:pt idx="1253">
                  <c:v>45282</c:v>
                </c:pt>
                <c:pt idx="1254">
                  <c:v>45286</c:v>
                </c:pt>
                <c:pt idx="1255">
                  <c:v>45287</c:v>
                </c:pt>
                <c:pt idx="1256">
                  <c:v>45288</c:v>
                </c:pt>
                <c:pt idx="1257">
                  <c:v>45289</c:v>
                </c:pt>
                <c:pt idx="1258">
                  <c:v>45293</c:v>
                </c:pt>
                <c:pt idx="1259">
                  <c:v>45294</c:v>
                </c:pt>
                <c:pt idx="1260">
                  <c:v>45295</c:v>
                </c:pt>
                <c:pt idx="1261">
                  <c:v>45296</c:v>
                </c:pt>
                <c:pt idx="1262">
                  <c:v>45299</c:v>
                </c:pt>
                <c:pt idx="1263">
                  <c:v>45300</c:v>
                </c:pt>
                <c:pt idx="1264">
                  <c:v>45301</c:v>
                </c:pt>
                <c:pt idx="1265">
                  <c:v>45302</c:v>
                </c:pt>
                <c:pt idx="1266">
                  <c:v>45303</c:v>
                </c:pt>
                <c:pt idx="1267">
                  <c:v>45307</c:v>
                </c:pt>
                <c:pt idx="1268">
                  <c:v>45308</c:v>
                </c:pt>
                <c:pt idx="1269">
                  <c:v>45309</c:v>
                </c:pt>
                <c:pt idx="1270">
                  <c:v>45310</c:v>
                </c:pt>
                <c:pt idx="1271">
                  <c:v>45313</c:v>
                </c:pt>
                <c:pt idx="1272">
                  <c:v>45314</c:v>
                </c:pt>
                <c:pt idx="1273">
                  <c:v>45315</c:v>
                </c:pt>
                <c:pt idx="1274">
                  <c:v>45316</c:v>
                </c:pt>
                <c:pt idx="1275">
                  <c:v>45317</c:v>
                </c:pt>
                <c:pt idx="1276">
                  <c:v>45320</c:v>
                </c:pt>
                <c:pt idx="1277">
                  <c:v>45321</c:v>
                </c:pt>
                <c:pt idx="1278">
                  <c:v>45322</c:v>
                </c:pt>
                <c:pt idx="1279">
                  <c:v>45323</c:v>
                </c:pt>
                <c:pt idx="1280">
                  <c:v>45324</c:v>
                </c:pt>
                <c:pt idx="1281">
                  <c:v>45327</c:v>
                </c:pt>
                <c:pt idx="1282">
                  <c:v>45328</c:v>
                </c:pt>
                <c:pt idx="1283">
                  <c:v>45329</c:v>
                </c:pt>
                <c:pt idx="1284">
                  <c:v>45330</c:v>
                </c:pt>
                <c:pt idx="1285">
                  <c:v>45331</c:v>
                </c:pt>
                <c:pt idx="1286">
                  <c:v>45334</c:v>
                </c:pt>
                <c:pt idx="1287">
                  <c:v>45335</c:v>
                </c:pt>
                <c:pt idx="1288">
                  <c:v>45336</c:v>
                </c:pt>
                <c:pt idx="1289">
                  <c:v>45337</c:v>
                </c:pt>
                <c:pt idx="1290">
                  <c:v>45338</c:v>
                </c:pt>
                <c:pt idx="1291">
                  <c:v>45342</c:v>
                </c:pt>
                <c:pt idx="1292">
                  <c:v>45343</c:v>
                </c:pt>
                <c:pt idx="1293">
                  <c:v>45344</c:v>
                </c:pt>
                <c:pt idx="1294">
                  <c:v>45345</c:v>
                </c:pt>
                <c:pt idx="1295">
                  <c:v>45348</c:v>
                </c:pt>
                <c:pt idx="1296">
                  <c:v>45349</c:v>
                </c:pt>
                <c:pt idx="1297">
                  <c:v>45350</c:v>
                </c:pt>
                <c:pt idx="1298">
                  <c:v>45351</c:v>
                </c:pt>
                <c:pt idx="1299">
                  <c:v>45352</c:v>
                </c:pt>
                <c:pt idx="1300">
                  <c:v>45355</c:v>
                </c:pt>
                <c:pt idx="1301">
                  <c:v>45356</c:v>
                </c:pt>
                <c:pt idx="1302">
                  <c:v>45357</c:v>
                </c:pt>
                <c:pt idx="1303">
                  <c:v>45358</c:v>
                </c:pt>
                <c:pt idx="1304">
                  <c:v>45359</c:v>
                </c:pt>
                <c:pt idx="1305">
                  <c:v>45362</c:v>
                </c:pt>
                <c:pt idx="1306">
                  <c:v>45363</c:v>
                </c:pt>
                <c:pt idx="1307">
                  <c:v>45364</c:v>
                </c:pt>
                <c:pt idx="1308">
                  <c:v>45365</c:v>
                </c:pt>
                <c:pt idx="1309">
                  <c:v>45366</c:v>
                </c:pt>
                <c:pt idx="1310">
                  <c:v>45369</c:v>
                </c:pt>
                <c:pt idx="1311">
                  <c:v>45370</c:v>
                </c:pt>
                <c:pt idx="1312">
                  <c:v>45371</c:v>
                </c:pt>
                <c:pt idx="1313">
                  <c:v>45372</c:v>
                </c:pt>
                <c:pt idx="1314">
                  <c:v>45373</c:v>
                </c:pt>
                <c:pt idx="1315">
                  <c:v>45376</c:v>
                </c:pt>
                <c:pt idx="1316">
                  <c:v>45377</c:v>
                </c:pt>
                <c:pt idx="1317">
                  <c:v>45378</c:v>
                </c:pt>
                <c:pt idx="1318">
                  <c:v>45379</c:v>
                </c:pt>
                <c:pt idx="1319">
                  <c:v>45383</c:v>
                </c:pt>
                <c:pt idx="1320">
                  <c:v>45384</c:v>
                </c:pt>
                <c:pt idx="1321">
                  <c:v>45385</c:v>
                </c:pt>
                <c:pt idx="1322">
                  <c:v>45386</c:v>
                </c:pt>
                <c:pt idx="1323">
                  <c:v>45387</c:v>
                </c:pt>
                <c:pt idx="1324">
                  <c:v>45390</c:v>
                </c:pt>
                <c:pt idx="1325">
                  <c:v>45391</c:v>
                </c:pt>
                <c:pt idx="1326">
                  <c:v>45392</c:v>
                </c:pt>
                <c:pt idx="1327">
                  <c:v>45393</c:v>
                </c:pt>
                <c:pt idx="1328">
                  <c:v>45394</c:v>
                </c:pt>
                <c:pt idx="1329">
                  <c:v>45397</c:v>
                </c:pt>
                <c:pt idx="1330">
                  <c:v>45398</c:v>
                </c:pt>
                <c:pt idx="1331">
                  <c:v>45399</c:v>
                </c:pt>
                <c:pt idx="1332">
                  <c:v>45400</c:v>
                </c:pt>
                <c:pt idx="1333">
                  <c:v>45401</c:v>
                </c:pt>
                <c:pt idx="1334">
                  <c:v>45404</c:v>
                </c:pt>
                <c:pt idx="1335">
                  <c:v>45405</c:v>
                </c:pt>
                <c:pt idx="1336">
                  <c:v>45406</c:v>
                </c:pt>
                <c:pt idx="1337">
                  <c:v>45407</c:v>
                </c:pt>
                <c:pt idx="1338">
                  <c:v>45408</c:v>
                </c:pt>
                <c:pt idx="1339">
                  <c:v>45411</c:v>
                </c:pt>
                <c:pt idx="1340">
                  <c:v>45412</c:v>
                </c:pt>
                <c:pt idx="1341">
                  <c:v>45413</c:v>
                </c:pt>
                <c:pt idx="1342">
                  <c:v>45414</c:v>
                </c:pt>
                <c:pt idx="1343">
                  <c:v>45415</c:v>
                </c:pt>
                <c:pt idx="1344">
                  <c:v>45418</c:v>
                </c:pt>
                <c:pt idx="1345">
                  <c:v>45419</c:v>
                </c:pt>
                <c:pt idx="1346">
                  <c:v>45420</c:v>
                </c:pt>
                <c:pt idx="1347">
                  <c:v>45421</c:v>
                </c:pt>
                <c:pt idx="1348">
                  <c:v>45422</c:v>
                </c:pt>
                <c:pt idx="1349">
                  <c:v>45425</c:v>
                </c:pt>
                <c:pt idx="1350">
                  <c:v>45426</c:v>
                </c:pt>
                <c:pt idx="1351">
                  <c:v>45427</c:v>
                </c:pt>
                <c:pt idx="1352">
                  <c:v>45428</c:v>
                </c:pt>
                <c:pt idx="1353">
                  <c:v>45429</c:v>
                </c:pt>
                <c:pt idx="1354">
                  <c:v>45432</c:v>
                </c:pt>
                <c:pt idx="1355">
                  <c:v>45433</c:v>
                </c:pt>
                <c:pt idx="1356">
                  <c:v>45434</c:v>
                </c:pt>
                <c:pt idx="1357">
                  <c:v>45435</c:v>
                </c:pt>
                <c:pt idx="1358">
                  <c:v>45436</c:v>
                </c:pt>
                <c:pt idx="1359">
                  <c:v>45440</c:v>
                </c:pt>
                <c:pt idx="1360">
                  <c:v>45441</c:v>
                </c:pt>
                <c:pt idx="1361">
                  <c:v>45442</c:v>
                </c:pt>
                <c:pt idx="1362">
                  <c:v>45443</c:v>
                </c:pt>
                <c:pt idx="1363">
                  <c:v>45446</c:v>
                </c:pt>
                <c:pt idx="1364">
                  <c:v>45447</c:v>
                </c:pt>
                <c:pt idx="1365">
                  <c:v>45448</c:v>
                </c:pt>
                <c:pt idx="1366">
                  <c:v>45449</c:v>
                </c:pt>
                <c:pt idx="1367">
                  <c:v>45450</c:v>
                </c:pt>
                <c:pt idx="1368">
                  <c:v>45453</c:v>
                </c:pt>
                <c:pt idx="1369">
                  <c:v>45454</c:v>
                </c:pt>
                <c:pt idx="1370">
                  <c:v>45455</c:v>
                </c:pt>
                <c:pt idx="1371">
                  <c:v>45456</c:v>
                </c:pt>
                <c:pt idx="1372">
                  <c:v>45457</c:v>
                </c:pt>
                <c:pt idx="1373">
                  <c:v>45460</c:v>
                </c:pt>
                <c:pt idx="1374">
                  <c:v>45461</c:v>
                </c:pt>
                <c:pt idx="1375">
                  <c:v>45463</c:v>
                </c:pt>
                <c:pt idx="1376">
                  <c:v>45464</c:v>
                </c:pt>
                <c:pt idx="1377">
                  <c:v>45467</c:v>
                </c:pt>
                <c:pt idx="1378">
                  <c:v>45468</c:v>
                </c:pt>
                <c:pt idx="1379">
                  <c:v>45469</c:v>
                </c:pt>
                <c:pt idx="1380">
                  <c:v>45470</c:v>
                </c:pt>
                <c:pt idx="1381">
                  <c:v>45471</c:v>
                </c:pt>
                <c:pt idx="1382">
                  <c:v>45474</c:v>
                </c:pt>
                <c:pt idx="1383">
                  <c:v>45475</c:v>
                </c:pt>
                <c:pt idx="1384">
                  <c:v>45476</c:v>
                </c:pt>
                <c:pt idx="1385">
                  <c:v>45478</c:v>
                </c:pt>
                <c:pt idx="1386">
                  <c:v>45481</c:v>
                </c:pt>
                <c:pt idx="1387">
                  <c:v>45482</c:v>
                </c:pt>
                <c:pt idx="1388">
                  <c:v>45483</c:v>
                </c:pt>
                <c:pt idx="1389">
                  <c:v>45484</c:v>
                </c:pt>
                <c:pt idx="1390">
                  <c:v>45485</c:v>
                </c:pt>
                <c:pt idx="1391">
                  <c:v>45488</c:v>
                </c:pt>
                <c:pt idx="1392">
                  <c:v>45489</c:v>
                </c:pt>
                <c:pt idx="1393">
                  <c:v>45490</c:v>
                </c:pt>
                <c:pt idx="1394">
                  <c:v>45491</c:v>
                </c:pt>
                <c:pt idx="1395">
                  <c:v>45492</c:v>
                </c:pt>
                <c:pt idx="1396">
                  <c:v>45495</c:v>
                </c:pt>
                <c:pt idx="1397">
                  <c:v>45496</c:v>
                </c:pt>
                <c:pt idx="1398">
                  <c:v>45497</c:v>
                </c:pt>
                <c:pt idx="1399">
                  <c:v>45498</c:v>
                </c:pt>
                <c:pt idx="1400">
                  <c:v>45499</c:v>
                </c:pt>
                <c:pt idx="1401">
                  <c:v>45502</c:v>
                </c:pt>
                <c:pt idx="1402">
                  <c:v>45503</c:v>
                </c:pt>
                <c:pt idx="1403">
                  <c:v>45504</c:v>
                </c:pt>
                <c:pt idx="1404">
                  <c:v>45505</c:v>
                </c:pt>
                <c:pt idx="1405">
                  <c:v>45506</c:v>
                </c:pt>
                <c:pt idx="1406">
                  <c:v>45509</c:v>
                </c:pt>
                <c:pt idx="1407">
                  <c:v>45510</c:v>
                </c:pt>
                <c:pt idx="1408">
                  <c:v>45511</c:v>
                </c:pt>
                <c:pt idx="1409">
                  <c:v>45512</c:v>
                </c:pt>
                <c:pt idx="1410">
                  <c:v>45513</c:v>
                </c:pt>
                <c:pt idx="1411">
                  <c:v>45516</c:v>
                </c:pt>
                <c:pt idx="1412">
                  <c:v>45517</c:v>
                </c:pt>
                <c:pt idx="1413">
                  <c:v>45518</c:v>
                </c:pt>
                <c:pt idx="1414">
                  <c:v>45519</c:v>
                </c:pt>
                <c:pt idx="1415">
                  <c:v>45520</c:v>
                </c:pt>
                <c:pt idx="1416">
                  <c:v>45523</c:v>
                </c:pt>
                <c:pt idx="1417">
                  <c:v>45524</c:v>
                </c:pt>
                <c:pt idx="1418">
                  <c:v>45525</c:v>
                </c:pt>
                <c:pt idx="1419">
                  <c:v>45526</c:v>
                </c:pt>
                <c:pt idx="1420">
                  <c:v>45527</c:v>
                </c:pt>
                <c:pt idx="1421">
                  <c:v>45530</c:v>
                </c:pt>
                <c:pt idx="1422">
                  <c:v>45531</c:v>
                </c:pt>
                <c:pt idx="1423">
                  <c:v>45532</c:v>
                </c:pt>
                <c:pt idx="1424">
                  <c:v>45533</c:v>
                </c:pt>
                <c:pt idx="1425">
                  <c:v>45534</c:v>
                </c:pt>
                <c:pt idx="1426">
                  <c:v>45538</c:v>
                </c:pt>
                <c:pt idx="1427">
                  <c:v>45539</c:v>
                </c:pt>
                <c:pt idx="1428">
                  <c:v>45540</c:v>
                </c:pt>
                <c:pt idx="1429">
                  <c:v>45541</c:v>
                </c:pt>
                <c:pt idx="1430">
                  <c:v>45544</c:v>
                </c:pt>
                <c:pt idx="1431">
                  <c:v>45545</c:v>
                </c:pt>
                <c:pt idx="1432">
                  <c:v>45546</c:v>
                </c:pt>
                <c:pt idx="1433">
                  <c:v>45547</c:v>
                </c:pt>
                <c:pt idx="1434">
                  <c:v>45548</c:v>
                </c:pt>
                <c:pt idx="1435">
                  <c:v>45551</c:v>
                </c:pt>
                <c:pt idx="1436">
                  <c:v>45552</c:v>
                </c:pt>
                <c:pt idx="1437">
                  <c:v>45553</c:v>
                </c:pt>
                <c:pt idx="1438">
                  <c:v>45554</c:v>
                </c:pt>
                <c:pt idx="1439">
                  <c:v>45555</c:v>
                </c:pt>
                <c:pt idx="1440">
                  <c:v>45558</c:v>
                </c:pt>
                <c:pt idx="1441">
                  <c:v>45559</c:v>
                </c:pt>
                <c:pt idx="1442">
                  <c:v>45560</c:v>
                </c:pt>
                <c:pt idx="1443">
                  <c:v>45561</c:v>
                </c:pt>
                <c:pt idx="1444">
                  <c:v>45562</c:v>
                </c:pt>
                <c:pt idx="1445">
                  <c:v>45565</c:v>
                </c:pt>
                <c:pt idx="1446">
                  <c:v>45566</c:v>
                </c:pt>
                <c:pt idx="1447">
                  <c:v>45567</c:v>
                </c:pt>
                <c:pt idx="1448">
                  <c:v>45568</c:v>
                </c:pt>
                <c:pt idx="1449">
                  <c:v>45569</c:v>
                </c:pt>
                <c:pt idx="1450">
                  <c:v>45572</c:v>
                </c:pt>
                <c:pt idx="1451">
                  <c:v>45573</c:v>
                </c:pt>
                <c:pt idx="1452">
                  <c:v>45574</c:v>
                </c:pt>
                <c:pt idx="1453">
                  <c:v>45575</c:v>
                </c:pt>
                <c:pt idx="1454">
                  <c:v>45576</c:v>
                </c:pt>
                <c:pt idx="1455">
                  <c:v>45579</c:v>
                </c:pt>
                <c:pt idx="1456">
                  <c:v>45580</c:v>
                </c:pt>
                <c:pt idx="1457">
                  <c:v>45581</c:v>
                </c:pt>
                <c:pt idx="1458">
                  <c:v>45582</c:v>
                </c:pt>
                <c:pt idx="1459">
                  <c:v>45583</c:v>
                </c:pt>
                <c:pt idx="1460">
                  <c:v>45586</c:v>
                </c:pt>
                <c:pt idx="1461">
                  <c:v>45587</c:v>
                </c:pt>
                <c:pt idx="1462">
                  <c:v>45588</c:v>
                </c:pt>
                <c:pt idx="1463">
                  <c:v>45589</c:v>
                </c:pt>
                <c:pt idx="1464">
                  <c:v>45590</c:v>
                </c:pt>
                <c:pt idx="1465">
                  <c:v>45593</c:v>
                </c:pt>
                <c:pt idx="1466">
                  <c:v>45594</c:v>
                </c:pt>
                <c:pt idx="1467">
                  <c:v>45595</c:v>
                </c:pt>
                <c:pt idx="1468">
                  <c:v>45596</c:v>
                </c:pt>
              </c:numCache>
            </c:numRef>
          </c:cat>
          <c:val>
            <c:numRef>
              <c:f>'Weighted Moving Average'!$N$2:$N$1470</c:f>
              <c:numCache>
                <c:formatCode>#,##0.00</c:formatCode>
                <c:ptCount val="1469"/>
                <c:pt idx="6">
                  <c:v>0.60900999999999783</c:v>
                </c:pt>
                <c:pt idx="7">
                  <c:v>-1.4234500000000025</c:v>
                </c:pt>
                <c:pt idx="8">
                  <c:v>-1.3448900000000066</c:v>
                </c:pt>
                <c:pt idx="9">
                  <c:v>-0.7779300000000049</c:v>
                </c:pt>
                <c:pt idx="10">
                  <c:v>-0.60426000000001068</c:v>
                </c:pt>
                <c:pt idx="11">
                  <c:v>0.78264999999999674</c:v>
                </c:pt>
                <c:pt idx="12">
                  <c:v>7.8307599999999908</c:v>
                </c:pt>
                <c:pt idx="13">
                  <c:v>5.8753699999999967</c:v>
                </c:pt>
                <c:pt idx="14">
                  <c:v>5.1885900000000049</c:v>
                </c:pt>
                <c:pt idx="15">
                  <c:v>3.8078999999999965</c:v>
                </c:pt>
                <c:pt idx="16">
                  <c:v>2.2691699999999955</c:v>
                </c:pt>
                <c:pt idx="17">
                  <c:v>1.4328899999999933</c:v>
                </c:pt>
                <c:pt idx="18">
                  <c:v>0.76550999999999192</c:v>
                </c:pt>
                <c:pt idx="19">
                  <c:v>0.95004000000000133</c:v>
                </c:pt>
                <c:pt idx="20">
                  <c:v>0.28737999999998465</c:v>
                </c:pt>
                <c:pt idx="21">
                  <c:v>0.18222000000000094</c:v>
                </c:pt>
                <c:pt idx="22">
                  <c:v>0.71793999999998448</c:v>
                </c:pt>
                <c:pt idx="23">
                  <c:v>1.0497499999999889</c:v>
                </c:pt>
                <c:pt idx="24">
                  <c:v>1.3712900000000019</c:v>
                </c:pt>
                <c:pt idx="25">
                  <c:v>0.67128000000001009</c:v>
                </c:pt>
                <c:pt idx="26">
                  <c:v>0.21647000000000105</c:v>
                </c:pt>
                <c:pt idx="27">
                  <c:v>-0.19077000000000055</c:v>
                </c:pt>
                <c:pt idx="28">
                  <c:v>0.62607999999998754</c:v>
                </c:pt>
                <c:pt idx="29">
                  <c:v>0.36519999999998731</c:v>
                </c:pt>
                <c:pt idx="30">
                  <c:v>-0.12377999999999645</c:v>
                </c:pt>
                <c:pt idx="31">
                  <c:v>0.62454999999999927</c:v>
                </c:pt>
                <c:pt idx="32">
                  <c:v>0.31538000000000466</c:v>
                </c:pt>
                <c:pt idx="33">
                  <c:v>-4.5910000000006335E-2</c:v>
                </c:pt>
                <c:pt idx="34">
                  <c:v>-0.54977999999999838</c:v>
                </c:pt>
                <c:pt idx="35">
                  <c:v>7.3970000000002756E-2</c:v>
                </c:pt>
                <c:pt idx="36">
                  <c:v>0.46956000000000131</c:v>
                </c:pt>
                <c:pt idx="37">
                  <c:v>0.65330000000000155</c:v>
                </c:pt>
                <c:pt idx="38">
                  <c:v>0.85656999999999073</c:v>
                </c:pt>
                <c:pt idx="39">
                  <c:v>0.34030999999998812</c:v>
                </c:pt>
                <c:pt idx="40">
                  <c:v>0.13394999999999868</c:v>
                </c:pt>
                <c:pt idx="41">
                  <c:v>-1.1189399999999949</c:v>
                </c:pt>
                <c:pt idx="42">
                  <c:v>-1.217889999999997</c:v>
                </c:pt>
                <c:pt idx="43">
                  <c:v>-1.0170300000000054</c:v>
                </c:pt>
                <c:pt idx="44">
                  <c:v>-0.62790999999999997</c:v>
                </c:pt>
                <c:pt idx="45">
                  <c:v>-0.93621000000001686</c:v>
                </c:pt>
                <c:pt idx="46">
                  <c:v>7.0909999999997808E-2</c:v>
                </c:pt>
                <c:pt idx="47">
                  <c:v>-7.6560000000000628E-2</c:v>
                </c:pt>
                <c:pt idx="48">
                  <c:v>0.18733000000000288</c:v>
                </c:pt>
                <c:pt idx="49">
                  <c:v>9.3239999999994438E-2</c:v>
                </c:pt>
                <c:pt idx="50">
                  <c:v>-9.3270000000003961E-2</c:v>
                </c:pt>
                <c:pt idx="51">
                  <c:v>0.9534100000000052</c:v>
                </c:pt>
                <c:pt idx="52">
                  <c:v>1.0606999999999971</c:v>
                </c:pt>
                <c:pt idx="53">
                  <c:v>-0.40815999999999519</c:v>
                </c:pt>
                <c:pt idx="54">
                  <c:v>0.30313999999998487</c:v>
                </c:pt>
                <c:pt idx="55">
                  <c:v>-1.5025800000000089</c:v>
                </c:pt>
                <c:pt idx="56">
                  <c:v>-0.6047800000000052</c:v>
                </c:pt>
                <c:pt idx="57">
                  <c:v>-3.5250000000004889E-2</c:v>
                </c:pt>
                <c:pt idx="58">
                  <c:v>0.28285999999999945</c:v>
                </c:pt>
                <c:pt idx="59">
                  <c:v>1.8582099999999997</c:v>
                </c:pt>
                <c:pt idx="60">
                  <c:v>1.2174399999999963</c:v>
                </c:pt>
                <c:pt idx="61">
                  <c:v>1.2745900000000034</c:v>
                </c:pt>
                <c:pt idx="62">
                  <c:v>0.38702999999999577</c:v>
                </c:pt>
                <c:pt idx="63">
                  <c:v>0.61024999999999352</c:v>
                </c:pt>
                <c:pt idx="64">
                  <c:v>2.0414799999999929</c:v>
                </c:pt>
                <c:pt idx="65">
                  <c:v>1.205600000000004</c:v>
                </c:pt>
                <c:pt idx="66">
                  <c:v>1.4210999999999956</c:v>
                </c:pt>
                <c:pt idx="67">
                  <c:v>6.1099999999996157E-2</c:v>
                </c:pt>
                <c:pt idx="68">
                  <c:v>0.37451999999998975</c:v>
                </c:pt>
                <c:pt idx="69">
                  <c:v>0.15043000000000006</c:v>
                </c:pt>
                <c:pt idx="70">
                  <c:v>1.0999099999999942</c:v>
                </c:pt>
                <c:pt idx="71">
                  <c:v>1.3238899999999916</c:v>
                </c:pt>
                <c:pt idx="72">
                  <c:v>2.6290300000000002</c:v>
                </c:pt>
                <c:pt idx="73">
                  <c:v>3.7525299999999788</c:v>
                </c:pt>
                <c:pt idx="74">
                  <c:v>2.7724199999999826</c:v>
                </c:pt>
                <c:pt idx="75">
                  <c:v>1.3592600000000061</c:v>
                </c:pt>
                <c:pt idx="76">
                  <c:v>0.43482000000000198</c:v>
                </c:pt>
                <c:pt idx="77">
                  <c:v>0.14105999999998176</c:v>
                </c:pt>
                <c:pt idx="78">
                  <c:v>-0.63926999999999623</c:v>
                </c:pt>
                <c:pt idx="79">
                  <c:v>-0.17318999999999107</c:v>
                </c:pt>
                <c:pt idx="80">
                  <c:v>-9.4049999999995748E-2</c:v>
                </c:pt>
                <c:pt idx="81">
                  <c:v>-6.5770000000014761E-2</c:v>
                </c:pt>
                <c:pt idx="82">
                  <c:v>-1.1030300000000182</c:v>
                </c:pt>
                <c:pt idx="83">
                  <c:v>-0.21151000000000408</c:v>
                </c:pt>
                <c:pt idx="84">
                  <c:v>1.0630499999999898</c:v>
                </c:pt>
                <c:pt idx="85">
                  <c:v>-0.29532999999999276</c:v>
                </c:pt>
                <c:pt idx="86">
                  <c:v>-0.37294000000001404</c:v>
                </c:pt>
                <c:pt idx="87">
                  <c:v>-0.29300000000000637</c:v>
                </c:pt>
                <c:pt idx="88">
                  <c:v>2.5079999999988445E-2</c:v>
                </c:pt>
                <c:pt idx="89">
                  <c:v>-0.83662000000001058</c:v>
                </c:pt>
                <c:pt idx="90">
                  <c:v>-2.8711299999999937</c:v>
                </c:pt>
                <c:pt idx="91">
                  <c:v>-2.0039000000000016</c:v>
                </c:pt>
                <c:pt idx="92">
                  <c:v>-1.1908299999999912</c:v>
                </c:pt>
                <c:pt idx="93">
                  <c:v>-0.22875000000000512</c:v>
                </c:pt>
                <c:pt idx="94">
                  <c:v>-0.30474000000000956</c:v>
                </c:pt>
                <c:pt idx="95">
                  <c:v>-0.25309000000000026</c:v>
                </c:pt>
                <c:pt idx="96">
                  <c:v>1.0740399999999966</c:v>
                </c:pt>
                <c:pt idx="97">
                  <c:v>-0.57734999999999559</c:v>
                </c:pt>
                <c:pt idx="98">
                  <c:v>-1.3038900000000098</c:v>
                </c:pt>
                <c:pt idx="99">
                  <c:v>-1.1188700000000011</c:v>
                </c:pt>
                <c:pt idx="100">
                  <c:v>-1.9250100000000003</c:v>
                </c:pt>
                <c:pt idx="101">
                  <c:v>-1.7984500000000025</c:v>
                </c:pt>
                <c:pt idx="102">
                  <c:v>-0.89020000000000721</c:v>
                </c:pt>
                <c:pt idx="103">
                  <c:v>-1.1519300000000072</c:v>
                </c:pt>
                <c:pt idx="104">
                  <c:v>0.1905399999999986</c:v>
                </c:pt>
                <c:pt idx="105">
                  <c:v>2.0474799999999931</c:v>
                </c:pt>
                <c:pt idx="106">
                  <c:v>2.2529099999999858</c:v>
                </c:pt>
                <c:pt idx="107">
                  <c:v>0.68884000000001322</c:v>
                </c:pt>
                <c:pt idx="108">
                  <c:v>0.92486999999999853</c:v>
                </c:pt>
                <c:pt idx="109">
                  <c:v>1.349109999999996</c:v>
                </c:pt>
                <c:pt idx="110">
                  <c:v>0.72073999999999216</c:v>
                </c:pt>
                <c:pt idx="111">
                  <c:v>-0.14799999999999613</c:v>
                </c:pt>
                <c:pt idx="112">
                  <c:v>1.4921700000000016</c:v>
                </c:pt>
                <c:pt idx="113">
                  <c:v>1.5401600000000002</c:v>
                </c:pt>
                <c:pt idx="114">
                  <c:v>1.0646799999999956</c:v>
                </c:pt>
                <c:pt idx="115">
                  <c:v>1.6531499999999966</c:v>
                </c:pt>
                <c:pt idx="116">
                  <c:v>1.1810100000000006</c:v>
                </c:pt>
                <c:pt idx="117">
                  <c:v>1.0311599999999999</c:v>
                </c:pt>
                <c:pt idx="118">
                  <c:v>0.39596000000000231</c:v>
                </c:pt>
                <c:pt idx="119">
                  <c:v>-0.26786000000001309</c:v>
                </c:pt>
                <c:pt idx="120">
                  <c:v>-2.3218700000000041</c:v>
                </c:pt>
                <c:pt idx="121">
                  <c:v>-1.6849400000000117</c:v>
                </c:pt>
                <c:pt idx="122">
                  <c:v>-0.38674000000000319</c:v>
                </c:pt>
                <c:pt idx="123">
                  <c:v>0.43525999999999954</c:v>
                </c:pt>
                <c:pt idx="124">
                  <c:v>1.4028700000000072</c:v>
                </c:pt>
                <c:pt idx="125">
                  <c:v>-0.18578999999999724</c:v>
                </c:pt>
                <c:pt idx="126">
                  <c:v>0.84450999999998544</c:v>
                </c:pt>
                <c:pt idx="127">
                  <c:v>0.42015999999999565</c:v>
                </c:pt>
                <c:pt idx="128">
                  <c:v>0.66544999999999277</c:v>
                </c:pt>
                <c:pt idx="129">
                  <c:v>-0.81521000000002175</c:v>
                </c:pt>
                <c:pt idx="130">
                  <c:v>-0.702280000000016</c:v>
                </c:pt>
                <c:pt idx="131">
                  <c:v>0.37670999999998855</c:v>
                </c:pt>
                <c:pt idx="132">
                  <c:v>1.1207199999999915</c:v>
                </c:pt>
                <c:pt idx="133">
                  <c:v>0.63032000000001176</c:v>
                </c:pt>
                <c:pt idx="134">
                  <c:v>0.32806000000000779</c:v>
                </c:pt>
                <c:pt idx="135">
                  <c:v>-1.3559900000000056</c:v>
                </c:pt>
                <c:pt idx="136">
                  <c:v>-0.60680000000000689</c:v>
                </c:pt>
                <c:pt idx="137">
                  <c:v>-0.33902999999997974</c:v>
                </c:pt>
                <c:pt idx="138">
                  <c:v>-0.62107999999999208</c:v>
                </c:pt>
                <c:pt idx="139">
                  <c:v>0.86970999999999776</c:v>
                </c:pt>
                <c:pt idx="140">
                  <c:v>1.6179599999999965</c:v>
                </c:pt>
                <c:pt idx="141">
                  <c:v>1.3593500000000063</c:v>
                </c:pt>
                <c:pt idx="142">
                  <c:v>0.33809999999999718</c:v>
                </c:pt>
                <c:pt idx="143">
                  <c:v>-0.16571000000000424</c:v>
                </c:pt>
                <c:pt idx="144">
                  <c:v>-0.39589999999999748</c:v>
                </c:pt>
                <c:pt idx="145">
                  <c:v>-1.0529599999999988</c:v>
                </c:pt>
                <c:pt idx="146">
                  <c:v>-4.1808800000000019</c:v>
                </c:pt>
                <c:pt idx="147">
                  <c:v>-3.7373299999999858</c:v>
                </c:pt>
                <c:pt idx="148">
                  <c:v>-4.6655900000000088</c:v>
                </c:pt>
                <c:pt idx="149">
                  <c:v>-2.3512099999999947</c:v>
                </c:pt>
                <c:pt idx="150">
                  <c:v>-1.234650000000002</c:v>
                </c:pt>
                <c:pt idx="151">
                  <c:v>1.0480399999999861</c:v>
                </c:pt>
                <c:pt idx="152">
                  <c:v>0.52644999999999698</c:v>
                </c:pt>
                <c:pt idx="153">
                  <c:v>-0.28964999999999463</c:v>
                </c:pt>
                <c:pt idx="154">
                  <c:v>0.46873000000000786</c:v>
                </c:pt>
                <c:pt idx="155">
                  <c:v>-2.6424500000000108</c:v>
                </c:pt>
                <c:pt idx="156">
                  <c:v>-3.706319999999991</c:v>
                </c:pt>
                <c:pt idx="157">
                  <c:v>-1.8222200000000015</c:v>
                </c:pt>
                <c:pt idx="158">
                  <c:v>-0.13812000000000069</c:v>
                </c:pt>
                <c:pt idx="159">
                  <c:v>0.25028999999999257</c:v>
                </c:pt>
                <c:pt idx="160">
                  <c:v>1.3074499999999887</c:v>
                </c:pt>
                <c:pt idx="161">
                  <c:v>1.1601299999999952</c:v>
                </c:pt>
                <c:pt idx="162">
                  <c:v>-1.3877900000000096</c:v>
                </c:pt>
                <c:pt idx="163">
                  <c:v>-0.20174000000000092</c:v>
                </c:pt>
                <c:pt idx="164">
                  <c:v>-0.36912999999998419</c:v>
                </c:pt>
                <c:pt idx="165">
                  <c:v>1.169329999999988</c:v>
                </c:pt>
                <c:pt idx="166">
                  <c:v>2.7923399999999958</c:v>
                </c:pt>
                <c:pt idx="167">
                  <c:v>1.0563299999999884</c:v>
                </c:pt>
                <c:pt idx="168">
                  <c:v>-4.8519999999996344E-2</c:v>
                </c:pt>
                <c:pt idx="169">
                  <c:v>0.58839999999999293</c:v>
                </c:pt>
                <c:pt idx="170">
                  <c:v>3.993409999999983</c:v>
                </c:pt>
                <c:pt idx="171">
                  <c:v>4.0636999999999972</c:v>
                </c:pt>
                <c:pt idx="172">
                  <c:v>5.1150599999999997</c:v>
                </c:pt>
                <c:pt idx="173">
                  <c:v>3.9445999999999941</c:v>
                </c:pt>
                <c:pt idx="174">
                  <c:v>3.4074499999999972</c:v>
                </c:pt>
                <c:pt idx="175">
                  <c:v>1.7502700000000146</c:v>
                </c:pt>
                <c:pt idx="176">
                  <c:v>0.7145100000000042</c:v>
                </c:pt>
                <c:pt idx="177">
                  <c:v>-1.2776600000000116</c:v>
                </c:pt>
                <c:pt idx="178">
                  <c:v>-1.684810000000013</c:v>
                </c:pt>
                <c:pt idx="179">
                  <c:v>-1.5746500000000054</c:v>
                </c:pt>
                <c:pt idx="180">
                  <c:v>-1.6007100000000065</c:v>
                </c:pt>
                <c:pt idx="181">
                  <c:v>-2.1811099999999897</c:v>
                </c:pt>
                <c:pt idx="182">
                  <c:v>6.7269999999993502E-2</c:v>
                </c:pt>
                <c:pt idx="183">
                  <c:v>-0.65439999999999543</c:v>
                </c:pt>
                <c:pt idx="184">
                  <c:v>9.6680000000006316E-2</c:v>
                </c:pt>
                <c:pt idx="185">
                  <c:v>1.0590600000000023</c:v>
                </c:pt>
                <c:pt idx="186">
                  <c:v>1.4223999999999961</c:v>
                </c:pt>
                <c:pt idx="187">
                  <c:v>1.3449799999999925</c:v>
                </c:pt>
                <c:pt idx="188">
                  <c:v>0.86802999999999031</c:v>
                </c:pt>
                <c:pt idx="189">
                  <c:v>-1.3525599999999969</c:v>
                </c:pt>
                <c:pt idx="190">
                  <c:v>-0.87396999999999991</c:v>
                </c:pt>
                <c:pt idx="191">
                  <c:v>0.5282799999999952</c:v>
                </c:pt>
                <c:pt idx="192">
                  <c:v>0.17325999999999908</c:v>
                </c:pt>
                <c:pt idx="193">
                  <c:v>-0.84449999999999648</c:v>
                </c:pt>
                <c:pt idx="194">
                  <c:v>0.54843999999998516</c:v>
                </c:pt>
                <c:pt idx="195">
                  <c:v>0.63086999999998739</c:v>
                </c:pt>
                <c:pt idx="196">
                  <c:v>2.3855000000000075</c:v>
                </c:pt>
                <c:pt idx="197">
                  <c:v>1.89682999999998</c:v>
                </c:pt>
                <c:pt idx="198">
                  <c:v>1.8614300000000128</c:v>
                </c:pt>
                <c:pt idx="199">
                  <c:v>1.1977499999999992</c:v>
                </c:pt>
                <c:pt idx="200">
                  <c:v>0.74951999999998975</c:v>
                </c:pt>
                <c:pt idx="201">
                  <c:v>1.2171200000000084</c:v>
                </c:pt>
                <c:pt idx="202">
                  <c:v>1.563689999999994</c:v>
                </c:pt>
                <c:pt idx="203">
                  <c:v>0.97235999999999478</c:v>
                </c:pt>
                <c:pt idx="204">
                  <c:v>-0.77047999999999206</c:v>
                </c:pt>
                <c:pt idx="205">
                  <c:v>-1.3273499999999956</c:v>
                </c:pt>
                <c:pt idx="206">
                  <c:v>-6.7536400000000043</c:v>
                </c:pt>
                <c:pt idx="207">
                  <c:v>-5.9410699999999963</c:v>
                </c:pt>
                <c:pt idx="208">
                  <c:v>-6.2749900000000025</c:v>
                </c:pt>
                <c:pt idx="209">
                  <c:v>-3.4107900000000058</c:v>
                </c:pt>
                <c:pt idx="210">
                  <c:v>-1.8194000000000017</c:v>
                </c:pt>
                <c:pt idx="211">
                  <c:v>-0.38438999999999623</c:v>
                </c:pt>
                <c:pt idx="212">
                  <c:v>1.9363400000000013</c:v>
                </c:pt>
                <c:pt idx="213">
                  <c:v>2.7547599999999903</c:v>
                </c:pt>
                <c:pt idx="214">
                  <c:v>2.1222199999999987</c:v>
                </c:pt>
                <c:pt idx="215">
                  <c:v>1.6386099999999857</c:v>
                </c:pt>
                <c:pt idx="216">
                  <c:v>1.5544299999999964</c:v>
                </c:pt>
                <c:pt idx="217">
                  <c:v>0.39781999999998163</c:v>
                </c:pt>
                <c:pt idx="218">
                  <c:v>-1.3273400000000066</c:v>
                </c:pt>
                <c:pt idx="219">
                  <c:v>-0.32889000000000124</c:v>
                </c:pt>
                <c:pt idx="220">
                  <c:v>-0.16989999999999839</c:v>
                </c:pt>
                <c:pt idx="221">
                  <c:v>0.83106999999999687</c:v>
                </c:pt>
                <c:pt idx="222">
                  <c:v>1.0539600000000036</c:v>
                </c:pt>
                <c:pt idx="223">
                  <c:v>6.2190000000015289E-2</c:v>
                </c:pt>
                <c:pt idx="224">
                  <c:v>-0.67795999999999879</c:v>
                </c:pt>
                <c:pt idx="225">
                  <c:v>-1.3037700000000143</c:v>
                </c:pt>
                <c:pt idx="226">
                  <c:v>0.3903399999999948</c:v>
                </c:pt>
                <c:pt idx="227">
                  <c:v>0.42897999999998149</c:v>
                </c:pt>
                <c:pt idx="228">
                  <c:v>1.3635299999999972</c:v>
                </c:pt>
                <c:pt idx="229">
                  <c:v>2.3257899999999836</c:v>
                </c:pt>
                <c:pt idx="230">
                  <c:v>1.3104999999999905</c:v>
                </c:pt>
                <c:pt idx="231">
                  <c:v>0.42144000000000403</c:v>
                </c:pt>
                <c:pt idx="232">
                  <c:v>-1.6503199999999794</c:v>
                </c:pt>
                <c:pt idx="233">
                  <c:v>0.25735000000000241</c:v>
                </c:pt>
                <c:pt idx="234">
                  <c:v>1.1842799999999869</c:v>
                </c:pt>
                <c:pt idx="235">
                  <c:v>2.0347799999999978</c:v>
                </c:pt>
                <c:pt idx="236">
                  <c:v>2.4846400000000131</c:v>
                </c:pt>
                <c:pt idx="237">
                  <c:v>1.3094699999999904</c:v>
                </c:pt>
                <c:pt idx="238">
                  <c:v>2.0245699999999971</c:v>
                </c:pt>
                <c:pt idx="239">
                  <c:v>2.6950700000000012</c:v>
                </c:pt>
                <c:pt idx="240">
                  <c:v>1.738970000000009</c:v>
                </c:pt>
                <c:pt idx="241">
                  <c:v>1.922150000000002</c:v>
                </c:pt>
                <c:pt idx="242">
                  <c:v>2.0853299999999848</c:v>
                </c:pt>
                <c:pt idx="243">
                  <c:v>2.7001699999999857</c:v>
                </c:pt>
                <c:pt idx="244">
                  <c:v>2.2459899999999777</c:v>
                </c:pt>
                <c:pt idx="245">
                  <c:v>1.7732699999999966</c:v>
                </c:pt>
                <c:pt idx="246">
                  <c:v>2.113260000000011</c:v>
                </c:pt>
                <c:pt idx="247">
                  <c:v>1.8570299999999946</c:v>
                </c:pt>
                <c:pt idx="248">
                  <c:v>1.6659000000000077</c:v>
                </c:pt>
                <c:pt idx="249">
                  <c:v>1.557699999999997</c:v>
                </c:pt>
                <c:pt idx="250">
                  <c:v>0.69679000000000713</c:v>
                </c:pt>
                <c:pt idx="251">
                  <c:v>0.45413000000000636</c:v>
                </c:pt>
                <c:pt idx="252">
                  <c:v>0.66720999999998298</c:v>
                </c:pt>
                <c:pt idx="253">
                  <c:v>-9.4759999999993738E-2</c:v>
                </c:pt>
                <c:pt idx="254">
                  <c:v>-0.45319999999999538</c:v>
                </c:pt>
                <c:pt idx="255">
                  <c:v>-0.82195000000000107</c:v>
                </c:pt>
                <c:pt idx="256">
                  <c:v>-2.0583000000000027</c:v>
                </c:pt>
                <c:pt idx="257">
                  <c:v>-2.6409400000000005</c:v>
                </c:pt>
                <c:pt idx="258">
                  <c:v>-2.598700000000008</c:v>
                </c:pt>
                <c:pt idx="259">
                  <c:v>-1.074750000000023</c:v>
                </c:pt>
                <c:pt idx="260">
                  <c:v>-2.1180000000001087E-2</c:v>
                </c:pt>
                <c:pt idx="261">
                  <c:v>-0.44481000000000392</c:v>
                </c:pt>
                <c:pt idx="262">
                  <c:v>-0.67485000000000639</c:v>
                </c:pt>
                <c:pt idx="263">
                  <c:v>-1.24645000000001</c:v>
                </c:pt>
                <c:pt idx="264">
                  <c:v>-0.67397999999998603</c:v>
                </c:pt>
                <c:pt idx="265">
                  <c:v>-0.52764999999999418</c:v>
                </c:pt>
                <c:pt idx="266">
                  <c:v>-8.0623399999999918</c:v>
                </c:pt>
                <c:pt idx="267">
                  <c:v>-7.0442300000000131</c:v>
                </c:pt>
                <c:pt idx="268">
                  <c:v>-6.9832400000000234</c:v>
                </c:pt>
                <c:pt idx="269">
                  <c:v>-3.9440400000000011</c:v>
                </c:pt>
                <c:pt idx="270">
                  <c:v>-1.7555499999999995</c:v>
                </c:pt>
                <c:pt idx="271">
                  <c:v>-0.32475000000000875</c:v>
                </c:pt>
                <c:pt idx="272">
                  <c:v>-0.82529999999999859</c:v>
                </c:pt>
                <c:pt idx="273">
                  <c:v>-0.70867000000001212</c:v>
                </c:pt>
                <c:pt idx="274">
                  <c:v>0.36870999999999299</c:v>
                </c:pt>
                <c:pt idx="275">
                  <c:v>0.80583999999998923</c:v>
                </c:pt>
                <c:pt idx="276">
                  <c:v>0.28073999999999444</c:v>
                </c:pt>
                <c:pt idx="277">
                  <c:v>-0.76191000000000031</c:v>
                </c:pt>
                <c:pt idx="278">
                  <c:v>-0.31794000000000722</c:v>
                </c:pt>
                <c:pt idx="279">
                  <c:v>-0.60885000000000389</c:v>
                </c:pt>
                <c:pt idx="280">
                  <c:v>0.34589999999998611</c:v>
                </c:pt>
                <c:pt idx="281">
                  <c:v>0.46176999999998714</c:v>
                </c:pt>
                <c:pt idx="282">
                  <c:v>8.6190000000001987E-2</c:v>
                </c:pt>
                <c:pt idx="283">
                  <c:v>-0.74329000000001599</c:v>
                </c:pt>
                <c:pt idx="284">
                  <c:v>-7.6950000000010732E-2</c:v>
                </c:pt>
                <c:pt idx="285">
                  <c:v>0.46085000000000775</c:v>
                </c:pt>
                <c:pt idx="286">
                  <c:v>0.15052999999998917</c:v>
                </c:pt>
                <c:pt idx="287">
                  <c:v>-1.4350900000000024</c:v>
                </c:pt>
                <c:pt idx="288">
                  <c:v>-5.0578100000000035</c:v>
                </c:pt>
                <c:pt idx="289">
                  <c:v>-4.7127899999999983</c:v>
                </c:pt>
                <c:pt idx="290">
                  <c:v>-6.2365299999999948</c:v>
                </c:pt>
                <c:pt idx="291">
                  <c:v>-5.4991700000000066</c:v>
                </c:pt>
                <c:pt idx="292">
                  <c:v>-1.413090000000004</c:v>
                </c:pt>
                <c:pt idx="293">
                  <c:v>-3.0823700000000045</c:v>
                </c:pt>
                <c:pt idx="294">
                  <c:v>0.57079999999999842</c:v>
                </c:pt>
                <c:pt idx="295">
                  <c:v>-1.5922899999999984</c:v>
                </c:pt>
                <c:pt idx="296">
                  <c:v>-2.3661400000000086</c:v>
                </c:pt>
                <c:pt idx="297">
                  <c:v>-7.9058900000000065</c:v>
                </c:pt>
                <c:pt idx="298">
                  <c:v>-4.0361300000000071</c:v>
                </c:pt>
                <c:pt idx="299">
                  <c:v>-4.6134199999999979</c:v>
                </c:pt>
                <c:pt idx="300">
                  <c:v>-9.4702200000000047</c:v>
                </c:pt>
                <c:pt idx="301">
                  <c:v>-3.1138400000000033</c:v>
                </c:pt>
                <c:pt idx="302">
                  <c:v>-5.1411599999999922</c:v>
                </c:pt>
                <c:pt idx="303">
                  <c:v>1.072020000000002</c:v>
                </c:pt>
                <c:pt idx="304">
                  <c:v>-1.4866800000000069</c:v>
                </c:pt>
                <c:pt idx="305">
                  <c:v>-1.1707600000000014</c:v>
                </c:pt>
                <c:pt idx="306">
                  <c:v>-4.1423700000000068</c:v>
                </c:pt>
                <c:pt idx="307">
                  <c:v>-9.4547200000000018</c:v>
                </c:pt>
                <c:pt idx="308">
                  <c:v>-1.566670000000002</c:v>
                </c:pt>
                <c:pt idx="309">
                  <c:v>3.9133199999999988</c:v>
                </c:pt>
                <c:pt idx="310">
                  <c:v>7.3583700000000007</c:v>
                </c:pt>
                <c:pt idx="311">
                  <c:v>2.6599499999999949</c:v>
                </c:pt>
                <c:pt idx="312">
                  <c:v>3.2636699999999976</c:v>
                </c:pt>
                <c:pt idx="313">
                  <c:v>-2.7808700000000002</c:v>
                </c:pt>
                <c:pt idx="314">
                  <c:v>-7.729680000000009</c:v>
                </c:pt>
                <c:pt idx="315">
                  <c:v>-5.9074700000000036</c:v>
                </c:pt>
                <c:pt idx="316">
                  <c:v>-4.613190000000003</c:v>
                </c:pt>
                <c:pt idx="317">
                  <c:v>2.3535099999999929</c:v>
                </c:pt>
                <c:pt idx="318">
                  <c:v>3.9908200000000065</c:v>
                </c:pt>
                <c:pt idx="319">
                  <c:v>5.033840000000005</c:v>
                </c:pt>
                <c:pt idx="320">
                  <c:v>4.9844699999999946</c:v>
                </c:pt>
                <c:pt idx="321">
                  <c:v>1.7523100000000014</c:v>
                </c:pt>
                <c:pt idx="322">
                  <c:v>2.5603199999999902</c:v>
                </c:pt>
                <c:pt idx="323">
                  <c:v>-1.7923100000000076</c:v>
                </c:pt>
                <c:pt idx="324">
                  <c:v>-2.5620699999999985</c:v>
                </c:pt>
                <c:pt idx="325">
                  <c:v>0.19244000000000483</c:v>
                </c:pt>
                <c:pt idx="326">
                  <c:v>-1.1878400000000013</c:v>
                </c:pt>
                <c:pt idx="327">
                  <c:v>-2.7016900000000064</c:v>
                </c:pt>
                <c:pt idx="328">
                  <c:v>-1.3418599999999969</c:v>
                </c:pt>
                <c:pt idx="329">
                  <c:v>-0.77311000000000263</c:v>
                </c:pt>
                <c:pt idx="330">
                  <c:v>-0.18988000000000937</c:v>
                </c:pt>
                <c:pt idx="331">
                  <c:v>2.6148399999999867</c:v>
                </c:pt>
                <c:pt idx="332">
                  <c:v>3.7489699999999999</c:v>
                </c:pt>
                <c:pt idx="333">
                  <c:v>3.6553699999999978</c:v>
                </c:pt>
                <c:pt idx="334">
                  <c:v>0.70332999999999402</c:v>
                </c:pt>
                <c:pt idx="335">
                  <c:v>-2.1967500000000015</c:v>
                </c:pt>
                <c:pt idx="336">
                  <c:v>-1.847680000000004</c:v>
                </c:pt>
                <c:pt idx="337">
                  <c:v>-1.6748500000000135</c:v>
                </c:pt>
                <c:pt idx="338">
                  <c:v>-0.80042000000000968</c:v>
                </c:pt>
                <c:pt idx="339">
                  <c:v>0.745900000000006</c:v>
                </c:pt>
                <c:pt idx="340">
                  <c:v>1.6527200000000022</c:v>
                </c:pt>
                <c:pt idx="341">
                  <c:v>0.63602999999999099</c:v>
                </c:pt>
                <c:pt idx="342">
                  <c:v>-0.9485299999999981</c:v>
                </c:pt>
                <c:pt idx="343">
                  <c:v>-3.5149100000000004</c:v>
                </c:pt>
                <c:pt idx="344">
                  <c:v>-0.60111000000000558</c:v>
                </c:pt>
                <c:pt idx="345">
                  <c:v>-3.2772700000000015</c:v>
                </c:pt>
                <c:pt idx="346">
                  <c:v>1.4534899999999951</c:v>
                </c:pt>
                <c:pt idx="347">
                  <c:v>0.17795000000000272</c:v>
                </c:pt>
                <c:pt idx="348">
                  <c:v>1.1809999999999974</c:v>
                </c:pt>
                <c:pt idx="349">
                  <c:v>1.3827399999999983</c:v>
                </c:pt>
                <c:pt idx="350">
                  <c:v>0.16008999999999673</c:v>
                </c:pt>
                <c:pt idx="351">
                  <c:v>3.7711299999999994</c:v>
                </c:pt>
                <c:pt idx="352">
                  <c:v>4.6873500000000021</c:v>
                </c:pt>
                <c:pt idx="353">
                  <c:v>0.78504999999999825</c:v>
                </c:pt>
                <c:pt idx="354">
                  <c:v>-2.0546500000000023</c:v>
                </c:pt>
                <c:pt idx="355">
                  <c:v>-0.42661999999999978</c:v>
                </c:pt>
                <c:pt idx="356">
                  <c:v>0.66072999999999382</c:v>
                </c:pt>
                <c:pt idx="357">
                  <c:v>4.545109999999994</c:v>
                </c:pt>
                <c:pt idx="358">
                  <c:v>3.8222899999999953</c:v>
                </c:pt>
                <c:pt idx="359">
                  <c:v>6.5725300000000004</c:v>
                </c:pt>
                <c:pt idx="360">
                  <c:v>4.685619999999993</c:v>
                </c:pt>
                <c:pt idx="361">
                  <c:v>0.23132999999999271</c:v>
                </c:pt>
                <c:pt idx="362">
                  <c:v>-1.1741700000000037</c:v>
                </c:pt>
                <c:pt idx="363">
                  <c:v>-4.8092100000000073</c:v>
                </c:pt>
                <c:pt idx="364">
                  <c:v>-2.5559200000000146</c:v>
                </c:pt>
                <c:pt idx="365">
                  <c:v>-0.20398000000000849</c:v>
                </c:pt>
                <c:pt idx="366">
                  <c:v>2.7578200000000024</c:v>
                </c:pt>
                <c:pt idx="367">
                  <c:v>0.66798000000000002</c:v>
                </c:pt>
                <c:pt idx="368">
                  <c:v>0.31899999999999551</c:v>
                </c:pt>
                <c:pt idx="369">
                  <c:v>-4.7179999999997335E-2</c:v>
                </c:pt>
                <c:pt idx="370">
                  <c:v>-0.95273000000000252</c:v>
                </c:pt>
                <c:pt idx="371">
                  <c:v>-0.70230000000000814</c:v>
                </c:pt>
                <c:pt idx="372">
                  <c:v>-3.7250399999999999</c:v>
                </c:pt>
                <c:pt idx="373">
                  <c:v>-2.0777100000000033</c:v>
                </c:pt>
                <c:pt idx="374">
                  <c:v>-3.7430500000000109</c:v>
                </c:pt>
                <c:pt idx="375">
                  <c:v>3.1729999999996039E-2</c:v>
                </c:pt>
                <c:pt idx="376">
                  <c:v>0.98007999999999384</c:v>
                </c:pt>
                <c:pt idx="377">
                  <c:v>0.66715000000000657</c:v>
                </c:pt>
                <c:pt idx="378">
                  <c:v>1.618930000000006</c:v>
                </c:pt>
                <c:pt idx="379">
                  <c:v>2.2287400000000019</c:v>
                </c:pt>
                <c:pt idx="380">
                  <c:v>-0.97927999999999571</c:v>
                </c:pt>
                <c:pt idx="381">
                  <c:v>-0.38587000000000415</c:v>
                </c:pt>
                <c:pt idx="382">
                  <c:v>-2.486770000000007</c:v>
                </c:pt>
                <c:pt idx="383">
                  <c:v>0.14401000000000153</c:v>
                </c:pt>
                <c:pt idx="384">
                  <c:v>-0.26664000000000243</c:v>
                </c:pt>
                <c:pt idx="385">
                  <c:v>8.5800000000020304E-3</c:v>
                </c:pt>
                <c:pt idx="386">
                  <c:v>2.3573299999999975</c:v>
                </c:pt>
                <c:pt idx="387">
                  <c:v>1.4465999999999894</c:v>
                </c:pt>
                <c:pt idx="388">
                  <c:v>-1.059020000000011</c:v>
                </c:pt>
                <c:pt idx="389">
                  <c:v>-2.6900600000000026</c:v>
                </c:pt>
                <c:pt idx="390">
                  <c:v>-0.7589100000000002</c:v>
                </c:pt>
                <c:pt idx="391">
                  <c:v>-0.45282000000000266</c:v>
                </c:pt>
                <c:pt idx="392">
                  <c:v>0.20577999999999008</c:v>
                </c:pt>
                <c:pt idx="393">
                  <c:v>0.18006999999998641</c:v>
                </c:pt>
                <c:pt idx="394">
                  <c:v>1.007559999999998</c:v>
                </c:pt>
                <c:pt idx="395">
                  <c:v>0.80612999999999602</c:v>
                </c:pt>
                <c:pt idx="396">
                  <c:v>1.4063099999999977</c:v>
                </c:pt>
                <c:pt idx="397">
                  <c:v>-0.14665000000000106</c:v>
                </c:pt>
                <c:pt idx="398">
                  <c:v>-0.38756000000000057</c:v>
                </c:pt>
                <c:pt idx="399">
                  <c:v>-0.8385900000000106</c:v>
                </c:pt>
                <c:pt idx="400">
                  <c:v>-1.0281300000000044</c:v>
                </c:pt>
                <c:pt idx="401">
                  <c:v>1.4046399999999934</c:v>
                </c:pt>
                <c:pt idx="402">
                  <c:v>-0.49654999999999916</c:v>
                </c:pt>
                <c:pt idx="403">
                  <c:v>0.81633999999998963</c:v>
                </c:pt>
                <c:pt idx="404">
                  <c:v>2.9643999999999977</c:v>
                </c:pt>
                <c:pt idx="405">
                  <c:v>2.648859999999992</c:v>
                </c:pt>
                <c:pt idx="406">
                  <c:v>1.3994299999999953</c:v>
                </c:pt>
                <c:pt idx="407">
                  <c:v>0.80953999999999837</c:v>
                </c:pt>
                <c:pt idx="408">
                  <c:v>0.78030000000000399</c:v>
                </c:pt>
                <c:pt idx="409">
                  <c:v>-0.56512000000000029</c:v>
                </c:pt>
                <c:pt idx="410">
                  <c:v>-1.5340900000000062</c:v>
                </c:pt>
                <c:pt idx="411">
                  <c:v>-1.7699000000000069</c:v>
                </c:pt>
                <c:pt idx="412">
                  <c:v>-1.6421200000000127</c:v>
                </c:pt>
                <c:pt idx="413">
                  <c:v>-0.56505000000000649</c:v>
                </c:pt>
                <c:pt idx="414">
                  <c:v>3.4506199999999936</c:v>
                </c:pt>
                <c:pt idx="415">
                  <c:v>1.6429499999999919</c:v>
                </c:pt>
                <c:pt idx="416">
                  <c:v>0.94327999999999435</c:v>
                </c:pt>
                <c:pt idx="417">
                  <c:v>2.702859999999994</c:v>
                </c:pt>
                <c:pt idx="418">
                  <c:v>2.961820000000003</c:v>
                </c:pt>
                <c:pt idx="419">
                  <c:v>0.32073999999999359</c:v>
                </c:pt>
                <c:pt idx="420">
                  <c:v>0.55227999999999611</c:v>
                </c:pt>
                <c:pt idx="421">
                  <c:v>1.8745599999999882</c:v>
                </c:pt>
                <c:pt idx="422">
                  <c:v>1.4921199999999928</c:v>
                </c:pt>
                <c:pt idx="423">
                  <c:v>0.78199000000000041</c:v>
                </c:pt>
                <c:pt idx="424">
                  <c:v>0.57018999999999664</c:v>
                </c:pt>
                <c:pt idx="425">
                  <c:v>0.46279999999999433</c:v>
                </c:pt>
                <c:pt idx="426">
                  <c:v>0.55937999999999732</c:v>
                </c:pt>
                <c:pt idx="427">
                  <c:v>1.7487099999999955</c:v>
                </c:pt>
                <c:pt idx="428">
                  <c:v>4.1157699999999977</c:v>
                </c:pt>
                <c:pt idx="429">
                  <c:v>4.5768799999999814</c:v>
                </c:pt>
                <c:pt idx="430">
                  <c:v>4.8066799999999859</c:v>
                </c:pt>
                <c:pt idx="431">
                  <c:v>1.7763999999999882</c:v>
                </c:pt>
                <c:pt idx="432">
                  <c:v>-1.3108900000000006</c:v>
                </c:pt>
                <c:pt idx="433">
                  <c:v>-4.5113100000000017</c:v>
                </c:pt>
                <c:pt idx="434">
                  <c:v>-3.3593099999999936</c:v>
                </c:pt>
                <c:pt idx="435">
                  <c:v>-2.5830100000000016</c:v>
                </c:pt>
                <c:pt idx="436">
                  <c:v>-1.3532399999999996</c:v>
                </c:pt>
                <c:pt idx="437">
                  <c:v>0.50605999999999796</c:v>
                </c:pt>
                <c:pt idx="438">
                  <c:v>1.2573500000000024</c:v>
                </c:pt>
                <c:pt idx="439">
                  <c:v>-0.14761000000000735</c:v>
                </c:pt>
                <c:pt idx="440">
                  <c:v>0.22715999999999781</c:v>
                </c:pt>
                <c:pt idx="441">
                  <c:v>1.2158899999999946</c:v>
                </c:pt>
                <c:pt idx="442">
                  <c:v>1.7297199999999933</c:v>
                </c:pt>
                <c:pt idx="443">
                  <c:v>3.3964099999999959</c:v>
                </c:pt>
                <c:pt idx="444">
                  <c:v>2.3497599999999892</c:v>
                </c:pt>
                <c:pt idx="445">
                  <c:v>3.6555699999999973</c:v>
                </c:pt>
                <c:pt idx="446">
                  <c:v>3.7436500000000024</c:v>
                </c:pt>
                <c:pt idx="447">
                  <c:v>1.9231999999999942</c:v>
                </c:pt>
                <c:pt idx="448">
                  <c:v>1.3937899999999956</c:v>
                </c:pt>
                <c:pt idx="449">
                  <c:v>-0.25127000000000521</c:v>
                </c:pt>
                <c:pt idx="450">
                  <c:v>-1.3368300000000062</c:v>
                </c:pt>
                <c:pt idx="451">
                  <c:v>0.52066999999999553</c:v>
                </c:pt>
                <c:pt idx="452">
                  <c:v>-1.2159000000000049</c:v>
                </c:pt>
                <c:pt idx="453">
                  <c:v>-3.6547100000000086</c:v>
                </c:pt>
                <c:pt idx="454">
                  <c:v>-2.9939499999999981</c:v>
                </c:pt>
                <c:pt idx="455">
                  <c:v>-1.8998700000000142</c:v>
                </c:pt>
                <c:pt idx="456">
                  <c:v>-7.2570000000006019E-2</c:v>
                </c:pt>
                <c:pt idx="457">
                  <c:v>0.99307999999999197</c:v>
                </c:pt>
                <c:pt idx="458">
                  <c:v>0.11401999999999646</c:v>
                </c:pt>
                <c:pt idx="459">
                  <c:v>-1.0094900000000067</c:v>
                </c:pt>
                <c:pt idx="460">
                  <c:v>-4.4094299999999933</c:v>
                </c:pt>
                <c:pt idx="461">
                  <c:v>-3.1788099999999986</c:v>
                </c:pt>
                <c:pt idx="462">
                  <c:v>-3.760930000000009</c:v>
                </c:pt>
                <c:pt idx="463">
                  <c:v>-1.2555999999999941</c:v>
                </c:pt>
                <c:pt idx="464">
                  <c:v>1.2892700000000019</c:v>
                </c:pt>
                <c:pt idx="465">
                  <c:v>0.33424999999999727</c:v>
                </c:pt>
                <c:pt idx="466">
                  <c:v>2.1200700000000055</c:v>
                </c:pt>
                <c:pt idx="467">
                  <c:v>0.25562000000000751</c:v>
                </c:pt>
                <c:pt idx="468">
                  <c:v>6.7851300000000023</c:v>
                </c:pt>
                <c:pt idx="469">
                  <c:v>5.0173800000000028</c:v>
                </c:pt>
                <c:pt idx="470">
                  <c:v>3.1079499999999953</c:v>
                </c:pt>
                <c:pt idx="471">
                  <c:v>1.3730999999999938</c:v>
                </c:pt>
                <c:pt idx="472">
                  <c:v>3.1667699999999996</c:v>
                </c:pt>
                <c:pt idx="473">
                  <c:v>4.7151499999999942</c:v>
                </c:pt>
                <c:pt idx="474">
                  <c:v>5.6892399999999981</c:v>
                </c:pt>
                <c:pt idx="475">
                  <c:v>4.7462000000000018</c:v>
                </c:pt>
                <c:pt idx="476">
                  <c:v>2.7228900000000067</c:v>
                </c:pt>
                <c:pt idx="477">
                  <c:v>1.4861599999999981</c:v>
                </c:pt>
                <c:pt idx="478">
                  <c:v>1.9612300000000005</c:v>
                </c:pt>
                <c:pt idx="479">
                  <c:v>3.1287099999999839</c:v>
                </c:pt>
                <c:pt idx="480">
                  <c:v>1.2754999999999939</c:v>
                </c:pt>
                <c:pt idx="481">
                  <c:v>-0.75992999999999711</c:v>
                </c:pt>
                <c:pt idx="482">
                  <c:v>-2.8506600000000049</c:v>
                </c:pt>
                <c:pt idx="483">
                  <c:v>-1.226309999999998</c:v>
                </c:pt>
                <c:pt idx="484">
                  <c:v>-0.30228000000001032</c:v>
                </c:pt>
                <c:pt idx="485">
                  <c:v>0.60971999999999582</c:v>
                </c:pt>
                <c:pt idx="486">
                  <c:v>3.3153199999999856</c:v>
                </c:pt>
                <c:pt idx="487">
                  <c:v>1.9482100000000031</c:v>
                </c:pt>
                <c:pt idx="488">
                  <c:v>2.2531199999999956</c:v>
                </c:pt>
                <c:pt idx="489">
                  <c:v>0.8648200000000088</c:v>
                </c:pt>
                <c:pt idx="490">
                  <c:v>-0.73884999999999934</c:v>
                </c:pt>
                <c:pt idx="491">
                  <c:v>-0.95843000000002121</c:v>
                </c:pt>
                <c:pt idx="492">
                  <c:v>-1.727729999999994</c:v>
                </c:pt>
                <c:pt idx="493">
                  <c:v>8.9869999999990569E-2</c:v>
                </c:pt>
                <c:pt idx="494">
                  <c:v>-0.54883999999999844</c:v>
                </c:pt>
                <c:pt idx="495">
                  <c:v>-0.13809999999999434</c:v>
                </c:pt>
                <c:pt idx="496">
                  <c:v>-1.4414400000000143</c:v>
                </c:pt>
                <c:pt idx="497">
                  <c:v>-1.1470900000000057</c:v>
                </c:pt>
                <c:pt idx="498">
                  <c:v>-2.5755000000000052</c:v>
                </c:pt>
                <c:pt idx="499">
                  <c:v>-0.81624000000002184</c:v>
                </c:pt>
                <c:pt idx="500">
                  <c:v>-0.68079000000001599</c:v>
                </c:pt>
                <c:pt idx="501">
                  <c:v>0.96479000000000781</c:v>
                </c:pt>
                <c:pt idx="502">
                  <c:v>0.41593999999999198</c:v>
                </c:pt>
                <c:pt idx="503">
                  <c:v>1.4701099999999911</c:v>
                </c:pt>
                <c:pt idx="504">
                  <c:v>0.55831999999999482</c:v>
                </c:pt>
                <c:pt idx="505">
                  <c:v>-4.4290000000017926E-2</c:v>
                </c:pt>
                <c:pt idx="506">
                  <c:v>9.2860000000001719E-2</c:v>
                </c:pt>
                <c:pt idx="507">
                  <c:v>1.7861999999999938</c:v>
                </c:pt>
                <c:pt idx="508">
                  <c:v>2.189140000000009</c:v>
                </c:pt>
                <c:pt idx="509">
                  <c:v>1.2608600000000081</c:v>
                </c:pt>
                <c:pt idx="510">
                  <c:v>0.20757999999999299</c:v>
                </c:pt>
                <c:pt idx="511">
                  <c:v>0.31869000000000369</c:v>
                </c:pt>
                <c:pt idx="512">
                  <c:v>-1.6177000000000135</c:v>
                </c:pt>
                <c:pt idx="513">
                  <c:v>-1.5596299999999985</c:v>
                </c:pt>
                <c:pt idx="514">
                  <c:v>-2.4496199999999959</c:v>
                </c:pt>
                <c:pt idx="515">
                  <c:v>-3.4967800000000011</c:v>
                </c:pt>
                <c:pt idx="516">
                  <c:v>-2.1682899999999989</c:v>
                </c:pt>
                <c:pt idx="517">
                  <c:v>0.12332999999998151</c:v>
                </c:pt>
                <c:pt idx="518">
                  <c:v>0.25355999999999312</c:v>
                </c:pt>
                <c:pt idx="519">
                  <c:v>1.2312899999999871</c:v>
                </c:pt>
                <c:pt idx="520">
                  <c:v>1.3112100000000027</c:v>
                </c:pt>
                <c:pt idx="521">
                  <c:v>-4.2305700000000002</c:v>
                </c:pt>
                <c:pt idx="522">
                  <c:v>-3.360519999999994</c:v>
                </c:pt>
                <c:pt idx="523">
                  <c:v>-4.8843999999999852</c:v>
                </c:pt>
                <c:pt idx="524">
                  <c:v>-2.0414499999999975</c:v>
                </c:pt>
                <c:pt idx="525">
                  <c:v>0.4115499999999912</c:v>
                </c:pt>
                <c:pt idx="526">
                  <c:v>-0.35087000000001467</c:v>
                </c:pt>
                <c:pt idx="527">
                  <c:v>2.2107799999999855</c:v>
                </c:pt>
                <c:pt idx="528">
                  <c:v>2.0631999999999948</c:v>
                </c:pt>
                <c:pt idx="529">
                  <c:v>1.4267399999999952</c:v>
                </c:pt>
                <c:pt idx="530">
                  <c:v>0.318649999999991</c:v>
                </c:pt>
                <c:pt idx="531">
                  <c:v>-0.17022000000000048</c:v>
                </c:pt>
                <c:pt idx="532">
                  <c:v>-0.57219000000000619</c:v>
                </c:pt>
                <c:pt idx="533">
                  <c:v>-1.4292800000000057</c:v>
                </c:pt>
                <c:pt idx="534">
                  <c:v>0.11113000000000284</c:v>
                </c:pt>
                <c:pt idx="535">
                  <c:v>-0.96990999999999872</c:v>
                </c:pt>
                <c:pt idx="536">
                  <c:v>-0.59748000000000445</c:v>
                </c:pt>
                <c:pt idx="537">
                  <c:v>0.31086000000000524</c:v>
                </c:pt>
                <c:pt idx="538">
                  <c:v>0.63569999999999993</c:v>
                </c:pt>
                <c:pt idx="539">
                  <c:v>-0.33262000000000569</c:v>
                </c:pt>
                <c:pt idx="540">
                  <c:v>1.5768899999999917</c:v>
                </c:pt>
                <c:pt idx="541">
                  <c:v>-0.36389000000001204</c:v>
                </c:pt>
                <c:pt idx="542">
                  <c:v>-1.1991799999999984</c:v>
                </c:pt>
                <c:pt idx="543">
                  <c:v>0.75804999999999723</c:v>
                </c:pt>
                <c:pt idx="544">
                  <c:v>1.4509800000000013</c:v>
                </c:pt>
                <c:pt idx="545">
                  <c:v>0.45158999999999594</c:v>
                </c:pt>
                <c:pt idx="546">
                  <c:v>-2.8142600000000044</c:v>
                </c:pt>
                <c:pt idx="547">
                  <c:v>-1.3910800000000023</c:v>
                </c:pt>
                <c:pt idx="548">
                  <c:v>1.3007999999999953</c:v>
                </c:pt>
                <c:pt idx="549">
                  <c:v>-0.16418999999999073</c:v>
                </c:pt>
                <c:pt idx="550">
                  <c:v>0.19342000000000326</c:v>
                </c:pt>
                <c:pt idx="551">
                  <c:v>8.9799999999939928E-3</c:v>
                </c:pt>
                <c:pt idx="552">
                  <c:v>-0.34851000000000454</c:v>
                </c:pt>
                <c:pt idx="553">
                  <c:v>0.25097999999999843</c:v>
                </c:pt>
                <c:pt idx="554">
                  <c:v>-3.2646299999999968</c:v>
                </c:pt>
                <c:pt idx="555">
                  <c:v>-0.36957000000001017</c:v>
                </c:pt>
                <c:pt idx="556">
                  <c:v>0.6612700000000018</c:v>
                </c:pt>
                <c:pt idx="557">
                  <c:v>0.96356000000000108</c:v>
                </c:pt>
                <c:pt idx="558">
                  <c:v>1.130439999999993</c:v>
                </c:pt>
                <c:pt idx="559">
                  <c:v>-2.2093300000000085</c:v>
                </c:pt>
                <c:pt idx="560">
                  <c:v>-1.5803599999999989</c:v>
                </c:pt>
                <c:pt idx="561">
                  <c:v>-0.14757000000001597</c:v>
                </c:pt>
                <c:pt idx="562">
                  <c:v>1.8406700000000029</c:v>
                </c:pt>
                <c:pt idx="563">
                  <c:v>0.47789999999999111</c:v>
                </c:pt>
                <c:pt idx="564">
                  <c:v>1.5287699999999944</c:v>
                </c:pt>
                <c:pt idx="565">
                  <c:v>1.0151500000000055</c:v>
                </c:pt>
                <c:pt idx="566">
                  <c:v>0.17905999999999267</c:v>
                </c:pt>
                <c:pt idx="567">
                  <c:v>3.1571299999999951</c:v>
                </c:pt>
                <c:pt idx="568">
                  <c:v>2.8400800000000004</c:v>
                </c:pt>
                <c:pt idx="569">
                  <c:v>2.48890999999999</c:v>
                </c:pt>
                <c:pt idx="570">
                  <c:v>0.9198599999999999</c:v>
                </c:pt>
                <c:pt idx="571">
                  <c:v>1.9419899999999899</c:v>
                </c:pt>
                <c:pt idx="572">
                  <c:v>1.7454799999999864</c:v>
                </c:pt>
                <c:pt idx="573">
                  <c:v>-0.28388000000001057</c:v>
                </c:pt>
                <c:pt idx="574">
                  <c:v>-0.2131300000000067</c:v>
                </c:pt>
                <c:pt idx="575">
                  <c:v>-0.28915000000000646</c:v>
                </c:pt>
                <c:pt idx="576">
                  <c:v>0.42716999999998961</c:v>
                </c:pt>
                <c:pt idx="577">
                  <c:v>-0.32147000000000503</c:v>
                </c:pt>
                <c:pt idx="578">
                  <c:v>0.24805999999999528</c:v>
                </c:pt>
                <c:pt idx="579">
                  <c:v>2.4128299999999996</c:v>
                </c:pt>
                <c:pt idx="580">
                  <c:v>1.3426799999999872</c:v>
                </c:pt>
                <c:pt idx="581">
                  <c:v>2.7265100000000047</c:v>
                </c:pt>
                <c:pt idx="582">
                  <c:v>1.4536700000000025</c:v>
                </c:pt>
                <c:pt idx="583">
                  <c:v>2.0730299999999886</c:v>
                </c:pt>
                <c:pt idx="584">
                  <c:v>1.5926099999999934</c:v>
                </c:pt>
                <c:pt idx="585">
                  <c:v>0.45692999999999984</c:v>
                </c:pt>
                <c:pt idx="586">
                  <c:v>-0.72246999999998707</c:v>
                </c:pt>
                <c:pt idx="587">
                  <c:v>1.0745100000000036</c:v>
                </c:pt>
                <c:pt idx="588">
                  <c:v>1.0797600000000074</c:v>
                </c:pt>
                <c:pt idx="589">
                  <c:v>-0.51717000000000724</c:v>
                </c:pt>
                <c:pt idx="590">
                  <c:v>0.2157799999999952</c:v>
                </c:pt>
                <c:pt idx="591">
                  <c:v>0.61240000000000805</c:v>
                </c:pt>
                <c:pt idx="592">
                  <c:v>-2.0555899999999951</c:v>
                </c:pt>
                <c:pt idx="593">
                  <c:v>-3.1537000000000006</c:v>
                </c:pt>
                <c:pt idx="594">
                  <c:v>-3.9267600000000158</c:v>
                </c:pt>
                <c:pt idx="595">
                  <c:v>-2.5343600000000066</c:v>
                </c:pt>
                <c:pt idx="596">
                  <c:v>-0.39925000000000921</c:v>
                </c:pt>
                <c:pt idx="597">
                  <c:v>1.1234800000000149</c:v>
                </c:pt>
                <c:pt idx="598">
                  <c:v>1.1566100000000006</c:v>
                </c:pt>
                <c:pt idx="599">
                  <c:v>-0.6271899999999988</c:v>
                </c:pt>
                <c:pt idx="600">
                  <c:v>-0.52852000000000032</c:v>
                </c:pt>
                <c:pt idx="601">
                  <c:v>-7.1993399999999923</c:v>
                </c:pt>
                <c:pt idx="602">
                  <c:v>-6.3344100000000054</c:v>
                </c:pt>
                <c:pt idx="603">
                  <c:v>-3.3362500000000068</c:v>
                </c:pt>
                <c:pt idx="604">
                  <c:v>-1.107680000000002</c:v>
                </c:pt>
                <c:pt idx="605">
                  <c:v>0.34940000000000282</c:v>
                </c:pt>
                <c:pt idx="606">
                  <c:v>0.69367000000001156</c:v>
                </c:pt>
                <c:pt idx="607">
                  <c:v>0.98981000000000563</c:v>
                </c:pt>
                <c:pt idx="608">
                  <c:v>3.6679999999989832E-2</c:v>
                </c:pt>
                <c:pt idx="609">
                  <c:v>-0.1179300000000012</c:v>
                </c:pt>
                <c:pt idx="610">
                  <c:v>-0.40534999999999854</c:v>
                </c:pt>
                <c:pt idx="611">
                  <c:v>-0.11887000000001535</c:v>
                </c:pt>
                <c:pt idx="612">
                  <c:v>0.39830999999999506</c:v>
                </c:pt>
                <c:pt idx="613">
                  <c:v>-0.37654000000001986</c:v>
                </c:pt>
                <c:pt idx="614">
                  <c:v>-0.18823000000000434</c:v>
                </c:pt>
                <c:pt idx="615">
                  <c:v>2.9724599999999981</c:v>
                </c:pt>
                <c:pt idx="616">
                  <c:v>1.7080399999999969</c:v>
                </c:pt>
                <c:pt idx="617">
                  <c:v>1.8139399999999881</c:v>
                </c:pt>
                <c:pt idx="618">
                  <c:v>0.78578999999999155</c:v>
                </c:pt>
                <c:pt idx="619">
                  <c:v>-0.38406999999999414</c:v>
                </c:pt>
                <c:pt idx="620">
                  <c:v>-1.3079800000000006</c:v>
                </c:pt>
                <c:pt idx="621">
                  <c:v>-0.44037000000000148</c:v>
                </c:pt>
                <c:pt idx="622">
                  <c:v>0.35073999999998762</c:v>
                </c:pt>
                <c:pt idx="623">
                  <c:v>0.97566999999999382</c:v>
                </c:pt>
                <c:pt idx="624">
                  <c:v>0.42716999999998961</c:v>
                </c:pt>
                <c:pt idx="625">
                  <c:v>1.6138300000000072</c:v>
                </c:pt>
                <c:pt idx="626">
                  <c:v>-1.1646900000000073</c:v>
                </c:pt>
                <c:pt idx="627">
                  <c:v>-0.34362000000000137</c:v>
                </c:pt>
                <c:pt idx="628">
                  <c:v>0.55996999999999275</c:v>
                </c:pt>
                <c:pt idx="629">
                  <c:v>1.5268100000000118</c:v>
                </c:pt>
                <c:pt idx="630">
                  <c:v>2.3777299999999997</c:v>
                </c:pt>
                <c:pt idx="631">
                  <c:v>-9.5869999999990796E-2</c:v>
                </c:pt>
                <c:pt idx="632">
                  <c:v>-0.47289999999999566</c:v>
                </c:pt>
                <c:pt idx="633">
                  <c:v>-1.6428999999999974</c:v>
                </c:pt>
                <c:pt idx="634">
                  <c:v>0.53001000000000431</c:v>
                </c:pt>
                <c:pt idx="635">
                  <c:v>0.3138100000000037</c:v>
                </c:pt>
                <c:pt idx="636">
                  <c:v>-0.5766399999999976</c:v>
                </c:pt>
                <c:pt idx="637">
                  <c:v>-1.6129400000000089</c:v>
                </c:pt>
                <c:pt idx="638">
                  <c:v>-1.8572500000000076</c:v>
                </c:pt>
                <c:pt idx="639">
                  <c:v>-3.4254400000000089</c:v>
                </c:pt>
                <c:pt idx="640">
                  <c:v>-4.3738500000000045</c:v>
                </c:pt>
                <c:pt idx="641">
                  <c:v>-0.76819999999999311</c:v>
                </c:pt>
                <c:pt idx="642">
                  <c:v>1.3721099999999922</c:v>
                </c:pt>
                <c:pt idx="643">
                  <c:v>1.9232000000000085</c:v>
                </c:pt>
                <c:pt idx="644">
                  <c:v>4.0187299999999908</c:v>
                </c:pt>
                <c:pt idx="645">
                  <c:v>3.2065199999999976</c:v>
                </c:pt>
                <c:pt idx="646">
                  <c:v>2.3442499999999882</c:v>
                </c:pt>
                <c:pt idx="647">
                  <c:v>0.8561600000000027</c:v>
                </c:pt>
                <c:pt idx="648">
                  <c:v>1.7755499999999955</c:v>
                </c:pt>
                <c:pt idx="649">
                  <c:v>-2.58335000000001</c:v>
                </c:pt>
                <c:pt idx="650">
                  <c:v>-0.86575999999999453</c:v>
                </c:pt>
                <c:pt idx="651">
                  <c:v>-0.85000999999999749</c:v>
                </c:pt>
                <c:pt idx="652">
                  <c:v>-2.6159200000000027</c:v>
                </c:pt>
                <c:pt idx="653">
                  <c:v>-0.65840000000000032</c:v>
                </c:pt>
                <c:pt idx="654">
                  <c:v>-0.44034000000000617</c:v>
                </c:pt>
                <c:pt idx="655">
                  <c:v>-0.81483999999998957</c:v>
                </c:pt>
                <c:pt idx="656">
                  <c:v>0.33759999999999479</c:v>
                </c:pt>
                <c:pt idx="657">
                  <c:v>0.81222999999999956</c:v>
                </c:pt>
                <c:pt idx="658">
                  <c:v>4.4830000000004588E-2</c:v>
                </c:pt>
                <c:pt idx="659">
                  <c:v>0.20919999999999561</c:v>
                </c:pt>
                <c:pt idx="660">
                  <c:v>-0.85260999999999854</c:v>
                </c:pt>
                <c:pt idx="661">
                  <c:v>-3.0509799999999956</c:v>
                </c:pt>
                <c:pt idx="662">
                  <c:v>-3.2346999999999895</c:v>
                </c:pt>
                <c:pt idx="663">
                  <c:v>-2.6405200000000093</c:v>
                </c:pt>
                <c:pt idx="664">
                  <c:v>-1.2974099999999993</c:v>
                </c:pt>
                <c:pt idx="665">
                  <c:v>-0.31382999999999583</c:v>
                </c:pt>
                <c:pt idx="666">
                  <c:v>0.20826999999999884</c:v>
                </c:pt>
                <c:pt idx="667">
                  <c:v>0.44832999999999856</c:v>
                </c:pt>
                <c:pt idx="668">
                  <c:v>-0.14418000000000575</c:v>
                </c:pt>
                <c:pt idx="669">
                  <c:v>-6.6790000000011673E-2</c:v>
                </c:pt>
                <c:pt idx="670">
                  <c:v>0.19510000000001071</c:v>
                </c:pt>
                <c:pt idx="671">
                  <c:v>-0.30143999999999949</c:v>
                </c:pt>
                <c:pt idx="672">
                  <c:v>-0.3691999999999922</c:v>
                </c:pt>
                <c:pt idx="673">
                  <c:v>-0.70494999999999663</c:v>
                </c:pt>
                <c:pt idx="674">
                  <c:v>-0.17491000000001122</c:v>
                </c:pt>
                <c:pt idx="675">
                  <c:v>-3.9264599999999987</c:v>
                </c:pt>
                <c:pt idx="676">
                  <c:v>-3.6733599999999953</c:v>
                </c:pt>
                <c:pt idx="677">
                  <c:v>-1.4530700000000039</c:v>
                </c:pt>
                <c:pt idx="678">
                  <c:v>-1.8998500000000078</c:v>
                </c:pt>
                <c:pt idx="679">
                  <c:v>-0.33499999999999375</c:v>
                </c:pt>
                <c:pt idx="680">
                  <c:v>-1.1975600000000028</c:v>
                </c:pt>
                <c:pt idx="681">
                  <c:v>-1.7653600000000012</c:v>
                </c:pt>
                <c:pt idx="682">
                  <c:v>-1.441749999999999</c:v>
                </c:pt>
                <c:pt idx="683">
                  <c:v>-0.78949000000000069</c:v>
                </c:pt>
                <c:pt idx="684">
                  <c:v>-1.9569700000000054</c:v>
                </c:pt>
                <c:pt idx="685">
                  <c:v>-2.7605900000000076</c:v>
                </c:pt>
                <c:pt idx="686">
                  <c:v>-2.1817300000000088</c:v>
                </c:pt>
                <c:pt idx="687">
                  <c:v>-0.35664000000000584</c:v>
                </c:pt>
                <c:pt idx="688">
                  <c:v>0.53811999999999216</c:v>
                </c:pt>
                <c:pt idx="689">
                  <c:v>0.81075999999999482</c:v>
                </c:pt>
                <c:pt idx="690">
                  <c:v>0.60365999999999786</c:v>
                </c:pt>
                <c:pt idx="691">
                  <c:v>0.89750000000000796</c:v>
                </c:pt>
                <c:pt idx="692">
                  <c:v>-0.78153000000000361</c:v>
                </c:pt>
                <c:pt idx="693">
                  <c:v>0.29202000000000083</c:v>
                </c:pt>
                <c:pt idx="694">
                  <c:v>0.72842999999999591</c:v>
                </c:pt>
                <c:pt idx="695">
                  <c:v>-0.58236999999999739</c:v>
                </c:pt>
                <c:pt idx="696">
                  <c:v>-0.84884000000000981</c:v>
                </c:pt>
                <c:pt idx="697">
                  <c:v>0.49834999999999496</c:v>
                </c:pt>
                <c:pt idx="698">
                  <c:v>0.138930000000002</c:v>
                </c:pt>
                <c:pt idx="699">
                  <c:v>1.3311800000000034</c:v>
                </c:pt>
                <c:pt idx="700">
                  <c:v>3.6518700000000024</c:v>
                </c:pt>
                <c:pt idx="701">
                  <c:v>2.8694499999999934</c:v>
                </c:pt>
                <c:pt idx="702">
                  <c:v>3.2021899999999945</c:v>
                </c:pt>
                <c:pt idx="703">
                  <c:v>2.1294699999999978</c:v>
                </c:pt>
                <c:pt idx="704">
                  <c:v>0.75499999999999545</c:v>
                </c:pt>
                <c:pt idx="705">
                  <c:v>0.77618999999999971</c:v>
                </c:pt>
                <c:pt idx="706">
                  <c:v>0.67448000000000263</c:v>
                </c:pt>
                <c:pt idx="707">
                  <c:v>0.62046999999999741</c:v>
                </c:pt>
                <c:pt idx="708">
                  <c:v>-2.5296200000000084</c:v>
                </c:pt>
                <c:pt idx="709">
                  <c:v>-2.0958699999999979</c:v>
                </c:pt>
                <c:pt idx="710">
                  <c:v>-0.23723000000000383</c:v>
                </c:pt>
                <c:pt idx="711">
                  <c:v>-1.3063799999999901</c:v>
                </c:pt>
                <c:pt idx="712">
                  <c:v>0.93469000000000335</c:v>
                </c:pt>
                <c:pt idx="713">
                  <c:v>0.95497999999999195</c:v>
                </c:pt>
                <c:pt idx="714">
                  <c:v>1.091319999999989</c:v>
                </c:pt>
                <c:pt idx="715">
                  <c:v>-0.13454000000000121</c:v>
                </c:pt>
                <c:pt idx="716">
                  <c:v>1.6905099999999891</c:v>
                </c:pt>
                <c:pt idx="717">
                  <c:v>0.45668999999999471</c:v>
                </c:pt>
                <c:pt idx="718">
                  <c:v>0.78150999999999726</c:v>
                </c:pt>
                <c:pt idx="719">
                  <c:v>1.2435699999999912</c:v>
                </c:pt>
                <c:pt idx="720">
                  <c:v>1.1895399999999938</c:v>
                </c:pt>
                <c:pt idx="721">
                  <c:v>1.2479799999999841</c:v>
                </c:pt>
                <c:pt idx="722">
                  <c:v>0.92755999999999972</c:v>
                </c:pt>
                <c:pt idx="723">
                  <c:v>1.5179799999999943</c:v>
                </c:pt>
                <c:pt idx="724">
                  <c:v>1.5488999999999891</c:v>
                </c:pt>
                <c:pt idx="725">
                  <c:v>1.7436000000000007</c:v>
                </c:pt>
                <c:pt idx="726">
                  <c:v>-8.9380000000005566E-2</c:v>
                </c:pt>
                <c:pt idx="727">
                  <c:v>-0.39123999999999626</c:v>
                </c:pt>
                <c:pt idx="728">
                  <c:v>-0.7833400000000097</c:v>
                </c:pt>
                <c:pt idx="729">
                  <c:v>-0.46374000000001558</c:v>
                </c:pt>
                <c:pt idx="730">
                  <c:v>-0.25934000000000879</c:v>
                </c:pt>
                <c:pt idx="731">
                  <c:v>-0.73280000000001166</c:v>
                </c:pt>
                <c:pt idx="732">
                  <c:v>-1.8843700000000041</c:v>
                </c:pt>
                <c:pt idx="733">
                  <c:v>-1.7037399999999963</c:v>
                </c:pt>
                <c:pt idx="734">
                  <c:v>-3.0163599999999917</c:v>
                </c:pt>
                <c:pt idx="735">
                  <c:v>-3.0349799999999902</c:v>
                </c:pt>
                <c:pt idx="736">
                  <c:v>0.73462999999999568</c:v>
                </c:pt>
                <c:pt idx="737">
                  <c:v>1.3098899999999958</c:v>
                </c:pt>
                <c:pt idx="738">
                  <c:v>2.2490399999999937</c:v>
                </c:pt>
                <c:pt idx="739">
                  <c:v>2.9420399999999916</c:v>
                </c:pt>
                <c:pt idx="740">
                  <c:v>2.3614000000000033</c:v>
                </c:pt>
                <c:pt idx="741">
                  <c:v>1.088790000000003</c:v>
                </c:pt>
                <c:pt idx="742">
                  <c:v>0.36168000000000688</c:v>
                </c:pt>
                <c:pt idx="743">
                  <c:v>-0.99429000000000656</c:v>
                </c:pt>
                <c:pt idx="744">
                  <c:v>-2.009050000000002</c:v>
                </c:pt>
                <c:pt idx="745">
                  <c:v>-1.4005700000000161</c:v>
                </c:pt>
                <c:pt idx="746">
                  <c:v>-2.2387999999999977</c:v>
                </c:pt>
                <c:pt idx="747">
                  <c:v>-2.787549999999996</c:v>
                </c:pt>
                <c:pt idx="748">
                  <c:v>-4.5728399999999922</c:v>
                </c:pt>
                <c:pt idx="749">
                  <c:v>-1.7514400000000023</c:v>
                </c:pt>
                <c:pt idx="750">
                  <c:v>-1.3728300000000004</c:v>
                </c:pt>
                <c:pt idx="751">
                  <c:v>-0.76613000000000397</c:v>
                </c:pt>
                <c:pt idx="752">
                  <c:v>1.2098000000000013</c:v>
                </c:pt>
                <c:pt idx="753">
                  <c:v>1.611539999999998</c:v>
                </c:pt>
                <c:pt idx="754">
                  <c:v>2.0035299999999978</c:v>
                </c:pt>
                <c:pt idx="755">
                  <c:v>2.073129999999999</c:v>
                </c:pt>
                <c:pt idx="756">
                  <c:v>1.4753199999999964</c:v>
                </c:pt>
                <c:pt idx="757">
                  <c:v>1.3870900000000006</c:v>
                </c:pt>
                <c:pt idx="758">
                  <c:v>2.6547099999999944</c:v>
                </c:pt>
                <c:pt idx="759">
                  <c:v>0.53896999999999196</c:v>
                </c:pt>
                <c:pt idx="760">
                  <c:v>-1.8476399999999984</c:v>
                </c:pt>
                <c:pt idx="761">
                  <c:v>-1.1180699999999888</c:v>
                </c:pt>
                <c:pt idx="762">
                  <c:v>-2.2387100000000117</c:v>
                </c:pt>
                <c:pt idx="763">
                  <c:v>-0.90242000000000644</c:v>
                </c:pt>
                <c:pt idx="764">
                  <c:v>-0.56396000000000868</c:v>
                </c:pt>
                <c:pt idx="765">
                  <c:v>0.17548999999999637</c:v>
                </c:pt>
                <c:pt idx="766">
                  <c:v>0.38037999999999528</c:v>
                </c:pt>
                <c:pt idx="767">
                  <c:v>-0.77774999999999039</c:v>
                </c:pt>
                <c:pt idx="768">
                  <c:v>-1.2123800000000031</c:v>
                </c:pt>
                <c:pt idx="769">
                  <c:v>-4.3990500000000026</c:v>
                </c:pt>
                <c:pt idx="770">
                  <c:v>-2.2137500000000045</c:v>
                </c:pt>
                <c:pt idx="771">
                  <c:v>-1.4957300000000018</c:v>
                </c:pt>
                <c:pt idx="772">
                  <c:v>-2.1683599999999998</c:v>
                </c:pt>
                <c:pt idx="773">
                  <c:v>-1.3184700000000049</c:v>
                </c:pt>
                <c:pt idx="774">
                  <c:v>-0.13901000000001318</c:v>
                </c:pt>
                <c:pt idx="775">
                  <c:v>-3.7193900000000042</c:v>
                </c:pt>
                <c:pt idx="776">
                  <c:v>-0.93893999999999522</c:v>
                </c:pt>
                <c:pt idx="777">
                  <c:v>0.10241999999999507</c:v>
                </c:pt>
                <c:pt idx="778">
                  <c:v>-0.23071000000000197</c:v>
                </c:pt>
                <c:pt idx="779">
                  <c:v>-1.4441199999999981</c:v>
                </c:pt>
                <c:pt idx="780">
                  <c:v>-1.7344700000000017</c:v>
                </c:pt>
                <c:pt idx="781">
                  <c:v>-1.447650000000003</c:v>
                </c:pt>
                <c:pt idx="782">
                  <c:v>-0.99248000000000758</c:v>
                </c:pt>
                <c:pt idx="783">
                  <c:v>0.64406000000000319</c:v>
                </c:pt>
                <c:pt idx="784">
                  <c:v>-0.87124999999999631</c:v>
                </c:pt>
                <c:pt idx="785">
                  <c:v>-2.216460000000005</c:v>
                </c:pt>
                <c:pt idx="786">
                  <c:v>-2.529120000000006</c:v>
                </c:pt>
                <c:pt idx="787">
                  <c:v>-0.46861000000001951</c:v>
                </c:pt>
                <c:pt idx="788">
                  <c:v>-0.66100000000000136</c:v>
                </c:pt>
                <c:pt idx="789">
                  <c:v>-1.937660000000001</c:v>
                </c:pt>
                <c:pt idx="790">
                  <c:v>-1.3130799999999994</c:v>
                </c:pt>
                <c:pt idx="791">
                  <c:v>-1.8449600000000004</c:v>
                </c:pt>
                <c:pt idx="792">
                  <c:v>-2.2378399999999985</c:v>
                </c:pt>
                <c:pt idx="793">
                  <c:v>-1.1866699999999994</c:v>
                </c:pt>
                <c:pt idx="794">
                  <c:v>0.18885999999999115</c:v>
                </c:pt>
                <c:pt idx="795">
                  <c:v>-0.11043000000000092</c:v>
                </c:pt>
                <c:pt idx="796">
                  <c:v>-2.2334000000000032</c:v>
                </c:pt>
                <c:pt idx="797">
                  <c:v>-0.27621000000000606</c:v>
                </c:pt>
                <c:pt idx="798">
                  <c:v>-1.029820000000008</c:v>
                </c:pt>
                <c:pt idx="799">
                  <c:v>-1.8512100000000018</c:v>
                </c:pt>
                <c:pt idx="800">
                  <c:v>-4.1407100000000057</c:v>
                </c:pt>
                <c:pt idx="801">
                  <c:v>-3.0458899999999929</c:v>
                </c:pt>
                <c:pt idx="802">
                  <c:v>-0.20411000000000712</c:v>
                </c:pt>
                <c:pt idx="803">
                  <c:v>6.0749999999998749E-2</c:v>
                </c:pt>
                <c:pt idx="804">
                  <c:v>0.50972999999999047</c:v>
                </c:pt>
                <c:pt idx="805">
                  <c:v>0.87229999999999563</c:v>
                </c:pt>
                <c:pt idx="806">
                  <c:v>1.7026000000000039</c:v>
                </c:pt>
                <c:pt idx="807">
                  <c:v>2.684110000000004</c:v>
                </c:pt>
                <c:pt idx="808">
                  <c:v>2.4476200000000006</c:v>
                </c:pt>
                <c:pt idx="809">
                  <c:v>2.0094799999999893</c:v>
                </c:pt>
                <c:pt idx="810">
                  <c:v>0.39485999999999422</c:v>
                </c:pt>
                <c:pt idx="811">
                  <c:v>0.22487999999999175</c:v>
                </c:pt>
                <c:pt idx="812">
                  <c:v>-0.99488000000000909</c:v>
                </c:pt>
                <c:pt idx="813">
                  <c:v>-0.36702000000000368</c:v>
                </c:pt>
                <c:pt idx="814">
                  <c:v>0.79880000000000706</c:v>
                </c:pt>
                <c:pt idx="815">
                  <c:v>0.76734999999999332</c:v>
                </c:pt>
                <c:pt idx="816">
                  <c:v>2.6670700000000025</c:v>
                </c:pt>
                <c:pt idx="817">
                  <c:v>0.93641000000000219</c:v>
                </c:pt>
                <c:pt idx="818">
                  <c:v>-0.80601000000000056</c:v>
                </c:pt>
                <c:pt idx="819">
                  <c:v>-1.1576700000000031</c:v>
                </c:pt>
                <c:pt idx="820">
                  <c:v>-0.7529000000000039</c:v>
                </c:pt>
                <c:pt idx="821">
                  <c:v>-1.5417500000000004</c:v>
                </c:pt>
                <c:pt idx="822">
                  <c:v>-1.1396599999999992</c:v>
                </c:pt>
                <c:pt idx="823">
                  <c:v>-0.36791000000000196</c:v>
                </c:pt>
                <c:pt idx="824">
                  <c:v>0.34545999999999566</c:v>
                </c:pt>
                <c:pt idx="825">
                  <c:v>-0.80328000000000799</c:v>
                </c:pt>
                <c:pt idx="826">
                  <c:v>-0.55326000000000164</c:v>
                </c:pt>
                <c:pt idx="827">
                  <c:v>9.0859999999999275E-2</c:v>
                </c:pt>
                <c:pt idx="828">
                  <c:v>0.32205999999999335</c:v>
                </c:pt>
                <c:pt idx="829">
                  <c:v>-0.12954000000000576</c:v>
                </c:pt>
                <c:pt idx="830">
                  <c:v>1.3735600000000048</c:v>
                </c:pt>
                <c:pt idx="831">
                  <c:v>1.4095900000000015</c:v>
                </c:pt>
                <c:pt idx="832">
                  <c:v>-3.1520000000000437E-2</c:v>
                </c:pt>
                <c:pt idx="833">
                  <c:v>-1.8728500000000068</c:v>
                </c:pt>
                <c:pt idx="834">
                  <c:v>-1.8925600000000102</c:v>
                </c:pt>
                <c:pt idx="835">
                  <c:v>-3.1473999999999975</c:v>
                </c:pt>
                <c:pt idx="836">
                  <c:v>-2.3253100000000018</c:v>
                </c:pt>
                <c:pt idx="837">
                  <c:v>-0.85003000000000384</c:v>
                </c:pt>
                <c:pt idx="838">
                  <c:v>-1.4347100000000097</c:v>
                </c:pt>
                <c:pt idx="839">
                  <c:v>-0.65213999999999572</c:v>
                </c:pt>
                <c:pt idx="840">
                  <c:v>-0.63237000000000165</c:v>
                </c:pt>
                <c:pt idx="841">
                  <c:v>-0.28240999999999872</c:v>
                </c:pt>
                <c:pt idx="842">
                  <c:v>-2.8055900000000022</c:v>
                </c:pt>
                <c:pt idx="843">
                  <c:v>-3.5702000000000069</c:v>
                </c:pt>
                <c:pt idx="844">
                  <c:v>-2.7426900000000032</c:v>
                </c:pt>
                <c:pt idx="845">
                  <c:v>-2.8929099999999934</c:v>
                </c:pt>
                <c:pt idx="846">
                  <c:v>-2.835240000000006</c:v>
                </c:pt>
                <c:pt idx="847">
                  <c:v>-0.2284400000000133</c:v>
                </c:pt>
                <c:pt idx="848">
                  <c:v>0.54151000000000238</c:v>
                </c:pt>
                <c:pt idx="849">
                  <c:v>0.11153999999999797</c:v>
                </c:pt>
                <c:pt idx="850">
                  <c:v>1.2557299999999998</c:v>
                </c:pt>
                <c:pt idx="851">
                  <c:v>-1.0983000000000018</c:v>
                </c:pt>
                <c:pt idx="852">
                  <c:v>-2.1633900000000068</c:v>
                </c:pt>
                <c:pt idx="853">
                  <c:v>0.61163999999999419</c:v>
                </c:pt>
                <c:pt idx="854">
                  <c:v>-0.19073000000000206</c:v>
                </c:pt>
                <c:pt idx="855">
                  <c:v>-0.81316000000000344</c:v>
                </c:pt>
                <c:pt idx="856">
                  <c:v>0.82935000000000514</c:v>
                </c:pt>
                <c:pt idx="857">
                  <c:v>2.2776199999999989</c:v>
                </c:pt>
                <c:pt idx="858">
                  <c:v>3.0557300000000041</c:v>
                </c:pt>
                <c:pt idx="859">
                  <c:v>2.4727599999999939</c:v>
                </c:pt>
                <c:pt idx="860">
                  <c:v>1.176550000000006</c:v>
                </c:pt>
                <c:pt idx="861">
                  <c:v>1.9888400000000033</c:v>
                </c:pt>
                <c:pt idx="862">
                  <c:v>0.10704000000000491</c:v>
                </c:pt>
                <c:pt idx="863">
                  <c:v>-0.24912000000000489</c:v>
                </c:pt>
                <c:pt idx="864">
                  <c:v>-0.28610000000000468</c:v>
                </c:pt>
                <c:pt idx="865">
                  <c:v>-0.44528999999999996</c:v>
                </c:pt>
                <c:pt idx="866">
                  <c:v>-1.0487900000000039</c:v>
                </c:pt>
                <c:pt idx="867">
                  <c:v>-1.8894799999999989</c:v>
                </c:pt>
                <c:pt idx="868">
                  <c:v>-2.7533900000000102</c:v>
                </c:pt>
                <c:pt idx="869">
                  <c:v>-2.3985100000000017</c:v>
                </c:pt>
                <c:pt idx="870">
                  <c:v>-0.51408999999999594</c:v>
                </c:pt>
                <c:pt idx="871">
                  <c:v>-2.1025599999999969</c:v>
                </c:pt>
                <c:pt idx="872">
                  <c:v>-0.32079000000000235</c:v>
                </c:pt>
                <c:pt idx="873">
                  <c:v>0.55243999999999005</c:v>
                </c:pt>
                <c:pt idx="874">
                  <c:v>-3.2690000000002328E-2</c:v>
                </c:pt>
                <c:pt idx="875">
                  <c:v>0.9667699999999968</c:v>
                </c:pt>
                <c:pt idx="876">
                  <c:v>1.7972999999999999</c:v>
                </c:pt>
                <c:pt idx="877">
                  <c:v>1.0321700000000078</c:v>
                </c:pt>
                <c:pt idx="878">
                  <c:v>-0.68323000000000178</c:v>
                </c:pt>
                <c:pt idx="879">
                  <c:v>-1.5810300000000055</c:v>
                </c:pt>
                <c:pt idx="880">
                  <c:v>-2.2043800000000076</c:v>
                </c:pt>
                <c:pt idx="881">
                  <c:v>-1.7490999999999985</c:v>
                </c:pt>
                <c:pt idx="882">
                  <c:v>-0.60332000000000363</c:v>
                </c:pt>
                <c:pt idx="883">
                  <c:v>-0.27714000000000283</c:v>
                </c:pt>
                <c:pt idx="884">
                  <c:v>1.0467799999999983</c:v>
                </c:pt>
                <c:pt idx="885">
                  <c:v>0.91684000000000054</c:v>
                </c:pt>
                <c:pt idx="886">
                  <c:v>-0.3089300000000037</c:v>
                </c:pt>
                <c:pt idx="887">
                  <c:v>0.11994999999999578</c:v>
                </c:pt>
                <c:pt idx="888">
                  <c:v>0.20621999999999474</c:v>
                </c:pt>
                <c:pt idx="889">
                  <c:v>-0.35529999999999973</c:v>
                </c:pt>
                <c:pt idx="890">
                  <c:v>0.18900000000000006</c:v>
                </c:pt>
                <c:pt idx="891">
                  <c:v>0.25709999999999411</c:v>
                </c:pt>
                <c:pt idx="892">
                  <c:v>2.2606700000000046</c:v>
                </c:pt>
                <c:pt idx="893">
                  <c:v>1.9590800000000002</c:v>
                </c:pt>
                <c:pt idx="894">
                  <c:v>0.82508000000000692</c:v>
                </c:pt>
                <c:pt idx="895">
                  <c:v>0.63872000000000639</c:v>
                </c:pt>
                <c:pt idx="896">
                  <c:v>0.25348999999999933</c:v>
                </c:pt>
                <c:pt idx="897">
                  <c:v>-1.8672100000000071</c:v>
                </c:pt>
                <c:pt idx="898">
                  <c:v>-0.2053200000000075</c:v>
                </c:pt>
                <c:pt idx="899">
                  <c:v>1.4710399999999879</c:v>
                </c:pt>
                <c:pt idx="900">
                  <c:v>-2.2189300000000003</c:v>
                </c:pt>
                <c:pt idx="901">
                  <c:v>-0.98133999999999588</c:v>
                </c:pt>
                <c:pt idx="902">
                  <c:v>-1.8826999999999927</c:v>
                </c:pt>
                <c:pt idx="903">
                  <c:v>-0.95769000000000659</c:v>
                </c:pt>
                <c:pt idx="904">
                  <c:v>-0.22805000000000319</c:v>
                </c:pt>
                <c:pt idx="905">
                  <c:v>0.35711999999999477</c:v>
                </c:pt>
                <c:pt idx="906">
                  <c:v>0.52336999999999989</c:v>
                </c:pt>
                <c:pt idx="907">
                  <c:v>0.10081000000000273</c:v>
                </c:pt>
                <c:pt idx="908">
                  <c:v>0.81139000000001005</c:v>
                </c:pt>
                <c:pt idx="909">
                  <c:v>1.4819600000000008</c:v>
                </c:pt>
                <c:pt idx="910">
                  <c:v>1.0831099999999907</c:v>
                </c:pt>
                <c:pt idx="911">
                  <c:v>0.59157999999999333</c:v>
                </c:pt>
                <c:pt idx="912">
                  <c:v>1.2312000000000012</c:v>
                </c:pt>
                <c:pt idx="913">
                  <c:v>0.13994999999999891</c:v>
                </c:pt>
                <c:pt idx="914">
                  <c:v>-0.47428000000000736</c:v>
                </c:pt>
                <c:pt idx="915">
                  <c:v>-1.4547799999999995</c:v>
                </c:pt>
                <c:pt idx="916">
                  <c:v>-3.3719799999999935</c:v>
                </c:pt>
                <c:pt idx="917">
                  <c:v>-2.3306100000000001</c:v>
                </c:pt>
                <c:pt idx="918">
                  <c:v>-1.6637600000000106</c:v>
                </c:pt>
                <c:pt idx="919">
                  <c:v>-0.39069000000000642</c:v>
                </c:pt>
                <c:pt idx="920">
                  <c:v>-2.6005399999999952</c:v>
                </c:pt>
                <c:pt idx="921">
                  <c:v>-1.6781999999999968</c:v>
                </c:pt>
                <c:pt idx="922">
                  <c:v>-0.67873999999999768</c:v>
                </c:pt>
                <c:pt idx="923">
                  <c:v>-0.85869999999999891</c:v>
                </c:pt>
                <c:pt idx="924">
                  <c:v>-0.48064999999999714</c:v>
                </c:pt>
                <c:pt idx="925">
                  <c:v>-0.92044000000000636</c:v>
                </c:pt>
                <c:pt idx="926">
                  <c:v>-1.0130999999999943</c:v>
                </c:pt>
                <c:pt idx="927">
                  <c:v>1.1567200000000071</c:v>
                </c:pt>
                <c:pt idx="928">
                  <c:v>1.3129899999999921</c:v>
                </c:pt>
                <c:pt idx="929">
                  <c:v>2.1473300000000037</c:v>
                </c:pt>
                <c:pt idx="930">
                  <c:v>2.2777499999999975</c:v>
                </c:pt>
                <c:pt idx="931">
                  <c:v>-0.49837000000000842</c:v>
                </c:pt>
                <c:pt idx="932">
                  <c:v>-1.2506800000000027</c:v>
                </c:pt>
                <c:pt idx="933">
                  <c:v>-1.7343699999999984</c:v>
                </c:pt>
                <c:pt idx="934">
                  <c:v>-2.0760700000000014</c:v>
                </c:pt>
                <c:pt idx="935">
                  <c:v>-0.80818000000000012</c:v>
                </c:pt>
                <c:pt idx="936">
                  <c:v>-2.3793999999999969</c:v>
                </c:pt>
                <c:pt idx="937">
                  <c:v>-2.7416799999999952</c:v>
                </c:pt>
                <c:pt idx="938">
                  <c:v>-2.6744899999999987</c:v>
                </c:pt>
                <c:pt idx="939">
                  <c:v>-2.5338200000000057</c:v>
                </c:pt>
                <c:pt idx="940">
                  <c:v>-2.3564399999999992</c:v>
                </c:pt>
                <c:pt idx="941">
                  <c:v>-1.5611300000000057</c:v>
                </c:pt>
                <c:pt idx="942">
                  <c:v>-3.0845300000000044</c:v>
                </c:pt>
                <c:pt idx="943">
                  <c:v>-3.9672100000000086</c:v>
                </c:pt>
                <c:pt idx="944">
                  <c:v>-3.6877200000000059</c:v>
                </c:pt>
                <c:pt idx="945">
                  <c:v>-1.3588600000000035</c:v>
                </c:pt>
                <c:pt idx="946">
                  <c:v>-0.15538000000000451</c:v>
                </c:pt>
                <c:pt idx="947">
                  <c:v>0.35579000000000249</c:v>
                </c:pt>
                <c:pt idx="948">
                  <c:v>-0.92948999999999771</c:v>
                </c:pt>
                <c:pt idx="949">
                  <c:v>-2.0630700000000033</c:v>
                </c:pt>
                <c:pt idx="950">
                  <c:v>-2.1559599999999968</c:v>
                </c:pt>
                <c:pt idx="951">
                  <c:v>-1.1271900000000024</c:v>
                </c:pt>
                <c:pt idx="952">
                  <c:v>-0.56089000000000411</c:v>
                </c:pt>
                <c:pt idx="953">
                  <c:v>-8.6400000000001143E-2</c:v>
                </c:pt>
                <c:pt idx="954">
                  <c:v>-6.5290000000000958E-2</c:v>
                </c:pt>
                <c:pt idx="955">
                  <c:v>0.55434999999999945</c:v>
                </c:pt>
                <c:pt idx="956">
                  <c:v>0.53880000000000194</c:v>
                </c:pt>
                <c:pt idx="957">
                  <c:v>-0.75114999999999554</c:v>
                </c:pt>
                <c:pt idx="958">
                  <c:v>-1.4379600000000003</c:v>
                </c:pt>
                <c:pt idx="959">
                  <c:v>-1.075649999999996</c:v>
                </c:pt>
                <c:pt idx="960">
                  <c:v>-0.61228000000000193</c:v>
                </c:pt>
                <c:pt idx="961">
                  <c:v>0.3613199999999992</c:v>
                </c:pt>
                <c:pt idx="962">
                  <c:v>4.3249999999996902E-2</c:v>
                </c:pt>
                <c:pt idx="963">
                  <c:v>-0.60776999999999859</c:v>
                </c:pt>
                <c:pt idx="964">
                  <c:v>0.29326000000000008</c:v>
                </c:pt>
                <c:pt idx="965">
                  <c:v>0.17372999999999905</c:v>
                </c:pt>
                <c:pt idx="966">
                  <c:v>0.50658999999999921</c:v>
                </c:pt>
                <c:pt idx="967">
                  <c:v>-0.64170999999999978</c:v>
                </c:pt>
                <c:pt idx="968">
                  <c:v>-0.89458000000000126</c:v>
                </c:pt>
                <c:pt idx="969">
                  <c:v>0.3502699999999983</c:v>
                </c:pt>
                <c:pt idx="970">
                  <c:v>0.23725999999999914</c:v>
                </c:pt>
                <c:pt idx="971">
                  <c:v>0.59387999999999863</c:v>
                </c:pt>
                <c:pt idx="972">
                  <c:v>-1.0472300000000025</c:v>
                </c:pt>
                <c:pt idx="973">
                  <c:v>1.9178599999999975</c:v>
                </c:pt>
                <c:pt idx="974">
                  <c:v>4.6750899999999973</c:v>
                </c:pt>
                <c:pt idx="975">
                  <c:v>3.4201899999999981</c:v>
                </c:pt>
                <c:pt idx="976">
                  <c:v>2.8667099999999976</c:v>
                </c:pt>
                <c:pt idx="977">
                  <c:v>0.60594000000000037</c:v>
                </c:pt>
                <c:pt idx="978">
                  <c:v>0.46246000000000009</c:v>
                </c:pt>
                <c:pt idx="979">
                  <c:v>0.44772999999999641</c:v>
                </c:pt>
                <c:pt idx="980">
                  <c:v>-0.51032000000000366</c:v>
                </c:pt>
                <c:pt idx="981">
                  <c:v>0.89543999999999713</c:v>
                </c:pt>
                <c:pt idx="982">
                  <c:v>0.78885999999999967</c:v>
                </c:pt>
                <c:pt idx="983">
                  <c:v>1.1869099999999975</c:v>
                </c:pt>
                <c:pt idx="984">
                  <c:v>-0.90283000000000513</c:v>
                </c:pt>
                <c:pt idx="985">
                  <c:v>-0.84488000000000341</c:v>
                </c:pt>
                <c:pt idx="986">
                  <c:v>-0.3456399999999995</c:v>
                </c:pt>
                <c:pt idx="987">
                  <c:v>0.30435999999999908</c:v>
                </c:pt>
                <c:pt idx="988">
                  <c:v>0.1617799999999967</c:v>
                </c:pt>
                <c:pt idx="989">
                  <c:v>-3.2739400000000032</c:v>
                </c:pt>
                <c:pt idx="990">
                  <c:v>-2.6690599999999982</c:v>
                </c:pt>
                <c:pt idx="991">
                  <c:v>-2.4621400000000051</c:v>
                </c:pt>
                <c:pt idx="992">
                  <c:v>-2.0024200000000008</c:v>
                </c:pt>
                <c:pt idx="993">
                  <c:v>-1.1651500000000006</c:v>
                </c:pt>
                <c:pt idx="994">
                  <c:v>-0.69997000000000043</c:v>
                </c:pt>
                <c:pt idx="995">
                  <c:v>3.9119999999996935E-2</c:v>
                </c:pt>
                <c:pt idx="996">
                  <c:v>-0.26043000000000305</c:v>
                </c:pt>
                <c:pt idx="997">
                  <c:v>-0.64905999999999864</c:v>
                </c:pt>
                <c:pt idx="998">
                  <c:v>-1.5856999999999992</c:v>
                </c:pt>
                <c:pt idx="999">
                  <c:v>-1.5510200000000012</c:v>
                </c:pt>
                <c:pt idx="1000">
                  <c:v>-1.9516300000000015</c:v>
                </c:pt>
                <c:pt idx="1001">
                  <c:v>-1.1326500000000017</c:v>
                </c:pt>
                <c:pt idx="1002">
                  <c:v>4.0289999999998827E-2</c:v>
                </c:pt>
                <c:pt idx="1003">
                  <c:v>9.5449999999996038E-2</c:v>
                </c:pt>
                <c:pt idx="1004">
                  <c:v>1.2505499999999934</c:v>
                </c:pt>
                <c:pt idx="1005">
                  <c:v>-0.22647000000000261</c:v>
                </c:pt>
                <c:pt idx="1006">
                  <c:v>1.2327599999999954</c:v>
                </c:pt>
                <c:pt idx="1007">
                  <c:v>1.0642500000000048</c:v>
                </c:pt>
                <c:pt idx="1008">
                  <c:v>0.84055000000000746</c:v>
                </c:pt>
                <c:pt idx="1009">
                  <c:v>2.3092499999999987</c:v>
                </c:pt>
                <c:pt idx="1010">
                  <c:v>1.5782199999999982</c:v>
                </c:pt>
                <c:pt idx="1011">
                  <c:v>1.2599099999999979</c:v>
                </c:pt>
                <c:pt idx="1012">
                  <c:v>0.76288999999999518</c:v>
                </c:pt>
                <c:pt idx="1013">
                  <c:v>0.76660999999999646</c:v>
                </c:pt>
                <c:pt idx="1014">
                  <c:v>0.70017999999999958</c:v>
                </c:pt>
                <c:pt idx="1015">
                  <c:v>0.93694999999999951</c:v>
                </c:pt>
                <c:pt idx="1016">
                  <c:v>1.0642599999999973</c:v>
                </c:pt>
                <c:pt idx="1017">
                  <c:v>0.27428999999999704</c:v>
                </c:pt>
                <c:pt idx="1018">
                  <c:v>-0.40058000000000149</c:v>
                </c:pt>
                <c:pt idx="1019">
                  <c:v>-1.9704200000000007</c:v>
                </c:pt>
                <c:pt idx="1020">
                  <c:v>-0.74603000000000108</c:v>
                </c:pt>
                <c:pt idx="1021">
                  <c:v>0.57664999999999722</c:v>
                </c:pt>
                <c:pt idx="1022">
                  <c:v>0.39690999999999832</c:v>
                </c:pt>
                <c:pt idx="1023">
                  <c:v>0.11321999999999832</c:v>
                </c:pt>
                <c:pt idx="1024">
                  <c:v>5.2419999999990807E-2</c:v>
                </c:pt>
                <c:pt idx="1025">
                  <c:v>0.52977999999999525</c:v>
                </c:pt>
                <c:pt idx="1026">
                  <c:v>3.4609999999997143E-2</c:v>
                </c:pt>
                <c:pt idx="1027">
                  <c:v>0.7423099999999998</c:v>
                </c:pt>
                <c:pt idx="1028">
                  <c:v>1.2570999999999941</c:v>
                </c:pt>
                <c:pt idx="1029">
                  <c:v>0.49705999999999406</c:v>
                </c:pt>
                <c:pt idx="1030">
                  <c:v>-0.17133999999999716</c:v>
                </c:pt>
                <c:pt idx="1031">
                  <c:v>-2.1201299999999961</c:v>
                </c:pt>
                <c:pt idx="1032">
                  <c:v>-1.8702599999999983</c:v>
                </c:pt>
                <c:pt idx="1033">
                  <c:v>-1.5032399999999981</c:v>
                </c:pt>
                <c:pt idx="1034">
                  <c:v>-3.2724000000000011</c:v>
                </c:pt>
                <c:pt idx="1035">
                  <c:v>-2.0930400000000056</c:v>
                </c:pt>
                <c:pt idx="1036">
                  <c:v>-0.62716000000000349</c:v>
                </c:pt>
                <c:pt idx="1037">
                  <c:v>0.31076999999999799</c:v>
                </c:pt>
                <c:pt idx="1038">
                  <c:v>0.69078000000000017</c:v>
                </c:pt>
                <c:pt idx="1039">
                  <c:v>-0.13569000000000386</c:v>
                </c:pt>
                <c:pt idx="1040">
                  <c:v>-0.1572400000000016</c:v>
                </c:pt>
                <c:pt idx="1041">
                  <c:v>-1.6024700000000003</c:v>
                </c:pt>
                <c:pt idx="1042">
                  <c:v>-1.7307799999999993</c:v>
                </c:pt>
                <c:pt idx="1043">
                  <c:v>-1.7654299999999985</c:v>
                </c:pt>
                <c:pt idx="1044">
                  <c:v>-1.6446300000000029</c:v>
                </c:pt>
                <c:pt idx="1045">
                  <c:v>-0.90791000000000111</c:v>
                </c:pt>
                <c:pt idx="1046">
                  <c:v>-6.9240000000000634E-2</c:v>
                </c:pt>
                <c:pt idx="1047">
                  <c:v>0.41371999999999431</c:v>
                </c:pt>
                <c:pt idx="1048">
                  <c:v>1.5323399999999978</c:v>
                </c:pt>
                <c:pt idx="1049">
                  <c:v>1.1962700000000019</c:v>
                </c:pt>
                <c:pt idx="1050">
                  <c:v>-0.46050999999999931</c:v>
                </c:pt>
                <c:pt idx="1051">
                  <c:v>-1.0783400000000007</c:v>
                </c:pt>
                <c:pt idx="1052">
                  <c:v>-1.219730000000002</c:v>
                </c:pt>
                <c:pt idx="1053">
                  <c:v>-1.6053500000000014</c:v>
                </c:pt>
                <c:pt idx="1054">
                  <c:v>-2.3268100000000018</c:v>
                </c:pt>
                <c:pt idx="1055">
                  <c:v>-2.5598400000000012</c:v>
                </c:pt>
                <c:pt idx="1056">
                  <c:v>-1.8765099999999997</c:v>
                </c:pt>
                <c:pt idx="1057">
                  <c:v>-0.68407000000000195</c:v>
                </c:pt>
                <c:pt idx="1058">
                  <c:v>-0.20752000000000237</c:v>
                </c:pt>
                <c:pt idx="1059">
                  <c:v>7.868999999999815E-2</c:v>
                </c:pt>
                <c:pt idx="1060">
                  <c:v>0.19342000000000326</c:v>
                </c:pt>
                <c:pt idx="1061">
                  <c:v>0.31087999999999738</c:v>
                </c:pt>
                <c:pt idx="1062">
                  <c:v>-0.69760000000000488</c:v>
                </c:pt>
                <c:pt idx="1063">
                  <c:v>-0.80663999999999803</c:v>
                </c:pt>
                <c:pt idx="1064">
                  <c:v>-0.77253999999999934</c:v>
                </c:pt>
                <c:pt idx="1065">
                  <c:v>-3.796000000000177E-2</c:v>
                </c:pt>
                <c:pt idx="1066">
                  <c:v>0.43975999999999971</c:v>
                </c:pt>
                <c:pt idx="1067">
                  <c:v>0.91945000000000121</c:v>
                </c:pt>
                <c:pt idx="1068">
                  <c:v>1.2265599999999992</c:v>
                </c:pt>
                <c:pt idx="1069">
                  <c:v>1.5479599999999998</c:v>
                </c:pt>
                <c:pt idx="1070">
                  <c:v>0.77630999999999872</c:v>
                </c:pt>
                <c:pt idx="1071">
                  <c:v>0.20757000000000048</c:v>
                </c:pt>
                <c:pt idx="1072">
                  <c:v>-0.52515000000000356</c:v>
                </c:pt>
                <c:pt idx="1073">
                  <c:v>-0.89949000000000012</c:v>
                </c:pt>
                <c:pt idx="1074">
                  <c:v>-0.28721000000000174</c:v>
                </c:pt>
                <c:pt idx="1075">
                  <c:v>0.17438999999999893</c:v>
                </c:pt>
                <c:pt idx="1076">
                  <c:v>-0.31089000000000055</c:v>
                </c:pt>
                <c:pt idx="1077">
                  <c:v>3.5109999999995978E-2</c:v>
                </c:pt>
                <c:pt idx="1078">
                  <c:v>0.66259999999999408</c:v>
                </c:pt>
                <c:pt idx="1079">
                  <c:v>0.48998999999999526</c:v>
                </c:pt>
                <c:pt idx="1080">
                  <c:v>0.68338999999999928</c:v>
                </c:pt>
                <c:pt idx="1081">
                  <c:v>0.57061000000000206</c:v>
                </c:pt>
                <c:pt idx="1082">
                  <c:v>0.18483999999999767</c:v>
                </c:pt>
                <c:pt idx="1083">
                  <c:v>0.28435999999999595</c:v>
                </c:pt>
                <c:pt idx="1084">
                  <c:v>0.18007999999999669</c:v>
                </c:pt>
                <c:pt idx="1085">
                  <c:v>-0.45308999999999955</c:v>
                </c:pt>
                <c:pt idx="1086">
                  <c:v>-0.4341399999999993</c:v>
                </c:pt>
                <c:pt idx="1087">
                  <c:v>0.4863199999999992</c:v>
                </c:pt>
                <c:pt idx="1088">
                  <c:v>0.78772000000000375</c:v>
                </c:pt>
                <c:pt idx="1089">
                  <c:v>-6.0630000000003292E-2</c:v>
                </c:pt>
                <c:pt idx="1090">
                  <c:v>-1.0114200000000046</c:v>
                </c:pt>
                <c:pt idx="1091">
                  <c:v>-0.70805999999999969</c:v>
                </c:pt>
                <c:pt idx="1092">
                  <c:v>-1.4806399999999975</c:v>
                </c:pt>
                <c:pt idx="1093">
                  <c:v>-3.889000000000209E-2</c:v>
                </c:pt>
                <c:pt idx="1094">
                  <c:v>0.20376999999999512</c:v>
                </c:pt>
                <c:pt idx="1095">
                  <c:v>9.7690000000003607E-2</c:v>
                </c:pt>
                <c:pt idx="1096">
                  <c:v>-0.42460999999999771</c:v>
                </c:pt>
                <c:pt idx="1097">
                  <c:v>-0.33076999999999757</c:v>
                </c:pt>
                <c:pt idx="1098">
                  <c:v>-0.41706000000000287</c:v>
                </c:pt>
                <c:pt idx="1099">
                  <c:v>-8.5500000000031662E-3</c:v>
                </c:pt>
                <c:pt idx="1100">
                  <c:v>-0.93657000000000679</c:v>
                </c:pt>
                <c:pt idx="1101">
                  <c:v>-0.63316999999999979</c:v>
                </c:pt>
                <c:pt idx="1102">
                  <c:v>-0.34501999999999811</c:v>
                </c:pt>
                <c:pt idx="1103">
                  <c:v>-1.8483599999999996</c:v>
                </c:pt>
                <c:pt idx="1104">
                  <c:v>-0.90906999999999982</c:v>
                </c:pt>
                <c:pt idx="1105">
                  <c:v>-1.2057000000000002</c:v>
                </c:pt>
                <c:pt idx="1106">
                  <c:v>-1.3763299999999994</c:v>
                </c:pt>
                <c:pt idx="1107">
                  <c:v>-1.7867700000000006</c:v>
                </c:pt>
                <c:pt idx="1108">
                  <c:v>-0.75834000000000046</c:v>
                </c:pt>
                <c:pt idx="1109">
                  <c:v>-0.80288000000000537</c:v>
                </c:pt>
                <c:pt idx="1110">
                  <c:v>-0.87107999999999919</c:v>
                </c:pt>
                <c:pt idx="1111">
                  <c:v>-0.73177000000000092</c:v>
                </c:pt>
                <c:pt idx="1112">
                  <c:v>0.53652999999999551</c:v>
                </c:pt>
                <c:pt idx="1113">
                  <c:v>0.36208999999999847</c:v>
                </c:pt>
                <c:pt idx="1114">
                  <c:v>1.3943099999999973</c:v>
                </c:pt>
                <c:pt idx="1115">
                  <c:v>1.5924799999999983</c:v>
                </c:pt>
                <c:pt idx="1116">
                  <c:v>1.1772400000000012</c:v>
                </c:pt>
                <c:pt idx="1117">
                  <c:v>0.61696999999999846</c:v>
                </c:pt>
                <c:pt idx="1118">
                  <c:v>0.26908000000000243</c:v>
                </c:pt>
                <c:pt idx="1119">
                  <c:v>4.5799999999999841E-2</c:v>
                </c:pt>
                <c:pt idx="1120">
                  <c:v>0.13393999999999906</c:v>
                </c:pt>
                <c:pt idx="1121">
                  <c:v>0.16935000000000144</c:v>
                </c:pt>
                <c:pt idx="1122">
                  <c:v>0.29461000000000226</c:v>
                </c:pt>
                <c:pt idx="1123">
                  <c:v>0.45047000000000281</c:v>
                </c:pt>
                <c:pt idx="1124">
                  <c:v>-0.25120000000000076</c:v>
                </c:pt>
                <c:pt idx="1125">
                  <c:v>-0.42062999999999917</c:v>
                </c:pt>
                <c:pt idx="1126">
                  <c:v>-1.0531199999999963</c:v>
                </c:pt>
                <c:pt idx="1127">
                  <c:v>-0.62759000000000142</c:v>
                </c:pt>
                <c:pt idx="1128">
                  <c:v>0.24836999999999776</c:v>
                </c:pt>
                <c:pt idx="1129">
                  <c:v>-4.2350000000002552E-2</c:v>
                </c:pt>
                <c:pt idx="1130">
                  <c:v>0.45716999999999786</c:v>
                </c:pt>
                <c:pt idx="1131">
                  <c:v>0.25127000000000166</c:v>
                </c:pt>
                <c:pt idx="1132">
                  <c:v>0.22235999999999834</c:v>
                </c:pt>
                <c:pt idx="1133">
                  <c:v>-2.9899999999997817E-2</c:v>
                </c:pt>
                <c:pt idx="1134">
                  <c:v>-0.47363</c:v>
                </c:pt>
                <c:pt idx="1135">
                  <c:v>-0.28400000000000247</c:v>
                </c:pt>
                <c:pt idx="1136">
                  <c:v>-0.27817999999999898</c:v>
                </c:pt>
                <c:pt idx="1137">
                  <c:v>0.46492999999999896</c:v>
                </c:pt>
                <c:pt idx="1138">
                  <c:v>0.66902999999999935</c:v>
                </c:pt>
                <c:pt idx="1139">
                  <c:v>0.63633999999999702</c:v>
                </c:pt>
                <c:pt idx="1140">
                  <c:v>5.5819999999997094E-2</c:v>
                </c:pt>
                <c:pt idx="1141">
                  <c:v>-0.13573000000000235</c:v>
                </c:pt>
                <c:pt idx="1142">
                  <c:v>0.2117500000000021</c:v>
                </c:pt>
                <c:pt idx="1143">
                  <c:v>1.0530700000000017</c:v>
                </c:pt>
                <c:pt idx="1144">
                  <c:v>0.4158299999999997</c:v>
                </c:pt>
                <c:pt idx="1145">
                  <c:v>-0.29458000000000339</c:v>
                </c:pt>
                <c:pt idx="1146">
                  <c:v>-0.1732200000000006</c:v>
                </c:pt>
                <c:pt idx="1147">
                  <c:v>-0.81341999999999715</c:v>
                </c:pt>
                <c:pt idx="1148">
                  <c:v>0.10979000000000028</c:v>
                </c:pt>
                <c:pt idx="1149">
                  <c:v>-0.22142000000000195</c:v>
                </c:pt>
                <c:pt idx="1150">
                  <c:v>0.26277999999999935</c:v>
                </c:pt>
                <c:pt idx="1151">
                  <c:v>0.39175999999999789</c:v>
                </c:pt>
                <c:pt idx="1152">
                  <c:v>-0.14153000000000304</c:v>
                </c:pt>
                <c:pt idx="1153">
                  <c:v>-0.42935000000000301</c:v>
                </c:pt>
                <c:pt idx="1154">
                  <c:v>-0.42932000000000414</c:v>
                </c:pt>
                <c:pt idx="1155">
                  <c:v>4.0500000000001535E-2</c:v>
                </c:pt>
                <c:pt idx="1156">
                  <c:v>-0.25600999999999985</c:v>
                </c:pt>
                <c:pt idx="1157">
                  <c:v>0.33689000000000036</c:v>
                </c:pt>
                <c:pt idx="1158">
                  <c:v>9.9999999996214228E-6</c:v>
                </c:pt>
                <c:pt idx="1159">
                  <c:v>0.68443999999999861</c:v>
                </c:pt>
                <c:pt idx="1160">
                  <c:v>1.1454800000000027</c:v>
                </c:pt>
                <c:pt idx="1161">
                  <c:v>0.65264999999999418</c:v>
                </c:pt>
                <c:pt idx="1162">
                  <c:v>5.2030000000002019E-2</c:v>
                </c:pt>
                <c:pt idx="1163">
                  <c:v>0.33887999999999963</c:v>
                </c:pt>
                <c:pt idx="1164">
                  <c:v>8.8529999999998665E-2</c:v>
                </c:pt>
                <c:pt idx="1165">
                  <c:v>-0.26084000000000174</c:v>
                </c:pt>
                <c:pt idx="1166">
                  <c:v>0.11167000000000016</c:v>
                </c:pt>
                <c:pt idx="1167">
                  <c:v>-1.2495100000000008</c:v>
                </c:pt>
                <c:pt idx="1168">
                  <c:v>-0.25612000000000279</c:v>
                </c:pt>
                <c:pt idx="1169">
                  <c:v>-0.65366000000000213</c:v>
                </c:pt>
                <c:pt idx="1170">
                  <c:v>-0.77486999999999995</c:v>
                </c:pt>
                <c:pt idx="1171">
                  <c:v>-0.1376899999999992</c:v>
                </c:pt>
                <c:pt idx="1172">
                  <c:v>0.11168999999999585</c:v>
                </c:pt>
                <c:pt idx="1173">
                  <c:v>0.1559500000000007</c:v>
                </c:pt>
                <c:pt idx="1174">
                  <c:v>0.46398999999999901</c:v>
                </c:pt>
                <c:pt idx="1175">
                  <c:v>1.0463400000000007</c:v>
                </c:pt>
                <c:pt idx="1176">
                  <c:v>-0.13569000000000031</c:v>
                </c:pt>
                <c:pt idx="1177">
                  <c:v>-9.1400000000000148E-2</c:v>
                </c:pt>
                <c:pt idx="1178">
                  <c:v>-0.53041999999999945</c:v>
                </c:pt>
                <c:pt idx="1179">
                  <c:v>-0.53851999999999833</c:v>
                </c:pt>
                <c:pt idx="1180">
                  <c:v>-1.4853800000000028</c:v>
                </c:pt>
                <c:pt idx="1181">
                  <c:v>-0.75328999999999979</c:v>
                </c:pt>
                <c:pt idx="1182">
                  <c:v>-0.79787000000000319</c:v>
                </c:pt>
                <c:pt idx="1183">
                  <c:v>-0.15972999999999971</c:v>
                </c:pt>
                <c:pt idx="1184">
                  <c:v>7.1419999999999817E-2</c:v>
                </c:pt>
                <c:pt idx="1185">
                  <c:v>-0.71682000000000201</c:v>
                </c:pt>
                <c:pt idx="1186">
                  <c:v>-5.8650000000000091E-2</c:v>
                </c:pt>
                <c:pt idx="1187">
                  <c:v>1.2719999999998066E-2</c:v>
                </c:pt>
                <c:pt idx="1188">
                  <c:v>-0.15750000000000242</c:v>
                </c:pt>
                <c:pt idx="1189">
                  <c:v>-0.27677000000000263</c:v>
                </c:pt>
                <c:pt idx="1190">
                  <c:v>-0.47237000000000151</c:v>
                </c:pt>
                <c:pt idx="1191">
                  <c:v>-0.46257000000000303</c:v>
                </c:pt>
                <c:pt idx="1192">
                  <c:v>-0.52705999999999875</c:v>
                </c:pt>
                <c:pt idx="1193">
                  <c:v>-0.68262000000000356</c:v>
                </c:pt>
                <c:pt idx="1194">
                  <c:v>0.58481999999999701</c:v>
                </c:pt>
                <c:pt idx="1195">
                  <c:v>-0.51735000000000042</c:v>
                </c:pt>
                <c:pt idx="1196">
                  <c:v>-0.56916999999999618</c:v>
                </c:pt>
                <c:pt idx="1197">
                  <c:v>-0.25329999999999941</c:v>
                </c:pt>
                <c:pt idx="1198">
                  <c:v>-0.22487999999999886</c:v>
                </c:pt>
                <c:pt idx="1199">
                  <c:v>-0.39696000000000176</c:v>
                </c:pt>
                <c:pt idx="1200">
                  <c:v>-0.91728000000000343</c:v>
                </c:pt>
                <c:pt idx="1201">
                  <c:v>-0.30410000000000004</c:v>
                </c:pt>
                <c:pt idx="1202">
                  <c:v>-3.2220000000000582E-2</c:v>
                </c:pt>
                <c:pt idx="1203">
                  <c:v>-0.80967000000000233</c:v>
                </c:pt>
                <c:pt idx="1204">
                  <c:v>-0.44403000000000148</c:v>
                </c:pt>
                <c:pt idx="1205">
                  <c:v>0.4087600000000009</c:v>
                </c:pt>
                <c:pt idx="1206">
                  <c:v>2.6060499999999998</c:v>
                </c:pt>
                <c:pt idx="1207">
                  <c:v>2.3333099999999973</c:v>
                </c:pt>
                <c:pt idx="1208">
                  <c:v>1.6233000000000004</c:v>
                </c:pt>
                <c:pt idx="1209">
                  <c:v>0.55638000000000076</c:v>
                </c:pt>
                <c:pt idx="1210">
                  <c:v>-0.41655000000000442</c:v>
                </c:pt>
                <c:pt idx="1211">
                  <c:v>-8.9919999999999334E-2</c:v>
                </c:pt>
                <c:pt idx="1212">
                  <c:v>-0.15548000000000073</c:v>
                </c:pt>
                <c:pt idx="1213">
                  <c:v>-0.16433999999999926</c:v>
                </c:pt>
                <c:pt idx="1214">
                  <c:v>-0.97203000000000017</c:v>
                </c:pt>
                <c:pt idx="1215">
                  <c:v>-0.5378800000000048</c:v>
                </c:pt>
                <c:pt idx="1216">
                  <c:v>-2.708730000000001</c:v>
                </c:pt>
                <c:pt idx="1217">
                  <c:v>-3.7189300000000021</c:v>
                </c:pt>
                <c:pt idx="1218">
                  <c:v>-1.1128400000000038</c:v>
                </c:pt>
                <c:pt idx="1219">
                  <c:v>7.3300000000001475E-2</c:v>
                </c:pt>
                <c:pt idx="1220">
                  <c:v>0.89966999999999864</c:v>
                </c:pt>
                <c:pt idx="1221">
                  <c:v>0.91236999999999924</c:v>
                </c:pt>
                <c:pt idx="1222">
                  <c:v>0.35885999999999818</c:v>
                </c:pt>
                <c:pt idx="1223">
                  <c:v>-0.2434599999999989</c:v>
                </c:pt>
                <c:pt idx="1224">
                  <c:v>-0.65421000000000085</c:v>
                </c:pt>
                <c:pt idx="1225">
                  <c:v>-1.2937300000000018</c:v>
                </c:pt>
                <c:pt idx="1226">
                  <c:v>0.40680999999999656</c:v>
                </c:pt>
                <c:pt idx="1227">
                  <c:v>2.5983000000000001</c:v>
                </c:pt>
                <c:pt idx="1228">
                  <c:v>1.6008199999999988</c:v>
                </c:pt>
                <c:pt idx="1229">
                  <c:v>1.2408899999999985</c:v>
                </c:pt>
                <c:pt idx="1230">
                  <c:v>0.65221999999999625</c:v>
                </c:pt>
                <c:pt idx="1231">
                  <c:v>-0.2933400000000006</c:v>
                </c:pt>
                <c:pt idx="1232">
                  <c:v>-0.25812000000000168</c:v>
                </c:pt>
                <c:pt idx="1233">
                  <c:v>-0.40490000000000137</c:v>
                </c:pt>
                <c:pt idx="1234">
                  <c:v>-0.23856999999999928</c:v>
                </c:pt>
                <c:pt idx="1235">
                  <c:v>0.19657999999999731</c:v>
                </c:pt>
                <c:pt idx="1236">
                  <c:v>0.40384999999999849</c:v>
                </c:pt>
                <c:pt idx="1237">
                  <c:v>-3.2230000000001979E-2</c:v>
                </c:pt>
                <c:pt idx="1238">
                  <c:v>1.2644100000000016</c:v>
                </c:pt>
                <c:pt idx="1239">
                  <c:v>1.663370000000004</c:v>
                </c:pt>
                <c:pt idx="1240">
                  <c:v>0.5602899999999984</c:v>
                </c:pt>
                <c:pt idx="1241">
                  <c:v>0.45956999999999937</c:v>
                </c:pt>
                <c:pt idx="1242">
                  <c:v>0.17802999999999969</c:v>
                </c:pt>
                <c:pt idx="1243">
                  <c:v>9.2029999999997614E-2</c:v>
                </c:pt>
                <c:pt idx="1244">
                  <c:v>8.8589999999999947E-2</c:v>
                </c:pt>
                <c:pt idx="1245">
                  <c:v>-0.42036999999999836</c:v>
                </c:pt>
                <c:pt idx="1246">
                  <c:v>0.73899000000000115</c:v>
                </c:pt>
                <c:pt idx="1247">
                  <c:v>2.1414899999999975</c:v>
                </c:pt>
                <c:pt idx="1248">
                  <c:v>1.2254600000000018</c:v>
                </c:pt>
                <c:pt idx="1249">
                  <c:v>-0.63973000000000013</c:v>
                </c:pt>
                <c:pt idx="1250">
                  <c:v>-0.34693000000000396</c:v>
                </c:pt>
                <c:pt idx="1251">
                  <c:v>-1.1763699999999986</c:v>
                </c:pt>
                <c:pt idx="1252">
                  <c:v>0.29481999999999786</c:v>
                </c:pt>
                <c:pt idx="1253">
                  <c:v>-0.28500000000000014</c:v>
                </c:pt>
                <c:pt idx="1254">
                  <c:v>-2.999999999996561E-3</c:v>
                </c:pt>
                <c:pt idx="1255">
                  <c:v>0.23391999999999769</c:v>
                </c:pt>
                <c:pt idx="1256">
                  <c:v>0.31449999999999889</c:v>
                </c:pt>
                <c:pt idx="1257">
                  <c:v>4.2290000000001271E-2</c:v>
                </c:pt>
                <c:pt idx="1258">
                  <c:v>-0.21027000000000129</c:v>
                </c:pt>
                <c:pt idx="1259">
                  <c:v>-1.26877</c:v>
                </c:pt>
                <c:pt idx="1260">
                  <c:v>-1.5921200000000013</c:v>
                </c:pt>
                <c:pt idx="1261">
                  <c:v>-1.2481400000000029</c:v>
                </c:pt>
                <c:pt idx="1262">
                  <c:v>-0.44815000000000182</c:v>
                </c:pt>
                <c:pt idx="1263">
                  <c:v>-0.31550000000000011</c:v>
                </c:pt>
                <c:pt idx="1264">
                  <c:v>1.7679999999998586E-2</c:v>
                </c:pt>
                <c:pt idx="1265">
                  <c:v>-0.2191200000000002</c:v>
                </c:pt>
                <c:pt idx="1266">
                  <c:v>-0.90807000000000038</c:v>
                </c:pt>
                <c:pt idx="1267">
                  <c:v>-1.4927600000000023</c:v>
                </c:pt>
                <c:pt idx="1268">
                  <c:v>-1.3551899999999986</c:v>
                </c:pt>
                <c:pt idx="1269">
                  <c:v>-0.88052000000000064</c:v>
                </c:pt>
                <c:pt idx="1270">
                  <c:v>-0.1553299999999993</c:v>
                </c:pt>
                <c:pt idx="1271">
                  <c:v>0.81667000000000023</c:v>
                </c:pt>
                <c:pt idx="1272">
                  <c:v>0.98468999999999873</c:v>
                </c:pt>
                <c:pt idx="1273">
                  <c:v>0.87860999999999834</c:v>
                </c:pt>
                <c:pt idx="1274">
                  <c:v>0.83236000000000132</c:v>
                </c:pt>
                <c:pt idx="1275">
                  <c:v>0.81867999999999697</c:v>
                </c:pt>
                <c:pt idx="1276">
                  <c:v>0.71155999999999509</c:v>
                </c:pt>
                <c:pt idx="1277">
                  <c:v>0.14838000000000306</c:v>
                </c:pt>
                <c:pt idx="1278">
                  <c:v>-0.71055000000000135</c:v>
                </c:pt>
                <c:pt idx="1279">
                  <c:v>-0.26342000000000354</c:v>
                </c:pt>
                <c:pt idx="1280">
                  <c:v>-0.37147000000000219</c:v>
                </c:pt>
                <c:pt idx="1281">
                  <c:v>-0.38720999999999961</c:v>
                </c:pt>
                <c:pt idx="1282">
                  <c:v>0.17398999999999987</c:v>
                </c:pt>
                <c:pt idx="1283">
                  <c:v>-1.4289700000000032</c:v>
                </c:pt>
                <c:pt idx="1284">
                  <c:v>-1.0524800000000027</c:v>
                </c:pt>
                <c:pt idx="1285">
                  <c:v>-0.86288000000000231</c:v>
                </c:pt>
                <c:pt idx="1286">
                  <c:v>1.5114599999999978</c:v>
                </c:pt>
                <c:pt idx="1287">
                  <c:v>0.40493999999999986</c:v>
                </c:pt>
                <c:pt idx="1288">
                  <c:v>1.0496200000000009</c:v>
                </c:pt>
                <c:pt idx="1289">
                  <c:v>0.69574000000000069</c:v>
                </c:pt>
                <c:pt idx="1290">
                  <c:v>-4.0340000000004039E-2</c:v>
                </c:pt>
                <c:pt idx="1291">
                  <c:v>-0.53265000000000029</c:v>
                </c:pt>
                <c:pt idx="1292">
                  <c:v>-0.82351000000000418</c:v>
                </c:pt>
                <c:pt idx="1293">
                  <c:v>-0.6269700000000018</c:v>
                </c:pt>
                <c:pt idx="1294">
                  <c:v>-0.38229000000000113</c:v>
                </c:pt>
                <c:pt idx="1295">
                  <c:v>-0.66825000000000223</c:v>
                </c:pt>
                <c:pt idx="1296">
                  <c:v>0.11295999999999928</c:v>
                </c:pt>
                <c:pt idx="1297">
                  <c:v>0.25843999999999845</c:v>
                </c:pt>
                <c:pt idx="1298">
                  <c:v>0.40195999999999898</c:v>
                </c:pt>
                <c:pt idx="1299">
                  <c:v>0.23191999999999879</c:v>
                </c:pt>
                <c:pt idx="1300">
                  <c:v>-0.37541000000000224</c:v>
                </c:pt>
                <c:pt idx="1301">
                  <c:v>-0.22903000000000162</c:v>
                </c:pt>
                <c:pt idx="1302">
                  <c:v>-0.22606999999999999</c:v>
                </c:pt>
                <c:pt idx="1303">
                  <c:v>0.11500999999999983</c:v>
                </c:pt>
                <c:pt idx="1304">
                  <c:v>0.23640999999999934</c:v>
                </c:pt>
                <c:pt idx="1305">
                  <c:v>0.1070399999999978</c:v>
                </c:pt>
                <c:pt idx="1306">
                  <c:v>-0.31986000000000203</c:v>
                </c:pt>
                <c:pt idx="1307">
                  <c:v>-0.37786000000000008</c:v>
                </c:pt>
                <c:pt idx="1308">
                  <c:v>-1.1949600000000018</c:v>
                </c:pt>
                <c:pt idx="1309">
                  <c:v>-0.75700000000000145</c:v>
                </c:pt>
                <c:pt idx="1310">
                  <c:v>-0.90125999999999884</c:v>
                </c:pt>
                <c:pt idx="1311">
                  <c:v>-0.50597000000000136</c:v>
                </c:pt>
                <c:pt idx="1312">
                  <c:v>-0.33801000000000236</c:v>
                </c:pt>
                <c:pt idx="1313">
                  <c:v>-8.6980000000002278E-2</c:v>
                </c:pt>
                <c:pt idx="1314">
                  <c:v>-0.41308999999999862</c:v>
                </c:pt>
                <c:pt idx="1315">
                  <c:v>4.2459999999998388E-2</c:v>
                </c:pt>
                <c:pt idx="1316">
                  <c:v>-0.13142999999999994</c:v>
                </c:pt>
                <c:pt idx="1317">
                  <c:v>0.71753</c:v>
                </c:pt>
                <c:pt idx="1318">
                  <c:v>0.85185999999999851</c:v>
                </c:pt>
                <c:pt idx="1319">
                  <c:v>0.59790999999999883</c:v>
                </c:pt>
                <c:pt idx="1320">
                  <c:v>-0.56732999999999834</c:v>
                </c:pt>
                <c:pt idx="1321">
                  <c:v>-0.95366999999999891</c:v>
                </c:pt>
                <c:pt idx="1322">
                  <c:v>-0.86081000000000074</c:v>
                </c:pt>
                <c:pt idx="1323">
                  <c:v>-0.7382799999999996</c:v>
                </c:pt>
                <c:pt idx="1324">
                  <c:v>-0.69183000000000305</c:v>
                </c:pt>
                <c:pt idx="1325">
                  <c:v>-1.1849999999999028E-2</c:v>
                </c:pt>
                <c:pt idx="1326">
                  <c:v>-0.32707999999999871</c:v>
                </c:pt>
                <c:pt idx="1327">
                  <c:v>-0.58309000000000211</c:v>
                </c:pt>
                <c:pt idx="1328">
                  <c:v>-1.4517400000000027</c:v>
                </c:pt>
                <c:pt idx="1329">
                  <c:v>-1.102920000000001</c:v>
                </c:pt>
                <c:pt idx="1330">
                  <c:v>-0.35082000000000058</c:v>
                </c:pt>
                <c:pt idx="1331">
                  <c:v>-0.48132999999999981</c:v>
                </c:pt>
                <c:pt idx="1332">
                  <c:v>0.18874999999999886</c:v>
                </c:pt>
                <c:pt idx="1333">
                  <c:v>0.37353999999999843</c:v>
                </c:pt>
                <c:pt idx="1334">
                  <c:v>0.29648999999999859</c:v>
                </c:pt>
                <c:pt idx="1335">
                  <c:v>0.3656499999999987</c:v>
                </c:pt>
                <c:pt idx="1336">
                  <c:v>0.25690999999999953</c:v>
                </c:pt>
                <c:pt idx="1337">
                  <c:v>-0.18180999999999869</c:v>
                </c:pt>
                <c:pt idx="1338">
                  <c:v>-0.17783000000000015</c:v>
                </c:pt>
                <c:pt idx="1339">
                  <c:v>8.6949999999998084E-2</c:v>
                </c:pt>
                <c:pt idx="1340">
                  <c:v>-0.33795000000000286</c:v>
                </c:pt>
                <c:pt idx="1341">
                  <c:v>-0.52977000000000274</c:v>
                </c:pt>
                <c:pt idx="1342">
                  <c:v>-3.4580000000001831E-2</c:v>
                </c:pt>
                <c:pt idx="1343">
                  <c:v>6.5219999999998279E-2</c:v>
                </c:pt>
                <c:pt idx="1344">
                  <c:v>0.25197999999999787</c:v>
                </c:pt>
                <c:pt idx="1345">
                  <c:v>0.1097099999999962</c:v>
                </c:pt>
                <c:pt idx="1346">
                  <c:v>3.9199999999990354E-3</c:v>
                </c:pt>
                <c:pt idx="1347">
                  <c:v>0.1265199999999993</c:v>
                </c:pt>
                <c:pt idx="1348">
                  <c:v>-0.23620000000000196</c:v>
                </c:pt>
                <c:pt idx="1349">
                  <c:v>0.19564999999999877</c:v>
                </c:pt>
                <c:pt idx="1350">
                  <c:v>0.19967999999999897</c:v>
                </c:pt>
                <c:pt idx="1351">
                  <c:v>9.4889999999999475E-2</c:v>
                </c:pt>
                <c:pt idx="1352">
                  <c:v>0.3241999999999976</c:v>
                </c:pt>
                <c:pt idx="1353">
                  <c:v>-5.7370000000000587E-2</c:v>
                </c:pt>
                <c:pt idx="1354">
                  <c:v>-0.48920000000000208</c:v>
                </c:pt>
                <c:pt idx="1355">
                  <c:v>-0.28656000000000148</c:v>
                </c:pt>
                <c:pt idx="1356">
                  <c:v>-0.34688000000000052</c:v>
                </c:pt>
                <c:pt idx="1357">
                  <c:v>-0.58013000000000048</c:v>
                </c:pt>
                <c:pt idx="1358">
                  <c:v>-5.5320000000001812E-2</c:v>
                </c:pt>
                <c:pt idx="1359">
                  <c:v>2.1679999999998145E-2</c:v>
                </c:pt>
                <c:pt idx="1360">
                  <c:v>-0.23322000000000287</c:v>
                </c:pt>
                <c:pt idx="1361">
                  <c:v>0.10970999999999975</c:v>
                </c:pt>
                <c:pt idx="1362">
                  <c:v>1.025879999999999</c:v>
                </c:pt>
                <c:pt idx="1363">
                  <c:v>1.3627899999999986</c:v>
                </c:pt>
                <c:pt idx="1364">
                  <c:v>0.35476000000000063</c:v>
                </c:pt>
                <c:pt idx="1365">
                  <c:v>0.51684999999999981</c:v>
                </c:pt>
                <c:pt idx="1366">
                  <c:v>0.39239999999999853</c:v>
                </c:pt>
                <c:pt idx="1367">
                  <c:v>0.22232999999999947</c:v>
                </c:pt>
                <c:pt idx="1368">
                  <c:v>-0.20677000000000234</c:v>
                </c:pt>
                <c:pt idx="1369">
                  <c:v>0.16189000000000142</c:v>
                </c:pt>
                <c:pt idx="1370">
                  <c:v>0.42248999999999981</c:v>
                </c:pt>
                <c:pt idx="1371">
                  <c:v>0.23475000000000001</c:v>
                </c:pt>
                <c:pt idx="1372">
                  <c:v>9.8499999999997812E-2</c:v>
                </c:pt>
                <c:pt idx="1373">
                  <c:v>0.20392999999999795</c:v>
                </c:pt>
                <c:pt idx="1374">
                  <c:v>5.9299999999993247E-3</c:v>
                </c:pt>
                <c:pt idx="1375">
                  <c:v>0.20692999999999984</c:v>
                </c:pt>
                <c:pt idx="1376">
                  <c:v>0.54912000000000027</c:v>
                </c:pt>
                <c:pt idx="1377">
                  <c:v>0.82973999999999926</c:v>
                </c:pt>
                <c:pt idx="1378">
                  <c:v>6.4709999999998047E-2</c:v>
                </c:pt>
                <c:pt idx="1379">
                  <c:v>-8.9510000000002421E-2</c:v>
                </c:pt>
                <c:pt idx="1380">
                  <c:v>-0.39990000000000059</c:v>
                </c:pt>
                <c:pt idx="1381">
                  <c:v>-0.66061000000000014</c:v>
                </c:pt>
                <c:pt idx="1382">
                  <c:v>-1.1560399999999991</c:v>
                </c:pt>
                <c:pt idx="1383">
                  <c:v>-0.89146000000000036</c:v>
                </c:pt>
                <c:pt idx="1384">
                  <c:v>-0.41194999999999915</c:v>
                </c:pt>
                <c:pt idx="1385">
                  <c:v>-0.26962000000000153</c:v>
                </c:pt>
                <c:pt idx="1386">
                  <c:v>0.39392999999999923</c:v>
                </c:pt>
                <c:pt idx="1387">
                  <c:v>-9.9520000000000053E-2</c:v>
                </c:pt>
                <c:pt idx="1388">
                  <c:v>-0.30140000000000278</c:v>
                </c:pt>
                <c:pt idx="1389">
                  <c:v>0.41090999999999767</c:v>
                </c:pt>
                <c:pt idx="1390">
                  <c:v>0.63374999999999737</c:v>
                </c:pt>
                <c:pt idx="1391">
                  <c:v>0.11147999999999669</c:v>
                </c:pt>
                <c:pt idx="1392">
                  <c:v>0.92423999999999928</c:v>
                </c:pt>
                <c:pt idx="1393">
                  <c:v>2.6204899999999984</c:v>
                </c:pt>
                <c:pt idx="1394">
                  <c:v>1.9141100000000009</c:v>
                </c:pt>
                <c:pt idx="1395">
                  <c:v>1.7081699999999991</c:v>
                </c:pt>
                <c:pt idx="1396">
                  <c:v>1.010860000000001</c:v>
                </c:pt>
                <c:pt idx="1397">
                  <c:v>0.54419999999999646</c:v>
                </c:pt>
                <c:pt idx="1398">
                  <c:v>-5.8730000000002391E-2</c:v>
                </c:pt>
                <c:pt idx="1399">
                  <c:v>-0.12735999999999947</c:v>
                </c:pt>
                <c:pt idx="1400">
                  <c:v>0.22983999999999938</c:v>
                </c:pt>
                <c:pt idx="1401">
                  <c:v>0.13327999999999918</c:v>
                </c:pt>
                <c:pt idx="1402">
                  <c:v>0.36909999999999954</c:v>
                </c:pt>
                <c:pt idx="1403">
                  <c:v>0.65667000000000186</c:v>
                </c:pt>
                <c:pt idx="1404">
                  <c:v>8.1569999999999254E-2</c:v>
                </c:pt>
                <c:pt idx="1405">
                  <c:v>-0.46756000000000064</c:v>
                </c:pt>
                <c:pt idx="1406">
                  <c:v>-0.42882000000000176</c:v>
                </c:pt>
                <c:pt idx="1407">
                  <c:v>2.185999999999666E-2</c:v>
                </c:pt>
                <c:pt idx="1408">
                  <c:v>1.2177499999999988</c:v>
                </c:pt>
                <c:pt idx="1409">
                  <c:v>1.1998099999999958</c:v>
                </c:pt>
                <c:pt idx="1410">
                  <c:v>0.55713000000000079</c:v>
                </c:pt>
                <c:pt idx="1411">
                  <c:v>-0.46655000000000157</c:v>
                </c:pt>
                <c:pt idx="1412">
                  <c:v>0.66958999999999946</c:v>
                </c:pt>
                <c:pt idx="1413">
                  <c:v>-0.48752999999999957</c:v>
                </c:pt>
                <c:pt idx="1414">
                  <c:v>0.10647999999999769</c:v>
                </c:pt>
                <c:pt idx="1415">
                  <c:v>-0.35515999999999792</c:v>
                </c:pt>
                <c:pt idx="1416">
                  <c:v>-0.19397999999999982</c:v>
                </c:pt>
                <c:pt idx="1417">
                  <c:v>-0.33922000000000097</c:v>
                </c:pt>
                <c:pt idx="1418">
                  <c:v>-2.0930000000003446E-2</c:v>
                </c:pt>
                <c:pt idx="1419">
                  <c:v>-0.33829000000000065</c:v>
                </c:pt>
                <c:pt idx="1420">
                  <c:v>0.19004999999999583</c:v>
                </c:pt>
                <c:pt idx="1421">
                  <c:v>0.82574999999999932</c:v>
                </c:pt>
                <c:pt idx="1422">
                  <c:v>0.73517999999999617</c:v>
                </c:pt>
                <c:pt idx="1423">
                  <c:v>1.0366900000000001</c:v>
                </c:pt>
                <c:pt idx="1424">
                  <c:v>0.89831999999999823</c:v>
                </c:pt>
                <c:pt idx="1425">
                  <c:v>0.40594000000000108</c:v>
                </c:pt>
                <c:pt idx="1426">
                  <c:v>0.81181999999999732</c:v>
                </c:pt>
                <c:pt idx="1427">
                  <c:v>-0.28155000000000285</c:v>
                </c:pt>
                <c:pt idx="1428">
                  <c:v>-0.45761000000000251</c:v>
                </c:pt>
                <c:pt idx="1429">
                  <c:v>-0.5630999999999986</c:v>
                </c:pt>
                <c:pt idx="1430">
                  <c:v>-0.55316000000000187</c:v>
                </c:pt>
                <c:pt idx="1431">
                  <c:v>-0.21423999999999666</c:v>
                </c:pt>
                <c:pt idx="1432">
                  <c:v>-0.21478000000000463</c:v>
                </c:pt>
                <c:pt idx="1433">
                  <c:v>-0.37455000000000283</c:v>
                </c:pt>
                <c:pt idx="1434">
                  <c:v>1.1881799999999991</c:v>
                </c:pt>
                <c:pt idx="1435">
                  <c:v>0.47204999999999586</c:v>
                </c:pt>
                <c:pt idx="1436">
                  <c:v>0.55299999999999727</c:v>
                </c:pt>
                <c:pt idx="1437">
                  <c:v>1.0859999999999985</c:v>
                </c:pt>
                <c:pt idx="1438">
                  <c:v>0.28999999999999915</c:v>
                </c:pt>
                <c:pt idx="1439">
                  <c:v>0.1839999999999975</c:v>
                </c:pt>
                <c:pt idx="1440">
                  <c:v>-0.3019999999999996</c:v>
                </c:pt>
                <c:pt idx="1441">
                  <c:v>0.13799999999999812</c:v>
                </c:pt>
                <c:pt idx="1442">
                  <c:v>-0.23100000000000165</c:v>
                </c:pt>
                <c:pt idx="1443">
                  <c:v>0.64399999999999835</c:v>
                </c:pt>
                <c:pt idx="1444">
                  <c:v>0.89000000000000412</c:v>
                </c:pt>
                <c:pt idx="1445">
                  <c:v>1.0560000000000009</c:v>
                </c:pt>
                <c:pt idx="1446">
                  <c:v>0.78600000000000136</c:v>
                </c:pt>
                <c:pt idx="1447">
                  <c:v>3.5000000000000142E-2</c:v>
                </c:pt>
                <c:pt idx="1448">
                  <c:v>-2.2999999999999687E-2</c:v>
                </c:pt>
                <c:pt idx="1449">
                  <c:v>1.6479999999999961</c:v>
                </c:pt>
                <c:pt idx="1450">
                  <c:v>-0.16400000000000148</c:v>
                </c:pt>
                <c:pt idx="1451">
                  <c:v>-0.12199999999999989</c:v>
                </c:pt>
                <c:pt idx="1452">
                  <c:v>-7.799999999999585E-2</c:v>
                </c:pt>
                <c:pt idx="1453">
                  <c:v>0.14200000000000301</c:v>
                </c:pt>
                <c:pt idx="1454">
                  <c:v>0.25199999999999889</c:v>
                </c:pt>
                <c:pt idx="1455">
                  <c:v>-0.84700000000000131</c:v>
                </c:pt>
                <c:pt idx="1456">
                  <c:v>-0.46799999999999997</c:v>
                </c:pt>
                <c:pt idx="1457">
                  <c:v>-0.32399999999999807</c:v>
                </c:pt>
                <c:pt idx="1458">
                  <c:v>2.1000000000000796E-2</c:v>
                </c:pt>
                <c:pt idx="1459">
                  <c:v>-9.5999999999996533E-2</c:v>
                </c:pt>
                <c:pt idx="1460">
                  <c:v>-1.4750000000000014</c:v>
                </c:pt>
                <c:pt idx="1461">
                  <c:v>-1.5289999999999999</c:v>
                </c:pt>
                <c:pt idx="1462">
                  <c:v>-1.7739999999999974</c:v>
                </c:pt>
                <c:pt idx="1463">
                  <c:v>-1.9160000000000039</c:v>
                </c:pt>
                <c:pt idx="1464">
                  <c:v>-1.1550000000000011</c:v>
                </c:pt>
                <c:pt idx="1465">
                  <c:v>-0.40399999999999991</c:v>
                </c:pt>
                <c:pt idx="1466">
                  <c:v>4.5279999999999987</c:v>
                </c:pt>
                <c:pt idx="1467">
                  <c:v>4.3700000000000045</c:v>
                </c:pt>
                <c:pt idx="1468">
                  <c:v>1.8030000000000008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49-4612-8E95-DDAFF7160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797055"/>
        <c:axId val="139803295"/>
      </c:lineChart>
      <c:dateAx>
        <c:axId val="13979705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03295"/>
        <c:crosses val="autoZero"/>
        <c:auto val="1"/>
        <c:lblOffset val="100"/>
        <c:baseTimeUnit val="days"/>
      </c:dateAx>
      <c:valAx>
        <c:axId val="13980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797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 of Smoothing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 Exponential Smoothing by Day'!$H$4</c:f>
              <c:strCache>
                <c:ptCount val="1"/>
                <c:pt idx="0">
                  <c:v>Adj Close</c:v>
                </c:pt>
              </c:strCache>
            </c:strRef>
          </c:tx>
          <c:spPr>
            <a:ln w="22225" cap="rnd">
              <a:solidFill>
                <a:schemeClr val="accent6">
                  <a:tint val="77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6">
                  <a:tint val="77000"/>
                </a:schemeClr>
              </a:solidFill>
              <a:ln w="9525">
                <a:solidFill>
                  <a:schemeClr val="accent6">
                    <a:tint val="77000"/>
                  </a:schemeClr>
                </a:solidFill>
                <a:round/>
              </a:ln>
              <a:effectLst/>
            </c:spPr>
          </c:marker>
          <c:cat>
            <c:numRef>
              <c:f>' Exponential Smoothing by Day'!$G$5:$G$1475</c:f>
              <c:numCache>
                <c:formatCode>m/d/yyyy</c:formatCode>
                <c:ptCount val="1471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43487</c:v>
                </c:pt>
                <c:pt idx="14">
                  <c:v>43488</c:v>
                </c:pt>
                <c:pt idx="15">
                  <c:v>43489</c:v>
                </c:pt>
                <c:pt idx="16">
                  <c:v>43490</c:v>
                </c:pt>
                <c:pt idx="17">
                  <c:v>43493</c:v>
                </c:pt>
                <c:pt idx="18">
                  <c:v>43494</c:v>
                </c:pt>
                <c:pt idx="19">
                  <c:v>43495</c:v>
                </c:pt>
                <c:pt idx="20">
                  <c:v>43496</c:v>
                </c:pt>
                <c:pt idx="21">
                  <c:v>43497</c:v>
                </c:pt>
                <c:pt idx="22">
                  <c:v>43500</c:v>
                </c:pt>
                <c:pt idx="23">
                  <c:v>43501</c:v>
                </c:pt>
                <c:pt idx="24">
                  <c:v>43502</c:v>
                </c:pt>
                <c:pt idx="25">
                  <c:v>43503</c:v>
                </c:pt>
                <c:pt idx="26">
                  <c:v>43504</c:v>
                </c:pt>
                <c:pt idx="27">
                  <c:v>43507</c:v>
                </c:pt>
                <c:pt idx="28">
                  <c:v>43508</c:v>
                </c:pt>
                <c:pt idx="29">
                  <c:v>43509</c:v>
                </c:pt>
                <c:pt idx="30">
                  <c:v>43510</c:v>
                </c:pt>
                <c:pt idx="31">
                  <c:v>43511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43521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43528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43535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43546</c:v>
                </c:pt>
                <c:pt idx="56">
                  <c:v>43549</c:v>
                </c:pt>
                <c:pt idx="57">
                  <c:v>43550</c:v>
                </c:pt>
                <c:pt idx="58">
                  <c:v>43551</c:v>
                </c:pt>
                <c:pt idx="59">
                  <c:v>43552</c:v>
                </c:pt>
                <c:pt idx="60">
                  <c:v>43553</c:v>
                </c:pt>
                <c:pt idx="61">
                  <c:v>43556</c:v>
                </c:pt>
                <c:pt idx="62">
                  <c:v>43557</c:v>
                </c:pt>
                <c:pt idx="63">
                  <c:v>43558</c:v>
                </c:pt>
                <c:pt idx="64">
                  <c:v>43559</c:v>
                </c:pt>
                <c:pt idx="65">
                  <c:v>43560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43570</c:v>
                </c:pt>
                <c:pt idx="72">
                  <c:v>43571</c:v>
                </c:pt>
                <c:pt idx="73">
                  <c:v>43572</c:v>
                </c:pt>
                <c:pt idx="74">
                  <c:v>43573</c:v>
                </c:pt>
                <c:pt idx="75">
                  <c:v>43577</c:v>
                </c:pt>
                <c:pt idx="76">
                  <c:v>43578</c:v>
                </c:pt>
                <c:pt idx="77">
                  <c:v>43579</c:v>
                </c:pt>
                <c:pt idx="78">
                  <c:v>43580</c:v>
                </c:pt>
                <c:pt idx="79">
                  <c:v>43581</c:v>
                </c:pt>
                <c:pt idx="80">
                  <c:v>43584</c:v>
                </c:pt>
                <c:pt idx="81">
                  <c:v>43585</c:v>
                </c:pt>
                <c:pt idx="82">
                  <c:v>43586</c:v>
                </c:pt>
                <c:pt idx="83">
                  <c:v>43587</c:v>
                </c:pt>
                <c:pt idx="84">
                  <c:v>43588</c:v>
                </c:pt>
                <c:pt idx="85">
                  <c:v>43591</c:v>
                </c:pt>
                <c:pt idx="86">
                  <c:v>43592</c:v>
                </c:pt>
                <c:pt idx="87">
                  <c:v>43593</c:v>
                </c:pt>
                <c:pt idx="88">
                  <c:v>43594</c:v>
                </c:pt>
                <c:pt idx="89">
                  <c:v>43595</c:v>
                </c:pt>
                <c:pt idx="90">
                  <c:v>43598</c:v>
                </c:pt>
                <c:pt idx="91">
                  <c:v>43599</c:v>
                </c:pt>
                <c:pt idx="92">
                  <c:v>43600</c:v>
                </c:pt>
                <c:pt idx="93">
                  <c:v>43601</c:v>
                </c:pt>
                <c:pt idx="94">
                  <c:v>43602</c:v>
                </c:pt>
                <c:pt idx="95">
                  <c:v>43605</c:v>
                </c:pt>
                <c:pt idx="96">
                  <c:v>43606</c:v>
                </c:pt>
                <c:pt idx="97">
                  <c:v>43607</c:v>
                </c:pt>
                <c:pt idx="98">
                  <c:v>43608</c:v>
                </c:pt>
                <c:pt idx="99">
                  <c:v>43609</c:v>
                </c:pt>
                <c:pt idx="100">
                  <c:v>43613</c:v>
                </c:pt>
                <c:pt idx="101">
                  <c:v>43614</c:v>
                </c:pt>
                <c:pt idx="102">
                  <c:v>43615</c:v>
                </c:pt>
                <c:pt idx="103">
                  <c:v>43616</c:v>
                </c:pt>
                <c:pt idx="104">
                  <c:v>43619</c:v>
                </c:pt>
                <c:pt idx="105">
                  <c:v>43620</c:v>
                </c:pt>
                <c:pt idx="106">
                  <c:v>43621</c:v>
                </c:pt>
                <c:pt idx="107">
                  <c:v>43622</c:v>
                </c:pt>
                <c:pt idx="108">
                  <c:v>43623</c:v>
                </c:pt>
                <c:pt idx="109">
                  <c:v>43626</c:v>
                </c:pt>
                <c:pt idx="110">
                  <c:v>43627</c:v>
                </c:pt>
                <c:pt idx="111">
                  <c:v>43628</c:v>
                </c:pt>
                <c:pt idx="112">
                  <c:v>43629</c:v>
                </c:pt>
                <c:pt idx="113">
                  <c:v>43630</c:v>
                </c:pt>
                <c:pt idx="114">
                  <c:v>43633</c:v>
                </c:pt>
                <c:pt idx="115">
                  <c:v>43634</c:v>
                </c:pt>
                <c:pt idx="116">
                  <c:v>43635</c:v>
                </c:pt>
                <c:pt idx="117">
                  <c:v>43636</c:v>
                </c:pt>
                <c:pt idx="118">
                  <c:v>43637</c:v>
                </c:pt>
                <c:pt idx="119">
                  <c:v>43640</c:v>
                </c:pt>
                <c:pt idx="120">
                  <c:v>43641</c:v>
                </c:pt>
                <c:pt idx="121">
                  <c:v>43642</c:v>
                </c:pt>
                <c:pt idx="122">
                  <c:v>43643</c:v>
                </c:pt>
                <c:pt idx="123">
                  <c:v>43644</c:v>
                </c:pt>
                <c:pt idx="124">
                  <c:v>43647</c:v>
                </c:pt>
                <c:pt idx="125">
                  <c:v>43648</c:v>
                </c:pt>
                <c:pt idx="126">
                  <c:v>43649</c:v>
                </c:pt>
                <c:pt idx="127">
                  <c:v>43651</c:v>
                </c:pt>
                <c:pt idx="128">
                  <c:v>43654</c:v>
                </c:pt>
                <c:pt idx="129">
                  <c:v>43655</c:v>
                </c:pt>
                <c:pt idx="130">
                  <c:v>43656</c:v>
                </c:pt>
                <c:pt idx="131">
                  <c:v>43657</c:v>
                </c:pt>
                <c:pt idx="132">
                  <c:v>43658</c:v>
                </c:pt>
                <c:pt idx="133">
                  <c:v>43661</c:v>
                </c:pt>
                <c:pt idx="134">
                  <c:v>43662</c:v>
                </c:pt>
                <c:pt idx="135">
                  <c:v>43663</c:v>
                </c:pt>
                <c:pt idx="136">
                  <c:v>43664</c:v>
                </c:pt>
                <c:pt idx="137">
                  <c:v>43665</c:v>
                </c:pt>
                <c:pt idx="138">
                  <c:v>43668</c:v>
                </c:pt>
                <c:pt idx="139">
                  <c:v>43669</c:v>
                </c:pt>
                <c:pt idx="140">
                  <c:v>43670</c:v>
                </c:pt>
                <c:pt idx="141">
                  <c:v>43671</c:v>
                </c:pt>
                <c:pt idx="142">
                  <c:v>43672</c:v>
                </c:pt>
                <c:pt idx="143">
                  <c:v>43675</c:v>
                </c:pt>
                <c:pt idx="144">
                  <c:v>43676</c:v>
                </c:pt>
                <c:pt idx="145">
                  <c:v>43677</c:v>
                </c:pt>
                <c:pt idx="146">
                  <c:v>43678</c:v>
                </c:pt>
                <c:pt idx="147">
                  <c:v>43679</c:v>
                </c:pt>
                <c:pt idx="148">
                  <c:v>43682</c:v>
                </c:pt>
                <c:pt idx="149">
                  <c:v>43683</c:v>
                </c:pt>
                <c:pt idx="150">
                  <c:v>43684</c:v>
                </c:pt>
                <c:pt idx="151">
                  <c:v>43685</c:v>
                </c:pt>
                <c:pt idx="152">
                  <c:v>43686</c:v>
                </c:pt>
                <c:pt idx="153">
                  <c:v>43689</c:v>
                </c:pt>
                <c:pt idx="154">
                  <c:v>43690</c:v>
                </c:pt>
                <c:pt idx="155">
                  <c:v>43691</c:v>
                </c:pt>
                <c:pt idx="156">
                  <c:v>43692</c:v>
                </c:pt>
                <c:pt idx="157">
                  <c:v>43693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43703</c:v>
                </c:pt>
                <c:pt idx="164">
                  <c:v>43704</c:v>
                </c:pt>
                <c:pt idx="165">
                  <c:v>43705</c:v>
                </c:pt>
                <c:pt idx="166">
                  <c:v>43706</c:v>
                </c:pt>
                <c:pt idx="167">
                  <c:v>43707</c:v>
                </c:pt>
                <c:pt idx="168">
                  <c:v>43711</c:v>
                </c:pt>
                <c:pt idx="169">
                  <c:v>43712</c:v>
                </c:pt>
                <c:pt idx="170">
                  <c:v>43713</c:v>
                </c:pt>
                <c:pt idx="171">
                  <c:v>43714</c:v>
                </c:pt>
                <c:pt idx="172">
                  <c:v>43717</c:v>
                </c:pt>
                <c:pt idx="173">
                  <c:v>43718</c:v>
                </c:pt>
                <c:pt idx="174">
                  <c:v>43719</c:v>
                </c:pt>
                <c:pt idx="175">
                  <c:v>43720</c:v>
                </c:pt>
                <c:pt idx="176">
                  <c:v>43721</c:v>
                </c:pt>
                <c:pt idx="177">
                  <c:v>43724</c:v>
                </c:pt>
                <c:pt idx="178">
                  <c:v>43725</c:v>
                </c:pt>
                <c:pt idx="179">
                  <c:v>43726</c:v>
                </c:pt>
                <c:pt idx="180">
                  <c:v>43727</c:v>
                </c:pt>
                <c:pt idx="181">
                  <c:v>43728</c:v>
                </c:pt>
                <c:pt idx="182">
                  <c:v>43731</c:v>
                </c:pt>
                <c:pt idx="183">
                  <c:v>43732</c:v>
                </c:pt>
                <c:pt idx="184">
                  <c:v>43733</c:v>
                </c:pt>
                <c:pt idx="185">
                  <c:v>43734</c:v>
                </c:pt>
                <c:pt idx="186">
                  <c:v>43735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43745</c:v>
                </c:pt>
                <c:pt idx="193">
                  <c:v>43746</c:v>
                </c:pt>
                <c:pt idx="194">
                  <c:v>43747</c:v>
                </c:pt>
                <c:pt idx="195">
                  <c:v>43748</c:v>
                </c:pt>
                <c:pt idx="196">
                  <c:v>43749</c:v>
                </c:pt>
                <c:pt idx="197">
                  <c:v>43752</c:v>
                </c:pt>
                <c:pt idx="198">
                  <c:v>43753</c:v>
                </c:pt>
                <c:pt idx="199">
                  <c:v>43754</c:v>
                </c:pt>
                <c:pt idx="200">
                  <c:v>43755</c:v>
                </c:pt>
                <c:pt idx="201">
                  <c:v>43756</c:v>
                </c:pt>
                <c:pt idx="202">
                  <c:v>43759</c:v>
                </c:pt>
                <c:pt idx="203">
                  <c:v>43760</c:v>
                </c:pt>
                <c:pt idx="204">
                  <c:v>43761</c:v>
                </c:pt>
                <c:pt idx="205">
                  <c:v>43762</c:v>
                </c:pt>
                <c:pt idx="206">
                  <c:v>43763</c:v>
                </c:pt>
                <c:pt idx="207">
                  <c:v>43766</c:v>
                </c:pt>
                <c:pt idx="208">
                  <c:v>43767</c:v>
                </c:pt>
                <c:pt idx="209">
                  <c:v>43768</c:v>
                </c:pt>
                <c:pt idx="210">
                  <c:v>43769</c:v>
                </c:pt>
                <c:pt idx="211">
                  <c:v>43770</c:v>
                </c:pt>
                <c:pt idx="212">
                  <c:v>43773</c:v>
                </c:pt>
                <c:pt idx="213">
                  <c:v>43774</c:v>
                </c:pt>
                <c:pt idx="214">
                  <c:v>43775</c:v>
                </c:pt>
                <c:pt idx="215">
                  <c:v>43776</c:v>
                </c:pt>
                <c:pt idx="216">
                  <c:v>43777</c:v>
                </c:pt>
                <c:pt idx="217">
                  <c:v>43780</c:v>
                </c:pt>
                <c:pt idx="218">
                  <c:v>43781</c:v>
                </c:pt>
                <c:pt idx="219">
                  <c:v>43782</c:v>
                </c:pt>
                <c:pt idx="220">
                  <c:v>43783</c:v>
                </c:pt>
                <c:pt idx="221">
                  <c:v>43784</c:v>
                </c:pt>
                <c:pt idx="222">
                  <c:v>43787</c:v>
                </c:pt>
                <c:pt idx="223">
                  <c:v>43788</c:v>
                </c:pt>
                <c:pt idx="224">
                  <c:v>43789</c:v>
                </c:pt>
                <c:pt idx="225">
                  <c:v>43790</c:v>
                </c:pt>
                <c:pt idx="226">
                  <c:v>43791</c:v>
                </c:pt>
                <c:pt idx="227">
                  <c:v>43794</c:v>
                </c:pt>
                <c:pt idx="228">
                  <c:v>43795</c:v>
                </c:pt>
                <c:pt idx="229">
                  <c:v>43796</c:v>
                </c:pt>
                <c:pt idx="230">
                  <c:v>43798</c:v>
                </c:pt>
                <c:pt idx="231">
                  <c:v>43801</c:v>
                </c:pt>
                <c:pt idx="232">
                  <c:v>43802</c:v>
                </c:pt>
                <c:pt idx="233">
                  <c:v>43803</c:v>
                </c:pt>
                <c:pt idx="234">
                  <c:v>43804</c:v>
                </c:pt>
                <c:pt idx="235">
                  <c:v>43805</c:v>
                </c:pt>
                <c:pt idx="236">
                  <c:v>43808</c:v>
                </c:pt>
                <c:pt idx="237">
                  <c:v>43809</c:v>
                </c:pt>
                <c:pt idx="238">
                  <c:v>43810</c:v>
                </c:pt>
                <c:pt idx="239">
                  <c:v>43811</c:v>
                </c:pt>
                <c:pt idx="240">
                  <c:v>43812</c:v>
                </c:pt>
                <c:pt idx="241">
                  <c:v>43815</c:v>
                </c:pt>
                <c:pt idx="242">
                  <c:v>43816</c:v>
                </c:pt>
                <c:pt idx="243">
                  <c:v>43817</c:v>
                </c:pt>
                <c:pt idx="244">
                  <c:v>43818</c:v>
                </c:pt>
                <c:pt idx="245">
                  <c:v>43819</c:v>
                </c:pt>
                <c:pt idx="246">
                  <c:v>43822</c:v>
                </c:pt>
                <c:pt idx="247">
                  <c:v>43823</c:v>
                </c:pt>
                <c:pt idx="248">
                  <c:v>43825</c:v>
                </c:pt>
                <c:pt idx="249">
                  <c:v>43826</c:v>
                </c:pt>
                <c:pt idx="250">
                  <c:v>43829</c:v>
                </c:pt>
                <c:pt idx="251">
                  <c:v>43830</c:v>
                </c:pt>
                <c:pt idx="252">
                  <c:v>43832</c:v>
                </c:pt>
                <c:pt idx="253">
                  <c:v>43833</c:v>
                </c:pt>
                <c:pt idx="254">
                  <c:v>43836</c:v>
                </c:pt>
                <c:pt idx="255">
                  <c:v>43837</c:v>
                </c:pt>
                <c:pt idx="256">
                  <c:v>43838</c:v>
                </c:pt>
                <c:pt idx="257">
                  <c:v>43839</c:v>
                </c:pt>
                <c:pt idx="258">
                  <c:v>43840</c:v>
                </c:pt>
                <c:pt idx="259">
                  <c:v>43843</c:v>
                </c:pt>
                <c:pt idx="260">
                  <c:v>43844</c:v>
                </c:pt>
                <c:pt idx="261">
                  <c:v>43845</c:v>
                </c:pt>
                <c:pt idx="262">
                  <c:v>43846</c:v>
                </c:pt>
                <c:pt idx="263">
                  <c:v>43847</c:v>
                </c:pt>
                <c:pt idx="264">
                  <c:v>43851</c:v>
                </c:pt>
                <c:pt idx="265">
                  <c:v>43852</c:v>
                </c:pt>
                <c:pt idx="266">
                  <c:v>43853</c:v>
                </c:pt>
                <c:pt idx="267">
                  <c:v>43854</c:v>
                </c:pt>
                <c:pt idx="268">
                  <c:v>43857</c:v>
                </c:pt>
                <c:pt idx="269">
                  <c:v>43858</c:v>
                </c:pt>
                <c:pt idx="270">
                  <c:v>43859</c:v>
                </c:pt>
                <c:pt idx="271">
                  <c:v>43860</c:v>
                </c:pt>
                <c:pt idx="272">
                  <c:v>43861</c:v>
                </c:pt>
                <c:pt idx="273">
                  <c:v>43864</c:v>
                </c:pt>
                <c:pt idx="274">
                  <c:v>43865</c:v>
                </c:pt>
                <c:pt idx="275">
                  <c:v>43866</c:v>
                </c:pt>
                <c:pt idx="276">
                  <c:v>43867</c:v>
                </c:pt>
                <c:pt idx="277">
                  <c:v>43868</c:v>
                </c:pt>
                <c:pt idx="278">
                  <c:v>43871</c:v>
                </c:pt>
                <c:pt idx="279">
                  <c:v>43872</c:v>
                </c:pt>
                <c:pt idx="280">
                  <c:v>43873</c:v>
                </c:pt>
                <c:pt idx="281">
                  <c:v>43874</c:v>
                </c:pt>
                <c:pt idx="282">
                  <c:v>43875</c:v>
                </c:pt>
                <c:pt idx="283">
                  <c:v>43879</c:v>
                </c:pt>
                <c:pt idx="284">
                  <c:v>43880</c:v>
                </c:pt>
                <c:pt idx="285">
                  <c:v>43881</c:v>
                </c:pt>
                <c:pt idx="286">
                  <c:v>43882</c:v>
                </c:pt>
                <c:pt idx="287">
                  <c:v>43885</c:v>
                </c:pt>
                <c:pt idx="288">
                  <c:v>43886</c:v>
                </c:pt>
                <c:pt idx="289">
                  <c:v>43887</c:v>
                </c:pt>
                <c:pt idx="290">
                  <c:v>43888</c:v>
                </c:pt>
                <c:pt idx="291">
                  <c:v>43889</c:v>
                </c:pt>
                <c:pt idx="292">
                  <c:v>43892</c:v>
                </c:pt>
                <c:pt idx="293">
                  <c:v>43893</c:v>
                </c:pt>
                <c:pt idx="294">
                  <c:v>43894</c:v>
                </c:pt>
                <c:pt idx="295">
                  <c:v>43895</c:v>
                </c:pt>
                <c:pt idx="296">
                  <c:v>43896</c:v>
                </c:pt>
                <c:pt idx="297">
                  <c:v>43899</c:v>
                </c:pt>
                <c:pt idx="298">
                  <c:v>43900</c:v>
                </c:pt>
                <c:pt idx="299">
                  <c:v>43901</c:v>
                </c:pt>
                <c:pt idx="300">
                  <c:v>43902</c:v>
                </c:pt>
                <c:pt idx="301">
                  <c:v>43903</c:v>
                </c:pt>
                <c:pt idx="302">
                  <c:v>43906</c:v>
                </c:pt>
                <c:pt idx="303">
                  <c:v>43907</c:v>
                </c:pt>
                <c:pt idx="304">
                  <c:v>43908</c:v>
                </c:pt>
                <c:pt idx="305">
                  <c:v>43909</c:v>
                </c:pt>
                <c:pt idx="306">
                  <c:v>43910</c:v>
                </c:pt>
                <c:pt idx="307">
                  <c:v>43913</c:v>
                </c:pt>
                <c:pt idx="308">
                  <c:v>43914</c:v>
                </c:pt>
                <c:pt idx="309">
                  <c:v>43915</c:v>
                </c:pt>
                <c:pt idx="310">
                  <c:v>43916</c:v>
                </c:pt>
                <c:pt idx="311">
                  <c:v>43917</c:v>
                </c:pt>
                <c:pt idx="312">
                  <c:v>43920</c:v>
                </c:pt>
                <c:pt idx="313">
                  <c:v>43921</c:v>
                </c:pt>
                <c:pt idx="314">
                  <c:v>43922</c:v>
                </c:pt>
                <c:pt idx="315">
                  <c:v>43923</c:v>
                </c:pt>
                <c:pt idx="316">
                  <c:v>43924</c:v>
                </c:pt>
                <c:pt idx="317">
                  <c:v>43927</c:v>
                </c:pt>
                <c:pt idx="318">
                  <c:v>43928</c:v>
                </c:pt>
                <c:pt idx="319">
                  <c:v>43929</c:v>
                </c:pt>
                <c:pt idx="320">
                  <c:v>43930</c:v>
                </c:pt>
                <c:pt idx="321">
                  <c:v>43934</c:v>
                </c:pt>
                <c:pt idx="322">
                  <c:v>43935</c:v>
                </c:pt>
                <c:pt idx="323">
                  <c:v>43936</c:v>
                </c:pt>
                <c:pt idx="324">
                  <c:v>43937</c:v>
                </c:pt>
                <c:pt idx="325">
                  <c:v>43938</c:v>
                </c:pt>
                <c:pt idx="326">
                  <c:v>43941</c:v>
                </c:pt>
                <c:pt idx="327">
                  <c:v>43942</c:v>
                </c:pt>
                <c:pt idx="328">
                  <c:v>43943</c:v>
                </c:pt>
                <c:pt idx="329">
                  <c:v>43944</c:v>
                </c:pt>
                <c:pt idx="330">
                  <c:v>43945</c:v>
                </c:pt>
                <c:pt idx="331">
                  <c:v>43948</c:v>
                </c:pt>
                <c:pt idx="332">
                  <c:v>43949</c:v>
                </c:pt>
                <c:pt idx="333">
                  <c:v>43950</c:v>
                </c:pt>
                <c:pt idx="334">
                  <c:v>43951</c:v>
                </c:pt>
                <c:pt idx="335">
                  <c:v>43952</c:v>
                </c:pt>
                <c:pt idx="336">
                  <c:v>43955</c:v>
                </c:pt>
                <c:pt idx="337">
                  <c:v>43956</c:v>
                </c:pt>
                <c:pt idx="338">
                  <c:v>43957</c:v>
                </c:pt>
                <c:pt idx="339">
                  <c:v>43958</c:v>
                </c:pt>
                <c:pt idx="340">
                  <c:v>43959</c:v>
                </c:pt>
                <c:pt idx="341">
                  <c:v>43962</c:v>
                </c:pt>
                <c:pt idx="342">
                  <c:v>43963</c:v>
                </c:pt>
                <c:pt idx="343">
                  <c:v>43964</c:v>
                </c:pt>
                <c:pt idx="344">
                  <c:v>43965</c:v>
                </c:pt>
                <c:pt idx="345">
                  <c:v>43966</c:v>
                </c:pt>
                <c:pt idx="346">
                  <c:v>43969</c:v>
                </c:pt>
                <c:pt idx="347">
                  <c:v>43970</c:v>
                </c:pt>
                <c:pt idx="348">
                  <c:v>43971</c:v>
                </c:pt>
                <c:pt idx="349">
                  <c:v>43972</c:v>
                </c:pt>
                <c:pt idx="350">
                  <c:v>43973</c:v>
                </c:pt>
                <c:pt idx="351">
                  <c:v>43977</c:v>
                </c:pt>
                <c:pt idx="352">
                  <c:v>43978</c:v>
                </c:pt>
                <c:pt idx="353">
                  <c:v>43979</c:v>
                </c:pt>
                <c:pt idx="354">
                  <c:v>43980</c:v>
                </c:pt>
                <c:pt idx="355">
                  <c:v>43983</c:v>
                </c:pt>
                <c:pt idx="356">
                  <c:v>43984</c:v>
                </c:pt>
                <c:pt idx="357">
                  <c:v>43985</c:v>
                </c:pt>
                <c:pt idx="358">
                  <c:v>43986</c:v>
                </c:pt>
                <c:pt idx="359">
                  <c:v>43987</c:v>
                </c:pt>
                <c:pt idx="360">
                  <c:v>43990</c:v>
                </c:pt>
                <c:pt idx="361">
                  <c:v>43991</c:v>
                </c:pt>
                <c:pt idx="362">
                  <c:v>43992</c:v>
                </c:pt>
                <c:pt idx="363">
                  <c:v>43993</c:v>
                </c:pt>
                <c:pt idx="364">
                  <c:v>43994</c:v>
                </c:pt>
                <c:pt idx="365">
                  <c:v>43997</c:v>
                </c:pt>
                <c:pt idx="366">
                  <c:v>43998</c:v>
                </c:pt>
                <c:pt idx="367">
                  <c:v>43999</c:v>
                </c:pt>
                <c:pt idx="368">
                  <c:v>44000</c:v>
                </c:pt>
                <c:pt idx="369">
                  <c:v>44001</c:v>
                </c:pt>
                <c:pt idx="370">
                  <c:v>44004</c:v>
                </c:pt>
                <c:pt idx="371">
                  <c:v>44005</c:v>
                </c:pt>
                <c:pt idx="372">
                  <c:v>44006</c:v>
                </c:pt>
                <c:pt idx="373">
                  <c:v>44007</c:v>
                </c:pt>
                <c:pt idx="374">
                  <c:v>44008</c:v>
                </c:pt>
                <c:pt idx="375">
                  <c:v>44011</c:v>
                </c:pt>
                <c:pt idx="376">
                  <c:v>44012</c:v>
                </c:pt>
                <c:pt idx="377">
                  <c:v>44013</c:v>
                </c:pt>
                <c:pt idx="378">
                  <c:v>44014</c:v>
                </c:pt>
                <c:pt idx="379">
                  <c:v>44018</c:v>
                </c:pt>
                <c:pt idx="380">
                  <c:v>44019</c:v>
                </c:pt>
                <c:pt idx="381">
                  <c:v>44020</c:v>
                </c:pt>
                <c:pt idx="382">
                  <c:v>44021</c:v>
                </c:pt>
                <c:pt idx="383">
                  <c:v>44022</c:v>
                </c:pt>
                <c:pt idx="384">
                  <c:v>44025</c:v>
                </c:pt>
                <c:pt idx="385">
                  <c:v>44026</c:v>
                </c:pt>
                <c:pt idx="386">
                  <c:v>44027</c:v>
                </c:pt>
                <c:pt idx="387">
                  <c:v>44028</c:v>
                </c:pt>
                <c:pt idx="388">
                  <c:v>44029</c:v>
                </c:pt>
                <c:pt idx="389">
                  <c:v>44032</c:v>
                </c:pt>
                <c:pt idx="390">
                  <c:v>44033</c:v>
                </c:pt>
                <c:pt idx="391">
                  <c:v>44034</c:v>
                </c:pt>
                <c:pt idx="392">
                  <c:v>44035</c:v>
                </c:pt>
                <c:pt idx="393">
                  <c:v>44036</c:v>
                </c:pt>
                <c:pt idx="394">
                  <c:v>44039</c:v>
                </c:pt>
                <c:pt idx="395">
                  <c:v>44040</c:v>
                </c:pt>
                <c:pt idx="396">
                  <c:v>44041</c:v>
                </c:pt>
                <c:pt idx="397">
                  <c:v>44042</c:v>
                </c:pt>
                <c:pt idx="398">
                  <c:v>44043</c:v>
                </c:pt>
                <c:pt idx="399">
                  <c:v>44046</c:v>
                </c:pt>
                <c:pt idx="400">
                  <c:v>44047</c:v>
                </c:pt>
                <c:pt idx="401">
                  <c:v>44048</c:v>
                </c:pt>
                <c:pt idx="402">
                  <c:v>44049</c:v>
                </c:pt>
                <c:pt idx="403">
                  <c:v>44050</c:v>
                </c:pt>
                <c:pt idx="404">
                  <c:v>44053</c:v>
                </c:pt>
                <c:pt idx="405">
                  <c:v>44054</c:v>
                </c:pt>
                <c:pt idx="406">
                  <c:v>44055</c:v>
                </c:pt>
                <c:pt idx="407">
                  <c:v>44056</c:v>
                </c:pt>
                <c:pt idx="408">
                  <c:v>44057</c:v>
                </c:pt>
                <c:pt idx="409">
                  <c:v>44060</c:v>
                </c:pt>
                <c:pt idx="410">
                  <c:v>44061</c:v>
                </c:pt>
                <c:pt idx="411">
                  <c:v>44062</c:v>
                </c:pt>
                <c:pt idx="412">
                  <c:v>44063</c:v>
                </c:pt>
                <c:pt idx="413">
                  <c:v>44064</c:v>
                </c:pt>
                <c:pt idx="414">
                  <c:v>44067</c:v>
                </c:pt>
                <c:pt idx="415">
                  <c:v>44068</c:v>
                </c:pt>
                <c:pt idx="416">
                  <c:v>44069</c:v>
                </c:pt>
                <c:pt idx="417">
                  <c:v>44070</c:v>
                </c:pt>
                <c:pt idx="418">
                  <c:v>44071</c:v>
                </c:pt>
                <c:pt idx="419">
                  <c:v>44074</c:v>
                </c:pt>
                <c:pt idx="420">
                  <c:v>44075</c:v>
                </c:pt>
                <c:pt idx="421">
                  <c:v>44076</c:v>
                </c:pt>
                <c:pt idx="422">
                  <c:v>44077</c:v>
                </c:pt>
                <c:pt idx="423">
                  <c:v>44078</c:v>
                </c:pt>
                <c:pt idx="424">
                  <c:v>44082</c:v>
                </c:pt>
                <c:pt idx="425">
                  <c:v>44083</c:v>
                </c:pt>
                <c:pt idx="426">
                  <c:v>44084</c:v>
                </c:pt>
                <c:pt idx="427">
                  <c:v>44085</c:v>
                </c:pt>
                <c:pt idx="428">
                  <c:v>44088</c:v>
                </c:pt>
                <c:pt idx="429">
                  <c:v>44089</c:v>
                </c:pt>
                <c:pt idx="430">
                  <c:v>44090</c:v>
                </c:pt>
                <c:pt idx="431">
                  <c:v>44091</c:v>
                </c:pt>
                <c:pt idx="432">
                  <c:v>44092</c:v>
                </c:pt>
                <c:pt idx="433">
                  <c:v>44095</c:v>
                </c:pt>
                <c:pt idx="434">
                  <c:v>44096</c:v>
                </c:pt>
                <c:pt idx="435">
                  <c:v>44097</c:v>
                </c:pt>
                <c:pt idx="436">
                  <c:v>44098</c:v>
                </c:pt>
                <c:pt idx="437">
                  <c:v>44099</c:v>
                </c:pt>
                <c:pt idx="438">
                  <c:v>44102</c:v>
                </c:pt>
                <c:pt idx="439">
                  <c:v>44103</c:v>
                </c:pt>
                <c:pt idx="440">
                  <c:v>44104</c:v>
                </c:pt>
                <c:pt idx="441">
                  <c:v>44105</c:v>
                </c:pt>
                <c:pt idx="442">
                  <c:v>44106</c:v>
                </c:pt>
                <c:pt idx="443">
                  <c:v>44109</c:v>
                </c:pt>
                <c:pt idx="444">
                  <c:v>44110</c:v>
                </c:pt>
                <c:pt idx="445">
                  <c:v>44111</c:v>
                </c:pt>
                <c:pt idx="446">
                  <c:v>44112</c:v>
                </c:pt>
                <c:pt idx="447">
                  <c:v>44113</c:v>
                </c:pt>
                <c:pt idx="448">
                  <c:v>44116</c:v>
                </c:pt>
                <c:pt idx="449">
                  <c:v>44117</c:v>
                </c:pt>
                <c:pt idx="450">
                  <c:v>44118</c:v>
                </c:pt>
                <c:pt idx="451">
                  <c:v>44119</c:v>
                </c:pt>
                <c:pt idx="452">
                  <c:v>44120</c:v>
                </c:pt>
                <c:pt idx="453">
                  <c:v>44123</c:v>
                </c:pt>
                <c:pt idx="454">
                  <c:v>44124</c:v>
                </c:pt>
                <c:pt idx="455">
                  <c:v>44125</c:v>
                </c:pt>
                <c:pt idx="456">
                  <c:v>44126</c:v>
                </c:pt>
                <c:pt idx="457">
                  <c:v>44127</c:v>
                </c:pt>
                <c:pt idx="458">
                  <c:v>44130</c:v>
                </c:pt>
                <c:pt idx="459">
                  <c:v>44131</c:v>
                </c:pt>
                <c:pt idx="460">
                  <c:v>44132</c:v>
                </c:pt>
                <c:pt idx="461">
                  <c:v>44133</c:v>
                </c:pt>
                <c:pt idx="462">
                  <c:v>44134</c:v>
                </c:pt>
                <c:pt idx="463">
                  <c:v>44137</c:v>
                </c:pt>
                <c:pt idx="464">
                  <c:v>44138</c:v>
                </c:pt>
                <c:pt idx="465">
                  <c:v>44139</c:v>
                </c:pt>
                <c:pt idx="466">
                  <c:v>44140</c:v>
                </c:pt>
                <c:pt idx="467">
                  <c:v>44141</c:v>
                </c:pt>
                <c:pt idx="468">
                  <c:v>44144</c:v>
                </c:pt>
                <c:pt idx="469">
                  <c:v>44145</c:v>
                </c:pt>
                <c:pt idx="470">
                  <c:v>44146</c:v>
                </c:pt>
                <c:pt idx="471">
                  <c:v>44147</c:v>
                </c:pt>
                <c:pt idx="472">
                  <c:v>44148</c:v>
                </c:pt>
                <c:pt idx="473">
                  <c:v>44151</c:v>
                </c:pt>
                <c:pt idx="474">
                  <c:v>44152</c:v>
                </c:pt>
                <c:pt idx="475">
                  <c:v>44153</c:v>
                </c:pt>
                <c:pt idx="476">
                  <c:v>44154</c:v>
                </c:pt>
                <c:pt idx="477">
                  <c:v>44155</c:v>
                </c:pt>
                <c:pt idx="478">
                  <c:v>44158</c:v>
                </c:pt>
                <c:pt idx="479">
                  <c:v>44159</c:v>
                </c:pt>
                <c:pt idx="480">
                  <c:v>44160</c:v>
                </c:pt>
                <c:pt idx="481">
                  <c:v>44162</c:v>
                </c:pt>
                <c:pt idx="482">
                  <c:v>44165</c:v>
                </c:pt>
                <c:pt idx="483">
                  <c:v>44166</c:v>
                </c:pt>
                <c:pt idx="484">
                  <c:v>44167</c:v>
                </c:pt>
                <c:pt idx="485">
                  <c:v>44168</c:v>
                </c:pt>
                <c:pt idx="486">
                  <c:v>44169</c:v>
                </c:pt>
                <c:pt idx="487">
                  <c:v>44172</c:v>
                </c:pt>
                <c:pt idx="488">
                  <c:v>44173</c:v>
                </c:pt>
                <c:pt idx="489">
                  <c:v>44174</c:v>
                </c:pt>
                <c:pt idx="490">
                  <c:v>44175</c:v>
                </c:pt>
                <c:pt idx="491">
                  <c:v>44176</c:v>
                </c:pt>
                <c:pt idx="492">
                  <c:v>44179</c:v>
                </c:pt>
                <c:pt idx="493">
                  <c:v>44180</c:v>
                </c:pt>
                <c:pt idx="494">
                  <c:v>44181</c:v>
                </c:pt>
                <c:pt idx="495">
                  <c:v>44182</c:v>
                </c:pt>
                <c:pt idx="496">
                  <c:v>44183</c:v>
                </c:pt>
                <c:pt idx="497">
                  <c:v>44186</c:v>
                </c:pt>
                <c:pt idx="498">
                  <c:v>44187</c:v>
                </c:pt>
                <c:pt idx="499">
                  <c:v>44188</c:v>
                </c:pt>
                <c:pt idx="500">
                  <c:v>44189</c:v>
                </c:pt>
                <c:pt idx="501">
                  <c:v>44193</c:v>
                </c:pt>
                <c:pt idx="502">
                  <c:v>44194</c:v>
                </c:pt>
                <c:pt idx="503">
                  <c:v>44195</c:v>
                </c:pt>
                <c:pt idx="504">
                  <c:v>44196</c:v>
                </c:pt>
                <c:pt idx="505">
                  <c:v>44200</c:v>
                </c:pt>
                <c:pt idx="506">
                  <c:v>44201</c:v>
                </c:pt>
                <c:pt idx="507">
                  <c:v>44202</c:v>
                </c:pt>
                <c:pt idx="508">
                  <c:v>44203</c:v>
                </c:pt>
                <c:pt idx="509">
                  <c:v>44204</c:v>
                </c:pt>
                <c:pt idx="510">
                  <c:v>44207</c:v>
                </c:pt>
                <c:pt idx="511">
                  <c:v>44208</c:v>
                </c:pt>
                <c:pt idx="512">
                  <c:v>44209</c:v>
                </c:pt>
                <c:pt idx="513">
                  <c:v>44210</c:v>
                </c:pt>
                <c:pt idx="514">
                  <c:v>44211</c:v>
                </c:pt>
                <c:pt idx="515">
                  <c:v>44215</c:v>
                </c:pt>
                <c:pt idx="516">
                  <c:v>44216</c:v>
                </c:pt>
                <c:pt idx="517">
                  <c:v>44217</c:v>
                </c:pt>
                <c:pt idx="518">
                  <c:v>44218</c:v>
                </c:pt>
                <c:pt idx="519">
                  <c:v>44221</c:v>
                </c:pt>
                <c:pt idx="520">
                  <c:v>44222</c:v>
                </c:pt>
                <c:pt idx="521">
                  <c:v>44223</c:v>
                </c:pt>
                <c:pt idx="522">
                  <c:v>44224</c:v>
                </c:pt>
                <c:pt idx="523">
                  <c:v>44225</c:v>
                </c:pt>
                <c:pt idx="524">
                  <c:v>44228</c:v>
                </c:pt>
                <c:pt idx="525">
                  <c:v>44229</c:v>
                </c:pt>
                <c:pt idx="526">
                  <c:v>44230</c:v>
                </c:pt>
                <c:pt idx="527">
                  <c:v>44231</c:v>
                </c:pt>
                <c:pt idx="528">
                  <c:v>44232</c:v>
                </c:pt>
                <c:pt idx="529">
                  <c:v>44235</c:v>
                </c:pt>
                <c:pt idx="530">
                  <c:v>44236</c:v>
                </c:pt>
                <c:pt idx="531">
                  <c:v>44237</c:v>
                </c:pt>
                <c:pt idx="532">
                  <c:v>44238</c:v>
                </c:pt>
                <c:pt idx="533">
                  <c:v>44239</c:v>
                </c:pt>
                <c:pt idx="534">
                  <c:v>44243</c:v>
                </c:pt>
                <c:pt idx="535">
                  <c:v>44244</c:v>
                </c:pt>
                <c:pt idx="536">
                  <c:v>44245</c:v>
                </c:pt>
                <c:pt idx="537">
                  <c:v>44246</c:v>
                </c:pt>
                <c:pt idx="538">
                  <c:v>44249</c:v>
                </c:pt>
                <c:pt idx="539">
                  <c:v>44250</c:v>
                </c:pt>
                <c:pt idx="540">
                  <c:v>44251</c:v>
                </c:pt>
                <c:pt idx="541">
                  <c:v>44252</c:v>
                </c:pt>
                <c:pt idx="542">
                  <c:v>44253</c:v>
                </c:pt>
                <c:pt idx="543">
                  <c:v>44256</c:v>
                </c:pt>
                <c:pt idx="544">
                  <c:v>44257</c:v>
                </c:pt>
                <c:pt idx="545">
                  <c:v>44258</c:v>
                </c:pt>
                <c:pt idx="546">
                  <c:v>44259</c:v>
                </c:pt>
                <c:pt idx="547">
                  <c:v>44260</c:v>
                </c:pt>
                <c:pt idx="548">
                  <c:v>44263</c:v>
                </c:pt>
                <c:pt idx="549">
                  <c:v>44264</c:v>
                </c:pt>
                <c:pt idx="550">
                  <c:v>44265</c:v>
                </c:pt>
                <c:pt idx="551">
                  <c:v>44266</c:v>
                </c:pt>
                <c:pt idx="552">
                  <c:v>44267</c:v>
                </c:pt>
                <c:pt idx="553">
                  <c:v>44270</c:v>
                </c:pt>
                <c:pt idx="554">
                  <c:v>44271</c:v>
                </c:pt>
                <c:pt idx="555">
                  <c:v>44272</c:v>
                </c:pt>
                <c:pt idx="556">
                  <c:v>44273</c:v>
                </c:pt>
                <c:pt idx="557">
                  <c:v>44274</c:v>
                </c:pt>
                <c:pt idx="558">
                  <c:v>44277</c:v>
                </c:pt>
                <c:pt idx="559">
                  <c:v>44278</c:v>
                </c:pt>
                <c:pt idx="560">
                  <c:v>44279</c:v>
                </c:pt>
                <c:pt idx="561">
                  <c:v>44280</c:v>
                </c:pt>
                <c:pt idx="562">
                  <c:v>44281</c:v>
                </c:pt>
                <c:pt idx="563">
                  <c:v>44284</c:v>
                </c:pt>
                <c:pt idx="564">
                  <c:v>44285</c:v>
                </c:pt>
                <c:pt idx="565">
                  <c:v>44286</c:v>
                </c:pt>
                <c:pt idx="566">
                  <c:v>44287</c:v>
                </c:pt>
                <c:pt idx="567">
                  <c:v>44291</c:v>
                </c:pt>
                <c:pt idx="568">
                  <c:v>44292</c:v>
                </c:pt>
                <c:pt idx="569">
                  <c:v>44293</c:v>
                </c:pt>
                <c:pt idx="570">
                  <c:v>44294</c:v>
                </c:pt>
                <c:pt idx="571">
                  <c:v>44295</c:v>
                </c:pt>
                <c:pt idx="572">
                  <c:v>44298</c:v>
                </c:pt>
                <c:pt idx="573">
                  <c:v>44299</c:v>
                </c:pt>
                <c:pt idx="574">
                  <c:v>44300</c:v>
                </c:pt>
                <c:pt idx="575">
                  <c:v>44301</c:v>
                </c:pt>
                <c:pt idx="576">
                  <c:v>44302</c:v>
                </c:pt>
                <c:pt idx="577">
                  <c:v>44305</c:v>
                </c:pt>
                <c:pt idx="578">
                  <c:v>44306</c:v>
                </c:pt>
                <c:pt idx="579">
                  <c:v>44307</c:v>
                </c:pt>
                <c:pt idx="580">
                  <c:v>44308</c:v>
                </c:pt>
                <c:pt idx="581">
                  <c:v>44309</c:v>
                </c:pt>
                <c:pt idx="582">
                  <c:v>44312</c:v>
                </c:pt>
                <c:pt idx="583">
                  <c:v>44313</c:v>
                </c:pt>
                <c:pt idx="584">
                  <c:v>44314</c:v>
                </c:pt>
                <c:pt idx="585">
                  <c:v>44315</c:v>
                </c:pt>
                <c:pt idx="586">
                  <c:v>44316</c:v>
                </c:pt>
                <c:pt idx="587">
                  <c:v>44319</c:v>
                </c:pt>
                <c:pt idx="588">
                  <c:v>44320</c:v>
                </c:pt>
                <c:pt idx="589">
                  <c:v>44321</c:v>
                </c:pt>
                <c:pt idx="590">
                  <c:v>44322</c:v>
                </c:pt>
                <c:pt idx="591">
                  <c:v>44323</c:v>
                </c:pt>
                <c:pt idx="592">
                  <c:v>44326</c:v>
                </c:pt>
                <c:pt idx="593">
                  <c:v>44327</c:v>
                </c:pt>
                <c:pt idx="594">
                  <c:v>44328</c:v>
                </c:pt>
                <c:pt idx="595">
                  <c:v>44329</c:v>
                </c:pt>
                <c:pt idx="596">
                  <c:v>44330</c:v>
                </c:pt>
                <c:pt idx="597">
                  <c:v>44333</c:v>
                </c:pt>
                <c:pt idx="598">
                  <c:v>44334</c:v>
                </c:pt>
                <c:pt idx="599">
                  <c:v>44335</c:v>
                </c:pt>
                <c:pt idx="600">
                  <c:v>44336</c:v>
                </c:pt>
                <c:pt idx="601">
                  <c:v>44337</c:v>
                </c:pt>
                <c:pt idx="602">
                  <c:v>44340</c:v>
                </c:pt>
                <c:pt idx="603">
                  <c:v>44341</c:v>
                </c:pt>
                <c:pt idx="604">
                  <c:v>44342</c:v>
                </c:pt>
                <c:pt idx="605">
                  <c:v>44343</c:v>
                </c:pt>
                <c:pt idx="606">
                  <c:v>44344</c:v>
                </c:pt>
                <c:pt idx="607">
                  <c:v>44348</c:v>
                </c:pt>
                <c:pt idx="608">
                  <c:v>44349</c:v>
                </c:pt>
                <c:pt idx="609">
                  <c:v>44350</c:v>
                </c:pt>
                <c:pt idx="610">
                  <c:v>44351</c:v>
                </c:pt>
                <c:pt idx="611">
                  <c:v>44354</c:v>
                </c:pt>
                <c:pt idx="612">
                  <c:v>44355</c:v>
                </c:pt>
                <c:pt idx="613">
                  <c:v>44356</c:v>
                </c:pt>
                <c:pt idx="614">
                  <c:v>44357</c:v>
                </c:pt>
                <c:pt idx="615">
                  <c:v>44358</c:v>
                </c:pt>
                <c:pt idx="616">
                  <c:v>44361</c:v>
                </c:pt>
                <c:pt idx="617">
                  <c:v>44362</c:v>
                </c:pt>
                <c:pt idx="618">
                  <c:v>44363</c:v>
                </c:pt>
                <c:pt idx="619">
                  <c:v>44364</c:v>
                </c:pt>
                <c:pt idx="620">
                  <c:v>44365</c:v>
                </c:pt>
                <c:pt idx="621">
                  <c:v>44368</c:v>
                </c:pt>
                <c:pt idx="622">
                  <c:v>44369</c:v>
                </c:pt>
                <c:pt idx="623">
                  <c:v>44370</c:v>
                </c:pt>
                <c:pt idx="624">
                  <c:v>44371</c:v>
                </c:pt>
                <c:pt idx="625">
                  <c:v>44372</c:v>
                </c:pt>
                <c:pt idx="626">
                  <c:v>44375</c:v>
                </c:pt>
                <c:pt idx="627">
                  <c:v>44376</c:v>
                </c:pt>
                <c:pt idx="628">
                  <c:v>44377</c:v>
                </c:pt>
                <c:pt idx="629">
                  <c:v>44378</c:v>
                </c:pt>
                <c:pt idx="630">
                  <c:v>44379</c:v>
                </c:pt>
                <c:pt idx="631">
                  <c:v>44383</c:v>
                </c:pt>
                <c:pt idx="632">
                  <c:v>44384</c:v>
                </c:pt>
                <c:pt idx="633">
                  <c:v>44385</c:v>
                </c:pt>
                <c:pt idx="634">
                  <c:v>44386</c:v>
                </c:pt>
                <c:pt idx="635">
                  <c:v>44389</c:v>
                </c:pt>
                <c:pt idx="636">
                  <c:v>44390</c:v>
                </c:pt>
                <c:pt idx="637">
                  <c:v>44391</c:v>
                </c:pt>
                <c:pt idx="638">
                  <c:v>44392</c:v>
                </c:pt>
                <c:pt idx="639">
                  <c:v>44393</c:v>
                </c:pt>
                <c:pt idx="640">
                  <c:v>44396</c:v>
                </c:pt>
                <c:pt idx="641">
                  <c:v>44397</c:v>
                </c:pt>
                <c:pt idx="642">
                  <c:v>44398</c:v>
                </c:pt>
                <c:pt idx="643">
                  <c:v>44399</c:v>
                </c:pt>
                <c:pt idx="644">
                  <c:v>44400</c:v>
                </c:pt>
                <c:pt idx="645">
                  <c:v>44403</c:v>
                </c:pt>
                <c:pt idx="646">
                  <c:v>44404</c:v>
                </c:pt>
                <c:pt idx="647">
                  <c:v>44405</c:v>
                </c:pt>
                <c:pt idx="648">
                  <c:v>44406</c:v>
                </c:pt>
                <c:pt idx="649">
                  <c:v>44407</c:v>
                </c:pt>
                <c:pt idx="650">
                  <c:v>44410</c:v>
                </c:pt>
                <c:pt idx="651">
                  <c:v>44411</c:v>
                </c:pt>
                <c:pt idx="652">
                  <c:v>44412</c:v>
                </c:pt>
                <c:pt idx="653">
                  <c:v>44413</c:v>
                </c:pt>
                <c:pt idx="654">
                  <c:v>44414</c:v>
                </c:pt>
                <c:pt idx="655">
                  <c:v>44417</c:v>
                </c:pt>
                <c:pt idx="656">
                  <c:v>44418</c:v>
                </c:pt>
                <c:pt idx="657">
                  <c:v>44419</c:v>
                </c:pt>
                <c:pt idx="658">
                  <c:v>44420</c:v>
                </c:pt>
                <c:pt idx="659">
                  <c:v>44421</c:v>
                </c:pt>
                <c:pt idx="660">
                  <c:v>44424</c:v>
                </c:pt>
                <c:pt idx="661">
                  <c:v>44425</c:v>
                </c:pt>
                <c:pt idx="662">
                  <c:v>44426</c:v>
                </c:pt>
                <c:pt idx="663">
                  <c:v>44427</c:v>
                </c:pt>
                <c:pt idx="664">
                  <c:v>44428</c:v>
                </c:pt>
                <c:pt idx="665">
                  <c:v>44431</c:v>
                </c:pt>
                <c:pt idx="666">
                  <c:v>44432</c:v>
                </c:pt>
                <c:pt idx="667">
                  <c:v>44433</c:v>
                </c:pt>
                <c:pt idx="668">
                  <c:v>44434</c:v>
                </c:pt>
                <c:pt idx="669">
                  <c:v>44435</c:v>
                </c:pt>
                <c:pt idx="670">
                  <c:v>44438</c:v>
                </c:pt>
                <c:pt idx="671">
                  <c:v>44439</c:v>
                </c:pt>
                <c:pt idx="672">
                  <c:v>44440</c:v>
                </c:pt>
                <c:pt idx="673">
                  <c:v>44441</c:v>
                </c:pt>
                <c:pt idx="674">
                  <c:v>44442</c:v>
                </c:pt>
                <c:pt idx="675">
                  <c:v>44446</c:v>
                </c:pt>
                <c:pt idx="676">
                  <c:v>44447</c:v>
                </c:pt>
                <c:pt idx="677">
                  <c:v>44448</c:v>
                </c:pt>
                <c:pt idx="678">
                  <c:v>44449</c:v>
                </c:pt>
                <c:pt idx="679">
                  <c:v>44452</c:v>
                </c:pt>
                <c:pt idx="680">
                  <c:v>44453</c:v>
                </c:pt>
                <c:pt idx="681">
                  <c:v>44454</c:v>
                </c:pt>
                <c:pt idx="682">
                  <c:v>44455</c:v>
                </c:pt>
                <c:pt idx="683">
                  <c:v>44456</c:v>
                </c:pt>
                <c:pt idx="684">
                  <c:v>44459</c:v>
                </c:pt>
                <c:pt idx="685">
                  <c:v>44460</c:v>
                </c:pt>
                <c:pt idx="686">
                  <c:v>44461</c:v>
                </c:pt>
                <c:pt idx="687">
                  <c:v>44462</c:v>
                </c:pt>
                <c:pt idx="688">
                  <c:v>44463</c:v>
                </c:pt>
                <c:pt idx="689">
                  <c:v>44466</c:v>
                </c:pt>
                <c:pt idx="690">
                  <c:v>44467</c:v>
                </c:pt>
                <c:pt idx="691">
                  <c:v>44468</c:v>
                </c:pt>
                <c:pt idx="692">
                  <c:v>44469</c:v>
                </c:pt>
                <c:pt idx="693">
                  <c:v>44470</c:v>
                </c:pt>
                <c:pt idx="694">
                  <c:v>44473</c:v>
                </c:pt>
                <c:pt idx="695">
                  <c:v>44474</c:v>
                </c:pt>
                <c:pt idx="696">
                  <c:v>44475</c:v>
                </c:pt>
                <c:pt idx="697">
                  <c:v>44476</c:v>
                </c:pt>
                <c:pt idx="698">
                  <c:v>44477</c:v>
                </c:pt>
                <c:pt idx="699">
                  <c:v>44480</c:v>
                </c:pt>
                <c:pt idx="700">
                  <c:v>44481</c:v>
                </c:pt>
                <c:pt idx="701">
                  <c:v>44482</c:v>
                </c:pt>
                <c:pt idx="702">
                  <c:v>44483</c:v>
                </c:pt>
                <c:pt idx="703">
                  <c:v>44484</c:v>
                </c:pt>
                <c:pt idx="704">
                  <c:v>44487</c:v>
                </c:pt>
                <c:pt idx="705">
                  <c:v>44488</c:v>
                </c:pt>
                <c:pt idx="706">
                  <c:v>44489</c:v>
                </c:pt>
                <c:pt idx="707">
                  <c:v>44490</c:v>
                </c:pt>
                <c:pt idx="708">
                  <c:v>44491</c:v>
                </c:pt>
                <c:pt idx="709">
                  <c:v>44494</c:v>
                </c:pt>
                <c:pt idx="710">
                  <c:v>44495</c:v>
                </c:pt>
                <c:pt idx="711">
                  <c:v>44496</c:v>
                </c:pt>
                <c:pt idx="712">
                  <c:v>44497</c:v>
                </c:pt>
                <c:pt idx="713">
                  <c:v>44498</c:v>
                </c:pt>
                <c:pt idx="714">
                  <c:v>44501</c:v>
                </c:pt>
                <c:pt idx="715">
                  <c:v>44502</c:v>
                </c:pt>
                <c:pt idx="716">
                  <c:v>44503</c:v>
                </c:pt>
                <c:pt idx="717">
                  <c:v>44504</c:v>
                </c:pt>
                <c:pt idx="718">
                  <c:v>44505</c:v>
                </c:pt>
                <c:pt idx="719">
                  <c:v>44508</c:v>
                </c:pt>
                <c:pt idx="720">
                  <c:v>44509</c:v>
                </c:pt>
                <c:pt idx="721">
                  <c:v>44510</c:v>
                </c:pt>
                <c:pt idx="722">
                  <c:v>44511</c:v>
                </c:pt>
                <c:pt idx="723">
                  <c:v>44512</c:v>
                </c:pt>
                <c:pt idx="724">
                  <c:v>44515</c:v>
                </c:pt>
                <c:pt idx="725">
                  <c:v>44516</c:v>
                </c:pt>
                <c:pt idx="726">
                  <c:v>44517</c:v>
                </c:pt>
                <c:pt idx="727">
                  <c:v>44518</c:v>
                </c:pt>
                <c:pt idx="728">
                  <c:v>44519</c:v>
                </c:pt>
                <c:pt idx="729">
                  <c:v>44522</c:v>
                </c:pt>
                <c:pt idx="730">
                  <c:v>44523</c:v>
                </c:pt>
                <c:pt idx="731">
                  <c:v>44524</c:v>
                </c:pt>
                <c:pt idx="732">
                  <c:v>44526</c:v>
                </c:pt>
                <c:pt idx="733">
                  <c:v>44529</c:v>
                </c:pt>
                <c:pt idx="734">
                  <c:v>44530</c:v>
                </c:pt>
                <c:pt idx="735">
                  <c:v>44531</c:v>
                </c:pt>
                <c:pt idx="736">
                  <c:v>44532</c:v>
                </c:pt>
                <c:pt idx="737">
                  <c:v>44533</c:v>
                </c:pt>
                <c:pt idx="738">
                  <c:v>44536</c:v>
                </c:pt>
                <c:pt idx="739">
                  <c:v>44537</c:v>
                </c:pt>
                <c:pt idx="740">
                  <c:v>44538</c:v>
                </c:pt>
                <c:pt idx="741">
                  <c:v>44539</c:v>
                </c:pt>
                <c:pt idx="742">
                  <c:v>44540</c:v>
                </c:pt>
                <c:pt idx="743">
                  <c:v>44543</c:v>
                </c:pt>
                <c:pt idx="744">
                  <c:v>44544</c:v>
                </c:pt>
                <c:pt idx="745">
                  <c:v>44545</c:v>
                </c:pt>
                <c:pt idx="746">
                  <c:v>44546</c:v>
                </c:pt>
                <c:pt idx="747">
                  <c:v>44547</c:v>
                </c:pt>
                <c:pt idx="748">
                  <c:v>44550</c:v>
                </c:pt>
                <c:pt idx="749">
                  <c:v>44551</c:v>
                </c:pt>
                <c:pt idx="750">
                  <c:v>44552</c:v>
                </c:pt>
                <c:pt idx="751">
                  <c:v>44553</c:v>
                </c:pt>
                <c:pt idx="752">
                  <c:v>44557</c:v>
                </c:pt>
                <c:pt idx="753">
                  <c:v>44558</c:v>
                </c:pt>
                <c:pt idx="754">
                  <c:v>44559</c:v>
                </c:pt>
                <c:pt idx="755">
                  <c:v>44560</c:v>
                </c:pt>
                <c:pt idx="756">
                  <c:v>44561</c:v>
                </c:pt>
                <c:pt idx="757">
                  <c:v>44564</c:v>
                </c:pt>
                <c:pt idx="758">
                  <c:v>44565</c:v>
                </c:pt>
                <c:pt idx="759">
                  <c:v>44566</c:v>
                </c:pt>
                <c:pt idx="760">
                  <c:v>44567</c:v>
                </c:pt>
                <c:pt idx="761">
                  <c:v>44568</c:v>
                </c:pt>
                <c:pt idx="762">
                  <c:v>44571</c:v>
                </c:pt>
                <c:pt idx="763">
                  <c:v>44572</c:v>
                </c:pt>
                <c:pt idx="764">
                  <c:v>44573</c:v>
                </c:pt>
                <c:pt idx="765">
                  <c:v>44574</c:v>
                </c:pt>
                <c:pt idx="766">
                  <c:v>44575</c:v>
                </c:pt>
                <c:pt idx="767">
                  <c:v>44579</c:v>
                </c:pt>
                <c:pt idx="768">
                  <c:v>44580</c:v>
                </c:pt>
                <c:pt idx="769">
                  <c:v>44581</c:v>
                </c:pt>
                <c:pt idx="770">
                  <c:v>44582</c:v>
                </c:pt>
                <c:pt idx="771">
                  <c:v>44585</c:v>
                </c:pt>
                <c:pt idx="772">
                  <c:v>44586</c:v>
                </c:pt>
                <c:pt idx="773">
                  <c:v>44587</c:v>
                </c:pt>
                <c:pt idx="774">
                  <c:v>44588</c:v>
                </c:pt>
                <c:pt idx="775">
                  <c:v>44589</c:v>
                </c:pt>
                <c:pt idx="776">
                  <c:v>44592</c:v>
                </c:pt>
                <c:pt idx="777">
                  <c:v>44593</c:v>
                </c:pt>
                <c:pt idx="778">
                  <c:v>44594</c:v>
                </c:pt>
                <c:pt idx="779">
                  <c:v>44595</c:v>
                </c:pt>
                <c:pt idx="780">
                  <c:v>44596</c:v>
                </c:pt>
                <c:pt idx="781">
                  <c:v>44599</c:v>
                </c:pt>
                <c:pt idx="782">
                  <c:v>44600</c:v>
                </c:pt>
                <c:pt idx="783">
                  <c:v>44601</c:v>
                </c:pt>
                <c:pt idx="784">
                  <c:v>44602</c:v>
                </c:pt>
                <c:pt idx="785">
                  <c:v>44603</c:v>
                </c:pt>
                <c:pt idx="786">
                  <c:v>44606</c:v>
                </c:pt>
                <c:pt idx="787">
                  <c:v>44607</c:v>
                </c:pt>
                <c:pt idx="788">
                  <c:v>44608</c:v>
                </c:pt>
                <c:pt idx="789">
                  <c:v>44609</c:v>
                </c:pt>
                <c:pt idx="790">
                  <c:v>44610</c:v>
                </c:pt>
                <c:pt idx="791">
                  <c:v>44614</c:v>
                </c:pt>
                <c:pt idx="792">
                  <c:v>44615</c:v>
                </c:pt>
                <c:pt idx="793">
                  <c:v>44616</c:v>
                </c:pt>
                <c:pt idx="794">
                  <c:v>44617</c:v>
                </c:pt>
                <c:pt idx="795">
                  <c:v>44620</c:v>
                </c:pt>
                <c:pt idx="796">
                  <c:v>44621</c:v>
                </c:pt>
                <c:pt idx="797">
                  <c:v>44622</c:v>
                </c:pt>
                <c:pt idx="798">
                  <c:v>44623</c:v>
                </c:pt>
                <c:pt idx="799">
                  <c:v>44624</c:v>
                </c:pt>
                <c:pt idx="800">
                  <c:v>44627</c:v>
                </c:pt>
                <c:pt idx="801">
                  <c:v>44628</c:v>
                </c:pt>
                <c:pt idx="802">
                  <c:v>44629</c:v>
                </c:pt>
                <c:pt idx="803">
                  <c:v>44630</c:v>
                </c:pt>
                <c:pt idx="804">
                  <c:v>44631</c:v>
                </c:pt>
                <c:pt idx="805">
                  <c:v>44634</c:v>
                </c:pt>
                <c:pt idx="806">
                  <c:v>44635</c:v>
                </c:pt>
                <c:pt idx="807">
                  <c:v>44636</c:v>
                </c:pt>
                <c:pt idx="808">
                  <c:v>44637</c:v>
                </c:pt>
                <c:pt idx="809">
                  <c:v>44638</c:v>
                </c:pt>
                <c:pt idx="810">
                  <c:v>44641</c:v>
                </c:pt>
                <c:pt idx="811">
                  <c:v>44642</c:v>
                </c:pt>
                <c:pt idx="812">
                  <c:v>44643</c:v>
                </c:pt>
                <c:pt idx="813">
                  <c:v>44644</c:v>
                </c:pt>
                <c:pt idx="814">
                  <c:v>44645</c:v>
                </c:pt>
                <c:pt idx="815">
                  <c:v>44648</c:v>
                </c:pt>
                <c:pt idx="816">
                  <c:v>44649</c:v>
                </c:pt>
                <c:pt idx="817">
                  <c:v>44650</c:v>
                </c:pt>
                <c:pt idx="818">
                  <c:v>44651</c:v>
                </c:pt>
                <c:pt idx="819">
                  <c:v>44652</c:v>
                </c:pt>
                <c:pt idx="820">
                  <c:v>44655</c:v>
                </c:pt>
                <c:pt idx="821">
                  <c:v>44656</c:v>
                </c:pt>
                <c:pt idx="822">
                  <c:v>44657</c:v>
                </c:pt>
                <c:pt idx="823">
                  <c:v>44658</c:v>
                </c:pt>
                <c:pt idx="824">
                  <c:v>44659</c:v>
                </c:pt>
                <c:pt idx="825">
                  <c:v>44662</c:v>
                </c:pt>
                <c:pt idx="826">
                  <c:v>44663</c:v>
                </c:pt>
                <c:pt idx="827">
                  <c:v>44664</c:v>
                </c:pt>
                <c:pt idx="828">
                  <c:v>44665</c:v>
                </c:pt>
                <c:pt idx="829">
                  <c:v>44669</c:v>
                </c:pt>
                <c:pt idx="830">
                  <c:v>44670</c:v>
                </c:pt>
                <c:pt idx="831">
                  <c:v>44671</c:v>
                </c:pt>
                <c:pt idx="832">
                  <c:v>44672</c:v>
                </c:pt>
                <c:pt idx="833">
                  <c:v>44673</c:v>
                </c:pt>
                <c:pt idx="834">
                  <c:v>44676</c:v>
                </c:pt>
                <c:pt idx="835">
                  <c:v>44677</c:v>
                </c:pt>
                <c:pt idx="836">
                  <c:v>44678</c:v>
                </c:pt>
                <c:pt idx="837">
                  <c:v>44679</c:v>
                </c:pt>
                <c:pt idx="838">
                  <c:v>44680</c:v>
                </c:pt>
                <c:pt idx="839">
                  <c:v>44683</c:v>
                </c:pt>
                <c:pt idx="840">
                  <c:v>44684</c:v>
                </c:pt>
                <c:pt idx="841">
                  <c:v>44685</c:v>
                </c:pt>
                <c:pt idx="842">
                  <c:v>44686</c:v>
                </c:pt>
                <c:pt idx="843">
                  <c:v>44687</c:v>
                </c:pt>
                <c:pt idx="844">
                  <c:v>44690</c:v>
                </c:pt>
                <c:pt idx="845">
                  <c:v>44691</c:v>
                </c:pt>
                <c:pt idx="846">
                  <c:v>44692</c:v>
                </c:pt>
                <c:pt idx="847">
                  <c:v>44693</c:v>
                </c:pt>
                <c:pt idx="848">
                  <c:v>44694</c:v>
                </c:pt>
                <c:pt idx="849">
                  <c:v>44697</c:v>
                </c:pt>
                <c:pt idx="850">
                  <c:v>44698</c:v>
                </c:pt>
                <c:pt idx="851">
                  <c:v>44699</c:v>
                </c:pt>
                <c:pt idx="852">
                  <c:v>44700</c:v>
                </c:pt>
                <c:pt idx="853">
                  <c:v>44701</c:v>
                </c:pt>
                <c:pt idx="854">
                  <c:v>44704</c:v>
                </c:pt>
                <c:pt idx="855">
                  <c:v>44705</c:v>
                </c:pt>
                <c:pt idx="856">
                  <c:v>44706</c:v>
                </c:pt>
                <c:pt idx="857">
                  <c:v>44707</c:v>
                </c:pt>
                <c:pt idx="858">
                  <c:v>44708</c:v>
                </c:pt>
                <c:pt idx="859">
                  <c:v>44712</c:v>
                </c:pt>
                <c:pt idx="860">
                  <c:v>44713</c:v>
                </c:pt>
                <c:pt idx="861">
                  <c:v>44714</c:v>
                </c:pt>
                <c:pt idx="862">
                  <c:v>44715</c:v>
                </c:pt>
                <c:pt idx="863">
                  <c:v>44718</c:v>
                </c:pt>
                <c:pt idx="864">
                  <c:v>44719</c:v>
                </c:pt>
                <c:pt idx="865">
                  <c:v>44720</c:v>
                </c:pt>
                <c:pt idx="866">
                  <c:v>44721</c:v>
                </c:pt>
                <c:pt idx="867">
                  <c:v>44722</c:v>
                </c:pt>
                <c:pt idx="868">
                  <c:v>44725</c:v>
                </c:pt>
                <c:pt idx="869">
                  <c:v>44726</c:v>
                </c:pt>
                <c:pt idx="870">
                  <c:v>44727</c:v>
                </c:pt>
                <c:pt idx="871">
                  <c:v>44728</c:v>
                </c:pt>
                <c:pt idx="872">
                  <c:v>44729</c:v>
                </c:pt>
                <c:pt idx="873">
                  <c:v>44733</c:v>
                </c:pt>
                <c:pt idx="874">
                  <c:v>44734</c:v>
                </c:pt>
                <c:pt idx="875">
                  <c:v>44735</c:v>
                </c:pt>
                <c:pt idx="876">
                  <c:v>44736</c:v>
                </c:pt>
                <c:pt idx="877">
                  <c:v>44739</c:v>
                </c:pt>
                <c:pt idx="878">
                  <c:v>44740</c:v>
                </c:pt>
                <c:pt idx="879">
                  <c:v>44741</c:v>
                </c:pt>
                <c:pt idx="880">
                  <c:v>44742</c:v>
                </c:pt>
                <c:pt idx="881">
                  <c:v>44743</c:v>
                </c:pt>
                <c:pt idx="882">
                  <c:v>44747</c:v>
                </c:pt>
                <c:pt idx="883">
                  <c:v>44748</c:v>
                </c:pt>
                <c:pt idx="884">
                  <c:v>44749</c:v>
                </c:pt>
                <c:pt idx="885">
                  <c:v>44750</c:v>
                </c:pt>
                <c:pt idx="886">
                  <c:v>44753</c:v>
                </c:pt>
                <c:pt idx="887">
                  <c:v>44754</c:v>
                </c:pt>
                <c:pt idx="888">
                  <c:v>44755</c:v>
                </c:pt>
                <c:pt idx="889">
                  <c:v>44756</c:v>
                </c:pt>
                <c:pt idx="890">
                  <c:v>44757</c:v>
                </c:pt>
                <c:pt idx="891">
                  <c:v>44760</c:v>
                </c:pt>
                <c:pt idx="892">
                  <c:v>44761</c:v>
                </c:pt>
                <c:pt idx="893">
                  <c:v>44762</c:v>
                </c:pt>
                <c:pt idx="894">
                  <c:v>44763</c:v>
                </c:pt>
                <c:pt idx="895">
                  <c:v>44764</c:v>
                </c:pt>
                <c:pt idx="896">
                  <c:v>44767</c:v>
                </c:pt>
                <c:pt idx="897">
                  <c:v>44768</c:v>
                </c:pt>
                <c:pt idx="898">
                  <c:v>44769</c:v>
                </c:pt>
                <c:pt idx="899">
                  <c:v>44770</c:v>
                </c:pt>
                <c:pt idx="900">
                  <c:v>44771</c:v>
                </c:pt>
                <c:pt idx="901">
                  <c:v>44774</c:v>
                </c:pt>
                <c:pt idx="902">
                  <c:v>44775</c:v>
                </c:pt>
                <c:pt idx="903">
                  <c:v>44776</c:v>
                </c:pt>
                <c:pt idx="904">
                  <c:v>44777</c:v>
                </c:pt>
                <c:pt idx="905">
                  <c:v>44778</c:v>
                </c:pt>
                <c:pt idx="906">
                  <c:v>44781</c:v>
                </c:pt>
                <c:pt idx="907">
                  <c:v>44782</c:v>
                </c:pt>
                <c:pt idx="908">
                  <c:v>44783</c:v>
                </c:pt>
                <c:pt idx="909">
                  <c:v>44784</c:v>
                </c:pt>
                <c:pt idx="910">
                  <c:v>44785</c:v>
                </c:pt>
                <c:pt idx="911">
                  <c:v>44788</c:v>
                </c:pt>
                <c:pt idx="912">
                  <c:v>44789</c:v>
                </c:pt>
                <c:pt idx="913">
                  <c:v>44790</c:v>
                </c:pt>
                <c:pt idx="914">
                  <c:v>44791</c:v>
                </c:pt>
                <c:pt idx="915">
                  <c:v>44792</c:v>
                </c:pt>
                <c:pt idx="916">
                  <c:v>44795</c:v>
                </c:pt>
                <c:pt idx="917">
                  <c:v>44796</c:v>
                </c:pt>
                <c:pt idx="918">
                  <c:v>44797</c:v>
                </c:pt>
                <c:pt idx="919">
                  <c:v>44798</c:v>
                </c:pt>
                <c:pt idx="920">
                  <c:v>44799</c:v>
                </c:pt>
                <c:pt idx="921">
                  <c:v>44802</c:v>
                </c:pt>
                <c:pt idx="922">
                  <c:v>44803</c:v>
                </c:pt>
                <c:pt idx="923">
                  <c:v>44804</c:v>
                </c:pt>
                <c:pt idx="924">
                  <c:v>44805</c:v>
                </c:pt>
                <c:pt idx="925">
                  <c:v>44806</c:v>
                </c:pt>
                <c:pt idx="926">
                  <c:v>44810</c:v>
                </c:pt>
                <c:pt idx="927">
                  <c:v>44811</c:v>
                </c:pt>
                <c:pt idx="928">
                  <c:v>44812</c:v>
                </c:pt>
                <c:pt idx="929">
                  <c:v>44813</c:v>
                </c:pt>
                <c:pt idx="930">
                  <c:v>44816</c:v>
                </c:pt>
                <c:pt idx="931">
                  <c:v>44817</c:v>
                </c:pt>
                <c:pt idx="932">
                  <c:v>44818</c:v>
                </c:pt>
                <c:pt idx="933">
                  <c:v>44819</c:v>
                </c:pt>
                <c:pt idx="934">
                  <c:v>44820</c:v>
                </c:pt>
                <c:pt idx="935">
                  <c:v>44823</c:v>
                </c:pt>
                <c:pt idx="936">
                  <c:v>44824</c:v>
                </c:pt>
                <c:pt idx="937">
                  <c:v>44825</c:v>
                </c:pt>
                <c:pt idx="938">
                  <c:v>44826</c:v>
                </c:pt>
                <c:pt idx="939">
                  <c:v>44827</c:v>
                </c:pt>
                <c:pt idx="940">
                  <c:v>44830</c:v>
                </c:pt>
                <c:pt idx="941">
                  <c:v>44831</c:v>
                </c:pt>
                <c:pt idx="942">
                  <c:v>44832</c:v>
                </c:pt>
                <c:pt idx="943">
                  <c:v>44833</c:v>
                </c:pt>
                <c:pt idx="944">
                  <c:v>44834</c:v>
                </c:pt>
                <c:pt idx="945">
                  <c:v>44837</c:v>
                </c:pt>
                <c:pt idx="946">
                  <c:v>44838</c:v>
                </c:pt>
                <c:pt idx="947">
                  <c:v>44839</c:v>
                </c:pt>
                <c:pt idx="948">
                  <c:v>44840</c:v>
                </c:pt>
                <c:pt idx="949">
                  <c:v>44841</c:v>
                </c:pt>
                <c:pt idx="950">
                  <c:v>44844</c:v>
                </c:pt>
                <c:pt idx="951">
                  <c:v>44845</c:v>
                </c:pt>
                <c:pt idx="952">
                  <c:v>44846</c:v>
                </c:pt>
                <c:pt idx="953">
                  <c:v>44847</c:v>
                </c:pt>
                <c:pt idx="954">
                  <c:v>44848</c:v>
                </c:pt>
                <c:pt idx="955">
                  <c:v>44851</c:v>
                </c:pt>
                <c:pt idx="956">
                  <c:v>44852</c:v>
                </c:pt>
                <c:pt idx="957">
                  <c:v>44853</c:v>
                </c:pt>
                <c:pt idx="958">
                  <c:v>44854</c:v>
                </c:pt>
                <c:pt idx="959">
                  <c:v>44855</c:v>
                </c:pt>
                <c:pt idx="960">
                  <c:v>44858</c:v>
                </c:pt>
                <c:pt idx="961">
                  <c:v>44859</c:v>
                </c:pt>
                <c:pt idx="962">
                  <c:v>44860</c:v>
                </c:pt>
                <c:pt idx="963">
                  <c:v>44861</c:v>
                </c:pt>
                <c:pt idx="964">
                  <c:v>44862</c:v>
                </c:pt>
                <c:pt idx="965">
                  <c:v>44865</c:v>
                </c:pt>
                <c:pt idx="966">
                  <c:v>44866</c:v>
                </c:pt>
                <c:pt idx="967">
                  <c:v>44867</c:v>
                </c:pt>
                <c:pt idx="968">
                  <c:v>44868</c:v>
                </c:pt>
                <c:pt idx="969">
                  <c:v>44869</c:v>
                </c:pt>
                <c:pt idx="970">
                  <c:v>44872</c:v>
                </c:pt>
                <c:pt idx="971">
                  <c:v>44873</c:v>
                </c:pt>
                <c:pt idx="972">
                  <c:v>44874</c:v>
                </c:pt>
                <c:pt idx="973">
                  <c:v>44875</c:v>
                </c:pt>
                <c:pt idx="974">
                  <c:v>44876</c:v>
                </c:pt>
                <c:pt idx="975">
                  <c:v>44879</c:v>
                </c:pt>
                <c:pt idx="976">
                  <c:v>44880</c:v>
                </c:pt>
                <c:pt idx="977">
                  <c:v>44881</c:v>
                </c:pt>
                <c:pt idx="978">
                  <c:v>44882</c:v>
                </c:pt>
                <c:pt idx="979">
                  <c:v>44883</c:v>
                </c:pt>
                <c:pt idx="980">
                  <c:v>44886</c:v>
                </c:pt>
                <c:pt idx="981">
                  <c:v>44887</c:v>
                </c:pt>
                <c:pt idx="982">
                  <c:v>44888</c:v>
                </c:pt>
                <c:pt idx="983">
                  <c:v>44890</c:v>
                </c:pt>
                <c:pt idx="984">
                  <c:v>44893</c:v>
                </c:pt>
                <c:pt idx="985">
                  <c:v>44894</c:v>
                </c:pt>
                <c:pt idx="986">
                  <c:v>44895</c:v>
                </c:pt>
                <c:pt idx="987">
                  <c:v>44896</c:v>
                </c:pt>
                <c:pt idx="988">
                  <c:v>44897</c:v>
                </c:pt>
                <c:pt idx="989">
                  <c:v>44900</c:v>
                </c:pt>
                <c:pt idx="990">
                  <c:v>44901</c:v>
                </c:pt>
                <c:pt idx="991">
                  <c:v>44902</c:v>
                </c:pt>
                <c:pt idx="992">
                  <c:v>44903</c:v>
                </c:pt>
                <c:pt idx="993">
                  <c:v>44904</c:v>
                </c:pt>
                <c:pt idx="994">
                  <c:v>44907</c:v>
                </c:pt>
                <c:pt idx="995">
                  <c:v>44908</c:v>
                </c:pt>
                <c:pt idx="996">
                  <c:v>44909</c:v>
                </c:pt>
                <c:pt idx="997">
                  <c:v>44910</c:v>
                </c:pt>
                <c:pt idx="998">
                  <c:v>44911</c:v>
                </c:pt>
                <c:pt idx="999">
                  <c:v>44914</c:v>
                </c:pt>
                <c:pt idx="1000">
                  <c:v>44915</c:v>
                </c:pt>
                <c:pt idx="1001">
                  <c:v>44916</c:v>
                </c:pt>
                <c:pt idx="1002">
                  <c:v>44917</c:v>
                </c:pt>
                <c:pt idx="1003">
                  <c:v>44918</c:v>
                </c:pt>
                <c:pt idx="1004">
                  <c:v>44922</c:v>
                </c:pt>
                <c:pt idx="1005">
                  <c:v>44923</c:v>
                </c:pt>
                <c:pt idx="1006">
                  <c:v>44924</c:v>
                </c:pt>
                <c:pt idx="1007">
                  <c:v>44925</c:v>
                </c:pt>
                <c:pt idx="1008">
                  <c:v>44929</c:v>
                </c:pt>
                <c:pt idx="1009">
                  <c:v>44930</c:v>
                </c:pt>
                <c:pt idx="1010">
                  <c:v>44931</c:v>
                </c:pt>
                <c:pt idx="1011">
                  <c:v>44932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44943</c:v>
                </c:pt>
                <c:pt idx="1018">
                  <c:v>44944</c:v>
                </c:pt>
                <c:pt idx="1019">
                  <c:v>44945</c:v>
                </c:pt>
                <c:pt idx="1020">
                  <c:v>44946</c:v>
                </c:pt>
                <c:pt idx="1021">
                  <c:v>44949</c:v>
                </c:pt>
                <c:pt idx="1022">
                  <c:v>44950</c:v>
                </c:pt>
                <c:pt idx="1023">
                  <c:v>44951</c:v>
                </c:pt>
                <c:pt idx="1024">
                  <c:v>44952</c:v>
                </c:pt>
                <c:pt idx="1025">
                  <c:v>44953</c:v>
                </c:pt>
                <c:pt idx="1026">
                  <c:v>44956</c:v>
                </c:pt>
                <c:pt idx="1027">
                  <c:v>44957</c:v>
                </c:pt>
                <c:pt idx="1028">
                  <c:v>44958</c:v>
                </c:pt>
                <c:pt idx="1029">
                  <c:v>44959</c:v>
                </c:pt>
                <c:pt idx="1030">
                  <c:v>44960</c:v>
                </c:pt>
                <c:pt idx="1031">
                  <c:v>44963</c:v>
                </c:pt>
                <c:pt idx="1032">
                  <c:v>44964</c:v>
                </c:pt>
                <c:pt idx="1033">
                  <c:v>44965</c:v>
                </c:pt>
                <c:pt idx="1034">
                  <c:v>44966</c:v>
                </c:pt>
                <c:pt idx="1035">
                  <c:v>44967</c:v>
                </c:pt>
                <c:pt idx="1036">
                  <c:v>44970</c:v>
                </c:pt>
                <c:pt idx="1037">
                  <c:v>44971</c:v>
                </c:pt>
                <c:pt idx="1038">
                  <c:v>44972</c:v>
                </c:pt>
                <c:pt idx="1039">
                  <c:v>44973</c:v>
                </c:pt>
                <c:pt idx="1040">
                  <c:v>44974</c:v>
                </c:pt>
                <c:pt idx="1041">
                  <c:v>44978</c:v>
                </c:pt>
                <c:pt idx="1042">
                  <c:v>44979</c:v>
                </c:pt>
                <c:pt idx="1043">
                  <c:v>44980</c:v>
                </c:pt>
                <c:pt idx="1044">
                  <c:v>44981</c:v>
                </c:pt>
                <c:pt idx="1045">
                  <c:v>44984</c:v>
                </c:pt>
                <c:pt idx="1046">
                  <c:v>44985</c:v>
                </c:pt>
                <c:pt idx="1047">
                  <c:v>44986</c:v>
                </c:pt>
                <c:pt idx="1048">
                  <c:v>44987</c:v>
                </c:pt>
                <c:pt idx="1049">
                  <c:v>44988</c:v>
                </c:pt>
                <c:pt idx="1050">
                  <c:v>44991</c:v>
                </c:pt>
                <c:pt idx="1051">
                  <c:v>44992</c:v>
                </c:pt>
                <c:pt idx="1052">
                  <c:v>44993</c:v>
                </c:pt>
                <c:pt idx="1053">
                  <c:v>44994</c:v>
                </c:pt>
                <c:pt idx="1054">
                  <c:v>44995</c:v>
                </c:pt>
                <c:pt idx="1055">
                  <c:v>44998</c:v>
                </c:pt>
                <c:pt idx="1056">
                  <c:v>44999</c:v>
                </c:pt>
                <c:pt idx="1057">
                  <c:v>45000</c:v>
                </c:pt>
                <c:pt idx="1058">
                  <c:v>45001</c:v>
                </c:pt>
                <c:pt idx="1059">
                  <c:v>45002</c:v>
                </c:pt>
                <c:pt idx="1060">
                  <c:v>45005</c:v>
                </c:pt>
                <c:pt idx="1061">
                  <c:v>45006</c:v>
                </c:pt>
                <c:pt idx="1062">
                  <c:v>45007</c:v>
                </c:pt>
                <c:pt idx="1063">
                  <c:v>45008</c:v>
                </c:pt>
                <c:pt idx="1064">
                  <c:v>45009</c:v>
                </c:pt>
                <c:pt idx="1065">
                  <c:v>45012</c:v>
                </c:pt>
                <c:pt idx="1066">
                  <c:v>45013</c:v>
                </c:pt>
                <c:pt idx="1067">
                  <c:v>45014</c:v>
                </c:pt>
                <c:pt idx="1068">
                  <c:v>45015</c:v>
                </c:pt>
                <c:pt idx="1069">
                  <c:v>45016</c:v>
                </c:pt>
                <c:pt idx="1070">
                  <c:v>45019</c:v>
                </c:pt>
                <c:pt idx="1071">
                  <c:v>45020</c:v>
                </c:pt>
                <c:pt idx="1072">
                  <c:v>45021</c:v>
                </c:pt>
                <c:pt idx="1073">
                  <c:v>45022</c:v>
                </c:pt>
                <c:pt idx="1074">
                  <c:v>45026</c:v>
                </c:pt>
                <c:pt idx="1075">
                  <c:v>45027</c:v>
                </c:pt>
                <c:pt idx="1076">
                  <c:v>45028</c:v>
                </c:pt>
                <c:pt idx="1077">
                  <c:v>45029</c:v>
                </c:pt>
                <c:pt idx="1078">
                  <c:v>45030</c:v>
                </c:pt>
                <c:pt idx="1079">
                  <c:v>45033</c:v>
                </c:pt>
                <c:pt idx="1080">
                  <c:v>45034</c:v>
                </c:pt>
                <c:pt idx="1081">
                  <c:v>45035</c:v>
                </c:pt>
                <c:pt idx="1082">
                  <c:v>45036</c:v>
                </c:pt>
                <c:pt idx="1083">
                  <c:v>45037</c:v>
                </c:pt>
                <c:pt idx="1084">
                  <c:v>45040</c:v>
                </c:pt>
                <c:pt idx="1085">
                  <c:v>45041</c:v>
                </c:pt>
                <c:pt idx="1086">
                  <c:v>45042</c:v>
                </c:pt>
                <c:pt idx="1087">
                  <c:v>45043</c:v>
                </c:pt>
                <c:pt idx="1088">
                  <c:v>45044</c:v>
                </c:pt>
                <c:pt idx="1089">
                  <c:v>45047</c:v>
                </c:pt>
                <c:pt idx="1090">
                  <c:v>45048</c:v>
                </c:pt>
                <c:pt idx="1091">
                  <c:v>45049</c:v>
                </c:pt>
                <c:pt idx="1092">
                  <c:v>45050</c:v>
                </c:pt>
                <c:pt idx="1093">
                  <c:v>45051</c:v>
                </c:pt>
                <c:pt idx="1094">
                  <c:v>45054</c:v>
                </c:pt>
                <c:pt idx="1095">
                  <c:v>45055</c:v>
                </c:pt>
                <c:pt idx="1096">
                  <c:v>45056</c:v>
                </c:pt>
                <c:pt idx="1097">
                  <c:v>45057</c:v>
                </c:pt>
                <c:pt idx="1098">
                  <c:v>45058</c:v>
                </c:pt>
                <c:pt idx="1099">
                  <c:v>45061</c:v>
                </c:pt>
                <c:pt idx="1100">
                  <c:v>45062</c:v>
                </c:pt>
                <c:pt idx="1101">
                  <c:v>45063</c:v>
                </c:pt>
                <c:pt idx="1102">
                  <c:v>45064</c:v>
                </c:pt>
                <c:pt idx="1103">
                  <c:v>45065</c:v>
                </c:pt>
                <c:pt idx="1104">
                  <c:v>45068</c:v>
                </c:pt>
                <c:pt idx="1105">
                  <c:v>45069</c:v>
                </c:pt>
                <c:pt idx="1106">
                  <c:v>45070</c:v>
                </c:pt>
                <c:pt idx="1107">
                  <c:v>45071</c:v>
                </c:pt>
                <c:pt idx="1108">
                  <c:v>45072</c:v>
                </c:pt>
                <c:pt idx="1109">
                  <c:v>45076</c:v>
                </c:pt>
                <c:pt idx="1110">
                  <c:v>45077</c:v>
                </c:pt>
                <c:pt idx="1111">
                  <c:v>45078</c:v>
                </c:pt>
                <c:pt idx="1112">
                  <c:v>45079</c:v>
                </c:pt>
                <c:pt idx="1113">
                  <c:v>45082</c:v>
                </c:pt>
                <c:pt idx="1114">
                  <c:v>45083</c:v>
                </c:pt>
                <c:pt idx="1115">
                  <c:v>45084</c:v>
                </c:pt>
                <c:pt idx="1116">
                  <c:v>45085</c:v>
                </c:pt>
                <c:pt idx="1117">
                  <c:v>45086</c:v>
                </c:pt>
                <c:pt idx="1118">
                  <c:v>45089</c:v>
                </c:pt>
                <c:pt idx="1119">
                  <c:v>45090</c:v>
                </c:pt>
                <c:pt idx="1120">
                  <c:v>45091</c:v>
                </c:pt>
                <c:pt idx="1121">
                  <c:v>45092</c:v>
                </c:pt>
                <c:pt idx="1122">
                  <c:v>45093</c:v>
                </c:pt>
                <c:pt idx="1123">
                  <c:v>45097</c:v>
                </c:pt>
                <c:pt idx="1124">
                  <c:v>45098</c:v>
                </c:pt>
                <c:pt idx="1125">
                  <c:v>45099</c:v>
                </c:pt>
                <c:pt idx="1126">
                  <c:v>45100</c:v>
                </c:pt>
                <c:pt idx="1127">
                  <c:v>45103</c:v>
                </c:pt>
                <c:pt idx="1128">
                  <c:v>45104</c:v>
                </c:pt>
                <c:pt idx="1129">
                  <c:v>45105</c:v>
                </c:pt>
                <c:pt idx="1130">
                  <c:v>45106</c:v>
                </c:pt>
                <c:pt idx="1131">
                  <c:v>45107</c:v>
                </c:pt>
                <c:pt idx="1132">
                  <c:v>45110</c:v>
                </c:pt>
                <c:pt idx="1133">
                  <c:v>45112</c:v>
                </c:pt>
                <c:pt idx="1134">
                  <c:v>45113</c:v>
                </c:pt>
                <c:pt idx="1135">
                  <c:v>45114</c:v>
                </c:pt>
                <c:pt idx="1136">
                  <c:v>45117</c:v>
                </c:pt>
                <c:pt idx="1137">
                  <c:v>45118</c:v>
                </c:pt>
                <c:pt idx="1138">
                  <c:v>45119</c:v>
                </c:pt>
                <c:pt idx="1139">
                  <c:v>45120</c:v>
                </c:pt>
                <c:pt idx="1140">
                  <c:v>45121</c:v>
                </c:pt>
                <c:pt idx="1141">
                  <c:v>45124</c:v>
                </c:pt>
                <c:pt idx="1142">
                  <c:v>45125</c:v>
                </c:pt>
                <c:pt idx="1143">
                  <c:v>45126</c:v>
                </c:pt>
                <c:pt idx="1144">
                  <c:v>45127</c:v>
                </c:pt>
                <c:pt idx="1145">
                  <c:v>45128</c:v>
                </c:pt>
                <c:pt idx="1146">
                  <c:v>45131</c:v>
                </c:pt>
                <c:pt idx="1147">
                  <c:v>45132</c:v>
                </c:pt>
                <c:pt idx="1148">
                  <c:v>45133</c:v>
                </c:pt>
                <c:pt idx="1149">
                  <c:v>45134</c:v>
                </c:pt>
                <c:pt idx="1150">
                  <c:v>45135</c:v>
                </c:pt>
                <c:pt idx="1151">
                  <c:v>45138</c:v>
                </c:pt>
                <c:pt idx="1152">
                  <c:v>45139</c:v>
                </c:pt>
                <c:pt idx="1153">
                  <c:v>45140</c:v>
                </c:pt>
                <c:pt idx="1154">
                  <c:v>45141</c:v>
                </c:pt>
                <c:pt idx="1155">
                  <c:v>45142</c:v>
                </c:pt>
                <c:pt idx="1156">
                  <c:v>45145</c:v>
                </c:pt>
                <c:pt idx="1157">
                  <c:v>45146</c:v>
                </c:pt>
                <c:pt idx="1158">
                  <c:v>45147</c:v>
                </c:pt>
                <c:pt idx="1159">
                  <c:v>45148</c:v>
                </c:pt>
                <c:pt idx="1160">
                  <c:v>45149</c:v>
                </c:pt>
                <c:pt idx="1161">
                  <c:v>45152</c:v>
                </c:pt>
                <c:pt idx="1162">
                  <c:v>45153</c:v>
                </c:pt>
                <c:pt idx="1163">
                  <c:v>45154</c:v>
                </c:pt>
                <c:pt idx="1164">
                  <c:v>45155</c:v>
                </c:pt>
                <c:pt idx="1165">
                  <c:v>45156</c:v>
                </c:pt>
                <c:pt idx="1166">
                  <c:v>45159</c:v>
                </c:pt>
                <c:pt idx="1167">
                  <c:v>45160</c:v>
                </c:pt>
                <c:pt idx="1168">
                  <c:v>45161</c:v>
                </c:pt>
                <c:pt idx="1169">
                  <c:v>45162</c:v>
                </c:pt>
                <c:pt idx="1170">
                  <c:v>45163</c:v>
                </c:pt>
                <c:pt idx="1171">
                  <c:v>45166</c:v>
                </c:pt>
                <c:pt idx="1172">
                  <c:v>45167</c:v>
                </c:pt>
                <c:pt idx="1173">
                  <c:v>45168</c:v>
                </c:pt>
                <c:pt idx="1174">
                  <c:v>45169</c:v>
                </c:pt>
                <c:pt idx="1175">
                  <c:v>45170</c:v>
                </c:pt>
                <c:pt idx="1176">
                  <c:v>45174</c:v>
                </c:pt>
                <c:pt idx="1177">
                  <c:v>45175</c:v>
                </c:pt>
                <c:pt idx="1178">
                  <c:v>45176</c:v>
                </c:pt>
                <c:pt idx="1179">
                  <c:v>45177</c:v>
                </c:pt>
                <c:pt idx="1180">
                  <c:v>45180</c:v>
                </c:pt>
                <c:pt idx="1181">
                  <c:v>45181</c:v>
                </c:pt>
                <c:pt idx="1182">
                  <c:v>45182</c:v>
                </c:pt>
                <c:pt idx="1183">
                  <c:v>45183</c:v>
                </c:pt>
                <c:pt idx="1184">
                  <c:v>45184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45194</c:v>
                </c:pt>
                <c:pt idx="1191">
                  <c:v>45195</c:v>
                </c:pt>
                <c:pt idx="1192">
                  <c:v>45196</c:v>
                </c:pt>
                <c:pt idx="1193">
                  <c:v>45197</c:v>
                </c:pt>
                <c:pt idx="1194">
                  <c:v>45198</c:v>
                </c:pt>
                <c:pt idx="1195">
                  <c:v>45201</c:v>
                </c:pt>
                <c:pt idx="1196">
                  <c:v>45202</c:v>
                </c:pt>
                <c:pt idx="1197">
                  <c:v>45203</c:v>
                </c:pt>
                <c:pt idx="1198">
                  <c:v>45204</c:v>
                </c:pt>
                <c:pt idx="1199">
                  <c:v>45205</c:v>
                </c:pt>
                <c:pt idx="1200">
                  <c:v>45208</c:v>
                </c:pt>
                <c:pt idx="1201">
                  <c:v>45209</c:v>
                </c:pt>
                <c:pt idx="1202">
                  <c:v>45210</c:v>
                </c:pt>
                <c:pt idx="1203">
                  <c:v>45211</c:v>
                </c:pt>
                <c:pt idx="1204">
                  <c:v>45212</c:v>
                </c:pt>
                <c:pt idx="1205">
                  <c:v>45215</c:v>
                </c:pt>
                <c:pt idx="1206">
                  <c:v>45216</c:v>
                </c:pt>
                <c:pt idx="1207">
                  <c:v>45217</c:v>
                </c:pt>
                <c:pt idx="1208">
                  <c:v>45218</c:v>
                </c:pt>
                <c:pt idx="1209">
                  <c:v>45219</c:v>
                </c:pt>
                <c:pt idx="1210">
                  <c:v>45222</c:v>
                </c:pt>
                <c:pt idx="1211">
                  <c:v>45223</c:v>
                </c:pt>
                <c:pt idx="1212">
                  <c:v>45224</c:v>
                </c:pt>
                <c:pt idx="1213">
                  <c:v>45225</c:v>
                </c:pt>
                <c:pt idx="1214">
                  <c:v>45226</c:v>
                </c:pt>
                <c:pt idx="1215">
                  <c:v>45229</c:v>
                </c:pt>
                <c:pt idx="1216">
                  <c:v>45230</c:v>
                </c:pt>
                <c:pt idx="1217">
                  <c:v>45231</c:v>
                </c:pt>
                <c:pt idx="1218">
                  <c:v>45232</c:v>
                </c:pt>
                <c:pt idx="1219">
                  <c:v>45233</c:v>
                </c:pt>
                <c:pt idx="1220">
                  <c:v>45236</c:v>
                </c:pt>
                <c:pt idx="1221">
                  <c:v>45237</c:v>
                </c:pt>
                <c:pt idx="1222">
                  <c:v>45238</c:v>
                </c:pt>
                <c:pt idx="1223">
                  <c:v>45239</c:v>
                </c:pt>
                <c:pt idx="1224">
                  <c:v>45240</c:v>
                </c:pt>
                <c:pt idx="1225">
                  <c:v>45243</c:v>
                </c:pt>
                <c:pt idx="1226">
                  <c:v>45244</c:v>
                </c:pt>
                <c:pt idx="1227">
                  <c:v>45245</c:v>
                </c:pt>
                <c:pt idx="1228">
                  <c:v>45246</c:v>
                </c:pt>
                <c:pt idx="1229">
                  <c:v>45247</c:v>
                </c:pt>
                <c:pt idx="1230">
                  <c:v>45250</c:v>
                </c:pt>
                <c:pt idx="1231">
                  <c:v>45251</c:v>
                </c:pt>
                <c:pt idx="1232">
                  <c:v>45252</c:v>
                </c:pt>
                <c:pt idx="1233">
                  <c:v>45254</c:v>
                </c:pt>
                <c:pt idx="1234">
                  <c:v>45257</c:v>
                </c:pt>
                <c:pt idx="1235">
                  <c:v>45258</c:v>
                </c:pt>
                <c:pt idx="1236">
                  <c:v>45259</c:v>
                </c:pt>
                <c:pt idx="1237">
                  <c:v>45260</c:v>
                </c:pt>
                <c:pt idx="1238">
                  <c:v>45261</c:v>
                </c:pt>
                <c:pt idx="1239">
                  <c:v>45264</c:v>
                </c:pt>
                <c:pt idx="1240">
                  <c:v>45265</c:v>
                </c:pt>
                <c:pt idx="1241">
                  <c:v>45266</c:v>
                </c:pt>
                <c:pt idx="1242">
                  <c:v>45267</c:v>
                </c:pt>
                <c:pt idx="1243">
                  <c:v>45268</c:v>
                </c:pt>
                <c:pt idx="1244">
                  <c:v>45271</c:v>
                </c:pt>
                <c:pt idx="1245">
                  <c:v>45272</c:v>
                </c:pt>
                <c:pt idx="1246">
                  <c:v>45273</c:v>
                </c:pt>
                <c:pt idx="1247">
                  <c:v>45274</c:v>
                </c:pt>
                <c:pt idx="1248">
                  <c:v>45275</c:v>
                </c:pt>
                <c:pt idx="1249">
                  <c:v>45278</c:v>
                </c:pt>
                <c:pt idx="1250">
                  <c:v>45279</c:v>
                </c:pt>
                <c:pt idx="1251">
                  <c:v>45280</c:v>
                </c:pt>
                <c:pt idx="1252">
                  <c:v>45281</c:v>
                </c:pt>
                <c:pt idx="1253">
                  <c:v>45282</c:v>
                </c:pt>
                <c:pt idx="1254">
                  <c:v>45286</c:v>
                </c:pt>
                <c:pt idx="1255">
                  <c:v>45287</c:v>
                </c:pt>
                <c:pt idx="1256">
                  <c:v>45288</c:v>
                </c:pt>
                <c:pt idx="1257">
                  <c:v>45289</c:v>
                </c:pt>
                <c:pt idx="1258">
                  <c:v>45293</c:v>
                </c:pt>
                <c:pt idx="1259">
                  <c:v>45294</c:v>
                </c:pt>
                <c:pt idx="1260">
                  <c:v>45295</c:v>
                </c:pt>
                <c:pt idx="1261">
                  <c:v>45296</c:v>
                </c:pt>
                <c:pt idx="1262">
                  <c:v>45299</c:v>
                </c:pt>
                <c:pt idx="1263">
                  <c:v>45300</c:v>
                </c:pt>
                <c:pt idx="1264">
                  <c:v>45301</c:v>
                </c:pt>
                <c:pt idx="1265">
                  <c:v>45302</c:v>
                </c:pt>
                <c:pt idx="1266">
                  <c:v>45303</c:v>
                </c:pt>
                <c:pt idx="1267">
                  <c:v>45307</c:v>
                </c:pt>
                <c:pt idx="1268">
                  <c:v>45308</c:v>
                </c:pt>
                <c:pt idx="1269">
                  <c:v>45309</c:v>
                </c:pt>
                <c:pt idx="1270">
                  <c:v>45310</c:v>
                </c:pt>
                <c:pt idx="1271">
                  <c:v>45313</c:v>
                </c:pt>
                <c:pt idx="1272">
                  <c:v>45314</c:v>
                </c:pt>
                <c:pt idx="1273">
                  <c:v>45315</c:v>
                </c:pt>
                <c:pt idx="1274">
                  <c:v>45316</c:v>
                </c:pt>
                <c:pt idx="1275">
                  <c:v>45317</c:v>
                </c:pt>
                <c:pt idx="1276">
                  <c:v>45320</c:v>
                </c:pt>
                <c:pt idx="1277">
                  <c:v>45321</c:v>
                </c:pt>
                <c:pt idx="1278">
                  <c:v>45322</c:v>
                </c:pt>
                <c:pt idx="1279">
                  <c:v>45323</c:v>
                </c:pt>
                <c:pt idx="1280">
                  <c:v>45324</c:v>
                </c:pt>
                <c:pt idx="1281">
                  <c:v>45327</c:v>
                </c:pt>
                <c:pt idx="1282">
                  <c:v>45328</c:v>
                </c:pt>
                <c:pt idx="1283">
                  <c:v>45329</c:v>
                </c:pt>
                <c:pt idx="1284">
                  <c:v>45330</c:v>
                </c:pt>
                <c:pt idx="1285">
                  <c:v>45331</c:v>
                </c:pt>
                <c:pt idx="1286">
                  <c:v>45334</c:v>
                </c:pt>
                <c:pt idx="1287">
                  <c:v>45335</c:v>
                </c:pt>
                <c:pt idx="1288">
                  <c:v>45336</c:v>
                </c:pt>
                <c:pt idx="1289">
                  <c:v>45337</c:v>
                </c:pt>
                <c:pt idx="1290">
                  <c:v>45338</c:v>
                </c:pt>
                <c:pt idx="1291">
                  <c:v>45342</c:v>
                </c:pt>
                <c:pt idx="1292">
                  <c:v>45343</c:v>
                </c:pt>
                <c:pt idx="1293">
                  <c:v>45344</c:v>
                </c:pt>
                <c:pt idx="1294">
                  <c:v>45345</c:v>
                </c:pt>
                <c:pt idx="1295">
                  <c:v>45348</c:v>
                </c:pt>
                <c:pt idx="1296">
                  <c:v>45349</c:v>
                </c:pt>
                <c:pt idx="1297">
                  <c:v>45350</c:v>
                </c:pt>
                <c:pt idx="1298">
                  <c:v>45351</c:v>
                </c:pt>
                <c:pt idx="1299">
                  <c:v>45352</c:v>
                </c:pt>
                <c:pt idx="1300">
                  <c:v>45355</c:v>
                </c:pt>
                <c:pt idx="1301">
                  <c:v>45356</c:v>
                </c:pt>
                <c:pt idx="1302">
                  <c:v>45357</c:v>
                </c:pt>
                <c:pt idx="1303">
                  <c:v>45358</c:v>
                </c:pt>
                <c:pt idx="1304">
                  <c:v>45359</c:v>
                </c:pt>
                <c:pt idx="1305">
                  <c:v>45362</c:v>
                </c:pt>
                <c:pt idx="1306">
                  <c:v>45363</c:v>
                </c:pt>
                <c:pt idx="1307">
                  <c:v>45364</c:v>
                </c:pt>
                <c:pt idx="1308">
                  <c:v>45365</c:v>
                </c:pt>
                <c:pt idx="1309">
                  <c:v>45366</c:v>
                </c:pt>
                <c:pt idx="1310">
                  <c:v>45369</c:v>
                </c:pt>
                <c:pt idx="1311">
                  <c:v>45370</c:v>
                </c:pt>
                <c:pt idx="1312">
                  <c:v>45371</c:v>
                </c:pt>
                <c:pt idx="1313">
                  <c:v>45372</c:v>
                </c:pt>
                <c:pt idx="1314">
                  <c:v>45373</c:v>
                </c:pt>
                <c:pt idx="1315">
                  <c:v>45376</c:v>
                </c:pt>
                <c:pt idx="1316">
                  <c:v>45377</c:v>
                </c:pt>
                <c:pt idx="1317">
                  <c:v>45378</c:v>
                </c:pt>
                <c:pt idx="1318">
                  <c:v>45379</c:v>
                </c:pt>
                <c:pt idx="1319">
                  <c:v>45383</c:v>
                </c:pt>
                <c:pt idx="1320">
                  <c:v>45384</c:v>
                </c:pt>
                <c:pt idx="1321">
                  <c:v>45385</c:v>
                </c:pt>
                <c:pt idx="1322">
                  <c:v>45386</c:v>
                </c:pt>
                <c:pt idx="1323">
                  <c:v>45387</c:v>
                </c:pt>
                <c:pt idx="1324">
                  <c:v>45390</c:v>
                </c:pt>
                <c:pt idx="1325">
                  <c:v>45391</c:v>
                </c:pt>
                <c:pt idx="1326">
                  <c:v>45392</c:v>
                </c:pt>
                <c:pt idx="1327">
                  <c:v>45393</c:v>
                </c:pt>
                <c:pt idx="1328">
                  <c:v>45394</c:v>
                </c:pt>
                <c:pt idx="1329">
                  <c:v>45397</c:v>
                </c:pt>
                <c:pt idx="1330">
                  <c:v>45398</c:v>
                </c:pt>
                <c:pt idx="1331">
                  <c:v>45399</c:v>
                </c:pt>
                <c:pt idx="1332">
                  <c:v>45400</c:v>
                </c:pt>
                <c:pt idx="1333">
                  <c:v>45401</c:v>
                </c:pt>
                <c:pt idx="1334">
                  <c:v>45404</c:v>
                </c:pt>
                <c:pt idx="1335">
                  <c:v>45405</c:v>
                </c:pt>
                <c:pt idx="1336">
                  <c:v>45406</c:v>
                </c:pt>
                <c:pt idx="1337">
                  <c:v>45407</c:v>
                </c:pt>
                <c:pt idx="1338">
                  <c:v>45408</c:v>
                </c:pt>
                <c:pt idx="1339">
                  <c:v>45411</c:v>
                </c:pt>
                <c:pt idx="1340">
                  <c:v>45412</c:v>
                </c:pt>
                <c:pt idx="1341">
                  <c:v>45413</c:v>
                </c:pt>
                <c:pt idx="1342">
                  <c:v>45414</c:v>
                </c:pt>
                <c:pt idx="1343">
                  <c:v>45415</c:v>
                </c:pt>
                <c:pt idx="1344">
                  <c:v>45418</c:v>
                </c:pt>
                <c:pt idx="1345">
                  <c:v>45419</c:v>
                </c:pt>
                <c:pt idx="1346">
                  <c:v>45420</c:v>
                </c:pt>
                <c:pt idx="1347">
                  <c:v>45421</c:v>
                </c:pt>
                <c:pt idx="1348">
                  <c:v>45422</c:v>
                </c:pt>
                <c:pt idx="1349">
                  <c:v>45425</c:v>
                </c:pt>
                <c:pt idx="1350">
                  <c:v>45426</c:v>
                </c:pt>
                <c:pt idx="1351">
                  <c:v>45427</c:v>
                </c:pt>
                <c:pt idx="1352">
                  <c:v>45428</c:v>
                </c:pt>
                <c:pt idx="1353">
                  <c:v>45429</c:v>
                </c:pt>
                <c:pt idx="1354">
                  <c:v>45432</c:v>
                </c:pt>
                <c:pt idx="1355">
                  <c:v>45433</c:v>
                </c:pt>
                <c:pt idx="1356">
                  <c:v>45434</c:v>
                </c:pt>
                <c:pt idx="1357">
                  <c:v>45435</c:v>
                </c:pt>
                <c:pt idx="1358">
                  <c:v>45436</c:v>
                </c:pt>
                <c:pt idx="1359">
                  <c:v>45440</c:v>
                </c:pt>
                <c:pt idx="1360">
                  <c:v>45441</c:v>
                </c:pt>
                <c:pt idx="1361">
                  <c:v>45442</c:v>
                </c:pt>
                <c:pt idx="1362">
                  <c:v>45443</c:v>
                </c:pt>
                <c:pt idx="1363">
                  <c:v>45446</c:v>
                </c:pt>
                <c:pt idx="1364">
                  <c:v>45447</c:v>
                </c:pt>
                <c:pt idx="1365">
                  <c:v>45448</c:v>
                </c:pt>
                <c:pt idx="1366">
                  <c:v>45449</c:v>
                </c:pt>
                <c:pt idx="1367">
                  <c:v>45450</c:v>
                </c:pt>
                <c:pt idx="1368">
                  <c:v>45453</c:v>
                </c:pt>
                <c:pt idx="1369">
                  <c:v>45454</c:v>
                </c:pt>
                <c:pt idx="1370">
                  <c:v>45455</c:v>
                </c:pt>
                <c:pt idx="1371">
                  <c:v>45456</c:v>
                </c:pt>
                <c:pt idx="1372">
                  <c:v>45457</c:v>
                </c:pt>
                <c:pt idx="1373">
                  <c:v>45460</c:v>
                </c:pt>
                <c:pt idx="1374">
                  <c:v>45461</c:v>
                </c:pt>
                <c:pt idx="1375">
                  <c:v>45463</c:v>
                </c:pt>
                <c:pt idx="1376">
                  <c:v>45464</c:v>
                </c:pt>
                <c:pt idx="1377">
                  <c:v>45467</c:v>
                </c:pt>
                <c:pt idx="1378">
                  <c:v>45468</c:v>
                </c:pt>
                <c:pt idx="1379">
                  <c:v>45469</c:v>
                </c:pt>
                <c:pt idx="1380">
                  <c:v>45470</c:v>
                </c:pt>
                <c:pt idx="1381">
                  <c:v>45471</c:v>
                </c:pt>
                <c:pt idx="1382">
                  <c:v>45474</c:v>
                </c:pt>
                <c:pt idx="1383">
                  <c:v>45475</c:v>
                </c:pt>
                <c:pt idx="1384">
                  <c:v>45476</c:v>
                </c:pt>
                <c:pt idx="1385">
                  <c:v>45478</c:v>
                </c:pt>
                <c:pt idx="1386">
                  <c:v>45481</c:v>
                </c:pt>
                <c:pt idx="1387">
                  <c:v>45482</c:v>
                </c:pt>
                <c:pt idx="1388">
                  <c:v>45483</c:v>
                </c:pt>
                <c:pt idx="1389">
                  <c:v>45484</c:v>
                </c:pt>
                <c:pt idx="1390">
                  <c:v>45485</c:v>
                </c:pt>
                <c:pt idx="1391">
                  <c:v>45488</c:v>
                </c:pt>
                <c:pt idx="1392">
                  <c:v>45489</c:v>
                </c:pt>
                <c:pt idx="1393">
                  <c:v>45490</c:v>
                </c:pt>
                <c:pt idx="1394">
                  <c:v>45491</c:v>
                </c:pt>
                <c:pt idx="1395">
                  <c:v>45492</c:v>
                </c:pt>
                <c:pt idx="1396">
                  <c:v>45495</c:v>
                </c:pt>
                <c:pt idx="1397">
                  <c:v>45496</c:v>
                </c:pt>
                <c:pt idx="1398">
                  <c:v>45497</c:v>
                </c:pt>
                <c:pt idx="1399">
                  <c:v>45498</c:v>
                </c:pt>
                <c:pt idx="1400">
                  <c:v>45499</c:v>
                </c:pt>
                <c:pt idx="1401">
                  <c:v>45502</c:v>
                </c:pt>
                <c:pt idx="1402">
                  <c:v>45503</c:v>
                </c:pt>
                <c:pt idx="1403">
                  <c:v>45504</c:v>
                </c:pt>
                <c:pt idx="1404">
                  <c:v>45505</c:v>
                </c:pt>
                <c:pt idx="1405">
                  <c:v>45506</c:v>
                </c:pt>
                <c:pt idx="1406">
                  <c:v>45509</c:v>
                </c:pt>
                <c:pt idx="1407">
                  <c:v>45510</c:v>
                </c:pt>
                <c:pt idx="1408">
                  <c:v>45511</c:v>
                </c:pt>
                <c:pt idx="1409">
                  <c:v>45512</c:v>
                </c:pt>
                <c:pt idx="1410">
                  <c:v>45513</c:v>
                </c:pt>
                <c:pt idx="1411">
                  <c:v>45516</c:v>
                </c:pt>
                <c:pt idx="1412">
                  <c:v>45517</c:v>
                </c:pt>
                <c:pt idx="1413">
                  <c:v>45518</c:v>
                </c:pt>
                <c:pt idx="1414">
                  <c:v>45519</c:v>
                </c:pt>
                <c:pt idx="1415">
                  <c:v>45520</c:v>
                </c:pt>
                <c:pt idx="1416">
                  <c:v>45523</c:v>
                </c:pt>
                <c:pt idx="1417">
                  <c:v>45524</c:v>
                </c:pt>
                <c:pt idx="1418">
                  <c:v>45525</c:v>
                </c:pt>
                <c:pt idx="1419">
                  <c:v>45526</c:v>
                </c:pt>
                <c:pt idx="1420">
                  <c:v>45527</c:v>
                </c:pt>
                <c:pt idx="1421">
                  <c:v>45530</c:v>
                </c:pt>
                <c:pt idx="1422">
                  <c:v>45531</c:v>
                </c:pt>
                <c:pt idx="1423">
                  <c:v>45532</c:v>
                </c:pt>
                <c:pt idx="1424">
                  <c:v>45533</c:v>
                </c:pt>
                <c:pt idx="1425">
                  <c:v>45534</c:v>
                </c:pt>
                <c:pt idx="1426">
                  <c:v>45538</c:v>
                </c:pt>
                <c:pt idx="1427">
                  <c:v>45539</c:v>
                </c:pt>
                <c:pt idx="1428">
                  <c:v>45540</c:v>
                </c:pt>
                <c:pt idx="1429">
                  <c:v>45541</c:v>
                </c:pt>
                <c:pt idx="1430">
                  <c:v>45544</c:v>
                </c:pt>
                <c:pt idx="1431">
                  <c:v>45545</c:v>
                </c:pt>
                <c:pt idx="1432">
                  <c:v>45546</c:v>
                </c:pt>
                <c:pt idx="1433">
                  <c:v>45547</c:v>
                </c:pt>
                <c:pt idx="1434">
                  <c:v>45548</c:v>
                </c:pt>
                <c:pt idx="1435">
                  <c:v>45551</c:v>
                </c:pt>
                <c:pt idx="1436">
                  <c:v>45552</c:v>
                </c:pt>
                <c:pt idx="1437">
                  <c:v>45553</c:v>
                </c:pt>
                <c:pt idx="1438">
                  <c:v>45554</c:v>
                </c:pt>
                <c:pt idx="1439">
                  <c:v>45555</c:v>
                </c:pt>
                <c:pt idx="1440">
                  <c:v>45558</c:v>
                </c:pt>
                <c:pt idx="1441">
                  <c:v>45559</c:v>
                </c:pt>
                <c:pt idx="1442">
                  <c:v>45560</c:v>
                </c:pt>
                <c:pt idx="1443">
                  <c:v>45561</c:v>
                </c:pt>
                <c:pt idx="1444">
                  <c:v>45562</c:v>
                </c:pt>
                <c:pt idx="1445">
                  <c:v>45565</c:v>
                </c:pt>
                <c:pt idx="1446">
                  <c:v>45566</c:v>
                </c:pt>
                <c:pt idx="1447">
                  <c:v>45567</c:v>
                </c:pt>
                <c:pt idx="1448">
                  <c:v>45568</c:v>
                </c:pt>
                <c:pt idx="1449">
                  <c:v>45569</c:v>
                </c:pt>
                <c:pt idx="1450">
                  <c:v>45572</c:v>
                </c:pt>
                <c:pt idx="1451">
                  <c:v>45573</c:v>
                </c:pt>
                <c:pt idx="1452">
                  <c:v>45574</c:v>
                </c:pt>
                <c:pt idx="1453">
                  <c:v>45575</c:v>
                </c:pt>
                <c:pt idx="1454">
                  <c:v>45576</c:v>
                </c:pt>
                <c:pt idx="1455">
                  <c:v>45579</c:v>
                </c:pt>
                <c:pt idx="1456">
                  <c:v>45580</c:v>
                </c:pt>
                <c:pt idx="1457">
                  <c:v>45581</c:v>
                </c:pt>
                <c:pt idx="1458">
                  <c:v>45582</c:v>
                </c:pt>
                <c:pt idx="1459">
                  <c:v>45583</c:v>
                </c:pt>
                <c:pt idx="1460">
                  <c:v>45586</c:v>
                </c:pt>
                <c:pt idx="1461">
                  <c:v>45587</c:v>
                </c:pt>
                <c:pt idx="1462">
                  <c:v>45588</c:v>
                </c:pt>
                <c:pt idx="1463">
                  <c:v>45589</c:v>
                </c:pt>
                <c:pt idx="1464">
                  <c:v>45590</c:v>
                </c:pt>
                <c:pt idx="1465">
                  <c:v>45593</c:v>
                </c:pt>
                <c:pt idx="1466">
                  <c:v>45594</c:v>
                </c:pt>
                <c:pt idx="1467">
                  <c:v>45595</c:v>
                </c:pt>
                <c:pt idx="1468">
                  <c:v>45596</c:v>
                </c:pt>
              </c:numCache>
            </c:numRef>
          </c:cat>
          <c:val>
            <c:numRef>
              <c:f>' Exponential Smoothing by Day'!$H$5:$H$1475</c:f>
              <c:numCache>
                <c:formatCode>_("$"* #,##0.00_);_("$"* \(#,##0.00\);_("$"* "-"??_);_(@_)</c:formatCode>
                <c:ptCount val="1471"/>
                <c:pt idx="0">
                  <c:v>55.561599999999999</c:v>
                </c:pt>
                <c:pt idx="1">
                  <c:v>53.926299999999998</c:v>
                </c:pt>
                <c:pt idx="2">
                  <c:v>55.779600000000002</c:v>
                </c:pt>
                <c:pt idx="3">
                  <c:v>56.8309</c:v>
                </c:pt>
                <c:pt idx="4">
                  <c:v>58.100200000000001</c:v>
                </c:pt>
                <c:pt idx="5">
                  <c:v>58.224800000000002</c:v>
                </c:pt>
                <c:pt idx="6">
                  <c:v>57.344900000000003</c:v>
                </c:pt>
                <c:pt idx="7">
                  <c:v>55.647300000000001</c:v>
                </c:pt>
                <c:pt idx="8">
                  <c:v>55.779600000000002</c:v>
                </c:pt>
                <c:pt idx="9">
                  <c:v>56.1145</c:v>
                </c:pt>
                <c:pt idx="10">
                  <c:v>56.005499999999998</c:v>
                </c:pt>
                <c:pt idx="11">
                  <c:v>57.048999999999999</c:v>
                </c:pt>
                <c:pt idx="12">
                  <c:v>64.119699999999995</c:v>
                </c:pt>
                <c:pt idx="13">
                  <c:v>63.675800000000002</c:v>
                </c:pt>
                <c:pt idx="14">
                  <c:v>64.548000000000002</c:v>
                </c:pt>
                <c:pt idx="15">
                  <c:v>64.898399999999995</c:v>
                </c:pt>
                <c:pt idx="16">
                  <c:v>65.022999999999996</c:v>
                </c:pt>
                <c:pt idx="17">
                  <c:v>65.178799999999995</c:v>
                </c:pt>
                <c:pt idx="18">
                  <c:v>65.474699999999999</c:v>
                </c:pt>
                <c:pt idx="19">
                  <c:v>65.8874</c:v>
                </c:pt>
                <c:pt idx="20">
                  <c:v>65.544799999999995</c:v>
                </c:pt>
                <c:pt idx="21">
                  <c:v>65.591499999999996</c:v>
                </c:pt>
                <c:pt idx="22">
                  <c:v>66.237799999999993</c:v>
                </c:pt>
                <c:pt idx="23">
                  <c:v>66.767399999999995</c:v>
                </c:pt>
                <c:pt idx="24">
                  <c:v>67.335800000000006</c:v>
                </c:pt>
                <c:pt idx="25">
                  <c:v>67.001000000000005</c:v>
                </c:pt>
                <c:pt idx="26">
                  <c:v>66.798500000000004</c:v>
                </c:pt>
                <c:pt idx="27">
                  <c:v>66.572699999999998</c:v>
                </c:pt>
                <c:pt idx="28">
                  <c:v>67.468199999999996</c:v>
                </c:pt>
                <c:pt idx="29">
                  <c:v>67.343599999999995</c:v>
                </c:pt>
                <c:pt idx="30">
                  <c:v>66.9465</c:v>
                </c:pt>
                <c:pt idx="31">
                  <c:v>67.670699999999997</c:v>
                </c:pt>
                <c:pt idx="32">
                  <c:v>67.538300000000007</c:v>
                </c:pt>
                <c:pt idx="33">
                  <c:v>67.257999999999996</c:v>
                </c:pt>
                <c:pt idx="34">
                  <c:v>66.814099999999996</c:v>
                </c:pt>
                <c:pt idx="35">
                  <c:v>67.359200000000001</c:v>
                </c:pt>
                <c:pt idx="36">
                  <c:v>67.725200000000001</c:v>
                </c:pt>
                <c:pt idx="37">
                  <c:v>68.005499999999998</c:v>
                </c:pt>
                <c:pt idx="38">
                  <c:v>68.316999999999993</c:v>
                </c:pt>
                <c:pt idx="39">
                  <c:v>68.028899999999993</c:v>
                </c:pt>
                <c:pt idx="40">
                  <c:v>67.9666</c:v>
                </c:pt>
                <c:pt idx="41">
                  <c:v>66.853099999999998</c:v>
                </c:pt>
                <c:pt idx="42">
                  <c:v>66.588300000000004</c:v>
                </c:pt>
                <c:pt idx="43">
                  <c:v>66.502600000000001</c:v>
                </c:pt>
                <c:pt idx="44">
                  <c:v>66.588800000000006</c:v>
                </c:pt>
                <c:pt idx="45">
                  <c:v>65.969899999999996</c:v>
                </c:pt>
                <c:pt idx="46">
                  <c:v>66.6828</c:v>
                </c:pt>
                <c:pt idx="47">
                  <c:v>66.416399999999996</c:v>
                </c:pt>
                <c:pt idx="48">
                  <c:v>66.628</c:v>
                </c:pt>
                <c:pt idx="49">
                  <c:v>66.541799999999995</c:v>
                </c:pt>
                <c:pt idx="50">
                  <c:v>66.416399999999996</c:v>
                </c:pt>
                <c:pt idx="51">
                  <c:v>67.419200000000004</c:v>
                </c:pt>
                <c:pt idx="52">
                  <c:v>67.771699999999996</c:v>
                </c:pt>
                <c:pt idx="53">
                  <c:v>66.5261</c:v>
                </c:pt>
                <c:pt idx="54">
                  <c:v>67.246799999999993</c:v>
                </c:pt>
                <c:pt idx="55">
                  <c:v>65.585999999999999</c:v>
                </c:pt>
                <c:pt idx="56">
                  <c:v>66.204899999999995</c:v>
                </c:pt>
                <c:pt idx="57">
                  <c:v>66.596599999999995</c:v>
                </c:pt>
                <c:pt idx="58">
                  <c:v>66.839500000000001</c:v>
                </c:pt>
                <c:pt idx="59">
                  <c:v>68.280900000000003</c:v>
                </c:pt>
                <c:pt idx="60">
                  <c:v>68.085099999999997</c:v>
                </c:pt>
                <c:pt idx="61">
                  <c:v>68.414100000000005</c:v>
                </c:pt>
                <c:pt idx="62">
                  <c:v>67.991100000000003</c:v>
                </c:pt>
                <c:pt idx="63">
                  <c:v>68.508099999999999</c:v>
                </c:pt>
                <c:pt idx="64">
                  <c:v>70.153199999999998</c:v>
                </c:pt>
                <c:pt idx="65">
                  <c:v>69.855500000000006</c:v>
                </c:pt>
                <c:pt idx="66">
                  <c:v>70.372600000000006</c:v>
                </c:pt>
                <c:pt idx="67">
                  <c:v>69.479500000000002</c:v>
                </c:pt>
                <c:pt idx="68">
                  <c:v>69.996600000000001</c:v>
                </c:pt>
                <c:pt idx="69">
                  <c:v>69.957400000000007</c:v>
                </c:pt>
                <c:pt idx="70">
                  <c:v>71.061999999999998</c:v>
                </c:pt>
                <c:pt idx="71">
                  <c:v>71.445800000000006</c:v>
                </c:pt>
                <c:pt idx="72">
                  <c:v>73.1066</c:v>
                </c:pt>
                <c:pt idx="73">
                  <c:v>74.814499999999995</c:v>
                </c:pt>
                <c:pt idx="74">
                  <c:v>74.8536</c:v>
                </c:pt>
                <c:pt idx="75">
                  <c:v>74.305300000000003</c:v>
                </c:pt>
                <c:pt idx="76">
                  <c:v>74.101600000000005</c:v>
                </c:pt>
                <c:pt idx="77">
                  <c:v>74.211299999999994</c:v>
                </c:pt>
                <c:pt idx="78">
                  <c:v>73.647199999999998</c:v>
                </c:pt>
                <c:pt idx="79">
                  <c:v>74.046700000000001</c:v>
                </c:pt>
                <c:pt idx="80">
                  <c:v>74.023200000000003</c:v>
                </c:pt>
                <c:pt idx="81">
                  <c:v>73.960599999999999</c:v>
                </c:pt>
                <c:pt idx="82">
                  <c:v>72.863799999999998</c:v>
                </c:pt>
                <c:pt idx="83">
                  <c:v>73.553200000000004</c:v>
                </c:pt>
                <c:pt idx="84">
                  <c:v>74.712599999999995</c:v>
                </c:pt>
                <c:pt idx="85">
                  <c:v>73.529700000000005</c:v>
                </c:pt>
                <c:pt idx="86">
                  <c:v>73.357299999999995</c:v>
                </c:pt>
                <c:pt idx="87">
                  <c:v>73.42</c:v>
                </c:pt>
                <c:pt idx="88">
                  <c:v>73.670699999999997</c:v>
                </c:pt>
                <c:pt idx="89">
                  <c:v>72.785499999999999</c:v>
                </c:pt>
                <c:pt idx="90">
                  <c:v>70.599800000000002</c:v>
                </c:pt>
                <c:pt idx="91">
                  <c:v>70.78</c:v>
                </c:pt>
                <c:pt idx="92">
                  <c:v>71.054100000000005</c:v>
                </c:pt>
                <c:pt idx="93">
                  <c:v>71.524199999999993</c:v>
                </c:pt>
                <c:pt idx="94">
                  <c:v>71.132499999999993</c:v>
                </c:pt>
                <c:pt idx="95">
                  <c:v>70.983599999999996</c:v>
                </c:pt>
                <c:pt idx="96">
                  <c:v>72.150899999999993</c:v>
                </c:pt>
                <c:pt idx="97">
                  <c:v>70.764300000000006</c:v>
                </c:pt>
                <c:pt idx="98">
                  <c:v>69.9602</c:v>
                </c:pt>
                <c:pt idx="99">
                  <c:v>69.918599999999998</c:v>
                </c:pt>
                <c:pt idx="100">
                  <c:v>68.845399999999998</c:v>
                </c:pt>
                <c:pt idx="101">
                  <c:v>68.412700000000001</c:v>
                </c:pt>
                <c:pt idx="102">
                  <c:v>68.828699999999998</c:v>
                </c:pt>
                <c:pt idx="103">
                  <c:v>68.121600000000001</c:v>
                </c:pt>
                <c:pt idx="104">
                  <c:v>69.020099999999999</c:v>
                </c:pt>
                <c:pt idx="105">
                  <c:v>70.8005</c:v>
                </c:pt>
                <c:pt idx="106">
                  <c:v>71.332899999999995</c:v>
                </c:pt>
                <c:pt idx="107">
                  <c:v>70.268000000000001</c:v>
                </c:pt>
                <c:pt idx="108">
                  <c:v>70.904200000000003</c:v>
                </c:pt>
                <c:pt idx="109">
                  <c:v>71.724400000000003</c:v>
                </c:pt>
                <c:pt idx="110">
                  <c:v>71.548699999999997</c:v>
                </c:pt>
                <c:pt idx="111">
                  <c:v>70.954400000000007</c:v>
                </c:pt>
                <c:pt idx="112">
                  <c:v>72.678600000000003</c:v>
                </c:pt>
                <c:pt idx="113">
                  <c:v>73.038600000000002</c:v>
                </c:pt>
                <c:pt idx="114">
                  <c:v>72.971599999999995</c:v>
                </c:pt>
                <c:pt idx="115">
                  <c:v>73.909099999999995</c:v>
                </c:pt>
                <c:pt idx="116">
                  <c:v>73.950900000000004</c:v>
                </c:pt>
                <c:pt idx="117">
                  <c:v>74.168499999999995</c:v>
                </c:pt>
                <c:pt idx="118">
                  <c:v>73.967699999999994</c:v>
                </c:pt>
                <c:pt idx="119">
                  <c:v>73.532399999999996</c:v>
                </c:pt>
                <c:pt idx="120">
                  <c:v>71.490099999999998</c:v>
                </c:pt>
                <c:pt idx="121">
                  <c:v>71.732799999999997</c:v>
                </c:pt>
                <c:pt idx="122">
                  <c:v>72.569800000000001</c:v>
                </c:pt>
                <c:pt idx="123">
                  <c:v>73.113900000000001</c:v>
                </c:pt>
                <c:pt idx="124">
                  <c:v>73.934200000000004</c:v>
                </c:pt>
                <c:pt idx="125">
                  <c:v>72.586600000000004</c:v>
                </c:pt>
                <c:pt idx="126">
                  <c:v>73.607699999999994</c:v>
                </c:pt>
                <c:pt idx="127">
                  <c:v>73.498900000000006</c:v>
                </c:pt>
                <c:pt idx="128">
                  <c:v>73.959299999999999</c:v>
                </c:pt>
                <c:pt idx="129">
                  <c:v>72.620099999999994</c:v>
                </c:pt>
                <c:pt idx="130">
                  <c:v>72.686999999999998</c:v>
                </c:pt>
                <c:pt idx="131">
                  <c:v>73.549199999999999</c:v>
                </c:pt>
                <c:pt idx="132">
                  <c:v>74.394499999999994</c:v>
                </c:pt>
                <c:pt idx="133">
                  <c:v>74.026300000000006</c:v>
                </c:pt>
                <c:pt idx="134">
                  <c:v>73.917400000000001</c:v>
                </c:pt>
                <c:pt idx="135">
                  <c:v>72.352199999999996</c:v>
                </c:pt>
                <c:pt idx="136">
                  <c:v>72.954899999999995</c:v>
                </c:pt>
                <c:pt idx="137">
                  <c:v>73.105500000000006</c:v>
                </c:pt>
                <c:pt idx="138">
                  <c:v>72.686999999999998</c:v>
                </c:pt>
                <c:pt idx="139">
                  <c:v>73.884</c:v>
                </c:pt>
                <c:pt idx="140">
                  <c:v>74.771199999999993</c:v>
                </c:pt>
                <c:pt idx="141">
                  <c:v>74.779600000000002</c:v>
                </c:pt>
                <c:pt idx="142">
                  <c:v>74.168499999999995</c:v>
                </c:pt>
                <c:pt idx="143">
                  <c:v>73.934200000000004</c:v>
                </c:pt>
                <c:pt idx="144">
                  <c:v>73.791899999999998</c:v>
                </c:pt>
                <c:pt idx="145">
                  <c:v>73.147400000000005</c:v>
                </c:pt>
                <c:pt idx="146">
                  <c:v>69.782600000000002</c:v>
                </c:pt>
                <c:pt idx="147">
                  <c:v>69.288700000000006</c:v>
                </c:pt>
                <c:pt idx="148">
                  <c:v>67.346800000000002</c:v>
                </c:pt>
                <c:pt idx="149">
                  <c:v>68.334500000000006</c:v>
                </c:pt>
                <c:pt idx="150">
                  <c:v>68.409800000000004</c:v>
                </c:pt>
                <c:pt idx="151">
                  <c:v>70.016999999999996</c:v>
                </c:pt>
                <c:pt idx="152">
                  <c:v>69.255200000000002</c:v>
                </c:pt>
                <c:pt idx="153">
                  <c:v>68.577200000000005</c:v>
                </c:pt>
                <c:pt idx="154">
                  <c:v>69.288700000000006</c:v>
                </c:pt>
                <c:pt idx="155">
                  <c:v>66.459599999999995</c:v>
                </c:pt>
                <c:pt idx="156">
                  <c:v>64.852500000000006</c:v>
                </c:pt>
                <c:pt idx="157">
                  <c:v>65.940600000000003</c:v>
                </c:pt>
                <c:pt idx="158">
                  <c:v>66.953400000000002</c:v>
                </c:pt>
                <c:pt idx="159">
                  <c:v>66.878100000000003</c:v>
                </c:pt>
                <c:pt idx="160">
                  <c:v>67.807199999999995</c:v>
                </c:pt>
                <c:pt idx="161">
                  <c:v>67.807199999999995</c:v>
                </c:pt>
                <c:pt idx="162">
                  <c:v>65.580699999999993</c:v>
                </c:pt>
                <c:pt idx="163">
                  <c:v>66.702299999999994</c:v>
                </c:pt>
                <c:pt idx="164">
                  <c:v>66.593500000000006</c:v>
                </c:pt>
                <c:pt idx="165">
                  <c:v>67.974599999999995</c:v>
                </c:pt>
                <c:pt idx="166">
                  <c:v>69.724000000000004</c:v>
                </c:pt>
                <c:pt idx="167">
                  <c:v>68.593999999999994</c:v>
                </c:pt>
                <c:pt idx="168">
                  <c:v>67.757000000000005</c:v>
                </c:pt>
                <c:pt idx="169">
                  <c:v>68.727900000000005</c:v>
                </c:pt>
                <c:pt idx="170">
                  <c:v>72.410799999999995</c:v>
                </c:pt>
                <c:pt idx="171">
                  <c:v>73.331500000000005</c:v>
                </c:pt>
                <c:pt idx="172">
                  <c:v>75.392300000000006</c:v>
                </c:pt>
                <c:pt idx="173">
                  <c:v>75.552199999999999</c:v>
                </c:pt>
                <c:pt idx="174">
                  <c:v>76.393299999999996</c:v>
                </c:pt>
                <c:pt idx="175">
                  <c:v>75.998000000000005</c:v>
                </c:pt>
                <c:pt idx="176">
                  <c:v>75.9559</c:v>
                </c:pt>
                <c:pt idx="177">
                  <c:v>74.374600000000001</c:v>
                </c:pt>
                <c:pt idx="178">
                  <c:v>73.953999999999994</c:v>
                </c:pt>
                <c:pt idx="179">
                  <c:v>73.676400000000001</c:v>
                </c:pt>
                <c:pt idx="180">
                  <c:v>73.230599999999995</c:v>
                </c:pt>
                <c:pt idx="181">
                  <c:v>72.061400000000006</c:v>
                </c:pt>
                <c:pt idx="182">
                  <c:v>73.684799999999996</c:v>
                </c:pt>
                <c:pt idx="183">
                  <c:v>72.709100000000007</c:v>
                </c:pt>
                <c:pt idx="184">
                  <c:v>73.196899999999999</c:v>
                </c:pt>
                <c:pt idx="185">
                  <c:v>74.080200000000005</c:v>
                </c:pt>
                <c:pt idx="186">
                  <c:v>74.6858</c:v>
                </c:pt>
                <c:pt idx="187">
                  <c:v>74.853999999999999</c:v>
                </c:pt>
                <c:pt idx="188">
                  <c:v>74.870800000000003</c:v>
                </c:pt>
                <c:pt idx="189">
                  <c:v>72.936199999999999</c:v>
                </c:pt>
                <c:pt idx="190">
                  <c:v>73.323099999999997</c:v>
                </c:pt>
                <c:pt idx="191">
                  <c:v>74.601699999999994</c:v>
                </c:pt>
                <c:pt idx="192">
                  <c:v>74.273600000000002</c:v>
                </c:pt>
                <c:pt idx="193">
                  <c:v>73.154899999999998</c:v>
                </c:pt>
                <c:pt idx="194">
                  <c:v>74.399799999999999</c:v>
                </c:pt>
                <c:pt idx="195">
                  <c:v>74.5428</c:v>
                </c:pt>
                <c:pt idx="196">
                  <c:v>76.452200000000005</c:v>
                </c:pt>
                <c:pt idx="197">
                  <c:v>76.494299999999996</c:v>
                </c:pt>
                <c:pt idx="198">
                  <c:v>76.982100000000003</c:v>
                </c:pt>
                <c:pt idx="199">
                  <c:v>76.847499999999997</c:v>
                </c:pt>
                <c:pt idx="200">
                  <c:v>76.998999999999995</c:v>
                </c:pt>
                <c:pt idx="201">
                  <c:v>77.781199999999998</c:v>
                </c:pt>
                <c:pt idx="202">
                  <c:v>78.580299999999994</c:v>
                </c:pt>
                <c:pt idx="203">
                  <c:v>78.361599999999996</c:v>
                </c:pt>
                <c:pt idx="204">
                  <c:v>76.956900000000005</c:v>
                </c:pt>
                <c:pt idx="205">
                  <c:v>76.393299999999996</c:v>
                </c:pt>
                <c:pt idx="206">
                  <c:v>70.782799999999995</c:v>
                </c:pt>
                <c:pt idx="207">
                  <c:v>70.194000000000003</c:v>
                </c:pt>
                <c:pt idx="208">
                  <c:v>68.284599999999998</c:v>
                </c:pt>
                <c:pt idx="209">
                  <c:v>69.251999999999995</c:v>
                </c:pt>
                <c:pt idx="210">
                  <c:v>69.218299999999999</c:v>
                </c:pt>
                <c:pt idx="211">
                  <c:v>69.722999999999999</c:v>
                </c:pt>
                <c:pt idx="212">
                  <c:v>71.329599999999999</c:v>
                </c:pt>
                <c:pt idx="213">
                  <c:v>72.507199999999997</c:v>
                </c:pt>
                <c:pt idx="214">
                  <c:v>72.4315</c:v>
                </c:pt>
                <c:pt idx="215">
                  <c:v>72.683899999999994</c:v>
                </c:pt>
                <c:pt idx="216">
                  <c:v>73.239000000000004</c:v>
                </c:pt>
                <c:pt idx="217">
                  <c:v>72.675399999999996</c:v>
                </c:pt>
                <c:pt idx="218">
                  <c:v>71.262299999999996</c:v>
                </c:pt>
                <c:pt idx="219">
                  <c:v>72.137100000000004</c:v>
                </c:pt>
                <c:pt idx="220">
                  <c:v>72.204400000000007</c:v>
                </c:pt>
                <c:pt idx="221">
                  <c:v>73.0792</c:v>
                </c:pt>
                <c:pt idx="222">
                  <c:v>73.382000000000005</c:v>
                </c:pt>
                <c:pt idx="223">
                  <c:v>72.616500000000002</c:v>
                </c:pt>
                <c:pt idx="224">
                  <c:v>71.918400000000005</c:v>
                </c:pt>
                <c:pt idx="225">
                  <c:v>71.329599999999999</c:v>
                </c:pt>
                <c:pt idx="226">
                  <c:v>72.768000000000001</c:v>
                </c:pt>
                <c:pt idx="227">
                  <c:v>72.801599999999993</c:v>
                </c:pt>
                <c:pt idx="228">
                  <c:v>73.726900000000001</c:v>
                </c:pt>
                <c:pt idx="229">
                  <c:v>74.904499999999999</c:v>
                </c:pt>
                <c:pt idx="230">
                  <c:v>74.475499999999997</c:v>
                </c:pt>
                <c:pt idx="231">
                  <c:v>74.012900000000002</c:v>
                </c:pt>
                <c:pt idx="232">
                  <c:v>72.330600000000004</c:v>
                </c:pt>
                <c:pt idx="233">
                  <c:v>74.054900000000004</c:v>
                </c:pt>
                <c:pt idx="234">
                  <c:v>75.022199999999998</c:v>
                </c:pt>
                <c:pt idx="235">
                  <c:v>76.056899999999999</c:v>
                </c:pt>
                <c:pt idx="236">
                  <c:v>76.826400000000007</c:v>
                </c:pt>
                <c:pt idx="237">
                  <c:v>76.335899999999995</c:v>
                </c:pt>
                <c:pt idx="238">
                  <c:v>77.511399999999995</c:v>
                </c:pt>
                <c:pt idx="239">
                  <c:v>78.948899999999995</c:v>
                </c:pt>
                <c:pt idx="240">
                  <c:v>78.7714</c:v>
                </c:pt>
                <c:pt idx="241">
                  <c:v>79.524000000000001</c:v>
                </c:pt>
                <c:pt idx="242">
                  <c:v>80.352699999999999</c:v>
                </c:pt>
                <c:pt idx="243">
                  <c:v>81.604299999999995</c:v>
                </c:pt>
                <c:pt idx="244">
                  <c:v>81.942499999999995</c:v>
                </c:pt>
                <c:pt idx="245">
                  <c:v>82.23</c:v>
                </c:pt>
                <c:pt idx="246">
                  <c:v>83.168700000000001</c:v>
                </c:pt>
                <c:pt idx="247">
                  <c:v>83.633799999999994</c:v>
                </c:pt>
                <c:pt idx="248">
                  <c:v>84.056600000000003</c:v>
                </c:pt>
                <c:pt idx="249">
                  <c:v>84.530199999999994</c:v>
                </c:pt>
                <c:pt idx="250">
                  <c:v>84.191900000000004</c:v>
                </c:pt>
                <c:pt idx="251">
                  <c:v>84.276499999999999</c:v>
                </c:pt>
                <c:pt idx="252">
                  <c:v>84.758499999999998</c:v>
                </c:pt>
                <c:pt idx="253">
                  <c:v>84.225700000000003</c:v>
                </c:pt>
                <c:pt idx="254">
                  <c:v>83.896000000000001</c:v>
                </c:pt>
                <c:pt idx="255">
                  <c:v>83.4816</c:v>
                </c:pt>
                <c:pt idx="256">
                  <c:v>82.060900000000004</c:v>
                </c:pt>
                <c:pt idx="257">
                  <c:v>80.995400000000004</c:v>
                </c:pt>
                <c:pt idx="258">
                  <c:v>80.386499999999998</c:v>
                </c:pt>
                <c:pt idx="259">
                  <c:v>81.122299999999996</c:v>
                </c:pt>
                <c:pt idx="260">
                  <c:v>81.629599999999996</c:v>
                </c:pt>
                <c:pt idx="261">
                  <c:v>80.936199999999999</c:v>
                </c:pt>
                <c:pt idx="262">
                  <c:v>80.445700000000002</c:v>
                </c:pt>
                <c:pt idx="263">
                  <c:v>79.718500000000006</c:v>
                </c:pt>
                <c:pt idx="264">
                  <c:v>80.022900000000007</c:v>
                </c:pt>
                <c:pt idx="265">
                  <c:v>79.972200000000001</c:v>
                </c:pt>
                <c:pt idx="266">
                  <c:v>72.226100000000002</c:v>
                </c:pt>
                <c:pt idx="267">
                  <c:v>71.481899999999996</c:v>
                </c:pt>
                <c:pt idx="268">
                  <c:v>69.773799999999994</c:v>
                </c:pt>
                <c:pt idx="269">
                  <c:v>70.7209</c:v>
                </c:pt>
                <c:pt idx="270">
                  <c:v>71.084500000000006</c:v>
                </c:pt>
                <c:pt idx="271">
                  <c:v>71.507300000000001</c:v>
                </c:pt>
                <c:pt idx="272">
                  <c:v>70.162800000000004</c:v>
                </c:pt>
                <c:pt idx="273">
                  <c:v>70.111999999999995</c:v>
                </c:pt>
                <c:pt idx="274">
                  <c:v>70.991500000000002</c:v>
                </c:pt>
                <c:pt idx="275">
                  <c:v>71.5411</c:v>
                </c:pt>
                <c:pt idx="276">
                  <c:v>71.101399999999998</c:v>
                </c:pt>
                <c:pt idx="277">
                  <c:v>70.154300000000006</c:v>
                </c:pt>
                <c:pt idx="278">
                  <c:v>70.467200000000005</c:v>
                </c:pt>
                <c:pt idx="279">
                  <c:v>70.154300000000006</c:v>
                </c:pt>
                <c:pt idx="280">
                  <c:v>70.974599999999995</c:v>
                </c:pt>
                <c:pt idx="281">
                  <c:v>71.076099999999997</c:v>
                </c:pt>
                <c:pt idx="282">
                  <c:v>70.746200000000002</c:v>
                </c:pt>
                <c:pt idx="283">
                  <c:v>69.909099999999995</c:v>
                </c:pt>
                <c:pt idx="284">
                  <c:v>70.526399999999995</c:v>
                </c:pt>
                <c:pt idx="285">
                  <c:v>71.025300000000001</c:v>
                </c:pt>
                <c:pt idx="286">
                  <c:v>70.796999999999997</c:v>
                </c:pt>
                <c:pt idx="287">
                  <c:v>69.198700000000002</c:v>
                </c:pt>
                <c:pt idx="288">
                  <c:v>65.3172</c:v>
                </c:pt>
                <c:pt idx="289">
                  <c:v>64.598399999999998</c:v>
                </c:pt>
                <c:pt idx="290">
                  <c:v>61.9009</c:v>
                </c:pt>
                <c:pt idx="291">
                  <c:v>60.886099999999999</c:v>
                </c:pt>
                <c:pt idx="292">
                  <c:v>63.127000000000002</c:v>
                </c:pt>
                <c:pt idx="293">
                  <c:v>60.471699999999998</c:v>
                </c:pt>
                <c:pt idx="294">
                  <c:v>62.839500000000001</c:v>
                </c:pt>
                <c:pt idx="295">
                  <c:v>60.522500000000001</c:v>
                </c:pt>
                <c:pt idx="296">
                  <c:v>59.304699999999997</c:v>
                </c:pt>
                <c:pt idx="297">
                  <c:v>53.123100000000001</c:v>
                </c:pt>
                <c:pt idx="298">
                  <c:v>55.481699999999996</c:v>
                </c:pt>
                <c:pt idx="299">
                  <c:v>53.4041</c:v>
                </c:pt>
                <c:pt idx="300">
                  <c:v>47.128700000000002</c:v>
                </c:pt>
                <c:pt idx="301">
                  <c:v>50.696399999999997</c:v>
                </c:pt>
                <c:pt idx="302">
                  <c:v>47.443800000000003</c:v>
                </c:pt>
                <c:pt idx="303">
                  <c:v>51.667099999999998</c:v>
                </c:pt>
                <c:pt idx="304">
                  <c:v>48.789099999999998</c:v>
                </c:pt>
                <c:pt idx="305">
                  <c:v>48.601799999999997</c:v>
                </c:pt>
                <c:pt idx="306">
                  <c:v>44.9405</c:v>
                </c:pt>
                <c:pt idx="307">
                  <c:v>39.158999999999999</c:v>
                </c:pt>
                <c:pt idx="308">
                  <c:v>44.642499999999998</c:v>
                </c:pt>
                <c:pt idx="309">
                  <c:v>49.427700000000002</c:v>
                </c:pt>
                <c:pt idx="310">
                  <c:v>52.731400000000001</c:v>
                </c:pt>
                <c:pt idx="311">
                  <c:v>49.206299999999999</c:v>
                </c:pt>
                <c:pt idx="312">
                  <c:v>50.8752</c:v>
                </c:pt>
                <c:pt idx="313">
                  <c:v>46.047400000000003</c:v>
                </c:pt>
                <c:pt idx="314">
                  <c:v>41.449399999999997</c:v>
                </c:pt>
                <c:pt idx="315">
                  <c:v>41.824100000000001</c:v>
                </c:pt>
                <c:pt idx="316">
                  <c:v>41.619799999999998</c:v>
                </c:pt>
                <c:pt idx="317">
                  <c:v>46.549799999999998</c:v>
                </c:pt>
                <c:pt idx="318">
                  <c:v>47.971699999999998</c:v>
                </c:pt>
                <c:pt idx="319">
                  <c:v>49.376600000000003</c:v>
                </c:pt>
                <c:pt idx="320">
                  <c:v>50.415399999999998</c:v>
                </c:pt>
                <c:pt idx="321">
                  <c:v>48.959400000000002</c:v>
                </c:pt>
                <c:pt idx="322">
                  <c:v>50.721899999999998</c:v>
                </c:pt>
                <c:pt idx="323">
                  <c:v>47.554499999999997</c:v>
                </c:pt>
                <c:pt idx="324">
                  <c:v>46.703000000000003</c:v>
                </c:pt>
                <c:pt idx="325">
                  <c:v>48.959400000000002</c:v>
                </c:pt>
                <c:pt idx="326">
                  <c:v>47.537399999999998</c:v>
                </c:pt>
                <c:pt idx="327">
                  <c:v>45.417299999999997</c:v>
                </c:pt>
                <c:pt idx="328">
                  <c:v>46.209200000000003</c:v>
                </c:pt>
                <c:pt idx="329">
                  <c:v>46.277299999999997</c:v>
                </c:pt>
                <c:pt idx="330">
                  <c:v>46.464599999999997</c:v>
                </c:pt>
                <c:pt idx="331">
                  <c:v>49.138199999999998</c:v>
                </c:pt>
                <c:pt idx="332">
                  <c:v>50.662300000000002</c:v>
                </c:pt>
                <c:pt idx="333">
                  <c:v>51.326500000000003</c:v>
                </c:pt>
                <c:pt idx="334">
                  <c:v>49.470300000000002</c:v>
                </c:pt>
                <c:pt idx="335">
                  <c:v>47.196899999999999</c:v>
                </c:pt>
                <c:pt idx="336">
                  <c:v>47.443800000000003</c:v>
                </c:pt>
                <c:pt idx="337">
                  <c:v>47.392699999999998</c:v>
                </c:pt>
                <c:pt idx="338">
                  <c:v>47.699199999999998</c:v>
                </c:pt>
                <c:pt idx="339">
                  <c:v>48.772100000000002</c:v>
                </c:pt>
                <c:pt idx="340">
                  <c:v>49.581000000000003</c:v>
                </c:pt>
                <c:pt idx="341">
                  <c:v>48.789099999999998</c:v>
                </c:pt>
                <c:pt idx="342">
                  <c:v>47.503399999999999</c:v>
                </c:pt>
                <c:pt idx="343">
                  <c:v>44.923400000000001</c:v>
                </c:pt>
                <c:pt idx="344">
                  <c:v>47.205399999999997</c:v>
                </c:pt>
                <c:pt idx="345">
                  <c:v>44.2423</c:v>
                </c:pt>
                <c:pt idx="346">
                  <c:v>48.065399999999997</c:v>
                </c:pt>
                <c:pt idx="347">
                  <c:v>46.694499999999998</c:v>
                </c:pt>
                <c:pt idx="348">
                  <c:v>47.665199999999999</c:v>
                </c:pt>
                <c:pt idx="349">
                  <c:v>47.929099999999998</c:v>
                </c:pt>
                <c:pt idx="350">
                  <c:v>47.375700000000002</c:v>
                </c:pt>
                <c:pt idx="351">
                  <c:v>50.934800000000003</c:v>
                </c:pt>
                <c:pt idx="352">
                  <c:v>52.944299999999998</c:v>
                </c:pt>
                <c:pt idx="353">
                  <c:v>50.0578</c:v>
                </c:pt>
                <c:pt idx="354">
                  <c:v>47.767299999999999</c:v>
                </c:pt>
                <c:pt idx="355">
                  <c:v>49.444699999999997</c:v>
                </c:pt>
                <c:pt idx="356">
                  <c:v>50.534599999999998</c:v>
                </c:pt>
                <c:pt idx="357">
                  <c:v>54.493899999999996</c:v>
                </c:pt>
                <c:pt idx="358">
                  <c:v>54.570599999999999</c:v>
                </c:pt>
                <c:pt idx="359">
                  <c:v>58.163800000000002</c:v>
                </c:pt>
                <c:pt idx="360">
                  <c:v>57.959400000000002</c:v>
                </c:pt>
                <c:pt idx="361">
                  <c:v>55.266800000000003</c:v>
                </c:pt>
                <c:pt idx="362">
                  <c:v>54.520800000000001</c:v>
                </c:pt>
                <c:pt idx="363">
                  <c:v>51.279400000000003</c:v>
                </c:pt>
                <c:pt idx="364">
                  <c:v>52.522799999999997</c:v>
                </c:pt>
                <c:pt idx="365">
                  <c:v>54.126300000000001</c:v>
                </c:pt>
                <c:pt idx="366">
                  <c:v>56.570300000000003</c:v>
                </c:pt>
                <c:pt idx="367">
                  <c:v>54.546500000000002</c:v>
                </c:pt>
                <c:pt idx="368">
                  <c:v>54.452199999999998</c:v>
                </c:pt>
                <c:pt idx="369">
                  <c:v>54.272100000000002</c:v>
                </c:pt>
                <c:pt idx="370">
                  <c:v>53.680399999999999</c:v>
                </c:pt>
                <c:pt idx="371">
                  <c:v>53.757599999999996</c:v>
                </c:pt>
                <c:pt idx="372">
                  <c:v>50.619100000000003</c:v>
                </c:pt>
                <c:pt idx="373">
                  <c:v>51.287999999999997</c:v>
                </c:pt>
                <c:pt idx="374">
                  <c:v>48.998399999999997</c:v>
                </c:pt>
                <c:pt idx="375">
                  <c:v>51.759599999999999</c:v>
                </c:pt>
                <c:pt idx="376">
                  <c:v>52.256900000000002</c:v>
                </c:pt>
                <c:pt idx="377">
                  <c:v>51.965400000000002</c:v>
                </c:pt>
                <c:pt idx="378">
                  <c:v>52.805700000000002</c:v>
                </c:pt>
                <c:pt idx="379">
                  <c:v>54.014899999999997</c:v>
                </c:pt>
                <c:pt idx="380">
                  <c:v>51.305100000000003</c:v>
                </c:pt>
                <c:pt idx="381">
                  <c:v>52.033999999999999</c:v>
                </c:pt>
                <c:pt idx="382">
                  <c:v>49.967399999999998</c:v>
                </c:pt>
                <c:pt idx="383">
                  <c:v>52.0854</c:v>
                </c:pt>
                <c:pt idx="384">
                  <c:v>51.4938</c:v>
                </c:pt>
                <c:pt idx="385">
                  <c:v>51.656700000000001</c:v>
                </c:pt>
                <c:pt idx="386">
                  <c:v>53.731900000000003</c:v>
                </c:pt>
                <c:pt idx="387">
                  <c:v>53.440300000000001</c:v>
                </c:pt>
                <c:pt idx="388">
                  <c:v>51.210799999999999</c:v>
                </c:pt>
                <c:pt idx="389">
                  <c:v>49.675800000000002</c:v>
                </c:pt>
                <c:pt idx="390">
                  <c:v>51.167900000000003</c:v>
                </c:pt>
                <c:pt idx="391">
                  <c:v>51.185000000000002</c:v>
                </c:pt>
                <c:pt idx="392">
                  <c:v>51.570900000000002</c:v>
                </c:pt>
                <c:pt idx="393">
                  <c:v>51.365099999999998</c:v>
                </c:pt>
                <c:pt idx="394">
                  <c:v>52.154000000000003</c:v>
                </c:pt>
                <c:pt idx="395">
                  <c:v>52.145499999999998</c:v>
                </c:pt>
                <c:pt idx="396">
                  <c:v>53.088700000000003</c:v>
                </c:pt>
                <c:pt idx="397">
                  <c:v>51.879600000000003</c:v>
                </c:pt>
                <c:pt idx="398">
                  <c:v>51.759599999999999</c:v>
                </c:pt>
                <c:pt idx="399">
                  <c:v>51.287999999999997</c:v>
                </c:pt>
                <c:pt idx="400">
                  <c:v>51.005000000000003</c:v>
                </c:pt>
                <c:pt idx="401">
                  <c:v>53.1145</c:v>
                </c:pt>
                <c:pt idx="402">
                  <c:v>51.433700000000002</c:v>
                </c:pt>
                <c:pt idx="403">
                  <c:v>52.548499999999997</c:v>
                </c:pt>
                <c:pt idx="404">
                  <c:v>54.889499999999998</c:v>
                </c:pt>
                <c:pt idx="405">
                  <c:v>55.275399999999998</c:v>
                </c:pt>
                <c:pt idx="406">
                  <c:v>54.640799999999999</c:v>
                </c:pt>
                <c:pt idx="407">
                  <c:v>54.735199999999999</c:v>
                </c:pt>
                <c:pt idx="408">
                  <c:v>55.0867</c:v>
                </c:pt>
                <c:pt idx="409">
                  <c:v>54.126300000000001</c:v>
                </c:pt>
                <c:pt idx="410">
                  <c:v>53.200200000000002</c:v>
                </c:pt>
                <c:pt idx="411">
                  <c:v>52.651400000000002</c:v>
                </c:pt>
                <c:pt idx="412">
                  <c:v>52.308399999999999</c:v>
                </c:pt>
                <c:pt idx="413">
                  <c:v>52.874400000000001</c:v>
                </c:pt>
                <c:pt idx="414">
                  <c:v>56.578800000000001</c:v>
                </c:pt>
                <c:pt idx="415">
                  <c:v>55.258200000000002</c:v>
                </c:pt>
                <c:pt idx="416">
                  <c:v>54.932400000000001</c:v>
                </c:pt>
                <c:pt idx="417">
                  <c:v>57.127600000000001</c:v>
                </c:pt>
                <c:pt idx="418">
                  <c:v>58.259500000000003</c:v>
                </c:pt>
                <c:pt idx="419">
                  <c:v>56.381599999999999</c:v>
                </c:pt>
                <c:pt idx="420">
                  <c:v>57.0762</c:v>
                </c:pt>
                <c:pt idx="421">
                  <c:v>58.662599999999998</c:v>
                </c:pt>
                <c:pt idx="422">
                  <c:v>58.774099999999997</c:v>
                </c:pt>
                <c:pt idx="423">
                  <c:v>58.499600000000001</c:v>
                </c:pt>
                <c:pt idx="424">
                  <c:v>58.636800000000001</c:v>
                </c:pt>
                <c:pt idx="425">
                  <c:v>58.723199999999999</c:v>
                </c:pt>
                <c:pt idx="426">
                  <c:v>59.06</c:v>
                </c:pt>
                <c:pt idx="427">
                  <c:v>60.476300000000002</c:v>
                </c:pt>
                <c:pt idx="428">
                  <c:v>63.2224</c:v>
                </c:pt>
                <c:pt idx="429">
                  <c:v>64.5869</c:v>
                </c:pt>
                <c:pt idx="430">
                  <c:v>66.011799999999994</c:v>
                </c:pt>
                <c:pt idx="431">
                  <c:v>64.414199999999994</c:v>
                </c:pt>
                <c:pt idx="432">
                  <c:v>62.2898</c:v>
                </c:pt>
                <c:pt idx="433">
                  <c:v>59.319099999999999</c:v>
                </c:pt>
                <c:pt idx="434">
                  <c:v>59.828600000000002</c:v>
                </c:pt>
                <c:pt idx="435">
                  <c:v>59.647199999999998</c:v>
                </c:pt>
                <c:pt idx="436">
                  <c:v>59.906300000000002</c:v>
                </c:pt>
                <c:pt idx="437">
                  <c:v>60.916699999999999</c:v>
                </c:pt>
                <c:pt idx="438">
                  <c:v>61.478000000000002</c:v>
                </c:pt>
                <c:pt idx="439">
                  <c:v>60.156799999999997</c:v>
                </c:pt>
                <c:pt idx="440">
                  <c:v>60.6663</c:v>
                </c:pt>
                <c:pt idx="441">
                  <c:v>61.814799999999998</c:v>
                </c:pt>
                <c:pt idx="442">
                  <c:v>62.635199999999998</c:v>
                </c:pt>
                <c:pt idx="443">
                  <c:v>64.6905</c:v>
                </c:pt>
                <c:pt idx="444">
                  <c:v>64.474599999999995</c:v>
                </c:pt>
                <c:pt idx="445">
                  <c:v>66.460899999999995</c:v>
                </c:pt>
                <c:pt idx="446">
                  <c:v>67.644000000000005</c:v>
                </c:pt>
                <c:pt idx="447">
                  <c:v>67.022199999999998</c:v>
                </c:pt>
                <c:pt idx="448">
                  <c:v>67.246700000000004</c:v>
                </c:pt>
                <c:pt idx="449">
                  <c:v>66.34</c:v>
                </c:pt>
                <c:pt idx="450">
                  <c:v>65.407300000000006</c:v>
                </c:pt>
                <c:pt idx="451">
                  <c:v>67.134399999999999</c:v>
                </c:pt>
                <c:pt idx="452">
                  <c:v>65.476399999999998</c:v>
                </c:pt>
                <c:pt idx="453">
                  <c:v>62.643799999999999</c:v>
                </c:pt>
                <c:pt idx="454">
                  <c:v>62.497100000000003</c:v>
                </c:pt>
                <c:pt idx="455">
                  <c:v>62.825200000000002</c:v>
                </c:pt>
                <c:pt idx="456">
                  <c:v>63.870100000000001</c:v>
                </c:pt>
                <c:pt idx="457">
                  <c:v>64.621399999999994</c:v>
                </c:pt>
                <c:pt idx="458">
                  <c:v>63.688800000000001</c:v>
                </c:pt>
                <c:pt idx="459">
                  <c:v>62.505699999999997</c:v>
                </c:pt>
                <c:pt idx="460">
                  <c:v>59.06</c:v>
                </c:pt>
                <c:pt idx="461">
                  <c:v>59.465899999999998</c:v>
                </c:pt>
                <c:pt idx="462">
                  <c:v>58.032299999999999</c:v>
                </c:pt>
                <c:pt idx="463">
                  <c:v>59.388199999999998</c:v>
                </c:pt>
                <c:pt idx="464">
                  <c:v>61.097999999999999</c:v>
                </c:pt>
                <c:pt idx="465">
                  <c:v>60.087699999999998</c:v>
                </c:pt>
                <c:pt idx="466">
                  <c:v>61.693899999999999</c:v>
                </c:pt>
                <c:pt idx="467">
                  <c:v>60.459000000000003</c:v>
                </c:pt>
                <c:pt idx="468">
                  <c:v>67.194900000000004</c:v>
                </c:pt>
                <c:pt idx="469">
                  <c:v>66.953100000000006</c:v>
                </c:pt>
                <c:pt idx="470">
                  <c:v>66.486699999999999</c:v>
                </c:pt>
                <c:pt idx="471">
                  <c:v>65.77</c:v>
                </c:pt>
                <c:pt idx="472">
                  <c:v>68.662999999999997</c:v>
                </c:pt>
                <c:pt idx="473">
                  <c:v>71.055099999999996</c:v>
                </c:pt>
                <c:pt idx="474">
                  <c:v>73.498999999999995</c:v>
                </c:pt>
                <c:pt idx="475">
                  <c:v>73.887600000000006</c:v>
                </c:pt>
                <c:pt idx="476">
                  <c:v>73.369500000000002</c:v>
                </c:pt>
                <c:pt idx="477">
                  <c:v>73.291700000000006</c:v>
                </c:pt>
                <c:pt idx="478">
                  <c:v>74.742599999999996</c:v>
                </c:pt>
                <c:pt idx="479">
                  <c:v>76.642399999999995</c:v>
                </c:pt>
                <c:pt idx="480">
                  <c:v>75.623400000000004</c:v>
                </c:pt>
                <c:pt idx="481">
                  <c:v>74.025800000000004</c:v>
                </c:pt>
                <c:pt idx="482">
                  <c:v>72.022300000000001</c:v>
                </c:pt>
                <c:pt idx="483">
                  <c:v>73.239900000000006</c:v>
                </c:pt>
                <c:pt idx="484">
                  <c:v>73.8185</c:v>
                </c:pt>
                <c:pt idx="485">
                  <c:v>74.457599999999999</c:v>
                </c:pt>
                <c:pt idx="486">
                  <c:v>76.987899999999996</c:v>
                </c:pt>
                <c:pt idx="487">
                  <c:v>76.253799999999998</c:v>
                </c:pt>
                <c:pt idx="488">
                  <c:v>77.082899999999995</c:v>
                </c:pt>
                <c:pt idx="489">
                  <c:v>76.527100000000004</c:v>
                </c:pt>
                <c:pt idx="490">
                  <c:v>75.459100000000007</c:v>
                </c:pt>
                <c:pt idx="491">
                  <c:v>75.250699999999995</c:v>
                </c:pt>
                <c:pt idx="492">
                  <c:v>74.460400000000007</c:v>
                </c:pt>
                <c:pt idx="493">
                  <c:v>75.763000000000005</c:v>
                </c:pt>
                <c:pt idx="494">
                  <c:v>74.998800000000003</c:v>
                </c:pt>
                <c:pt idx="495">
                  <c:v>75.155100000000004</c:v>
                </c:pt>
                <c:pt idx="496">
                  <c:v>73.704999999999998</c:v>
                </c:pt>
                <c:pt idx="497">
                  <c:v>73.748400000000004</c:v>
                </c:pt>
                <c:pt idx="498">
                  <c:v>71.968299999999999</c:v>
                </c:pt>
                <c:pt idx="499">
                  <c:v>73.175299999999993</c:v>
                </c:pt>
                <c:pt idx="500">
                  <c:v>72.853999999999999</c:v>
                </c:pt>
                <c:pt idx="501">
                  <c:v>74.2</c:v>
                </c:pt>
                <c:pt idx="502">
                  <c:v>73.600800000000007</c:v>
                </c:pt>
                <c:pt idx="503">
                  <c:v>74.8078</c:v>
                </c:pt>
                <c:pt idx="504">
                  <c:v>74.165199999999999</c:v>
                </c:pt>
                <c:pt idx="505">
                  <c:v>73.913399999999996</c:v>
                </c:pt>
                <c:pt idx="506">
                  <c:v>74.095699999999994</c:v>
                </c:pt>
                <c:pt idx="507">
                  <c:v>75.962699999999998</c:v>
                </c:pt>
                <c:pt idx="508">
                  <c:v>76.657399999999996</c:v>
                </c:pt>
                <c:pt idx="509">
                  <c:v>76.284000000000006</c:v>
                </c:pt>
                <c:pt idx="510">
                  <c:v>75.615399999999994</c:v>
                </c:pt>
                <c:pt idx="511">
                  <c:v>76.023499999999999</c:v>
                </c:pt>
                <c:pt idx="512">
                  <c:v>74.304199999999994</c:v>
                </c:pt>
                <c:pt idx="513">
                  <c:v>74.147800000000004</c:v>
                </c:pt>
                <c:pt idx="514">
                  <c:v>72.862700000000004</c:v>
                </c:pt>
                <c:pt idx="515">
                  <c:v>71.160799999999995</c:v>
                </c:pt>
                <c:pt idx="516">
                  <c:v>71.490700000000004</c:v>
                </c:pt>
                <c:pt idx="517">
                  <c:v>73.088499999999996</c:v>
                </c:pt>
                <c:pt idx="518">
                  <c:v>72.819299999999998</c:v>
                </c:pt>
                <c:pt idx="519">
                  <c:v>73.644199999999998</c:v>
                </c:pt>
                <c:pt idx="520">
                  <c:v>73.9221</c:v>
                </c:pt>
                <c:pt idx="521">
                  <c:v>68.729399999999998</c:v>
                </c:pt>
                <c:pt idx="522">
                  <c:v>68.920400000000001</c:v>
                </c:pt>
                <c:pt idx="523">
                  <c:v>66.749600000000001</c:v>
                </c:pt>
                <c:pt idx="524">
                  <c:v>68.269199999999998</c:v>
                </c:pt>
                <c:pt idx="525">
                  <c:v>69.701899999999995</c:v>
                </c:pt>
                <c:pt idx="526">
                  <c:v>68.642499999999998</c:v>
                </c:pt>
                <c:pt idx="527">
                  <c:v>70.648399999999995</c:v>
                </c:pt>
                <c:pt idx="528">
                  <c:v>71.082599999999999</c:v>
                </c:pt>
                <c:pt idx="529">
                  <c:v>70.943700000000007</c:v>
                </c:pt>
                <c:pt idx="530">
                  <c:v>70.379199999999997</c:v>
                </c:pt>
                <c:pt idx="531">
                  <c:v>70.275000000000006</c:v>
                </c:pt>
                <c:pt idx="532">
                  <c:v>69.893000000000001</c:v>
                </c:pt>
                <c:pt idx="533">
                  <c:v>69.042000000000002</c:v>
                </c:pt>
                <c:pt idx="534">
                  <c:v>70.2316</c:v>
                </c:pt>
                <c:pt idx="535">
                  <c:v>69.050700000000006</c:v>
                </c:pt>
                <c:pt idx="536">
                  <c:v>69.111400000000003</c:v>
                </c:pt>
                <c:pt idx="537">
                  <c:v>69.814800000000005</c:v>
                </c:pt>
                <c:pt idx="538">
                  <c:v>70.170900000000003</c:v>
                </c:pt>
                <c:pt idx="539">
                  <c:v>69.224299999999999</c:v>
                </c:pt>
                <c:pt idx="540">
                  <c:v>71.169399999999996</c:v>
                </c:pt>
                <c:pt idx="541">
                  <c:v>69.528199999999998</c:v>
                </c:pt>
                <c:pt idx="542">
                  <c:v>68.712000000000003</c:v>
                </c:pt>
                <c:pt idx="543">
                  <c:v>70.483400000000003</c:v>
                </c:pt>
                <c:pt idx="544">
                  <c:v>71.369100000000003</c:v>
                </c:pt>
                <c:pt idx="545">
                  <c:v>70.509500000000003</c:v>
                </c:pt>
                <c:pt idx="546">
                  <c:v>67.470299999999995</c:v>
                </c:pt>
                <c:pt idx="547">
                  <c:v>68.3994</c:v>
                </c:pt>
                <c:pt idx="548">
                  <c:v>70.77</c:v>
                </c:pt>
                <c:pt idx="549">
                  <c:v>69.450900000000004</c:v>
                </c:pt>
                <c:pt idx="550">
                  <c:v>69.599400000000003</c:v>
                </c:pt>
                <c:pt idx="551">
                  <c:v>69.450900000000004</c:v>
                </c:pt>
                <c:pt idx="552">
                  <c:v>69.092699999999994</c:v>
                </c:pt>
                <c:pt idx="553">
                  <c:v>69.686700000000002</c:v>
                </c:pt>
                <c:pt idx="554">
                  <c:v>66.323400000000007</c:v>
                </c:pt>
                <c:pt idx="555">
                  <c:v>68.446200000000005</c:v>
                </c:pt>
                <c:pt idx="556">
                  <c:v>69.2761</c:v>
                </c:pt>
                <c:pt idx="557">
                  <c:v>69.564400000000006</c:v>
                </c:pt>
                <c:pt idx="558">
                  <c:v>69.730400000000003</c:v>
                </c:pt>
                <c:pt idx="559">
                  <c:v>66.795100000000005</c:v>
                </c:pt>
                <c:pt idx="560">
                  <c:v>66.969800000000006</c:v>
                </c:pt>
                <c:pt idx="561">
                  <c:v>68.236599999999996</c:v>
                </c:pt>
                <c:pt idx="562">
                  <c:v>70.071100000000001</c:v>
                </c:pt>
                <c:pt idx="563">
                  <c:v>68.821899999999999</c:v>
                </c:pt>
                <c:pt idx="564">
                  <c:v>70.001199999999997</c:v>
                </c:pt>
                <c:pt idx="565">
                  <c:v>69.817800000000005</c:v>
                </c:pt>
                <c:pt idx="566">
                  <c:v>69.442099999999996</c:v>
                </c:pt>
                <c:pt idx="567">
                  <c:v>72.604500000000002</c:v>
                </c:pt>
                <c:pt idx="568">
                  <c:v>73.102500000000006</c:v>
                </c:pt>
                <c:pt idx="569">
                  <c:v>73.364599999999996</c:v>
                </c:pt>
                <c:pt idx="570">
                  <c:v>72.604500000000002</c:v>
                </c:pt>
                <c:pt idx="571">
                  <c:v>74.203199999999995</c:v>
                </c:pt>
                <c:pt idx="572">
                  <c:v>74.605099999999993</c:v>
                </c:pt>
                <c:pt idx="573">
                  <c:v>73.2423</c:v>
                </c:pt>
                <c:pt idx="574">
                  <c:v>73.364599999999996</c:v>
                </c:pt>
                <c:pt idx="575">
                  <c:v>73.390799999999999</c:v>
                </c:pt>
                <c:pt idx="576">
                  <c:v>74.028499999999994</c:v>
                </c:pt>
                <c:pt idx="577">
                  <c:v>73.364599999999996</c:v>
                </c:pt>
                <c:pt idx="578">
                  <c:v>73.862499999999997</c:v>
                </c:pt>
                <c:pt idx="579">
                  <c:v>76.002799999999993</c:v>
                </c:pt>
                <c:pt idx="580">
                  <c:v>75.469899999999996</c:v>
                </c:pt>
                <c:pt idx="581">
                  <c:v>77.208399999999997</c:v>
                </c:pt>
                <c:pt idx="582">
                  <c:v>76.701700000000002</c:v>
                </c:pt>
                <c:pt idx="583">
                  <c:v>77.872299999999996</c:v>
                </c:pt>
                <c:pt idx="584">
                  <c:v>78.029600000000002</c:v>
                </c:pt>
                <c:pt idx="585">
                  <c:v>77.566599999999994</c:v>
                </c:pt>
                <c:pt idx="586">
                  <c:v>76.579400000000007</c:v>
                </c:pt>
                <c:pt idx="587">
                  <c:v>78.475099999999998</c:v>
                </c:pt>
                <c:pt idx="588">
                  <c:v>78.667299999999997</c:v>
                </c:pt>
                <c:pt idx="589">
                  <c:v>77.330699999999993</c:v>
                </c:pt>
                <c:pt idx="590">
                  <c:v>77.985900000000001</c:v>
                </c:pt>
                <c:pt idx="591">
                  <c:v>78.518799999999999</c:v>
                </c:pt>
                <c:pt idx="592">
                  <c:v>75.950400000000002</c:v>
                </c:pt>
                <c:pt idx="593">
                  <c:v>74.517700000000005</c:v>
                </c:pt>
                <c:pt idx="594">
                  <c:v>73.067599999999999</c:v>
                </c:pt>
                <c:pt idx="595">
                  <c:v>73.408199999999994</c:v>
                </c:pt>
                <c:pt idx="596">
                  <c:v>74.64</c:v>
                </c:pt>
                <c:pt idx="597">
                  <c:v>75.697100000000006</c:v>
                </c:pt>
                <c:pt idx="598">
                  <c:v>75.566000000000003</c:v>
                </c:pt>
                <c:pt idx="599">
                  <c:v>73.993600000000001</c:v>
                </c:pt>
                <c:pt idx="600">
                  <c:v>74.098399999999998</c:v>
                </c:pt>
                <c:pt idx="601">
                  <c:v>67.476500000000001</c:v>
                </c:pt>
                <c:pt idx="602">
                  <c:v>66.926199999999994</c:v>
                </c:pt>
                <c:pt idx="603">
                  <c:v>68.289000000000001</c:v>
                </c:pt>
                <c:pt idx="604">
                  <c:v>69.206299999999999</c:v>
                </c:pt>
                <c:pt idx="605">
                  <c:v>69.538200000000003</c:v>
                </c:pt>
                <c:pt idx="606">
                  <c:v>69.643100000000004</c:v>
                </c:pt>
                <c:pt idx="607">
                  <c:v>69.7654</c:v>
                </c:pt>
                <c:pt idx="608">
                  <c:v>69.188800000000001</c:v>
                </c:pt>
                <c:pt idx="609">
                  <c:v>69.258700000000005</c:v>
                </c:pt>
                <c:pt idx="610">
                  <c:v>69.040300000000002</c:v>
                </c:pt>
                <c:pt idx="611">
                  <c:v>69.249899999999997</c:v>
                </c:pt>
                <c:pt idx="612">
                  <c:v>69.686700000000002</c:v>
                </c:pt>
                <c:pt idx="613">
                  <c:v>68.965999999999994</c:v>
                </c:pt>
                <c:pt idx="614">
                  <c:v>69.045100000000005</c:v>
                </c:pt>
                <c:pt idx="615">
                  <c:v>72.191900000000004</c:v>
                </c:pt>
                <c:pt idx="616">
                  <c:v>71.515000000000001</c:v>
                </c:pt>
                <c:pt idx="617">
                  <c:v>72.051199999999994</c:v>
                </c:pt>
                <c:pt idx="618">
                  <c:v>71.611699999999999</c:v>
                </c:pt>
                <c:pt idx="619">
                  <c:v>70.891000000000005</c:v>
                </c:pt>
                <c:pt idx="620">
                  <c:v>70.029499999999999</c:v>
                </c:pt>
                <c:pt idx="621">
                  <c:v>70.846999999999994</c:v>
                </c:pt>
                <c:pt idx="622">
                  <c:v>71.383200000000002</c:v>
                </c:pt>
                <c:pt idx="623">
                  <c:v>71.972099999999998</c:v>
                </c:pt>
                <c:pt idx="624">
                  <c:v>71.523799999999994</c:v>
                </c:pt>
                <c:pt idx="625">
                  <c:v>72.851100000000002</c:v>
                </c:pt>
                <c:pt idx="626">
                  <c:v>70.468999999999994</c:v>
                </c:pt>
                <c:pt idx="627">
                  <c:v>71.242599999999996</c:v>
                </c:pt>
                <c:pt idx="628">
                  <c:v>72.112799999999993</c:v>
                </c:pt>
                <c:pt idx="629">
                  <c:v>73.211500000000001</c:v>
                </c:pt>
                <c:pt idx="630">
                  <c:v>74.222399999999993</c:v>
                </c:pt>
                <c:pt idx="631">
                  <c:v>72.394000000000005</c:v>
                </c:pt>
                <c:pt idx="632">
                  <c:v>72.086399999999998</c:v>
                </c:pt>
                <c:pt idx="633">
                  <c:v>71.075500000000005</c:v>
                </c:pt>
                <c:pt idx="634">
                  <c:v>73.018100000000004</c:v>
                </c:pt>
                <c:pt idx="635">
                  <c:v>72.772000000000006</c:v>
                </c:pt>
                <c:pt idx="636">
                  <c:v>71.875399999999999</c:v>
                </c:pt>
                <c:pt idx="637">
                  <c:v>70.583299999999994</c:v>
                </c:pt>
                <c:pt idx="638">
                  <c:v>70.108699999999999</c:v>
                </c:pt>
                <c:pt idx="639">
                  <c:v>68.0518</c:v>
                </c:pt>
                <c:pt idx="640">
                  <c:v>66.328999999999994</c:v>
                </c:pt>
                <c:pt idx="641">
                  <c:v>68.711100000000002</c:v>
                </c:pt>
                <c:pt idx="642">
                  <c:v>70.258099999999999</c:v>
                </c:pt>
                <c:pt idx="643">
                  <c:v>70.662400000000005</c:v>
                </c:pt>
                <c:pt idx="644">
                  <c:v>73.026899999999998</c:v>
                </c:pt>
                <c:pt idx="645">
                  <c:v>73.176299999999998</c:v>
                </c:pt>
                <c:pt idx="646">
                  <c:v>73.272999999999996</c:v>
                </c:pt>
                <c:pt idx="647">
                  <c:v>72.780799999999999</c:v>
                </c:pt>
                <c:pt idx="648">
                  <c:v>74.319000000000003</c:v>
                </c:pt>
                <c:pt idx="649">
                  <c:v>70.495400000000004</c:v>
                </c:pt>
                <c:pt idx="650">
                  <c:v>71.928200000000004</c:v>
                </c:pt>
                <c:pt idx="651">
                  <c:v>71.699600000000004</c:v>
                </c:pt>
                <c:pt idx="652">
                  <c:v>69.677899999999994</c:v>
                </c:pt>
                <c:pt idx="653">
                  <c:v>70.811800000000005</c:v>
                </c:pt>
                <c:pt idx="654">
                  <c:v>70.864599999999996</c:v>
                </c:pt>
                <c:pt idx="655">
                  <c:v>70.038300000000007</c:v>
                </c:pt>
                <c:pt idx="656">
                  <c:v>70.978899999999996</c:v>
                </c:pt>
                <c:pt idx="657">
                  <c:v>71.488699999999994</c:v>
                </c:pt>
                <c:pt idx="658">
                  <c:v>70.767899999999997</c:v>
                </c:pt>
                <c:pt idx="659">
                  <c:v>71.031599999999997</c:v>
                </c:pt>
                <c:pt idx="660">
                  <c:v>70.091099999999997</c:v>
                </c:pt>
                <c:pt idx="661">
                  <c:v>67.726600000000005</c:v>
                </c:pt>
                <c:pt idx="662">
                  <c:v>66.935500000000005</c:v>
                </c:pt>
                <c:pt idx="663">
                  <c:v>66.742099999999994</c:v>
                </c:pt>
                <c:pt idx="664">
                  <c:v>67.181600000000003</c:v>
                </c:pt>
                <c:pt idx="665">
                  <c:v>67.515600000000006</c:v>
                </c:pt>
                <c:pt idx="666">
                  <c:v>67.665000000000006</c:v>
                </c:pt>
                <c:pt idx="667">
                  <c:v>67.735399999999998</c:v>
                </c:pt>
                <c:pt idx="668">
                  <c:v>67.243099999999998</c:v>
                </c:pt>
                <c:pt idx="669">
                  <c:v>67.357399999999998</c:v>
                </c:pt>
                <c:pt idx="670">
                  <c:v>67.665000000000006</c:v>
                </c:pt>
                <c:pt idx="671">
                  <c:v>67.216800000000006</c:v>
                </c:pt>
                <c:pt idx="672">
                  <c:v>67.067300000000003</c:v>
                </c:pt>
                <c:pt idx="673">
                  <c:v>66.654200000000003</c:v>
                </c:pt>
                <c:pt idx="674">
                  <c:v>67.005799999999994</c:v>
                </c:pt>
                <c:pt idx="675">
                  <c:v>63.1646</c:v>
                </c:pt>
                <c:pt idx="676">
                  <c:v>62.593200000000003</c:v>
                </c:pt>
                <c:pt idx="677">
                  <c:v>63.858899999999998</c:v>
                </c:pt>
                <c:pt idx="678">
                  <c:v>62.796799999999998</c:v>
                </c:pt>
                <c:pt idx="679">
                  <c:v>63.5137</c:v>
                </c:pt>
                <c:pt idx="680">
                  <c:v>62.372</c:v>
                </c:pt>
                <c:pt idx="681">
                  <c:v>61.3187</c:v>
                </c:pt>
                <c:pt idx="682">
                  <c:v>61.203699999999998</c:v>
                </c:pt>
                <c:pt idx="683">
                  <c:v>61.557699999999997</c:v>
                </c:pt>
                <c:pt idx="684">
                  <c:v>59.964500000000001</c:v>
                </c:pt>
                <c:pt idx="685">
                  <c:v>58.636899999999997</c:v>
                </c:pt>
                <c:pt idx="686">
                  <c:v>58.459899999999998</c:v>
                </c:pt>
                <c:pt idx="687">
                  <c:v>59.619399999999999</c:v>
                </c:pt>
                <c:pt idx="688">
                  <c:v>60.150399999999998</c:v>
                </c:pt>
                <c:pt idx="689">
                  <c:v>60.336300000000001</c:v>
                </c:pt>
                <c:pt idx="690">
                  <c:v>60.177</c:v>
                </c:pt>
                <c:pt idx="691">
                  <c:v>60.663800000000002</c:v>
                </c:pt>
                <c:pt idx="692">
                  <c:v>59.291899999999998</c:v>
                </c:pt>
                <c:pt idx="693">
                  <c:v>60.3628</c:v>
                </c:pt>
                <c:pt idx="694">
                  <c:v>60.876199999999997</c:v>
                </c:pt>
                <c:pt idx="695">
                  <c:v>59.707900000000002</c:v>
                </c:pt>
                <c:pt idx="696">
                  <c:v>59.283000000000001</c:v>
                </c:pt>
                <c:pt idx="697">
                  <c:v>60.539900000000003</c:v>
                </c:pt>
                <c:pt idx="698">
                  <c:v>60.1858</c:v>
                </c:pt>
                <c:pt idx="699">
                  <c:v>61.398400000000002</c:v>
                </c:pt>
                <c:pt idx="700">
                  <c:v>63.991700000000002</c:v>
                </c:pt>
                <c:pt idx="701">
                  <c:v>63.991700000000002</c:v>
                </c:pt>
                <c:pt idx="702">
                  <c:v>65.097999999999999</c:v>
                </c:pt>
                <c:pt idx="703">
                  <c:v>65.097999999999999</c:v>
                </c:pt>
                <c:pt idx="704">
                  <c:v>64.549300000000002</c:v>
                </c:pt>
                <c:pt idx="705">
                  <c:v>65.062600000000003</c:v>
                </c:pt>
                <c:pt idx="706">
                  <c:v>65.434399999999997</c:v>
                </c:pt>
                <c:pt idx="707">
                  <c:v>65.558300000000003</c:v>
                </c:pt>
                <c:pt idx="708">
                  <c:v>62.610900000000001</c:v>
                </c:pt>
                <c:pt idx="709">
                  <c:v>62.6021</c:v>
                </c:pt>
                <c:pt idx="710">
                  <c:v>63.9651</c:v>
                </c:pt>
                <c:pt idx="711">
                  <c:v>62.690600000000003</c:v>
                </c:pt>
                <c:pt idx="712">
                  <c:v>64.407700000000006</c:v>
                </c:pt>
                <c:pt idx="713">
                  <c:v>64.504999999999995</c:v>
                </c:pt>
                <c:pt idx="714">
                  <c:v>64.726299999999995</c:v>
                </c:pt>
                <c:pt idx="715">
                  <c:v>63.7881</c:v>
                </c:pt>
                <c:pt idx="716">
                  <c:v>65.841499999999996</c:v>
                </c:pt>
                <c:pt idx="717">
                  <c:v>64.938699999999997</c:v>
                </c:pt>
                <c:pt idx="718">
                  <c:v>65.531700000000001</c:v>
                </c:pt>
                <c:pt idx="719">
                  <c:v>66.186700000000002</c:v>
                </c:pt>
                <c:pt idx="720">
                  <c:v>66.540700000000001</c:v>
                </c:pt>
                <c:pt idx="721">
                  <c:v>66.850499999999997</c:v>
                </c:pt>
                <c:pt idx="722">
                  <c:v>67.027500000000003</c:v>
                </c:pt>
                <c:pt idx="723">
                  <c:v>67.886099999999999</c:v>
                </c:pt>
                <c:pt idx="724">
                  <c:v>68.381699999999995</c:v>
                </c:pt>
                <c:pt idx="725">
                  <c:v>69.045500000000004</c:v>
                </c:pt>
                <c:pt idx="726">
                  <c:v>67.7179</c:v>
                </c:pt>
                <c:pt idx="727">
                  <c:v>67.602800000000002</c:v>
                </c:pt>
                <c:pt idx="728">
                  <c:v>67.257599999999996</c:v>
                </c:pt>
                <c:pt idx="729">
                  <c:v>67.487799999999993</c:v>
                </c:pt>
                <c:pt idx="730">
                  <c:v>67.496600000000001</c:v>
                </c:pt>
                <c:pt idx="731">
                  <c:v>66.912499999999994</c:v>
                </c:pt>
                <c:pt idx="732">
                  <c:v>65.4786</c:v>
                </c:pt>
                <c:pt idx="733">
                  <c:v>65.257400000000004</c:v>
                </c:pt>
                <c:pt idx="734">
                  <c:v>63.487200000000001</c:v>
                </c:pt>
                <c:pt idx="735">
                  <c:v>62.690600000000003</c:v>
                </c:pt>
                <c:pt idx="736">
                  <c:v>65.558300000000003</c:v>
                </c:pt>
                <c:pt idx="737">
                  <c:v>65.947699999999998</c:v>
                </c:pt>
                <c:pt idx="738">
                  <c:v>66.859399999999994</c:v>
                </c:pt>
                <c:pt idx="739">
                  <c:v>68.027699999999996</c:v>
                </c:pt>
                <c:pt idx="740">
                  <c:v>68.257800000000003</c:v>
                </c:pt>
                <c:pt idx="741">
                  <c:v>67.732200000000006</c:v>
                </c:pt>
                <c:pt idx="742">
                  <c:v>67.687700000000007</c:v>
                </c:pt>
                <c:pt idx="743">
                  <c:v>66.627499999999998</c:v>
                </c:pt>
                <c:pt idx="744">
                  <c:v>65.540700000000001</c:v>
                </c:pt>
                <c:pt idx="745">
                  <c:v>65.745599999999996</c:v>
                </c:pt>
                <c:pt idx="746">
                  <c:v>64.480500000000006</c:v>
                </c:pt>
                <c:pt idx="747">
                  <c:v>63.2333</c:v>
                </c:pt>
                <c:pt idx="748">
                  <c:v>60.658700000000003</c:v>
                </c:pt>
                <c:pt idx="749">
                  <c:v>62.289000000000001</c:v>
                </c:pt>
                <c:pt idx="750">
                  <c:v>61.888100000000001</c:v>
                </c:pt>
                <c:pt idx="751">
                  <c:v>61.8703</c:v>
                </c:pt>
                <c:pt idx="752">
                  <c:v>63.322400000000002</c:v>
                </c:pt>
                <c:pt idx="753">
                  <c:v>63.874699999999997</c:v>
                </c:pt>
                <c:pt idx="754">
                  <c:v>64.489400000000003</c:v>
                </c:pt>
                <c:pt idx="755">
                  <c:v>65.202200000000005</c:v>
                </c:pt>
                <c:pt idx="756">
                  <c:v>65.228899999999996</c:v>
                </c:pt>
                <c:pt idx="757">
                  <c:v>65.665400000000005</c:v>
                </c:pt>
                <c:pt idx="758">
                  <c:v>67.491600000000005</c:v>
                </c:pt>
                <c:pt idx="759">
                  <c:v>66.093000000000004</c:v>
                </c:pt>
                <c:pt idx="760">
                  <c:v>64.017300000000006</c:v>
                </c:pt>
                <c:pt idx="761">
                  <c:v>64.578500000000005</c:v>
                </c:pt>
                <c:pt idx="762">
                  <c:v>63.286799999999999</c:v>
                </c:pt>
                <c:pt idx="763">
                  <c:v>64.008399999999995</c:v>
                </c:pt>
                <c:pt idx="764">
                  <c:v>63.972700000000003</c:v>
                </c:pt>
                <c:pt idx="765">
                  <c:v>64.355800000000002</c:v>
                </c:pt>
                <c:pt idx="766">
                  <c:v>64.364699999999999</c:v>
                </c:pt>
                <c:pt idx="767">
                  <c:v>63.3491</c:v>
                </c:pt>
                <c:pt idx="768">
                  <c:v>62.7256</c:v>
                </c:pt>
                <c:pt idx="769">
                  <c:v>59.3581</c:v>
                </c:pt>
                <c:pt idx="770">
                  <c:v>60.578600000000002</c:v>
                </c:pt>
                <c:pt idx="771">
                  <c:v>60.578600000000002</c:v>
                </c:pt>
                <c:pt idx="772">
                  <c:v>59.251199999999997</c:v>
                </c:pt>
                <c:pt idx="773">
                  <c:v>59.2423</c:v>
                </c:pt>
                <c:pt idx="774">
                  <c:v>59.999499999999998</c:v>
                </c:pt>
                <c:pt idx="775">
                  <c:v>56.0886</c:v>
                </c:pt>
                <c:pt idx="776">
                  <c:v>58.0931</c:v>
                </c:pt>
                <c:pt idx="777">
                  <c:v>58.770099999999999</c:v>
                </c:pt>
                <c:pt idx="778">
                  <c:v>58.2089</c:v>
                </c:pt>
                <c:pt idx="779">
                  <c:v>56.712200000000003</c:v>
                </c:pt>
                <c:pt idx="780">
                  <c:v>56.231200000000001</c:v>
                </c:pt>
                <c:pt idx="781">
                  <c:v>55.954999999999998</c:v>
                </c:pt>
                <c:pt idx="782">
                  <c:v>56.115299999999998</c:v>
                </c:pt>
                <c:pt idx="783">
                  <c:v>57.344700000000003</c:v>
                </c:pt>
                <c:pt idx="784">
                  <c:v>55.750100000000003</c:v>
                </c:pt>
                <c:pt idx="785">
                  <c:v>54.110900000000001</c:v>
                </c:pt>
                <c:pt idx="786">
                  <c:v>53.353700000000003</c:v>
                </c:pt>
                <c:pt idx="787">
                  <c:v>54.850299999999997</c:v>
                </c:pt>
                <c:pt idx="788">
                  <c:v>54.298000000000002</c:v>
                </c:pt>
                <c:pt idx="789">
                  <c:v>52.694400000000002</c:v>
                </c:pt>
                <c:pt idx="790">
                  <c:v>52.712299999999999</c:v>
                </c:pt>
                <c:pt idx="791">
                  <c:v>51.8125</c:v>
                </c:pt>
                <c:pt idx="792">
                  <c:v>50.886000000000003</c:v>
                </c:pt>
                <c:pt idx="793">
                  <c:v>51.349200000000003</c:v>
                </c:pt>
                <c:pt idx="794">
                  <c:v>52.240099999999998</c:v>
                </c:pt>
                <c:pt idx="795">
                  <c:v>51.687800000000003</c:v>
                </c:pt>
                <c:pt idx="796">
                  <c:v>49.451700000000002</c:v>
                </c:pt>
                <c:pt idx="797">
                  <c:v>50.939399999999999</c:v>
                </c:pt>
                <c:pt idx="798">
                  <c:v>50.057499999999997</c:v>
                </c:pt>
                <c:pt idx="799">
                  <c:v>48.935000000000002</c:v>
                </c:pt>
                <c:pt idx="800">
                  <c:v>46.128799999999998</c:v>
                </c:pt>
                <c:pt idx="801">
                  <c:v>46.280200000000001</c:v>
                </c:pt>
                <c:pt idx="802">
                  <c:v>48.115299999999998</c:v>
                </c:pt>
                <c:pt idx="803">
                  <c:v>48.052300000000002</c:v>
                </c:pt>
                <c:pt idx="804">
                  <c:v>48.124299999999998</c:v>
                </c:pt>
                <c:pt idx="805">
                  <c:v>48.493099999999998</c:v>
                </c:pt>
                <c:pt idx="806">
                  <c:v>49.500500000000002</c:v>
                </c:pt>
                <c:pt idx="807">
                  <c:v>50.957700000000003</c:v>
                </c:pt>
                <c:pt idx="808">
                  <c:v>51.479500000000002</c:v>
                </c:pt>
                <c:pt idx="809">
                  <c:v>51.713299999999997</c:v>
                </c:pt>
                <c:pt idx="810">
                  <c:v>50.786799999999999</c:v>
                </c:pt>
                <c:pt idx="811">
                  <c:v>51.011699999999998</c:v>
                </c:pt>
                <c:pt idx="812">
                  <c:v>50.049199999999999</c:v>
                </c:pt>
                <c:pt idx="813">
                  <c:v>50.588900000000002</c:v>
                </c:pt>
                <c:pt idx="814">
                  <c:v>51.605400000000003</c:v>
                </c:pt>
                <c:pt idx="815">
                  <c:v>51.668399999999998</c:v>
                </c:pt>
                <c:pt idx="816">
                  <c:v>53.629300000000001</c:v>
                </c:pt>
                <c:pt idx="817">
                  <c:v>52.540900000000001</c:v>
                </c:pt>
                <c:pt idx="818">
                  <c:v>51.146599999999999</c:v>
                </c:pt>
                <c:pt idx="819">
                  <c:v>50.858800000000002</c:v>
                </c:pt>
                <c:pt idx="820">
                  <c:v>51.209600000000002</c:v>
                </c:pt>
                <c:pt idx="821">
                  <c:v>50.139200000000002</c:v>
                </c:pt>
                <c:pt idx="822">
                  <c:v>50.148200000000003</c:v>
                </c:pt>
                <c:pt idx="823">
                  <c:v>50.472000000000001</c:v>
                </c:pt>
                <c:pt idx="824">
                  <c:v>50.939799999999998</c:v>
                </c:pt>
                <c:pt idx="825">
                  <c:v>49.743400000000001</c:v>
                </c:pt>
                <c:pt idx="826">
                  <c:v>49.842300000000002</c:v>
                </c:pt>
                <c:pt idx="827">
                  <c:v>50.319099999999999</c:v>
                </c:pt>
                <c:pt idx="828">
                  <c:v>50.552999999999997</c:v>
                </c:pt>
                <c:pt idx="829">
                  <c:v>50.103200000000001</c:v>
                </c:pt>
                <c:pt idx="830">
                  <c:v>51.605400000000003</c:v>
                </c:pt>
                <c:pt idx="831">
                  <c:v>51.884300000000003</c:v>
                </c:pt>
                <c:pt idx="832">
                  <c:v>50.813800000000001</c:v>
                </c:pt>
                <c:pt idx="833">
                  <c:v>49.095700000000001</c:v>
                </c:pt>
                <c:pt idx="834">
                  <c:v>48.852899999999998</c:v>
                </c:pt>
                <c:pt idx="835">
                  <c:v>47.152799999999999</c:v>
                </c:pt>
                <c:pt idx="836">
                  <c:v>47.206699999999998</c:v>
                </c:pt>
                <c:pt idx="837">
                  <c:v>47.881399999999999</c:v>
                </c:pt>
                <c:pt idx="838">
                  <c:v>46.774999999999999</c:v>
                </c:pt>
                <c:pt idx="839">
                  <c:v>46.945900000000002</c:v>
                </c:pt>
                <c:pt idx="840">
                  <c:v>46.73</c:v>
                </c:pt>
                <c:pt idx="841">
                  <c:v>46.82</c:v>
                </c:pt>
                <c:pt idx="842">
                  <c:v>44.157400000000003</c:v>
                </c:pt>
                <c:pt idx="843">
                  <c:v>42.826099999999997</c:v>
                </c:pt>
                <c:pt idx="844">
                  <c:v>42.7361</c:v>
                </c:pt>
                <c:pt idx="845">
                  <c:v>41.782600000000002</c:v>
                </c:pt>
                <c:pt idx="846">
                  <c:v>40.8202</c:v>
                </c:pt>
                <c:pt idx="847">
                  <c:v>42.502299999999998</c:v>
                </c:pt>
                <c:pt idx="848">
                  <c:v>42.808100000000003</c:v>
                </c:pt>
                <c:pt idx="849">
                  <c:v>42.250399999999999</c:v>
                </c:pt>
                <c:pt idx="850">
                  <c:v>43.383800000000001</c:v>
                </c:pt>
                <c:pt idx="851">
                  <c:v>41.350900000000003</c:v>
                </c:pt>
                <c:pt idx="852">
                  <c:v>40.127499999999998</c:v>
                </c:pt>
                <c:pt idx="853">
                  <c:v>42.565199999999997</c:v>
                </c:pt>
                <c:pt idx="854">
                  <c:v>41.800600000000003</c:v>
                </c:pt>
                <c:pt idx="855">
                  <c:v>40.9191</c:v>
                </c:pt>
                <c:pt idx="856">
                  <c:v>42.385300000000001</c:v>
                </c:pt>
                <c:pt idx="857">
                  <c:v>43.959499999999998</c:v>
                </c:pt>
                <c:pt idx="858">
                  <c:v>45.137900000000002</c:v>
                </c:pt>
                <c:pt idx="859">
                  <c:v>45.389699999999998</c:v>
                </c:pt>
                <c:pt idx="860">
                  <c:v>44.823</c:v>
                </c:pt>
                <c:pt idx="861">
                  <c:v>46.1813</c:v>
                </c:pt>
                <c:pt idx="862">
                  <c:v>45.047899999999998</c:v>
                </c:pt>
                <c:pt idx="863">
                  <c:v>44.948999999999998</c:v>
                </c:pt>
                <c:pt idx="864">
                  <c:v>44.966900000000003</c:v>
                </c:pt>
                <c:pt idx="865">
                  <c:v>44.805</c:v>
                </c:pt>
                <c:pt idx="866">
                  <c:v>44.005400000000002</c:v>
                </c:pt>
                <c:pt idx="867">
                  <c:v>42.978700000000003</c:v>
                </c:pt>
                <c:pt idx="868">
                  <c:v>41.597499999999997</c:v>
                </c:pt>
                <c:pt idx="869">
                  <c:v>41.270400000000002</c:v>
                </c:pt>
                <c:pt idx="870">
                  <c:v>42.433500000000002</c:v>
                </c:pt>
                <c:pt idx="871">
                  <c:v>40.4345</c:v>
                </c:pt>
                <c:pt idx="872">
                  <c:v>41.524799999999999</c:v>
                </c:pt>
                <c:pt idx="873">
                  <c:v>42.142699999999998</c:v>
                </c:pt>
                <c:pt idx="874">
                  <c:v>41.561199999999999</c:v>
                </c:pt>
                <c:pt idx="875">
                  <c:v>42.469799999999999</c:v>
                </c:pt>
                <c:pt idx="876">
                  <c:v>43.623800000000003</c:v>
                </c:pt>
                <c:pt idx="877">
                  <c:v>43.187600000000003</c:v>
                </c:pt>
                <c:pt idx="878">
                  <c:v>41.851999999999997</c:v>
                </c:pt>
                <c:pt idx="879">
                  <c:v>41.015999999999998</c:v>
                </c:pt>
                <c:pt idx="880">
                  <c:v>40.134599999999999</c:v>
                </c:pt>
                <c:pt idx="881">
                  <c:v>40.098300000000002</c:v>
                </c:pt>
                <c:pt idx="882">
                  <c:v>40.698</c:v>
                </c:pt>
                <c:pt idx="883">
                  <c:v>40.616199999999999</c:v>
                </c:pt>
                <c:pt idx="884">
                  <c:v>41.643000000000001</c:v>
                </c:pt>
                <c:pt idx="885">
                  <c:v>41.643000000000001</c:v>
                </c:pt>
                <c:pt idx="886">
                  <c:v>40.634399999999999</c:v>
                </c:pt>
                <c:pt idx="887">
                  <c:v>41.106900000000003</c:v>
                </c:pt>
                <c:pt idx="888">
                  <c:v>41.3431</c:v>
                </c:pt>
                <c:pt idx="889">
                  <c:v>40.816099999999999</c:v>
                </c:pt>
                <c:pt idx="890">
                  <c:v>41.297699999999999</c:v>
                </c:pt>
                <c:pt idx="891">
                  <c:v>41.397599999999997</c:v>
                </c:pt>
                <c:pt idx="892">
                  <c:v>43.405700000000003</c:v>
                </c:pt>
                <c:pt idx="893">
                  <c:v>43.587499999999999</c:v>
                </c:pt>
                <c:pt idx="894">
                  <c:v>42.978700000000003</c:v>
                </c:pt>
                <c:pt idx="895">
                  <c:v>43.124000000000002</c:v>
                </c:pt>
                <c:pt idx="896">
                  <c:v>43.142200000000003</c:v>
                </c:pt>
                <c:pt idx="897">
                  <c:v>41.179600000000001</c:v>
                </c:pt>
                <c:pt idx="898">
                  <c:v>42.578899999999997</c:v>
                </c:pt>
                <c:pt idx="899">
                  <c:v>44.132599999999996</c:v>
                </c:pt>
                <c:pt idx="900">
                  <c:v>40.597999999999999</c:v>
                </c:pt>
                <c:pt idx="901">
                  <c:v>41.3431</c:v>
                </c:pt>
                <c:pt idx="902">
                  <c:v>40.28</c:v>
                </c:pt>
                <c:pt idx="903">
                  <c:v>40.688899999999997</c:v>
                </c:pt>
                <c:pt idx="904">
                  <c:v>41.025100000000002</c:v>
                </c:pt>
                <c:pt idx="905">
                  <c:v>41.497599999999998</c:v>
                </c:pt>
                <c:pt idx="906">
                  <c:v>41.415799999999997</c:v>
                </c:pt>
                <c:pt idx="907">
                  <c:v>41.188600000000001</c:v>
                </c:pt>
                <c:pt idx="908">
                  <c:v>41.933700000000002</c:v>
                </c:pt>
                <c:pt idx="909">
                  <c:v>42.860500000000002</c:v>
                </c:pt>
                <c:pt idx="910">
                  <c:v>42.815100000000001</c:v>
                </c:pt>
                <c:pt idx="911">
                  <c:v>42.642499999999998</c:v>
                </c:pt>
                <c:pt idx="912">
                  <c:v>43.542000000000002</c:v>
                </c:pt>
                <c:pt idx="913">
                  <c:v>42.824199999999998</c:v>
                </c:pt>
                <c:pt idx="914">
                  <c:v>42.369900000000001</c:v>
                </c:pt>
                <c:pt idx="915">
                  <c:v>41.388500000000001</c:v>
                </c:pt>
                <c:pt idx="916">
                  <c:v>39.198700000000002</c:v>
                </c:pt>
                <c:pt idx="917">
                  <c:v>39.444099999999999</c:v>
                </c:pt>
                <c:pt idx="918">
                  <c:v>39.453099999999999</c:v>
                </c:pt>
                <c:pt idx="919">
                  <c:v>40.025599999999997</c:v>
                </c:pt>
                <c:pt idx="920">
                  <c:v>37.3996</c:v>
                </c:pt>
                <c:pt idx="921">
                  <c:v>37.645000000000003</c:v>
                </c:pt>
                <c:pt idx="922">
                  <c:v>38.090200000000003</c:v>
                </c:pt>
                <c:pt idx="923">
                  <c:v>37.6631</c:v>
                </c:pt>
                <c:pt idx="924">
                  <c:v>37.626800000000003</c:v>
                </c:pt>
                <c:pt idx="925">
                  <c:v>37.027099999999997</c:v>
                </c:pt>
                <c:pt idx="926">
                  <c:v>36.572800000000001</c:v>
                </c:pt>
                <c:pt idx="927">
                  <c:v>38.508200000000002</c:v>
                </c:pt>
                <c:pt idx="928">
                  <c:v>38.835299999999997</c:v>
                </c:pt>
                <c:pt idx="929">
                  <c:v>39.865000000000002</c:v>
                </c:pt>
                <c:pt idx="930">
                  <c:v>40.499400000000001</c:v>
                </c:pt>
                <c:pt idx="931">
                  <c:v>38.403199999999998</c:v>
                </c:pt>
                <c:pt idx="932">
                  <c:v>37.777999999999999</c:v>
                </c:pt>
                <c:pt idx="933">
                  <c:v>37.309100000000001</c:v>
                </c:pt>
                <c:pt idx="934">
                  <c:v>36.591900000000003</c:v>
                </c:pt>
                <c:pt idx="935">
                  <c:v>37.244700000000002</c:v>
                </c:pt>
                <c:pt idx="936">
                  <c:v>35.2956</c:v>
                </c:pt>
                <c:pt idx="937">
                  <c:v>34.164700000000003</c:v>
                </c:pt>
                <c:pt idx="938">
                  <c:v>33.493600000000001</c:v>
                </c:pt>
                <c:pt idx="939">
                  <c:v>32.896000000000001</c:v>
                </c:pt>
                <c:pt idx="940">
                  <c:v>32.197200000000002</c:v>
                </c:pt>
                <c:pt idx="941">
                  <c:v>32.243200000000002</c:v>
                </c:pt>
                <c:pt idx="942">
                  <c:v>30.0275</c:v>
                </c:pt>
                <c:pt idx="943">
                  <c:v>28.2714</c:v>
                </c:pt>
                <c:pt idx="944">
                  <c:v>27.499099999999999</c:v>
                </c:pt>
                <c:pt idx="945">
                  <c:v>28.758700000000001</c:v>
                </c:pt>
                <c:pt idx="946">
                  <c:v>29.2</c:v>
                </c:pt>
                <c:pt idx="947">
                  <c:v>29.328700000000001</c:v>
                </c:pt>
                <c:pt idx="948">
                  <c:v>27.857700000000001</c:v>
                </c:pt>
                <c:pt idx="949">
                  <c:v>26.542999999999999</c:v>
                </c:pt>
                <c:pt idx="950">
                  <c:v>26.055700000000002</c:v>
                </c:pt>
                <c:pt idx="951">
                  <c:v>26.625699999999998</c:v>
                </c:pt>
                <c:pt idx="952">
                  <c:v>26.708400000000001</c:v>
                </c:pt>
                <c:pt idx="953">
                  <c:v>26.8188</c:v>
                </c:pt>
                <c:pt idx="954">
                  <c:v>26.616499999999998</c:v>
                </c:pt>
                <c:pt idx="955">
                  <c:v>27.168099999999999</c:v>
                </c:pt>
                <c:pt idx="956">
                  <c:v>27.269300000000001</c:v>
                </c:pt>
                <c:pt idx="957">
                  <c:v>26.1568</c:v>
                </c:pt>
                <c:pt idx="958">
                  <c:v>25.3569</c:v>
                </c:pt>
                <c:pt idx="959">
                  <c:v>25.458100000000002</c:v>
                </c:pt>
                <c:pt idx="960">
                  <c:v>25.6144</c:v>
                </c:pt>
                <c:pt idx="961">
                  <c:v>26.322299999999998</c:v>
                </c:pt>
                <c:pt idx="962">
                  <c:v>25.936199999999999</c:v>
                </c:pt>
                <c:pt idx="963">
                  <c:v>25.209800000000001</c:v>
                </c:pt>
                <c:pt idx="964">
                  <c:v>25.991299999999999</c:v>
                </c:pt>
                <c:pt idx="965">
                  <c:v>25.972899999999999</c:v>
                </c:pt>
                <c:pt idx="966">
                  <c:v>26.322299999999998</c:v>
                </c:pt>
                <c:pt idx="967">
                  <c:v>25.2834</c:v>
                </c:pt>
                <c:pt idx="968">
                  <c:v>24.934000000000001</c:v>
                </c:pt>
                <c:pt idx="969">
                  <c:v>25.972899999999999</c:v>
                </c:pt>
                <c:pt idx="970">
                  <c:v>25.936199999999999</c:v>
                </c:pt>
                <c:pt idx="971">
                  <c:v>26.248699999999999</c:v>
                </c:pt>
                <c:pt idx="972">
                  <c:v>24.7317</c:v>
                </c:pt>
                <c:pt idx="973">
                  <c:v>27.517499999999998</c:v>
                </c:pt>
                <c:pt idx="974">
                  <c:v>30.6526</c:v>
                </c:pt>
                <c:pt idx="975">
                  <c:v>30.441199999999998</c:v>
                </c:pt>
                <c:pt idx="976">
                  <c:v>30.753799999999998</c:v>
                </c:pt>
                <c:pt idx="977">
                  <c:v>29.577000000000002</c:v>
                </c:pt>
                <c:pt idx="978">
                  <c:v>29.972300000000001</c:v>
                </c:pt>
                <c:pt idx="979">
                  <c:v>30.413599999999999</c:v>
                </c:pt>
                <c:pt idx="980">
                  <c:v>29.7424</c:v>
                </c:pt>
                <c:pt idx="981">
                  <c:v>30.956</c:v>
                </c:pt>
                <c:pt idx="982">
                  <c:v>31.038799999999998</c:v>
                </c:pt>
                <c:pt idx="983">
                  <c:v>31.571999999999999</c:v>
                </c:pt>
                <c:pt idx="984">
                  <c:v>29.797599999999999</c:v>
                </c:pt>
                <c:pt idx="985">
                  <c:v>29.843599999999999</c:v>
                </c:pt>
                <c:pt idx="986">
                  <c:v>30.174600000000002</c:v>
                </c:pt>
                <c:pt idx="987">
                  <c:v>30.781400000000001</c:v>
                </c:pt>
                <c:pt idx="988">
                  <c:v>30.542300000000001</c:v>
                </c:pt>
                <c:pt idx="989">
                  <c:v>27.131399999999999</c:v>
                </c:pt>
                <c:pt idx="990">
                  <c:v>27.021000000000001</c:v>
                </c:pt>
                <c:pt idx="991">
                  <c:v>26.634899999999998</c:v>
                </c:pt>
                <c:pt idx="992">
                  <c:v>26.359100000000002</c:v>
                </c:pt>
                <c:pt idx="993">
                  <c:v>26.3965</c:v>
                </c:pt>
                <c:pt idx="994">
                  <c:v>26.349699999999999</c:v>
                </c:pt>
                <c:pt idx="995">
                  <c:v>26.602399999999999</c:v>
                </c:pt>
                <c:pt idx="996">
                  <c:v>26.246700000000001</c:v>
                </c:pt>
                <c:pt idx="997">
                  <c:v>25.769400000000001</c:v>
                </c:pt>
                <c:pt idx="998">
                  <c:v>24.683499999999999</c:v>
                </c:pt>
                <c:pt idx="999">
                  <c:v>24.384</c:v>
                </c:pt>
                <c:pt idx="1000">
                  <c:v>23.560300000000002</c:v>
                </c:pt>
                <c:pt idx="1001">
                  <c:v>23.831700000000001</c:v>
                </c:pt>
                <c:pt idx="1002">
                  <c:v>24.533799999999999</c:v>
                </c:pt>
                <c:pt idx="1003">
                  <c:v>24.402699999999999</c:v>
                </c:pt>
                <c:pt idx="1004">
                  <c:v>25.422999999999998</c:v>
                </c:pt>
                <c:pt idx="1005">
                  <c:v>24.206199999999999</c:v>
                </c:pt>
                <c:pt idx="1006">
                  <c:v>25.685099999999998</c:v>
                </c:pt>
                <c:pt idx="1007">
                  <c:v>25.844200000000001</c:v>
                </c:pt>
                <c:pt idx="1008">
                  <c:v>25.965900000000001</c:v>
                </c:pt>
                <c:pt idx="1009">
                  <c:v>27.632100000000001</c:v>
                </c:pt>
                <c:pt idx="1010">
                  <c:v>27.566600000000001</c:v>
                </c:pt>
                <c:pt idx="1011">
                  <c:v>27.6508</c:v>
                </c:pt>
                <c:pt idx="1012">
                  <c:v>27.678899999999999</c:v>
                </c:pt>
                <c:pt idx="1013">
                  <c:v>28.0533</c:v>
                </c:pt>
                <c:pt idx="1014">
                  <c:v>28.2499</c:v>
                </c:pt>
                <c:pt idx="1015">
                  <c:v>28.7834</c:v>
                </c:pt>
                <c:pt idx="1016">
                  <c:v>29.139099999999999</c:v>
                </c:pt>
                <c:pt idx="1017">
                  <c:v>28.6524</c:v>
                </c:pt>
                <c:pt idx="1018">
                  <c:v>28.137599999999999</c:v>
                </c:pt>
                <c:pt idx="1019">
                  <c:v>26.602399999999999</c:v>
                </c:pt>
                <c:pt idx="1020">
                  <c:v>27.4636</c:v>
                </c:pt>
                <c:pt idx="1021">
                  <c:v>28.540099999999999</c:v>
                </c:pt>
                <c:pt idx="1022">
                  <c:v>28.3248</c:v>
                </c:pt>
                <c:pt idx="1023">
                  <c:v>27.978400000000001</c:v>
                </c:pt>
                <c:pt idx="1024">
                  <c:v>27.9878</c:v>
                </c:pt>
                <c:pt idx="1025">
                  <c:v>28.502600000000001</c:v>
                </c:pt>
                <c:pt idx="1026">
                  <c:v>28.1937</c:v>
                </c:pt>
                <c:pt idx="1027">
                  <c:v>28.961300000000001</c:v>
                </c:pt>
                <c:pt idx="1028">
                  <c:v>29.616499999999998</c:v>
                </c:pt>
                <c:pt idx="1029">
                  <c:v>29.148499999999999</c:v>
                </c:pt>
                <c:pt idx="1030">
                  <c:v>28.6617</c:v>
                </c:pt>
                <c:pt idx="1031">
                  <c:v>26.827100000000002</c:v>
                </c:pt>
                <c:pt idx="1032">
                  <c:v>26.696000000000002</c:v>
                </c:pt>
                <c:pt idx="1033">
                  <c:v>26.621200000000002</c:v>
                </c:pt>
                <c:pt idx="1034">
                  <c:v>24.365300000000001</c:v>
                </c:pt>
                <c:pt idx="1035">
                  <c:v>24.5899</c:v>
                </c:pt>
                <c:pt idx="1036">
                  <c:v>25.376200000000001</c:v>
                </c:pt>
                <c:pt idx="1037">
                  <c:v>25.8536</c:v>
                </c:pt>
                <c:pt idx="1038">
                  <c:v>26.0595</c:v>
                </c:pt>
                <c:pt idx="1039">
                  <c:v>25.338799999999999</c:v>
                </c:pt>
                <c:pt idx="1040">
                  <c:v>25.2639</c:v>
                </c:pt>
                <c:pt idx="1041">
                  <c:v>23.897300000000001</c:v>
                </c:pt>
                <c:pt idx="1042">
                  <c:v>23.504100000000001</c:v>
                </c:pt>
                <c:pt idx="1043">
                  <c:v>23.026700000000002</c:v>
                </c:pt>
                <c:pt idx="1044">
                  <c:v>22.633600000000001</c:v>
                </c:pt>
                <c:pt idx="1045">
                  <c:v>22.764700000000001</c:v>
                </c:pt>
                <c:pt idx="1046">
                  <c:v>23.232700000000001</c:v>
                </c:pt>
                <c:pt idx="1047">
                  <c:v>23.485399999999998</c:v>
                </c:pt>
                <c:pt idx="1048">
                  <c:v>24.608699999999999</c:v>
                </c:pt>
                <c:pt idx="1049">
                  <c:v>24.5806</c:v>
                </c:pt>
                <c:pt idx="1050">
                  <c:v>23.2608</c:v>
                </c:pt>
                <c:pt idx="1051">
                  <c:v>22.708500000000001</c:v>
                </c:pt>
                <c:pt idx="1052">
                  <c:v>22.483799999999999</c:v>
                </c:pt>
                <c:pt idx="1053">
                  <c:v>21.8108</c:v>
                </c:pt>
                <c:pt idx="1054">
                  <c:v>20.6449</c:v>
                </c:pt>
                <c:pt idx="1055">
                  <c:v>19.753900000000002</c:v>
                </c:pt>
                <c:pt idx="1056">
                  <c:v>19.659099999999999</c:v>
                </c:pt>
                <c:pt idx="1057">
                  <c:v>20.2089</c:v>
                </c:pt>
                <c:pt idx="1058">
                  <c:v>20.275300000000001</c:v>
                </c:pt>
                <c:pt idx="1059">
                  <c:v>20.303699999999999</c:v>
                </c:pt>
                <c:pt idx="1060">
                  <c:v>20.322700000000001</c:v>
                </c:pt>
                <c:pt idx="1061">
                  <c:v>20.474299999999999</c:v>
                </c:pt>
                <c:pt idx="1062">
                  <c:v>19.564399999999999</c:v>
                </c:pt>
                <c:pt idx="1063">
                  <c:v>19.3748</c:v>
                </c:pt>
                <c:pt idx="1064">
                  <c:v>19.232600000000001</c:v>
                </c:pt>
                <c:pt idx="1065">
                  <c:v>19.753900000000002</c:v>
                </c:pt>
                <c:pt idx="1066">
                  <c:v>20.104600000000001</c:v>
                </c:pt>
                <c:pt idx="1067">
                  <c:v>20.616499999999998</c:v>
                </c:pt>
                <c:pt idx="1068">
                  <c:v>21.062000000000001</c:v>
                </c:pt>
                <c:pt idx="1069">
                  <c:v>21.716100000000001</c:v>
                </c:pt>
                <c:pt idx="1070">
                  <c:v>21.3748</c:v>
                </c:pt>
                <c:pt idx="1071">
                  <c:v>21.147300000000001</c:v>
                </c:pt>
                <c:pt idx="1072">
                  <c:v>20.606999999999999</c:v>
                </c:pt>
                <c:pt idx="1073">
                  <c:v>20.237400000000001</c:v>
                </c:pt>
                <c:pt idx="1074">
                  <c:v>20.663900000000002</c:v>
                </c:pt>
                <c:pt idx="1075">
                  <c:v>21.014600000000002</c:v>
                </c:pt>
                <c:pt idx="1076">
                  <c:v>20.445900000000002</c:v>
                </c:pt>
                <c:pt idx="1077">
                  <c:v>20.6829</c:v>
                </c:pt>
                <c:pt idx="1078">
                  <c:v>21.308499999999999</c:v>
                </c:pt>
                <c:pt idx="1079">
                  <c:v>21.270499999999998</c:v>
                </c:pt>
                <c:pt idx="1080">
                  <c:v>21.5928</c:v>
                </c:pt>
                <c:pt idx="1081">
                  <c:v>21.6876</c:v>
                </c:pt>
                <c:pt idx="1082">
                  <c:v>21.4696</c:v>
                </c:pt>
                <c:pt idx="1083">
                  <c:v>21.6876</c:v>
                </c:pt>
                <c:pt idx="1084">
                  <c:v>21.7255</c:v>
                </c:pt>
                <c:pt idx="1085">
                  <c:v>21.147300000000001</c:v>
                </c:pt>
                <c:pt idx="1086">
                  <c:v>21.099900000000002</c:v>
                </c:pt>
                <c:pt idx="1087">
                  <c:v>21.934100000000001</c:v>
                </c:pt>
                <c:pt idx="1088">
                  <c:v>22.284800000000001</c:v>
                </c:pt>
                <c:pt idx="1089">
                  <c:v>21.573899999999998</c:v>
                </c:pt>
                <c:pt idx="1090">
                  <c:v>20.654399999999999</c:v>
                </c:pt>
                <c:pt idx="1091">
                  <c:v>20.806100000000001</c:v>
                </c:pt>
                <c:pt idx="1092">
                  <c:v>19.886600000000001</c:v>
                </c:pt>
                <c:pt idx="1093">
                  <c:v>20.967199999999998</c:v>
                </c:pt>
                <c:pt idx="1094">
                  <c:v>21.052499999999998</c:v>
                </c:pt>
                <c:pt idx="1095">
                  <c:v>20.863</c:v>
                </c:pt>
                <c:pt idx="1096">
                  <c:v>20.275300000000001</c:v>
                </c:pt>
                <c:pt idx="1097">
                  <c:v>20.370100000000001</c:v>
                </c:pt>
                <c:pt idx="1098">
                  <c:v>20.180499999999999</c:v>
                </c:pt>
                <c:pt idx="1099">
                  <c:v>20.531199999999998</c:v>
                </c:pt>
                <c:pt idx="1100">
                  <c:v>19.526399999999999</c:v>
                </c:pt>
                <c:pt idx="1101">
                  <c:v>19.6023</c:v>
                </c:pt>
                <c:pt idx="1102">
                  <c:v>19.6876</c:v>
                </c:pt>
                <c:pt idx="1103">
                  <c:v>18.0762</c:v>
                </c:pt>
                <c:pt idx="1104">
                  <c:v>18.540600000000001</c:v>
                </c:pt>
                <c:pt idx="1105">
                  <c:v>17.981400000000001</c:v>
                </c:pt>
                <c:pt idx="1106">
                  <c:v>17.393699999999999</c:v>
                </c:pt>
                <c:pt idx="1107">
                  <c:v>16.540600000000001</c:v>
                </c:pt>
                <c:pt idx="1108">
                  <c:v>17.109300000000001</c:v>
                </c:pt>
                <c:pt idx="1109">
                  <c:v>16.663799999999998</c:v>
                </c:pt>
                <c:pt idx="1110">
                  <c:v>16.322600000000001</c:v>
                </c:pt>
                <c:pt idx="1111">
                  <c:v>16.132999999999999</c:v>
                </c:pt>
                <c:pt idx="1112">
                  <c:v>17.175699999999999</c:v>
                </c:pt>
                <c:pt idx="1113">
                  <c:v>16.9861</c:v>
                </c:pt>
                <c:pt idx="1114">
                  <c:v>18.095099999999999</c:v>
                </c:pt>
                <c:pt idx="1115">
                  <c:v>18.569099999999999</c:v>
                </c:pt>
                <c:pt idx="1116">
                  <c:v>18.588000000000001</c:v>
                </c:pt>
                <c:pt idx="1117">
                  <c:v>18.395499999999998</c:v>
                </c:pt>
                <c:pt idx="1118">
                  <c:v>18.4148</c:v>
                </c:pt>
                <c:pt idx="1119">
                  <c:v>18.3474</c:v>
                </c:pt>
                <c:pt idx="1120">
                  <c:v>18.549499999999998</c:v>
                </c:pt>
                <c:pt idx="1121">
                  <c:v>18.6265</c:v>
                </c:pt>
                <c:pt idx="1122">
                  <c:v>18.7806</c:v>
                </c:pt>
                <c:pt idx="1123">
                  <c:v>18.9923</c:v>
                </c:pt>
                <c:pt idx="1124">
                  <c:v>18.4148</c:v>
                </c:pt>
                <c:pt idx="1125">
                  <c:v>18.2319</c:v>
                </c:pt>
                <c:pt idx="1126">
                  <c:v>17.548400000000001</c:v>
                </c:pt>
                <c:pt idx="1127">
                  <c:v>17.750599999999999</c:v>
                </c:pt>
                <c:pt idx="1128">
                  <c:v>18.4148</c:v>
                </c:pt>
                <c:pt idx="1129">
                  <c:v>18.087499999999999</c:v>
                </c:pt>
                <c:pt idx="1130">
                  <c:v>18.482099999999999</c:v>
                </c:pt>
                <c:pt idx="1131">
                  <c:v>18.376300000000001</c:v>
                </c:pt>
                <c:pt idx="1132">
                  <c:v>18.424399999999999</c:v>
                </c:pt>
                <c:pt idx="1133">
                  <c:v>18.2607</c:v>
                </c:pt>
                <c:pt idx="1134">
                  <c:v>17.885300000000001</c:v>
                </c:pt>
                <c:pt idx="1135">
                  <c:v>17.962299999999999</c:v>
                </c:pt>
                <c:pt idx="1136">
                  <c:v>17.914200000000001</c:v>
                </c:pt>
                <c:pt idx="1137">
                  <c:v>18.549499999999998</c:v>
                </c:pt>
                <c:pt idx="1138">
                  <c:v>18.799800000000001</c:v>
                </c:pt>
                <c:pt idx="1139">
                  <c:v>18.896100000000001</c:v>
                </c:pt>
                <c:pt idx="1140">
                  <c:v>18.4725</c:v>
                </c:pt>
                <c:pt idx="1141">
                  <c:v>18.395499999999998</c:v>
                </c:pt>
                <c:pt idx="1142">
                  <c:v>18.770900000000001</c:v>
                </c:pt>
                <c:pt idx="1143">
                  <c:v>19.695</c:v>
                </c:pt>
                <c:pt idx="1144">
                  <c:v>19.252199999999998</c:v>
                </c:pt>
                <c:pt idx="1145">
                  <c:v>18.664999999999999</c:v>
                </c:pt>
                <c:pt idx="1146">
                  <c:v>18.790199999999999</c:v>
                </c:pt>
                <c:pt idx="1147">
                  <c:v>18.183700000000002</c:v>
                </c:pt>
                <c:pt idx="1148">
                  <c:v>18.9346</c:v>
                </c:pt>
                <c:pt idx="1149">
                  <c:v>18.588000000000001</c:v>
                </c:pt>
                <c:pt idx="1150">
                  <c:v>18.953800000000001</c:v>
                </c:pt>
                <c:pt idx="1151">
                  <c:v>19.069299999999998</c:v>
                </c:pt>
                <c:pt idx="1152">
                  <c:v>18.664999999999999</c:v>
                </c:pt>
                <c:pt idx="1153">
                  <c:v>18.337700000000002</c:v>
                </c:pt>
                <c:pt idx="1154">
                  <c:v>18.328099999999999</c:v>
                </c:pt>
                <c:pt idx="1155">
                  <c:v>18.674700000000001</c:v>
                </c:pt>
                <c:pt idx="1156">
                  <c:v>18.3474</c:v>
                </c:pt>
                <c:pt idx="1157">
                  <c:v>18.847899999999999</c:v>
                </c:pt>
                <c:pt idx="1158">
                  <c:v>18.539899999999999</c:v>
                </c:pt>
                <c:pt idx="1159">
                  <c:v>19.233000000000001</c:v>
                </c:pt>
                <c:pt idx="1160">
                  <c:v>19.839400000000001</c:v>
                </c:pt>
                <c:pt idx="1161">
                  <c:v>19.646899999999999</c:v>
                </c:pt>
                <c:pt idx="1162">
                  <c:v>19.223400000000002</c:v>
                </c:pt>
                <c:pt idx="1163">
                  <c:v>19.6662</c:v>
                </c:pt>
                <c:pt idx="1164">
                  <c:v>19.541</c:v>
                </c:pt>
                <c:pt idx="1165">
                  <c:v>19.261900000000001</c:v>
                </c:pt>
                <c:pt idx="1166">
                  <c:v>19.598800000000001</c:v>
                </c:pt>
                <c:pt idx="1167">
                  <c:v>18.251100000000001</c:v>
                </c:pt>
                <c:pt idx="1168">
                  <c:v>18.9634</c:v>
                </c:pt>
                <c:pt idx="1169">
                  <c:v>18.482099999999999</c:v>
                </c:pt>
                <c:pt idx="1170">
                  <c:v>18.1645</c:v>
                </c:pt>
                <c:pt idx="1171">
                  <c:v>18.520600000000002</c:v>
                </c:pt>
                <c:pt idx="1172">
                  <c:v>18.722799999999999</c:v>
                </c:pt>
                <c:pt idx="1173">
                  <c:v>18.6554</c:v>
                </c:pt>
                <c:pt idx="1174">
                  <c:v>19.0212</c:v>
                </c:pt>
                <c:pt idx="1175">
                  <c:v>19.695</c:v>
                </c:pt>
                <c:pt idx="1176">
                  <c:v>18.7517</c:v>
                </c:pt>
                <c:pt idx="1177">
                  <c:v>18.857600000000001</c:v>
                </c:pt>
                <c:pt idx="1178">
                  <c:v>18.4725</c:v>
                </c:pt>
                <c:pt idx="1179">
                  <c:v>18.384499999999999</c:v>
                </c:pt>
                <c:pt idx="1180">
                  <c:v>17.279499999999999</c:v>
                </c:pt>
                <c:pt idx="1181">
                  <c:v>17.690200000000001</c:v>
                </c:pt>
                <c:pt idx="1182">
                  <c:v>17.328399999999998</c:v>
                </c:pt>
                <c:pt idx="1183">
                  <c:v>17.709800000000001</c:v>
                </c:pt>
                <c:pt idx="1184">
                  <c:v>17.758700000000001</c:v>
                </c:pt>
                <c:pt idx="1185">
                  <c:v>16.946999999999999</c:v>
                </c:pt>
                <c:pt idx="1186">
                  <c:v>17.3871</c:v>
                </c:pt>
                <c:pt idx="1187">
                  <c:v>17.475100000000001</c:v>
                </c:pt>
                <c:pt idx="1188">
                  <c:v>17.259899999999998</c:v>
                </c:pt>
                <c:pt idx="1189">
                  <c:v>17.0839</c:v>
                </c:pt>
                <c:pt idx="1190">
                  <c:v>16.839400000000001</c:v>
                </c:pt>
                <c:pt idx="1191">
                  <c:v>16.702500000000001</c:v>
                </c:pt>
                <c:pt idx="1192">
                  <c:v>16.536300000000001</c:v>
                </c:pt>
                <c:pt idx="1193">
                  <c:v>16.223299999999998</c:v>
                </c:pt>
                <c:pt idx="1194">
                  <c:v>17.279499999999999</c:v>
                </c:pt>
                <c:pt idx="1195">
                  <c:v>16.223299999999998</c:v>
                </c:pt>
                <c:pt idx="1196">
                  <c:v>16.037500000000001</c:v>
                </c:pt>
                <c:pt idx="1197">
                  <c:v>16.223299999999998</c:v>
                </c:pt>
                <c:pt idx="1198">
                  <c:v>16.203800000000001</c:v>
                </c:pt>
                <c:pt idx="1199">
                  <c:v>15.8909</c:v>
                </c:pt>
                <c:pt idx="1200">
                  <c:v>15.3041</c:v>
                </c:pt>
                <c:pt idx="1201">
                  <c:v>15.6464</c:v>
                </c:pt>
                <c:pt idx="1202">
                  <c:v>15.802899999999999</c:v>
                </c:pt>
                <c:pt idx="1203">
                  <c:v>14.9619</c:v>
                </c:pt>
                <c:pt idx="1204">
                  <c:v>15.108499999999999</c:v>
                </c:pt>
                <c:pt idx="1205">
                  <c:v>15.8322</c:v>
                </c:pt>
                <c:pt idx="1206">
                  <c:v>18.042200000000001</c:v>
                </c:pt>
                <c:pt idx="1207">
                  <c:v>18.267199999999999</c:v>
                </c:pt>
                <c:pt idx="1208">
                  <c:v>18.149799999999999</c:v>
                </c:pt>
                <c:pt idx="1209">
                  <c:v>17.621700000000001</c:v>
                </c:pt>
                <c:pt idx="1210">
                  <c:v>17.093699999999998</c:v>
                </c:pt>
                <c:pt idx="1211">
                  <c:v>17.524000000000001</c:v>
                </c:pt>
                <c:pt idx="1212">
                  <c:v>17.5533</c:v>
                </c:pt>
                <c:pt idx="1213">
                  <c:v>17.4359</c:v>
                </c:pt>
                <c:pt idx="1214">
                  <c:v>16.526499999999999</c:v>
                </c:pt>
                <c:pt idx="1215">
                  <c:v>16.741599999999998</c:v>
                </c:pt>
                <c:pt idx="1216">
                  <c:v>14.404500000000001</c:v>
                </c:pt>
                <c:pt idx="1217">
                  <c:v>12.810499999999999</c:v>
                </c:pt>
                <c:pt idx="1218">
                  <c:v>14.482699999999999</c:v>
                </c:pt>
                <c:pt idx="1219">
                  <c:v>15.157400000000001</c:v>
                </c:pt>
                <c:pt idx="1220">
                  <c:v>15.5975</c:v>
                </c:pt>
                <c:pt idx="1221">
                  <c:v>15.6366</c:v>
                </c:pt>
                <c:pt idx="1222">
                  <c:v>15.2552</c:v>
                </c:pt>
                <c:pt idx="1223">
                  <c:v>14.815200000000001</c:v>
                </c:pt>
                <c:pt idx="1224">
                  <c:v>14.5707</c:v>
                </c:pt>
                <c:pt idx="1225">
                  <c:v>13.837300000000001</c:v>
                </c:pt>
                <c:pt idx="1226">
                  <c:v>15.225899999999999</c:v>
                </c:pt>
                <c:pt idx="1227">
                  <c:v>17.377300000000002</c:v>
                </c:pt>
                <c:pt idx="1228">
                  <c:v>16.810099999999998</c:v>
                </c:pt>
                <c:pt idx="1229">
                  <c:v>16.829599999999999</c:v>
                </c:pt>
                <c:pt idx="1230">
                  <c:v>16.741599999999998</c:v>
                </c:pt>
                <c:pt idx="1231">
                  <c:v>16.1647</c:v>
                </c:pt>
                <c:pt idx="1232">
                  <c:v>16.311399999999999</c:v>
                </c:pt>
                <c:pt idx="1233">
                  <c:v>16.223299999999998</c:v>
                </c:pt>
                <c:pt idx="1234">
                  <c:v>16.2136</c:v>
                </c:pt>
                <c:pt idx="1235">
                  <c:v>16.536300000000001</c:v>
                </c:pt>
                <c:pt idx="1236">
                  <c:v>16.7514</c:v>
                </c:pt>
                <c:pt idx="1237">
                  <c:v>16.360299999999999</c:v>
                </c:pt>
                <c:pt idx="1238">
                  <c:v>17.690200000000001</c:v>
                </c:pt>
                <c:pt idx="1239">
                  <c:v>18.374700000000001</c:v>
                </c:pt>
                <c:pt idx="1240">
                  <c:v>17.6706</c:v>
                </c:pt>
                <c:pt idx="1241">
                  <c:v>17.807500000000001</c:v>
                </c:pt>
                <c:pt idx="1242">
                  <c:v>17.797799999999999</c:v>
                </c:pt>
                <c:pt idx="1243">
                  <c:v>17.827200000000001</c:v>
                </c:pt>
                <c:pt idx="1244">
                  <c:v>17.915700000000001</c:v>
                </c:pt>
                <c:pt idx="1245">
                  <c:v>17.453800000000001</c:v>
                </c:pt>
                <c:pt idx="1246">
                  <c:v>18.485700000000001</c:v>
                </c:pt>
                <c:pt idx="1247">
                  <c:v>20.038499999999999</c:v>
                </c:pt>
                <c:pt idx="1248">
                  <c:v>19.566700000000001</c:v>
                </c:pt>
                <c:pt idx="1249">
                  <c:v>18.043500000000002</c:v>
                </c:pt>
                <c:pt idx="1250">
                  <c:v>18.416899999999998</c:v>
                </c:pt>
                <c:pt idx="1251">
                  <c:v>17.630700000000001</c:v>
                </c:pt>
                <c:pt idx="1252">
                  <c:v>18.878799999999998</c:v>
                </c:pt>
                <c:pt idx="1253">
                  <c:v>18.269500000000001</c:v>
                </c:pt>
                <c:pt idx="1254">
                  <c:v>18.397200000000002</c:v>
                </c:pt>
                <c:pt idx="1255">
                  <c:v>18.5152</c:v>
                </c:pt>
                <c:pt idx="1256">
                  <c:v>18.731400000000001</c:v>
                </c:pt>
                <c:pt idx="1257">
                  <c:v>18.475899999999999</c:v>
                </c:pt>
                <c:pt idx="1258">
                  <c:v>18.328499999999998</c:v>
                </c:pt>
                <c:pt idx="1259">
                  <c:v>17.208100000000002</c:v>
                </c:pt>
                <c:pt idx="1260">
                  <c:v>16.6479</c:v>
                </c:pt>
                <c:pt idx="1261">
                  <c:v>16.608599999999999</c:v>
                </c:pt>
                <c:pt idx="1262">
                  <c:v>17.031199999999998</c:v>
                </c:pt>
                <c:pt idx="1263">
                  <c:v>16.864100000000001</c:v>
                </c:pt>
                <c:pt idx="1264">
                  <c:v>17.0017</c:v>
                </c:pt>
                <c:pt idx="1265">
                  <c:v>16.6676</c:v>
                </c:pt>
                <c:pt idx="1266">
                  <c:v>15.9305</c:v>
                </c:pt>
                <c:pt idx="1267">
                  <c:v>15.164</c:v>
                </c:pt>
                <c:pt idx="1268">
                  <c:v>14.9871</c:v>
                </c:pt>
                <c:pt idx="1269">
                  <c:v>15.055899999999999</c:v>
                </c:pt>
                <c:pt idx="1270">
                  <c:v>15.4391</c:v>
                </c:pt>
                <c:pt idx="1271">
                  <c:v>16.2057</c:v>
                </c:pt>
                <c:pt idx="1272">
                  <c:v>16.431699999999999</c:v>
                </c:pt>
                <c:pt idx="1273">
                  <c:v>16.520199999999999</c:v>
                </c:pt>
                <c:pt idx="1274">
                  <c:v>16.756</c:v>
                </c:pt>
                <c:pt idx="1275">
                  <c:v>17.050899999999999</c:v>
                </c:pt>
                <c:pt idx="1276">
                  <c:v>17.227799999999998</c:v>
                </c:pt>
                <c:pt idx="1277">
                  <c:v>16.923100000000002</c:v>
                </c:pt>
                <c:pt idx="1278">
                  <c:v>16.176200000000001</c:v>
                </c:pt>
                <c:pt idx="1279">
                  <c:v>16.5398</c:v>
                </c:pt>
                <c:pt idx="1280">
                  <c:v>16.3826</c:v>
                </c:pt>
                <c:pt idx="1281">
                  <c:v>16.245000000000001</c:v>
                </c:pt>
                <c:pt idx="1282">
                  <c:v>16.657800000000002</c:v>
                </c:pt>
                <c:pt idx="1283">
                  <c:v>15.045999999999999</c:v>
                </c:pt>
                <c:pt idx="1284">
                  <c:v>15.0854</c:v>
                </c:pt>
                <c:pt idx="1285">
                  <c:v>15.036199999999999</c:v>
                </c:pt>
                <c:pt idx="1286">
                  <c:v>17.139299999999999</c:v>
                </c:pt>
                <c:pt idx="1287">
                  <c:v>16.156600000000001</c:v>
                </c:pt>
                <c:pt idx="1288">
                  <c:v>16.903500000000001</c:v>
                </c:pt>
                <c:pt idx="1289">
                  <c:v>16.756</c:v>
                </c:pt>
                <c:pt idx="1290">
                  <c:v>16.3629</c:v>
                </c:pt>
                <c:pt idx="1291">
                  <c:v>15.9207</c:v>
                </c:pt>
                <c:pt idx="1292">
                  <c:v>15.694699999999999</c:v>
                </c:pt>
                <c:pt idx="1293">
                  <c:v>15.6259</c:v>
                </c:pt>
                <c:pt idx="1294">
                  <c:v>15.704499999999999</c:v>
                </c:pt>
                <c:pt idx="1295">
                  <c:v>15.232799999999999</c:v>
                </c:pt>
                <c:pt idx="1296">
                  <c:v>15.792899999999999</c:v>
                </c:pt>
                <c:pt idx="1297">
                  <c:v>15.8912</c:v>
                </c:pt>
                <c:pt idx="1298">
                  <c:v>16.058299999999999</c:v>
                </c:pt>
                <c:pt idx="1299">
                  <c:v>15.96</c:v>
                </c:pt>
                <c:pt idx="1300">
                  <c:v>15.4588</c:v>
                </c:pt>
                <c:pt idx="1301">
                  <c:v>15.5472</c:v>
                </c:pt>
                <c:pt idx="1302">
                  <c:v>15.5472</c:v>
                </c:pt>
                <c:pt idx="1303">
                  <c:v>15.8126</c:v>
                </c:pt>
                <c:pt idx="1304">
                  <c:v>15.9114</c:v>
                </c:pt>
                <c:pt idx="1305">
                  <c:v>15.8126</c:v>
                </c:pt>
                <c:pt idx="1306">
                  <c:v>15.397500000000001</c:v>
                </c:pt>
                <c:pt idx="1307">
                  <c:v>15.3184</c:v>
                </c:pt>
                <c:pt idx="1308">
                  <c:v>14.429</c:v>
                </c:pt>
                <c:pt idx="1309">
                  <c:v>14.6069</c:v>
                </c:pt>
                <c:pt idx="1310">
                  <c:v>14.221500000000001</c:v>
                </c:pt>
                <c:pt idx="1311">
                  <c:v>14.3302</c:v>
                </c:pt>
                <c:pt idx="1312">
                  <c:v>14.251099999999999</c:v>
                </c:pt>
                <c:pt idx="1313">
                  <c:v>14.3697</c:v>
                </c:pt>
                <c:pt idx="1314">
                  <c:v>13.925000000000001</c:v>
                </c:pt>
                <c:pt idx="1315">
                  <c:v>14.3005</c:v>
                </c:pt>
                <c:pt idx="1316">
                  <c:v>14.093</c:v>
                </c:pt>
                <c:pt idx="1317">
                  <c:v>14.9133</c:v>
                </c:pt>
                <c:pt idx="1318">
                  <c:v>15.160299999999999</c:v>
                </c:pt>
                <c:pt idx="1319">
                  <c:v>15.120799999999999</c:v>
                </c:pt>
                <c:pt idx="1320">
                  <c:v>14.1127</c:v>
                </c:pt>
                <c:pt idx="1321">
                  <c:v>13.7471</c:v>
                </c:pt>
                <c:pt idx="1322">
                  <c:v>13.667999999999999</c:v>
                </c:pt>
                <c:pt idx="1323">
                  <c:v>13.598800000000001</c:v>
                </c:pt>
                <c:pt idx="1324">
                  <c:v>13.361599999999999</c:v>
                </c:pt>
                <c:pt idx="1325">
                  <c:v>13.7866</c:v>
                </c:pt>
                <c:pt idx="1326">
                  <c:v>13.341900000000001</c:v>
                </c:pt>
                <c:pt idx="1327">
                  <c:v>12.9762</c:v>
                </c:pt>
                <c:pt idx="1328">
                  <c:v>11.9682</c:v>
                </c:pt>
                <c:pt idx="1329">
                  <c:v>12.0077</c:v>
                </c:pt>
                <c:pt idx="1330">
                  <c:v>12.422800000000001</c:v>
                </c:pt>
                <c:pt idx="1331">
                  <c:v>12.1065</c:v>
                </c:pt>
                <c:pt idx="1332">
                  <c:v>12.521599999999999</c:v>
                </c:pt>
                <c:pt idx="1333">
                  <c:v>12.6797</c:v>
                </c:pt>
                <c:pt idx="1334">
                  <c:v>12.6402</c:v>
                </c:pt>
                <c:pt idx="1335">
                  <c:v>12.798299999999999</c:v>
                </c:pt>
                <c:pt idx="1336">
                  <c:v>12.8378</c:v>
                </c:pt>
                <c:pt idx="1337">
                  <c:v>12.472200000000001</c:v>
                </c:pt>
                <c:pt idx="1338">
                  <c:v>12.492000000000001</c:v>
                </c:pt>
                <c:pt idx="1339">
                  <c:v>12.739000000000001</c:v>
                </c:pt>
                <c:pt idx="1340">
                  <c:v>12.3141</c:v>
                </c:pt>
                <c:pt idx="1341">
                  <c:v>12.0373</c:v>
                </c:pt>
                <c:pt idx="1342">
                  <c:v>12.4129</c:v>
                </c:pt>
                <c:pt idx="1343">
                  <c:v>12.462300000000001</c:v>
                </c:pt>
                <c:pt idx="1344">
                  <c:v>12.6204</c:v>
                </c:pt>
                <c:pt idx="1345">
                  <c:v>12.521599999999999</c:v>
                </c:pt>
                <c:pt idx="1346">
                  <c:v>12.442500000000001</c:v>
                </c:pt>
                <c:pt idx="1347">
                  <c:v>12.5809</c:v>
                </c:pt>
                <c:pt idx="1348">
                  <c:v>12.2844</c:v>
                </c:pt>
                <c:pt idx="1349">
                  <c:v>12.6698</c:v>
                </c:pt>
                <c:pt idx="1350">
                  <c:v>12.7094</c:v>
                </c:pt>
                <c:pt idx="1351">
                  <c:v>12.6402</c:v>
                </c:pt>
                <c:pt idx="1352">
                  <c:v>12.8873</c:v>
                </c:pt>
                <c:pt idx="1353">
                  <c:v>12.6105</c:v>
                </c:pt>
                <c:pt idx="1354">
                  <c:v>12.175700000000001</c:v>
                </c:pt>
                <c:pt idx="1355">
                  <c:v>12.3141</c:v>
                </c:pt>
                <c:pt idx="1356">
                  <c:v>12.185600000000001</c:v>
                </c:pt>
                <c:pt idx="1357">
                  <c:v>11.829800000000001</c:v>
                </c:pt>
                <c:pt idx="1358">
                  <c:v>12.195499999999999</c:v>
                </c:pt>
                <c:pt idx="1359">
                  <c:v>12.205299999999999</c:v>
                </c:pt>
                <c:pt idx="1360">
                  <c:v>11.898999999999999</c:v>
                </c:pt>
                <c:pt idx="1361">
                  <c:v>12.185600000000001</c:v>
                </c:pt>
                <c:pt idx="1362">
                  <c:v>13.124499999999999</c:v>
                </c:pt>
                <c:pt idx="1363">
                  <c:v>13.648199999999999</c:v>
                </c:pt>
                <c:pt idx="1364">
                  <c:v>12.9663</c:v>
                </c:pt>
                <c:pt idx="1365">
                  <c:v>13.312200000000001</c:v>
                </c:pt>
                <c:pt idx="1366">
                  <c:v>13.411099999999999</c:v>
                </c:pt>
                <c:pt idx="1367">
                  <c:v>13.4209</c:v>
                </c:pt>
                <c:pt idx="1368">
                  <c:v>13.092599999999999</c:v>
                </c:pt>
                <c:pt idx="1369">
                  <c:v>13.470700000000001</c:v>
                </c:pt>
                <c:pt idx="1370">
                  <c:v>13.7294</c:v>
                </c:pt>
                <c:pt idx="1371">
                  <c:v>13.649800000000001</c:v>
                </c:pt>
                <c:pt idx="1372">
                  <c:v>13.5702</c:v>
                </c:pt>
                <c:pt idx="1373">
                  <c:v>13.7393</c:v>
                </c:pt>
                <c:pt idx="1374">
                  <c:v>13.6</c:v>
                </c:pt>
                <c:pt idx="1375">
                  <c:v>13.838800000000001</c:v>
                </c:pt>
                <c:pt idx="1376">
                  <c:v>14.236700000000001</c:v>
                </c:pt>
                <c:pt idx="1377">
                  <c:v>14.6347</c:v>
                </c:pt>
                <c:pt idx="1378">
                  <c:v>14.057700000000001</c:v>
                </c:pt>
                <c:pt idx="1379">
                  <c:v>13.997999999999999</c:v>
                </c:pt>
                <c:pt idx="1380">
                  <c:v>13.7294</c:v>
                </c:pt>
                <c:pt idx="1381">
                  <c:v>13.430899999999999</c:v>
                </c:pt>
                <c:pt idx="1382">
                  <c:v>12.7743</c:v>
                </c:pt>
                <c:pt idx="1383">
                  <c:v>12.7643</c:v>
                </c:pt>
                <c:pt idx="1384">
                  <c:v>12.933400000000001</c:v>
                </c:pt>
                <c:pt idx="1385">
                  <c:v>12.883699999999999</c:v>
                </c:pt>
                <c:pt idx="1386">
                  <c:v>13.3811</c:v>
                </c:pt>
                <c:pt idx="1387">
                  <c:v>12.913500000000001</c:v>
                </c:pt>
                <c:pt idx="1388">
                  <c:v>12.674799999999999</c:v>
                </c:pt>
                <c:pt idx="1389">
                  <c:v>13.3513</c:v>
                </c:pt>
                <c:pt idx="1390">
                  <c:v>13.679600000000001</c:v>
                </c:pt>
                <c:pt idx="1391">
                  <c:v>13.261799999999999</c:v>
                </c:pt>
                <c:pt idx="1392">
                  <c:v>14.1472</c:v>
                </c:pt>
                <c:pt idx="1393">
                  <c:v>16.067299999999999</c:v>
                </c:pt>
                <c:pt idx="1394">
                  <c:v>15.947900000000001</c:v>
                </c:pt>
                <c:pt idx="1395">
                  <c:v>16.296099999999999</c:v>
                </c:pt>
                <c:pt idx="1396">
                  <c:v>16.1967</c:v>
                </c:pt>
                <c:pt idx="1397">
                  <c:v>16.186699999999998</c:v>
                </c:pt>
                <c:pt idx="1398">
                  <c:v>15.888199999999999</c:v>
                </c:pt>
                <c:pt idx="1399">
                  <c:v>15.9877</c:v>
                </c:pt>
                <c:pt idx="1400">
                  <c:v>16.306100000000001</c:v>
                </c:pt>
                <c:pt idx="1401">
                  <c:v>16.2563</c:v>
                </c:pt>
                <c:pt idx="1402">
                  <c:v>16.495100000000001</c:v>
                </c:pt>
                <c:pt idx="1403">
                  <c:v>16.873200000000001</c:v>
                </c:pt>
                <c:pt idx="1404">
                  <c:v>16.455300000000001</c:v>
                </c:pt>
                <c:pt idx="1405">
                  <c:v>15.9778</c:v>
                </c:pt>
                <c:pt idx="1406">
                  <c:v>15.9877</c:v>
                </c:pt>
                <c:pt idx="1407">
                  <c:v>16.355799999999999</c:v>
                </c:pt>
                <c:pt idx="1408">
                  <c:v>17.509899999999998</c:v>
                </c:pt>
                <c:pt idx="1409">
                  <c:v>17.698899999999998</c:v>
                </c:pt>
                <c:pt idx="1410">
                  <c:v>17.3109</c:v>
                </c:pt>
                <c:pt idx="1411">
                  <c:v>16.505099999999999</c:v>
                </c:pt>
                <c:pt idx="1412">
                  <c:v>17.7089</c:v>
                </c:pt>
                <c:pt idx="1413">
                  <c:v>16.7438</c:v>
                </c:pt>
                <c:pt idx="1414">
                  <c:v>17.281099999999999</c:v>
                </c:pt>
                <c:pt idx="1415">
                  <c:v>16.793600000000001</c:v>
                </c:pt>
                <c:pt idx="1416">
                  <c:v>16.8931</c:v>
                </c:pt>
                <c:pt idx="1417">
                  <c:v>16.624500000000001</c:v>
                </c:pt>
                <c:pt idx="1418">
                  <c:v>16.942799999999998</c:v>
                </c:pt>
                <c:pt idx="1419">
                  <c:v>16.515000000000001</c:v>
                </c:pt>
                <c:pt idx="1420">
                  <c:v>16.992599999999999</c:v>
                </c:pt>
                <c:pt idx="1421">
                  <c:v>17.609400000000001</c:v>
                </c:pt>
                <c:pt idx="1422">
                  <c:v>17.698899999999998</c:v>
                </c:pt>
                <c:pt idx="1423">
                  <c:v>18.156600000000001</c:v>
                </c:pt>
                <c:pt idx="1424">
                  <c:v>18.335599999999999</c:v>
                </c:pt>
                <c:pt idx="1425">
                  <c:v>18.116800000000001</c:v>
                </c:pt>
                <c:pt idx="1426">
                  <c:v>18.733599999999999</c:v>
                </c:pt>
                <c:pt idx="1427">
                  <c:v>17.9178</c:v>
                </c:pt>
                <c:pt idx="1428">
                  <c:v>17.748699999999999</c:v>
                </c:pt>
                <c:pt idx="1429">
                  <c:v>17.589500000000001</c:v>
                </c:pt>
                <c:pt idx="1430">
                  <c:v>17.489999999999998</c:v>
                </c:pt>
                <c:pt idx="1431">
                  <c:v>17.62</c:v>
                </c:pt>
                <c:pt idx="1432">
                  <c:v>17.54</c:v>
                </c:pt>
                <c:pt idx="1433">
                  <c:v>17.239999999999998</c:v>
                </c:pt>
                <c:pt idx="1434">
                  <c:v>18.7</c:v>
                </c:pt>
                <c:pt idx="1435">
                  <c:v>18.2</c:v>
                </c:pt>
                <c:pt idx="1436">
                  <c:v>18.399999999999999</c:v>
                </c:pt>
                <c:pt idx="1437">
                  <c:v>19.11</c:v>
                </c:pt>
                <c:pt idx="1438">
                  <c:v>18.649999999999999</c:v>
                </c:pt>
                <c:pt idx="1439">
                  <c:v>18.649999999999999</c:v>
                </c:pt>
                <c:pt idx="1440">
                  <c:v>18.350000000000001</c:v>
                </c:pt>
                <c:pt idx="1441">
                  <c:v>18.75</c:v>
                </c:pt>
                <c:pt idx="1442">
                  <c:v>18.399999999999999</c:v>
                </c:pt>
                <c:pt idx="1443">
                  <c:v>19.25</c:v>
                </c:pt>
                <c:pt idx="1444">
                  <c:v>19.57</c:v>
                </c:pt>
                <c:pt idx="1445">
                  <c:v>19.95</c:v>
                </c:pt>
                <c:pt idx="1446">
                  <c:v>19.93</c:v>
                </c:pt>
                <c:pt idx="1447">
                  <c:v>19.489999999999998</c:v>
                </c:pt>
                <c:pt idx="1448">
                  <c:v>19.53</c:v>
                </c:pt>
                <c:pt idx="1449">
                  <c:v>21.31</c:v>
                </c:pt>
                <c:pt idx="1450">
                  <c:v>19.84</c:v>
                </c:pt>
                <c:pt idx="1451">
                  <c:v>19.899999999999999</c:v>
                </c:pt>
                <c:pt idx="1452">
                  <c:v>19.98</c:v>
                </c:pt>
                <c:pt idx="1453">
                  <c:v>20.25</c:v>
                </c:pt>
                <c:pt idx="1454">
                  <c:v>20.329999999999998</c:v>
                </c:pt>
                <c:pt idx="1455">
                  <c:v>19.36</c:v>
                </c:pt>
                <c:pt idx="1456">
                  <c:v>19.489999999999998</c:v>
                </c:pt>
                <c:pt idx="1457">
                  <c:v>19.55</c:v>
                </c:pt>
                <c:pt idx="1458">
                  <c:v>19.79</c:v>
                </c:pt>
                <c:pt idx="1459">
                  <c:v>19.600000000000001</c:v>
                </c:pt>
                <c:pt idx="1460">
                  <c:v>18.18</c:v>
                </c:pt>
                <c:pt idx="1461">
                  <c:v>17.78</c:v>
                </c:pt>
                <c:pt idx="1462">
                  <c:v>17.2</c:v>
                </c:pt>
                <c:pt idx="1463">
                  <c:v>16.57</c:v>
                </c:pt>
                <c:pt idx="1464">
                  <c:v>16.73</c:v>
                </c:pt>
                <c:pt idx="1465">
                  <c:v>17.03</c:v>
                </c:pt>
                <c:pt idx="1466">
                  <c:v>21.63</c:v>
                </c:pt>
                <c:pt idx="1467">
                  <c:v>22.26</c:v>
                </c:pt>
                <c:pt idx="1468">
                  <c:v>20.71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3E-4C99-9F00-700DA8E1FB12}"/>
            </c:ext>
          </c:extLst>
        </c:ser>
        <c:ser>
          <c:idx val="1"/>
          <c:order val="1"/>
          <c:tx>
            <c:strRef>
              <c:f>' Exponential Smoothing by Day'!$I$4</c:f>
              <c:strCache>
                <c:ptCount val="1"/>
                <c:pt idx="0">
                  <c:v>Forecast</c:v>
                </c:pt>
              </c:strCache>
            </c:strRef>
          </c:tx>
          <c:spPr>
            <a:ln w="2222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6">
                  <a:shade val="76000"/>
                </a:schemeClr>
              </a:solidFill>
              <a:ln w="9525">
                <a:solidFill>
                  <a:schemeClr val="accent6">
                    <a:shade val="76000"/>
                  </a:schemeClr>
                </a:solidFill>
                <a:round/>
              </a:ln>
              <a:effectLst/>
            </c:spPr>
          </c:marker>
          <c:cat>
            <c:numRef>
              <c:f>' Exponential Smoothing by Day'!$G$5:$G$1475</c:f>
              <c:numCache>
                <c:formatCode>m/d/yyyy</c:formatCode>
                <c:ptCount val="1471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43487</c:v>
                </c:pt>
                <c:pt idx="14">
                  <c:v>43488</c:v>
                </c:pt>
                <c:pt idx="15">
                  <c:v>43489</c:v>
                </c:pt>
                <c:pt idx="16">
                  <c:v>43490</c:v>
                </c:pt>
                <c:pt idx="17">
                  <c:v>43493</c:v>
                </c:pt>
                <c:pt idx="18">
                  <c:v>43494</c:v>
                </c:pt>
                <c:pt idx="19">
                  <c:v>43495</c:v>
                </c:pt>
                <c:pt idx="20">
                  <c:v>43496</c:v>
                </c:pt>
                <c:pt idx="21">
                  <c:v>43497</c:v>
                </c:pt>
                <c:pt idx="22">
                  <c:v>43500</c:v>
                </c:pt>
                <c:pt idx="23">
                  <c:v>43501</c:v>
                </c:pt>
                <c:pt idx="24">
                  <c:v>43502</c:v>
                </c:pt>
                <c:pt idx="25">
                  <c:v>43503</c:v>
                </c:pt>
                <c:pt idx="26">
                  <c:v>43504</c:v>
                </c:pt>
                <c:pt idx="27">
                  <c:v>43507</c:v>
                </c:pt>
                <c:pt idx="28">
                  <c:v>43508</c:v>
                </c:pt>
                <c:pt idx="29">
                  <c:v>43509</c:v>
                </c:pt>
                <c:pt idx="30">
                  <c:v>43510</c:v>
                </c:pt>
                <c:pt idx="31">
                  <c:v>43511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43521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43528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43535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43546</c:v>
                </c:pt>
                <c:pt idx="56">
                  <c:v>43549</c:v>
                </c:pt>
                <c:pt idx="57">
                  <c:v>43550</c:v>
                </c:pt>
                <c:pt idx="58">
                  <c:v>43551</c:v>
                </c:pt>
                <c:pt idx="59">
                  <c:v>43552</c:v>
                </c:pt>
                <c:pt idx="60">
                  <c:v>43553</c:v>
                </c:pt>
                <c:pt idx="61">
                  <c:v>43556</c:v>
                </c:pt>
                <c:pt idx="62">
                  <c:v>43557</c:v>
                </c:pt>
                <c:pt idx="63">
                  <c:v>43558</c:v>
                </c:pt>
                <c:pt idx="64">
                  <c:v>43559</c:v>
                </c:pt>
                <c:pt idx="65">
                  <c:v>43560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43570</c:v>
                </c:pt>
                <c:pt idx="72">
                  <c:v>43571</c:v>
                </c:pt>
                <c:pt idx="73">
                  <c:v>43572</c:v>
                </c:pt>
                <c:pt idx="74">
                  <c:v>43573</c:v>
                </c:pt>
                <c:pt idx="75">
                  <c:v>43577</c:v>
                </c:pt>
                <c:pt idx="76">
                  <c:v>43578</c:v>
                </c:pt>
                <c:pt idx="77">
                  <c:v>43579</c:v>
                </c:pt>
                <c:pt idx="78">
                  <c:v>43580</c:v>
                </c:pt>
                <c:pt idx="79">
                  <c:v>43581</c:v>
                </c:pt>
                <c:pt idx="80">
                  <c:v>43584</c:v>
                </c:pt>
                <c:pt idx="81">
                  <c:v>43585</c:v>
                </c:pt>
                <c:pt idx="82">
                  <c:v>43586</c:v>
                </c:pt>
                <c:pt idx="83">
                  <c:v>43587</c:v>
                </c:pt>
                <c:pt idx="84">
                  <c:v>43588</c:v>
                </c:pt>
                <c:pt idx="85">
                  <c:v>43591</c:v>
                </c:pt>
                <c:pt idx="86">
                  <c:v>43592</c:v>
                </c:pt>
                <c:pt idx="87">
                  <c:v>43593</c:v>
                </c:pt>
                <c:pt idx="88">
                  <c:v>43594</c:v>
                </c:pt>
                <c:pt idx="89">
                  <c:v>43595</c:v>
                </c:pt>
                <c:pt idx="90">
                  <c:v>43598</c:v>
                </c:pt>
                <c:pt idx="91">
                  <c:v>43599</c:v>
                </c:pt>
                <c:pt idx="92">
                  <c:v>43600</c:v>
                </c:pt>
                <c:pt idx="93">
                  <c:v>43601</c:v>
                </c:pt>
                <c:pt idx="94">
                  <c:v>43602</c:v>
                </c:pt>
                <c:pt idx="95">
                  <c:v>43605</c:v>
                </c:pt>
                <c:pt idx="96">
                  <c:v>43606</c:v>
                </c:pt>
                <c:pt idx="97">
                  <c:v>43607</c:v>
                </c:pt>
                <c:pt idx="98">
                  <c:v>43608</c:v>
                </c:pt>
                <c:pt idx="99">
                  <c:v>43609</c:v>
                </c:pt>
                <c:pt idx="100">
                  <c:v>43613</c:v>
                </c:pt>
                <c:pt idx="101">
                  <c:v>43614</c:v>
                </c:pt>
                <c:pt idx="102">
                  <c:v>43615</c:v>
                </c:pt>
                <c:pt idx="103">
                  <c:v>43616</c:v>
                </c:pt>
                <c:pt idx="104">
                  <c:v>43619</c:v>
                </c:pt>
                <c:pt idx="105">
                  <c:v>43620</c:v>
                </c:pt>
                <c:pt idx="106">
                  <c:v>43621</c:v>
                </c:pt>
                <c:pt idx="107">
                  <c:v>43622</c:v>
                </c:pt>
                <c:pt idx="108">
                  <c:v>43623</c:v>
                </c:pt>
                <c:pt idx="109">
                  <c:v>43626</c:v>
                </c:pt>
                <c:pt idx="110">
                  <c:v>43627</c:v>
                </c:pt>
                <c:pt idx="111">
                  <c:v>43628</c:v>
                </c:pt>
                <c:pt idx="112">
                  <c:v>43629</c:v>
                </c:pt>
                <c:pt idx="113">
                  <c:v>43630</c:v>
                </c:pt>
                <c:pt idx="114">
                  <c:v>43633</c:v>
                </c:pt>
                <c:pt idx="115">
                  <c:v>43634</c:v>
                </c:pt>
                <c:pt idx="116">
                  <c:v>43635</c:v>
                </c:pt>
                <c:pt idx="117">
                  <c:v>43636</c:v>
                </c:pt>
                <c:pt idx="118">
                  <c:v>43637</c:v>
                </c:pt>
                <c:pt idx="119">
                  <c:v>43640</c:v>
                </c:pt>
                <c:pt idx="120">
                  <c:v>43641</c:v>
                </c:pt>
                <c:pt idx="121">
                  <c:v>43642</c:v>
                </c:pt>
                <c:pt idx="122">
                  <c:v>43643</c:v>
                </c:pt>
                <c:pt idx="123">
                  <c:v>43644</c:v>
                </c:pt>
                <c:pt idx="124">
                  <c:v>43647</c:v>
                </c:pt>
                <c:pt idx="125">
                  <c:v>43648</c:v>
                </c:pt>
                <c:pt idx="126">
                  <c:v>43649</c:v>
                </c:pt>
                <c:pt idx="127">
                  <c:v>43651</c:v>
                </c:pt>
                <c:pt idx="128">
                  <c:v>43654</c:v>
                </c:pt>
                <c:pt idx="129">
                  <c:v>43655</c:v>
                </c:pt>
                <c:pt idx="130">
                  <c:v>43656</c:v>
                </c:pt>
                <c:pt idx="131">
                  <c:v>43657</c:v>
                </c:pt>
                <c:pt idx="132">
                  <c:v>43658</c:v>
                </c:pt>
                <c:pt idx="133">
                  <c:v>43661</c:v>
                </c:pt>
                <c:pt idx="134">
                  <c:v>43662</c:v>
                </c:pt>
                <c:pt idx="135">
                  <c:v>43663</c:v>
                </c:pt>
                <c:pt idx="136">
                  <c:v>43664</c:v>
                </c:pt>
                <c:pt idx="137">
                  <c:v>43665</c:v>
                </c:pt>
                <c:pt idx="138">
                  <c:v>43668</c:v>
                </c:pt>
                <c:pt idx="139">
                  <c:v>43669</c:v>
                </c:pt>
                <c:pt idx="140">
                  <c:v>43670</c:v>
                </c:pt>
                <c:pt idx="141">
                  <c:v>43671</c:v>
                </c:pt>
                <c:pt idx="142">
                  <c:v>43672</c:v>
                </c:pt>
                <c:pt idx="143">
                  <c:v>43675</c:v>
                </c:pt>
                <c:pt idx="144">
                  <c:v>43676</c:v>
                </c:pt>
                <c:pt idx="145">
                  <c:v>43677</c:v>
                </c:pt>
                <c:pt idx="146">
                  <c:v>43678</c:v>
                </c:pt>
                <c:pt idx="147">
                  <c:v>43679</c:v>
                </c:pt>
                <c:pt idx="148">
                  <c:v>43682</c:v>
                </c:pt>
                <c:pt idx="149">
                  <c:v>43683</c:v>
                </c:pt>
                <c:pt idx="150">
                  <c:v>43684</c:v>
                </c:pt>
                <c:pt idx="151">
                  <c:v>43685</c:v>
                </c:pt>
                <c:pt idx="152">
                  <c:v>43686</c:v>
                </c:pt>
                <c:pt idx="153">
                  <c:v>43689</c:v>
                </c:pt>
                <c:pt idx="154">
                  <c:v>43690</c:v>
                </c:pt>
                <c:pt idx="155">
                  <c:v>43691</c:v>
                </c:pt>
                <c:pt idx="156">
                  <c:v>43692</c:v>
                </c:pt>
                <c:pt idx="157">
                  <c:v>43693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43703</c:v>
                </c:pt>
                <c:pt idx="164">
                  <c:v>43704</c:v>
                </c:pt>
                <c:pt idx="165">
                  <c:v>43705</c:v>
                </c:pt>
                <c:pt idx="166">
                  <c:v>43706</c:v>
                </c:pt>
                <c:pt idx="167">
                  <c:v>43707</c:v>
                </c:pt>
                <c:pt idx="168">
                  <c:v>43711</c:v>
                </c:pt>
                <c:pt idx="169">
                  <c:v>43712</c:v>
                </c:pt>
                <c:pt idx="170">
                  <c:v>43713</c:v>
                </c:pt>
                <c:pt idx="171">
                  <c:v>43714</c:v>
                </c:pt>
                <c:pt idx="172">
                  <c:v>43717</c:v>
                </c:pt>
                <c:pt idx="173">
                  <c:v>43718</c:v>
                </c:pt>
                <c:pt idx="174">
                  <c:v>43719</c:v>
                </c:pt>
                <c:pt idx="175">
                  <c:v>43720</c:v>
                </c:pt>
                <c:pt idx="176">
                  <c:v>43721</c:v>
                </c:pt>
                <c:pt idx="177">
                  <c:v>43724</c:v>
                </c:pt>
                <c:pt idx="178">
                  <c:v>43725</c:v>
                </c:pt>
                <c:pt idx="179">
                  <c:v>43726</c:v>
                </c:pt>
                <c:pt idx="180">
                  <c:v>43727</c:v>
                </c:pt>
                <c:pt idx="181">
                  <c:v>43728</c:v>
                </c:pt>
                <c:pt idx="182">
                  <c:v>43731</c:v>
                </c:pt>
                <c:pt idx="183">
                  <c:v>43732</c:v>
                </c:pt>
                <c:pt idx="184">
                  <c:v>43733</c:v>
                </c:pt>
                <c:pt idx="185">
                  <c:v>43734</c:v>
                </c:pt>
                <c:pt idx="186">
                  <c:v>43735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43745</c:v>
                </c:pt>
                <c:pt idx="193">
                  <c:v>43746</c:v>
                </c:pt>
                <c:pt idx="194">
                  <c:v>43747</c:v>
                </c:pt>
                <c:pt idx="195">
                  <c:v>43748</c:v>
                </c:pt>
                <c:pt idx="196">
                  <c:v>43749</c:v>
                </c:pt>
                <c:pt idx="197">
                  <c:v>43752</c:v>
                </c:pt>
                <c:pt idx="198">
                  <c:v>43753</c:v>
                </c:pt>
                <c:pt idx="199">
                  <c:v>43754</c:v>
                </c:pt>
                <c:pt idx="200">
                  <c:v>43755</c:v>
                </c:pt>
                <c:pt idx="201">
                  <c:v>43756</c:v>
                </c:pt>
                <c:pt idx="202">
                  <c:v>43759</c:v>
                </c:pt>
                <c:pt idx="203">
                  <c:v>43760</c:v>
                </c:pt>
                <c:pt idx="204">
                  <c:v>43761</c:v>
                </c:pt>
                <c:pt idx="205">
                  <c:v>43762</c:v>
                </c:pt>
                <c:pt idx="206">
                  <c:v>43763</c:v>
                </c:pt>
                <c:pt idx="207">
                  <c:v>43766</c:v>
                </c:pt>
                <c:pt idx="208">
                  <c:v>43767</c:v>
                </c:pt>
                <c:pt idx="209">
                  <c:v>43768</c:v>
                </c:pt>
                <c:pt idx="210">
                  <c:v>43769</c:v>
                </c:pt>
                <c:pt idx="211">
                  <c:v>43770</c:v>
                </c:pt>
                <c:pt idx="212">
                  <c:v>43773</c:v>
                </c:pt>
                <c:pt idx="213">
                  <c:v>43774</c:v>
                </c:pt>
                <c:pt idx="214">
                  <c:v>43775</c:v>
                </c:pt>
                <c:pt idx="215">
                  <c:v>43776</c:v>
                </c:pt>
                <c:pt idx="216">
                  <c:v>43777</c:v>
                </c:pt>
                <c:pt idx="217">
                  <c:v>43780</c:v>
                </c:pt>
                <c:pt idx="218">
                  <c:v>43781</c:v>
                </c:pt>
                <c:pt idx="219">
                  <c:v>43782</c:v>
                </c:pt>
                <c:pt idx="220">
                  <c:v>43783</c:v>
                </c:pt>
                <c:pt idx="221">
                  <c:v>43784</c:v>
                </c:pt>
                <c:pt idx="222">
                  <c:v>43787</c:v>
                </c:pt>
                <c:pt idx="223">
                  <c:v>43788</c:v>
                </c:pt>
                <c:pt idx="224">
                  <c:v>43789</c:v>
                </c:pt>
                <c:pt idx="225">
                  <c:v>43790</c:v>
                </c:pt>
                <c:pt idx="226">
                  <c:v>43791</c:v>
                </c:pt>
                <c:pt idx="227">
                  <c:v>43794</c:v>
                </c:pt>
                <c:pt idx="228">
                  <c:v>43795</c:v>
                </c:pt>
                <c:pt idx="229">
                  <c:v>43796</c:v>
                </c:pt>
                <c:pt idx="230">
                  <c:v>43798</c:v>
                </c:pt>
                <c:pt idx="231">
                  <c:v>43801</c:v>
                </c:pt>
                <c:pt idx="232">
                  <c:v>43802</c:v>
                </c:pt>
                <c:pt idx="233">
                  <c:v>43803</c:v>
                </c:pt>
                <c:pt idx="234">
                  <c:v>43804</c:v>
                </c:pt>
                <c:pt idx="235">
                  <c:v>43805</c:v>
                </c:pt>
                <c:pt idx="236">
                  <c:v>43808</c:v>
                </c:pt>
                <c:pt idx="237">
                  <c:v>43809</c:v>
                </c:pt>
                <c:pt idx="238">
                  <c:v>43810</c:v>
                </c:pt>
                <c:pt idx="239">
                  <c:v>43811</c:v>
                </c:pt>
                <c:pt idx="240">
                  <c:v>43812</c:v>
                </c:pt>
                <c:pt idx="241">
                  <c:v>43815</c:v>
                </c:pt>
                <c:pt idx="242">
                  <c:v>43816</c:v>
                </c:pt>
                <c:pt idx="243">
                  <c:v>43817</c:v>
                </c:pt>
                <c:pt idx="244">
                  <c:v>43818</c:v>
                </c:pt>
                <c:pt idx="245">
                  <c:v>43819</c:v>
                </c:pt>
                <c:pt idx="246">
                  <c:v>43822</c:v>
                </c:pt>
                <c:pt idx="247">
                  <c:v>43823</c:v>
                </c:pt>
                <c:pt idx="248">
                  <c:v>43825</c:v>
                </c:pt>
                <c:pt idx="249">
                  <c:v>43826</c:v>
                </c:pt>
                <c:pt idx="250">
                  <c:v>43829</c:v>
                </c:pt>
                <c:pt idx="251">
                  <c:v>43830</c:v>
                </c:pt>
                <c:pt idx="252">
                  <c:v>43832</c:v>
                </c:pt>
                <c:pt idx="253">
                  <c:v>43833</c:v>
                </c:pt>
                <c:pt idx="254">
                  <c:v>43836</c:v>
                </c:pt>
                <c:pt idx="255">
                  <c:v>43837</c:v>
                </c:pt>
                <c:pt idx="256">
                  <c:v>43838</c:v>
                </c:pt>
                <c:pt idx="257">
                  <c:v>43839</c:v>
                </c:pt>
                <c:pt idx="258">
                  <c:v>43840</c:v>
                </c:pt>
                <c:pt idx="259">
                  <c:v>43843</c:v>
                </c:pt>
                <c:pt idx="260">
                  <c:v>43844</c:v>
                </c:pt>
                <c:pt idx="261">
                  <c:v>43845</c:v>
                </c:pt>
                <c:pt idx="262">
                  <c:v>43846</c:v>
                </c:pt>
                <c:pt idx="263">
                  <c:v>43847</c:v>
                </c:pt>
                <c:pt idx="264">
                  <c:v>43851</c:v>
                </c:pt>
                <c:pt idx="265">
                  <c:v>43852</c:v>
                </c:pt>
                <c:pt idx="266">
                  <c:v>43853</c:v>
                </c:pt>
                <c:pt idx="267">
                  <c:v>43854</c:v>
                </c:pt>
                <c:pt idx="268">
                  <c:v>43857</c:v>
                </c:pt>
                <c:pt idx="269">
                  <c:v>43858</c:v>
                </c:pt>
                <c:pt idx="270">
                  <c:v>43859</c:v>
                </c:pt>
                <c:pt idx="271">
                  <c:v>43860</c:v>
                </c:pt>
                <c:pt idx="272">
                  <c:v>43861</c:v>
                </c:pt>
                <c:pt idx="273">
                  <c:v>43864</c:v>
                </c:pt>
                <c:pt idx="274">
                  <c:v>43865</c:v>
                </c:pt>
                <c:pt idx="275">
                  <c:v>43866</c:v>
                </c:pt>
                <c:pt idx="276">
                  <c:v>43867</c:v>
                </c:pt>
                <c:pt idx="277">
                  <c:v>43868</c:v>
                </c:pt>
                <c:pt idx="278">
                  <c:v>43871</c:v>
                </c:pt>
                <c:pt idx="279">
                  <c:v>43872</c:v>
                </c:pt>
                <c:pt idx="280">
                  <c:v>43873</c:v>
                </c:pt>
                <c:pt idx="281">
                  <c:v>43874</c:v>
                </c:pt>
                <c:pt idx="282">
                  <c:v>43875</c:v>
                </c:pt>
                <c:pt idx="283">
                  <c:v>43879</c:v>
                </c:pt>
                <c:pt idx="284">
                  <c:v>43880</c:v>
                </c:pt>
                <c:pt idx="285">
                  <c:v>43881</c:v>
                </c:pt>
                <c:pt idx="286">
                  <c:v>43882</c:v>
                </c:pt>
                <c:pt idx="287">
                  <c:v>43885</c:v>
                </c:pt>
                <c:pt idx="288">
                  <c:v>43886</c:v>
                </c:pt>
                <c:pt idx="289">
                  <c:v>43887</c:v>
                </c:pt>
                <c:pt idx="290">
                  <c:v>43888</c:v>
                </c:pt>
                <c:pt idx="291">
                  <c:v>43889</c:v>
                </c:pt>
                <c:pt idx="292">
                  <c:v>43892</c:v>
                </c:pt>
                <c:pt idx="293">
                  <c:v>43893</c:v>
                </c:pt>
                <c:pt idx="294">
                  <c:v>43894</c:v>
                </c:pt>
                <c:pt idx="295">
                  <c:v>43895</c:v>
                </c:pt>
                <c:pt idx="296">
                  <c:v>43896</c:v>
                </c:pt>
                <c:pt idx="297">
                  <c:v>43899</c:v>
                </c:pt>
                <c:pt idx="298">
                  <c:v>43900</c:v>
                </c:pt>
                <c:pt idx="299">
                  <c:v>43901</c:v>
                </c:pt>
                <c:pt idx="300">
                  <c:v>43902</c:v>
                </c:pt>
                <c:pt idx="301">
                  <c:v>43903</c:v>
                </c:pt>
                <c:pt idx="302">
                  <c:v>43906</c:v>
                </c:pt>
                <c:pt idx="303">
                  <c:v>43907</c:v>
                </c:pt>
                <c:pt idx="304">
                  <c:v>43908</c:v>
                </c:pt>
                <c:pt idx="305">
                  <c:v>43909</c:v>
                </c:pt>
                <c:pt idx="306">
                  <c:v>43910</c:v>
                </c:pt>
                <c:pt idx="307">
                  <c:v>43913</c:v>
                </c:pt>
                <c:pt idx="308">
                  <c:v>43914</c:v>
                </c:pt>
                <c:pt idx="309">
                  <c:v>43915</c:v>
                </c:pt>
                <c:pt idx="310">
                  <c:v>43916</c:v>
                </c:pt>
                <c:pt idx="311">
                  <c:v>43917</c:v>
                </c:pt>
                <c:pt idx="312">
                  <c:v>43920</c:v>
                </c:pt>
                <c:pt idx="313">
                  <c:v>43921</c:v>
                </c:pt>
                <c:pt idx="314">
                  <c:v>43922</c:v>
                </c:pt>
                <c:pt idx="315">
                  <c:v>43923</c:v>
                </c:pt>
                <c:pt idx="316">
                  <c:v>43924</c:v>
                </c:pt>
                <c:pt idx="317">
                  <c:v>43927</c:v>
                </c:pt>
                <c:pt idx="318">
                  <c:v>43928</c:v>
                </c:pt>
                <c:pt idx="319">
                  <c:v>43929</c:v>
                </c:pt>
                <c:pt idx="320">
                  <c:v>43930</c:v>
                </c:pt>
                <c:pt idx="321">
                  <c:v>43934</c:v>
                </c:pt>
                <c:pt idx="322">
                  <c:v>43935</c:v>
                </c:pt>
                <c:pt idx="323">
                  <c:v>43936</c:v>
                </c:pt>
                <c:pt idx="324">
                  <c:v>43937</c:v>
                </c:pt>
                <c:pt idx="325">
                  <c:v>43938</c:v>
                </c:pt>
                <c:pt idx="326">
                  <c:v>43941</c:v>
                </c:pt>
                <c:pt idx="327">
                  <c:v>43942</c:v>
                </c:pt>
                <c:pt idx="328">
                  <c:v>43943</c:v>
                </c:pt>
                <c:pt idx="329">
                  <c:v>43944</c:v>
                </c:pt>
                <c:pt idx="330">
                  <c:v>43945</c:v>
                </c:pt>
                <c:pt idx="331">
                  <c:v>43948</c:v>
                </c:pt>
                <c:pt idx="332">
                  <c:v>43949</c:v>
                </c:pt>
                <c:pt idx="333">
                  <c:v>43950</c:v>
                </c:pt>
                <c:pt idx="334">
                  <c:v>43951</c:v>
                </c:pt>
                <c:pt idx="335">
                  <c:v>43952</c:v>
                </c:pt>
                <c:pt idx="336">
                  <c:v>43955</c:v>
                </c:pt>
                <c:pt idx="337">
                  <c:v>43956</c:v>
                </c:pt>
                <c:pt idx="338">
                  <c:v>43957</c:v>
                </c:pt>
                <c:pt idx="339">
                  <c:v>43958</c:v>
                </c:pt>
                <c:pt idx="340">
                  <c:v>43959</c:v>
                </c:pt>
                <c:pt idx="341">
                  <c:v>43962</c:v>
                </c:pt>
                <c:pt idx="342">
                  <c:v>43963</c:v>
                </c:pt>
                <c:pt idx="343">
                  <c:v>43964</c:v>
                </c:pt>
                <c:pt idx="344">
                  <c:v>43965</c:v>
                </c:pt>
                <c:pt idx="345">
                  <c:v>43966</c:v>
                </c:pt>
                <c:pt idx="346">
                  <c:v>43969</c:v>
                </c:pt>
                <c:pt idx="347">
                  <c:v>43970</c:v>
                </c:pt>
                <c:pt idx="348">
                  <c:v>43971</c:v>
                </c:pt>
                <c:pt idx="349">
                  <c:v>43972</c:v>
                </c:pt>
                <c:pt idx="350">
                  <c:v>43973</c:v>
                </c:pt>
                <c:pt idx="351">
                  <c:v>43977</c:v>
                </c:pt>
                <c:pt idx="352">
                  <c:v>43978</c:v>
                </c:pt>
                <c:pt idx="353">
                  <c:v>43979</c:v>
                </c:pt>
                <c:pt idx="354">
                  <c:v>43980</c:v>
                </c:pt>
                <c:pt idx="355">
                  <c:v>43983</c:v>
                </c:pt>
                <c:pt idx="356">
                  <c:v>43984</c:v>
                </c:pt>
                <c:pt idx="357">
                  <c:v>43985</c:v>
                </c:pt>
                <c:pt idx="358">
                  <c:v>43986</c:v>
                </c:pt>
                <c:pt idx="359">
                  <c:v>43987</c:v>
                </c:pt>
                <c:pt idx="360">
                  <c:v>43990</c:v>
                </c:pt>
                <c:pt idx="361">
                  <c:v>43991</c:v>
                </c:pt>
                <c:pt idx="362">
                  <c:v>43992</c:v>
                </c:pt>
                <c:pt idx="363">
                  <c:v>43993</c:v>
                </c:pt>
                <c:pt idx="364">
                  <c:v>43994</c:v>
                </c:pt>
                <c:pt idx="365">
                  <c:v>43997</c:v>
                </c:pt>
                <c:pt idx="366">
                  <c:v>43998</c:v>
                </c:pt>
                <c:pt idx="367">
                  <c:v>43999</c:v>
                </c:pt>
                <c:pt idx="368">
                  <c:v>44000</c:v>
                </c:pt>
                <c:pt idx="369">
                  <c:v>44001</c:v>
                </c:pt>
                <c:pt idx="370">
                  <c:v>44004</c:v>
                </c:pt>
                <c:pt idx="371">
                  <c:v>44005</c:v>
                </c:pt>
                <c:pt idx="372">
                  <c:v>44006</c:v>
                </c:pt>
                <c:pt idx="373">
                  <c:v>44007</c:v>
                </c:pt>
                <c:pt idx="374">
                  <c:v>44008</c:v>
                </c:pt>
                <c:pt idx="375">
                  <c:v>44011</c:v>
                </c:pt>
                <c:pt idx="376">
                  <c:v>44012</c:v>
                </c:pt>
                <c:pt idx="377">
                  <c:v>44013</c:v>
                </c:pt>
                <c:pt idx="378">
                  <c:v>44014</c:v>
                </c:pt>
                <c:pt idx="379">
                  <c:v>44018</c:v>
                </c:pt>
                <c:pt idx="380">
                  <c:v>44019</c:v>
                </c:pt>
                <c:pt idx="381">
                  <c:v>44020</c:v>
                </c:pt>
                <c:pt idx="382">
                  <c:v>44021</c:v>
                </c:pt>
                <c:pt idx="383">
                  <c:v>44022</c:v>
                </c:pt>
                <c:pt idx="384">
                  <c:v>44025</c:v>
                </c:pt>
                <c:pt idx="385">
                  <c:v>44026</c:v>
                </c:pt>
                <c:pt idx="386">
                  <c:v>44027</c:v>
                </c:pt>
                <c:pt idx="387">
                  <c:v>44028</c:v>
                </c:pt>
                <c:pt idx="388">
                  <c:v>44029</c:v>
                </c:pt>
                <c:pt idx="389">
                  <c:v>44032</c:v>
                </c:pt>
                <c:pt idx="390">
                  <c:v>44033</c:v>
                </c:pt>
                <c:pt idx="391">
                  <c:v>44034</c:v>
                </c:pt>
                <c:pt idx="392">
                  <c:v>44035</c:v>
                </c:pt>
                <c:pt idx="393">
                  <c:v>44036</c:v>
                </c:pt>
                <c:pt idx="394">
                  <c:v>44039</c:v>
                </c:pt>
                <c:pt idx="395">
                  <c:v>44040</c:v>
                </c:pt>
                <c:pt idx="396">
                  <c:v>44041</c:v>
                </c:pt>
                <c:pt idx="397">
                  <c:v>44042</c:v>
                </c:pt>
                <c:pt idx="398">
                  <c:v>44043</c:v>
                </c:pt>
                <c:pt idx="399">
                  <c:v>44046</c:v>
                </c:pt>
                <c:pt idx="400">
                  <c:v>44047</c:v>
                </c:pt>
                <c:pt idx="401">
                  <c:v>44048</c:v>
                </c:pt>
                <c:pt idx="402">
                  <c:v>44049</c:v>
                </c:pt>
                <c:pt idx="403">
                  <c:v>44050</c:v>
                </c:pt>
                <c:pt idx="404">
                  <c:v>44053</c:v>
                </c:pt>
                <c:pt idx="405">
                  <c:v>44054</c:v>
                </c:pt>
                <c:pt idx="406">
                  <c:v>44055</c:v>
                </c:pt>
                <c:pt idx="407">
                  <c:v>44056</c:v>
                </c:pt>
                <c:pt idx="408">
                  <c:v>44057</c:v>
                </c:pt>
                <c:pt idx="409">
                  <c:v>44060</c:v>
                </c:pt>
                <c:pt idx="410">
                  <c:v>44061</c:v>
                </c:pt>
                <c:pt idx="411">
                  <c:v>44062</c:v>
                </c:pt>
                <c:pt idx="412">
                  <c:v>44063</c:v>
                </c:pt>
                <c:pt idx="413">
                  <c:v>44064</c:v>
                </c:pt>
                <c:pt idx="414">
                  <c:v>44067</c:v>
                </c:pt>
                <c:pt idx="415">
                  <c:v>44068</c:v>
                </c:pt>
                <c:pt idx="416">
                  <c:v>44069</c:v>
                </c:pt>
                <c:pt idx="417">
                  <c:v>44070</c:v>
                </c:pt>
                <c:pt idx="418">
                  <c:v>44071</c:v>
                </c:pt>
                <c:pt idx="419">
                  <c:v>44074</c:v>
                </c:pt>
                <c:pt idx="420">
                  <c:v>44075</c:v>
                </c:pt>
                <c:pt idx="421">
                  <c:v>44076</c:v>
                </c:pt>
                <c:pt idx="422">
                  <c:v>44077</c:v>
                </c:pt>
                <c:pt idx="423">
                  <c:v>44078</c:v>
                </c:pt>
                <c:pt idx="424">
                  <c:v>44082</c:v>
                </c:pt>
                <c:pt idx="425">
                  <c:v>44083</c:v>
                </c:pt>
                <c:pt idx="426">
                  <c:v>44084</c:v>
                </c:pt>
                <c:pt idx="427">
                  <c:v>44085</c:v>
                </c:pt>
                <c:pt idx="428">
                  <c:v>44088</c:v>
                </c:pt>
                <c:pt idx="429">
                  <c:v>44089</c:v>
                </c:pt>
                <c:pt idx="430">
                  <c:v>44090</c:v>
                </c:pt>
                <c:pt idx="431">
                  <c:v>44091</c:v>
                </c:pt>
                <c:pt idx="432">
                  <c:v>44092</c:v>
                </c:pt>
                <c:pt idx="433">
                  <c:v>44095</c:v>
                </c:pt>
                <c:pt idx="434">
                  <c:v>44096</c:v>
                </c:pt>
                <c:pt idx="435">
                  <c:v>44097</c:v>
                </c:pt>
                <c:pt idx="436">
                  <c:v>44098</c:v>
                </c:pt>
                <c:pt idx="437">
                  <c:v>44099</c:v>
                </c:pt>
                <c:pt idx="438">
                  <c:v>44102</c:v>
                </c:pt>
                <c:pt idx="439">
                  <c:v>44103</c:v>
                </c:pt>
                <c:pt idx="440">
                  <c:v>44104</c:v>
                </c:pt>
                <c:pt idx="441">
                  <c:v>44105</c:v>
                </c:pt>
                <c:pt idx="442">
                  <c:v>44106</c:v>
                </c:pt>
                <c:pt idx="443">
                  <c:v>44109</c:v>
                </c:pt>
                <c:pt idx="444">
                  <c:v>44110</c:v>
                </c:pt>
                <c:pt idx="445">
                  <c:v>44111</c:v>
                </c:pt>
                <c:pt idx="446">
                  <c:v>44112</c:v>
                </c:pt>
                <c:pt idx="447">
                  <c:v>44113</c:v>
                </c:pt>
                <c:pt idx="448">
                  <c:v>44116</c:v>
                </c:pt>
                <c:pt idx="449">
                  <c:v>44117</c:v>
                </c:pt>
                <c:pt idx="450">
                  <c:v>44118</c:v>
                </c:pt>
                <c:pt idx="451">
                  <c:v>44119</c:v>
                </c:pt>
                <c:pt idx="452">
                  <c:v>44120</c:v>
                </c:pt>
                <c:pt idx="453">
                  <c:v>44123</c:v>
                </c:pt>
                <c:pt idx="454">
                  <c:v>44124</c:v>
                </c:pt>
                <c:pt idx="455">
                  <c:v>44125</c:v>
                </c:pt>
                <c:pt idx="456">
                  <c:v>44126</c:v>
                </c:pt>
                <c:pt idx="457">
                  <c:v>44127</c:v>
                </c:pt>
                <c:pt idx="458">
                  <c:v>44130</c:v>
                </c:pt>
                <c:pt idx="459">
                  <c:v>44131</c:v>
                </c:pt>
                <c:pt idx="460">
                  <c:v>44132</c:v>
                </c:pt>
                <c:pt idx="461">
                  <c:v>44133</c:v>
                </c:pt>
                <c:pt idx="462">
                  <c:v>44134</c:v>
                </c:pt>
                <c:pt idx="463">
                  <c:v>44137</c:v>
                </c:pt>
                <c:pt idx="464">
                  <c:v>44138</c:v>
                </c:pt>
                <c:pt idx="465">
                  <c:v>44139</c:v>
                </c:pt>
                <c:pt idx="466">
                  <c:v>44140</c:v>
                </c:pt>
                <c:pt idx="467">
                  <c:v>44141</c:v>
                </c:pt>
                <c:pt idx="468">
                  <c:v>44144</c:v>
                </c:pt>
                <c:pt idx="469">
                  <c:v>44145</c:v>
                </c:pt>
                <c:pt idx="470">
                  <c:v>44146</c:v>
                </c:pt>
                <c:pt idx="471">
                  <c:v>44147</c:v>
                </c:pt>
                <c:pt idx="472">
                  <c:v>44148</c:v>
                </c:pt>
                <c:pt idx="473">
                  <c:v>44151</c:v>
                </c:pt>
                <c:pt idx="474">
                  <c:v>44152</c:v>
                </c:pt>
                <c:pt idx="475">
                  <c:v>44153</c:v>
                </c:pt>
                <c:pt idx="476">
                  <c:v>44154</c:v>
                </c:pt>
                <c:pt idx="477">
                  <c:v>44155</c:v>
                </c:pt>
                <c:pt idx="478">
                  <c:v>44158</c:v>
                </c:pt>
                <c:pt idx="479">
                  <c:v>44159</c:v>
                </c:pt>
                <c:pt idx="480">
                  <c:v>44160</c:v>
                </c:pt>
                <c:pt idx="481">
                  <c:v>44162</c:v>
                </c:pt>
                <c:pt idx="482">
                  <c:v>44165</c:v>
                </c:pt>
                <c:pt idx="483">
                  <c:v>44166</c:v>
                </c:pt>
                <c:pt idx="484">
                  <c:v>44167</c:v>
                </c:pt>
                <c:pt idx="485">
                  <c:v>44168</c:v>
                </c:pt>
                <c:pt idx="486">
                  <c:v>44169</c:v>
                </c:pt>
                <c:pt idx="487">
                  <c:v>44172</c:v>
                </c:pt>
                <c:pt idx="488">
                  <c:v>44173</c:v>
                </c:pt>
                <c:pt idx="489">
                  <c:v>44174</c:v>
                </c:pt>
                <c:pt idx="490">
                  <c:v>44175</c:v>
                </c:pt>
                <c:pt idx="491">
                  <c:v>44176</c:v>
                </c:pt>
                <c:pt idx="492">
                  <c:v>44179</c:v>
                </c:pt>
                <c:pt idx="493">
                  <c:v>44180</c:v>
                </c:pt>
                <c:pt idx="494">
                  <c:v>44181</c:v>
                </c:pt>
                <c:pt idx="495">
                  <c:v>44182</c:v>
                </c:pt>
                <c:pt idx="496">
                  <c:v>44183</c:v>
                </c:pt>
                <c:pt idx="497">
                  <c:v>44186</c:v>
                </c:pt>
                <c:pt idx="498">
                  <c:v>44187</c:v>
                </c:pt>
                <c:pt idx="499">
                  <c:v>44188</c:v>
                </c:pt>
                <c:pt idx="500">
                  <c:v>44189</c:v>
                </c:pt>
                <c:pt idx="501">
                  <c:v>44193</c:v>
                </c:pt>
                <c:pt idx="502">
                  <c:v>44194</c:v>
                </c:pt>
                <c:pt idx="503">
                  <c:v>44195</c:v>
                </c:pt>
                <c:pt idx="504">
                  <c:v>44196</c:v>
                </c:pt>
                <c:pt idx="505">
                  <c:v>44200</c:v>
                </c:pt>
                <c:pt idx="506">
                  <c:v>44201</c:v>
                </c:pt>
                <c:pt idx="507">
                  <c:v>44202</c:v>
                </c:pt>
                <c:pt idx="508">
                  <c:v>44203</c:v>
                </c:pt>
                <c:pt idx="509">
                  <c:v>44204</c:v>
                </c:pt>
                <c:pt idx="510">
                  <c:v>44207</c:v>
                </c:pt>
                <c:pt idx="511">
                  <c:v>44208</c:v>
                </c:pt>
                <c:pt idx="512">
                  <c:v>44209</c:v>
                </c:pt>
                <c:pt idx="513">
                  <c:v>44210</c:v>
                </c:pt>
                <c:pt idx="514">
                  <c:v>44211</c:v>
                </c:pt>
                <c:pt idx="515">
                  <c:v>44215</c:v>
                </c:pt>
                <c:pt idx="516">
                  <c:v>44216</c:v>
                </c:pt>
                <c:pt idx="517">
                  <c:v>44217</c:v>
                </c:pt>
                <c:pt idx="518">
                  <c:v>44218</c:v>
                </c:pt>
                <c:pt idx="519">
                  <c:v>44221</c:v>
                </c:pt>
                <c:pt idx="520">
                  <c:v>44222</c:v>
                </c:pt>
                <c:pt idx="521">
                  <c:v>44223</c:v>
                </c:pt>
                <c:pt idx="522">
                  <c:v>44224</c:v>
                </c:pt>
                <c:pt idx="523">
                  <c:v>44225</c:v>
                </c:pt>
                <c:pt idx="524">
                  <c:v>44228</c:v>
                </c:pt>
                <c:pt idx="525">
                  <c:v>44229</c:v>
                </c:pt>
                <c:pt idx="526">
                  <c:v>44230</c:v>
                </c:pt>
                <c:pt idx="527">
                  <c:v>44231</c:v>
                </c:pt>
                <c:pt idx="528">
                  <c:v>44232</c:v>
                </c:pt>
                <c:pt idx="529">
                  <c:v>44235</c:v>
                </c:pt>
                <c:pt idx="530">
                  <c:v>44236</c:v>
                </c:pt>
                <c:pt idx="531">
                  <c:v>44237</c:v>
                </c:pt>
                <c:pt idx="532">
                  <c:v>44238</c:v>
                </c:pt>
                <c:pt idx="533">
                  <c:v>44239</c:v>
                </c:pt>
                <c:pt idx="534">
                  <c:v>44243</c:v>
                </c:pt>
                <c:pt idx="535">
                  <c:v>44244</c:v>
                </c:pt>
                <c:pt idx="536">
                  <c:v>44245</c:v>
                </c:pt>
                <c:pt idx="537">
                  <c:v>44246</c:v>
                </c:pt>
                <c:pt idx="538">
                  <c:v>44249</c:v>
                </c:pt>
                <c:pt idx="539">
                  <c:v>44250</c:v>
                </c:pt>
                <c:pt idx="540">
                  <c:v>44251</c:v>
                </c:pt>
                <c:pt idx="541">
                  <c:v>44252</c:v>
                </c:pt>
                <c:pt idx="542">
                  <c:v>44253</c:v>
                </c:pt>
                <c:pt idx="543">
                  <c:v>44256</c:v>
                </c:pt>
                <c:pt idx="544">
                  <c:v>44257</c:v>
                </c:pt>
                <c:pt idx="545">
                  <c:v>44258</c:v>
                </c:pt>
                <c:pt idx="546">
                  <c:v>44259</c:v>
                </c:pt>
                <c:pt idx="547">
                  <c:v>44260</c:v>
                </c:pt>
                <c:pt idx="548">
                  <c:v>44263</c:v>
                </c:pt>
                <c:pt idx="549">
                  <c:v>44264</c:v>
                </c:pt>
                <c:pt idx="550">
                  <c:v>44265</c:v>
                </c:pt>
                <c:pt idx="551">
                  <c:v>44266</c:v>
                </c:pt>
                <c:pt idx="552">
                  <c:v>44267</c:v>
                </c:pt>
                <c:pt idx="553">
                  <c:v>44270</c:v>
                </c:pt>
                <c:pt idx="554">
                  <c:v>44271</c:v>
                </c:pt>
                <c:pt idx="555">
                  <c:v>44272</c:v>
                </c:pt>
                <c:pt idx="556">
                  <c:v>44273</c:v>
                </c:pt>
                <c:pt idx="557">
                  <c:v>44274</c:v>
                </c:pt>
                <c:pt idx="558">
                  <c:v>44277</c:v>
                </c:pt>
                <c:pt idx="559">
                  <c:v>44278</c:v>
                </c:pt>
                <c:pt idx="560">
                  <c:v>44279</c:v>
                </c:pt>
                <c:pt idx="561">
                  <c:v>44280</c:v>
                </c:pt>
                <c:pt idx="562">
                  <c:v>44281</c:v>
                </c:pt>
                <c:pt idx="563">
                  <c:v>44284</c:v>
                </c:pt>
                <c:pt idx="564">
                  <c:v>44285</c:v>
                </c:pt>
                <c:pt idx="565">
                  <c:v>44286</c:v>
                </c:pt>
                <c:pt idx="566">
                  <c:v>44287</c:v>
                </c:pt>
                <c:pt idx="567">
                  <c:v>44291</c:v>
                </c:pt>
                <c:pt idx="568">
                  <c:v>44292</c:v>
                </c:pt>
                <c:pt idx="569">
                  <c:v>44293</c:v>
                </c:pt>
                <c:pt idx="570">
                  <c:v>44294</c:v>
                </c:pt>
                <c:pt idx="571">
                  <c:v>44295</c:v>
                </c:pt>
                <c:pt idx="572">
                  <c:v>44298</c:v>
                </c:pt>
                <c:pt idx="573">
                  <c:v>44299</c:v>
                </c:pt>
                <c:pt idx="574">
                  <c:v>44300</c:v>
                </c:pt>
                <c:pt idx="575">
                  <c:v>44301</c:v>
                </c:pt>
                <c:pt idx="576">
                  <c:v>44302</c:v>
                </c:pt>
                <c:pt idx="577">
                  <c:v>44305</c:v>
                </c:pt>
                <c:pt idx="578">
                  <c:v>44306</c:v>
                </c:pt>
                <c:pt idx="579">
                  <c:v>44307</c:v>
                </c:pt>
                <c:pt idx="580">
                  <c:v>44308</c:v>
                </c:pt>
                <c:pt idx="581">
                  <c:v>44309</c:v>
                </c:pt>
                <c:pt idx="582">
                  <c:v>44312</c:v>
                </c:pt>
                <c:pt idx="583">
                  <c:v>44313</c:v>
                </c:pt>
                <c:pt idx="584">
                  <c:v>44314</c:v>
                </c:pt>
                <c:pt idx="585">
                  <c:v>44315</c:v>
                </c:pt>
                <c:pt idx="586">
                  <c:v>44316</c:v>
                </c:pt>
                <c:pt idx="587">
                  <c:v>44319</c:v>
                </c:pt>
                <c:pt idx="588">
                  <c:v>44320</c:v>
                </c:pt>
                <c:pt idx="589">
                  <c:v>44321</c:v>
                </c:pt>
                <c:pt idx="590">
                  <c:v>44322</c:v>
                </c:pt>
                <c:pt idx="591">
                  <c:v>44323</c:v>
                </c:pt>
                <c:pt idx="592">
                  <c:v>44326</c:v>
                </c:pt>
                <c:pt idx="593">
                  <c:v>44327</c:v>
                </c:pt>
                <c:pt idx="594">
                  <c:v>44328</c:v>
                </c:pt>
                <c:pt idx="595">
                  <c:v>44329</c:v>
                </c:pt>
                <c:pt idx="596">
                  <c:v>44330</c:v>
                </c:pt>
                <c:pt idx="597">
                  <c:v>44333</c:v>
                </c:pt>
                <c:pt idx="598">
                  <c:v>44334</c:v>
                </c:pt>
                <c:pt idx="599">
                  <c:v>44335</c:v>
                </c:pt>
                <c:pt idx="600">
                  <c:v>44336</c:v>
                </c:pt>
                <c:pt idx="601">
                  <c:v>44337</c:v>
                </c:pt>
                <c:pt idx="602">
                  <c:v>44340</c:v>
                </c:pt>
                <c:pt idx="603">
                  <c:v>44341</c:v>
                </c:pt>
                <c:pt idx="604">
                  <c:v>44342</c:v>
                </c:pt>
                <c:pt idx="605">
                  <c:v>44343</c:v>
                </c:pt>
                <c:pt idx="606">
                  <c:v>44344</c:v>
                </c:pt>
                <c:pt idx="607">
                  <c:v>44348</c:v>
                </c:pt>
                <c:pt idx="608">
                  <c:v>44349</c:v>
                </c:pt>
                <c:pt idx="609">
                  <c:v>44350</c:v>
                </c:pt>
                <c:pt idx="610">
                  <c:v>44351</c:v>
                </c:pt>
                <c:pt idx="611">
                  <c:v>44354</c:v>
                </c:pt>
                <c:pt idx="612">
                  <c:v>44355</c:v>
                </c:pt>
                <c:pt idx="613">
                  <c:v>44356</c:v>
                </c:pt>
                <c:pt idx="614">
                  <c:v>44357</c:v>
                </c:pt>
                <c:pt idx="615">
                  <c:v>44358</c:v>
                </c:pt>
                <c:pt idx="616">
                  <c:v>44361</c:v>
                </c:pt>
                <c:pt idx="617">
                  <c:v>44362</c:v>
                </c:pt>
                <c:pt idx="618">
                  <c:v>44363</c:v>
                </c:pt>
                <c:pt idx="619">
                  <c:v>44364</c:v>
                </c:pt>
                <c:pt idx="620">
                  <c:v>44365</c:v>
                </c:pt>
                <c:pt idx="621">
                  <c:v>44368</c:v>
                </c:pt>
                <c:pt idx="622">
                  <c:v>44369</c:v>
                </c:pt>
                <c:pt idx="623">
                  <c:v>44370</c:v>
                </c:pt>
                <c:pt idx="624">
                  <c:v>44371</c:v>
                </c:pt>
                <c:pt idx="625">
                  <c:v>44372</c:v>
                </c:pt>
                <c:pt idx="626">
                  <c:v>44375</c:v>
                </c:pt>
                <c:pt idx="627">
                  <c:v>44376</c:v>
                </c:pt>
                <c:pt idx="628">
                  <c:v>44377</c:v>
                </c:pt>
                <c:pt idx="629">
                  <c:v>44378</c:v>
                </c:pt>
                <c:pt idx="630">
                  <c:v>44379</c:v>
                </c:pt>
                <c:pt idx="631">
                  <c:v>44383</c:v>
                </c:pt>
                <c:pt idx="632">
                  <c:v>44384</c:v>
                </c:pt>
                <c:pt idx="633">
                  <c:v>44385</c:v>
                </c:pt>
                <c:pt idx="634">
                  <c:v>44386</c:v>
                </c:pt>
                <c:pt idx="635">
                  <c:v>44389</c:v>
                </c:pt>
                <c:pt idx="636">
                  <c:v>44390</c:v>
                </c:pt>
                <c:pt idx="637">
                  <c:v>44391</c:v>
                </c:pt>
                <c:pt idx="638">
                  <c:v>44392</c:v>
                </c:pt>
                <c:pt idx="639">
                  <c:v>44393</c:v>
                </c:pt>
                <c:pt idx="640">
                  <c:v>44396</c:v>
                </c:pt>
                <c:pt idx="641">
                  <c:v>44397</c:v>
                </c:pt>
                <c:pt idx="642">
                  <c:v>44398</c:v>
                </c:pt>
                <c:pt idx="643">
                  <c:v>44399</c:v>
                </c:pt>
                <c:pt idx="644">
                  <c:v>44400</c:v>
                </c:pt>
                <c:pt idx="645">
                  <c:v>44403</c:v>
                </c:pt>
                <c:pt idx="646">
                  <c:v>44404</c:v>
                </c:pt>
                <c:pt idx="647">
                  <c:v>44405</c:v>
                </c:pt>
                <c:pt idx="648">
                  <c:v>44406</c:v>
                </c:pt>
                <c:pt idx="649">
                  <c:v>44407</c:v>
                </c:pt>
                <c:pt idx="650">
                  <c:v>44410</c:v>
                </c:pt>
                <c:pt idx="651">
                  <c:v>44411</c:v>
                </c:pt>
                <c:pt idx="652">
                  <c:v>44412</c:v>
                </c:pt>
                <c:pt idx="653">
                  <c:v>44413</c:v>
                </c:pt>
                <c:pt idx="654">
                  <c:v>44414</c:v>
                </c:pt>
                <c:pt idx="655">
                  <c:v>44417</c:v>
                </c:pt>
                <c:pt idx="656">
                  <c:v>44418</c:v>
                </c:pt>
                <c:pt idx="657">
                  <c:v>44419</c:v>
                </c:pt>
                <c:pt idx="658">
                  <c:v>44420</c:v>
                </c:pt>
                <c:pt idx="659">
                  <c:v>44421</c:v>
                </c:pt>
                <c:pt idx="660">
                  <c:v>44424</c:v>
                </c:pt>
                <c:pt idx="661">
                  <c:v>44425</c:v>
                </c:pt>
                <c:pt idx="662">
                  <c:v>44426</c:v>
                </c:pt>
                <c:pt idx="663">
                  <c:v>44427</c:v>
                </c:pt>
                <c:pt idx="664">
                  <c:v>44428</c:v>
                </c:pt>
                <c:pt idx="665">
                  <c:v>44431</c:v>
                </c:pt>
                <c:pt idx="666">
                  <c:v>44432</c:v>
                </c:pt>
                <c:pt idx="667">
                  <c:v>44433</c:v>
                </c:pt>
                <c:pt idx="668">
                  <c:v>44434</c:v>
                </c:pt>
                <c:pt idx="669">
                  <c:v>44435</c:v>
                </c:pt>
                <c:pt idx="670">
                  <c:v>44438</c:v>
                </c:pt>
                <c:pt idx="671">
                  <c:v>44439</c:v>
                </c:pt>
                <c:pt idx="672">
                  <c:v>44440</c:v>
                </c:pt>
                <c:pt idx="673">
                  <c:v>44441</c:v>
                </c:pt>
                <c:pt idx="674">
                  <c:v>44442</c:v>
                </c:pt>
                <c:pt idx="675">
                  <c:v>44446</c:v>
                </c:pt>
                <c:pt idx="676">
                  <c:v>44447</c:v>
                </c:pt>
                <c:pt idx="677">
                  <c:v>44448</c:v>
                </c:pt>
                <c:pt idx="678">
                  <c:v>44449</c:v>
                </c:pt>
                <c:pt idx="679">
                  <c:v>44452</c:v>
                </c:pt>
                <c:pt idx="680">
                  <c:v>44453</c:v>
                </c:pt>
                <c:pt idx="681">
                  <c:v>44454</c:v>
                </c:pt>
                <c:pt idx="682">
                  <c:v>44455</c:v>
                </c:pt>
                <c:pt idx="683">
                  <c:v>44456</c:v>
                </c:pt>
                <c:pt idx="684">
                  <c:v>44459</c:v>
                </c:pt>
                <c:pt idx="685">
                  <c:v>44460</c:v>
                </c:pt>
                <c:pt idx="686">
                  <c:v>44461</c:v>
                </c:pt>
                <c:pt idx="687">
                  <c:v>44462</c:v>
                </c:pt>
                <c:pt idx="688">
                  <c:v>44463</c:v>
                </c:pt>
                <c:pt idx="689">
                  <c:v>44466</c:v>
                </c:pt>
                <c:pt idx="690">
                  <c:v>44467</c:v>
                </c:pt>
                <c:pt idx="691">
                  <c:v>44468</c:v>
                </c:pt>
                <c:pt idx="692">
                  <c:v>44469</c:v>
                </c:pt>
                <c:pt idx="693">
                  <c:v>44470</c:v>
                </c:pt>
                <c:pt idx="694">
                  <c:v>44473</c:v>
                </c:pt>
                <c:pt idx="695">
                  <c:v>44474</c:v>
                </c:pt>
                <c:pt idx="696">
                  <c:v>44475</c:v>
                </c:pt>
                <c:pt idx="697">
                  <c:v>44476</c:v>
                </c:pt>
                <c:pt idx="698">
                  <c:v>44477</c:v>
                </c:pt>
                <c:pt idx="699">
                  <c:v>44480</c:v>
                </c:pt>
                <c:pt idx="700">
                  <c:v>44481</c:v>
                </c:pt>
                <c:pt idx="701">
                  <c:v>44482</c:v>
                </c:pt>
                <c:pt idx="702">
                  <c:v>44483</c:v>
                </c:pt>
                <c:pt idx="703">
                  <c:v>44484</c:v>
                </c:pt>
                <c:pt idx="704">
                  <c:v>44487</c:v>
                </c:pt>
                <c:pt idx="705">
                  <c:v>44488</c:v>
                </c:pt>
                <c:pt idx="706">
                  <c:v>44489</c:v>
                </c:pt>
                <c:pt idx="707">
                  <c:v>44490</c:v>
                </c:pt>
                <c:pt idx="708">
                  <c:v>44491</c:v>
                </c:pt>
                <c:pt idx="709">
                  <c:v>44494</c:v>
                </c:pt>
                <c:pt idx="710">
                  <c:v>44495</c:v>
                </c:pt>
                <c:pt idx="711">
                  <c:v>44496</c:v>
                </c:pt>
                <c:pt idx="712">
                  <c:v>44497</c:v>
                </c:pt>
                <c:pt idx="713">
                  <c:v>44498</c:v>
                </c:pt>
                <c:pt idx="714">
                  <c:v>44501</c:v>
                </c:pt>
                <c:pt idx="715">
                  <c:v>44502</c:v>
                </c:pt>
                <c:pt idx="716">
                  <c:v>44503</c:v>
                </c:pt>
                <c:pt idx="717">
                  <c:v>44504</c:v>
                </c:pt>
                <c:pt idx="718">
                  <c:v>44505</c:v>
                </c:pt>
                <c:pt idx="719">
                  <c:v>44508</c:v>
                </c:pt>
                <c:pt idx="720">
                  <c:v>44509</c:v>
                </c:pt>
                <c:pt idx="721">
                  <c:v>44510</c:v>
                </c:pt>
                <c:pt idx="722">
                  <c:v>44511</c:v>
                </c:pt>
                <c:pt idx="723">
                  <c:v>44512</c:v>
                </c:pt>
                <c:pt idx="724">
                  <c:v>44515</c:v>
                </c:pt>
                <c:pt idx="725">
                  <c:v>44516</c:v>
                </c:pt>
                <c:pt idx="726">
                  <c:v>44517</c:v>
                </c:pt>
                <c:pt idx="727">
                  <c:v>44518</c:v>
                </c:pt>
                <c:pt idx="728">
                  <c:v>44519</c:v>
                </c:pt>
                <c:pt idx="729">
                  <c:v>44522</c:v>
                </c:pt>
                <c:pt idx="730">
                  <c:v>44523</c:v>
                </c:pt>
                <c:pt idx="731">
                  <c:v>44524</c:v>
                </c:pt>
                <c:pt idx="732">
                  <c:v>44526</c:v>
                </c:pt>
                <c:pt idx="733">
                  <c:v>44529</c:v>
                </c:pt>
                <c:pt idx="734">
                  <c:v>44530</c:v>
                </c:pt>
                <c:pt idx="735">
                  <c:v>44531</c:v>
                </c:pt>
                <c:pt idx="736">
                  <c:v>44532</c:v>
                </c:pt>
                <c:pt idx="737">
                  <c:v>44533</c:v>
                </c:pt>
                <c:pt idx="738">
                  <c:v>44536</c:v>
                </c:pt>
                <c:pt idx="739">
                  <c:v>44537</c:v>
                </c:pt>
                <c:pt idx="740">
                  <c:v>44538</c:v>
                </c:pt>
                <c:pt idx="741">
                  <c:v>44539</c:v>
                </c:pt>
                <c:pt idx="742">
                  <c:v>44540</c:v>
                </c:pt>
                <c:pt idx="743">
                  <c:v>44543</c:v>
                </c:pt>
                <c:pt idx="744">
                  <c:v>44544</c:v>
                </c:pt>
                <c:pt idx="745">
                  <c:v>44545</c:v>
                </c:pt>
                <c:pt idx="746">
                  <c:v>44546</c:v>
                </c:pt>
                <c:pt idx="747">
                  <c:v>44547</c:v>
                </c:pt>
                <c:pt idx="748">
                  <c:v>44550</c:v>
                </c:pt>
                <c:pt idx="749">
                  <c:v>44551</c:v>
                </c:pt>
                <c:pt idx="750">
                  <c:v>44552</c:v>
                </c:pt>
                <c:pt idx="751">
                  <c:v>44553</c:v>
                </c:pt>
                <c:pt idx="752">
                  <c:v>44557</c:v>
                </c:pt>
                <c:pt idx="753">
                  <c:v>44558</c:v>
                </c:pt>
                <c:pt idx="754">
                  <c:v>44559</c:v>
                </c:pt>
                <c:pt idx="755">
                  <c:v>44560</c:v>
                </c:pt>
                <c:pt idx="756">
                  <c:v>44561</c:v>
                </c:pt>
                <c:pt idx="757">
                  <c:v>44564</c:v>
                </c:pt>
                <c:pt idx="758">
                  <c:v>44565</c:v>
                </c:pt>
                <c:pt idx="759">
                  <c:v>44566</c:v>
                </c:pt>
                <c:pt idx="760">
                  <c:v>44567</c:v>
                </c:pt>
                <c:pt idx="761">
                  <c:v>44568</c:v>
                </c:pt>
                <c:pt idx="762">
                  <c:v>44571</c:v>
                </c:pt>
                <c:pt idx="763">
                  <c:v>44572</c:v>
                </c:pt>
                <c:pt idx="764">
                  <c:v>44573</c:v>
                </c:pt>
                <c:pt idx="765">
                  <c:v>44574</c:v>
                </c:pt>
                <c:pt idx="766">
                  <c:v>44575</c:v>
                </c:pt>
                <c:pt idx="767">
                  <c:v>44579</c:v>
                </c:pt>
                <c:pt idx="768">
                  <c:v>44580</c:v>
                </c:pt>
                <c:pt idx="769">
                  <c:v>44581</c:v>
                </c:pt>
                <c:pt idx="770">
                  <c:v>44582</c:v>
                </c:pt>
                <c:pt idx="771">
                  <c:v>44585</c:v>
                </c:pt>
                <c:pt idx="772">
                  <c:v>44586</c:v>
                </c:pt>
                <c:pt idx="773">
                  <c:v>44587</c:v>
                </c:pt>
                <c:pt idx="774">
                  <c:v>44588</c:v>
                </c:pt>
                <c:pt idx="775">
                  <c:v>44589</c:v>
                </c:pt>
                <c:pt idx="776">
                  <c:v>44592</c:v>
                </c:pt>
                <c:pt idx="777">
                  <c:v>44593</c:v>
                </c:pt>
                <c:pt idx="778">
                  <c:v>44594</c:v>
                </c:pt>
                <c:pt idx="779">
                  <c:v>44595</c:v>
                </c:pt>
                <c:pt idx="780">
                  <c:v>44596</c:v>
                </c:pt>
                <c:pt idx="781">
                  <c:v>44599</c:v>
                </c:pt>
                <c:pt idx="782">
                  <c:v>44600</c:v>
                </c:pt>
                <c:pt idx="783">
                  <c:v>44601</c:v>
                </c:pt>
                <c:pt idx="784">
                  <c:v>44602</c:v>
                </c:pt>
                <c:pt idx="785">
                  <c:v>44603</c:v>
                </c:pt>
                <c:pt idx="786">
                  <c:v>44606</c:v>
                </c:pt>
                <c:pt idx="787">
                  <c:v>44607</c:v>
                </c:pt>
                <c:pt idx="788">
                  <c:v>44608</c:v>
                </c:pt>
                <c:pt idx="789">
                  <c:v>44609</c:v>
                </c:pt>
                <c:pt idx="790">
                  <c:v>44610</c:v>
                </c:pt>
                <c:pt idx="791">
                  <c:v>44614</c:v>
                </c:pt>
                <c:pt idx="792">
                  <c:v>44615</c:v>
                </c:pt>
                <c:pt idx="793">
                  <c:v>44616</c:v>
                </c:pt>
                <c:pt idx="794">
                  <c:v>44617</c:v>
                </c:pt>
                <c:pt idx="795">
                  <c:v>44620</c:v>
                </c:pt>
                <c:pt idx="796">
                  <c:v>44621</c:v>
                </c:pt>
                <c:pt idx="797">
                  <c:v>44622</c:v>
                </c:pt>
                <c:pt idx="798">
                  <c:v>44623</c:v>
                </c:pt>
                <c:pt idx="799">
                  <c:v>44624</c:v>
                </c:pt>
                <c:pt idx="800">
                  <c:v>44627</c:v>
                </c:pt>
                <c:pt idx="801">
                  <c:v>44628</c:v>
                </c:pt>
                <c:pt idx="802">
                  <c:v>44629</c:v>
                </c:pt>
                <c:pt idx="803">
                  <c:v>44630</c:v>
                </c:pt>
                <c:pt idx="804">
                  <c:v>44631</c:v>
                </c:pt>
                <c:pt idx="805">
                  <c:v>44634</c:v>
                </c:pt>
                <c:pt idx="806">
                  <c:v>44635</c:v>
                </c:pt>
                <c:pt idx="807">
                  <c:v>44636</c:v>
                </c:pt>
                <c:pt idx="808">
                  <c:v>44637</c:v>
                </c:pt>
                <c:pt idx="809">
                  <c:v>44638</c:v>
                </c:pt>
                <c:pt idx="810">
                  <c:v>44641</c:v>
                </c:pt>
                <c:pt idx="811">
                  <c:v>44642</c:v>
                </c:pt>
                <c:pt idx="812">
                  <c:v>44643</c:v>
                </c:pt>
                <c:pt idx="813">
                  <c:v>44644</c:v>
                </c:pt>
                <c:pt idx="814">
                  <c:v>44645</c:v>
                </c:pt>
                <c:pt idx="815">
                  <c:v>44648</c:v>
                </c:pt>
                <c:pt idx="816">
                  <c:v>44649</c:v>
                </c:pt>
                <c:pt idx="817">
                  <c:v>44650</c:v>
                </c:pt>
                <c:pt idx="818">
                  <c:v>44651</c:v>
                </c:pt>
                <c:pt idx="819">
                  <c:v>44652</c:v>
                </c:pt>
                <c:pt idx="820">
                  <c:v>44655</c:v>
                </c:pt>
                <c:pt idx="821">
                  <c:v>44656</c:v>
                </c:pt>
                <c:pt idx="822">
                  <c:v>44657</c:v>
                </c:pt>
                <c:pt idx="823">
                  <c:v>44658</c:v>
                </c:pt>
                <c:pt idx="824">
                  <c:v>44659</c:v>
                </c:pt>
                <c:pt idx="825">
                  <c:v>44662</c:v>
                </c:pt>
                <c:pt idx="826">
                  <c:v>44663</c:v>
                </c:pt>
                <c:pt idx="827">
                  <c:v>44664</c:v>
                </c:pt>
                <c:pt idx="828">
                  <c:v>44665</c:v>
                </c:pt>
                <c:pt idx="829">
                  <c:v>44669</c:v>
                </c:pt>
                <c:pt idx="830">
                  <c:v>44670</c:v>
                </c:pt>
                <c:pt idx="831">
                  <c:v>44671</c:v>
                </c:pt>
                <c:pt idx="832">
                  <c:v>44672</c:v>
                </c:pt>
                <c:pt idx="833">
                  <c:v>44673</c:v>
                </c:pt>
                <c:pt idx="834">
                  <c:v>44676</c:v>
                </c:pt>
                <c:pt idx="835">
                  <c:v>44677</c:v>
                </c:pt>
                <c:pt idx="836">
                  <c:v>44678</c:v>
                </c:pt>
                <c:pt idx="837">
                  <c:v>44679</c:v>
                </c:pt>
                <c:pt idx="838">
                  <c:v>44680</c:v>
                </c:pt>
                <c:pt idx="839">
                  <c:v>44683</c:v>
                </c:pt>
                <c:pt idx="840">
                  <c:v>44684</c:v>
                </c:pt>
                <c:pt idx="841">
                  <c:v>44685</c:v>
                </c:pt>
                <c:pt idx="842">
                  <c:v>44686</c:v>
                </c:pt>
                <c:pt idx="843">
                  <c:v>44687</c:v>
                </c:pt>
                <c:pt idx="844">
                  <c:v>44690</c:v>
                </c:pt>
                <c:pt idx="845">
                  <c:v>44691</c:v>
                </c:pt>
                <c:pt idx="846">
                  <c:v>44692</c:v>
                </c:pt>
                <c:pt idx="847">
                  <c:v>44693</c:v>
                </c:pt>
                <c:pt idx="848">
                  <c:v>44694</c:v>
                </c:pt>
                <c:pt idx="849">
                  <c:v>44697</c:v>
                </c:pt>
                <c:pt idx="850">
                  <c:v>44698</c:v>
                </c:pt>
                <c:pt idx="851">
                  <c:v>44699</c:v>
                </c:pt>
                <c:pt idx="852">
                  <c:v>44700</c:v>
                </c:pt>
                <c:pt idx="853">
                  <c:v>44701</c:v>
                </c:pt>
                <c:pt idx="854">
                  <c:v>44704</c:v>
                </c:pt>
                <c:pt idx="855">
                  <c:v>44705</c:v>
                </c:pt>
                <c:pt idx="856">
                  <c:v>44706</c:v>
                </c:pt>
                <c:pt idx="857">
                  <c:v>44707</c:v>
                </c:pt>
                <c:pt idx="858">
                  <c:v>44708</c:v>
                </c:pt>
                <c:pt idx="859">
                  <c:v>44712</c:v>
                </c:pt>
                <c:pt idx="860">
                  <c:v>44713</c:v>
                </c:pt>
                <c:pt idx="861">
                  <c:v>44714</c:v>
                </c:pt>
                <c:pt idx="862">
                  <c:v>44715</c:v>
                </c:pt>
                <c:pt idx="863">
                  <c:v>44718</c:v>
                </c:pt>
                <c:pt idx="864">
                  <c:v>44719</c:v>
                </c:pt>
                <c:pt idx="865">
                  <c:v>44720</c:v>
                </c:pt>
                <c:pt idx="866">
                  <c:v>44721</c:v>
                </c:pt>
                <c:pt idx="867">
                  <c:v>44722</c:v>
                </c:pt>
                <c:pt idx="868">
                  <c:v>44725</c:v>
                </c:pt>
                <c:pt idx="869">
                  <c:v>44726</c:v>
                </c:pt>
                <c:pt idx="870">
                  <c:v>44727</c:v>
                </c:pt>
                <c:pt idx="871">
                  <c:v>44728</c:v>
                </c:pt>
                <c:pt idx="872">
                  <c:v>44729</c:v>
                </c:pt>
                <c:pt idx="873">
                  <c:v>44733</c:v>
                </c:pt>
                <c:pt idx="874">
                  <c:v>44734</c:v>
                </c:pt>
                <c:pt idx="875">
                  <c:v>44735</c:v>
                </c:pt>
                <c:pt idx="876">
                  <c:v>44736</c:v>
                </c:pt>
                <c:pt idx="877">
                  <c:v>44739</c:v>
                </c:pt>
                <c:pt idx="878">
                  <c:v>44740</c:v>
                </c:pt>
                <c:pt idx="879">
                  <c:v>44741</c:v>
                </c:pt>
                <c:pt idx="880">
                  <c:v>44742</c:v>
                </c:pt>
                <c:pt idx="881">
                  <c:v>44743</c:v>
                </c:pt>
                <c:pt idx="882">
                  <c:v>44747</c:v>
                </c:pt>
                <c:pt idx="883">
                  <c:v>44748</c:v>
                </c:pt>
                <c:pt idx="884">
                  <c:v>44749</c:v>
                </c:pt>
                <c:pt idx="885">
                  <c:v>44750</c:v>
                </c:pt>
                <c:pt idx="886">
                  <c:v>44753</c:v>
                </c:pt>
                <c:pt idx="887">
                  <c:v>44754</c:v>
                </c:pt>
                <c:pt idx="888">
                  <c:v>44755</c:v>
                </c:pt>
                <c:pt idx="889">
                  <c:v>44756</c:v>
                </c:pt>
                <c:pt idx="890">
                  <c:v>44757</c:v>
                </c:pt>
                <c:pt idx="891">
                  <c:v>44760</c:v>
                </c:pt>
                <c:pt idx="892">
                  <c:v>44761</c:v>
                </c:pt>
                <c:pt idx="893">
                  <c:v>44762</c:v>
                </c:pt>
                <c:pt idx="894">
                  <c:v>44763</c:v>
                </c:pt>
                <c:pt idx="895">
                  <c:v>44764</c:v>
                </c:pt>
                <c:pt idx="896">
                  <c:v>44767</c:v>
                </c:pt>
                <c:pt idx="897">
                  <c:v>44768</c:v>
                </c:pt>
                <c:pt idx="898">
                  <c:v>44769</c:v>
                </c:pt>
                <c:pt idx="899">
                  <c:v>44770</c:v>
                </c:pt>
                <c:pt idx="900">
                  <c:v>44771</c:v>
                </c:pt>
                <c:pt idx="901">
                  <c:v>44774</c:v>
                </c:pt>
                <c:pt idx="902">
                  <c:v>44775</c:v>
                </c:pt>
                <c:pt idx="903">
                  <c:v>44776</c:v>
                </c:pt>
                <c:pt idx="904">
                  <c:v>44777</c:v>
                </c:pt>
                <c:pt idx="905">
                  <c:v>44778</c:v>
                </c:pt>
                <c:pt idx="906">
                  <c:v>44781</c:v>
                </c:pt>
                <c:pt idx="907">
                  <c:v>44782</c:v>
                </c:pt>
                <c:pt idx="908">
                  <c:v>44783</c:v>
                </c:pt>
                <c:pt idx="909">
                  <c:v>44784</c:v>
                </c:pt>
                <c:pt idx="910">
                  <c:v>44785</c:v>
                </c:pt>
                <c:pt idx="911">
                  <c:v>44788</c:v>
                </c:pt>
                <c:pt idx="912">
                  <c:v>44789</c:v>
                </c:pt>
                <c:pt idx="913">
                  <c:v>44790</c:v>
                </c:pt>
                <c:pt idx="914">
                  <c:v>44791</c:v>
                </c:pt>
                <c:pt idx="915">
                  <c:v>44792</c:v>
                </c:pt>
                <c:pt idx="916">
                  <c:v>44795</c:v>
                </c:pt>
                <c:pt idx="917">
                  <c:v>44796</c:v>
                </c:pt>
                <c:pt idx="918">
                  <c:v>44797</c:v>
                </c:pt>
                <c:pt idx="919">
                  <c:v>44798</c:v>
                </c:pt>
                <c:pt idx="920">
                  <c:v>44799</c:v>
                </c:pt>
                <c:pt idx="921">
                  <c:v>44802</c:v>
                </c:pt>
                <c:pt idx="922">
                  <c:v>44803</c:v>
                </c:pt>
                <c:pt idx="923">
                  <c:v>44804</c:v>
                </c:pt>
                <c:pt idx="924">
                  <c:v>44805</c:v>
                </c:pt>
                <c:pt idx="925">
                  <c:v>44806</c:v>
                </c:pt>
                <c:pt idx="926">
                  <c:v>44810</c:v>
                </c:pt>
                <c:pt idx="927">
                  <c:v>44811</c:v>
                </c:pt>
                <c:pt idx="928">
                  <c:v>44812</c:v>
                </c:pt>
                <c:pt idx="929">
                  <c:v>44813</c:v>
                </c:pt>
                <c:pt idx="930">
                  <c:v>44816</c:v>
                </c:pt>
                <c:pt idx="931">
                  <c:v>44817</c:v>
                </c:pt>
                <c:pt idx="932">
                  <c:v>44818</c:v>
                </c:pt>
                <c:pt idx="933">
                  <c:v>44819</c:v>
                </c:pt>
                <c:pt idx="934">
                  <c:v>44820</c:v>
                </c:pt>
                <c:pt idx="935">
                  <c:v>44823</c:v>
                </c:pt>
                <c:pt idx="936">
                  <c:v>44824</c:v>
                </c:pt>
                <c:pt idx="937">
                  <c:v>44825</c:v>
                </c:pt>
                <c:pt idx="938">
                  <c:v>44826</c:v>
                </c:pt>
                <c:pt idx="939">
                  <c:v>44827</c:v>
                </c:pt>
                <c:pt idx="940">
                  <c:v>44830</c:v>
                </c:pt>
                <c:pt idx="941">
                  <c:v>44831</c:v>
                </c:pt>
                <c:pt idx="942">
                  <c:v>44832</c:v>
                </c:pt>
                <c:pt idx="943">
                  <c:v>44833</c:v>
                </c:pt>
                <c:pt idx="944">
                  <c:v>44834</c:v>
                </c:pt>
                <c:pt idx="945">
                  <c:v>44837</c:v>
                </c:pt>
                <c:pt idx="946">
                  <c:v>44838</c:v>
                </c:pt>
                <c:pt idx="947">
                  <c:v>44839</c:v>
                </c:pt>
                <c:pt idx="948">
                  <c:v>44840</c:v>
                </c:pt>
                <c:pt idx="949">
                  <c:v>44841</c:v>
                </c:pt>
                <c:pt idx="950">
                  <c:v>44844</c:v>
                </c:pt>
                <c:pt idx="951">
                  <c:v>44845</c:v>
                </c:pt>
                <c:pt idx="952">
                  <c:v>44846</c:v>
                </c:pt>
                <c:pt idx="953">
                  <c:v>44847</c:v>
                </c:pt>
                <c:pt idx="954">
                  <c:v>44848</c:v>
                </c:pt>
                <c:pt idx="955">
                  <c:v>44851</c:v>
                </c:pt>
                <c:pt idx="956">
                  <c:v>44852</c:v>
                </c:pt>
                <c:pt idx="957">
                  <c:v>44853</c:v>
                </c:pt>
                <c:pt idx="958">
                  <c:v>44854</c:v>
                </c:pt>
                <c:pt idx="959">
                  <c:v>44855</c:v>
                </c:pt>
                <c:pt idx="960">
                  <c:v>44858</c:v>
                </c:pt>
                <c:pt idx="961">
                  <c:v>44859</c:v>
                </c:pt>
                <c:pt idx="962">
                  <c:v>44860</c:v>
                </c:pt>
                <c:pt idx="963">
                  <c:v>44861</c:v>
                </c:pt>
                <c:pt idx="964">
                  <c:v>44862</c:v>
                </c:pt>
                <c:pt idx="965">
                  <c:v>44865</c:v>
                </c:pt>
                <c:pt idx="966">
                  <c:v>44866</c:v>
                </c:pt>
                <c:pt idx="967">
                  <c:v>44867</c:v>
                </c:pt>
                <c:pt idx="968">
                  <c:v>44868</c:v>
                </c:pt>
                <c:pt idx="969">
                  <c:v>44869</c:v>
                </c:pt>
                <c:pt idx="970">
                  <c:v>44872</c:v>
                </c:pt>
                <c:pt idx="971">
                  <c:v>44873</c:v>
                </c:pt>
                <c:pt idx="972">
                  <c:v>44874</c:v>
                </c:pt>
                <c:pt idx="973">
                  <c:v>44875</c:v>
                </c:pt>
                <c:pt idx="974">
                  <c:v>44876</c:v>
                </c:pt>
                <c:pt idx="975">
                  <c:v>44879</c:v>
                </c:pt>
                <c:pt idx="976">
                  <c:v>44880</c:v>
                </c:pt>
                <c:pt idx="977">
                  <c:v>44881</c:v>
                </c:pt>
                <c:pt idx="978">
                  <c:v>44882</c:v>
                </c:pt>
                <c:pt idx="979">
                  <c:v>44883</c:v>
                </c:pt>
                <c:pt idx="980">
                  <c:v>44886</c:v>
                </c:pt>
                <c:pt idx="981">
                  <c:v>44887</c:v>
                </c:pt>
                <c:pt idx="982">
                  <c:v>44888</c:v>
                </c:pt>
                <c:pt idx="983">
                  <c:v>44890</c:v>
                </c:pt>
                <c:pt idx="984">
                  <c:v>44893</c:v>
                </c:pt>
                <c:pt idx="985">
                  <c:v>44894</c:v>
                </c:pt>
                <c:pt idx="986">
                  <c:v>44895</c:v>
                </c:pt>
                <c:pt idx="987">
                  <c:v>44896</c:v>
                </c:pt>
                <c:pt idx="988">
                  <c:v>44897</c:v>
                </c:pt>
                <c:pt idx="989">
                  <c:v>44900</c:v>
                </c:pt>
                <c:pt idx="990">
                  <c:v>44901</c:v>
                </c:pt>
                <c:pt idx="991">
                  <c:v>44902</c:v>
                </c:pt>
                <c:pt idx="992">
                  <c:v>44903</c:v>
                </c:pt>
                <c:pt idx="993">
                  <c:v>44904</c:v>
                </c:pt>
                <c:pt idx="994">
                  <c:v>44907</c:v>
                </c:pt>
                <c:pt idx="995">
                  <c:v>44908</c:v>
                </c:pt>
                <c:pt idx="996">
                  <c:v>44909</c:v>
                </c:pt>
                <c:pt idx="997">
                  <c:v>44910</c:v>
                </c:pt>
                <c:pt idx="998">
                  <c:v>44911</c:v>
                </c:pt>
                <c:pt idx="999">
                  <c:v>44914</c:v>
                </c:pt>
                <c:pt idx="1000">
                  <c:v>44915</c:v>
                </c:pt>
                <c:pt idx="1001">
                  <c:v>44916</c:v>
                </c:pt>
                <c:pt idx="1002">
                  <c:v>44917</c:v>
                </c:pt>
                <c:pt idx="1003">
                  <c:v>44918</c:v>
                </c:pt>
                <c:pt idx="1004">
                  <c:v>44922</c:v>
                </c:pt>
                <c:pt idx="1005">
                  <c:v>44923</c:v>
                </c:pt>
                <c:pt idx="1006">
                  <c:v>44924</c:v>
                </c:pt>
                <c:pt idx="1007">
                  <c:v>44925</c:v>
                </c:pt>
                <c:pt idx="1008">
                  <c:v>44929</c:v>
                </c:pt>
                <c:pt idx="1009">
                  <c:v>44930</c:v>
                </c:pt>
                <c:pt idx="1010">
                  <c:v>44931</c:v>
                </c:pt>
                <c:pt idx="1011">
                  <c:v>44932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44943</c:v>
                </c:pt>
                <c:pt idx="1018">
                  <c:v>44944</c:v>
                </c:pt>
                <c:pt idx="1019">
                  <c:v>44945</c:v>
                </c:pt>
                <c:pt idx="1020">
                  <c:v>44946</c:v>
                </c:pt>
                <c:pt idx="1021">
                  <c:v>44949</c:v>
                </c:pt>
                <c:pt idx="1022">
                  <c:v>44950</c:v>
                </c:pt>
                <c:pt idx="1023">
                  <c:v>44951</c:v>
                </c:pt>
                <c:pt idx="1024">
                  <c:v>44952</c:v>
                </c:pt>
                <c:pt idx="1025">
                  <c:v>44953</c:v>
                </c:pt>
                <c:pt idx="1026">
                  <c:v>44956</c:v>
                </c:pt>
                <c:pt idx="1027">
                  <c:v>44957</c:v>
                </c:pt>
                <c:pt idx="1028">
                  <c:v>44958</c:v>
                </c:pt>
                <c:pt idx="1029">
                  <c:v>44959</c:v>
                </c:pt>
                <c:pt idx="1030">
                  <c:v>44960</c:v>
                </c:pt>
                <c:pt idx="1031">
                  <c:v>44963</c:v>
                </c:pt>
                <c:pt idx="1032">
                  <c:v>44964</c:v>
                </c:pt>
                <c:pt idx="1033">
                  <c:v>44965</c:v>
                </c:pt>
                <c:pt idx="1034">
                  <c:v>44966</c:v>
                </c:pt>
                <c:pt idx="1035">
                  <c:v>44967</c:v>
                </c:pt>
                <c:pt idx="1036">
                  <c:v>44970</c:v>
                </c:pt>
                <c:pt idx="1037">
                  <c:v>44971</c:v>
                </c:pt>
                <c:pt idx="1038">
                  <c:v>44972</c:v>
                </c:pt>
                <c:pt idx="1039">
                  <c:v>44973</c:v>
                </c:pt>
                <c:pt idx="1040">
                  <c:v>44974</c:v>
                </c:pt>
                <c:pt idx="1041">
                  <c:v>44978</c:v>
                </c:pt>
                <c:pt idx="1042">
                  <c:v>44979</c:v>
                </c:pt>
                <c:pt idx="1043">
                  <c:v>44980</c:v>
                </c:pt>
                <c:pt idx="1044">
                  <c:v>44981</c:v>
                </c:pt>
                <c:pt idx="1045">
                  <c:v>44984</c:v>
                </c:pt>
                <c:pt idx="1046">
                  <c:v>44985</c:v>
                </c:pt>
                <c:pt idx="1047">
                  <c:v>44986</c:v>
                </c:pt>
                <c:pt idx="1048">
                  <c:v>44987</c:v>
                </c:pt>
                <c:pt idx="1049">
                  <c:v>44988</c:v>
                </c:pt>
                <c:pt idx="1050">
                  <c:v>44991</c:v>
                </c:pt>
                <c:pt idx="1051">
                  <c:v>44992</c:v>
                </c:pt>
                <c:pt idx="1052">
                  <c:v>44993</c:v>
                </c:pt>
                <c:pt idx="1053">
                  <c:v>44994</c:v>
                </c:pt>
                <c:pt idx="1054">
                  <c:v>44995</c:v>
                </c:pt>
                <c:pt idx="1055">
                  <c:v>44998</c:v>
                </c:pt>
                <c:pt idx="1056">
                  <c:v>44999</c:v>
                </c:pt>
                <c:pt idx="1057">
                  <c:v>45000</c:v>
                </c:pt>
                <c:pt idx="1058">
                  <c:v>45001</c:v>
                </c:pt>
                <c:pt idx="1059">
                  <c:v>45002</c:v>
                </c:pt>
                <c:pt idx="1060">
                  <c:v>45005</c:v>
                </c:pt>
                <c:pt idx="1061">
                  <c:v>45006</c:v>
                </c:pt>
                <c:pt idx="1062">
                  <c:v>45007</c:v>
                </c:pt>
                <c:pt idx="1063">
                  <c:v>45008</c:v>
                </c:pt>
                <c:pt idx="1064">
                  <c:v>45009</c:v>
                </c:pt>
                <c:pt idx="1065">
                  <c:v>45012</c:v>
                </c:pt>
                <c:pt idx="1066">
                  <c:v>45013</c:v>
                </c:pt>
                <c:pt idx="1067">
                  <c:v>45014</c:v>
                </c:pt>
                <c:pt idx="1068">
                  <c:v>45015</c:v>
                </c:pt>
                <c:pt idx="1069">
                  <c:v>45016</c:v>
                </c:pt>
                <c:pt idx="1070">
                  <c:v>45019</c:v>
                </c:pt>
                <c:pt idx="1071">
                  <c:v>45020</c:v>
                </c:pt>
                <c:pt idx="1072">
                  <c:v>45021</c:v>
                </c:pt>
                <c:pt idx="1073">
                  <c:v>45022</c:v>
                </c:pt>
                <c:pt idx="1074">
                  <c:v>45026</c:v>
                </c:pt>
                <c:pt idx="1075">
                  <c:v>45027</c:v>
                </c:pt>
                <c:pt idx="1076">
                  <c:v>45028</c:v>
                </c:pt>
                <c:pt idx="1077">
                  <c:v>45029</c:v>
                </c:pt>
                <c:pt idx="1078">
                  <c:v>45030</c:v>
                </c:pt>
                <c:pt idx="1079">
                  <c:v>45033</c:v>
                </c:pt>
                <c:pt idx="1080">
                  <c:v>45034</c:v>
                </c:pt>
                <c:pt idx="1081">
                  <c:v>45035</c:v>
                </c:pt>
                <c:pt idx="1082">
                  <c:v>45036</c:v>
                </c:pt>
                <c:pt idx="1083">
                  <c:v>45037</c:v>
                </c:pt>
                <c:pt idx="1084">
                  <c:v>45040</c:v>
                </c:pt>
                <c:pt idx="1085">
                  <c:v>45041</c:v>
                </c:pt>
                <c:pt idx="1086">
                  <c:v>45042</c:v>
                </c:pt>
                <c:pt idx="1087">
                  <c:v>45043</c:v>
                </c:pt>
                <c:pt idx="1088">
                  <c:v>45044</c:v>
                </c:pt>
                <c:pt idx="1089">
                  <c:v>45047</c:v>
                </c:pt>
                <c:pt idx="1090">
                  <c:v>45048</c:v>
                </c:pt>
                <c:pt idx="1091">
                  <c:v>45049</c:v>
                </c:pt>
                <c:pt idx="1092">
                  <c:v>45050</c:v>
                </c:pt>
                <c:pt idx="1093">
                  <c:v>45051</c:v>
                </c:pt>
                <c:pt idx="1094">
                  <c:v>45054</c:v>
                </c:pt>
                <c:pt idx="1095">
                  <c:v>45055</c:v>
                </c:pt>
                <c:pt idx="1096">
                  <c:v>45056</c:v>
                </c:pt>
                <c:pt idx="1097">
                  <c:v>45057</c:v>
                </c:pt>
                <c:pt idx="1098">
                  <c:v>45058</c:v>
                </c:pt>
                <c:pt idx="1099">
                  <c:v>45061</c:v>
                </c:pt>
                <c:pt idx="1100">
                  <c:v>45062</c:v>
                </c:pt>
                <c:pt idx="1101">
                  <c:v>45063</c:v>
                </c:pt>
                <c:pt idx="1102">
                  <c:v>45064</c:v>
                </c:pt>
                <c:pt idx="1103">
                  <c:v>45065</c:v>
                </c:pt>
                <c:pt idx="1104">
                  <c:v>45068</c:v>
                </c:pt>
                <c:pt idx="1105">
                  <c:v>45069</c:v>
                </c:pt>
                <c:pt idx="1106">
                  <c:v>45070</c:v>
                </c:pt>
                <c:pt idx="1107">
                  <c:v>45071</c:v>
                </c:pt>
                <c:pt idx="1108">
                  <c:v>45072</c:v>
                </c:pt>
                <c:pt idx="1109">
                  <c:v>45076</c:v>
                </c:pt>
                <c:pt idx="1110">
                  <c:v>45077</c:v>
                </c:pt>
                <c:pt idx="1111">
                  <c:v>45078</c:v>
                </c:pt>
                <c:pt idx="1112">
                  <c:v>45079</c:v>
                </c:pt>
                <c:pt idx="1113">
                  <c:v>45082</c:v>
                </c:pt>
                <c:pt idx="1114">
                  <c:v>45083</c:v>
                </c:pt>
                <c:pt idx="1115">
                  <c:v>45084</c:v>
                </c:pt>
                <c:pt idx="1116">
                  <c:v>45085</c:v>
                </c:pt>
                <c:pt idx="1117">
                  <c:v>45086</c:v>
                </c:pt>
                <c:pt idx="1118">
                  <c:v>45089</c:v>
                </c:pt>
                <c:pt idx="1119">
                  <c:v>45090</c:v>
                </c:pt>
                <c:pt idx="1120">
                  <c:v>45091</c:v>
                </c:pt>
                <c:pt idx="1121">
                  <c:v>45092</c:v>
                </c:pt>
                <c:pt idx="1122">
                  <c:v>45093</c:v>
                </c:pt>
                <c:pt idx="1123">
                  <c:v>45097</c:v>
                </c:pt>
                <c:pt idx="1124">
                  <c:v>45098</c:v>
                </c:pt>
                <c:pt idx="1125">
                  <c:v>45099</c:v>
                </c:pt>
                <c:pt idx="1126">
                  <c:v>45100</c:v>
                </c:pt>
                <c:pt idx="1127">
                  <c:v>45103</c:v>
                </c:pt>
                <c:pt idx="1128">
                  <c:v>45104</c:v>
                </c:pt>
                <c:pt idx="1129">
                  <c:v>45105</c:v>
                </c:pt>
                <c:pt idx="1130">
                  <c:v>45106</c:v>
                </c:pt>
                <c:pt idx="1131">
                  <c:v>45107</c:v>
                </c:pt>
                <c:pt idx="1132">
                  <c:v>45110</c:v>
                </c:pt>
                <c:pt idx="1133">
                  <c:v>45112</c:v>
                </c:pt>
                <c:pt idx="1134">
                  <c:v>45113</c:v>
                </c:pt>
                <c:pt idx="1135">
                  <c:v>45114</c:v>
                </c:pt>
                <c:pt idx="1136">
                  <c:v>45117</c:v>
                </c:pt>
                <c:pt idx="1137">
                  <c:v>45118</c:v>
                </c:pt>
                <c:pt idx="1138">
                  <c:v>45119</c:v>
                </c:pt>
                <c:pt idx="1139">
                  <c:v>45120</c:v>
                </c:pt>
                <c:pt idx="1140">
                  <c:v>45121</c:v>
                </c:pt>
                <c:pt idx="1141">
                  <c:v>45124</c:v>
                </c:pt>
                <c:pt idx="1142">
                  <c:v>45125</c:v>
                </c:pt>
                <c:pt idx="1143">
                  <c:v>45126</c:v>
                </c:pt>
                <c:pt idx="1144">
                  <c:v>45127</c:v>
                </c:pt>
                <c:pt idx="1145">
                  <c:v>45128</c:v>
                </c:pt>
                <c:pt idx="1146">
                  <c:v>45131</c:v>
                </c:pt>
                <c:pt idx="1147">
                  <c:v>45132</c:v>
                </c:pt>
                <c:pt idx="1148">
                  <c:v>45133</c:v>
                </c:pt>
                <c:pt idx="1149">
                  <c:v>45134</c:v>
                </c:pt>
                <c:pt idx="1150">
                  <c:v>45135</c:v>
                </c:pt>
                <c:pt idx="1151">
                  <c:v>45138</c:v>
                </c:pt>
                <c:pt idx="1152">
                  <c:v>45139</c:v>
                </c:pt>
                <c:pt idx="1153">
                  <c:v>45140</c:v>
                </c:pt>
                <c:pt idx="1154">
                  <c:v>45141</c:v>
                </c:pt>
                <c:pt idx="1155">
                  <c:v>45142</c:v>
                </c:pt>
                <c:pt idx="1156">
                  <c:v>45145</c:v>
                </c:pt>
                <c:pt idx="1157">
                  <c:v>45146</c:v>
                </c:pt>
                <c:pt idx="1158">
                  <c:v>45147</c:v>
                </c:pt>
                <c:pt idx="1159">
                  <c:v>45148</c:v>
                </c:pt>
                <c:pt idx="1160">
                  <c:v>45149</c:v>
                </c:pt>
                <c:pt idx="1161">
                  <c:v>45152</c:v>
                </c:pt>
                <c:pt idx="1162">
                  <c:v>45153</c:v>
                </c:pt>
                <c:pt idx="1163">
                  <c:v>45154</c:v>
                </c:pt>
                <c:pt idx="1164">
                  <c:v>45155</c:v>
                </c:pt>
                <c:pt idx="1165">
                  <c:v>45156</c:v>
                </c:pt>
                <c:pt idx="1166">
                  <c:v>45159</c:v>
                </c:pt>
                <c:pt idx="1167">
                  <c:v>45160</c:v>
                </c:pt>
                <c:pt idx="1168">
                  <c:v>45161</c:v>
                </c:pt>
                <c:pt idx="1169">
                  <c:v>45162</c:v>
                </c:pt>
                <c:pt idx="1170">
                  <c:v>45163</c:v>
                </c:pt>
                <c:pt idx="1171">
                  <c:v>45166</c:v>
                </c:pt>
                <c:pt idx="1172">
                  <c:v>45167</c:v>
                </c:pt>
                <c:pt idx="1173">
                  <c:v>45168</c:v>
                </c:pt>
                <c:pt idx="1174">
                  <c:v>45169</c:v>
                </c:pt>
                <c:pt idx="1175">
                  <c:v>45170</c:v>
                </c:pt>
                <c:pt idx="1176">
                  <c:v>45174</c:v>
                </c:pt>
                <c:pt idx="1177">
                  <c:v>45175</c:v>
                </c:pt>
                <c:pt idx="1178">
                  <c:v>45176</c:v>
                </c:pt>
                <c:pt idx="1179">
                  <c:v>45177</c:v>
                </c:pt>
                <c:pt idx="1180">
                  <c:v>45180</c:v>
                </c:pt>
                <c:pt idx="1181">
                  <c:v>45181</c:v>
                </c:pt>
                <c:pt idx="1182">
                  <c:v>45182</c:v>
                </c:pt>
                <c:pt idx="1183">
                  <c:v>45183</c:v>
                </c:pt>
                <c:pt idx="1184">
                  <c:v>45184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45194</c:v>
                </c:pt>
                <c:pt idx="1191">
                  <c:v>45195</c:v>
                </c:pt>
                <c:pt idx="1192">
                  <c:v>45196</c:v>
                </c:pt>
                <c:pt idx="1193">
                  <c:v>45197</c:v>
                </c:pt>
                <c:pt idx="1194">
                  <c:v>45198</c:v>
                </c:pt>
                <c:pt idx="1195">
                  <c:v>45201</c:v>
                </c:pt>
                <c:pt idx="1196">
                  <c:v>45202</c:v>
                </c:pt>
                <c:pt idx="1197">
                  <c:v>45203</c:v>
                </c:pt>
                <c:pt idx="1198">
                  <c:v>45204</c:v>
                </c:pt>
                <c:pt idx="1199">
                  <c:v>45205</c:v>
                </c:pt>
                <c:pt idx="1200">
                  <c:v>45208</c:v>
                </c:pt>
                <c:pt idx="1201">
                  <c:v>45209</c:v>
                </c:pt>
                <c:pt idx="1202">
                  <c:v>45210</c:v>
                </c:pt>
                <c:pt idx="1203">
                  <c:v>45211</c:v>
                </c:pt>
                <c:pt idx="1204">
                  <c:v>45212</c:v>
                </c:pt>
                <c:pt idx="1205">
                  <c:v>45215</c:v>
                </c:pt>
                <c:pt idx="1206">
                  <c:v>45216</c:v>
                </c:pt>
                <c:pt idx="1207">
                  <c:v>45217</c:v>
                </c:pt>
                <c:pt idx="1208">
                  <c:v>45218</c:v>
                </c:pt>
                <c:pt idx="1209">
                  <c:v>45219</c:v>
                </c:pt>
                <c:pt idx="1210">
                  <c:v>45222</c:v>
                </c:pt>
                <c:pt idx="1211">
                  <c:v>45223</c:v>
                </c:pt>
                <c:pt idx="1212">
                  <c:v>45224</c:v>
                </c:pt>
                <c:pt idx="1213">
                  <c:v>45225</c:v>
                </c:pt>
                <c:pt idx="1214">
                  <c:v>45226</c:v>
                </c:pt>
                <c:pt idx="1215">
                  <c:v>45229</c:v>
                </c:pt>
                <c:pt idx="1216">
                  <c:v>45230</c:v>
                </c:pt>
                <c:pt idx="1217">
                  <c:v>45231</c:v>
                </c:pt>
                <c:pt idx="1218">
                  <c:v>45232</c:v>
                </c:pt>
                <c:pt idx="1219">
                  <c:v>45233</c:v>
                </c:pt>
                <c:pt idx="1220">
                  <c:v>45236</c:v>
                </c:pt>
                <c:pt idx="1221">
                  <c:v>45237</c:v>
                </c:pt>
                <c:pt idx="1222">
                  <c:v>45238</c:v>
                </c:pt>
                <c:pt idx="1223">
                  <c:v>45239</c:v>
                </c:pt>
                <c:pt idx="1224">
                  <c:v>45240</c:v>
                </c:pt>
                <c:pt idx="1225">
                  <c:v>45243</c:v>
                </c:pt>
                <c:pt idx="1226">
                  <c:v>45244</c:v>
                </c:pt>
                <c:pt idx="1227">
                  <c:v>45245</c:v>
                </c:pt>
                <c:pt idx="1228">
                  <c:v>45246</c:v>
                </c:pt>
                <c:pt idx="1229">
                  <c:v>45247</c:v>
                </c:pt>
                <c:pt idx="1230">
                  <c:v>45250</c:v>
                </c:pt>
                <c:pt idx="1231">
                  <c:v>45251</c:v>
                </c:pt>
                <c:pt idx="1232">
                  <c:v>45252</c:v>
                </c:pt>
                <c:pt idx="1233">
                  <c:v>45254</c:v>
                </c:pt>
                <c:pt idx="1234">
                  <c:v>45257</c:v>
                </c:pt>
                <c:pt idx="1235">
                  <c:v>45258</c:v>
                </c:pt>
                <c:pt idx="1236">
                  <c:v>45259</c:v>
                </c:pt>
                <c:pt idx="1237">
                  <c:v>45260</c:v>
                </c:pt>
                <c:pt idx="1238">
                  <c:v>45261</c:v>
                </c:pt>
                <c:pt idx="1239">
                  <c:v>45264</c:v>
                </c:pt>
                <c:pt idx="1240">
                  <c:v>45265</c:v>
                </c:pt>
                <c:pt idx="1241">
                  <c:v>45266</c:v>
                </c:pt>
                <c:pt idx="1242">
                  <c:v>45267</c:v>
                </c:pt>
                <c:pt idx="1243">
                  <c:v>45268</c:v>
                </c:pt>
                <c:pt idx="1244">
                  <c:v>45271</c:v>
                </c:pt>
                <c:pt idx="1245">
                  <c:v>45272</c:v>
                </c:pt>
                <c:pt idx="1246">
                  <c:v>45273</c:v>
                </c:pt>
                <c:pt idx="1247">
                  <c:v>45274</c:v>
                </c:pt>
                <c:pt idx="1248">
                  <c:v>45275</c:v>
                </c:pt>
                <c:pt idx="1249">
                  <c:v>45278</c:v>
                </c:pt>
                <c:pt idx="1250">
                  <c:v>45279</c:v>
                </c:pt>
                <c:pt idx="1251">
                  <c:v>45280</c:v>
                </c:pt>
                <c:pt idx="1252">
                  <c:v>45281</c:v>
                </c:pt>
                <c:pt idx="1253">
                  <c:v>45282</c:v>
                </c:pt>
                <c:pt idx="1254">
                  <c:v>45286</c:v>
                </c:pt>
                <c:pt idx="1255">
                  <c:v>45287</c:v>
                </c:pt>
                <c:pt idx="1256">
                  <c:v>45288</c:v>
                </c:pt>
                <c:pt idx="1257">
                  <c:v>45289</c:v>
                </c:pt>
                <c:pt idx="1258">
                  <c:v>45293</c:v>
                </c:pt>
                <c:pt idx="1259">
                  <c:v>45294</c:v>
                </c:pt>
                <c:pt idx="1260">
                  <c:v>45295</c:v>
                </c:pt>
                <c:pt idx="1261">
                  <c:v>45296</c:v>
                </c:pt>
                <c:pt idx="1262">
                  <c:v>45299</c:v>
                </c:pt>
                <c:pt idx="1263">
                  <c:v>45300</c:v>
                </c:pt>
                <c:pt idx="1264">
                  <c:v>45301</c:v>
                </c:pt>
                <c:pt idx="1265">
                  <c:v>45302</c:v>
                </c:pt>
                <c:pt idx="1266">
                  <c:v>45303</c:v>
                </c:pt>
                <c:pt idx="1267">
                  <c:v>45307</c:v>
                </c:pt>
                <c:pt idx="1268">
                  <c:v>45308</c:v>
                </c:pt>
                <c:pt idx="1269">
                  <c:v>45309</c:v>
                </c:pt>
                <c:pt idx="1270">
                  <c:v>45310</c:v>
                </c:pt>
                <c:pt idx="1271">
                  <c:v>45313</c:v>
                </c:pt>
                <c:pt idx="1272">
                  <c:v>45314</c:v>
                </c:pt>
                <c:pt idx="1273">
                  <c:v>45315</c:v>
                </c:pt>
                <c:pt idx="1274">
                  <c:v>45316</c:v>
                </c:pt>
                <c:pt idx="1275">
                  <c:v>45317</c:v>
                </c:pt>
                <c:pt idx="1276">
                  <c:v>45320</c:v>
                </c:pt>
                <c:pt idx="1277">
                  <c:v>45321</c:v>
                </c:pt>
                <c:pt idx="1278">
                  <c:v>45322</c:v>
                </c:pt>
                <c:pt idx="1279">
                  <c:v>45323</c:v>
                </c:pt>
                <c:pt idx="1280">
                  <c:v>45324</c:v>
                </c:pt>
                <c:pt idx="1281">
                  <c:v>45327</c:v>
                </c:pt>
                <c:pt idx="1282">
                  <c:v>45328</c:v>
                </c:pt>
                <c:pt idx="1283">
                  <c:v>45329</c:v>
                </c:pt>
                <c:pt idx="1284">
                  <c:v>45330</c:v>
                </c:pt>
                <c:pt idx="1285">
                  <c:v>45331</c:v>
                </c:pt>
                <c:pt idx="1286">
                  <c:v>45334</c:v>
                </c:pt>
                <c:pt idx="1287">
                  <c:v>45335</c:v>
                </c:pt>
                <c:pt idx="1288">
                  <c:v>45336</c:v>
                </c:pt>
                <c:pt idx="1289">
                  <c:v>45337</c:v>
                </c:pt>
                <c:pt idx="1290">
                  <c:v>45338</c:v>
                </c:pt>
                <c:pt idx="1291">
                  <c:v>45342</c:v>
                </c:pt>
                <c:pt idx="1292">
                  <c:v>45343</c:v>
                </c:pt>
                <c:pt idx="1293">
                  <c:v>45344</c:v>
                </c:pt>
                <c:pt idx="1294">
                  <c:v>45345</c:v>
                </c:pt>
                <c:pt idx="1295">
                  <c:v>45348</c:v>
                </c:pt>
                <c:pt idx="1296">
                  <c:v>45349</c:v>
                </c:pt>
                <c:pt idx="1297">
                  <c:v>45350</c:v>
                </c:pt>
                <c:pt idx="1298">
                  <c:v>45351</c:v>
                </c:pt>
                <c:pt idx="1299">
                  <c:v>45352</c:v>
                </c:pt>
                <c:pt idx="1300">
                  <c:v>45355</c:v>
                </c:pt>
                <c:pt idx="1301">
                  <c:v>45356</c:v>
                </c:pt>
                <c:pt idx="1302">
                  <c:v>45357</c:v>
                </c:pt>
                <c:pt idx="1303">
                  <c:v>45358</c:v>
                </c:pt>
                <c:pt idx="1304">
                  <c:v>45359</c:v>
                </c:pt>
                <c:pt idx="1305">
                  <c:v>45362</c:v>
                </c:pt>
                <c:pt idx="1306">
                  <c:v>45363</c:v>
                </c:pt>
                <c:pt idx="1307">
                  <c:v>45364</c:v>
                </c:pt>
                <c:pt idx="1308">
                  <c:v>45365</c:v>
                </c:pt>
                <c:pt idx="1309">
                  <c:v>45366</c:v>
                </c:pt>
                <c:pt idx="1310">
                  <c:v>45369</c:v>
                </c:pt>
                <c:pt idx="1311">
                  <c:v>45370</c:v>
                </c:pt>
                <c:pt idx="1312">
                  <c:v>45371</c:v>
                </c:pt>
                <c:pt idx="1313">
                  <c:v>45372</c:v>
                </c:pt>
                <c:pt idx="1314">
                  <c:v>45373</c:v>
                </c:pt>
                <c:pt idx="1315">
                  <c:v>45376</c:v>
                </c:pt>
                <c:pt idx="1316">
                  <c:v>45377</c:v>
                </c:pt>
                <c:pt idx="1317">
                  <c:v>45378</c:v>
                </c:pt>
                <c:pt idx="1318">
                  <c:v>45379</c:v>
                </c:pt>
                <c:pt idx="1319">
                  <c:v>45383</c:v>
                </c:pt>
                <c:pt idx="1320">
                  <c:v>45384</c:v>
                </c:pt>
                <c:pt idx="1321">
                  <c:v>45385</c:v>
                </c:pt>
                <c:pt idx="1322">
                  <c:v>45386</c:v>
                </c:pt>
                <c:pt idx="1323">
                  <c:v>45387</c:v>
                </c:pt>
                <c:pt idx="1324">
                  <c:v>45390</c:v>
                </c:pt>
                <c:pt idx="1325">
                  <c:v>45391</c:v>
                </c:pt>
                <c:pt idx="1326">
                  <c:v>45392</c:v>
                </c:pt>
                <c:pt idx="1327">
                  <c:v>45393</c:v>
                </c:pt>
                <c:pt idx="1328">
                  <c:v>45394</c:v>
                </c:pt>
                <c:pt idx="1329">
                  <c:v>45397</c:v>
                </c:pt>
                <c:pt idx="1330">
                  <c:v>45398</c:v>
                </c:pt>
                <c:pt idx="1331">
                  <c:v>45399</c:v>
                </c:pt>
                <c:pt idx="1332">
                  <c:v>45400</c:v>
                </c:pt>
                <c:pt idx="1333">
                  <c:v>45401</c:v>
                </c:pt>
                <c:pt idx="1334">
                  <c:v>45404</c:v>
                </c:pt>
                <c:pt idx="1335">
                  <c:v>45405</c:v>
                </c:pt>
                <c:pt idx="1336">
                  <c:v>45406</c:v>
                </c:pt>
                <c:pt idx="1337">
                  <c:v>45407</c:v>
                </c:pt>
                <c:pt idx="1338">
                  <c:v>45408</c:v>
                </c:pt>
                <c:pt idx="1339">
                  <c:v>45411</c:v>
                </c:pt>
                <c:pt idx="1340">
                  <c:v>45412</c:v>
                </c:pt>
                <c:pt idx="1341">
                  <c:v>45413</c:v>
                </c:pt>
                <c:pt idx="1342">
                  <c:v>45414</c:v>
                </c:pt>
                <c:pt idx="1343">
                  <c:v>45415</c:v>
                </c:pt>
                <c:pt idx="1344">
                  <c:v>45418</c:v>
                </c:pt>
                <c:pt idx="1345">
                  <c:v>45419</c:v>
                </c:pt>
                <c:pt idx="1346">
                  <c:v>45420</c:v>
                </c:pt>
                <c:pt idx="1347">
                  <c:v>45421</c:v>
                </c:pt>
                <c:pt idx="1348">
                  <c:v>45422</c:v>
                </c:pt>
                <c:pt idx="1349">
                  <c:v>45425</c:v>
                </c:pt>
                <c:pt idx="1350">
                  <c:v>45426</c:v>
                </c:pt>
                <c:pt idx="1351">
                  <c:v>45427</c:v>
                </c:pt>
                <c:pt idx="1352">
                  <c:v>45428</c:v>
                </c:pt>
                <c:pt idx="1353">
                  <c:v>45429</c:v>
                </c:pt>
                <c:pt idx="1354">
                  <c:v>45432</c:v>
                </c:pt>
                <c:pt idx="1355">
                  <c:v>45433</c:v>
                </c:pt>
                <c:pt idx="1356">
                  <c:v>45434</c:v>
                </c:pt>
                <c:pt idx="1357">
                  <c:v>45435</c:v>
                </c:pt>
                <c:pt idx="1358">
                  <c:v>45436</c:v>
                </c:pt>
                <c:pt idx="1359">
                  <c:v>45440</c:v>
                </c:pt>
                <c:pt idx="1360">
                  <c:v>45441</c:v>
                </c:pt>
                <c:pt idx="1361">
                  <c:v>45442</c:v>
                </c:pt>
                <c:pt idx="1362">
                  <c:v>45443</c:v>
                </c:pt>
                <c:pt idx="1363">
                  <c:v>45446</c:v>
                </c:pt>
                <c:pt idx="1364">
                  <c:v>45447</c:v>
                </c:pt>
                <c:pt idx="1365">
                  <c:v>45448</c:v>
                </c:pt>
                <c:pt idx="1366">
                  <c:v>45449</c:v>
                </c:pt>
                <c:pt idx="1367">
                  <c:v>45450</c:v>
                </c:pt>
                <c:pt idx="1368">
                  <c:v>45453</c:v>
                </c:pt>
                <c:pt idx="1369">
                  <c:v>45454</c:v>
                </c:pt>
                <c:pt idx="1370">
                  <c:v>45455</c:v>
                </c:pt>
                <c:pt idx="1371">
                  <c:v>45456</c:v>
                </c:pt>
                <c:pt idx="1372">
                  <c:v>45457</c:v>
                </c:pt>
                <c:pt idx="1373">
                  <c:v>45460</c:v>
                </c:pt>
                <c:pt idx="1374">
                  <c:v>45461</c:v>
                </c:pt>
                <c:pt idx="1375">
                  <c:v>45463</c:v>
                </c:pt>
                <c:pt idx="1376">
                  <c:v>45464</c:v>
                </c:pt>
                <c:pt idx="1377">
                  <c:v>45467</c:v>
                </c:pt>
                <c:pt idx="1378">
                  <c:v>45468</c:v>
                </c:pt>
                <c:pt idx="1379">
                  <c:v>45469</c:v>
                </c:pt>
                <c:pt idx="1380">
                  <c:v>45470</c:v>
                </c:pt>
                <c:pt idx="1381">
                  <c:v>45471</c:v>
                </c:pt>
                <c:pt idx="1382">
                  <c:v>45474</c:v>
                </c:pt>
                <c:pt idx="1383">
                  <c:v>45475</c:v>
                </c:pt>
                <c:pt idx="1384">
                  <c:v>45476</c:v>
                </c:pt>
                <c:pt idx="1385">
                  <c:v>45478</c:v>
                </c:pt>
                <c:pt idx="1386">
                  <c:v>45481</c:v>
                </c:pt>
                <c:pt idx="1387">
                  <c:v>45482</c:v>
                </c:pt>
                <c:pt idx="1388">
                  <c:v>45483</c:v>
                </c:pt>
                <c:pt idx="1389">
                  <c:v>45484</c:v>
                </c:pt>
                <c:pt idx="1390">
                  <c:v>45485</c:v>
                </c:pt>
                <c:pt idx="1391">
                  <c:v>45488</c:v>
                </c:pt>
                <c:pt idx="1392">
                  <c:v>45489</c:v>
                </c:pt>
                <c:pt idx="1393">
                  <c:v>45490</c:v>
                </c:pt>
                <c:pt idx="1394">
                  <c:v>45491</c:v>
                </c:pt>
                <c:pt idx="1395">
                  <c:v>45492</c:v>
                </c:pt>
                <c:pt idx="1396">
                  <c:v>45495</c:v>
                </c:pt>
                <c:pt idx="1397">
                  <c:v>45496</c:v>
                </c:pt>
                <c:pt idx="1398">
                  <c:v>45497</c:v>
                </c:pt>
                <c:pt idx="1399">
                  <c:v>45498</c:v>
                </c:pt>
                <c:pt idx="1400">
                  <c:v>45499</c:v>
                </c:pt>
                <c:pt idx="1401">
                  <c:v>45502</c:v>
                </c:pt>
                <c:pt idx="1402">
                  <c:v>45503</c:v>
                </c:pt>
                <c:pt idx="1403">
                  <c:v>45504</c:v>
                </c:pt>
                <c:pt idx="1404">
                  <c:v>45505</c:v>
                </c:pt>
                <c:pt idx="1405">
                  <c:v>45506</c:v>
                </c:pt>
                <c:pt idx="1406">
                  <c:v>45509</c:v>
                </c:pt>
                <c:pt idx="1407">
                  <c:v>45510</c:v>
                </c:pt>
                <c:pt idx="1408">
                  <c:v>45511</c:v>
                </c:pt>
                <c:pt idx="1409">
                  <c:v>45512</c:v>
                </c:pt>
                <c:pt idx="1410">
                  <c:v>45513</c:v>
                </c:pt>
                <c:pt idx="1411">
                  <c:v>45516</c:v>
                </c:pt>
                <c:pt idx="1412">
                  <c:v>45517</c:v>
                </c:pt>
                <c:pt idx="1413">
                  <c:v>45518</c:v>
                </c:pt>
                <c:pt idx="1414">
                  <c:v>45519</c:v>
                </c:pt>
                <c:pt idx="1415">
                  <c:v>45520</c:v>
                </c:pt>
                <c:pt idx="1416">
                  <c:v>45523</c:v>
                </c:pt>
                <c:pt idx="1417">
                  <c:v>45524</c:v>
                </c:pt>
                <c:pt idx="1418">
                  <c:v>45525</c:v>
                </c:pt>
                <c:pt idx="1419">
                  <c:v>45526</c:v>
                </c:pt>
                <c:pt idx="1420">
                  <c:v>45527</c:v>
                </c:pt>
                <c:pt idx="1421">
                  <c:v>45530</c:v>
                </c:pt>
                <c:pt idx="1422">
                  <c:v>45531</c:v>
                </c:pt>
                <c:pt idx="1423">
                  <c:v>45532</c:v>
                </c:pt>
                <c:pt idx="1424">
                  <c:v>45533</c:v>
                </c:pt>
                <c:pt idx="1425">
                  <c:v>45534</c:v>
                </c:pt>
                <c:pt idx="1426">
                  <c:v>45538</c:v>
                </c:pt>
                <c:pt idx="1427">
                  <c:v>45539</c:v>
                </c:pt>
                <c:pt idx="1428">
                  <c:v>45540</c:v>
                </c:pt>
                <c:pt idx="1429">
                  <c:v>45541</c:v>
                </c:pt>
                <c:pt idx="1430">
                  <c:v>45544</c:v>
                </c:pt>
                <c:pt idx="1431">
                  <c:v>45545</c:v>
                </c:pt>
                <c:pt idx="1432">
                  <c:v>45546</c:v>
                </c:pt>
                <c:pt idx="1433">
                  <c:v>45547</c:v>
                </c:pt>
                <c:pt idx="1434">
                  <c:v>45548</c:v>
                </c:pt>
                <c:pt idx="1435">
                  <c:v>45551</c:v>
                </c:pt>
                <c:pt idx="1436">
                  <c:v>45552</c:v>
                </c:pt>
                <c:pt idx="1437">
                  <c:v>45553</c:v>
                </c:pt>
                <c:pt idx="1438">
                  <c:v>45554</c:v>
                </c:pt>
                <c:pt idx="1439">
                  <c:v>45555</c:v>
                </c:pt>
                <c:pt idx="1440">
                  <c:v>45558</c:v>
                </c:pt>
                <c:pt idx="1441">
                  <c:v>45559</c:v>
                </c:pt>
                <c:pt idx="1442">
                  <c:v>45560</c:v>
                </c:pt>
                <c:pt idx="1443">
                  <c:v>45561</c:v>
                </c:pt>
                <c:pt idx="1444">
                  <c:v>45562</c:v>
                </c:pt>
                <c:pt idx="1445">
                  <c:v>45565</c:v>
                </c:pt>
                <c:pt idx="1446">
                  <c:v>45566</c:v>
                </c:pt>
                <c:pt idx="1447">
                  <c:v>45567</c:v>
                </c:pt>
                <c:pt idx="1448">
                  <c:v>45568</c:v>
                </c:pt>
                <c:pt idx="1449">
                  <c:v>45569</c:v>
                </c:pt>
                <c:pt idx="1450">
                  <c:v>45572</c:v>
                </c:pt>
                <c:pt idx="1451">
                  <c:v>45573</c:v>
                </c:pt>
                <c:pt idx="1452">
                  <c:v>45574</c:v>
                </c:pt>
                <c:pt idx="1453">
                  <c:v>45575</c:v>
                </c:pt>
                <c:pt idx="1454">
                  <c:v>45576</c:v>
                </c:pt>
                <c:pt idx="1455">
                  <c:v>45579</c:v>
                </c:pt>
                <c:pt idx="1456">
                  <c:v>45580</c:v>
                </c:pt>
                <c:pt idx="1457">
                  <c:v>45581</c:v>
                </c:pt>
                <c:pt idx="1458">
                  <c:v>45582</c:v>
                </c:pt>
                <c:pt idx="1459">
                  <c:v>45583</c:v>
                </c:pt>
                <c:pt idx="1460">
                  <c:v>45586</c:v>
                </c:pt>
                <c:pt idx="1461">
                  <c:v>45587</c:v>
                </c:pt>
                <c:pt idx="1462">
                  <c:v>45588</c:v>
                </c:pt>
                <c:pt idx="1463">
                  <c:v>45589</c:v>
                </c:pt>
                <c:pt idx="1464">
                  <c:v>45590</c:v>
                </c:pt>
                <c:pt idx="1465">
                  <c:v>45593</c:v>
                </c:pt>
                <c:pt idx="1466">
                  <c:v>45594</c:v>
                </c:pt>
                <c:pt idx="1467">
                  <c:v>45595</c:v>
                </c:pt>
                <c:pt idx="1468">
                  <c:v>45596</c:v>
                </c:pt>
              </c:numCache>
            </c:numRef>
          </c:cat>
          <c:val>
            <c:numRef>
              <c:f>' Exponential Smoothing by Day'!$I$6:$I$1473</c:f>
              <c:numCache>
                <c:formatCode>_("$"* #,##0.00_);_("$"* \(#,##0.00\);_("$"* "-"??_);_(@_)</c:formatCode>
                <c:ptCount val="1468"/>
                <c:pt idx="0">
                  <c:v>55.561599999999999</c:v>
                </c:pt>
                <c:pt idx="1">
                  <c:v>55.398070000000004</c:v>
                </c:pt>
                <c:pt idx="2">
                  <c:v>55.436223000000012</c:v>
                </c:pt>
                <c:pt idx="3">
                  <c:v>55.57569070000001</c:v>
                </c:pt>
                <c:pt idx="4">
                  <c:v>55.828141630000012</c:v>
                </c:pt>
                <c:pt idx="5">
                  <c:v>56.067807467000009</c:v>
                </c:pt>
                <c:pt idx="6">
                  <c:v>56.195516720300013</c:v>
                </c:pt>
                <c:pt idx="7">
                  <c:v>56.140695048270018</c:v>
                </c:pt>
                <c:pt idx="8">
                  <c:v>56.104585543443022</c:v>
                </c:pt>
                <c:pt idx="9">
                  <c:v>56.105576989098722</c:v>
                </c:pt>
                <c:pt idx="10">
                  <c:v>56.095569290188848</c:v>
                </c:pt>
                <c:pt idx="11">
                  <c:v>56.190912361169964</c:v>
                </c:pt>
                <c:pt idx="12">
                  <c:v>56.983791125052974</c:v>
                </c:pt>
                <c:pt idx="13">
                  <c:v>57.652992012547685</c:v>
                </c:pt>
                <c:pt idx="14">
                  <c:v>58.342492811292914</c:v>
                </c:pt>
                <c:pt idx="15">
                  <c:v>58.998083530163626</c:v>
                </c:pt>
                <c:pt idx="16">
                  <c:v>59.600575177147263</c:v>
                </c:pt>
                <c:pt idx="17">
                  <c:v>60.158397659432538</c:v>
                </c:pt>
                <c:pt idx="18">
                  <c:v>60.690027893489287</c:v>
                </c:pt>
                <c:pt idx="19">
                  <c:v>61.209765104140359</c:v>
                </c:pt>
                <c:pt idx="20">
                  <c:v>61.643268593726326</c:v>
                </c:pt>
                <c:pt idx="21">
                  <c:v>62.038091734353699</c:v>
                </c:pt>
                <c:pt idx="22">
                  <c:v>62.458062560918336</c:v>
                </c:pt>
                <c:pt idx="23">
                  <c:v>62.888996304826506</c:v>
                </c:pt>
                <c:pt idx="24">
                  <c:v>63.333676674343863</c:v>
                </c:pt>
                <c:pt idx="25">
                  <c:v>63.700409006909474</c:v>
                </c:pt>
                <c:pt idx="26">
                  <c:v>64.010218106218531</c:v>
                </c:pt>
                <c:pt idx="27">
                  <c:v>64.266466295596686</c:v>
                </c:pt>
                <c:pt idx="28">
                  <c:v>64.586639666037016</c:v>
                </c:pt>
                <c:pt idx="29">
                  <c:v>64.862335699433316</c:v>
                </c:pt>
                <c:pt idx="30">
                  <c:v>65.070752129489989</c:v>
                </c:pt>
                <c:pt idx="31">
                  <c:v>65.330746916540988</c:v>
                </c:pt>
                <c:pt idx="32">
                  <c:v>65.551502224886889</c:v>
                </c:pt>
                <c:pt idx="33">
                  <c:v>65.722152002398204</c:v>
                </c:pt>
                <c:pt idx="34">
                  <c:v>65.831346802158379</c:v>
                </c:pt>
                <c:pt idx="35">
                  <c:v>65.984132121942537</c:v>
                </c:pt>
                <c:pt idx="36">
                  <c:v>66.158238909748292</c:v>
                </c:pt>
                <c:pt idx="37">
                  <c:v>66.342965018773455</c:v>
                </c:pt>
                <c:pt idx="38">
                  <c:v>66.540368516896109</c:v>
                </c:pt>
                <c:pt idx="39">
                  <c:v>66.689221665206503</c:v>
                </c:pt>
                <c:pt idx="40">
                  <c:v>66.816959498685847</c:v>
                </c:pt>
                <c:pt idx="41">
                  <c:v>66.820573548817265</c:v>
                </c:pt>
                <c:pt idx="42">
                  <c:v>66.797346193935539</c:v>
                </c:pt>
                <c:pt idx="43">
                  <c:v>66.767871574541985</c:v>
                </c:pt>
                <c:pt idx="44">
                  <c:v>66.749964417087781</c:v>
                </c:pt>
                <c:pt idx="45">
                  <c:v>66.671957975379001</c:v>
                </c:pt>
                <c:pt idx="46">
                  <c:v>66.673042177841097</c:v>
                </c:pt>
                <c:pt idx="47">
                  <c:v>66.647377960056986</c:v>
                </c:pt>
                <c:pt idx="48">
                  <c:v>66.645440164051294</c:v>
                </c:pt>
                <c:pt idx="49">
                  <c:v>66.63507614764616</c:v>
                </c:pt>
                <c:pt idx="50">
                  <c:v>66.613208532881544</c:v>
                </c:pt>
                <c:pt idx="51">
                  <c:v>66.693807679593391</c:v>
                </c:pt>
                <c:pt idx="52">
                  <c:v>66.80159691163405</c:v>
                </c:pt>
                <c:pt idx="53">
                  <c:v>66.774047220470649</c:v>
                </c:pt>
                <c:pt idx="54">
                  <c:v>66.821322498423584</c:v>
                </c:pt>
                <c:pt idx="55">
                  <c:v>66.697790248581228</c:v>
                </c:pt>
                <c:pt idx="56">
                  <c:v>66.648501223723102</c:v>
                </c:pt>
                <c:pt idx="57">
                  <c:v>66.64331110135079</c:v>
                </c:pt>
                <c:pt idx="58">
                  <c:v>66.662929991215705</c:v>
                </c:pt>
                <c:pt idx="59">
                  <c:v>66.824726992094142</c:v>
                </c:pt>
                <c:pt idx="60">
                  <c:v>66.950764292884728</c:v>
                </c:pt>
                <c:pt idx="61">
                  <c:v>67.097097863596261</c:v>
                </c:pt>
                <c:pt idx="62">
                  <c:v>67.186498077236635</c:v>
                </c:pt>
                <c:pt idx="63">
                  <c:v>67.318658269512966</c:v>
                </c:pt>
                <c:pt idx="64">
                  <c:v>67.602112442561676</c:v>
                </c:pt>
                <c:pt idx="65">
                  <c:v>67.827451198305511</c:v>
                </c:pt>
                <c:pt idx="66">
                  <c:v>68.081966078474963</c:v>
                </c:pt>
                <c:pt idx="67">
                  <c:v>68.221719470627477</c:v>
                </c:pt>
                <c:pt idx="68">
                  <c:v>68.399207523564726</c:v>
                </c:pt>
                <c:pt idx="69">
                  <c:v>68.555026771208261</c:v>
                </c:pt>
                <c:pt idx="70">
                  <c:v>68.805724094087438</c:v>
                </c:pt>
                <c:pt idx="71">
                  <c:v>69.0697316846787</c:v>
                </c:pt>
                <c:pt idx="72">
                  <c:v>69.473418516210828</c:v>
                </c:pt>
                <c:pt idx="73">
                  <c:v>70.007526664589747</c:v>
                </c:pt>
                <c:pt idx="74">
                  <c:v>70.492133998130782</c:v>
                </c:pt>
                <c:pt idx="75">
                  <c:v>70.873450598317703</c:v>
                </c:pt>
                <c:pt idx="76">
                  <c:v>71.196265538485932</c:v>
                </c:pt>
                <c:pt idx="77">
                  <c:v>71.497768984637347</c:v>
                </c:pt>
                <c:pt idx="78">
                  <c:v>71.712712086173624</c:v>
                </c:pt>
                <c:pt idx="79">
                  <c:v>71.946110877556265</c:v>
                </c:pt>
                <c:pt idx="80">
                  <c:v>72.15381978980065</c:v>
                </c:pt>
                <c:pt idx="81">
                  <c:v>72.334497810820594</c:v>
                </c:pt>
                <c:pt idx="82">
                  <c:v>72.38742802973853</c:v>
                </c:pt>
                <c:pt idx="83">
                  <c:v>72.50400522676469</c:v>
                </c:pt>
                <c:pt idx="84">
                  <c:v>72.724864704088219</c:v>
                </c:pt>
                <c:pt idx="85">
                  <c:v>72.805348233679396</c:v>
                </c:pt>
                <c:pt idx="86">
                  <c:v>72.86054341031145</c:v>
                </c:pt>
                <c:pt idx="87">
                  <c:v>72.916489069280303</c:v>
                </c:pt>
                <c:pt idx="88">
                  <c:v>72.991910162352269</c:v>
                </c:pt>
                <c:pt idx="89">
                  <c:v>72.971269146117038</c:v>
                </c:pt>
                <c:pt idx="90">
                  <c:v>72.734122231505339</c:v>
                </c:pt>
                <c:pt idx="91">
                  <c:v>72.538710008354812</c:v>
                </c:pt>
                <c:pt idx="92">
                  <c:v>72.390249007519344</c:v>
                </c:pt>
                <c:pt idx="93">
                  <c:v>72.303644106767422</c:v>
                </c:pt>
                <c:pt idx="94">
                  <c:v>72.186529696090673</c:v>
                </c:pt>
                <c:pt idx="95">
                  <c:v>72.066236726481606</c:v>
                </c:pt>
                <c:pt idx="96">
                  <c:v>72.074703053833446</c:v>
                </c:pt>
                <c:pt idx="97">
                  <c:v>71.943662748450109</c:v>
                </c:pt>
                <c:pt idx="98">
                  <c:v>71.745316473605101</c:v>
                </c:pt>
                <c:pt idx="99">
                  <c:v>71.562644826244593</c:v>
                </c:pt>
                <c:pt idx="100">
                  <c:v>71.290920343620144</c:v>
                </c:pt>
                <c:pt idx="101">
                  <c:v>71.003098309258121</c:v>
                </c:pt>
                <c:pt idx="102">
                  <c:v>70.785658478332309</c:v>
                </c:pt>
                <c:pt idx="103">
                  <c:v>70.519252630499082</c:v>
                </c:pt>
                <c:pt idx="104">
                  <c:v>70.369337367449177</c:v>
                </c:pt>
                <c:pt idx="105">
                  <c:v>70.412453630704263</c:v>
                </c:pt>
                <c:pt idx="106">
                  <c:v>70.504498267633835</c:v>
                </c:pt>
                <c:pt idx="107">
                  <c:v>70.480848440870446</c:v>
                </c:pt>
                <c:pt idx="108">
                  <c:v>70.523183596783397</c:v>
                </c:pt>
                <c:pt idx="109">
                  <c:v>70.643305237105054</c:v>
                </c:pt>
                <c:pt idx="110">
                  <c:v>70.733844713394546</c:v>
                </c:pt>
                <c:pt idx="111">
                  <c:v>70.755900242055091</c:v>
                </c:pt>
                <c:pt idx="112">
                  <c:v>70.948170217849579</c:v>
                </c:pt>
                <c:pt idx="113">
                  <c:v>71.157213196064617</c:v>
                </c:pt>
                <c:pt idx="114">
                  <c:v>71.338651876458158</c:v>
                </c:pt>
                <c:pt idx="115">
                  <c:v>71.595696688812353</c:v>
                </c:pt>
                <c:pt idx="116">
                  <c:v>71.831217019931117</c:v>
                </c:pt>
                <c:pt idx="117">
                  <c:v>72.064945317937998</c:v>
                </c:pt>
                <c:pt idx="118">
                  <c:v>72.255220786144207</c:v>
                </c:pt>
                <c:pt idx="119">
                  <c:v>72.382938707529789</c:v>
                </c:pt>
                <c:pt idx="120">
                  <c:v>72.29365483677681</c:v>
                </c:pt>
                <c:pt idx="121">
                  <c:v>72.237569353099133</c:v>
                </c:pt>
                <c:pt idx="122">
                  <c:v>72.270792417789224</c:v>
                </c:pt>
                <c:pt idx="123">
                  <c:v>72.355103176010303</c:v>
                </c:pt>
                <c:pt idx="124">
                  <c:v>72.513012858409283</c:v>
                </c:pt>
                <c:pt idx="125">
                  <c:v>72.520371572568365</c:v>
                </c:pt>
                <c:pt idx="126">
                  <c:v>72.629104415311531</c:v>
                </c:pt>
                <c:pt idx="127">
                  <c:v>72.716083973780385</c:v>
                </c:pt>
                <c:pt idx="128">
                  <c:v>72.840405576402361</c:v>
                </c:pt>
                <c:pt idx="129">
                  <c:v>72.818375018762126</c:v>
                </c:pt>
                <c:pt idx="130">
                  <c:v>72.80523751688591</c:v>
                </c:pt>
                <c:pt idx="131">
                  <c:v>72.879633765197326</c:v>
                </c:pt>
                <c:pt idx="132">
                  <c:v>73.031120388677593</c:v>
                </c:pt>
                <c:pt idx="133">
                  <c:v>73.130638349809843</c:v>
                </c:pt>
                <c:pt idx="134">
                  <c:v>73.209314514828861</c:v>
                </c:pt>
                <c:pt idx="135">
                  <c:v>73.123603063345982</c:v>
                </c:pt>
                <c:pt idx="136">
                  <c:v>73.106732757011386</c:v>
                </c:pt>
                <c:pt idx="137">
                  <c:v>73.106609481310258</c:v>
                </c:pt>
                <c:pt idx="138">
                  <c:v>73.064648533179223</c:v>
                </c:pt>
                <c:pt idx="139">
                  <c:v>73.146583679861308</c:v>
                </c:pt>
                <c:pt idx="140">
                  <c:v>73.309045311875181</c:v>
                </c:pt>
                <c:pt idx="141">
                  <c:v>73.456100780687663</c:v>
                </c:pt>
                <c:pt idx="142">
                  <c:v>73.527340702618901</c:v>
                </c:pt>
                <c:pt idx="143">
                  <c:v>73.568026632357018</c:v>
                </c:pt>
                <c:pt idx="144">
                  <c:v>73.590413969121315</c:v>
                </c:pt>
                <c:pt idx="145">
                  <c:v>73.546112572209182</c:v>
                </c:pt>
                <c:pt idx="146">
                  <c:v>73.169761314988278</c:v>
                </c:pt>
                <c:pt idx="147">
                  <c:v>72.781655183489463</c:v>
                </c:pt>
                <c:pt idx="148">
                  <c:v>72.238169665140518</c:v>
                </c:pt>
                <c:pt idx="149">
                  <c:v>71.847802698626467</c:v>
                </c:pt>
                <c:pt idx="150">
                  <c:v>71.504002428763826</c:v>
                </c:pt>
                <c:pt idx="151">
                  <c:v>71.355302185887439</c:v>
                </c:pt>
                <c:pt idx="152">
                  <c:v>71.145291967298704</c:v>
                </c:pt>
                <c:pt idx="153">
                  <c:v>70.888482770568842</c:v>
                </c:pt>
                <c:pt idx="154">
                  <c:v>70.728504493511963</c:v>
                </c:pt>
                <c:pt idx="155">
                  <c:v>70.301614044160772</c:v>
                </c:pt>
                <c:pt idx="156">
                  <c:v>69.756702639744702</c:v>
                </c:pt>
                <c:pt idx="157">
                  <c:v>69.375092375770237</c:v>
                </c:pt>
                <c:pt idx="158">
                  <c:v>69.132923138193206</c:v>
                </c:pt>
                <c:pt idx="159">
                  <c:v>68.907440824373893</c:v>
                </c:pt>
                <c:pt idx="160">
                  <c:v>68.797416741936502</c:v>
                </c:pt>
                <c:pt idx="161">
                  <c:v>68.698395067742851</c:v>
                </c:pt>
                <c:pt idx="162">
                  <c:v>68.386625560968568</c:v>
                </c:pt>
                <c:pt idx="163">
                  <c:v>68.218193004871708</c:v>
                </c:pt>
                <c:pt idx="164">
                  <c:v>68.055723704384533</c:v>
                </c:pt>
                <c:pt idx="165">
                  <c:v>68.04761133394608</c:v>
                </c:pt>
                <c:pt idx="166">
                  <c:v>68.21525020055148</c:v>
                </c:pt>
                <c:pt idx="167">
                  <c:v>68.253125180496326</c:v>
                </c:pt>
                <c:pt idx="168">
                  <c:v>68.203512662446698</c:v>
                </c:pt>
                <c:pt idx="169">
                  <c:v>68.255951396202022</c:v>
                </c:pt>
                <c:pt idx="170">
                  <c:v>68.671436256581828</c:v>
                </c:pt>
                <c:pt idx="171">
                  <c:v>69.137442630923644</c:v>
                </c:pt>
                <c:pt idx="172">
                  <c:v>69.762928367831279</c:v>
                </c:pt>
                <c:pt idx="173">
                  <c:v>70.341855531048154</c:v>
                </c:pt>
                <c:pt idx="174">
                  <c:v>70.946999977943335</c:v>
                </c:pt>
                <c:pt idx="175">
                  <c:v>71.452099980149001</c:v>
                </c:pt>
                <c:pt idx="176">
                  <c:v>71.902479982134111</c:v>
                </c:pt>
                <c:pt idx="177">
                  <c:v>72.149691983920704</c:v>
                </c:pt>
                <c:pt idx="178">
                  <c:v>72.33012278552863</c:v>
                </c:pt>
                <c:pt idx="179">
                  <c:v>72.464750506975761</c:v>
                </c:pt>
                <c:pt idx="180">
                  <c:v>72.54133545627819</c:v>
                </c:pt>
                <c:pt idx="181">
                  <c:v>72.493341910650372</c:v>
                </c:pt>
                <c:pt idx="182">
                  <c:v>72.612487719585346</c:v>
                </c:pt>
                <c:pt idx="183">
                  <c:v>72.622148947626812</c:v>
                </c:pt>
                <c:pt idx="184">
                  <c:v>72.679624052864128</c:v>
                </c:pt>
                <c:pt idx="185">
                  <c:v>72.81968164757771</c:v>
                </c:pt>
                <c:pt idx="186">
                  <c:v>73.006293482819942</c:v>
                </c:pt>
                <c:pt idx="187">
                  <c:v>73.191064134537953</c:v>
                </c:pt>
                <c:pt idx="188">
                  <c:v>73.359037721084164</c:v>
                </c:pt>
                <c:pt idx="189">
                  <c:v>73.316753948975759</c:v>
                </c:pt>
                <c:pt idx="190">
                  <c:v>73.317388554078178</c:v>
                </c:pt>
                <c:pt idx="191">
                  <c:v>73.445819698670363</c:v>
                </c:pt>
                <c:pt idx="192">
                  <c:v>73.528597728803334</c:v>
                </c:pt>
                <c:pt idx="193">
                  <c:v>73.491227955922994</c:v>
                </c:pt>
                <c:pt idx="194">
                  <c:v>73.582085160330706</c:v>
                </c:pt>
                <c:pt idx="195">
                  <c:v>73.67815664429763</c:v>
                </c:pt>
                <c:pt idx="196">
                  <c:v>73.955560979867869</c:v>
                </c:pt>
                <c:pt idx="197">
                  <c:v>74.20943488188108</c:v>
                </c:pt>
                <c:pt idx="198">
                  <c:v>74.486701393692982</c:v>
                </c:pt>
                <c:pt idx="199">
                  <c:v>74.722781254323678</c:v>
                </c:pt>
                <c:pt idx="200">
                  <c:v>74.95040312889131</c:v>
                </c:pt>
                <c:pt idx="201">
                  <c:v>75.23348281600218</c:v>
                </c:pt>
                <c:pt idx="202">
                  <c:v>75.568164534401959</c:v>
                </c:pt>
                <c:pt idx="203">
                  <c:v>75.847508080961774</c:v>
                </c:pt>
                <c:pt idx="204">
                  <c:v>75.958447272865598</c:v>
                </c:pt>
                <c:pt idx="205">
                  <c:v>76.001932545579038</c:v>
                </c:pt>
                <c:pt idx="206">
                  <c:v>75.480019291021136</c:v>
                </c:pt>
                <c:pt idx="207">
                  <c:v>74.951417361919027</c:v>
                </c:pt>
                <c:pt idx="208">
                  <c:v>74.284735625727137</c:v>
                </c:pt>
                <c:pt idx="209">
                  <c:v>73.781462063154436</c:v>
                </c:pt>
                <c:pt idx="210">
                  <c:v>73.325145856839001</c:v>
                </c:pt>
                <c:pt idx="211">
                  <c:v>72.964931271155109</c:v>
                </c:pt>
                <c:pt idx="212">
                  <c:v>72.801398144039595</c:v>
                </c:pt>
                <c:pt idx="213">
                  <c:v>72.771978329635644</c:v>
                </c:pt>
                <c:pt idx="214">
                  <c:v>72.737930496672078</c:v>
                </c:pt>
                <c:pt idx="215">
                  <c:v>72.73252744700487</c:v>
                </c:pt>
                <c:pt idx="216">
                  <c:v>72.783174702304379</c:v>
                </c:pt>
                <c:pt idx="217">
                  <c:v>72.772397232073942</c:v>
                </c:pt>
                <c:pt idx="218">
                  <c:v>72.621387508866547</c:v>
                </c:pt>
                <c:pt idx="219">
                  <c:v>72.572958757979904</c:v>
                </c:pt>
                <c:pt idx="220">
                  <c:v>72.536102882181908</c:v>
                </c:pt>
                <c:pt idx="221">
                  <c:v>72.59041259396372</c:v>
                </c:pt>
                <c:pt idx="222">
                  <c:v>72.669571334567351</c:v>
                </c:pt>
                <c:pt idx="223">
                  <c:v>72.664264201110626</c:v>
                </c:pt>
                <c:pt idx="224">
                  <c:v>72.589677780999565</c:v>
                </c:pt>
                <c:pt idx="225">
                  <c:v>72.463670002899605</c:v>
                </c:pt>
                <c:pt idx="226">
                  <c:v>72.494103002609634</c:v>
                </c:pt>
                <c:pt idx="227">
                  <c:v>72.524852702348667</c:v>
                </c:pt>
                <c:pt idx="228">
                  <c:v>72.645057432113802</c:v>
                </c:pt>
                <c:pt idx="229">
                  <c:v>72.871001688902425</c:v>
                </c:pt>
                <c:pt idx="230">
                  <c:v>73.031451520012183</c:v>
                </c:pt>
                <c:pt idx="231">
                  <c:v>73.129596368010965</c:v>
                </c:pt>
                <c:pt idx="232">
                  <c:v>73.049696731209863</c:v>
                </c:pt>
                <c:pt idx="233">
                  <c:v>73.150217058088884</c:v>
                </c:pt>
                <c:pt idx="234">
                  <c:v>73.33741535227999</c:v>
                </c:pt>
                <c:pt idx="235">
                  <c:v>73.609363817051985</c:v>
                </c:pt>
                <c:pt idx="236">
                  <c:v>73.93106743534679</c:v>
                </c:pt>
                <c:pt idx="237">
                  <c:v>74.171550691812115</c:v>
                </c:pt>
                <c:pt idx="238">
                  <c:v>74.505535622630902</c:v>
                </c:pt>
                <c:pt idx="239">
                  <c:v>74.949872060367824</c:v>
                </c:pt>
                <c:pt idx="240">
                  <c:v>75.332024854331038</c:v>
                </c:pt>
                <c:pt idx="241">
                  <c:v>75.751222368897928</c:v>
                </c:pt>
                <c:pt idx="242">
                  <c:v>76.211370132008128</c:v>
                </c:pt>
                <c:pt idx="243">
                  <c:v>76.750663118807324</c:v>
                </c:pt>
                <c:pt idx="244">
                  <c:v>77.269846806926594</c:v>
                </c:pt>
                <c:pt idx="245">
                  <c:v>77.765862126233941</c:v>
                </c:pt>
                <c:pt idx="246">
                  <c:v>78.30614591361055</c:v>
                </c:pt>
                <c:pt idx="247">
                  <c:v>78.838911322249487</c:v>
                </c:pt>
                <c:pt idx="248">
                  <c:v>79.360680190024539</c:v>
                </c:pt>
                <c:pt idx="249">
                  <c:v>79.877632171022086</c:v>
                </c:pt>
                <c:pt idx="250">
                  <c:v>80.309058953919873</c:v>
                </c:pt>
                <c:pt idx="251">
                  <c:v>80.705803058527891</c:v>
                </c:pt>
                <c:pt idx="252">
                  <c:v>81.111072752675099</c:v>
                </c:pt>
                <c:pt idx="253">
                  <c:v>81.422535477407592</c:v>
                </c:pt>
                <c:pt idx="254">
                  <c:v>81.669881929666843</c:v>
                </c:pt>
                <c:pt idx="255">
                  <c:v>81.851053736700152</c:v>
                </c:pt>
                <c:pt idx="256">
                  <c:v>81.872038363030143</c:v>
                </c:pt>
                <c:pt idx="257">
                  <c:v>81.784374526727134</c:v>
                </c:pt>
                <c:pt idx="258">
                  <c:v>81.644587074054428</c:v>
                </c:pt>
                <c:pt idx="259">
                  <c:v>81.59235836664898</c:v>
                </c:pt>
                <c:pt idx="260">
                  <c:v>81.596082529984088</c:v>
                </c:pt>
                <c:pt idx="261">
                  <c:v>81.530094276985679</c:v>
                </c:pt>
                <c:pt idx="262">
                  <c:v>81.421654849287108</c:v>
                </c:pt>
                <c:pt idx="263">
                  <c:v>81.251339364358401</c:v>
                </c:pt>
                <c:pt idx="264">
                  <c:v>81.128495427922559</c:v>
                </c:pt>
                <c:pt idx="265">
                  <c:v>81.01286588513031</c:v>
                </c:pt>
                <c:pt idx="266">
                  <c:v>80.134189296617279</c:v>
                </c:pt>
                <c:pt idx="267">
                  <c:v>79.268960366955554</c:v>
                </c:pt>
                <c:pt idx="268">
                  <c:v>78.319444330259998</c:v>
                </c:pt>
                <c:pt idx="269">
                  <c:v>77.559589897234005</c:v>
                </c:pt>
                <c:pt idx="270">
                  <c:v>76.912080907510614</c:v>
                </c:pt>
                <c:pt idx="271">
                  <c:v>76.371602816759548</c:v>
                </c:pt>
                <c:pt idx="272">
                  <c:v>75.750722535083597</c:v>
                </c:pt>
                <c:pt idx="273">
                  <c:v>75.186850281575246</c:v>
                </c:pt>
                <c:pt idx="274">
                  <c:v>74.767315253417721</c:v>
                </c:pt>
                <c:pt idx="275">
                  <c:v>74.444693728075947</c:v>
                </c:pt>
                <c:pt idx="276">
                  <c:v>74.110364355268359</c:v>
                </c:pt>
                <c:pt idx="277">
                  <c:v>73.714757919741515</c:v>
                </c:pt>
                <c:pt idx="278">
                  <c:v>73.39000212776736</c:v>
                </c:pt>
                <c:pt idx="279">
                  <c:v>73.066431914990616</c:v>
                </c:pt>
                <c:pt idx="280">
                  <c:v>72.857248723491551</c:v>
                </c:pt>
                <c:pt idx="281">
                  <c:v>72.679133851142396</c:v>
                </c:pt>
                <c:pt idx="282">
                  <c:v>72.485840466028151</c:v>
                </c:pt>
                <c:pt idx="283">
                  <c:v>72.228166419425335</c:v>
                </c:pt>
                <c:pt idx="284">
                  <c:v>72.057989777482803</c:v>
                </c:pt>
                <c:pt idx="285">
                  <c:v>71.954720799734531</c:v>
                </c:pt>
                <c:pt idx="286">
                  <c:v>71.838948719761078</c:v>
                </c:pt>
                <c:pt idx="287">
                  <c:v>71.574923847784973</c:v>
                </c:pt>
                <c:pt idx="288">
                  <c:v>70.949151463006473</c:v>
                </c:pt>
                <c:pt idx="289">
                  <c:v>70.314076316705837</c:v>
                </c:pt>
                <c:pt idx="290">
                  <c:v>69.472758685035259</c:v>
                </c:pt>
                <c:pt idx="291">
                  <c:v>68.614092816531738</c:v>
                </c:pt>
                <c:pt idx="292">
                  <c:v>68.065383534878563</c:v>
                </c:pt>
                <c:pt idx="293">
                  <c:v>67.306015181390705</c:v>
                </c:pt>
                <c:pt idx="294">
                  <c:v>66.859363663251642</c:v>
                </c:pt>
                <c:pt idx="295">
                  <c:v>66.225677296926477</c:v>
                </c:pt>
                <c:pt idx="296">
                  <c:v>65.533579567233829</c:v>
                </c:pt>
                <c:pt idx="297">
                  <c:v>64.292531610510451</c:v>
                </c:pt>
                <c:pt idx="298">
                  <c:v>63.411448449459407</c:v>
                </c:pt>
                <c:pt idx="299">
                  <c:v>62.410713604513468</c:v>
                </c:pt>
                <c:pt idx="300">
                  <c:v>60.882512244062127</c:v>
                </c:pt>
                <c:pt idx="301">
                  <c:v>59.863901019655913</c:v>
                </c:pt>
                <c:pt idx="302">
                  <c:v>58.621890917690322</c:v>
                </c:pt>
                <c:pt idx="303">
                  <c:v>57.926411825921292</c:v>
                </c:pt>
                <c:pt idx="304">
                  <c:v>57.012680643329162</c:v>
                </c:pt>
                <c:pt idx="305">
                  <c:v>56.171592578996247</c:v>
                </c:pt>
                <c:pt idx="306">
                  <c:v>55.048483321096626</c:v>
                </c:pt>
                <c:pt idx="307">
                  <c:v>53.459534988986967</c:v>
                </c:pt>
                <c:pt idx="308">
                  <c:v>52.577831490088272</c:v>
                </c:pt>
                <c:pt idx="309">
                  <c:v>52.262818341079452</c:v>
                </c:pt>
                <c:pt idx="310">
                  <c:v>52.309676506971506</c:v>
                </c:pt>
                <c:pt idx="311">
                  <c:v>51.999338856274356</c:v>
                </c:pt>
                <c:pt idx="312">
                  <c:v>51.886924970646916</c:v>
                </c:pt>
                <c:pt idx="313">
                  <c:v>51.302972473582223</c:v>
                </c:pt>
                <c:pt idx="314">
                  <c:v>50.317615226224</c:v>
                </c:pt>
                <c:pt idx="315">
                  <c:v>49.4682637036016</c:v>
                </c:pt>
                <c:pt idx="316">
                  <c:v>48.683417333241444</c:v>
                </c:pt>
                <c:pt idx="317">
                  <c:v>48.470055599917302</c:v>
                </c:pt>
                <c:pt idx="318">
                  <c:v>48.420220039925574</c:v>
                </c:pt>
                <c:pt idx="319">
                  <c:v>48.515858035933022</c:v>
                </c:pt>
                <c:pt idx="320">
                  <c:v>48.705812232339717</c:v>
                </c:pt>
                <c:pt idx="321">
                  <c:v>48.731171009105751</c:v>
                </c:pt>
                <c:pt idx="322">
                  <c:v>48.930243908195173</c:v>
                </c:pt>
                <c:pt idx="323">
                  <c:v>48.792669517375657</c:v>
                </c:pt>
                <c:pt idx="324">
                  <c:v>48.583702565638092</c:v>
                </c:pt>
                <c:pt idx="325">
                  <c:v>48.621272309074286</c:v>
                </c:pt>
                <c:pt idx="326">
                  <c:v>48.51288507816686</c:v>
                </c:pt>
                <c:pt idx="327">
                  <c:v>48.203326570350178</c:v>
                </c:pt>
                <c:pt idx="328">
                  <c:v>48.003913913315159</c:v>
                </c:pt>
                <c:pt idx="329">
                  <c:v>47.831252521983643</c:v>
                </c:pt>
                <c:pt idx="330">
                  <c:v>47.694587269785281</c:v>
                </c:pt>
                <c:pt idx="331">
                  <c:v>47.838948542806754</c:v>
                </c:pt>
                <c:pt idx="332">
                  <c:v>48.121283688526077</c:v>
                </c:pt>
                <c:pt idx="333">
                  <c:v>48.44180531967347</c:v>
                </c:pt>
                <c:pt idx="334">
                  <c:v>48.544654787706122</c:v>
                </c:pt>
                <c:pt idx="335">
                  <c:v>48.409879308935508</c:v>
                </c:pt>
                <c:pt idx="336">
                  <c:v>48.313271378041961</c:v>
                </c:pt>
                <c:pt idx="337">
                  <c:v>48.221214240237764</c:v>
                </c:pt>
                <c:pt idx="338">
                  <c:v>48.169012816213986</c:v>
                </c:pt>
                <c:pt idx="339">
                  <c:v>48.229321534592586</c:v>
                </c:pt>
                <c:pt idx="340">
                  <c:v>48.364489381133332</c:v>
                </c:pt>
                <c:pt idx="341">
                  <c:v>48.406950443019994</c:v>
                </c:pt>
                <c:pt idx="342">
                  <c:v>48.316595398718</c:v>
                </c:pt>
                <c:pt idx="343">
                  <c:v>47.977275858846198</c:v>
                </c:pt>
                <c:pt idx="344">
                  <c:v>47.900088272961582</c:v>
                </c:pt>
                <c:pt idx="345">
                  <c:v>47.534309445665428</c:v>
                </c:pt>
                <c:pt idx="346">
                  <c:v>47.587418501098888</c:v>
                </c:pt>
                <c:pt idx="347">
                  <c:v>47.498126650989001</c:v>
                </c:pt>
                <c:pt idx="348">
                  <c:v>47.5148339858901</c:v>
                </c:pt>
                <c:pt idx="349">
                  <c:v>47.55626058730109</c:v>
                </c:pt>
                <c:pt idx="350">
                  <c:v>47.538204528570979</c:v>
                </c:pt>
                <c:pt idx="351">
                  <c:v>47.87786407571388</c:v>
                </c:pt>
                <c:pt idx="352">
                  <c:v>48.38450766814249</c:v>
                </c:pt>
                <c:pt idx="353">
                  <c:v>48.551836901328244</c:v>
                </c:pt>
                <c:pt idx="354">
                  <c:v>48.473383211195419</c:v>
                </c:pt>
                <c:pt idx="355">
                  <c:v>48.570514890075877</c:v>
                </c:pt>
                <c:pt idx="356">
                  <c:v>48.76692340106829</c:v>
                </c:pt>
                <c:pt idx="357">
                  <c:v>49.339621060961463</c:v>
                </c:pt>
                <c:pt idx="358">
                  <c:v>49.862718954865315</c:v>
                </c:pt>
                <c:pt idx="359">
                  <c:v>50.692827059378786</c:v>
                </c:pt>
                <c:pt idx="360">
                  <c:v>51.419484353440907</c:v>
                </c:pt>
                <c:pt idx="361">
                  <c:v>51.804215918096816</c:v>
                </c:pt>
                <c:pt idx="362">
                  <c:v>52.075874326287135</c:v>
                </c:pt>
                <c:pt idx="363">
                  <c:v>51.996226893658424</c:v>
                </c:pt>
                <c:pt idx="364">
                  <c:v>52.048884204292584</c:v>
                </c:pt>
                <c:pt idx="365">
                  <c:v>52.256625783863328</c:v>
                </c:pt>
                <c:pt idx="366">
                  <c:v>52.687993205476992</c:v>
                </c:pt>
                <c:pt idx="367">
                  <c:v>52.873843884929293</c:v>
                </c:pt>
                <c:pt idx="368">
                  <c:v>53.031679496436361</c:v>
                </c:pt>
                <c:pt idx="369">
                  <c:v>53.155721546792726</c:v>
                </c:pt>
                <c:pt idx="370">
                  <c:v>53.208189392113454</c:v>
                </c:pt>
                <c:pt idx="371">
                  <c:v>53.263130452902111</c:v>
                </c:pt>
                <c:pt idx="372">
                  <c:v>52.998727407611895</c:v>
                </c:pt>
                <c:pt idx="373">
                  <c:v>52.827654666850705</c:v>
                </c:pt>
                <c:pt idx="374">
                  <c:v>52.444729200165632</c:v>
                </c:pt>
                <c:pt idx="375">
                  <c:v>52.376216280149066</c:v>
                </c:pt>
                <c:pt idx="376">
                  <c:v>52.36428465213416</c:v>
                </c:pt>
                <c:pt idx="377">
                  <c:v>52.324396186920744</c:v>
                </c:pt>
                <c:pt idx="378">
                  <c:v>52.372526568228665</c:v>
                </c:pt>
                <c:pt idx="379">
                  <c:v>52.536763911405799</c:v>
                </c:pt>
                <c:pt idx="380">
                  <c:v>52.41359752026522</c:v>
                </c:pt>
                <c:pt idx="381">
                  <c:v>52.375637768238704</c:v>
                </c:pt>
                <c:pt idx="382">
                  <c:v>52.134813991414838</c:v>
                </c:pt>
                <c:pt idx="383">
                  <c:v>52.129872592273351</c:v>
                </c:pt>
                <c:pt idx="384">
                  <c:v>52.066265333046019</c:v>
                </c:pt>
                <c:pt idx="385">
                  <c:v>52.025308799741417</c:v>
                </c:pt>
                <c:pt idx="386">
                  <c:v>52.195967919767277</c:v>
                </c:pt>
                <c:pt idx="387">
                  <c:v>52.320401127790547</c:v>
                </c:pt>
                <c:pt idx="388">
                  <c:v>52.209441015011492</c:v>
                </c:pt>
                <c:pt idx="389">
                  <c:v>51.956076913510344</c:v>
                </c:pt>
                <c:pt idx="390">
                  <c:v>51.87725922215931</c:v>
                </c:pt>
                <c:pt idx="391">
                  <c:v>51.808033299943375</c:v>
                </c:pt>
                <c:pt idx="392">
                  <c:v>51.784319969949038</c:v>
                </c:pt>
                <c:pt idx="393">
                  <c:v>51.742397972954137</c:v>
                </c:pt>
                <c:pt idx="394">
                  <c:v>51.783558175658726</c:v>
                </c:pt>
                <c:pt idx="395">
                  <c:v>51.819752358092856</c:v>
                </c:pt>
                <c:pt idx="396">
                  <c:v>51.946647122283572</c:v>
                </c:pt>
                <c:pt idx="397">
                  <c:v>51.93994241005521</c:v>
                </c:pt>
                <c:pt idx="398">
                  <c:v>51.921908169049686</c:v>
                </c:pt>
                <c:pt idx="399">
                  <c:v>51.858517352144716</c:v>
                </c:pt>
                <c:pt idx="400">
                  <c:v>51.773165616930243</c:v>
                </c:pt>
                <c:pt idx="401">
                  <c:v>51.907299055237218</c:v>
                </c:pt>
                <c:pt idx="402">
                  <c:v>51.859939149713497</c:v>
                </c:pt>
                <c:pt idx="403">
                  <c:v>51.928795234742147</c:v>
                </c:pt>
                <c:pt idx="404">
                  <c:v>52.224865711267938</c:v>
                </c:pt>
                <c:pt idx="405">
                  <c:v>52.529919140141146</c:v>
                </c:pt>
                <c:pt idx="406">
                  <c:v>52.741007226127039</c:v>
                </c:pt>
                <c:pt idx="407">
                  <c:v>52.940426503514338</c:v>
                </c:pt>
                <c:pt idx="408">
                  <c:v>53.155053853162904</c:v>
                </c:pt>
                <c:pt idx="409">
                  <c:v>53.252178467846612</c:v>
                </c:pt>
                <c:pt idx="410">
                  <c:v>53.246980621061951</c:v>
                </c:pt>
                <c:pt idx="411">
                  <c:v>53.18742255895576</c:v>
                </c:pt>
                <c:pt idx="412">
                  <c:v>53.099520303060189</c:v>
                </c:pt>
                <c:pt idx="413">
                  <c:v>53.077008272754171</c:v>
                </c:pt>
                <c:pt idx="414">
                  <c:v>53.427187445478751</c:v>
                </c:pt>
                <c:pt idx="415">
                  <c:v>53.61028870093088</c:v>
                </c:pt>
                <c:pt idx="416">
                  <c:v>53.742499830837794</c:v>
                </c:pt>
                <c:pt idx="417">
                  <c:v>54.081009847754018</c:v>
                </c:pt>
                <c:pt idx="418">
                  <c:v>54.498858862978615</c:v>
                </c:pt>
                <c:pt idx="419">
                  <c:v>54.687132976680751</c:v>
                </c:pt>
                <c:pt idx="420">
                  <c:v>54.926039679012675</c:v>
                </c:pt>
                <c:pt idx="421">
                  <c:v>55.299695711111411</c:v>
                </c:pt>
                <c:pt idx="422">
                  <c:v>55.647136140000271</c:v>
                </c:pt>
                <c:pt idx="423">
                  <c:v>55.932382526000247</c:v>
                </c:pt>
                <c:pt idx="424">
                  <c:v>56.202824273400225</c:v>
                </c:pt>
                <c:pt idx="425">
                  <c:v>56.454861846060204</c:v>
                </c:pt>
                <c:pt idx="426">
                  <c:v>56.715375661454182</c:v>
                </c:pt>
                <c:pt idx="427">
                  <c:v>57.091468095308763</c:v>
                </c:pt>
                <c:pt idx="428">
                  <c:v>57.704561285777885</c:v>
                </c:pt>
                <c:pt idx="429">
                  <c:v>58.392795157200098</c:v>
                </c:pt>
                <c:pt idx="430">
                  <c:v>59.154695641480089</c:v>
                </c:pt>
                <c:pt idx="431">
                  <c:v>59.680646077332085</c:v>
                </c:pt>
                <c:pt idx="432">
                  <c:v>59.941561469598881</c:v>
                </c:pt>
                <c:pt idx="433">
                  <c:v>59.879315322638995</c:v>
                </c:pt>
                <c:pt idx="434">
                  <c:v>59.874243790375097</c:v>
                </c:pt>
                <c:pt idx="435">
                  <c:v>59.85153941133759</c:v>
                </c:pt>
                <c:pt idx="436">
                  <c:v>59.857015470203834</c:v>
                </c:pt>
                <c:pt idx="437">
                  <c:v>59.962983923183451</c:v>
                </c:pt>
                <c:pt idx="438">
                  <c:v>60.11448553086511</c:v>
                </c:pt>
                <c:pt idx="439">
                  <c:v>60.118716977778604</c:v>
                </c:pt>
                <c:pt idx="440">
                  <c:v>60.173475280000744</c:v>
                </c:pt>
                <c:pt idx="441">
                  <c:v>60.337607752000672</c:v>
                </c:pt>
                <c:pt idx="442">
                  <c:v>60.567366976800606</c:v>
                </c:pt>
                <c:pt idx="443">
                  <c:v>60.979680279120551</c:v>
                </c:pt>
                <c:pt idx="444">
                  <c:v>61.329172251208497</c:v>
                </c:pt>
                <c:pt idx="445">
                  <c:v>61.842345026087649</c:v>
                </c:pt>
                <c:pt idx="446">
                  <c:v>62.422510523478884</c:v>
                </c:pt>
                <c:pt idx="447">
                  <c:v>62.882479471130992</c:v>
                </c:pt>
                <c:pt idx="448">
                  <c:v>63.318901524017896</c:v>
                </c:pt>
                <c:pt idx="449">
                  <c:v>63.621011371616106</c:v>
                </c:pt>
                <c:pt idx="450">
                  <c:v>63.7996402344545</c:v>
                </c:pt>
                <c:pt idx="451">
                  <c:v>64.133116211009053</c:v>
                </c:pt>
                <c:pt idx="452">
                  <c:v>64.267444589908152</c:v>
                </c:pt>
                <c:pt idx="453">
                  <c:v>64.105080130917344</c:v>
                </c:pt>
                <c:pt idx="454">
                  <c:v>63.944282117825608</c:v>
                </c:pt>
                <c:pt idx="455">
                  <c:v>63.832373906043046</c:v>
                </c:pt>
                <c:pt idx="456">
                  <c:v>63.836146515438742</c:v>
                </c:pt>
                <c:pt idx="457">
                  <c:v>63.914671863894867</c:v>
                </c:pt>
                <c:pt idx="458">
                  <c:v>63.89208467750538</c:v>
                </c:pt>
                <c:pt idx="459">
                  <c:v>63.753446209754841</c:v>
                </c:pt>
                <c:pt idx="460">
                  <c:v>63.284101588779357</c:v>
                </c:pt>
                <c:pt idx="461">
                  <c:v>62.902281429901421</c:v>
                </c:pt>
                <c:pt idx="462">
                  <c:v>62.415283286911283</c:v>
                </c:pt>
                <c:pt idx="463">
                  <c:v>62.112574958220158</c:v>
                </c:pt>
                <c:pt idx="464">
                  <c:v>62.01111746239814</c:v>
                </c:pt>
                <c:pt idx="465">
                  <c:v>61.818775716158328</c:v>
                </c:pt>
                <c:pt idx="466">
                  <c:v>61.806288144542499</c:v>
                </c:pt>
                <c:pt idx="467">
                  <c:v>61.67155933008825</c:v>
                </c:pt>
                <c:pt idx="468">
                  <c:v>62.223893397079429</c:v>
                </c:pt>
                <c:pt idx="469">
                  <c:v>62.696814057371483</c:v>
                </c:pt>
                <c:pt idx="470">
                  <c:v>63.075802651634341</c:v>
                </c:pt>
                <c:pt idx="471">
                  <c:v>63.345222386470908</c:v>
                </c:pt>
                <c:pt idx="472">
                  <c:v>63.877000147823821</c:v>
                </c:pt>
                <c:pt idx="473">
                  <c:v>64.594810133041435</c:v>
                </c:pt>
                <c:pt idx="474">
                  <c:v>65.485229119737298</c:v>
                </c:pt>
                <c:pt idx="475">
                  <c:v>66.325466207763569</c:v>
                </c:pt>
                <c:pt idx="476">
                  <c:v>67.029869586987218</c:v>
                </c:pt>
                <c:pt idx="477">
                  <c:v>67.656052628288492</c:v>
                </c:pt>
                <c:pt idx="478">
                  <c:v>68.364707365459637</c:v>
                </c:pt>
                <c:pt idx="479">
                  <c:v>69.192476628913681</c:v>
                </c:pt>
                <c:pt idx="480">
                  <c:v>69.835568966022322</c:v>
                </c:pt>
                <c:pt idx="481">
                  <c:v>70.254592069420084</c:v>
                </c:pt>
                <c:pt idx="482">
                  <c:v>70.431362862478068</c:v>
                </c:pt>
                <c:pt idx="483">
                  <c:v>70.712216576230261</c:v>
                </c:pt>
                <c:pt idx="484">
                  <c:v>71.022844918607234</c:v>
                </c:pt>
                <c:pt idx="485">
                  <c:v>71.366320426746512</c:v>
                </c:pt>
                <c:pt idx="486">
                  <c:v>71.928478384071866</c:v>
                </c:pt>
                <c:pt idx="487">
                  <c:v>72.361010545664669</c:v>
                </c:pt>
                <c:pt idx="488">
                  <c:v>72.833199491098213</c:v>
                </c:pt>
                <c:pt idx="489">
                  <c:v>73.202589541988388</c:v>
                </c:pt>
                <c:pt idx="490">
                  <c:v>73.42824058778956</c:v>
                </c:pt>
                <c:pt idx="491">
                  <c:v>73.610486529010601</c:v>
                </c:pt>
                <c:pt idx="492">
                  <c:v>73.695477876109535</c:v>
                </c:pt>
                <c:pt idx="493">
                  <c:v>73.902230088498584</c:v>
                </c:pt>
                <c:pt idx="494">
                  <c:v>74.01188707964873</c:v>
                </c:pt>
                <c:pt idx="495">
                  <c:v>74.126208371683859</c:v>
                </c:pt>
                <c:pt idx="496">
                  <c:v>74.084087534515476</c:v>
                </c:pt>
                <c:pt idx="497">
                  <c:v>74.050518781063943</c:v>
                </c:pt>
                <c:pt idx="498">
                  <c:v>73.842296902957557</c:v>
                </c:pt>
                <c:pt idx="499">
                  <c:v>73.775597212661808</c:v>
                </c:pt>
                <c:pt idx="500">
                  <c:v>73.683437491395622</c:v>
                </c:pt>
                <c:pt idx="501">
                  <c:v>73.735093742256069</c:v>
                </c:pt>
                <c:pt idx="502">
                  <c:v>73.72166436803046</c:v>
                </c:pt>
                <c:pt idx="503">
                  <c:v>73.830277931227414</c:v>
                </c:pt>
                <c:pt idx="504">
                  <c:v>73.863770138104684</c:v>
                </c:pt>
                <c:pt idx="505">
                  <c:v>73.868733124294224</c:v>
                </c:pt>
                <c:pt idx="506">
                  <c:v>73.891429811864811</c:v>
                </c:pt>
                <c:pt idx="507">
                  <c:v>74.098556830678334</c:v>
                </c:pt>
                <c:pt idx="508">
                  <c:v>74.354441147610501</c:v>
                </c:pt>
                <c:pt idx="509">
                  <c:v>74.547397032849446</c:v>
                </c:pt>
                <c:pt idx="510">
                  <c:v>74.654197329564496</c:v>
                </c:pt>
                <c:pt idx="511">
                  <c:v>74.79112759660805</c:v>
                </c:pt>
                <c:pt idx="512">
                  <c:v>74.74243483694724</c:v>
                </c:pt>
                <c:pt idx="513">
                  <c:v>74.682971353252526</c:v>
                </c:pt>
                <c:pt idx="514">
                  <c:v>74.500944217927284</c:v>
                </c:pt>
                <c:pt idx="515">
                  <c:v>74.166929796134553</c:v>
                </c:pt>
                <c:pt idx="516">
                  <c:v>73.89930681652109</c:v>
                </c:pt>
                <c:pt idx="517">
                  <c:v>73.818226134868979</c:v>
                </c:pt>
                <c:pt idx="518">
                  <c:v>73.718333521382092</c:v>
                </c:pt>
                <c:pt idx="519">
                  <c:v>73.710920169243877</c:v>
                </c:pt>
                <c:pt idx="520">
                  <c:v>73.732038152319504</c:v>
                </c:pt>
                <c:pt idx="521">
                  <c:v>73.231774337087558</c:v>
                </c:pt>
                <c:pt idx="522">
                  <c:v>72.800636903378802</c:v>
                </c:pt>
                <c:pt idx="523">
                  <c:v>72.195533213040918</c:v>
                </c:pt>
                <c:pt idx="524">
                  <c:v>71.802899891736828</c:v>
                </c:pt>
                <c:pt idx="525">
                  <c:v>71.592799902563144</c:v>
                </c:pt>
                <c:pt idx="526">
                  <c:v>71.297769912306833</c:v>
                </c:pt>
                <c:pt idx="527">
                  <c:v>71.232832921076152</c:v>
                </c:pt>
                <c:pt idx="528">
                  <c:v>71.217809628968539</c:v>
                </c:pt>
                <c:pt idx="529">
                  <c:v>71.190398666071687</c:v>
                </c:pt>
                <c:pt idx="530">
                  <c:v>71.109278799464519</c:v>
                </c:pt>
                <c:pt idx="531">
                  <c:v>71.025850919518064</c:v>
                </c:pt>
                <c:pt idx="532">
                  <c:v>70.912565827566254</c:v>
                </c:pt>
                <c:pt idx="533">
                  <c:v>70.725509244809629</c:v>
                </c:pt>
                <c:pt idx="534">
                  <c:v>70.676118320328669</c:v>
                </c:pt>
                <c:pt idx="535">
                  <c:v>70.513576488295797</c:v>
                </c:pt>
                <c:pt idx="536">
                  <c:v>70.373358839466221</c:v>
                </c:pt>
                <c:pt idx="537">
                  <c:v>70.317502955519601</c:v>
                </c:pt>
                <c:pt idx="538">
                  <c:v>70.302842659967638</c:v>
                </c:pt>
                <c:pt idx="539">
                  <c:v>70.194988393970874</c:v>
                </c:pt>
                <c:pt idx="540">
                  <c:v>70.292429554573786</c:v>
                </c:pt>
                <c:pt idx="541">
                  <c:v>70.216006599116412</c:v>
                </c:pt>
                <c:pt idx="542">
                  <c:v>70.065605939204772</c:v>
                </c:pt>
                <c:pt idx="543">
                  <c:v>70.1073853452843</c:v>
                </c:pt>
                <c:pt idx="544">
                  <c:v>70.233556810755871</c:v>
                </c:pt>
                <c:pt idx="545">
                  <c:v>70.261151129680286</c:v>
                </c:pt>
                <c:pt idx="546">
                  <c:v>69.982066016712253</c:v>
                </c:pt>
                <c:pt idx="547">
                  <c:v>69.823799415041037</c:v>
                </c:pt>
                <c:pt idx="548">
                  <c:v>69.918419473536943</c:v>
                </c:pt>
                <c:pt idx="549">
                  <c:v>69.871667526183245</c:v>
                </c:pt>
                <c:pt idx="550">
                  <c:v>69.844440773564926</c:v>
                </c:pt>
                <c:pt idx="551">
                  <c:v>69.805086696208434</c:v>
                </c:pt>
                <c:pt idx="552">
                  <c:v>69.733848026587594</c:v>
                </c:pt>
                <c:pt idx="553">
                  <c:v>69.729133223928841</c:v>
                </c:pt>
                <c:pt idx="554">
                  <c:v>69.388559901535956</c:v>
                </c:pt>
                <c:pt idx="555">
                  <c:v>69.294323911382364</c:v>
                </c:pt>
                <c:pt idx="556">
                  <c:v>69.29250152024413</c:v>
                </c:pt>
                <c:pt idx="557">
                  <c:v>69.319691368219722</c:v>
                </c:pt>
                <c:pt idx="558">
                  <c:v>69.360762231397757</c:v>
                </c:pt>
                <c:pt idx="559">
                  <c:v>69.104196008257986</c:v>
                </c:pt>
                <c:pt idx="560">
                  <c:v>68.890756407432193</c:v>
                </c:pt>
                <c:pt idx="561">
                  <c:v>68.825340766688981</c:v>
                </c:pt>
                <c:pt idx="562">
                  <c:v>68.949916690020089</c:v>
                </c:pt>
                <c:pt idx="563">
                  <c:v>68.937115021018073</c:v>
                </c:pt>
                <c:pt idx="564">
                  <c:v>69.04352351891626</c:v>
                </c:pt>
                <c:pt idx="565">
                  <c:v>69.120951167024629</c:v>
                </c:pt>
                <c:pt idx="566">
                  <c:v>69.153066050322167</c:v>
                </c:pt>
                <c:pt idx="567">
                  <c:v>69.498209445289959</c:v>
                </c:pt>
                <c:pt idx="568">
                  <c:v>69.858638500760961</c:v>
                </c:pt>
                <c:pt idx="569">
                  <c:v>70.209234650684863</c:v>
                </c:pt>
                <c:pt idx="570">
                  <c:v>70.448761185616377</c:v>
                </c:pt>
                <c:pt idx="571">
                  <c:v>70.824205067054734</c:v>
                </c:pt>
                <c:pt idx="572">
                  <c:v>71.202294560349259</c:v>
                </c:pt>
                <c:pt idx="573">
                  <c:v>71.406295104314339</c:v>
                </c:pt>
                <c:pt idx="574">
                  <c:v>71.602125593882903</c:v>
                </c:pt>
                <c:pt idx="575">
                  <c:v>71.780993034494614</c:v>
                </c:pt>
                <c:pt idx="576">
                  <c:v>72.005743731045158</c:v>
                </c:pt>
                <c:pt idx="577">
                  <c:v>72.141629357940644</c:v>
                </c:pt>
                <c:pt idx="578">
                  <c:v>72.313716422146584</c:v>
                </c:pt>
                <c:pt idx="579">
                  <c:v>72.682624779931928</c:v>
                </c:pt>
                <c:pt idx="580">
                  <c:v>72.961352301938732</c:v>
                </c:pt>
                <c:pt idx="581">
                  <c:v>73.386057071744858</c:v>
                </c:pt>
                <c:pt idx="582">
                  <c:v>73.717621364570377</c:v>
                </c:pt>
                <c:pt idx="583">
                  <c:v>74.133089228113334</c:v>
                </c:pt>
                <c:pt idx="584">
                  <c:v>74.522740305302008</c:v>
                </c:pt>
                <c:pt idx="585">
                  <c:v>74.8271262747718</c:v>
                </c:pt>
                <c:pt idx="586">
                  <c:v>75.002353647294612</c:v>
                </c:pt>
                <c:pt idx="587">
                  <c:v>75.349628282565149</c:v>
                </c:pt>
                <c:pt idx="588">
                  <c:v>75.681395454308642</c:v>
                </c:pt>
                <c:pt idx="589">
                  <c:v>75.846325908877773</c:v>
                </c:pt>
                <c:pt idx="590">
                  <c:v>76.060283317989999</c:v>
                </c:pt>
                <c:pt idx="591">
                  <c:v>76.306134986190997</c:v>
                </c:pt>
                <c:pt idx="592">
                  <c:v>76.270561487571896</c:v>
                </c:pt>
                <c:pt idx="593">
                  <c:v>76.095275338814702</c:v>
                </c:pt>
                <c:pt idx="594">
                  <c:v>75.792507804933237</c:v>
                </c:pt>
                <c:pt idx="595">
                  <c:v>75.554077024439906</c:v>
                </c:pt>
                <c:pt idx="596">
                  <c:v>75.462669321995918</c:v>
                </c:pt>
                <c:pt idx="597">
                  <c:v>75.486112389796332</c:v>
                </c:pt>
                <c:pt idx="598">
                  <c:v>75.494101150816704</c:v>
                </c:pt>
                <c:pt idx="599">
                  <c:v>75.344051035735035</c:v>
                </c:pt>
                <c:pt idx="600">
                  <c:v>75.219485932161533</c:v>
                </c:pt>
                <c:pt idx="601">
                  <c:v>74.445187338945374</c:v>
                </c:pt>
                <c:pt idx="602">
                  <c:v>73.693288605050839</c:v>
                </c:pt>
                <c:pt idx="603">
                  <c:v>73.152859744545765</c:v>
                </c:pt>
                <c:pt idx="604">
                  <c:v>72.7582037700912</c:v>
                </c:pt>
                <c:pt idx="605">
                  <c:v>72.436203393082081</c:v>
                </c:pt>
                <c:pt idx="606">
                  <c:v>72.156893053773871</c:v>
                </c:pt>
                <c:pt idx="607">
                  <c:v>71.917743748396489</c:v>
                </c:pt>
                <c:pt idx="608">
                  <c:v>71.644849373556838</c:v>
                </c:pt>
                <c:pt idx="609">
                  <c:v>71.40623443620116</c:v>
                </c:pt>
                <c:pt idx="610">
                  <c:v>71.169640992581051</c:v>
                </c:pt>
                <c:pt idx="611">
                  <c:v>70.977666893322947</c:v>
                </c:pt>
                <c:pt idx="612">
                  <c:v>70.848570203990647</c:v>
                </c:pt>
                <c:pt idx="613">
                  <c:v>70.660313183591583</c:v>
                </c:pt>
                <c:pt idx="614">
                  <c:v>70.49879186523242</c:v>
                </c:pt>
                <c:pt idx="615">
                  <c:v>70.668102678709175</c:v>
                </c:pt>
                <c:pt idx="616">
                  <c:v>70.752792410838268</c:v>
                </c:pt>
                <c:pt idx="617">
                  <c:v>70.882633169754442</c:v>
                </c:pt>
                <c:pt idx="618">
                  <c:v>70.955539852778998</c:v>
                </c:pt>
                <c:pt idx="619">
                  <c:v>70.949085867501097</c:v>
                </c:pt>
                <c:pt idx="620">
                  <c:v>70.857127280750987</c:v>
                </c:pt>
                <c:pt idx="621">
                  <c:v>70.856114552675891</c:v>
                </c:pt>
                <c:pt idx="622">
                  <c:v>70.908823097408302</c:v>
                </c:pt>
                <c:pt idx="623">
                  <c:v>71.01515078766748</c:v>
                </c:pt>
                <c:pt idx="624">
                  <c:v>71.066015708900736</c:v>
                </c:pt>
                <c:pt idx="625">
                  <c:v>71.244524138010661</c:v>
                </c:pt>
                <c:pt idx="626">
                  <c:v>71.166971724209589</c:v>
                </c:pt>
                <c:pt idx="627">
                  <c:v>71.174534551788639</c:v>
                </c:pt>
                <c:pt idx="628">
                  <c:v>71.26836109660978</c:v>
                </c:pt>
                <c:pt idx="629">
                  <c:v>71.462674986948812</c:v>
                </c:pt>
                <c:pt idx="630">
                  <c:v>71.738647488253932</c:v>
                </c:pt>
                <c:pt idx="631">
                  <c:v>71.804182739428541</c:v>
                </c:pt>
                <c:pt idx="632">
                  <c:v>71.832404465485695</c:v>
                </c:pt>
                <c:pt idx="633">
                  <c:v>71.756714018937132</c:v>
                </c:pt>
                <c:pt idx="634">
                  <c:v>71.882852617043426</c:v>
                </c:pt>
                <c:pt idx="635">
                  <c:v>71.971767355339097</c:v>
                </c:pt>
                <c:pt idx="636">
                  <c:v>71.962130619805194</c:v>
                </c:pt>
                <c:pt idx="637">
                  <c:v>71.824247557824677</c:v>
                </c:pt>
                <c:pt idx="638">
                  <c:v>71.65269280204221</c:v>
                </c:pt>
                <c:pt idx="639">
                  <c:v>71.292603521838004</c:v>
                </c:pt>
                <c:pt idx="640">
                  <c:v>70.796243169654218</c:v>
                </c:pt>
                <c:pt idx="641">
                  <c:v>70.587728852688798</c:v>
                </c:pt>
                <c:pt idx="642">
                  <c:v>70.554765967419911</c:v>
                </c:pt>
                <c:pt idx="643">
                  <c:v>70.565529370677922</c:v>
                </c:pt>
                <c:pt idx="644">
                  <c:v>70.811666433610128</c:v>
                </c:pt>
                <c:pt idx="645">
                  <c:v>71.048129790249121</c:v>
                </c:pt>
                <c:pt idx="646">
                  <c:v>71.270616811224201</c:v>
                </c:pt>
                <c:pt idx="647">
                  <c:v>71.421635130101791</c:v>
                </c:pt>
                <c:pt idx="648">
                  <c:v>71.711371617091615</c:v>
                </c:pt>
                <c:pt idx="649">
                  <c:v>71.589774455382468</c:v>
                </c:pt>
                <c:pt idx="650">
                  <c:v>71.623617009844224</c:v>
                </c:pt>
                <c:pt idx="651">
                  <c:v>71.631215308859808</c:v>
                </c:pt>
                <c:pt idx="652">
                  <c:v>71.435883777973828</c:v>
                </c:pt>
                <c:pt idx="653">
                  <c:v>71.373475400176446</c:v>
                </c:pt>
                <c:pt idx="654">
                  <c:v>71.322587860158805</c:v>
                </c:pt>
                <c:pt idx="655">
                  <c:v>71.194159074142931</c:v>
                </c:pt>
                <c:pt idx="656">
                  <c:v>71.172633166728644</c:v>
                </c:pt>
                <c:pt idx="657">
                  <c:v>71.204239850055785</c:v>
                </c:pt>
                <c:pt idx="658">
                  <c:v>71.160605865050215</c:v>
                </c:pt>
                <c:pt idx="659">
                  <c:v>71.147705278545203</c:v>
                </c:pt>
                <c:pt idx="660">
                  <c:v>71.042044750690678</c:v>
                </c:pt>
                <c:pt idx="661">
                  <c:v>70.710500275621612</c:v>
                </c:pt>
                <c:pt idx="662">
                  <c:v>70.333000248059449</c:v>
                </c:pt>
                <c:pt idx="663">
                  <c:v>69.973910223253498</c:v>
                </c:pt>
                <c:pt idx="664">
                  <c:v>69.694679200928149</c:v>
                </c:pt>
                <c:pt idx="665">
                  <c:v>69.476771280835337</c:v>
                </c:pt>
                <c:pt idx="666">
                  <c:v>69.295594152751804</c:v>
                </c:pt>
                <c:pt idx="667">
                  <c:v>69.139574737476622</c:v>
                </c:pt>
                <c:pt idx="668">
                  <c:v>68.949927263728966</c:v>
                </c:pt>
                <c:pt idx="669">
                  <c:v>68.790674537356068</c:v>
                </c:pt>
                <c:pt idx="670">
                  <c:v>68.678107083620461</c:v>
                </c:pt>
                <c:pt idx="671">
                  <c:v>68.531976375258424</c:v>
                </c:pt>
                <c:pt idx="672">
                  <c:v>68.385508737732579</c:v>
                </c:pt>
                <c:pt idx="673">
                  <c:v>68.212377863959318</c:v>
                </c:pt>
                <c:pt idx="674">
                  <c:v>68.09172007756338</c:v>
                </c:pt>
                <c:pt idx="675">
                  <c:v>67.599008069807041</c:v>
                </c:pt>
                <c:pt idx="676">
                  <c:v>67.098427262826334</c:v>
                </c:pt>
                <c:pt idx="677">
                  <c:v>66.774474536543707</c:v>
                </c:pt>
                <c:pt idx="678">
                  <c:v>66.37670708288934</c:v>
                </c:pt>
                <c:pt idx="679">
                  <c:v>66.090406374600406</c:v>
                </c:pt>
                <c:pt idx="680">
                  <c:v>65.718565737140366</c:v>
                </c:pt>
                <c:pt idx="681">
                  <c:v>65.278579163426329</c:v>
                </c:pt>
                <c:pt idx="682">
                  <c:v>64.871091247083697</c:v>
                </c:pt>
                <c:pt idx="683">
                  <c:v>64.539752122375333</c:v>
                </c:pt>
                <c:pt idx="684">
                  <c:v>64.082226910137805</c:v>
                </c:pt>
                <c:pt idx="685">
                  <c:v>63.537694219124027</c:v>
                </c:pt>
                <c:pt idx="686">
                  <c:v>63.029914797211624</c:v>
                </c:pt>
                <c:pt idx="687">
                  <c:v>62.688863317490458</c:v>
                </c:pt>
                <c:pt idx="688">
                  <c:v>62.435016985741413</c:v>
                </c:pt>
                <c:pt idx="689">
                  <c:v>62.225145287167273</c:v>
                </c:pt>
                <c:pt idx="690">
                  <c:v>62.020330758450541</c:v>
                </c:pt>
                <c:pt idx="691">
                  <c:v>61.884677682605492</c:v>
                </c:pt>
                <c:pt idx="692">
                  <c:v>61.625399914344939</c:v>
                </c:pt>
                <c:pt idx="693">
                  <c:v>61.499139922910445</c:v>
                </c:pt>
                <c:pt idx="694">
                  <c:v>61.436845930619405</c:v>
                </c:pt>
                <c:pt idx="695">
                  <c:v>61.263951337557465</c:v>
                </c:pt>
                <c:pt idx="696">
                  <c:v>61.065856203801722</c:v>
                </c:pt>
                <c:pt idx="697">
                  <c:v>61.013260583421548</c:v>
                </c:pt>
                <c:pt idx="698">
                  <c:v>60.930514525079396</c:v>
                </c:pt>
                <c:pt idx="699">
                  <c:v>60.977303072571459</c:v>
                </c:pt>
                <c:pt idx="700">
                  <c:v>61.278742765314313</c:v>
                </c:pt>
                <c:pt idx="701">
                  <c:v>61.550038488782882</c:v>
                </c:pt>
                <c:pt idx="702">
                  <c:v>61.904834639904593</c:v>
                </c:pt>
                <c:pt idx="703">
                  <c:v>62.22415117591413</c:v>
                </c:pt>
                <c:pt idx="704">
                  <c:v>62.456666058322725</c:v>
                </c:pt>
                <c:pt idx="705">
                  <c:v>62.717259452490453</c:v>
                </c:pt>
                <c:pt idx="706">
                  <c:v>62.988973507241411</c:v>
                </c:pt>
                <c:pt idx="707">
                  <c:v>63.245906156517272</c:v>
                </c:pt>
                <c:pt idx="708">
                  <c:v>63.182405540865545</c:v>
                </c:pt>
                <c:pt idx="709">
                  <c:v>63.124374986778996</c:v>
                </c:pt>
                <c:pt idx="710">
                  <c:v>63.208447488101093</c:v>
                </c:pt>
                <c:pt idx="711">
                  <c:v>63.156662739290987</c:v>
                </c:pt>
                <c:pt idx="712">
                  <c:v>63.281766465361891</c:v>
                </c:pt>
                <c:pt idx="713">
                  <c:v>63.404089818825703</c:v>
                </c:pt>
                <c:pt idx="714">
                  <c:v>63.536310836943137</c:v>
                </c:pt>
                <c:pt idx="715">
                  <c:v>63.561489753248829</c:v>
                </c:pt>
                <c:pt idx="716">
                  <c:v>63.789490777923945</c:v>
                </c:pt>
                <c:pt idx="717">
                  <c:v>63.904411700131554</c:v>
                </c:pt>
                <c:pt idx="718">
                  <c:v>64.067140530118394</c:v>
                </c:pt>
                <c:pt idx="719">
                  <c:v>64.279096477106549</c:v>
                </c:pt>
                <c:pt idx="720">
                  <c:v>64.50525682939589</c:v>
                </c:pt>
                <c:pt idx="721">
                  <c:v>64.739781146456309</c:v>
                </c:pt>
                <c:pt idx="722">
                  <c:v>64.968553031810671</c:v>
                </c:pt>
                <c:pt idx="723">
                  <c:v>65.260307728629613</c:v>
                </c:pt>
                <c:pt idx="724">
                  <c:v>65.572446955766651</c:v>
                </c:pt>
                <c:pt idx="725">
                  <c:v>65.919752260189995</c:v>
                </c:pt>
                <c:pt idx="726">
                  <c:v>66.099567034171002</c:v>
                </c:pt>
                <c:pt idx="727">
                  <c:v>66.2498903307539</c:v>
                </c:pt>
                <c:pt idx="728">
                  <c:v>66.350661297678514</c:v>
                </c:pt>
                <c:pt idx="729">
                  <c:v>66.46437516791066</c:v>
                </c:pt>
                <c:pt idx="730">
                  <c:v>66.567597651119598</c:v>
                </c:pt>
                <c:pt idx="731">
                  <c:v>66.602087886007638</c:v>
                </c:pt>
                <c:pt idx="732">
                  <c:v>66.489739097406868</c:v>
                </c:pt>
                <c:pt idx="733">
                  <c:v>66.366505187666192</c:v>
                </c:pt>
                <c:pt idx="734">
                  <c:v>66.078574668899577</c:v>
                </c:pt>
                <c:pt idx="735">
                  <c:v>65.73977720200962</c:v>
                </c:pt>
                <c:pt idx="736">
                  <c:v>65.721629481808662</c:v>
                </c:pt>
                <c:pt idx="737">
                  <c:v>65.744236533627799</c:v>
                </c:pt>
                <c:pt idx="738">
                  <c:v>65.855752880265015</c:v>
                </c:pt>
                <c:pt idx="739">
                  <c:v>66.072947592238521</c:v>
                </c:pt>
                <c:pt idx="740">
                  <c:v>66.291432833014667</c:v>
                </c:pt>
                <c:pt idx="741">
                  <c:v>66.435509549713203</c:v>
                </c:pt>
                <c:pt idx="742">
                  <c:v>66.560728594741889</c:v>
                </c:pt>
                <c:pt idx="743">
                  <c:v>66.567405735267698</c:v>
                </c:pt>
                <c:pt idx="744">
                  <c:v>66.464735161740933</c:v>
                </c:pt>
                <c:pt idx="745">
                  <c:v>66.392821645566841</c:v>
                </c:pt>
                <c:pt idx="746">
                  <c:v>66.20158948101016</c:v>
                </c:pt>
                <c:pt idx="747">
                  <c:v>65.904760532909151</c:v>
                </c:pt>
                <c:pt idx="748">
                  <c:v>65.380154479618241</c:v>
                </c:pt>
                <c:pt idx="749">
                  <c:v>65.071039031656412</c:v>
                </c:pt>
                <c:pt idx="750">
                  <c:v>64.752745128490773</c:v>
                </c:pt>
                <c:pt idx="751">
                  <c:v>64.464500615641697</c:v>
                </c:pt>
                <c:pt idx="752">
                  <c:v>64.350290554077532</c:v>
                </c:pt>
                <c:pt idx="753">
                  <c:v>64.302731498669772</c:v>
                </c:pt>
                <c:pt idx="754">
                  <c:v>64.321398348802802</c:v>
                </c:pt>
                <c:pt idx="755">
                  <c:v>64.409478513922522</c:v>
                </c:pt>
                <c:pt idx="756">
                  <c:v>64.491420662530274</c:v>
                </c:pt>
                <c:pt idx="757">
                  <c:v>64.608818596277246</c:v>
                </c:pt>
                <c:pt idx="758">
                  <c:v>64.897096736649516</c:v>
                </c:pt>
                <c:pt idx="759">
                  <c:v>65.016687062984573</c:v>
                </c:pt>
                <c:pt idx="760">
                  <c:v>64.916748356686128</c:v>
                </c:pt>
                <c:pt idx="761">
                  <c:v>64.882923521017517</c:v>
                </c:pt>
                <c:pt idx="762">
                  <c:v>64.723311168915771</c:v>
                </c:pt>
                <c:pt idx="763">
                  <c:v>64.651820052024192</c:v>
                </c:pt>
                <c:pt idx="764">
                  <c:v>64.583908046821776</c:v>
                </c:pt>
                <c:pt idx="765">
                  <c:v>64.561097242139596</c:v>
                </c:pt>
                <c:pt idx="766">
                  <c:v>64.541457517925636</c:v>
                </c:pt>
                <c:pt idx="767">
                  <c:v>64.422221766133077</c:v>
                </c:pt>
                <c:pt idx="768">
                  <c:v>64.252559589519777</c:v>
                </c:pt>
                <c:pt idx="769">
                  <c:v>63.763113630567801</c:v>
                </c:pt>
                <c:pt idx="770">
                  <c:v>63.444662267511021</c:v>
                </c:pt>
                <c:pt idx="771">
                  <c:v>63.158056040759917</c:v>
                </c:pt>
                <c:pt idx="772">
                  <c:v>62.767370436683926</c:v>
                </c:pt>
                <c:pt idx="773">
                  <c:v>62.414863393015537</c:v>
                </c:pt>
                <c:pt idx="774">
                  <c:v>62.173327053713983</c:v>
                </c:pt>
                <c:pt idx="775">
                  <c:v>61.564854348342585</c:v>
                </c:pt>
                <c:pt idx="776">
                  <c:v>61.217678913508323</c:v>
                </c:pt>
                <c:pt idx="777">
                  <c:v>60.972921022157493</c:v>
                </c:pt>
                <c:pt idx="778">
                  <c:v>60.696518919941745</c:v>
                </c:pt>
                <c:pt idx="779">
                  <c:v>60.298087027947567</c:v>
                </c:pt>
                <c:pt idx="780">
                  <c:v>59.891398325152814</c:v>
                </c:pt>
                <c:pt idx="781">
                  <c:v>59.497758492637537</c:v>
                </c:pt>
                <c:pt idx="782">
                  <c:v>59.159512643373787</c:v>
                </c:pt>
                <c:pt idx="783">
                  <c:v>58.978031379036409</c:v>
                </c:pt>
                <c:pt idx="784">
                  <c:v>58.655238241132771</c:v>
                </c:pt>
                <c:pt idx="785">
                  <c:v>58.200804417019498</c:v>
                </c:pt>
                <c:pt idx="786">
                  <c:v>57.716093975317548</c:v>
                </c:pt>
                <c:pt idx="787">
                  <c:v>57.429514577785795</c:v>
                </c:pt>
                <c:pt idx="788">
                  <c:v>57.116363120007215</c:v>
                </c:pt>
                <c:pt idx="789">
                  <c:v>56.674166808006497</c:v>
                </c:pt>
                <c:pt idx="790">
                  <c:v>56.277980127205851</c:v>
                </c:pt>
                <c:pt idx="791">
                  <c:v>55.831432114485267</c:v>
                </c:pt>
                <c:pt idx="792">
                  <c:v>55.336888903036744</c:v>
                </c:pt>
                <c:pt idx="793">
                  <c:v>54.938120012733073</c:v>
                </c:pt>
                <c:pt idx="794">
                  <c:v>54.668318011459768</c:v>
                </c:pt>
                <c:pt idx="795">
                  <c:v>54.370266210313787</c:v>
                </c:pt>
                <c:pt idx="796">
                  <c:v>53.878409589282413</c:v>
                </c:pt>
                <c:pt idx="797">
                  <c:v>53.584508630354179</c:v>
                </c:pt>
                <c:pt idx="798">
                  <c:v>53.231807767318763</c:v>
                </c:pt>
                <c:pt idx="799">
                  <c:v>52.802126990586892</c:v>
                </c:pt>
                <c:pt idx="800">
                  <c:v>52.134794291528202</c:v>
                </c:pt>
                <c:pt idx="801">
                  <c:v>51.549334862375382</c:v>
                </c:pt>
                <c:pt idx="802">
                  <c:v>51.205931376137841</c:v>
                </c:pt>
                <c:pt idx="803">
                  <c:v>50.890568238524061</c:v>
                </c:pt>
                <c:pt idx="804">
                  <c:v>50.613941414671658</c:v>
                </c:pt>
                <c:pt idx="805">
                  <c:v>50.401857273204499</c:v>
                </c:pt>
                <c:pt idx="806">
                  <c:v>50.311721545884055</c:v>
                </c:pt>
                <c:pt idx="807">
                  <c:v>50.376319391295652</c:v>
                </c:pt>
                <c:pt idx="808">
                  <c:v>50.486637452166093</c:v>
                </c:pt>
                <c:pt idx="809">
                  <c:v>50.609303706949483</c:v>
                </c:pt>
                <c:pt idx="810">
                  <c:v>50.627053336254534</c:v>
                </c:pt>
                <c:pt idx="811">
                  <c:v>50.665518002629085</c:v>
                </c:pt>
                <c:pt idx="812">
                  <c:v>50.603886202366176</c:v>
                </c:pt>
                <c:pt idx="813">
                  <c:v>50.602387582129559</c:v>
                </c:pt>
                <c:pt idx="814">
                  <c:v>50.702688823916603</c:v>
                </c:pt>
                <c:pt idx="815">
                  <c:v>50.799259941524944</c:v>
                </c:pt>
                <c:pt idx="816">
                  <c:v>51.082263947372446</c:v>
                </c:pt>
                <c:pt idx="817">
                  <c:v>51.2281275526352</c:v>
                </c:pt>
                <c:pt idx="818">
                  <c:v>51.219974797371684</c:v>
                </c:pt>
                <c:pt idx="819">
                  <c:v>51.183857317634519</c:v>
                </c:pt>
                <c:pt idx="820">
                  <c:v>51.186431585871063</c:v>
                </c:pt>
                <c:pt idx="821">
                  <c:v>51.081708427283957</c:v>
                </c:pt>
                <c:pt idx="822">
                  <c:v>50.988357584555565</c:v>
                </c:pt>
                <c:pt idx="823">
                  <c:v>50.936721826100012</c:v>
                </c:pt>
                <c:pt idx="824">
                  <c:v>50.937029643490014</c:v>
                </c:pt>
                <c:pt idx="825">
                  <c:v>50.817666679141013</c:v>
                </c:pt>
                <c:pt idx="826">
                  <c:v>50.720130011226914</c:v>
                </c:pt>
                <c:pt idx="827">
                  <c:v>50.680027010104226</c:v>
                </c:pt>
                <c:pt idx="828">
                  <c:v>50.667324309093807</c:v>
                </c:pt>
                <c:pt idx="829">
                  <c:v>50.610911878184424</c:v>
                </c:pt>
                <c:pt idx="830">
                  <c:v>50.710360690365988</c:v>
                </c:pt>
                <c:pt idx="831">
                  <c:v>50.82775462132939</c:v>
                </c:pt>
                <c:pt idx="832">
                  <c:v>50.826359159196457</c:v>
                </c:pt>
                <c:pt idx="833">
                  <c:v>50.653293243276813</c:v>
                </c:pt>
                <c:pt idx="834">
                  <c:v>50.473253918949133</c:v>
                </c:pt>
                <c:pt idx="835">
                  <c:v>50.141208527054218</c:v>
                </c:pt>
                <c:pt idx="836">
                  <c:v>49.847757674348799</c:v>
                </c:pt>
                <c:pt idx="837">
                  <c:v>49.651121906913922</c:v>
                </c:pt>
                <c:pt idx="838">
                  <c:v>49.363509716222531</c:v>
                </c:pt>
                <c:pt idx="839">
                  <c:v>49.121748744600275</c:v>
                </c:pt>
                <c:pt idx="840">
                  <c:v>48.882573870140249</c:v>
                </c:pt>
                <c:pt idx="841">
                  <c:v>48.676316483126229</c:v>
                </c:pt>
                <c:pt idx="842">
                  <c:v>48.224424834813604</c:v>
                </c:pt>
                <c:pt idx="843">
                  <c:v>47.684592351332242</c:v>
                </c:pt>
                <c:pt idx="844">
                  <c:v>47.189743116199018</c:v>
                </c:pt>
                <c:pt idx="845">
                  <c:v>46.649028804579117</c:v>
                </c:pt>
                <c:pt idx="846">
                  <c:v>46.066145924121209</c:v>
                </c:pt>
                <c:pt idx="847">
                  <c:v>45.709761331709089</c:v>
                </c:pt>
                <c:pt idx="848">
                  <c:v>45.419595198538183</c:v>
                </c:pt>
                <c:pt idx="849">
                  <c:v>45.102675678684363</c:v>
                </c:pt>
                <c:pt idx="850">
                  <c:v>44.930788110815932</c:v>
                </c:pt>
                <c:pt idx="851">
                  <c:v>44.572799299734335</c:v>
                </c:pt>
                <c:pt idx="852">
                  <c:v>44.128269369760901</c:v>
                </c:pt>
                <c:pt idx="853">
                  <c:v>43.971962432784814</c:v>
                </c:pt>
                <c:pt idx="854">
                  <c:v>43.754826189506332</c:v>
                </c:pt>
                <c:pt idx="855">
                  <c:v>43.471253570555696</c:v>
                </c:pt>
                <c:pt idx="856">
                  <c:v>43.362658213500126</c:v>
                </c:pt>
                <c:pt idx="857">
                  <c:v>43.422342392150114</c:v>
                </c:pt>
                <c:pt idx="858">
                  <c:v>43.593898152935104</c:v>
                </c:pt>
                <c:pt idx="859">
                  <c:v>43.773478337641592</c:v>
                </c:pt>
                <c:pt idx="860">
                  <c:v>43.878430503877439</c:v>
                </c:pt>
                <c:pt idx="861">
                  <c:v>44.108717453489696</c:v>
                </c:pt>
                <c:pt idx="862">
                  <c:v>44.202635708140726</c:v>
                </c:pt>
                <c:pt idx="863">
                  <c:v>44.277272137326655</c:v>
                </c:pt>
                <c:pt idx="864">
                  <c:v>44.34623492359399</c:v>
                </c:pt>
                <c:pt idx="865">
                  <c:v>44.392111431234589</c:v>
                </c:pt>
                <c:pt idx="866">
                  <c:v>44.35344028811113</c:v>
                </c:pt>
                <c:pt idx="867">
                  <c:v>44.215966259300025</c:v>
                </c:pt>
                <c:pt idx="868">
                  <c:v>43.954119633370027</c:v>
                </c:pt>
                <c:pt idx="869">
                  <c:v>43.685747670033024</c:v>
                </c:pt>
                <c:pt idx="870">
                  <c:v>43.560522903029721</c:v>
                </c:pt>
                <c:pt idx="871">
                  <c:v>43.247920612726752</c:v>
                </c:pt>
                <c:pt idx="872">
                  <c:v>43.075608551454074</c:v>
                </c:pt>
                <c:pt idx="873">
                  <c:v>42.982317696308669</c:v>
                </c:pt>
                <c:pt idx="874">
                  <c:v>42.840205926677804</c:v>
                </c:pt>
                <c:pt idx="875">
                  <c:v>42.803165334010025</c:v>
                </c:pt>
                <c:pt idx="876">
                  <c:v>42.885228800609028</c:v>
                </c:pt>
                <c:pt idx="877">
                  <c:v>42.915465920548122</c:v>
                </c:pt>
                <c:pt idx="878">
                  <c:v>42.80911932849331</c:v>
                </c:pt>
                <c:pt idx="879">
                  <c:v>42.629807395643979</c:v>
                </c:pt>
                <c:pt idx="880">
                  <c:v>42.380286656079583</c:v>
                </c:pt>
                <c:pt idx="881">
                  <c:v>42.152087990471628</c:v>
                </c:pt>
                <c:pt idx="882">
                  <c:v>42.006679191424467</c:v>
                </c:pt>
                <c:pt idx="883">
                  <c:v>41.867631272282019</c:v>
                </c:pt>
                <c:pt idx="884">
                  <c:v>41.845168145053812</c:v>
                </c:pt>
                <c:pt idx="885">
                  <c:v>41.82495133054843</c:v>
                </c:pt>
                <c:pt idx="886">
                  <c:v>41.705896197493587</c:v>
                </c:pt>
                <c:pt idx="887">
                  <c:v>41.645996577744228</c:v>
                </c:pt>
                <c:pt idx="888">
                  <c:v>41.615706919969803</c:v>
                </c:pt>
                <c:pt idx="889">
                  <c:v>41.535746227972822</c:v>
                </c:pt>
                <c:pt idx="890">
                  <c:v>41.511941605175544</c:v>
                </c:pt>
                <c:pt idx="891">
                  <c:v>41.500507444657991</c:v>
                </c:pt>
                <c:pt idx="892">
                  <c:v>41.691026700192189</c:v>
                </c:pt>
                <c:pt idx="893">
                  <c:v>41.880674030172969</c:v>
                </c:pt>
                <c:pt idx="894">
                  <c:v>41.99047662715568</c:v>
                </c:pt>
                <c:pt idx="895">
                  <c:v>42.103828964440112</c:v>
                </c:pt>
                <c:pt idx="896">
                  <c:v>42.207666067996101</c:v>
                </c:pt>
                <c:pt idx="897">
                  <c:v>42.104859461196497</c:v>
                </c:pt>
                <c:pt idx="898">
                  <c:v>42.152263515076854</c:v>
                </c:pt>
                <c:pt idx="899">
                  <c:v>42.350297163569174</c:v>
                </c:pt>
                <c:pt idx="900">
                  <c:v>42.175067447212257</c:v>
                </c:pt>
                <c:pt idx="901">
                  <c:v>42.091870702491029</c:v>
                </c:pt>
                <c:pt idx="902">
                  <c:v>41.910683632241927</c:v>
                </c:pt>
                <c:pt idx="903">
                  <c:v>41.788505269017733</c:v>
                </c:pt>
                <c:pt idx="904">
                  <c:v>41.712164742115966</c:v>
                </c:pt>
                <c:pt idx="905">
                  <c:v>41.69070826790437</c:v>
                </c:pt>
                <c:pt idx="906">
                  <c:v>41.663217441113929</c:v>
                </c:pt>
                <c:pt idx="907">
                  <c:v>41.615755697002534</c:v>
                </c:pt>
                <c:pt idx="908">
                  <c:v>41.647550127302281</c:v>
                </c:pt>
                <c:pt idx="909">
                  <c:v>41.768845114572059</c:v>
                </c:pt>
                <c:pt idx="910">
                  <c:v>41.873470603114853</c:v>
                </c:pt>
                <c:pt idx="911">
                  <c:v>41.950373542803369</c:v>
                </c:pt>
                <c:pt idx="912">
                  <c:v>42.10953618852303</c:v>
                </c:pt>
                <c:pt idx="913">
                  <c:v>42.181002569670731</c:v>
                </c:pt>
                <c:pt idx="914">
                  <c:v>42.19989231270366</c:v>
                </c:pt>
                <c:pt idx="915">
                  <c:v>42.11875308143329</c:v>
                </c:pt>
                <c:pt idx="916">
                  <c:v>41.826747773289966</c:v>
                </c:pt>
                <c:pt idx="917">
                  <c:v>41.588482995960966</c:v>
                </c:pt>
                <c:pt idx="918">
                  <c:v>41.374944696364871</c:v>
                </c:pt>
                <c:pt idx="919">
                  <c:v>41.240010226728387</c:v>
                </c:pt>
                <c:pt idx="920">
                  <c:v>40.855969204055555</c:v>
                </c:pt>
                <c:pt idx="921">
                  <c:v>40.534872283649996</c:v>
                </c:pt>
                <c:pt idx="922">
                  <c:v>40.290405055284992</c:v>
                </c:pt>
                <c:pt idx="923">
                  <c:v>40.02767454975649</c:v>
                </c:pt>
                <c:pt idx="924">
                  <c:v>39.787587094780847</c:v>
                </c:pt>
                <c:pt idx="925">
                  <c:v>39.511538385302757</c:v>
                </c:pt>
                <c:pt idx="926">
                  <c:v>39.217664546772482</c:v>
                </c:pt>
                <c:pt idx="927">
                  <c:v>39.146718092095234</c:v>
                </c:pt>
                <c:pt idx="928">
                  <c:v>39.115576282885712</c:v>
                </c:pt>
                <c:pt idx="929">
                  <c:v>39.190518654597142</c:v>
                </c:pt>
                <c:pt idx="930">
                  <c:v>39.321406789137427</c:v>
                </c:pt>
                <c:pt idx="931">
                  <c:v>39.229586110223686</c:v>
                </c:pt>
                <c:pt idx="932">
                  <c:v>39.084427499201318</c:v>
                </c:pt>
                <c:pt idx="933">
                  <c:v>38.906894749281186</c:v>
                </c:pt>
                <c:pt idx="934">
                  <c:v>38.675395274353072</c:v>
                </c:pt>
                <c:pt idx="935">
                  <c:v>38.532325746917763</c:v>
                </c:pt>
                <c:pt idx="936">
                  <c:v>38.208653172225993</c:v>
                </c:pt>
                <c:pt idx="937">
                  <c:v>37.804257855003399</c:v>
                </c:pt>
                <c:pt idx="938">
                  <c:v>37.373192069503055</c:v>
                </c:pt>
                <c:pt idx="939">
                  <c:v>36.925472862552752</c:v>
                </c:pt>
                <c:pt idx="940">
                  <c:v>36.452645576297478</c:v>
                </c:pt>
                <c:pt idx="941">
                  <c:v>36.031701018667732</c:v>
                </c:pt>
                <c:pt idx="942">
                  <c:v>35.431280916800958</c:v>
                </c:pt>
                <c:pt idx="943">
                  <c:v>34.715292825120862</c:v>
                </c:pt>
                <c:pt idx="944">
                  <c:v>33.993673542608775</c:v>
                </c:pt>
                <c:pt idx="945">
                  <c:v>33.470176188347899</c:v>
                </c:pt>
                <c:pt idx="946">
                  <c:v>33.04315856951311</c:v>
                </c:pt>
                <c:pt idx="947">
                  <c:v>32.671712712561799</c:v>
                </c:pt>
                <c:pt idx="948">
                  <c:v>32.190311441305624</c:v>
                </c:pt>
                <c:pt idx="949">
                  <c:v>31.625580297175063</c:v>
                </c:pt>
                <c:pt idx="950">
                  <c:v>31.068592267457557</c:v>
                </c:pt>
                <c:pt idx="951">
                  <c:v>30.624303040711801</c:v>
                </c:pt>
                <c:pt idx="952">
                  <c:v>30.232712736640622</c:v>
                </c:pt>
                <c:pt idx="953">
                  <c:v>29.89132146297656</c:v>
                </c:pt>
                <c:pt idx="954">
                  <c:v>29.563839316678902</c:v>
                </c:pt>
                <c:pt idx="955">
                  <c:v>29.32426538501101</c:v>
                </c:pt>
                <c:pt idx="956">
                  <c:v>29.118768846509909</c:v>
                </c:pt>
                <c:pt idx="957">
                  <c:v>28.82257196185892</c:v>
                </c:pt>
                <c:pt idx="958">
                  <c:v>28.476004765673029</c:v>
                </c:pt>
                <c:pt idx="959">
                  <c:v>28.174214289105727</c:v>
                </c:pt>
                <c:pt idx="960">
                  <c:v>27.918232860195157</c:v>
                </c:pt>
                <c:pt idx="961">
                  <c:v>27.758639574175643</c:v>
                </c:pt>
                <c:pt idx="962">
                  <c:v>27.576395616758081</c:v>
                </c:pt>
                <c:pt idx="963">
                  <c:v>27.339736055082273</c:v>
                </c:pt>
                <c:pt idx="964">
                  <c:v>27.204892449574047</c:v>
                </c:pt>
                <c:pt idx="965">
                  <c:v>27.081693204616645</c:v>
                </c:pt>
                <c:pt idx="966">
                  <c:v>27.005753884154981</c:v>
                </c:pt>
                <c:pt idx="967">
                  <c:v>26.833518495739483</c:v>
                </c:pt>
                <c:pt idx="968">
                  <c:v>26.643566646165535</c:v>
                </c:pt>
                <c:pt idx="969">
                  <c:v>26.576499981548984</c:v>
                </c:pt>
                <c:pt idx="970">
                  <c:v>26.512469983394087</c:v>
                </c:pt>
                <c:pt idx="971">
                  <c:v>26.486092985054679</c:v>
                </c:pt>
                <c:pt idx="972">
                  <c:v>26.310653686549212</c:v>
                </c:pt>
                <c:pt idx="973">
                  <c:v>26.431338317894294</c:v>
                </c:pt>
                <c:pt idx="974">
                  <c:v>26.853464486104869</c:v>
                </c:pt>
                <c:pt idx="975">
                  <c:v>27.212238037494384</c:v>
                </c:pt>
                <c:pt idx="976">
                  <c:v>27.566394233744944</c:v>
                </c:pt>
                <c:pt idx="977">
                  <c:v>27.767454810370449</c:v>
                </c:pt>
                <c:pt idx="978">
                  <c:v>27.987939329333408</c:v>
                </c:pt>
                <c:pt idx="979">
                  <c:v>28.230505396400069</c:v>
                </c:pt>
                <c:pt idx="980">
                  <c:v>28.381694856760063</c:v>
                </c:pt>
                <c:pt idx="981">
                  <c:v>28.639125371084059</c:v>
                </c:pt>
                <c:pt idx="982">
                  <c:v>28.879092833975655</c:v>
                </c:pt>
                <c:pt idx="983">
                  <c:v>29.148383550578089</c:v>
                </c:pt>
                <c:pt idx="984">
                  <c:v>29.213305195520281</c:v>
                </c:pt>
                <c:pt idx="985">
                  <c:v>29.276334675968251</c:v>
                </c:pt>
                <c:pt idx="986">
                  <c:v>29.366161208371427</c:v>
                </c:pt>
                <c:pt idx="987">
                  <c:v>29.507685087534284</c:v>
                </c:pt>
                <c:pt idx="988">
                  <c:v>29.611146578780858</c:v>
                </c:pt>
                <c:pt idx="989">
                  <c:v>29.363171920902772</c:v>
                </c:pt>
                <c:pt idx="990">
                  <c:v>29.128954728812499</c:v>
                </c:pt>
                <c:pt idx="991">
                  <c:v>28.879549255931249</c:v>
                </c:pt>
                <c:pt idx="992">
                  <c:v>28.627504330338123</c:v>
                </c:pt>
                <c:pt idx="993">
                  <c:v>28.404403897304309</c:v>
                </c:pt>
                <c:pt idx="994">
                  <c:v>28.198933507573877</c:v>
                </c:pt>
                <c:pt idx="995">
                  <c:v>28.039280156816488</c:v>
                </c:pt>
                <c:pt idx="996">
                  <c:v>27.860022141134841</c:v>
                </c:pt>
                <c:pt idx="997">
                  <c:v>27.650959927021358</c:v>
                </c:pt>
                <c:pt idx="998">
                  <c:v>27.354213934319223</c:v>
                </c:pt>
                <c:pt idx="999">
                  <c:v>27.057192540887304</c:v>
                </c:pt>
                <c:pt idx="1000">
                  <c:v>26.707503286798573</c:v>
                </c:pt>
                <c:pt idx="1001">
                  <c:v>26.419922958118715</c:v>
                </c:pt>
                <c:pt idx="1002">
                  <c:v>26.231310662306843</c:v>
                </c:pt>
                <c:pt idx="1003">
                  <c:v>26.048449596076161</c:v>
                </c:pt>
                <c:pt idx="1004">
                  <c:v>25.985904636468547</c:v>
                </c:pt>
                <c:pt idx="1005">
                  <c:v>25.807934172821692</c:v>
                </c:pt>
                <c:pt idx="1006">
                  <c:v>25.795650755539523</c:v>
                </c:pt>
                <c:pt idx="1007">
                  <c:v>25.800505679985573</c:v>
                </c:pt>
                <c:pt idx="1008">
                  <c:v>25.817045111987014</c:v>
                </c:pt>
                <c:pt idx="1009">
                  <c:v>25.998550600788313</c:v>
                </c:pt>
                <c:pt idx="1010">
                  <c:v>26.155355540709483</c:v>
                </c:pt>
                <c:pt idx="1011">
                  <c:v>26.304899986638535</c:v>
                </c:pt>
                <c:pt idx="1012">
                  <c:v>26.442299987974682</c:v>
                </c:pt>
                <c:pt idx="1013">
                  <c:v>26.603399989177216</c:v>
                </c:pt>
                <c:pt idx="1014">
                  <c:v>26.768049990259495</c:v>
                </c:pt>
                <c:pt idx="1015">
                  <c:v>26.969584991233546</c:v>
                </c:pt>
                <c:pt idx="1016">
                  <c:v>27.186536492110193</c:v>
                </c:pt>
                <c:pt idx="1017">
                  <c:v>27.333122842899176</c:v>
                </c:pt>
                <c:pt idx="1018">
                  <c:v>27.413570558609258</c:v>
                </c:pt>
                <c:pt idx="1019">
                  <c:v>27.332453502748336</c:v>
                </c:pt>
                <c:pt idx="1020">
                  <c:v>27.345568152473504</c:v>
                </c:pt>
                <c:pt idx="1021">
                  <c:v>27.465021337226155</c:v>
                </c:pt>
                <c:pt idx="1022">
                  <c:v>27.55099920350354</c:v>
                </c:pt>
                <c:pt idx="1023">
                  <c:v>27.593739283153187</c:v>
                </c:pt>
                <c:pt idx="1024">
                  <c:v>27.633145354837868</c:v>
                </c:pt>
                <c:pt idx="1025">
                  <c:v>27.720090819354084</c:v>
                </c:pt>
                <c:pt idx="1026">
                  <c:v>27.767451737418675</c:v>
                </c:pt>
                <c:pt idx="1027">
                  <c:v>27.886836563676809</c:v>
                </c:pt>
                <c:pt idx="1028">
                  <c:v>28.059802907309127</c:v>
                </c:pt>
                <c:pt idx="1029">
                  <c:v>28.168672616578217</c:v>
                </c:pt>
                <c:pt idx="1030">
                  <c:v>28.217975354920394</c:v>
                </c:pt>
                <c:pt idx="1031">
                  <c:v>28.078887819428356</c:v>
                </c:pt>
                <c:pt idx="1032">
                  <c:v>27.940599037485519</c:v>
                </c:pt>
                <c:pt idx="1033">
                  <c:v>27.80865913373697</c:v>
                </c:pt>
                <c:pt idx="1034">
                  <c:v>27.464323220363276</c:v>
                </c:pt>
                <c:pt idx="1035">
                  <c:v>27.176880898326949</c:v>
                </c:pt>
                <c:pt idx="1036">
                  <c:v>26.996812808494255</c:v>
                </c:pt>
                <c:pt idx="1037">
                  <c:v>26.882491527644831</c:v>
                </c:pt>
                <c:pt idx="1038">
                  <c:v>26.80019237488035</c:v>
                </c:pt>
                <c:pt idx="1039">
                  <c:v>26.654053137392314</c:v>
                </c:pt>
                <c:pt idx="1040">
                  <c:v>26.515037823653081</c:v>
                </c:pt>
                <c:pt idx="1041">
                  <c:v>26.253264041287775</c:v>
                </c:pt>
                <c:pt idx="1042">
                  <c:v>25.978347637158997</c:v>
                </c:pt>
                <c:pt idx="1043">
                  <c:v>25.683182873443098</c:v>
                </c:pt>
                <c:pt idx="1044">
                  <c:v>25.378224586098789</c:v>
                </c:pt>
                <c:pt idx="1045">
                  <c:v>25.116872127488911</c:v>
                </c:pt>
                <c:pt idx="1046">
                  <c:v>24.928454914740023</c:v>
                </c:pt>
                <c:pt idx="1047">
                  <c:v>24.784149423266022</c:v>
                </c:pt>
                <c:pt idx="1048">
                  <c:v>24.766604480939421</c:v>
                </c:pt>
                <c:pt idx="1049">
                  <c:v>24.748004032845479</c:v>
                </c:pt>
                <c:pt idx="1050">
                  <c:v>24.599283629560933</c:v>
                </c:pt>
                <c:pt idx="1051">
                  <c:v>24.410205266604841</c:v>
                </c:pt>
                <c:pt idx="1052">
                  <c:v>24.217564739944358</c:v>
                </c:pt>
                <c:pt idx="1053">
                  <c:v>23.976888265949924</c:v>
                </c:pt>
                <c:pt idx="1054">
                  <c:v>23.643689439354933</c:v>
                </c:pt>
                <c:pt idx="1055">
                  <c:v>23.254710495419442</c:v>
                </c:pt>
                <c:pt idx="1056">
                  <c:v>22.8951494458775</c:v>
                </c:pt>
                <c:pt idx="1057">
                  <c:v>22.626524501289751</c:v>
                </c:pt>
                <c:pt idx="1058">
                  <c:v>22.391402051160775</c:v>
                </c:pt>
                <c:pt idx="1059">
                  <c:v>22.1826318460447</c:v>
                </c:pt>
                <c:pt idx="1060">
                  <c:v>21.99663866144023</c:v>
                </c:pt>
                <c:pt idx="1061">
                  <c:v>21.844404795296207</c:v>
                </c:pt>
                <c:pt idx="1062">
                  <c:v>21.616404315766587</c:v>
                </c:pt>
                <c:pt idx="1063">
                  <c:v>21.392243884189931</c:v>
                </c:pt>
                <c:pt idx="1064">
                  <c:v>21.176279495770938</c:v>
                </c:pt>
                <c:pt idx="1065">
                  <c:v>21.034041546193844</c:v>
                </c:pt>
                <c:pt idx="1066">
                  <c:v>20.941097391574459</c:v>
                </c:pt>
                <c:pt idx="1067">
                  <c:v>20.908637652417013</c:v>
                </c:pt>
                <c:pt idx="1068">
                  <c:v>20.923973887175315</c:v>
                </c:pt>
                <c:pt idx="1069">
                  <c:v>21.003186498457787</c:v>
                </c:pt>
                <c:pt idx="1070">
                  <c:v>21.040347848612008</c:v>
                </c:pt>
                <c:pt idx="1071">
                  <c:v>21.051043063750811</c:v>
                </c:pt>
                <c:pt idx="1072">
                  <c:v>21.006638757375732</c:v>
                </c:pt>
                <c:pt idx="1073">
                  <c:v>20.929714881638159</c:v>
                </c:pt>
                <c:pt idx="1074">
                  <c:v>20.903133393474342</c:v>
                </c:pt>
                <c:pt idx="1075">
                  <c:v>20.914280054126909</c:v>
                </c:pt>
                <c:pt idx="1076">
                  <c:v>20.867442048714217</c:v>
                </c:pt>
                <c:pt idx="1077">
                  <c:v>20.848987843842796</c:v>
                </c:pt>
                <c:pt idx="1078">
                  <c:v>20.894939059458515</c:v>
                </c:pt>
                <c:pt idx="1079">
                  <c:v>20.932495153512665</c:v>
                </c:pt>
                <c:pt idx="1080">
                  <c:v>20.998525638161397</c:v>
                </c:pt>
                <c:pt idx="1081">
                  <c:v>21.067433074345256</c:v>
                </c:pt>
                <c:pt idx="1082">
                  <c:v>21.107649766910733</c:v>
                </c:pt>
                <c:pt idx="1083">
                  <c:v>21.165644790219659</c:v>
                </c:pt>
                <c:pt idx="1084">
                  <c:v>21.221630311197696</c:v>
                </c:pt>
                <c:pt idx="1085">
                  <c:v>21.214197280077929</c:v>
                </c:pt>
                <c:pt idx="1086">
                  <c:v>21.202767552070135</c:v>
                </c:pt>
                <c:pt idx="1087">
                  <c:v>21.275900796863123</c:v>
                </c:pt>
                <c:pt idx="1088">
                  <c:v>21.376790717176814</c:v>
                </c:pt>
                <c:pt idx="1089">
                  <c:v>21.396501645459132</c:v>
                </c:pt>
                <c:pt idx="1090">
                  <c:v>21.322291480913218</c:v>
                </c:pt>
                <c:pt idx="1091">
                  <c:v>21.270672332821896</c:v>
                </c:pt>
                <c:pt idx="1092">
                  <c:v>21.132265099539705</c:v>
                </c:pt>
                <c:pt idx="1093">
                  <c:v>21.115758589585734</c:v>
                </c:pt>
                <c:pt idx="1094">
                  <c:v>21.109432730627162</c:v>
                </c:pt>
                <c:pt idx="1095">
                  <c:v>21.084789457564447</c:v>
                </c:pt>
                <c:pt idx="1096">
                  <c:v>21.003840511808001</c:v>
                </c:pt>
                <c:pt idx="1097">
                  <c:v>20.940466460627199</c:v>
                </c:pt>
                <c:pt idx="1098">
                  <c:v>20.86446981456448</c:v>
                </c:pt>
                <c:pt idx="1099">
                  <c:v>20.831142833108032</c:v>
                </c:pt>
                <c:pt idx="1100">
                  <c:v>20.700668549797228</c:v>
                </c:pt>
                <c:pt idx="1101">
                  <c:v>20.590831694817506</c:v>
                </c:pt>
                <c:pt idx="1102">
                  <c:v>20.500508525335757</c:v>
                </c:pt>
                <c:pt idx="1103">
                  <c:v>20.25807767280218</c:v>
                </c:pt>
                <c:pt idx="1104">
                  <c:v>20.086329905521964</c:v>
                </c:pt>
                <c:pt idx="1105">
                  <c:v>19.875836914969767</c:v>
                </c:pt>
                <c:pt idx="1106">
                  <c:v>19.627623223472792</c:v>
                </c:pt>
                <c:pt idx="1107">
                  <c:v>19.318920901125516</c:v>
                </c:pt>
                <c:pt idx="1108">
                  <c:v>19.097958811012965</c:v>
                </c:pt>
                <c:pt idx="1109">
                  <c:v>18.85454292991167</c:v>
                </c:pt>
                <c:pt idx="1110">
                  <c:v>18.601348636920502</c:v>
                </c:pt>
                <c:pt idx="1111">
                  <c:v>18.354513773228451</c:v>
                </c:pt>
                <c:pt idx="1112">
                  <c:v>18.236632395905605</c:v>
                </c:pt>
                <c:pt idx="1113">
                  <c:v>18.111579156315045</c:v>
                </c:pt>
                <c:pt idx="1114">
                  <c:v>18.10993124068354</c:v>
                </c:pt>
                <c:pt idx="1115">
                  <c:v>18.155848116615186</c:v>
                </c:pt>
                <c:pt idx="1116">
                  <c:v>18.199063304953665</c:v>
                </c:pt>
                <c:pt idx="1117">
                  <c:v>18.218706974458296</c:v>
                </c:pt>
                <c:pt idx="1118">
                  <c:v>18.238316277012469</c:v>
                </c:pt>
                <c:pt idx="1119">
                  <c:v>18.249224649311223</c:v>
                </c:pt>
                <c:pt idx="1120">
                  <c:v>18.279252184380102</c:v>
                </c:pt>
                <c:pt idx="1121">
                  <c:v>18.313976965942089</c:v>
                </c:pt>
                <c:pt idx="1122">
                  <c:v>18.360639269347882</c:v>
                </c:pt>
                <c:pt idx="1123">
                  <c:v>18.423805342413093</c:v>
                </c:pt>
                <c:pt idx="1124">
                  <c:v>18.422904808171786</c:v>
                </c:pt>
                <c:pt idx="1125">
                  <c:v>18.40380432735461</c:v>
                </c:pt>
                <c:pt idx="1126">
                  <c:v>18.31826389461915</c:v>
                </c:pt>
                <c:pt idx="1127">
                  <c:v>18.261497505157237</c:v>
                </c:pt>
                <c:pt idx="1128">
                  <c:v>18.276827754641516</c:v>
                </c:pt>
                <c:pt idx="1129">
                  <c:v>18.257894979177365</c:v>
                </c:pt>
                <c:pt idx="1130">
                  <c:v>18.280315481259628</c:v>
                </c:pt>
                <c:pt idx="1131">
                  <c:v>18.289913933133665</c:v>
                </c:pt>
                <c:pt idx="1132">
                  <c:v>18.303362539820299</c:v>
                </c:pt>
                <c:pt idx="1133">
                  <c:v>18.299096285838271</c:v>
                </c:pt>
                <c:pt idx="1134">
                  <c:v>18.257716657254445</c:v>
                </c:pt>
                <c:pt idx="1135">
                  <c:v>18.228174991529002</c:v>
                </c:pt>
                <c:pt idx="1136">
                  <c:v>18.1967774923761</c:v>
                </c:pt>
                <c:pt idx="1137">
                  <c:v>18.232049743138489</c:v>
                </c:pt>
                <c:pt idx="1138">
                  <c:v>18.288824768824639</c:v>
                </c:pt>
                <c:pt idx="1139">
                  <c:v>18.349552291942178</c:v>
                </c:pt>
                <c:pt idx="1140">
                  <c:v>18.361847062747959</c:v>
                </c:pt>
                <c:pt idx="1141">
                  <c:v>18.365212356473162</c:v>
                </c:pt>
                <c:pt idx="1142">
                  <c:v>18.405781120825846</c:v>
                </c:pt>
                <c:pt idx="1143">
                  <c:v>18.534703008743261</c:v>
                </c:pt>
                <c:pt idx="1144">
                  <c:v>18.606452707868936</c:v>
                </c:pt>
                <c:pt idx="1145">
                  <c:v>18.612307437082041</c:v>
                </c:pt>
                <c:pt idx="1146">
                  <c:v>18.630096693373837</c:v>
                </c:pt>
                <c:pt idx="1147">
                  <c:v>18.585457024036454</c:v>
                </c:pt>
                <c:pt idx="1148">
                  <c:v>18.62037132163281</c:v>
                </c:pt>
                <c:pt idx="1149">
                  <c:v>18.617134189469528</c:v>
                </c:pt>
                <c:pt idx="1150">
                  <c:v>18.650800770522576</c:v>
                </c:pt>
                <c:pt idx="1151">
                  <c:v>18.692650693470316</c:v>
                </c:pt>
                <c:pt idx="1152">
                  <c:v>18.689885624123285</c:v>
                </c:pt>
                <c:pt idx="1153">
                  <c:v>18.65466706171096</c:v>
                </c:pt>
                <c:pt idx="1154">
                  <c:v>18.622010355539864</c:v>
                </c:pt>
                <c:pt idx="1155">
                  <c:v>18.627279319985877</c:v>
                </c:pt>
                <c:pt idx="1156">
                  <c:v>18.599291387987289</c:v>
                </c:pt>
                <c:pt idx="1157">
                  <c:v>18.624152249188558</c:v>
                </c:pt>
                <c:pt idx="1158">
                  <c:v>18.615727024269702</c:v>
                </c:pt>
                <c:pt idx="1159">
                  <c:v>18.677454321842735</c:v>
                </c:pt>
                <c:pt idx="1160">
                  <c:v>18.793648889658463</c:v>
                </c:pt>
                <c:pt idx="1161">
                  <c:v>18.878974000692619</c:v>
                </c:pt>
                <c:pt idx="1162">
                  <c:v>18.913416600623357</c:v>
                </c:pt>
                <c:pt idx="1163">
                  <c:v>18.988694940561022</c:v>
                </c:pt>
                <c:pt idx="1164">
                  <c:v>19.043925446504922</c:v>
                </c:pt>
                <c:pt idx="1165">
                  <c:v>19.065722901854429</c:v>
                </c:pt>
                <c:pt idx="1166">
                  <c:v>19.11903061166899</c:v>
                </c:pt>
                <c:pt idx="1167">
                  <c:v>19.032237550502089</c:v>
                </c:pt>
                <c:pt idx="1168">
                  <c:v>19.025353795451878</c:v>
                </c:pt>
                <c:pt idx="1169">
                  <c:v>18.971028415906687</c:v>
                </c:pt>
                <c:pt idx="1170">
                  <c:v>18.890375574316018</c:v>
                </c:pt>
                <c:pt idx="1171">
                  <c:v>18.85339801688442</c:v>
                </c:pt>
                <c:pt idx="1172">
                  <c:v>18.840338215195978</c:v>
                </c:pt>
                <c:pt idx="1173">
                  <c:v>18.821844393676379</c:v>
                </c:pt>
                <c:pt idx="1174">
                  <c:v>18.841779954308741</c:v>
                </c:pt>
                <c:pt idx="1175">
                  <c:v>18.927101958877866</c:v>
                </c:pt>
                <c:pt idx="1176">
                  <c:v>18.90956176299008</c:v>
                </c:pt>
                <c:pt idx="1177">
                  <c:v>18.904365586691075</c:v>
                </c:pt>
                <c:pt idx="1178">
                  <c:v>18.861179028021965</c:v>
                </c:pt>
                <c:pt idx="1179">
                  <c:v>18.813511125219769</c:v>
                </c:pt>
                <c:pt idx="1180">
                  <c:v>18.660110012697793</c:v>
                </c:pt>
                <c:pt idx="1181">
                  <c:v>18.563119011428014</c:v>
                </c:pt>
                <c:pt idx="1182">
                  <c:v>18.439647110285215</c:v>
                </c:pt>
                <c:pt idx="1183">
                  <c:v>18.366662399256697</c:v>
                </c:pt>
                <c:pt idx="1184">
                  <c:v>18.305866159331028</c:v>
                </c:pt>
                <c:pt idx="1185">
                  <c:v>18.169979543397925</c:v>
                </c:pt>
                <c:pt idx="1186">
                  <c:v>18.091691589058133</c:v>
                </c:pt>
                <c:pt idx="1187">
                  <c:v>18.030032430152318</c:v>
                </c:pt>
                <c:pt idx="1188">
                  <c:v>17.953019187137087</c:v>
                </c:pt>
                <c:pt idx="1189">
                  <c:v>17.866107268423381</c:v>
                </c:pt>
                <c:pt idx="1190">
                  <c:v>17.763436541581044</c:v>
                </c:pt>
                <c:pt idx="1191">
                  <c:v>17.657342887422939</c:v>
                </c:pt>
                <c:pt idx="1192">
                  <c:v>17.545238598680644</c:v>
                </c:pt>
                <c:pt idx="1193">
                  <c:v>17.41304473881258</c:v>
                </c:pt>
                <c:pt idx="1194">
                  <c:v>17.399690264931323</c:v>
                </c:pt>
                <c:pt idx="1195">
                  <c:v>17.282051238438193</c:v>
                </c:pt>
                <c:pt idx="1196">
                  <c:v>17.157596114594373</c:v>
                </c:pt>
                <c:pt idx="1197">
                  <c:v>17.064166503134935</c:v>
                </c:pt>
                <c:pt idx="1198">
                  <c:v>16.978129852821443</c:v>
                </c:pt>
                <c:pt idx="1199">
                  <c:v>16.869406867539297</c:v>
                </c:pt>
                <c:pt idx="1200">
                  <c:v>16.712876180785369</c:v>
                </c:pt>
                <c:pt idx="1201">
                  <c:v>16.606228562706832</c:v>
                </c:pt>
                <c:pt idx="1202">
                  <c:v>16.525895706436149</c:v>
                </c:pt>
                <c:pt idx="1203">
                  <c:v>16.369496135792534</c:v>
                </c:pt>
                <c:pt idx="1204">
                  <c:v>16.243396522213281</c:v>
                </c:pt>
                <c:pt idx="1205">
                  <c:v>16.202276869991952</c:v>
                </c:pt>
                <c:pt idx="1206">
                  <c:v>16.386269182992756</c:v>
                </c:pt>
                <c:pt idx="1207">
                  <c:v>16.57436226469348</c:v>
                </c:pt>
                <c:pt idx="1208">
                  <c:v>16.731906038224132</c:v>
                </c:pt>
                <c:pt idx="1209">
                  <c:v>16.82088543440172</c:v>
                </c:pt>
                <c:pt idx="1210">
                  <c:v>16.848166890961551</c:v>
                </c:pt>
                <c:pt idx="1211">
                  <c:v>16.915750201865396</c:v>
                </c:pt>
                <c:pt idx="1212">
                  <c:v>16.979505181678856</c:v>
                </c:pt>
                <c:pt idx="1213">
                  <c:v>17.025144663510972</c:v>
                </c:pt>
                <c:pt idx="1214">
                  <c:v>16.975280197159876</c:v>
                </c:pt>
                <c:pt idx="1215">
                  <c:v>16.951912177443887</c:v>
                </c:pt>
                <c:pt idx="1216">
                  <c:v>16.697170959699498</c:v>
                </c:pt>
                <c:pt idx="1217">
                  <c:v>16.308503863729548</c:v>
                </c:pt>
                <c:pt idx="1218">
                  <c:v>16.125923477356594</c:v>
                </c:pt>
                <c:pt idx="1219">
                  <c:v>16.029071129620934</c:v>
                </c:pt>
                <c:pt idx="1220">
                  <c:v>15.985914016658842</c:v>
                </c:pt>
                <c:pt idx="1221">
                  <c:v>15.950982614992959</c:v>
                </c:pt>
                <c:pt idx="1222">
                  <c:v>15.881404353493664</c:v>
                </c:pt>
                <c:pt idx="1223">
                  <c:v>15.774783918144298</c:v>
                </c:pt>
                <c:pt idx="1224">
                  <c:v>15.654375526329869</c:v>
                </c:pt>
                <c:pt idx="1225">
                  <c:v>15.472667973696883</c:v>
                </c:pt>
                <c:pt idx="1226">
                  <c:v>15.447991176327196</c:v>
                </c:pt>
                <c:pt idx="1227">
                  <c:v>15.640922058694478</c:v>
                </c:pt>
                <c:pt idx="1228">
                  <c:v>15.757839852825031</c:v>
                </c:pt>
                <c:pt idx="1229">
                  <c:v>15.865015867542528</c:v>
                </c:pt>
                <c:pt idx="1230">
                  <c:v>15.952674280788276</c:v>
                </c:pt>
                <c:pt idx="1231">
                  <c:v>15.973876852709449</c:v>
                </c:pt>
                <c:pt idx="1232">
                  <c:v>16.007629167438502</c:v>
                </c:pt>
                <c:pt idx="1233">
                  <c:v>16.029196250694653</c:v>
                </c:pt>
                <c:pt idx="1234">
                  <c:v>16.047636625625188</c:v>
                </c:pt>
                <c:pt idx="1235">
                  <c:v>16.096502963062669</c:v>
                </c:pt>
                <c:pt idx="1236">
                  <c:v>16.161992666756401</c:v>
                </c:pt>
                <c:pt idx="1237">
                  <c:v>16.181823400080759</c:v>
                </c:pt>
                <c:pt idx="1238">
                  <c:v>16.332661060072684</c:v>
                </c:pt>
                <c:pt idx="1239">
                  <c:v>16.536864954065418</c:v>
                </c:pt>
                <c:pt idx="1240">
                  <c:v>16.650238458658876</c:v>
                </c:pt>
                <c:pt idx="1241">
                  <c:v>16.765964612792988</c:v>
                </c:pt>
                <c:pt idx="1242">
                  <c:v>16.869148151513688</c:v>
                </c:pt>
                <c:pt idx="1243">
                  <c:v>16.964953336362321</c:v>
                </c:pt>
                <c:pt idx="1244">
                  <c:v>17.060028002726089</c:v>
                </c:pt>
                <c:pt idx="1245">
                  <c:v>17.099405202453479</c:v>
                </c:pt>
                <c:pt idx="1246">
                  <c:v>17.238034682208131</c:v>
                </c:pt>
                <c:pt idx="1247">
                  <c:v>17.518081213987315</c:v>
                </c:pt>
                <c:pt idx="1248">
                  <c:v>17.722943092588583</c:v>
                </c:pt>
                <c:pt idx="1249">
                  <c:v>17.754998783329725</c:v>
                </c:pt>
                <c:pt idx="1250">
                  <c:v>17.821188904996752</c:v>
                </c:pt>
                <c:pt idx="1251">
                  <c:v>17.802140014497077</c:v>
                </c:pt>
                <c:pt idx="1252">
                  <c:v>17.909806013047369</c:v>
                </c:pt>
                <c:pt idx="1253">
                  <c:v>17.945775411742634</c:v>
                </c:pt>
                <c:pt idx="1254">
                  <c:v>17.990917870568371</c:v>
                </c:pt>
                <c:pt idx="1255">
                  <c:v>18.043346083511533</c:v>
                </c:pt>
                <c:pt idx="1256">
                  <c:v>18.112151475160381</c:v>
                </c:pt>
                <c:pt idx="1257">
                  <c:v>18.148526327644344</c:v>
                </c:pt>
                <c:pt idx="1258">
                  <c:v>18.16652369487991</c:v>
                </c:pt>
                <c:pt idx="1259">
                  <c:v>18.07068132539192</c:v>
                </c:pt>
                <c:pt idx="1260">
                  <c:v>17.928403192852727</c:v>
                </c:pt>
                <c:pt idx="1261">
                  <c:v>17.796422873567455</c:v>
                </c:pt>
                <c:pt idx="1262">
                  <c:v>17.719900586210709</c:v>
                </c:pt>
                <c:pt idx="1263">
                  <c:v>17.634320527589637</c:v>
                </c:pt>
                <c:pt idx="1264">
                  <c:v>17.571058474830672</c:v>
                </c:pt>
                <c:pt idx="1265">
                  <c:v>17.480712627347607</c:v>
                </c:pt>
                <c:pt idx="1266">
                  <c:v>17.325691364612847</c:v>
                </c:pt>
                <c:pt idx="1267">
                  <c:v>17.109522228151562</c:v>
                </c:pt>
                <c:pt idx="1268">
                  <c:v>16.897280005336405</c:v>
                </c:pt>
                <c:pt idx="1269">
                  <c:v>16.713142004802766</c:v>
                </c:pt>
                <c:pt idx="1270">
                  <c:v>16.585737804322488</c:v>
                </c:pt>
                <c:pt idx="1271">
                  <c:v>16.547734023890239</c:v>
                </c:pt>
                <c:pt idx="1272">
                  <c:v>16.536130621501215</c:v>
                </c:pt>
                <c:pt idx="1273">
                  <c:v>16.534537559351094</c:v>
                </c:pt>
                <c:pt idx="1274">
                  <c:v>16.556683803415986</c:v>
                </c:pt>
                <c:pt idx="1275">
                  <c:v>16.606105423074386</c:v>
                </c:pt>
                <c:pt idx="1276">
                  <c:v>16.668274880766948</c:v>
                </c:pt>
                <c:pt idx="1277">
                  <c:v>16.693757392690252</c:v>
                </c:pt>
                <c:pt idx="1278">
                  <c:v>16.642001653421225</c:v>
                </c:pt>
                <c:pt idx="1279">
                  <c:v>16.631781488079103</c:v>
                </c:pt>
                <c:pt idx="1280">
                  <c:v>16.606863339271193</c:v>
                </c:pt>
                <c:pt idx="1281">
                  <c:v>16.570677005344074</c:v>
                </c:pt>
                <c:pt idx="1282">
                  <c:v>16.579389304809666</c:v>
                </c:pt>
                <c:pt idx="1283">
                  <c:v>16.4260503743287</c:v>
                </c:pt>
                <c:pt idx="1284">
                  <c:v>16.291985336895831</c:v>
                </c:pt>
                <c:pt idx="1285">
                  <c:v>16.16640680320625</c:v>
                </c:pt>
                <c:pt idx="1286">
                  <c:v>16.263696122885626</c:v>
                </c:pt>
                <c:pt idx="1287">
                  <c:v>16.252986510597065</c:v>
                </c:pt>
                <c:pt idx="1288">
                  <c:v>16.318037859537359</c:v>
                </c:pt>
                <c:pt idx="1289">
                  <c:v>16.361834073583623</c:v>
                </c:pt>
                <c:pt idx="1290">
                  <c:v>16.361940666225262</c:v>
                </c:pt>
                <c:pt idx="1291">
                  <c:v>16.317816599602736</c:v>
                </c:pt>
                <c:pt idx="1292">
                  <c:v>16.255504939642464</c:v>
                </c:pt>
                <c:pt idx="1293">
                  <c:v>16.192544445678216</c:v>
                </c:pt>
                <c:pt idx="1294">
                  <c:v>16.143740001110395</c:v>
                </c:pt>
                <c:pt idx="1295">
                  <c:v>16.052646000999356</c:v>
                </c:pt>
                <c:pt idx="1296">
                  <c:v>16.026671400899421</c:v>
                </c:pt>
                <c:pt idx="1297">
                  <c:v>16.01312426080948</c:v>
                </c:pt>
                <c:pt idx="1298">
                  <c:v>16.017641834728533</c:v>
                </c:pt>
                <c:pt idx="1299">
                  <c:v>16.011877651255681</c:v>
                </c:pt>
                <c:pt idx="1300">
                  <c:v>15.956569886130113</c:v>
                </c:pt>
                <c:pt idx="1301">
                  <c:v>15.915632897517101</c:v>
                </c:pt>
                <c:pt idx="1302">
                  <c:v>15.878789607765391</c:v>
                </c:pt>
                <c:pt idx="1303">
                  <c:v>15.872170646988852</c:v>
                </c:pt>
                <c:pt idx="1304">
                  <c:v>15.876093582289968</c:v>
                </c:pt>
                <c:pt idx="1305">
                  <c:v>15.869744224060971</c:v>
                </c:pt>
                <c:pt idx="1306">
                  <c:v>15.822519801654874</c:v>
                </c:pt>
                <c:pt idx="1307">
                  <c:v>15.772107821489387</c:v>
                </c:pt>
                <c:pt idx="1308">
                  <c:v>15.637797039340448</c:v>
                </c:pt>
                <c:pt idx="1309">
                  <c:v>15.534707335406404</c:v>
                </c:pt>
                <c:pt idx="1310">
                  <c:v>15.403386601865764</c:v>
                </c:pt>
                <c:pt idx="1311">
                  <c:v>15.296067941679187</c:v>
                </c:pt>
                <c:pt idx="1312">
                  <c:v>15.191571147511269</c:v>
                </c:pt>
                <c:pt idx="1313">
                  <c:v>15.109384032760143</c:v>
                </c:pt>
                <c:pt idx="1314">
                  <c:v>14.990945629484129</c:v>
                </c:pt>
                <c:pt idx="1315">
                  <c:v>14.921901066535716</c:v>
                </c:pt>
                <c:pt idx="1316">
                  <c:v>14.839010959882144</c:v>
                </c:pt>
                <c:pt idx="1317">
                  <c:v>14.846439863893929</c:v>
                </c:pt>
                <c:pt idx="1318">
                  <c:v>14.877825877504536</c:v>
                </c:pt>
                <c:pt idx="1319">
                  <c:v>14.902123289754083</c:v>
                </c:pt>
                <c:pt idx="1320">
                  <c:v>14.823180960778675</c:v>
                </c:pt>
                <c:pt idx="1321">
                  <c:v>14.715572864700809</c:v>
                </c:pt>
                <c:pt idx="1322">
                  <c:v>14.610815578230728</c:v>
                </c:pt>
                <c:pt idx="1323">
                  <c:v>14.509614020407655</c:v>
                </c:pt>
                <c:pt idx="1324">
                  <c:v>14.39481261836689</c:v>
                </c:pt>
                <c:pt idx="1325">
                  <c:v>14.333991356530202</c:v>
                </c:pt>
                <c:pt idx="1326">
                  <c:v>14.234782220877182</c:v>
                </c:pt>
                <c:pt idx="1327">
                  <c:v>14.108923998789464</c:v>
                </c:pt>
                <c:pt idx="1328">
                  <c:v>13.894851598910519</c:v>
                </c:pt>
                <c:pt idx="1329">
                  <c:v>13.706136439019467</c:v>
                </c:pt>
                <c:pt idx="1330">
                  <c:v>13.57780279511752</c:v>
                </c:pt>
                <c:pt idx="1331">
                  <c:v>13.430672515605767</c:v>
                </c:pt>
                <c:pt idx="1332">
                  <c:v>13.339765264045191</c:v>
                </c:pt>
                <c:pt idx="1333">
                  <c:v>13.273758737640673</c:v>
                </c:pt>
                <c:pt idx="1334">
                  <c:v>13.210402863876606</c:v>
                </c:pt>
                <c:pt idx="1335">
                  <c:v>13.169192577488946</c:v>
                </c:pt>
                <c:pt idx="1336">
                  <c:v>13.136053319740052</c:v>
                </c:pt>
                <c:pt idx="1337">
                  <c:v>13.069667987766048</c:v>
                </c:pt>
                <c:pt idx="1338">
                  <c:v>13.011901188989443</c:v>
                </c:pt>
                <c:pt idx="1339">
                  <c:v>12.984611070090498</c:v>
                </c:pt>
                <c:pt idx="1340">
                  <c:v>12.917559963081448</c:v>
                </c:pt>
                <c:pt idx="1341">
                  <c:v>12.829533966773305</c:v>
                </c:pt>
                <c:pt idx="1342">
                  <c:v>12.787870570095976</c:v>
                </c:pt>
                <c:pt idx="1343">
                  <c:v>12.75531351308638</c:v>
                </c:pt>
                <c:pt idx="1344">
                  <c:v>12.741822161777742</c:v>
                </c:pt>
                <c:pt idx="1345">
                  <c:v>12.719799945599968</c:v>
                </c:pt>
                <c:pt idx="1346">
                  <c:v>12.692069951039972</c:v>
                </c:pt>
                <c:pt idx="1347">
                  <c:v>12.680952955935975</c:v>
                </c:pt>
                <c:pt idx="1348">
                  <c:v>12.641297660342378</c:v>
                </c:pt>
                <c:pt idx="1349">
                  <c:v>12.644147894308141</c:v>
                </c:pt>
                <c:pt idx="1350">
                  <c:v>12.650673104877326</c:v>
                </c:pt>
                <c:pt idx="1351">
                  <c:v>12.649625794389594</c:v>
                </c:pt>
                <c:pt idx="1352">
                  <c:v>12.673393214950636</c:v>
                </c:pt>
                <c:pt idx="1353">
                  <c:v>12.667103893455572</c:v>
                </c:pt>
                <c:pt idx="1354">
                  <c:v>12.617963504110016</c:v>
                </c:pt>
                <c:pt idx="1355">
                  <c:v>12.587577153699014</c:v>
                </c:pt>
                <c:pt idx="1356">
                  <c:v>12.547379438329113</c:v>
                </c:pt>
                <c:pt idx="1357">
                  <c:v>12.475621494496203</c:v>
                </c:pt>
                <c:pt idx="1358">
                  <c:v>12.447609345046583</c:v>
                </c:pt>
                <c:pt idx="1359">
                  <c:v>12.423378410541925</c:v>
                </c:pt>
                <c:pt idx="1360">
                  <c:v>12.370940569487733</c:v>
                </c:pt>
                <c:pt idx="1361">
                  <c:v>12.352406512538959</c:v>
                </c:pt>
                <c:pt idx="1362">
                  <c:v>12.429615861285063</c:v>
                </c:pt>
                <c:pt idx="1363">
                  <c:v>12.551474275156556</c:v>
                </c:pt>
                <c:pt idx="1364">
                  <c:v>12.592956847640901</c:v>
                </c:pt>
                <c:pt idx="1365">
                  <c:v>12.66488116287681</c:v>
                </c:pt>
                <c:pt idx="1366">
                  <c:v>12.73950304658913</c:v>
                </c:pt>
                <c:pt idx="1367">
                  <c:v>12.807642741930218</c:v>
                </c:pt>
                <c:pt idx="1368">
                  <c:v>12.836138467737197</c:v>
                </c:pt>
                <c:pt idx="1369">
                  <c:v>12.899594620963478</c:v>
                </c:pt>
                <c:pt idx="1370">
                  <c:v>12.98257515886713</c:v>
                </c:pt>
                <c:pt idx="1371">
                  <c:v>13.049297642980417</c:v>
                </c:pt>
                <c:pt idx="1372">
                  <c:v>13.101387878682376</c:v>
                </c:pt>
                <c:pt idx="1373">
                  <c:v>13.165179090814139</c:v>
                </c:pt>
                <c:pt idx="1374">
                  <c:v>13.208661181732724</c:v>
                </c:pt>
                <c:pt idx="1375">
                  <c:v>13.271675063559451</c:v>
                </c:pt>
                <c:pt idx="1376">
                  <c:v>13.368177557203506</c:v>
                </c:pt>
                <c:pt idx="1377">
                  <c:v>13.494829801483156</c:v>
                </c:pt>
                <c:pt idx="1378">
                  <c:v>13.551116821334842</c:v>
                </c:pt>
                <c:pt idx="1379">
                  <c:v>13.595805139201357</c:v>
                </c:pt>
                <c:pt idx="1380">
                  <c:v>13.60916462528122</c:v>
                </c:pt>
                <c:pt idx="1381">
                  <c:v>13.591338162753098</c:v>
                </c:pt>
                <c:pt idx="1382">
                  <c:v>13.509634346477789</c:v>
                </c:pt>
                <c:pt idx="1383">
                  <c:v>13.435100911830009</c:v>
                </c:pt>
                <c:pt idx="1384">
                  <c:v>13.384930820647009</c:v>
                </c:pt>
                <c:pt idx="1385">
                  <c:v>13.334807738582308</c:v>
                </c:pt>
                <c:pt idx="1386">
                  <c:v>13.339436964724078</c:v>
                </c:pt>
                <c:pt idx="1387">
                  <c:v>13.296843268251669</c:v>
                </c:pt>
                <c:pt idx="1388">
                  <c:v>13.234638941426503</c:v>
                </c:pt>
                <c:pt idx="1389">
                  <c:v>13.246305047283853</c:v>
                </c:pt>
                <c:pt idx="1390">
                  <c:v>13.289634542555468</c:v>
                </c:pt>
                <c:pt idx="1391">
                  <c:v>13.286851088299922</c:v>
                </c:pt>
                <c:pt idx="1392">
                  <c:v>13.372885979469931</c:v>
                </c:pt>
                <c:pt idx="1393">
                  <c:v>13.642327381522939</c:v>
                </c:pt>
                <c:pt idx="1394">
                  <c:v>13.872884643370645</c:v>
                </c:pt>
                <c:pt idx="1395">
                  <c:v>14.11520617903358</c:v>
                </c:pt>
                <c:pt idx="1396">
                  <c:v>14.323355561130221</c:v>
                </c:pt>
                <c:pt idx="1397">
                  <c:v>14.509690005017198</c:v>
                </c:pt>
                <c:pt idx="1398">
                  <c:v>14.647541004515478</c:v>
                </c:pt>
                <c:pt idx="1399">
                  <c:v>14.781556904063931</c:v>
                </c:pt>
                <c:pt idx="1400">
                  <c:v>14.93401121365754</c:v>
                </c:pt>
                <c:pt idx="1401">
                  <c:v>15.066240092291785</c:v>
                </c:pt>
                <c:pt idx="1402">
                  <c:v>15.209126083062607</c:v>
                </c:pt>
                <c:pt idx="1403">
                  <c:v>15.375533474756347</c:v>
                </c:pt>
                <c:pt idx="1404">
                  <c:v>15.483510127280713</c:v>
                </c:pt>
                <c:pt idx="1405">
                  <c:v>15.532939114552642</c:v>
                </c:pt>
                <c:pt idx="1406">
                  <c:v>15.578415203097379</c:v>
                </c:pt>
                <c:pt idx="1407">
                  <c:v>15.65615368278764</c:v>
                </c:pt>
                <c:pt idx="1408">
                  <c:v>15.841528314508876</c:v>
                </c:pt>
                <c:pt idx="1409">
                  <c:v>16.027265483057988</c:v>
                </c:pt>
                <c:pt idx="1410">
                  <c:v>16.15562893475219</c:v>
                </c:pt>
                <c:pt idx="1411">
                  <c:v>16.190576041276973</c:v>
                </c:pt>
                <c:pt idx="1412">
                  <c:v>16.342408437149277</c:v>
                </c:pt>
                <c:pt idx="1413">
                  <c:v>16.382547593434349</c:v>
                </c:pt>
                <c:pt idx="1414">
                  <c:v>16.472402834090914</c:v>
                </c:pt>
                <c:pt idx="1415">
                  <c:v>16.504522550681823</c:v>
                </c:pt>
                <c:pt idx="1416">
                  <c:v>16.543380295613641</c:v>
                </c:pt>
                <c:pt idx="1417">
                  <c:v>16.551492266052279</c:v>
                </c:pt>
                <c:pt idx="1418">
                  <c:v>16.590623039447053</c:v>
                </c:pt>
                <c:pt idx="1419">
                  <c:v>16.583060735502347</c:v>
                </c:pt>
                <c:pt idx="1420">
                  <c:v>16.624014661952113</c:v>
                </c:pt>
                <c:pt idx="1421">
                  <c:v>16.722553195756902</c:v>
                </c:pt>
                <c:pt idx="1422">
                  <c:v>16.820187876181212</c:v>
                </c:pt>
                <c:pt idx="1423">
                  <c:v>16.95382908856309</c:v>
                </c:pt>
                <c:pt idx="1424">
                  <c:v>17.092006179706782</c:v>
                </c:pt>
                <c:pt idx="1425">
                  <c:v>17.194485561736105</c:v>
                </c:pt>
                <c:pt idx="1426">
                  <c:v>17.348397005562497</c:v>
                </c:pt>
                <c:pt idx="1427">
                  <c:v>17.405337305006249</c:v>
                </c:pt>
                <c:pt idx="1428">
                  <c:v>17.439673574505626</c:v>
                </c:pt>
                <c:pt idx="1429">
                  <c:v>17.454656217055064</c:v>
                </c:pt>
                <c:pt idx="1430">
                  <c:v>17.458190595349556</c:v>
                </c:pt>
                <c:pt idx="1431">
                  <c:v>17.474371535814601</c:v>
                </c:pt>
                <c:pt idx="1432">
                  <c:v>17.480934382233141</c:v>
                </c:pt>
                <c:pt idx="1433">
                  <c:v>17.456840944009826</c:v>
                </c:pt>
                <c:pt idx="1434">
                  <c:v>17.581156849608846</c:v>
                </c:pt>
                <c:pt idx="1435">
                  <c:v>17.643041164647961</c:v>
                </c:pt>
                <c:pt idx="1436">
                  <c:v>17.718737048183165</c:v>
                </c:pt>
                <c:pt idx="1437">
                  <c:v>17.857863343364848</c:v>
                </c:pt>
                <c:pt idx="1438">
                  <c:v>17.937077009028361</c:v>
                </c:pt>
                <c:pt idx="1439">
                  <c:v>18.008369308125523</c:v>
                </c:pt>
                <c:pt idx="1440">
                  <c:v>18.042532377312973</c:v>
                </c:pt>
                <c:pt idx="1441">
                  <c:v>18.113279139581678</c:v>
                </c:pt>
                <c:pt idx="1442">
                  <c:v>18.141951225623512</c:v>
                </c:pt>
                <c:pt idx="1443">
                  <c:v>18.252756103061163</c:v>
                </c:pt>
                <c:pt idx="1444">
                  <c:v>18.384480492755049</c:v>
                </c:pt>
                <c:pt idx="1445">
                  <c:v>18.541032443479544</c:v>
                </c:pt>
                <c:pt idx="1446">
                  <c:v>18.679929199131589</c:v>
                </c:pt>
                <c:pt idx="1447">
                  <c:v>18.760936279218427</c:v>
                </c:pt>
                <c:pt idx="1448">
                  <c:v>18.837842651296583</c:v>
                </c:pt>
                <c:pt idx="1449">
                  <c:v>19.085058386166924</c:v>
                </c:pt>
                <c:pt idx="1450">
                  <c:v>19.160552547550232</c:v>
                </c:pt>
                <c:pt idx="1451">
                  <c:v>19.234497292795208</c:v>
                </c:pt>
                <c:pt idx="1452">
                  <c:v>19.309047563515687</c:v>
                </c:pt>
                <c:pt idx="1453">
                  <c:v>19.403142807164116</c:v>
                </c:pt>
                <c:pt idx="1454">
                  <c:v>19.495828526447706</c:v>
                </c:pt>
                <c:pt idx="1455">
                  <c:v>19.482245673802936</c:v>
                </c:pt>
                <c:pt idx="1456">
                  <c:v>19.48302110642264</c:v>
                </c:pt>
                <c:pt idx="1457">
                  <c:v>19.489718995780379</c:v>
                </c:pt>
                <c:pt idx="1458">
                  <c:v>19.519747096202341</c:v>
                </c:pt>
                <c:pt idx="1459">
                  <c:v>19.527772386582107</c:v>
                </c:pt>
                <c:pt idx="1460">
                  <c:v>19.392995147923898</c:v>
                </c:pt>
                <c:pt idx="1461">
                  <c:v>19.231695633131508</c:v>
                </c:pt>
                <c:pt idx="1462">
                  <c:v>19.028526069818358</c:v>
                </c:pt>
                <c:pt idx="1463">
                  <c:v>18.782673462836524</c:v>
                </c:pt>
                <c:pt idx="1464">
                  <c:v>18.577406116552872</c:v>
                </c:pt>
                <c:pt idx="1465">
                  <c:v>18.422665504897584</c:v>
                </c:pt>
                <c:pt idx="1466">
                  <c:v>18.743398954407827</c:v>
                </c:pt>
                <c:pt idx="1467">
                  <c:v>19.095059058967042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3E-4C99-9F00-700DA8E1F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7151135"/>
        <c:axId val="1797131455"/>
      </c:lineChart>
      <c:dateAx>
        <c:axId val="17971511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131455"/>
        <c:crosses val="autoZero"/>
        <c:auto val="1"/>
        <c:lblOffset val="100"/>
        <c:baseTimeUnit val="days"/>
      </c:dateAx>
      <c:valAx>
        <c:axId val="1797131455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151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 OF ERORR</a:t>
            </a:r>
          </a:p>
        </c:rich>
      </c:tx>
      <c:layout>
        <c:manualLayout>
          <c:xMode val="edge"/>
          <c:yMode val="edge"/>
          <c:x val="0.3472624464158339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 Exponential Smoothing by Day'!$J$4</c:f>
              <c:strCache>
                <c:ptCount val="1"/>
                <c:pt idx="0">
                  <c:v>Error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 Exponential Smoothing by Day'!$G$5:$G$1475</c:f>
              <c:numCache>
                <c:formatCode>m/d/yyyy</c:formatCode>
                <c:ptCount val="1471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43487</c:v>
                </c:pt>
                <c:pt idx="14">
                  <c:v>43488</c:v>
                </c:pt>
                <c:pt idx="15">
                  <c:v>43489</c:v>
                </c:pt>
                <c:pt idx="16">
                  <c:v>43490</c:v>
                </c:pt>
                <c:pt idx="17">
                  <c:v>43493</c:v>
                </c:pt>
                <c:pt idx="18">
                  <c:v>43494</c:v>
                </c:pt>
                <c:pt idx="19">
                  <c:v>43495</c:v>
                </c:pt>
                <c:pt idx="20">
                  <c:v>43496</c:v>
                </c:pt>
                <c:pt idx="21">
                  <c:v>43497</c:v>
                </c:pt>
                <c:pt idx="22">
                  <c:v>43500</c:v>
                </c:pt>
                <c:pt idx="23">
                  <c:v>43501</c:v>
                </c:pt>
                <c:pt idx="24">
                  <c:v>43502</c:v>
                </c:pt>
                <c:pt idx="25">
                  <c:v>43503</c:v>
                </c:pt>
                <c:pt idx="26">
                  <c:v>43504</c:v>
                </c:pt>
                <c:pt idx="27">
                  <c:v>43507</c:v>
                </c:pt>
                <c:pt idx="28">
                  <c:v>43508</c:v>
                </c:pt>
                <c:pt idx="29">
                  <c:v>43509</c:v>
                </c:pt>
                <c:pt idx="30">
                  <c:v>43510</c:v>
                </c:pt>
                <c:pt idx="31">
                  <c:v>43511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43521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43528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43535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43546</c:v>
                </c:pt>
                <c:pt idx="56">
                  <c:v>43549</c:v>
                </c:pt>
                <c:pt idx="57">
                  <c:v>43550</c:v>
                </c:pt>
                <c:pt idx="58">
                  <c:v>43551</c:v>
                </c:pt>
                <c:pt idx="59">
                  <c:v>43552</c:v>
                </c:pt>
                <c:pt idx="60">
                  <c:v>43553</c:v>
                </c:pt>
                <c:pt idx="61">
                  <c:v>43556</c:v>
                </c:pt>
                <c:pt idx="62">
                  <c:v>43557</c:v>
                </c:pt>
                <c:pt idx="63">
                  <c:v>43558</c:v>
                </c:pt>
                <c:pt idx="64">
                  <c:v>43559</c:v>
                </c:pt>
                <c:pt idx="65">
                  <c:v>43560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43570</c:v>
                </c:pt>
                <c:pt idx="72">
                  <c:v>43571</c:v>
                </c:pt>
                <c:pt idx="73">
                  <c:v>43572</c:v>
                </c:pt>
                <c:pt idx="74">
                  <c:v>43573</c:v>
                </c:pt>
                <c:pt idx="75">
                  <c:v>43577</c:v>
                </c:pt>
                <c:pt idx="76">
                  <c:v>43578</c:v>
                </c:pt>
                <c:pt idx="77">
                  <c:v>43579</c:v>
                </c:pt>
                <c:pt idx="78">
                  <c:v>43580</c:v>
                </c:pt>
                <c:pt idx="79">
                  <c:v>43581</c:v>
                </c:pt>
                <c:pt idx="80">
                  <c:v>43584</c:v>
                </c:pt>
                <c:pt idx="81">
                  <c:v>43585</c:v>
                </c:pt>
                <c:pt idx="82">
                  <c:v>43586</c:v>
                </c:pt>
                <c:pt idx="83">
                  <c:v>43587</c:v>
                </c:pt>
                <c:pt idx="84">
                  <c:v>43588</c:v>
                </c:pt>
                <c:pt idx="85">
                  <c:v>43591</c:v>
                </c:pt>
                <c:pt idx="86">
                  <c:v>43592</c:v>
                </c:pt>
                <c:pt idx="87">
                  <c:v>43593</c:v>
                </c:pt>
                <c:pt idx="88">
                  <c:v>43594</c:v>
                </c:pt>
                <c:pt idx="89">
                  <c:v>43595</c:v>
                </c:pt>
                <c:pt idx="90">
                  <c:v>43598</c:v>
                </c:pt>
                <c:pt idx="91">
                  <c:v>43599</c:v>
                </c:pt>
                <c:pt idx="92">
                  <c:v>43600</c:v>
                </c:pt>
                <c:pt idx="93">
                  <c:v>43601</c:v>
                </c:pt>
                <c:pt idx="94">
                  <c:v>43602</c:v>
                </c:pt>
                <c:pt idx="95">
                  <c:v>43605</c:v>
                </c:pt>
                <c:pt idx="96">
                  <c:v>43606</c:v>
                </c:pt>
                <c:pt idx="97">
                  <c:v>43607</c:v>
                </c:pt>
                <c:pt idx="98">
                  <c:v>43608</c:v>
                </c:pt>
                <c:pt idx="99">
                  <c:v>43609</c:v>
                </c:pt>
                <c:pt idx="100">
                  <c:v>43613</c:v>
                </c:pt>
                <c:pt idx="101">
                  <c:v>43614</c:v>
                </c:pt>
                <c:pt idx="102">
                  <c:v>43615</c:v>
                </c:pt>
                <c:pt idx="103">
                  <c:v>43616</c:v>
                </c:pt>
                <c:pt idx="104">
                  <c:v>43619</c:v>
                </c:pt>
                <c:pt idx="105">
                  <c:v>43620</c:v>
                </c:pt>
                <c:pt idx="106">
                  <c:v>43621</c:v>
                </c:pt>
                <c:pt idx="107">
                  <c:v>43622</c:v>
                </c:pt>
                <c:pt idx="108">
                  <c:v>43623</c:v>
                </c:pt>
                <c:pt idx="109">
                  <c:v>43626</c:v>
                </c:pt>
                <c:pt idx="110">
                  <c:v>43627</c:v>
                </c:pt>
                <c:pt idx="111">
                  <c:v>43628</c:v>
                </c:pt>
                <c:pt idx="112">
                  <c:v>43629</c:v>
                </c:pt>
                <c:pt idx="113">
                  <c:v>43630</c:v>
                </c:pt>
                <c:pt idx="114">
                  <c:v>43633</c:v>
                </c:pt>
                <c:pt idx="115">
                  <c:v>43634</c:v>
                </c:pt>
                <c:pt idx="116">
                  <c:v>43635</c:v>
                </c:pt>
                <c:pt idx="117">
                  <c:v>43636</c:v>
                </c:pt>
                <c:pt idx="118">
                  <c:v>43637</c:v>
                </c:pt>
                <c:pt idx="119">
                  <c:v>43640</c:v>
                </c:pt>
                <c:pt idx="120">
                  <c:v>43641</c:v>
                </c:pt>
                <c:pt idx="121">
                  <c:v>43642</c:v>
                </c:pt>
                <c:pt idx="122">
                  <c:v>43643</c:v>
                </c:pt>
                <c:pt idx="123">
                  <c:v>43644</c:v>
                </c:pt>
                <c:pt idx="124">
                  <c:v>43647</c:v>
                </c:pt>
                <c:pt idx="125">
                  <c:v>43648</c:v>
                </c:pt>
                <c:pt idx="126">
                  <c:v>43649</c:v>
                </c:pt>
                <c:pt idx="127">
                  <c:v>43651</c:v>
                </c:pt>
                <c:pt idx="128">
                  <c:v>43654</c:v>
                </c:pt>
                <c:pt idx="129">
                  <c:v>43655</c:v>
                </c:pt>
                <c:pt idx="130">
                  <c:v>43656</c:v>
                </c:pt>
                <c:pt idx="131">
                  <c:v>43657</c:v>
                </c:pt>
                <c:pt idx="132">
                  <c:v>43658</c:v>
                </c:pt>
                <c:pt idx="133">
                  <c:v>43661</c:v>
                </c:pt>
                <c:pt idx="134">
                  <c:v>43662</c:v>
                </c:pt>
                <c:pt idx="135">
                  <c:v>43663</c:v>
                </c:pt>
                <c:pt idx="136">
                  <c:v>43664</c:v>
                </c:pt>
                <c:pt idx="137">
                  <c:v>43665</c:v>
                </c:pt>
                <c:pt idx="138">
                  <c:v>43668</c:v>
                </c:pt>
                <c:pt idx="139">
                  <c:v>43669</c:v>
                </c:pt>
                <c:pt idx="140">
                  <c:v>43670</c:v>
                </c:pt>
                <c:pt idx="141">
                  <c:v>43671</c:v>
                </c:pt>
                <c:pt idx="142">
                  <c:v>43672</c:v>
                </c:pt>
                <c:pt idx="143">
                  <c:v>43675</c:v>
                </c:pt>
                <c:pt idx="144">
                  <c:v>43676</c:v>
                </c:pt>
                <c:pt idx="145">
                  <c:v>43677</c:v>
                </c:pt>
                <c:pt idx="146">
                  <c:v>43678</c:v>
                </c:pt>
                <c:pt idx="147">
                  <c:v>43679</c:v>
                </c:pt>
                <c:pt idx="148">
                  <c:v>43682</c:v>
                </c:pt>
                <c:pt idx="149">
                  <c:v>43683</c:v>
                </c:pt>
                <c:pt idx="150">
                  <c:v>43684</c:v>
                </c:pt>
                <c:pt idx="151">
                  <c:v>43685</c:v>
                </c:pt>
                <c:pt idx="152">
                  <c:v>43686</c:v>
                </c:pt>
                <c:pt idx="153">
                  <c:v>43689</c:v>
                </c:pt>
                <c:pt idx="154">
                  <c:v>43690</c:v>
                </c:pt>
                <c:pt idx="155">
                  <c:v>43691</c:v>
                </c:pt>
                <c:pt idx="156">
                  <c:v>43692</c:v>
                </c:pt>
                <c:pt idx="157">
                  <c:v>43693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43703</c:v>
                </c:pt>
                <c:pt idx="164">
                  <c:v>43704</c:v>
                </c:pt>
                <c:pt idx="165">
                  <c:v>43705</c:v>
                </c:pt>
                <c:pt idx="166">
                  <c:v>43706</c:v>
                </c:pt>
                <c:pt idx="167">
                  <c:v>43707</c:v>
                </c:pt>
                <c:pt idx="168">
                  <c:v>43711</c:v>
                </c:pt>
                <c:pt idx="169">
                  <c:v>43712</c:v>
                </c:pt>
                <c:pt idx="170">
                  <c:v>43713</c:v>
                </c:pt>
                <c:pt idx="171">
                  <c:v>43714</c:v>
                </c:pt>
                <c:pt idx="172">
                  <c:v>43717</c:v>
                </c:pt>
                <c:pt idx="173">
                  <c:v>43718</c:v>
                </c:pt>
                <c:pt idx="174">
                  <c:v>43719</c:v>
                </c:pt>
                <c:pt idx="175">
                  <c:v>43720</c:v>
                </c:pt>
                <c:pt idx="176">
                  <c:v>43721</c:v>
                </c:pt>
                <c:pt idx="177">
                  <c:v>43724</c:v>
                </c:pt>
                <c:pt idx="178">
                  <c:v>43725</c:v>
                </c:pt>
                <c:pt idx="179">
                  <c:v>43726</c:v>
                </c:pt>
                <c:pt idx="180">
                  <c:v>43727</c:v>
                </c:pt>
                <c:pt idx="181">
                  <c:v>43728</c:v>
                </c:pt>
                <c:pt idx="182">
                  <c:v>43731</c:v>
                </c:pt>
                <c:pt idx="183">
                  <c:v>43732</c:v>
                </c:pt>
                <c:pt idx="184">
                  <c:v>43733</c:v>
                </c:pt>
                <c:pt idx="185">
                  <c:v>43734</c:v>
                </c:pt>
                <c:pt idx="186">
                  <c:v>43735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43745</c:v>
                </c:pt>
                <c:pt idx="193">
                  <c:v>43746</c:v>
                </c:pt>
                <c:pt idx="194">
                  <c:v>43747</c:v>
                </c:pt>
                <c:pt idx="195">
                  <c:v>43748</c:v>
                </c:pt>
                <c:pt idx="196">
                  <c:v>43749</c:v>
                </c:pt>
                <c:pt idx="197">
                  <c:v>43752</c:v>
                </c:pt>
                <c:pt idx="198">
                  <c:v>43753</c:v>
                </c:pt>
                <c:pt idx="199">
                  <c:v>43754</c:v>
                </c:pt>
                <c:pt idx="200">
                  <c:v>43755</c:v>
                </c:pt>
                <c:pt idx="201">
                  <c:v>43756</c:v>
                </c:pt>
                <c:pt idx="202">
                  <c:v>43759</c:v>
                </c:pt>
                <c:pt idx="203">
                  <c:v>43760</c:v>
                </c:pt>
                <c:pt idx="204">
                  <c:v>43761</c:v>
                </c:pt>
                <c:pt idx="205">
                  <c:v>43762</c:v>
                </c:pt>
                <c:pt idx="206">
                  <c:v>43763</c:v>
                </c:pt>
                <c:pt idx="207">
                  <c:v>43766</c:v>
                </c:pt>
                <c:pt idx="208">
                  <c:v>43767</c:v>
                </c:pt>
                <c:pt idx="209">
                  <c:v>43768</c:v>
                </c:pt>
                <c:pt idx="210">
                  <c:v>43769</c:v>
                </c:pt>
                <c:pt idx="211">
                  <c:v>43770</c:v>
                </c:pt>
                <c:pt idx="212">
                  <c:v>43773</c:v>
                </c:pt>
                <c:pt idx="213">
                  <c:v>43774</c:v>
                </c:pt>
                <c:pt idx="214">
                  <c:v>43775</c:v>
                </c:pt>
                <c:pt idx="215">
                  <c:v>43776</c:v>
                </c:pt>
                <c:pt idx="216">
                  <c:v>43777</c:v>
                </c:pt>
                <c:pt idx="217">
                  <c:v>43780</c:v>
                </c:pt>
                <c:pt idx="218">
                  <c:v>43781</c:v>
                </c:pt>
                <c:pt idx="219">
                  <c:v>43782</c:v>
                </c:pt>
                <c:pt idx="220">
                  <c:v>43783</c:v>
                </c:pt>
                <c:pt idx="221">
                  <c:v>43784</c:v>
                </c:pt>
                <c:pt idx="222">
                  <c:v>43787</c:v>
                </c:pt>
                <c:pt idx="223">
                  <c:v>43788</c:v>
                </c:pt>
                <c:pt idx="224">
                  <c:v>43789</c:v>
                </c:pt>
                <c:pt idx="225">
                  <c:v>43790</c:v>
                </c:pt>
                <c:pt idx="226">
                  <c:v>43791</c:v>
                </c:pt>
                <c:pt idx="227">
                  <c:v>43794</c:v>
                </c:pt>
                <c:pt idx="228">
                  <c:v>43795</c:v>
                </c:pt>
                <c:pt idx="229">
                  <c:v>43796</c:v>
                </c:pt>
                <c:pt idx="230">
                  <c:v>43798</c:v>
                </c:pt>
                <c:pt idx="231">
                  <c:v>43801</c:v>
                </c:pt>
                <c:pt idx="232">
                  <c:v>43802</c:v>
                </c:pt>
                <c:pt idx="233">
                  <c:v>43803</c:v>
                </c:pt>
                <c:pt idx="234">
                  <c:v>43804</c:v>
                </c:pt>
                <c:pt idx="235">
                  <c:v>43805</c:v>
                </c:pt>
                <c:pt idx="236">
                  <c:v>43808</c:v>
                </c:pt>
                <c:pt idx="237">
                  <c:v>43809</c:v>
                </c:pt>
                <c:pt idx="238">
                  <c:v>43810</c:v>
                </c:pt>
                <c:pt idx="239">
                  <c:v>43811</c:v>
                </c:pt>
                <c:pt idx="240">
                  <c:v>43812</c:v>
                </c:pt>
                <c:pt idx="241">
                  <c:v>43815</c:v>
                </c:pt>
                <c:pt idx="242">
                  <c:v>43816</c:v>
                </c:pt>
                <c:pt idx="243">
                  <c:v>43817</c:v>
                </c:pt>
                <c:pt idx="244">
                  <c:v>43818</c:v>
                </c:pt>
                <c:pt idx="245">
                  <c:v>43819</c:v>
                </c:pt>
                <c:pt idx="246">
                  <c:v>43822</c:v>
                </c:pt>
                <c:pt idx="247">
                  <c:v>43823</c:v>
                </c:pt>
                <c:pt idx="248">
                  <c:v>43825</c:v>
                </c:pt>
                <c:pt idx="249">
                  <c:v>43826</c:v>
                </c:pt>
                <c:pt idx="250">
                  <c:v>43829</c:v>
                </c:pt>
                <c:pt idx="251">
                  <c:v>43830</c:v>
                </c:pt>
                <c:pt idx="252">
                  <c:v>43832</c:v>
                </c:pt>
                <c:pt idx="253">
                  <c:v>43833</c:v>
                </c:pt>
                <c:pt idx="254">
                  <c:v>43836</c:v>
                </c:pt>
                <c:pt idx="255">
                  <c:v>43837</c:v>
                </c:pt>
                <c:pt idx="256">
                  <c:v>43838</c:v>
                </c:pt>
                <c:pt idx="257">
                  <c:v>43839</c:v>
                </c:pt>
                <c:pt idx="258">
                  <c:v>43840</c:v>
                </c:pt>
                <c:pt idx="259">
                  <c:v>43843</c:v>
                </c:pt>
                <c:pt idx="260">
                  <c:v>43844</c:v>
                </c:pt>
                <c:pt idx="261">
                  <c:v>43845</c:v>
                </c:pt>
                <c:pt idx="262">
                  <c:v>43846</c:v>
                </c:pt>
                <c:pt idx="263">
                  <c:v>43847</c:v>
                </c:pt>
                <c:pt idx="264">
                  <c:v>43851</c:v>
                </c:pt>
                <c:pt idx="265">
                  <c:v>43852</c:v>
                </c:pt>
                <c:pt idx="266">
                  <c:v>43853</c:v>
                </c:pt>
                <c:pt idx="267">
                  <c:v>43854</c:v>
                </c:pt>
                <c:pt idx="268">
                  <c:v>43857</c:v>
                </c:pt>
                <c:pt idx="269">
                  <c:v>43858</c:v>
                </c:pt>
                <c:pt idx="270">
                  <c:v>43859</c:v>
                </c:pt>
                <c:pt idx="271">
                  <c:v>43860</c:v>
                </c:pt>
                <c:pt idx="272">
                  <c:v>43861</c:v>
                </c:pt>
                <c:pt idx="273">
                  <c:v>43864</c:v>
                </c:pt>
                <c:pt idx="274">
                  <c:v>43865</c:v>
                </c:pt>
                <c:pt idx="275">
                  <c:v>43866</c:v>
                </c:pt>
                <c:pt idx="276">
                  <c:v>43867</c:v>
                </c:pt>
                <c:pt idx="277">
                  <c:v>43868</c:v>
                </c:pt>
                <c:pt idx="278">
                  <c:v>43871</c:v>
                </c:pt>
                <c:pt idx="279">
                  <c:v>43872</c:v>
                </c:pt>
                <c:pt idx="280">
                  <c:v>43873</c:v>
                </c:pt>
                <c:pt idx="281">
                  <c:v>43874</c:v>
                </c:pt>
                <c:pt idx="282">
                  <c:v>43875</c:v>
                </c:pt>
                <c:pt idx="283">
                  <c:v>43879</c:v>
                </c:pt>
                <c:pt idx="284">
                  <c:v>43880</c:v>
                </c:pt>
                <c:pt idx="285">
                  <c:v>43881</c:v>
                </c:pt>
                <c:pt idx="286">
                  <c:v>43882</c:v>
                </c:pt>
                <c:pt idx="287">
                  <c:v>43885</c:v>
                </c:pt>
                <c:pt idx="288">
                  <c:v>43886</c:v>
                </c:pt>
                <c:pt idx="289">
                  <c:v>43887</c:v>
                </c:pt>
                <c:pt idx="290">
                  <c:v>43888</c:v>
                </c:pt>
                <c:pt idx="291">
                  <c:v>43889</c:v>
                </c:pt>
                <c:pt idx="292">
                  <c:v>43892</c:v>
                </c:pt>
                <c:pt idx="293">
                  <c:v>43893</c:v>
                </c:pt>
                <c:pt idx="294">
                  <c:v>43894</c:v>
                </c:pt>
                <c:pt idx="295">
                  <c:v>43895</c:v>
                </c:pt>
                <c:pt idx="296">
                  <c:v>43896</c:v>
                </c:pt>
                <c:pt idx="297">
                  <c:v>43899</c:v>
                </c:pt>
                <c:pt idx="298">
                  <c:v>43900</c:v>
                </c:pt>
                <c:pt idx="299">
                  <c:v>43901</c:v>
                </c:pt>
                <c:pt idx="300">
                  <c:v>43902</c:v>
                </c:pt>
                <c:pt idx="301">
                  <c:v>43903</c:v>
                </c:pt>
                <c:pt idx="302">
                  <c:v>43906</c:v>
                </c:pt>
                <c:pt idx="303">
                  <c:v>43907</c:v>
                </c:pt>
                <c:pt idx="304">
                  <c:v>43908</c:v>
                </c:pt>
                <c:pt idx="305">
                  <c:v>43909</c:v>
                </c:pt>
                <c:pt idx="306">
                  <c:v>43910</c:v>
                </c:pt>
                <c:pt idx="307">
                  <c:v>43913</c:v>
                </c:pt>
                <c:pt idx="308">
                  <c:v>43914</c:v>
                </c:pt>
                <c:pt idx="309">
                  <c:v>43915</c:v>
                </c:pt>
                <c:pt idx="310">
                  <c:v>43916</c:v>
                </c:pt>
                <c:pt idx="311">
                  <c:v>43917</c:v>
                </c:pt>
                <c:pt idx="312">
                  <c:v>43920</c:v>
                </c:pt>
                <c:pt idx="313">
                  <c:v>43921</c:v>
                </c:pt>
                <c:pt idx="314">
                  <c:v>43922</c:v>
                </c:pt>
                <c:pt idx="315">
                  <c:v>43923</c:v>
                </c:pt>
                <c:pt idx="316">
                  <c:v>43924</c:v>
                </c:pt>
                <c:pt idx="317">
                  <c:v>43927</c:v>
                </c:pt>
                <c:pt idx="318">
                  <c:v>43928</c:v>
                </c:pt>
                <c:pt idx="319">
                  <c:v>43929</c:v>
                </c:pt>
                <c:pt idx="320">
                  <c:v>43930</c:v>
                </c:pt>
                <c:pt idx="321">
                  <c:v>43934</c:v>
                </c:pt>
                <c:pt idx="322">
                  <c:v>43935</c:v>
                </c:pt>
                <c:pt idx="323">
                  <c:v>43936</c:v>
                </c:pt>
                <c:pt idx="324">
                  <c:v>43937</c:v>
                </c:pt>
                <c:pt idx="325">
                  <c:v>43938</c:v>
                </c:pt>
                <c:pt idx="326">
                  <c:v>43941</c:v>
                </c:pt>
                <c:pt idx="327">
                  <c:v>43942</c:v>
                </c:pt>
                <c:pt idx="328">
                  <c:v>43943</c:v>
                </c:pt>
                <c:pt idx="329">
                  <c:v>43944</c:v>
                </c:pt>
                <c:pt idx="330">
                  <c:v>43945</c:v>
                </c:pt>
                <c:pt idx="331">
                  <c:v>43948</c:v>
                </c:pt>
                <c:pt idx="332">
                  <c:v>43949</c:v>
                </c:pt>
                <c:pt idx="333">
                  <c:v>43950</c:v>
                </c:pt>
                <c:pt idx="334">
                  <c:v>43951</c:v>
                </c:pt>
                <c:pt idx="335">
                  <c:v>43952</c:v>
                </c:pt>
                <c:pt idx="336">
                  <c:v>43955</c:v>
                </c:pt>
                <c:pt idx="337">
                  <c:v>43956</c:v>
                </c:pt>
                <c:pt idx="338">
                  <c:v>43957</c:v>
                </c:pt>
                <c:pt idx="339">
                  <c:v>43958</c:v>
                </c:pt>
                <c:pt idx="340">
                  <c:v>43959</c:v>
                </c:pt>
                <c:pt idx="341">
                  <c:v>43962</c:v>
                </c:pt>
                <c:pt idx="342">
                  <c:v>43963</c:v>
                </c:pt>
                <c:pt idx="343">
                  <c:v>43964</c:v>
                </c:pt>
                <c:pt idx="344">
                  <c:v>43965</c:v>
                </c:pt>
                <c:pt idx="345">
                  <c:v>43966</c:v>
                </c:pt>
                <c:pt idx="346">
                  <c:v>43969</c:v>
                </c:pt>
                <c:pt idx="347">
                  <c:v>43970</c:v>
                </c:pt>
                <c:pt idx="348">
                  <c:v>43971</c:v>
                </c:pt>
                <c:pt idx="349">
                  <c:v>43972</c:v>
                </c:pt>
                <c:pt idx="350">
                  <c:v>43973</c:v>
                </c:pt>
                <c:pt idx="351">
                  <c:v>43977</c:v>
                </c:pt>
                <c:pt idx="352">
                  <c:v>43978</c:v>
                </c:pt>
                <c:pt idx="353">
                  <c:v>43979</c:v>
                </c:pt>
                <c:pt idx="354">
                  <c:v>43980</c:v>
                </c:pt>
                <c:pt idx="355">
                  <c:v>43983</c:v>
                </c:pt>
                <c:pt idx="356">
                  <c:v>43984</c:v>
                </c:pt>
                <c:pt idx="357">
                  <c:v>43985</c:v>
                </c:pt>
                <c:pt idx="358">
                  <c:v>43986</c:v>
                </c:pt>
                <c:pt idx="359">
                  <c:v>43987</c:v>
                </c:pt>
                <c:pt idx="360">
                  <c:v>43990</c:v>
                </c:pt>
                <c:pt idx="361">
                  <c:v>43991</c:v>
                </c:pt>
                <c:pt idx="362">
                  <c:v>43992</c:v>
                </c:pt>
                <c:pt idx="363">
                  <c:v>43993</c:v>
                </c:pt>
                <c:pt idx="364">
                  <c:v>43994</c:v>
                </c:pt>
                <c:pt idx="365">
                  <c:v>43997</c:v>
                </c:pt>
                <c:pt idx="366">
                  <c:v>43998</c:v>
                </c:pt>
                <c:pt idx="367">
                  <c:v>43999</c:v>
                </c:pt>
                <c:pt idx="368">
                  <c:v>44000</c:v>
                </c:pt>
                <c:pt idx="369">
                  <c:v>44001</c:v>
                </c:pt>
                <c:pt idx="370">
                  <c:v>44004</c:v>
                </c:pt>
                <c:pt idx="371">
                  <c:v>44005</c:v>
                </c:pt>
                <c:pt idx="372">
                  <c:v>44006</c:v>
                </c:pt>
                <c:pt idx="373">
                  <c:v>44007</c:v>
                </c:pt>
                <c:pt idx="374">
                  <c:v>44008</c:v>
                </c:pt>
                <c:pt idx="375">
                  <c:v>44011</c:v>
                </c:pt>
                <c:pt idx="376">
                  <c:v>44012</c:v>
                </c:pt>
                <c:pt idx="377">
                  <c:v>44013</c:v>
                </c:pt>
                <c:pt idx="378">
                  <c:v>44014</c:v>
                </c:pt>
                <c:pt idx="379">
                  <c:v>44018</c:v>
                </c:pt>
                <c:pt idx="380">
                  <c:v>44019</c:v>
                </c:pt>
                <c:pt idx="381">
                  <c:v>44020</c:v>
                </c:pt>
                <c:pt idx="382">
                  <c:v>44021</c:v>
                </c:pt>
                <c:pt idx="383">
                  <c:v>44022</c:v>
                </c:pt>
                <c:pt idx="384">
                  <c:v>44025</c:v>
                </c:pt>
                <c:pt idx="385">
                  <c:v>44026</c:v>
                </c:pt>
                <c:pt idx="386">
                  <c:v>44027</c:v>
                </c:pt>
                <c:pt idx="387">
                  <c:v>44028</c:v>
                </c:pt>
                <c:pt idx="388">
                  <c:v>44029</c:v>
                </c:pt>
                <c:pt idx="389">
                  <c:v>44032</c:v>
                </c:pt>
                <c:pt idx="390">
                  <c:v>44033</c:v>
                </c:pt>
                <c:pt idx="391">
                  <c:v>44034</c:v>
                </c:pt>
                <c:pt idx="392">
                  <c:v>44035</c:v>
                </c:pt>
                <c:pt idx="393">
                  <c:v>44036</c:v>
                </c:pt>
                <c:pt idx="394">
                  <c:v>44039</c:v>
                </c:pt>
                <c:pt idx="395">
                  <c:v>44040</c:v>
                </c:pt>
                <c:pt idx="396">
                  <c:v>44041</c:v>
                </c:pt>
                <c:pt idx="397">
                  <c:v>44042</c:v>
                </c:pt>
                <c:pt idx="398">
                  <c:v>44043</c:v>
                </c:pt>
                <c:pt idx="399">
                  <c:v>44046</c:v>
                </c:pt>
                <c:pt idx="400">
                  <c:v>44047</c:v>
                </c:pt>
                <c:pt idx="401">
                  <c:v>44048</c:v>
                </c:pt>
                <c:pt idx="402">
                  <c:v>44049</c:v>
                </c:pt>
                <c:pt idx="403">
                  <c:v>44050</c:v>
                </c:pt>
                <c:pt idx="404">
                  <c:v>44053</c:v>
                </c:pt>
                <c:pt idx="405">
                  <c:v>44054</c:v>
                </c:pt>
                <c:pt idx="406">
                  <c:v>44055</c:v>
                </c:pt>
                <c:pt idx="407">
                  <c:v>44056</c:v>
                </c:pt>
                <c:pt idx="408">
                  <c:v>44057</c:v>
                </c:pt>
                <c:pt idx="409">
                  <c:v>44060</c:v>
                </c:pt>
                <c:pt idx="410">
                  <c:v>44061</c:v>
                </c:pt>
                <c:pt idx="411">
                  <c:v>44062</c:v>
                </c:pt>
                <c:pt idx="412">
                  <c:v>44063</c:v>
                </c:pt>
                <c:pt idx="413">
                  <c:v>44064</c:v>
                </c:pt>
                <c:pt idx="414">
                  <c:v>44067</c:v>
                </c:pt>
                <c:pt idx="415">
                  <c:v>44068</c:v>
                </c:pt>
                <c:pt idx="416">
                  <c:v>44069</c:v>
                </c:pt>
                <c:pt idx="417">
                  <c:v>44070</c:v>
                </c:pt>
                <c:pt idx="418">
                  <c:v>44071</c:v>
                </c:pt>
                <c:pt idx="419">
                  <c:v>44074</c:v>
                </c:pt>
                <c:pt idx="420">
                  <c:v>44075</c:v>
                </c:pt>
                <c:pt idx="421">
                  <c:v>44076</c:v>
                </c:pt>
                <c:pt idx="422">
                  <c:v>44077</c:v>
                </c:pt>
                <c:pt idx="423">
                  <c:v>44078</c:v>
                </c:pt>
                <c:pt idx="424">
                  <c:v>44082</c:v>
                </c:pt>
                <c:pt idx="425">
                  <c:v>44083</c:v>
                </c:pt>
                <c:pt idx="426">
                  <c:v>44084</c:v>
                </c:pt>
                <c:pt idx="427">
                  <c:v>44085</c:v>
                </c:pt>
                <c:pt idx="428">
                  <c:v>44088</c:v>
                </c:pt>
                <c:pt idx="429">
                  <c:v>44089</c:v>
                </c:pt>
                <c:pt idx="430">
                  <c:v>44090</c:v>
                </c:pt>
                <c:pt idx="431">
                  <c:v>44091</c:v>
                </c:pt>
                <c:pt idx="432">
                  <c:v>44092</c:v>
                </c:pt>
                <c:pt idx="433">
                  <c:v>44095</c:v>
                </c:pt>
                <c:pt idx="434">
                  <c:v>44096</c:v>
                </c:pt>
                <c:pt idx="435">
                  <c:v>44097</c:v>
                </c:pt>
                <c:pt idx="436">
                  <c:v>44098</c:v>
                </c:pt>
                <c:pt idx="437">
                  <c:v>44099</c:v>
                </c:pt>
                <c:pt idx="438">
                  <c:v>44102</c:v>
                </c:pt>
                <c:pt idx="439">
                  <c:v>44103</c:v>
                </c:pt>
                <c:pt idx="440">
                  <c:v>44104</c:v>
                </c:pt>
                <c:pt idx="441">
                  <c:v>44105</c:v>
                </c:pt>
                <c:pt idx="442">
                  <c:v>44106</c:v>
                </c:pt>
                <c:pt idx="443">
                  <c:v>44109</c:v>
                </c:pt>
                <c:pt idx="444">
                  <c:v>44110</c:v>
                </c:pt>
                <c:pt idx="445">
                  <c:v>44111</c:v>
                </c:pt>
                <c:pt idx="446">
                  <c:v>44112</c:v>
                </c:pt>
                <c:pt idx="447">
                  <c:v>44113</c:v>
                </c:pt>
                <c:pt idx="448">
                  <c:v>44116</c:v>
                </c:pt>
                <c:pt idx="449">
                  <c:v>44117</c:v>
                </c:pt>
                <c:pt idx="450">
                  <c:v>44118</c:v>
                </c:pt>
                <c:pt idx="451">
                  <c:v>44119</c:v>
                </c:pt>
                <c:pt idx="452">
                  <c:v>44120</c:v>
                </c:pt>
                <c:pt idx="453">
                  <c:v>44123</c:v>
                </c:pt>
                <c:pt idx="454">
                  <c:v>44124</c:v>
                </c:pt>
                <c:pt idx="455">
                  <c:v>44125</c:v>
                </c:pt>
                <c:pt idx="456">
                  <c:v>44126</c:v>
                </c:pt>
                <c:pt idx="457">
                  <c:v>44127</c:v>
                </c:pt>
                <c:pt idx="458">
                  <c:v>44130</c:v>
                </c:pt>
                <c:pt idx="459">
                  <c:v>44131</c:v>
                </c:pt>
                <c:pt idx="460">
                  <c:v>44132</c:v>
                </c:pt>
                <c:pt idx="461">
                  <c:v>44133</c:v>
                </c:pt>
                <c:pt idx="462">
                  <c:v>44134</c:v>
                </c:pt>
                <c:pt idx="463">
                  <c:v>44137</c:v>
                </c:pt>
                <c:pt idx="464">
                  <c:v>44138</c:v>
                </c:pt>
                <c:pt idx="465">
                  <c:v>44139</c:v>
                </c:pt>
                <c:pt idx="466">
                  <c:v>44140</c:v>
                </c:pt>
                <c:pt idx="467">
                  <c:v>44141</c:v>
                </c:pt>
                <c:pt idx="468">
                  <c:v>44144</c:v>
                </c:pt>
                <c:pt idx="469">
                  <c:v>44145</c:v>
                </c:pt>
                <c:pt idx="470">
                  <c:v>44146</c:v>
                </c:pt>
                <c:pt idx="471">
                  <c:v>44147</c:v>
                </c:pt>
                <c:pt idx="472">
                  <c:v>44148</c:v>
                </c:pt>
                <c:pt idx="473">
                  <c:v>44151</c:v>
                </c:pt>
                <c:pt idx="474">
                  <c:v>44152</c:v>
                </c:pt>
                <c:pt idx="475">
                  <c:v>44153</c:v>
                </c:pt>
                <c:pt idx="476">
                  <c:v>44154</c:v>
                </c:pt>
                <c:pt idx="477">
                  <c:v>44155</c:v>
                </c:pt>
                <c:pt idx="478">
                  <c:v>44158</c:v>
                </c:pt>
                <c:pt idx="479">
                  <c:v>44159</c:v>
                </c:pt>
                <c:pt idx="480">
                  <c:v>44160</c:v>
                </c:pt>
                <c:pt idx="481">
                  <c:v>44162</c:v>
                </c:pt>
                <c:pt idx="482">
                  <c:v>44165</c:v>
                </c:pt>
                <c:pt idx="483">
                  <c:v>44166</c:v>
                </c:pt>
                <c:pt idx="484">
                  <c:v>44167</c:v>
                </c:pt>
                <c:pt idx="485">
                  <c:v>44168</c:v>
                </c:pt>
                <c:pt idx="486">
                  <c:v>44169</c:v>
                </c:pt>
                <c:pt idx="487">
                  <c:v>44172</c:v>
                </c:pt>
                <c:pt idx="488">
                  <c:v>44173</c:v>
                </c:pt>
                <c:pt idx="489">
                  <c:v>44174</c:v>
                </c:pt>
                <c:pt idx="490">
                  <c:v>44175</c:v>
                </c:pt>
                <c:pt idx="491">
                  <c:v>44176</c:v>
                </c:pt>
                <c:pt idx="492">
                  <c:v>44179</c:v>
                </c:pt>
                <c:pt idx="493">
                  <c:v>44180</c:v>
                </c:pt>
                <c:pt idx="494">
                  <c:v>44181</c:v>
                </c:pt>
                <c:pt idx="495">
                  <c:v>44182</c:v>
                </c:pt>
                <c:pt idx="496">
                  <c:v>44183</c:v>
                </c:pt>
                <c:pt idx="497">
                  <c:v>44186</c:v>
                </c:pt>
                <c:pt idx="498">
                  <c:v>44187</c:v>
                </c:pt>
                <c:pt idx="499">
                  <c:v>44188</c:v>
                </c:pt>
                <c:pt idx="500">
                  <c:v>44189</c:v>
                </c:pt>
                <c:pt idx="501">
                  <c:v>44193</c:v>
                </c:pt>
                <c:pt idx="502">
                  <c:v>44194</c:v>
                </c:pt>
                <c:pt idx="503">
                  <c:v>44195</c:v>
                </c:pt>
                <c:pt idx="504">
                  <c:v>44196</c:v>
                </c:pt>
                <c:pt idx="505">
                  <c:v>44200</c:v>
                </c:pt>
                <c:pt idx="506">
                  <c:v>44201</c:v>
                </c:pt>
                <c:pt idx="507">
                  <c:v>44202</c:v>
                </c:pt>
                <c:pt idx="508">
                  <c:v>44203</c:v>
                </c:pt>
                <c:pt idx="509">
                  <c:v>44204</c:v>
                </c:pt>
                <c:pt idx="510">
                  <c:v>44207</c:v>
                </c:pt>
                <c:pt idx="511">
                  <c:v>44208</c:v>
                </c:pt>
                <c:pt idx="512">
                  <c:v>44209</c:v>
                </c:pt>
                <c:pt idx="513">
                  <c:v>44210</c:v>
                </c:pt>
                <c:pt idx="514">
                  <c:v>44211</c:v>
                </c:pt>
                <c:pt idx="515">
                  <c:v>44215</c:v>
                </c:pt>
                <c:pt idx="516">
                  <c:v>44216</c:v>
                </c:pt>
                <c:pt idx="517">
                  <c:v>44217</c:v>
                </c:pt>
                <c:pt idx="518">
                  <c:v>44218</c:v>
                </c:pt>
                <c:pt idx="519">
                  <c:v>44221</c:v>
                </c:pt>
                <c:pt idx="520">
                  <c:v>44222</c:v>
                </c:pt>
                <c:pt idx="521">
                  <c:v>44223</c:v>
                </c:pt>
                <c:pt idx="522">
                  <c:v>44224</c:v>
                </c:pt>
                <c:pt idx="523">
                  <c:v>44225</c:v>
                </c:pt>
                <c:pt idx="524">
                  <c:v>44228</c:v>
                </c:pt>
                <c:pt idx="525">
                  <c:v>44229</c:v>
                </c:pt>
                <c:pt idx="526">
                  <c:v>44230</c:v>
                </c:pt>
                <c:pt idx="527">
                  <c:v>44231</c:v>
                </c:pt>
                <c:pt idx="528">
                  <c:v>44232</c:v>
                </c:pt>
                <c:pt idx="529">
                  <c:v>44235</c:v>
                </c:pt>
                <c:pt idx="530">
                  <c:v>44236</c:v>
                </c:pt>
                <c:pt idx="531">
                  <c:v>44237</c:v>
                </c:pt>
                <c:pt idx="532">
                  <c:v>44238</c:v>
                </c:pt>
                <c:pt idx="533">
                  <c:v>44239</c:v>
                </c:pt>
                <c:pt idx="534">
                  <c:v>44243</c:v>
                </c:pt>
                <c:pt idx="535">
                  <c:v>44244</c:v>
                </c:pt>
                <c:pt idx="536">
                  <c:v>44245</c:v>
                </c:pt>
                <c:pt idx="537">
                  <c:v>44246</c:v>
                </c:pt>
                <c:pt idx="538">
                  <c:v>44249</c:v>
                </c:pt>
                <c:pt idx="539">
                  <c:v>44250</c:v>
                </c:pt>
                <c:pt idx="540">
                  <c:v>44251</c:v>
                </c:pt>
                <c:pt idx="541">
                  <c:v>44252</c:v>
                </c:pt>
                <c:pt idx="542">
                  <c:v>44253</c:v>
                </c:pt>
                <c:pt idx="543">
                  <c:v>44256</c:v>
                </c:pt>
                <c:pt idx="544">
                  <c:v>44257</c:v>
                </c:pt>
                <c:pt idx="545">
                  <c:v>44258</c:v>
                </c:pt>
                <c:pt idx="546">
                  <c:v>44259</c:v>
                </c:pt>
                <c:pt idx="547">
                  <c:v>44260</c:v>
                </c:pt>
                <c:pt idx="548">
                  <c:v>44263</c:v>
                </c:pt>
                <c:pt idx="549">
                  <c:v>44264</c:v>
                </c:pt>
                <c:pt idx="550">
                  <c:v>44265</c:v>
                </c:pt>
                <c:pt idx="551">
                  <c:v>44266</c:v>
                </c:pt>
                <c:pt idx="552">
                  <c:v>44267</c:v>
                </c:pt>
                <c:pt idx="553">
                  <c:v>44270</c:v>
                </c:pt>
                <c:pt idx="554">
                  <c:v>44271</c:v>
                </c:pt>
                <c:pt idx="555">
                  <c:v>44272</c:v>
                </c:pt>
                <c:pt idx="556">
                  <c:v>44273</c:v>
                </c:pt>
                <c:pt idx="557">
                  <c:v>44274</c:v>
                </c:pt>
                <c:pt idx="558">
                  <c:v>44277</c:v>
                </c:pt>
                <c:pt idx="559">
                  <c:v>44278</c:v>
                </c:pt>
                <c:pt idx="560">
                  <c:v>44279</c:v>
                </c:pt>
                <c:pt idx="561">
                  <c:v>44280</c:v>
                </c:pt>
                <c:pt idx="562">
                  <c:v>44281</c:v>
                </c:pt>
                <c:pt idx="563">
                  <c:v>44284</c:v>
                </c:pt>
                <c:pt idx="564">
                  <c:v>44285</c:v>
                </c:pt>
                <c:pt idx="565">
                  <c:v>44286</c:v>
                </c:pt>
                <c:pt idx="566">
                  <c:v>44287</c:v>
                </c:pt>
                <c:pt idx="567">
                  <c:v>44291</c:v>
                </c:pt>
                <c:pt idx="568">
                  <c:v>44292</c:v>
                </c:pt>
                <c:pt idx="569">
                  <c:v>44293</c:v>
                </c:pt>
                <c:pt idx="570">
                  <c:v>44294</c:v>
                </c:pt>
                <c:pt idx="571">
                  <c:v>44295</c:v>
                </c:pt>
                <c:pt idx="572">
                  <c:v>44298</c:v>
                </c:pt>
                <c:pt idx="573">
                  <c:v>44299</c:v>
                </c:pt>
                <c:pt idx="574">
                  <c:v>44300</c:v>
                </c:pt>
                <c:pt idx="575">
                  <c:v>44301</c:v>
                </c:pt>
                <c:pt idx="576">
                  <c:v>44302</c:v>
                </c:pt>
                <c:pt idx="577">
                  <c:v>44305</c:v>
                </c:pt>
                <c:pt idx="578">
                  <c:v>44306</c:v>
                </c:pt>
                <c:pt idx="579">
                  <c:v>44307</c:v>
                </c:pt>
                <c:pt idx="580">
                  <c:v>44308</c:v>
                </c:pt>
                <c:pt idx="581">
                  <c:v>44309</c:v>
                </c:pt>
                <c:pt idx="582">
                  <c:v>44312</c:v>
                </c:pt>
                <c:pt idx="583">
                  <c:v>44313</c:v>
                </c:pt>
                <c:pt idx="584">
                  <c:v>44314</c:v>
                </c:pt>
                <c:pt idx="585">
                  <c:v>44315</c:v>
                </c:pt>
                <c:pt idx="586">
                  <c:v>44316</c:v>
                </c:pt>
                <c:pt idx="587">
                  <c:v>44319</c:v>
                </c:pt>
                <c:pt idx="588">
                  <c:v>44320</c:v>
                </c:pt>
                <c:pt idx="589">
                  <c:v>44321</c:v>
                </c:pt>
                <c:pt idx="590">
                  <c:v>44322</c:v>
                </c:pt>
                <c:pt idx="591">
                  <c:v>44323</c:v>
                </c:pt>
                <c:pt idx="592">
                  <c:v>44326</c:v>
                </c:pt>
                <c:pt idx="593">
                  <c:v>44327</c:v>
                </c:pt>
                <c:pt idx="594">
                  <c:v>44328</c:v>
                </c:pt>
                <c:pt idx="595">
                  <c:v>44329</c:v>
                </c:pt>
                <c:pt idx="596">
                  <c:v>44330</c:v>
                </c:pt>
                <c:pt idx="597">
                  <c:v>44333</c:v>
                </c:pt>
                <c:pt idx="598">
                  <c:v>44334</c:v>
                </c:pt>
                <c:pt idx="599">
                  <c:v>44335</c:v>
                </c:pt>
                <c:pt idx="600">
                  <c:v>44336</c:v>
                </c:pt>
                <c:pt idx="601">
                  <c:v>44337</c:v>
                </c:pt>
                <c:pt idx="602">
                  <c:v>44340</c:v>
                </c:pt>
                <c:pt idx="603">
                  <c:v>44341</c:v>
                </c:pt>
                <c:pt idx="604">
                  <c:v>44342</c:v>
                </c:pt>
                <c:pt idx="605">
                  <c:v>44343</c:v>
                </c:pt>
                <c:pt idx="606">
                  <c:v>44344</c:v>
                </c:pt>
                <c:pt idx="607">
                  <c:v>44348</c:v>
                </c:pt>
                <c:pt idx="608">
                  <c:v>44349</c:v>
                </c:pt>
                <c:pt idx="609">
                  <c:v>44350</c:v>
                </c:pt>
                <c:pt idx="610">
                  <c:v>44351</c:v>
                </c:pt>
                <c:pt idx="611">
                  <c:v>44354</c:v>
                </c:pt>
                <c:pt idx="612">
                  <c:v>44355</c:v>
                </c:pt>
                <c:pt idx="613">
                  <c:v>44356</c:v>
                </c:pt>
                <c:pt idx="614">
                  <c:v>44357</c:v>
                </c:pt>
                <c:pt idx="615">
                  <c:v>44358</c:v>
                </c:pt>
                <c:pt idx="616">
                  <c:v>44361</c:v>
                </c:pt>
                <c:pt idx="617">
                  <c:v>44362</c:v>
                </c:pt>
                <c:pt idx="618">
                  <c:v>44363</c:v>
                </c:pt>
                <c:pt idx="619">
                  <c:v>44364</c:v>
                </c:pt>
                <c:pt idx="620">
                  <c:v>44365</c:v>
                </c:pt>
                <c:pt idx="621">
                  <c:v>44368</c:v>
                </c:pt>
                <c:pt idx="622">
                  <c:v>44369</c:v>
                </c:pt>
                <c:pt idx="623">
                  <c:v>44370</c:v>
                </c:pt>
                <c:pt idx="624">
                  <c:v>44371</c:v>
                </c:pt>
                <c:pt idx="625">
                  <c:v>44372</c:v>
                </c:pt>
                <c:pt idx="626">
                  <c:v>44375</c:v>
                </c:pt>
                <c:pt idx="627">
                  <c:v>44376</c:v>
                </c:pt>
                <c:pt idx="628">
                  <c:v>44377</c:v>
                </c:pt>
                <c:pt idx="629">
                  <c:v>44378</c:v>
                </c:pt>
                <c:pt idx="630">
                  <c:v>44379</c:v>
                </c:pt>
                <c:pt idx="631">
                  <c:v>44383</c:v>
                </c:pt>
                <c:pt idx="632">
                  <c:v>44384</c:v>
                </c:pt>
                <c:pt idx="633">
                  <c:v>44385</c:v>
                </c:pt>
                <c:pt idx="634">
                  <c:v>44386</c:v>
                </c:pt>
                <c:pt idx="635">
                  <c:v>44389</c:v>
                </c:pt>
                <c:pt idx="636">
                  <c:v>44390</c:v>
                </c:pt>
                <c:pt idx="637">
                  <c:v>44391</c:v>
                </c:pt>
                <c:pt idx="638">
                  <c:v>44392</c:v>
                </c:pt>
                <c:pt idx="639">
                  <c:v>44393</c:v>
                </c:pt>
                <c:pt idx="640">
                  <c:v>44396</c:v>
                </c:pt>
                <c:pt idx="641">
                  <c:v>44397</c:v>
                </c:pt>
                <c:pt idx="642">
                  <c:v>44398</c:v>
                </c:pt>
                <c:pt idx="643">
                  <c:v>44399</c:v>
                </c:pt>
                <c:pt idx="644">
                  <c:v>44400</c:v>
                </c:pt>
                <c:pt idx="645">
                  <c:v>44403</c:v>
                </c:pt>
                <c:pt idx="646">
                  <c:v>44404</c:v>
                </c:pt>
                <c:pt idx="647">
                  <c:v>44405</c:v>
                </c:pt>
                <c:pt idx="648">
                  <c:v>44406</c:v>
                </c:pt>
                <c:pt idx="649">
                  <c:v>44407</c:v>
                </c:pt>
                <c:pt idx="650">
                  <c:v>44410</c:v>
                </c:pt>
                <c:pt idx="651">
                  <c:v>44411</c:v>
                </c:pt>
                <c:pt idx="652">
                  <c:v>44412</c:v>
                </c:pt>
                <c:pt idx="653">
                  <c:v>44413</c:v>
                </c:pt>
                <c:pt idx="654">
                  <c:v>44414</c:v>
                </c:pt>
                <c:pt idx="655">
                  <c:v>44417</c:v>
                </c:pt>
                <c:pt idx="656">
                  <c:v>44418</c:v>
                </c:pt>
                <c:pt idx="657">
                  <c:v>44419</c:v>
                </c:pt>
                <c:pt idx="658">
                  <c:v>44420</c:v>
                </c:pt>
                <c:pt idx="659">
                  <c:v>44421</c:v>
                </c:pt>
                <c:pt idx="660">
                  <c:v>44424</c:v>
                </c:pt>
                <c:pt idx="661">
                  <c:v>44425</c:v>
                </c:pt>
                <c:pt idx="662">
                  <c:v>44426</c:v>
                </c:pt>
                <c:pt idx="663">
                  <c:v>44427</c:v>
                </c:pt>
                <c:pt idx="664">
                  <c:v>44428</c:v>
                </c:pt>
                <c:pt idx="665">
                  <c:v>44431</c:v>
                </c:pt>
                <c:pt idx="666">
                  <c:v>44432</c:v>
                </c:pt>
                <c:pt idx="667">
                  <c:v>44433</c:v>
                </c:pt>
                <c:pt idx="668">
                  <c:v>44434</c:v>
                </c:pt>
                <c:pt idx="669">
                  <c:v>44435</c:v>
                </c:pt>
                <c:pt idx="670">
                  <c:v>44438</c:v>
                </c:pt>
                <c:pt idx="671">
                  <c:v>44439</c:v>
                </c:pt>
                <c:pt idx="672">
                  <c:v>44440</c:v>
                </c:pt>
                <c:pt idx="673">
                  <c:v>44441</c:v>
                </c:pt>
                <c:pt idx="674">
                  <c:v>44442</c:v>
                </c:pt>
                <c:pt idx="675">
                  <c:v>44446</c:v>
                </c:pt>
                <c:pt idx="676">
                  <c:v>44447</c:v>
                </c:pt>
                <c:pt idx="677">
                  <c:v>44448</c:v>
                </c:pt>
                <c:pt idx="678">
                  <c:v>44449</c:v>
                </c:pt>
                <c:pt idx="679">
                  <c:v>44452</c:v>
                </c:pt>
                <c:pt idx="680">
                  <c:v>44453</c:v>
                </c:pt>
                <c:pt idx="681">
                  <c:v>44454</c:v>
                </c:pt>
                <c:pt idx="682">
                  <c:v>44455</c:v>
                </c:pt>
                <c:pt idx="683">
                  <c:v>44456</c:v>
                </c:pt>
                <c:pt idx="684">
                  <c:v>44459</c:v>
                </c:pt>
                <c:pt idx="685">
                  <c:v>44460</c:v>
                </c:pt>
                <c:pt idx="686">
                  <c:v>44461</c:v>
                </c:pt>
                <c:pt idx="687">
                  <c:v>44462</c:v>
                </c:pt>
                <c:pt idx="688">
                  <c:v>44463</c:v>
                </c:pt>
                <c:pt idx="689">
                  <c:v>44466</c:v>
                </c:pt>
                <c:pt idx="690">
                  <c:v>44467</c:v>
                </c:pt>
                <c:pt idx="691">
                  <c:v>44468</c:v>
                </c:pt>
                <c:pt idx="692">
                  <c:v>44469</c:v>
                </c:pt>
                <c:pt idx="693">
                  <c:v>44470</c:v>
                </c:pt>
                <c:pt idx="694">
                  <c:v>44473</c:v>
                </c:pt>
                <c:pt idx="695">
                  <c:v>44474</c:v>
                </c:pt>
                <c:pt idx="696">
                  <c:v>44475</c:v>
                </c:pt>
                <c:pt idx="697">
                  <c:v>44476</c:v>
                </c:pt>
                <c:pt idx="698">
                  <c:v>44477</c:v>
                </c:pt>
                <c:pt idx="699">
                  <c:v>44480</c:v>
                </c:pt>
                <c:pt idx="700">
                  <c:v>44481</c:v>
                </c:pt>
                <c:pt idx="701">
                  <c:v>44482</c:v>
                </c:pt>
                <c:pt idx="702">
                  <c:v>44483</c:v>
                </c:pt>
                <c:pt idx="703">
                  <c:v>44484</c:v>
                </c:pt>
                <c:pt idx="704">
                  <c:v>44487</c:v>
                </c:pt>
                <c:pt idx="705">
                  <c:v>44488</c:v>
                </c:pt>
                <c:pt idx="706">
                  <c:v>44489</c:v>
                </c:pt>
                <c:pt idx="707">
                  <c:v>44490</c:v>
                </c:pt>
                <c:pt idx="708">
                  <c:v>44491</c:v>
                </c:pt>
                <c:pt idx="709">
                  <c:v>44494</c:v>
                </c:pt>
                <c:pt idx="710">
                  <c:v>44495</c:v>
                </c:pt>
                <c:pt idx="711">
                  <c:v>44496</c:v>
                </c:pt>
                <c:pt idx="712">
                  <c:v>44497</c:v>
                </c:pt>
                <c:pt idx="713">
                  <c:v>44498</c:v>
                </c:pt>
                <c:pt idx="714">
                  <c:v>44501</c:v>
                </c:pt>
                <c:pt idx="715">
                  <c:v>44502</c:v>
                </c:pt>
                <c:pt idx="716">
                  <c:v>44503</c:v>
                </c:pt>
                <c:pt idx="717">
                  <c:v>44504</c:v>
                </c:pt>
                <c:pt idx="718">
                  <c:v>44505</c:v>
                </c:pt>
                <c:pt idx="719">
                  <c:v>44508</c:v>
                </c:pt>
                <c:pt idx="720">
                  <c:v>44509</c:v>
                </c:pt>
                <c:pt idx="721">
                  <c:v>44510</c:v>
                </c:pt>
                <c:pt idx="722">
                  <c:v>44511</c:v>
                </c:pt>
                <c:pt idx="723">
                  <c:v>44512</c:v>
                </c:pt>
                <c:pt idx="724">
                  <c:v>44515</c:v>
                </c:pt>
                <c:pt idx="725">
                  <c:v>44516</c:v>
                </c:pt>
                <c:pt idx="726">
                  <c:v>44517</c:v>
                </c:pt>
                <c:pt idx="727">
                  <c:v>44518</c:v>
                </c:pt>
                <c:pt idx="728">
                  <c:v>44519</c:v>
                </c:pt>
                <c:pt idx="729">
                  <c:v>44522</c:v>
                </c:pt>
                <c:pt idx="730">
                  <c:v>44523</c:v>
                </c:pt>
                <c:pt idx="731">
                  <c:v>44524</c:v>
                </c:pt>
                <c:pt idx="732">
                  <c:v>44526</c:v>
                </c:pt>
                <c:pt idx="733">
                  <c:v>44529</c:v>
                </c:pt>
                <c:pt idx="734">
                  <c:v>44530</c:v>
                </c:pt>
                <c:pt idx="735">
                  <c:v>44531</c:v>
                </c:pt>
                <c:pt idx="736">
                  <c:v>44532</c:v>
                </c:pt>
                <c:pt idx="737">
                  <c:v>44533</c:v>
                </c:pt>
                <c:pt idx="738">
                  <c:v>44536</c:v>
                </c:pt>
                <c:pt idx="739">
                  <c:v>44537</c:v>
                </c:pt>
                <c:pt idx="740">
                  <c:v>44538</c:v>
                </c:pt>
                <c:pt idx="741">
                  <c:v>44539</c:v>
                </c:pt>
                <c:pt idx="742">
                  <c:v>44540</c:v>
                </c:pt>
                <c:pt idx="743">
                  <c:v>44543</c:v>
                </c:pt>
                <c:pt idx="744">
                  <c:v>44544</c:v>
                </c:pt>
                <c:pt idx="745">
                  <c:v>44545</c:v>
                </c:pt>
                <c:pt idx="746">
                  <c:v>44546</c:v>
                </c:pt>
                <c:pt idx="747">
                  <c:v>44547</c:v>
                </c:pt>
                <c:pt idx="748">
                  <c:v>44550</c:v>
                </c:pt>
                <c:pt idx="749">
                  <c:v>44551</c:v>
                </c:pt>
                <c:pt idx="750">
                  <c:v>44552</c:v>
                </c:pt>
                <c:pt idx="751">
                  <c:v>44553</c:v>
                </c:pt>
                <c:pt idx="752">
                  <c:v>44557</c:v>
                </c:pt>
                <c:pt idx="753">
                  <c:v>44558</c:v>
                </c:pt>
                <c:pt idx="754">
                  <c:v>44559</c:v>
                </c:pt>
                <c:pt idx="755">
                  <c:v>44560</c:v>
                </c:pt>
                <c:pt idx="756">
                  <c:v>44561</c:v>
                </c:pt>
                <c:pt idx="757">
                  <c:v>44564</c:v>
                </c:pt>
                <c:pt idx="758">
                  <c:v>44565</c:v>
                </c:pt>
                <c:pt idx="759">
                  <c:v>44566</c:v>
                </c:pt>
                <c:pt idx="760">
                  <c:v>44567</c:v>
                </c:pt>
                <c:pt idx="761">
                  <c:v>44568</c:v>
                </c:pt>
                <c:pt idx="762">
                  <c:v>44571</c:v>
                </c:pt>
                <c:pt idx="763">
                  <c:v>44572</c:v>
                </c:pt>
                <c:pt idx="764">
                  <c:v>44573</c:v>
                </c:pt>
                <c:pt idx="765">
                  <c:v>44574</c:v>
                </c:pt>
                <c:pt idx="766">
                  <c:v>44575</c:v>
                </c:pt>
                <c:pt idx="767">
                  <c:v>44579</c:v>
                </c:pt>
                <c:pt idx="768">
                  <c:v>44580</c:v>
                </c:pt>
                <c:pt idx="769">
                  <c:v>44581</c:v>
                </c:pt>
                <c:pt idx="770">
                  <c:v>44582</c:v>
                </c:pt>
                <c:pt idx="771">
                  <c:v>44585</c:v>
                </c:pt>
                <c:pt idx="772">
                  <c:v>44586</c:v>
                </c:pt>
                <c:pt idx="773">
                  <c:v>44587</c:v>
                </c:pt>
                <c:pt idx="774">
                  <c:v>44588</c:v>
                </c:pt>
                <c:pt idx="775">
                  <c:v>44589</c:v>
                </c:pt>
                <c:pt idx="776">
                  <c:v>44592</c:v>
                </c:pt>
                <c:pt idx="777">
                  <c:v>44593</c:v>
                </c:pt>
                <c:pt idx="778">
                  <c:v>44594</c:v>
                </c:pt>
                <c:pt idx="779">
                  <c:v>44595</c:v>
                </c:pt>
                <c:pt idx="780">
                  <c:v>44596</c:v>
                </c:pt>
                <c:pt idx="781">
                  <c:v>44599</c:v>
                </c:pt>
                <c:pt idx="782">
                  <c:v>44600</c:v>
                </c:pt>
                <c:pt idx="783">
                  <c:v>44601</c:v>
                </c:pt>
                <c:pt idx="784">
                  <c:v>44602</c:v>
                </c:pt>
                <c:pt idx="785">
                  <c:v>44603</c:v>
                </c:pt>
                <c:pt idx="786">
                  <c:v>44606</c:v>
                </c:pt>
                <c:pt idx="787">
                  <c:v>44607</c:v>
                </c:pt>
                <c:pt idx="788">
                  <c:v>44608</c:v>
                </c:pt>
                <c:pt idx="789">
                  <c:v>44609</c:v>
                </c:pt>
                <c:pt idx="790">
                  <c:v>44610</c:v>
                </c:pt>
                <c:pt idx="791">
                  <c:v>44614</c:v>
                </c:pt>
                <c:pt idx="792">
                  <c:v>44615</c:v>
                </c:pt>
                <c:pt idx="793">
                  <c:v>44616</c:v>
                </c:pt>
                <c:pt idx="794">
                  <c:v>44617</c:v>
                </c:pt>
                <c:pt idx="795">
                  <c:v>44620</c:v>
                </c:pt>
                <c:pt idx="796">
                  <c:v>44621</c:v>
                </c:pt>
                <c:pt idx="797">
                  <c:v>44622</c:v>
                </c:pt>
                <c:pt idx="798">
                  <c:v>44623</c:v>
                </c:pt>
                <c:pt idx="799">
                  <c:v>44624</c:v>
                </c:pt>
                <c:pt idx="800">
                  <c:v>44627</c:v>
                </c:pt>
                <c:pt idx="801">
                  <c:v>44628</c:v>
                </c:pt>
                <c:pt idx="802">
                  <c:v>44629</c:v>
                </c:pt>
                <c:pt idx="803">
                  <c:v>44630</c:v>
                </c:pt>
                <c:pt idx="804">
                  <c:v>44631</c:v>
                </c:pt>
                <c:pt idx="805">
                  <c:v>44634</c:v>
                </c:pt>
                <c:pt idx="806">
                  <c:v>44635</c:v>
                </c:pt>
                <c:pt idx="807">
                  <c:v>44636</c:v>
                </c:pt>
                <c:pt idx="808">
                  <c:v>44637</c:v>
                </c:pt>
                <c:pt idx="809">
                  <c:v>44638</c:v>
                </c:pt>
                <c:pt idx="810">
                  <c:v>44641</c:v>
                </c:pt>
                <c:pt idx="811">
                  <c:v>44642</c:v>
                </c:pt>
                <c:pt idx="812">
                  <c:v>44643</c:v>
                </c:pt>
                <c:pt idx="813">
                  <c:v>44644</c:v>
                </c:pt>
                <c:pt idx="814">
                  <c:v>44645</c:v>
                </c:pt>
                <c:pt idx="815">
                  <c:v>44648</c:v>
                </c:pt>
                <c:pt idx="816">
                  <c:v>44649</c:v>
                </c:pt>
                <c:pt idx="817">
                  <c:v>44650</c:v>
                </c:pt>
                <c:pt idx="818">
                  <c:v>44651</c:v>
                </c:pt>
                <c:pt idx="819">
                  <c:v>44652</c:v>
                </c:pt>
                <c:pt idx="820">
                  <c:v>44655</c:v>
                </c:pt>
                <c:pt idx="821">
                  <c:v>44656</c:v>
                </c:pt>
                <c:pt idx="822">
                  <c:v>44657</c:v>
                </c:pt>
                <c:pt idx="823">
                  <c:v>44658</c:v>
                </c:pt>
                <c:pt idx="824">
                  <c:v>44659</c:v>
                </c:pt>
                <c:pt idx="825">
                  <c:v>44662</c:v>
                </c:pt>
                <c:pt idx="826">
                  <c:v>44663</c:v>
                </c:pt>
                <c:pt idx="827">
                  <c:v>44664</c:v>
                </c:pt>
                <c:pt idx="828">
                  <c:v>44665</c:v>
                </c:pt>
                <c:pt idx="829">
                  <c:v>44669</c:v>
                </c:pt>
                <c:pt idx="830">
                  <c:v>44670</c:v>
                </c:pt>
                <c:pt idx="831">
                  <c:v>44671</c:v>
                </c:pt>
                <c:pt idx="832">
                  <c:v>44672</c:v>
                </c:pt>
                <c:pt idx="833">
                  <c:v>44673</c:v>
                </c:pt>
                <c:pt idx="834">
                  <c:v>44676</c:v>
                </c:pt>
                <c:pt idx="835">
                  <c:v>44677</c:v>
                </c:pt>
                <c:pt idx="836">
                  <c:v>44678</c:v>
                </c:pt>
                <c:pt idx="837">
                  <c:v>44679</c:v>
                </c:pt>
                <c:pt idx="838">
                  <c:v>44680</c:v>
                </c:pt>
                <c:pt idx="839">
                  <c:v>44683</c:v>
                </c:pt>
                <c:pt idx="840">
                  <c:v>44684</c:v>
                </c:pt>
                <c:pt idx="841">
                  <c:v>44685</c:v>
                </c:pt>
                <c:pt idx="842">
                  <c:v>44686</c:v>
                </c:pt>
                <c:pt idx="843">
                  <c:v>44687</c:v>
                </c:pt>
                <c:pt idx="844">
                  <c:v>44690</c:v>
                </c:pt>
                <c:pt idx="845">
                  <c:v>44691</c:v>
                </c:pt>
                <c:pt idx="846">
                  <c:v>44692</c:v>
                </c:pt>
                <c:pt idx="847">
                  <c:v>44693</c:v>
                </c:pt>
                <c:pt idx="848">
                  <c:v>44694</c:v>
                </c:pt>
                <c:pt idx="849">
                  <c:v>44697</c:v>
                </c:pt>
                <c:pt idx="850">
                  <c:v>44698</c:v>
                </c:pt>
                <c:pt idx="851">
                  <c:v>44699</c:v>
                </c:pt>
                <c:pt idx="852">
                  <c:v>44700</c:v>
                </c:pt>
                <c:pt idx="853">
                  <c:v>44701</c:v>
                </c:pt>
                <c:pt idx="854">
                  <c:v>44704</c:v>
                </c:pt>
                <c:pt idx="855">
                  <c:v>44705</c:v>
                </c:pt>
                <c:pt idx="856">
                  <c:v>44706</c:v>
                </c:pt>
                <c:pt idx="857">
                  <c:v>44707</c:v>
                </c:pt>
                <c:pt idx="858">
                  <c:v>44708</c:v>
                </c:pt>
                <c:pt idx="859">
                  <c:v>44712</c:v>
                </c:pt>
                <c:pt idx="860">
                  <c:v>44713</c:v>
                </c:pt>
                <c:pt idx="861">
                  <c:v>44714</c:v>
                </c:pt>
                <c:pt idx="862">
                  <c:v>44715</c:v>
                </c:pt>
                <c:pt idx="863">
                  <c:v>44718</c:v>
                </c:pt>
                <c:pt idx="864">
                  <c:v>44719</c:v>
                </c:pt>
                <c:pt idx="865">
                  <c:v>44720</c:v>
                </c:pt>
                <c:pt idx="866">
                  <c:v>44721</c:v>
                </c:pt>
                <c:pt idx="867">
                  <c:v>44722</c:v>
                </c:pt>
                <c:pt idx="868">
                  <c:v>44725</c:v>
                </c:pt>
                <c:pt idx="869">
                  <c:v>44726</c:v>
                </c:pt>
                <c:pt idx="870">
                  <c:v>44727</c:v>
                </c:pt>
                <c:pt idx="871">
                  <c:v>44728</c:v>
                </c:pt>
                <c:pt idx="872">
                  <c:v>44729</c:v>
                </c:pt>
                <c:pt idx="873">
                  <c:v>44733</c:v>
                </c:pt>
                <c:pt idx="874">
                  <c:v>44734</c:v>
                </c:pt>
                <c:pt idx="875">
                  <c:v>44735</c:v>
                </c:pt>
                <c:pt idx="876">
                  <c:v>44736</c:v>
                </c:pt>
                <c:pt idx="877">
                  <c:v>44739</c:v>
                </c:pt>
                <c:pt idx="878">
                  <c:v>44740</c:v>
                </c:pt>
                <c:pt idx="879">
                  <c:v>44741</c:v>
                </c:pt>
                <c:pt idx="880">
                  <c:v>44742</c:v>
                </c:pt>
                <c:pt idx="881">
                  <c:v>44743</c:v>
                </c:pt>
                <c:pt idx="882">
                  <c:v>44747</c:v>
                </c:pt>
                <c:pt idx="883">
                  <c:v>44748</c:v>
                </c:pt>
                <c:pt idx="884">
                  <c:v>44749</c:v>
                </c:pt>
                <c:pt idx="885">
                  <c:v>44750</c:v>
                </c:pt>
                <c:pt idx="886">
                  <c:v>44753</c:v>
                </c:pt>
                <c:pt idx="887">
                  <c:v>44754</c:v>
                </c:pt>
                <c:pt idx="888">
                  <c:v>44755</c:v>
                </c:pt>
                <c:pt idx="889">
                  <c:v>44756</c:v>
                </c:pt>
                <c:pt idx="890">
                  <c:v>44757</c:v>
                </c:pt>
                <c:pt idx="891">
                  <c:v>44760</c:v>
                </c:pt>
                <c:pt idx="892">
                  <c:v>44761</c:v>
                </c:pt>
                <c:pt idx="893">
                  <c:v>44762</c:v>
                </c:pt>
                <c:pt idx="894">
                  <c:v>44763</c:v>
                </c:pt>
                <c:pt idx="895">
                  <c:v>44764</c:v>
                </c:pt>
                <c:pt idx="896">
                  <c:v>44767</c:v>
                </c:pt>
                <c:pt idx="897">
                  <c:v>44768</c:v>
                </c:pt>
                <c:pt idx="898">
                  <c:v>44769</c:v>
                </c:pt>
                <c:pt idx="899">
                  <c:v>44770</c:v>
                </c:pt>
                <c:pt idx="900">
                  <c:v>44771</c:v>
                </c:pt>
                <c:pt idx="901">
                  <c:v>44774</c:v>
                </c:pt>
                <c:pt idx="902">
                  <c:v>44775</c:v>
                </c:pt>
                <c:pt idx="903">
                  <c:v>44776</c:v>
                </c:pt>
                <c:pt idx="904">
                  <c:v>44777</c:v>
                </c:pt>
                <c:pt idx="905">
                  <c:v>44778</c:v>
                </c:pt>
                <c:pt idx="906">
                  <c:v>44781</c:v>
                </c:pt>
                <c:pt idx="907">
                  <c:v>44782</c:v>
                </c:pt>
                <c:pt idx="908">
                  <c:v>44783</c:v>
                </c:pt>
                <c:pt idx="909">
                  <c:v>44784</c:v>
                </c:pt>
                <c:pt idx="910">
                  <c:v>44785</c:v>
                </c:pt>
                <c:pt idx="911">
                  <c:v>44788</c:v>
                </c:pt>
                <c:pt idx="912">
                  <c:v>44789</c:v>
                </c:pt>
                <c:pt idx="913">
                  <c:v>44790</c:v>
                </c:pt>
                <c:pt idx="914">
                  <c:v>44791</c:v>
                </c:pt>
                <c:pt idx="915">
                  <c:v>44792</c:v>
                </c:pt>
                <c:pt idx="916">
                  <c:v>44795</c:v>
                </c:pt>
                <c:pt idx="917">
                  <c:v>44796</c:v>
                </c:pt>
                <c:pt idx="918">
                  <c:v>44797</c:v>
                </c:pt>
                <c:pt idx="919">
                  <c:v>44798</c:v>
                </c:pt>
                <c:pt idx="920">
                  <c:v>44799</c:v>
                </c:pt>
                <c:pt idx="921">
                  <c:v>44802</c:v>
                </c:pt>
                <c:pt idx="922">
                  <c:v>44803</c:v>
                </c:pt>
                <c:pt idx="923">
                  <c:v>44804</c:v>
                </c:pt>
                <c:pt idx="924">
                  <c:v>44805</c:v>
                </c:pt>
                <c:pt idx="925">
                  <c:v>44806</c:v>
                </c:pt>
                <c:pt idx="926">
                  <c:v>44810</c:v>
                </c:pt>
                <c:pt idx="927">
                  <c:v>44811</c:v>
                </c:pt>
                <c:pt idx="928">
                  <c:v>44812</c:v>
                </c:pt>
                <c:pt idx="929">
                  <c:v>44813</c:v>
                </c:pt>
                <c:pt idx="930">
                  <c:v>44816</c:v>
                </c:pt>
                <c:pt idx="931">
                  <c:v>44817</c:v>
                </c:pt>
                <c:pt idx="932">
                  <c:v>44818</c:v>
                </c:pt>
                <c:pt idx="933">
                  <c:v>44819</c:v>
                </c:pt>
                <c:pt idx="934">
                  <c:v>44820</c:v>
                </c:pt>
                <c:pt idx="935">
                  <c:v>44823</c:v>
                </c:pt>
                <c:pt idx="936">
                  <c:v>44824</c:v>
                </c:pt>
                <c:pt idx="937">
                  <c:v>44825</c:v>
                </c:pt>
                <c:pt idx="938">
                  <c:v>44826</c:v>
                </c:pt>
                <c:pt idx="939">
                  <c:v>44827</c:v>
                </c:pt>
                <c:pt idx="940">
                  <c:v>44830</c:v>
                </c:pt>
                <c:pt idx="941">
                  <c:v>44831</c:v>
                </c:pt>
                <c:pt idx="942">
                  <c:v>44832</c:v>
                </c:pt>
                <c:pt idx="943">
                  <c:v>44833</c:v>
                </c:pt>
                <c:pt idx="944">
                  <c:v>44834</c:v>
                </c:pt>
                <c:pt idx="945">
                  <c:v>44837</c:v>
                </c:pt>
                <c:pt idx="946">
                  <c:v>44838</c:v>
                </c:pt>
                <c:pt idx="947">
                  <c:v>44839</c:v>
                </c:pt>
                <c:pt idx="948">
                  <c:v>44840</c:v>
                </c:pt>
                <c:pt idx="949">
                  <c:v>44841</c:v>
                </c:pt>
                <c:pt idx="950">
                  <c:v>44844</c:v>
                </c:pt>
                <c:pt idx="951">
                  <c:v>44845</c:v>
                </c:pt>
                <c:pt idx="952">
                  <c:v>44846</c:v>
                </c:pt>
                <c:pt idx="953">
                  <c:v>44847</c:v>
                </c:pt>
                <c:pt idx="954">
                  <c:v>44848</c:v>
                </c:pt>
                <c:pt idx="955">
                  <c:v>44851</c:v>
                </c:pt>
                <c:pt idx="956">
                  <c:v>44852</c:v>
                </c:pt>
                <c:pt idx="957">
                  <c:v>44853</c:v>
                </c:pt>
                <c:pt idx="958">
                  <c:v>44854</c:v>
                </c:pt>
                <c:pt idx="959">
                  <c:v>44855</c:v>
                </c:pt>
                <c:pt idx="960">
                  <c:v>44858</c:v>
                </c:pt>
                <c:pt idx="961">
                  <c:v>44859</c:v>
                </c:pt>
                <c:pt idx="962">
                  <c:v>44860</c:v>
                </c:pt>
                <c:pt idx="963">
                  <c:v>44861</c:v>
                </c:pt>
                <c:pt idx="964">
                  <c:v>44862</c:v>
                </c:pt>
                <c:pt idx="965">
                  <c:v>44865</c:v>
                </c:pt>
                <c:pt idx="966">
                  <c:v>44866</c:v>
                </c:pt>
                <c:pt idx="967">
                  <c:v>44867</c:v>
                </c:pt>
                <c:pt idx="968">
                  <c:v>44868</c:v>
                </c:pt>
                <c:pt idx="969">
                  <c:v>44869</c:v>
                </c:pt>
                <c:pt idx="970">
                  <c:v>44872</c:v>
                </c:pt>
                <c:pt idx="971">
                  <c:v>44873</c:v>
                </c:pt>
                <c:pt idx="972">
                  <c:v>44874</c:v>
                </c:pt>
                <c:pt idx="973">
                  <c:v>44875</c:v>
                </c:pt>
                <c:pt idx="974">
                  <c:v>44876</c:v>
                </c:pt>
                <c:pt idx="975">
                  <c:v>44879</c:v>
                </c:pt>
                <c:pt idx="976">
                  <c:v>44880</c:v>
                </c:pt>
                <c:pt idx="977">
                  <c:v>44881</c:v>
                </c:pt>
                <c:pt idx="978">
                  <c:v>44882</c:v>
                </c:pt>
                <c:pt idx="979">
                  <c:v>44883</c:v>
                </c:pt>
                <c:pt idx="980">
                  <c:v>44886</c:v>
                </c:pt>
                <c:pt idx="981">
                  <c:v>44887</c:v>
                </c:pt>
                <c:pt idx="982">
                  <c:v>44888</c:v>
                </c:pt>
                <c:pt idx="983">
                  <c:v>44890</c:v>
                </c:pt>
                <c:pt idx="984">
                  <c:v>44893</c:v>
                </c:pt>
                <c:pt idx="985">
                  <c:v>44894</c:v>
                </c:pt>
                <c:pt idx="986">
                  <c:v>44895</c:v>
                </c:pt>
                <c:pt idx="987">
                  <c:v>44896</c:v>
                </c:pt>
                <c:pt idx="988">
                  <c:v>44897</c:v>
                </c:pt>
                <c:pt idx="989">
                  <c:v>44900</c:v>
                </c:pt>
                <c:pt idx="990">
                  <c:v>44901</c:v>
                </c:pt>
                <c:pt idx="991">
                  <c:v>44902</c:v>
                </c:pt>
                <c:pt idx="992">
                  <c:v>44903</c:v>
                </c:pt>
                <c:pt idx="993">
                  <c:v>44904</c:v>
                </c:pt>
                <c:pt idx="994">
                  <c:v>44907</c:v>
                </c:pt>
                <c:pt idx="995">
                  <c:v>44908</c:v>
                </c:pt>
                <c:pt idx="996">
                  <c:v>44909</c:v>
                </c:pt>
                <c:pt idx="997">
                  <c:v>44910</c:v>
                </c:pt>
                <c:pt idx="998">
                  <c:v>44911</c:v>
                </c:pt>
                <c:pt idx="999">
                  <c:v>44914</c:v>
                </c:pt>
                <c:pt idx="1000">
                  <c:v>44915</c:v>
                </c:pt>
                <c:pt idx="1001">
                  <c:v>44916</c:v>
                </c:pt>
                <c:pt idx="1002">
                  <c:v>44917</c:v>
                </c:pt>
                <c:pt idx="1003">
                  <c:v>44918</c:v>
                </c:pt>
                <c:pt idx="1004">
                  <c:v>44922</c:v>
                </c:pt>
                <c:pt idx="1005">
                  <c:v>44923</c:v>
                </c:pt>
                <c:pt idx="1006">
                  <c:v>44924</c:v>
                </c:pt>
                <c:pt idx="1007">
                  <c:v>44925</c:v>
                </c:pt>
                <c:pt idx="1008">
                  <c:v>44929</c:v>
                </c:pt>
                <c:pt idx="1009">
                  <c:v>44930</c:v>
                </c:pt>
                <c:pt idx="1010">
                  <c:v>44931</c:v>
                </c:pt>
                <c:pt idx="1011">
                  <c:v>44932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44943</c:v>
                </c:pt>
                <c:pt idx="1018">
                  <c:v>44944</c:v>
                </c:pt>
                <c:pt idx="1019">
                  <c:v>44945</c:v>
                </c:pt>
                <c:pt idx="1020">
                  <c:v>44946</c:v>
                </c:pt>
                <c:pt idx="1021">
                  <c:v>44949</c:v>
                </c:pt>
                <c:pt idx="1022">
                  <c:v>44950</c:v>
                </c:pt>
                <c:pt idx="1023">
                  <c:v>44951</c:v>
                </c:pt>
                <c:pt idx="1024">
                  <c:v>44952</c:v>
                </c:pt>
                <c:pt idx="1025">
                  <c:v>44953</c:v>
                </c:pt>
                <c:pt idx="1026">
                  <c:v>44956</c:v>
                </c:pt>
                <c:pt idx="1027">
                  <c:v>44957</c:v>
                </c:pt>
                <c:pt idx="1028">
                  <c:v>44958</c:v>
                </c:pt>
                <c:pt idx="1029">
                  <c:v>44959</c:v>
                </c:pt>
                <c:pt idx="1030">
                  <c:v>44960</c:v>
                </c:pt>
                <c:pt idx="1031">
                  <c:v>44963</c:v>
                </c:pt>
                <c:pt idx="1032">
                  <c:v>44964</c:v>
                </c:pt>
                <c:pt idx="1033">
                  <c:v>44965</c:v>
                </c:pt>
                <c:pt idx="1034">
                  <c:v>44966</c:v>
                </c:pt>
                <c:pt idx="1035">
                  <c:v>44967</c:v>
                </c:pt>
                <c:pt idx="1036">
                  <c:v>44970</c:v>
                </c:pt>
                <c:pt idx="1037">
                  <c:v>44971</c:v>
                </c:pt>
                <c:pt idx="1038">
                  <c:v>44972</c:v>
                </c:pt>
                <c:pt idx="1039">
                  <c:v>44973</c:v>
                </c:pt>
                <c:pt idx="1040">
                  <c:v>44974</c:v>
                </c:pt>
                <c:pt idx="1041">
                  <c:v>44978</c:v>
                </c:pt>
                <c:pt idx="1042">
                  <c:v>44979</c:v>
                </c:pt>
                <c:pt idx="1043">
                  <c:v>44980</c:v>
                </c:pt>
                <c:pt idx="1044">
                  <c:v>44981</c:v>
                </c:pt>
                <c:pt idx="1045">
                  <c:v>44984</c:v>
                </c:pt>
                <c:pt idx="1046">
                  <c:v>44985</c:v>
                </c:pt>
                <c:pt idx="1047">
                  <c:v>44986</c:v>
                </c:pt>
                <c:pt idx="1048">
                  <c:v>44987</c:v>
                </c:pt>
                <c:pt idx="1049">
                  <c:v>44988</c:v>
                </c:pt>
                <c:pt idx="1050">
                  <c:v>44991</c:v>
                </c:pt>
                <c:pt idx="1051">
                  <c:v>44992</c:v>
                </c:pt>
                <c:pt idx="1052">
                  <c:v>44993</c:v>
                </c:pt>
                <c:pt idx="1053">
                  <c:v>44994</c:v>
                </c:pt>
                <c:pt idx="1054">
                  <c:v>44995</c:v>
                </c:pt>
                <c:pt idx="1055">
                  <c:v>44998</c:v>
                </c:pt>
                <c:pt idx="1056">
                  <c:v>44999</c:v>
                </c:pt>
                <c:pt idx="1057">
                  <c:v>45000</c:v>
                </c:pt>
                <c:pt idx="1058">
                  <c:v>45001</c:v>
                </c:pt>
                <c:pt idx="1059">
                  <c:v>45002</c:v>
                </c:pt>
                <c:pt idx="1060">
                  <c:v>45005</c:v>
                </c:pt>
                <c:pt idx="1061">
                  <c:v>45006</c:v>
                </c:pt>
                <c:pt idx="1062">
                  <c:v>45007</c:v>
                </c:pt>
                <c:pt idx="1063">
                  <c:v>45008</c:v>
                </c:pt>
                <c:pt idx="1064">
                  <c:v>45009</c:v>
                </c:pt>
                <c:pt idx="1065">
                  <c:v>45012</c:v>
                </c:pt>
                <c:pt idx="1066">
                  <c:v>45013</c:v>
                </c:pt>
                <c:pt idx="1067">
                  <c:v>45014</c:v>
                </c:pt>
                <c:pt idx="1068">
                  <c:v>45015</c:v>
                </c:pt>
                <c:pt idx="1069">
                  <c:v>45016</c:v>
                </c:pt>
                <c:pt idx="1070">
                  <c:v>45019</c:v>
                </c:pt>
                <c:pt idx="1071">
                  <c:v>45020</c:v>
                </c:pt>
                <c:pt idx="1072">
                  <c:v>45021</c:v>
                </c:pt>
                <c:pt idx="1073">
                  <c:v>45022</c:v>
                </c:pt>
                <c:pt idx="1074">
                  <c:v>45026</c:v>
                </c:pt>
                <c:pt idx="1075">
                  <c:v>45027</c:v>
                </c:pt>
                <c:pt idx="1076">
                  <c:v>45028</c:v>
                </c:pt>
                <c:pt idx="1077">
                  <c:v>45029</c:v>
                </c:pt>
                <c:pt idx="1078">
                  <c:v>45030</c:v>
                </c:pt>
                <c:pt idx="1079">
                  <c:v>45033</c:v>
                </c:pt>
                <c:pt idx="1080">
                  <c:v>45034</c:v>
                </c:pt>
                <c:pt idx="1081">
                  <c:v>45035</c:v>
                </c:pt>
                <c:pt idx="1082">
                  <c:v>45036</c:v>
                </c:pt>
                <c:pt idx="1083">
                  <c:v>45037</c:v>
                </c:pt>
                <c:pt idx="1084">
                  <c:v>45040</c:v>
                </c:pt>
                <c:pt idx="1085">
                  <c:v>45041</c:v>
                </c:pt>
                <c:pt idx="1086">
                  <c:v>45042</c:v>
                </c:pt>
                <c:pt idx="1087">
                  <c:v>45043</c:v>
                </c:pt>
                <c:pt idx="1088">
                  <c:v>45044</c:v>
                </c:pt>
                <c:pt idx="1089">
                  <c:v>45047</c:v>
                </c:pt>
                <c:pt idx="1090">
                  <c:v>45048</c:v>
                </c:pt>
                <c:pt idx="1091">
                  <c:v>45049</c:v>
                </c:pt>
                <c:pt idx="1092">
                  <c:v>45050</c:v>
                </c:pt>
                <c:pt idx="1093">
                  <c:v>45051</c:v>
                </c:pt>
                <c:pt idx="1094">
                  <c:v>45054</c:v>
                </c:pt>
                <c:pt idx="1095">
                  <c:v>45055</c:v>
                </c:pt>
                <c:pt idx="1096">
                  <c:v>45056</c:v>
                </c:pt>
                <c:pt idx="1097">
                  <c:v>45057</c:v>
                </c:pt>
                <c:pt idx="1098">
                  <c:v>45058</c:v>
                </c:pt>
                <c:pt idx="1099">
                  <c:v>45061</c:v>
                </c:pt>
                <c:pt idx="1100">
                  <c:v>45062</c:v>
                </c:pt>
                <c:pt idx="1101">
                  <c:v>45063</c:v>
                </c:pt>
                <c:pt idx="1102">
                  <c:v>45064</c:v>
                </c:pt>
                <c:pt idx="1103">
                  <c:v>45065</c:v>
                </c:pt>
                <c:pt idx="1104">
                  <c:v>45068</c:v>
                </c:pt>
                <c:pt idx="1105">
                  <c:v>45069</c:v>
                </c:pt>
                <c:pt idx="1106">
                  <c:v>45070</c:v>
                </c:pt>
                <c:pt idx="1107">
                  <c:v>45071</c:v>
                </c:pt>
                <c:pt idx="1108">
                  <c:v>45072</c:v>
                </c:pt>
                <c:pt idx="1109">
                  <c:v>45076</c:v>
                </c:pt>
                <c:pt idx="1110">
                  <c:v>45077</c:v>
                </c:pt>
                <c:pt idx="1111">
                  <c:v>45078</c:v>
                </c:pt>
                <c:pt idx="1112">
                  <c:v>45079</c:v>
                </c:pt>
                <c:pt idx="1113">
                  <c:v>45082</c:v>
                </c:pt>
                <c:pt idx="1114">
                  <c:v>45083</c:v>
                </c:pt>
                <c:pt idx="1115">
                  <c:v>45084</c:v>
                </c:pt>
                <c:pt idx="1116">
                  <c:v>45085</c:v>
                </c:pt>
                <c:pt idx="1117">
                  <c:v>45086</c:v>
                </c:pt>
                <c:pt idx="1118">
                  <c:v>45089</c:v>
                </c:pt>
                <c:pt idx="1119">
                  <c:v>45090</c:v>
                </c:pt>
                <c:pt idx="1120">
                  <c:v>45091</c:v>
                </c:pt>
                <c:pt idx="1121">
                  <c:v>45092</c:v>
                </c:pt>
                <c:pt idx="1122">
                  <c:v>45093</c:v>
                </c:pt>
                <c:pt idx="1123">
                  <c:v>45097</c:v>
                </c:pt>
                <c:pt idx="1124">
                  <c:v>45098</c:v>
                </c:pt>
                <c:pt idx="1125">
                  <c:v>45099</c:v>
                </c:pt>
                <c:pt idx="1126">
                  <c:v>45100</c:v>
                </c:pt>
                <c:pt idx="1127">
                  <c:v>45103</c:v>
                </c:pt>
                <c:pt idx="1128">
                  <c:v>45104</c:v>
                </c:pt>
                <c:pt idx="1129">
                  <c:v>45105</c:v>
                </c:pt>
                <c:pt idx="1130">
                  <c:v>45106</c:v>
                </c:pt>
                <c:pt idx="1131">
                  <c:v>45107</c:v>
                </c:pt>
                <c:pt idx="1132">
                  <c:v>45110</c:v>
                </c:pt>
                <c:pt idx="1133">
                  <c:v>45112</c:v>
                </c:pt>
                <c:pt idx="1134">
                  <c:v>45113</c:v>
                </c:pt>
                <c:pt idx="1135">
                  <c:v>45114</c:v>
                </c:pt>
                <c:pt idx="1136">
                  <c:v>45117</c:v>
                </c:pt>
                <c:pt idx="1137">
                  <c:v>45118</c:v>
                </c:pt>
                <c:pt idx="1138">
                  <c:v>45119</c:v>
                </c:pt>
                <c:pt idx="1139">
                  <c:v>45120</c:v>
                </c:pt>
                <c:pt idx="1140">
                  <c:v>45121</c:v>
                </c:pt>
                <c:pt idx="1141">
                  <c:v>45124</c:v>
                </c:pt>
                <c:pt idx="1142">
                  <c:v>45125</c:v>
                </c:pt>
                <c:pt idx="1143">
                  <c:v>45126</c:v>
                </c:pt>
                <c:pt idx="1144">
                  <c:v>45127</c:v>
                </c:pt>
                <c:pt idx="1145">
                  <c:v>45128</c:v>
                </c:pt>
                <c:pt idx="1146">
                  <c:v>45131</c:v>
                </c:pt>
                <c:pt idx="1147">
                  <c:v>45132</c:v>
                </c:pt>
                <c:pt idx="1148">
                  <c:v>45133</c:v>
                </c:pt>
                <c:pt idx="1149">
                  <c:v>45134</c:v>
                </c:pt>
                <c:pt idx="1150">
                  <c:v>45135</c:v>
                </c:pt>
                <c:pt idx="1151">
                  <c:v>45138</c:v>
                </c:pt>
                <c:pt idx="1152">
                  <c:v>45139</c:v>
                </c:pt>
                <c:pt idx="1153">
                  <c:v>45140</c:v>
                </c:pt>
                <c:pt idx="1154">
                  <c:v>45141</c:v>
                </c:pt>
                <c:pt idx="1155">
                  <c:v>45142</c:v>
                </c:pt>
                <c:pt idx="1156">
                  <c:v>45145</c:v>
                </c:pt>
                <c:pt idx="1157">
                  <c:v>45146</c:v>
                </c:pt>
                <c:pt idx="1158">
                  <c:v>45147</c:v>
                </c:pt>
                <c:pt idx="1159">
                  <c:v>45148</c:v>
                </c:pt>
                <c:pt idx="1160">
                  <c:v>45149</c:v>
                </c:pt>
                <c:pt idx="1161">
                  <c:v>45152</c:v>
                </c:pt>
                <c:pt idx="1162">
                  <c:v>45153</c:v>
                </c:pt>
                <c:pt idx="1163">
                  <c:v>45154</c:v>
                </c:pt>
                <c:pt idx="1164">
                  <c:v>45155</c:v>
                </c:pt>
                <c:pt idx="1165">
                  <c:v>45156</c:v>
                </c:pt>
                <c:pt idx="1166">
                  <c:v>45159</c:v>
                </c:pt>
                <c:pt idx="1167">
                  <c:v>45160</c:v>
                </c:pt>
                <c:pt idx="1168">
                  <c:v>45161</c:v>
                </c:pt>
                <c:pt idx="1169">
                  <c:v>45162</c:v>
                </c:pt>
                <c:pt idx="1170">
                  <c:v>45163</c:v>
                </c:pt>
                <c:pt idx="1171">
                  <c:v>45166</c:v>
                </c:pt>
                <c:pt idx="1172">
                  <c:v>45167</c:v>
                </c:pt>
                <c:pt idx="1173">
                  <c:v>45168</c:v>
                </c:pt>
                <c:pt idx="1174">
                  <c:v>45169</c:v>
                </c:pt>
                <c:pt idx="1175">
                  <c:v>45170</c:v>
                </c:pt>
                <c:pt idx="1176">
                  <c:v>45174</c:v>
                </c:pt>
                <c:pt idx="1177">
                  <c:v>45175</c:v>
                </c:pt>
                <c:pt idx="1178">
                  <c:v>45176</c:v>
                </c:pt>
                <c:pt idx="1179">
                  <c:v>45177</c:v>
                </c:pt>
                <c:pt idx="1180">
                  <c:v>45180</c:v>
                </c:pt>
                <c:pt idx="1181">
                  <c:v>45181</c:v>
                </c:pt>
                <c:pt idx="1182">
                  <c:v>45182</c:v>
                </c:pt>
                <c:pt idx="1183">
                  <c:v>45183</c:v>
                </c:pt>
                <c:pt idx="1184">
                  <c:v>45184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45194</c:v>
                </c:pt>
                <c:pt idx="1191">
                  <c:v>45195</c:v>
                </c:pt>
                <c:pt idx="1192">
                  <c:v>45196</c:v>
                </c:pt>
                <c:pt idx="1193">
                  <c:v>45197</c:v>
                </c:pt>
                <c:pt idx="1194">
                  <c:v>45198</c:v>
                </c:pt>
                <c:pt idx="1195">
                  <c:v>45201</c:v>
                </c:pt>
                <c:pt idx="1196">
                  <c:v>45202</c:v>
                </c:pt>
                <c:pt idx="1197">
                  <c:v>45203</c:v>
                </c:pt>
                <c:pt idx="1198">
                  <c:v>45204</c:v>
                </c:pt>
                <c:pt idx="1199">
                  <c:v>45205</c:v>
                </c:pt>
                <c:pt idx="1200">
                  <c:v>45208</c:v>
                </c:pt>
                <c:pt idx="1201">
                  <c:v>45209</c:v>
                </c:pt>
                <c:pt idx="1202">
                  <c:v>45210</c:v>
                </c:pt>
                <c:pt idx="1203">
                  <c:v>45211</c:v>
                </c:pt>
                <c:pt idx="1204">
                  <c:v>45212</c:v>
                </c:pt>
                <c:pt idx="1205">
                  <c:v>45215</c:v>
                </c:pt>
                <c:pt idx="1206">
                  <c:v>45216</c:v>
                </c:pt>
                <c:pt idx="1207">
                  <c:v>45217</c:v>
                </c:pt>
                <c:pt idx="1208">
                  <c:v>45218</c:v>
                </c:pt>
                <c:pt idx="1209">
                  <c:v>45219</c:v>
                </c:pt>
                <c:pt idx="1210">
                  <c:v>45222</c:v>
                </c:pt>
                <c:pt idx="1211">
                  <c:v>45223</c:v>
                </c:pt>
                <c:pt idx="1212">
                  <c:v>45224</c:v>
                </c:pt>
                <c:pt idx="1213">
                  <c:v>45225</c:v>
                </c:pt>
                <c:pt idx="1214">
                  <c:v>45226</c:v>
                </c:pt>
                <c:pt idx="1215">
                  <c:v>45229</c:v>
                </c:pt>
                <c:pt idx="1216">
                  <c:v>45230</c:v>
                </c:pt>
                <c:pt idx="1217">
                  <c:v>45231</c:v>
                </c:pt>
                <c:pt idx="1218">
                  <c:v>45232</c:v>
                </c:pt>
                <c:pt idx="1219">
                  <c:v>45233</c:v>
                </c:pt>
                <c:pt idx="1220">
                  <c:v>45236</c:v>
                </c:pt>
                <c:pt idx="1221">
                  <c:v>45237</c:v>
                </c:pt>
                <c:pt idx="1222">
                  <c:v>45238</c:v>
                </c:pt>
                <c:pt idx="1223">
                  <c:v>45239</c:v>
                </c:pt>
                <c:pt idx="1224">
                  <c:v>45240</c:v>
                </c:pt>
                <c:pt idx="1225">
                  <c:v>45243</c:v>
                </c:pt>
                <c:pt idx="1226">
                  <c:v>45244</c:v>
                </c:pt>
                <c:pt idx="1227">
                  <c:v>45245</c:v>
                </c:pt>
                <c:pt idx="1228">
                  <c:v>45246</c:v>
                </c:pt>
                <c:pt idx="1229">
                  <c:v>45247</c:v>
                </c:pt>
                <c:pt idx="1230">
                  <c:v>45250</c:v>
                </c:pt>
                <c:pt idx="1231">
                  <c:v>45251</c:v>
                </c:pt>
                <c:pt idx="1232">
                  <c:v>45252</c:v>
                </c:pt>
                <c:pt idx="1233">
                  <c:v>45254</c:v>
                </c:pt>
                <c:pt idx="1234">
                  <c:v>45257</c:v>
                </c:pt>
                <c:pt idx="1235">
                  <c:v>45258</c:v>
                </c:pt>
                <c:pt idx="1236">
                  <c:v>45259</c:v>
                </c:pt>
                <c:pt idx="1237">
                  <c:v>45260</c:v>
                </c:pt>
                <c:pt idx="1238">
                  <c:v>45261</c:v>
                </c:pt>
                <c:pt idx="1239">
                  <c:v>45264</c:v>
                </c:pt>
                <c:pt idx="1240">
                  <c:v>45265</c:v>
                </c:pt>
                <c:pt idx="1241">
                  <c:v>45266</c:v>
                </c:pt>
                <c:pt idx="1242">
                  <c:v>45267</c:v>
                </c:pt>
                <c:pt idx="1243">
                  <c:v>45268</c:v>
                </c:pt>
                <c:pt idx="1244">
                  <c:v>45271</c:v>
                </c:pt>
                <c:pt idx="1245">
                  <c:v>45272</c:v>
                </c:pt>
                <c:pt idx="1246">
                  <c:v>45273</c:v>
                </c:pt>
                <c:pt idx="1247">
                  <c:v>45274</c:v>
                </c:pt>
                <c:pt idx="1248">
                  <c:v>45275</c:v>
                </c:pt>
                <c:pt idx="1249">
                  <c:v>45278</c:v>
                </c:pt>
                <c:pt idx="1250">
                  <c:v>45279</c:v>
                </c:pt>
                <c:pt idx="1251">
                  <c:v>45280</c:v>
                </c:pt>
                <c:pt idx="1252">
                  <c:v>45281</c:v>
                </c:pt>
                <c:pt idx="1253">
                  <c:v>45282</c:v>
                </c:pt>
                <c:pt idx="1254">
                  <c:v>45286</c:v>
                </c:pt>
                <c:pt idx="1255">
                  <c:v>45287</c:v>
                </c:pt>
                <c:pt idx="1256">
                  <c:v>45288</c:v>
                </c:pt>
                <c:pt idx="1257">
                  <c:v>45289</c:v>
                </c:pt>
                <c:pt idx="1258">
                  <c:v>45293</c:v>
                </c:pt>
                <c:pt idx="1259">
                  <c:v>45294</c:v>
                </c:pt>
                <c:pt idx="1260">
                  <c:v>45295</c:v>
                </c:pt>
                <c:pt idx="1261">
                  <c:v>45296</c:v>
                </c:pt>
                <c:pt idx="1262">
                  <c:v>45299</c:v>
                </c:pt>
                <c:pt idx="1263">
                  <c:v>45300</c:v>
                </c:pt>
                <c:pt idx="1264">
                  <c:v>45301</c:v>
                </c:pt>
                <c:pt idx="1265">
                  <c:v>45302</c:v>
                </c:pt>
                <c:pt idx="1266">
                  <c:v>45303</c:v>
                </c:pt>
                <c:pt idx="1267">
                  <c:v>45307</c:v>
                </c:pt>
                <c:pt idx="1268">
                  <c:v>45308</c:v>
                </c:pt>
                <c:pt idx="1269">
                  <c:v>45309</c:v>
                </c:pt>
                <c:pt idx="1270">
                  <c:v>45310</c:v>
                </c:pt>
                <c:pt idx="1271">
                  <c:v>45313</c:v>
                </c:pt>
                <c:pt idx="1272">
                  <c:v>45314</c:v>
                </c:pt>
                <c:pt idx="1273">
                  <c:v>45315</c:v>
                </c:pt>
                <c:pt idx="1274">
                  <c:v>45316</c:v>
                </c:pt>
                <c:pt idx="1275">
                  <c:v>45317</c:v>
                </c:pt>
                <c:pt idx="1276">
                  <c:v>45320</c:v>
                </c:pt>
                <c:pt idx="1277">
                  <c:v>45321</c:v>
                </c:pt>
                <c:pt idx="1278">
                  <c:v>45322</c:v>
                </c:pt>
                <c:pt idx="1279">
                  <c:v>45323</c:v>
                </c:pt>
                <c:pt idx="1280">
                  <c:v>45324</c:v>
                </c:pt>
                <c:pt idx="1281">
                  <c:v>45327</c:v>
                </c:pt>
                <c:pt idx="1282">
                  <c:v>45328</c:v>
                </c:pt>
                <c:pt idx="1283">
                  <c:v>45329</c:v>
                </c:pt>
                <c:pt idx="1284">
                  <c:v>45330</c:v>
                </c:pt>
                <c:pt idx="1285">
                  <c:v>45331</c:v>
                </c:pt>
                <c:pt idx="1286">
                  <c:v>45334</c:v>
                </c:pt>
                <c:pt idx="1287">
                  <c:v>45335</c:v>
                </c:pt>
                <c:pt idx="1288">
                  <c:v>45336</c:v>
                </c:pt>
                <c:pt idx="1289">
                  <c:v>45337</c:v>
                </c:pt>
                <c:pt idx="1290">
                  <c:v>45338</c:v>
                </c:pt>
                <c:pt idx="1291">
                  <c:v>45342</c:v>
                </c:pt>
                <c:pt idx="1292">
                  <c:v>45343</c:v>
                </c:pt>
                <c:pt idx="1293">
                  <c:v>45344</c:v>
                </c:pt>
                <c:pt idx="1294">
                  <c:v>45345</c:v>
                </c:pt>
                <c:pt idx="1295">
                  <c:v>45348</c:v>
                </c:pt>
                <c:pt idx="1296">
                  <c:v>45349</c:v>
                </c:pt>
                <c:pt idx="1297">
                  <c:v>45350</c:v>
                </c:pt>
                <c:pt idx="1298">
                  <c:v>45351</c:v>
                </c:pt>
                <c:pt idx="1299">
                  <c:v>45352</c:v>
                </c:pt>
                <c:pt idx="1300">
                  <c:v>45355</c:v>
                </c:pt>
                <c:pt idx="1301">
                  <c:v>45356</c:v>
                </c:pt>
                <c:pt idx="1302">
                  <c:v>45357</c:v>
                </c:pt>
                <c:pt idx="1303">
                  <c:v>45358</c:v>
                </c:pt>
                <c:pt idx="1304">
                  <c:v>45359</c:v>
                </c:pt>
                <c:pt idx="1305">
                  <c:v>45362</c:v>
                </c:pt>
                <c:pt idx="1306">
                  <c:v>45363</c:v>
                </c:pt>
                <c:pt idx="1307">
                  <c:v>45364</c:v>
                </c:pt>
                <c:pt idx="1308">
                  <c:v>45365</c:v>
                </c:pt>
                <c:pt idx="1309">
                  <c:v>45366</c:v>
                </c:pt>
                <c:pt idx="1310">
                  <c:v>45369</c:v>
                </c:pt>
                <c:pt idx="1311">
                  <c:v>45370</c:v>
                </c:pt>
                <c:pt idx="1312">
                  <c:v>45371</c:v>
                </c:pt>
                <c:pt idx="1313">
                  <c:v>45372</c:v>
                </c:pt>
                <c:pt idx="1314">
                  <c:v>45373</c:v>
                </c:pt>
                <c:pt idx="1315">
                  <c:v>45376</c:v>
                </c:pt>
                <c:pt idx="1316">
                  <c:v>45377</c:v>
                </c:pt>
                <c:pt idx="1317">
                  <c:v>45378</c:v>
                </c:pt>
                <c:pt idx="1318">
                  <c:v>45379</c:v>
                </c:pt>
                <c:pt idx="1319">
                  <c:v>45383</c:v>
                </c:pt>
                <c:pt idx="1320">
                  <c:v>45384</c:v>
                </c:pt>
                <c:pt idx="1321">
                  <c:v>45385</c:v>
                </c:pt>
                <c:pt idx="1322">
                  <c:v>45386</c:v>
                </c:pt>
                <c:pt idx="1323">
                  <c:v>45387</c:v>
                </c:pt>
                <c:pt idx="1324">
                  <c:v>45390</c:v>
                </c:pt>
                <c:pt idx="1325">
                  <c:v>45391</c:v>
                </c:pt>
                <c:pt idx="1326">
                  <c:v>45392</c:v>
                </c:pt>
                <c:pt idx="1327">
                  <c:v>45393</c:v>
                </c:pt>
                <c:pt idx="1328">
                  <c:v>45394</c:v>
                </c:pt>
                <c:pt idx="1329">
                  <c:v>45397</c:v>
                </c:pt>
                <c:pt idx="1330">
                  <c:v>45398</c:v>
                </c:pt>
                <c:pt idx="1331">
                  <c:v>45399</c:v>
                </c:pt>
                <c:pt idx="1332">
                  <c:v>45400</c:v>
                </c:pt>
                <c:pt idx="1333">
                  <c:v>45401</c:v>
                </c:pt>
                <c:pt idx="1334">
                  <c:v>45404</c:v>
                </c:pt>
                <c:pt idx="1335">
                  <c:v>45405</c:v>
                </c:pt>
                <c:pt idx="1336">
                  <c:v>45406</c:v>
                </c:pt>
                <c:pt idx="1337">
                  <c:v>45407</c:v>
                </c:pt>
                <c:pt idx="1338">
                  <c:v>45408</c:v>
                </c:pt>
                <c:pt idx="1339">
                  <c:v>45411</c:v>
                </c:pt>
                <c:pt idx="1340">
                  <c:v>45412</c:v>
                </c:pt>
                <c:pt idx="1341">
                  <c:v>45413</c:v>
                </c:pt>
                <c:pt idx="1342">
                  <c:v>45414</c:v>
                </c:pt>
                <c:pt idx="1343">
                  <c:v>45415</c:v>
                </c:pt>
                <c:pt idx="1344">
                  <c:v>45418</c:v>
                </c:pt>
                <c:pt idx="1345">
                  <c:v>45419</c:v>
                </c:pt>
                <c:pt idx="1346">
                  <c:v>45420</c:v>
                </c:pt>
                <c:pt idx="1347">
                  <c:v>45421</c:v>
                </c:pt>
                <c:pt idx="1348">
                  <c:v>45422</c:v>
                </c:pt>
                <c:pt idx="1349">
                  <c:v>45425</c:v>
                </c:pt>
                <c:pt idx="1350">
                  <c:v>45426</c:v>
                </c:pt>
                <c:pt idx="1351">
                  <c:v>45427</c:v>
                </c:pt>
                <c:pt idx="1352">
                  <c:v>45428</c:v>
                </c:pt>
                <c:pt idx="1353">
                  <c:v>45429</c:v>
                </c:pt>
                <c:pt idx="1354">
                  <c:v>45432</c:v>
                </c:pt>
                <c:pt idx="1355">
                  <c:v>45433</c:v>
                </c:pt>
                <c:pt idx="1356">
                  <c:v>45434</c:v>
                </c:pt>
                <c:pt idx="1357">
                  <c:v>45435</c:v>
                </c:pt>
                <c:pt idx="1358">
                  <c:v>45436</c:v>
                </c:pt>
                <c:pt idx="1359">
                  <c:v>45440</c:v>
                </c:pt>
                <c:pt idx="1360">
                  <c:v>45441</c:v>
                </c:pt>
                <c:pt idx="1361">
                  <c:v>45442</c:v>
                </c:pt>
                <c:pt idx="1362">
                  <c:v>45443</c:v>
                </c:pt>
                <c:pt idx="1363">
                  <c:v>45446</c:v>
                </c:pt>
                <c:pt idx="1364">
                  <c:v>45447</c:v>
                </c:pt>
                <c:pt idx="1365">
                  <c:v>45448</c:v>
                </c:pt>
                <c:pt idx="1366">
                  <c:v>45449</c:v>
                </c:pt>
                <c:pt idx="1367">
                  <c:v>45450</c:v>
                </c:pt>
                <c:pt idx="1368">
                  <c:v>45453</c:v>
                </c:pt>
                <c:pt idx="1369">
                  <c:v>45454</c:v>
                </c:pt>
                <c:pt idx="1370">
                  <c:v>45455</c:v>
                </c:pt>
                <c:pt idx="1371">
                  <c:v>45456</c:v>
                </c:pt>
                <c:pt idx="1372">
                  <c:v>45457</c:v>
                </c:pt>
                <c:pt idx="1373">
                  <c:v>45460</c:v>
                </c:pt>
                <c:pt idx="1374">
                  <c:v>45461</c:v>
                </c:pt>
                <c:pt idx="1375">
                  <c:v>45463</c:v>
                </c:pt>
                <c:pt idx="1376">
                  <c:v>45464</c:v>
                </c:pt>
                <c:pt idx="1377">
                  <c:v>45467</c:v>
                </c:pt>
                <c:pt idx="1378">
                  <c:v>45468</c:v>
                </c:pt>
                <c:pt idx="1379">
                  <c:v>45469</c:v>
                </c:pt>
                <c:pt idx="1380">
                  <c:v>45470</c:v>
                </c:pt>
                <c:pt idx="1381">
                  <c:v>45471</c:v>
                </c:pt>
                <c:pt idx="1382">
                  <c:v>45474</c:v>
                </c:pt>
                <c:pt idx="1383">
                  <c:v>45475</c:v>
                </c:pt>
                <c:pt idx="1384">
                  <c:v>45476</c:v>
                </c:pt>
                <c:pt idx="1385">
                  <c:v>45478</c:v>
                </c:pt>
                <c:pt idx="1386">
                  <c:v>45481</c:v>
                </c:pt>
                <c:pt idx="1387">
                  <c:v>45482</c:v>
                </c:pt>
                <c:pt idx="1388">
                  <c:v>45483</c:v>
                </c:pt>
                <c:pt idx="1389">
                  <c:v>45484</c:v>
                </c:pt>
                <c:pt idx="1390">
                  <c:v>45485</c:v>
                </c:pt>
                <c:pt idx="1391">
                  <c:v>45488</c:v>
                </c:pt>
                <c:pt idx="1392">
                  <c:v>45489</c:v>
                </c:pt>
                <c:pt idx="1393">
                  <c:v>45490</c:v>
                </c:pt>
                <c:pt idx="1394">
                  <c:v>45491</c:v>
                </c:pt>
                <c:pt idx="1395">
                  <c:v>45492</c:v>
                </c:pt>
                <c:pt idx="1396">
                  <c:v>45495</c:v>
                </c:pt>
                <c:pt idx="1397">
                  <c:v>45496</c:v>
                </c:pt>
                <c:pt idx="1398">
                  <c:v>45497</c:v>
                </c:pt>
                <c:pt idx="1399">
                  <c:v>45498</c:v>
                </c:pt>
                <c:pt idx="1400">
                  <c:v>45499</c:v>
                </c:pt>
                <c:pt idx="1401">
                  <c:v>45502</c:v>
                </c:pt>
                <c:pt idx="1402">
                  <c:v>45503</c:v>
                </c:pt>
                <c:pt idx="1403">
                  <c:v>45504</c:v>
                </c:pt>
                <c:pt idx="1404">
                  <c:v>45505</c:v>
                </c:pt>
                <c:pt idx="1405">
                  <c:v>45506</c:v>
                </c:pt>
                <c:pt idx="1406">
                  <c:v>45509</c:v>
                </c:pt>
                <c:pt idx="1407">
                  <c:v>45510</c:v>
                </c:pt>
                <c:pt idx="1408">
                  <c:v>45511</c:v>
                </c:pt>
                <c:pt idx="1409">
                  <c:v>45512</c:v>
                </c:pt>
                <c:pt idx="1410">
                  <c:v>45513</c:v>
                </c:pt>
                <c:pt idx="1411">
                  <c:v>45516</c:v>
                </c:pt>
                <c:pt idx="1412">
                  <c:v>45517</c:v>
                </c:pt>
                <c:pt idx="1413">
                  <c:v>45518</c:v>
                </c:pt>
                <c:pt idx="1414">
                  <c:v>45519</c:v>
                </c:pt>
                <c:pt idx="1415">
                  <c:v>45520</c:v>
                </c:pt>
                <c:pt idx="1416">
                  <c:v>45523</c:v>
                </c:pt>
                <c:pt idx="1417">
                  <c:v>45524</c:v>
                </c:pt>
                <c:pt idx="1418">
                  <c:v>45525</c:v>
                </c:pt>
                <c:pt idx="1419">
                  <c:v>45526</c:v>
                </c:pt>
                <c:pt idx="1420">
                  <c:v>45527</c:v>
                </c:pt>
                <c:pt idx="1421">
                  <c:v>45530</c:v>
                </c:pt>
                <c:pt idx="1422">
                  <c:v>45531</c:v>
                </c:pt>
                <c:pt idx="1423">
                  <c:v>45532</c:v>
                </c:pt>
                <c:pt idx="1424">
                  <c:v>45533</c:v>
                </c:pt>
                <c:pt idx="1425">
                  <c:v>45534</c:v>
                </c:pt>
                <c:pt idx="1426">
                  <c:v>45538</c:v>
                </c:pt>
                <c:pt idx="1427">
                  <c:v>45539</c:v>
                </c:pt>
                <c:pt idx="1428">
                  <c:v>45540</c:v>
                </c:pt>
                <c:pt idx="1429">
                  <c:v>45541</c:v>
                </c:pt>
                <c:pt idx="1430">
                  <c:v>45544</c:v>
                </c:pt>
                <c:pt idx="1431">
                  <c:v>45545</c:v>
                </c:pt>
                <c:pt idx="1432">
                  <c:v>45546</c:v>
                </c:pt>
                <c:pt idx="1433">
                  <c:v>45547</c:v>
                </c:pt>
                <c:pt idx="1434">
                  <c:v>45548</c:v>
                </c:pt>
                <c:pt idx="1435">
                  <c:v>45551</c:v>
                </c:pt>
                <c:pt idx="1436">
                  <c:v>45552</c:v>
                </c:pt>
                <c:pt idx="1437">
                  <c:v>45553</c:v>
                </c:pt>
                <c:pt idx="1438">
                  <c:v>45554</c:v>
                </c:pt>
                <c:pt idx="1439">
                  <c:v>45555</c:v>
                </c:pt>
                <c:pt idx="1440">
                  <c:v>45558</c:v>
                </c:pt>
                <c:pt idx="1441">
                  <c:v>45559</c:v>
                </c:pt>
                <c:pt idx="1442">
                  <c:v>45560</c:v>
                </c:pt>
                <c:pt idx="1443">
                  <c:v>45561</c:v>
                </c:pt>
                <c:pt idx="1444">
                  <c:v>45562</c:v>
                </c:pt>
                <c:pt idx="1445">
                  <c:v>45565</c:v>
                </c:pt>
                <c:pt idx="1446">
                  <c:v>45566</c:v>
                </c:pt>
                <c:pt idx="1447">
                  <c:v>45567</c:v>
                </c:pt>
                <c:pt idx="1448">
                  <c:v>45568</c:v>
                </c:pt>
                <c:pt idx="1449">
                  <c:v>45569</c:v>
                </c:pt>
                <c:pt idx="1450">
                  <c:v>45572</c:v>
                </c:pt>
                <c:pt idx="1451">
                  <c:v>45573</c:v>
                </c:pt>
                <c:pt idx="1452">
                  <c:v>45574</c:v>
                </c:pt>
                <c:pt idx="1453">
                  <c:v>45575</c:v>
                </c:pt>
                <c:pt idx="1454">
                  <c:v>45576</c:v>
                </c:pt>
                <c:pt idx="1455">
                  <c:v>45579</c:v>
                </c:pt>
                <c:pt idx="1456">
                  <c:v>45580</c:v>
                </c:pt>
                <c:pt idx="1457">
                  <c:v>45581</c:v>
                </c:pt>
                <c:pt idx="1458">
                  <c:v>45582</c:v>
                </c:pt>
                <c:pt idx="1459">
                  <c:v>45583</c:v>
                </c:pt>
                <c:pt idx="1460">
                  <c:v>45586</c:v>
                </c:pt>
                <c:pt idx="1461">
                  <c:v>45587</c:v>
                </c:pt>
                <c:pt idx="1462">
                  <c:v>45588</c:v>
                </c:pt>
                <c:pt idx="1463">
                  <c:v>45589</c:v>
                </c:pt>
                <c:pt idx="1464">
                  <c:v>45590</c:v>
                </c:pt>
                <c:pt idx="1465">
                  <c:v>45593</c:v>
                </c:pt>
                <c:pt idx="1466">
                  <c:v>45594</c:v>
                </c:pt>
                <c:pt idx="1467">
                  <c:v>45595</c:v>
                </c:pt>
                <c:pt idx="1468">
                  <c:v>45596</c:v>
                </c:pt>
              </c:numCache>
            </c:numRef>
          </c:cat>
          <c:val>
            <c:numRef>
              <c:f>' Exponential Smoothing by Day'!$J$6:$J$1473</c:f>
              <c:numCache>
                <c:formatCode>General</c:formatCode>
                <c:ptCount val="1468"/>
                <c:pt idx="0">
                  <c:v>-1.6353000000000009</c:v>
                </c:pt>
                <c:pt idx="1">
                  <c:v>0.38152999999999793</c:v>
                </c:pt>
                <c:pt idx="2">
                  <c:v>1.3946769999999873</c:v>
                </c:pt>
                <c:pt idx="3">
                  <c:v>2.5245092999999912</c:v>
                </c:pt>
                <c:pt idx="4">
                  <c:v>2.3966583699999902</c:v>
                </c:pt>
                <c:pt idx="5">
                  <c:v>1.277092532999994</c:v>
                </c:pt>
                <c:pt idx="6">
                  <c:v>-0.54821672030001167</c:v>
                </c:pt>
                <c:pt idx="7">
                  <c:v>-0.36109504827001615</c:v>
                </c:pt>
                <c:pt idx="8">
                  <c:v>9.9144565569773135E-3</c:v>
                </c:pt>
                <c:pt idx="9">
                  <c:v>-0.10007698909872431</c:v>
                </c:pt>
                <c:pt idx="10">
                  <c:v>0.95343070981115119</c:v>
                </c:pt>
                <c:pt idx="11">
                  <c:v>7.9287876388300305</c:v>
                </c:pt>
                <c:pt idx="12">
                  <c:v>6.6920088749470281</c:v>
                </c:pt>
                <c:pt idx="13">
                  <c:v>6.8950079874523169</c:v>
                </c:pt>
                <c:pt idx="14">
                  <c:v>6.5559071887070814</c:v>
                </c:pt>
                <c:pt idx="15">
                  <c:v>6.02491646983637</c:v>
                </c:pt>
                <c:pt idx="16">
                  <c:v>5.5782248228527322</c:v>
                </c:pt>
                <c:pt idx="17">
                  <c:v>5.3163023405674608</c:v>
                </c:pt>
                <c:pt idx="18">
                  <c:v>5.1973721065107128</c:v>
                </c:pt>
                <c:pt idx="19">
                  <c:v>4.3350348958596356</c:v>
                </c:pt>
                <c:pt idx="20">
                  <c:v>3.9482314062736705</c:v>
                </c:pt>
                <c:pt idx="21">
                  <c:v>4.1997082656462936</c:v>
                </c:pt>
                <c:pt idx="22">
                  <c:v>4.3093374390816592</c:v>
                </c:pt>
                <c:pt idx="23">
                  <c:v>4.4468036951735002</c:v>
                </c:pt>
                <c:pt idx="24">
                  <c:v>3.6673233256561417</c:v>
                </c:pt>
                <c:pt idx="25">
                  <c:v>3.0980909930905298</c:v>
                </c:pt>
                <c:pt idx="26">
                  <c:v>2.5624818937814666</c:v>
                </c:pt>
                <c:pt idx="27">
                  <c:v>3.2017337044033098</c:v>
                </c:pt>
                <c:pt idx="28">
                  <c:v>2.7569603339629793</c:v>
                </c:pt>
                <c:pt idx="29">
                  <c:v>2.0841643005666839</c:v>
                </c:pt>
                <c:pt idx="30">
                  <c:v>2.5999478705100074</c:v>
                </c:pt>
                <c:pt idx="31">
                  <c:v>2.2075530834590182</c:v>
                </c:pt>
                <c:pt idx="32">
                  <c:v>1.7064977751131067</c:v>
                </c:pt>
                <c:pt idx="33">
                  <c:v>1.0919479976017925</c:v>
                </c:pt>
                <c:pt idx="34">
                  <c:v>1.5278531978416225</c:v>
                </c:pt>
                <c:pt idx="35">
                  <c:v>1.7410678780574642</c:v>
                </c:pt>
                <c:pt idx="36">
                  <c:v>1.8472610902517062</c:v>
                </c:pt>
                <c:pt idx="37">
                  <c:v>1.9740349812265379</c:v>
                </c:pt>
                <c:pt idx="38">
                  <c:v>1.4885314831038841</c:v>
                </c:pt>
                <c:pt idx="39">
                  <c:v>1.2773783347934966</c:v>
                </c:pt>
                <c:pt idx="40">
                  <c:v>3.6140501314150697E-2</c:v>
                </c:pt>
                <c:pt idx="41">
                  <c:v>-0.23227354881726114</c:v>
                </c:pt>
                <c:pt idx="42">
                  <c:v>-0.2947461939355378</c:v>
                </c:pt>
                <c:pt idx="43">
                  <c:v>-0.17907157454197886</c:v>
                </c:pt>
                <c:pt idx="44">
                  <c:v>-0.78006441708778596</c:v>
                </c:pt>
                <c:pt idx="45">
                  <c:v>1.0842024620998814E-2</c:v>
                </c:pt>
                <c:pt idx="46">
                  <c:v>-0.25664217784110122</c:v>
                </c:pt>
                <c:pt idx="47">
                  <c:v>-1.9377960056985444E-2</c:v>
                </c:pt>
                <c:pt idx="48">
                  <c:v>-0.10364016405129917</c:v>
                </c:pt>
                <c:pt idx="49">
                  <c:v>-0.21867614764616405</c:v>
                </c:pt>
                <c:pt idx="50">
                  <c:v>0.80599146711846004</c:v>
                </c:pt>
                <c:pt idx="51">
                  <c:v>1.0778923204066047</c:v>
                </c:pt>
                <c:pt idx="52">
                  <c:v>-0.27549691163405043</c:v>
                </c:pt>
                <c:pt idx="53">
                  <c:v>0.47275277952934402</c:v>
                </c:pt>
                <c:pt idx="54">
                  <c:v>-1.2353224984235851</c:v>
                </c:pt>
                <c:pt idx="55">
                  <c:v>-0.49289024858123298</c:v>
                </c:pt>
                <c:pt idx="56">
                  <c:v>-5.1901223723106682E-2</c:v>
                </c:pt>
                <c:pt idx="57">
                  <c:v>0.1961888986492113</c:v>
                </c:pt>
                <c:pt idx="58">
                  <c:v>1.6179700087842974</c:v>
                </c:pt>
                <c:pt idx="59">
                  <c:v>1.260373007905855</c:v>
                </c:pt>
                <c:pt idx="60">
                  <c:v>1.4633357071152773</c:v>
                </c:pt>
                <c:pt idx="61">
                  <c:v>0.89400213640374204</c:v>
                </c:pt>
                <c:pt idx="62">
                  <c:v>1.3216019227633637</c:v>
                </c:pt>
                <c:pt idx="63">
                  <c:v>2.8345417304870324</c:v>
                </c:pt>
                <c:pt idx="64">
                  <c:v>2.2533875574383302</c:v>
                </c:pt>
                <c:pt idx="65">
                  <c:v>2.545148801694495</c:v>
                </c:pt>
                <c:pt idx="66">
                  <c:v>1.3975339215250386</c:v>
                </c:pt>
                <c:pt idx="67">
                  <c:v>1.7748805293725241</c:v>
                </c:pt>
                <c:pt idx="68">
                  <c:v>1.5581924764352806</c:v>
                </c:pt>
                <c:pt idx="69">
                  <c:v>2.5069732287917361</c:v>
                </c:pt>
                <c:pt idx="70">
                  <c:v>2.6400759059125676</c:v>
                </c:pt>
                <c:pt idx="71">
                  <c:v>4.0368683153212999</c:v>
                </c:pt>
                <c:pt idx="72">
                  <c:v>5.3410814837891678</c:v>
                </c:pt>
                <c:pt idx="73">
                  <c:v>4.846073335410253</c:v>
                </c:pt>
                <c:pt idx="74">
                  <c:v>3.8131660018692202</c:v>
                </c:pt>
                <c:pt idx="75">
                  <c:v>3.2281494016823018</c:v>
                </c:pt>
                <c:pt idx="76">
                  <c:v>3.0150344615140625</c:v>
                </c:pt>
                <c:pt idx="77">
                  <c:v>2.1494310153626515</c:v>
                </c:pt>
                <c:pt idx="78">
                  <c:v>2.3339879138263768</c:v>
                </c:pt>
                <c:pt idx="79">
                  <c:v>2.0770891224437378</c:v>
                </c:pt>
                <c:pt idx="80">
                  <c:v>1.8067802101993493</c:v>
                </c:pt>
                <c:pt idx="81">
                  <c:v>0.52930218917940408</c:v>
                </c:pt>
                <c:pt idx="82">
                  <c:v>1.1657719702614742</c:v>
                </c:pt>
                <c:pt idx="83">
                  <c:v>2.2085947732353048</c:v>
                </c:pt>
                <c:pt idx="84">
                  <c:v>0.80483529591178637</c:v>
                </c:pt>
                <c:pt idx="85">
                  <c:v>0.55195176632059884</c:v>
                </c:pt>
                <c:pt idx="86">
                  <c:v>0.55945658968855128</c:v>
                </c:pt>
                <c:pt idx="87">
                  <c:v>0.75421093071969381</c:v>
                </c:pt>
                <c:pt idx="88">
                  <c:v>-0.20641016235227028</c:v>
                </c:pt>
                <c:pt idx="89">
                  <c:v>-2.3714691461170361</c:v>
                </c:pt>
                <c:pt idx="90">
                  <c:v>-1.9541222315053375</c:v>
                </c:pt>
                <c:pt idx="91">
                  <c:v>-1.4846100083548066</c:v>
                </c:pt>
                <c:pt idx="92">
                  <c:v>-0.86604900751935077</c:v>
                </c:pt>
                <c:pt idx="93">
                  <c:v>-1.1711441067674286</c:v>
                </c:pt>
                <c:pt idx="94">
                  <c:v>-1.2029296960906777</c:v>
                </c:pt>
                <c:pt idx="95">
                  <c:v>8.4663273518387427E-2</c:v>
                </c:pt>
                <c:pt idx="96">
                  <c:v>-1.3104030538334399</c:v>
                </c:pt>
                <c:pt idx="97">
                  <c:v>-1.9834627484501084</c:v>
                </c:pt>
                <c:pt idx="98">
                  <c:v>-1.8267164736051029</c:v>
                </c:pt>
                <c:pt idx="99">
                  <c:v>-2.7172448262445954</c:v>
                </c:pt>
                <c:pt idx="100">
                  <c:v>-2.8782203436201428</c:v>
                </c:pt>
                <c:pt idx="101">
                  <c:v>-2.1743983092581232</c:v>
                </c:pt>
                <c:pt idx="102">
                  <c:v>-2.6640584783323078</c:v>
                </c:pt>
                <c:pt idx="103">
                  <c:v>-1.4991526304990828</c:v>
                </c:pt>
                <c:pt idx="104">
                  <c:v>0.43116263255082288</c:v>
                </c:pt>
                <c:pt idx="105">
                  <c:v>0.92044636929573187</c:v>
                </c:pt>
                <c:pt idx="106">
                  <c:v>-0.2364982676338343</c:v>
                </c:pt>
                <c:pt idx="107">
                  <c:v>0.42335155912955713</c:v>
                </c:pt>
                <c:pt idx="108">
                  <c:v>1.2012164032166055</c:v>
                </c:pt>
                <c:pt idx="109">
                  <c:v>0.90539476289494303</c:v>
                </c:pt>
                <c:pt idx="110">
                  <c:v>0.22055528660546031</c:v>
                </c:pt>
                <c:pt idx="111">
                  <c:v>1.9226997579449119</c:v>
                </c:pt>
                <c:pt idx="112">
                  <c:v>2.090429782150423</c:v>
                </c:pt>
                <c:pt idx="113">
                  <c:v>1.8143868039353777</c:v>
                </c:pt>
                <c:pt idx="114">
                  <c:v>2.570448123541837</c:v>
                </c:pt>
                <c:pt idx="115">
                  <c:v>2.3552033111876511</c:v>
                </c:pt>
                <c:pt idx="116">
                  <c:v>2.3372829800688777</c:v>
                </c:pt>
                <c:pt idx="117">
                  <c:v>1.902754682061996</c:v>
                </c:pt>
                <c:pt idx="118">
                  <c:v>1.2771792138557885</c:v>
                </c:pt>
                <c:pt idx="119">
                  <c:v>-0.89283870752979055</c:v>
                </c:pt>
                <c:pt idx="120">
                  <c:v>-0.56085483677681225</c:v>
                </c:pt>
                <c:pt idx="121">
                  <c:v>0.33223064690086801</c:v>
                </c:pt>
                <c:pt idx="122">
                  <c:v>0.8431075822107772</c:v>
                </c:pt>
                <c:pt idx="123">
                  <c:v>1.5790968239897012</c:v>
                </c:pt>
                <c:pt idx="124">
                  <c:v>7.3587141590721217E-2</c:v>
                </c:pt>
                <c:pt idx="125">
                  <c:v>1.0873284274316291</c:v>
                </c:pt>
                <c:pt idx="126">
                  <c:v>0.86979558468847529</c:v>
                </c:pt>
                <c:pt idx="127">
                  <c:v>1.2432160262196135</c:v>
                </c:pt>
                <c:pt idx="128">
                  <c:v>-0.22030557640236736</c:v>
                </c:pt>
                <c:pt idx="129">
                  <c:v>-0.13137501876212809</c:v>
                </c:pt>
                <c:pt idx="130">
                  <c:v>0.74396248311408897</c:v>
                </c:pt>
                <c:pt idx="131">
                  <c:v>1.5148662348026676</c:v>
                </c:pt>
                <c:pt idx="132">
                  <c:v>0.99517961132241339</c:v>
                </c:pt>
                <c:pt idx="133">
                  <c:v>0.78676165019015798</c:v>
                </c:pt>
                <c:pt idx="134">
                  <c:v>-0.85711451482886503</c:v>
                </c:pt>
                <c:pt idx="135">
                  <c:v>-0.16870306334598695</c:v>
                </c:pt>
                <c:pt idx="136">
                  <c:v>-1.2327570113797037E-3</c:v>
                </c:pt>
                <c:pt idx="137">
                  <c:v>-0.41960948131026043</c:v>
                </c:pt>
                <c:pt idx="138">
                  <c:v>0.81935146682077686</c:v>
                </c:pt>
                <c:pt idx="139">
                  <c:v>1.624616320138685</c:v>
                </c:pt>
                <c:pt idx="140">
                  <c:v>1.470554688124821</c:v>
                </c:pt>
                <c:pt idx="141">
                  <c:v>0.71239921931233141</c:v>
                </c:pt>
                <c:pt idx="142">
                  <c:v>0.4068592973811036</c:v>
                </c:pt>
                <c:pt idx="143">
                  <c:v>0.22387336764298027</c:v>
                </c:pt>
                <c:pt idx="144">
                  <c:v>-0.44301396912130997</c:v>
                </c:pt>
                <c:pt idx="145">
                  <c:v>-3.76351257220918</c:v>
                </c:pt>
                <c:pt idx="146">
                  <c:v>-3.8810613149882727</c:v>
                </c:pt>
                <c:pt idx="147">
                  <c:v>-5.4348551834894607</c:v>
                </c:pt>
                <c:pt idx="148">
                  <c:v>-3.9036696651405123</c:v>
                </c:pt>
                <c:pt idx="149">
                  <c:v>-3.4380026986264625</c:v>
                </c:pt>
                <c:pt idx="150">
                  <c:v>-1.4870024287638302</c:v>
                </c:pt>
                <c:pt idx="151">
                  <c:v>-2.1001021858874367</c:v>
                </c:pt>
                <c:pt idx="152">
                  <c:v>-2.5680919672986988</c:v>
                </c:pt>
                <c:pt idx="153">
                  <c:v>-1.5997827705688366</c:v>
                </c:pt>
                <c:pt idx="154">
                  <c:v>-4.2689044935119682</c:v>
                </c:pt>
                <c:pt idx="155">
                  <c:v>-5.4491140441607655</c:v>
                </c:pt>
                <c:pt idx="156">
                  <c:v>-3.8161026397446989</c:v>
                </c:pt>
                <c:pt idx="157">
                  <c:v>-2.4216923757702347</c:v>
                </c:pt>
                <c:pt idx="158">
                  <c:v>-2.2548231381932027</c:v>
                </c:pt>
                <c:pt idx="159">
                  <c:v>-1.1002408243738984</c:v>
                </c:pt>
                <c:pt idx="160">
                  <c:v>-0.99021674193650711</c:v>
                </c:pt>
                <c:pt idx="161">
                  <c:v>-3.1176950677428579</c:v>
                </c:pt>
                <c:pt idx="162">
                  <c:v>-1.6843255609685741</c:v>
                </c:pt>
                <c:pt idx="163">
                  <c:v>-1.6246930048717019</c:v>
                </c:pt>
                <c:pt idx="164">
                  <c:v>-8.1123704384538087E-2</c:v>
                </c:pt>
                <c:pt idx="165">
                  <c:v>1.6763886660539242</c:v>
                </c:pt>
                <c:pt idx="166">
                  <c:v>0.37874979944851361</c:v>
                </c:pt>
                <c:pt idx="167">
                  <c:v>-0.49612518049632115</c:v>
                </c:pt>
                <c:pt idx="168">
                  <c:v>0.52438733755330702</c:v>
                </c:pt>
                <c:pt idx="169">
                  <c:v>4.1548486037979728</c:v>
                </c:pt>
                <c:pt idx="170">
                  <c:v>4.6600637434181778</c:v>
                </c:pt>
                <c:pt idx="171">
                  <c:v>6.2548573690763618</c:v>
                </c:pt>
                <c:pt idx="172">
                  <c:v>5.7892716321687203</c:v>
                </c:pt>
                <c:pt idx="173">
                  <c:v>6.0514444689518427</c:v>
                </c:pt>
                <c:pt idx="174">
                  <c:v>5.0510000220566695</c:v>
                </c:pt>
                <c:pt idx="175">
                  <c:v>4.5038000198509991</c:v>
                </c:pt>
                <c:pt idx="176">
                  <c:v>2.4721200178658904</c:v>
                </c:pt>
                <c:pt idx="177">
                  <c:v>1.8043080160792897</c:v>
                </c:pt>
                <c:pt idx="178">
                  <c:v>1.3462772144713711</c:v>
                </c:pt>
                <c:pt idx="179">
                  <c:v>0.76584949302423411</c:v>
                </c:pt>
                <c:pt idx="180">
                  <c:v>-0.47993545627818435</c:v>
                </c:pt>
                <c:pt idx="181">
                  <c:v>1.1914580893496236</c:v>
                </c:pt>
                <c:pt idx="182">
                  <c:v>9.6612280414660745E-2</c:v>
                </c:pt>
                <c:pt idx="183">
                  <c:v>0.57475105237318758</c:v>
                </c:pt>
                <c:pt idx="184">
                  <c:v>1.4005759471358772</c:v>
                </c:pt>
                <c:pt idx="185">
                  <c:v>1.8661183524222906</c:v>
                </c:pt>
                <c:pt idx="186">
                  <c:v>1.8477065171800575</c:v>
                </c:pt>
                <c:pt idx="187">
                  <c:v>1.6797358654620496</c:v>
                </c:pt>
                <c:pt idx="188">
                  <c:v>-0.42283772108416429</c:v>
                </c:pt>
                <c:pt idx="189">
                  <c:v>6.3460510242379087E-3</c:v>
                </c:pt>
                <c:pt idx="190">
                  <c:v>1.2843114459218157</c:v>
                </c:pt>
                <c:pt idx="191">
                  <c:v>0.8277803013296392</c:v>
                </c:pt>
                <c:pt idx="192">
                  <c:v>-0.37369772880333585</c:v>
                </c:pt>
                <c:pt idx="193">
                  <c:v>0.90857204407700465</c:v>
                </c:pt>
                <c:pt idx="194">
                  <c:v>0.9607148396692935</c:v>
                </c:pt>
                <c:pt idx="195">
                  <c:v>2.7740433557023749</c:v>
                </c:pt>
                <c:pt idx="196">
                  <c:v>2.5387390201321267</c:v>
                </c:pt>
                <c:pt idx="197">
                  <c:v>2.7726651181189226</c:v>
                </c:pt>
                <c:pt idx="198">
                  <c:v>2.3607986063070143</c:v>
                </c:pt>
                <c:pt idx="199">
                  <c:v>2.2762187456763172</c:v>
                </c:pt>
                <c:pt idx="200">
                  <c:v>2.8307968711086886</c:v>
                </c:pt>
                <c:pt idx="201">
                  <c:v>3.346817183997814</c:v>
                </c:pt>
                <c:pt idx="202">
                  <c:v>2.7934354655980371</c:v>
                </c:pt>
                <c:pt idx="203">
                  <c:v>1.1093919190382309</c:v>
                </c:pt>
                <c:pt idx="204">
                  <c:v>0.43485272713439826</c:v>
                </c:pt>
                <c:pt idx="205">
                  <c:v>-5.2191325455790434</c:v>
                </c:pt>
                <c:pt idx="206">
                  <c:v>-5.2860192910211339</c:v>
                </c:pt>
                <c:pt idx="207">
                  <c:v>-6.6668173619190298</c:v>
                </c:pt>
                <c:pt idx="208">
                  <c:v>-5.0327356257271418</c:v>
                </c:pt>
                <c:pt idx="209">
                  <c:v>-4.5631620631544365</c:v>
                </c:pt>
                <c:pt idx="210">
                  <c:v>-3.6021458568390017</c:v>
                </c:pt>
                <c:pt idx="211">
                  <c:v>-1.6353312711551098</c:v>
                </c:pt>
                <c:pt idx="212">
                  <c:v>-0.29419814403959776</c:v>
                </c:pt>
                <c:pt idx="213">
                  <c:v>-0.34047832963564417</c:v>
                </c:pt>
                <c:pt idx="214">
                  <c:v>-5.4030496672083927E-2</c:v>
                </c:pt>
                <c:pt idx="215">
                  <c:v>0.50647255299513461</c:v>
                </c:pt>
                <c:pt idx="216">
                  <c:v>-0.10777470230438269</c:v>
                </c:pt>
                <c:pt idx="217">
                  <c:v>-1.5100972320739459</c:v>
                </c:pt>
                <c:pt idx="218">
                  <c:v>-0.4842875088665437</c:v>
                </c:pt>
                <c:pt idx="219">
                  <c:v>-0.36855875797989768</c:v>
                </c:pt>
                <c:pt idx="220">
                  <c:v>0.54309711781809256</c:v>
                </c:pt>
                <c:pt idx="221">
                  <c:v>0.7915874060362853</c:v>
                </c:pt>
                <c:pt idx="222">
                  <c:v>-5.3071334567349027E-2</c:v>
                </c:pt>
                <c:pt idx="223">
                  <c:v>-0.74586420111062068</c:v>
                </c:pt>
                <c:pt idx="224">
                  <c:v>-1.2600777809995662</c:v>
                </c:pt>
                <c:pt idx="225">
                  <c:v>0.3043299971003961</c:v>
                </c:pt>
                <c:pt idx="226">
                  <c:v>0.30749699739035918</c:v>
                </c:pt>
                <c:pt idx="227">
                  <c:v>1.2020472976513332</c:v>
                </c:pt>
                <c:pt idx="228">
                  <c:v>2.2594425678861967</c:v>
                </c:pt>
                <c:pt idx="229">
                  <c:v>1.6044983110975721</c:v>
                </c:pt>
                <c:pt idx="230">
                  <c:v>0.9814484799878187</c:v>
                </c:pt>
                <c:pt idx="231">
                  <c:v>-0.79899636801096108</c:v>
                </c:pt>
                <c:pt idx="232">
                  <c:v>1.0052032687901402</c:v>
                </c:pt>
                <c:pt idx="233">
                  <c:v>1.8719829419111136</c:v>
                </c:pt>
                <c:pt idx="234">
                  <c:v>2.7194846477200088</c:v>
                </c:pt>
                <c:pt idx="235">
                  <c:v>3.2170361829480214</c:v>
                </c:pt>
                <c:pt idx="236">
                  <c:v>2.4048325646532049</c:v>
                </c:pt>
                <c:pt idx="237">
                  <c:v>3.3398493081878797</c:v>
                </c:pt>
                <c:pt idx="238">
                  <c:v>4.4433643773690932</c:v>
                </c:pt>
                <c:pt idx="239">
                  <c:v>3.8215279396321762</c:v>
                </c:pt>
                <c:pt idx="240">
                  <c:v>4.1919751456689625</c:v>
                </c:pt>
                <c:pt idx="241">
                  <c:v>4.6014776311020711</c:v>
                </c:pt>
                <c:pt idx="242">
                  <c:v>5.3929298679918674</c:v>
                </c:pt>
                <c:pt idx="243">
                  <c:v>5.1918368811926712</c:v>
                </c:pt>
                <c:pt idx="244">
                  <c:v>4.9601531930734097</c:v>
                </c:pt>
                <c:pt idx="245">
                  <c:v>5.4028378737660603</c:v>
                </c:pt>
                <c:pt idx="246">
                  <c:v>5.3276540863894439</c:v>
                </c:pt>
                <c:pt idx="247">
                  <c:v>5.217688677750516</c:v>
                </c:pt>
                <c:pt idx="248">
                  <c:v>5.1695198099754549</c:v>
                </c:pt>
                <c:pt idx="249">
                  <c:v>4.3142678289779184</c:v>
                </c:pt>
                <c:pt idx="250">
                  <c:v>3.9674410460801255</c:v>
                </c:pt>
                <c:pt idx="251">
                  <c:v>4.0526969414721066</c:v>
                </c:pt>
                <c:pt idx="252">
                  <c:v>3.1146272473249041</c:v>
                </c:pt>
                <c:pt idx="253">
                  <c:v>2.4734645225924083</c:v>
                </c:pt>
                <c:pt idx="254">
                  <c:v>1.811718070333157</c:v>
                </c:pt>
                <c:pt idx="255">
                  <c:v>0.2098462632998519</c:v>
                </c:pt>
                <c:pt idx="256">
                  <c:v>-0.87663836303013909</c:v>
                </c:pt>
                <c:pt idx="257">
                  <c:v>-1.3978745267271364</c:v>
                </c:pt>
                <c:pt idx="258">
                  <c:v>-0.52228707405443231</c:v>
                </c:pt>
                <c:pt idx="259">
                  <c:v>3.7241633351015935E-2</c:v>
                </c:pt>
                <c:pt idx="260">
                  <c:v>-0.65988252998408825</c:v>
                </c:pt>
                <c:pt idx="261">
                  <c:v>-1.0843942769856767</c:v>
                </c:pt>
                <c:pt idx="262">
                  <c:v>-1.7031548492871025</c:v>
                </c:pt>
                <c:pt idx="263">
                  <c:v>-1.228439364358394</c:v>
                </c:pt>
                <c:pt idx="264">
                  <c:v>-1.1562954279225579</c:v>
                </c:pt>
                <c:pt idx="265">
                  <c:v>-8.7867658851303077</c:v>
                </c:pt>
                <c:pt idx="266">
                  <c:v>-8.6522892966172833</c:v>
                </c:pt>
                <c:pt idx="267">
                  <c:v>-9.4951603669555595</c:v>
                </c:pt>
                <c:pt idx="268">
                  <c:v>-7.5985443302599975</c:v>
                </c:pt>
                <c:pt idx="269">
                  <c:v>-6.4750898972339996</c:v>
                </c:pt>
                <c:pt idx="270">
                  <c:v>-5.404780907510613</c:v>
                </c:pt>
                <c:pt idx="271">
                  <c:v>-6.2088028167595439</c:v>
                </c:pt>
                <c:pt idx="272">
                  <c:v>-5.6387225350836019</c:v>
                </c:pt>
                <c:pt idx="273">
                  <c:v>-4.1953502815752444</c:v>
                </c:pt>
                <c:pt idx="274">
                  <c:v>-3.2262152534177204</c:v>
                </c:pt>
                <c:pt idx="275">
                  <c:v>-3.3432937280759489</c:v>
                </c:pt>
                <c:pt idx="276">
                  <c:v>-3.956064355268353</c:v>
                </c:pt>
                <c:pt idx="277">
                  <c:v>-3.2475579197415101</c:v>
                </c:pt>
                <c:pt idx="278">
                  <c:v>-3.2357021277673539</c:v>
                </c:pt>
                <c:pt idx="279">
                  <c:v>-2.091831914990621</c:v>
                </c:pt>
                <c:pt idx="280">
                  <c:v>-1.7811487234915546</c:v>
                </c:pt>
                <c:pt idx="281">
                  <c:v>-1.9329338511423941</c:v>
                </c:pt>
                <c:pt idx="282">
                  <c:v>-2.5767404660281557</c:v>
                </c:pt>
                <c:pt idx="283">
                  <c:v>-1.7017664194253399</c:v>
                </c:pt>
                <c:pt idx="284">
                  <c:v>-1.0326897774828012</c:v>
                </c:pt>
                <c:pt idx="285">
                  <c:v>-1.157720799734534</c:v>
                </c:pt>
                <c:pt idx="286">
                  <c:v>-2.6402487197610753</c:v>
                </c:pt>
                <c:pt idx="287">
                  <c:v>-6.2577238477849733</c:v>
                </c:pt>
                <c:pt idx="288">
                  <c:v>-6.3507514630064748</c:v>
                </c:pt>
                <c:pt idx="289">
                  <c:v>-8.4131763167058367</c:v>
                </c:pt>
                <c:pt idx="290">
                  <c:v>-8.5866586850352604</c:v>
                </c:pt>
                <c:pt idx="291">
                  <c:v>-5.4870928165317352</c:v>
                </c:pt>
                <c:pt idx="292">
                  <c:v>-7.593683534878565</c:v>
                </c:pt>
                <c:pt idx="293">
                  <c:v>-4.4665151813907045</c:v>
                </c:pt>
                <c:pt idx="294">
                  <c:v>-6.3368636632516413</c:v>
                </c:pt>
                <c:pt idx="295">
                  <c:v>-6.9209772969264804</c:v>
                </c:pt>
                <c:pt idx="296">
                  <c:v>-12.410479567233828</c:v>
                </c:pt>
                <c:pt idx="297">
                  <c:v>-8.8108316105104549</c:v>
                </c:pt>
                <c:pt idx="298">
                  <c:v>-10.007348449459407</c:v>
                </c:pt>
                <c:pt idx="299">
                  <c:v>-15.282013604513466</c:v>
                </c:pt>
                <c:pt idx="300">
                  <c:v>-10.18611224406213</c:v>
                </c:pt>
                <c:pt idx="301">
                  <c:v>-12.42010101965591</c:v>
                </c:pt>
                <c:pt idx="302">
                  <c:v>-6.9547909176903246</c:v>
                </c:pt>
                <c:pt idx="303">
                  <c:v>-9.1373118259212944</c:v>
                </c:pt>
                <c:pt idx="304">
                  <c:v>-8.4108806433291647</c:v>
                </c:pt>
                <c:pt idx="305">
                  <c:v>-11.231092578996247</c:v>
                </c:pt>
                <c:pt idx="306">
                  <c:v>-15.889483321096627</c:v>
                </c:pt>
                <c:pt idx="307">
                  <c:v>-8.8170349889869684</c:v>
                </c:pt>
                <c:pt idx="308">
                  <c:v>-3.1501314900882704</c:v>
                </c:pt>
                <c:pt idx="309">
                  <c:v>0.4685816589205487</c:v>
                </c:pt>
                <c:pt idx="310">
                  <c:v>-3.1033765069715074</c:v>
                </c:pt>
                <c:pt idx="311">
                  <c:v>-1.1241388562743566</c:v>
                </c:pt>
                <c:pt idx="312">
                  <c:v>-5.839524970646913</c:v>
                </c:pt>
                <c:pt idx="313">
                  <c:v>-9.8535724735822257</c:v>
                </c:pt>
                <c:pt idx="314">
                  <c:v>-8.4935152262239981</c:v>
                </c:pt>
                <c:pt idx="315">
                  <c:v>-7.8484637036016025</c:v>
                </c:pt>
                <c:pt idx="316">
                  <c:v>-2.1336173332414461</c:v>
                </c:pt>
                <c:pt idx="317">
                  <c:v>-0.49835559991730349</c:v>
                </c:pt>
                <c:pt idx="318">
                  <c:v>0.95637996007442894</c:v>
                </c:pt>
                <c:pt idx="319">
                  <c:v>1.8995419640669766</c:v>
                </c:pt>
                <c:pt idx="320">
                  <c:v>0.25358776766028512</c:v>
                </c:pt>
                <c:pt idx="321">
                  <c:v>1.9907289908942474</c:v>
                </c:pt>
                <c:pt idx="322">
                  <c:v>-1.3757439081951759</c:v>
                </c:pt>
                <c:pt idx="323">
                  <c:v>-2.0896695173756541</c:v>
                </c:pt>
                <c:pt idx="324">
                  <c:v>0.37569743436191061</c:v>
                </c:pt>
                <c:pt idx="325">
                  <c:v>-1.0838723090742874</c:v>
                </c:pt>
                <c:pt idx="326">
                  <c:v>-3.095585078166863</c:v>
                </c:pt>
                <c:pt idx="327">
                  <c:v>-1.9941265703501756</c:v>
                </c:pt>
                <c:pt idx="328">
                  <c:v>-1.7266139133151626</c:v>
                </c:pt>
                <c:pt idx="329">
                  <c:v>-1.3666525219836458</c:v>
                </c:pt>
                <c:pt idx="330">
                  <c:v>1.443612730214717</c:v>
                </c:pt>
                <c:pt idx="331">
                  <c:v>2.8233514571932474</c:v>
                </c:pt>
                <c:pt idx="332">
                  <c:v>3.2052163114739258</c:v>
                </c:pt>
                <c:pt idx="333">
                  <c:v>1.0284946803265314</c:v>
                </c:pt>
                <c:pt idx="334">
                  <c:v>-1.3477547877061227</c:v>
                </c:pt>
                <c:pt idx="335">
                  <c:v>-0.96607930893550531</c:v>
                </c:pt>
                <c:pt idx="336">
                  <c:v>-0.92057137804196287</c:v>
                </c:pt>
                <c:pt idx="337">
                  <c:v>-0.5220142402377661</c:v>
                </c:pt>
                <c:pt idx="338">
                  <c:v>0.60308718378601611</c:v>
                </c:pt>
                <c:pt idx="339">
                  <c:v>1.3516784654074172</c:v>
                </c:pt>
                <c:pt idx="340">
                  <c:v>0.42461061886666585</c:v>
                </c:pt>
                <c:pt idx="341">
                  <c:v>-0.90355044301999499</c:v>
                </c:pt>
                <c:pt idx="342">
                  <c:v>-3.3931953987179995</c:v>
                </c:pt>
                <c:pt idx="343">
                  <c:v>-0.77187585884620091</c:v>
                </c:pt>
                <c:pt idx="344">
                  <c:v>-3.6577882729615823</c:v>
                </c:pt>
                <c:pt idx="345">
                  <c:v>0.53109055433456831</c:v>
                </c:pt>
                <c:pt idx="346">
                  <c:v>-0.89291850109889026</c:v>
                </c:pt>
                <c:pt idx="347">
                  <c:v>0.16707334901099813</c:v>
                </c:pt>
                <c:pt idx="348">
                  <c:v>0.41426601410989861</c:v>
                </c:pt>
                <c:pt idx="349">
                  <c:v>-0.18056058730108759</c:v>
                </c:pt>
                <c:pt idx="350">
                  <c:v>3.3965954714290234</c:v>
                </c:pt>
                <c:pt idx="351">
                  <c:v>5.0664359242861181</c:v>
                </c:pt>
                <c:pt idx="352">
                  <c:v>1.6732923318575104</c:v>
                </c:pt>
                <c:pt idx="353">
                  <c:v>-0.78453690132824505</c:v>
                </c:pt>
                <c:pt idx="354">
                  <c:v>0.97131678880457883</c:v>
                </c:pt>
                <c:pt idx="355">
                  <c:v>1.9640851099241203</c:v>
                </c:pt>
                <c:pt idx="356">
                  <c:v>5.7269765989317065</c:v>
                </c:pt>
                <c:pt idx="357">
                  <c:v>5.2309789390385362</c:v>
                </c:pt>
                <c:pt idx="358">
                  <c:v>8.301081045134687</c:v>
                </c:pt>
                <c:pt idx="359">
                  <c:v>7.2665729406212165</c:v>
                </c:pt>
                <c:pt idx="360">
                  <c:v>3.8473156465590961</c:v>
                </c:pt>
                <c:pt idx="361">
                  <c:v>2.7165840819031857</c:v>
                </c:pt>
                <c:pt idx="362">
                  <c:v>-0.79647432628713233</c:v>
                </c:pt>
                <c:pt idx="363">
                  <c:v>0.52657310634157284</c:v>
                </c:pt>
                <c:pt idx="364">
                  <c:v>2.0774157957074166</c:v>
                </c:pt>
                <c:pt idx="365">
                  <c:v>4.3136742161366755</c:v>
                </c:pt>
                <c:pt idx="366">
                  <c:v>1.8585067945230094</c:v>
                </c:pt>
                <c:pt idx="367">
                  <c:v>1.5783561150707044</c:v>
                </c:pt>
                <c:pt idx="368">
                  <c:v>1.2404205035636409</c:v>
                </c:pt>
                <c:pt idx="369">
                  <c:v>0.52467845320727236</c:v>
                </c:pt>
                <c:pt idx="370">
                  <c:v>0.54941060788654283</c:v>
                </c:pt>
                <c:pt idx="371">
                  <c:v>-2.6440304529021077</c:v>
                </c:pt>
                <c:pt idx="372">
                  <c:v>-1.7107274076118983</c:v>
                </c:pt>
                <c:pt idx="373">
                  <c:v>-3.8292546668507086</c:v>
                </c:pt>
                <c:pt idx="374">
                  <c:v>-0.68512920016563328</c:v>
                </c:pt>
                <c:pt idx="375">
                  <c:v>-0.11931628014906437</c:v>
                </c:pt>
                <c:pt idx="376">
                  <c:v>-0.39888465213415714</c:v>
                </c:pt>
                <c:pt idx="377">
                  <c:v>0.48130381307925774</c:v>
                </c:pt>
                <c:pt idx="378">
                  <c:v>1.6423734317713325</c:v>
                </c:pt>
                <c:pt idx="379">
                  <c:v>-1.2316639114057963</c:v>
                </c:pt>
                <c:pt idx="380">
                  <c:v>-0.37959752026522153</c:v>
                </c:pt>
                <c:pt idx="381">
                  <c:v>-2.4082377682387062</c:v>
                </c:pt>
                <c:pt idx="382">
                  <c:v>-4.941399141483771E-2</c:v>
                </c:pt>
                <c:pt idx="383">
                  <c:v>-0.63607259227335078</c:v>
                </c:pt>
                <c:pt idx="384">
                  <c:v>-0.40956533304601805</c:v>
                </c:pt>
                <c:pt idx="385">
                  <c:v>1.7065912002585861</c:v>
                </c:pt>
                <c:pt idx="386">
                  <c:v>1.2443320802327236</c:v>
                </c:pt>
                <c:pt idx="387">
                  <c:v>-1.1096011277905475</c:v>
                </c:pt>
                <c:pt idx="388">
                  <c:v>-2.5336410150114901</c:v>
                </c:pt>
                <c:pt idx="389">
                  <c:v>-0.78817691351034114</c:v>
                </c:pt>
                <c:pt idx="390">
                  <c:v>-0.6922592221593078</c:v>
                </c:pt>
                <c:pt idx="391">
                  <c:v>-0.23713329994337329</c:v>
                </c:pt>
                <c:pt idx="392">
                  <c:v>-0.41921996994904021</c:v>
                </c:pt>
                <c:pt idx="393">
                  <c:v>0.41160202704586624</c:v>
                </c:pt>
                <c:pt idx="394">
                  <c:v>0.36194182434127242</c:v>
                </c:pt>
                <c:pt idx="395">
                  <c:v>1.2689476419071468</c:v>
                </c:pt>
                <c:pt idx="396">
                  <c:v>-6.7047122283568683E-2</c:v>
                </c:pt>
                <c:pt idx="397">
                  <c:v>-0.18034241005521068</c:v>
                </c:pt>
                <c:pt idx="398">
                  <c:v>-0.63390816904968972</c:v>
                </c:pt>
                <c:pt idx="399">
                  <c:v>-0.85351735214471347</c:v>
                </c:pt>
                <c:pt idx="400">
                  <c:v>1.3413343830697571</c:v>
                </c:pt>
                <c:pt idx="401">
                  <c:v>-0.47359905523721579</c:v>
                </c:pt>
                <c:pt idx="402">
                  <c:v>0.68856085028649971</c:v>
                </c:pt>
                <c:pt idx="403">
                  <c:v>2.9607047652578515</c:v>
                </c:pt>
                <c:pt idx="404">
                  <c:v>3.0505342887320595</c:v>
                </c:pt>
                <c:pt idx="405">
                  <c:v>2.1108808598588524</c:v>
                </c:pt>
                <c:pt idx="406">
                  <c:v>1.9941927738729603</c:v>
                </c:pt>
                <c:pt idx="407">
                  <c:v>2.1462734964856622</c:v>
                </c:pt>
                <c:pt idx="408">
                  <c:v>0.97124614683709609</c:v>
                </c:pt>
                <c:pt idx="409">
                  <c:v>-5.1978467846609533E-2</c:v>
                </c:pt>
                <c:pt idx="410">
                  <c:v>-0.59558062106194853</c:v>
                </c:pt>
                <c:pt idx="411">
                  <c:v>-0.87902255895576076</c:v>
                </c:pt>
                <c:pt idx="412">
                  <c:v>-0.22512030306018715</c:v>
                </c:pt>
                <c:pt idx="413">
                  <c:v>3.5017917272458305</c:v>
                </c:pt>
                <c:pt idx="414">
                  <c:v>1.8310125545212514</c:v>
                </c:pt>
                <c:pt idx="415">
                  <c:v>1.3221112990691211</c:v>
                </c:pt>
                <c:pt idx="416">
                  <c:v>3.3851001691622074</c:v>
                </c:pt>
                <c:pt idx="417">
                  <c:v>4.1784901522459847</c:v>
                </c:pt>
                <c:pt idx="418">
                  <c:v>1.8827411370213838</c:v>
                </c:pt>
                <c:pt idx="419">
                  <c:v>2.3890670233192495</c:v>
                </c:pt>
                <c:pt idx="420">
                  <c:v>3.7365603209873228</c:v>
                </c:pt>
                <c:pt idx="421">
                  <c:v>3.4744042888885858</c:v>
                </c:pt>
                <c:pt idx="422">
                  <c:v>2.8524638599997303</c:v>
                </c:pt>
                <c:pt idx="423">
                  <c:v>2.7044174739997544</c:v>
                </c:pt>
                <c:pt idx="424">
                  <c:v>2.5203757265997737</c:v>
                </c:pt>
                <c:pt idx="425">
                  <c:v>2.605138153939798</c:v>
                </c:pt>
                <c:pt idx="426">
                  <c:v>3.76092433854582</c:v>
                </c:pt>
                <c:pt idx="427">
                  <c:v>6.1309319046912378</c:v>
                </c:pt>
                <c:pt idx="428">
                  <c:v>6.8823387142221151</c:v>
                </c:pt>
                <c:pt idx="429">
                  <c:v>7.619004842799896</c:v>
                </c:pt>
                <c:pt idx="430">
                  <c:v>5.2595043585199051</c:v>
                </c:pt>
                <c:pt idx="431">
                  <c:v>2.6091539226679146</c:v>
                </c:pt>
                <c:pt idx="432">
                  <c:v>-0.62246146959888193</c:v>
                </c:pt>
                <c:pt idx="433">
                  <c:v>-5.0715322638993143E-2</c:v>
                </c:pt>
                <c:pt idx="434">
                  <c:v>-0.22704379037509881</c:v>
                </c:pt>
                <c:pt idx="435">
                  <c:v>5.476058866241118E-2</c:v>
                </c:pt>
                <c:pt idx="436">
                  <c:v>1.059684529796165</c:v>
                </c:pt>
                <c:pt idx="437">
                  <c:v>1.5150160768165506</c:v>
                </c:pt>
                <c:pt idx="438">
                  <c:v>4.2314469134886679E-2</c:v>
                </c:pt>
                <c:pt idx="439">
                  <c:v>0.54758302222139577</c:v>
                </c:pt>
                <c:pt idx="440">
                  <c:v>1.641324719999254</c:v>
                </c:pt>
                <c:pt idx="441">
                  <c:v>2.2975922479993258</c:v>
                </c:pt>
                <c:pt idx="442">
                  <c:v>4.1231330231993937</c:v>
                </c:pt>
                <c:pt idx="443">
                  <c:v>3.4949197208794445</c:v>
                </c:pt>
                <c:pt idx="444">
                  <c:v>5.1317277487914978</c:v>
                </c:pt>
                <c:pt idx="445">
                  <c:v>5.8016549739123562</c:v>
                </c:pt>
                <c:pt idx="446">
                  <c:v>4.5996894765211138</c:v>
                </c:pt>
                <c:pt idx="447">
                  <c:v>4.3642205288690121</c:v>
                </c:pt>
                <c:pt idx="448">
                  <c:v>3.0210984759821073</c:v>
                </c:pt>
                <c:pt idx="449">
                  <c:v>1.7862886283839003</c:v>
                </c:pt>
                <c:pt idx="450">
                  <c:v>3.334759765545499</c:v>
                </c:pt>
                <c:pt idx="451">
                  <c:v>1.343283788990945</c:v>
                </c:pt>
                <c:pt idx="452">
                  <c:v>-1.6236445899081531</c:v>
                </c:pt>
                <c:pt idx="453">
                  <c:v>-1.6079801309173405</c:v>
                </c:pt>
                <c:pt idx="454">
                  <c:v>-1.1190821178256058</c:v>
                </c:pt>
                <c:pt idx="455">
                  <c:v>3.7726093956955253E-2</c:v>
                </c:pt>
                <c:pt idx="456">
                  <c:v>0.78525348456125244</c:v>
                </c:pt>
                <c:pt idx="457">
                  <c:v>-0.22587186389486646</c:v>
                </c:pt>
                <c:pt idx="458">
                  <c:v>-1.386384677505383</c:v>
                </c:pt>
                <c:pt idx="459">
                  <c:v>-4.6934462097548391</c:v>
                </c:pt>
                <c:pt idx="460">
                  <c:v>-3.8182015887793597</c:v>
                </c:pt>
                <c:pt idx="461">
                  <c:v>-4.8699814299014221</c:v>
                </c:pt>
                <c:pt idx="462">
                  <c:v>-3.0270832869112851</c:v>
                </c:pt>
                <c:pt idx="463">
                  <c:v>-1.0145749582201589</c:v>
                </c:pt>
                <c:pt idx="464">
                  <c:v>-1.9234174623981417</c:v>
                </c:pt>
                <c:pt idx="465">
                  <c:v>-0.12487571615832849</c:v>
                </c:pt>
                <c:pt idx="466">
                  <c:v>-1.347288144542496</c:v>
                </c:pt>
                <c:pt idx="467">
                  <c:v>5.5233406699117538</c:v>
                </c:pt>
                <c:pt idx="468">
                  <c:v>4.729206602920577</c:v>
                </c:pt>
                <c:pt idx="469">
                  <c:v>3.7898859426285156</c:v>
                </c:pt>
                <c:pt idx="470">
                  <c:v>2.6941973483656554</c:v>
                </c:pt>
                <c:pt idx="471">
                  <c:v>5.3177776135290884</c:v>
                </c:pt>
                <c:pt idx="472">
                  <c:v>7.1780998521761745</c:v>
                </c:pt>
                <c:pt idx="473">
                  <c:v>8.9041898669585606</c:v>
                </c:pt>
                <c:pt idx="474">
                  <c:v>8.4023708802627084</c:v>
                </c:pt>
                <c:pt idx="475">
                  <c:v>7.0440337922364336</c:v>
                </c:pt>
                <c:pt idx="476">
                  <c:v>6.2618304130127882</c:v>
                </c:pt>
                <c:pt idx="477">
                  <c:v>7.0865473717115037</c:v>
                </c:pt>
                <c:pt idx="478">
                  <c:v>8.2776926345403581</c:v>
                </c:pt>
                <c:pt idx="479">
                  <c:v>6.4309233710863225</c:v>
                </c:pt>
                <c:pt idx="480">
                  <c:v>4.1902310339776818</c:v>
                </c:pt>
                <c:pt idx="481">
                  <c:v>1.7677079305799168</c:v>
                </c:pt>
                <c:pt idx="482">
                  <c:v>2.8085371375219381</c:v>
                </c:pt>
                <c:pt idx="483">
                  <c:v>3.1062834237697388</c:v>
                </c:pt>
                <c:pt idx="484">
                  <c:v>3.4347550813927654</c:v>
                </c:pt>
                <c:pt idx="485">
                  <c:v>5.6215795732534843</c:v>
                </c:pt>
                <c:pt idx="486">
                  <c:v>4.3253216159281322</c:v>
                </c:pt>
                <c:pt idx="487">
                  <c:v>4.7218894543353258</c:v>
                </c:pt>
                <c:pt idx="488">
                  <c:v>3.6939005089017911</c:v>
                </c:pt>
                <c:pt idx="489">
                  <c:v>2.2565104580116184</c:v>
                </c:pt>
                <c:pt idx="490">
                  <c:v>1.8224594122104349</c:v>
                </c:pt>
                <c:pt idx="491">
                  <c:v>0.84991347098940651</c:v>
                </c:pt>
                <c:pt idx="492">
                  <c:v>2.0675221238904697</c:v>
                </c:pt>
                <c:pt idx="493">
                  <c:v>1.0965699115014189</c:v>
                </c:pt>
                <c:pt idx="494">
                  <c:v>1.1432129203512744</c:v>
                </c:pt>
                <c:pt idx="495">
                  <c:v>-0.42120837168386061</c:v>
                </c:pt>
                <c:pt idx="496">
                  <c:v>-0.33568753451547195</c:v>
                </c:pt>
                <c:pt idx="497">
                  <c:v>-2.0822187810639434</c:v>
                </c:pt>
                <c:pt idx="498">
                  <c:v>-0.66699690295756398</c:v>
                </c:pt>
                <c:pt idx="499">
                  <c:v>-0.92159721266180838</c:v>
                </c:pt>
                <c:pt idx="500">
                  <c:v>0.51656250860438035</c:v>
                </c:pt>
                <c:pt idx="501">
                  <c:v>-0.13429374225606239</c:v>
                </c:pt>
                <c:pt idx="502">
                  <c:v>1.0861356319695403</c:v>
                </c:pt>
                <c:pt idx="503">
                  <c:v>0.33492206877258468</c:v>
                </c:pt>
                <c:pt idx="504">
                  <c:v>4.9629861895311933E-2</c:v>
                </c:pt>
                <c:pt idx="505">
                  <c:v>0.22696687570577012</c:v>
                </c:pt>
                <c:pt idx="506">
                  <c:v>2.0712701881351876</c:v>
                </c:pt>
                <c:pt idx="507">
                  <c:v>2.558843169321662</c:v>
                </c:pt>
                <c:pt idx="508">
                  <c:v>1.9295588523895049</c:v>
                </c:pt>
                <c:pt idx="509">
                  <c:v>1.068002967150548</c:v>
                </c:pt>
                <c:pt idx="510">
                  <c:v>1.369302670435502</c:v>
                </c:pt>
                <c:pt idx="511">
                  <c:v>-0.48692759660805507</c:v>
                </c:pt>
                <c:pt idx="512">
                  <c:v>-0.59463483694723607</c:v>
                </c:pt>
                <c:pt idx="513">
                  <c:v>-1.8202713532525223</c:v>
                </c:pt>
                <c:pt idx="514">
                  <c:v>-3.3401442179272891</c:v>
                </c:pt>
                <c:pt idx="515">
                  <c:v>-2.6762297961345496</c:v>
                </c:pt>
                <c:pt idx="516">
                  <c:v>-0.81080681652109377</c:v>
                </c:pt>
                <c:pt idx="517">
                  <c:v>-0.99892613486898085</c:v>
                </c:pt>
                <c:pt idx="518">
                  <c:v>-7.4133521382094614E-2</c:v>
                </c:pt>
                <c:pt idx="519">
                  <c:v>0.21117983075612301</c:v>
                </c:pt>
                <c:pt idx="520">
                  <c:v>-5.0026381523195056</c:v>
                </c:pt>
                <c:pt idx="521">
                  <c:v>-4.3113743370875568</c:v>
                </c:pt>
                <c:pt idx="522">
                  <c:v>-6.051036903378801</c:v>
                </c:pt>
                <c:pt idx="523">
                  <c:v>-3.9263332130409196</c:v>
                </c:pt>
                <c:pt idx="524">
                  <c:v>-2.1009998917368335</c:v>
                </c:pt>
                <c:pt idx="525">
                  <c:v>-2.9502999025631453</c:v>
                </c:pt>
                <c:pt idx="526">
                  <c:v>-0.64936991230683816</c:v>
                </c:pt>
                <c:pt idx="527">
                  <c:v>-0.15023292107615305</c:v>
                </c:pt>
                <c:pt idx="528">
                  <c:v>-0.27410962896853164</c:v>
                </c:pt>
                <c:pt idx="529">
                  <c:v>-0.81119866607168944</c:v>
                </c:pt>
                <c:pt idx="530">
                  <c:v>-0.83427879946451355</c:v>
                </c:pt>
                <c:pt idx="531">
                  <c:v>-1.1328509195180629</c:v>
                </c:pt>
                <c:pt idx="532">
                  <c:v>-1.8705658275662529</c:v>
                </c:pt>
                <c:pt idx="533">
                  <c:v>-0.49390924480962894</c:v>
                </c:pt>
                <c:pt idx="534">
                  <c:v>-1.625418320328663</c:v>
                </c:pt>
                <c:pt idx="535">
                  <c:v>-1.4021764882957939</c:v>
                </c:pt>
                <c:pt idx="536">
                  <c:v>-0.55855883946621532</c:v>
                </c:pt>
                <c:pt idx="537">
                  <c:v>-0.14660295551959734</c:v>
                </c:pt>
                <c:pt idx="538">
                  <c:v>-1.0785426599676384</c:v>
                </c:pt>
                <c:pt idx="539">
                  <c:v>0.97441160602912191</c:v>
                </c:pt>
                <c:pt idx="540">
                  <c:v>-0.76422955457378805</c:v>
                </c:pt>
                <c:pt idx="541">
                  <c:v>-1.5040065991164084</c:v>
                </c:pt>
                <c:pt idx="542">
                  <c:v>0.41779406079523085</c:v>
                </c:pt>
                <c:pt idx="543">
                  <c:v>1.2617146547157034</c:v>
                </c:pt>
                <c:pt idx="544">
                  <c:v>0.2759431892441313</c:v>
                </c:pt>
                <c:pt idx="545">
                  <c:v>-2.7908511296802914</c:v>
                </c:pt>
                <c:pt idx="546">
                  <c:v>-1.5826660167122526</c:v>
                </c:pt>
                <c:pt idx="547">
                  <c:v>0.94620058495895876</c:v>
                </c:pt>
                <c:pt idx="548">
                  <c:v>-0.46751947353693879</c:v>
                </c:pt>
                <c:pt idx="549">
                  <c:v>-0.27226752618324213</c:v>
                </c:pt>
                <c:pt idx="550">
                  <c:v>-0.39354077356492212</c:v>
                </c:pt>
                <c:pt idx="551">
                  <c:v>-0.71238669620844064</c:v>
                </c:pt>
                <c:pt idx="552">
                  <c:v>-4.714802658759254E-2</c:v>
                </c:pt>
                <c:pt idx="553">
                  <c:v>-3.4057332239288343</c:v>
                </c:pt>
                <c:pt idx="554">
                  <c:v>-0.94235990153595139</c:v>
                </c:pt>
                <c:pt idx="555">
                  <c:v>-1.8223911382364122E-2</c:v>
                </c:pt>
                <c:pt idx="556">
                  <c:v>0.27189847975587611</c:v>
                </c:pt>
                <c:pt idx="557">
                  <c:v>0.41070863178028105</c:v>
                </c:pt>
                <c:pt idx="558">
                  <c:v>-2.5656622313977522</c:v>
                </c:pt>
                <c:pt idx="559">
                  <c:v>-2.1343960082579798</c:v>
                </c:pt>
                <c:pt idx="560">
                  <c:v>-0.65415640743219683</c:v>
                </c:pt>
                <c:pt idx="561">
                  <c:v>1.2457592333110199</c:v>
                </c:pt>
                <c:pt idx="562">
                  <c:v>-0.12801669002008964</c:v>
                </c:pt>
                <c:pt idx="563">
                  <c:v>1.0640849789819242</c:v>
                </c:pt>
                <c:pt idx="564">
                  <c:v>0.77427648108374569</c:v>
                </c:pt>
                <c:pt idx="565">
                  <c:v>0.32114883297536778</c:v>
                </c:pt>
                <c:pt idx="566">
                  <c:v>3.4514339496778348</c:v>
                </c:pt>
                <c:pt idx="567">
                  <c:v>3.6042905547100474</c:v>
                </c:pt>
                <c:pt idx="568">
                  <c:v>3.5059614992390351</c:v>
                </c:pt>
                <c:pt idx="569">
                  <c:v>2.3952653493151388</c:v>
                </c:pt>
                <c:pt idx="570">
                  <c:v>3.7544388143836187</c:v>
                </c:pt>
                <c:pt idx="571">
                  <c:v>3.7808949329452588</c:v>
                </c:pt>
                <c:pt idx="572">
                  <c:v>2.0400054396507414</c:v>
                </c:pt>
                <c:pt idx="573">
                  <c:v>1.9583048956856572</c:v>
                </c:pt>
                <c:pt idx="574">
                  <c:v>1.7886744061170958</c:v>
                </c:pt>
                <c:pt idx="575">
                  <c:v>2.2475069655053801</c:v>
                </c:pt>
                <c:pt idx="576">
                  <c:v>1.3588562689548382</c:v>
                </c:pt>
                <c:pt idx="577">
                  <c:v>1.7208706420593529</c:v>
                </c:pt>
                <c:pt idx="578">
                  <c:v>3.6890835778534097</c:v>
                </c:pt>
                <c:pt idx="579">
                  <c:v>2.7872752200680679</c:v>
                </c:pt>
                <c:pt idx="580">
                  <c:v>4.2470476980612659</c:v>
                </c:pt>
                <c:pt idx="581">
                  <c:v>3.3156429282551443</c:v>
                </c:pt>
                <c:pt idx="582">
                  <c:v>4.1546786354296188</c:v>
                </c:pt>
                <c:pt idx="583">
                  <c:v>3.8965107718866676</c:v>
                </c:pt>
                <c:pt idx="584">
                  <c:v>3.0438596946979857</c:v>
                </c:pt>
                <c:pt idx="585">
                  <c:v>1.752273725228207</c:v>
                </c:pt>
                <c:pt idx="586">
                  <c:v>3.4727463527053857</c:v>
                </c:pt>
                <c:pt idx="587">
                  <c:v>3.3176717174348482</c:v>
                </c:pt>
                <c:pt idx="588">
                  <c:v>1.6493045456913507</c:v>
                </c:pt>
                <c:pt idx="589">
                  <c:v>2.1395740911222276</c:v>
                </c:pt>
                <c:pt idx="590">
                  <c:v>2.45851668201</c:v>
                </c:pt>
                <c:pt idx="591">
                  <c:v>-0.35573498619099553</c:v>
                </c:pt>
                <c:pt idx="592">
                  <c:v>-1.7528614875718915</c:v>
                </c:pt>
                <c:pt idx="593">
                  <c:v>-3.0276753388147029</c:v>
                </c:pt>
                <c:pt idx="594">
                  <c:v>-2.3843078049332433</c:v>
                </c:pt>
                <c:pt idx="595">
                  <c:v>-0.91407702443990502</c:v>
                </c:pt>
                <c:pt idx="596">
                  <c:v>0.23443067800408812</c:v>
                </c:pt>
                <c:pt idx="597">
                  <c:v>7.9887610203670079E-2</c:v>
                </c:pt>
                <c:pt idx="598">
                  <c:v>-1.500501150816703</c:v>
                </c:pt>
                <c:pt idx="599">
                  <c:v>-1.2456510357350368</c:v>
                </c:pt>
                <c:pt idx="600">
                  <c:v>-7.7429859321615311</c:v>
                </c:pt>
                <c:pt idx="601">
                  <c:v>-7.5189873389453794</c:v>
                </c:pt>
                <c:pt idx="602">
                  <c:v>-5.4042886050508372</c:v>
                </c:pt>
                <c:pt idx="603">
                  <c:v>-3.9465597445457661</c:v>
                </c:pt>
                <c:pt idx="604">
                  <c:v>-3.2200037700911963</c:v>
                </c:pt>
                <c:pt idx="605">
                  <c:v>-2.7931033930820774</c:v>
                </c:pt>
                <c:pt idx="606">
                  <c:v>-2.3914930537738712</c:v>
                </c:pt>
                <c:pt idx="607">
                  <c:v>-2.7289437483964889</c:v>
                </c:pt>
                <c:pt idx="608">
                  <c:v>-2.3861493735568331</c:v>
                </c:pt>
                <c:pt idx="609">
                  <c:v>-2.3659344362011581</c:v>
                </c:pt>
                <c:pt idx="610">
                  <c:v>-1.9197409925810547</c:v>
                </c:pt>
                <c:pt idx="611">
                  <c:v>-1.2909668933229455</c:v>
                </c:pt>
                <c:pt idx="612">
                  <c:v>-1.8825702039906531</c:v>
                </c:pt>
                <c:pt idx="613">
                  <c:v>-1.6152131835915782</c:v>
                </c:pt>
                <c:pt idx="614">
                  <c:v>1.6931081347675843</c:v>
                </c:pt>
                <c:pt idx="615">
                  <c:v>0.84689732129082529</c:v>
                </c:pt>
                <c:pt idx="616">
                  <c:v>1.2984075891617266</c:v>
                </c:pt>
                <c:pt idx="617">
                  <c:v>0.72906683024555718</c:v>
                </c:pt>
                <c:pt idx="618">
                  <c:v>-6.4539852778992213E-2</c:v>
                </c:pt>
                <c:pt idx="619">
                  <c:v>-0.91958586750109816</c:v>
                </c:pt>
                <c:pt idx="620">
                  <c:v>-1.0127280750992895E-2</c:v>
                </c:pt>
                <c:pt idx="621">
                  <c:v>0.52708544732411156</c:v>
                </c:pt>
                <c:pt idx="622">
                  <c:v>1.0632769025916957</c:v>
                </c:pt>
                <c:pt idx="623">
                  <c:v>0.50864921233251437</c:v>
                </c:pt>
                <c:pt idx="624">
                  <c:v>1.7850842910992668</c:v>
                </c:pt>
                <c:pt idx="625">
                  <c:v>-0.77552413801066677</c:v>
                </c:pt>
                <c:pt idx="626">
                  <c:v>7.5628275790407429E-2</c:v>
                </c:pt>
                <c:pt idx="627">
                  <c:v>0.93826544821135371</c:v>
                </c:pt>
                <c:pt idx="628">
                  <c:v>1.9431389033902207</c:v>
                </c:pt>
                <c:pt idx="629">
                  <c:v>2.759725013051181</c:v>
                </c:pt>
                <c:pt idx="630">
                  <c:v>0.65535251174607367</c:v>
                </c:pt>
                <c:pt idx="631">
                  <c:v>0.28221726057145702</c:v>
                </c:pt>
                <c:pt idx="632">
                  <c:v>-0.75690446548568957</c:v>
                </c:pt>
                <c:pt idx="633">
                  <c:v>1.2613859810628725</c:v>
                </c:pt>
                <c:pt idx="634">
                  <c:v>0.88914738295657969</c:v>
                </c:pt>
                <c:pt idx="635">
                  <c:v>-9.6367355339097571E-2</c:v>
                </c:pt>
                <c:pt idx="636">
                  <c:v>-1.3788306198051998</c:v>
                </c:pt>
                <c:pt idx="637">
                  <c:v>-1.7155475578246779</c:v>
                </c:pt>
                <c:pt idx="638">
                  <c:v>-3.6008928020422104</c:v>
                </c:pt>
                <c:pt idx="639">
                  <c:v>-4.9636035218380101</c:v>
                </c:pt>
                <c:pt idx="640">
                  <c:v>-2.0851431696542164</c:v>
                </c:pt>
                <c:pt idx="641">
                  <c:v>-0.32962885268879916</c:v>
                </c:pt>
                <c:pt idx="642">
                  <c:v>0.10763403258009419</c:v>
                </c:pt>
                <c:pt idx="643">
                  <c:v>2.4613706293220758</c:v>
                </c:pt>
                <c:pt idx="644">
                  <c:v>2.3646335663898697</c:v>
                </c:pt>
                <c:pt idx="645">
                  <c:v>2.2248702097508755</c:v>
                </c:pt>
                <c:pt idx="646">
                  <c:v>1.5101831887757982</c:v>
                </c:pt>
                <c:pt idx="647">
                  <c:v>2.8973648698982117</c:v>
                </c:pt>
                <c:pt idx="648">
                  <c:v>-1.2159716170916113</c:v>
                </c:pt>
                <c:pt idx="649">
                  <c:v>0.33842554461753593</c:v>
                </c:pt>
                <c:pt idx="650">
                  <c:v>7.5982990155779362E-2</c:v>
                </c:pt>
                <c:pt idx="651">
                  <c:v>-1.9533153088598141</c:v>
                </c:pt>
                <c:pt idx="652">
                  <c:v>-0.62408377797382286</c:v>
                </c:pt>
                <c:pt idx="653">
                  <c:v>-0.50887540017644994</c:v>
                </c:pt>
                <c:pt idx="654">
                  <c:v>-1.2842878601587984</c:v>
                </c:pt>
                <c:pt idx="655">
                  <c:v>-0.21525907414293499</c:v>
                </c:pt>
                <c:pt idx="656">
                  <c:v>0.31606683327134988</c:v>
                </c:pt>
                <c:pt idx="657">
                  <c:v>-0.43633985005578779</c:v>
                </c:pt>
                <c:pt idx="658">
                  <c:v>-0.12900586505021749</c:v>
                </c:pt>
                <c:pt idx="659">
                  <c:v>-1.0566052785452058</c:v>
                </c:pt>
                <c:pt idx="660">
                  <c:v>-3.3154447506906735</c:v>
                </c:pt>
                <c:pt idx="661">
                  <c:v>-3.7750002756216077</c:v>
                </c:pt>
                <c:pt idx="662">
                  <c:v>-3.5909002480594552</c:v>
                </c:pt>
                <c:pt idx="663">
                  <c:v>-2.7923102232534944</c:v>
                </c:pt>
                <c:pt idx="664">
                  <c:v>-2.1790792009281432</c:v>
                </c:pt>
                <c:pt idx="665">
                  <c:v>-1.8117712808353303</c:v>
                </c:pt>
                <c:pt idx="666">
                  <c:v>-1.5601941527518051</c:v>
                </c:pt>
                <c:pt idx="667">
                  <c:v>-1.8964747374766233</c:v>
                </c:pt>
                <c:pt idx="668">
                  <c:v>-1.592527263728968</c:v>
                </c:pt>
                <c:pt idx="669">
                  <c:v>-1.1256745373560619</c:v>
                </c:pt>
                <c:pt idx="670">
                  <c:v>-1.4613070836204543</c:v>
                </c:pt>
                <c:pt idx="671">
                  <c:v>-1.4646763752584206</c:v>
                </c:pt>
                <c:pt idx="672">
                  <c:v>-1.7313087377325758</c:v>
                </c:pt>
                <c:pt idx="673">
                  <c:v>-1.2065778639593248</c:v>
                </c:pt>
                <c:pt idx="674">
                  <c:v>-4.9271200775633801</c:v>
                </c:pt>
                <c:pt idx="675">
                  <c:v>-5.0058080698070384</c:v>
                </c:pt>
                <c:pt idx="676">
                  <c:v>-3.2395272628263356</c:v>
                </c:pt>
                <c:pt idx="677">
                  <c:v>-3.9776745365437094</c:v>
                </c:pt>
                <c:pt idx="678">
                  <c:v>-2.8630070828893395</c:v>
                </c:pt>
                <c:pt idx="679">
                  <c:v>-3.7184063746004057</c:v>
                </c:pt>
                <c:pt idx="680">
                  <c:v>-4.3998657371403667</c:v>
                </c:pt>
                <c:pt idx="681">
                  <c:v>-4.0748791634263313</c:v>
                </c:pt>
                <c:pt idx="682">
                  <c:v>-3.3133912470837004</c:v>
                </c:pt>
                <c:pt idx="683">
                  <c:v>-4.575252122375332</c:v>
                </c:pt>
                <c:pt idx="684">
                  <c:v>-5.4453269101378083</c:v>
                </c:pt>
                <c:pt idx="685">
                  <c:v>-5.07779421912403</c:v>
                </c:pt>
                <c:pt idx="686">
                  <c:v>-3.4105147972116256</c:v>
                </c:pt>
                <c:pt idx="687">
                  <c:v>-2.5384633174904607</c:v>
                </c:pt>
                <c:pt idx="688">
                  <c:v>-2.0987169857414116</c:v>
                </c:pt>
                <c:pt idx="689">
                  <c:v>-2.048145287167273</c:v>
                </c:pt>
                <c:pt idx="690">
                  <c:v>-1.3565307584505391</c:v>
                </c:pt>
                <c:pt idx="691">
                  <c:v>-2.5927776826054938</c:v>
                </c:pt>
                <c:pt idx="692">
                  <c:v>-1.2625999143449391</c:v>
                </c:pt>
                <c:pt idx="693">
                  <c:v>-0.62293992291044731</c:v>
                </c:pt>
                <c:pt idx="694">
                  <c:v>-1.7289459306194033</c:v>
                </c:pt>
                <c:pt idx="695">
                  <c:v>-1.9809513375574639</c:v>
                </c:pt>
                <c:pt idx="696">
                  <c:v>-0.52595620380171937</c:v>
                </c:pt>
                <c:pt idx="697">
                  <c:v>-0.82746058342154782</c:v>
                </c:pt>
                <c:pt idx="698">
                  <c:v>0.46788547492060673</c:v>
                </c:pt>
                <c:pt idx="699">
                  <c:v>3.0143969274285425</c:v>
                </c:pt>
                <c:pt idx="700">
                  <c:v>2.7129572346856889</c:v>
                </c:pt>
                <c:pt idx="701">
                  <c:v>3.5479615112171174</c:v>
                </c:pt>
                <c:pt idx="702">
                  <c:v>3.1931653600954064</c:v>
                </c:pt>
                <c:pt idx="703">
                  <c:v>2.325148824085872</c:v>
                </c:pt>
                <c:pt idx="704">
                  <c:v>2.6059339416772787</c:v>
                </c:pt>
                <c:pt idx="705">
                  <c:v>2.717140547509544</c:v>
                </c:pt>
                <c:pt idx="706">
                  <c:v>2.5693264927585915</c:v>
                </c:pt>
                <c:pt idx="707">
                  <c:v>-0.63500615651727088</c:v>
                </c:pt>
                <c:pt idx="708">
                  <c:v>-0.58030554086554531</c:v>
                </c:pt>
                <c:pt idx="709">
                  <c:v>0.84072501322100379</c:v>
                </c:pt>
                <c:pt idx="710">
                  <c:v>-0.51784748810108994</c:v>
                </c:pt>
                <c:pt idx="711">
                  <c:v>1.251037260709019</c:v>
                </c:pt>
                <c:pt idx="712">
                  <c:v>1.2232335346381049</c:v>
                </c:pt>
                <c:pt idx="713">
                  <c:v>1.3222101811742917</c:v>
                </c:pt>
                <c:pt idx="714">
                  <c:v>0.25178916305686272</c:v>
                </c:pt>
                <c:pt idx="715">
                  <c:v>2.2800102467511678</c:v>
                </c:pt>
                <c:pt idx="716">
                  <c:v>1.1492092220760526</c:v>
                </c:pt>
                <c:pt idx="717">
                  <c:v>1.6272882998684466</c:v>
                </c:pt>
                <c:pt idx="718">
                  <c:v>2.119559469881608</c:v>
                </c:pt>
                <c:pt idx="719">
                  <c:v>2.2616035228934521</c:v>
                </c:pt>
                <c:pt idx="720">
                  <c:v>2.3452431706041068</c:v>
                </c:pt>
                <c:pt idx="721">
                  <c:v>2.2877188535436943</c:v>
                </c:pt>
                <c:pt idx="722">
                  <c:v>2.9175469681893276</c:v>
                </c:pt>
                <c:pt idx="723">
                  <c:v>3.1213922713703823</c:v>
                </c:pt>
                <c:pt idx="724">
                  <c:v>3.4730530442333531</c:v>
                </c:pt>
                <c:pt idx="725">
                  <c:v>1.7981477398100054</c:v>
                </c:pt>
                <c:pt idx="726">
                  <c:v>1.5032329658289996</c:v>
                </c:pt>
                <c:pt idx="727">
                  <c:v>1.007709669246097</c:v>
                </c:pt>
                <c:pt idx="728">
                  <c:v>1.1371387023214794</c:v>
                </c:pt>
                <c:pt idx="729">
                  <c:v>1.0322248320893408</c:v>
                </c:pt>
                <c:pt idx="730">
                  <c:v>0.34490234888039595</c:v>
                </c:pt>
                <c:pt idx="731">
                  <c:v>-1.1234878860076378</c:v>
                </c:pt>
                <c:pt idx="732">
                  <c:v>-1.2323390974068644</c:v>
                </c:pt>
                <c:pt idx="733">
                  <c:v>-2.8793051876661906</c:v>
                </c:pt>
                <c:pt idx="734">
                  <c:v>-3.3879746688995738</c:v>
                </c:pt>
                <c:pt idx="735">
                  <c:v>-0.18147720200961714</c:v>
                </c:pt>
                <c:pt idx="736">
                  <c:v>0.22607051819133517</c:v>
                </c:pt>
                <c:pt idx="737">
                  <c:v>1.115163466372195</c:v>
                </c:pt>
                <c:pt idx="738">
                  <c:v>2.1719471197349804</c:v>
                </c:pt>
                <c:pt idx="739">
                  <c:v>2.1848524077614826</c:v>
                </c:pt>
                <c:pt idx="740">
                  <c:v>1.4407671669853386</c:v>
                </c:pt>
                <c:pt idx="741">
                  <c:v>1.252190450286804</c:v>
                </c:pt>
                <c:pt idx="742">
                  <c:v>6.6771405258108985E-2</c:v>
                </c:pt>
                <c:pt idx="743">
                  <c:v>-1.0267057352676972</c:v>
                </c:pt>
                <c:pt idx="744">
                  <c:v>-0.71913516174093672</c:v>
                </c:pt>
                <c:pt idx="745">
                  <c:v>-1.9123216455668341</c:v>
                </c:pt>
                <c:pt idx="746">
                  <c:v>-2.9682894810101601</c:v>
                </c:pt>
                <c:pt idx="747">
                  <c:v>-5.2460605329091479</c:v>
                </c:pt>
                <c:pt idx="748">
                  <c:v>-3.0911544796182397</c:v>
                </c:pt>
                <c:pt idx="749">
                  <c:v>-3.1829390316564101</c:v>
                </c:pt>
                <c:pt idx="750">
                  <c:v>-2.8824451284907724</c:v>
                </c:pt>
                <c:pt idx="751">
                  <c:v>-1.1421006156416951</c:v>
                </c:pt>
                <c:pt idx="752">
                  <c:v>-0.47559055407753448</c:v>
                </c:pt>
                <c:pt idx="753">
                  <c:v>0.18666850133023161</c:v>
                </c:pt>
                <c:pt idx="754">
                  <c:v>0.88080165119720277</c:v>
                </c:pt>
                <c:pt idx="755">
                  <c:v>0.81942148607747356</c:v>
                </c:pt>
                <c:pt idx="756">
                  <c:v>1.1739793374697314</c:v>
                </c:pt>
                <c:pt idx="757">
                  <c:v>2.8827814037227597</c:v>
                </c:pt>
                <c:pt idx="758">
                  <c:v>1.1959032633504876</c:v>
                </c:pt>
                <c:pt idx="759">
                  <c:v>-0.99938706298456736</c:v>
                </c:pt>
                <c:pt idx="760">
                  <c:v>-0.33824835668612252</c:v>
                </c:pt>
                <c:pt idx="761">
                  <c:v>-1.5961235210175175</c:v>
                </c:pt>
                <c:pt idx="762">
                  <c:v>-0.71491116891577633</c:v>
                </c:pt>
                <c:pt idx="763">
                  <c:v>-0.67912005202418868</c:v>
                </c:pt>
                <c:pt idx="764">
                  <c:v>-0.22810804682177377</c:v>
                </c:pt>
                <c:pt idx="765">
                  <c:v>-0.19639724213959653</c:v>
                </c:pt>
                <c:pt idx="766">
                  <c:v>-1.192357517925636</c:v>
                </c:pt>
                <c:pt idx="767">
                  <c:v>-1.6966217661330774</c:v>
                </c:pt>
                <c:pt idx="768">
                  <c:v>-4.8944595895197764</c:v>
                </c:pt>
                <c:pt idx="769">
                  <c:v>-3.1845136305677997</c:v>
                </c:pt>
                <c:pt idx="770">
                  <c:v>-2.866062267511019</c:v>
                </c:pt>
                <c:pt idx="771">
                  <c:v>-3.9068560407599193</c:v>
                </c:pt>
                <c:pt idx="772">
                  <c:v>-3.5250704366839258</c:v>
                </c:pt>
                <c:pt idx="773">
                  <c:v>-2.4153633930155394</c:v>
                </c:pt>
                <c:pt idx="774">
                  <c:v>-6.0847270537139835</c:v>
                </c:pt>
                <c:pt idx="775">
                  <c:v>-3.4717543483425857</c:v>
                </c:pt>
                <c:pt idx="776">
                  <c:v>-2.4475789135083232</c:v>
                </c:pt>
                <c:pt idx="777">
                  <c:v>-2.7640210221574932</c:v>
                </c:pt>
                <c:pt idx="778">
                  <c:v>-3.9843189199417424</c:v>
                </c:pt>
                <c:pt idx="779">
                  <c:v>-4.0668870279475655</c:v>
                </c:pt>
                <c:pt idx="780">
                  <c:v>-3.9363983251528154</c:v>
                </c:pt>
                <c:pt idx="781">
                  <c:v>-3.3824584926375394</c:v>
                </c:pt>
                <c:pt idx="782">
                  <c:v>-1.8148126433737843</c:v>
                </c:pt>
                <c:pt idx="783">
                  <c:v>-3.2279313790364057</c:v>
                </c:pt>
                <c:pt idx="784">
                  <c:v>-4.5443382411327704</c:v>
                </c:pt>
                <c:pt idx="785">
                  <c:v>-4.8471044170194943</c:v>
                </c:pt>
                <c:pt idx="786">
                  <c:v>-2.8657939753175512</c:v>
                </c:pt>
                <c:pt idx="787">
                  <c:v>-3.1315145777857936</c:v>
                </c:pt>
                <c:pt idx="788">
                  <c:v>-4.4219631200072129</c:v>
                </c:pt>
                <c:pt idx="789">
                  <c:v>-3.9618668080064978</c:v>
                </c:pt>
                <c:pt idx="790">
                  <c:v>-4.4654801272058506</c:v>
                </c:pt>
                <c:pt idx="791">
                  <c:v>-4.9454321144852642</c:v>
                </c:pt>
                <c:pt idx="792">
                  <c:v>-3.9876889030367408</c:v>
                </c:pt>
                <c:pt idx="793">
                  <c:v>-2.6980200127330747</c:v>
                </c:pt>
                <c:pt idx="794">
                  <c:v>-2.9805180114597647</c:v>
                </c:pt>
                <c:pt idx="795">
                  <c:v>-4.9185662103137844</c:v>
                </c:pt>
                <c:pt idx="796">
                  <c:v>-2.9390095892824135</c:v>
                </c:pt>
                <c:pt idx="797">
                  <c:v>-3.5270086303541817</c:v>
                </c:pt>
                <c:pt idx="798">
                  <c:v>-4.2968077673187608</c:v>
                </c:pt>
                <c:pt idx="799">
                  <c:v>-6.6733269905868937</c:v>
                </c:pt>
                <c:pt idx="800">
                  <c:v>-5.8545942915282012</c:v>
                </c:pt>
                <c:pt idx="801">
                  <c:v>-3.434034862375384</c:v>
                </c:pt>
                <c:pt idx="802">
                  <c:v>-3.1536313761378381</c:v>
                </c:pt>
                <c:pt idx="803">
                  <c:v>-2.7662682385240629</c:v>
                </c:pt>
                <c:pt idx="804">
                  <c:v>-2.1208414146716592</c:v>
                </c:pt>
                <c:pt idx="805">
                  <c:v>-0.90135727320449632</c:v>
                </c:pt>
                <c:pt idx="806">
                  <c:v>0.6459784541159479</c:v>
                </c:pt>
                <c:pt idx="807">
                  <c:v>1.1031806087043492</c:v>
                </c:pt>
                <c:pt idx="808">
                  <c:v>1.2266625478339037</c:v>
                </c:pt>
                <c:pt idx="809">
                  <c:v>0.17749629305051684</c:v>
                </c:pt>
                <c:pt idx="810">
                  <c:v>0.38464666374546397</c:v>
                </c:pt>
                <c:pt idx="811">
                  <c:v>-0.61631800262908598</c:v>
                </c:pt>
                <c:pt idx="812">
                  <c:v>-1.4986202366173984E-2</c:v>
                </c:pt>
                <c:pt idx="813">
                  <c:v>1.003012417870444</c:v>
                </c:pt>
                <c:pt idx="814">
                  <c:v>0.96571117608339563</c:v>
                </c:pt>
                <c:pt idx="815">
                  <c:v>2.8300400584750562</c:v>
                </c:pt>
                <c:pt idx="816">
                  <c:v>1.4586360526275541</c:v>
                </c:pt>
                <c:pt idx="817">
                  <c:v>-8.1527552635201062E-2</c:v>
                </c:pt>
                <c:pt idx="818">
                  <c:v>-0.36117479737168168</c:v>
                </c:pt>
                <c:pt idx="819">
                  <c:v>2.5742682365482494E-2</c:v>
                </c:pt>
                <c:pt idx="820">
                  <c:v>-1.0472315858710601</c:v>
                </c:pt>
                <c:pt idx="821">
                  <c:v>-0.93350842728395378</c:v>
                </c:pt>
                <c:pt idx="822">
                  <c:v>-0.51635758455556413</c:v>
                </c:pt>
                <c:pt idx="823">
                  <c:v>3.0781738999863251E-3</c:v>
                </c:pt>
                <c:pt idx="824">
                  <c:v>-1.1936296434900129</c:v>
                </c:pt>
                <c:pt idx="825">
                  <c:v>-0.97536667914101116</c:v>
                </c:pt>
                <c:pt idx="826">
                  <c:v>-0.40103001122691495</c:v>
                </c:pt>
                <c:pt idx="827">
                  <c:v>-0.12702701010422857</c:v>
                </c:pt>
                <c:pt idx="828">
                  <c:v>-0.56412430909380618</c:v>
                </c:pt>
                <c:pt idx="829">
                  <c:v>0.99448812181557855</c:v>
                </c:pt>
                <c:pt idx="830">
                  <c:v>1.1739393096340152</c:v>
                </c:pt>
                <c:pt idx="831">
                  <c:v>-1.3954621329389738E-2</c:v>
                </c:pt>
                <c:pt idx="832">
                  <c:v>-1.7306591591964562</c:v>
                </c:pt>
                <c:pt idx="833">
                  <c:v>-1.8003932432768153</c:v>
                </c:pt>
                <c:pt idx="834">
                  <c:v>-3.3204539189491342</c:v>
                </c:pt>
                <c:pt idx="835">
                  <c:v>-2.9345085270542199</c:v>
                </c:pt>
                <c:pt idx="836">
                  <c:v>-1.9663576743487994</c:v>
                </c:pt>
                <c:pt idx="837">
                  <c:v>-2.876121906913923</c:v>
                </c:pt>
                <c:pt idx="838">
                  <c:v>-2.417609716222529</c:v>
                </c:pt>
                <c:pt idx="839">
                  <c:v>-2.3917487446002781</c:v>
                </c:pt>
                <c:pt idx="840">
                  <c:v>-2.0625738701402483</c:v>
                </c:pt>
                <c:pt idx="841">
                  <c:v>-4.5189164831262261</c:v>
                </c:pt>
                <c:pt idx="842">
                  <c:v>-5.3983248348136073</c:v>
                </c:pt>
                <c:pt idx="843">
                  <c:v>-4.9484923513322414</c:v>
                </c:pt>
                <c:pt idx="844">
                  <c:v>-5.4071431161990162</c:v>
                </c:pt>
                <c:pt idx="845">
                  <c:v>-5.8288288045791177</c:v>
                </c:pt>
                <c:pt idx="846">
                  <c:v>-3.5638459241212104</c:v>
                </c:pt>
                <c:pt idx="847">
                  <c:v>-2.9016613317090858</c:v>
                </c:pt>
                <c:pt idx="848">
                  <c:v>-3.1691951985381834</c:v>
                </c:pt>
                <c:pt idx="849">
                  <c:v>-1.7188756786843626</c:v>
                </c:pt>
                <c:pt idx="850">
                  <c:v>-3.5798881108159293</c:v>
                </c:pt>
                <c:pt idx="851">
                  <c:v>-4.4452992997343372</c:v>
                </c:pt>
                <c:pt idx="852">
                  <c:v>-1.5630693697609033</c:v>
                </c:pt>
                <c:pt idx="853">
                  <c:v>-2.1713624327848109</c:v>
                </c:pt>
                <c:pt idx="854">
                  <c:v>-2.8357261895063317</c:v>
                </c:pt>
                <c:pt idx="855">
                  <c:v>-1.0859535705556951</c:v>
                </c:pt>
                <c:pt idx="856">
                  <c:v>0.59684178649987274</c:v>
                </c:pt>
                <c:pt idx="857">
                  <c:v>1.7155576078498882</c:v>
                </c:pt>
                <c:pt idx="858">
                  <c:v>1.7958018470648938</c:v>
                </c:pt>
                <c:pt idx="859">
                  <c:v>1.0495216623584085</c:v>
                </c:pt>
                <c:pt idx="860">
                  <c:v>2.3028694961225611</c:v>
                </c:pt>
                <c:pt idx="861">
                  <c:v>0.93918254651030253</c:v>
                </c:pt>
                <c:pt idx="862">
                  <c:v>0.74636429185927256</c:v>
                </c:pt>
                <c:pt idx="863">
                  <c:v>0.68962786267334764</c:v>
                </c:pt>
                <c:pt idx="864">
                  <c:v>0.45876507640601005</c:v>
                </c:pt>
                <c:pt idx="865">
                  <c:v>-0.38671143123458762</c:v>
                </c:pt>
                <c:pt idx="866">
                  <c:v>-1.374740288111127</c:v>
                </c:pt>
                <c:pt idx="867">
                  <c:v>-2.6184662593000283</c:v>
                </c:pt>
                <c:pt idx="868">
                  <c:v>-2.6837196333700248</c:v>
                </c:pt>
                <c:pt idx="869">
                  <c:v>-1.2522476700330216</c:v>
                </c:pt>
                <c:pt idx="870">
                  <c:v>-3.1260229030297211</c:v>
                </c:pt>
                <c:pt idx="871">
                  <c:v>-1.7231206127267527</c:v>
                </c:pt>
                <c:pt idx="872">
                  <c:v>-0.93290855145407647</c:v>
                </c:pt>
                <c:pt idx="873">
                  <c:v>-1.42111769630867</c:v>
                </c:pt>
                <c:pt idx="874">
                  <c:v>-0.37040592667780459</c:v>
                </c:pt>
                <c:pt idx="875">
                  <c:v>0.82063466598997792</c:v>
                </c:pt>
                <c:pt idx="876">
                  <c:v>0.30237119939097568</c:v>
                </c:pt>
                <c:pt idx="877">
                  <c:v>-1.0634659205481256</c:v>
                </c:pt>
                <c:pt idx="878">
                  <c:v>-1.7931193284933116</c:v>
                </c:pt>
                <c:pt idx="879">
                  <c:v>-2.4952073956439804</c:v>
                </c:pt>
                <c:pt idx="880">
                  <c:v>-2.2819866560795816</c:v>
                </c:pt>
                <c:pt idx="881">
                  <c:v>-1.4540879904716277</c:v>
                </c:pt>
                <c:pt idx="882">
                  <c:v>-1.3904791914244683</c:v>
                </c:pt>
                <c:pt idx="883">
                  <c:v>-0.22463127228201785</c:v>
                </c:pt>
                <c:pt idx="884">
                  <c:v>-0.20216814505381109</c:v>
                </c:pt>
                <c:pt idx="885">
                  <c:v>-1.1905513305484305</c:v>
                </c:pt>
                <c:pt idx="886">
                  <c:v>-0.59899619749358379</c:v>
                </c:pt>
                <c:pt idx="887">
                  <c:v>-0.30289657774422807</c:v>
                </c:pt>
                <c:pt idx="888">
                  <c:v>-0.79960691996980415</c:v>
                </c:pt>
                <c:pt idx="889">
                  <c:v>-0.23804622797282349</c:v>
                </c:pt>
                <c:pt idx="890">
                  <c:v>-0.11434160517554659</c:v>
                </c:pt>
                <c:pt idx="891">
                  <c:v>1.9051925553420119</c:v>
                </c:pt>
                <c:pt idx="892">
                  <c:v>1.8964732998078091</c:v>
                </c:pt>
                <c:pt idx="893">
                  <c:v>1.0980259698270345</c:v>
                </c:pt>
                <c:pt idx="894">
                  <c:v>1.1335233728443228</c:v>
                </c:pt>
                <c:pt idx="895">
                  <c:v>1.0383710355598907</c:v>
                </c:pt>
                <c:pt idx="896">
                  <c:v>-1.0280660679961002</c:v>
                </c:pt>
                <c:pt idx="897">
                  <c:v>0.47404053880350006</c:v>
                </c:pt>
                <c:pt idx="898">
                  <c:v>1.9803364849231428</c:v>
                </c:pt>
                <c:pt idx="899">
                  <c:v>-1.7522971635691746</c:v>
                </c:pt>
                <c:pt idx="900">
                  <c:v>-0.83196744721225713</c:v>
                </c:pt>
                <c:pt idx="901">
                  <c:v>-1.8118707024910279</c:v>
                </c:pt>
                <c:pt idx="902">
                  <c:v>-1.2217836322419302</c:v>
                </c:pt>
                <c:pt idx="903">
                  <c:v>-0.76340526901773131</c:v>
                </c:pt>
                <c:pt idx="904">
                  <c:v>-0.21456474211596799</c:v>
                </c:pt>
                <c:pt idx="905">
                  <c:v>-0.27490826790437239</c:v>
                </c:pt>
                <c:pt idx="906">
                  <c:v>-0.4746174411139279</c:v>
                </c:pt>
                <c:pt idx="907">
                  <c:v>0.31794430299746779</c:v>
                </c:pt>
                <c:pt idx="908">
                  <c:v>1.2129498726977204</c:v>
                </c:pt>
                <c:pt idx="909">
                  <c:v>1.0462548854279419</c:v>
                </c:pt>
                <c:pt idx="910">
                  <c:v>0.76902939688514493</c:v>
                </c:pt>
                <c:pt idx="911">
                  <c:v>1.5916264571966323</c:v>
                </c:pt>
                <c:pt idx="912">
                  <c:v>0.71466381147696723</c:v>
                </c:pt>
                <c:pt idx="913">
                  <c:v>0.18889743032926987</c:v>
                </c:pt>
                <c:pt idx="914">
                  <c:v>-0.81139231270365997</c:v>
                </c:pt>
                <c:pt idx="915">
                  <c:v>-2.9200530814332879</c:v>
                </c:pt>
                <c:pt idx="916">
                  <c:v>-2.3826477732899676</c:v>
                </c:pt>
                <c:pt idx="917">
                  <c:v>-2.1353829959609669</c:v>
                </c:pt>
                <c:pt idx="918">
                  <c:v>-1.3493446963648736</c:v>
                </c:pt>
                <c:pt idx="919">
                  <c:v>-3.8404102267283875</c:v>
                </c:pt>
                <c:pt idx="920">
                  <c:v>-3.2109692040555515</c:v>
                </c:pt>
                <c:pt idx="921">
                  <c:v>-2.444672283649993</c:v>
                </c:pt>
                <c:pt idx="922">
                  <c:v>-2.6273050552849924</c:v>
                </c:pt>
                <c:pt idx="923">
                  <c:v>-2.4008745497564874</c:v>
                </c:pt>
                <c:pt idx="924">
                  <c:v>-2.7604870947808493</c:v>
                </c:pt>
                <c:pt idx="925">
                  <c:v>-2.9387383853027558</c:v>
                </c:pt>
                <c:pt idx="926">
                  <c:v>-0.70946454677248028</c:v>
                </c:pt>
                <c:pt idx="927">
                  <c:v>-0.31141809209523785</c:v>
                </c:pt>
                <c:pt idx="928">
                  <c:v>0.7494237171142899</c:v>
                </c:pt>
                <c:pt idx="929">
                  <c:v>1.3088813454028596</c:v>
                </c:pt>
                <c:pt idx="930">
                  <c:v>-0.91820678913742881</c:v>
                </c:pt>
                <c:pt idx="931">
                  <c:v>-1.4515861102236869</c:v>
                </c:pt>
                <c:pt idx="932">
                  <c:v>-1.7753274992013175</c:v>
                </c:pt>
                <c:pt idx="933">
                  <c:v>-2.3149947492811833</c:v>
                </c:pt>
                <c:pt idx="934">
                  <c:v>-1.4306952743530701</c:v>
                </c:pt>
                <c:pt idx="935">
                  <c:v>-3.236725746917763</c:v>
                </c:pt>
                <c:pt idx="936">
                  <c:v>-4.04395317222599</c:v>
                </c:pt>
                <c:pt idx="937">
                  <c:v>-4.3106578550033987</c:v>
                </c:pt>
                <c:pt idx="938">
                  <c:v>-4.4771920695030545</c:v>
                </c:pt>
                <c:pt idx="939">
                  <c:v>-4.7282728625527497</c:v>
                </c:pt>
                <c:pt idx="940">
                  <c:v>-4.2094455762974761</c:v>
                </c:pt>
                <c:pt idx="941">
                  <c:v>-6.0042010186677324</c:v>
                </c:pt>
                <c:pt idx="942">
                  <c:v>-7.1598809168009581</c:v>
                </c:pt>
                <c:pt idx="943">
                  <c:v>-7.2161928251208636</c:v>
                </c:pt>
                <c:pt idx="944">
                  <c:v>-5.234973542608774</c:v>
                </c:pt>
                <c:pt idx="945">
                  <c:v>-4.2701761883479001</c:v>
                </c:pt>
                <c:pt idx="946">
                  <c:v>-3.7144585695131092</c:v>
                </c:pt>
                <c:pt idx="947">
                  <c:v>-4.814012712561798</c:v>
                </c:pt>
                <c:pt idx="948">
                  <c:v>-5.6473114413056251</c:v>
                </c:pt>
                <c:pt idx="949">
                  <c:v>-5.5698802971750609</c:v>
                </c:pt>
                <c:pt idx="950">
                  <c:v>-4.4428922674575588</c:v>
                </c:pt>
                <c:pt idx="951">
                  <c:v>-3.9159030407118003</c:v>
                </c:pt>
                <c:pt idx="952">
                  <c:v>-3.4139127366406221</c:v>
                </c:pt>
                <c:pt idx="953">
                  <c:v>-3.2748214629765613</c:v>
                </c:pt>
                <c:pt idx="954">
                  <c:v>-2.3957393166789025</c:v>
                </c:pt>
                <c:pt idx="955">
                  <c:v>-2.054965385011009</c:v>
                </c:pt>
                <c:pt idx="956">
                  <c:v>-2.9619688465099081</c:v>
                </c:pt>
                <c:pt idx="957">
                  <c:v>-3.46567196185892</c:v>
                </c:pt>
                <c:pt idx="958">
                  <c:v>-3.0179047656730269</c:v>
                </c:pt>
                <c:pt idx="959">
                  <c:v>-2.5598142891057272</c:v>
                </c:pt>
                <c:pt idx="960">
                  <c:v>-1.595932860195159</c:v>
                </c:pt>
                <c:pt idx="961">
                  <c:v>-1.8224395741756432</c:v>
                </c:pt>
                <c:pt idx="962">
                  <c:v>-2.3665956167580795</c:v>
                </c:pt>
                <c:pt idx="963">
                  <c:v>-1.3484360550822743</c:v>
                </c:pt>
                <c:pt idx="964">
                  <c:v>-1.2319924495740473</c:v>
                </c:pt>
                <c:pt idx="965">
                  <c:v>-0.7593932046166465</c:v>
                </c:pt>
                <c:pt idx="966">
                  <c:v>-1.7223538841549804</c:v>
                </c:pt>
                <c:pt idx="967">
                  <c:v>-1.8995184957394819</c:v>
                </c:pt>
                <c:pt idx="968">
                  <c:v>-0.67066664616553595</c:v>
                </c:pt>
                <c:pt idx="969">
                  <c:v>-0.64029998154898493</c:v>
                </c:pt>
                <c:pt idx="970">
                  <c:v>-0.26376998339408786</c:v>
                </c:pt>
                <c:pt idx="971">
                  <c:v>-1.7543929850546789</c:v>
                </c:pt>
                <c:pt idx="972">
                  <c:v>1.2068463134507859</c:v>
                </c:pt>
                <c:pt idx="973">
                  <c:v>4.2212616821057054</c:v>
                </c:pt>
                <c:pt idx="974">
                  <c:v>3.5877355138951295</c:v>
                </c:pt>
                <c:pt idx="975">
                  <c:v>3.5415619625056145</c:v>
                </c:pt>
                <c:pt idx="976">
                  <c:v>2.0106057662550576</c:v>
                </c:pt>
                <c:pt idx="977">
                  <c:v>2.2048451896295518</c:v>
                </c:pt>
                <c:pt idx="978">
                  <c:v>2.4256606706665913</c:v>
                </c:pt>
                <c:pt idx="979">
                  <c:v>1.5118946035999308</c:v>
                </c:pt>
                <c:pt idx="980">
                  <c:v>2.5743051432399362</c:v>
                </c:pt>
                <c:pt idx="981">
                  <c:v>2.399674628915939</c:v>
                </c:pt>
                <c:pt idx="982">
                  <c:v>2.6929071660243444</c:v>
                </c:pt>
                <c:pt idx="983">
                  <c:v>0.64921644942191037</c:v>
                </c:pt>
                <c:pt idx="984">
                  <c:v>0.63029480447971764</c:v>
                </c:pt>
                <c:pt idx="985">
                  <c:v>0.89826532403175108</c:v>
                </c:pt>
                <c:pt idx="986">
                  <c:v>1.4152387916285747</c:v>
                </c:pt>
                <c:pt idx="987">
                  <c:v>1.0346149124657167</c:v>
                </c:pt>
                <c:pt idx="988">
                  <c:v>-2.4797465787808584</c:v>
                </c:pt>
                <c:pt idx="989">
                  <c:v>-2.3421719209027714</c:v>
                </c:pt>
                <c:pt idx="990">
                  <c:v>-2.4940547288125003</c:v>
                </c:pt>
                <c:pt idx="991">
                  <c:v>-2.520449255931247</c:v>
                </c:pt>
                <c:pt idx="992">
                  <c:v>-2.2310043303381235</c:v>
                </c:pt>
                <c:pt idx="993">
                  <c:v>-2.0547038973043108</c:v>
                </c:pt>
                <c:pt idx="994">
                  <c:v>-1.5965335075738771</c:v>
                </c:pt>
                <c:pt idx="995">
                  <c:v>-1.7925801568164879</c:v>
                </c:pt>
                <c:pt idx="996">
                  <c:v>-2.0906221411348405</c:v>
                </c:pt>
                <c:pt idx="997">
                  <c:v>-2.9674599270213591</c:v>
                </c:pt>
                <c:pt idx="998">
                  <c:v>-2.9702139343192222</c:v>
                </c:pt>
                <c:pt idx="999">
                  <c:v>-3.4968925408873019</c:v>
                </c:pt>
                <c:pt idx="1000">
                  <c:v>-2.8758032867985719</c:v>
                </c:pt>
                <c:pt idx="1001">
                  <c:v>-1.8861229581187153</c:v>
                </c:pt>
                <c:pt idx="1002">
                  <c:v>-1.8286106623068434</c:v>
                </c:pt>
                <c:pt idx="1003">
                  <c:v>-0.62544959607616235</c:v>
                </c:pt>
                <c:pt idx="1004">
                  <c:v>-1.7797046364685478</c:v>
                </c:pt>
                <c:pt idx="1005">
                  <c:v>-0.12283417282169395</c:v>
                </c:pt>
                <c:pt idx="1006">
                  <c:v>4.8549244460478036E-2</c:v>
                </c:pt>
                <c:pt idx="1007">
                  <c:v>0.16539432001442833</c:v>
                </c:pt>
                <c:pt idx="1008">
                  <c:v>1.8150548880129875</c:v>
                </c:pt>
                <c:pt idx="1009">
                  <c:v>1.568049399211688</c:v>
                </c:pt>
                <c:pt idx="1010">
                  <c:v>1.4954444592905176</c:v>
                </c:pt>
                <c:pt idx="1011">
                  <c:v>1.3740000133614636</c:v>
                </c:pt>
                <c:pt idx="1012">
                  <c:v>1.6110000120253183</c:v>
                </c:pt>
                <c:pt idx="1013">
                  <c:v>1.6465000108227841</c:v>
                </c:pt>
                <c:pt idx="1014">
                  <c:v>2.015350009740505</c:v>
                </c:pt>
                <c:pt idx="1015">
                  <c:v>2.169515008766453</c:v>
                </c:pt>
                <c:pt idx="1016">
                  <c:v>1.4658635078898072</c:v>
                </c:pt>
                <c:pt idx="1017">
                  <c:v>0.80447715710082335</c:v>
                </c:pt>
                <c:pt idx="1018">
                  <c:v>-0.81117055860925902</c:v>
                </c:pt>
                <c:pt idx="1019">
                  <c:v>0.13114649725166316</c:v>
                </c:pt>
                <c:pt idx="1020">
                  <c:v>1.1945318475264948</c:v>
                </c:pt>
                <c:pt idx="1021">
                  <c:v>0.85977866277384507</c:v>
                </c:pt>
                <c:pt idx="1022">
                  <c:v>0.42740079649646034</c:v>
                </c:pt>
                <c:pt idx="1023">
                  <c:v>0.39406071684681265</c:v>
                </c:pt>
                <c:pt idx="1024">
                  <c:v>0.86945464516213278</c:v>
                </c:pt>
                <c:pt idx="1025">
                  <c:v>0.47360918064591573</c:v>
                </c:pt>
                <c:pt idx="1026">
                  <c:v>1.1938482625813265</c:v>
                </c:pt>
                <c:pt idx="1027">
                  <c:v>1.7296634363231895</c:v>
                </c:pt>
                <c:pt idx="1028">
                  <c:v>1.0886970926908717</c:v>
                </c:pt>
                <c:pt idx="1029">
                  <c:v>0.49302738342178287</c:v>
                </c:pt>
                <c:pt idx="1030">
                  <c:v>-1.3908753549203929</c:v>
                </c:pt>
                <c:pt idx="1031">
                  <c:v>-1.3828878194283547</c:v>
                </c:pt>
                <c:pt idx="1032">
                  <c:v>-1.3193990374855176</c:v>
                </c:pt>
                <c:pt idx="1033">
                  <c:v>-3.4433591337369691</c:v>
                </c:pt>
                <c:pt idx="1034">
                  <c:v>-2.8744232203632762</c:v>
                </c:pt>
                <c:pt idx="1035">
                  <c:v>-1.8006808983269487</c:v>
                </c:pt>
                <c:pt idx="1036">
                  <c:v>-1.1432128084942548</c:v>
                </c:pt>
                <c:pt idx="1037">
                  <c:v>-0.82299152764483097</c:v>
                </c:pt>
                <c:pt idx="1038">
                  <c:v>-1.4613923748803508</c:v>
                </c:pt>
                <c:pt idx="1039">
                  <c:v>-1.3901531373923142</c:v>
                </c:pt>
                <c:pt idx="1040">
                  <c:v>-2.6177378236530799</c:v>
                </c:pt>
                <c:pt idx="1041">
                  <c:v>-2.7491640412877736</c:v>
                </c:pt>
                <c:pt idx="1042">
                  <c:v>-2.9516476371589953</c:v>
                </c:pt>
                <c:pt idx="1043">
                  <c:v>-3.0495828734430965</c:v>
                </c:pt>
                <c:pt idx="1044">
                  <c:v>-2.6135245860987872</c:v>
                </c:pt>
                <c:pt idx="1045">
                  <c:v>-1.8841721274889096</c:v>
                </c:pt>
                <c:pt idx="1046">
                  <c:v>-1.4430549147400242</c:v>
                </c:pt>
                <c:pt idx="1047">
                  <c:v>-0.17544942326602353</c:v>
                </c:pt>
                <c:pt idx="1048">
                  <c:v>-0.18600448093942035</c:v>
                </c:pt>
                <c:pt idx="1049">
                  <c:v>-1.4872040328454794</c:v>
                </c:pt>
                <c:pt idx="1050">
                  <c:v>-1.8907836295609322</c:v>
                </c:pt>
                <c:pt idx="1051">
                  <c:v>-1.9264052666048421</c:v>
                </c:pt>
                <c:pt idx="1052">
                  <c:v>-2.4067647399443572</c:v>
                </c:pt>
                <c:pt idx="1053">
                  <c:v>-3.3319882659499243</c:v>
                </c:pt>
                <c:pt idx="1054">
                  <c:v>-3.8897894393549315</c:v>
                </c:pt>
                <c:pt idx="1055">
                  <c:v>-3.595610495419443</c:v>
                </c:pt>
                <c:pt idx="1056">
                  <c:v>-2.6862494458775004</c:v>
                </c:pt>
                <c:pt idx="1057">
                  <c:v>-2.3512245012897495</c:v>
                </c:pt>
                <c:pt idx="1058">
                  <c:v>-2.0877020511607753</c:v>
                </c:pt>
                <c:pt idx="1059">
                  <c:v>-1.8599318460446987</c:v>
                </c:pt>
                <c:pt idx="1060">
                  <c:v>-1.5223386614402301</c:v>
                </c:pt>
                <c:pt idx="1061">
                  <c:v>-2.2800047952962075</c:v>
                </c:pt>
                <c:pt idx="1062">
                  <c:v>-2.2416043157665868</c:v>
                </c:pt>
                <c:pt idx="1063">
                  <c:v>-2.1596438841899293</c:v>
                </c:pt>
                <c:pt idx="1064">
                  <c:v>-1.4223794957709366</c:v>
                </c:pt>
                <c:pt idx="1065">
                  <c:v>-0.92944154619384278</c:v>
                </c:pt>
                <c:pt idx="1066">
                  <c:v>-0.32459739157446066</c:v>
                </c:pt>
                <c:pt idx="1067">
                  <c:v>0.15336234758298772</c:v>
                </c:pt>
                <c:pt idx="1068">
                  <c:v>0.79212611282468615</c:v>
                </c:pt>
                <c:pt idx="1069">
                  <c:v>0.37161350154221395</c:v>
                </c:pt>
                <c:pt idx="1070">
                  <c:v>0.10695215138799341</c:v>
                </c:pt>
                <c:pt idx="1071">
                  <c:v>-0.44404306375081148</c:v>
                </c:pt>
                <c:pt idx="1072">
                  <c:v>-0.76923875737573155</c:v>
                </c:pt>
                <c:pt idx="1073">
                  <c:v>-0.26581488163815692</c:v>
                </c:pt>
                <c:pt idx="1074">
                  <c:v>0.11146660652565998</c:v>
                </c:pt>
                <c:pt idx="1075">
                  <c:v>-0.4683800541269072</c:v>
                </c:pt>
                <c:pt idx="1076">
                  <c:v>-0.18454204871421709</c:v>
                </c:pt>
                <c:pt idx="1077">
                  <c:v>0.45951215615720287</c:v>
                </c:pt>
                <c:pt idx="1078">
                  <c:v>0.37556094054148303</c:v>
                </c:pt>
                <c:pt idx="1079">
                  <c:v>0.66030484648733534</c:v>
                </c:pt>
                <c:pt idx="1080">
                  <c:v>0.68907436183860327</c:v>
                </c:pt>
                <c:pt idx="1081">
                  <c:v>0.40216692565474332</c:v>
                </c:pt>
                <c:pt idx="1082">
                  <c:v>0.57995023308926719</c:v>
                </c:pt>
                <c:pt idx="1083">
                  <c:v>0.55985520978034131</c:v>
                </c:pt>
                <c:pt idx="1084">
                  <c:v>-7.4330311197694954E-2</c:v>
                </c:pt>
                <c:pt idx="1085">
                  <c:v>-0.11429728007792761</c:v>
                </c:pt>
                <c:pt idx="1086">
                  <c:v>0.73133244792986574</c:v>
                </c:pt>
                <c:pt idx="1087">
                  <c:v>1.0088992031368775</c:v>
                </c:pt>
                <c:pt idx="1088">
                  <c:v>0.19710928282318463</c:v>
                </c:pt>
                <c:pt idx="1089">
                  <c:v>-0.74210164545913315</c:v>
                </c:pt>
                <c:pt idx="1090">
                  <c:v>-0.51619148091321776</c:v>
                </c:pt>
                <c:pt idx="1091">
                  <c:v>-1.3840723328218942</c:v>
                </c:pt>
                <c:pt idx="1092">
                  <c:v>-0.16506509953970649</c:v>
                </c:pt>
                <c:pt idx="1093">
                  <c:v>-6.3258589585736047E-2</c:v>
                </c:pt>
                <c:pt idx="1094">
                  <c:v>-0.24643273062716275</c:v>
                </c:pt>
                <c:pt idx="1095">
                  <c:v>-0.80948945756444601</c:v>
                </c:pt>
                <c:pt idx="1096">
                  <c:v>-0.63374051180799995</c:v>
                </c:pt>
                <c:pt idx="1097">
                  <c:v>-0.75996646062720075</c:v>
                </c:pt>
                <c:pt idx="1098">
                  <c:v>-0.33326981456448124</c:v>
                </c:pt>
                <c:pt idx="1099">
                  <c:v>-1.3047428331080333</c:v>
                </c:pt>
                <c:pt idx="1100">
                  <c:v>-1.0983685497972289</c:v>
                </c:pt>
                <c:pt idx="1101">
                  <c:v>-0.90323169481750654</c:v>
                </c:pt>
                <c:pt idx="1102">
                  <c:v>-2.424308525335757</c:v>
                </c:pt>
                <c:pt idx="1103">
                  <c:v>-1.717477672802179</c:v>
                </c:pt>
                <c:pt idx="1104">
                  <c:v>-2.1049299055219635</c:v>
                </c:pt>
                <c:pt idx="1105">
                  <c:v>-2.4821369149697681</c:v>
                </c:pt>
                <c:pt idx="1106">
                  <c:v>-3.0870232234727908</c:v>
                </c:pt>
                <c:pt idx="1107">
                  <c:v>-2.2096209011255148</c:v>
                </c:pt>
                <c:pt idx="1108">
                  <c:v>-2.434158811012967</c:v>
                </c:pt>
                <c:pt idx="1109">
                  <c:v>-2.5319429299116685</c:v>
                </c:pt>
                <c:pt idx="1110">
                  <c:v>-2.4683486369205028</c:v>
                </c:pt>
                <c:pt idx="1111">
                  <c:v>-1.1788137732284518</c:v>
                </c:pt>
                <c:pt idx="1112">
                  <c:v>-1.2505323959056049</c:v>
                </c:pt>
                <c:pt idx="1113">
                  <c:v>-1.6479156315046595E-2</c:v>
                </c:pt>
                <c:pt idx="1114">
                  <c:v>0.45916875931645862</c:v>
                </c:pt>
                <c:pt idx="1115">
                  <c:v>0.43215188338481525</c:v>
                </c:pt>
                <c:pt idx="1116">
                  <c:v>0.19643669504633365</c:v>
                </c:pt>
                <c:pt idx="1117">
                  <c:v>0.19609302554170327</c:v>
                </c:pt>
                <c:pt idx="1118">
                  <c:v>0.10908372298753122</c:v>
                </c:pt>
                <c:pt idx="1119">
                  <c:v>0.30027535068877498</c:v>
                </c:pt>
                <c:pt idx="1120">
                  <c:v>0.34724781561989815</c:v>
                </c:pt>
                <c:pt idx="1121">
                  <c:v>0.4666230340579105</c:v>
                </c:pt>
                <c:pt idx="1122">
                  <c:v>0.63166073065211847</c:v>
                </c:pt>
                <c:pt idx="1123">
                  <c:v>-9.0053424130935866E-3</c:v>
                </c:pt>
                <c:pt idx="1124">
                  <c:v>-0.19100480817178678</c:v>
                </c:pt>
                <c:pt idx="1125">
                  <c:v>-0.85540432735460925</c:v>
                </c:pt>
                <c:pt idx="1126">
                  <c:v>-0.56766389461915168</c:v>
                </c:pt>
                <c:pt idx="1127">
                  <c:v>0.15330249484276237</c:v>
                </c:pt>
                <c:pt idx="1128">
                  <c:v>-0.18932775464151774</c:v>
                </c:pt>
                <c:pt idx="1129">
                  <c:v>0.22420502082263383</c:v>
                </c:pt>
                <c:pt idx="1130">
                  <c:v>9.5984518740372948E-2</c:v>
                </c:pt>
                <c:pt idx="1131">
                  <c:v>0.13448606686633369</c:v>
                </c:pt>
                <c:pt idx="1132">
                  <c:v>-4.2662539820298662E-2</c:v>
                </c:pt>
                <c:pt idx="1133">
                  <c:v>-0.41379628583826999</c:v>
                </c:pt>
                <c:pt idx="1134">
                  <c:v>-0.29541665725444588</c:v>
                </c:pt>
                <c:pt idx="1135">
                  <c:v>-0.3139749915290011</c:v>
                </c:pt>
                <c:pt idx="1136">
                  <c:v>0.35272250762389845</c:v>
                </c:pt>
                <c:pt idx="1137">
                  <c:v>0.56775025686151182</c:v>
                </c:pt>
                <c:pt idx="1138">
                  <c:v>0.60727523117536109</c:v>
                </c:pt>
                <c:pt idx="1139">
                  <c:v>0.12294770805782207</c:v>
                </c:pt>
                <c:pt idx="1140">
                  <c:v>3.365293725203955E-2</c:v>
                </c:pt>
                <c:pt idx="1141">
                  <c:v>0.40568764352683928</c:v>
                </c:pt>
                <c:pt idx="1142">
                  <c:v>1.2892188791741539</c:v>
                </c:pt>
                <c:pt idx="1143">
                  <c:v>0.71749699125673772</c:v>
                </c:pt>
                <c:pt idx="1144">
                  <c:v>5.8547292131063244E-2</c:v>
                </c:pt>
                <c:pt idx="1145">
                  <c:v>0.17789256291795752</c:v>
                </c:pt>
                <c:pt idx="1146">
                  <c:v>-0.44639669337383481</c:v>
                </c:pt>
                <c:pt idx="1147">
                  <c:v>0.34914297596354515</c:v>
                </c:pt>
                <c:pt idx="1148">
                  <c:v>-3.2371321632808758E-2</c:v>
                </c:pt>
                <c:pt idx="1149">
                  <c:v>0.33666581053047295</c:v>
                </c:pt>
                <c:pt idx="1150">
                  <c:v>0.41849922947742257</c:v>
                </c:pt>
                <c:pt idx="1151">
                  <c:v>-2.7650693470317123E-2</c:v>
                </c:pt>
                <c:pt idx="1152">
                  <c:v>-0.35218562412328325</c:v>
                </c:pt>
                <c:pt idx="1153">
                  <c:v>-0.32656706171096062</c:v>
                </c:pt>
                <c:pt idx="1154">
                  <c:v>5.2689644460137686E-2</c:v>
                </c:pt>
                <c:pt idx="1155">
                  <c:v>-0.27987931998587712</c:v>
                </c:pt>
                <c:pt idx="1156">
                  <c:v>0.24860861201270978</c:v>
                </c:pt>
                <c:pt idx="1157">
                  <c:v>-8.4252249188558892E-2</c:v>
                </c:pt>
                <c:pt idx="1158">
                  <c:v>0.61727297573029816</c:v>
                </c:pt>
                <c:pt idx="1159">
                  <c:v>1.1619456781572666</c:v>
                </c:pt>
                <c:pt idx="1160">
                  <c:v>0.85325111034153522</c:v>
                </c:pt>
                <c:pt idx="1161">
                  <c:v>0.34442599930738282</c:v>
                </c:pt>
                <c:pt idx="1162">
                  <c:v>0.75278339937664285</c:v>
                </c:pt>
                <c:pt idx="1163">
                  <c:v>0.55230505943897867</c:v>
                </c:pt>
                <c:pt idx="1164">
                  <c:v>0.21797455349507899</c:v>
                </c:pt>
                <c:pt idx="1165">
                  <c:v>0.53307709814557214</c:v>
                </c:pt>
                <c:pt idx="1166">
                  <c:v>-0.86793061166898866</c:v>
                </c:pt>
                <c:pt idx="1167">
                  <c:v>-6.8837550502088618E-2</c:v>
                </c:pt>
                <c:pt idx="1168">
                  <c:v>-0.54325379545187857</c:v>
                </c:pt>
                <c:pt idx="1169">
                  <c:v>-0.806528415906687</c:v>
                </c:pt>
                <c:pt idx="1170">
                  <c:v>-0.36977557431601582</c:v>
                </c:pt>
                <c:pt idx="1171">
                  <c:v>-0.13059801688442008</c:v>
                </c:pt>
                <c:pt idx="1172">
                  <c:v>-0.18493821519597731</c:v>
                </c:pt>
                <c:pt idx="1173">
                  <c:v>0.19935560632362126</c:v>
                </c:pt>
                <c:pt idx="1174">
                  <c:v>0.85322004569125909</c:v>
                </c:pt>
                <c:pt idx="1175">
                  <c:v>-0.1754019588778668</c:v>
                </c:pt>
                <c:pt idx="1176">
                  <c:v>-5.1961762990078597E-2</c:v>
                </c:pt>
                <c:pt idx="1177">
                  <c:v>-0.43186558669107455</c:v>
                </c:pt>
                <c:pt idx="1178">
                  <c:v>-0.47667902802196593</c:v>
                </c:pt>
                <c:pt idx="1179">
                  <c:v>-1.5340111252197701</c:v>
                </c:pt>
                <c:pt idx="1180">
                  <c:v>-0.96991001269779176</c:v>
                </c:pt>
                <c:pt idx="1181">
                  <c:v>-1.234719011428016</c:v>
                </c:pt>
                <c:pt idx="1182">
                  <c:v>-0.72984711028521332</c:v>
                </c:pt>
                <c:pt idx="1183">
                  <c:v>-0.60796239925669582</c:v>
                </c:pt>
                <c:pt idx="1184">
                  <c:v>-1.3588661593310292</c:v>
                </c:pt>
                <c:pt idx="1185">
                  <c:v>-0.7828795433979252</c:v>
                </c:pt>
                <c:pt idx="1186">
                  <c:v>-0.61659158905813172</c:v>
                </c:pt>
                <c:pt idx="1187">
                  <c:v>-0.77013243015231936</c:v>
                </c:pt>
                <c:pt idx="1188">
                  <c:v>-0.86911918713708758</c:v>
                </c:pt>
                <c:pt idx="1189">
                  <c:v>-1.0267072684233796</c:v>
                </c:pt>
                <c:pt idx="1190">
                  <c:v>-1.060936541581043</c:v>
                </c:pt>
                <c:pt idx="1191">
                  <c:v>-1.1210428874229379</c:v>
                </c:pt>
                <c:pt idx="1192">
                  <c:v>-1.3219385986806458</c:v>
                </c:pt>
                <c:pt idx="1193">
                  <c:v>-0.13354473881258144</c:v>
                </c:pt>
                <c:pt idx="1194">
                  <c:v>-1.1763902649313245</c:v>
                </c:pt>
                <c:pt idx="1195">
                  <c:v>-1.2445512384381914</c:v>
                </c:pt>
                <c:pt idx="1196">
                  <c:v>-0.93429611459437467</c:v>
                </c:pt>
                <c:pt idx="1197">
                  <c:v>-0.86036650313493368</c:v>
                </c:pt>
                <c:pt idx="1198">
                  <c:v>-1.0872298528214426</c:v>
                </c:pt>
                <c:pt idx="1199">
                  <c:v>-1.5653068675392969</c:v>
                </c:pt>
                <c:pt idx="1200">
                  <c:v>-1.0664761807853687</c:v>
                </c:pt>
                <c:pt idx="1201">
                  <c:v>-0.80332856270683273</c:v>
                </c:pt>
                <c:pt idx="1202">
                  <c:v>-1.5639957064361489</c:v>
                </c:pt>
                <c:pt idx="1203">
                  <c:v>-1.260996135792535</c:v>
                </c:pt>
                <c:pt idx="1204">
                  <c:v>-0.41119652221328096</c:v>
                </c:pt>
                <c:pt idx="1205">
                  <c:v>1.8399231300080494</c:v>
                </c:pt>
                <c:pt idx="1206">
                  <c:v>1.8809308170072434</c:v>
                </c:pt>
                <c:pt idx="1207">
                  <c:v>1.5754377353065188</c:v>
                </c:pt>
                <c:pt idx="1208">
                  <c:v>0.88979396177586878</c:v>
                </c:pt>
                <c:pt idx="1209">
                  <c:v>0.27281456559827788</c:v>
                </c:pt>
                <c:pt idx="1210">
                  <c:v>0.67583310903845017</c:v>
                </c:pt>
                <c:pt idx="1211">
                  <c:v>0.63754979813460366</c:v>
                </c:pt>
                <c:pt idx="1212">
                  <c:v>0.4563948183211437</c:v>
                </c:pt>
                <c:pt idx="1213">
                  <c:v>-0.49864466351097292</c:v>
                </c:pt>
                <c:pt idx="1214">
                  <c:v>-0.23368019715987742</c:v>
                </c:pt>
                <c:pt idx="1215">
                  <c:v>-2.5474121774438867</c:v>
                </c:pt>
                <c:pt idx="1216">
                  <c:v>-3.8866709596994991</c:v>
                </c:pt>
                <c:pt idx="1217">
                  <c:v>-1.8258038637295488</c:v>
                </c:pt>
                <c:pt idx="1218">
                  <c:v>-0.96852347735659272</c:v>
                </c:pt>
                <c:pt idx="1219">
                  <c:v>-0.43157112962093436</c:v>
                </c:pt>
                <c:pt idx="1220">
                  <c:v>-0.34931401665884287</c:v>
                </c:pt>
                <c:pt idx="1221">
                  <c:v>-0.69578261499295913</c:v>
                </c:pt>
                <c:pt idx="1222">
                  <c:v>-1.0662043534936636</c:v>
                </c:pt>
                <c:pt idx="1223">
                  <c:v>-1.2040839181442973</c:v>
                </c:pt>
                <c:pt idx="1224">
                  <c:v>-1.8170755263298677</c:v>
                </c:pt>
                <c:pt idx="1225">
                  <c:v>-0.2467679736968833</c:v>
                </c:pt>
                <c:pt idx="1226">
                  <c:v>1.9293088236728053</c:v>
                </c:pt>
                <c:pt idx="1227">
                  <c:v>1.1691779413055201</c:v>
                </c:pt>
                <c:pt idx="1228">
                  <c:v>1.0717601471749685</c:v>
                </c:pt>
                <c:pt idx="1229">
                  <c:v>0.87658413245747013</c:v>
                </c:pt>
                <c:pt idx="1230">
                  <c:v>0.21202571921172364</c:v>
                </c:pt>
                <c:pt idx="1231">
                  <c:v>0.33752314729055044</c:v>
                </c:pt>
                <c:pt idx="1232">
                  <c:v>0.21567083256149644</c:v>
                </c:pt>
                <c:pt idx="1233">
                  <c:v>0.18440374930534631</c:v>
                </c:pt>
                <c:pt idx="1234">
                  <c:v>0.48866337437481278</c:v>
                </c:pt>
                <c:pt idx="1235">
                  <c:v>0.65489703693733148</c:v>
                </c:pt>
                <c:pt idx="1236">
                  <c:v>0.19830733324359784</c:v>
                </c:pt>
                <c:pt idx="1237">
                  <c:v>1.5083765999192416</c:v>
                </c:pt>
                <c:pt idx="1238">
                  <c:v>2.0420389399273162</c:v>
                </c:pt>
                <c:pt idx="1239">
                  <c:v>1.1337350459345821</c:v>
                </c:pt>
                <c:pt idx="1240">
                  <c:v>1.1572615413411249</c:v>
                </c:pt>
                <c:pt idx="1241">
                  <c:v>1.0318353872070105</c:v>
                </c:pt>
                <c:pt idx="1242">
                  <c:v>0.95805184848631342</c:v>
                </c:pt>
                <c:pt idx="1243">
                  <c:v>0.95074666363768046</c:v>
                </c:pt>
                <c:pt idx="1244">
                  <c:v>0.39377199727391243</c:v>
                </c:pt>
                <c:pt idx="1245">
                  <c:v>1.3862947975465225</c:v>
                </c:pt>
                <c:pt idx="1246">
                  <c:v>2.8004653177918684</c:v>
                </c:pt>
                <c:pt idx="1247">
                  <c:v>2.0486187860126854</c:v>
                </c:pt>
                <c:pt idx="1248">
                  <c:v>0.32055690741141873</c:v>
                </c:pt>
                <c:pt idx="1249">
                  <c:v>0.66190121667027313</c:v>
                </c:pt>
                <c:pt idx="1250">
                  <c:v>-0.19048890499675153</c:v>
                </c:pt>
                <c:pt idx="1251">
                  <c:v>1.0766599855029213</c:v>
                </c:pt>
                <c:pt idx="1252">
                  <c:v>0.35969398695263166</c:v>
                </c:pt>
                <c:pt idx="1253">
                  <c:v>0.45142458825736753</c:v>
                </c:pt>
                <c:pt idx="1254">
                  <c:v>0.52428212943162933</c:v>
                </c:pt>
                <c:pt idx="1255">
                  <c:v>0.68805391648846737</c:v>
                </c:pt>
                <c:pt idx="1256">
                  <c:v>0.36374852483961817</c:v>
                </c:pt>
                <c:pt idx="1257">
                  <c:v>0.1799736723556542</c:v>
                </c:pt>
                <c:pt idx="1258">
                  <c:v>-0.95842369487990808</c:v>
                </c:pt>
                <c:pt idx="1259">
                  <c:v>-1.4227813253919201</c:v>
                </c:pt>
                <c:pt idx="1260">
                  <c:v>-1.3198031928527278</c:v>
                </c:pt>
                <c:pt idx="1261">
                  <c:v>-0.76522287356745622</c:v>
                </c:pt>
                <c:pt idx="1262">
                  <c:v>-0.85580058621070876</c:v>
                </c:pt>
                <c:pt idx="1263">
                  <c:v>-0.63262052758963705</c:v>
                </c:pt>
                <c:pt idx="1264">
                  <c:v>-0.90345847483067132</c:v>
                </c:pt>
                <c:pt idx="1265">
                  <c:v>-1.5502126273476069</c:v>
                </c:pt>
                <c:pt idx="1266">
                  <c:v>-2.1616913646128477</c:v>
                </c:pt>
                <c:pt idx="1267">
                  <c:v>-2.1224222281515619</c:v>
                </c:pt>
                <c:pt idx="1268">
                  <c:v>-1.841380005336406</c:v>
                </c:pt>
                <c:pt idx="1269">
                  <c:v>-1.2740420048027659</c:v>
                </c:pt>
                <c:pt idx="1270">
                  <c:v>-0.38003780432248746</c:v>
                </c:pt>
                <c:pt idx="1271">
                  <c:v>-0.11603402389023998</c:v>
                </c:pt>
                <c:pt idx="1272">
                  <c:v>-1.5930621501215825E-2</c:v>
                </c:pt>
                <c:pt idx="1273">
                  <c:v>0.22146244064890652</c:v>
                </c:pt>
                <c:pt idx="1274">
                  <c:v>0.49421619658401283</c:v>
                </c:pt>
                <c:pt idx="1275">
                  <c:v>0.62169457692561281</c:v>
                </c:pt>
                <c:pt idx="1276">
                  <c:v>0.25482511923305395</c:v>
                </c:pt>
                <c:pt idx="1277">
                  <c:v>-0.51755739269025014</c:v>
                </c:pt>
                <c:pt idx="1278">
                  <c:v>-0.10220165342122556</c:v>
                </c:pt>
                <c:pt idx="1279">
                  <c:v>-0.24918148807910256</c:v>
                </c:pt>
                <c:pt idx="1280">
                  <c:v>-0.36186333927119207</c:v>
                </c:pt>
                <c:pt idx="1281">
                  <c:v>8.712299465592821E-2</c:v>
                </c:pt>
                <c:pt idx="1282">
                  <c:v>-1.533389304809667</c:v>
                </c:pt>
                <c:pt idx="1283">
                  <c:v>-1.3406503743286997</c:v>
                </c:pt>
                <c:pt idx="1284">
                  <c:v>-1.2557853368958316</c:v>
                </c:pt>
                <c:pt idx="1285">
                  <c:v>0.97289319679374842</c:v>
                </c:pt>
                <c:pt idx="1286">
                  <c:v>-0.10709612288562553</c:v>
                </c:pt>
                <c:pt idx="1287">
                  <c:v>0.65051348940293607</c:v>
                </c:pt>
                <c:pt idx="1288">
                  <c:v>0.43796214046264126</c:v>
                </c:pt>
                <c:pt idx="1289">
                  <c:v>1.0659264163770388E-3</c:v>
                </c:pt>
                <c:pt idx="1290">
                  <c:v>-0.44124066622526215</c:v>
                </c:pt>
                <c:pt idx="1291">
                  <c:v>-0.6231165996027368</c:v>
                </c:pt>
                <c:pt idx="1292">
                  <c:v>-0.62960493964246389</c:v>
                </c:pt>
                <c:pt idx="1293">
                  <c:v>-0.48804444567821648</c:v>
                </c:pt>
                <c:pt idx="1294">
                  <c:v>-0.91094000111039541</c:v>
                </c:pt>
                <c:pt idx="1295">
                  <c:v>-0.25974600099935685</c:v>
                </c:pt>
                <c:pt idx="1296">
                  <c:v>-0.13547140089942111</c:v>
                </c:pt>
                <c:pt idx="1297">
                  <c:v>4.5175739190518982E-2</c:v>
                </c:pt>
                <c:pt idx="1298">
                  <c:v>-5.7641834728531904E-2</c:v>
                </c:pt>
                <c:pt idx="1299">
                  <c:v>-0.55307765125568054</c:v>
                </c:pt>
                <c:pt idx="1300">
                  <c:v>-0.40936988613011316</c:v>
                </c:pt>
                <c:pt idx="1301">
                  <c:v>-0.36843289751710095</c:v>
                </c:pt>
                <c:pt idx="1302">
                  <c:v>-6.6189607765391401E-2</c:v>
                </c:pt>
                <c:pt idx="1303">
                  <c:v>3.9229353011148049E-2</c:v>
                </c:pt>
                <c:pt idx="1304">
                  <c:v>-6.3493582289968487E-2</c:v>
                </c:pt>
                <c:pt idx="1305">
                  <c:v>-0.47224422406097055</c:v>
                </c:pt>
                <c:pt idx="1306">
                  <c:v>-0.50411980165487336</c:v>
                </c:pt>
                <c:pt idx="1307">
                  <c:v>-1.3431078214893866</c:v>
                </c:pt>
                <c:pt idx="1308">
                  <c:v>-1.0308970393404486</c:v>
                </c:pt>
                <c:pt idx="1309">
                  <c:v>-1.3132073354064033</c:v>
                </c:pt>
                <c:pt idx="1310">
                  <c:v>-1.0731866018657641</c:v>
                </c:pt>
                <c:pt idx="1311">
                  <c:v>-1.0449679416791877</c:v>
                </c:pt>
                <c:pt idx="1312">
                  <c:v>-0.82187114751126877</c:v>
                </c:pt>
                <c:pt idx="1313">
                  <c:v>-1.1843840327601427</c:v>
                </c:pt>
                <c:pt idx="1314">
                  <c:v>-0.69044562948412924</c:v>
                </c:pt>
                <c:pt idx="1315">
                  <c:v>-0.82890106653571571</c:v>
                </c:pt>
                <c:pt idx="1316">
                  <c:v>7.4289040117855976E-2</c:v>
                </c:pt>
                <c:pt idx="1317">
                  <c:v>0.31386013610607044</c:v>
                </c:pt>
                <c:pt idx="1318">
                  <c:v>0.24297412249546291</c:v>
                </c:pt>
                <c:pt idx="1319">
                  <c:v>-0.78942328975408316</c:v>
                </c:pt>
                <c:pt idx="1320">
                  <c:v>-1.0760809607786754</c:v>
                </c:pt>
                <c:pt idx="1321">
                  <c:v>-1.0475728647008093</c:v>
                </c:pt>
                <c:pt idx="1322">
                  <c:v>-1.0120155782307272</c:v>
                </c:pt>
                <c:pt idx="1323">
                  <c:v>-1.1480140204076559</c:v>
                </c:pt>
                <c:pt idx="1324">
                  <c:v>-0.60821261836689011</c:v>
                </c:pt>
                <c:pt idx="1325">
                  <c:v>-0.9920913565302012</c:v>
                </c:pt>
                <c:pt idx="1326">
                  <c:v>-1.258582220877182</c:v>
                </c:pt>
                <c:pt idx="1327">
                  <c:v>-2.1407239987894648</c:v>
                </c:pt>
                <c:pt idx="1328">
                  <c:v>-1.8871515989105188</c:v>
                </c:pt>
                <c:pt idx="1329">
                  <c:v>-1.2833364390194664</c:v>
                </c:pt>
                <c:pt idx="1330">
                  <c:v>-1.4713027951175199</c:v>
                </c:pt>
                <c:pt idx="1331">
                  <c:v>-0.90907251560576796</c:v>
                </c:pt>
                <c:pt idx="1332">
                  <c:v>-0.6600652640451905</c:v>
                </c:pt>
                <c:pt idx="1333">
                  <c:v>-0.63355873764067283</c:v>
                </c:pt>
                <c:pt idx="1334">
                  <c:v>-0.41210286387660666</c:v>
                </c:pt>
                <c:pt idx="1335">
                  <c:v>-0.33139257748894657</c:v>
                </c:pt>
                <c:pt idx="1336">
                  <c:v>-0.66385331974005091</c:v>
                </c:pt>
                <c:pt idx="1337">
                  <c:v>-0.57766798776604666</c:v>
                </c:pt>
                <c:pt idx="1338">
                  <c:v>-0.27290118898944193</c:v>
                </c:pt>
                <c:pt idx="1339">
                  <c:v>-0.67051107009049815</c:v>
                </c:pt>
                <c:pt idx="1340">
                  <c:v>-0.88025996308144805</c:v>
                </c:pt>
                <c:pt idx="1341">
                  <c:v>-0.41663396677330411</c:v>
                </c:pt>
                <c:pt idx="1342">
                  <c:v>-0.32557057009597479</c:v>
                </c:pt>
                <c:pt idx="1343">
                  <c:v>-0.13491351308637967</c:v>
                </c:pt>
                <c:pt idx="1344">
                  <c:v>-0.2202221617777429</c:v>
                </c:pt>
                <c:pt idx="1345">
                  <c:v>-0.2772999455999674</c:v>
                </c:pt>
                <c:pt idx="1346">
                  <c:v>-0.1111699510399724</c:v>
                </c:pt>
                <c:pt idx="1347">
                  <c:v>-0.3965529559359755</c:v>
                </c:pt>
                <c:pt idx="1348">
                  <c:v>2.85023396576225E-2</c:v>
                </c:pt>
                <c:pt idx="1349">
                  <c:v>6.5252105691859796E-2</c:v>
                </c:pt>
                <c:pt idx="1350">
                  <c:v>-1.0473104877325667E-2</c:v>
                </c:pt>
                <c:pt idx="1351">
                  <c:v>0.23767420561040531</c:v>
                </c:pt>
                <c:pt idx="1352">
                  <c:v>-6.2893214950635823E-2</c:v>
                </c:pt>
                <c:pt idx="1353">
                  <c:v>-0.49140389345557089</c:v>
                </c:pt>
                <c:pt idx="1354">
                  <c:v>-0.30386350411001573</c:v>
                </c:pt>
                <c:pt idx="1355">
                  <c:v>-0.4019771536990131</c:v>
                </c:pt>
                <c:pt idx="1356">
                  <c:v>-0.71757943832911231</c:v>
                </c:pt>
                <c:pt idx="1357">
                  <c:v>-0.28012149449620338</c:v>
                </c:pt>
                <c:pt idx="1358">
                  <c:v>-0.24230934504658386</c:v>
                </c:pt>
                <c:pt idx="1359">
                  <c:v>-0.52437841054192624</c:v>
                </c:pt>
                <c:pt idx="1360">
                  <c:v>-0.1853405694877317</c:v>
                </c:pt>
                <c:pt idx="1361">
                  <c:v>0.77209348746104034</c:v>
                </c:pt>
                <c:pt idx="1362">
                  <c:v>1.2185841387149363</c:v>
                </c:pt>
                <c:pt idx="1363">
                  <c:v>0.41482572484344438</c:v>
                </c:pt>
                <c:pt idx="1364">
                  <c:v>0.71924315235910008</c:v>
                </c:pt>
                <c:pt idx="1365">
                  <c:v>0.74621883712318926</c:v>
                </c:pt>
                <c:pt idx="1366">
                  <c:v>0.6813969534108697</c:v>
                </c:pt>
                <c:pt idx="1367">
                  <c:v>0.28495725806978101</c:v>
                </c:pt>
                <c:pt idx="1368">
                  <c:v>0.63456153226280421</c:v>
                </c:pt>
                <c:pt idx="1369">
                  <c:v>0.82980537903652163</c:v>
                </c:pt>
                <c:pt idx="1370">
                  <c:v>0.66722484113287095</c:v>
                </c:pt>
                <c:pt idx="1371">
                  <c:v>0.52090235701958321</c:v>
                </c:pt>
                <c:pt idx="1372">
                  <c:v>0.63791212131762443</c:v>
                </c:pt>
                <c:pt idx="1373">
                  <c:v>0.43482090918586103</c:v>
                </c:pt>
                <c:pt idx="1374">
                  <c:v>0.63013881826727669</c:v>
                </c:pt>
                <c:pt idx="1375">
                  <c:v>0.96502493644054965</c:v>
                </c:pt>
                <c:pt idx="1376">
                  <c:v>1.2665224427964947</c:v>
                </c:pt>
                <c:pt idx="1377">
                  <c:v>0.56287019851684406</c:v>
                </c:pt>
                <c:pt idx="1378">
                  <c:v>0.44688317866515703</c:v>
                </c:pt>
                <c:pt idx="1379">
                  <c:v>0.13359486079864347</c:v>
                </c:pt>
                <c:pt idx="1380">
                  <c:v>-0.178264625281221</c:v>
                </c:pt>
                <c:pt idx="1381">
                  <c:v>-0.81703816275309826</c:v>
                </c:pt>
                <c:pt idx="1382">
                  <c:v>-0.7453343464777884</c:v>
                </c:pt>
                <c:pt idx="1383">
                  <c:v>-0.50170091183000842</c:v>
                </c:pt>
                <c:pt idx="1384">
                  <c:v>-0.50123082064700952</c:v>
                </c:pt>
                <c:pt idx="1385">
                  <c:v>4.629226141769216E-2</c:v>
                </c:pt>
                <c:pt idx="1386">
                  <c:v>-0.42593696472407672</c:v>
                </c:pt>
                <c:pt idx="1387">
                  <c:v>-0.62204326825166945</c:v>
                </c:pt>
                <c:pt idx="1388">
                  <c:v>0.11666105857349685</c:v>
                </c:pt>
                <c:pt idx="1389">
                  <c:v>0.43329495271614782</c:v>
                </c:pt>
                <c:pt idx="1390">
                  <c:v>-2.7834542555469355E-2</c:v>
                </c:pt>
                <c:pt idx="1391">
                  <c:v>0.86034891170007732</c:v>
                </c:pt>
                <c:pt idx="1392">
                  <c:v>2.6944140205300684</c:v>
                </c:pt>
                <c:pt idx="1393">
                  <c:v>2.3055726184770613</c:v>
                </c:pt>
                <c:pt idx="1394">
                  <c:v>2.4232153566293544</c:v>
                </c:pt>
                <c:pt idx="1395">
                  <c:v>2.0814938209664202</c:v>
                </c:pt>
                <c:pt idx="1396">
                  <c:v>1.8633444388697775</c:v>
                </c:pt>
                <c:pt idx="1397">
                  <c:v>1.3785099949828012</c:v>
                </c:pt>
                <c:pt idx="1398">
                  <c:v>1.3401589954845221</c:v>
                </c:pt>
                <c:pt idx="1399">
                  <c:v>1.5245430959360693</c:v>
                </c:pt>
                <c:pt idx="1400">
                  <c:v>1.3222887863424599</c:v>
                </c:pt>
                <c:pt idx="1401">
                  <c:v>1.4288599077082154</c:v>
                </c:pt>
                <c:pt idx="1402">
                  <c:v>1.6640739169373937</c:v>
                </c:pt>
                <c:pt idx="1403">
                  <c:v>1.0797665252436541</c:v>
                </c:pt>
                <c:pt idx="1404">
                  <c:v>0.49428987271928726</c:v>
                </c:pt>
                <c:pt idx="1405">
                  <c:v>0.45476088544735838</c:v>
                </c:pt>
                <c:pt idx="1406">
                  <c:v>0.77738479690261997</c:v>
                </c:pt>
                <c:pt idx="1407">
                  <c:v>1.8537463172123587</c:v>
                </c:pt>
                <c:pt idx="1408">
                  <c:v>1.8573716854911222</c:v>
                </c:pt>
                <c:pt idx="1409">
                  <c:v>1.283634516942012</c:v>
                </c:pt>
                <c:pt idx="1410">
                  <c:v>0.34947106524780835</c:v>
                </c:pt>
                <c:pt idx="1411">
                  <c:v>1.5183239587230268</c:v>
                </c:pt>
                <c:pt idx="1412">
                  <c:v>0.40139156285072275</c:v>
                </c:pt>
                <c:pt idx="1413">
                  <c:v>0.89855240656564916</c:v>
                </c:pt>
                <c:pt idx="1414">
                  <c:v>0.32119716590908709</c:v>
                </c:pt>
                <c:pt idx="1415">
                  <c:v>0.38857744931817706</c:v>
                </c:pt>
                <c:pt idx="1416">
                  <c:v>8.111970438636007E-2</c:v>
                </c:pt>
                <c:pt idx="1417">
                  <c:v>0.39130773394771978</c:v>
                </c:pt>
                <c:pt idx="1418">
                  <c:v>-7.5623039447052065E-2</c:v>
                </c:pt>
                <c:pt idx="1419">
                  <c:v>0.40953926449765277</c:v>
                </c:pt>
                <c:pt idx="1420">
                  <c:v>0.98538533804788742</c:v>
                </c:pt>
                <c:pt idx="1421">
                  <c:v>0.9763468042430965</c:v>
                </c:pt>
                <c:pt idx="1422">
                  <c:v>1.3364121238187892</c:v>
                </c:pt>
                <c:pt idx="1423">
                  <c:v>1.3817709114369094</c:v>
                </c:pt>
                <c:pt idx="1424">
                  <c:v>1.024793820293219</c:v>
                </c:pt>
                <c:pt idx="1425">
                  <c:v>1.5391144382638942</c:v>
                </c:pt>
                <c:pt idx="1426">
                  <c:v>0.5694029944375032</c:v>
                </c:pt>
                <c:pt idx="1427">
                  <c:v>0.34336269499375049</c:v>
                </c:pt>
                <c:pt idx="1428">
                  <c:v>0.14982642549437486</c:v>
                </c:pt>
                <c:pt idx="1429">
                  <c:v>3.5343782944934787E-2</c:v>
                </c:pt>
                <c:pt idx="1430">
                  <c:v>0.16180940465044458</c:v>
                </c:pt>
                <c:pt idx="1431">
                  <c:v>6.5628464185397917E-2</c:v>
                </c:pt>
                <c:pt idx="1432">
                  <c:v>-0.24093438223314223</c:v>
                </c:pt>
                <c:pt idx="1433">
                  <c:v>1.2431590559901728</c:v>
                </c:pt>
                <c:pt idx="1434">
                  <c:v>0.61884315039115378</c:v>
                </c:pt>
                <c:pt idx="1435">
                  <c:v>0.75695883535203734</c:v>
                </c:pt>
                <c:pt idx="1436">
                  <c:v>1.3912629518168345</c:v>
                </c:pt>
                <c:pt idx="1437">
                  <c:v>0.79213665663515087</c:v>
                </c:pt>
                <c:pt idx="1438">
                  <c:v>0.71292299097163792</c:v>
                </c:pt>
                <c:pt idx="1439">
                  <c:v>0.34163069187447803</c:v>
                </c:pt>
                <c:pt idx="1440">
                  <c:v>0.70746762268702668</c:v>
                </c:pt>
                <c:pt idx="1441">
                  <c:v>0.28672086041832046</c:v>
                </c:pt>
                <c:pt idx="1442">
                  <c:v>1.1080487743764884</c:v>
                </c:pt>
                <c:pt idx="1443">
                  <c:v>1.3172438969388374</c:v>
                </c:pt>
                <c:pt idx="1444">
                  <c:v>1.5655195072449501</c:v>
                </c:pt>
                <c:pt idx="1445">
                  <c:v>1.3889675565204556</c:v>
                </c:pt>
                <c:pt idx="1446">
                  <c:v>0.81007080086840944</c:v>
                </c:pt>
                <c:pt idx="1447">
                  <c:v>0.76906372078157403</c:v>
                </c:pt>
                <c:pt idx="1448">
                  <c:v>2.4721573487034156</c:v>
                </c:pt>
                <c:pt idx="1449">
                  <c:v>0.75494161383307556</c:v>
                </c:pt>
                <c:pt idx="1450">
                  <c:v>0.73944745244976673</c:v>
                </c:pt>
                <c:pt idx="1451">
                  <c:v>0.74550270720479261</c:v>
                </c:pt>
                <c:pt idx="1452">
                  <c:v>0.94095243648431293</c:v>
                </c:pt>
                <c:pt idx="1453">
                  <c:v>0.92685719283588242</c:v>
                </c:pt>
                <c:pt idx="1454">
                  <c:v>-0.13582852644770682</c:v>
                </c:pt>
                <c:pt idx="1455">
                  <c:v>7.754326197062511E-3</c:v>
                </c:pt>
                <c:pt idx="1456">
                  <c:v>6.697889357736031E-2</c:v>
                </c:pt>
                <c:pt idx="1457">
                  <c:v>0.30028100421962023</c:v>
                </c:pt>
                <c:pt idx="1458">
                  <c:v>8.025290379766048E-2</c:v>
                </c:pt>
                <c:pt idx="1459">
                  <c:v>-1.3477723865821076</c:v>
                </c:pt>
                <c:pt idx="1460">
                  <c:v>-1.6129951479238969</c:v>
                </c:pt>
                <c:pt idx="1461">
                  <c:v>-2.031695633131509</c:v>
                </c:pt>
                <c:pt idx="1462">
                  <c:v>-2.4585260698183582</c:v>
                </c:pt>
                <c:pt idx="1463">
                  <c:v>-2.0526734628365233</c:v>
                </c:pt>
                <c:pt idx="1464">
                  <c:v>-1.547406116552871</c:v>
                </c:pt>
                <c:pt idx="1465">
                  <c:v>3.2073344951024154</c:v>
                </c:pt>
                <c:pt idx="1466">
                  <c:v>3.516601045592175</c:v>
                </c:pt>
                <c:pt idx="1467">
                  <c:v>1.6149409410329589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C6-4557-AEC8-59D552C5EE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2156895"/>
        <c:axId val="1482157855"/>
      </c:lineChart>
      <c:dateAx>
        <c:axId val="148215689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157855"/>
        <c:crosses val="autoZero"/>
        <c:auto val="1"/>
        <c:lblOffset val="100"/>
        <c:baseTimeUnit val="days"/>
      </c:dateAx>
      <c:valAx>
        <c:axId val="1482157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1568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 of VFC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'Exponential Smoothing by Month'!$I$3</c:f>
              <c:strCache>
                <c:ptCount val="1"/>
                <c:pt idx="0">
                  <c:v>Adj Close</c:v>
                </c:pt>
              </c:strCache>
            </c:strRef>
          </c:tx>
          <c:spPr>
            <a:ln w="34925" cap="rnd">
              <a:solidFill>
                <a:schemeClr val="accent6">
                  <a:tint val="77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'Exponential Smoothing by Month'!$H$4:$H$75</c:f>
              <c:numCache>
                <c:formatCode>mmm\-yy</c:formatCode>
                <c:ptCount val="72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  <c:pt idx="6">
                  <c:v>43647</c:v>
                </c:pt>
                <c:pt idx="7">
                  <c:v>43678</c:v>
                </c:pt>
                <c:pt idx="8">
                  <c:v>43709</c:v>
                </c:pt>
                <c:pt idx="9">
                  <c:v>43739</c:v>
                </c:pt>
                <c:pt idx="10">
                  <c:v>43770</c:v>
                </c:pt>
                <c:pt idx="11">
                  <c:v>43800</c:v>
                </c:pt>
                <c:pt idx="12">
                  <c:v>43831</c:v>
                </c:pt>
                <c:pt idx="13">
                  <c:v>43862</c:v>
                </c:pt>
                <c:pt idx="14">
                  <c:v>43891</c:v>
                </c:pt>
                <c:pt idx="15">
                  <c:v>43922</c:v>
                </c:pt>
                <c:pt idx="16">
                  <c:v>43952</c:v>
                </c:pt>
                <c:pt idx="17">
                  <c:v>43983</c:v>
                </c:pt>
                <c:pt idx="18">
                  <c:v>44013</c:v>
                </c:pt>
                <c:pt idx="19">
                  <c:v>44044</c:v>
                </c:pt>
                <c:pt idx="20">
                  <c:v>44075</c:v>
                </c:pt>
                <c:pt idx="21">
                  <c:v>44105</c:v>
                </c:pt>
                <c:pt idx="22">
                  <c:v>44136</c:v>
                </c:pt>
                <c:pt idx="23">
                  <c:v>44166</c:v>
                </c:pt>
                <c:pt idx="24">
                  <c:v>44197</c:v>
                </c:pt>
                <c:pt idx="25">
                  <c:v>44228</c:v>
                </c:pt>
                <c:pt idx="26">
                  <c:v>44256</c:v>
                </c:pt>
                <c:pt idx="27">
                  <c:v>44287</c:v>
                </c:pt>
                <c:pt idx="28">
                  <c:v>44317</c:v>
                </c:pt>
                <c:pt idx="29">
                  <c:v>44348</c:v>
                </c:pt>
                <c:pt idx="30">
                  <c:v>44378</c:v>
                </c:pt>
                <c:pt idx="31">
                  <c:v>44409</c:v>
                </c:pt>
                <c:pt idx="32">
                  <c:v>44440</c:v>
                </c:pt>
                <c:pt idx="33">
                  <c:v>44470</c:v>
                </c:pt>
                <c:pt idx="34">
                  <c:v>44501</c:v>
                </c:pt>
                <c:pt idx="35">
                  <c:v>44531</c:v>
                </c:pt>
                <c:pt idx="36">
                  <c:v>44562</c:v>
                </c:pt>
                <c:pt idx="37">
                  <c:v>44593</c:v>
                </c:pt>
                <c:pt idx="38">
                  <c:v>44621</c:v>
                </c:pt>
                <c:pt idx="39">
                  <c:v>44652</c:v>
                </c:pt>
                <c:pt idx="40">
                  <c:v>44682</c:v>
                </c:pt>
                <c:pt idx="41">
                  <c:v>44713</c:v>
                </c:pt>
                <c:pt idx="42">
                  <c:v>44743</c:v>
                </c:pt>
                <c:pt idx="43">
                  <c:v>44774</c:v>
                </c:pt>
                <c:pt idx="44">
                  <c:v>44805</c:v>
                </c:pt>
                <c:pt idx="45">
                  <c:v>44835</c:v>
                </c:pt>
                <c:pt idx="46">
                  <c:v>44866</c:v>
                </c:pt>
                <c:pt idx="47">
                  <c:v>44896</c:v>
                </c:pt>
                <c:pt idx="48">
                  <c:v>44927</c:v>
                </c:pt>
                <c:pt idx="49">
                  <c:v>44958</c:v>
                </c:pt>
                <c:pt idx="50">
                  <c:v>44986</c:v>
                </c:pt>
                <c:pt idx="51">
                  <c:v>45017</c:v>
                </c:pt>
                <c:pt idx="52">
                  <c:v>45047</c:v>
                </c:pt>
                <c:pt idx="53">
                  <c:v>45078</c:v>
                </c:pt>
                <c:pt idx="54">
                  <c:v>45108</c:v>
                </c:pt>
                <c:pt idx="55">
                  <c:v>45139</c:v>
                </c:pt>
                <c:pt idx="56">
                  <c:v>45170</c:v>
                </c:pt>
                <c:pt idx="57">
                  <c:v>45200</c:v>
                </c:pt>
                <c:pt idx="58">
                  <c:v>45231</c:v>
                </c:pt>
                <c:pt idx="59">
                  <c:v>45261</c:v>
                </c:pt>
                <c:pt idx="60">
                  <c:v>45292</c:v>
                </c:pt>
                <c:pt idx="61">
                  <c:v>45323</c:v>
                </c:pt>
                <c:pt idx="62">
                  <c:v>45352</c:v>
                </c:pt>
                <c:pt idx="63">
                  <c:v>45383</c:v>
                </c:pt>
                <c:pt idx="64">
                  <c:v>45413</c:v>
                </c:pt>
                <c:pt idx="65">
                  <c:v>45444</c:v>
                </c:pt>
                <c:pt idx="66">
                  <c:v>45474</c:v>
                </c:pt>
                <c:pt idx="67">
                  <c:v>45505</c:v>
                </c:pt>
                <c:pt idx="68">
                  <c:v>45536</c:v>
                </c:pt>
                <c:pt idx="69">
                  <c:v>45566</c:v>
                </c:pt>
                <c:pt idx="70">
                  <c:v>45597</c:v>
                </c:pt>
              </c:numCache>
            </c:numRef>
          </c:cat>
          <c:val>
            <c:numRef>
              <c:f>'Exponential Smoothing by Month'!$I$4:$I$75</c:f>
              <c:numCache>
                <c:formatCode>_("$"* #,##0.00_);_("$"* \(#,##0.00\);_("$"* "-"??_);_(@_)</c:formatCode>
                <c:ptCount val="72"/>
                <c:pt idx="0">
                  <c:v>1260.7147999999997</c:v>
                </c:pt>
                <c:pt idx="1">
                  <c:v>1276.7799</c:v>
                </c:pt>
                <c:pt idx="2">
                  <c:v>1403.7115000000001</c:v>
                </c:pt>
                <c:pt idx="3">
                  <c:v>1508.3065000000001</c:v>
                </c:pt>
                <c:pt idx="4">
                  <c:v>1570.9694</c:v>
                </c:pt>
                <c:pt idx="5">
                  <c:v>1443.6772000000001</c:v>
                </c:pt>
                <c:pt idx="6">
                  <c:v>1618.3575999999998</c:v>
                </c:pt>
                <c:pt idx="7">
                  <c:v>1492.1681999999998</c:v>
                </c:pt>
                <c:pt idx="8">
                  <c:v>1472.0266999999999</c:v>
                </c:pt>
                <c:pt idx="9">
                  <c:v>1711.6829999999998</c:v>
                </c:pt>
                <c:pt idx="10">
                  <c:v>1451.1956</c:v>
                </c:pt>
                <c:pt idx="11">
                  <c:v>1669.3827000000001</c:v>
                </c:pt>
                <c:pt idx="12">
                  <c:v>1640.6092999999998</c:v>
                </c:pt>
                <c:pt idx="13">
                  <c:v>1311.4778000000001</c:v>
                </c:pt>
                <c:pt idx="14">
                  <c:v>1139.6312</c:v>
                </c:pt>
                <c:pt idx="15">
                  <c:v>994.60809999999992</c:v>
                </c:pt>
                <c:pt idx="16">
                  <c:v>960.18339999999989</c:v>
                </c:pt>
                <c:pt idx="17">
                  <c:v>1175.0842000000002</c:v>
                </c:pt>
                <c:pt idx="18">
                  <c:v>1141.7035000000001</c:v>
                </c:pt>
                <c:pt idx="19">
                  <c:v>1137.7160999999999</c:v>
                </c:pt>
                <c:pt idx="20">
                  <c:v>1272.3529000000003</c:v>
                </c:pt>
                <c:pt idx="21">
                  <c:v>1405.5572999999999</c:v>
                </c:pt>
                <c:pt idx="22">
                  <c:v>1375.9539</c:v>
                </c:pt>
                <c:pt idx="23">
                  <c:v>1641.6796000000002</c:v>
                </c:pt>
                <c:pt idx="24">
                  <c:v>1390.3917999999999</c:v>
                </c:pt>
                <c:pt idx="25">
                  <c:v>1325.8907999999999</c:v>
                </c:pt>
                <c:pt idx="26">
                  <c:v>1590.3362999999999</c:v>
                </c:pt>
                <c:pt idx="27">
                  <c:v>1566.6105000000002</c:v>
                </c:pt>
                <c:pt idx="28">
                  <c:v>1472.9961000000001</c:v>
                </c:pt>
                <c:pt idx="29">
                  <c:v>1554.8928000000001</c:v>
                </c:pt>
                <c:pt idx="30">
                  <c:v>1502.4311</c:v>
                </c:pt>
                <c:pt idx="31">
                  <c:v>1520.3627000000001</c:v>
                </c:pt>
                <c:pt idx="32">
                  <c:v>1300.4066999999998</c:v>
                </c:pt>
                <c:pt idx="33">
                  <c:v>1321.9193999999998</c:v>
                </c:pt>
                <c:pt idx="34">
                  <c:v>1395.4433999999999</c:v>
                </c:pt>
                <c:pt idx="35">
                  <c:v>1427.2127</c:v>
                </c:pt>
                <c:pt idx="36">
                  <c:v>1247.0989000000002</c:v>
                </c:pt>
                <c:pt idx="37">
                  <c:v>1035.0826999999999</c:v>
                </c:pt>
                <c:pt idx="38">
                  <c:v>1151.2558000000001</c:v>
                </c:pt>
                <c:pt idx="39">
                  <c:v>995.59659999999997</c:v>
                </c:pt>
                <c:pt idx="40">
                  <c:v>907.39860000000022</c:v>
                </c:pt>
                <c:pt idx="41">
                  <c:v>901.00559999999973</c:v>
                </c:pt>
                <c:pt idx="42">
                  <c:v>836.02150000000006</c:v>
                </c:pt>
                <c:pt idx="43">
                  <c:v>936.73490000000004</c:v>
                </c:pt>
                <c:pt idx="44">
                  <c:v>742.34979999999996</c:v>
                </c:pt>
                <c:pt idx="45">
                  <c:v>560.96929999999998</c:v>
                </c:pt>
                <c:pt idx="46">
                  <c:v>601.88220000000001</c:v>
                </c:pt>
                <c:pt idx="47">
                  <c:v>546.38929999999993</c:v>
                </c:pt>
                <c:pt idx="48">
                  <c:v>560.06470000000013</c:v>
                </c:pt>
                <c:pt idx="49">
                  <c:v>483.47730000000007</c:v>
                </c:pt>
                <c:pt idx="50">
                  <c:v>486.00629999999995</c:v>
                </c:pt>
                <c:pt idx="51">
                  <c:v>403.38200000000006</c:v>
                </c:pt>
                <c:pt idx="52">
                  <c:v>424.60529999999994</c:v>
                </c:pt>
                <c:pt idx="53">
                  <c:v>380.96000000000004</c:v>
                </c:pt>
                <c:pt idx="54">
                  <c:v>372.46300000000002</c:v>
                </c:pt>
                <c:pt idx="55">
                  <c:v>434.5324</c:v>
                </c:pt>
                <c:pt idx="56">
                  <c:v>351.66189999999995</c:v>
                </c:pt>
                <c:pt idx="57">
                  <c:v>362.59519999999998</c:v>
                </c:pt>
                <c:pt idx="58">
                  <c:v>329.70859999999999</c:v>
                </c:pt>
                <c:pt idx="59">
                  <c:v>365.98750000000001</c:v>
                </c:pt>
                <c:pt idx="60">
                  <c:v>346.22589999999997</c:v>
                </c:pt>
                <c:pt idx="61">
                  <c:v>320.2321</c:v>
                </c:pt>
                <c:pt idx="62">
                  <c:v>299.36619999999999</c:v>
                </c:pt>
                <c:pt idx="63">
                  <c:v>285.71379999999999</c:v>
                </c:pt>
                <c:pt idx="64">
                  <c:v>272.99460000000005</c:v>
                </c:pt>
                <c:pt idx="65">
                  <c:v>259.5369</c:v>
                </c:pt>
                <c:pt idx="66">
                  <c:v>323.2663</c:v>
                </c:pt>
                <c:pt idx="67">
                  <c:v>376.21410000000003</c:v>
                </c:pt>
                <c:pt idx="68">
                  <c:v>367.8596</c:v>
                </c:pt>
                <c:pt idx="69">
                  <c:v>446.44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DA-4169-A25D-8EADDDB47D70}"/>
            </c:ext>
          </c:extLst>
        </c:ser>
        <c:ser>
          <c:idx val="1"/>
          <c:order val="1"/>
          <c:tx>
            <c:strRef>
              <c:f>'Exponential Smoothing by Month'!$J$3</c:f>
              <c:strCache>
                <c:ptCount val="1"/>
                <c:pt idx="0">
                  <c:v>Forecast</c:v>
                </c:pt>
              </c:strCache>
            </c:strRef>
          </c:tx>
          <c:spPr>
            <a:ln w="34925" cap="rnd">
              <a:solidFill>
                <a:schemeClr val="accent6">
                  <a:shade val="7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'Exponential Smoothing by Month'!$H$4:$H$75</c:f>
              <c:numCache>
                <c:formatCode>mmm\-yy</c:formatCode>
                <c:ptCount val="72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  <c:pt idx="6">
                  <c:v>43647</c:v>
                </c:pt>
                <c:pt idx="7">
                  <c:v>43678</c:v>
                </c:pt>
                <c:pt idx="8">
                  <c:v>43709</c:v>
                </c:pt>
                <c:pt idx="9">
                  <c:v>43739</c:v>
                </c:pt>
                <c:pt idx="10">
                  <c:v>43770</c:v>
                </c:pt>
                <c:pt idx="11">
                  <c:v>43800</c:v>
                </c:pt>
                <c:pt idx="12">
                  <c:v>43831</c:v>
                </c:pt>
                <c:pt idx="13">
                  <c:v>43862</c:v>
                </c:pt>
                <c:pt idx="14">
                  <c:v>43891</c:v>
                </c:pt>
                <c:pt idx="15">
                  <c:v>43922</c:v>
                </c:pt>
                <c:pt idx="16">
                  <c:v>43952</c:v>
                </c:pt>
                <c:pt idx="17">
                  <c:v>43983</c:v>
                </c:pt>
                <c:pt idx="18">
                  <c:v>44013</c:v>
                </c:pt>
                <c:pt idx="19">
                  <c:v>44044</c:v>
                </c:pt>
                <c:pt idx="20">
                  <c:v>44075</c:v>
                </c:pt>
                <c:pt idx="21">
                  <c:v>44105</c:v>
                </c:pt>
                <c:pt idx="22">
                  <c:v>44136</c:v>
                </c:pt>
                <c:pt idx="23">
                  <c:v>44166</c:v>
                </c:pt>
                <c:pt idx="24">
                  <c:v>44197</c:v>
                </c:pt>
                <c:pt idx="25">
                  <c:v>44228</c:v>
                </c:pt>
                <c:pt idx="26">
                  <c:v>44256</c:v>
                </c:pt>
                <c:pt idx="27">
                  <c:v>44287</c:v>
                </c:pt>
                <c:pt idx="28">
                  <c:v>44317</c:v>
                </c:pt>
                <c:pt idx="29">
                  <c:v>44348</c:v>
                </c:pt>
                <c:pt idx="30">
                  <c:v>44378</c:v>
                </c:pt>
                <c:pt idx="31">
                  <c:v>44409</c:v>
                </c:pt>
                <c:pt idx="32">
                  <c:v>44440</c:v>
                </c:pt>
                <c:pt idx="33">
                  <c:v>44470</c:v>
                </c:pt>
                <c:pt idx="34">
                  <c:v>44501</c:v>
                </c:pt>
                <c:pt idx="35">
                  <c:v>44531</c:v>
                </c:pt>
                <c:pt idx="36">
                  <c:v>44562</c:v>
                </c:pt>
                <c:pt idx="37">
                  <c:v>44593</c:v>
                </c:pt>
                <c:pt idx="38">
                  <c:v>44621</c:v>
                </c:pt>
                <c:pt idx="39">
                  <c:v>44652</c:v>
                </c:pt>
                <c:pt idx="40">
                  <c:v>44682</c:v>
                </c:pt>
                <c:pt idx="41">
                  <c:v>44713</c:v>
                </c:pt>
                <c:pt idx="42">
                  <c:v>44743</c:v>
                </c:pt>
                <c:pt idx="43">
                  <c:v>44774</c:v>
                </c:pt>
                <c:pt idx="44">
                  <c:v>44805</c:v>
                </c:pt>
                <c:pt idx="45">
                  <c:v>44835</c:v>
                </c:pt>
                <c:pt idx="46">
                  <c:v>44866</c:v>
                </c:pt>
                <c:pt idx="47">
                  <c:v>44896</c:v>
                </c:pt>
                <c:pt idx="48">
                  <c:v>44927</c:v>
                </c:pt>
                <c:pt idx="49">
                  <c:v>44958</c:v>
                </c:pt>
                <c:pt idx="50">
                  <c:v>44986</c:v>
                </c:pt>
                <c:pt idx="51">
                  <c:v>45017</c:v>
                </c:pt>
                <c:pt idx="52">
                  <c:v>45047</c:v>
                </c:pt>
                <c:pt idx="53">
                  <c:v>45078</c:v>
                </c:pt>
                <c:pt idx="54">
                  <c:v>45108</c:v>
                </c:pt>
                <c:pt idx="55">
                  <c:v>45139</c:v>
                </c:pt>
                <c:pt idx="56">
                  <c:v>45170</c:v>
                </c:pt>
                <c:pt idx="57">
                  <c:v>45200</c:v>
                </c:pt>
                <c:pt idx="58">
                  <c:v>45231</c:v>
                </c:pt>
                <c:pt idx="59">
                  <c:v>45261</c:v>
                </c:pt>
                <c:pt idx="60">
                  <c:v>45292</c:v>
                </c:pt>
                <c:pt idx="61">
                  <c:v>45323</c:v>
                </c:pt>
                <c:pt idx="62">
                  <c:v>45352</c:v>
                </c:pt>
                <c:pt idx="63">
                  <c:v>45383</c:v>
                </c:pt>
                <c:pt idx="64">
                  <c:v>45413</c:v>
                </c:pt>
                <c:pt idx="65">
                  <c:v>45444</c:v>
                </c:pt>
                <c:pt idx="66">
                  <c:v>45474</c:v>
                </c:pt>
                <c:pt idx="67">
                  <c:v>45505</c:v>
                </c:pt>
                <c:pt idx="68">
                  <c:v>45536</c:v>
                </c:pt>
                <c:pt idx="69">
                  <c:v>45566</c:v>
                </c:pt>
                <c:pt idx="70">
                  <c:v>45597</c:v>
                </c:pt>
              </c:numCache>
            </c:numRef>
          </c:cat>
          <c:val>
            <c:numRef>
              <c:f>'Exponential Smoothing by Month'!$J$4:$J$75</c:f>
              <c:numCache>
                <c:formatCode>_("$"* #,##0.00_);_("$"* \(#,##0.00\);_("$"* "-"??_);_(@_)</c:formatCode>
                <c:ptCount val="72"/>
                <c:pt idx="0">
                  <c:v>1260.7147999999997</c:v>
                </c:pt>
                <c:pt idx="1">
                  <c:v>1260.7148</c:v>
                </c:pt>
                <c:pt idx="2">
                  <c:v>1262.3213099999998</c:v>
                </c:pt>
                <c:pt idx="3">
                  <c:v>1276.4603289999998</c:v>
                </c:pt>
                <c:pt idx="4">
                  <c:v>1299.6449461</c:v>
                </c:pt>
                <c:pt idx="5">
                  <c:v>1326.7773914899999</c:v>
                </c:pt>
                <c:pt idx="6">
                  <c:v>1338.4673723409999</c:v>
                </c:pt>
                <c:pt idx="7">
                  <c:v>1366.4563951068999</c:v>
                </c:pt>
                <c:pt idx="8">
                  <c:v>1379.0275755962098</c:v>
                </c:pt>
                <c:pt idx="9">
                  <c:v>1388.3274880365886</c:v>
                </c:pt>
                <c:pt idx="10">
                  <c:v>1420.6630392329298</c:v>
                </c:pt>
                <c:pt idx="11">
                  <c:v>1423.716295309637</c:v>
                </c:pt>
                <c:pt idx="12">
                  <c:v>1448.2829357786734</c:v>
                </c:pt>
                <c:pt idx="13">
                  <c:v>1467.5155722008062</c:v>
                </c:pt>
                <c:pt idx="14">
                  <c:v>1451.9117949807257</c:v>
                </c:pt>
                <c:pt idx="15">
                  <c:v>1420.683735482653</c:v>
                </c:pt>
                <c:pt idx="16">
                  <c:v>1378.0761719343877</c:v>
                </c:pt>
                <c:pt idx="17">
                  <c:v>1336.286894740949</c:v>
                </c:pt>
                <c:pt idx="18">
                  <c:v>1320.1666252668542</c:v>
                </c:pt>
                <c:pt idx="19">
                  <c:v>1302.3203127401689</c:v>
                </c:pt>
                <c:pt idx="20">
                  <c:v>1285.859891466152</c:v>
                </c:pt>
                <c:pt idx="21">
                  <c:v>1284.5091923195369</c:v>
                </c:pt>
                <c:pt idx="22">
                  <c:v>1296.6140030875833</c:v>
                </c:pt>
                <c:pt idx="23">
                  <c:v>1304.5479927788249</c:v>
                </c:pt>
                <c:pt idx="24">
                  <c:v>1338.2611535009423</c:v>
                </c:pt>
                <c:pt idx="25">
                  <c:v>1343.4742181508482</c:v>
                </c:pt>
                <c:pt idx="26">
                  <c:v>1341.7158763357634</c:v>
                </c:pt>
                <c:pt idx="27">
                  <c:v>1366.5779187021872</c:v>
                </c:pt>
                <c:pt idx="28">
                  <c:v>1386.5811768319686</c:v>
                </c:pt>
                <c:pt idx="29">
                  <c:v>1395.2226691487717</c:v>
                </c:pt>
                <c:pt idx="30">
                  <c:v>1411.1896822338947</c:v>
                </c:pt>
                <c:pt idx="31">
                  <c:v>1420.3138240105054</c:v>
                </c:pt>
                <c:pt idx="32">
                  <c:v>1430.318711609455</c:v>
                </c:pt>
                <c:pt idx="33">
                  <c:v>1417.3275104485097</c:v>
                </c:pt>
                <c:pt idx="34">
                  <c:v>1407.7866994036588</c:v>
                </c:pt>
                <c:pt idx="35">
                  <c:v>1406.5523694632927</c:v>
                </c:pt>
                <c:pt idx="36">
                  <c:v>1408.6184025169634</c:v>
                </c:pt>
                <c:pt idx="37">
                  <c:v>1392.4664522652672</c:v>
                </c:pt>
                <c:pt idx="38">
                  <c:v>1356.7280770387406</c:v>
                </c:pt>
                <c:pt idx="39">
                  <c:v>1336.1808493348667</c:v>
                </c:pt>
                <c:pt idx="40">
                  <c:v>1302.1224244013802</c:v>
                </c:pt>
                <c:pt idx="41">
                  <c:v>1262.6500419612421</c:v>
                </c:pt>
                <c:pt idx="42">
                  <c:v>1226.4855977651177</c:v>
                </c:pt>
                <c:pt idx="43">
                  <c:v>1187.4391879886059</c:v>
                </c:pt>
                <c:pt idx="44">
                  <c:v>1162.3687591897456</c:v>
                </c:pt>
                <c:pt idx="45">
                  <c:v>1120.3668632707711</c:v>
                </c:pt>
                <c:pt idx="46">
                  <c:v>1064.4271069436941</c:v>
                </c:pt>
                <c:pt idx="47">
                  <c:v>1018.1726162493247</c:v>
                </c:pt>
                <c:pt idx="48">
                  <c:v>970.99428462439221</c:v>
                </c:pt>
                <c:pt idx="49">
                  <c:v>929.90132616195308</c:v>
                </c:pt>
                <c:pt idx="50">
                  <c:v>885.25892354575785</c:v>
                </c:pt>
                <c:pt idx="51">
                  <c:v>845.33366119118216</c:v>
                </c:pt>
                <c:pt idx="52">
                  <c:v>801.13849507206396</c:v>
                </c:pt>
                <c:pt idx="53">
                  <c:v>763.48517556485751</c:v>
                </c:pt>
                <c:pt idx="54">
                  <c:v>725.2326580083718</c:v>
                </c:pt>
                <c:pt idx="55">
                  <c:v>689.95569220753464</c:v>
                </c:pt>
                <c:pt idx="56">
                  <c:v>664.41336298678129</c:v>
                </c:pt>
                <c:pt idx="57">
                  <c:v>633.13821668810317</c:v>
                </c:pt>
                <c:pt idx="58">
                  <c:v>606.08391501929282</c:v>
                </c:pt>
                <c:pt idx="59">
                  <c:v>578.44638351736353</c:v>
                </c:pt>
                <c:pt idx="60">
                  <c:v>557.20049516562722</c:v>
                </c:pt>
                <c:pt idx="61">
                  <c:v>536.10303564906451</c:v>
                </c:pt>
                <c:pt idx="62">
                  <c:v>514.51594208415804</c:v>
                </c:pt>
                <c:pt idx="63">
                  <c:v>493.00096787574228</c:v>
                </c:pt>
                <c:pt idx="64">
                  <c:v>472.27225108816805</c:v>
                </c:pt>
                <c:pt idx="65">
                  <c:v>452.34448597935125</c:v>
                </c:pt>
                <c:pt idx="66">
                  <c:v>433.06372738141613</c:v>
                </c:pt>
                <c:pt idx="67">
                  <c:v>422.08398464327456</c:v>
                </c:pt>
                <c:pt idx="68">
                  <c:v>417.49699617894714</c:v>
                </c:pt>
                <c:pt idx="69">
                  <c:v>412.53325656105244</c:v>
                </c:pt>
                <c:pt idx="70">
                  <c:v>415.92393090494721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DA-4169-A25D-8EADDDB47D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7399968"/>
        <c:axId val="247400448"/>
      </c:lineChart>
      <c:dateAx>
        <c:axId val="24739996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400448"/>
        <c:crosses val="autoZero"/>
        <c:auto val="1"/>
        <c:lblOffset val="100"/>
        <c:baseTimeUnit val="months"/>
      </c:dateAx>
      <c:valAx>
        <c:axId val="24740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39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 of VFC's 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'Exponential Smoothing by Month'!$K$3</c:f>
              <c:strCache>
                <c:ptCount val="1"/>
                <c:pt idx="0">
                  <c:v>Error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'Exponential Smoothing by Month'!$H$4:$H$73</c:f>
              <c:numCache>
                <c:formatCode>mmm\-yy</c:formatCode>
                <c:ptCount val="70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  <c:pt idx="6">
                  <c:v>43647</c:v>
                </c:pt>
                <c:pt idx="7">
                  <c:v>43678</c:v>
                </c:pt>
                <c:pt idx="8">
                  <c:v>43709</c:v>
                </c:pt>
                <c:pt idx="9">
                  <c:v>43739</c:v>
                </c:pt>
                <c:pt idx="10">
                  <c:v>43770</c:v>
                </c:pt>
                <c:pt idx="11">
                  <c:v>43800</c:v>
                </c:pt>
                <c:pt idx="12">
                  <c:v>43831</c:v>
                </c:pt>
                <c:pt idx="13">
                  <c:v>43862</c:v>
                </c:pt>
                <c:pt idx="14">
                  <c:v>43891</c:v>
                </c:pt>
                <c:pt idx="15">
                  <c:v>43922</c:v>
                </c:pt>
                <c:pt idx="16">
                  <c:v>43952</c:v>
                </c:pt>
                <c:pt idx="17">
                  <c:v>43983</c:v>
                </c:pt>
                <c:pt idx="18">
                  <c:v>44013</c:v>
                </c:pt>
                <c:pt idx="19">
                  <c:v>44044</c:v>
                </c:pt>
                <c:pt idx="20">
                  <c:v>44075</c:v>
                </c:pt>
                <c:pt idx="21">
                  <c:v>44105</c:v>
                </c:pt>
                <c:pt idx="22">
                  <c:v>44136</c:v>
                </c:pt>
                <c:pt idx="23">
                  <c:v>44166</c:v>
                </c:pt>
                <c:pt idx="24">
                  <c:v>44197</c:v>
                </c:pt>
                <c:pt idx="25">
                  <c:v>44228</c:v>
                </c:pt>
                <c:pt idx="26">
                  <c:v>44256</c:v>
                </c:pt>
                <c:pt idx="27">
                  <c:v>44287</c:v>
                </c:pt>
                <c:pt idx="28">
                  <c:v>44317</c:v>
                </c:pt>
                <c:pt idx="29">
                  <c:v>44348</c:v>
                </c:pt>
                <c:pt idx="30">
                  <c:v>44378</c:v>
                </c:pt>
                <c:pt idx="31">
                  <c:v>44409</c:v>
                </c:pt>
                <c:pt idx="32">
                  <c:v>44440</c:v>
                </c:pt>
                <c:pt idx="33">
                  <c:v>44470</c:v>
                </c:pt>
                <c:pt idx="34">
                  <c:v>44501</c:v>
                </c:pt>
                <c:pt idx="35">
                  <c:v>44531</c:v>
                </c:pt>
                <c:pt idx="36">
                  <c:v>44562</c:v>
                </c:pt>
                <c:pt idx="37">
                  <c:v>44593</c:v>
                </c:pt>
                <c:pt idx="38">
                  <c:v>44621</c:v>
                </c:pt>
                <c:pt idx="39">
                  <c:v>44652</c:v>
                </c:pt>
                <c:pt idx="40">
                  <c:v>44682</c:v>
                </c:pt>
                <c:pt idx="41">
                  <c:v>44713</c:v>
                </c:pt>
                <c:pt idx="42">
                  <c:v>44743</c:v>
                </c:pt>
                <c:pt idx="43">
                  <c:v>44774</c:v>
                </c:pt>
                <c:pt idx="44">
                  <c:v>44805</c:v>
                </c:pt>
                <c:pt idx="45">
                  <c:v>44835</c:v>
                </c:pt>
                <c:pt idx="46">
                  <c:v>44866</c:v>
                </c:pt>
                <c:pt idx="47">
                  <c:v>44896</c:v>
                </c:pt>
                <c:pt idx="48">
                  <c:v>44927</c:v>
                </c:pt>
                <c:pt idx="49">
                  <c:v>44958</c:v>
                </c:pt>
                <c:pt idx="50">
                  <c:v>44986</c:v>
                </c:pt>
                <c:pt idx="51">
                  <c:v>45017</c:v>
                </c:pt>
                <c:pt idx="52">
                  <c:v>45047</c:v>
                </c:pt>
                <c:pt idx="53">
                  <c:v>45078</c:v>
                </c:pt>
                <c:pt idx="54">
                  <c:v>45108</c:v>
                </c:pt>
                <c:pt idx="55">
                  <c:v>45139</c:v>
                </c:pt>
                <c:pt idx="56">
                  <c:v>45170</c:v>
                </c:pt>
                <c:pt idx="57">
                  <c:v>45200</c:v>
                </c:pt>
                <c:pt idx="58">
                  <c:v>45231</c:v>
                </c:pt>
                <c:pt idx="59">
                  <c:v>45261</c:v>
                </c:pt>
                <c:pt idx="60">
                  <c:v>45292</c:v>
                </c:pt>
                <c:pt idx="61">
                  <c:v>45323</c:v>
                </c:pt>
                <c:pt idx="62">
                  <c:v>45352</c:v>
                </c:pt>
                <c:pt idx="63">
                  <c:v>45383</c:v>
                </c:pt>
                <c:pt idx="64">
                  <c:v>45413</c:v>
                </c:pt>
                <c:pt idx="65">
                  <c:v>45444</c:v>
                </c:pt>
                <c:pt idx="66">
                  <c:v>45474</c:v>
                </c:pt>
                <c:pt idx="67">
                  <c:v>45505</c:v>
                </c:pt>
                <c:pt idx="68">
                  <c:v>45536</c:v>
                </c:pt>
                <c:pt idx="69">
                  <c:v>45566</c:v>
                </c:pt>
              </c:numCache>
            </c:numRef>
          </c:xVal>
          <c:yVal>
            <c:numRef>
              <c:f>'Exponential Smoothing by Month'!$K$4:$K$73</c:f>
              <c:numCache>
                <c:formatCode>#,##0.00</c:formatCode>
                <c:ptCount val="70"/>
                <c:pt idx="1">
                  <c:v>16.065100000000029</c:v>
                </c:pt>
                <c:pt idx="2">
                  <c:v>141.3901900000003</c:v>
                </c:pt>
                <c:pt idx="3">
                  <c:v>231.84617100000037</c:v>
                </c:pt>
                <c:pt idx="4">
                  <c:v>271.32445389999998</c:v>
                </c:pt>
                <c:pt idx="5">
                  <c:v>116.89980851000018</c:v>
                </c:pt>
                <c:pt idx="6">
                  <c:v>279.89022765899995</c:v>
                </c:pt>
                <c:pt idx="7">
                  <c:v>125.71180489309995</c:v>
                </c:pt>
                <c:pt idx="8">
                  <c:v>92.99912440379012</c:v>
                </c:pt>
                <c:pt idx="9">
                  <c:v>323.35551196341112</c:v>
                </c:pt>
                <c:pt idx="10">
                  <c:v>30.532560767070208</c:v>
                </c:pt>
                <c:pt idx="11">
                  <c:v>245.66640469036315</c:v>
                </c:pt>
                <c:pt idx="12">
                  <c:v>192.32636422132646</c:v>
                </c:pt>
                <c:pt idx="13">
                  <c:v>-156.0377722008061</c:v>
                </c:pt>
                <c:pt idx="14">
                  <c:v>-312.28059498072571</c:v>
                </c:pt>
                <c:pt idx="15">
                  <c:v>-426.07563548265307</c:v>
                </c:pt>
                <c:pt idx="16">
                  <c:v>-417.89277193438784</c:v>
                </c:pt>
                <c:pt idx="17">
                  <c:v>-161.2026947409488</c:v>
                </c:pt>
                <c:pt idx="18">
                  <c:v>-178.46312526685415</c:v>
                </c:pt>
                <c:pt idx="19">
                  <c:v>-164.60421274016903</c:v>
                </c:pt>
                <c:pt idx="20">
                  <c:v>-13.506991466151703</c:v>
                </c:pt>
                <c:pt idx="21">
                  <c:v>121.04810768046309</c:v>
                </c:pt>
                <c:pt idx="22">
                  <c:v>79.339896912416634</c:v>
                </c:pt>
                <c:pt idx="23">
                  <c:v>337.13160722117527</c:v>
                </c:pt>
                <c:pt idx="24">
                  <c:v>52.130646499057548</c:v>
                </c:pt>
                <c:pt idx="25">
                  <c:v>-17.583418150848274</c:v>
                </c:pt>
                <c:pt idx="26">
                  <c:v>248.62042366423657</c:v>
                </c:pt>
                <c:pt idx="27">
                  <c:v>200.03258129781307</c:v>
                </c:pt>
                <c:pt idx="28">
                  <c:v>86.414923168031464</c:v>
                </c:pt>
                <c:pt idx="29">
                  <c:v>159.67013085122835</c:v>
                </c:pt>
                <c:pt idx="30">
                  <c:v>91.241417766105315</c:v>
                </c:pt>
                <c:pt idx="31">
                  <c:v>100.04887598949472</c:v>
                </c:pt>
                <c:pt idx="32">
                  <c:v>-129.91201160945525</c:v>
                </c:pt>
                <c:pt idx="33">
                  <c:v>-95.408110448509888</c:v>
                </c:pt>
                <c:pt idx="34">
                  <c:v>-12.343299403658875</c:v>
                </c:pt>
                <c:pt idx="35">
                  <c:v>20.660330536707306</c:v>
                </c:pt>
                <c:pt idx="36">
                  <c:v>-161.51950251696326</c:v>
                </c:pt>
                <c:pt idx="37">
                  <c:v>-357.38375226526728</c:v>
                </c:pt>
                <c:pt idx="38">
                  <c:v>-205.47227703874046</c:v>
                </c:pt>
                <c:pt idx="39">
                  <c:v>-340.58424933486674</c:v>
                </c:pt>
                <c:pt idx="40">
                  <c:v>-394.72382440137994</c:v>
                </c:pt>
                <c:pt idx="41">
                  <c:v>-361.64444196124236</c:v>
                </c:pt>
                <c:pt idx="42">
                  <c:v>-390.46409776511769</c:v>
                </c:pt>
                <c:pt idx="43">
                  <c:v>-250.70428798860587</c:v>
                </c:pt>
                <c:pt idx="44">
                  <c:v>-420.0189591897456</c:v>
                </c:pt>
                <c:pt idx="45">
                  <c:v>-559.39756327077112</c:v>
                </c:pt>
                <c:pt idx="46">
                  <c:v>-462.54490694369406</c:v>
                </c:pt>
                <c:pt idx="47">
                  <c:v>-471.7833162493248</c:v>
                </c:pt>
                <c:pt idx="48">
                  <c:v>-410.92958462439208</c:v>
                </c:pt>
                <c:pt idx="49">
                  <c:v>-446.42402616195301</c:v>
                </c:pt>
                <c:pt idx="50">
                  <c:v>-399.2526235457579</c:v>
                </c:pt>
                <c:pt idx="51">
                  <c:v>-441.9516611911821</c:v>
                </c:pt>
                <c:pt idx="52">
                  <c:v>-376.53319507206402</c:v>
                </c:pt>
                <c:pt idx="53">
                  <c:v>-382.52517556485748</c:v>
                </c:pt>
                <c:pt idx="54">
                  <c:v>-352.76965800837178</c:v>
                </c:pt>
                <c:pt idx="55">
                  <c:v>-255.42329220753464</c:v>
                </c:pt>
                <c:pt idx="56">
                  <c:v>-312.75146298678135</c:v>
                </c:pt>
                <c:pt idx="57">
                  <c:v>-270.54301668810319</c:v>
                </c:pt>
                <c:pt idx="58">
                  <c:v>-276.37531501929283</c:v>
                </c:pt>
                <c:pt idx="59">
                  <c:v>-212.45888351736352</c:v>
                </c:pt>
                <c:pt idx="60">
                  <c:v>-210.97459516562725</c:v>
                </c:pt>
                <c:pt idx="61">
                  <c:v>-215.87093564906451</c:v>
                </c:pt>
                <c:pt idx="62">
                  <c:v>-215.14974208415805</c:v>
                </c:pt>
                <c:pt idx="63">
                  <c:v>-207.28716787574228</c:v>
                </c:pt>
                <c:pt idx="64">
                  <c:v>-199.277651088168</c:v>
                </c:pt>
                <c:pt idx="65">
                  <c:v>-192.80758597935124</c:v>
                </c:pt>
                <c:pt idx="66">
                  <c:v>-109.79742738141613</c:v>
                </c:pt>
                <c:pt idx="67">
                  <c:v>-45.869884643274531</c:v>
                </c:pt>
                <c:pt idx="68">
                  <c:v>-49.637396178947142</c:v>
                </c:pt>
                <c:pt idx="69">
                  <c:v>33.906743438947558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2F-4BF8-82DF-09EE2EB959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408655"/>
        <c:axId val="339404815"/>
      </c:scatterChart>
      <c:valAx>
        <c:axId val="3394086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mm\-yy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404815"/>
        <c:crosses val="autoZero"/>
        <c:crossBetween val="midCat"/>
      </c:valAx>
      <c:valAx>
        <c:axId val="339404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4086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 of VFC's Forecast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'Holt Exponential by Month'!$E$3</c:f>
              <c:strCache>
                <c:ptCount val="1"/>
                <c:pt idx="0">
                  <c:v>Adj Close</c:v>
                </c:pt>
              </c:strCache>
            </c:strRef>
          </c:tx>
          <c:spPr>
            <a:ln w="34925" cap="rnd">
              <a:solidFill>
                <a:schemeClr val="accent6">
                  <a:tint val="77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'Holt Exponential by Month'!$D$4:$D$85</c:f>
              <c:numCache>
                <c:formatCode>[$-409]mmm\-yy;@</c:formatCode>
                <c:ptCount val="82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  <c:pt idx="6">
                  <c:v>43647</c:v>
                </c:pt>
                <c:pt idx="7">
                  <c:v>43678</c:v>
                </c:pt>
                <c:pt idx="8">
                  <c:v>43709</c:v>
                </c:pt>
                <c:pt idx="9">
                  <c:v>43739</c:v>
                </c:pt>
                <c:pt idx="10">
                  <c:v>43770</c:v>
                </c:pt>
                <c:pt idx="11">
                  <c:v>43800</c:v>
                </c:pt>
                <c:pt idx="12">
                  <c:v>43831</c:v>
                </c:pt>
                <c:pt idx="13">
                  <c:v>43862</c:v>
                </c:pt>
                <c:pt idx="14">
                  <c:v>43891</c:v>
                </c:pt>
                <c:pt idx="15">
                  <c:v>43922</c:v>
                </c:pt>
                <c:pt idx="16">
                  <c:v>43952</c:v>
                </c:pt>
                <c:pt idx="17">
                  <c:v>43983</c:v>
                </c:pt>
                <c:pt idx="18">
                  <c:v>44013</c:v>
                </c:pt>
                <c:pt idx="19">
                  <c:v>44044</c:v>
                </c:pt>
                <c:pt idx="20">
                  <c:v>44075</c:v>
                </c:pt>
                <c:pt idx="21">
                  <c:v>44105</c:v>
                </c:pt>
                <c:pt idx="22">
                  <c:v>44136</c:v>
                </c:pt>
                <c:pt idx="23">
                  <c:v>44166</c:v>
                </c:pt>
                <c:pt idx="24">
                  <c:v>44197</c:v>
                </c:pt>
                <c:pt idx="25">
                  <c:v>44228</c:v>
                </c:pt>
                <c:pt idx="26">
                  <c:v>44256</c:v>
                </c:pt>
                <c:pt idx="27">
                  <c:v>44287</c:v>
                </c:pt>
                <c:pt idx="28">
                  <c:v>44317</c:v>
                </c:pt>
                <c:pt idx="29">
                  <c:v>44348</c:v>
                </c:pt>
                <c:pt idx="30">
                  <c:v>44378</c:v>
                </c:pt>
                <c:pt idx="31">
                  <c:v>44409</c:v>
                </c:pt>
                <c:pt idx="32">
                  <c:v>44440</c:v>
                </c:pt>
                <c:pt idx="33">
                  <c:v>44470</c:v>
                </c:pt>
                <c:pt idx="34">
                  <c:v>44501</c:v>
                </c:pt>
                <c:pt idx="35">
                  <c:v>44531</c:v>
                </c:pt>
                <c:pt idx="36">
                  <c:v>44562</c:v>
                </c:pt>
                <c:pt idx="37">
                  <c:v>44593</c:v>
                </c:pt>
                <c:pt idx="38">
                  <c:v>44621</c:v>
                </c:pt>
                <c:pt idx="39">
                  <c:v>44652</c:v>
                </c:pt>
                <c:pt idx="40">
                  <c:v>44682</c:v>
                </c:pt>
                <c:pt idx="41">
                  <c:v>44713</c:v>
                </c:pt>
                <c:pt idx="42">
                  <c:v>44743</c:v>
                </c:pt>
                <c:pt idx="43">
                  <c:v>44774</c:v>
                </c:pt>
                <c:pt idx="44">
                  <c:v>44805</c:v>
                </c:pt>
                <c:pt idx="45">
                  <c:v>44835</c:v>
                </c:pt>
                <c:pt idx="46">
                  <c:v>44866</c:v>
                </c:pt>
                <c:pt idx="47">
                  <c:v>44896</c:v>
                </c:pt>
                <c:pt idx="48">
                  <c:v>44927</c:v>
                </c:pt>
                <c:pt idx="49">
                  <c:v>44958</c:v>
                </c:pt>
                <c:pt idx="50">
                  <c:v>44986</c:v>
                </c:pt>
                <c:pt idx="51">
                  <c:v>45017</c:v>
                </c:pt>
                <c:pt idx="52">
                  <c:v>45047</c:v>
                </c:pt>
                <c:pt idx="53">
                  <c:v>45078</c:v>
                </c:pt>
                <c:pt idx="54">
                  <c:v>45108</c:v>
                </c:pt>
                <c:pt idx="55">
                  <c:v>45139</c:v>
                </c:pt>
                <c:pt idx="56">
                  <c:v>45170</c:v>
                </c:pt>
                <c:pt idx="57">
                  <c:v>45200</c:v>
                </c:pt>
                <c:pt idx="58">
                  <c:v>45231</c:v>
                </c:pt>
                <c:pt idx="59">
                  <c:v>45261</c:v>
                </c:pt>
                <c:pt idx="60">
                  <c:v>45292</c:v>
                </c:pt>
                <c:pt idx="61">
                  <c:v>45323</c:v>
                </c:pt>
                <c:pt idx="62">
                  <c:v>45352</c:v>
                </c:pt>
                <c:pt idx="63">
                  <c:v>45383</c:v>
                </c:pt>
                <c:pt idx="64">
                  <c:v>45413</c:v>
                </c:pt>
                <c:pt idx="65">
                  <c:v>45444</c:v>
                </c:pt>
                <c:pt idx="66">
                  <c:v>45474</c:v>
                </c:pt>
                <c:pt idx="67">
                  <c:v>45505</c:v>
                </c:pt>
                <c:pt idx="68">
                  <c:v>45536</c:v>
                </c:pt>
                <c:pt idx="69">
                  <c:v>45566</c:v>
                </c:pt>
                <c:pt idx="70">
                  <c:v>45597</c:v>
                </c:pt>
                <c:pt idx="71">
                  <c:v>45627</c:v>
                </c:pt>
                <c:pt idx="72">
                  <c:v>45658</c:v>
                </c:pt>
                <c:pt idx="73">
                  <c:v>45689</c:v>
                </c:pt>
                <c:pt idx="74">
                  <c:v>45717</c:v>
                </c:pt>
                <c:pt idx="75">
                  <c:v>45748</c:v>
                </c:pt>
                <c:pt idx="76">
                  <c:v>45778</c:v>
                </c:pt>
                <c:pt idx="77">
                  <c:v>45809</c:v>
                </c:pt>
                <c:pt idx="78">
                  <c:v>45839</c:v>
                </c:pt>
                <c:pt idx="79">
                  <c:v>45870</c:v>
                </c:pt>
                <c:pt idx="80">
                  <c:v>45901</c:v>
                </c:pt>
                <c:pt idx="81">
                  <c:v>45931</c:v>
                </c:pt>
              </c:numCache>
            </c:numRef>
          </c:cat>
          <c:val>
            <c:numRef>
              <c:f>'Holt Exponential by Month'!$E$4:$E$85</c:f>
              <c:numCache>
                <c:formatCode>_("$"* #,##0.00_);_("$"* \(#,##0.00\);_("$"* "-"??_);_(@_)</c:formatCode>
                <c:ptCount val="82"/>
                <c:pt idx="0">
                  <c:v>1260.7147999999997</c:v>
                </c:pt>
                <c:pt idx="1">
                  <c:v>1276.7799</c:v>
                </c:pt>
                <c:pt idx="2">
                  <c:v>1403.7115000000001</c:v>
                </c:pt>
                <c:pt idx="3">
                  <c:v>1508.3065000000001</c:v>
                </c:pt>
                <c:pt idx="4">
                  <c:v>1570.9694</c:v>
                </c:pt>
                <c:pt idx="5">
                  <c:v>1443.6772000000001</c:v>
                </c:pt>
                <c:pt idx="6">
                  <c:v>1618.3575999999998</c:v>
                </c:pt>
                <c:pt idx="7">
                  <c:v>1492.1681999999998</c:v>
                </c:pt>
                <c:pt idx="8">
                  <c:v>1472.0266999999999</c:v>
                </c:pt>
                <c:pt idx="9">
                  <c:v>1711.6829999999998</c:v>
                </c:pt>
                <c:pt idx="10">
                  <c:v>1451.1956</c:v>
                </c:pt>
                <c:pt idx="11">
                  <c:v>1669.3827000000001</c:v>
                </c:pt>
                <c:pt idx="12">
                  <c:v>1640.6092999999998</c:v>
                </c:pt>
                <c:pt idx="13">
                  <c:v>1311.4778000000001</c:v>
                </c:pt>
                <c:pt idx="14">
                  <c:v>1139.6312</c:v>
                </c:pt>
                <c:pt idx="15">
                  <c:v>994.60809999999992</c:v>
                </c:pt>
                <c:pt idx="16">
                  <c:v>960.18339999999989</c:v>
                </c:pt>
                <c:pt idx="17">
                  <c:v>1175.0842000000002</c:v>
                </c:pt>
                <c:pt idx="18">
                  <c:v>1141.7035000000001</c:v>
                </c:pt>
                <c:pt idx="19">
                  <c:v>1137.7160999999999</c:v>
                </c:pt>
                <c:pt idx="20">
                  <c:v>1272.3529000000003</c:v>
                </c:pt>
                <c:pt idx="21">
                  <c:v>1405.5572999999999</c:v>
                </c:pt>
                <c:pt idx="22">
                  <c:v>1375.9539</c:v>
                </c:pt>
                <c:pt idx="23">
                  <c:v>1641.6796000000002</c:v>
                </c:pt>
                <c:pt idx="24">
                  <c:v>1390.3917999999999</c:v>
                </c:pt>
                <c:pt idx="25">
                  <c:v>1325.8907999999999</c:v>
                </c:pt>
                <c:pt idx="26">
                  <c:v>1590.3362999999999</c:v>
                </c:pt>
                <c:pt idx="27">
                  <c:v>1566.6105000000002</c:v>
                </c:pt>
                <c:pt idx="28">
                  <c:v>1472.9961000000001</c:v>
                </c:pt>
                <c:pt idx="29">
                  <c:v>1554.8928000000001</c:v>
                </c:pt>
                <c:pt idx="30">
                  <c:v>1502.4311</c:v>
                </c:pt>
                <c:pt idx="31">
                  <c:v>1520.3627000000001</c:v>
                </c:pt>
                <c:pt idx="32">
                  <c:v>1300.4066999999998</c:v>
                </c:pt>
                <c:pt idx="33">
                  <c:v>1321.9193999999998</c:v>
                </c:pt>
                <c:pt idx="34">
                  <c:v>1395.4433999999999</c:v>
                </c:pt>
                <c:pt idx="35">
                  <c:v>1427.2127</c:v>
                </c:pt>
                <c:pt idx="36">
                  <c:v>1247.0989000000002</c:v>
                </c:pt>
                <c:pt idx="37">
                  <c:v>1035.0826999999999</c:v>
                </c:pt>
                <c:pt idx="38">
                  <c:v>1151.2558000000001</c:v>
                </c:pt>
                <c:pt idx="39">
                  <c:v>995.59659999999997</c:v>
                </c:pt>
                <c:pt idx="40">
                  <c:v>907.39860000000022</c:v>
                </c:pt>
                <c:pt idx="41">
                  <c:v>901.00559999999973</c:v>
                </c:pt>
                <c:pt idx="42">
                  <c:v>836.02150000000006</c:v>
                </c:pt>
                <c:pt idx="43">
                  <c:v>936.73490000000004</c:v>
                </c:pt>
                <c:pt idx="44">
                  <c:v>742.34979999999996</c:v>
                </c:pt>
                <c:pt idx="45">
                  <c:v>560.96929999999998</c:v>
                </c:pt>
                <c:pt idx="46">
                  <c:v>601.88220000000001</c:v>
                </c:pt>
                <c:pt idx="47">
                  <c:v>546.38929999999993</c:v>
                </c:pt>
                <c:pt idx="48">
                  <c:v>560.06470000000013</c:v>
                </c:pt>
                <c:pt idx="49">
                  <c:v>483.47730000000007</c:v>
                </c:pt>
                <c:pt idx="50">
                  <c:v>486.00629999999995</c:v>
                </c:pt>
                <c:pt idx="51">
                  <c:v>403.38200000000006</c:v>
                </c:pt>
                <c:pt idx="52">
                  <c:v>424.60529999999994</c:v>
                </c:pt>
                <c:pt idx="53">
                  <c:v>380.96000000000004</c:v>
                </c:pt>
                <c:pt idx="54">
                  <c:v>372.46300000000002</c:v>
                </c:pt>
                <c:pt idx="55">
                  <c:v>434.5324</c:v>
                </c:pt>
                <c:pt idx="56">
                  <c:v>351.66189999999995</c:v>
                </c:pt>
                <c:pt idx="57">
                  <c:v>362.59519999999998</c:v>
                </c:pt>
                <c:pt idx="58">
                  <c:v>329.70859999999999</c:v>
                </c:pt>
                <c:pt idx="59">
                  <c:v>365.98750000000001</c:v>
                </c:pt>
                <c:pt idx="60">
                  <c:v>346.22589999999997</c:v>
                </c:pt>
                <c:pt idx="61">
                  <c:v>320.2321</c:v>
                </c:pt>
                <c:pt idx="62">
                  <c:v>299.36619999999999</c:v>
                </c:pt>
                <c:pt idx="63">
                  <c:v>285.71379999999999</c:v>
                </c:pt>
                <c:pt idx="64">
                  <c:v>272.99460000000005</c:v>
                </c:pt>
                <c:pt idx="65">
                  <c:v>259.5369</c:v>
                </c:pt>
                <c:pt idx="66">
                  <c:v>323.2663</c:v>
                </c:pt>
                <c:pt idx="67">
                  <c:v>376.21410000000003</c:v>
                </c:pt>
                <c:pt idx="68">
                  <c:v>367.8596</c:v>
                </c:pt>
                <c:pt idx="69">
                  <c:v>446.44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D7-497A-B9A4-B53ED565FE89}"/>
            </c:ext>
          </c:extLst>
        </c:ser>
        <c:ser>
          <c:idx val="1"/>
          <c:order val="1"/>
          <c:tx>
            <c:strRef>
              <c:f>'Holt Exponential by Month'!$H$3</c:f>
              <c:strCache>
                <c:ptCount val="1"/>
                <c:pt idx="0">
                  <c:v>Holt's Forecast</c:v>
                </c:pt>
              </c:strCache>
            </c:strRef>
          </c:tx>
          <c:spPr>
            <a:ln w="34925" cap="rnd">
              <a:solidFill>
                <a:schemeClr val="accent6">
                  <a:shade val="7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'Holt Exponential by Month'!$D$4:$D$85</c:f>
              <c:numCache>
                <c:formatCode>[$-409]mmm\-yy;@</c:formatCode>
                <c:ptCount val="82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  <c:pt idx="6">
                  <c:v>43647</c:v>
                </c:pt>
                <c:pt idx="7">
                  <c:v>43678</c:v>
                </c:pt>
                <c:pt idx="8">
                  <c:v>43709</c:v>
                </c:pt>
                <c:pt idx="9">
                  <c:v>43739</c:v>
                </c:pt>
                <c:pt idx="10">
                  <c:v>43770</c:v>
                </c:pt>
                <c:pt idx="11">
                  <c:v>43800</c:v>
                </c:pt>
                <c:pt idx="12">
                  <c:v>43831</c:v>
                </c:pt>
                <c:pt idx="13">
                  <c:v>43862</c:v>
                </c:pt>
                <c:pt idx="14">
                  <c:v>43891</c:v>
                </c:pt>
                <c:pt idx="15">
                  <c:v>43922</c:v>
                </c:pt>
                <c:pt idx="16">
                  <c:v>43952</c:v>
                </c:pt>
                <c:pt idx="17">
                  <c:v>43983</c:v>
                </c:pt>
                <c:pt idx="18">
                  <c:v>44013</c:v>
                </c:pt>
                <c:pt idx="19">
                  <c:v>44044</c:v>
                </c:pt>
                <c:pt idx="20">
                  <c:v>44075</c:v>
                </c:pt>
                <c:pt idx="21">
                  <c:v>44105</c:v>
                </c:pt>
                <c:pt idx="22">
                  <c:v>44136</c:v>
                </c:pt>
                <c:pt idx="23">
                  <c:v>44166</c:v>
                </c:pt>
                <c:pt idx="24">
                  <c:v>44197</c:v>
                </c:pt>
                <c:pt idx="25">
                  <c:v>44228</c:v>
                </c:pt>
                <c:pt idx="26">
                  <c:v>44256</c:v>
                </c:pt>
                <c:pt idx="27">
                  <c:v>44287</c:v>
                </c:pt>
                <c:pt idx="28">
                  <c:v>44317</c:v>
                </c:pt>
                <c:pt idx="29">
                  <c:v>44348</c:v>
                </c:pt>
                <c:pt idx="30">
                  <c:v>44378</c:v>
                </c:pt>
                <c:pt idx="31">
                  <c:v>44409</c:v>
                </c:pt>
                <c:pt idx="32">
                  <c:v>44440</c:v>
                </c:pt>
                <c:pt idx="33">
                  <c:v>44470</c:v>
                </c:pt>
                <c:pt idx="34">
                  <c:v>44501</c:v>
                </c:pt>
                <c:pt idx="35">
                  <c:v>44531</c:v>
                </c:pt>
                <c:pt idx="36">
                  <c:v>44562</c:v>
                </c:pt>
                <c:pt idx="37">
                  <c:v>44593</c:v>
                </c:pt>
                <c:pt idx="38">
                  <c:v>44621</c:v>
                </c:pt>
                <c:pt idx="39">
                  <c:v>44652</c:v>
                </c:pt>
                <c:pt idx="40">
                  <c:v>44682</c:v>
                </c:pt>
                <c:pt idx="41">
                  <c:v>44713</c:v>
                </c:pt>
                <c:pt idx="42">
                  <c:v>44743</c:v>
                </c:pt>
                <c:pt idx="43">
                  <c:v>44774</c:v>
                </c:pt>
                <c:pt idx="44">
                  <c:v>44805</c:v>
                </c:pt>
                <c:pt idx="45">
                  <c:v>44835</c:v>
                </c:pt>
                <c:pt idx="46">
                  <c:v>44866</c:v>
                </c:pt>
                <c:pt idx="47">
                  <c:v>44896</c:v>
                </c:pt>
                <c:pt idx="48">
                  <c:v>44927</c:v>
                </c:pt>
                <c:pt idx="49">
                  <c:v>44958</c:v>
                </c:pt>
                <c:pt idx="50">
                  <c:v>44986</c:v>
                </c:pt>
                <c:pt idx="51">
                  <c:v>45017</c:v>
                </c:pt>
                <c:pt idx="52">
                  <c:v>45047</c:v>
                </c:pt>
                <c:pt idx="53">
                  <c:v>45078</c:v>
                </c:pt>
                <c:pt idx="54">
                  <c:v>45108</c:v>
                </c:pt>
                <c:pt idx="55">
                  <c:v>45139</c:v>
                </c:pt>
                <c:pt idx="56">
                  <c:v>45170</c:v>
                </c:pt>
                <c:pt idx="57">
                  <c:v>45200</c:v>
                </c:pt>
                <c:pt idx="58">
                  <c:v>45231</c:v>
                </c:pt>
                <c:pt idx="59">
                  <c:v>45261</c:v>
                </c:pt>
                <c:pt idx="60">
                  <c:v>45292</c:v>
                </c:pt>
                <c:pt idx="61">
                  <c:v>45323</c:v>
                </c:pt>
                <c:pt idx="62">
                  <c:v>45352</c:v>
                </c:pt>
                <c:pt idx="63">
                  <c:v>45383</c:v>
                </c:pt>
                <c:pt idx="64">
                  <c:v>45413</c:v>
                </c:pt>
                <c:pt idx="65">
                  <c:v>45444</c:v>
                </c:pt>
                <c:pt idx="66">
                  <c:v>45474</c:v>
                </c:pt>
                <c:pt idx="67">
                  <c:v>45505</c:v>
                </c:pt>
                <c:pt idx="68">
                  <c:v>45536</c:v>
                </c:pt>
                <c:pt idx="69">
                  <c:v>45566</c:v>
                </c:pt>
                <c:pt idx="70">
                  <c:v>45597</c:v>
                </c:pt>
                <c:pt idx="71">
                  <c:v>45627</c:v>
                </c:pt>
                <c:pt idx="72">
                  <c:v>45658</c:v>
                </c:pt>
                <c:pt idx="73">
                  <c:v>45689</c:v>
                </c:pt>
                <c:pt idx="74">
                  <c:v>45717</c:v>
                </c:pt>
                <c:pt idx="75">
                  <c:v>45748</c:v>
                </c:pt>
                <c:pt idx="76">
                  <c:v>45778</c:v>
                </c:pt>
                <c:pt idx="77">
                  <c:v>45809</c:v>
                </c:pt>
                <c:pt idx="78">
                  <c:v>45839</c:v>
                </c:pt>
                <c:pt idx="79">
                  <c:v>45870</c:v>
                </c:pt>
                <c:pt idx="80">
                  <c:v>45901</c:v>
                </c:pt>
                <c:pt idx="81">
                  <c:v>45931</c:v>
                </c:pt>
              </c:numCache>
            </c:numRef>
          </c:cat>
          <c:val>
            <c:numRef>
              <c:f>'Holt Exponential by Month'!$H$4:$H$85</c:f>
              <c:numCache>
                <c:formatCode>_("$"* #,##0.00_);_("$"* \(#,##0.00\);_("$"* "-"??_);_(@_)</c:formatCode>
                <c:ptCount val="82"/>
                <c:pt idx="1">
                  <c:v>1260.7147999999997</c:v>
                </c:pt>
                <c:pt idx="2">
                  <c:v>1264.2491219999999</c:v>
                </c:pt>
                <c:pt idx="3">
                  <c:v>1306.5619775600003</c:v>
                </c:pt>
                <c:pt idx="4">
                  <c:v>1444.2181382488004</c:v>
                </c:pt>
                <c:pt idx="5">
                  <c:v>1559.1013052790245</c:v>
                </c:pt>
                <c:pt idx="6">
                  <c:v>1591.6048041135396</c:v>
                </c:pt>
                <c:pt idx="7">
                  <c:v>1516.0082516089467</c:v>
                </c:pt>
                <c:pt idx="8">
                  <c:v>1632.1781142476846</c:v>
                </c:pt>
                <c:pt idx="9">
                  <c:v>1522.0880618340152</c:v>
                </c:pt>
                <c:pt idx="10">
                  <c:v>1544.88590745752</c:v>
                </c:pt>
                <c:pt idx="11">
                  <c:v>1697.8072563616483</c:v>
                </c:pt>
                <c:pt idx="12">
                  <c:v>1524.991040637814</c:v>
                </c:pt>
                <c:pt idx="13">
                  <c:v>1693.824441316126</c:v>
                </c:pt>
                <c:pt idx="14">
                  <c:v>1606.5819492387782</c:v>
                </c:pt>
                <c:pt idx="15">
                  <c:v>1268.9806829487129</c:v>
                </c:pt>
                <c:pt idx="16">
                  <c:v>1059.6552713506362</c:v>
                </c:pt>
                <c:pt idx="17">
                  <c:v>912.81260728772634</c:v>
                </c:pt>
                <c:pt idx="18">
                  <c:v>925.54068943392087</c:v>
                </c:pt>
                <c:pt idx="19">
                  <c:v>1116.0901730622247</c:v>
                </c:pt>
                <c:pt idx="20">
                  <c:v>1106.3136764462663</c:v>
                </c:pt>
                <c:pt idx="21">
                  <c:v>1135.1019750723628</c:v>
                </c:pt>
                <c:pt idx="22">
                  <c:v>1288.1445394552147</c:v>
                </c:pt>
                <c:pt idx="23">
                  <c:v>1412.1799926603212</c:v>
                </c:pt>
                <c:pt idx="24">
                  <c:v>1453.2571536506975</c:v>
                </c:pt>
                <c:pt idx="25">
                  <c:v>1632.6828151648581</c:v>
                </c:pt>
                <c:pt idx="26">
                  <c:v>1407.5873065695048</c:v>
                </c:pt>
                <c:pt idx="27">
                  <c:v>1387.9872252249263</c:v>
                </c:pt>
                <c:pt idx="28">
                  <c:v>1612.9908501948676</c:v>
                </c:pt>
                <c:pt idx="29">
                  <c:v>1586.7772971729762</c:v>
                </c:pt>
                <c:pt idx="30">
                  <c:v>1516.427847213927</c:v>
                </c:pt>
                <c:pt idx="31">
                  <c:v>1568.6221724958104</c:v>
                </c:pt>
                <c:pt idx="32">
                  <c:v>1528.1542032687803</c:v>
                </c:pt>
                <c:pt idx="33">
                  <c:v>1490.0925754037398</c:v>
                </c:pt>
                <c:pt idx="34">
                  <c:v>1296.8470516341622</c:v>
                </c:pt>
                <c:pt idx="35">
                  <c:v>1317.28008456918</c:v>
                </c:pt>
                <c:pt idx="36">
                  <c:v>1392.5395047470636</c:v>
                </c:pt>
                <c:pt idx="37">
                  <c:v>1387.8179818865881</c:v>
                </c:pt>
                <c:pt idx="38">
                  <c:v>1182.6337478690912</c:v>
                </c:pt>
                <c:pt idx="39">
                  <c:v>1007.4090263607821</c:v>
                </c:pt>
                <c:pt idx="40">
                  <c:v>1066.4691820040393</c:v>
                </c:pt>
                <c:pt idx="41">
                  <c:v>920.17581625509581</c:v>
                </c:pt>
                <c:pt idx="42">
                  <c:v>835.22976536967087</c:v>
                </c:pt>
                <c:pt idx="43">
                  <c:v>815.60076276186942</c:v>
                </c:pt>
                <c:pt idx="44">
                  <c:v>786.24218427705864</c:v>
                </c:pt>
                <c:pt idx="45">
                  <c:v>836.74876757056802</c:v>
                </c:pt>
                <c:pt idx="46">
                  <c:v>635.93760747699173</c:v>
                </c:pt>
                <c:pt idx="47">
                  <c:v>476.27232192180657</c:v>
                </c:pt>
                <c:pt idx="48">
                  <c:v>496.5819688852111</c:v>
                </c:pt>
                <c:pt idx="49">
                  <c:v>461.80174175376226</c:v>
                </c:pt>
                <c:pt idx="50">
                  <c:v>462.93671140787035</c:v>
                </c:pt>
                <c:pt idx="51">
                  <c:v>404.36802783941187</c:v>
                </c:pt>
                <c:pt idx="52">
                  <c:v>391.69221436999391</c:v>
                </c:pt>
                <c:pt idx="53">
                  <c:v>330.41681385544121</c:v>
                </c:pt>
                <c:pt idx="54">
                  <c:v>342.31030442873276</c:v>
                </c:pt>
                <c:pt idx="55">
                  <c:v>310.34117323172291</c:v>
                </c:pt>
                <c:pt idx="56">
                  <c:v>320.85349341278976</c:v>
                </c:pt>
                <c:pt idx="57">
                  <c:v>364.48637968599616</c:v>
                </c:pt>
                <c:pt idx="58">
                  <c:v>302.80348861925302</c:v>
                </c:pt>
                <c:pt idx="59">
                  <c:v>305.35961647198832</c:v>
                </c:pt>
                <c:pt idx="60">
                  <c:v>289.6710830530082</c:v>
                </c:pt>
                <c:pt idx="61">
                  <c:v>320.72321007418901</c:v>
                </c:pt>
                <c:pt idx="62">
                  <c:v>304.22973322846462</c:v>
                </c:pt>
                <c:pt idx="63">
                  <c:v>279.12495375796021</c:v>
                </c:pt>
                <c:pt idx="64">
                  <c:v>259.44444802452381</c:v>
                </c:pt>
                <c:pt idx="65">
                  <c:v>246.77679876339653</c:v>
                </c:pt>
                <c:pt idx="66">
                  <c:v>235.24911294616669</c:v>
                </c:pt>
                <c:pt idx="67">
                  <c:v>240.0099847861716</c:v>
                </c:pt>
                <c:pt idx="68">
                  <c:v>311.34852205475488</c:v>
                </c:pt>
                <c:pt idx="69">
                  <c:v>364.06241283076605</c:v>
                </c:pt>
                <c:pt idx="70">
                  <c:v>379.26333080977031</c:v>
                </c:pt>
                <c:pt idx="71">
                  <c:v>377.61637562258448</c:v>
                </c:pt>
                <c:pt idx="72">
                  <c:v>375.96942043539866</c:v>
                </c:pt>
                <c:pt idx="73">
                  <c:v>374.32246524821284</c:v>
                </c:pt>
                <c:pt idx="74">
                  <c:v>372.67551006102701</c:v>
                </c:pt>
                <c:pt idx="75">
                  <c:v>371.02855487384119</c:v>
                </c:pt>
                <c:pt idx="76">
                  <c:v>369.38159968665536</c:v>
                </c:pt>
                <c:pt idx="77">
                  <c:v>367.73464449946954</c:v>
                </c:pt>
                <c:pt idx="78">
                  <c:v>366.08768931228371</c:v>
                </c:pt>
                <c:pt idx="79">
                  <c:v>364.44073412509795</c:v>
                </c:pt>
                <c:pt idx="80">
                  <c:v>362.79377893791212</c:v>
                </c:pt>
                <c:pt idx="81">
                  <c:v>361.1468237507263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D7-497A-B9A4-B53ED565FE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7341408"/>
        <c:axId val="247365408"/>
      </c:lineChart>
      <c:dateAx>
        <c:axId val="247341408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365408"/>
        <c:crosses val="autoZero"/>
        <c:auto val="1"/>
        <c:lblOffset val="100"/>
        <c:baseTimeUnit val="months"/>
      </c:dateAx>
      <c:valAx>
        <c:axId val="24736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34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</a:t>
            </a:r>
            <a:r>
              <a:rPr lang="en-US" baseline="0"/>
              <a:t> Series of </a:t>
            </a:r>
            <a:r>
              <a:rPr lang="en-US"/>
              <a:t>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'Holt Exponential by Month'!$I$3:$I$4</c:f>
              <c:strCache>
                <c:ptCount val="2"/>
                <c:pt idx="0">
                  <c:v>Error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'Holt Exponential by Month'!$D$5:$D$73</c:f>
              <c:numCache>
                <c:formatCode>[$-409]mmm\-yy;@</c:formatCode>
                <c:ptCount val="69"/>
                <c:pt idx="0">
                  <c:v>43497</c:v>
                </c:pt>
                <c:pt idx="1">
                  <c:v>43525</c:v>
                </c:pt>
                <c:pt idx="2">
                  <c:v>43556</c:v>
                </c:pt>
                <c:pt idx="3">
                  <c:v>43586</c:v>
                </c:pt>
                <c:pt idx="4">
                  <c:v>43617</c:v>
                </c:pt>
                <c:pt idx="5">
                  <c:v>43647</c:v>
                </c:pt>
                <c:pt idx="6">
                  <c:v>43678</c:v>
                </c:pt>
                <c:pt idx="7">
                  <c:v>43709</c:v>
                </c:pt>
                <c:pt idx="8">
                  <c:v>43739</c:v>
                </c:pt>
                <c:pt idx="9">
                  <c:v>43770</c:v>
                </c:pt>
                <c:pt idx="10">
                  <c:v>43800</c:v>
                </c:pt>
                <c:pt idx="11">
                  <c:v>43831</c:v>
                </c:pt>
                <c:pt idx="12">
                  <c:v>43862</c:v>
                </c:pt>
                <c:pt idx="13">
                  <c:v>43891</c:v>
                </c:pt>
                <c:pt idx="14">
                  <c:v>43922</c:v>
                </c:pt>
                <c:pt idx="15">
                  <c:v>43952</c:v>
                </c:pt>
                <c:pt idx="16">
                  <c:v>43983</c:v>
                </c:pt>
                <c:pt idx="17">
                  <c:v>44013</c:v>
                </c:pt>
                <c:pt idx="18">
                  <c:v>44044</c:v>
                </c:pt>
                <c:pt idx="19">
                  <c:v>44075</c:v>
                </c:pt>
                <c:pt idx="20">
                  <c:v>44105</c:v>
                </c:pt>
                <c:pt idx="21">
                  <c:v>44136</c:v>
                </c:pt>
                <c:pt idx="22">
                  <c:v>44166</c:v>
                </c:pt>
                <c:pt idx="23">
                  <c:v>44197</c:v>
                </c:pt>
                <c:pt idx="24">
                  <c:v>44228</c:v>
                </c:pt>
                <c:pt idx="25">
                  <c:v>44256</c:v>
                </c:pt>
                <c:pt idx="26">
                  <c:v>44287</c:v>
                </c:pt>
                <c:pt idx="27">
                  <c:v>44317</c:v>
                </c:pt>
                <c:pt idx="28">
                  <c:v>44348</c:v>
                </c:pt>
                <c:pt idx="29">
                  <c:v>44378</c:v>
                </c:pt>
                <c:pt idx="30">
                  <c:v>44409</c:v>
                </c:pt>
                <c:pt idx="31">
                  <c:v>44440</c:v>
                </c:pt>
                <c:pt idx="32">
                  <c:v>44470</c:v>
                </c:pt>
                <c:pt idx="33">
                  <c:v>44501</c:v>
                </c:pt>
                <c:pt idx="34">
                  <c:v>44531</c:v>
                </c:pt>
                <c:pt idx="35">
                  <c:v>44562</c:v>
                </c:pt>
                <c:pt idx="36">
                  <c:v>44593</c:v>
                </c:pt>
                <c:pt idx="37">
                  <c:v>44621</c:v>
                </c:pt>
                <c:pt idx="38">
                  <c:v>44652</c:v>
                </c:pt>
                <c:pt idx="39">
                  <c:v>44682</c:v>
                </c:pt>
                <c:pt idx="40">
                  <c:v>44713</c:v>
                </c:pt>
                <c:pt idx="41">
                  <c:v>44743</c:v>
                </c:pt>
                <c:pt idx="42">
                  <c:v>44774</c:v>
                </c:pt>
                <c:pt idx="43">
                  <c:v>44805</c:v>
                </c:pt>
                <c:pt idx="44">
                  <c:v>44835</c:v>
                </c:pt>
                <c:pt idx="45">
                  <c:v>44866</c:v>
                </c:pt>
                <c:pt idx="46">
                  <c:v>44896</c:v>
                </c:pt>
                <c:pt idx="47">
                  <c:v>44927</c:v>
                </c:pt>
                <c:pt idx="48">
                  <c:v>44958</c:v>
                </c:pt>
                <c:pt idx="49">
                  <c:v>44986</c:v>
                </c:pt>
                <c:pt idx="50">
                  <c:v>45017</c:v>
                </c:pt>
                <c:pt idx="51">
                  <c:v>45047</c:v>
                </c:pt>
                <c:pt idx="52">
                  <c:v>45078</c:v>
                </c:pt>
                <c:pt idx="53">
                  <c:v>45108</c:v>
                </c:pt>
                <c:pt idx="54">
                  <c:v>45139</c:v>
                </c:pt>
                <c:pt idx="55">
                  <c:v>45170</c:v>
                </c:pt>
                <c:pt idx="56">
                  <c:v>45200</c:v>
                </c:pt>
                <c:pt idx="57">
                  <c:v>45231</c:v>
                </c:pt>
                <c:pt idx="58">
                  <c:v>45261</c:v>
                </c:pt>
                <c:pt idx="59">
                  <c:v>45292</c:v>
                </c:pt>
                <c:pt idx="60">
                  <c:v>45323</c:v>
                </c:pt>
                <c:pt idx="61">
                  <c:v>45352</c:v>
                </c:pt>
                <c:pt idx="62">
                  <c:v>45383</c:v>
                </c:pt>
                <c:pt idx="63">
                  <c:v>45413</c:v>
                </c:pt>
                <c:pt idx="64">
                  <c:v>45444</c:v>
                </c:pt>
                <c:pt idx="65">
                  <c:v>45474</c:v>
                </c:pt>
                <c:pt idx="66">
                  <c:v>45505</c:v>
                </c:pt>
                <c:pt idx="67">
                  <c:v>45536</c:v>
                </c:pt>
                <c:pt idx="68">
                  <c:v>45566</c:v>
                </c:pt>
              </c:numCache>
            </c:numRef>
          </c:cat>
          <c:val>
            <c:numRef>
              <c:f>'Holt Exponential by Month'!$I$5:$I$73</c:f>
              <c:numCache>
                <c:formatCode>#,##0.00</c:formatCode>
                <c:ptCount val="69"/>
                <c:pt idx="0">
                  <c:v>16.065100000000257</c:v>
                </c:pt>
                <c:pt idx="1">
                  <c:v>139.46237800000017</c:v>
                </c:pt>
                <c:pt idx="2">
                  <c:v>201.74452243999986</c:v>
                </c:pt>
                <c:pt idx="3">
                  <c:v>126.75126175119954</c:v>
                </c:pt>
                <c:pt idx="4">
                  <c:v>-115.42410527902439</c:v>
                </c:pt>
                <c:pt idx="5">
                  <c:v>26.752795886460262</c:v>
                </c:pt>
                <c:pt idx="6">
                  <c:v>-23.840051608946851</c:v>
                </c:pt>
                <c:pt idx="7">
                  <c:v>-160.15141424768467</c:v>
                </c:pt>
                <c:pt idx="8">
                  <c:v>189.59493816598456</c:v>
                </c:pt>
                <c:pt idx="9">
                  <c:v>-93.690307457520021</c:v>
                </c:pt>
                <c:pt idx="10">
                  <c:v>-28.424556361648229</c:v>
                </c:pt>
                <c:pt idx="11">
                  <c:v>115.61825936218588</c:v>
                </c:pt>
                <c:pt idx="12">
                  <c:v>-382.3466413161259</c:v>
                </c:pt>
                <c:pt idx="13">
                  <c:v>-466.95074923877814</c:v>
                </c:pt>
                <c:pt idx="14">
                  <c:v>-274.37258294871299</c:v>
                </c:pt>
                <c:pt idx="15">
                  <c:v>-99.47187135063632</c:v>
                </c:pt>
                <c:pt idx="16">
                  <c:v>262.2715927122739</c:v>
                </c:pt>
                <c:pt idx="17">
                  <c:v>216.1628105660792</c:v>
                </c:pt>
                <c:pt idx="18">
                  <c:v>21.625926937775148</c:v>
                </c:pt>
                <c:pt idx="19">
                  <c:v>166.03922355373402</c:v>
                </c:pt>
                <c:pt idx="20">
                  <c:v>270.45532492763709</c:v>
                </c:pt>
                <c:pt idx="21">
                  <c:v>87.80936054478525</c:v>
                </c:pt>
                <c:pt idx="22">
                  <c:v>229.49960733967896</c:v>
                </c:pt>
                <c:pt idx="23">
                  <c:v>-62.865353650697671</c:v>
                </c:pt>
                <c:pt idx="24">
                  <c:v>-306.79201516485819</c:v>
                </c:pt>
                <c:pt idx="25">
                  <c:v>182.74899343049515</c:v>
                </c:pt>
                <c:pt idx="26">
                  <c:v>178.62327477507392</c:v>
                </c:pt>
                <c:pt idx="27">
                  <c:v>-139.99475019486749</c:v>
                </c:pt>
                <c:pt idx="28">
                  <c:v>-31.884497172976126</c:v>
                </c:pt>
                <c:pt idx="29">
                  <c:v>-13.996747213926938</c:v>
                </c:pt>
                <c:pt idx="30">
                  <c:v>-48.259472495810314</c:v>
                </c:pt>
                <c:pt idx="31">
                  <c:v>-227.74750326878052</c:v>
                </c:pt>
                <c:pt idx="32">
                  <c:v>-168.17317540374006</c:v>
                </c:pt>
                <c:pt idx="33">
                  <c:v>98.596348365837684</c:v>
                </c:pt>
                <c:pt idx="34">
                  <c:v>109.93261543082008</c:v>
                </c:pt>
                <c:pt idx="35">
                  <c:v>-145.44060474706339</c:v>
                </c:pt>
                <c:pt idx="36">
                  <c:v>-352.73528188658815</c:v>
                </c:pt>
                <c:pt idx="37">
                  <c:v>-31.377947869091031</c:v>
                </c:pt>
                <c:pt idx="38">
                  <c:v>-11.812426360782183</c:v>
                </c:pt>
                <c:pt idx="39">
                  <c:v>-159.07058200403912</c:v>
                </c:pt>
                <c:pt idx="40">
                  <c:v>-19.170216255096079</c:v>
                </c:pt>
                <c:pt idx="41">
                  <c:v>0.79173463032918789</c:v>
                </c:pt>
                <c:pt idx="42">
                  <c:v>121.13413723813062</c:v>
                </c:pt>
                <c:pt idx="43">
                  <c:v>-43.892384277058682</c:v>
                </c:pt>
                <c:pt idx="44">
                  <c:v>-275.77946757056804</c:v>
                </c:pt>
                <c:pt idx="45">
                  <c:v>-34.055407476991718</c:v>
                </c:pt>
                <c:pt idx="46">
                  <c:v>70.11697807819337</c:v>
                </c:pt>
                <c:pt idx="47">
                  <c:v>63.482731114789033</c:v>
                </c:pt>
                <c:pt idx="48">
                  <c:v>21.675558246237813</c:v>
                </c:pt>
                <c:pt idx="49">
                  <c:v>23.069588592129605</c:v>
                </c:pt>
                <c:pt idx="50">
                  <c:v>-0.98602783941180405</c:v>
                </c:pt>
                <c:pt idx="51">
                  <c:v>32.913085630006037</c:v>
                </c:pt>
                <c:pt idx="52">
                  <c:v>50.543186144558831</c:v>
                </c:pt>
                <c:pt idx="53">
                  <c:v>30.152695571267259</c:v>
                </c:pt>
                <c:pt idx="54">
                  <c:v>124.19122676827709</c:v>
                </c:pt>
                <c:pt idx="55">
                  <c:v>30.808406587210186</c:v>
                </c:pt>
                <c:pt idx="56">
                  <c:v>-1.8911796859961783</c:v>
                </c:pt>
                <c:pt idx="57">
                  <c:v>26.905111380746973</c:v>
                </c:pt>
                <c:pt idx="58">
                  <c:v>60.627883528011694</c:v>
                </c:pt>
                <c:pt idx="59">
                  <c:v>56.554816946991764</c:v>
                </c:pt>
                <c:pt idx="60">
                  <c:v>-0.49111007418900954</c:v>
                </c:pt>
                <c:pt idx="61">
                  <c:v>-4.8635332284646324</c:v>
                </c:pt>
                <c:pt idx="62">
                  <c:v>6.5888462420397786</c:v>
                </c:pt>
                <c:pt idx="63">
                  <c:v>13.55015197547624</c:v>
                </c:pt>
                <c:pt idx="64">
                  <c:v>12.760101236603475</c:v>
                </c:pt>
                <c:pt idx="65">
                  <c:v>88.017187053833311</c:v>
                </c:pt>
                <c:pt idx="66">
                  <c:v>136.20411521382843</c:v>
                </c:pt>
                <c:pt idx="67">
                  <c:v>56.51107794524512</c:v>
                </c:pt>
                <c:pt idx="68">
                  <c:v>82.377587169233948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84-4F6F-9E02-0A79CD3A4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7347168"/>
        <c:axId val="247359648"/>
      </c:lineChart>
      <c:dateAx>
        <c:axId val="247347168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359648"/>
        <c:crosses val="autoZero"/>
        <c:auto val="1"/>
        <c:lblOffset val="100"/>
        <c:baseTimeUnit val="months"/>
      </c:dateAx>
      <c:valAx>
        <c:axId val="24735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347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 of VFC's Forecast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'Holt Exponential by Quarter'!$E$3</c:f>
              <c:strCache>
                <c:ptCount val="1"/>
                <c:pt idx="0">
                  <c:v>Adj Close</c:v>
                </c:pt>
              </c:strCache>
            </c:strRef>
          </c:tx>
          <c:spPr>
            <a:ln w="34925" cap="rnd">
              <a:solidFill>
                <a:schemeClr val="accent6">
                  <a:tint val="77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'Holt Exponential by Quarter'!$D$4:$D$30</c:f>
              <c:strCache>
                <c:ptCount val="27"/>
                <c:pt idx="0">
                  <c:v>Q1 - 2019</c:v>
                </c:pt>
                <c:pt idx="1">
                  <c:v>Q2 - 2019</c:v>
                </c:pt>
                <c:pt idx="2">
                  <c:v>Q3 - 2019</c:v>
                </c:pt>
                <c:pt idx="3">
                  <c:v>Q4 - 2019</c:v>
                </c:pt>
                <c:pt idx="4">
                  <c:v>Q1 - 2020</c:v>
                </c:pt>
                <c:pt idx="5">
                  <c:v>Q2 - 2020</c:v>
                </c:pt>
                <c:pt idx="6">
                  <c:v>Q3 - 2020</c:v>
                </c:pt>
                <c:pt idx="7">
                  <c:v>Q4 - 2020</c:v>
                </c:pt>
                <c:pt idx="8">
                  <c:v>Q1 - 2021</c:v>
                </c:pt>
                <c:pt idx="9">
                  <c:v>Q2 - 2021</c:v>
                </c:pt>
                <c:pt idx="10">
                  <c:v>Q3 - 2021</c:v>
                </c:pt>
                <c:pt idx="11">
                  <c:v>Q4 - 2021</c:v>
                </c:pt>
                <c:pt idx="12">
                  <c:v>Q1 - 2022</c:v>
                </c:pt>
                <c:pt idx="13">
                  <c:v>Q2 - 2022</c:v>
                </c:pt>
                <c:pt idx="14">
                  <c:v>Q3 - 2022</c:v>
                </c:pt>
                <c:pt idx="15">
                  <c:v>Q4 - 2022</c:v>
                </c:pt>
                <c:pt idx="16">
                  <c:v>Q1 - 2023</c:v>
                </c:pt>
                <c:pt idx="17">
                  <c:v>Q2 - 2023</c:v>
                </c:pt>
                <c:pt idx="18">
                  <c:v>Q3 - 2023</c:v>
                </c:pt>
                <c:pt idx="19">
                  <c:v>Q4 - 2023</c:v>
                </c:pt>
                <c:pt idx="20">
                  <c:v>Q1 - 2024</c:v>
                </c:pt>
                <c:pt idx="21">
                  <c:v>Q2 - 2024</c:v>
                </c:pt>
                <c:pt idx="22">
                  <c:v>Q3 - 2024</c:v>
                </c:pt>
                <c:pt idx="23">
                  <c:v>Q4 - 2024</c:v>
                </c:pt>
                <c:pt idx="24">
                  <c:v>Q1 - 2024</c:v>
                </c:pt>
                <c:pt idx="25">
                  <c:v>Q2 - 2024</c:v>
                </c:pt>
                <c:pt idx="26">
                  <c:v>Q3 - 2024</c:v>
                </c:pt>
              </c:strCache>
            </c:strRef>
          </c:cat>
          <c:val>
            <c:numRef>
              <c:f>'Holt Exponential by Quarter'!$E$4:$E$26</c:f>
              <c:numCache>
                <c:formatCode>_("$"* #,##0.00_);_("$"* \(#,##0.00\);_("$"* "-"??_);_(@_)</c:formatCode>
                <c:ptCount val="23"/>
                <c:pt idx="0">
                  <c:v>3941.2061999999987</c:v>
                </c:pt>
                <c:pt idx="1">
                  <c:v>4522.9530999999997</c:v>
                </c:pt>
                <c:pt idx="2">
                  <c:v>4582.5525000000016</c:v>
                </c:pt>
                <c:pt idx="3">
                  <c:v>4832.2612999999992</c:v>
                </c:pt>
                <c:pt idx="4">
                  <c:v>4091.7183000000005</c:v>
                </c:pt>
                <c:pt idx="5">
                  <c:v>3129.8756999999991</c:v>
                </c:pt>
                <c:pt idx="6">
                  <c:v>3551.7725000000009</c:v>
                </c:pt>
                <c:pt idx="7">
                  <c:v>4423.1907999999994</c:v>
                </c:pt>
                <c:pt idx="8">
                  <c:v>4306.6188999999986</c:v>
                </c:pt>
                <c:pt idx="9">
                  <c:v>4594.4993999999979</c:v>
                </c:pt>
                <c:pt idx="10">
                  <c:v>4323.2004999999999</c:v>
                </c:pt>
                <c:pt idx="11">
                  <c:v>4144.5754999999999</c:v>
                </c:pt>
                <c:pt idx="12">
                  <c:v>3433.4374000000003</c:v>
                </c:pt>
                <c:pt idx="13">
                  <c:v>2804.0007999999993</c:v>
                </c:pt>
                <c:pt idx="14">
                  <c:v>2515.1061999999993</c:v>
                </c:pt>
                <c:pt idx="15">
                  <c:v>1709.2408</c:v>
                </c:pt>
                <c:pt idx="16">
                  <c:v>1529.5483000000002</c:v>
                </c:pt>
                <c:pt idx="17">
                  <c:v>1208.9472999999998</c:v>
                </c:pt>
                <c:pt idx="18">
                  <c:v>1158.6573000000003</c:v>
                </c:pt>
                <c:pt idx="19">
                  <c:v>1058.2913000000001</c:v>
                </c:pt>
                <c:pt idx="20">
                  <c:v>965.82420000000002</c:v>
                </c:pt>
                <c:pt idx="21">
                  <c:v>818.24529999999993</c:v>
                </c:pt>
                <c:pt idx="22">
                  <c:v>1067.3400000000001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AD-42DB-81E2-E17042723A58}"/>
            </c:ext>
          </c:extLst>
        </c:ser>
        <c:ser>
          <c:idx val="1"/>
          <c:order val="1"/>
          <c:tx>
            <c:strRef>
              <c:f>'Holt Exponential by Quarter'!$H$3</c:f>
              <c:strCache>
                <c:ptCount val="1"/>
                <c:pt idx="0">
                  <c:v>Holt's Forecast</c:v>
                </c:pt>
              </c:strCache>
            </c:strRef>
          </c:tx>
          <c:spPr>
            <a:ln w="34925" cap="rnd">
              <a:solidFill>
                <a:schemeClr val="accent6">
                  <a:shade val="7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'Holt Exponential by Quarter'!$D$4:$D$30</c:f>
              <c:strCache>
                <c:ptCount val="27"/>
                <c:pt idx="0">
                  <c:v>Q1 - 2019</c:v>
                </c:pt>
                <c:pt idx="1">
                  <c:v>Q2 - 2019</c:v>
                </c:pt>
                <c:pt idx="2">
                  <c:v>Q3 - 2019</c:v>
                </c:pt>
                <c:pt idx="3">
                  <c:v>Q4 - 2019</c:v>
                </c:pt>
                <c:pt idx="4">
                  <c:v>Q1 - 2020</c:v>
                </c:pt>
                <c:pt idx="5">
                  <c:v>Q2 - 2020</c:v>
                </c:pt>
                <c:pt idx="6">
                  <c:v>Q3 - 2020</c:v>
                </c:pt>
                <c:pt idx="7">
                  <c:v>Q4 - 2020</c:v>
                </c:pt>
                <c:pt idx="8">
                  <c:v>Q1 - 2021</c:v>
                </c:pt>
                <c:pt idx="9">
                  <c:v>Q2 - 2021</c:v>
                </c:pt>
                <c:pt idx="10">
                  <c:v>Q3 - 2021</c:v>
                </c:pt>
                <c:pt idx="11">
                  <c:v>Q4 - 2021</c:v>
                </c:pt>
                <c:pt idx="12">
                  <c:v>Q1 - 2022</c:v>
                </c:pt>
                <c:pt idx="13">
                  <c:v>Q2 - 2022</c:v>
                </c:pt>
                <c:pt idx="14">
                  <c:v>Q3 - 2022</c:v>
                </c:pt>
                <c:pt idx="15">
                  <c:v>Q4 - 2022</c:v>
                </c:pt>
                <c:pt idx="16">
                  <c:v>Q1 - 2023</c:v>
                </c:pt>
                <c:pt idx="17">
                  <c:v>Q2 - 2023</c:v>
                </c:pt>
                <c:pt idx="18">
                  <c:v>Q3 - 2023</c:v>
                </c:pt>
                <c:pt idx="19">
                  <c:v>Q4 - 2023</c:v>
                </c:pt>
                <c:pt idx="20">
                  <c:v>Q1 - 2024</c:v>
                </c:pt>
                <c:pt idx="21">
                  <c:v>Q2 - 2024</c:v>
                </c:pt>
                <c:pt idx="22">
                  <c:v>Q3 - 2024</c:v>
                </c:pt>
                <c:pt idx="23">
                  <c:v>Q4 - 2024</c:v>
                </c:pt>
                <c:pt idx="24">
                  <c:v>Q1 - 2024</c:v>
                </c:pt>
                <c:pt idx="25">
                  <c:v>Q2 - 2024</c:v>
                </c:pt>
                <c:pt idx="26">
                  <c:v>Q3 - 2024</c:v>
                </c:pt>
              </c:strCache>
            </c:strRef>
          </c:cat>
          <c:val>
            <c:numRef>
              <c:f>'Holt Exponential by Quarter'!$H$5:$H$30</c:f>
              <c:numCache>
                <c:formatCode>_("$"* #,##0.00_);_("$"* \(#,##0.00\);_("$"* "-"??_);_(@_)</c:formatCode>
                <c:ptCount val="26"/>
                <c:pt idx="0">
                  <c:v>3941.2061999999987</c:v>
                </c:pt>
                <c:pt idx="1">
                  <c:v>4069.1905179999994</c:v>
                </c:pt>
                <c:pt idx="2">
                  <c:v>4603.3149096400002</c:v>
                </c:pt>
                <c:pt idx="3">
                  <c:v>4746.5840760072015</c:v>
                </c:pt>
                <c:pt idx="4">
                  <c:v>4803.4609117158552</c:v>
                </c:pt>
                <c:pt idx="5">
                  <c:v>3932.7970254009633</c:v>
                </c:pt>
                <c:pt idx="6">
                  <c:v>3106.1949979556753</c:v>
                </c:pt>
                <c:pt idx="7">
                  <c:v>3613.8540519644857</c:v>
                </c:pt>
                <c:pt idx="8">
                  <c:v>4406.8892730887401</c:v>
                </c:pt>
                <c:pt idx="9">
                  <c:v>4430.3812434698066</c:v>
                </c:pt>
                <c:pt idx="10">
                  <c:v>4619.2910587533106</c:v>
                </c:pt>
                <c:pt idx="11">
                  <c:v>4348.4581681006612</c:v>
                </c:pt>
                <c:pt idx="12">
                  <c:v>4007.0528880383827</c:v>
                </c:pt>
                <c:pt idx="13">
                  <c:v>3214.9923848295625</c:v>
                </c:pt>
                <c:pt idx="14">
                  <c:v>2543.4222940899003</c:v>
                </c:pt>
                <c:pt idx="15">
                  <c:v>2078.4590094217369</c:v>
                </c:pt>
                <c:pt idx="16">
                  <c:v>1320.1154557061107</c:v>
                </c:pt>
                <c:pt idx="17">
                  <c:v>1066.1050358382497</c:v>
                </c:pt>
                <c:pt idx="18">
                  <c:v>792.52382866499568</c:v>
                </c:pt>
                <c:pt idx="19">
                  <c:v>744.93815922463602</c:v>
                </c:pt>
                <c:pt idx="20">
                  <c:v>671.83105774694343</c:v>
                </c:pt>
                <c:pt idx="21">
                  <c:v>588.94076585403354</c:v>
                </c:pt>
                <c:pt idx="22">
                  <c:v>541.97770991719744</c:v>
                </c:pt>
                <c:pt idx="23">
                  <c:v>366.52900004605414</c:v>
                </c:pt>
                <c:pt idx="24">
                  <c:v>191.08029017491083</c:v>
                </c:pt>
                <c:pt idx="25">
                  <c:v>15.631580303767464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AD-42DB-81E2-E17042723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0793392"/>
        <c:axId val="730778032"/>
      </c:lineChart>
      <c:catAx>
        <c:axId val="730793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778032"/>
        <c:crosses val="autoZero"/>
        <c:auto val="1"/>
        <c:lblAlgn val="ctr"/>
        <c:lblOffset val="100"/>
        <c:noMultiLvlLbl val="0"/>
      </c:catAx>
      <c:valAx>
        <c:axId val="73077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793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 of 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'Holt Exponential by Quarter'!$I$3</c:f>
              <c:strCache>
                <c:ptCount val="1"/>
                <c:pt idx="0">
                  <c:v>Error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'Holt Exponential by Quarter'!$D$4:$D$26</c:f>
              <c:strCache>
                <c:ptCount val="23"/>
                <c:pt idx="0">
                  <c:v>Q1 - 2019</c:v>
                </c:pt>
                <c:pt idx="1">
                  <c:v>Q2 - 2019</c:v>
                </c:pt>
                <c:pt idx="2">
                  <c:v>Q3 - 2019</c:v>
                </c:pt>
                <c:pt idx="3">
                  <c:v>Q4 - 2019</c:v>
                </c:pt>
                <c:pt idx="4">
                  <c:v>Q1 - 2020</c:v>
                </c:pt>
                <c:pt idx="5">
                  <c:v>Q2 - 2020</c:v>
                </c:pt>
                <c:pt idx="6">
                  <c:v>Q3 - 2020</c:v>
                </c:pt>
                <c:pt idx="7">
                  <c:v>Q4 - 2020</c:v>
                </c:pt>
                <c:pt idx="8">
                  <c:v>Q1 - 2021</c:v>
                </c:pt>
                <c:pt idx="9">
                  <c:v>Q2 - 2021</c:v>
                </c:pt>
                <c:pt idx="10">
                  <c:v>Q3 - 2021</c:v>
                </c:pt>
                <c:pt idx="11">
                  <c:v>Q4 - 2021</c:v>
                </c:pt>
                <c:pt idx="12">
                  <c:v>Q1 - 2022</c:v>
                </c:pt>
                <c:pt idx="13">
                  <c:v>Q2 - 2022</c:v>
                </c:pt>
                <c:pt idx="14">
                  <c:v>Q3 - 2022</c:v>
                </c:pt>
                <c:pt idx="15">
                  <c:v>Q4 - 2022</c:v>
                </c:pt>
                <c:pt idx="16">
                  <c:v>Q1 - 2023</c:v>
                </c:pt>
                <c:pt idx="17">
                  <c:v>Q2 - 2023</c:v>
                </c:pt>
                <c:pt idx="18">
                  <c:v>Q3 - 2023</c:v>
                </c:pt>
                <c:pt idx="19">
                  <c:v>Q4 - 2023</c:v>
                </c:pt>
                <c:pt idx="20">
                  <c:v>Q1 - 2024</c:v>
                </c:pt>
                <c:pt idx="21">
                  <c:v>Q2 - 2024</c:v>
                </c:pt>
                <c:pt idx="22">
                  <c:v>Q3 - 2024</c:v>
                </c:pt>
              </c:strCache>
            </c:strRef>
          </c:cat>
          <c:val>
            <c:numRef>
              <c:f>'Holt Exponential by Quarter'!$I$4:$I$26</c:f>
              <c:numCache>
                <c:formatCode>0.00</c:formatCode>
                <c:ptCount val="23"/>
                <c:pt idx="1">
                  <c:v>581.74690000000101</c:v>
                </c:pt>
                <c:pt idx="2">
                  <c:v>513.36198200000217</c:v>
                </c:pt>
                <c:pt idx="3">
                  <c:v>228.94639035999899</c:v>
                </c:pt>
                <c:pt idx="4">
                  <c:v>-654.86577600720102</c:v>
                </c:pt>
                <c:pt idx="5">
                  <c:v>-1673.5852117158561</c:v>
                </c:pt>
                <c:pt idx="6">
                  <c:v>-381.02452540096237</c:v>
                </c:pt>
                <c:pt idx="7">
                  <c:v>1316.9958020443241</c:v>
                </c:pt>
                <c:pt idx="8">
                  <c:v>692.76484803551284</c:v>
                </c:pt>
                <c:pt idx="9">
                  <c:v>187.61012691125779</c:v>
                </c:pt>
                <c:pt idx="10">
                  <c:v>-107.18074346980666</c:v>
                </c:pt>
                <c:pt idx="11">
                  <c:v>-474.71555875331069</c:v>
                </c:pt>
                <c:pt idx="12">
                  <c:v>-915.02076810066092</c:v>
                </c:pt>
                <c:pt idx="13">
                  <c:v>-1203.0520880383833</c:v>
                </c:pt>
                <c:pt idx="14">
                  <c:v>-699.88618482956326</c:v>
                </c:pt>
                <c:pt idx="15">
                  <c:v>-834.1814940899003</c:v>
                </c:pt>
                <c:pt idx="16">
                  <c:v>-548.91070942173678</c:v>
                </c:pt>
                <c:pt idx="17">
                  <c:v>-111.16815570611084</c:v>
                </c:pt>
                <c:pt idx="18">
                  <c:v>92.5522641617506</c:v>
                </c:pt>
                <c:pt idx="19">
                  <c:v>265.76747133500442</c:v>
                </c:pt>
                <c:pt idx="20">
                  <c:v>220.88604077536399</c:v>
                </c:pt>
                <c:pt idx="21">
                  <c:v>146.4142422530565</c:v>
                </c:pt>
                <c:pt idx="22">
                  <c:v>478.3992341459666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4E-47AB-BFA8-ED3EAB234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8917120"/>
        <c:axId val="238908480"/>
      </c:lineChart>
      <c:catAx>
        <c:axId val="238917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908480"/>
        <c:crosses val="autoZero"/>
        <c:auto val="1"/>
        <c:lblAlgn val="ctr"/>
        <c:lblOffset val="100"/>
        <c:noMultiLvlLbl val="0"/>
      </c:catAx>
      <c:valAx>
        <c:axId val="23890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917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 of VFC's Forecast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'Holt Winter by Month'!$I$3</c:f>
              <c:strCache>
                <c:ptCount val="1"/>
                <c:pt idx="0">
                  <c:v>Adj Close</c:v>
                </c:pt>
              </c:strCache>
            </c:strRef>
          </c:tx>
          <c:spPr>
            <a:ln w="34925" cap="rnd">
              <a:solidFill>
                <a:schemeClr val="accent6">
                  <a:tint val="77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'Holt Winter by Month'!$H$4:$H$85</c:f>
              <c:numCache>
                <c:formatCode>[$-409]mmm\-yy;@</c:formatCode>
                <c:ptCount val="82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  <c:pt idx="6">
                  <c:v>43647</c:v>
                </c:pt>
                <c:pt idx="7">
                  <c:v>43678</c:v>
                </c:pt>
                <c:pt idx="8">
                  <c:v>43709</c:v>
                </c:pt>
                <c:pt idx="9">
                  <c:v>43739</c:v>
                </c:pt>
                <c:pt idx="10">
                  <c:v>43770</c:v>
                </c:pt>
                <c:pt idx="11">
                  <c:v>43800</c:v>
                </c:pt>
                <c:pt idx="12">
                  <c:v>43831</c:v>
                </c:pt>
                <c:pt idx="13">
                  <c:v>43862</c:v>
                </c:pt>
                <c:pt idx="14">
                  <c:v>43891</c:v>
                </c:pt>
                <c:pt idx="15">
                  <c:v>43922</c:v>
                </c:pt>
                <c:pt idx="16">
                  <c:v>43952</c:v>
                </c:pt>
                <c:pt idx="17">
                  <c:v>43983</c:v>
                </c:pt>
                <c:pt idx="18">
                  <c:v>44013</c:v>
                </c:pt>
                <c:pt idx="19">
                  <c:v>44044</c:v>
                </c:pt>
                <c:pt idx="20">
                  <c:v>44075</c:v>
                </c:pt>
                <c:pt idx="21">
                  <c:v>44105</c:v>
                </c:pt>
                <c:pt idx="22">
                  <c:v>44136</c:v>
                </c:pt>
                <c:pt idx="23">
                  <c:v>44166</c:v>
                </c:pt>
                <c:pt idx="24">
                  <c:v>44197</c:v>
                </c:pt>
                <c:pt idx="25">
                  <c:v>44228</c:v>
                </c:pt>
                <c:pt idx="26">
                  <c:v>44256</c:v>
                </c:pt>
                <c:pt idx="27">
                  <c:v>44287</c:v>
                </c:pt>
                <c:pt idx="28">
                  <c:v>44317</c:v>
                </c:pt>
                <c:pt idx="29">
                  <c:v>44348</c:v>
                </c:pt>
                <c:pt idx="30">
                  <c:v>44378</c:v>
                </c:pt>
                <c:pt idx="31">
                  <c:v>44409</c:v>
                </c:pt>
                <c:pt idx="32">
                  <c:v>44440</c:v>
                </c:pt>
                <c:pt idx="33">
                  <c:v>44470</c:v>
                </c:pt>
                <c:pt idx="34">
                  <c:v>44501</c:v>
                </c:pt>
                <c:pt idx="35">
                  <c:v>44531</c:v>
                </c:pt>
                <c:pt idx="36">
                  <c:v>44562</c:v>
                </c:pt>
                <c:pt idx="37">
                  <c:v>44593</c:v>
                </c:pt>
                <c:pt idx="38">
                  <c:v>44621</c:v>
                </c:pt>
                <c:pt idx="39">
                  <c:v>44652</c:v>
                </c:pt>
                <c:pt idx="40">
                  <c:v>44682</c:v>
                </c:pt>
                <c:pt idx="41">
                  <c:v>44713</c:v>
                </c:pt>
                <c:pt idx="42">
                  <c:v>44743</c:v>
                </c:pt>
                <c:pt idx="43">
                  <c:v>44774</c:v>
                </c:pt>
                <c:pt idx="44">
                  <c:v>44805</c:v>
                </c:pt>
                <c:pt idx="45">
                  <c:v>44835</c:v>
                </c:pt>
                <c:pt idx="46">
                  <c:v>44866</c:v>
                </c:pt>
                <c:pt idx="47">
                  <c:v>44896</c:v>
                </c:pt>
                <c:pt idx="48">
                  <c:v>44927</c:v>
                </c:pt>
                <c:pt idx="49">
                  <c:v>44958</c:v>
                </c:pt>
                <c:pt idx="50">
                  <c:v>44986</c:v>
                </c:pt>
                <c:pt idx="51">
                  <c:v>45017</c:v>
                </c:pt>
                <c:pt idx="52">
                  <c:v>45047</c:v>
                </c:pt>
                <c:pt idx="53">
                  <c:v>45078</c:v>
                </c:pt>
                <c:pt idx="54">
                  <c:v>45108</c:v>
                </c:pt>
                <c:pt idx="55">
                  <c:v>45139</c:v>
                </c:pt>
                <c:pt idx="56">
                  <c:v>45170</c:v>
                </c:pt>
                <c:pt idx="57">
                  <c:v>45200</c:v>
                </c:pt>
                <c:pt idx="58">
                  <c:v>45231</c:v>
                </c:pt>
                <c:pt idx="59">
                  <c:v>45261</c:v>
                </c:pt>
                <c:pt idx="60">
                  <c:v>45292</c:v>
                </c:pt>
                <c:pt idx="61">
                  <c:v>45323</c:v>
                </c:pt>
                <c:pt idx="62">
                  <c:v>45352</c:v>
                </c:pt>
                <c:pt idx="63">
                  <c:v>45383</c:v>
                </c:pt>
                <c:pt idx="64">
                  <c:v>45413</c:v>
                </c:pt>
                <c:pt idx="65">
                  <c:v>45444</c:v>
                </c:pt>
                <c:pt idx="66">
                  <c:v>45474</c:v>
                </c:pt>
                <c:pt idx="67">
                  <c:v>45505</c:v>
                </c:pt>
                <c:pt idx="68">
                  <c:v>45536</c:v>
                </c:pt>
                <c:pt idx="69">
                  <c:v>45566</c:v>
                </c:pt>
                <c:pt idx="70">
                  <c:v>45597</c:v>
                </c:pt>
                <c:pt idx="71">
                  <c:v>45627</c:v>
                </c:pt>
                <c:pt idx="72">
                  <c:v>45658</c:v>
                </c:pt>
                <c:pt idx="73">
                  <c:v>45689</c:v>
                </c:pt>
                <c:pt idx="74">
                  <c:v>45717</c:v>
                </c:pt>
                <c:pt idx="75">
                  <c:v>45748</c:v>
                </c:pt>
                <c:pt idx="76">
                  <c:v>45778</c:v>
                </c:pt>
                <c:pt idx="77">
                  <c:v>45809</c:v>
                </c:pt>
                <c:pt idx="78">
                  <c:v>45839</c:v>
                </c:pt>
                <c:pt idx="79">
                  <c:v>45870</c:v>
                </c:pt>
                <c:pt idx="80">
                  <c:v>45901</c:v>
                </c:pt>
                <c:pt idx="81">
                  <c:v>45931</c:v>
                </c:pt>
              </c:numCache>
            </c:numRef>
          </c:cat>
          <c:val>
            <c:numRef>
              <c:f>'Holt Winter by Month'!$I$4:$I$85</c:f>
              <c:numCache>
                <c:formatCode>"$"#,##0.0</c:formatCode>
                <c:ptCount val="82"/>
                <c:pt idx="0">
                  <c:v>1260.7147999999997</c:v>
                </c:pt>
                <c:pt idx="1">
                  <c:v>1276.7799</c:v>
                </c:pt>
                <c:pt idx="2">
                  <c:v>1403.7115000000001</c:v>
                </c:pt>
                <c:pt idx="3">
                  <c:v>1508.3065000000001</c:v>
                </c:pt>
                <c:pt idx="4">
                  <c:v>1570.9694</c:v>
                </c:pt>
                <c:pt idx="5">
                  <c:v>1443.6772000000001</c:v>
                </c:pt>
                <c:pt idx="6">
                  <c:v>1618.3575999999998</c:v>
                </c:pt>
                <c:pt idx="7">
                  <c:v>1492.1681999999998</c:v>
                </c:pt>
                <c:pt idx="8">
                  <c:v>1472.0266999999999</c:v>
                </c:pt>
                <c:pt idx="9">
                  <c:v>1711.6829999999998</c:v>
                </c:pt>
                <c:pt idx="10">
                  <c:v>1451.1956</c:v>
                </c:pt>
                <c:pt idx="11">
                  <c:v>1669.3827000000001</c:v>
                </c:pt>
                <c:pt idx="12">
                  <c:v>1640.6092999999998</c:v>
                </c:pt>
                <c:pt idx="13">
                  <c:v>1311.4778000000001</c:v>
                </c:pt>
                <c:pt idx="14">
                  <c:v>1139.6312</c:v>
                </c:pt>
                <c:pt idx="15">
                  <c:v>994.60809999999992</c:v>
                </c:pt>
                <c:pt idx="16">
                  <c:v>960.18339999999989</c:v>
                </c:pt>
                <c:pt idx="17">
                  <c:v>1175.0842000000002</c:v>
                </c:pt>
                <c:pt idx="18">
                  <c:v>1141.7035000000001</c:v>
                </c:pt>
                <c:pt idx="19">
                  <c:v>1137.7160999999999</c:v>
                </c:pt>
                <c:pt idx="20">
                  <c:v>1272.3529000000003</c:v>
                </c:pt>
                <c:pt idx="21">
                  <c:v>1405.5572999999999</c:v>
                </c:pt>
                <c:pt idx="22">
                  <c:v>1375.9539</c:v>
                </c:pt>
                <c:pt idx="23">
                  <c:v>1641.6796000000002</c:v>
                </c:pt>
                <c:pt idx="24">
                  <c:v>1390.3917999999999</c:v>
                </c:pt>
                <c:pt idx="25">
                  <c:v>1325.8907999999999</c:v>
                </c:pt>
                <c:pt idx="26">
                  <c:v>1590.3362999999999</c:v>
                </c:pt>
                <c:pt idx="27">
                  <c:v>1566.6105000000002</c:v>
                </c:pt>
                <c:pt idx="28">
                  <c:v>1472.9961000000001</c:v>
                </c:pt>
                <c:pt idx="29">
                  <c:v>1554.8928000000001</c:v>
                </c:pt>
                <c:pt idx="30">
                  <c:v>1502.4311</c:v>
                </c:pt>
                <c:pt idx="31">
                  <c:v>1520.3627000000001</c:v>
                </c:pt>
                <c:pt idx="32">
                  <c:v>1300.4066999999998</c:v>
                </c:pt>
                <c:pt idx="33">
                  <c:v>1321.9193999999998</c:v>
                </c:pt>
                <c:pt idx="34">
                  <c:v>1395.4433999999999</c:v>
                </c:pt>
                <c:pt idx="35">
                  <c:v>1427.2127</c:v>
                </c:pt>
                <c:pt idx="36">
                  <c:v>1247.0989000000002</c:v>
                </c:pt>
                <c:pt idx="37">
                  <c:v>1035.0826999999999</c:v>
                </c:pt>
                <c:pt idx="38">
                  <c:v>1151.2558000000001</c:v>
                </c:pt>
                <c:pt idx="39">
                  <c:v>995.59659999999997</c:v>
                </c:pt>
                <c:pt idx="40">
                  <c:v>907.39860000000022</c:v>
                </c:pt>
                <c:pt idx="41">
                  <c:v>901.00559999999973</c:v>
                </c:pt>
                <c:pt idx="42">
                  <c:v>836.02150000000006</c:v>
                </c:pt>
                <c:pt idx="43">
                  <c:v>936.73490000000004</c:v>
                </c:pt>
                <c:pt idx="44">
                  <c:v>742.34979999999996</c:v>
                </c:pt>
                <c:pt idx="45">
                  <c:v>560.96929999999998</c:v>
                </c:pt>
                <c:pt idx="46">
                  <c:v>601.88220000000001</c:v>
                </c:pt>
                <c:pt idx="47">
                  <c:v>546.38929999999993</c:v>
                </c:pt>
                <c:pt idx="48">
                  <c:v>560.06470000000013</c:v>
                </c:pt>
                <c:pt idx="49">
                  <c:v>483.47730000000007</c:v>
                </c:pt>
                <c:pt idx="50">
                  <c:v>486.00629999999995</c:v>
                </c:pt>
                <c:pt idx="51">
                  <c:v>403.38200000000006</c:v>
                </c:pt>
                <c:pt idx="52">
                  <c:v>424.60529999999994</c:v>
                </c:pt>
                <c:pt idx="53">
                  <c:v>380.96000000000004</c:v>
                </c:pt>
                <c:pt idx="54">
                  <c:v>372.46300000000002</c:v>
                </c:pt>
                <c:pt idx="55">
                  <c:v>434.5324</c:v>
                </c:pt>
                <c:pt idx="56">
                  <c:v>351.66189999999995</c:v>
                </c:pt>
                <c:pt idx="57">
                  <c:v>362.59519999999998</c:v>
                </c:pt>
                <c:pt idx="58">
                  <c:v>329.70859999999999</c:v>
                </c:pt>
                <c:pt idx="59">
                  <c:v>365.98750000000001</c:v>
                </c:pt>
                <c:pt idx="60">
                  <c:v>346.22589999999997</c:v>
                </c:pt>
                <c:pt idx="61">
                  <c:v>320.2321</c:v>
                </c:pt>
                <c:pt idx="62">
                  <c:v>299.36619999999999</c:v>
                </c:pt>
                <c:pt idx="63">
                  <c:v>285.71379999999999</c:v>
                </c:pt>
                <c:pt idx="64">
                  <c:v>272.99460000000005</c:v>
                </c:pt>
                <c:pt idx="65">
                  <c:v>259.5369</c:v>
                </c:pt>
                <c:pt idx="66">
                  <c:v>323.2663</c:v>
                </c:pt>
                <c:pt idx="67">
                  <c:v>376.21410000000003</c:v>
                </c:pt>
                <c:pt idx="68">
                  <c:v>367.8596</c:v>
                </c:pt>
                <c:pt idx="69">
                  <c:v>446.44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91-4BCD-A805-23161D994F6A}"/>
            </c:ext>
          </c:extLst>
        </c:ser>
        <c:ser>
          <c:idx val="1"/>
          <c:order val="1"/>
          <c:tx>
            <c:strRef>
              <c:f>'Holt Winter by Month'!$M$3</c:f>
              <c:strCache>
                <c:ptCount val="1"/>
                <c:pt idx="0">
                  <c:v>Forcast </c:v>
                </c:pt>
              </c:strCache>
            </c:strRef>
          </c:tx>
          <c:spPr>
            <a:ln w="34925" cap="rnd">
              <a:solidFill>
                <a:schemeClr val="accent6">
                  <a:shade val="7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'Holt Winter by Month'!$H$4:$H$85</c:f>
              <c:numCache>
                <c:formatCode>[$-409]mmm\-yy;@</c:formatCode>
                <c:ptCount val="82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  <c:pt idx="6">
                  <c:v>43647</c:v>
                </c:pt>
                <c:pt idx="7">
                  <c:v>43678</c:v>
                </c:pt>
                <c:pt idx="8">
                  <c:v>43709</c:v>
                </c:pt>
                <c:pt idx="9">
                  <c:v>43739</c:v>
                </c:pt>
                <c:pt idx="10">
                  <c:v>43770</c:v>
                </c:pt>
                <c:pt idx="11">
                  <c:v>43800</c:v>
                </c:pt>
                <c:pt idx="12">
                  <c:v>43831</c:v>
                </c:pt>
                <c:pt idx="13">
                  <c:v>43862</c:v>
                </c:pt>
                <c:pt idx="14">
                  <c:v>43891</c:v>
                </c:pt>
                <c:pt idx="15">
                  <c:v>43922</c:v>
                </c:pt>
                <c:pt idx="16">
                  <c:v>43952</c:v>
                </c:pt>
                <c:pt idx="17">
                  <c:v>43983</c:v>
                </c:pt>
                <c:pt idx="18">
                  <c:v>44013</c:v>
                </c:pt>
                <c:pt idx="19">
                  <c:v>44044</c:v>
                </c:pt>
                <c:pt idx="20">
                  <c:v>44075</c:v>
                </c:pt>
                <c:pt idx="21">
                  <c:v>44105</c:v>
                </c:pt>
                <c:pt idx="22">
                  <c:v>44136</c:v>
                </c:pt>
                <c:pt idx="23">
                  <c:v>44166</c:v>
                </c:pt>
                <c:pt idx="24">
                  <c:v>44197</c:v>
                </c:pt>
                <c:pt idx="25">
                  <c:v>44228</c:v>
                </c:pt>
                <c:pt idx="26">
                  <c:v>44256</c:v>
                </c:pt>
                <c:pt idx="27">
                  <c:v>44287</c:v>
                </c:pt>
                <c:pt idx="28">
                  <c:v>44317</c:v>
                </c:pt>
                <c:pt idx="29">
                  <c:v>44348</c:v>
                </c:pt>
                <c:pt idx="30">
                  <c:v>44378</c:v>
                </c:pt>
                <c:pt idx="31">
                  <c:v>44409</c:v>
                </c:pt>
                <c:pt idx="32">
                  <c:v>44440</c:v>
                </c:pt>
                <c:pt idx="33">
                  <c:v>44470</c:v>
                </c:pt>
                <c:pt idx="34">
                  <c:v>44501</c:v>
                </c:pt>
                <c:pt idx="35">
                  <c:v>44531</c:v>
                </c:pt>
                <c:pt idx="36">
                  <c:v>44562</c:v>
                </c:pt>
                <c:pt idx="37">
                  <c:v>44593</c:v>
                </c:pt>
                <c:pt idx="38">
                  <c:v>44621</c:v>
                </c:pt>
                <c:pt idx="39">
                  <c:v>44652</c:v>
                </c:pt>
                <c:pt idx="40">
                  <c:v>44682</c:v>
                </c:pt>
                <c:pt idx="41">
                  <c:v>44713</c:v>
                </c:pt>
                <c:pt idx="42">
                  <c:v>44743</c:v>
                </c:pt>
                <c:pt idx="43">
                  <c:v>44774</c:v>
                </c:pt>
                <c:pt idx="44">
                  <c:v>44805</c:v>
                </c:pt>
                <c:pt idx="45">
                  <c:v>44835</c:v>
                </c:pt>
                <c:pt idx="46">
                  <c:v>44866</c:v>
                </c:pt>
                <c:pt idx="47">
                  <c:v>44896</c:v>
                </c:pt>
                <c:pt idx="48">
                  <c:v>44927</c:v>
                </c:pt>
                <c:pt idx="49">
                  <c:v>44958</c:v>
                </c:pt>
                <c:pt idx="50">
                  <c:v>44986</c:v>
                </c:pt>
                <c:pt idx="51">
                  <c:v>45017</c:v>
                </c:pt>
                <c:pt idx="52">
                  <c:v>45047</c:v>
                </c:pt>
                <c:pt idx="53">
                  <c:v>45078</c:v>
                </c:pt>
                <c:pt idx="54">
                  <c:v>45108</c:v>
                </c:pt>
                <c:pt idx="55">
                  <c:v>45139</c:v>
                </c:pt>
                <c:pt idx="56">
                  <c:v>45170</c:v>
                </c:pt>
                <c:pt idx="57">
                  <c:v>45200</c:v>
                </c:pt>
                <c:pt idx="58">
                  <c:v>45231</c:v>
                </c:pt>
                <c:pt idx="59">
                  <c:v>45261</c:v>
                </c:pt>
                <c:pt idx="60">
                  <c:v>45292</c:v>
                </c:pt>
                <c:pt idx="61">
                  <c:v>45323</c:v>
                </c:pt>
                <c:pt idx="62">
                  <c:v>45352</c:v>
                </c:pt>
                <c:pt idx="63">
                  <c:v>45383</c:v>
                </c:pt>
                <c:pt idx="64">
                  <c:v>45413</c:v>
                </c:pt>
                <c:pt idx="65">
                  <c:v>45444</c:v>
                </c:pt>
                <c:pt idx="66">
                  <c:v>45474</c:v>
                </c:pt>
                <c:pt idx="67">
                  <c:v>45505</c:v>
                </c:pt>
                <c:pt idx="68">
                  <c:v>45536</c:v>
                </c:pt>
                <c:pt idx="69">
                  <c:v>45566</c:v>
                </c:pt>
                <c:pt idx="70">
                  <c:v>45597</c:v>
                </c:pt>
                <c:pt idx="71">
                  <c:v>45627</c:v>
                </c:pt>
                <c:pt idx="72">
                  <c:v>45658</c:v>
                </c:pt>
                <c:pt idx="73">
                  <c:v>45689</c:v>
                </c:pt>
                <c:pt idx="74">
                  <c:v>45717</c:v>
                </c:pt>
                <c:pt idx="75">
                  <c:v>45748</c:v>
                </c:pt>
                <c:pt idx="76">
                  <c:v>45778</c:v>
                </c:pt>
                <c:pt idx="77">
                  <c:v>45809</c:v>
                </c:pt>
                <c:pt idx="78">
                  <c:v>45839</c:v>
                </c:pt>
                <c:pt idx="79">
                  <c:v>45870</c:v>
                </c:pt>
                <c:pt idx="80">
                  <c:v>45901</c:v>
                </c:pt>
                <c:pt idx="81">
                  <c:v>45931</c:v>
                </c:pt>
              </c:numCache>
            </c:numRef>
          </c:cat>
          <c:val>
            <c:numRef>
              <c:f>'Holt Winter by Month'!$M$4:$M$85</c:f>
              <c:numCache>
                <c:formatCode>"$"#,##0.00</c:formatCode>
                <c:ptCount val="82"/>
                <c:pt idx="13">
                  <c:v>2046.2507775062377</c:v>
                </c:pt>
                <c:pt idx="14">
                  <c:v>2494.9431510109939</c:v>
                </c:pt>
                <c:pt idx="15">
                  <c:v>2797.6048415597934</c:v>
                </c:pt>
                <c:pt idx="16">
                  <c:v>2925.6600886572887</c:v>
                </c:pt>
                <c:pt idx="17">
                  <c:v>2647.2500535162935</c:v>
                </c:pt>
                <c:pt idx="18">
                  <c:v>2963.0940232994089</c:v>
                </c:pt>
                <c:pt idx="19">
                  <c:v>2662.7950548754666</c:v>
                </c:pt>
                <c:pt idx="20">
                  <c:v>2558.883443615634</c:v>
                </c:pt>
                <c:pt idx="21">
                  <c:v>2917.2230125015299</c:v>
                </c:pt>
                <c:pt idx="22">
                  <c:v>2395.5853361816348</c:v>
                </c:pt>
                <c:pt idx="23">
                  <c:v>2703.2085252550783</c:v>
                </c:pt>
                <c:pt idx="24">
                  <c:v>2002.5635361740779</c:v>
                </c:pt>
                <c:pt idx="25">
                  <c:v>1827.615632508463</c:v>
                </c:pt>
                <c:pt idx="26">
                  <c:v>1880.5830107107035</c:v>
                </c:pt>
                <c:pt idx="27">
                  <c:v>1977.2322988432838</c:v>
                </c:pt>
                <c:pt idx="28">
                  <c:v>2037.9588084844597</c:v>
                </c:pt>
                <c:pt idx="29">
                  <c:v>1918.1738178968942</c:v>
                </c:pt>
                <c:pt idx="30">
                  <c:v>2094.5413349172313</c:v>
                </c:pt>
                <c:pt idx="31">
                  <c:v>1904.547221582432</c:v>
                </c:pt>
                <c:pt idx="32">
                  <c:v>1894.9853142425791</c:v>
                </c:pt>
                <c:pt idx="33">
                  <c:v>2094.8233722971186</c:v>
                </c:pt>
                <c:pt idx="34">
                  <c:v>1718.6462346882213</c:v>
                </c:pt>
                <c:pt idx="35">
                  <c:v>1940.7556323915985</c:v>
                </c:pt>
                <c:pt idx="36">
                  <c:v>1431.3914746755693</c:v>
                </c:pt>
                <c:pt idx="37">
                  <c:v>1295.0212031144054</c:v>
                </c:pt>
                <c:pt idx="38">
                  <c:v>1326.3951825872807</c:v>
                </c:pt>
                <c:pt idx="39">
                  <c:v>1310.6470582027373</c:v>
                </c:pt>
                <c:pt idx="40">
                  <c:v>1247.36094372812</c:v>
                </c:pt>
                <c:pt idx="41">
                  <c:v>1140.2863811724674</c:v>
                </c:pt>
                <c:pt idx="42">
                  <c:v>1141.2737022944739</c:v>
                </c:pt>
                <c:pt idx="43">
                  <c:v>1003.8560088372868</c:v>
                </c:pt>
                <c:pt idx="44">
                  <c:v>938.18907312809438</c:v>
                </c:pt>
                <c:pt idx="45">
                  <c:v>982.04841682399933</c:v>
                </c:pt>
                <c:pt idx="46">
                  <c:v>782.29788220329385</c:v>
                </c:pt>
                <c:pt idx="47">
                  <c:v>793.66673689227264</c:v>
                </c:pt>
                <c:pt idx="48">
                  <c:v>550.38207614433611</c:v>
                </c:pt>
                <c:pt idx="49">
                  <c:v>458.25789456545846</c:v>
                </c:pt>
                <c:pt idx="50">
                  <c:v>457.36807828536308</c:v>
                </c:pt>
                <c:pt idx="51">
                  <c:v>412.36804890373185</c:v>
                </c:pt>
                <c:pt idx="52">
                  <c:v>364.42798320320907</c:v>
                </c:pt>
                <c:pt idx="53">
                  <c:v>331.41473388928102</c:v>
                </c:pt>
                <c:pt idx="54">
                  <c:v>312.11342897394337</c:v>
                </c:pt>
                <c:pt idx="55">
                  <c:v>281.64628702473323</c:v>
                </c:pt>
                <c:pt idx="56">
                  <c:v>253.93940635094791</c:v>
                </c:pt>
                <c:pt idx="57">
                  <c:v>250.10319982631867</c:v>
                </c:pt>
                <c:pt idx="58">
                  <c:v>228.57385784754052</c:v>
                </c:pt>
                <c:pt idx="59">
                  <c:v>236.49184843954336</c:v>
                </c:pt>
                <c:pt idx="60">
                  <c:v>197.51973015116863</c:v>
                </c:pt>
                <c:pt idx="61">
                  <c:v>181.00936160801689</c:v>
                </c:pt>
                <c:pt idx="62">
                  <c:v>200.99322354309831</c:v>
                </c:pt>
                <c:pt idx="63">
                  <c:v>190.01119198158813</c:v>
                </c:pt>
                <c:pt idx="64">
                  <c:v>195.22556339585859</c:v>
                </c:pt>
                <c:pt idx="65">
                  <c:v>188.55325737870646</c:v>
                </c:pt>
                <c:pt idx="66">
                  <c:v>193.63417962961378</c:v>
                </c:pt>
                <c:pt idx="67">
                  <c:v>216.90222100010939</c:v>
                </c:pt>
                <c:pt idx="68">
                  <c:v>212.09657784112579</c:v>
                </c:pt>
                <c:pt idx="69">
                  <c:v>248.44355905826566</c:v>
                </c:pt>
                <c:pt idx="70">
                  <c:v>271.76269829198452</c:v>
                </c:pt>
                <c:pt idx="71">
                  <c:v>296.95764919383203</c:v>
                </c:pt>
                <c:pt idx="72">
                  <c:v>259.91295645571887</c:v>
                </c:pt>
                <c:pt idx="73">
                  <c:v>229.95196812473463</c:v>
                </c:pt>
                <c:pt idx="74">
                  <c:v>230.03107349191927</c:v>
                </c:pt>
                <c:pt idx="75">
                  <c:v>214.71081858962515</c:v>
                </c:pt>
                <c:pt idx="76">
                  <c:v>210.6357006145881</c:v>
                </c:pt>
                <c:pt idx="77">
                  <c:v>199.89369296375881</c:v>
                </c:pt>
                <c:pt idx="78">
                  <c:v>212.97214203323583</c:v>
                </c:pt>
                <c:pt idx="79">
                  <c:v>221.25705732331804</c:v>
                </c:pt>
                <c:pt idx="80">
                  <c:v>192.26360708425955</c:v>
                </c:pt>
                <c:pt idx="81">
                  <c:v>197.83744693125024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91-4BCD-A805-23161D994F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9824720"/>
        <c:axId val="509823280"/>
      </c:lineChart>
      <c:dateAx>
        <c:axId val="509824720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823280"/>
        <c:crosses val="autoZero"/>
        <c:auto val="1"/>
        <c:lblOffset val="100"/>
        <c:baseTimeUnit val="months"/>
      </c:dateAx>
      <c:valAx>
        <c:axId val="50982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82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Time Series of Erorr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'Holt Winter by Month'!$N$3:$N$16</c:f>
              <c:strCache>
                <c:ptCount val="14"/>
                <c:pt idx="0">
                  <c:v>Erorr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'Holt Winter by Month'!$H$17:$H$73</c:f>
              <c:numCache>
                <c:formatCode>[$-409]mmm\-yy;@</c:formatCode>
                <c:ptCount val="57"/>
                <c:pt idx="0">
                  <c:v>43862</c:v>
                </c:pt>
                <c:pt idx="1">
                  <c:v>43891</c:v>
                </c:pt>
                <c:pt idx="2">
                  <c:v>43922</c:v>
                </c:pt>
                <c:pt idx="3">
                  <c:v>43952</c:v>
                </c:pt>
                <c:pt idx="4">
                  <c:v>43983</c:v>
                </c:pt>
                <c:pt idx="5">
                  <c:v>44013</c:v>
                </c:pt>
                <c:pt idx="6">
                  <c:v>44044</c:v>
                </c:pt>
                <c:pt idx="7">
                  <c:v>44075</c:v>
                </c:pt>
                <c:pt idx="8">
                  <c:v>44105</c:v>
                </c:pt>
                <c:pt idx="9">
                  <c:v>44136</c:v>
                </c:pt>
                <c:pt idx="10">
                  <c:v>44166</c:v>
                </c:pt>
                <c:pt idx="11">
                  <c:v>44197</c:v>
                </c:pt>
                <c:pt idx="12">
                  <c:v>44228</c:v>
                </c:pt>
                <c:pt idx="13">
                  <c:v>44256</c:v>
                </c:pt>
                <c:pt idx="14">
                  <c:v>44287</c:v>
                </c:pt>
                <c:pt idx="15">
                  <c:v>44317</c:v>
                </c:pt>
                <c:pt idx="16">
                  <c:v>44348</c:v>
                </c:pt>
                <c:pt idx="17">
                  <c:v>44378</c:v>
                </c:pt>
                <c:pt idx="18">
                  <c:v>44409</c:v>
                </c:pt>
                <c:pt idx="19">
                  <c:v>44440</c:v>
                </c:pt>
                <c:pt idx="20">
                  <c:v>44470</c:v>
                </c:pt>
                <c:pt idx="21">
                  <c:v>44501</c:v>
                </c:pt>
                <c:pt idx="22">
                  <c:v>44531</c:v>
                </c:pt>
                <c:pt idx="23">
                  <c:v>44562</c:v>
                </c:pt>
                <c:pt idx="24">
                  <c:v>44593</c:v>
                </c:pt>
                <c:pt idx="25">
                  <c:v>44621</c:v>
                </c:pt>
                <c:pt idx="26">
                  <c:v>44652</c:v>
                </c:pt>
                <c:pt idx="27">
                  <c:v>44682</c:v>
                </c:pt>
                <c:pt idx="28">
                  <c:v>44713</c:v>
                </c:pt>
                <c:pt idx="29">
                  <c:v>44743</c:v>
                </c:pt>
                <c:pt idx="30">
                  <c:v>44774</c:v>
                </c:pt>
                <c:pt idx="31">
                  <c:v>44805</c:v>
                </c:pt>
                <c:pt idx="32">
                  <c:v>44835</c:v>
                </c:pt>
                <c:pt idx="33">
                  <c:v>44866</c:v>
                </c:pt>
                <c:pt idx="34">
                  <c:v>44896</c:v>
                </c:pt>
                <c:pt idx="35">
                  <c:v>44927</c:v>
                </c:pt>
                <c:pt idx="36">
                  <c:v>44958</c:v>
                </c:pt>
                <c:pt idx="37">
                  <c:v>44986</c:v>
                </c:pt>
                <c:pt idx="38">
                  <c:v>45017</c:v>
                </c:pt>
                <c:pt idx="39">
                  <c:v>45047</c:v>
                </c:pt>
                <c:pt idx="40">
                  <c:v>45078</c:v>
                </c:pt>
                <c:pt idx="41">
                  <c:v>45108</c:v>
                </c:pt>
                <c:pt idx="42">
                  <c:v>45139</c:v>
                </c:pt>
                <c:pt idx="43">
                  <c:v>45170</c:v>
                </c:pt>
                <c:pt idx="44">
                  <c:v>45200</c:v>
                </c:pt>
                <c:pt idx="45">
                  <c:v>45231</c:v>
                </c:pt>
                <c:pt idx="46">
                  <c:v>45261</c:v>
                </c:pt>
                <c:pt idx="47">
                  <c:v>45292</c:v>
                </c:pt>
                <c:pt idx="48">
                  <c:v>45323</c:v>
                </c:pt>
                <c:pt idx="49">
                  <c:v>45352</c:v>
                </c:pt>
                <c:pt idx="50">
                  <c:v>45383</c:v>
                </c:pt>
                <c:pt idx="51">
                  <c:v>45413</c:v>
                </c:pt>
                <c:pt idx="52">
                  <c:v>45444</c:v>
                </c:pt>
                <c:pt idx="53">
                  <c:v>45474</c:v>
                </c:pt>
                <c:pt idx="54">
                  <c:v>45505</c:v>
                </c:pt>
                <c:pt idx="55">
                  <c:v>45536</c:v>
                </c:pt>
                <c:pt idx="56">
                  <c:v>45566</c:v>
                </c:pt>
              </c:numCache>
            </c:numRef>
          </c:cat>
          <c:val>
            <c:numRef>
              <c:f>'Holt Winter by Month'!$N$17:$N$73</c:f>
              <c:numCache>
                <c:formatCode>0.00</c:formatCode>
                <c:ptCount val="57"/>
                <c:pt idx="0">
                  <c:v>-734.77297750623757</c:v>
                </c:pt>
                <c:pt idx="1">
                  <c:v>-1355.3119510109939</c:v>
                </c:pt>
                <c:pt idx="2">
                  <c:v>-1802.9967415597935</c:v>
                </c:pt>
                <c:pt idx="3">
                  <c:v>-1965.4766886572888</c:v>
                </c:pt>
                <c:pt idx="4">
                  <c:v>-1472.1658535162933</c:v>
                </c:pt>
                <c:pt idx="5">
                  <c:v>-1821.3905232994089</c:v>
                </c:pt>
                <c:pt idx="6">
                  <c:v>-1525.0789548754667</c:v>
                </c:pt>
                <c:pt idx="7">
                  <c:v>-1286.5305436156336</c:v>
                </c:pt>
                <c:pt idx="8">
                  <c:v>-1511.6657125015299</c:v>
                </c:pt>
                <c:pt idx="9">
                  <c:v>-1019.6314361816349</c:v>
                </c:pt>
                <c:pt idx="10">
                  <c:v>-1061.5289252550781</c:v>
                </c:pt>
                <c:pt idx="11">
                  <c:v>-612.17173617407798</c:v>
                </c:pt>
                <c:pt idx="12">
                  <c:v>-501.72483250846312</c:v>
                </c:pt>
                <c:pt idx="13">
                  <c:v>-290.24671071070361</c:v>
                </c:pt>
                <c:pt idx="14">
                  <c:v>-410.62179884328361</c:v>
                </c:pt>
                <c:pt idx="15">
                  <c:v>-564.96270848445965</c:v>
                </c:pt>
                <c:pt idx="16">
                  <c:v>-363.28101789689413</c:v>
                </c:pt>
                <c:pt idx="17">
                  <c:v>-592.11023491723131</c:v>
                </c:pt>
                <c:pt idx="18">
                  <c:v>-384.1845215824319</c:v>
                </c:pt>
                <c:pt idx="19">
                  <c:v>-594.57861424257931</c:v>
                </c:pt>
                <c:pt idx="20">
                  <c:v>-772.9039722971188</c:v>
                </c:pt>
                <c:pt idx="21">
                  <c:v>-323.2028346882214</c:v>
                </c:pt>
                <c:pt idx="22">
                  <c:v>-513.54293239159847</c:v>
                </c:pt>
                <c:pt idx="23">
                  <c:v>-184.29257467556909</c:v>
                </c:pt>
                <c:pt idx="24">
                  <c:v>-259.93850311440542</c:v>
                </c:pt>
                <c:pt idx="25">
                  <c:v>-175.13938258728058</c:v>
                </c:pt>
                <c:pt idx="26">
                  <c:v>-315.05045820273733</c:v>
                </c:pt>
                <c:pt idx="27">
                  <c:v>-339.96234372811978</c:v>
                </c:pt>
                <c:pt idx="28">
                  <c:v>-239.28078117246764</c:v>
                </c:pt>
                <c:pt idx="29">
                  <c:v>-305.25220229447382</c:v>
                </c:pt>
                <c:pt idx="30">
                  <c:v>-67.121108837286783</c:v>
                </c:pt>
                <c:pt idx="31">
                  <c:v>-195.83927312809442</c:v>
                </c:pt>
                <c:pt idx="32">
                  <c:v>-421.07911682399936</c:v>
                </c:pt>
                <c:pt idx="33">
                  <c:v>-180.41568220329384</c:v>
                </c:pt>
                <c:pt idx="34">
                  <c:v>-247.2774368922727</c:v>
                </c:pt>
                <c:pt idx="35">
                  <c:v>9.6826238556640192</c:v>
                </c:pt>
                <c:pt idx="36">
                  <c:v>25.219405434541613</c:v>
                </c:pt>
                <c:pt idx="37">
                  <c:v>28.63822171463687</c:v>
                </c:pt>
                <c:pt idx="38">
                  <c:v>-8.9860489037317848</c:v>
                </c:pt>
                <c:pt idx="39">
                  <c:v>60.177316796790876</c:v>
                </c:pt>
                <c:pt idx="40">
                  <c:v>49.545266110719012</c:v>
                </c:pt>
                <c:pt idx="41">
                  <c:v>60.349571026056651</c:v>
                </c:pt>
                <c:pt idx="42">
                  <c:v>152.88611297526677</c:v>
                </c:pt>
                <c:pt idx="43">
                  <c:v>97.722493649052041</c:v>
                </c:pt>
                <c:pt idx="44">
                  <c:v>112.4920001736813</c:v>
                </c:pt>
                <c:pt idx="45">
                  <c:v>101.13474215245947</c:v>
                </c:pt>
                <c:pt idx="46">
                  <c:v>129.49565156045665</c:v>
                </c:pt>
                <c:pt idx="47">
                  <c:v>148.70616984883134</c:v>
                </c:pt>
                <c:pt idx="48">
                  <c:v>139.22273839198311</c:v>
                </c:pt>
                <c:pt idx="49">
                  <c:v>98.372976456901682</c:v>
                </c:pt>
                <c:pt idx="50">
                  <c:v>95.702608018411865</c:v>
                </c:pt>
                <c:pt idx="51">
                  <c:v>77.769036604141462</c:v>
                </c:pt>
                <c:pt idx="52">
                  <c:v>70.983642621293541</c:v>
                </c:pt>
                <c:pt idx="53">
                  <c:v>129.63212037038622</c:v>
                </c:pt>
                <c:pt idx="54">
                  <c:v>159.31187899989064</c:v>
                </c:pt>
                <c:pt idx="55">
                  <c:v>155.76302215887421</c:v>
                </c:pt>
                <c:pt idx="56">
                  <c:v>197.99644094173433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17-4D61-B648-176D12CA1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0028912"/>
        <c:axId val="930021232"/>
      </c:lineChart>
      <c:dateAx>
        <c:axId val="930028912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021232"/>
        <c:crosses val="autoZero"/>
        <c:auto val="1"/>
        <c:lblOffset val="100"/>
        <c:baseTimeUnit val="months"/>
      </c:dateAx>
      <c:valAx>
        <c:axId val="93002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028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 of VFC's Forcast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'Holt Winter by Quarter'!$N$1</c:f>
              <c:strCache>
                <c:ptCount val="1"/>
                <c:pt idx="0">
                  <c:v>Forcast </c:v>
                </c:pt>
              </c:strCache>
            </c:strRef>
          </c:tx>
          <c:spPr>
            <a:ln w="34925" cap="rnd">
              <a:solidFill>
                <a:schemeClr val="accent6">
                  <a:tint val="77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'Holt Winter by Quarter'!$I$2:$I$28</c:f>
              <c:strCache>
                <c:ptCount val="27"/>
                <c:pt idx="0">
                  <c:v>Q1 - 2019</c:v>
                </c:pt>
                <c:pt idx="1">
                  <c:v>Q2 - 2019</c:v>
                </c:pt>
                <c:pt idx="2">
                  <c:v>Q3 - 2019</c:v>
                </c:pt>
                <c:pt idx="3">
                  <c:v>Q4 - 2019</c:v>
                </c:pt>
                <c:pt idx="4">
                  <c:v>Q1 - 2020</c:v>
                </c:pt>
                <c:pt idx="5">
                  <c:v>Q2 - 2020</c:v>
                </c:pt>
                <c:pt idx="6">
                  <c:v>Q3 - 2020</c:v>
                </c:pt>
                <c:pt idx="7">
                  <c:v>Q4 - 2020</c:v>
                </c:pt>
                <c:pt idx="8">
                  <c:v>Q1 - 2021</c:v>
                </c:pt>
                <c:pt idx="9">
                  <c:v>Q2 - 2021</c:v>
                </c:pt>
                <c:pt idx="10">
                  <c:v>Q3 - 2021</c:v>
                </c:pt>
                <c:pt idx="11">
                  <c:v>Q4 - 2021</c:v>
                </c:pt>
                <c:pt idx="12">
                  <c:v>Q1 - 2022</c:v>
                </c:pt>
                <c:pt idx="13">
                  <c:v>Q2 - 2022</c:v>
                </c:pt>
                <c:pt idx="14">
                  <c:v>Q3 - 2022</c:v>
                </c:pt>
                <c:pt idx="15">
                  <c:v>Q4 - 2022</c:v>
                </c:pt>
                <c:pt idx="16">
                  <c:v>Q1 - 2023</c:v>
                </c:pt>
                <c:pt idx="17">
                  <c:v>Q2 - 2023</c:v>
                </c:pt>
                <c:pt idx="18">
                  <c:v>Q3 - 2023</c:v>
                </c:pt>
                <c:pt idx="19">
                  <c:v>Q4 - 2023</c:v>
                </c:pt>
                <c:pt idx="20">
                  <c:v>Q1 - 2024</c:v>
                </c:pt>
                <c:pt idx="21">
                  <c:v>Q2 - 2024</c:v>
                </c:pt>
                <c:pt idx="22">
                  <c:v>Q3 - 2024</c:v>
                </c:pt>
                <c:pt idx="23">
                  <c:v>Q4 - 2024</c:v>
                </c:pt>
                <c:pt idx="24">
                  <c:v>Q1 - 2025</c:v>
                </c:pt>
                <c:pt idx="25">
                  <c:v>Q2 - 2025</c:v>
                </c:pt>
                <c:pt idx="26">
                  <c:v>Q3 - 2025</c:v>
                </c:pt>
              </c:strCache>
            </c:strRef>
          </c:cat>
          <c:val>
            <c:numRef>
              <c:f>'Holt Winter by Quarter'!$N$2:$N$28</c:f>
              <c:numCache>
                <c:formatCode>#,##0</c:formatCode>
                <c:ptCount val="27"/>
                <c:pt idx="5">
                  <c:v>4868.4103710671752</c:v>
                </c:pt>
                <c:pt idx="6">
                  <c:v>4720.0490203699064</c:v>
                </c:pt>
                <c:pt idx="7">
                  <c:v>4853.616342774596</c:v>
                </c:pt>
                <c:pt idx="8">
                  <c:v>3981.5092630170006</c:v>
                </c:pt>
                <c:pt idx="9">
                  <c:v>4318.9637750172769</c:v>
                </c:pt>
                <c:pt idx="10">
                  <c:v>4691.5387813296884</c:v>
                </c:pt>
                <c:pt idx="11">
                  <c:v>5199.2868727327223</c:v>
                </c:pt>
                <c:pt idx="12">
                  <c:v>4320.902920407174</c:v>
                </c:pt>
                <c:pt idx="13">
                  <c:v>4365.2556840122807</c:v>
                </c:pt>
                <c:pt idx="14">
                  <c:v>4134.0075881301818</c:v>
                </c:pt>
                <c:pt idx="15">
                  <c:v>4061.5292213922689</c:v>
                </c:pt>
                <c:pt idx="16">
                  <c:v>3012.6212879840109</c:v>
                </c:pt>
                <c:pt idx="17">
                  <c:v>2629.8429774871252</c:v>
                </c:pt>
                <c:pt idx="18">
                  <c:v>2252.4960790207615</c:v>
                </c:pt>
                <c:pt idx="19">
                  <c:v>1916.4396449162855</c:v>
                </c:pt>
                <c:pt idx="20">
                  <c:v>1410.8435925434992</c:v>
                </c:pt>
                <c:pt idx="21">
                  <c:v>1167.6918695738821</c:v>
                </c:pt>
                <c:pt idx="22">
                  <c:v>987.12902224634195</c:v>
                </c:pt>
                <c:pt idx="23" formatCode="_(* #,##0.00_);_(* \(#,##0.00\);_(* &quot;-&quot;??_);_(@_)">
                  <c:v>883.17973757357424</c:v>
                </c:pt>
                <c:pt idx="24" formatCode="_(* #,##0.00_);_(* \(#,##0.00\);_(* &quot;-&quot;??_);_(@_)">
                  <c:v>685.28232077261669</c:v>
                </c:pt>
                <c:pt idx="25" formatCode="_(* #,##0.00_);_(* \(#,##0.00\);_(* &quot;-&quot;??_);_(@_)">
                  <c:v>553.87512592930636</c:v>
                </c:pt>
                <c:pt idx="26" formatCode="_(* #,##0.00_);_(* \(#,##0.00\);_(* &quot;-&quot;??_);_(@_)">
                  <c:v>490.08773888042549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1D-4123-A4CE-E3B6BDC9D0AF}"/>
            </c:ext>
          </c:extLst>
        </c:ser>
        <c:ser>
          <c:idx val="1"/>
          <c:order val="1"/>
          <c:tx>
            <c:strRef>
              <c:f>'Holt Winter by Quarter'!$J$1</c:f>
              <c:strCache>
                <c:ptCount val="1"/>
                <c:pt idx="0">
                  <c:v>Adj Close</c:v>
                </c:pt>
              </c:strCache>
            </c:strRef>
          </c:tx>
          <c:spPr>
            <a:ln w="34925" cap="rnd">
              <a:solidFill>
                <a:schemeClr val="accent6">
                  <a:shade val="7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'Holt Winter by Quarter'!$I$2:$I$28</c:f>
              <c:strCache>
                <c:ptCount val="27"/>
                <c:pt idx="0">
                  <c:v>Q1 - 2019</c:v>
                </c:pt>
                <c:pt idx="1">
                  <c:v>Q2 - 2019</c:v>
                </c:pt>
                <c:pt idx="2">
                  <c:v>Q3 - 2019</c:v>
                </c:pt>
                <c:pt idx="3">
                  <c:v>Q4 - 2019</c:v>
                </c:pt>
                <c:pt idx="4">
                  <c:v>Q1 - 2020</c:v>
                </c:pt>
                <c:pt idx="5">
                  <c:v>Q2 - 2020</c:v>
                </c:pt>
                <c:pt idx="6">
                  <c:v>Q3 - 2020</c:v>
                </c:pt>
                <c:pt idx="7">
                  <c:v>Q4 - 2020</c:v>
                </c:pt>
                <c:pt idx="8">
                  <c:v>Q1 - 2021</c:v>
                </c:pt>
                <c:pt idx="9">
                  <c:v>Q2 - 2021</c:v>
                </c:pt>
                <c:pt idx="10">
                  <c:v>Q3 - 2021</c:v>
                </c:pt>
                <c:pt idx="11">
                  <c:v>Q4 - 2021</c:v>
                </c:pt>
                <c:pt idx="12">
                  <c:v>Q1 - 2022</c:v>
                </c:pt>
                <c:pt idx="13">
                  <c:v>Q2 - 2022</c:v>
                </c:pt>
                <c:pt idx="14">
                  <c:v>Q3 - 2022</c:v>
                </c:pt>
                <c:pt idx="15">
                  <c:v>Q4 - 2022</c:v>
                </c:pt>
                <c:pt idx="16">
                  <c:v>Q1 - 2023</c:v>
                </c:pt>
                <c:pt idx="17">
                  <c:v>Q2 - 2023</c:v>
                </c:pt>
                <c:pt idx="18">
                  <c:v>Q3 - 2023</c:v>
                </c:pt>
                <c:pt idx="19">
                  <c:v>Q4 - 2023</c:v>
                </c:pt>
                <c:pt idx="20">
                  <c:v>Q1 - 2024</c:v>
                </c:pt>
                <c:pt idx="21">
                  <c:v>Q2 - 2024</c:v>
                </c:pt>
                <c:pt idx="22">
                  <c:v>Q3 - 2024</c:v>
                </c:pt>
                <c:pt idx="23">
                  <c:v>Q4 - 2024</c:v>
                </c:pt>
                <c:pt idx="24">
                  <c:v>Q1 - 2025</c:v>
                </c:pt>
                <c:pt idx="25">
                  <c:v>Q2 - 2025</c:v>
                </c:pt>
                <c:pt idx="26">
                  <c:v>Q3 - 2025</c:v>
                </c:pt>
              </c:strCache>
            </c:strRef>
          </c:cat>
          <c:val>
            <c:numRef>
              <c:f>'Holt Winter by Quarter'!$J$2:$J$28</c:f>
              <c:numCache>
                <c:formatCode>_("$"* #,##0.00_);_("$"* \(#,##0.00\);_("$"* "-"??_);_(@_)</c:formatCode>
                <c:ptCount val="27"/>
                <c:pt idx="0">
                  <c:v>3941.2061999999987</c:v>
                </c:pt>
                <c:pt idx="1">
                  <c:v>4522.9530999999997</c:v>
                </c:pt>
                <c:pt idx="2">
                  <c:v>4582.5525000000016</c:v>
                </c:pt>
                <c:pt idx="3">
                  <c:v>4832.2612999999992</c:v>
                </c:pt>
                <c:pt idx="4">
                  <c:v>4091.7183000000005</c:v>
                </c:pt>
                <c:pt idx="5">
                  <c:v>3129.8756999999991</c:v>
                </c:pt>
                <c:pt idx="6">
                  <c:v>3551.7725000000009</c:v>
                </c:pt>
                <c:pt idx="7">
                  <c:v>4423.1907999999994</c:v>
                </c:pt>
                <c:pt idx="8">
                  <c:v>4306.6188999999986</c:v>
                </c:pt>
                <c:pt idx="9">
                  <c:v>4594.4993999999979</c:v>
                </c:pt>
                <c:pt idx="10">
                  <c:v>4323.2004999999999</c:v>
                </c:pt>
                <c:pt idx="11">
                  <c:v>4144.5754999999999</c:v>
                </c:pt>
                <c:pt idx="12">
                  <c:v>3433.4374000000003</c:v>
                </c:pt>
                <c:pt idx="13">
                  <c:v>2804.0007999999993</c:v>
                </c:pt>
                <c:pt idx="14">
                  <c:v>2515.1061999999993</c:v>
                </c:pt>
                <c:pt idx="15">
                  <c:v>1709.2408</c:v>
                </c:pt>
                <c:pt idx="16">
                  <c:v>1529.5483000000002</c:v>
                </c:pt>
                <c:pt idx="17">
                  <c:v>1208.9472999999998</c:v>
                </c:pt>
                <c:pt idx="18">
                  <c:v>1158.6573000000003</c:v>
                </c:pt>
                <c:pt idx="19">
                  <c:v>1058.2913000000001</c:v>
                </c:pt>
                <c:pt idx="20">
                  <c:v>965.82420000000002</c:v>
                </c:pt>
                <c:pt idx="21">
                  <c:v>818.24529999999993</c:v>
                </c:pt>
                <c:pt idx="22">
                  <c:v>1067.3400000000001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1D-4123-A4CE-E3B6BDC9D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1170191"/>
        <c:axId val="1621172591"/>
      </c:lineChart>
      <c:catAx>
        <c:axId val="1621170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1172591"/>
        <c:crosses val="autoZero"/>
        <c:auto val="1"/>
        <c:lblAlgn val="ctr"/>
        <c:lblOffset val="100"/>
        <c:noMultiLvlLbl val="0"/>
      </c:catAx>
      <c:valAx>
        <c:axId val="1621172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1170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 of Erorr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'Holt Winter by Quarter'!$O$1:$O$6</c:f>
              <c:strCache>
                <c:ptCount val="6"/>
                <c:pt idx="0">
                  <c:v>Erorr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'Holt Winter by Quarter'!$I$7:$I$28</c:f>
              <c:strCache>
                <c:ptCount val="22"/>
                <c:pt idx="0">
                  <c:v>Q2 - 2020</c:v>
                </c:pt>
                <c:pt idx="1">
                  <c:v>Q3 - 2020</c:v>
                </c:pt>
                <c:pt idx="2">
                  <c:v>Q4 - 2020</c:v>
                </c:pt>
                <c:pt idx="3">
                  <c:v>Q1 - 2021</c:v>
                </c:pt>
                <c:pt idx="4">
                  <c:v>Q2 - 2021</c:v>
                </c:pt>
                <c:pt idx="5">
                  <c:v>Q3 - 2021</c:v>
                </c:pt>
                <c:pt idx="6">
                  <c:v>Q4 - 2021</c:v>
                </c:pt>
                <c:pt idx="7">
                  <c:v>Q1 - 2022</c:v>
                </c:pt>
                <c:pt idx="8">
                  <c:v>Q2 - 2022</c:v>
                </c:pt>
                <c:pt idx="9">
                  <c:v>Q3 - 2022</c:v>
                </c:pt>
                <c:pt idx="10">
                  <c:v>Q4 - 2022</c:v>
                </c:pt>
                <c:pt idx="11">
                  <c:v>Q1 - 2023</c:v>
                </c:pt>
                <c:pt idx="12">
                  <c:v>Q2 - 2023</c:v>
                </c:pt>
                <c:pt idx="13">
                  <c:v>Q3 - 2023</c:v>
                </c:pt>
                <c:pt idx="14">
                  <c:v>Q4 - 2023</c:v>
                </c:pt>
                <c:pt idx="15">
                  <c:v>Q1 - 2024</c:v>
                </c:pt>
                <c:pt idx="16">
                  <c:v>Q2 - 2024</c:v>
                </c:pt>
                <c:pt idx="17">
                  <c:v>Q3 - 2024</c:v>
                </c:pt>
                <c:pt idx="18">
                  <c:v>Q4 - 2024</c:v>
                </c:pt>
                <c:pt idx="19">
                  <c:v>Q1 - 2025</c:v>
                </c:pt>
                <c:pt idx="20">
                  <c:v>Q2 - 2025</c:v>
                </c:pt>
                <c:pt idx="21">
                  <c:v>Q3 - 2025</c:v>
                </c:pt>
              </c:strCache>
            </c:strRef>
          </c:cat>
          <c:val>
            <c:numRef>
              <c:f>'Holt Winter by Quarter'!$O$7:$O$28</c:f>
              <c:numCache>
                <c:formatCode>0</c:formatCode>
                <c:ptCount val="22"/>
                <c:pt idx="0">
                  <c:v>-1738.5346710671761</c:v>
                </c:pt>
                <c:pt idx="1">
                  <c:v>-1168.2765203699055</c:v>
                </c:pt>
                <c:pt idx="2">
                  <c:v>-430.42554277459658</c:v>
                </c:pt>
                <c:pt idx="3">
                  <c:v>325.10963698299793</c:v>
                </c:pt>
                <c:pt idx="4">
                  <c:v>275.53562498272095</c:v>
                </c:pt>
                <c:pt idx="5">
                  <c:v>-368.33828132968847</c:v>
                </c:pt>
                <c:pt idx="6">
                  <c:v>-1054.7113727327223</c:v>
                </c:pt>
                <c:pt idx="7">
                  <c:v>-887.4655204071737</c:v>
                </c:pt>
                <c:pt idx="8">
                  <c:v>-1561.2548840122813</c:v>
                </c:pt>
                <c:pt idx="9">
                  <c:v>-1618.9013881301826</c:v>
                </c:pt>
                <c:pt idx="10">
                  <c:v>-2352.2884213922689</c:v>
                </c:pt>
                <c:pt idx="11">
                  <c:v>-1483.0729879840108</c:v>
                </c:pt>
                <c:pt idx="12">
                  <c:v>-1420.8956774871253</c:v>
                </c:pt>
                <c:pt idx="13">
                  <c:v>-1093.8387790207612</c:v>
                </c:pt>
                <c:pt idx="14">
                  <c:v>-858.1483449162854</c:v>
                </c:pt>
                <c:pt idx="15">
                  <c:v>-445.01939254349918</c:v>
                </c:pt>
                <c:pt idx="16">
                  <c:v>-349.44656957388213</c:v>
                </c:pt>
                <c:pt idx="17">
                  <c:v>80.210977753658199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BA-4313-9193-B1DAB0471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1641312"/>
        <c:axId val="571642272"/>
      </c:lineChart>
      <c:catAx>
        <c:axId val="571641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642272"/>
        <c:crosses val="autoZero"/>
        <c:auto val="1"/>
        <c:lblAlgn val="ctr"/>
        <c:lblOffset val="100"/>
        <c:noMultiLvlLbl val="0"/>
      </c:catAx>
      <c:valAx>
        <c:axId val="57164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641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</a:t>
            </a:r>
            <a:r>
              <a:rPr lang="en-US" baseline="0"/>
              <a:t> of Forecast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'Holt Exponential by Day (X)'!$E$3</c:f>
              <c:strCache>
                <c:ptCount val="1"/>
                <c:pt idx="0">
                  <c:v>Adj Close</c:v>
                </c:pt>
              </c:strCache>
            </c:strRef>
          </c:tx>
          <c:spPr>
            <a:ln w="34925" cap="rnd">
              <a:solidFill>
                <a:schemeClr val="accent6">
                  <a:tint val="77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'Holt Exponential by Day (X)'!$D$4:$D$1477</c:f>
              <c:numCache>
                <c:formatCode>m/d/yyyy</c:formatCode>
                <c:ptCount val="1474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43487</c:v>
                </c:pt>
                <c:pt idx="14">
                  <c:v>43488</c:v>
                </c:pt>
                <c:pt idx="15">
                  <c:v>43489</c:v>
                </c:pt>
                <c:pt idx="16">
                  <c:v>43490</c:v>
                </c:pt>
                <c:pt idx="17">
                  <c:v>43493</c:v>
                </c:pt>
                <c:pt idx="18">
                  <c:v>43494</c:v>
                </c:pt>
                <c:pt idx="19">
                  <c:v>43495</c:v>
                </c:pt>
                <c:pt idx="20">
                  <c:v>43496</c:v>
                </c:pt>
                <c:pt idx="21">
                  <c:v>43497</c:v>
                </c:pt>
                <c:pt idx="22">
                  <c:v>43500</c:v>
                </c:pt>
                <c:pt idx="23">
                  <c:v>43501</c:v>
                </c:pt>
                <c:pt idx="24">
                  <c:v>43502</c:v>
                </c:pt>
                <c:pt idx="25">
                  <c:v>43503</c:v>
                </c:pt>
                <c:pt idx="26">
                  <c:v>43504</c:v>
                </c:pt>
                <c:pt idx="27">
                  <c:v>43507</c:v>
                </c:pt>
                <c:pt idx="28">
                  <c:v>43508</c:v>
                </c:pt>
                <c:pt idx="29">
                  <c:v>43509</c:v>
                </c:pt>
                <c:pt idx="30">
                  <c:v>43510</c:v>
                </c:pt>
                <c:pt idx="31">
                  <c:v>43511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43521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43528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43535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43546</c:v>
                </c:pt>
                <c:pt idx="56">
                  <c:v>43549</c:v>
                </c:pt>
                <c:pt idx="57">
                  <c:v>43550</c:v>
                </c:pt>
                <c:pt idx="58">
                  <c:v>43551</c:v>
                </c:pt>
                <c:pt idx="59">
                  <c:v>43552</c:v>
                </c:pt>
                <c:pt idx="60">
                  <c:v>43553</c:v>
                </c:pt>
                <c:pt idx="61">
                  <c:v>43556</c:v>
                </c:pt>
                <c:pt idx="62">
                  <c:v>43557</c:v>
                </c:pt>
                <c:pt idx="63">
                  <c:v>43558</c:v>
                </c:pt>
                <c:pt idx="64">
                  <c:v>43559</c:v>
                </c:pt>
                <c:pt idx="65">
                  <c:v>43560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43570</c:v>
                </c:pt>
                <c:pt idx="72">
                  <c:v>43571</c:v>
                </c:pt>
                <c:pt idx="73">
                  <c:v>43572</c:v>
                </c:pt>
                <c:pt idx="74">
                  <c:v>43573</c:v>
                </c:pt>
                <c:pt idx="75">
                  <c:v>43577</c:v>
                </c:pt>
                <c:pt idx="76">
                  <c:v>43578</c:v>
                </c:pt>
                <c:pt idx="77">
                  <c:v>43579</c:v>
                </c:pt>
                <c:pt idx="78">
                  <c:v>43580</c:v>
                </c:pt>
                <c:pt idx="79">
                  <c:v>43581</c:v>
                </c:pt>
                <c:pt idx="80">
                  <c:v>43584</c:v>
                </c:pt>
                <c:pt idx="81">
                  <c:v>43585</c:v>
                </c:pt>
                <c:pt idx="82">
                  <c:v>43586</c:v>
                </c:pt>
                <c:pt idx="83">
                  <c:v>43587</c:v>
                </c:pt>
                <c:pt idx="84">
                  <c:v>43588</c:v>
                </c:pt>
                <c:pt idx="85">
                  <c:v>43591</c:v>
                </c:pt>
                <c:pt idx="86">
                  <c:v>43592</c:v>
                </c:pt>
                <c:pt idx="87">
                  <c:v>43593</c:v>
                </c:pt>
                <c:pt idx="88">
                  <c:v>43594</c:v>
                </c:pt>
                <c:pt idx="89">
                  <c:v>43595</c:v>
                </c:pt>
                <c:pt idx="90">
                  <c:v>43598</c:v>
                </c:pt>
                <c:pt idx="91">
                  <c:v>43599</c:v>
                </c:pt>
                <c:pt idx="92">
                  <c:v>43600</c:v>
                </c:pt>
                <c:pt idx="93">
                  <c:v>43601</c:v>
                </c:pt>
                <c:pt idx="94">
                  <c:v>43602</c:v>
                </c:pt>
                <c:pt idx="95">
                  <c:v>43605</c:v>
                </c:pt>
                <c:pt idx="96">
                  <c:v>43606</c:v>
                </c:pt>
                <c:pt idx="97">
                  <c:v>43607</c:v>
                </c:pt>
                <c:pt idx="98">
                  <c:v>43608</c:v>
                </c:pt>
                <c:pt idx="99">
                  <c:v>43609</c:v>
                </c:pt>
                <c:pt idx="100">
                  <c:v>43613</c:v>
                </c:pt>
                <c:pt idx="101">
                  <c:v>43614</c:v>
                </c:pt>
                <c:pt idx="102">
                  <c:v>43615</c:v>
                </c:pt>
                <c:pt idx="103">
                  <c:v>43616</c:v>
                </c:pt>
                <c:pt idx="104">
                  <c:v>43619</c:v>
                </c:pt>
                <c:pt idx="105">
                  <c:v>43620</c:v>
                </c:pt>
                <c:pt idx="106">
                  <c:v>43621</c:v>
                </c:pt>
                <c:pt idx="107">
                  <c:v>43622</c:v>
                </c:pt>
                <c:pt idx="108">
                  <c:v>43623</c:v>
                </c:pt>
                <c:pt idx="109">
                  <c:v>43626</c:v>
                </c:pt>
                <c:pt idx="110">
                  <c:v>43627</c:v>
                </c:pt>
                <c:pt idx="111">
                  <c:v>43628</c:v>
                </c:pt>
                <c:pt idx="112">
                  <c:v>43629</c:v>
                </c:pt>
                <c:pt idx="113">
                  <c:v>43630</c:v>
                </c:pt>
                <c:pt idx="114">
                  <c:v>43633</c:v>
                </c:pt>
                <c:pt idx="115">
                  <c:v>43634</c:v>
                </c:pt>
                <c:pt idx="116">
                  <c:v>43635</c:v>
                </c:pt>
                <c:pt idx="117">
                  <c:v>43636</c:v>
                </c:pt>
                <c:pt idx="118">
                  <c:v>43637</c:v>
                </c:pt>
                <c:pt idx="119">
                  <c:v>43640</c:v>
                </c:pt>
                <c:pt idx="120">
                  <c:v>43641</c:v>
                </c:pt>
                <c:pt idx="121">
                  <c:v>43642</c:v>
                </c:pt>
                <c:pt idx="122">
                  <c:v>43643</c:v>
                </c:pt>
                <c:pt idx="123">
                  <c:v>43644</c:v>
                </c:pt>
                <c:pt idx="124">
                  <c:v>43647</c:v>
                </c:pt>
                <c:pt idx="125">
                  <c:v>43648</c:v>
                </c:pt>
                <c:pt idx="126">
                  <c:v>43649</c:v>
                </c:pt>
                <c:pt idx="127">
                  <c:v>43651</c:v>
                </c:pt>
                <c:pt idx="128">
                  <c:v>43654</c:v>
                </c:pt>
                <c:pt idx="129">
                  <c:v>43655</c:v>
                </c:pt>
                <c:pt idx="130">
                  <c:v>43656</c:v>
                </c:pt>
                <c:pt idx="131">
                  <c:v>43657</c:v>
                </c:pt>
                <c:pt idx="132">
                  <c:v>43658</c:v>
                </c:pt>
                <c:pt idx="133">
                  <c:v>43661</c:v>
                </c:pt>
                <c:pt idx="134">
                  <c:v>43662</c:v>
                </c:pt>
                <c:pt idx="135">
                  <c:v>43663</c:v>
                </c:pt>
                <c:pt idx="136">
                  <c:v>43664</c:v>
                </c:pt>
                <c:pt idx="137">
                  <c:v>43665</c:v>
                </c:pt>
                <c:pt idx="138">
                  <c:v>43668</c:v>
                </c:pt>
                <c:pt idx="139">
                  <c:v>43669</c:v>
                </c:pt>
                <c:pt idx="140">
                  <c:v>43670</c:v>
                </c:pt>
                <c:pt idx="141">
                  <c:v>43671</c:v>
                </c:pt>
                <c:pt idx="142">
                  <c:v>43672</c:v>
                </c:pt>
                <c:pt idx="143">
                  <c:v>43675</c:v>
                </c:pt>
                <c:pt idx="144">
                  <c:v>43676</c:v>
                </c:pt>
                <c:pt idx="145">
                  <c:v>43677</c:v>
                </c:pt>
                <c:pt idx="146">
                  <c:v>43678</c:v>
                </c:pt>
                <c:pt idx="147">
                  <c:v>43679</c:v>
                </c:pt>
                <c:pt idx="148">
                  <c:v>43682</c:v>
                </c:pt>
                <c:pt idx="149">
                  <c:v>43683</c:v>
                </c:pt>
                <c:pt idx="150">
                  <c:v>43684</c:v>
                </c:pt>
                <c:pt idx="151">
                  <c:v>43685</c:v>
                </c:pt>
                <c:pt idx="152">
                  <c:v>43686</c:v>
                </c:pt>
                <c:pt idx="153">
                  <c:v>43689</c:v>
                </c:pt>
                <c:pt idx="154">
                  <c:v>43690</c:v>
                </c:pt>
                <c:pt idx="155">
                  <c:v>43691</c:v>
                </c:pt>
                <c:pt idx="156">
                  <c:v>43692</c:v>
                </c:pt>
                <c:pt idx="157">
                  <c:v>43693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43703</c:v>
                </c:pt>
                <c:pt idx="164">
                  <c:v>43704</c:v>
                </c:pt>
                <c:pt idx="165">
                  <c:v>43705</c:v>
                </c:pt>
                <c:pt idx="166">
                  <c:v>43706</c:v>
                </c:pt>
                <c:pt idx="167">
                  <c:v>43707</c:v>
                </c:pt>
                <c:pt idx="168">
                  <c:v>43711</c:v>
                </c:pt>
                <c:pt idx="169">
                  <c:v>43712</c:v>
                </c:pt>
                <c:pt idx="170">
                  <c:v>43713</c:v>
                </c:pt>
                <c:pt idx="171">
                  <c:v>43714</c:v>
                </c:pt>
                <c:pt idx="172">
                  <c:v>43717</c:v>
                </c:pt>
                <c:pt idx="173">
                  <c:v>43718</c:v>
                </c:pt>
                <c:pt idx="174">
                  <c:v>43719</c:v>
                </c:pt>
                <c:pt idx="175">
                  <c:v>43720</c:v>
                </c:pt>
                <c:pt idx="176">
                  <c:v>43721</c:v>
                </c:pt>
                <c:pt idx="177">
                  <c:v>43724</c:v>
                </c:pt>
                <c:pt idx="178">
                  <c:v>43725</c:v>
                </c:pt>
                <c:pt idx="179">
                  <c:v>43726</c:v>
                </c:pt>
                <c:pt idx="180">
                  <c:v>43727</c:v>
                </c:pt>
                <c:pt idx="181">
                  <c:v>43728</c:v>
                </c:pt>
                <c:pt idx="182">
                  <c:v>43731</c:v>
                </c:pt>
                <c:pt idx="183">
                  <c:v>43732</c:v>
                </c:pt>
                <c:pt idx="184">
                  <c:v>43733</c:v>
                </c:pt>
                <c:pt idx="185">
                  <c:v>43734</c:v>
                </c:pt>
                <c:pt idx="186">
                  <c:v>43735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43745</c:v>
                </c:pt>
                <c:pt idx="193">
                  <c:v>43746</c:v>
                </c:pt>
                <c:pt idx="194">
                  <c:v>43747</c:v>
                </c:pt>
                <c:pt idx="195">
                  <c:v>43748</c:v>
                </c:pt>
                <c:pt idx="196">
                  <c:v>43749</c:v>
                </c:pt>
                <c:pt idx="197">
                  <c:v>43752</c:v>
                </c:pt>
                <c:pt idx="198">
                  <c:v>43753</c:v>
                </c:pt>
                <c:pt idx="199">
                  <c:v>43754</c:v>
                </c:pt>
                <c:pt idx="200">
                  <c:v>43755</c:v>
                </c:pt>
                <c:pt idx="201">
                  <c:v>43756</c:v>
                </c:pt>
                <c:pt idx="202">
                  <c:v>43759</c:v>
                </c:pt>
                <c:pt idx="203">
                  <c:v>43760</c:v>
                </c:pt>
                <c:pt idx="204">
                  <c:v>43761</c:v>
                </c:pt>
                <c:pt idx="205">
                  <c:v>43762</c:v>
                </c:pt>
                <c:pt idx="206">
                  <c:v>43763</c:v>
                </c:pt>
                <c:pt idx="207">
                  <c:v>43766</c:v>
                </c:pt>
                <c:pt idx="208">
                  <c:v>43767</c:v>
                </c:pt>
                <c:pt idx="209">
                  <c:v>43768</c:v>
                </c:pt>
                <c:pt idx="210">
                  <c:v>43769</c:v>
                </c:pt>
                <c:pt idx="211">
                  <c:v>43770</c:v>
                </c:pt>
                <c:pt idx="212">
                  <c:v>43773</c:v>
                </c:pt>
                <c:pt idx="213">
                  <c:v>43774</c:v>
                </c:pt>
                <c:pt idx="214">
                  <c:v>43775</c:v>
                </c:pt>
                <c:pt idx="215">
                  <c:v>43776</c:v>
                </c:pt>
                <c:pt idx="216">
                  <c:v>43777</c:v>
                </c:pt>
                <c:pt idx="217">
                  <c:v>43780</c:v>
                </c:pt>
                <c:pt idx="218">
                  <c:v>43781</c:v>
                </c:pt>
                <c:pt idx="219">
                  <c:v>43782</c:v>
                </c:pt>
                <c:pt idx="220">
                  <c:v>43783</c:v>
                </c:pt>
                <c:pt idx="221">
                  <c:v>43784</c:v>
                </c:pt>
                <c:pt idx="222">
                  <c:v>43787</c:v>
                </c:pt>
                <c:pt idx="223">
                  <c:v>43788</c:v>
                </c:pt>
                <c:pt idx="224">
                  <c:v>43789</c:v>
                </c:pt>
                <c:pt idx="225">
                  <c:v>43790</c:v>
                </c:pt>
                <c:pt idx="226">
                  <c:v>43791</c:v>
                </c:pt>
                <c:pt idx="227">
                  <c:v>43794</c:v>
                </c:pt>
                <c:pt idx="228">
                  <c:v>43795</c:v>
                </c:pt>
                <c:pt idx="229">
                  <c:v>43796</c:v>
                </c:pt>
                <c:pt idx="230">
                  <c:v>43798</c:v>
                </c:pt>
                <c:pt idx="231">
                  <c:v>43801</c:v>
                </c:pt>
                <c:pt idx="232">
                  <c:v>43802</c:v>
                </c:pt>
                <c:pt idx="233">
                  <c:v>43803</c:v>
                </c:pt>
                <c:pt idx="234">
                  <c:v>43804</c:v>
                </c:pt>
                <c:pt idx="235">
                  <c:v>43805</c:v>
                </c:pt>
                <c:pt idx="236">
                  <c:v>43808</c:v>
                </c:pt>
                <c:pt idx="237">
                  <c:v>43809</c:v>
                </c:pt>
                <c:pt idx="238">
                  <c:v>43810</c:v>
                </c:pt>
                <c:pt idx="239">
                  <c:v>43811</c:v>
                </c:pt>
                <c:pt idx="240">
                  <c:v>43812</c:v>
                </c:pt>
                <c:pt idx="241">
                  <c:v>43815</c:v>
                </c:pt>
                <c:pt idx="242">
                  <c:v>43816</c:v>
                </c:pt>
                <c:pt idx="243">
                  <c:v>43817</c:v>
                </c:pt>
                <c:pt idx="244">
                  <c:v>43818</c:v>
                </c:pt>
                <c:pt idx="245">
                  <c:v>43819</c:v>
                </c:pt>
                <c:pt idx="246">
                  <c:v>43822</c:v>
                </c:pt>
                <c:pt idx="247">
                  <c:v>43823</c:v>
                </c:pt>
                <c:pt idx="248">
                  <c:v>43825</c:v>
                </c:pt>
                <c:pt idx="249">
                  <c:v>43826</c:v>
                </c:pt>
                <c:pt idx="250">
                  <c:v>43829</c:v>
                </c:pt>
                <c:pt idx="251">
                  <c:v>43830</c:v>
                </c:pt>
                <c:pt idx="252">
                  <c:v>43832</c:v>
                </c:pt>
                <c:pt idx="253">
                  <c:v>43833</c:v>
                </c:pt>
                <c:pt idx="254">
                  <c:v>43836</c:v>
                </c:pt>
                <c:pt idx="255">
                  <c:v>43837</c:v>
                </c:pt>
                <c:pt idx="256">
                  <c:v>43838</c:v>
                </c:pt>
                <c:pt idx="257">
                  <c:v>43839</c:v>
                </c:pt>
                <c:pt idx="258">
                  <c:v>43840</c:v>
                </c:pt>
                <c:pt idx="259">
                  <c:v>43843</c:v>
                </c:pt>
                <c:pt idx="260">
                  <c:v>43844</c:v>
                </c:pt>
                <c:pt idx="261">
                  <c:v>43845</c:v>
                </c:pt>
                <c:pt idx="262">
                  <c:v>43846</c:v>
                </c:pt>
                <c:pt idx="263">
                  <c:v>43847</c:v>
                </c:pt>
                <c:pt idx="264">
                  <c:v>43851</c:v>
                </c:pt>
                <c:pt idx="265">
                  <c:v>43852</c:v>
                </c:pt>
                <c:pt idx="266">
                  <c:v>43853</c:v>
                </c:pt>
                <c:pt idx="267">
                  <c:v>43854</c:v>
                </c:pt>
                <c:pt idx="268">
                  <c:v>43857</c:v>
                </c:pt>
                <c:pt idx="269">
                  <c:v>43858</c:v>
                </c:pt>
                <c:pt idx="270">
                  <c:v>43859</c:v>
                </c:pt>
                <c:pt idx="271">
                  <c:v>43860</c:v>
                </c:pt>
                <c:pt idx="272">
                  <c:v>43861</c:v>
                </c:pt>
                <c:pt idx="273">
                  <c:v>43864</c:v>
                </c:pt>
                <c:pt idx="274">
                  <c:v>43865</c:v>
                </c:pt>
                <c:pt idx="275">
                  <c:v>43866</c:v>
                </c:pt>
                <c:pt idx="276">
                  <c:v>43867</c:v>
                </c:pt>
                <c:pt idx="277">
                  <c:v>43868</c:v>
                </c:pt>
                <c:pt idx="278">
                  <c:v>43871</c:v>
                </c:pt>
                <c:pt idx="279">
                  <c:v>43872</c:v>
                </c:pt>
                <c:pt idx="280">
                  <c:v>43873</c:v>
                </c:pt>
                <c:pt idx="281">
                  <c:v>43874</c:v>
                </c:pt>
                <c:pt idx="282">
                  <c:v>43875</c:v>
                </c:pt>
                <c:pt idx="283">
                  <c:v>43879</c:v>
                </c:pt>
                <c:pt idx="284">
                  <c:v>43880</c:v>
                </c:pt>
                <c:pt idx="285">
                  <c:v>43881</c:v>
                </c:pt>
                <c:pt idx="286">
                  <c:v>43882</c:v>
                </c:pt>
                <c:pt idx="287">
                  <c:v>43885</c:v>
                </c:pt>
                <c:pt idx="288">
                  <c:v>43886</c:v>
                </c:pt>
                <c:pt idx="289">
                  <c:v>43887</c:v>
                </c:pt>
                <c:pt idx="290">
                  <c:v>43888</c:v>
                </c:pt>
                <c:pt idx="291">
                  <c:v>43889</c:v>
                </c:pt>
                <c:pt idx="292">
                  <c:v>43892</c:v>
                </c:pt>
                <c:pt idx="293">
                  <c:v>43893</c:v>
                </c:pt>
                <c:pt idx="294">
                  <c:v>43894</c:v>
                </c:pt>
                <c:pt idx="295">
                  <c:v>43895</c:v>
                </c:pt>
                <c:pt idx="296">
                  <c:v>43896</c:v>
                </c:pt>
                <c:pt idx="297">
                  <c:v>43899</c:v>
                </c:pt>
                <c:pt idx="298">
                  <c:v>43900</c:v>
                </c:pt>
                <c:pt idx="299">
                  <c:v>43901</c:v>
                </c:pt>
                <c:pt idx="300">
                  <c:v>43902</c:v>
                </c:pt>
                <c:pt idx="301">
                  <c:v>43903</c:v>
                </c:pt>
                <c:pt idx="302">
                  <c:v>43906</c:v>
                </c:pt>
                <c:pt idx="303">
                  <c:v>43907</c:v>
                </c:pt>
                <c:pt idx="304">
                  <c:v>43908</c:v>
                </c:pt>
                <c:pt idx="305">
                  <c:v>43909</c:v>
                </c:pt>
                <c:pt idx="306">
                  <c:v>43910</c:v>
                </c:pt>
                <c:pt idx="307">
                  <c:v>43913</c:v>
                </c:pt>
                <c:pt idx="308">
                  <c:v>43914</c:v>
                </c:pt>
                <c:pt idx="309">
                  <c:v>43915</c:v>
                </c:pt>
                <c:pt idx="310">
                  <c:v>43916</c:v>
                </c:pt>
                <c:pt idx="311">
                  <c:v>43917</c:v>
                </c:pt>
                <c:pt idx="312">
                  <c:v>43920</c:v>
                </c:pt>
                <c:pt idx="313">
                  <c:v>43921</c:v>
                </c:pt>
                <c:pt idx="314">
                  <c:v>43922</c:v>
                </c:pt>
                <c:pt idx="315">
                  <c:v>43923</c:v>
                </c:pt>
                <c:pt idx="316">
                  <c:v>43924</c:v>
                </c:pt>
                <c:pt idx="317">
                  <c:v>43927</c:v>
                </c:pt>
                <c:pt idx="318">
                  <c:v>43928</c:v>
                </c:pt>
                <c:pt idx="319">
                  <c:v>43929</c:v>
                </c:pt>
                <c:pt idx="320">
                  <c:v>43930</c:v>
                </c:pt>
                <c:pt idx="321">
                  <c:v>43934</c:v>
                </c:pt>
                <c:pt idx="322">
                  <c:v>43935</c:v>
                </c:pt>
                <c:pt idx="323">
                  <c:v>43936</c:v>
                </c:pt>
                <c:pt idx="324">
                  <c:v>43937</c:v>
                </c:pt>
                <c:pt idx="325">
                  <c:v>43938</c:v>
                </c:pt>
                <c:pt idx="326">
                  <c:v>43941</c:v>
                </c:pt>
                <c:pt idx="327">
                  <c:v>43942</c:v>
                </c:pt>
                <c:pt idx="328">
                  <c:v>43943</c:v>
                </c:pt>
                <c:pt idx="329">
                  <c:v>43944</c:v>
                </c:pt>
                <c:pt idx="330">
                  <c:v>43945</c:v>
                </c:pt>
                <c:pt idx="331">
                  <c:v>43948</c:v>
                </c:pt>
                <c:pt idx="332">
                  <c:v>43949</c:v>
                </c:pt>
                <c:pt idx="333">
                  <c:v>43950</c:v>
                </c:pt>
                <c:pt idx="334">
                  <c:v>43951</c:v>
                </c:pt>
                <c:pt idx="335">
                  <c:v>43952</c:v>
                </c:pt>
                <c:pt idx="336">
                  <c:v>43955</c:v>
                </c:pt>
                <c:pt idx="337">
                  <c:v>43956</c:v>
                </c:pt>
                <c:pt idx="338">
                  <c:v>43957</c:v>
                </c:pt>
                <c:pt idx="339">
                  <c:v>43958</c:v>
                </c:pt>
                <c:pt idx="340">
                  <c:v>43959</c:v>
                </c:pt>
                <c:pt idx="341">
                  <c:v>43962</c:v>
                </c:pt>
                <c:pt idx="342">
                  <c:v>43963</c:v>
                </c:pt>
                <c:pt idx="343">
                  <c:v>43964</c:v>
                </c:pt>
                <c:pt idx="344">
                  <c:v>43965</c:v>
                </c:pt>
                <c:pt idx="345">
                  <c:v>43966</c:v>
                </c:pt>
                <c:pt idx="346">
                  <c:v>43969</c:v>
                </c:pt>
                <c:pt idx="347">
                  <c:v>43970</c:v>
                </c:pt>
                <c:pt idx="348">
                  <c:v>43971</c:v>
                </c:pt>
                <c:pt idx="349">
                  <c:v>43972</c:v>
                </c:pt>
                <c:pt idx="350">
                  <c:v>43973</c:v>
                </c:pt>
                <c:pt idx="351">
                  <c:v>43977</c:v>
                </c:pt>
                <c:pt idx="352">
                  <c:v>43978</c:v>
                </c:pt>
                <c:pt idx="353">
                  <c:v>43979</c:v>
                </c:pt>
                <c:pt idx="354">
                  <c:v>43980</c:v>
                </c:pt>
                <c:pt idx="355">
                  <c:v>43983</c:v>
                </c:pt>
                <c:pt idx="356">
                  <c:v>43984</c:v>
                </c:pt>
                <c:pt idx="357">
                  <c:v>43985</c:v>
                </c:pt>
                <c:pt idx="358">
                  <c:v>43986</c:v>
                </c:pt>
                <c:pt idx="359">
                  <c:v>43987</c:v>
                </c:pt>
                <c:pt idx="360">
                  <c:v>43990</c:v>
                </c:pt>
                <c:pt idx="361">
                  <c:v>43991</c:v>
                </c:pt>
                <c:pt idx="362">
                  <c:v>43992</c:v>
                </c:pt>
                <c:pt idx="363">
                  <c:v>43993</c:v>
                </c:pt>
                <c:pt idx="364">
                  <c:v>43994</c:v>
                </c:pt>
                <c:pt idx="365">
                  <c:v>43997</c:v>
                </c:pt>
                <c:pt idx="366">
                  <c:v>43998</c:v>
                </c:pt>
                <c:pt idx="367">
                  <c:v>43999</c:v>
                </c:pt>
                <c:pt idx="368">
                  <c:v>44000</c:v>
                </c:pt>
                <c:pt idx="369">
                  <c:v>44001</c:v>
                </c:pt>
                <c:pt idx="370">
                  <c:v>44004</c:v>
                </c:pt>
                <c:pt idx="371">
                  <c:v>44005</c:v>
                </c:pt>
                <c:pt idx="372">
                  <c:v>44006</c:v>
                </c:pt>
                <c:pt idx="373">
                  <c:v>44007</c:v>
                </c:pt>
                <c:pt idx="374">
                  <c:v>44008</c:v>
                </c:pt>
                <c:pt idx="375">
                  <c:v>44011</c:v>
                </c:pt>
                <c:pt idx="376">
                  <c:v>44012</c:v>
                </c:pt>
                <c:pt idx="377">
                  <c:v>44013</c:v>
                </c:pt>
                <c:pt idx="378">
                  <c:v>44014</c:v>
                </c:pt>
                <c:pt idx="379">
                  <c:v>44018</c:v>
                </c:pt>
                <c:pt idx="380">
                  <c:v>44019</c:v>
                </c:pt>
                <c:pt idx="381">
                  <c:v>44020</c:v>
                </c:pt>
                <c:pt idx="382">
                  <c:v>44021</c:v>
                </c:pt>
                <c:pt idx="383">
                  <c:v>44022</c:v>
                </c:pt>
                <c:pt idx="384">
                  <c:v>44025</c:v>
                </c:pt>
                <c:pt idx="385">
                  <c:v>44026</c:v>
                </c:pt>
                <c:pt idx="386">
                  <c:v>44027</c:v>
                </c:pt>
                <c:pt idx="387">
                  <c:v>44028</c:v>
                </c:pt>
                <c:pt idx="388">
                  <c:v>44029</c:v>
                </c:pt>
                <c:pt idx="389">
                  <c:v>44032</c:v>
                </c:pt>
                <c:pt idx="390">
                  <c:v>44033</c:v>
                </c:pt>
                <c:pt idx="391">
                  <c:v>44034</c:v>
                </c:pt>
                <c:pt idx="392">
                  <c:v>44035</c:v>
                </c:pt>
                <c:pt idx="393">
                  <c:v>44036</c:v>
                </c:pt>
                <c:pt idx="394">
                  <c:v>44039</c:v>
                </c:pt>
                <c:pt idx="395">
                  <c:v>44040</c:v>
                </c:pt>
                <c:pt idx="396">
                  <c:v>44041</c:v>
                </c:pt>
                <c:pt idx="397">
                  <c:v>44042</c:v>
                </c:pt>
                <c:pt idx="398">
                  <c:v>44043</c:v>
                </c:pt>
                <c:pt idx="399">
                  <c:v>44046</c:v>
                </c:pt>
                <c:pt idx="400">
                  <c:v>44047</c:v>
                </c:pt>
                <c:pt idx="401">
                  <c:v>44048</c:v>
                </c:pt>
                <c:pt idx="402">
                  <c:v>44049</c:v>
                </c:pt>
                <c:pt idx="403">
                  <c:v>44050</c:v>
                </c:pt>
                <c:pt idx="404">
                  <c:v>44053</c:v>
                </c:pt>
                <c:pt idx="405">
                  <c:v>44054</c:v>
                </c:pt>
                <c:pt idx="406">
                  <c:v>44055</c:v>
                </c:pt>
                <c:pt idx="407">
                  <c:v>44056</c:v>
                </c:pt>
                <c:pt idx="408">
                  <c:v>44057</c:v>
                </c:pt>
                <c:pt idx="409">
                  <c:v>44060</c:v>
                </c:pt>
                <c:pt idx="410">
                  <c:v>44061</c:v>
                </c:pt>
                <c:pt idx="411">
                  <c:v>44062</c:v>
                </c:pt>
                <c:pt idx="412">
                  <c:v>44063</c:v>
                </c:pt>
                <c:pt idx="413">
                  <c:v>44064</c:v>
                </c:pt>
                <c:pt idx="414">
                  <c:v>44067</c:v>
                </c:pt>
                <c:pt idx="415">
                  <c:v>44068</c:v>
                </c:pt>
                <c:pt idx="416">
                  <c:v>44069</c:v>
                </c:pt>
                <c:pt idx="417">
                  <c:v>44070</c:v>
                </c:pt>
                <c:pt idx="418">
                  <c:v>44071</c:v>
                </c:pt>
                <c:pt idx="419">
                  <c:v>44074</c:v>
                </c:pt>
                <c:pt idx="420">
                  <c:v>44075</c:v>
                </c:pt>
                <c:pt idx="421">
                  <c:v>44076</c:v>
                </c:pt>
                <c:pt idx="422">
                  <c:v>44077</c:v>
                </c:pt>
                <c:pt idx="423">
                  <c:v>44078</c:v>
                </c:pt>
                <c:pt idx="424">
                  <c:v>44082</c:v>
                </c:pt>
                <c:pt idx="425">
                  <c:v>44083</c:v>
                </c:pt>
                <c:pt idx="426">
                  <c:v>44084</c:v>
                </c:pt>
                <c:pt idx="427">
                  <c:v>44085</c:v>
                </c:pt>
                <c:pt idx="428">
                  <c:v>44088</c:v>
                </c:pt>
                <c:pt idx="429">
                  <c:v>44089</c:v>
                </c:pt>
                <c:pt idx="430">
                  <c:v>44090</c:v>
                </c:pt>
                <c:pt idx="431">
                  <c:v>44091</c:v>
                </c:pt>
                <c:pt idx="432">
                  <c:v>44092</c:v>
                </c:pt>
                <c:pt idx="433">
                  <c:v>44095</c:v>
                </c:pt>
                <c:pt idx="434">
                  <c:v>44096</c:v>
                </c:pt>
                <c:pt idx="435">
                  <c:v>44097</c:v>
                </c:pt>
                <c:pt idx="436">
                  <c:v>44098</c:v>
                </c:pt>
                <c:pt idx="437">
                  <c:v>44099</c:v>
                </c:pt>
                <c:pt idx="438">
                  <c:v>44102</c:v>
                </c:pt>
                <c:pt idx="439">
                  <c:v>44103</c:v>
                </c:pt>
                <c:pt idx="440">
                  <c:v>44104</c:v>
                </c:pt>
                <c:pt idx="441">
                  <c:v>44105</c:v>
                </c:pt>
                <c:pt idx="442">
                  <c:v>44106</c:v>
                </c:pt>
                <c:pt idx="443">
                  <c:v>44109</c:v>
                </c:pt>
                <c:pt idx="444">
                  <c:v>44110</c:v>
                </c:pt>
                <c:pt idx="445">
                  <c:v>44111</c:v>
                </c:pt>
                <c:pt idx="446">
                  <c:v>44112</c:v>
                </c:pt>
                <c:pt idx="447">
                  <c:v>44113</c:v>
                </c:pt>
                <c:pt idx="448">
                  <c:v>44116</c:v>
                </c:pt>
                <c:pt idx="449">
                  <c:v>44117</c:v>
                </c:pt>
                <c:pt idx="450">
                  <c:v>44118</c:v>
                </c:pt>
                <c:pt idx="451">
                  <c:v>44119</c:v>
                </c:pt>
                <c:pt idx="452">
                  <c:v>44120</c:v>
                </c:pt>
                <c:pt idx="453">
                  <c:v>44123</c:v>
                </c:pt>
                <c:pt idx="454">
                  <c:v>44124</c:v>
                </c:pt>
                <c:pt idx="455">
                  <c:v>44125</c:v>
                </c:pt>
                <c:pt idx="456">
                  <c:v>44126</c:v>
                </c:pt>
                <c:pt idx="457">
                  <c:v>44127</c:v>
                </c:pt>
                <c:pt idx="458">
                  <c:v>44130</c:v>
                </c:pt>
                <c:pt idx="459">
                  <c:v>44131</c:v>
                </c:pt>
                <c:pt idx="460">
                  <c:v>44132</c:v>
                </c:pt>
                <c:pt idx="461">
                  <c:v>44133</c:v>
                </c:pt>
                <c:pt idx="462">
                  <c:v>44134</c:v>
                </c:pt>
                <c:pt idx="463">
                  <c:v>44137</c:v>
                </c:pt>
                <c:pt idx="464">
                  <c:v>44138</c:v>
                </c:pt>
                <c:pt idx="465">
                  <c:v>44139</c:v>
                </c:pt>
                <c:pt idx="466">
                  <c:v>44140</c:v>
                </c:pt>
                <c:pt idx="467">
                  <c:v>44141</c:v>
                </c:pt>
                <c:pt idx="468">
                  <c:v>44144</c:v>
                </c:pt>
                <c:pt idx="469">
                  <c:v>44145</c:v>
                </c:pt>
                <c:pt idx="470">
                  <c:v>44146</c:v>
                </c:pt>
                <c:pt idx="471">
                  <c:v>44147</c:v>
                </c:pt>
                <c:pt idx="472">
                  <c:v>44148</c:v>
                </c:pt>
                <c:pt idx="473">
                  <c:v>44151</c:v>
                </c:pt>
                <c:pt idx="474">
                  <c:v>44152</c:v>
                </c:pt>
                <c:pt idx="475">
                  <c:v>44153</c:v>
                </c:pt>
                <c:pt idx="476">
                  <c:v>44154</c:v>
                </c:pt>
                <c:pt idx="477">
                  <c:v>44155</c:v>
                </c:pt>
                <c:pt idx="478">
                  <c:v>44158</c:v>
                </c:pt>
                <c:pt idx="479">
                  <c:v>44159</c:v>
                </c:pt>
                <c:pt idx="480">
                  <c:v>44160</c:v>
                </c:pt>
                <c:pt idx="481">
                  <c:v>44162</c:v>
                </c:pt>
                <c:pt idx="482">
                  <c:v>44165</c:v>
                </c:pt>
                <c:pt idx="483">
                  <c:v>44166</c:v>
                </c:pt>
                <c:pt idx="484">
                  <c:v>44167</c:v>
                </c:pt>
                <c:pt idx="485">
                  <c:v>44168</c:v>
                </c:pt>
                <c:pt idx="486">
                  <c:v>44169</c:v>
                </c:pt>
                <c:pt idx="487">
                  <c:v>44172</c:v>
                </c:pt>
                <c:pt idx="488">
                  <c:v>44173</c:v>
                </c:pt>
                <c:pt idx="489">
                  <c:v>44174</c:v>
                </c:pt>
                <c:pt idx="490">
                  <c:v>44175</c:v>
                </c:pt>
                <c:pt idx="491">
                  <c:v>44176</c:v>
                </c:pt>
                <c:pt idx="492">
                  <c:v>44179</c:v>
                </c:pt>
                <c:pt idx="493">
                  <c:v>44180</c:v>
                </c:pt>
                <c:pt idx="494">
                  <c:v>44181</c:v>
                </c:pt>
                <c:pt idx="495">
                  <c:v>44182</c:v>
                </c:pt>
                <c:pt idx="496">
                  <c:v>44183</c:v>
                </c:pt>
                <c:pt idx="497">
                  <c:v>44186</c:v>
                </c:pt>
                <c:pt idx="498">
                  <c:v>44187</c:v>
                </c:pt>
                <c:pt idx="499">
                  <c:v>44188</c:v>
                </c:pt>
                <c:pt idx="500">
                  <c:v>44189</c:v>
                </c:pt>
                <c:pt idx="501">
                  <c:v>44193</c:v>
                </c:pt>
                <c:pt idx="502">
                  <c:v>44194</c:v>
                </c:pt>
                <c:pt idx="503">
                  <c:v>44195</c:v>
                </c:pt>
                <c:pt idx="504">
                  <c:v>44196</c:v>
                </c:pt>
                <c:pt idx="505">
                  <c:v>44200</c:v>
                </c:pt>
                <c:pt idx="506">
                  <c:v>44201</c:v>
                </c:pt>
                <c:pt idx="507">
                  <c:v>44202</c:v>
                </c:pt>
                <c:pt idx="508">
                  <c:v>44203</c:v>
                </c:pt>
                <c:pt idx="509">
                  <c:v>44204</c:v>
                </c:pt>
                <c:pt idx="510">
                  <c:v>44207</c:v>
                </c:pt>
                <c:pt idx="511">
                  <c:v>44208</c:v>
                </c:pt>
                <c:pt idx="512">
                  <c:v>44209</c:v>
                </c:pt>
                <c:pt idx="513">
                  <c:v>44210</c:v>
                </c:pt>
                <c:pt idx="514">
                  <c:v>44211</c:v>
                </c:pt>
                <c:pt idx="515">
                  <c:v>44215</c:v>
                </c:pt>
                <c:pt idx="516">
                  <c:v>44216</c:v>
                </c:pt>
                <c:pt idx="517">
                  <c:v>44217</c:v>
                </c:pt>
                <c:pt idx="518">
                  <c:v>44218</c:v>
                </c:pt>
                <c:pt idx="519">
                  <c:v>44221</c:v>
                </c:pt>
                <c:pt idx="520">
                  <c:v>44222</c:v>
                </c:pt>
                <c:pt idx="521">
                  <c:v>44223</c:v>
                </c:pt>
                <c:pt idx="522">
                  <c:v>44224</c:v>
                </c:pt>
                <c:pt idx="523">
                  <c:v>44225</c:v>
                </c:pt>
                <c:pt idx="524">
                  <c:v>44228</c:v>
                </c:pt>
                <c:pt idx="525">
                  <c:v>44229</c:v>
                </c:pt>
                <c:pt idx="526">
                  <c:v>44230</c:v>
                </c:pt>
                <c:pt idx="527">
                  <c:v>44231</c:v>
                </c:pt>
                <c:pt idx="528">
                  <c:v>44232</c:v>
                </c:pt>
                <c:pt idx="529">
                  <c:v>44235</c:v>
                </c:pt>
                <c:pt idx="530">
                  <c:v>44236</c:v>
                </c:pt>
                <c:pt idx="531">
                  <c:v>44237</c:v>
                </c:pt>
                <c:pt idx="532">
                  <c:v>44238</c:v>
                </c:pt>
                <c:pt idx="533">
                  <c:v>44239</c:v>
                </c:pt>
                <c:pt idx="534">
                  <c:v>44243</c:v>
                </c:pt>
                <c:pt idx="535">
                  <c:v>44244</c:v>
                </c:pt>
                <c:pt idx="536">
                  <c:v>44245</c:v>
                </c:pt>
                <c:pt idx="537">
                  <c:v>44246</c:v>
                </c:pt>
                <c:pt idx="538">
                  <c:v>44249</c:v>
                </c:pt>
                <c:pt idx="539">
                  <c:v>44250</c:v>
                </c:pt>
                <c:pt idx="540">
                  <c:v>44251</c:v>
                </c:pt>
                <c:pt idx="541">
                  <c:v>44252</c:v>
                </c:pt>
                <c:pt idx="542">
                  <c:v>44253</c:v>
                </c:pt>
                <c:pt idx="543">
                  <c:v>44256</c:v>
                </c:pt>
                <c:pt idx="544">
                  <c:v>44257</c:v>
                </c:pt>
                <c:pt idx="545">
                  <c:v>44258</c:v>
                </c:pt>
                <c:pt idx="546">
                  <c:v>44259</c:v>
                </c:pt>
                <c:pt idx="547">
                  <c:v>44260</c:v>
                </c:pt>
                <c:pt idx="548">
                  <c:v>44263</c:v>
                </c:pt>
                <c:pt idx="549">
                  <c:v>44264</c:v>
                </c:pt>
                <c:pt idx="550">
                  <c:v>44265</c:v>
                </c:pt>
                <c:pt idx="551">
                  <c:v>44266</c:v>
                </c:pt>
                <c:pt idx="552">
                  <c:v>44267</c:v>
                </c:pt>
                <c:pt idx="553">
                  <c:v>44270</c:v>
                </c:pt>
                <c:pt idx="554">
                  <c:v>44271</c:v>
                </c:pt>
                <c:pt idx="555">
                  <c:v>44272</c:v>
                </c:pt>
                <c:pt idx="556">
                  <c:v>44273</c:v>
                </c:pt>
                <c:pt idx="557">
                  <c:v>44274</c:v>
                </c:pt>
                <c:pt idx="558">
                  <c:v>44277</c:v>
                </c:pt>
                <c:pt idx="559">
                  <c:v>44278</c:v>
                </c:pt>
                <c:pt idx="560">
                  <c:v>44279</c:v>
                </c:pt>
                <c:pt idx="561">
                  <c:v>44280</c:v>
                </c:pt>
                <c:pt idx="562">
                  <c:v>44281</c:v>
                </c:pt>
                <c:pt idx="563">
                  <c:v>44284</c:v>
                </c:pt>
                <c:pt idx="564">
                  <c:v>44285</c:v>
                </c:pt>
                <c:pt idx="565">
                  <c:v>44286</c:v>
                </c:pt>
                <c:pt idx="566">
                  <c:v>44287</c:v>
                </c:pt>
                <c:pt idx="567">
                  <c:v>44291</c:v>
                </c:pt>
                <c:pt idx="568">
                  <c:v>44292</c:v>
                </c:pt>
                <c:pt idx="569">
                  <c:v>44293</c:v>
                </c:pt>
                <c:pt idx="570">
                  <c:v>44294</c:v>
                </c:pt>
                <c:pt idx="571">
                  <c:v>44295</c:v>
                </c:pt>
                <c:pt idx="572">
                  <c:v>44298</c:v>
                </c:pt>
                <c:pt idx="573">
                  <c:v>44299</c:v>
                </c:pt>
                <c:pt idx="574">
                  <c:v>44300</c:v>
                </c:pt>
                <c:pt idx="575">
                  <c:v>44301</c:v>
                </c:pt>
                <c:pt idx="576">
                  <c:v>44302</c:v>
                </c:pt>
                <c:pt idx="577">
                  <c:v>44305</c:v>
                </c:pt>
                <c:pt idx="578">
                  <c:v>44306</c:v>
                </c:pt>
                <c:pt idx="579">
                  <c:v>44307</c:v>
                </c:pt>
                <c:pt idx="580">
                  <c:v>44308</c:v>
                </c:pt>
                <c:pt idx="581">
                  <c:v>44309</c:v>
                </c:pt>
                <c:pt idx="582">
                  <c:v>44312</c:v>
                </c:pt>
                <c:pt idx="583">
                  <c:v>44313</c:v>
                </c:pt>
                <c:pt idx="584">
                  <c:v>44314</c:v>
                </c:pt>
                <c:pt idx="585">
                  <c:v>44315</c:v>
                </c:pt>
                <c:pt idx="586">
                  <c:v>44316</c:v>
                </c:pt>
                <c:pt idx="587">
                  <c:v>44319</c:v>
                </c:pt>
                <c:pt idx="588">
                  <c:v>44320</c:v>
                </c:pt>
                <c:pt idx="589">
                  <c:v>44321</c:v>
                </c:pt>
                <c:pt idx="590">
                  <c:v>44322</c:v>
                </c:pt>
                <c:pt idx="591">
                  <c:v>44323</c:v>
                </c:pt>
                <c:pt idx="592">
                  <c:v>44326</c:v>
                </c:pt>
                <c:pt idx="593">
                  <c:v>44327</c:v>
                </c:pt>
                <c:pt idx="594">
                  <c:v>44328</c:v>
                </c:pt>
                <c:pt idx="595">
                  <c:v>44329</c:v>
                </c:pt>
                <c:pt idx="596">
                  <c:v>44330</c:v>
                </c:pt>
                <c:pt idx="597">
                  <c:v>44333</c:v>
                </c:pt>
                <c:pt idx="598">
                  <c:v>44334</c:v>
                </c:pt>
                <c:pt idx="599">
                  <c:v>44335</c:v>
                </c:pt>
                <c:pt idx="600">
                  <c:v>44336</c:v>
                </c:pt>
                <c:pt idx="601">
                  <c:v>44337</c:v>
                </c:pt>
                <c:pt idx="602">
                  <c:v>44340</c:v>
                </c:pt>
                <c:pt idx="603">
                  <c:v>44341</c:v>
                </c:pt>
                <c:pt idx="604">
                  <c:v>44342</c:v>
                </c:pt>
                <c:pt idx="605">
                  <c:v>44343</c:v>
                </c:pt>
                <c:pt idx="606">
                  <c:v>44344</c:v>
                </c:pt>
                <c:pt idx="607">
                  <c:v>44348</c:v>
                </c:pt>
                <c:pt idx="608">
                  <c:v>44349</c:v>
                </c:pt>
                <c:pt idx="609">
                  <c:v>44350</c:v>
                </c:pt>
                <c:pt idx="610">
                  <c:v>44351</c:v>
                </c:pt>
                <c:pt idx="611">
                  <c:v>44354</c:v>
                </c:pt>
                <c:pt idx="612">
                  <c:v>44355</c:v>
                </c:pt>
                <c:pt idx="613">
                  <c:v>44356</c:v>
                </c:pt>
                <c:pt idx="614">
                  <c:v>44357</c:v>
                </c:pt>
                <c:pt idx="615">
                  <c:v>44358</c:v>
                </c:pt>
                <c:pt idx="616">
                  <c:v>44361</c:v>
                </c:pt>
                <c:pt idx="617">
                  <c:v>44362</c:v>
                </c:pt>
                <c:pt idx="618">
                  <c:v>44363</c:v>
                </c:pt>
                <c:pt idx="619">
                  <c:v>44364</c:v>
                </c:pt>
                <c:pt idx="620">
                  <c:v>44365</c:v>
                </c:pt>
                <c:pt idx="621">
                  <c:v>44368</c:v>
                </c:pt>
                <c:pt idx="622">
                  <c:v>44369</c:v>
                </c:pt>
                <c:pt idx="623">
                  <c:v>44370</c:v>
                </c:pt>
                <c:pt idx="624">
                  <c:v>44371</c:v>
                </c:pt>
                <c:pt idx="625">
                  <c:v>44372</c:v>
                </c:pt>
                <c:pt idx="626">
                  <c:v>44375</c:v>
                </c:pt>
                <c:pt idx="627">
                  <c:v>44376</c:v>
                </c:pt>
                <c:pt idx="628">
                  <c:v>44377</c:v>
                </c:pt>
                <c:pt idx="629">
                  <c:v>44378</c:v>
                </c:pt>
                <c:pt idx="630">
                  <c:v>44379</c:v>
                </c:pt>
                <c:pt idx="631">
                  <c:v>44383</c:v>
                </c:pt>
                <c:pt idx="632">
                  <c:v>44384</c:v>
                </c:pt>
                <c:pt idx="633">
                  <c:v>44385</c:v>
                </c:pt>
                <c:pt idx="634">
                  <c:v>44386</c:v>
                </c:pt>
                <c:pt idx="635">
                  <c:v>44389</c:v>
                </c:pt>
                <c:pt idx="636">
                  <c:v>44390</c:v>
                </c:pt>
                <c:pt idx="637">
                  <c:v>44391</c:v>
                </c:pt>
                <c:pt idx="638">
                  <c:v>44392</c:v>
                </c:pt>
                <c:pt idx="639">
                  <c:v>44393</c:v>
                </c:pt>
                <c:pt idx="640">
                  <c:v>44396</c:v>
                </c:pt>
                <c:pt idx="641">
                  <c:v>44397</c:v>
                </c:pt>
                <c:pt idx="642">
                  <c:v>44398</c:v>
                </c:pt>
                <c:pt idx="643">
                  <c:v>44399</c:v>
                </c:pt>
                <c:pt idx="644">
                  <c:v>44400</c:v>
                </c:pt>
                <c:pt idx="645">
                  <c:v>44403</c:v>
                </c:pt>
                <c:pt idx="646">
                  <c:v>44404</c:v>
                </c:pt>
                <c:pt idx="647">
                  <c:v>44405</c:v>
                </c:pt>
                <c:pt idx="648">
                  <c:v>44406</c:v>
                </c:pt>
                <c:pt idx="649">
                  <c:v>44407</c:v>
                </c:pt>
                <c:pt idx="650">
                  <c:v>44410</c:v>
                </c:pt>
                <c:pt idx="651">
                  <c:v>44411</c:v>
                </c:pt>
                <c:pt idx="652">
                  <c:v>44412</c:v>
                </c:pt>
                <c:pt idx="653">
                  <c:v>44413</c:v>
                </c:pt>
                <c:pt idx="654">
                  <c:v>44414</c:v>
                </c:pt>
                <c:pt idx="655">
                  <c:v>44417</c:v>
                </c:pt>
                <c:pt idx="656">
                  <c:v>44418</c:v>
                </c:pt>
                <c:pt idx="657">
                  <c:v>44419</c:v>
                </c:pt>
                <c:pt idx="658">
                  <c:v>44420</c:v>
                </c:pt>
                <c:pt idx="659">
                  <c:v>44421</c:v>
                </c:pt>
                <c:pt idx="660">
                  <c:v>44424</c:v>
                </c:pt>
                <c:pt idx="661">
                  <c:v>44425</c:v>
                </c:pt>
                <c:pt idx="662">
                  <c:v>44426</c:v>
                </c:pt>
                <c:pt idx="663">
                  <c:v>44427</c:v>
                </c:pt>
                <c:pt idx="664">
                  <c:v>44428</c:v>
                </c:pt>
                <c:pt idx="665">
                  <c:v>44431</c:v>
                </c:pt>
                <c:pt idx="666">
                  <c:v>44432</c:v>
                </c:pt>
                <c:pt idx="667">
                  <c:v>44433</c:v>
                </c:pt>
                <c:pt idx="668">
                  <c:v>44434</c:v>
                </c:pt>
                <c:pt idx="669">
                  <c:v>44435</c:v>
                </c:pt>
                <c:pt idx="670">
                  <c:v>44438</c:v>
                </c:pt>
                <c:pt idx="671">
                  <c:v>44439</c:v>
                </c:pt>
                <c:pt idx="672">
                  <c:v>44440</c:v>
                </c:pt>
                <c:pt idx="673">
                  <c:v>44441</c:v>
                </c:pt>
                <c:pt idx="674">
                  <c:v>44442</c:v>
                </c:pt>
                <c:pt idx="675">
                  <c:v>44446</c:v>
                </c:pt>
                <c:pt idx="676">
                  <c:v>44447</c:v>
                </c:pt>
                <c:pt idx="677">
                  <c:v>44448</c:v>
                </c:pt>
                <c:pt idx="678">
                  <c:v>44449</c:v>
                </c:pt>
                <c:pt idx="679">
                  <c:v>44452</c:v>
                </c:pt>
                <c:pt idx="680">
                  <c:v>44453</c:v>
                </c:pt>
                <c:pt idx="681">
                  <c:v>44454</c:v>
                </c:pt>
                <c:pt idx="682">
                  <c:v>44455</c:v>
                </c:pt>
                <c:pt idx="683">
                  <c:v>44456</c:v>
                </c:pt>
                <c:pt idx="684">
                  <c:v>44459</c:v>
                </c:pt>
                <c:pt idx="685">
                  <c:v>44460</c:v>
                </c:pt>
                <c:pt idx="686">
                  <c:v>44461</c:v>
                </c:pt>
                <c:pt idx="687">
                  <c:v>44462</c:v>
                </c:pt>
                <c:pt idx="688">
                  <c:v>44463</c:v>
                </c:pt>
                <c:pt idx="689">
                  <c:v>44466</c:v>
                </c:pt>
                <c:pt idx="690">
                  <c:v>44467</c:v>
                </c:pt>
                <c:pt idx="691">
                  <c:v>44468</c:v>
                </c:pt>
                <c:pt idx="692">
                  <c:v>44469</c:v>
                </c:pt>
                <c:pt idx="693">
                  <c:v>44470</c:v>
                </c:pt>
                <c:pt idx="694">
                  <c:v>44473</c:v>
                </c:pt>
                <c:pt idx="695">
                  <c:v>44474</c:v>
                </c:pt>
                <c:pt idx="696">
                  <c:v>44475</c:v>
                </c:pt>
                <c:pt idx="697">
                  <c:v>44476</c:v>
                </c:pt>
                <c:pt idx="698">
                  <c:v>44477</c:v>
                </c:pt>
                <c:pt idx="699">
                  <c:v>44480</c:v>
                </c:pt>
                <c:pt idx="700">
                  <c:v>44481</c:v>
                </c:pt>
                <c:pt idx="701">
                  <c:v>44482</c:v>
                </c:pt>
                <c:pt idx="702">
                  <c:v>44483</c:v>
                </c:pt>
                <c:pt idx="703">
                  <c:v>44484</c:v>
                </c:pt>
                <c:pt idx="704">
                  <c:v>44487</c:v>
                </c:pt>
                <c:pt idx="705">
                  <c:v>44488</c:v>
                </c:pt>
                <c:pt idx="706">
                  <c:v>44489</c:v>
                </c:pt>
                <c:pt idx="707">
                  <c:v>44490</c:v>
                </c:pt>
                <c:pt idx="708">
                  <c:v>44491</c:v>
                </c:pt>
                <c:pt idx="709">
                  <c:v>44494</c:v>
                </c:pt>
                <c:pt idx="710">
                  <c:v>44495</c:v>
                </c:pt>
                <c:pt idx="711">
                  <c:v>44496</c:v>
                </c:pt>
                <c:pt idx="712">
                  <c:v>44497</c:v>
                </c:pt>
                <c:pt idx="713">
                  <c:v>44498</c:v>
                </c:pt>
                <c:pt idx="714">
                  <c:v>44501</c:v>
                </c:pt>
                <c:pt idx="715">
                  <c:v>44502</c:v>
                </c:pt>
                <c:pt idx="716">
                  <c:v>44503</c:v>
                </c:pt>
                <c:pt idx="717">
                  <c:v>44504</c:v>
                </c:pt>
                <c:pt idx="718">
                  <c:v>44505</c:v>
                </c:pt>
                <c:pt idx="719">
                  <c:v>44508</c:v>
                </c:pt>
                <c:pt idx="720">
                  <c:v>44509</c:v>
                </c:pt>
                <c:pt idx="721">
                  <c:v>44510</c:v>
                </c:pt>
                <c:pt idx="722">
                  <c:v>44511</c:v>
                </c:pt>
                <c:pt idx="723">
                  <c:v>44512</c:v>
                </c:pt>
                <c:pt idx="724">
                  <c:v>44515</c:v>
                </c:pt>
                <c:pt idx="725">
                  <c:v>44516</c:v>
                </c:pt>
                <c:pt idx="726">
                  <c:v>44517</c:v>
                </c:pt>
                <c:pt idx="727">
                  <c:v>44518</c:v>
                </c:pt>
                <c:pt idx="728">
                  <c:v>44519</c:v>
                </c:pt>
                <c:pt idx="729">
                  <c:v>44522</c:v>
                </c:pt>
                <c:pt idx="730">
                  <c:v>44523</c:v>
                </c:pt>
                <c:pt idx="731">
                  <c:v>44524</c:v>
                </c:pt>
                <c:pt idx="732">
                  <c:v>44526</c:v>
                </c:pt>
                <c:pt idx="733">
                  <c:v>44529</c:v>
                </c:pt>
                <c:pt idx="734">
                  <c:v>44530</c:v>
                </c:pt>
                <c:pt idx="735">
                  <c:v>44531</c:v>
                </c:pt>
                <c:pt idx="736">
                  <c:v>44532</c:v>
                </c:pt>
                <c:pt idx="737">
                  <c:v>44533</c:v>
                </c:pt>
                <c:pt idx="738">
                  <c:v>44536</c:v>
                </c:pt>
                <c:pt idx="739">
                  <c:v>44537</c:v>
                </c:pt>
                <c:pt idx="740">
                  <c:v>44538</c:v>
                </c:pt>
                <c:pt idx="741">
                  <c:v>44539</c:v>
                </c:pt>
                <c:pt idx="742">
                  <c:v>44540</c:v>
                </c:pt>
                <c:pt idx="743">
                  <c:v>44543</c:v>
                </c:pt>
                <c:pt idx="744">
                  <c:v>44544</c:v>
                </c:pt>
                <c:pt idx="745">
                  <c:v>44545</c:v>
                </c:pt>
                <c:pt idx="746">
                  <c:v>44546</c:v>
                </c:pt>
                <c:pt idx="747">
                  <c:v>44547</c:v>
                </c:pt>
                <c:pt idx="748">
                  <c:v>44550</c:v>
                </c:pt>
                <c:pt idx="749">
                  <c:v>44551</c:v>
                </c:pt>
                <c:pt idx="750">
                  <c:v>44552</c:v>
                </c:pt>
                <c:pt idx="751">
                  <c:v>44553</c:v>
                </c:pt>
                <c:pt idx="752">
                  <c:v>44557</c:v>
                </c:pt>
                <c:pt idx="753">
                  <c:v>44558</c:v>
                </c:pt>
                <c:pt idx="754">
                  <c:v>44559</c:v>
                </c:pt>
                <c:pt idx="755">
                  <c:v>44560</c:v>
                </c:pt>
                <c:pt idx="756">
                  <c:v>44561</c:v>
                </c:pt>
                <c:pt idx="757">
                  <c:v>44564</c:v>
                </c:pt>
                <c:pt idx="758">
                  <c:v>44565</c:v>
                </c:pt>
                <c:pt idx="759">
                  <c:v>44566</c:v>
                </c:pt>
                <c:pt idx="760">
                  <c:v>44567</c:v>
                </c:pt>
                <c:pt idx="761">
                  <c:v>44568</c:v>
                </c:pt>
                <c:pt idx="762">
                  <c:v>44571</c:v>
                </c:pt>
                <c:pt idx="763">
                  <c:v>44572</c:v>
                </c:pt>
                <c:pt idx="764">
                  <c:v>44573</c:v>
                </c:pt>
                <c:pt idx="765">
                  <c:v>44574</c:v>
                </c:pt>
                <c:pt idx="766">
                  <c:v>44575</c:v>
                </c:pt>
                <c:pt idx="767">
                  <c:v>44579</c:v>
                </c:pt>
                <c:pt idx="768">
                  <c:v>44580</c:v>
                </c:pt>
                <c:pt idx="769">
                  <c:v>44581</c:v>
                </c:pt>
                <c:pt idx="770">
                  <c:v>44582</c:v>
                </c:pt>
                <c:pt idx="771">
                  <c:v>44585</c:v>
                </c:pt>
                <c:pt idx="772">
                  <c:v>44586</c:v>
                </c:pt>
                <c:pt idx="773">
                  <c:v>44587</c:v>
                </c:pt>
                <c:pt idx="774">
                  <c:v>44588</c:v>
                </c:pt>
                <c:pt idx="775">
                  <c:v>44589</c:v>
                </c:pt>
                <c:pt idx="776">
                  <c:v>44592</c:v>
                </c:pt>
                <c:pt idx="777">
                  <c:v>44593</c:v>
                </c:pt>
                <c:pt idx="778">
                  <c:v>44594</c:v>
                </c:pt>
                <c:pt idx="779">
                  <c:v>44595</c:v>
                </c:pt>
                <c:pt idx="780">
                  <c:v>44596</c:v>
                </c:pt>
                <c:pt idx="781">
                  <c:v>44599</c:v>
                </c:pt>
                <c:pt idx="782">
                  <c:v>44600</c:v>
                </c:pt>
                <c:pt idx="783">
                  <c:v>44601</c:v>
                </c:pt>
                <c:pt idx="784">
                  <c:v>44602</c:v>
                </c:pt>
                <c:pt idx="785">
                  <c:v>44603</c:v>
                </c:pt>
                <c:pt idx="786">
                  <c:v>44606</c:v>
                </c:pt>
                <c:pt idx="787">
                  <c:v>44607</c:v>
                </c:pt>
                <c:pt idx="788">
                  <c:v>44608</c:v>
                </c:pt>
                <c:pt idx="789">
                  <c:v>44609</c:v>
                </c:pt>
                <c:pt idx="790">
                  <c:v>44610</c:v>
                </c:pt>
                <c:pt idx="791">
                  <c:v>44614</c:v>
                </c:pt>
                <c:pt idx="792">
                  <c:v>44615</c:v>
                </c:pt>
                <c:pt idx="793">
                  <c:v>44616</c:v>
                </c:pt>
                <c:pt idx="794">
                  <c:v>44617</c:v>
                </c:pt>
                <c:pt idx="795">
                  <c:v>44620</c:v>
                </c:pt>
                <c:pt idx="796">
                  <c:v>44621</c:v>
                </c:pt>
                <c:pt idx="797">
                  <c:v>44622</c:v>
                </c:pt>
                <c:pt idx="798">
                  <c:v>44623</c:v>
                </c:pt>
                <c:pt idx="799">
                  <c:v>44624</c:v>
                </c:pt>
                <c:pt idx="800">
                  <c:v>44627</c:v>
                </c:pt>
                <c:pt idx="801">
                  <c:v>44628</c:v>
                </c:pt>
                <c:pt idx="802">
                  <c:v>44629</c:v>
                </c:pt>
                <c:pt idx="803">
                  <c:v>44630</c:v>
                </c:pt>
                <c:pt idx="804">
                  <c:v>44631</c:v>
                </c:pt>
                <c:pt idx="805">
                  <c:v>44634</c:v>
                </c:pt>
                <c:pt idx="806">
                  <c:v>44635</c:v>
                </c:pt>
                <c:pt idx="807">
                  <c:v>44636</c:v>
                </c:pt>
                <c:pt idx="808">
                  <c:v>44637</c:v>
                </c:pt>
                <c:pt idx="809">
                  <c:v>44638</c:v>
                </c:pt>
                <c:pt idx="810">
                  <c:v>44641</c:v>
                </c:pt>
                <c:pt idx="811">
                  <c:v>44642</c:v>
                </c:pt>
                <c:pt idx="812">
                  <c:v>44643</c:v>
                </c:pt>
                <c:pt idx="813">
                  <c:v>44644</c:v>
                </c:pt>
                <c:pt idx="814">
                  <c:v>44645</c:v>
                </c:pt>
                <c:pt idx="815">
                  <c:v>44648</c:v>
                </c:pt>
                <c:pt idx="816">
                  <c:v>44649</c:v>
                </c:pt>
                <c:pt idx="817">
                  <c:v>44650</c:v>
                </c:pt>
                <c:pt idx="818">
                  <c:v>44651</c:v>
                </c:pt>
                <c:pt idx="819">
                  <c:v>44652</c:v>
                </c:pt>
                <c:pt idx="820">
                  <c:v>44655</c:v>
                </c:pt>
                <c:pt idx="821">
                  <c:v>44656</c:v>
                </c:pt>
                <c:pt idx="822">
                  <c:v>44657</c:v>
                </c:pt>
                <c:pt idx="823">
                  <c:v>44658</c:v>
                </c:pt>
                <c:pt idx="824">
                  <c:v>44659</c:v>
                </c:pt>
                <c:pt idx="825">
                  <c:v>44662</c:v>
                </c:pt>
                <c:pt idx="826">
                  <c:v>44663</c:v>
                </c:pt>
                <c:pt idx="827">
                  <c:v>44664</c:v>
                </c:pt>
                <c:pt idx="828">
                  <c:v>44665</c:v>
                </c:pt>
                <c:pt idx="829">
                  <c:v>44669</c:v>
                </c:pt>
                <c:pt idx="830">
                  <c:v>44670</c:v>
                </c:pt>
                <c:pt idx="831">
                  <c:v>44671</c:v>
                </c:pt>
                <c:pt idx="832">
                  <c:v>44672</c:v>
                </c:pt>
                <c:pt idx="833">
                  <c:v>44673</c:v>
                </c:pt>
                <c:pt idx="834">
                  <c:v>44676</c:v>
                </c:pt>
                <c:pt idx="835">
                  <c:v>44677</c:v>
                </c:pt>
                <c:pt idx="836">
                  <c:v>44678</c:v>
                </c:pt>
                <c:pt idx="837">
                  <c:v>44679</c:v>
                </c:pt>
                <c:pt idx="838">
                  <c:v>44680</c:v>
                </c:pt>
                <c:pt idx="839">
                  <c:v>44683</c:v>
                </c:pt>
                <c:pt idx="840">
                  <c:v>44684</c:v>
                </c:pt>
                <c:pt idx="841">
                  <c:v>44685</c:v>
                </c:pt>
                <c:pt idx="842">
                  <c:v>44686</c:v>
                </c:pt>
                <c:pt idx="843">
                  <c:v>44687</c:v>
                </c:pt>
                <c:pt idx="844">
                  <c:v>44690</c:v>
                </c:pt>
                <c:pt idx="845">
                  <c:v>44691</c:v>
                </c:pt>
                <c:pt idx="846">
                  <c:v>44692</c:v>
                </c:pt>
                <c:pt idx="847">
                  <c:v>44693</c:v>
                </c:pt>
                <c:pt idx="848">
                  <c:v>44694</c:v>
                </c:pt>
                <c:pt idx="849">
                  <c:v>44697</c:v>
                </c:pt>
                <c:pt idx="850">
                  <c:v>44698</c:v>
                </c:pt>
                <c:pt idx="851">
                  <c:v>44699</c:v>
                </c:pt>
                <c:pt idx="852">
                  <c:v>44700</c:v>
                </c:pt>
                <c:pt idx="853">
                  <c:v>44701</c:v>
                </c:pt>
                <c:pt idx="854">
                  <c:v>44704</c:v>
                </c:pt>
                <c:pt idx="855">
                  <c:v>44705</c:v>
                </c:pt>
                <c:pt idx="856">
                  <c:v>44706</c:v>
                </c:pt>
                <c:pt idx="857">
                  <c:v>44707</c:v>
                </c:pt>
                <c:pt idx="858">
                  <c:v>44708</c:v>
                </c:pt>
                <c:pt idx="859">
                  <c:v>44712</c:v>
                </c:pt>
                <c:pt idx="860">
                  <c:v>44713</c:v>
                </c:pt>
                <c:pt idx="861">
                  <c:v>44714</c:v>
                </c:pt>
                <c:pt idx="862">
                  <c:v>44715</c:v>
                </c:pt>
                <c:pt idx="863">
                  <c:v>44718</c:v>
                </c:pt>
                <c:pt idx="864">
                  <c:v>44719</c:v>
                </c:pt>
                <c:pt idx="865">
                  <c:v>44720</c:v>
                </c:pt>
                <c:pt idx="866">
                  <c:v>44721</c:v>
                </c:pt>
                <c:pt idx="867">
                  <c:v>44722</c:v>
                </c:pt>
                <c:pt idx="868">
                  <c:v>44725</c:v>
                </c:pt>
                <c:pt idx="869">
                  <c:v>44726</c:v>
                </c:pt>
                <c:pt idx="870">
                  <c:v>44727</c:v>
                </c:pt>
                <c:pt idx="871">
                  <c:v>44728</c:v>
                </c:pt>
                <c:pt idx="872">
                  <c:v>44729</c:v>
                </c:pt>
                <c:pt idx="873">
                  <c:v>44733</c:v>
                </c:pt>
                <c:pt idx="874">
                  <c:v>44734</c:v>
                </c:pt>
                <c:pt idx="875">
                  <c:v>44735</c:v>
                </c:pt>
                <c:pt idx="876">
                  <c:v>44736</c:v>
                </c:pt>
                <c:pt idx="877">
                  <c:v>44739</c:v>
                </c:pt>
                <c:pt idx="878">
                  <c:v>44740</c:v>
                </c:pt>
                <c:pt idx="879">
                  <c:v>44741</c:v>
                </c:pt>
                <c:pt idx="880">
                  <c:v>44742</c:v>
                </c:pt>
                <c:pt idx="881">
                  <c:v>44743</c:v>
                </c:pt>
                <c:pt idx="882">
                  <c:v>44747</c:v>
                </c:pt>
                <c:pt idx="883">
                  <c:v>44748</c:v>
                </c:pt>
                <c:pt idx="884">
                  <c:v>44749</c:v>
                </c:pt>
                <c:pt idx="885">
                  <c:v>44750</c:v>
                </c:pt>
                <c:pt idx="886">
                  <c:v>44753</c:v>
                </c:pt>
                <c:pt idx="887">
                  <c:v>44754</c:v>
                </c:pt>
                <c:pt idx="888">
                  <c:v>44755</c:v>
                </c:pt>
                <c:pt idx="889">
                  <c:v>44756</c:v>
                </c:pt>
                <c:pt idx="890">
                  <c:v>44757</c:v>
                </c:pt>
                <c:pt idx="891">
                  <c:v>44760</c:v>
                </c:pt>
                <c:pt idx="892">
                  <c:v>44761</c:v>
                </c:pt>
                <c:pt idx="893">
                  <c:v>44762</c:v>
                </c:pt>
                <c:pt idx="894">
                  <c:v>44763</c:v>
                </c:pt>
                <c:pt idx="895">
                  <c:v>44764</c:v>
                </c:pt>
                <c:pt idx="896">
                  <c:v>44767</c:v>
                </c:pt>
                <c:pt idx="897">
                  <c:v>44768</c:v>
                </c:pt>
                <c:pt idx="898">
                  <c:v>44769</c:v>
                </c:pt>
                <c:pt idx="899">
                  <c:v>44770</c:v>
                </c:pt>
                <c:pt idx="900">
                  <c:v>44771</c:v>
                </c:pt>
                <c:pt idx="901">
                  <c:v>44774</c:v>
                </c:pt>
                <c:pt idx="902">
                  <c:v>44775</c:v>
                </c:pt>
                <c:pt idx="903">
                  <c:v>44776</c:v>
                </c:pt>
                <c:pt idx="904">
                  <c:v>44777</c:v>
                </c:pt>
                <c:pt idx="905">
                  <c:v>44778</c:v>
                </c:pt>
                <c:pt idx="906">
                  <c:v>44781</c:v>
                </c:pt>
                <c:pt idx="907">
                  <c:v>44782</c:v>
                </c:pt>
                <c:pt idx="908">
                  <c:v>44783</c:v>
                </c:pt>
                <c:pt idx="909">
                  <c:v>44784</c:v>
                </c:pt>
                <c:pt idx="910">
                  <c:v>44785</c:v>
                </c:pt>
                <c:pt idx="911">
                  <c:v>44788</c:v>
                </c:pt>
                <c:pt idx="912">
                  <c:v>44789</c:v>
                </c:pt>
                <c:pt idx="913">
                  <c:v>44790</c:v>
                </c:pt>
                <c:pt idx="914">
                  <c:v>44791</c:v>
                </c:pt>
                <c:pt idx="915">
                  <c:v>44792</c:v>
                </c:pt>
                <c:pt idx="916">
                  <c:v>44795</c:v>
                </c:pt>
                <c:pt idx="917">
                  <c:v>44796</c:v>
                </c:pt>
                <c:pt idx="918">
                  <c:v>44797</c:v>
                </c:pt>
                <c:pt idx="919">
                  <c:v>44798</c:v>
                </c:pt>
                <c:pt idx="920">
                  <c:v>44799</c:v>
                </c:pt>
                <c:pt idx="921">
                  <c:v>44802</c:v>
                </c:pt>
                <c:pt idx="922">
                  <c:v>44803</c:v>
                </c:pt>
                <c:pt idx="923">
                  <c:v>44804</c:v>
                </c:pt>
                <c:pt idx="924">
                  <c:v>44805</c:v>
                </c:pt>
                <c:pt idx="925">
                  <c:v>44806</c:v>
                </c:pt>
                <c:pt idx="926">
                  <c:v>44810</c:v>
                </c:pt>
                <c:pt idx="927">
                  <c:v>44811</c:v>
                </c:pt>
                <c:pt idx="928">
                  <c:v>44812</c:v>
                </c:pt>
                <c:pt idx="929">
                  <c:v>44813</c:v>
                </c:pt>
                <c:pt idx="930">
                  <c:v>44816</c:v>
                </c:pt>
                <c:pt idx="931">
                  <c:v>44817</c:v>
                </c:pt>
                <c:pt idx="932">
                  <c:v>44818</c:v>
                </c:pt>
                <c:pt idx="933">
                  <c:v>44819</c:v>
                </c:pt>
                <c:pt idx="934">
                  <c:v>44820</c:v>
                </c:pt>
                <c:pt idx="935">
                  <c:v>44823</c:v>
                </c:pt>
                <c:pt idx="936">
                  <c:v>44824</c:v>
                </c:pt>
                <c:pt idx="937">
                  <c:v>44825</c:v>
                </c:pt>
                <c:pt idx="938">
                  <c:v>44826</c:v>
                </c:pt>
                <c:pt idx="939">
                  <c:v>44827</c:v>
                </c:pt>
                <c:pt idx="940">
                  <c:v>44830</c:v>
                </c:pt>
                <c:pt idx="941">
                  <c:v>44831</c:v>
                </c:pt>
                <c:pt idx="942">
                  <c:v>44832</c:v>
                </c:pt>
                <c:pt idx="943">
                  <c:v>44833</c:v>
                </c:pt>
                <c:pt idx="944">
                  <c:v>44834</c:v>
                </c:pt>
                <c:pt idx="945">
                  <c:v>44837</c:v>
                </c:pt>
                <c:pt idx="946">
                  <c:v>44838</c:v>
                </c:pt>
                <c:pt idx="947">
                  <c:v>44839</c:v>
                </c:pt>
                <c:pt idx="948">
                  <c:v>44840</c:v>
                </c:pt>
                <c:pt idx="949">
                  <c:v>44841</c:v>
                </c:pt>
                <c:pt idx="950">
                  <c:v>44844</c:v>
                </c:pt>
                <c:pt idx="951">
                  <c:v>44845</c:v>
                </c:pt>
                <c:pt idx="952">
                  <c:v>44846</c:v>
                </c:pt>
                <c:pt idx="953">
                  <c:v>44847</c:v>
                </c:pt>
                <c:pt idx="954">
                  <c:v>44848</c:v>
                </c:pt>
                <c:pt idx="955">
                  <c:v>44851</c:v>
                </c:pt>
                <c:pt idx="956">
                  <c:v>44852</c:v>
                </c:pt>
                <c:pt idx="957">
                  <c:v>44853</c:v>
                </c:pt>
                <c:pt idx="958">
                  <c:v>44854</c:v>
                </c:pt>
                <c:pt idx="959">
                  <c:v>44855</c:v>
                </c:pt>
                <c:pt idx="960">
                  <c:v>44858</c:v>
                </c:pt>
                <c:pt idx="961">
                  <c:v>44859</c:v>
                </c:pt>
                <c:pt idx="962">
                  <c:v>44860</c:v>
                </c:pt>
                <c:pt idx="963">
                  <c:v>44861</c:v>
                </c:pt>
                <c:pt idx="964">
                  <c:v>44862</c:v>
                </c:pt>
                <c:pt idx="965">
                  <c:v>44865</c:v>
                </c:pt>
                <c:pt idx="966">
                  <c:v>44866</c:v>
                </c:pt>
                <c:pt idx="967">
                  <c:v>44867</c:v>
                </c:pt>
                <c:pt idx="968">
                  <c:v>44868</c:v>
                </c:pt>
                <c:pt idx="969">
                  <c:v>44869</c:v>
                </c:pt>
                <c:pt idx="970">
                  <c:v>44872</c:v>
                </c:pt>
                <c:pt idx="971">
                  <c:v>44873</c:v>
                </c:pt>
                <c:pt idx="972">
                  <c:v>44874</c:v>
                </c:pt>
                <c:pt idx="973">
                  <c:v>44875</c:v>
                </c:pt>
                <c:pt idx="974">
                  <c:v>44876</c:v>
                </c:pt>
                <c:pt idx="975">
                  <c:v>44879</c:v>
                </c:pt>
                <c:pt idx="976">
                  <c:v>44880</c:v>
                </c:pt>
                <c:pt idx="977">
                  <c:v>44881</c:v>
                </c:pt>
                <c:pt idx="978">
                  <c:v>44882</c:v>
                </c:pt>
                <c:pt idx="979">
                  <c:v>44883</c:v>
                </c:pt>
                <c:pt idx="980">
                  <c:v>44886</c:v>
                </c:pt>
                <c:pt idx="981">
                  <c:v>44887</c:v>
                </c:pt>
                <c:pt idx="982">
                  <c:v>44888</c:v>
                </c:pt>
                <c:pt idx="983">
                  <c:v>44890</c:v>
                </c:pt>
                <c:pt idx="984">
                  <c:v>44893</c:v>
                </c:pt>
                <c:pt idx="985">
                  <c:v>44894</c:v>
                </c:pt>
                <c:pt idx="986">
                  <c:v>44895</c:v>
                </c:pt>
                <c:pt idx="987">
                  <c:v>44896</c:v>
                </c:pt>
                <c:pt idx="988">
                  <c:v>44897</c:v>
                </c:pt>
                <c:pt idx="989">
                  <c:v>44900</c:v>
                </c:pt>
                <c:pt idx="990">
                  <c:v>44901</c:v>
                </c:pt>
                <c:pt idx="991">
                  <c:v>44902</c:v>
                </c:pt>
                <c:pt idx="992">
                  <c:v>44903</c:v>
                </c:pt>
                <c:pt idx="993">
                  <c:v>44904</c:v>
                </c:pt>
                <c:pt idx="994">
                  <c:v>44907</c:v>
                </c:pt>
                <c:pt idx="995">
                  <c:v>44908</c:v>
                </c:pt>
                <c:pt idx="996">
                  <c:v>44909</c:v>
                </c:pt>
                <c:pt idx="997">
                  <c:v>44910</c:v>
                </c:pt>
                <c:pt idx="998">
                  <c:v>44911</c:v>
                </c:pt>
                <c:pt idx="999">
                  <c:v>44914</c:v>
                </c:pt>
                <c:pt idx="1000">
                  <c:v>44915</c:v>
                </c:pt>
                <c:pt idx="1001">
                  <c:v>44916</c:v>
                </c:pt>
                <c:pt idx="1002">
                  <c:v>44917</c:v>
                </c:pt>
                <c:pt idx="1003">
                  <c:v>44918</c:v>
                </c:pt>
                <c:pt idx="1004">
                  <c:v>44922</c:v>
                </c:pt>
                <c:pt idx="1005">
                  <c:v>44923</c:v>
                </c:pt>
                <c:pt idx="1006">
                  <c:v>44924</c:v>
                </c:pt>
                <c:pt idx="1007">
                  <c:v>44925</c:v>
                </c:pt>
                <c:pt idx="1008">
                  <c:v>44929</c:v>
                </c:pt>
                <c:pt idx="1009">
                  <c:v>44930</c:v>
                </c:pt>
                <c:pt idx="1010">
                  <c:v>44931</c:v>
                </c:pt>
                <c:pt idx="1011">
                  <c:v>44932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44943</c:v>
                </c:pt>
                <c:pt idx="1018">
                  <c:v>44944</c:v>
                </c:pt>
                <c:pt idx="1019">
                  <c:v>44945</c:v>
                </c:pt>
                <c:pt idx="1020">
                  <c:v>44946</c:v>
                </c:pt>
                <c:pt idx="1021">
                  <c:v>44949</c:v>
                </c:pt>
                <c:pt idx="1022">
                  <c:v>44950</c:v>
                </c:pt>
                <c:pt idx="1023">
                  <c:v>44951</c:v>
                </c:pt>
                <c:pt idx="1024">
                  <c:v>44952</c:v>
                </c:pt>
                <c:pt idx="1025">
                  <c:v>44953</c:v>
                </c:pt>
                <c:pt idx="1026">
                  <c:v>44956</c:v>
                </c:pt>
                <c:pt idx="1027">
                  <c:v>44957</c:v>
                </c:pt>
                <c:pt idx="1028">
                  <c:v>44958</c:v>
                </c:pt>
                <c:pt idx="1029">
                  <c:v>44959</c:v>
                </c:pt>
                <c:pt idx="1030">
                  <c:v>44960</c:v>
                </c:pt>
                <c:pt idx="1031">
                  <c:v>44963</c:v>
                </c:pt>
                <c:pt idx="1032">
                  <c:v>44964</c:v>
                </c:pt>
                <c:pt idx="1033">
                  <c:v>44965</c:v>
                </c:pt>
                <c:pt idx="1034">
                  <c:v>44966</c:v>
                </c:pt>
                <c:pt idx="1035">
                  <c:v>44967</c:v>
                </c:pt>
                <c:pt idx="1036">
                  <c:v>44970</c:v>
                </c:pt>
                <c:pt idx="1037">
                  <c:v>44971</c:v>
                </c:pt>
                <c:pt idx="1038">
                  <c:v>44972</c:v>
                </c:pt>
                <c:pt idx="1039">
                  <c:v>44973</c:v>
                </c:pt>
                <c:pt idx="1040">
                  <c:v>44974</c:v>
                </c:pt>
                <c:pt idx="1041">
                  <c:v>44978</c:v>
                </c:pt>
                <c:pt idx="1042">
                  <c:v>44979</c:v>
                </c:pt>
                <c:pt idx="1043">
                  <c:v>44980</c:v>
                </c:pt>
                <c:pt idx="1044">
                  <c:v>44981</c:v>
                </c:pt>
                <c:pt idx="1045">
                  <c:v>44984</c:v>
                </c:pt>
                <c:pt idx="1046">
                  <c:v>44985</c:v>
                </c:pt>
                <c:pt idx="1047">
                  <c:v>44986</c:v>
                </c:pt>
                <c:pt idx="1048">
                  <c:v>44987</c:v>
                </c:pt>
                <c:pt idx="1049">
                  <c:v>44988</c:v>
                </c:pt>
                <c:pt idx="1050">
                  <c:v>44991</c:v>
                </c:pt>
                <c:pt idx="1051">
                  <c:v>44992</c:v>
                </c:pt>
                <c:pt idx="1052">
                  <c:v>44993</c:v>
                </c:pt>
                <c:pt idx="1053">
                  <c:v>44994</c:v>
                </c:pt>
                <c:pt idx="1054">
                  <c:v>44995</c:v>
                </c:pt>
                <c:pt idx="1055">
                  <c:v>44998</c:v>
                </c:pt>
                <c:pt idx="1056">
                  <c:v>44999</c:v>
                </c:pt>
                <c:pt idx="1057">
                  <c:v>45000</c:v>
                </c:pt>
                <c:pt idx="1058">
                  <c:v>45001</c:v>
                </c:pt>
                <c:pt idx="1059">
                  <c:v>45002</c:v>
                </c:pt>
                <c:pt idx="1060">
                  <c:v>45005</c:v>
                </c:pt>
                <c:pt idx="1061">
                  <c:v>45006</c:v>
                </c:pt>
                <c:pt idx="1062">
                  <c:v>45007</c:v>
                </c:pt>
                <c:pt idx="1063">
                  <c:v>45008</c:v>
                </c:pt>
                <c:pt idx="1064">
                  <c:v>45009</c:v>
                </c:pt>
                <c:pt idx="1065">
                  <c:v>45012</c:v>
                </c:pt>
                <c:pt idx="1066">
                  <c:v>45013</c:v>
                </c:pt>
                <c:pt idx="1067">
                  <c:v>45014</c:v>
                </c:pt>
                <c:pt idx="1068">
                  <c:v>45015</c:v>
                </c:pt>
                <c:pt idx="1069">
                  <c:v>45016</c:v>
                </c:pt>
                <c:pt idx="1070">
                  <c:v>45019</c:v>
                </c:pt>
                <c:pt idx="1071">
                  <c:v>45020</c:v>
                </c:pt>
                <c:pt idx="1072">
                  <c:v>45021</c:v>
                </c:pt>
                <c:pt idx="1073">
                  <c:v>45022</c:v>
                </c:pt>
                <c:pt idx="1074">
                  <c:v>45026</c:v>
                </c:pt>
                <c:pt idx="1075">
                  <c:v>45027</c:v>
                </c:pt>
                <c:pt idx="1076">
                  <c:v>45028</c:v>
                </c:pt>
                <c:pt idx="1077">
                  <c:v>45029</c:v>
                </c:pt>
                <c:pt idx="1078">
                  <c:v>45030</c:v>
                </c:pt>
                <c:pt idx="1079">
                  <c:v>45033</c:v>
                </c:pt>
                <c:pt idx="1080">
                  <c:v>45034</c:v>
                </c:pt>
                <c:pt idx="1081">
                  <c:v>45035</c:v>
                </c:pt>
                <c:pt idx="1082">
                  <c:v>45036</c:v>
                </c:pt>
                <c:pt idx="1083">
                  <c:v>45037</c:v>
                </c:pt>
                <c:pt idx="1084">
                  <c:v>45040</c:v>
                </c:pt>
                <c:pt idx="1085">
                  <c:v>45041</c:v>
                </c:pt>
                <c:pt idx="1086">
                  <c:v>45042</c:v>
                </c:pt>
                <c:pt idx="1087">
                  <c:v>45043</c:v>
                </c:pt>
                <c:pt idx="1088">
                  <c:v>45044</c:v>
                </c:pt>
                <c:pt idx="1089">
                  <c:v>45047</c:v>
                </c:pt>
                <c:pt idx="1090">
                  <c:v>45048</c:v>
                </c:pt>
                <c:pt idx="1091">
                  <c:v>45049</c:v>
                </c:pt>
                <c:pt idx="1092">
                  <c:v>45050</c:v>
                </c:pt>
                <c:pt idx="1093">
                  <c:v>45051</c:v>
                </c:pt>
                <c:pt idx="1094">
                  <c:v>45054</c:v>
                </c:pt>
                <c:pt idx="1095">
                  <c:v>45055</c:v>
                </c:pt>
                <c:pt idx="1096">
                  <c:v>45056</c:v>
                </c:pt>
                <c:pt idx="1097">
                  <c:v>45057</c:v>
                </c:pt>
                <c:pt idx="1098">
                  <c:v>45058</c:v>
                </c:pt>
                <c:pt idx="1099">
                  <c:v>45061</c:v>
                </c:pt>
                <c:pt idx="1100">
                  <c:v>45062</c:v>
                </c:pt>
                <c:pt idx="1101">
                  <c:v>45063</c:v>
                </c:pt>
                <c:pt idx="1102">
                  <c:v>45064</c:v>
                </c:pt>
                <c:pt idx="1103">
                  <c:v>45065</c:v>
                </c:pt>
                <c:pt idx="1104">
                  <c:v>45068</c:v>
                </c:pt>
                <c:pt idx="1105">
                  <c:v>45069</c:v>
                </c:pt>
                <c:pt idx="1106">
                  <c:v>45070</c:v>
                </c:pt>
                <c:pt idx="1107">
                  <c:v>45071</c:v>
                </c:pt>
                <c:pt idx="1108">
                  <c:v>45072</c:v>
                </c:pt>
                <c:pt idx="1109">
                  <c:v>45076</c:v>
                </c:pt>
                <c:pt idx="1110">
                  <c:v>45077</c:v>
                </c:pt>
                <c:pt idx="1111">
                  <c:v>45078</c:v>
                </c:pt>
                <c:pt idx="1112">
                  <c:v>45079</c:v>
                </c:pt>
                <c:pt idx="1113">
                  <c:v>45082</c:v>
                </c:pt>
                <c:pt idx="1114">
                  <c:v>45083</c:v>
                </c:pt>
                <c:pt idx="1115">
                  <c:v>45084</c:v>
                </c:pt>
                <c:pt idx="1116">
                  <c:v>45085</c:v>
                </c:pt>
                <c:pt idx="1117">
                  <c:v>45086</c:v>
                </c:pt>
                <c:pt idx="1118">
                  <c:v>45089</c:v>
                </c:pt>
                <c:pt idx="1119">
                  <c:v>45090</c:v>
                </c:pt>
                <c:pt idx="1120">
                  <c:v>45091</c:v>
                </c:pt>
                <c:pt idx="1121">
                  <c:v>45092</c:v>
                </c:pt>
                <c:pt idx="1122">
                  <c:v>45093</c:v>
                </c:pt>
                <c:pt idx="1123">
                  <c:v>45097</c:v>
                </c:pt>
                <c:pt idx="1124">
                  <c:v>45098</c:v>
                </c:pt>
                <c:pt idx="1125">
                  <c:v>45099</c:v>
                </c:pt>
                <c:pt idx="1126">
                  <c:v>45100</c:v>
                </c:pt>
                <c:pt idx="1127">
                  <c:v>45103</c:v>
                </c:pt>
                <c:pt idx="1128">
                  <c:v>45104</c:v>
                </c:pt>
                <c:pt idx="1129">
                  <c:v>45105</c:v>
                </c:pt>
                <c:pt idx="1130">
                  <c:v>45106</c:v>
                </c:pt>
                <c:pt idx="1131">
                  <c:v>45107</c:v>
                </c:pt>
                <c:pt idx="1132">
                  <c:v>45110</c:v>
                </c:pt>
                <c:pt idx="1133">
                  <c:v>45112</c:v>
                </c:pt>
                <c:pt idx="1134">
                  <c:v>45113</c:v>
                </c:pt>
                <c:pt idx="1135">
                  <c:v>45114</c:v>
                </c:pt>
                <c:pt idx="1136">
                  <c:v>45117</c:v>
                </c:pt>
                <c:pt idx="1137">
                  <c:v>45118</c:v>
                </c:pt>
                <c:pt idx="1138">
                  <c:v>45119</c:v>
                </c:pt>
                <c:pt idx="1139">
                  <c:v>45120</c:v>
                </c:pt>
                <c:pt idx="1140">
                  <c:v>45121</c:v>
                </c:pt>
                <c:pt idx="1141">
                  <c:v>45124</c:v>
                </c:pt>
                <c:pt idx="1142">
                  <c:v>45125</c:v>
                </c:pt>
                <c:pt idx="1143">
                  <c:v>45126</c:v>
                </c:pt>
                <c:pt idx="1144">
                  <c:v>45127</c:v>
                </c:pt>
                <c:pt idx="1145">
                  <c:v>45128</c:v>
                </c:pt>
                <c:pt idx="1146">
                  <c:v>45131</c:v>
                </c:pt>
                <c:pt idx="1147">
                  <c:v>45132</c:v>
                </c:pt>
                <c:pt idx="1148">
                  <c:v>45133</c:v>
                </c:pt>
                <c:pt idx="1149">
                  <c:v>45134</c:v>
                </c:pt>
                <c:pt idx="1150">
                  <c:v>45135</c:v>
                </c:pt>
                <c:pt idx="1151">
                  <c:v>45138</c:v>
                </c:pt>
                <c:pt idx="1152">
                  <c:v>45139</c:v>
                </c:pt>
                <c:pt idx="1153">
                  <c:v>45140</c:v>
                </c:pt>
                <c:pt idx="1154">
                  <c:v>45141</c:v>
                </c:pt>
                <c:pt idx="1155">
                  <c:v>45142</c:v>
                </c:pt>
                <c:pt idx="1156">
                  <c:v>45145</c:v>
                </c:pt>
                <c:pt idx="1157">
                  <c:v>45146</c:v>
                </c:pt>
                <c:pt idx="1158">
                  <c:v>45147</c:v>
                </c:pt>
                <c:pt idx="1159">
                  <c:v>45148</c:v>
                </c:pt>
                <c:pt idx="1160">
                  <c:v>45149</c:v>
                </c:pt>
                <c:pt idx="1161">
                  <c:v>45152</c:v>
                </c:pt>
                <c:pt idx="1162">
                  <c:v>45153</c:v>
                </c:pt>
                <c:pt idx="1163">
                  <c:v>45154</c:v>
                </c:pt>
                <c:pt idx="1164">
                  <c:v>45155</c:v>
                </c:pt>
                <c:pt idx="1165">
                  <c:v>45156</c:v>
                </c:pt>
                <c:pt idx="1166">
                  <c:v>45159</c:v>
                </c:pt>
                <c:pt idx="1167">
                  <c:v>45160</c:v>
                </c:pt>
                <c:pt idx="1168">
                  <c:v>45161</c:v>
                </c:pt>
                <c:pt idx="1169">
                  <c:v>45162</c:v>
                </c:pt>
                <c:pt idx="1170">
                  <c:v>45163</c:v>
                </c:pt>
                <c:pt idx="1171">
                  <c:v>45166</c:v>
                </c:pt>
                <c:pt idx="1172">
                  <c:v>45167</c:v>
                </c:pt>
                <c:pt idx="1173">
                  <c:v>45168</c:v>
                </c:pt>
                <c:pt idx="1174">
                  <c:v>45169</c:v>
                </c:pt>
                <c:pt idx="1175">
                  <c:v>45170</c:v>
                </c:pt>
                <c:pt idx="1176">
                  <c:v>45174</c:v>
                </c:pt>
                <c:pt idx="1177">
                  <c:v>45175</c:v>
                </c:pt>
                <c:pt idx="1178">
                  <c:v>45176</c:v>
                </c:pt>
                <c:pt idx="1179">
                  <c:v>45177</c:v>
                </c:pt>
                <c:pt idx="1180">
                  <c:v>45180</c:v>
                </c:pt>
                <c:pt idx="1181">
                  <c:v>45181</c:v>
                </c:pt>
                <c:pt idx="1182">
                  <c:v>45182</c:v>
                </c:pt>
                <c:pt idx="1183">
                  <c:v>45183</c:v>
                </c:pt>
                <c:pt idx="1184">
                  <c:v>45184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45194</c:v>
                </c:pt>
                <c:pt idx="1191">
                  <c:v>45195</c:v>
                </c:pt>
                <c:pt idx="1192">
                  <c:v>45196</c:v>
                </c:pt>
                <c:pt idx="1193">
                  <c:v>45197</c:v>
                </c:pt>
                <c:pt idx="1194">
                  <c:v>45198</c:v>
                </c:pt>
                <c:pt idx="1195">
                  <c:v>45201</c:v>
                </c:pt>
                <c:pt idx="1196">
                  <c:v>45202</c:v>
                </c:pt>
                <c:pt idx="1197">
                  <c:v>45203</c:v>
                </c:pt>
                <c:pt idx="1198">
                  <c:v>45204</c:v>
                </c:pt>
                <c:pt idx="1199">
                  <c:v>45205</c:v>
                </c:pt>
                <c:pt idx="1200">
                  <c:v>45208</c:v>
                </c:pt>
                <c:pt idx="1201">
                  <c:v>45209</c:v>
                </c:pt>
                <c:pt idx="1202">
                  <c:v>45210</c:v>
                </c:pt>
                <c:pt idx="1203">
                  <c:v>45211</c:v>
                </c:pt>
                <c:pt idx="1204">
                  <c:v>45212</c:v>
                </c:pt>
                <c:pt idx="1205">
                  <c:v>45215</c:v>
                </c:pt>
                <c:pt idx="1206">
                  <c:v>45216</c:v>
                </c:pt>
                <c:pt idx="1207">
                  <c:v>45217</c:v>
                </c:pt>
                <c:pt idx="1208">
                  <c:v>45218</c:v>
                </c:pt>
                <c:pt idx="1209">
                  <c:v>45219</c:v>
                </c:pt>
                <c:pt idx="1210">
                  <c:v>45222</c:v>
                </c:pt>
                <c:pt idx="1211">
                  <c:v>45223</c:v>
                </c:pt>
                <c:pt idx="1212">
                  <c:v>45224</c:v>
                </c:pt>
                <c:pt idx="1213">
                  <c:v>45225</c:v>
                </c:pt>
                <c:pt idx="1214">
                  <c:v>45226</c:v>
                </c:pt>
                <c:pt idx="1215">
                  <c:v>45229</c:v>
                </c:pt>
                <c:pt idx="1216">
                  <c:v>45230</c:v>
                </c:pt>
                <c:pt idx="1217">
                  <c:v>45231</c:v>
                </c:pt>
                <c:pt idx="1218">
                  <c:v>45232</c:v>
                </c:pt>
                <c:pt idx="1219">
                  <c:v>45233</c:v>
                </c:pt>
                <c:pt idx="1220">
                  <c:v>45236</c:v>
                </c:pt>
                <c:pt idx="1221">
                  <c:v>45237</c:v>
                </c:pt>
                <c:pt idx="1222">
                  <c:v>45238</c:v>
                </c:pt>
                <c:pt idx="1223">
                  <c:v>45239</c:v>
                </c:pt>
                <c:pt idx="1224">
                  <c:v>45240</c:v>
                </c:pt>
                <c:pt idx="1225">
                  <c:v>45243</c:v>
                </c:pt>
                <c:pt idx="1226">
                  <c:v>45244</c:v>
                </c:pt>
                <c:pt idx="1227">
                  <c:v>45245</c:v>
                </c:pt>
                <c:pt idx="1228">
                  <c:v>45246</c:v>
                </c:pt>
                <c:pt idx="1229">
                  <c:v>45247</c:v>
                </c:pt>
                <c:pt idx="1230">
                  <c:v>45250</c:v>
                </c:pt>
                <c:pt idx="1231">
                  <c:v>45251</c:v>
                </c:pt>
                <c:pt idx="1232">
                  <c:v>45252</c:v>
                </c:pt>
                <c:pt idx="1233">
                  <c:v>45254</c:v>
                </c:pt>
                <c:pt idx="1234">
                  <c:v>45257</c:v>
                </c:pt>
                <c:pt idx="1235">
                  <c:v>45258</c:v>
                </c:pt>
                <c:pt idx="1236">
                  <c:v>45259</c:v>
                </c:pt>
                <c:pt idx="1237">
                  <c:v>45260</c:v>
                </c:pt>
                <c:pt idx="1238">
                  <c:v>45261</c:v>
                </c:pt>
                <c:pt idx="1239">
                  <c:v>45264</c:v>
                </c:pt>
                <c:pt idx="1240">
                  <c:v>45265</c:v>
                </c:pt>
                <c:pt idx="1241">
                  <c:v>45266</c:v>
                </c:pt>
                <c:pt idx="1242">
                  <c:v>45267</c:v>
                </c:pt>
                <c:pt idx="1243">
                  <c:v>45268</c:v>
                </c:pt>
                <c:pt idx="1244">
                  <c:v>45271</c:v>
                </c:pt>
                <c:pt idx="1245">
                  <c:v>45272</c:v>
                </c:pt>
                <c:pt idx="1246">
                  <c:v>45273</c:v>
                </c:pt>
                <c:pt idx="1247">
                  <c:v>45274</c:v>
                </c:pt>
                <c:pt idx="1248">
                  <c:v>45275</c:v>
                </c:pt>
                <c:pt idx="1249">
                  <c:v>45278</c:v>
                </c:pt>
                <c:pt idx="1250">
                  <c:v>45279</c:v>
                </c:pt>
                <c:pt idx="1251">
                  <c:v>45280</c:v>
                </c:pt>
                <c:pt idx="1252">
                  <c:v>45281</c:v>
                </c:pt>
                <c:pt idx="1253">
                  <c:v>45282</c:v>
                </c:pt>
                <c:pt idx="1254">
                  <c:v>45286</c:v>
                </c:pt>
                <c:pt idx="1255">
                  <c:v>45287</c:v>
                </c:pt>
                <c:pt idx="1256">
                  <c:v>45288</c:v>
                </c:pt>
                <c:pt idx="1257">
                  <c:v>45289</c:v>
                </c:pt>
                <c:pt idx="1258">
                  <c:v>45293</c:v>
                </c:pt>
                <c:pt idx="1259">
                  <c:v>45294</c:v>
                </c:pt>
                <c:pt idx="1260">
                  <c:v>45295</c:v>
                </c:pt>
                <c:pt idx="1261">
                  <c:v>45296</c:v>
                </c:pt>
                <c:pt idx="1262">
                  <c:v>45299</c:v>
                </c:pt>
                <c:pt idx="1263">
                  <c:v>45300</c:v>
                </c:pt>
                <c:pt idx="1264">
                  <c:v>45301</c:v>
                </c:pt>
                <c:pt idx="1265">
                  <c:v>45302</c:v>
                </c:pt>
                <c:pt idx="1266">
                  <c:v>45303</c:v>
                </c:pt>
                <c:pt idx="1267">
                  <c:v>45307</c:v>
                </c:pt>
                <c:pt idx="1268">
                  <c:v>45308</c:v>
                </c:pt>
                <c:pt idx="1269">
                  <c:v>45309</c:v>
                </c:pt>
                <c:pt idx="1270">
                  <c:v>45310</c:v>
                </c:pt>
                <c:pt idx="1271">
                  <c:v>45313</c:v>
                </c:pt>
                <c:pt idx="1272">
                  <c:v>45314</c:v>
                </c:pt>
                <c:pt idx="1273">
                  <c:v>45315</c:v>
                </c:pt>
                <c:pt idx="1274">
                  <c:v>45316</c:v>
                </c:pt>
                <c:pt idx="1275">
                  <c:v>45317</c:v>
                </c:pt>
                <c:pt idx="1276">
                  <c:v>45320</c:v>
                </c:pt>
                <c:pt idx="1277">
                  <c:v>45321</c:v>
                </c:pt>
                <c:pt idx="1278">
                  <c:v>45322</c:v>
                </c:pt>
                <c:pt idx="1279">
                  <c:v>45323</c:v>
                </c:pt>
                <c:pt idx="1280">
                  <c:v>45324</c:v>
                </c:pt>
                <c:pt idx="1281">
                  <c:v>45327</c:v>
                </c:pt>
                <c:pt idx="1282">
                  <c:v>45328</c:v>
                </c:pt>
                <c:pt idx="1283">
                  <c:v>45329</c:v>
                </c:pt>
                <c:pt idx="1284">
                  <c:v>45330</c:v>
                </c:pt>
                <c:pt idx="1285">
                  <c:v>45331</c:v>
                </c:pt>
                <c:pt idx="1286">
                  <c:v>45334</c:v>
                </c:pt>
                <c:pt idx="1287">
                  <c:v>45335</c:v>
                </c:pt>
                <c:pt idx="1288">
                  <c:v>45336</c:v>
                </c:pt>
                <c:pt idx="1289">
                  <c:v>45337</c:v>
                </c:pt>
                <c:pt idx="1290">
                  <c:v>45338</c:v>
                </c:pt>
                <c:pt idx="1291">
                  <c:v>45342</c:v>
                </c:pt>
                <c:pt idx="1292">
                  <c:v>45343</c:v>
                </c:pt>
                <c:pt idx="1293">
                  <c:v>45344</c:v>
                </c:pt>
                <c:pt idx="1294">
                  <c:v>45345</c:v>
                </c:pt>
                <c:pt idx="1295">
                  <c:v>45348</c:v>
                </c:pt>
                <c:pt idx="1296">
                  <c:v>45349</c:v>
                </c:pt>
                <c:pt idx="1297">
                  <c:v>45350</c:v>
                </c:pt>
                <c:pt idx="1298">
                  <c:v>45351</c:v>
                </c:pt>
                <c:pt idx="1299">
                  <c:v>45352</c:v>
                </c:pt>
                <c:pt idx="1300">
                  <c:v>45355</c:v>
                </c:pt>
                <c:pt idx="1301">
                  <c:v>45356</c:v>
                </c:pt>
                <c:pt idx="1302">
                  <c:v>45357</c:v>
                </c:pt>
                <c:pt idx="1303">
                  <c:v>45358</c:v>
                </c:pt>
                <c:pt idx="1304">
                  <c:v>45359</c:v>
                </c:pt>
                <c:pt idx="1305">
                  <c:v>45362</c:v>
                </c:pt>
                <c:pt idx="1306">
                  <c:v>45363</c:v>
                </c:pt>
                <c:pt idx="1307">
                  <c:v>45364</c:v>
                </c:pt>
                <c:pt idx="1308">
                  <c:v>45365</c:v>
                </c:pt>
                <c:pt idx="1309">
                  <c:v>45366</c:v>
                </c:pt>
                <c:pt idx="1310">
                  <c:v>45369</c:v>
                </c:pt>
                <c:pt idx="1311">
                  <c:v>45370</c:v>
                </c:pt>
                <c:pt idx="1312">
                  <c:v>45371</c:v>
                </c:pt>
                <c:pt idx="1313">
                  <c:v>45372</c:v>
                </c:pt>
                <c:pt idx="1314">
                  <c:v>45373</c:v>
                </c:pt>
                <c:pt idx="1315">
                  <c:v>45376</c:v>
                </c:pt>
                <c:pt idx="1316">
                  <c:v>45377</c:v>
                </c:pt>
                <c:pt idx="1317">
                  <c:v>45378</c:v>
                </c:pt>
                <c:pt idx="1318">
                  <c:v>45379</c:v>
                </c:pt>
                <c:pt idx="1319">
                  <c:v>45383</c:v>
                </c:pt>
                <c:pt idx="1320">
                  <c:v>45384</c:v>
                </c:pt>
                <c:pt idx="1321">
                  <c:v>45385</c:v>
                </c:pt>
                <c:pt idx="1322">
                  <c:v>45386</c:v>
                </c:pt>
                <c:pt idx="1323">
                  <c:v>45387</c:v>
                </c:pt>
                <c:pt idx="1324">
                  <c:v>45390</c:v>
                </c:pt>
                <c:pt idx="1325">
                  <c:v>45391</c:v>
                </c:pt>
                <c:pt idx="1326">
                  <c:v>45392</c:v>
                </c:pt>
                <c:pt idx="1327">
                  <c:v>45393</c:v>
                </c:pt>
                <c:pt idx="1328">
                  <c:v>45394</c:v>
                </c:pt>
                <c:pt idx="1329">
                  <c:v>45397</c:v>
                </c:pt>
                <c:pt idx="1330">
                  <c:v>45398</c:v>
                </c:pt>
                <c:pt idx="1331">
                  <c:v>45399</c:v>
                </c:pt>
                <c:pt idx="1332">
                  <c:v>45400</c:v>
                </c:pt>
                <c:pt idx="1333">
                  <c:v>45401</c:v>
                </c:pt>
                <c:pt idx="1334">
                  <c:v>45404</c:v>
                </c:pt>
                <c:pt idx="1335">
                  <c:v>45405</c:v>
                </c:pt>
                <c:pt idx="1336">
                  <c:v>45406</c:v>
                </c:pt>
                <c:pt idx="1337">
                  <c:v>45407</c:v>
                </c:pt>
                <c:pt idx="1338">
                  <c:v>45408</c:v>
                </c:pt>
                <c:pt idx="1339">
                  <c:v>45411</c:v>
                </c:pt>
                <c:pt idx="1340">
                  <c:v>45412</c:v>
                </c:pt>
                <c:pt idx="1341">
                  <c:v>45413</c:v>
                </c:pt>
                <c:pt idx="1342">
                  <c:v>45414</c:v>
                </c:pt>
                <c:pt idx="1343">
                  <c:v>45415</c:v>
                </c:pt>
                <c:pt idx="1344">
                  <c:v>45418</c:v>
                </c:pt>
                <c:pt idx="1345">
                  <c:v>45419</c:v>
                </c:pt>
                <c:pt idx="1346">
                  <c:v>45420</c:v>
                </c:pt>
                <c:pt idx="1347">
                  <c:v>45421</c:v>
                </c:pt>
                <c:pt idx="1348">
                  <c:v>45422</c:v>
                </c:pt>
                <c:pt idx="1349">
                  <c:v>45425</c:v>
                </c:pt>
                <c:pt idx="1350">
                  <c:v>45426</c:v>
                </c:pt>
                <c:pt idx="1351">
                  <c:v>45427</c:v>
                </c:pt>
                <c:pt idx="1352">
                  <c:v>45428</c:v>
                </c:pt>
                <c:pt idx="1353">
                  <c:v>45429</c:v>
                </c:pt>
                <c:pt idx="1354">
                  <c:v>45432</c:v>
                </c:pt>
                <c:pt idx="1355">
                  <c:v>45433</c:v>
                </c:pt>
                <c:pt idx="1356">
                  <c:v>45434</c:v>
                </c:pt>
                <c:pt idx="1357">
                  <c:v>45435</c:v>
                </c:pt>
                <c:pt idx="1358">
                  <c:v>45436</c:v>
                </c:pt>
                <c:pt idx="1359">
                  <c:v>45440</c:v>
                </c:pt>
                <c:pt idx="1360">
                  <c:v>45441</c:v>
                </c:pt>
                <c:pt idx="1361">
                  <c:v>45442</c:v>
                </c:pt>
                <c:pt idx="1362">
                  <c:v>45443</c:v>
                </c:pt>
                <c:pt idx="1363">
                  <c:v>45446</c:v>
                </c:pt>
                <c:pt idx="1364">
                  <c:v>45447</c:v>
                </c:pt>
                <c:pt idx="1365">
                  <c:v>45448</c:v>
                </c:pt>
                <c:pt idx="1366">
                  <c:v>45449</c:v>
                </c:pt>
                <c:pt idx="1367">
                  <c:v>45450</c:v>
                </c:pt>
                <c:pt idx="1368">
                  <c:v>45453</c:v>
                </c:pt>
                <c:pt idx="1369">
                  <c:v>45454</c:v>
                </c:pt>
                <c:pt idx="1370">
                  <c:v>45455</c:v>
                </c:pt>
                <c:pt idx="1371">
                  <c:v>45456</c:v>
                </c:pt>
                <c:pt idx="1372">
                  <c:v>45457</c:v>
                </c:pt>
                <c:pt idx="1373">
                  <c:v>45460</c:v>
                </c:pt>
                <c:pt idx="1374">
                  <c:v>45461</c:v>
                </c:pt>
                <c:pt idx="1375">
                  <c:v>45463</c:v>
                </c:pt>
                <c:pt idx="1376">
                  <c:v>45464</c:v>
                </c:pt>
                <c:pt idx="1377">
                  <c:v>45467</c:v>
                </c:pt>
                <c:pt idx="1378">
                  <c:v>45468</c:v>
                </c:pt>
                <c:pt idx="1379">
                  <c:v>45469</c:v>
                </c:pt>
                <c:pt idx="1380">
                  <c:v>45470</c:v>
                </c:pt>
                <c:pt idx="1381">
                  <c:v>45471</c:v>
                </c:pt>
                <c:pt idx="1382">
                  <c:v>45474</c:v>
                </c:pt>
                <c:pt idx="1383">
                  <c:v>45475</c:v>
                </c:pt>
                <c:pt idx="1384">
                  <c:v>45476</c:v>
                </c:pt>
                <c:pt idx="1385">
                  <c:v>45478</c:v>
                </c:pt>
                <c:pt idx="1386">
                  <c:v>45481</c:v>
                </c:pt>
                <c:pt idx="1387">
                  <c:v>45482</c:v>
                </c:pt>
                <c:pt idx="1388">
                  <c:v>45483</c:v>
                </c:pt>
                <c:pt idx="1389">
                  <c:v>45484</c:v>
                </c:pt>
                <c:pt idx="1390">
                  <c:v>45485</c:v>
                </c:pt>
                <c:pt idx="1391">
                  <c:v>45488</c:v>
                </c:pt>
                <c:pt idx="1392">
                  <c:v>45489</c:v>
                </c:pt>
                <c:pt idx="1393">
                  <c:v>45490</c:v>
                </c:pt>
                <c:pt idx="1394">
                  <c:v>45491</c:v>
                </c:pt>
                <c:pt idx="1395">
                  <c:v>45492</c:v>
                </c:pt>
                <c:pt idx="1396">
                  <c:v>45495</c:v>
                </c:pt>
                <c:pt idx="1397">
                  <c:v>45496</c:v>
                </c:pt>
                <c:pt idx="1398">
                  <c:v>45497</c:v>
                </c:pt>
                <c:pt idx="1399">
                  <c:v>45498</c:v>
                </c:pt>
                <c:pt idx="1400">
                  <c:v>45499</c:v>
                </c:pt>
                <c:pt idx="1401">
                  <c:v>45502</c:v>
                </c:pt>
                <c:pt idx="1402">
                  <c:v>45503</c:v>
                </c:pt>
                <c:pt idx="1403">
                  <c:v>45504</c:v>
                </c:pt>
                <c:pt idx="1404">
                  <c:v>45505</c:v>
                </c:pt>
                <c:pt idx="1405">
                  <c:v>45506</c:v>
                </c:pt>
                <c:pt idx="1406">
                  <c:v>45509</c:v>
                </c:pt>
                <c:pt idx="1407">
                  <c:v>45510</c:v>
                </c:pt>
                <c:pt idx="1408">
                  <c:v>45511</c:v>
                </c:pt>
                <c:pt idx="1409">
                  <c:v>45512</c:v>
                </c:pt>
                <c:pt idx="1410">
                  <c:v>45513</c:v>
                </c:pt>
                <c:pt idx="1411">
                  <c:v>45516</c:v>
                </c:pt>
                <c:pt idx="1412">
                  <c:v>45517</c:v>
                </c:pt>
                <c:pt idx="1413">
                  <c:v>45518</c:v>
                </c:pt>
                <c:pt idx="1414">
                  <c:v>45519</c:v>
                </c:pt>
                <c:pt idx="1415">
                  <c:v>45520</c:v>
                </c:pt>
                <c:pt idx="1416">
                  <c:v>45523</c:v>
                </c:pt>
                <c:pt idx="1417">
                  <c:v>45524</c:v>
                </c:pt>
                <c:pt idx="1418">
                  <c:v>45525</c:v>
                </c:pt>
                <c:pt idx="1419">
                  <c:v>45526</c:v>
                </c:pt>
                <c:pt idx="1420">
                  <c:v>45527</c:v>
                </c:pt>
                <c:pt idx="1421">
                  <c:v>45530</c:v>
                </c:pt>
                <c:pt idx="1422">
                  <c:v>45531</c:v>
                </c:pt>
                <c:pt idx="1423">
                  <c:v>45532</c:v>
                </c:pt>
                <c:pt idx="1424">
                  <c:v>45533</c:v>
                </c:pt>
                <c:pt idx="1425">
                  <c:v>45534</c:v>
                </c:pt>
                <c:pt idx="1426">
                  <c:v>45538</c:v>
                </c:pt>
                <c:pt idx="1427">
                  <c:v>45539</c:v>
                </c:pt>
                <c:pt idx="1428">
                  <c:v>45540</c:v>
                </c:pt>
                <c:pt idx="1429">
                  <c:v>45541</c:v>
                </c:pt>
                <c:pt idx="1430">
                  <c:v>45544</c:v>
                </c:pt>
                <c:pt idx="1431">
                  <c:v>45545</c:v>
                </c:pt>
                <c:pt idx="1432">
                  <c:v>45546</c:v>
                </c:pt>
                <c:pt idx="1433">
                  <c:v>45547</c:v>
                </c:pt>
                <c:pt idx="1434">
                  <c:v>45548</c:v>
                </c:pt>
                <c:pt idx="1435">
                  <c:v>45551</c:v>
                </c:pt>
                <c:pt idx="1436">
                  <c:v>45552</c:v>
                </c:pt>
                <c:pt idx="1437">
                  <c:v>45553</c:v>
                </c:pt>
                <c:pt idx="1438">
                  <c:v>45554</c:v>
                </c:pt>
                <c:pt idx="1439">
                  <c:v>45555</c:v>
                </c:pt>
                <c:pt idx="1440">
                  <c:v>45558</c:v>
                </c:pt>
                <c:pt idx="1441">
                  <c:v>45559</c:v>
                </c:pt>
                <c:pt idx="1442">
                  <c:v>45560</c:v>
                </c:pt>
                <c:pt idx="1443">
                  <c:v>45561</c:v>
                </c:pt>
                <c:pt idx="1444">
                  <c:v>45562</c:v>
                </c:pt>
                <c:pt idx="1445">
                  <c:v>45565</c:v>
                </c:pt>
                <c:pt idx="1446">
                  <c:v>45566</c:v>
                </c:pt>
                <c:pt idx="1447">
                  <c:v>45567</c:v>
                </c:pt>
                <c:pt idx="1448">
                  <c:v>45568</c:v>
                </c:pt>
                <c:pt idx="1449">
                  <c:v>45569</c:v>
                </c:pt>
                <c:pt idx="1450">
                  <c:v>45572</c:v>
                </c:pt>
                <c:pt idx="1451">
                  <c:v>45573</c:v>
                </c:pt>
                <c:pt idx="1452">
                  <c:v>45574</c:v>
                </c:pt>
                <c:pt idx="1453">
                  <c:v>45575</c:v>
                </c:pt>
                <c:pt idx="1454">
                  <c:v>45576</c:v>
                </c:pt>
                <c:pt idx="1455">
                  <c:v>45579</c:v>
                </c:pt>
                <c:pt idx="1456">
                  <c:v>45580</c:v>
                </c:pt>
                <c:pt idx="1457">
                  <c:v>45581</c:v>
                </c:pt>
                <c:pt idx="1458">
                  <c:v>45582</c:v>
                </c:pt>
                <c:pt idx="1459">
                  <c:v>45583</c:v>
                </c:pt>
                <c:pt idx="1460">
                  <c:v>45586</c:v>
                </c:pt>
                <c:pt idx="1461">
                  <c:v>45587</c:v>
                </c:pt>
                <c:pt idx="1462">
                  <c:v>45588</c:v>
                </c:pt>
                <c:pt idx="1463">
                  <c:v>45589</c:v>
                </c:pt>
                <c:pt idx="1464">
                  <c:v>45590</c:v>
                </c:pt>
                <c:pt idx="1465">
                  <c:v>45593</c:v>
                </c:pt>
                <c:pt idx="1466">
                  <c:v>45594</c:v>
                </c:pt>
                <c:pt idx="1467">
                  <c:v>45595</c:v>
                </c:pt>
                <c:pt idx="1468">
                  <c:v>45596</c:v>
                </c:pt>
              </c:numCache>
            </c:numRef>
          </c:cat>
          <c:val>
            <c:numRef>
              <c:f>'Holt Exponential by Day (X)'!$E$4:$E$1477</c:f>
              <c:numCache>
                <c:formatCode>"$"#,##0.00</c:formatCode>
                <c:ptCount val="1474"/>
                <c:pt idx="0">
                  <c:v>55.561599999999999</c:v>
                </c:pt>
                <c:pt idx="1">
                  <c:v>53.926299999999998</c:v>
                </c:pt>
                <c:pt idx="2">
                  <c:v>55.779600000000002</c:v>
                </c:pt>
                <c:pt idx="3">
                  <c:v>56.8309</c:v>
                </c:pt>
                <c:pt idx="4">
                  <c:v>58.100200000000001</c:v>
                </c:pt>
                <c:pt idx="5">
                  <c:v>58.224800000000002</c:v>
                </c:pt>
                <c:pt idx="6">
                  <c:v>57.344900000000003</c:v>
                </c:pt>
                <c:pt idx="7">
                  <c:v>55.647300000000001</c:v>
                </c:pt>
                <c:pt idx="8">
                  <c:v>55.779600000000002</c:v>
                </c:pt>
                <c:pt idx="9">
                  <c:v>56.1145</c:v>
                </c:pt>
                <c:pt idx="10">
                  <c:v>56.005499999999998</c:v>
                </c:pt>
                <c:pt idx="11">
                  <c:v>57.048999999999999</c:v>
                </c:pt>
                <c:pt idx="12">
                  <c:v>64.119699999999995</c:v>
                </c:pt>
                <c:pt idx="13">
                  <c:v>63.675800000000002</c:v>
                </c:pt>
                <c:pt idx="14">
                  <c:v>64.548000000000002</c:v>
                </c:pt>
                <c:pt idx="15">
                  <c:v>64.898399999999995</c:v>
                </c:pt>
                <c:pt idx="16">
                  <c:v>65.022999999999996</c:v>
                </c:pt>
                <c:pt idx="17">
                  <c:v>65.178799999999995</c:v>
                </c:pt>
                <c:pt idx="18">
                  <c:v>65.474699999999999</c:v>
                </c:pt>
                <c:pt idx="19">
                  <c:v>65.8874</c:v>
                </c:pt>
                <c:pt idx="20">
                  <c:v>65.544799999999995</c:v>
                </c:pt>
                <c:pt idx="21">
                  <c:v>65.591499999999996</c:v>
                </c:pt>
                <c:pt idx="22">
                  <c:v>66.237799999999993</c:v>
                </c:pt>
                <c:pt idx="23">
                  <c:v>66.767399999999995</c:v>
                </c:pt>
                <c:pt idx="24">
                  <c:v>67.335800000000006</c:v>
                </c:pt>
                <c:pt idx="25">
                  <c:v>67.001000000000005</c:v>
                </c:pt>
                <c:pt idx="26">
                  <c:v>66.798500000000004</c:v>
                </c:pt>
                <c:pt idx="27">
                  <c:v>66.572699999999998</c:v>
                </c:pt>
                <c:pt idx="28">
                  <c:v>67.468199999999996</c:v>
                </c:pt>
                <c:pt idx="29">
                  <c:v>67.343599999999995</c:v>
                </c:pt>
                <c:pt idx="30">
                  <c:v>66.9465</c:v>
                </c:pt>
                <c:pt idx="31">
                  <c:v>67.670699999999997</c:v>
                </c:pt>
                <c:pt idx="32">
                  <c:v>67.538300000000007</c:v>
                </c:pt>
                <c:pt idx="33">
                  <c:v>67.257999999999996</c:v>
                </c:pt>
                <c:pt idx="34">
                  <c:v>66.814099999999996</c:v>
                </c:pt>
                <c:pt idx="35">
                  <c:v>67.359200000000001</c:v>
                </c:pt>
                <c:pt idx="36">
                  <c:v>67.725200000000001</c:v>
                </c:pt>
                <c:pt idx="37">
                  <c:v>68.005499999999998</c:v>
                </c:pt>
                <c:pt idx="38">
                  <c:v>68.316999999999993</c:v>
                </c:pt>
                <c:pt idx="39">
                  <c:v>68.028899999999993</c:v>
                </c:pt>
                <c:pt idx="40">
                  <c:v>67.9666</c:v>
                </c:pt>
                <c:pt idx="41">
                  <c:v>66.853099999999998</c:v>
                </c:pt>
                <c:pt idx="42">
                  <c:v>66.588300000000004</c:v>
                </c:pt>
                <c:pt idx="43">
                  <c:v>66.502600000000001</c:v>
                </c:pt>
                <c:pt idx="44">
                  <c:v>66.588800000000006</c:v>
                </c:pt>
                <c:pt idx="45">
                  <c:v>65.969899999999996</c:v>
                </c:pt>
                <c:pt idx="46">
                  <c:v>66.6828</c:v>
                </c:pt>
                <c:pt idx="47">
                  <c:v>66.416399999999996</c:v>
                </c:pt>
                <c:pt idx="48">
                  <c:v>66.628</c:v>
                </c:pt>
                <c:pt idx="49">
                  <c:v>66.541799999999995</c:v>
                </c:pt>
                <c:pt idx="50">
                  <c:v>66.416399999999996</c:v>
                </c:pt>
                <c:pt idx="51">
                  <c:v>67.419200000000004</c:v>
                </c:pt>
                <c:pt idx="52">
                  <c:v>67.771699999999996</c:v>
                </c:pt>
                <c:pt idx="53">
                  <c:v>66.5261</c:v>
                </c:pt>
                <c:pt idx="54">
                  <c:v>67.246799999999993</c:v>
                </c:pt>
                <c:pt idx="55">
                  <c:v>65.585999999999999</c:v>
                </c:pt>
                <c:pt idx="56">
                  <c:v>66.204899999999995</c:v>
                </c:pt>
                <c:pt idx="57">
                  <c:v>66.596599999999995</c:v>
                </c:pt>
                <c:pt idx="58">
                  <c:v>66.839500000000001</c:v>
                </c:pt>
                <c:pt idx="59">
                  <c:v>68.280900000000003</c:v>
                </c:pt>
                <c:pt idx="60">
                  <c:v>68.085099999999997</c:v>
                </c:pt>
                <c:pt idx="61">
                  <c:v>68.414100000000005</c:v>
                </c:pt>
                <c:pt idx="62">
                  <c:v>67.991100000000003</c:v>
                </c:pt>
                <c:pt idx="63">
                  <c:v>68.508099999999999</c:v>
                </c:pt>
                <c:pt idx="64">
                  <c:v>70.153199999999998</c:v>
                </c:pt>
                <c:pt idx="65">
                  <c:v>69.855500000000006</c:v>
                </c:pt>
                <c:pt idx="66">
                  <c:v>70.372600000000006</c:v>
                </c:pt>
                <c:pt idx="67">
                  <c:v>69.479500000000002</c:v>
                </c:pt>
                <c:pt idx="68">
                  <c:v>69.996600000000001</c:v>
                </c:pt>
                <c:pt idx="69">
                  <c:v>69.957400000000007</c:v>
                </c:pt>
                <c:pt idx="70">
                  <c:v>71.061999999999998</c:v>
                </c:pt>
                <c:pt idx="71">
                  <c:v>71.445800000000006</c:v>
                </c:pt>
                <c:pt idx="72">
                  <c:v>73.1066</c:v>
                </c:pt>
                <c:pt idx="73">
                  <c:v>74.814499999999995</c:v>
                </c:pt>
                <c:pt idx="74">
                  <c:v>74.8536</c:v>
                </c:pt>
                <c:pt idx="75">
                  <c:v>74.305300000000003</c:v>
                </c:pt>
                <c:pt idx="76">
                  <c:v>74.101600000000005</c:v>
                </c:pt>
                <c:pt idx="77">
                  <c:v>74.211299999999994</c:v>
                </c:pt>
                <c:pt idx="78">
                  <c:v>73.647199999999998</c:v>
                </c:pt>
                <c:pt idx="79">
                  <c:v>74.046700000000001</c:v>
                </c:pt>
                <c:pt idx="80">
                  <c:v>74.023200000000003</c:v>
                </c:pt>
                <c:pt idx="81">
                  <c:v>73.960599999999999</c:v>
                </c:pt>
                <c:pt idx="82">
                  <c:v>72.863799999999998</c:v>
                </c:pt>
                <c:pt idx="83">
                  <c:v>73.553200000000004</c:v>
                </c:pt>
                <c:pt idx="84">
                  <c:v>74.712599999999995</c:v>
                </c:pt>
                <c:pt idx="85">
                  <c:v>73.529700000000005</c:v>
                </c:pt>
                <c:pt idx="86">
                  <c:v>73.357299999999995</c:v>
                </c:pt>
                <c:pt idx="87">
                  <c:v>73.42</c:v>
                </c:pt>
                <c:pt idx="88">
                  <c:v>73.670699999999997</c:v>
                </c:pt>
                <c:pt idx="89">
                  <c:v>72.785499999999999</c:v>
                </c:pt>
                <c:pt idx="90">
                  <c:v>70.599800000000002</c:v>
                </c:pt>
                <c:pt idx="91">
                  <c:v>70.78</c:v>
                </c:pt>
                <c:pt idx="92">
                  <c:v>71.054100000000005</c:v>
                </c:pt>
                <c:pt idx="93">
                  <c:v>71.524199999999993</c:v>
                </c:pt>
                <c:pt idx="94">
                  <c:v>71.132499999999993</c:v>
                </c:pt>
                <c:pt idx="95">
                  <c:v>70.983599999999996</c:v>
                </c:pt>
                <c:pt idx="96">
                  <c:v>72.150899999999993</c:v>
                </c:pt>
                <c:pt idx="97">
                  <c:v>70.764300000000006</c:v>
                </c:pt>
                <c:pt idx="98">
                  <c:v>69.9602</c:v>
                </c:pt>
                <c:pt idx="99">
                  <c:v>69.918599999999998</c:v>
                </c:pt>
                <c:pt idx="100">
                  <c:v>68.845399999999998</c:v>
                </c:pt>
                <c:pt idx="101">
                  <c:v>68.412700000000001</c:v>
                </c:pt>
                <c:pt idx="102">
                  <c:v>68.828699999999998</c:v>
                </c:pt>
                <c:pt idx="103">
                  <c:v>68.121600000000001</c:v>
                </c:pt>
                <c:pt idx="104">
                  <c:v>69.020099999999999</c:v>
                </c:pt>
                <c:pt idx="105">
                  <c:v>70.8005</c:v>
                </c:pt>
                <c:pt idx="106">
                  <c:v>71.332899999999995</c:v>
                </c:pt>
                <c:pt idx="107">
                  <c:v>70.268000000000001</c:v>
                </c:pt>
                <c:pt idx="108">
                  <c:v>70.904200000000003</c:v>
                </c:pt>
                <c:pt idx="109">
                  <c:v>71.724400000000003</c:v>
                </c:pt>
                <c:pt idx="110">
                  <c:v>71.548699999999997</c:v>
                </c:pt>
                <c:pt idx="111">
                  <c:v>70.954400000000007</c:v>
                </c:pt>
                <c:pt idx="112">
                  <c:v>72.678600000000003</c:v>
                </c:pt>
                <c:pt idx="113">
                  <c:v>73.038600000000002</c:v>
                </c:pt>
                <c:pt idx="114">
                  <c:v>72.971599999999995</c:v>
                </c:pt>
                <c:pt idx="115">
                  <c:v>73.909099999999995</c:v>
                </c:pt>
                <c:pt idx="116">
                  <c:v>73.950900000000004</c:v>
                </c:pt>
                <c:pt idx="117">
                  <c:v>74.168499999999995</c:v>
                </c:pt>
                <c:pt idx="118">
                  <c:v>73.967699999999994</c:v>
                </c:pt>
                <c:pt idx="119">
                  <c:v>73.532399999999996</c:v>
                </c:pt>
                <c:pt idx="120">
                  <c:v>71.490099999999998</c:v>
                </c:pt>
                <c:pt idx="121">
                  <c:v>71.732799999999997</c:v>
                </c:pt>
                <c:pt idx="122">
                  <c:v>72.569800000000001</c:v>
                </c:pt>
                <c:pt idx="123">
                  <c:v>73.113900000000001</c:v>
                </c:pt>
                <c:pt idx="124">
                  <c:v>73.934200000000004</c:v>
                </c:pt>
                <c:pt idx="125">
                  <c:v>72.586600000000004</c:v>
                </c:pt>
                <c:pt idx="126">
                  <c:v>73.607699999999994</c:v>
                </c:pt>
                <c:pt idx="127">
                  <c:v>73.498900000000006</c:v>
                </c:pt>
                <c:pt idx="128">
                  <c:v>73.959299999999999</c:v>
                </c:pt>
                <c:pt idx="129">
                  <c:v>72.620099999999994</c:v>
                </c:pt>
                <c:pt idx="130">
                  <c:v>72.686999999999998</c:v>
                </c:pt>
                <c:pt idx="131">
                  <c:v>73.549199999999999</c:v>
                </c:pt>
                <c:pt idx="132">
                  <c:v>74.394499999999994</c:v>
                </c:pt>
                <c:pt idx="133">
                  <c:v>74.026300000000006</c:v>
                </c:pt>
                <c:pt idx="134">
                  <c:v>73.917400000000001</c:v>
                </c:pt>
                <c:pt idx="135">
                  <c:v>72.352199999999996</c:v>
                </c:pt>
                <c:pt idx="136">
                  <c:v>72.954899999999995</c:v>
                </c:pt>
                <c:pt idx="137">
                  <c:v>73.105500000000006</c:v>
                </c:pt>
                <c:pt idx="138">
                  <c:v>72.686999999999998</c:v>
                </c:pt>
                <c:pt idx="139">
                  <c:v>73.884</c:v>
                </c:pt>
                <c:pt idx="140">
                  <c:v>74.771199999999993</c:v>
                </c:pt>
                <c:pt idx="141">
                  <c:v>74.779600000000002</c:v>
                </c:pt>
                <c:pt idx="142">
                  <c:v>74.168499999999995</c:v>
                </c:pt>
                <c:pt idx="143">
                  <c:v>73.934200000000004</c:v>
                </c:pt>
                <c:pt idx="144">
                  <c:v>73.791899999999998</c:v>
                </c:pt>
                <c:pt idx="145">
                  <c:v>73.147400000000005</c:v>
                </c:pt>
                <c:pt idx="146">
                  <c:v>69.782600000000002</c:v>
                </c:pt>
                <c:pt idx="147">
                  <c:v>69.288700000000006</c:v>
                </c:pt>
                <c:pt idx="148">
                  <c:v>67.346800000000002</c:v>
                </c:pt>
                <c:pt idx="149">
                  <c:v>68.334500000000006</c:v>
                </c:pt>
                <c:pt idx="150">
                  <c:v>68.409800000000004</c:v>
                </c:pt>
                <c:pt idx="151">
                  <c:v>70.016999999999996</c:v>
                </c:pt>
                <c:pt idx="152">
                  <c:v>69.255200000000002</c:v>
                </c:pt>
                <c:pt idx="153">
                  <c:v>68.577200000000005</c:v>
                </c:pt>
                <c:pt idx="154">
                  <c:v>69.288700000000006</c:v>
                </c:pt>
                <c:pt idx="155">
                  <c:v>66.459599999999995</c:v>
                </c:pt>
                <c:pt idx="156">
                  <c:v>64.852500000000006</c:v>
                </c:pt>
                <c:pt idx="157">
                  <c:v>65.940600000000003</c:v>
                </c:pt>
                <c:pt idx="158">
                  <c:v>66.953400000000002</c:v>
                </c:pt>
                <c:pt idx="159">
                  <c:v>66.878100000000003</c:v>
                </c:pt>
                <c:pt idx="160">
                  <c:v>67.807199999999995</c:v>
                </c:pt>
                <c:pt idx="161">
                  <c:v>67.807199999999995</c:v>
                </c:pt>
                <c:pt idx="162">
                  <c:v>65.580699999999993</c:v>
                </c:pt>
                <c:pt idx="163">
                  <c:v>66.702299999999994</c:v>
                </c:pt>
                <c:pt idx="164">
                  <c:v>66.593500000000006</c:v>
                </c:pt>
                <c:pt idx="165">
                  <c:v>67.974599999999995</c:v>
                </c:pt>
                <c:pt idx="166">
                  <c:v>69.724000000000004</c:v>
                </c:pt>
                <c:pt idx="167">
                  <c:v>68.593999999999994</c:v>
                </c:pt>
                <c:pt idx="168">
                  <c:v>67.757000000000005</c:v>
                </c:pt>
                <c:pt idx="169">
                  <c:v>68.727900000000005</c:v>
                </c:pt>
                <c:pt idx="170">
                  <c:v>72.410799999999995</c:v>
                </c:pt>
                <c:pt idx="171">
                  <c:v>73.331500000000005</c:v>
                </c:pt>
                <c:pt idx="172">
                  <c:v>75.392300000000006</c:v>
                </c:pt>
                <c:pt idx="173">
                  <c:v>75.552199999999999</c:v>
                </c:pt>
                <c:pt idx="174">
                  <c:v>76.393299999999996</c:v>
                </c:pt>
                <c:pt idx="175">
                  <c:v>75.998000000000005</c:v>
                </c:pt>
                <c:pt idx="176">
                  <c:v>75.9559</c:v>
                </c:pt>
                <c:pt idx="177">
                  <c:v>74.374600000000001</c:v>
                </c:pt>
                <c:pt idx="178">
                  <c:v>73.953999999999994</c:v>
                </c:pt>
                <c:pt idx="179">
                  <c:v>73.676400000000001</c:v>
                </c:pt>
                <c:pt idx="180">
                  <c:v>73.230599999999995</c:v>
                </c:pt>
                <c:pt idx="181">
                  <c:v>72.061400000000006</c:v>
                </c:pt>
                <c:pt idx="182">
                  <c:v>73.684799999999996</c:v>
                </c:pt>
                <c:pt idx="183">
                  <c:v>72.709100000000007</c:v>
                </c:pt>
                <c:pt idx="184">
                  <c:v>73.196899999999999</c:v>
                </c:pt>
                <c:pt idx="185">
                  <c:v>74.080200000000005</c:v>
                </c:pt>
                <c:pt idx="186">
                  <c:v>74.6858</c:v>
                </c:pt>
                <c:pt idx="187">
                  <c:v>74.853999999999999</c:v>
                </c:pt>
                <c:pt idx="188">
                  <c:v>74.870800000000003</c:v>
                </c:pt>
                <c:pt idx="189">
                  <c:v>72.936199999999999</c:v>
                </c:pt>
                <c:pt idx="190">
                  <c:v>73.323099999999997</c:v>
                </c:pt>
                <c:pt idx="191">
                  <c:v>74.601699999999994</c:v>
                </c:pt>
                <c:pt idx="192">
                  <c:v>74.273600000000002</c:v>
                </c:pt>
                <c:pt idx="193">
                  <c:v>73.154899999999998</c:v>
                </c:pt>
                <c:pt idx="194">
                  <c:v>74.399799999999999</c:v>
                </c:pt>
                <c:pt idx="195">
                  <c:v>74.5428</c:v>
                </c:pt>
                <c:pt idx="196">
                  <c:v>76.452200000000005</c:v>
                </c:pt>
                <c:pt idx="197">
                  <c:v>76.494299999999996</c:v>
                </c:pt>
                <c:pt idx="198">
                  <c:v>76.982100000000003</c:v>
                </c:pt>
                <c:pt idx="199">
                  <c:v>76.847499999999997</c:v>
                </c:pt>
                <c:pt idx="200">
                  <c:v>76.998999999999995</c:v>
                </c:pt>
                <c:pt idx="201">
                  <c:v>77.781199999999998</c:v>
                </c:pt>
                <c:pt idx="202">
                  <c:v>78.580299999999994</c:v>
                </c:pt>
                <c:pt idx="203">
                  <c:v>78.361599999999996</c:v>
                </c:pt>
                <c:pt idx="204">
                  <c:v>76.956900000000005</c:v>
                </c:pt>
                <c:pt idx="205">
                  <c:v>76.393299999999996</c:v>
                </c:pt>
                <c:pt idx="206">
                  <c:v>70.782799999999995</c:v>
                </c:pt>
                <c:pt idx="207">
                  <c:v>70.194000000000003</c:v>
                </c:pt>
                <c:pt idx="208">
                  <c:v>68.284599999999998</c:v>
                </c:pt>
                <c:pt idx="209">
                  <c:v>69.251999999999995</c:v>
                </c:pt>
                <c:pt idx="210">
                  <c:v>69.218299999999999</c:v>
                </c:pt>
                <c:pt idx="211">
                  <c:v>69.722999999999999</c:v>
                </c:pt>
                <c:pt idx="212">
                  <c:v>71.329599999999999</c:v>
                </c:pt>
                <c:pt idx="213">
                  <c:v>72.507199999999997</c:v>
                </c:pt>
                <c:pt idx="214">
                  <c:v>72.4315</c:v>
                </c:pt>
                <c:pt idx="215">
                  <c:v>72.683899999999994</c:v>
                </c:pt>
                <c:pt idx="216">
                  <c:v>73.239000000000004</c:v>
                </c:pt>
                <c:pt idx="217">
                  <c:v>72.675399999999996</c:v>
                </c:pt>
                <c:pt idx="218">
                  <c:v>71.262299999999996</c:v>
                </c:pt>
                <c:pt idx="219">
                  <c:v>72.137100000000004</c:v>
                </c:pt>
                <c:pt idx="220">
                  <c:v>72.204400000000007</c:v>
                </c:pt>
                <c:pt idx="221">
                  <c:v>73.0792</c:v>
                </c:pt>
                <c:pt idx="222">
                  <c:v>73.382000000000005</c:v>
                </c:pt>
                <c:pt idx="223">
                  <c:v>72.616500000000002</c:v>
                </c:pt>
                <c:pt idx="224">
                  <c:v>71.918400000000005</c:v>
                </c:pt>
                <c:pt idx="225">
                  <c:v>71.329599999999999</c:v>
                </c:pt>
                <c:pt idx="226">
                  <c:v>72.768000000000001</c:v>
                </c:pt>
                <c:pt idx="227">
                  <c:v>72.801599999999993</c:v>
                </c:pt>
                <c:pt idx="228">
                  <c:v>73.726900000000001</c:v>
                </c:pt>
                <c:pt idx="229">
                  <c:v>74.904499999999999</c:v>
                </c:pt>
                <c:pt idx="230">
                  <c:v>74.475499999999997</c:v>
                </c:pt>
                <c:pt idx="231">
                  <c:v>74.012900000000002</c:v>
                </c:pt>
                <c:pt idx="232">
                  <c:v>72.330600000000004</c:v>
                </c:pt>
                <c:pt idx="233">
                  <c:v>74.054900000000004</c:v>
                </c:pt>
                <c:pt idx="234">
                  <c:v>75.022199999999998</c:v>
                </c:pt>
                <c:pt idx="235">
                  <c:v>76.056899999999999</c:v>
                </c:pt>
                <c:pt idx="236">
                  <c:v>76.826400000000007</c:v>
                </c:pt>
                <c:pt idx="237">
                  <c:v>76.335899999999995</c:v>
                </c:pt>
                <c:pt idx="238">
                  <c:v>77.511399999999995</c:v>
                </c:pt>
                <c:pt idx="239">
                  <c:v>78.948899999999995</c:v>
                </c:pt>
                <c:pt idx="240">
                  <c:v>78.7714</c:v>
                </c:pt>
                <c:pt idx="241">
                  <c:v>79.524000000000001</c:v>
                </c:pt>
                <c:pt idx="242">
                  <c:v>80.352699999999999</c:v>
                </c:pt>
                <c:pt idx="243">
                  <c:v>81.604299999999995</c:v>
                </c:pt>
                <c:pt idx="244">
                  <c:v>81.942499999999995</c:v>
                </c:pt>
                <c:pt idx="245">
                  <c:v>82.23</c:v>
                </c:pt>
                <c:pt idx="246">
                  <c:v>83.168700000000001</c:v>
                </c:pt>
                <c:pt idx="247">
                  <c:v>83.633799999999994</c:v>
                </c:pt>
                <c:pt idx="248">
                  <c:v>84.056600000000003</c:v>
                </c:pt>
                <c:pt idx="249">
                  <c:v>84.530199999999994</c:v>
                </c:pt>
                <c:pt idx="250">
                  <c:v>84.191900000000004</c:v>
                </c:pt>
                <c:pt idx="251">
                  <c:v>84.276499999999999</c:v>
                </c:pt>
                <c:pt idx="252">
                  <c:v>84.758499999999998</c:v>
                </c:pt>
                <c:pt idx="253">
                  <c:v>84.225700000000003</c:v>
                </c:pt>
                <c:pt idx="254">
                  <c:v>83.896000000000001</c:v>
                </c:pt>
                <c:pt idx="255">
                  <c:v>83.4816</c:v>
                </c:pt>
                <c:pt idx="256">
                  <c:v>82.060900000000004</c:v>
                </c:pt>
                <c:pt idx="257">
                  <c:v>80.995400000000004</c:v>
                </c:pt>
                <c:pt idx="258">
                  <c:v>80.386499999999998</c:v>
                </c:pt>
                <c:pt idx="259">
                  <c:v>81.122299999999996</c:v>
                </c:pt>
                <c:pt idx="260">
                  <c:v>81.629599999999996</c:v>
                </c:pt>
                <c:pt idx="261">
                  <c:v>80.936199999999999</c:v>
                </c:pt>
                <c:pt idx="262">
                  <c:v>80.445700000000002</c:v>
                </c:pt>
                <c:pt idx="263">
                  <c:v>79.718500000000006</c:v>
                </c:pt>
                <c:pt idx="264">
                  <c:v>80.022900000000007</c:v>
                </c:pt>
                <c:pt idx="265">
                  <c:v>79.972200000000001</c:v>
                </c:pt>
                <c:pt idx="266">
                  <c:v>72.226100000000002</c:v>
                </c:pt>
                <c:pt idx="267">
                  <c:v>71.481899999999996</c:v>
                </c:pt>
                <c:pt idx="268">
                  <c:v>69.773799999999994</c:v>
                </c:pt>
                <c:pt idx="269">
                  <c:v>70.7209</c:v>
                </c:pt>
                <c:pt idx="270">
                  <c:v>71.084500000000006</c:v>
                </c:pt>
                <c:pt idx="271">
                  <c:v>71.507300000000001</c:v>
                </c:pt>
                <c:pt idx="272">
                  <c:v>70.162800000000004</c:v>
                </c:pt>
                <c:pt idx="273">
                  <c:v>70.111999999999995</c:v>
                </c:pt>
                <c:pt idx="274">
                  <c:v>70.991500000000002</c:v>
                </c:pt>
                <c:pt idx="275">
                  <c:v>71.5411</c:v>
                </c:pt>
                <c:pt idx="276">
                  <c:v>71.101399999999998</c:v>
                </c:pt>
                <c:pt idx="277">
                  <c:v>70.154300000000006</c:v>
                </c:pt>
                <c:pt idx="278">
                  <c:v>70.467200000000005</c:v>
                </c:pt>
                <c:pt idx="279">
                  <c:v>70.154300000000006</c:v>
                </c:pt>
                <c:pt idx="280">
                  <c:v>70.974599999999995</c:v>
                </c:pt>
                <c:pt idx="281">
                  <c:v>71.076099999999997</c:v>
                </c:pt>
                <c:pt idx="282">
                  <c:v>70.746200000000002</c:v>
                </c:pt>
                <c:pt idx="283">
                  <c:v>69.909099999999995</c:v>
                </c:pt>
                <c:pt idx="284">
                  <c:v>70.526399999999995</c:v>
                </c:pt>
                <c:pt idx="285">
                  <c:v>71.025300000000001</c:v>
                </c:pt>
                <c:pt idx="286">
                  <c:v>70.796999999999997</c:v>
                </c:pt>
                <c:pt idx="287">
                  <c:v>69.198700000000002</c:v>
                </c:pt>
                <c:pt idx="288">
                  <c:v>65.3172</c:v>
                </c:pt>
                <c:pt idx="289">
                  <c:v>64.598399999999998</c:v>
                </c:pt>
                <c:pt idx="290">
                  <c:v>61.9009</c:v>
                </c:pt>
                <c:pt idx="291">
                  <c:v>60.886099999999999</c:v>
                </c:pt>
                <c:pt idx="292">
                  <c:v>63.127000000000002</c:v>
                </c:pt>
                <c:pt idx="293">
                  <c:v>60.471699999999998</c:v>
                </c:pt>
                <c:pt idx="294">
                  <c:v>62.839500000000001</c:v>
                </c:pt>
                <c:pt idx="295">
                  <c:v>60.522500000000001</c:v>
                </c:pt>
                <c:pt idx="296">
                  <c:v>59.304699999999997</c:v>
                </c:pt>
                <c:pt idx="297">
                  <c:v>53.123100000000001</c:v>
                </c:pt>
                <c:pt idx="298">
                  <c:v>55.481699999999996</c:v>
                </c:pt>
                <c:pt idx="299">
                  <c:v>53.4041</c:v>
                </c:pt>
                <c:pt idx="300">
                  <c:v>47.128700000000002</c:v>
                </c:pt>
                <c:pt idx="301">
                  <c:v>50.696399999999997</c:v>
                </c:pt>
                <c:pt idx="302">
                  <c:v>47.443800000000003</c:v>
                </c:pt>
                <c:pt idx="303">
                  <c:v>51.667099999999998</c:v>
                </c:pt>
                <c:pt idx="304">
                  <c:v>48.789099999999998</c:v>
                </c:pt>
                <c:pt idx="305">
                  <c:v>48.601799999999997</c:v>
                </c:pt>
                <c:pt idx="306">
                  <c:v>44.9405</c:v>
                </c:pt>
                <c:pt idx="307">
                  <c:v>39.158999999999999</c:v>
                </c:pt>
                <c:pt idx="308">
                  <c:v>44.642499999999998</c:v>
                </c:pt>
                <c:pt idx="309">
                  <c:v>49.427700000000002</c:v>
                </c:pt>
                <c:pt idx="310">
                  <c:v>52.731400000000001</c:v>
                </c:pt>
                <c:pt idx="311">
                  <c:v>49.206299999999999</c:v>
                </c:pt>
                <c:pt idx="312">
                  <c:v>50.8752</c:v>
                </c:pt>
                <c:pt idx="313">
                  <c:v>46.047400000000003</c:v>
                </c:pt>
                <c:pt idx="314">
                  <c:v>41.449399999999997</c:v>
                </c:pt>
                <c:pt idx="315">
                  <c:v>41.824100000000001</c:v>
                </c:pt>
                <c:pt idx="316">
                  <c:v>41.619799999999998</c:v>
                </c:pt>
                <c:pt idx="317">
                  <c:v>46.549799999999998</c:v>
                </c:pt>
                <c:pt idx="318">
                  <c:v>47.971699999999998</c:v>
                </c:pt>
                <c:pt idx="319">
                  <c:v>49.376600000000003</c:v>
                </c:pt>
                <c:pt idx="320">
                  <c:v>50.415399999999998</c:v>
                </c:pt>
                <c:pt idx="321">
                  <c:v>48.959400000000002</c:v>
                </c:pt>
                <c:pt idx="322">
                  <c:v>50.721899999999998</c:v>
                </c:pt>
                <c:pt idx="323">
                  <c:v>47.554499999999997</c:v>
                </c:pt>
                <c:pt idx="324">
                  <c:v>46.703000000000003</c:v>
                </c:pt>
                <c:pt idx="325">
                  <c:v>48.959400000000002</c:v>
                </c:pt>
                <c:pt idx="326">
                  <c:v>47.537399999999998</c:v>
                </c:pt>
                <c:pt idx="327">
                  <c:v>45.417299999999997</c:v>
                </c:pt>
                <c:pt idx="328">
                  <c:v>46.209200000000003</c:v>
                </c:pt>
                <c:pt idx="329">
                  <c:v>46.277299999999997</c:v>
                </c:pt>
                <c:pt idx="330">
                  <c:v>46.464599999999997</c:v>
                </c:pt>
                <c:pt idx="331">
                  <c:v>49.138199999999998</c:v>
                </c:pt>
                <c:pt idx="332">
                  <c:v>50.662300000000002</c:v>
                </c:pt>
                <c:pt idx="333">
                  <c:v>51.326500000000003</c:v>
                </c:pt>
                <c:pt idx="334">
                  <c:v>49.470300000000002</c:v>
                </c:pt>
                <c:pt idx="335">
                  <c:v>47.196899999999999</c:v>
                </c:pt>
                <c:pt idx="336">
                  <c:v>47.443800000000003</c:v>
                </c:pt>
                <c:pt idx="337">
                  <c:v>47.392699999999998</c:v>
                </c:pt>
                <c:pt idx="338">
                  <c:v>47.699199999999998</c:v>
                </c:pt>
                <c:pt idx="339">
                  <c:v>48.772100000000002</c:v>
                </c:pt>
                <c:pt idx="340">
                  <c:v>49.581000000000003</c:v>
                </c:pt>
                <c:pt idx="341">
                  <c:v>48.789099999999998</c:v>
                </c:pt>
                <c:pt idx="342">
                  <c:v>47.503399999999999</c:v>
                </c:pt>
                <c:pt idx="343">
                  <c:v>44.923400000000001</c:v>
                </c:pt>
                <c:pt idx="344">
                  <c:v>47.205399999999997</c:v>
                </c:pt>
                <c:pt idx="345">
                  <c:v>44.2423</c:v>
                </c:pt>
                <c:pt idx="346">
                  <c:v>48.065399999999997</c:v>
                </c:pt>
                <c:pt idx="347">
                  <c:v>46.694499999999998</c:v>
                </c:pt>
                <c:pt idx="348">
                  <c:v>47.665199999999999</c:v>
                </c:pt>
                <c:pt idx="349">
                  <c:v>47.929099999999998</c:v>
                </c:pt>
                <c:pt idx="350">
                  <c:v>47.375700000000002</c:v>
                </c:pt>
                <c:pt idx="351">
                  <c:v>50.934800000000003</c:v>
                </c:pt>
                <c:pt idx="352">
                  <c:v>52.944299999999998</c:v>
                </c:pt>
                <c:pt idx="353">
                  <c:v>50.0578</c:v>
                </c:pt>
                <c:pt idx="354">
                  <c:v>47.767299999999999</c:v>
                </c:pt>
                <c:pt idx="355">
                  <c:v>49.444699999999997</c:v>
                </c:pt>
                <c:pt idx="356">
                  <c:v>50.534599999999998</c:v>
                </c:pt>
                <c:pt idx="357">
                  <c:v>54.493899999999996</c:v>
                </c:pt>
                <c:pt idx="358">
                  <c:v>54.570599999999999</c:v>
                </c:pt>
                <c:pt idx="359">
                  <c:v>58.163800000000002</c:v>
                </c:pt>
                <c:pt idx="360">
                  <c:v>57.959400000000002</c:v>
                </c:pt>
                <c:pt idx="361">
                  <c:v>55.266800000000003</c:v>
                </c:pt>
                <c:pt idx="362">
                  <c:v>54.520800000000001</c:v>
                </c:pt>
                <c:pt idx="363">
                  <c:v>51.279400000000003</c:v>
                </c:pt>
                <c:pt idx="364">
                  <c:v>52.522799999999997</c:v>
                </c:pt>
                <c:pt idx="365">
                  <c:v>54.126300000000001</c:v>
                </c:pt>
                <c:pt idx="366">
                  <c:v>56.570300000000003</c:v>
                </c:pt>
                <c:pt idx="367">
                  <c:v>54.546500000000002</c:v>
                </c:pt>
                <c:pt idx="368">
                  <c:v>54.452199999999998</c:v>
                </c:pt>
                <c:pt idx="369">
                  <c:v>54.272100000000002</c:v>
                </c:pt>
                <c:pt idx="370">
                  <c:v>53.680399999999999</c:v>
                </c:pt>
                <c:pt idx="371">
                  <c:v>53.757599999999996</c:v>
                </c:pt>
                <c:pt idx="372">
                  <c:v>50.619100000000003</c:v>
                </c:pt>
                <c:pt idx="373">
                  <c:v>51.287999999999997</c:v>
                </c:pt>
                <c:pt idx="374">
                  <c:v>48.998399999999997</c:v>
                </c:pt>
                <c:pt idx="375">
                  <c:v>51.759599999999999</c:v>
                </c:pt>
                <c:pt idx="376">
                  <c:v>52.256900000000002</c:v>
                </c:pt>
                <c:pt idx="377">
                  <c:v>51.965400000000002</c:v>
                </c:pt>
                <c:pt idx="378">
                  <c:v>52.805700000000002</c:v>
                </c:pt>
                <c:pt idx="379">
                  <c:v>54.014899999999997</c:v>
                </c:pt>
                <c:pt idx="380">
                  <c:v>51.305100000000003</c:v>
                </c:pt>
                <c:pt idx="381">
                  <c:v>52.033999999999999</c:v>
                </c:pt>
                <c:pt idx="382">
                  <c:v>49.967399999999998</c:v>
                </c:pt>
                <c:pt idx="383">
                  <c:v>52.0854</c:v>
                </c:pt>
                <c:pt idx="384">
                  <c:v>51.4938</c:v>
                </c:pt>
                <c:pt idx="385">
                  <c:v>51.656700000000001</c:v>
                </c:pt>
                <c:pt idx="386">
                  <c:v>53.731900000000003</c:v>
                </c:pt>
                <c:pt idx="387">
                  <c:v>53.440300000000001</c:v>
                </c:pt>
                <c:pt idx="388">
                  <c:v>51.210799999999999</c:v>
                </c:pt>
                <c:pt idx="389">
                  <c:v>49.675800000000002</c:v>
                </c:pt>
                <c:pt idx="390">
                  <c:v>51.167900000000003</c:v>
                </c:pt>
                <c:pt idx="391">
                  <c:v>51.185000000000002</c:v>
                </c:pt>
                <c:pt idx="392">
                  <c:v>51.570900000000002</c:v>
                </c:pt>
                <c:pt idx="393">
                  <c:v>51.365099999999998</c:v>
                </c:pt>
                <c:pt idx="394">
                  <c:v>52.154000000000003</c:v>
                </c:pt>
                <c:pt idx="395">
                  <c:v>52.145499999999998</c:v>
                </c:pt>
                <c:pt idx="396">
                  <c:v>53.088700000000003</c:v>
                </c:pt>
                <c:pt idx="397">
                  <c:v>51.879600000000003</c:v>
                </c:pt>
                <c:pt idx="398">
                  <c:v>51.759599999999999</c:v>
                </c:pt>
                <c:pt idx="399">
                  <c:v>51.287999999999997</c:v>
                </c:pt>
                <c:pt idx="400">
                  <c:v>51.005000000000003</c:v>
                </c:pt>
                <c:pt idx="401">
                  <c:v>53.1145</c:v>
                </c:pt>
                <c:pt idx="402">
                  <c:v>51.433700000000002</c:v>
                </c:pt>
                <c:pt idx="403">
                  <c:v>52.548499999999997</c:v>
                </c:pt>
                <c:pt idx="404">
                  <c:v>54.889499999999998</c:v>
                </c:pt>
                <c:pt idx="405">
                  <c:v>55.275399999999998</c:v>
                </c:pt>
                <c:pt idx="406">
                  <c:v>54.640799999999999</c:v>
                </c:pt>
                <c:pt idx="407">
                  <c:v>54.735199999999999</c:v>
                </c:pt>
                <c:pt idx="408">
                  <c:v>55.0867</c:v>
                </c:pt>
                <c:pt idx="409">
                  <c:v>54.126300000000001</c:v>
                </c:pt>
                <c:pt idx="410">
                  <c:v>53.200200000000002</c:v>
                </c:pt>
                <c:pt idx="411">
                  <c:v>52.651400000000002</c:v>
                </c:pt>
                <c:pt idx="412">
                  <c:v>52.308399999999999</c:v>
                </c:pt>
                <c:pt idx="413">
                  <c:v>52.874400000000001</c:v>
                </c:pt>
                <c:pt idx="414">
                  <c:v>56.578800000000001</c:v>
                </c:pt>
                <c:pt idx="415">
                  <c:v>55.258200000000002</c:v>
                </c:pt>
                <c:pt idx="416">
                  <c:v>54.932400000000001</c:v>
                </c:pt>
                <c:pt idx="417">
                  <c:v>57.127600000000001</c:v>
                </c:pt>
                <c:pt idx="418">
                  <c:v>58.259500000000003</c:v>
                </c:pt>
                <c:pt idx="419">
                  <c:v>56.381599999999999</c:v>
                </c:pt>
                <c:pt idx="420">
                  <c:v>57.0762</c:v>
                </c:pt>
                <c:pt idx="421">
                  <c:v>58.662599999999998</c:v>
                </c:pt>
                <c:pt idx="422">
                  <c:v>58.774099999999997</c:v>
                </c:pt>
                <c:pt idx="423">
                  <c:v>58.499600000000001</c:v>
                </c:pt>
                <c:pt idx="424">
                  <c:v>58.636800000000001</c:v>
                </c:pt>
                <c:pt idx="425">
                  <c:v>58.723199999999999</c:v>
                </c:pt>
                <c:pt idx="426">
                  <c:v>59.06</c:v>
                </c:pt>
                <c:pt idx="427">
                  <c:v>60.476300000000002</c:v>
                </c:pt>
                <c:pt idx="428">
                  <c:v>63.2224</c:v>
                </c:pt>
                <c:pt idx="429">
                  <c:v>64.5869</c:v>
                </c:pt>
                <c:pt idx="430">
                  <c:v>66.011799999999994</c:v>
                </c:pt>
                <c:pt idx="431">
                  <c:v>64.414199999999994</c:v>
                </c:pt>
                <c:pt idx="432">
                  <c:v>62.2898</c:v>
                </c:pt>
                <c:pt idx="433">
                  <c:v>59.319099999999999</c:v>
                </c:pt>
                <c:pt idx="434">
                  <c:v>59.828600000000002</c:v>
                </c:pt>
                <c:pt idx="435">
                  <c:v>59.647199999999998</c:v>
                </c:pt>
                <c:pt idx="436">
                  <c:v>59.906300000000002</c:v>
                </c:pt>
                <c:pt idx="437">
                  <c:v>60.916699999999999</c:v>
                </c:pt>
                <c:pt idx="438">
                  <c:v>61.478000000000002</c:v>
                </c:pt>
                <c:pt idx="439">
                  <c:v>60.156799999999997</c:v>
                </c:pt>
                <c:pt idx="440">
                  <c:v>60.6663</c:v>
                </c:pt>
                <c:pt idx="441">
                  <c:v>61.814799999999998</c:v>
                </c:pt>
                <c:pt idx="442">
                  <c:v>62.635199999999998</c:v>
                </c:pt>
                <c:pt idx="443">
                  <c:v>64.6905</c:v>
                </c:pt>
                <c:pt idx="444">
                  <c:v>64.474599999999995</c:v>
                </c:pt>
                <c:pt idx="445">
                  <c:v>66.460899999999995</c:v>
                </c:pt>
                <c:pt idx="446">
                  <c:v>67.644000000000005</c:v>
                </c:pt>
                <c:pt idx="447">
                  <c:v>67.022199999999998</c:v>
                </c:pt>
                <c:pt idx="448">
                  <c:v>67.246700000000004</c:v>
                </c:pt>
                <c:pt idx="449">
                  <c:v>66.34</c:v>
                </c:pt>
                <c:pt idx="450">
                  <c:v>65.407300000000006</c:v>
                </c:pt>
                <c:pt idx="451">
                  <c:v>67.134399999999999</c:v>
                </c:pt>
                <c:pt idx="452">
                  <c:v>65.476399999999998</c:v>
                </c:pt>
                <c:pt idx="453">
                  <c:v>62.643799999999999</c:v>
                </c:pt>
                <c:pt idx="454">
                  <c:v>62.497100000000003</c:v>
                </c:pt>
                <c:pt idx="455">
                  <c:v>62.825200000000002</c:v>
                </c:pt>
                <c:pt idx="456">
                  <c:v>63.870100000000001</c:v>
                </c:pt>
                <c:pt idx="457">
                  <c:v>64.621399999999994</c:v>
                </c:pt>
                <c:pt idx="458">
                  <c:v>63.688800000000001</c:v>
                </c:pt>
                <c:pt idx="459">
                  <c:v>62.505699999999997</c:v>
                </c:pt>
                <c:pt idx="460">
                  <c:v>59.06</c:v>
                </c:pt>
                <c:pt idx="461">
                  <c:v>59.465899999999998</c:v>
                </c:pt>
                <c:pt idx="462">
                  <c:v>58.032299999999999</c:v>
                </c:pt>
                <c:pt idx="463">
                  <c:v>59.388199999999998</c:v>
                </c:pt>
                <c:pt idx="464">
                  <c:v>61.097999999999999</c:v>
                </c:pt>
                <c:pt idx="465">
                  <c:v>60.087699999999998</c:v>
                </c:pt>
                <c:pt idx="466">
                  <c:v>61.693899999999999</c:v>
                </c:pt>
                <c:pt idx="467">
                  <c:v>60.459000000000003</c:v>
                </c:pt>
                <c:pt idx="468">
                  <c:v>67.194900000000004</c:v>
                </c:pt>
                <c:pt idx="469">
                  <c:v>66.953100000000006</c:v>
                </c:pt>
                <c:pt idx="470">
                  <c:v>66.486699999999999</c:v>
                </c:pt>
                <c:pt idx="471">
                  <c:v>65.77</c:v>
                </c:pt>
                <c:pt idx="472">
                  <c:v>68.662999999999997</c:v>
                </c:pt>
                <c:pt idx="473">
                  <c:v>71.055099999999996</c:v>
                </c:pt>
                <c:pt idx="474">
                  <c:v>73.498999999999995</c:v>
                </c:pt>
                <c:pt idx="475">
                  <c:v>73.887600000000006</c:v>
                </c:pt>
                <c:pt idx="476">
                  <c:v>73.369500000000002</c:v>
                </c:pt>
                <c:pt idx="477">
                  <c:v>73.291700000000006</c:v>
                </c:pt>
                <c:pt idx="478">
                  <c:v>74.742599999999996</c:v>
                </c:pt>
                <c:pt idx="479">
                  <c:v>76.642399999999995</c:v>
                </c:pt>
                <c:pt idx="480">
                  <c:v>75.623400000000004</c:v>
                </c:pt>
                <c:pt idx="481">
                  <c:v>74.025800000000004</c:v>
                </c:pt>
                <c:pt idx="482">
                  <c:v>72.022300000000001</c:v>
                </c:pt>
                <c:pt idx="483">
                  <c:v>73.239900000000006</c:v>
                </c:pt>
                <c:pt idx="484">
                  <c:v>73.8185</c:v>
                </c:pt>
                <c:pt idx="485">
                  <c:v>74.457599999999999</c:v>
                </c:pt>
                <c:pt idx="486">
                  <c:v>76.987899999999996</c:v>
                </c:pt>
                <c:pt idx="487">
                  <c:v>76.253799999999998</c:v>
                </c:pt>
                <c:pt idx="488">
                  <c:v>77.082899999999995</c:v>
                </c:pt>
                <c:pt idx="489">
                  <c:v>76.527100000000004</c:v>
                </c:pt>
                <c:pt idx="490">
                  <c:v>75.459100000000007</c:v>
                </c:pt>
                <c:pt idx="491">
                  <c:v>75.250699999999995</c:v>
                </c:pt>
                <c:pt idx="492">
                  <c:v>74.460400000000007</c:v>
                </c:pt>
                <c:pt idx="493">
                  <c:v>75.763000000000005</c:v>
                </c:pt>
                <c:pt idx="494">
                  <c:v>74.998800000000003</c:v>
                </c:pt>
                <c:pt idx="495">
                  <c:v>75.155100000000004</c:v>
                </c:pt>
                <c:pt idx="496">
                  <c:v>73.704999999999998</c:v>
                </c:pt>
                <c:pt idx="497">
                  <c:v>73.748400000000004</c:v>
                </c:pt>
                <c:pt idx="498">
                  <c:v>71.968299999999999</c:v>
                </c:pt>
                <c:pt idx="499">
                  <c:v>73.175299999999993</c:v>
                </c:pt>
                <c:pt idx="500">
                  <c:v>72.853999999999999</c:v>
                </c:pt>
                <c:pt idx="501">
                  <c:v>74.2</c:v>
                </c:pt>
                <c:pt idx="502">
                  <c:v>73.600800000000007</c:v>
                </c:pt>
                <c:pt idx="503">
                  <c:v>74.8078</c:v>
                </c:pt>
                <c:pt idx="504">
                  <c:v>74.165199999999999</c:v>
                </c:pt>
                <c:pt idx="505">
                  <c:v>73.913399999999996</c:v>
                </c:pt>
                <c:pt idx="506">
                  <c:v>74.095699999999994</c:v>
                </c:pt>
                <c:pt idx="507">
                  <c:v>75.962699999999998</c:v>
                </c:pt>
                <c:pt idx="508">
                  <c:v>76.657399999999996</c:v>
                </c:pt>
                <c:pt idx="509">
                  <c:v>76.284000000000006</c:v>
                </c:pt>
                <c:pt idx="510">
                  <c:v>75.615399999999994</c:v>
                </c:pt>
                <c:pt idx="511">
                  <c:v>76.023499999999999</c:v>
                </c:pt>
                <c:pt idx="512">
                  <c:v>74.304199999999994</c:v>
                </c:pt>
                <c:pt idx="513">
                  <c:v>74.147800000000004</c:v>
                </c:pt>
                <c:pt idx="514">
                  <c:v>72.862700000000004</c:v>
                </c:pt>
                <c:pt idx="515">
                  <c:v>71.160799999999995</c:v>
                </c:pt>
                <c:pt idx="516">
                  <c:v>71.490700000000004</c:v>
                </c:pt>
                <c:pt idx="517">
                  <c:v>73.088499999999996</c:v>
                </c:pt>
                <c:pt idx="518">
                  <c:v>72.819299999999998</c:v>
                </c:pt>
                <c:pt idx="519">
                  <c:v>73.644199999999998</c:v>
                </c:pt>
                <c:pt idx="520">
                  <c:v>73.9221</c:v>
                </c:pt>
                <c:pt idx="521">
                  <c:v>68.729399999999998</c:v>
                </c:pt>
                <c:pt idx="522">
                  <c:v>68.920400000000001</c:v>
                </c:pt>
                <c:pt idx="523">
                  <c:v>66.749600000000001</c:v>
                </c:pt>
                <c:pt idx="524">
                  <c:v>68.269199999999998</c:v>
                </c:pt>
                <c:pt idx="525">
                  <c:v>69.701899999999995</c:v>
                </c:pt>
                <c:pt idx="526">
                  <c:v>68.642499999999998</c:v>
                </c:pt>
                <c:pt idx="527">
                  <c:v>70.648399999999995</c:v>
                </c:pt>
                <c:pt idx="528">
                  <c:v>71.082599999999999</c:v>
                </c:pt>
                <c:pt idx="529">
                  <c:v>70.943700000000007</c:v>
                </c:pt>
                <c:pt idx="530">
                  <c:v>70.379199999999997</c:v>
                </c:pt>
                <c:pt idx="531">
                  <c:v>70.275000000000006</c:v>
                </c:pt>
                <c:pt idx="532">
                  <c:v>69.893000000000001</c:v>
                </c:pt>
                <c:pt idx="533">
                  <c:v>69.042000000000002</c:v>
                </c:pt>
                <c:pt idx="534">
                  <c:v>70.2316</c:v>
                </c:pt>
                <c:pt idx="535">
                  <c:v>69.050700000000006</c:v>
                </c:pt>
                <c:pt idx="536">
                  <c:v>69.111400000000003</c:v>
                </c:pt>
                <c:pt idx="537">
                  <c:v>69.814800000000005</c:v>
                </c:pt>
                <c:pt idx="538">
                  <c:v>70.170900000000003</c:v>
                </c:pt>
                <c:pt idx="539">
                  <c:v>69.224299999999999</c:v>
                </c:pt>
                <c:pt idx="540">
                  <c:v>71.169399999999996</c:v>
                </c:pt>
                <c:pt idx="541">
                  <c:v>69.528199999999998</c:v>
                </c:pt>
                <c:pt idx="542">
                  <c:v>68.712000000000003</c:v>
                </c:pt>
                <c:pt idx="543">
                  <c:v>70.483400000000003</c:v>
                </c:pt>
                <c:pt idx="544">
                  <c:v>71.369100000000003</c:v>
                </c:pt>
                <c:pt idx="545">
                  <c:v>70.509500000000003</c:v>
                </c:pt>
                <c:pt idx="546">
                  <c:v>67.470299999999995</c:v>
                </c:pt>
                <c:pt idx="547">
                  <c:v>68.3994</c:v>
                </c:pt>
                <c:pt idx="548">
                  <c:v>70.77</c:v>
                </c:pt>
                <c:pt idx="549">
                  <c:v>69.450900000000004</c:v>
                </c:pt>
                <c:pt idx="550">
                  <c:v>69.599400000000003</c:v>
                </c:pt>
                <c:pt idx="551">
                  <c:v>69.450900000000004</c:v>
                </c:pt>
                <c:pt idx="552">
                  <c:v>69.092699999999994</c:v>
                </c:pt>
                <c:pt idx="553">
                  <c:v>69.686700000000002</c:v>
                </c:pt>
                <c:pt idx="554">
                  <c:v>66.323400000000007</c:v>
                </c:pt>
                <c:pt idx="555">
                  <c:v>68.446200000000005</c:v>
                </c:pt>
                <c:pt idx="556">
                  <c:v>69.2761</c:v>
                </c:pt>
                <c:pt idx="557">
                  <c:v>69.564400000000006</c:v>
                </c:pt>
                <c:pt idx="558">
                  <c:v>69.730400000000003</c:v>
                </c:pt>
                <c:pt idx="559">
                  <c:v>66.795100000000005</c:v>
                </c:pt>
                <c:pt idx="560">
                  <c:v>66.969800000000006</c:v>
                </c:pt>
                <c:pt idx="561">
                  <c:v>68.236599999999996</c:v>
                </c:pt>
                <c:pt idx="562">
                  <c:v>70.071100000000001</c:v>
                </c:pt>
                <c:pt idx="563">
                  <c:v>68.821899999999999</c:v>
                </c:pt>
                <c:pt idx="564">
                  <c:v>70.001199999999997</c:v>
                </c:pt>
                <c:pt idx="565">
                  <c:v>69.817800000000005</c:v>
                </c:pt>
                <c:pt idx="566">
                  <c:v>69.442099999999996</c:v>
                </c:pt>
                <c:pt idx="567">
                  <c:v>72.604500000000002</c:v>
                </c:pt>
                <c:pt idx="568">
                  <c:v>73.102500000000006</c:v>
                </c:pt>
                <c:pt idx="569">
                  <c:v>73.364599999999996</c:v>
                </c:pt>
                <c:pt idx="570">
                  <c:v>72.604500000000002</c:v>
                </c:pt>
                <c:pt idx="571">
                  <c:v>74.203199999999995</c:v>
                </c:pt>
                <c:pt idx="572">
                  <c:v>74.605099999999993</c:v>
                </c:pt>
                <c:pt idx="573">
                  <c:v>73.2423</c:v>
                </c:pt>
                <c:pt idx="574">
                  <c:v>73.364599999999996</c:v>
                </c:pt>
                <c:pt idx="575">
                  <c:v>73.390799999999999</c:v>
                </c:pt>
                <c:pt idx="576">
                  <c:v>74.028499999999994</c:v>
                </c:pt>
                <c:pt idx="577">
                  <c:v>73.364599999999996</c:v>
                </c:pt>
                <c:pt idx="578">
                  <c:v>73.862499999999997</c:v>
                </c:pt>
                <c:pt idx="579">
                  <c:v>76.002799999999993</c:v>
                </c:pt>
                <c:pt idx="580">
                  <c:v>75.469899999999996</c:v>
                </c:pt>
                <c:pt idx="581">
                  <c:v>77.208399999999997</c:v>
                </c:pt>
                <c:pt idx="582">
                  <c:v>76.701700000000002</c:v>
                </c:pt>
                <c:pt idx="583">
                  <c:v>77.872299999999996</c:v>
                </c:pt>
                <c:pt idx="584">
                  <c:v>78.029600000000002</c:v>
                </c:pt>
                <c:pt idx="585">
                  <c:v>77.566599999999994</c:v>
                </c:pt>
                <c:pt idx="586">
                  <c:v>76.579400000000007</c:v>
                </c:pt>
                <c:pt idx="587">
                  <c:v>78.475099999999998</c:v>
                </c:pt>
                <c:pt idx="588">
                  <c:v>78.667299999999997</c:v>
                </c:pt>
                <c:pt idx="589">
                  <c:v>77.330699999999993</c:v>
                </c:pt>
                <c:pt idx="590">
                  <c:v>77.985900000000001</c:v>
                </c:pt>
                <c:pt idx="591">
                  <c:v>78.518799999999999</c:v>
                </c:pt>
                <c:pt idx="592">
                  <c:v>75.950400000000002</c:v>
                </c:pt>
                <c:pt idx="593">
                  <c:v>74.517700000000005</c:v>
                </c:pt>
                <c:pt idx="594">
                  <c:v>73.067599999999999</c:v>
                </c:pt>
                <c:pt idx="595">
                  <c:v>73.408199999999994</c:v>
                </c:pt>
                <c:pt idx="596">
                  <c:v>74.64</c:v>
                </c:pt>
                <c:pt idx="597">
                  <c:v>75.697100000000006</c:v>
                </c:pt>
                <c:pt idx="598">
                  <c:v>75.566000000000003</c:v>
                </c:pt>
                <c:pt idx="599">
                  <c:v>73.993600000000001</c:v>
                </c:pt>
                <c:pt idx="600">
                  <c:v>74.098399999999998</c:v>
                </c:pt>
                <c:pt idx="601">
                  <c:v>67.476500000000001</c:v>
                </c:pt>
                <c:pt idx="602">
                  <c:v>66.926199999999994</c:v>
                </c:pt>
                <c:pt idx="603">
                  <c:v>68.289000000000001</c:v>
                </c:pt>
                <c:pt idx="604">
                  <c:v>69.206299999999999</c:v>
                </c:pt>
                <c:pt idx="605">
                  <c:v>69.538200000000003</c:v>
                </c:pt>
                <c:pt idx="606">
                  <c:v>69.643100000000004</c:v>
                </c:pt>
                <c:pt idx="607">
                  <c:v>69.7654</c:v>
                </c:pt>
                <c:pt idx="608">
                  <c:v>69.188800000000001</c:v>
                </c:pt>
                <c:pt idx="609">
                  <c:v>69.258700000000005</c:v>
                </c:pt>
                <c:pt idx="610">
                  <c:v>69.040300000000002</c:v>
                </c:pt>
                <c:pt idx="611">
                  <c:v>69.249899999999997</c:v>
                </c:pt>
                <c:pt idx="612">
                  <c:v>69.686700000000002</c:v>
                </c:pt>
                <c:pt idx="613">
                  <c:v>68.965999999999994</c:v>
                </c:pt>
                <c:pt idx="614">
                  <c:v>69.045100000000005</c:v>
                </c:pt>
                <c:pt idx="615">
                  <c:v>72.191900000000004</c:v>
                </c:pt>
                <c:pt idx="616">
                  <c:v>71.515000000000001</c:v>
                </c:pt>
                <c:pt idx="617">
                  <c:v>72.051199999999994</c:v>
                </c:pt>
                <c:pt idx="618">
                  <c:v>71.611699999999999</c:v>
                </c:pt>
                <c:pt idx="619">
                  <c:v>70.891000000000005</c:v>
                </c:pt>
                <c:pt idx="620">
                  <c:v>70.029499999999999</c:v>
                </c:pt>
                <c:pt idx="621">
                  <c:v>70.846999999999994</c:v>
                </c:pt>
                <c:pt idx="622">
                  <c:v>71.383200000000002</c:v>
                </c:pt>
                <c:pt idx="623">
                  <c:v>71.972099999999998</c:v>
                </c:pt>
                <c:pt idx="624">
                  <c:v>71.523799999999994</c:v>
                </c:pt>
                <c:pt idx="625">
                  <c:v>72.851100000000002</c:v>
                </c:pt>
                <c:pt idx="626">
                  <c:v>70.468999999999994</c:v>
                </c:pt>
                <c:pt idx="627">
                  <c:v>71.242599999999996</c:v>
                </c:pt>
                <c:pt idx="628">
                  <c:v>72.112799999999993</c:v>
                </c:pt>
                <c:pt idx="629">
                  <c:v>73.211500000000001</c:v>
                </c:pt>
                <c:pt idx="630">
                  <c:v>74.222399999999993</c:v>
                </c:pt>
                <c:pt idx="631">
                  <c:v>72.394000000000005</c:v>
                </c:pt>
                <c:pt idx="632">
                  <c:v>72.086399999999998</c:v>
                </c:pt>
                <c:pt idx="633">
                  <c:v>71.075500000000005</c:v>
                </c:pt>
                <c:pt idx="634">
                  <c:v>73.018100000000004</c:v>
                </c:pt>
                <c:pt idx="635">
                  <c:v>72.772000000000006</c:v>
                </c:pt>
                <c:pt idx="636">
                  <c:v>71.875399999999999</c:v>
                </c:pt>
                <c:pt idx="637">
                  <c:v>70.583299999999994</c:v>
                </c:pt>
                <c:pt idx="638">
                  <c:v>70.108699999999999</c:v>
                </c:pt>
                <c:pt idx="639">
                  <c:v>68.0518</c:v>
                </c:pt>
                <c:pt idx="640">
                  <c:v>66.328999999999994</c:v>
                </c:pt>
                <c:pt idx="641">
                  <c:v>68.711100000000002</c:v>
                </c:pt>
                <c:pt idx="642">
                  <c:v>70.258099999999999</c:v>
                </c:pt>
                <c:pt idx="643">
                  <c:v>70.662400000000005</c:v>
                </c:pt>
                <c:pt idx="644">
                  <c:v>73.026899999999998</c:v>
                </c:pt>
                <c:pt idx="645">
                  <c:v>73.176299999999998</c:v>
                </c:pt>
                <c:pt idx="646">
                  <c:v>73.272999999999996</c:v>
                </c:pt>
                <c:pt idx="647">
                  <c:v>72.780799999999999</c:v>
                </c:pt>
                <c:pt idx="648">
                  <c:v>74.319000000000003</c:v>
                </c:pt>
                <c:pt idx="649">
                  <c:v>70.495400000000004</c:v>
                </c:pt>
                <c:pt idx="650">
                  <c:v>71.928200000000004</c:v>
                </c:pt>
                <c:pt idx="651">
                  <c:v>71.699600000000004</c:v>
                </c:pt>
                <c:pt idx="652">
                  <c:v>69.677899999999994</c:v>
                </c:pt>
                <c:pt idx="653">
                  <c:v>70.811800000000005</c:v>
                </c:pt>
                <c:pt idx="654">
                  <c:v>70.864599999999996</c:v>
                </c:pt>
                <c:pt idx="655">
                  <c:v>70.038300000000007</c:v>
                </c:pt>
                <c:pt idx="656">
                  <c:v>70.978899999999996</c:v>
                </c:pt>
                <c:pt idx="657">
                  <c:v>71.488699999999994</c:v>
                </c:pt>
                <c:pt idx="658">
                  <c:v>70.767899999999997</c:v>
                </c:pt>
                <c:pt idx="659">
                  <c:v>71.031599999999997</c:v>
                </c:pt>
                <c:pt idx="660">
                  <c:v>70.091099999999997</c:v>
                </c:pt>
                <c:pt idx="661">
                  <c:v>67.726600000000005</c:v>
                </c:pt>
                <c:pt idx="662">
                  <c:v>66.935500000000005</c:v>
                </c:pt>
                <c:pt idx="663">
                  <c:v>66.742099999999994</c:v>
                </c:pt>
                <c:pt idx="664">
                  <c:v>67.181600000000003</c:v>
                </c:pt>
                <c:pt idx="665">
                  <c:v>67.515600000000006</c:v>
                </c:pt>
                <c:pt idx="666">
                  <c:v>67.665000000000006</c:v>
                </c:pt>
                <c:pt idx="667">
                  <c:v>67.735399999999998</c:v>
                </c:pt>
                <c:pt idx="668">
                  <c:v>67.243099999999998</c:v>
                </c:pt>
                <c:pt idx="669">
                  <c:v>67.357399999999998</c:v>
                </c:pt>
                <c:pt idx="670">
                  <c:v>67.665000000000006</c:v>
                </c:pt>
                <c:pt idx="671">
                  <c:v>67.216800000000006</c:v>
                </c:pt>
                <c:pt idx="672">
                  <c:v>67.067300000000003</c:v>
                </c:pt>
                <c:pt idx="673">
                  <c:v>66.654200000000003</c:v>
                </c:pt>
                <c:pt idx="674">
                  <c:v>67.005799999999994</c:v>
                </c:pt>
                <c:pt idx="675">
                  <c:v>63.1646</c:v>
                </c:pt>
                <c:pt idx="676">
                  <c:v>62.593200000000003</c:v>
                </c:pt>
                <c:pt idx="677">
                  <c:v>63.858899999999998</c:v>
                </c:pt>
                <c:pt idx="678">
                  <c:v>62.796799999999998</c:v>
                </c:pt>
                <c:pt idx="679">
                  <c:v>63.5137</c:v>
                </c:pt>
                <c:pt idx="680">
                  <c:v>62.372</c:v>
                </c:pt>
                <c:pt idx="681">
                  <c:v>61.3187</c:v>
                </c:pt>
                <c:pt idx="682">
                  <c:v>61.203699999999998</c:v>
                </c:pt>
                <c:pt idx="683">
                  <c:v>61.557699999999997</c:v>
                </c:pt>
                <c:pt idx="684">
                  <c:v>59.964500000000001</c:v>
                </c:pt>
                <c:pt idx="685">
                  <c:v>58.636899999999997</c:v>
                </c:pt>
                <c:pt idx="686">
                  <c:v>58.459899999999998</c:v>
                </c:pt>
                <c:pt idx="687">
                  <c:v>59.619399999999999</c:v>
                </c:pt>
                <c:pt idx="688">
                  <c:v>60.150399999999998</c:v>
                </c:pt>
                <c:pt idx="689">
                  <c:v>60.336300000000001</c:v>
                </c:pt>
                <c:pt idx="690">
                  <c:v>60.177</c:v>
                </c:pt>
                <c:pt idx="691">
                  <c:v>60.663800000000002</c:v>
                </c:pt>
                <c:pt idx="692">
                  <c:v>59.291899999999998</c:v>
                </c:pt>
                <c:pt idx="693">
                  <c:v>60.3628</c:v>
                </c:pt>
                <c:pt idx="694">
                  <c:v>60.876199999999997</c:v>
                </c:pt>
                <c:pt idx="695">
                  <c:v>59.707900000000002</c:v>
                </c:pt>
                <c:pt idx="696">
                  <c:v>59.283000000000001</c:v>
                </c:pt>
                <c:pt idx="697">
                  <c:v>60.539900000000003</c:v>
                </c:pt>
                <c:pt idx="698">
                  <c:v>60.1858</c:v>
                </c:pt>
                <c:pt idx="699">
                  <c:v>61.398400000000002</c:v>
                </c:pt>
                <c:pt idx="700">
                  <c:v>63.991700000000002</c:v>
                </c:pt>
                <c:pt idx="701">
                  <c:v>63.991700000000002</c:v>
                </c:pt>
                <c:pt idx="702">
                  <c:v>65.097999999999999</c:v>
                </c:pt>
                <c:pt idx="703">
                  <c:v>65.097999999999999</c:v>
                </c:pt>
                <c:pt idx="704">
                  <c:v>64.549300000000002</c:v>
                </c:pt>
                <c:pt idx="705">
                  <c:v>65.062600000000003</c:v>
                </c:pt>
                <c:pt idx="706">
                  <c:v>65.434399999999997</c:v>
                </c:pt>
                <c:pt idx="707">
                  <c:v>65.558300000000003</c:v>
                </c:pt>
                <c:pt idx="708">
                  <c:v>62.610900000000001</c:v>
                </c:pt>
                <c:pt idx="709">
                  <c:v>62.6021</c:v>
                </c:pt>
                <c:pt idx="710">
                  <c:v>63.9651</c:v>
                </c:pt>
                <c:pt idx="711">
                  <c:v>62.690600000000003</c:v>
                </c:pt>
                <c:pt idx="712">
                  <c:v>64.407700000000006</c:v>
                </c:pt>
                <c:pt idx="713">
                  <c:v>64.504999999999995</c:v>
                </c:pt>
                <c:pt idx="714">
                  <c:v>64.726299999999995</c:v>
                </c:pt>
                <c:pt idx="715">
                  <c:v>63.7881</c:v>
                </c:pt>
                <c:pt idx="716">
                  <c:v>65.841499999999996</c:v>
                </c:pt>
                <c:pt idx="717">
                  <c:v>64.938699999999997</c:v>
                </c:pt>
                <c:pt idx="718">
                  <c:v>65.531700000000001</c:v>
                </c:pt>
                <c:pt idx="719">
                  <c:v>66.186700000000002</c:v>
                </c:pt>
                <c:pt idx="720">
                  <c:v>66.540700000000001</c:v>
                </c:pt>
                <c:pt idx="721">
                  <c:v>66.850499999999997</c:v>
                </c:pt>
                <c:pt idx="722">
                  <c:v>67.027500000000003</c:v>
                </c:pt>
                <c:pt idx="723">
                  <c:v>67.886099999999999</c:v>
                </c:pt>
                <c:pt idx="724">
                  <c:v>68.381699999999995</c:v>
                </c:pt>
                <c:pt idx="725">
                  <c:v>69.045500000000004</c:v>
                </c:pt>
                <c:pt idx="726">
                  <c:v>67.7179</c:v>
                </c:pt>
                <c:pt idx="727">
                  <c:v>67.602800000000002</c:v>
                </c:pt>
                <c:pt idx="728">
                  <c:v>67.257599999999996</c:v>
                </c:pt>
                <c:pt idx="729">
                  <c:v>67.487799999999993</c:v>
                </c:pt>
                <c:pt idx="730">
                  <c:v>67.496600000000001</c:v>
                </c:pt>
                <c:pt idx="731">
                  <c:v>66.912499999999994</c:v>
                </c:pt>
                <c:pt idx="732">
                  <c:v>65.4786</c:v>
                </c:pt>
                <c:pt idx="733">
                  <c:v>65.257400000000004</c:v>
                </c:pt>
                <c:pt idx="734">
                  <c:v>63.487200000000001</c:v>
                </c:pt>
                <c:pt idx="735">
                  <c:v>62.690600000000003</c:v>
                </c:pt>
                <c:pt idx="736">
                  <c:v>65.558300000000003</c:v>
                </c:pt>
                <c:pt idx="737">
                  <c:v>65.947699999999998</c:v>
                </c:pt>
                <c:pt idx="738">
                  <c:v>66.859399999999994</c:v>
                </c:pt>
                <c:pt idx="739">
                  <c:v>68.027699999999996</c:v>
                </c:pt>
                <c:pt idx="740">
                  <c:v>68.257800000000003</c:v>
                </c:pt>
                <c:pt idx="741">
                  <c:v>67.732200000000006</c:v>
                </c:pt>
                <c:pt idx="742">
                  <c:v>67.687700000000007</c:v>
                </c:pt>
                <c:pt idx="743">
                  <c:v>66.627499999999998</c:v>
                </c:pt>
                <c:pt idx="744">
                  <c:v>65.540700000000001</c:v>
                </c:pt>
                <c:pt idx="745">
                  <c:v>65.745599999999996</c:v>
                </c:pt>
                <c:pt idx="746">
                  <c:v>64.480500000000006</c:v>
                </c:pt>
                <c:pt idx="747">
                  <c:v>63.2333</c:v>
                </c:pt>
                <c:pt idx="748">
                  <c:v>60.658700000000003</c:v>
                </c:pt>
                <c:pt idx="749">
                  <c:v>62.289000000000001</c:v>
                </c:pt>
                <c:pt idx="750">
                  <c:v>61.888100000000001</c:v>
                </c:pt>
                <c:pt idx="751">
                  <c:v>61.8703</c:v>
                </c:pt>
                <c:pt idx="752">
                  <c:v>63.322400000000002</c:v>
                </c:pt>
                <c:pt idx="753">
                  <c:v>63.874699999999997</c:v>
                </c:pt>
                <c:pt idx="754">
                  <c:v>64.489400000000003</c:v>
                </c:pt>
                <c:pt idx="755">
                  <c:v>65.202200000000005</c:v>
                </c:pt>
                <c:pt idx="756">
                  <c:v>65.228899999999996</c:v>
                </c:pt>
                <c:pt idx="757">
                  <c:v>65.665400000000005</c:v>
                </c:pt>
                <c:pt idx="758">
                  <c:v>67.491600000000005</c:v>
                </c:pt>
                <c:pt idx="759">
                  <c:v>66.093000000000004</c:v>
                </c:pt>
                <c:pt idx="760">
                  <c:v>64.017300000000006</c:v>
                </c:pt>
                <c:pt idx="761">
                  <c:v>64.578500000000005</c:v>
                </c:pt>
                <c:pt idx="762">
                  <c:v>63.286799999999999</c:v>
                </c:pt>
                <c:pt idx="763">
                  <c:v>64.008399999999995</c:v>
                </c:pt>
                <c:pt idx="764">
                  <c:v>63.972700000000003</c:v>
                </c:pt>
                <c:pt idx="765">
                  <c:v>64.355800000000002</c:v>
                </c:pt>
                <c:pt idx="766">
                  <c:v>64.364699999999999</c:v>
                </c:pt>
                <c:pt idx="767">
                  <c:v>63.3491</c:v>
                </c:pt>
                <c:pt idx="768">
                  <c:v>62.7256</c:v>
                </c:pt>
                <c:pt idx="769">
                  <c:v>59.3581</c:v>
                </c:pt>
                <c:pt idx="770">
                  <c:v>60.578600000000002</c:v>
                </c:pt>
                <c:pt idx="771">
                  <c:v>60.578600000000002</c:v>
                </c:pt>
                <c:pt idx="772">
                  <c:v>59.251199999999997</c:v>
                </c:pt>
                <c:pt idx="773">
                  <c:v>59.2423</c:v>
                </c:pt>
                <c:pt idx="774">
                  <c:v>59.999499999999998</c:v>
                </c:pt>
                <c:pt idx="775">
                  <c:v>56.0886</c:v>
                </c:pt>
                <c:pt idx="776">
                  <c:v>58.0931</c:v>
                </c:pt>
                <c:pt idx="777">
                  <c:v>58.770099999999999</c:v>
                </c:pt>
                <c:pt idx="778">
                  <c:v>58.2089</c:v>
                </c:pt>
                <c:pt idx="779">
                  <c:v>56.712200000000003</c:v>
                </c:pt>
                <c:pt idx="780">
                  <c:v>56.231200000000001</c:v>
                </c:pt>
                <c:pt idx="781">
                  <c:v>55.954999999999998</c:v>
                </c:pt>
                <c:pt idx="782">
                  <c:v>56.115299999999998</c:v>
                </c:pt>
                <c:pt idx="783">
                  <c:v>57.344700000000003</c:v>
                </c:pt>
                <c:pt idx="784">
                  <c:v>55.750100000000003</c:v>
                </c:pt>
                <c:pt idx="785">
                  <c:v>54.110900000000001</c:v>
                </c:pt>
                <c:pt idx="786">
                  <c:v>53.353700000000003</c:v>
                </c:pt>
                <c:pt idx="787">
                  <c:v>54.850299999999997</c:v>
                </c:pt>
                <c:pt idx="788">
                  <c:v>54.298000000000002</c:v>
                </c:pt>
                <c:pt idx="789">
                  <c:v>52.694400000000002</c:v>
                </c:pt>
                <c:pt idx="790">
                  <c:v>52.712299999999999</c:v>
                </c:pt>
                <c:pt idx="791">
                  <c:v>51.8125</c:v>
                </c:pt>
                <c:pt idx="792">
                  <c:v>50.886000000000003</c:v>
                </c:pt>
                <c:pt idx="793">
                  <c:v>51.349200000000003</c:v>
                </c:pt>
                <c:pt idx="794">
                  <c:v>52.240099999999998</c:v>
                </c:pt>
                <c:pt idx="795">
                  <c:v>51.687800000000003</c:v>
                </c:pt>
                <c:pt idx="796">
                  <c:v>49.451700000000002</c:v>
                </c:pt>
                <c:pt idx="797">
                  <c:v>50.939399999999999</c:v>
                </c:pt>
                <c:pt idx="798">
                  <c:v>50.057499999999997</c:v>
                </c:pt>
                <c:pt idx="799">
                  <c:v>48.935000000000002</c:v>
                </c:pt>
                <c:pt idx="800">
                  <c:v>46.128799999999998</c:v>
                </c:pt>
                <c:pt idx="801">
                  <c:v>46.280200000000001</c:v>
                </c:pt>
                <c:pt idx="802">
                  <c:v>48.115299999999998</c:v>
                </c:pt>
                <c:pt idx="803">
                  <c:v>48.052300000000002</c:v>
                </c:pt>
                <c:pt idx="804">
                  <c:v>48.124299999999998</c:v>
                </c:pt>
                <c:pt idx="805">
                  <c:v>48.493099999999998</c:v>
                </c:pt>
                <c:pt idx="806">
                  <c:v>49.500500000000002</c:v>
                </c:pt>
                <c:pt idx="807">
                  <c:v>50.957700000000003</c:v>
                </c:pt>
                <c:pt idx="808">
                  <c:v>51.479500000000002</c:v>
                </c:pt>
                <c:pt idx="809">
                  <c:v>51.713299999999997</c:v>
                </c:pt>
                <c:pt idx="810">
                  <c:v>50.786799999999999</c:v>
                </c:pt>
                <c:pt idx="811">
                  <c:v>51.011699999999998</c:v>
                </c:pt>
                <c:pt idx="812">
                  <c:v>50.049199999999999</c:v>
                </c:pt>
                <c:pt idx="813">
                  <c:v>50.588900000000002</c:v>
                </c:pt>
                <c:pt idx="814">
                  <c:v>51.605400000000003</c:v>
                </c:pt>
                <c:pt idx="815">
                  <c:v>51.668399999999998</c:v>
                </c:pt>
                <c:pt idx="816">
                  <c:v>53.629300000000001</c:v>
                </c:pt>
                <c:pt idx="817">
                  <c:v>52.540900000000001</c:v>
                </c:pt>
                <c:pt idx="818">
                  <c:v>51.146599999999999</c:v>
                </c:pt>
                <c:pt idx="819">
                  <c:v>50.858800000000002</c:v>
                </c:pt>
                <c:pt idx="820">
                  <c:v>51.209600000000002</c:v>
                </c:pt>
                <c:pt idx="821">
                  <c:v>50.139200000000002</c:v>
                </c:pt>
                <c:pt idx="822">
                  <c:v>50.148200000000003</c:v>
                </c:pt>
                <c:pt idx="823">
                  <c:v>50.472000000000001</c:v>
                </c:pt>
                <c:pt idx="824">
                  <c:v>50.939799999999998</c:v>
                </c:pt>
                <c:pt idx="825">
                  <c:v>49.743400000000001</c:v>
                </c:pt>
                <c:pt idx="826">
                  <c:v>49.842300000000002</c:v>
                </c:pt>
                <c:pt idx="827">
                  <c:v>50.319099999999999</c:v>
                </c:pt>
                <c:pt idx="828">
                  <c:v>50.552999999999997</c:v>
                </c:pt>
                <c:pt idx="829">
                  <c:v>50.103200000000001</c:v>
                </c:pt>
                <c:pt idx="830">
                  <c:v>51.605400000000003</c:v>
                </c:pt>
                <c:pt idx="831">
                  <c:v>51.884300000000003</c:v>
                </c:pt>
                <c:pt idx="832">
                  <c:v>50.813800000000001</c:v>
                </c:pt>
                <c:pt idx="833">
                  <c:v>49.095700000000001</c:v>
                </c:pt>
                <c:pt idx="834">
                  <c:v>48.852899999999998</c:v>
                </c:pt>
                <c:pt idx="835">
                  <c:v>47.152799999999999</c:v>
                </c:pt>
                <c:pt idx="836">
                  <c:v>47.206699999999998</c:v>
                </c:pt>
                <c:pt idx="837">
                  <c:v>47.881399999999999</c:v>
                </c:pt>
                <c:pt idx="838">
                  <c:v>46.774999999999999</c:v>
                </c:pt>
                <c:pt idx="839">
                  <c:v>46.945900000000002</c:v>
                </c:pt>
                <c:pt idx="840">
                  <c:v>46.73</c:v>
                </c:pt>
                <c:pt idx="841">
                  <c:v>46.82</c:v>
                </c:pt>
                <c:pt idx="842">
                  <c:v>44.157400000000003</c:v>
                </c:pt>
                <c:pt idx="843">
                  <c:v>42.826099999999997</c:v>
                </c:pt>
                <c:pt idx="844">
                  <c:v>42.7361</c:v>
                </c:pt>
                <c:pt idx="845">
                  <c:v>41.782600000000002</c:v>
                </c:pt>
                <c:pt idx="846">
                  <c:v>40.8202</c:v>
                </c:pt>
                <c:pt idx="847">
                  <c:v>42.502299999999998</c:v>
                </c:pt>
                <c:pt idx="848">
                  <c:v>42.808100000000003</c:v>
                </c:pt>
                <c:pt idx="849">
                  <c:v>42.250399999999999</c:v>
                </c:pt>
                <c:pt idx="850">
                  <c:v>43.383800000000001</c:v>
                </c:pt>
                <c:pt idx="851">
                  <c:v>41.350900000000003</c:v>
                </c:pt>
                <c:pt idx="852">
                  <c:v>40.127499999999998</c:v>
                </c:pt>
                <c:pt idx="853">
                  <c:v>42.565199999999997</c:v>
                </c:pt>
                <c:pt idx="854">
                  <c:v>41.800600000000003</c:v>
                </c:pt>
                <c:pt idx="855">
                  <c:v>40.9191</c:v>
                </c:pt>
                <c:pt idx="856">
                  <c:v>42.385300000000001</c:v>
                </c:pt>
                <c:pt idx="857">
                  <c:v>43.959499999999998</c:v>
                </c:pt>
                <c:pt idx="858">
                  <c:v>45.137900000000002</c:v>
                </c:pt>
                <c:pt idx="859">
                  <c:v>45.389699999999998</c:v>
                </c:pt>
                <c:pt idx="860">
                  <c:v>44.823</c:v>
                </c:pt>
                <c:pt idx="861">
                  <c:v>46.1813</c:v>
                </c:pt>
                <c:pt idx="862">
                  <c:v>45.047899999999998</c:v>
                </c:pt>
                <c:pt idx="863">
                  <c:v>44.948999999999998</c:v>
                </c:pt>
                <c:pt idx="864">
                  <c:v>44.966900000000003</c:v>
                </c:pt>
                <c:pt idx="865">
                  <c:v>44.805</c:v>
                </c:pt>
                <c:pt idx="866">
                  <c:v>44.005400000000002</c:v>
                </c:pt>
                <c:pt idx="867">
                  <c:v>42.978700000000003</c:v>
                </c:pt>
                <c:pt idx="868">
                  <c:v>41.597499999999997</c:v>
                </c:pt>
                <c:pt idx="869">
                  <c:v>41.270400000000002</c:v>
                </c:pt>
                <c:pt idx="870">
                  <c:v>42.433500000000002</c:v>
                </c:pt>
                <c:pt idx="871">
                  <c:v>40.4345</c:v>
                </c:pt>
                <c:pt idx="872">
                  <c:v>41.524799999999999</c:v>
                </c:pt>
                <c:pt idx="873">
                  <c:v>42.142699999999998</c:v>
                </c:pt>
                <c:pt idx="874">
                  <c:v>41.561199999999999</c:v>
                </c:pt>
                <c:pt idx="875">
                  <c:v>42.469799999999999</c:v>
                </c:pt>
                <c:pt idx="876">
                  <c:v>43.623800000000003</c:v>
                </c:pt>
                <c:pt idx="877">
                  <c:v>43.187600000000003</c:v>
                </c:pt>
                <c:pt idx="878">
                  <c:v>41.851999999999997</c:v>
                </c:pt>
                <c:pt idx="879">
                  <c:v>41.015999999999998</c:v>
                </c:pt>
                <c:pt idx="880">
                  <c:v>40.134599999999999</c:v>
                </c:pt>
                <c:pt idx="881">
                  <c:v>40.098300000000002</c:v>
                </c:pt>
                <c:pt idx="882">
                  <c:v>40.698</c:v>
                </c:pt>
                <c:pt idx="883">
                  <c:v>40.616199999999999</c:v>
                </c:pt>
                <c:pt idx="884">
                  <c:v>41.643000000000001</c:v>
                </c:pt>
                <c:pt idx="885">
                  <c:v>41.643000000000001</c:v>
                </c:pt>
                <c:pt idx="886">
                  <c:v>40.634399999999999</c:v>
                </c:pt>
                <c:pt idx="887">
                  <c:v>41.106900000000003</c:v>
                </c:pt>
                <c:pt idx="888">
                  <c:v>41.3431</c:v>
                </c:pt>
                <c:pt idx="889">
                  <c:v>40.816099999999999</c:v>
                </c:pt>
                <c:pt idx="890">
                  <c:v>41.297699999999999</c:v>
                </c:pt>
                <c:pt idx="891">
                  <c:v>41.397599999999997</c:v>
                </c:pt>
                <c:pt idx="892">
                  <c:v>43.405700000000003</c:v>
                </c:pt>
                <c:pt idx="893">
                  <c:v>43.587499999999999</c:v>
                </c:pt>
                <c:pt idx="894">
                  <c:v>42.978700000000003</c:v>
                </c:pt>
                <c:pt idx="895">
                  <c:v>43.124000000000002</c:v>
                </c:pt>
                <c:pt idx="896">
                  <c:v>43.142200000000003</c:v>
                </c:pt>
                <c:pt idx="897">
                  <c:v>41.179600000000001</c:v>
                </c:pt>
                <c:pt idx="898">
                  <c:v>42.578899999999997</c:v>
                </c:pt>
                <c:pt idx="899">
                  <c:v>44.132599999999996</c:v>
                </c:pt>
                <c:pt idx="900">
                  <c:v>40.597999999999999</c:v>
                </c:pt>
                <c:pt idx="901">
                  <c:v>41.3431</c:v>
                </c:pt>
                <c:pt idx="902">
                  <c:v>40.28</c:v>
                </c:pt>
                <c:pt idx="903">
                  <c:v>40.688899999999997</c:v>
                </c:pt>
                <c:pt idx="904">
                  <c:v>41.025100000000002</c:v>
                </c:pt>
                <c:pt idx="905">
                  <c:v>41.497599999999998</c:v>
                </c:pt>
                <c:pt idx="906">
                  <c:v>41.415799999999997</c:v>
                </c:pt>
                <c:pt idx="907">
                  <c:v>41.188600000000001</c:v>
                </c:pt>
                <c:pt idx="908">
                  <c:v>41.933700000000002</c:v>
                </c:pt>
                <c:pt idx="909">
                  <c:v>42.860500000000002</c:v>
                </c:pt>
                <c:pt idx="910">
                  <c:v>42.815100000000001</c:v>
                </c:pt>
                <c:pt idx="911">
                  <c:v>42.642499999999998</c:v>
                </c:pt>
                <c:pt idx="912">
                  <c:v>43.542000000000002</c:v>
                </c:pt>
                <c:pt idx="913">
                  <c:v>42.824199999999998</c:v>
                </c:pt>
                <c:pt idx="914">
                  <c:v>42.369900000000001</c:v>
                </c:pt>
                <c:pt idx="915">
                  <c:v>41.388500000000001</c:v>
                </c:pt>
                <c:pt idx="916">
                  <c:v>39.198700000000002</c:v>
                </c:pt>
                <c:pt idx="917">
                  <c:v>39.444099999999999</c:v>
                </c:pt>
                <c:pt idx="918">
                  <c:v>39.453099999999999</c:v>
                </c:pt>
                <c:pt idx="919">
                  <c:v>40.025599999999997</c:v>
                </c:pt>
                <c:pt idx="920">
                  <c:v>37.3996</c:v>
                </c:pt>
                <c:pt idx="921">
                  <c:v>37.645000000000003</c:v>
                </c:pt>
                <c:pt idx="922">
                  <c:v>38.090200000000003</c:v>
                </c:pt>
                <c:pt idx="923">
                  <c:v>37.6631</c:v>
                </c:pt>
                <c:pt idx="924">
                  <c:v>37.626800000000003</c:v>
                </c:pt>
                <c:pt idx="925">
                  <c:v>37.027099999999997</c:v>
                </c:pt>
                <c:pt idx="926">
                  <c:v>36.572800000000001</c:v>
                </c:pt>
                <c:pt idx="927">
                  <c:v>38.508200000000002</c:v>
                </c:pt>
                <c:pt idx="928">
                  <c:v>38.835299999999997</c:v>
                </c:pt>
                <c:pt idx="929">
                  <c:v>39.865000000000002</c:v>
                </c:pt>
                <c:pt idx="930">
                  <c:v>40.499400000000001</c:v>
                </c:pt>
                <c:pt idx="931">
                  <c:v>38.403199999999998</c:v>
                </c:pt>
                <c:pt idx="932">
                  <c:v>37.777999999999999</c:v>
                </c:pt>
                <c:pt idx="933">
                  <c:v>37.309100000000001</c:v>
                </c:pt>
                <c:pt idx="934">
                  <c:v>36.591900000000003</c:v>
                </c:pt>
                <c:pt idx="935">
                  <c:v>37.244700000000002</c:v>
                </c:pt>
                <c:pt idx="936">
                  <c:v>35.2956</c:v>
                </c:pt>
                <c:pt idx="937">
                  <c:v>34.164700000000003</c:v>
                </c:pt>
                <c:pt idx="938">
                  <c:v>33.493600000000001</c:v>
                </c:pt>
                <c:pt idx="939">
                  <c:v>32.896000000000001</c:v>
                </c:pt>
                <c:pt idx="940">
                  <c:v>32.197200000000002</c:v>
                </c:pt>
                <c:pt idx="941">
                  <c:v>32.243200000000002</c:v>
                </c:pt>
                <c:pt idx="942">
                  <c:v>30.0275</c:v>
                </c:pt>
                <c:pt idx="943">
                  <c:v>28.2714</c:v>
                </c:pt>
                <c:pt idx="944">
                  <c:v>27.499099999999999</c:v>
                </c:pt>
                <c:pt idx="945">
                  <c:v>28.758700000000001</c:v>
                </c:pt>
                <c:pt idx="946">
                  <c:v>29.2</c:v>
                </c:pt>
                <c:pt idx="947">
                  <c:v>29.328700000000001</c:v>
                </c:pt>
                <c:pt idx="948">
                  <c:v>27.857700000000001</c:v>
                </c:pt>
                <c:pt idx="949">
                  <c:v>26.542999999999999</c:v>
                </c:pt>
                <c:pt idx="950">
                  <c:v>26.055700000000002</c:v>
                </c:pt>
                <c:pt idx="951">
                  <c:v>26.625699999999998</c:v>
                </c:pt>
                <c:pt idx="952">
                  <c:v>26.708400000000001</c:v>
                </c:pt>
                <c:pt idx="953">
                  <c:v>26.8188</c:v>
                </c:pt>
                <c:pt idx="954">
                  <c:v>26.616499999999998</c:v>
                </c:pt>
                <c:pt idx="955">
                  <c:v>27.168099999999999</c:v>
                </c:pt>
                <c:pt idx="956">
                  <c:v>27.269300000000001</c:v>
                </c:pt>
                <c:pt idx="957">
                  <c:v>26.1568</c:v>
                </c:pt>
                <c:pt idx="958">
                  <c:v>25.3569</c:v>
                </c:pt>
                <c:pt idx="959">
                  <c:v>25.458100000000002</c:v>
                </c:pt>
                <c:pt idx="960">
                  <c:v>25.6144</c:v>
                </c:pt>
                <c:pt idx="961">
                  <c:v>26.322299999999998</c:v>
                </c:pt>
                <c:pt idx="962">
                  <c:v>25.936199999999999</c:v>
                </c:pt>
                <c:pt idx="963">
                  <c:v>25.209800000000001</c:v>
                </c:pt>
                <c:pt idx="964">
                  <c:v>25.991299999999999</c:v>
                </c:pt>
                <c:pt idx="965">
                  <c:v>25.972899999999999</c:v>
                </c:pt>
                <c:pt idx="966">
                  <c:v>26.322299999999998</c:v>
                </c:pt>
                <c:pt idx="967">
                  <c:v>25.2834</c:v>
                </c:pt>
                <c:pt idx="968">
                  <c:v>24.934000000000001</c:v>
                </c:pt>
                <c:pt idx="969">
                  <c:v>25.972899999999999</c:v>
                </c:pt>
                <c:pt idx="970">
                  <c:v>25.936199999999999</c:v>
                </c:pt>
                <c:pt idx="971">
                  <c:v>26.248699999999999</c:v>
                </c:pt>
                <c:pt idx="972">
                  <c:v>24.7317</c:v>
                </c:pt>
                <c:pt idx="973">
                  <c:v>27.517499999999998</c:v>
                </c:pt>
                <c:pt idx="974">
                  <c:v>30.6526</c:v>
                </c:pt>
                <c:pt idx="975">
                  <c:v>30.441199999999998</c:v>
                </c:pt>
                <c:pt idx="976">
                  <c:v>30.753799999999998</c:v>
                </c:pt>
                <c:pt idx="977">
                  <c:v>29.577000000000002</c:v>
                </c:pt>
                <c:pt idx="978">
                  <c:v>29.972300000000001</c:v>
                </c:pt>
                <c:pt idx="979">
                  <c:v>30.413599999999999</c:v>
                </c:pt>
                <c:pt idx="980">
                  <c:v>29.7424</c:v>
                </c:pt>
                <c:pt idx="981">
                  <c:v>30.956</c:v>
                </c:pt>
                <c:pt idx="982">
                  <c:v>31.038799999999998</c:v>
                </c:pt>
                <c:pt idx="983">
                  <c:v>31.571999999999999</c:v>
                </c:pt>
                <c:pt idx="984">
                  <c:v>29.797599999999999</c:v>
                </c:pt>
                <c:pt idx="985">
                  <c:v>29.843599999999999</c:v>
                </c:pt>
                <c:pt idx="986">
                  <c:v>30.174600000000002</c:v>
                </c:pt>
                <c:pt idx="987">
                  <c:v>30.781400000000001</c:v>
                </c:pt>
                <c:pt idx="988">
                  <c:v>30.542300000000001</c:v>
                </c:pt>
                <c:pt idx="989">
                  <c:v>27.131399999999999</c:v>
                </c:pt>
                <c:pt idx="990">
                  <c:v>27.021000000000001</c:v>
                </c:pt>
                <c:pt idx="991">
                  <c:v>26.634899999999998</c:v>
                </c:pt>
                <c:pt idx="992">
                  <c:v>26.359100000000002</c:v>
                </c:pt>
                <c:pt idx="993">
                  <c:v>26.3965</c:v>
                </c:pt>
                <c:pt idx="994">
                  <c:v>26.349699999999999</c:v>
                </c:pt>
                <c:pt idx="995">
                  <c:v>26.602399999999999</c:v>
                </c:pt>
                <c:pt idx="996">
                  <c:v>26.246700000000001</c:v>
                </c:pt>
                <c:pt idx="997">
                  <c:v>25.769400000000001</c:v>
                </c:pt>
                <c:pt idx="998">
                  <c:v>24.683499999999999</c:v>
                </c:pt>
                <c:pt idx="999">
                  <c:v>24.384</c:v>
                </c:pt>
                <c:pt idx="1000">
                  <c:v>23.560300000000002</c:v>
                </c:pt>
                <c:pt idx="1001">
                  <c:v>23.831700000000001</c:v>
                </c:pt>
                <c:pt idx="1002">
                  <c:v>24.533799999999999</c:v>
                </c:pt>
                <c:pt idx="1003">
                  <c:v>24.402699999999999</c:v>
                </c:pt>
                <c:pt idx="1004">
                  <c:v>25.422999999999998</c:v>
                </c:pt>
                <c:pt idx="1005">
                  <c:v>24.206199999999999</c:v>
                </c:pt>
                <c:pt idx="1006">
                  <c:v>25.685099999999998</c:v>
                </c:pt>
                <c:pt idx="1007">
                  <c:v>25.844200000000001</c:v>
                </c:pt>
                <c:pt idx="1008">
                  <c:v>25.965900000000001</c:v>
                </c:pt>
                <c:pt idx="1009">
                  <c:v>27.632100000000001</c:v>
                </c:pt>
                <c:pt idx="1010">
                  <c:v>27.566600000000001</c:v>
                </c:pt>
                <c:pt idx="1011">
                  <c:v>27.6508</c:v>
                </c:pt>
                <c:pt idx="1012">
                  <c:v>27.678899999999999</c:v>
                </c:pt>
                <c:pt idx="1013">
                  <c:v>28.0533</c:v>
                </c:pt>
                <c:pt idx="1014">
                  <c:v>28.2499</c:v>
                </c:pt>
                <c:pt idx="1015">
                  <c:v>28.7834</c:v>
                </c:pt>
                <c:pt idx="1016">
                  <c:v>29.139099999999999</c:v>
                </c:pt>
                <c:pt idx="1017">
                  <c:v>28.6524</c:v>
                </c:pt>
                <c:pt idx="1018">
                  <c:v>28.137599999999999</c:v>
                </c:pt>
                <c:pt idx="1019">
                  <c:v>26.602399999999999</c:v>
                </c:pt>
                <c:pt idx="1020">
                  <c:v>27.4636</c:v>
                </c:pt>
                <c:pt idx="1021">
                  <c:v>28.540099999999999</c:v>
                </c:pt>
                <c:pt idx="1022">
                  <c:v>28.3248</c:v>
                </c:pt>
                <c:pt idx="1023">
                  <c:v>27.978400000000001</c:v>
                </c:pt>
                <c:pt idx="1024">
                  <c:v>27.9878</c:v>
                </c:pt>
                <c:pt idx="1025">
                  <c:v>28.502600000000001</c:v>
                </c:pt>
                <c:pt idx="1026">
                  <c:v>28.1937</c:v>
                </c:pt>
                <c:pt idx="1027">
                  <c:v>28.961300000000001</c:v>
                </c:pt>
                <c:pt idx="1028">
                  <c:v>29.616499999999998</c:v>
                </c:pt>
                <c:pt idx="1029">
                  <c:v>29.148499999999999</c:v>
                </c:pt>
                <c:pt idx="1030">
                  <c:v>28.6617</c:v>
                </c:pt>
                <c:pt idx="1031">
                  <c:v>26.827100000000002</c:v>
                </c:pt>
                <c:pt idx="1032">
                  <c:v>26.696000000000002</c:v>
                </c:pt>
                <c:pt idx="1033">
                  <c:v>26.621200000000002</c:v>
                </c:pt>
                <c:pt idx="1034">
                  <c:v>24.365300000000001</c:v>
                </c:pt>
                <c:pt idx="1035">
                  <c:v>24.5899</c:v>
                </c:pt>
                <c:pt idx="1036">
                  <c:v>25.376200000000001</c:v>
                </c:pt>
                <c:pt idx="1037">
                  <c:v>25.8536</c:v>
                </c:pt>
                <c:pt idx="1038">
                  <c:v>26.0595</c:v>
                </c:pt>
                <c:pt idx="1039">
                  <c:v>25.338799999999999</c:v>
                </c:pt>
                <c:pt idx="1040">
                  <c:v>25.2639</c:v>
                </c:pt>
                <c:pt idx="1041">
                  <c:v>23.897300000000001</c:v>
                </c:pt>
                <c:pt idx="1042">
                  <c:v>23.504100000000001</c:v>
                </c:pt>
                <c:pt idx="1043">
                  <c:v>23.026700000000002</c:v>
                </c:pt>
                <c:pt idx="1044">
                  <c:v>22.633600000000001</c:v>
                </c:pt>
                <c:pt idx="1045">
                  <c:v>22.764700000000001</c:v>
                </c:pt>
                <c:pt idx="1046">
                  <c:v>23.232700000000001</c:v>
                </c:pt>
                <c:pt idx="1047">
                  <c:v>23.485399999999998</c:v>
                </c:pt>
                <c:pt idx="1048">
                  <c:v>24.608699999999999</c:v>
                </c:pt>
                <c:pt idx="1049">
                  <c:v>24.5806</c:v>
                </c:pt>
                <c:pt idx="1050">
                  <c:v>23.2608</c:v>
                </c:pt>
                <c:pt idx="1051">
                  <c:v>22.708500000000001</c:v>
                </c:pt>
                <c:pt idx="1052">
                  <c:v>22.483799999999999</c:v>
                </c:pt>
                <c:pt idx="1053">
                  <c:v>21.8108</c:v>
                </c:pt>
                <c:pt idx="1054">
                  <c:v>20.6449</c:v>
                </c:pt>
                <c:pt idx="1055">
                  <c:v>19.753900000000002</c:v>
                </c:pt>
                <c:pt idx="1056">
                  <c:v>19.659099999999999</c:v>
                </c:pt>
                <c:pt idx="1057">
                  <c:v>20.2089</c:v>
                </c:pt>
                <c:pt idx="1058">
                  <c:v>20.275300000000001</c:v>
                </c:pt>
                <c:pt idx="1059">
                  <c:v>20.303699999999999</c:v>
                </c:pt>
                <c:pt idx="1060">
                  <c:v>20.322700000000001</c:v>
                </c:pt>
                <c:pt idx="1061">
                  <c:v>20.474299999999999</c:v>
                </c:pt>
                <c:pt idx="1062">
                  <c:v>19.564399999999999</c:v>
                </c:pt>
                <c:pt idx="1063">
                  <c:v>19.3748</c:v>
                </c:pt>
                <c:pt idx="1064">
                  <c:v>19.232600000000001</c:v>
                </c:pt>
                <c:pt idx="1065">
                  <c:v>19.753900000000002</c:v>
                </c:pt>
                <c:pt idx="1066">
                  <c:v>20.104600000000001</c:v>
                </c:pt>
                <c:pt idx="1067">
                  <c:v>20.616499999999998</c:v>
                </c:pt>
                <c:pt idx="1068">
                  <c:v>21.062000000000001</c:v>
                </c:pt>
                <c:pt idx="1069">
                  <c:v>21.716100000000001</c:v>
                </c:pt>
                <c:pt idx="1070">
                  <c:v>21.3748</c:v>
                </c:pt>
                <c:pt idx="1071">
                  <c:v>21.147300000000001</c:v>
                </c:pt>
                <c:pt idx="1072">
                  <c:v>20.606999999999999</c:v>
                </c:pt>
                <c:pt idx="1073">
                  <c:v>20.237400000000001</c:v>
                </c:pt>
                <c:pt idx="1074">
                  <c:v>20.663900000000002</c:v>
                </c:pt>
                <c:pt idx="1075">
                  <c:v>21.014600000000002</c:v>
                </c:pt>
                <c:pt idx="1076">
                  <c:v>20.445900000000002</c:v>
                </c:pt>
                <c:pt idx="1077">
                  <c:v>20.6829</c:v>
                </c:pt>
                <c:pt idx="1078">
                  <c:v>21.308499999999999</c:v>
                </c:pt>
                <c:pt idx="1079">
                  <c:v>21.270499999999998</c:v>
                </c:pt>
                <c:pt idx="1080">
                  <c:v>21.5928</c:v>
                </c:pt>
                <c:pt idx="1081">
                  <c:v>21.6876</c:v>
                </c:pt>
                <c:pt idx="1082">
                  <c:v>21.4696</c:v>
                </c:pt>
                <c:pt idx="1083">
                  <c:v>21.6876</c:v>
                </c:pt>
                <c:pt idx="1084">
                  <c:v>21.7255</c:v>
                </c:pt>
                <c:pt idx="1085">
                  <c:v>21.147300000000001</c:v>
                </c:pt>
                <c:pt idx="1086">
                  <c:v>21.099900000000002</c:v>
                </c:pt>
                <c:pt idx="1087">
                  <c:v>21.934100000000001</c:v>
                </c:pt>
                <c:pt idx="1088">
                  <c:v>22.284800000000001</c:v>
                </c:pt>
                <c:pt idx="1089">
                  <c:v>21.573899999999998</c:v>
                </c:pt>
                <c:pt idx="1090">
                  <c:v>20.654399999999999</c:v>
                </c:pt>
                <c:pt idx="1091">
                  <c:v>20.806100000000001</c:v>
                </c:pt>
                <c:pt idx="1092">
                  <c:v>19.886600000000001</c:v>
                </c:pt>
                <c:pt idx="1093">
                  <c:v>20.967199999999998</c:v>
                </c:pt>
                <c:pt idx="1094">
                  <c:v>21.052499999999998</c:v>
                </c:pt>
                <c:pt idx="1095">
                  <c:v>20.863</c:v>
                </c:pt>
                <c:pt idx="1096">
                  <c:v>20.275300000000001</c:v>
                </c:pt>
                <c:pt idx="1097">
                  <c:v>20.370100000000001</c:v>
                </c:pt>
                <c:pt idx="1098">
                  <c:v>20.180499999999999</c:v>
                </c:pt>
                <c:pt idx="1099">
                  <c:v>20.531199999999998</c:v>
                </c:pt>
                <c:pt idx="1100">
                  <c:v>19.526399999999999</c:v>
                </c:pt>
                <c:pt idx="1101">
                  <c:v>19.6023</c:v>
                </c:pt>
                <c:pt idx="1102">
                  <c:v>19.6876</c:v>
                </c:pt>
                <c:pt idx="1103">
                  <c:v>18.0762</c:v>
                </c:pt>
                <c:pt idx="1104">
                  <c:v>18.540600000000001</c:v>
                </c:pt>
                <c:pt idx="1105">
                  <c:v>17.981400000000001</c:v>
                </c:pt>
                <c:pt idx="1106">
                  <c:v>17.393699999999999</c:v>
                </c:pt>
                <c:pt idx="1107">
                  <c:v>16.540600000000001</c:v>
                </c:pt>
                <c:pt idx="1108">
                  <c:v>17.109300000000001</c:v>
                </c:pt>
                <c:pt idx="1109">
                  <c:v>16.663799999999998</c:v>
                </c:pt>
                <c:pt idx="1110">
                  <c:v>16.322600000000001</c:v>
                </c:pt>
                <c:pt idx="1111">
                  <c:v>16.132999999999999</c:v>
                </c:pt>
                <c:pt idx="1112">
                  <c:v>17.175699999999999</c:v>
                </c:pt>
                <c:pt idx="1113">
                  <c:v>16.9861</c:v>
                </c:pt>
                <c:pt idx="1114">
                  <c:v>18.095099999999999</c:v>
                </c:pt>
                <c:pt idx="1115">
                  <c:v>18.569099999999999</c:v>
                </c:pt>
                <c:pt idx="1116">
                  <c:v>18.588000000000001</c:v>
                </c:pt>
                <c:pt idx="1117">
                  <c:v>18.395499999999998</c:v>
                </c:pt>
                <c:pt idx="1118">
                  <c:v>18.4148</c:v>
                </c:pt>
                <c:pt idx="1119">
                  <c:v>18.3474</c:v>
                </c:pt>
                <c:pt idx="1120">
                  <c:v>18.549499999999998</c:v>
                </c:pt>
                <c:pt idx="1121">
                  <c:v>18.6265</c:v>
                </c:pt>
                <c:pt idx="1122">
                  <c:v>18.7806</c:v>
                </c:pt>
                <c:pt idx="1123">
                  <c:v>18.9923</c:v>
                </c:pt>
                <c:pt idx="1124">
                  <c:v>18.4148</c:v>
                </c:pt>
                <c:pt idx="1125">
                  <c:v>18.2319</c:v>
                </c:pt>
                <c:pt idx="1126">
                  <c:v>17.548400000000001</c:v>
                </c:pt>
                <c:pt idx="1127">
                  <c:v>17.750599999999999</c:v>
                </c:pt>
                <c:pt idx="1128">
                  <c:v>18.4148</c:v>
                </c:pt>
                <c:pt idx="1129">
                  <c:v>18.087499999999999</c:v>
                </c:pt>
                <c:pt idx="1130">
                  <c:v>18.482099999999999</c:v>
                </c:pt>
                <c:pt idx="1131">
                  <c:v>18.376300000000001</c:v>
                </c:pt>
                <c:pt idx="1132">
                  <c:v>18.424399999999999</c:v>
                </c:pt>
                <c:pt idx="1133">
                  <c:v>18.2607</c:v>
                </c:pt>
                <c:pt idx="1134">
                  <c:v>17.885300000000001</c:v>
                </c:pt>
                <c:pt idx="1135">
                  <c:v>17.962299999999999</c:v>
                </c:pt>
                <c:pt idx="1136">
                  <c:v>17.914200000000001</c:v>
                </c:pt>
                <c:pt idx="1137">
                  <c:v>18.549499999999998</c:v>
                </c:pt>
                <c:pt idx="1138">
                  <c:v>18.799800000000001</c:v>
                </c:pt>
                <c:pt idx="1139">
                  <c:v>18.896100000000001</c:v>
                </c:pt>
                <c:pt idx="1140">
                  <c:v>18.4725</c:v>
                </c:pt>
                <c:pt idx="1141">
                  <c:v>18.395499999999998</c:v>
                </c:pt>
                <c:pt idx="1142">
                  <c:v>18.770900000000001</c:v>
                </c:pt>
                <c:pt idx="1143">
                  <c:v>19.695</c:v>
                </c:pt>
                <c:pt idx="1144">
                  <c:v>19.252199999999998</c:v>
                </c:pt>
                <c:pt idx="1145">
                  <c:v>18.664999999999999</c:v>
                </c:pt>
                <c:pt idx="1146">
                  <c:v>18.790199999999999</c:v>
                </c:pt>
                <c:pt idx="1147">
                  <c:v>18.183700000000002</c:v>
                </c:pt>
                <c:pt idx="1148">
                  <c:v>18.9346</c:v>
                </c:pt>
                <c:pt idx="1149">
                  <c:v>18.588000000000001</c:v>
                </c:pt>
                <c:pt idx="1150">
                  <c:v>18.953800000000001</c:v>
                </c:pt>
                <c:pt idx="1151">
                  <c:v>19.069299999999998</c:v>
                </c:pt>
                <c:pt idx="1152">
                  <c:v>18.664999999999999</c:v>
                </c:pt>
                <c:pt idx="1153">
                  <c:v>18.337700000000002</c:v>
                </c:pt>
                <c:pt idx="1154">
                  <c:v>18.328099999999999</c:v>
                </c:pt>
                <c:pt idx="1155">
                  <c:v>18.674700000000001</c:v>
                </c:pt>
                <c:pt idx="1156">
                  <c:v>18.3474</c:v>
                </c:pt>
                <c:pt idx="1157">
                  <c:v>18.847899999999999</c:v>
                </c:pt>
                <c:pt idx="1158">
                  <c:v>18.539899999999999</c:v>
                </c:pt>
                <c:pt idx="1159">
                  <c:v>19.233000000000001</c:v>
                </c:pt>
                <c:pt idx="1160">
                  <c:v>19.839400000000001</c:v>
                </c:pt>
                <c:pt idx="1161">
                  <c:v>19.646899999999999</c:v>
                </c:pt>
                <c:pt idx="1162">
                  <c:v>19.223400000000002</c:v>
                </c:pt>
                <c:pt idx="1163">
                  <c:v>19.6662</c:v>
                </c:pt>
                <c:pt idx="1164">
                  <c:v>19.541</c:v>
                </c:pt>
                <c:pt idx="1165">
                  <c:v>19.261900000000001</c:v>
                </c:pt>
                <c:pt idx="1166">
                  <c:v>19.598800000000001</c:v>
                </c:pt>
                <c:pt idx="1167">
                  <c:v>18.251100000000001</c:v>
                </c:pt>
                <c:pt idx="1168">
                  <c:v>18.9634</c:v>
                </c:pt>
                <c:pt idx="1169">
                  <c:v>18.482099999999999</c:v>
                </c:pt>
                <c:pt idx="1170">
                  <c:v>18.1645</c:v>
                </c:pt>
                <c:pt idx="1171">
                  <c:v>18.520600000000002</c:v>
                </c:pt>
                <c:pt idx="1172">
                  <c:v>18.722799999999999</c:v>
                </c:pt>
                <c:pt idx="1173">
                  <c:v>18.6554</c:v>
                </c:pt>
                <c:pt idx="1174">
                  <c:v>19.0212</c:v>
                </c:pt>
                <c:pt idx="1175">
                  <c:v>19.695</c:v>
                </c:pt>
                <c:pt idx="1176">
                  <c:v>18.7517</c:v>
                </c:pt>
                <c:pt idx="1177">
                  <c:v>18.857600000000001</c:v>
                </c:pt>
                <c:pt idx="1178">
                  <c:v>18.4725</c:v>
                </c:pt>
                <c:pt idx="1179">
                  <c:v>18.384499999999999</c:v>
                </c:pt>
                <c:pt idx="1180">
                  <c:v>17.279499999999999</c:v>
                </c:pt>
                <c:pt idx="1181">
                  <c:v>17.690200000000001</c:v>
                </c:pt>
                <c:pt idx="1182">
                  <c:v>17.328399999999998</c:v>
                </c:pt>
                <c:pt idx="1183">
                  <c:v>17.709800000000001</c:v>
                </c:pt>
                <c:pt idx="1184">
                  <c:v>17.758700000000001</c:v>
                </c:pt>
                <c:pt idx="1185">
                  <c:v>16.946999999999999</c:v>
                </c:pt>
                <c:pt idx="1186">
                  <c:v>17.3871</c:v>
                </c:pt>
                <c:pt idx="1187">
                  <c:v>17.475100000000001</c:v>
                </c:pt>
                <c:pt idx="1188">
                  <c:v>17.259899999999998</c:v>
                </c:pt>
                <c:pt idx="1189">
                  <c:v>17.0839</c:v>
                </c:pt>
                <c:pt idx="1190">
                  <c:v>16.839400000000001</c:v>
                </c:pt>
                <c:pt idx="1191">
                  <c:v>16.702500000000001</c:v>
                </c:pt>
                <c:pt idx="1192">
                  <c:v>16.536300000000001</c:v>
                </c:pt>
                <c:pt idx="1193">
                  <c:v>16.223299999999998</c:v>
                </c:pt>
                <c:pt idx="1194">
                  <c:v>17.279499999999999</c:v>
                </c:pt>
                <c:pt idx="1195">
                  <c:v>16.223299999999998</c:v>
                </c:pt>
                <c:pt idx="1196">
                  <c:v>16.037500000000001</c:v>
                </c:pt>
                <c:pt idx="1197">
                  <c:v>16.223299999999998</c:v>
                </c:pt>
                <c:pt idx="1198">
                  <c:v>16.203800000000001</c:v>
                </c:pt>
                <c:pt idx="1199">
                  <c:v>15.8909</c:v>
                </c:pt>
                <c:pt idx="1200">
                  <c:v>15.3041</c:v>
                </c:pt>
                <c:pt idx="1201">
                  <c:v>15.6464</c:v>
                </c:pt>
                <c:pt idx="1202">
                  <c:v>15.802899999999999</c:v>
                </c:pt>
                <c:pt idx="1203">
                  <c:v>14.9619</c:v>
                </c:pt>
                <c:pt idx="1204">
                  <c:v>15.108499999999999</c:v>
                </c:pt>
                <c:pt idx="1205">
                  <c:v>15.8322</c:v>
                </c:pt>
                <c:pt idx="1206">
                  <c:v>18.042200000000001</c:v>
                </c:pt>
                <c:pt idx="1207">
                  <c:v>18.267199999999999</c:v>
                </c:pt>
                <c:pt idx="1208">
                  <c:v>18.149799999999999</c:v>
                </c:pt>
                <c:pt idx="1209">
                  <c:v>17.621700000000001</c:v>
                </c:pt>
                <c:pt idx="1210">
                  <c:v>17.093699999999998</c:v>
                </c:pt>
                <c:pt idx="1211">
                  <c:v>17.524000000000001</c:v>
                </c:pt>
                <c:pt idx="1212">
                  <c:v>17.5533</c:v>
                </c:pt>
                <c:pt idx="1213">
                  <c:v>17.4359</c:v>
                </c:pt>
                <c:pt idx="1214">
                  <c:v>16.526499999999999</c:v>
                </c:pt>
                <c:pt idx="1215">
                  <c:v>16.741599999999998</c:v>
                </c:pt>
                <c:pt idx="1216">
                  <c:v>14.404500000000001</c:v>
                </c:pt>
                <c:pt idx="1217">
                  <c:v>12.810499999999999</c:v>
                </c:pt>
                <c:pt idx="1218">
                  <c:v>14.482699999999999</c:v>
                </c:pt>
                <c:pt idx="1219">
                  <c:v>15.157400000000001</c:v>
                </c:pt>
                <c:pt idx="1220">
                  <c:v>15.5975</c:v>
                </c:pt>
                <c:pt idx="1221">
                  <c:v>15.6366</c:v>
                </c:pt>
                <c:pt idx="1222">
                  <c:v>15.2552</c:v>
                </c:pt>
                <c:pt idx="1223">
                  <c:v>14.815200000000001</c:v>
                </c:pt>
                <c:pt idx="1224">
                  <c:v>14.5707</c:v>
                </c:pt>
                <c:pt idx="1225">
                  <c:v>13.837300000000001</c:v>
                </c:pt>
                <c:pt idx="1226">
                  <c:v>15.225899999999999</c:v>
                </c:pt>
                <c:pt idx="1227">
                  <c:v>17.377300000000002</c:v>
                </c:pt>
                <c:pt idx="1228">
                  <c:v>16.810099999999998</c:v>
                </c:pt>
                <c:pt idx="1229">
                  <c:v>16.829599999999999</c:v>
                </c:pt>
                <c:pt idx="1230">
                  <c:v>16.741599999999998</c:v>
                </c:pt>
                <c:pt idx="1231">
                  <c:v>16.1647</c:v>
                </c:pt>
                <c:pt idx="1232">
                  <c:v>16.311399999999999</c:v>
                </c:pt>
                <c:pt idx="1233">
                  <c:v>16.223299999999998</c:v>
                </c:pt>
                <c:pt idx="1234">
                  <c:v>16.2136</c:v>
                </c:pt>
                <c:pt idx="1235">
                  <c:v>16.536300000000001</c:v>
                </c:pt>
                <c:pt idx="1236">
                  <c:v>16.7514</c:v>
                </c:pt>
                <c:pt idx="1237">
                  <c:v>16.360299999999999</c:v>
                </c:pt>
                <c:pt idx="1238">
                  <c:v>17.690200000000001</c:v>
                </c:pt>
                <c:pt idx="1239">
                  <c:v>18.374700000000001</c:v>
                </c:pt>
                <c:pt idx="1240">
                  <c:v>17.6706</c:v>
                </c:pt>
                <c:pt idx="1241">
                  <c:v>17.807500000000001</c:v>
                </c:pt>
                <c:pt idx="1242">
                  <c:v>17.797799999999999</c:v>
                </c:pt>
                <c:pt idx="1243">
                  <c:v>17.827200000000001</c:v>
                </c:pt>
                <c:pt idx="1244">
                  <c:v>17.915700000000001</c:v>
                </c:pt>
                <c:pt idx="1245">
                  <c:v>17.453800000000001</c:v>
                </c:pt>
                <c:pt idx="1246">
                  <c:v>18.485700000000001</c:v>
                </c:pt>
                <c:pt idx="1247">
                  <c:v>20.038499999999999</c:v>
                </c:pt>
                <c:pt idx="1248">
                  <c:v>19.566700000000001</c:v>
                </c:pt>
                <c:pt idx="1249">
                  <c:v>18.043500000000002</c:v>
                </c:pt>
                <c:pt idx="1250">
                  <c:v>18.416899999999998</c:v>
                </c:pt>
                <c:pt idx="1251">
                  <c:v>17.630700000000001</c:v>
                </c:pt>
                <c:pt idx="1252">
                  <c:v>18.878799999999998</c:v>
                </c:pt>
                <c:pt idx="1253">
                  <c:v>18.269500000000001</c:v>
                </c:pt>
                <c:pt idx="1254">
                  <c:v>18.397200000000002</c:v>
                </c:pt>
                <c:pt idx="1255">
                  <c:v>18.5152</c:v>
                </c:pt>
                <c:pt idx="1256">
                  <c:v>18.731400000000001</c:v>
                </c:pt>
                <c:pt idx="1257">
                  <c:v>18.475899999999999</c:v>
                </c:pt>
                <c:pt idx="1258">
                  <c:v>18.328499999999998</c:v>
                </c:pt>
                <c:pt idx="1259">
                  <c:v>17.208100000000002</c:v>
                </c:pt>
                <c:pt idx="1260">
                  <c:v>16.6479</c:v>
                </c:pt>
                <c:pt idx="1261">
                  <c:v>16.608599999999999</c:v>
                </c:pt>
                <c:pt idx="1262">
                  <c:v>17.031199999999998</c:v>
                </c:pt>
                <c:pt idx="1263">
                  <c:v>16.864100000000001</c:v>
                </c:pt>
                <c:pt idx="1264">
                  <c:v>17.0017</c:v>
                </c:pt>
                <c:pt idx="1265">
                  <c:v>16.6676</c:v>
                </c:pt>
                <c:pt idx="1266">
                  <c:v>15.9305</c:v>
                </c:pt>
                <c:pt idx="1267">
                  <c:v>15.164</c:v>
                </c:pt>
                <c:pt idx="1268">
                  <c:v>14.9871</c:v>
                </c:pt>
                <c:pt idx="1269">
                  <c:v>15.055899999999999</c:v>
                </c:pt>
                <c:pt idx="1270">
                  <c:v>15.4391</c:v>
                </c:pt>
                <c:pt idx="1271">
                  <c:v>16.2057</c:v>
                </c:pt>
                <c:pt idx="1272">
                  <c:v>16.431699999999999</c:v>
                </c:pt>
                <c:pt idx="1273">
                  <c:v>16.520199999999999</c:v>
                </c:pt>
                <c:pt idx="1274">
                  <c:v>16.756</c:v>
                </c:pt>
                <c:pt idx="1275">
                  <c:v>17.050899999999999</c:v>
                </c:pt>
                <c:pt idx="1276">
                  <c:v>17.227799999999998</c:v>
                </c:pt>
                <c:pt idx="1277">
                  <c:v>16.923100000000002</c:v>
                </c:pt>
                <c:pt idx="1278">
                  <c:v>16.176200000000001</c:v>
                </c:pt>
                <c:pt idx="1279">
                  <c:v>16.5398</c:v>
                </c:pt>
                <c:pt idx="1280">
                  <c:v>16.3826</c:v>
                </c:pt>
                <c:pt idx="1281">
                  <c:v>16.245000000000001</c:v>
                </c:pt>
                <c:pt idx="1282">
                  <c:v>16.657800000000002</c:v>
                </c:pt>
                <c:pt idx="1283">
                  <c:v>15.045999999999999</c:v>
                </c:pt>
                <c:pt idx="1284">
                  <c:v>15.0854</c:v>
                </c:pt>
                <c:pt idx="1285">
                  <c:v>15.036199999999999</c:v>
                </c:pt>
                <c:pt idx="1286">
                  <c:v>17.139299999999999</c:v>
                </c:pt>
                <c:pt idx="1287">
                  <c:v>16.156600000000001</c:v>
                </c:pt>
                <c:pt idx="1288">
                  <c:v>16.903500000000001</c:v>
                </c:pt>
                <c:pt idx="1289">
                  <c:v>16.756</c:v>
                </c:pt>
                <c:pt idx="1290">
                  <c:v>16.3629</c:v>
                </c:pt>
                <c:pt idx="1291">
                  <c:v>15.9207</c:v>
                </c:pt>
                <c:pt idx="1292">
                  <c:v>15.694699999999999</c:v>
                </c:pt>
                <c:pt idx="1293">
                  <c:v>15.6259</c:v>
                </c:pt>
                <c:pt idx="1294">
                  <c:v>15.704499999999999</c:v>
                </c:pt>
                <c:pt idx="1295">
                  <c:v>15.232799999999999</c:v>
                </c:pt>
                <c:pt idx="1296">
                  <c:v>15.792899999999999</c:v>
                </c:pt>
                <c:pt idx="1297">
                  <c:v>15.8912</c:v>
                </c:pt>
                <c:pt idx="1298">
                  <c:v>16.058299999999999</c:v>
                </c:pt>
                <c:pt idx="1299">
                  <c:v>15.96</c:v>
                </c:pt>
                <c:pt idx="1300">
                  <c:v>15.4588</c:v>
                </c:pt>
                <c:pt idx="1301">
                  <c:v>15.5472</c:v>
                </c:pt>
                <c:pt idx="1302">
                  <c:v>15.5472</c:v>
                </c:pt>
                <c:pt idx="1303">
                  <c:v>15.8126</c:v>
                </c:pt>
                <c:pt idx="1304">
                  <c:v>15.9114</c:v>
                </c:pt>
                <c:pt idx="1305">
                  <c:v>15.8126</c:v>
                </c:pt>
                <c:pt idx="1306">
                  <c:v>15.397500000000001</c:v>
                </c:pt>
                <c:pt idx="1307">
                  <c:v>15.3184</c:v>
                </c:pt>
                <c:pt idx="1308">
                  <c:v>14.429</c:v>
                </c:pt>
                <c:pt idx="1309">
                  <c:v>14.6069</c:v>
                </c:pt>
                <c:pt idx="1310">
                  <c:v>14.221500000000001</c:v>
                </c:pt>
                <c:pt idx="1311">
                  <c:v>14.3302</c:v>
                </c:pt>
                <c:pt idx="1312">
                  <c:v>14.251099999999999</c:v>
                </c:pt>
                <c:pt idx="1313">
                  <c:v>14.3697</c:v>
                </c:pt>
                <c:pt idx="1314">
                  <c:v>13.925000000000001</c:v>
                </c:pt>
                <c:pt idx="1315">
                  <c:v>14.3005</c:v>
                </c:pt>
                <c:pt idx="1316">
                  <c:v>14.093</c:v>
                </c:pt>
                <c:pt idx="1317">
                  <c:v>14.9133</c:v>
                </c:pt>
                <c:pt idx="1318">
                  <c:v>15.160299999999999</c:v>
                </c:pt>
                <c:pt idx="1319">
                  <c:v>15.120799999999999</c:v>
                </c:pt>
                <c:pt idx="1320">
                  <c:v>14.1127</c:v>
                </c:pt>
                <c:pt idx="1321">
                  <c:v>13.7471</c:v>
                </c:pt>
                <c:pt idx="1322">
                  <c:v>13.667999999999999</c:v>
                </c:pt>
                <c:pt idx="1323">
                  <c:v>13.598800000000001</c:v>
                </c:pt>
                <c:pt idx="1324">
                  <c:v>13.361599999999999</c:v>
                </c:pt>
                <c:pt idx="1325">
                  <c:v>13.7866</c:v>
                </c:pt>
                <c:pt idx="1326">
                  <c:v>13.341900000000001</c:v>
                </c:pt>
                <c:pt idx="1327">
                  <c:v>12.9762</c:v>
                </c:pt>
                <c:pt idx="1328">
                  <c:v>11.9682</c:v>
                </c:pt>
                <c:pt idx="1329">
                  <c:v>12.0077</c:v>
                </c:pt>
                <c:pt idx="1330">
                  <c:v>12.422800000000001</c:v>
                </c:pt>
                <c:pt idx="1331">
                  <c:v>12.1065</c:v>
                </c:pt>
                <c:pt idx="1332">
                  <c:v>12.521599999999999</c:v>
                </c:pt>
                <c:pt idx="1333">
                  <c:v>12.6797</c:v>
                </c:pt>
                <c:pt idx="1334">
                  <c:v>12.6402</c:v>
                </c:pt>
                <c:pt idx="1335">
                  <c:v>12.798299999999999</c:v>
                </c:pt>
                <c:pt idx="1336">
                  <c:v>12.8378</c:v>
                </c:pt>
                <c:pt idx="1337">
                  <c:v>12.472200000000001</c:v>
                </c:pt>
                <c:pt idx="1338">
                  <c:v>12.492000000000001</c:v>
                </c:pt>
                <c:pt idx="1339">
                  <c:v>12.739000000000001</c:v>
                </c:pt>
                <c:pt idx="1340">
                  <c:v>12.3141</c:v>
                </c:pt>
                <c:pt idx="1341">
                  <c:v>12.0373</c:v>
                </c:pt>
                <c:pt idx="1342">
                  <c:v>12.4129</c:v>
                </c:pt>
                <c:pt idx="1343">
                  <c:v>12.462300000000001</c:v>
                </c:pt>
                <c:pt idx="1344">
                  <c:v>12.6204</c:v>
                </c:pt>
                <c:pt idx="1345">
                  <c:v>12.521599999999999</c:v>
                </c:pt>
                <c:pt idx="1346">
                  <c:v>12.442500000000001</c:v>
                </c:pt>
                <c:pt idx="1347">
                  <c:v>12.5809</c:v>
                </c:pt>
                <c:pt idx="1348">
                  <c:v>12.2844</c:v>
                </c:pt>
                <c:pt idx="1349">
                  <c:v>12.6698</c:v>
                </c:pt>
                <c:pt idx="1350">
                  <c:v>12.7094</c:v>
                </c:pt>
                <c:pt idx="1351">
                  <c:v>12.6402</c:v>
                </c:pt>
                <c:pt idx="1352">
                  <c:v>12.8873</c:v>
                </c:pt>
                <c:pt idx="1353">
                  <c:v>12.6105</c:v>
                </c:pt>
                <c:pt idx="1354">
                  <c:v>12.175700000000001</c:v>
                </c:pt>
                <c:pt idx="1355">
                  <c:v>12.3141</c:v>
                </c:pt>
                <c:pt idx="1356">
                  <c:v>12.185600000000001</c:v>
                </c:pt>
                <c:pt idx="1357">
                  <c:v>11.829800000000001</c:v>
                </c:pt>
                <c:pt idx="1358">
                  <c:v>12.195499999999999</c:v>
                </c:pt>
                <c:pt idx="1359">
                  <c:v>12.205299999999999</c:v>
                </c:pt>
                <c:pt idx="1360">
                  <c:v>11.898999999999999</c:v>
                </c:pt>
                <c:pt idx="1361">
                  <c:v>12.185600000000001</c:v>
                </c:pt>
                <c:pt idx="1362">
                  <c:v>13.124499999999999</c:v>
                </c:pt>
                <c:pt idx="1363">
                  <c:v>13.648199999999999</c:v>
                </c:pt>
                <c:pt idx="1364">
                  <c:v>12.9663</c:v>
                </c:pt>
                <c:pt idx="1365">
                  <c:v>13.312200000000001</c:v>
                </c:pt>
                <c:pt idx="1366">
                  <c:v>13.411099999999999</c:v>
                </c:pt>
                <c:pt idx="1367">
                  <c:v>13.4209</c:v>
                </c:pt>
                <c:pt idx="1368">
                  <c:v>13.092599999999999</c:v>
                </c:pt>
                <c:pt idx="1369">
                  <c:v>13.470700000000001</c:v>
                </c:pt>
                <c:pt idx="1370">
                  <c:v>13.7294</c:v>
                </c:pt>
                <c:pt idx="1371">
                  <c:v>13.649800000000001</c:v>
                </c:pt>
                <c:pt idx="1372">
                  <c:v>13.5702</c:v>
                </c:pt>
                <c:pt idx="1373">
                  <c:v>13.7393</c:v>
                </c:pt>
                <c:pt idx="1374">
                  <c:v>13.6</c:v>
                </c:pt>
                <c:pt idx="1375">
                  <c:v>13.838800000000001</c:v>
                </c:pt>
                <c:pt idx="1376">
                  <c:v>14.236700000000001</c:v>
                </c:pt>
                <c:pt idx="1377">
                  <c:v>14.6347</c:v>
                </c:pt>
                <c:pt idx="1378">
                  <c:v>14.057700000000001</c:v>
                </c:pt>
                <c:pt idx="1379">
                  <c:v>13.997999999999999</c:v>
                </c:pt>
                <c:pt idx="1380">
                  <c:v>13.7294</c:v>
                </c:pt>
                <c:pt idx="1381">
                  <c:v>13.430899999999999</c:v>
                </c:pt>
                <c:pt idx="1382">
                  <c:v>12.7743</c:v>
                </c:pt>
                <c:pt idx="1383">
                  <c:v>12.7643</c:v>
                </c:pt>
                <c:pt idx="1384">
                  <c:v>12.933400000000001</c:v>
                </c:pt>
                <c:pt idx="1385">
                  <c:v>12.883699999999999</c:v>
                </c:pt>
                <c:pt idx="1386">
                  <c:v>13.3811</c:v>
                </c:pt>
                <c:pt idx="1387">
                  <c:v>12.913500000000001</c:v>
                </c:pt>
                <c:pt idx="1388">
                  <c:v>12.674799999999999</c:v>
                </c:pt>
                <c:pt idx="1389">
                  <c:v>13.3513</c:v>
                </c:pt>
                <c:pt idx="1390">
                  <c:v>13.679600000000001</c:v>
                </c:pt>
                <c:pt idx="1391">
                  <c:v>13.261799999999999</c:v>
                </c:pt>
                <c:pt idx="1392">
                  <c:v>14.1472</c:v>
                </c:pt>
                <c:pt idx="1393">
                  <c:v>16.067299999999999</c:v>
                </c:pt>
                <c:pt idx="1394">
                  <c:v>15.947900000000001</c:v>
                </c:pt>
                <c:pt idx="1395">
                  <c:v>16.296099999999999</c:v>
                </c:pt>
                <c:pt idx="1396">
                  <c:v>16.1967</c:v>
                </c:pt>
                <c:pt idx="1397">
                  <c:v>16.186699999999998</c:v>
                </c:pt>
                <c:pt idx="1398">
                  <c:v>15.888199999999999</c:v>
                </c:pt>
                <c:pt idx="1399">
                  <c:v>15.9877</c:v>
                </c:pt>
                <c:pt idx="1400">
                  <c:v>16.306100000000001</c:v>
                </c:pt>
                <c:pt idx="1401">
                  <c:v>16.2563</c:v>
                </c:pt>
                <c:pt idx="1402">
                  <c:v>16.495100000000001</c:v>
                </c:pt>
                <c:pt idx="1403">
                  <c:v>16.873200000000001</c:v>
                </c:pt>
                <c:pt idx="1404">
                  <c:v>16.455300000000001</c:v>
                </c:pt>
                <c:pt idx="1405">
                  <c:v>15.9778</c:v>
                </c:pt>
                <c:pt idx="1406">
                  <c:v>15.9877</c:v>
                </c:pt>
                <c:pt idx="1407">
                  <c:v>16.355799999999999</c:v>
                </c:pt>
                <c:pt idx="1408">
                  <c:v>17.509899999999998</c:v>
                </c:pt>
                <c:pt idx="1409">
                  <c:v>17.698899999999998</c:v>
                </c:pt>
                <c:pt idx="1410">
                  <c:v>17.3109</c:v>
                </c:pt>
                <c:pt idx="1411">
                  <c:v>16.505099999999999</c:v>
                </c:pt>
                <c:pt idx="1412">
                  <c:v>17.7089</c:v>
                </c:pt>
                <c:pt idx="1413">
                  <c:v>16.7438</c:v>
                </c:pt>
                <c:pt idx="1414">
                  <c:v>17.281099999999999</c:v>
                </c:pt>
                <c:pt idx="1415">
                  <c:v>16.793600000000001</c:v>
                </c:pt>
                <c:pt idx="1416">
                  <c:v>16.8931</c:v>
                </c:pt>
                <c:pt idx="1417">
                  <c:v>16.624500000000001</c:v>
                </c:pt>
                <c:pt idx="1418">
                  <c:v>16.942799999999998</c:v>
                </c:pt>
                <c:pt idx="1419">
                  <c:v>16.515000000000001</c:v>
                </c:pt>
                <c:pt idx="1420">
                  <c:v>16.992599999999999</c:v>
                </c:pt>
                <c:pt idx="1421">
                  <c:v>17.609400000000001</c:v>
                </c:pt>
                <c:pt idx="1422">
                  <c:v>17.698899999999998</c:v>
                </c:pt>
                <c:pt idx="1423">
                  <c:v>18.156600000000001</c:v>
                </c:pt>
                <c:pt idx="1424">
                  <c:v>18.335599999999999</c:v>
                </c:pt>
                <c:pt idx="1425">
                  <c:v>18.116800000000001</c:v>
                </c:pt>
                <c:pt idx="1426">
                  <c:v>18.733599999999999</c:v>
                </c:pt>
                <c:pt idx="1427">
                  <c:v>17.9178</c:v>
                </c:pt>
                <c:pt idx="1428">
                  <c:v>17.748699999999999</c:v>
                </c:pt>
                <c:pt idx="1429">
                  <c:v>17.589500000000001</c:v>
                </c:pt>
                <c:pt idx="1430">
                  <c:v>17.489999999999998</c:v>
                </c:pt>
                <c:pt idx="1431">
                  <c:v>17.62</c:v>
                </c:pt>
                <c:pt idx="1432">
                  <c:v>17.54</c:v>
                </c:pt>
                <c:pt idx="1433">
                  <c:v>17.239999999999998</c:v>
                </c:pt>
                <c:pt idx="1434">
                  <c:v>18.7</c:v>
                </c:pt>
                <c:pt idx="1435">
                  <c:v>18.2</c:v>
                </c:pt>
                <c:pt idx="1436">
                  <c:v>18.399999999999999</c:v>
                </c:pt>
                <c:pt idx="1437">
                  <c:v>19.11</c:v>
                </c:pt>
                <c:pt idx="1438">
                  <c:v>18.649999999999999</c:v>
                </c:pt>
                <c:pt idx="1439">
                  <c:v>18.649999999999999</c:v>
                </c:pt>
                <c:pt idx="1440">
                  <c:v>18.350000000000001</c:v>
                </c:pt>
                <c:pt idx="1441">
                  <c:v>18.75</c:v>
                </c:pt>
                <c:pt idx="1442">
                  <c:v>18.399999999999999</c:v>
                </c:pt>
                <c:pt idx="1443">
                  <c:v>19.25</c:v>
                </c:pt>
                <c:pt idx="1444">
                  <c:v>19.57</c:v>
                </c:pt>
                <c:pt idx="1445">
                  <c:v>19.95</c:v>
                </c:pt>
                <c:pt idx="1446">
                  <c:v>19.93</c:v>
                </c:pt>
                <c:pt idx="1447">
                  <c:v>19.489999999999998</c:v>
                </c:pt>
                <c:pt idx="1448">
                  <c:v>19.53</c:v>
                </c:pt>
                <c:pt idx="1449">
                  <c:v>21.31</c:v>
                </c:pt>
                <c:pt idx="1450">
                  <c:v>19.84</c:v>
                </c:pt>
                <c:pt idx="1451">
                  <c:v>19.899999999999999</c:v>
                </c:pt>
                <c:pt idx="1452">
                  <c:v>19.98</c:v>
                </c:pt>
                <c:pt idx="1453">
                  <c:v>20.25</c:v>
                </c:pt>
                <c:pt idx="1454">
                  <c:v>20.329999999999998</c:v>
                </c:pt>
                <c:pt idx="1455">
                  <c:v>19.36</c:v>
                </c:pt>
                <c:pt idx="1456">
                  <c:v>19.489999999999998</c:v>
                </c:pt>
                <c:pt idx="1457">
                  <c:v>19.55</c:v>
                </c:pt>
                <c:pt idx="1458">
                  <c:v>19.79</c:v>
                </c:pt>
                <c:pt idx="1459">
                  <c:v>19.600000000000001</c:v>
                </c:pt>
                <c:pt idx="1460">
                  <c:v>18.18</c:v>
                </c:pt>
                <c:pt idx="1461">
                  <c:v>17.78</c:v>
                </c:pt>
                <c:pt idx="1462">
                  <c:v>17.2</c:v>
                </c:pt>
                <c:pt idx="1463">
                  <c:v>16.57</c:v>
                </c:pt>
                <c:pt idx="1464">
                  <c:v>16.73</c:v>
                </c:pt>
                <c:pt idx="1465">
                  <c:v>17.03</c:v>
                </c:pt>
                <c:pt idx="1466">
                  <c:v>21.63</c:v>
                </c:pt>
                <c:pt idx="1467">
                  <c:v>22.26</c:v>
                </c:pt>
                <c:pt idx="1468">
                  <c:v>20.71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B9-44C4-A1A5-C879CB0A557A}"/>
            </c:ext>
          </c:extLst>
        </c:ser>
        <c:ser>
          <c:idx val="1"/>
          <c:order val="1"/>
          <c:tx>
            <c:strRef>
              <c:f>'Holt Exponential by Day (X)'!$H$3</c:f>
              <c:strCache>
                <c:ptCount val="1"/>
                <c:pt idx="0">
                  <c:v>Holt's Forecast</c:v>
                </c:pt>
              </c:strCache>
            </c:strRef>
          </c:tx>
          <c:spPr>
            <a:ln w="34925" cap="rnd">
              <a:solidFill>
                <a:schemeClr val="accent6">
                  <a:shade val="7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'Holt Exponential by Day (X)'!$D$4:$D$1477</c:f>
              <c:numCache>
                <c:formatCode>m/d/yyyy</c:formatCode>
                <c:ptCount val="1474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43487</c:v>
                </c:pt>
                <c:pt idx="14">
                  <c:v>43488</c:v>
                </c:pt>
                <c:pt idx="15">
                  <c:v>43489</c:v>
                </c:pt>
                <c:pt idx="16">
                  <c:v>43490</c:v>
                </c:pt>
                <c:pt idx="17">
                  <c:v>43493</c:v>
                </c:pt>
                <c:pt idx="18">
                  <c:v>43494</c:v>
                </c:pt>
                <c:pt idx="19">
                  <c:v>43495</c:v>
                </c:pt>
                <c:pt idx="20">
                  <c:v>43496</c:v>
                </c:pt>
                <c:pt idx="21">
                  <c:v>43497</c:v>
                </c:pt>
                <c:pt idx="22">
                  <c:v>43500</c:v>
                </c:pt>
                <c:pt idx="23">
                  <c:v>43501</c:v>
                </c:pt>
                <c:pt idx="24">
                  <c:v>43502</c:v>
                </c:pt>
                <c:pt idx="25">
                  <c:v>43503</c:v>
                </c:pt>
                <c:pt idx="26">
                  <c:v>43504</c:v>
                </c:pt>
                <c:pt idx="27">
                  <c:v>43507</c:v>
                </c:pt>
                <c:pt idx="28">
                  <c:v>43508</c:v>
                </c:pt>
                <c:pt idx="29">
                  <c:v>43509</c:v>
                </c:pt>
                <c:pt idx="30">
                  <c:v>43510</c:v>
                </c:pt>
                <c:pt idx="31">
                  <c:v>43511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43521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43528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43535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43546</c:v>
                </c:pt>
                <c:pt idx="56">
                  <c:v>43549</c:v>
                </c:pt>
                <c:pt idx="57">
                  <c:v>43550</c:v>
                </c:pt>
                <c:pt idx="58">
                  <c:v>43551</c:v>
                </c:pt>
                <c:pt idx="59">
                  <c:v>43552</c:v>
                </c:pt>
                <c:pt idx="60">
                  <c:v>43553</c:v>
                </c:pt>
                <c:pt idx="61">
                  <c:v>43556</c:v>
                </c:pt>
                <c:pt idx="62">
                  <c:v>43557</c:v>
                </c:pt>
                <c:pt idx="63">
                  <c:v>43558</c:v>
                </c:pt>
                <c:pt idx="64">
                  <c:v>43559</c:v>
                </c:pt>
                <c:pt idx="65">
                  <c:v>43560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43570</c:v>
                </c:pt>
                <c:pt idx="72">
                  <c:v>43571</c:v>
                </c:pt>
                <c:pt idx="73">
                  <c:v>43572</c:v>
                </c:pt>
                <c:pt idx="74">
                  <c:v>43573</c:v>
                </c:pt>
                <c:pt idx="75">
                  <c:v>43577</c:v>
                </c:pt>
                <c:pt idx="76">
                  <c:v>43578</c:v>
                </c:pt>
                <c:pt idx="77">
                  <c:v>43579</c:v>
                </c:pt>
                <c:pt idx="78">
                  <c:v>43580</c:v>
                </c:pt>
                <c:pt idx="79">
                  <c:v>43581</c:v>
                </c:pt>
                <c:pt idx="80">
                  <c:v>43584</c:v>
                </c:pt>
                <c:pt idx="81">
                  <c:v>43585</c:v>
                </c:pt>
                <c:pt idx="82">
                  <c:v>43586</c:v>
                </c:pt>
                <c:pt idx="83">
                  <c:v>43587</c:v>
                </c:pt>
                <c:pt idx="84">
                  <c:v>43588</c:v>
                </c:pt>
                <c:pt idx="85">
                  <c:v>43591</c:v>
                </c:pt>
                <c:pt idx="86">
                  <c:v>43592</c:v>
                </c:pt>
                <c:pt idx="87">
                  <c:v>43593</c:v>
                </c:pt>
                <c:pt idx="88">
                  <c:v>43594</c:v>
                </c:pt>
                <c:pt idx="89">
                  <c:v>43595</c:v>
                </c:pt>
                <c:pt idx="90">
                  <c:v>43598</c:v>
                </c:pt>
                <c:pt idx="91">
                  <c:v>43599</c:v>
                </c:pt>
                <c:pt idx="92">
                  <c:v>43600</c:v>
                </c:pt>
                <c:pt idx="93">
                  <c:v>43601</c:v>
                </c:pt>
                <c:pt idx="94">
                  <c:v>43602</c:v>
                </c:pt>
                <c:pt idx="95">
                  <c:v>43605</c:v>
                </c:pt>
                <c:pt idx="96">
                  <c:v>43606</c:v>
                </c:pt>
                <c:pt idx="97">
                  <c:v>43607</c:v>
                </c:pt>
                <c:pt idx="98">
                  <c:v>43608</c:v>
                </c:pt>
                <c:pt idx="99">
                  <c:v>43609</c:v>
                </c:pt>
                <c:pt idx="100">
                  <c:v>43613</c:v>
                </c:pt>
                <c:pt idx="101">
                  <c:v>43614</c:v>
                </c:pt>
                <c:pt idx="102">
                  <c:v>43615</c:v>
                </c:pt>
                <c:pt idx="103">
                  <c:v>43616</c:v>
                </c:pt>
                <c:pt idx="104">
                  <c:v>43619</c:v>
                </c:pt>
                <c:pt idx="105">
                  <c:v>43620</c:v>
                </c:pt>
                <c:pt idx="106">
                  <c:v>43621</c:v>
                </c:pt>
                <c:pt idx="107">
                  <c:v>43622</c:v>
                </c:pt>
                <c:pt idx="108">
                  <c:v>43623</c:v>
                </c:pt>
                <c:pt idx="109">
                  <c:v>43626</c:v>
                </c:pt>
                <c:pt idx="110">
                  <c:v>43627</c:v>
                </c:pt>
                <c:pt idx="111">
                  <c:v>43628</c:v>
                </c:pt>
                <c:pt idx="112">
                  <c:v>43629</c:v>
                </c:pt>
                <c:pt idx="113">
                  <c:v>43630</c:v>
                </c:pt>
                <c:pt idx="114">
                  <c:v>43633</c:v>
                </c:pt>
                <c:pt idx="115">
                  <c:v>43634</c:v>
                </c:pt>
                <c:pt idx="116">
                  <c:v>43635</c:v>
                </c:pt>
                <c:pt idx="117">
                  <c:v>43636</c:v>
                </c:pt>
                <c:pt idx="118">
                  <c:v>43637</c:v>
                </c:pt>
                <c:pt idx="119">
                  <c:v>43640</c:v>
                </c:pt>
                <c:pt idx="120">
                  <c:v>43641</c:v>
                </c:pt>
                <c:pt idx="121">
                  <c:v>43642</c:v>
                </c:pt>
                <c:pt idx="122">
                  <c:v>43643</c:v>
                </c:pt>
                <c:pt idx="123">
                  <c:v>43644</c:v>
                </c:pt>
                <c:pt idx="124">
                  <c:v>43647</c:v>
                </c:pt>
                <c:pt idx="125">
                  <c:v>43648</c:v>
                </c:pt>
                <c:pt idx="126">
                  <c:v>43649</c:v>
                </c:pt>
                <c:pt idx="127">
                  <c:v>43651</c:v>
                </c:pt>
                <c:pt idx="128">
                  <c:v>43654</c:v>
                </c:pt>
                <c:pt idx="129">
                  <c:v>43655</c:v>
                </c:pt>
                <c:pt idx="130">
                  <c:v>43656</c:v>
                </c:pt>
                <c:pt idx="131">
                  <c:v>43657</c:v>
                </c:pt>
                <c:pt idx="132">
                  <c:v>43658</c:v>
                </c:pt>
                <c:pt idx="133">
                  <c:v>43661</c:v>
                </c:pt>
                <c:pt idx="134">
                  <c:v>43662</c:v>
                </c:pt>
                <c:pt idx="135">
                  <c:v>43663</c:v>
                </c:pt>
                <c:pt idx="136">
                  <c:v>43664</c:v>
                </c:pt>
                <c:pt idx="137">
                  <c:v>43665</c:v>
                </c:pt>
                <c:pt idx="138">
                  <c:v>43668</c:v>
                </c:pt>
                <c:pt idx="139">
                  <c:v>43669</c:v>
                </c:pt>
                <c:pt idx="140">
                  <c:v>43670</c:v>
                </c:pt>
                <c:pt idx="141">
                  <c:v>43671</c:v>
                </c:pt>
                <c:pt idx="142">
                  <c:v>43672</c:v>
                </c:pt>
                <c:pt idx="143">
                  <c:v>43675</c:v>
                </c:pt>
                <c:pt idx="144">
                  <c:v>43676</c:v>
                </c:pt>
                <c:pt idx="145">
                  <c:v>43677</c:v>
                </c:pt>
                <c:pt idx="146">
                  <c:v>43678</c:v>
                </c:pt>
                <c:pt idx="147">
                  <c:v>43679</c:v>
                </c:pt>
                <c:pt idx="148">
                  <c:v>43682</c:v>
                </c:pt>
                <c:pt idx="149">
                  <c:v>43683</c:v>
                </c:pt>
                <c:pt idx="150">
                  <c:v>43684</c:v>
                </c:pt>
                <c:pt idx="151">
                  <c:v>43685</c:v>
                </c:pt>
                <c:pt idx="152">
                  <c:v>43686</c:v>
                </c:pt>
                <c:pt idx="153">
                  <c:v>43689</c:v>
                </c:pt>
                <c:pt idx="154">
                  <c:v>43690</c:v>
                </c:pt>
                <c:pt idx="155">
                  <c:v>43691</c:v>
                </c:pt>
                <c:pt idx="156">
                  <c:v>43692</c:v>
                </c:pt>
                <c:pt idx="157">
                  <c:v>43693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43703</c:v>
                </c:pt>
                <c:pt idx="164">
                  <c:v>43704</c:v>
                </c:pt>
                <c:pt idx="165">
                  <c:v>43705</c:v>
                </c:pt>
                <c:pt idx="166">
                  <c:v>43706</c:v>
                </c:pt>
                <c:pt idx="167">
                  <c:v>43707</c:v>
                </c:pt>
                <c:pt idx="168">
                  <c:v>43711</c:v>
                </c:pt>
                <c:pt idx="169">
                  <c:v>43712</c:v>
                </c:pt>
                <c:pt idx="170">
                  <c:v>43713</c:v>
                </c:pt>
                <c:pt idx="171">
                  <c:v>43714</c:v>
                </c:pt>
                <c:pt idx="172">
                  <c:v>43717</c:v>
                </c:pt>
                <c:pt idx="173">
                  <c:v>43718</c:v>
                </c:pt>
                <c:pt idx="174">
                  <c:v>43719</c:v>
                </c:pt>
                <c:pt idx="175">
                  <c:v>43720</c:v>
                </c:pt>
                <c:pt idx="176">
                  <c:v>43721</c:v>
                </c:pt>
                <c:pt idx="177">
                  <c:v>43724</c:v>
                </c:pt>
                <c:pt idx="178">
                  <c:v>43725</c:v>
                </c:pt>
                <c:pt idx="179">
                  <c:v>43726</c:v>
                </c:pt>
                <c:pt idx="180">
                  <c:v>43727</c:v>
                </c:pt>
                <c:pt idx="181">
                  <c:v>43728</c:v>
                </c:pt>
                <c:pt idx="182">
                  <c:v>43731</c:v>
                </c:pt>
                <c:pt idx="183">
                  <c:v>43732</c:v>
                </c:pt>
                <c:pt idx="184">
                  <c:v>43733</c:v>
                </c:pt>
                <c:pt idx="185">
                  <c:v>43734</c:v>
                </c:pt>
                <c:pt idx="186">
                  <c:v>43735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43745</c:v>
                </c:pt>
                <c:pt idx="193">
                  <c:v>43746</c:v>
                </c:pt>
                <c:pt idx="194">
                  <c:v>43747</c:v>
                </c:pt>
                <c:pt idx="195">
                  <c:v>43748</c:v>
                </c:pt>
                <c:pt idx="196">
                  <c:v>43749</c:v>
                </c:pt>
                <c:pt idx="197">
                  <c:v>43752</c:v>
                </c:pt>
                <c:pt idx="198">
                  <c:v>43753</c:v>
                </c:pt>
                <c:pt idx="199">
                  <c:v>43754</c:v>
                </c:pt>
                <c:pt idx="200">
                  <c:v>43755</c:v>
                </c:pt>
                <c:pt idx="201">
                  <c:v>43756</c:v>
                </c:pt>
                <c:pt idx="202">
                  <c:v>43759</c:v>
                </c:pt>
                <c:pt idx="203">
                  <c:v>43760</c:v>
                </c:pt>
                <c:pt idx="204">
                  <c:v>43761</c:v>
                </c:pt>
                <c:pt idx="205">
                  <c:v>43762</c:v>
                </c:pt>
                <c:pt idx="206">
                  <c:v>43763</c:v>
                </c:pt>
                <c:pt idx="207">
                  <c:v>43766</c:v>
                </c:pt>
                <c:pt idx="208">
                  <c:v>43767</c:v>
                </c:pt>
                <c:pt idx="209">
                  <c:v>43768</c:v>
                </c:pt>
                <c:pt idx="210">
                  <c:v>43769</c:v>
                </c:pt>
                <c:pt idx="211">
                  <c:v>43770</c:v>
                </c:pt>
                <c:pt idx="212">
                  <c:v>43773</c:v>
                </c:pt>
                <c:pt idx="213">
                  <c:v>43774</c:v>
                </c:pt>
                <c:pt idx="214">
                  <c:v>43775</c:v>
                </c:pt>
                <c:pt idx="215">
                  <c:v>43776</c:v>
                </c:pt>
                <c:pt idx="216">
                  <c:v>43777</c:v>
                </c:pt>
                <c:pt idx="217">
                  <c:v>43780</c:v>
                </c:pt>
                <c:pt idx="218">
                  <c:v>43781</c:v>
                </c:pt>
                <c:pt idx="219">
                  <c:v>43782</c:v>
                </c:pt>
                <c:pt idx="220">
                  <c:v>43783</c:v>
                </c:pt>
                <c:pt idx="221">
                  <c:v>43784</c:v>
                </c:pt>
                <c:pt idx="222">
                  <c:v>43787</c:v>
                </c:pt>
                <c:pt idx="223">
                  <c:v>43788</c:v>
                </c:pt>
                <c:pt idx="224">
                  <c:v>43789</c:v>
                </c:pt>
                <c:pt idx="225">
                  <c:v>43790</c:v>
                </c:pt>
                <c:pt idx="226">
                  <c:v>43791</c:v>
                </c:pt>
                <c:pt idx="227">
                  <c:v>43794</c:v>
                </c:pt>
                <c:pt idx="228">
                  <c:v>43795</c:v>
                </c:pt>
                <c:pt idx="229">
                  <c:v>43796</c:v>
                </c:pt>
                <c:pt idx="230">
                  <c:v>43798</c:v>
                </c:pt>
                <c:pt idx="231">
                  <c:v>43801</c:v>
                </c:pt>
                <c:pt idx="232">
                  <c:v>43802</c:v>
                </c:pt>
                <c:pt idx="233">
                  <c:v>43803</c:v>
                </c:pt>
                <c:pt idx="234">
                  <c:v>43804</c:v>
                </c:pt>
                <c:pt idx="235">
                  <c:v>43805</c:v>
                </c:pt>
                <c:pt idx="236">
                  <c:v>43808</c:v>
                </c:pt>
                <c:pt idx="237">
                  <c:v>43809</c:v>
                </c:pt>
                <c:pt idx="238">
                  <c:v>43810</c:v>
                </c:pt>
                <c:pt idx="239">
                  <c:v>43811</c:v>
                </c:pt>
                <c:pt idx="240">
                  <c:v>43812</c:v>
                </c:pt>
                <c:pt idx="241">
                  <c:v>43815</c:v>
                </c:pt>
                <c:pt idx="242">
                  <c:v>43816</c:v>
                </c:pt>
                <c:pt idx="243">
                  <c:v>43817</c:v>
                </c:pt>
                <c:pt idx="244">
                  <c:v>43818</c:v>
                </c:pt>
                <c:pt idx="245">
                  <c:v>43819</c:v>
                </c:pt>
                <c:pt idx="246">
                  <c:v>43822</c:v>
                </c:pt>
                <c:pt idx="247">
                  <c:v>43823</c:v>
                </c:pt>
                <c:pt idx="248">
                  <c:v>43825</c:v>
                </c:pt>
                <c:pt idx="249">
                  <c:v>43826</c:v>
                </c:pt>
                <c:pt idx="250">
                  <c:v>43829</c:v>
                </c:pt>
                <c:pt idx="251">
                  <c:v>43830</c:v>
                </c:pt>
                <c:pt idx="252">
                  <c:v>43832</c:v>
                </c:pt>
                <c:pt idx="253">
                  <c:v>43833</c:v>
                </c:pt>
                <c:pt idx="254">
                  <c:v>43836</c:v>
                </c:pt>
                <c:pt idx="255">
                  <c:v>43837</c:v>
                </c:pt>
                <c:pt idx="256">
                  <c:v>43838</c:v>
                </c:pt>
                <c:pt idx="257">
                  <c:v>43839</c:v>
                </c:pt>
                <c:pt idx="258">
                  <c:v>43840</c:v>
                </c:pt>
                <c:pt idx="259">
                  <c:v>43843</c:v>
                </c:pt>
                <c:pt idx="260">
                  <c:v>43844</c:v>
                </c:pt>
                <c:pt idx="261">
                  <c:v>43845</c:v>
                </c:pt>
                <c:pt idx="262">
                  <c:v>43846</c:v>
                </c:pt>
                <c:pt idx="263">
                  <c:v>43847</c:v>
                </c:pt>
                <c:pt idx="264">
                  <c:v>43851</c:v>
                </c:pt>
                <c:pt idx="265">
                  <c:v>43852</c:v>
                </c:pt>
                <c:pt idx="266">
                  <c:v>43853</c:v>
                </c:pt>
                <c:pt idx="267">
                  <c:v>43854</c:v>
                </c:pt>
                <c:pt idx="268">
                  <c:v>43857</c:v>
                </c:pt>
                <c:pt idx="269">
                  <c:v>43858</c:v>
                </c:pt>
                <c:pt idx="270">
                  <c:v>43859</c:v>
                </c:pt>
                <c:pt idx="271">
                  <c:v>43860</c:v>
                </c:pt>
                <c:pt idx="272">
                  <c:v>43861</c:v>
                </c:pt>
                <c:pt idx="273">
                  <c:v>43864</c:v>
                </c:pt>
                <c:pt idx="274">
                  <c:v>43865</c:v>
                </c:pt>
                <c:pt idx="275">
                  <c:v>43866</c:v>
                </c:pt>
                <c:pt idx="276">
                  <c:v>43867</c:v>
                </c:pt>
                <c:pt idx="277">
                  <c:v>43868</c:v>
                </c:pt>
                <c:pt idx="278">
                  <c:v>43871</c:v>
                </c:pt>
                <c:pt idx="279">
                  <c:v>43872</c:v>
                </c:pt>
                <c:pt idx="280">
                  <c:v>43873</c:v>
                </c:pt>
                <c:pt idx="281">
                  <c:v>43874</c:v>
                </c:pt>
                <c:pt idx="282">
                  <c:v>43875</c:v>
                </c:pt>
                <c:pt idx="283">
                  <c:v>43879</c:v>
                </c:pt>
                <c:pt idx="284">
                  <c:v>43880</c:v>
                </c:pt>
                <c:pt idx="285">
                  <c:v>43881</c:v>
                </c:pt>
                <c:pt idx="286">
                  <c:v>43882</c:v>
                </c:pt>
                <c:pt idx="287">
                  <c:v>43885</c:v>
                </c:pt>
                <c:pt idx="288">
                  <c:v>43886</c:v>
                </c:pt>
                <c:pt idx="289">
                  <c:v>43887</c:v>
                </c:pt>
                <c:pt idx="290">
                  <c:v>43888</c:v>
                </c:pt>
                <c:pt idx="291">
                  <c:v>43889</c:v>
                </c:pt>
                <c:pt idx="292">
                  <c:v>43892</c:v>
                </c:pt>
                <c:pt idx="293">
                  <c:v>43893</c:v>
                </c:pt>
                <c:pt idx="294">
                  <c:v>43894</c:v>
                </c:pt>
                <c:pt idx="295">
                  <c:v>43895</c:v>
                </c:pt>
                <c:pt idx="296">
                  <c:v>43896</c:v>
                </c:pt>
                <c:pt idx="297">
                  <c:v>43899</c:v>
                </c:pt>
                <c:pt idx="298">
                  <c:v>43900</c:v>
                </c:pt>
                <c:pt idx="299">
                  <c:v>43901</c:v>
                </c:pt>
                <c:pt idx="300">
                  <c:v>43902</c:v>
                </c:pt>
                <c:pt idx="301">
                  <c:v>43903</c:v>
                </c:pt>
                <c:pt idx="302">
                  <c:v>43906</c:v>
                </c:pt>
                <c:pt idx="303">
                  <c:v>43907</c:v>
                </c:pt>
                <c:pt idx="304">
                  <c:v>43908</c:v>
                </c:pt>
                <c:pt idx="305">
                  <c:v>43909</c:v>
                </c:pt>
                <c:pt idx="306">
                  <c:v>43910</c:v>
                </c:pt>
                <c:pt idx="307">
                  <c:v>43913</c:v>
                </c:pt>
                <c:pt idx="308">
                  <c:v>43914</c:v>
                </c:pt>
                <c:pt idx="309">
                  <c:v>43915</c:v>
                </c:pt>
                <c:pt idx="310">
                  <c:v>43916</c:v>
                </c:pt>
                <c:pt idx="311">
                  <c:v>43917</c:v>
                </c:pt>
                <c:pt idx="312">
                  <c:v>43920</c:v>
                </c:pt>
                <c:pt idx="313">
                  <c:v>43921</c:v>
                </c:pt>
                <c:pt idx="314">
                  <c:v>43922</c:v>
                </c:pt>
                <c:pt idx="315">
                  <c:v>43923</c:v>
                </c:pt>
                <c:pt idx="316">
                  <c:v>43924</c:v>
                </c:pt>
                <c:pt idx="317">
                  <c:v>43927</c:v>
                </c:pt>
                <c:pt idx="318">
                  <c:v>43928</c:v>
                </c:pt>
                <c:pt idx="319">
                  <c:v>43929</c:v>
                </c:pt>
                <c:pt idx="320">
                  <c:v>43930</c:v>
                </c:pt>
                <c:pt idx="321">
                  <c:v>43934</c:v>
                </c:pt>
                <c:pt idx="322">
                  <c:v>43935</c:v>
                </c:pt>
                <c:pt idx="323">
                  <c:v>43936</c:v>
                </c:pt>
                <c:pt idx="324">
                  <c:v>43937</c:v>
                </c:pt>
                <c:pt idx="325">
                  <c:v>43938</c:v>
                </c:pt>
                <c:pt idx="326">
                  <c:v>43941</c:v>
                </c:pt>
                <c:pt idx="327">
                  <c:v>43942</c:v>
                </c:pt>
                <c:pt idx="328">
                  <c:v>43943</c:v>
                </c:pt>
                <c:pt idx="329">
                  <c:v>43944</c:v>
                </c:pt>
                <c:pt idx="330">
                  <c:v>43945</c:v>
                </c:pt>
                <c:pt idx="331">
                  <c:v>43948</c:v>
                </c:pt>
                <c:pt idx="332">
                  <c:v>43949</c:v>
                </c:pt>
                <c:pt idx="333">
                  <c:v>43950</c:v>
                </c:pt>
                <c:pt idx="334">
                  <c:v>43951</c:v>
                </c:pt>
                <c:pt idx="335">
                  <c:v>43952</c:v>
                </c:pt>
                <c:pt idx="336">
                  <c:v>43955</c:v>
                </c:pt>
                <c:pt idx="337">
                  <c:v>43956</c:v>
                </c:pt>
                <c:pt idx="338">
                  <c:v>43957</c:v>
                </c:pt>
                <c:pt idx="339">
                  <c:v>43958</c:v>
                </c:pt>
                <c:pt idx="340">
                  <c:v>43959</c:v>
                </c:pt>
                <c:pt idx="341">
                  <c:v>43962</c:v>
                </c:pt>
                <c:pt idx="342">
                  <c:v>43963</c:v>
                </c:pt>
                <c:pt idx="343">
                  <c:v>43964</c:v>
                </c:pt>
                <c:pt idx="344">
                  <c:v>43965</c:v>
                </c:pt>
                <c:pt idx="345">
                  <c:v>43966</c:v>
                </c:pt>
                <c:pt idx="346">
                  <c:v>43969</c:v>
                </c:pt>
                <c:pt idx="347">
                  <c:v>43970</c:v>
                </c:pt>
                <c:pt idx="348">
                  <c:v>43971</c:v>
                </c:pt>
                <c:pt idx="349">
                  <c:v>43972</c:v>
                </c:pt>
                <c:pt idx="350">
                  <c:v>43973</c:v>
                </c:pt>
                <c:pt idx="351">
                  <c:v>43977</c:v>
                </c:pt>
                <c:pt idx="352">
                  <c:v>43978</c:v>
                </c:pt>
                <c:pt idx="353">
                  <c:v>43979</c:v>
                </c:pt>
                <c:pt idx="354">
                  <c:v>43980</c:v>
                </c:pt>
                <c:pt idx="355">
                  <c:v>43983</c:v>
                </c:pt>
                <c:pt idx="356">
                  <c:v>43984</c:v>
                </c:pt>
                <c:pt idx="357">
                  <c:v>43985</c:v>
                </c:pt>
                <c:pt idx="358">
                  <c:v>43986</c:v>
                </c:pt>
                <c:pt idx="359">
                  <c:v>43987</c:v>
                </c:pt>
                <c:pt idx="360">
                  <c:v>43990</c:v>
                </c:pt>
                <c:pt idx="361">
                  <c:v>43991</c:v>
                </c:pt>
                <c:pt idx="362">
                  <c:v>43992</c:v>
                </c:pt>
                <c:pt idx="363">
                  <c:v>43993</c:v>
                </c:pt>
                <c:pt idx="364">
                  <c:v>43994</c:v>
                </c:pt>
                <c:pt idx="365">
                  <c:v>43997</c:v>
                </c:pt>
                <c:pt idx="366">
                  <c:v>43998</c:v>
                </c:pt>
                <c:pt idx="367">
                  <c:v>43999</c:v>
                </c:pt>
                <c:pt idx="368">
                  <c:v>44000</c:v>
                </c:pt>
                <c:pt idx="369">
                  <c:v>44001</c:v>
                </c:pt>
                <c:pt idx="370">
                  <c:v>44004</c:v>
                </c:pt>
                <c:pt idx="371">
                  <c:v>44005</c:v>
                </c:pt>
                <c:pt idx="372">
                  <c:v>44006</c:v>
                </c:pt>
                <c:pt idx="373">
                  <c:v>44007</c:v>
                </c:pt>
                <c:pt idx="374">
                  <c:v>44008</c:v>
                </c:pt>
                <c:pt idx="375">
                  <c:v>44011</c:v>
                </c:pt>
                <c:pt idx="376">
                  <c:v>44012</c:v>
                </c:pt>
                <c:pt idx="377">
                  <c:v>44013</c:v>
                </c:pt>
                <c:pt idx="378">
                  <c:v>44014</c:v>
                </c:pt>
                <c:pt idx="379">
                  <c:v>44018</c:v>
                </c:pt>
                <c:pt idx="380">
                  <c:v>44019</c:v>
                </c:pt>
                <c:pt idx="381">
                  <c:v>44020</c:v>
                </c:pt>
                <c:pt idx="382">
                  <c:v>44021</c:v>
                </c:pt>
                <c:pt idx="383">
                  <c:v>44022</c:v>
                </c:pt>
                <c:pt idx="384">
                  <c:v>44025</c:v>
                </c:pt>
                <c:pt idx="385">
                  <c:v>44026</c:v>
                </c:pt>
                <c:pt idx="386">
                  <c:v>44027</c:v>
                </c:pt>
                <c:pt idx="387">
                  <c:v>44028</c:v>
                </c:pt>
                <c:pt idx="388">
                  <c:v>44029</c:v>
                </c:pt>
                <c:pt idx="389">
                  <c:v>44032</c:v>
                </c:pt>
                <c:pt idx="390">
                  <c:v>44033</c:v>
                </c:pt>
                <c:pt idx="391">
                  <c:v>44034</c:v>
                </c:pt>
                <c:pt idx="392">
                  <c:v>44035</c:v>
                </c:pt>
                <c:pt idx="393">
                  <c:v>44036</c:v>
                </c:pt>
                <c:pt idx="394">
                  <c:v>44039</c:v>
                </c:pt>
                <c:pt idx="395">
                  <c:v>44040</c:v>
                </c:pt>
                <c:pt idx="396">
                  <c:v>44041</c:v>
                </c:pt>
                <c:pt idx="397">
                  <c:v>44042</c:v>
                </c:pt>
                <c:pt idx="398">
                  <c:v>44043</c:v>
                </c:pt>
                <c:pt idx="399">
                  <c:v>44046</c:v>
                </c:pt>
                <c:pt idx="400">
                  <c:v>44047</c:v>
                </c:pt>
                <c:pt idx="401">
                  <c:v>44048</c:v>
                </c:pt>
                <c:pt idx="402">
                  <c:v>44049</c:v>
                </c:pt>
                <c:pt idx="403">
                  <c:v>44050</c:v>
                </c:pt>
                <c:pt idx="404">
                  <c:v>44053</c:v>
                </c:pt>
                <c:pt idx="405">
                  <c:v>44054</c:v>
                </c:pt>
                <c:pt idx="406">
                  <c:v>44055</c:v>
                </c:pt>
                <c:pt idx="407">
                  <c:v>44056</c:v>
                </c:pt>
                <c:pt idx="408">
                  <c:v>44057</c:v>
                </c:pt>
                <c:pt idx="409">
                  <c:v>44060</c:v>
                </c:pt>
                <c:pt idx="410">
                  <c:v>44061</c:v>
                </c:pt>
                <c:pt idx="411">
                  <c:v>44062</c:v>
                </c:pt>
                <c:pt idx="412">
                  <c:v>44063</c:v>
                </c:pt>
                <c:pt idx="413">
                  <c:v>44064</c:v>
                </c:pt>
                <c:pt idx="414">
                  <c:v>44067</c:v>
                </c:pt>
                <c:pt idx="415">
                  <c:v>44068</c:v>
                </c:pt>
                <c:pt idx="416">
                  <c:v>44069</c:v>
                </c:pt>
                <c:pt idx="417">
                  <c:v>44070</c:v>
                </c:pt>
                <c:pt idx="418">
                  <c:v>44071</c:v>
                </c:pt>
                <c:pt idx="419">
                  <c:v>44074</c:v>
                </c:pt>
                <c:pt idx="420">
                  <c:v>44075</c:v>
                </c:pt>
                <c:pt idx="421">
                  <c:v>44076</c:v>
                </c:pt>
                <c:pt idx="422">
                  <c:v>44077</c:v>
                </c:pt>
                <c:pt idx="423">
                  <c:v>44078</c:v>
                </c:pt>
                <c:pt idx="424">
                  <c:v>44082</c:v>
                </c:pt>
                <c:pt idx="425">
                  <c:v>44083</c:v>
                </c:pt>
                <c:pt idx="426">
                  <c:v>44084</c:v>
                </c:pt>
                <c:pt idx="427">
                  <c:v>44085</c:v>
                </c:pt>
                <c:pt idx="428">
                  <c:v>44088</c:v>
                </c:pt>
                <c:pt idx="429">
                  <c:v>44089</c:v>
                </c:pt>
                <c:pt idx="430">
                  <c:v>44090</c:v>
                </c:pt>
                <c:pt idx="431">
                  <c:v>44091</c:v>
                </c:pt>
                <c:pt idx="432">
                  <c:v>44092</c:v>
                </c:pt>
                <c:pt idx="433">
                  <c:v>44095</c:v>
                </c:pt>
                <c:pt idx="434">
                  <c:v>44096</c:v>
                </c:pt>
                <c:pt idx="435">
                  <c:v>44097</c:v>
                </c:pt>
                <c:pt idx="436">
                  <c:v>44098</c:v>
                </c:pt>
                <c:pt idx="437">
                  <c:v>44099</c:v>
                </c:pt>
                <c:pt idx="438">
                  <c:v>44102</c:v>
                </c:pt>
                <c:pt idx="439">
                  <c:v>44103</c:v>
                </c:pt>
                <c:pt idx="440">
                  <c:v>44104</c:v>
                </c:pt>
                <c:pt idx="441">
                  <c:v>44105</c:v>
                </c:pt>
                <c:pt idx="442">
                  <c:v>44106</c:v>
                </c:pt>
                <c:pt idx="443">
                  <c:v>44109</c:v>
                </c:pt>
                <c:pt idx="444">
                  <c:v>44110</c:v>
                </c:pt>
                <c:pt idx="445">
                  <c:v>44111</c:v>
                </c:pt>
                <c:pt idx="446">
                  <c:v>44112</c:v>
                </c:pt>
                <c:pt idx="447">
                  <c:v>44113</c:v>
                </c:pt>
                <c:pt idx="448">
                  <c:v>44116</c:v>
                </c:pt>
                <c:pt idx="449">
                  <c:v>44117</c:v>
                </c:pt>
                <c:pt idx="450">
                  <c:v>44118</c:v>
                </c:pt>
                <c:pt idx="451">
                  <c:v>44119</c:v>
                </c:pt>
                <c:pt idx="452">
                  <c:v>44120</c:v>
                </c:pt>
                <c:pt idx="453">
                  <c:v>44123</c:v>
                </c:pt>
                <c:pt idx="454">
                  <c:v>44124</c:v>
                </c:pt>
                <c:pt idx="455">
                  <c:v>44125</c:v>
                </c:pt>
                <c:pt idx="456">
                  <c:v>44126</c:v>
                </c:pt>
                <c:pt idx="457">
                  <c:v>44127</c:v>
                </c:pt>
                <c:pt idx="458">
                  <c:v>44130</c:v>
                </c:pt>
                <c:pt idx="459">
                  <c:v>44131</c:v>
                </c:pt>
                <c:pt idx="460">
                  <c:v>44132</c:v>
                </c:pt>
                <c:pt idx="461">
                  <c:v>44133</c:v>
                </c:pt>
                <c:pt idx="462">
                  <c:v>44134</c:v>
                </c:pt>
                <c:pt idx="463">
                  <c:v>44137</c:v>
                </c:pt>
                <c:pt idx="464">
                  <c:v>44138</c:v>
                </c:pt>
                <c:pt idx="465">
                  <c:v>44139</c:v>
                </c:pt>
                <c:pt idx="466">
                  <c:v>44140</c:v>
                </c:pt>
                <c:pt idx="467">
                  <c:v>44141</c:v>
                </c:pt>
                <c:pt idx="468">
                  <c:v>44144</c:v>
                </c:pt>
                <c:pt idx="469">
                  <c:v>44145</c:v>
                </c:pt>
                <c:pt idx="470">
                  <c:v>44146</c:v>
                </c:pt>
                <c:pt idx="471">
                  <c:v>44147</c:v>
                </c:pt>
                <c:pt idx="472">
                  <c:v>44148</c:v>
                </c:pt>
                <c:pt idx="473">
                  <c:v>44151</c:v>
                </c:pt>
                <c:pt idx="474">
                  <c:v>44152</c:v>
                </c:pt>
                <c:pt idx="475">
                  <c:v>44153</c:v>
                </c:pt>
                <c:pt idx="476">
                  <c:v>44154</c:v>
                </c:pt>
                <c:pt idx="477">
                  <c:v>44155</c:v>
                </c:pt>
                <c:pt idx="478">
                  <c:v>44158</c:v>
                </c:pt>
                <c:pt idx="479">
                  <c:v>44159</c:v>
                </c:pt>
                <c:pt idx="480">
                  <c:v>44160</c:v>
                </c:pt>
                <c:pt idx="481">
                  <c:v>44162</c:v>
                </c:pt>
                <c:pt idx="482">
                  <c:v>44165</c:v>
                </c:pt>
                <c:pt idx="483">
                  <c:v>44166</c:v>
                </c:pt>
                <c:pt idx="484">
                  <c:v>44167</c:v>
                </c:pt>
                <c:pt idx="485">
                  <c:v>44168</c:v>
                </c:pt>
                <c:pt idx="486">
                  <c:v>44169</c:v>
                </c:pt>
                <c:pt idx="487">
                  <c:v>44172</c:v>
                </c:pt>
                <c:pt idx="488">
                  <c:v>44173</c:v>
                </c:pt>
                <c:pt idx="489">
                  <c:v>44174</c:v>
                </c:pt>
                <c:pt idx="490">
                  <c:v>44175</c:v>
                </c:pt>
                <c:pt idx="491">
                  <c:v>44176</c:v>
                </c:pt>
                <c:pt idx="492">
                  <c:v>44179</c:v>
                </c:pt>
                <c:pt idx="493">
                  <c:v>44180</c:v>
                </c:pt>
                <c:pt idx="494">
                  <c:v>44181</c:v>
                </c:pt>
                <c:pt idx="495">
                  <c:v>44182</c:v>
                </c:pt>
                <c:pt idx="496">
                  <c:v>44183</c:v>
                </c:pt>
                <c:pt idx="497">
                  <c:v>44186</c:v>
                </c:pt>
                <c:pt idx="498">
                  <c:v>44187</c:v>
                </c:pt>
                <c:pt idx="499">
                  <c:v>44188</c:v>
                </c:pt>
                <c:pt idx="500">
                  <c:v>44189</c:v>
                </c:pt>
                <c:pt idx="501">
                  <c:v>44193</c:v>
                </c:pt>
                <c:pt idx="502">
                  <c:v>44194</c:v>
                </c:pt>
                <c:pt idx="503">
                  <c:v>44195</c:v>
                </c:pt>
                <c:pt idx="504">
                  <c:v>44196</c:v>
                </c:pt>
                <c:pt idx="505">
                  <c:v>44200</c:v>
                </c:pt>
                <c:pt idx="506">
                  <c:v>44201</c:v>
                </c:pt>
                <c:pt idx="507">
                  <c:v>44202</c:v>
                </c:pt>
                <c:pt idx="508">
                  <c:v>44203</c:v>
                </c:pt>
                <c:pt idx="509">
                  <c:v>44204</c:v>
                </c:pt>
                <c:pt idx="510">
                  <c:v>44207</c:v>
                </c:pt>
                <c:pt idx="511">
                  <c:v>44208</c:v>
                </c:pt>
                <c:pt idx="512">
                  <c:v>44209</c:v>
                </c:pt>
                <c:pt idx="513">
                  <c:v>44210</c:v>
                </c:pt>
                <c:pt idx="514">
                  <c:v>44211</c:v>
                </c:pt>
                <c:pt idx="515">
                  <c:v>44215</c:v>
                </c:pt>
                <c:pt idx="516">
                  <c:v>44216</c:v>
                </c:pt>
                <c:pt idx="517">
                  <c:v>44217</c:v>
                </c:pt>
                <c:pt idx="518">
                  <c:v>44218</c:v>
                </c:pt>
                <c:pt idx="519">
                  <c:v>44221</c:v>
                </c:pt>
                <c:pt idx="520">
                  <c:v>44222</c:v>
                </c:pt>
                <c:pt idx="521">
                  <c:v>44223</c:v>
                </c:pt>
                <c:pt idx="522">
                  <c:v>44224</c:v>
                </c:pt>
                <c:pt idx="523">
                  <c:v>44225</c:v>
                </c:pt>
                <c:pt idx="524">
                  <c:v>44228</c:v>
                </c:pt>
                <c:pt idx="525">
                  <c:v>44229</c:v>
                </c:pt>
                <c:pt idx="526">
                  <c:v>44230</c:v>
                </c:pt>
                <c:pt idx="527">
                  <c:v>44231</c:v>
                </c:pt>
                <c:pt idx="528">
                  <c:v>44232</c:v>
                </c:pt>
                <c:pt idx="529">
                  <c:v>44235</c:v>
                </c:pt>
                <c:pt idx="530">
                  <c:v>44236</c:v>
                </c:pt>
                <c:pt idx="531">
                  <c:v>44237</c:v>
                </c:pt>
                <c:pt idx="532">
                  <c:v>44238</c:v>
                </c:pt>
                <c:pt idx="533">
                  <c:v>44239</c:v>
                </c:pt>
                <c:pt idx="534">
                  <c:v>44243</c:v>
                </c:pt>
                <c:pt idx="535">
                  <c:v>44244</c:v>
                </c:pt>
                <c:pt idx="536">
                  <c:v>44245</c:v>
                </c:pt>
                <c:pt idx="537">
                  <c:v>44246</c:v>
                </c:pt>
                <c:pt idx="538">
                  <c:v>44249</c:v>
                </c:pt>
                <c:pt idx="539">
                  <c:v>44250</c:v>
                </c:pt>
                <c:pt idx="540">
                  <c:v>44251</c:v>
                </c:pt>
                <c:pt idx="541">
                  <c:v>44252</c:v>
                </c:pt>
                <c:pt idx="542">
                  <c:v>44253</c:v>
                </c:pt>
                <c:pt idx="543">
                  <c:v>44256</c:v>
                </c:pt>
                <c:pt idx="544">
                  <c:v>44257</c:v>
                </c:pt>
                <c:pt idx="545">
                  <c:v>44258</c:v>
                </c:pt>
                <c:pt idx="546">
                  <c:v>44259</c:v>
                </c:pt>
                <c:pt idx="547">
                  <c:v>44260</c:v>
                </c:pt>
                <c:pt idx="548">
                  <c:v>44263</c:v>
                </c:pt>
                <c:pt idx="549">
                  <c:v>44264</c:v>
                </c:pt>
                <c:pt idx="550">
                  <c:v>44265</c:v>
                </c:pt>
                <c:pt idx="551">
                  <c:v>44266</c:v>
                </c:pt>
                <c:pt idx="552">
                  <c:v>44267</c:v>
                </c:pt>
                <c:pt idx="553">
                  <c:v>44270</c:v>
                </c:pt>
                <c:pt idx="554">
                  <c:v>44271</c:v>
                </c:pt>
                <c:pt idx="555">
                  <c:v>44272</c:v>
                </c:pt>
                <c:pt idx="556">
                  <c:v>44273</c:v>
                </c:pt>
                <c:pt idx="557">
                  <c:v>44274</c:v>
                </c:pt>
                <c:pt idx="558">
                  <c:v>44277</c:v>
                </c:pt>
                <c:pt idx="559">
                  <c:v>44278</c:v>
                </c:pt>
                <c:pt idx="560">
                  <c:v>44279</c:v>
                </c:pt>
                <c:pt idx="561">
                  <c:v>44280</c:v>
                </c:pt>
                <c:pt idx="562">
                  <c:v>44281</c:v>
                </c:pt>
                <c:pt idx="563">
                  <c:v>44284</c:v>
                </c:pt>
                <c:pt idx="564">
                  <c:v>44285</c:v>
                </c:pt>
                <c:pt idx="565">
                  <c:v>44286</c:v>
                </c:pt>
                <c:pt idx="566">
                  <c:v>44287</c:v>
                </c:pt>
                <c:pt idx="567">
                  <c:v>44291</c:v>
                </c:pt>
                <c:pt idx="568">
                  <c:v>44292</c:v>
                </c:pt>
                <c:pt idx="569">
                  <c:v>44293</c:v>
                </c:pt>
                <c:pt idx="570">
                  <c:v>44294</c:v>
                </c:pt>
                <c:pt idx="571">
                  <c:v>44295</c:v>
                </c:pt>
                <c:pt idx="572">
                  <c:v>44298</c:v>
                </c:pt>
                <c:pt idx="573">
                  <c:v>44299</c:v>
                </c:pt>
                <c:pt idx="574">
                  <c:v>44300</c:v>
                </c:pt>
                <c:pt idx="575">
                  <c:v>44301</c:v>
                </c:pt>
                <c:pt idx="576">
                  <c:v>44302</c:v>
                </c:pt>
                <c:pt idx="577">
                  <c:v>44305</c:v>
                </c:pt>
                <c:pt idx="578">
                  <c:v>44306</c:v>
                </c:pt>
                <c:pt idx="579">
                  <c:v>44307</c:v>
                </c:pt>
                <c:pt idx="580">
                  <c:v>44308</c:v>
                </c:pt>
                <c:pt idx="581">
                  <c:v>44309</c:v>
                </c:pt>
                <c:pt idx="582">
                  <c:v>44312</c:v>
                </c:pt>
                <c:pt idx="583">
                  <c:v>44313</c:v>
                </c:pt>
                <c:pt idx="584">
                  <c:v>44314</c:v>
                </c:pt>
                <c:pt idx="585">
                  <c:v>44315</c:v>
                </c:pt>
                <c:pt idx="586">
                  <c:v>44316</c:v>
                </c:pt>
                <c:pt idx="587">
                  <c:v>44319</c:v>
                </c:pt>
                <c:pt idx="588">
                  <c:v>44320</c:v>
                </c:pt>
                <c:pt idx="589">
                  <c:v>44321</c:v>
                </c:pt>
                <c:pt idx="590">
                  <c:v>44322</c:v>
                </c:pt>
                <c:pt idx="591">
                  <c:v>44323</c:v>
                </c:pt>
                <c:pt idx="592">
                  <c:v>44326</c:v>
                </c:pt>
                <c:pt idx="593">
                  <c:v>44327</c:v>
                </c:pt>
                <c:pt idx="594">
                  <c:v>44328</c:v>
                </c:pt>
                <c:pt idx="595">
                  <c:v>44329</c:v>
                </c:pt>
                <c:pt idx="596">
                  <c:v>44330</c:v>
                </c:pt>
                <c:pt idx="597">
                  <c:v>44333</c:v>
                </c:pt>
                <c:pt idx="598">
                  <c:v>44334</c:v>
                </c:pt>
                <c:pt idx="599">
                  <c:v>44335</c:v>
                </c:pt>
                <c:pt idx="600">
                  <c:v>44336</c:v>
                </c:pt>
                <c:pt idx="601">
                  <c:v>44337</c:v>
                </c:pt>
                <c:pt idx="602">
                  <c:v>44340</c:v>
                </c:pt>
                <c:pt idx="603">
                  <c:v>44341</c:v>
                </c:pt>
                <c:pt idx="604">
                  <c:v>44342</c:v>
                </c:pt>
                <c:pt idx="605">
                  <c:v>44343</c:v>
                </c:pt>
                <c:pt idx="606">
                  <c:v>44344</c:v>
                </c:pt>
                <c:pt idx="607">
                  <c:v>44348</c:v>
                </c:pt>
                <c:pt idx="608">
                  <c:v>44349</c:v>
                </c:pt>
                <c:pt idx="609">
                  <c:v>44350</c:v>
                </c:pt>
                <c:pt idx="610">
                  <c:v>44351</c:v>
                </c:pt>
                <c:pt idx="611">
                  <c:v>44354</c:v>
                </c:pt>
                <c:pt idx="612">
                  <c:v>44355</c:v>
                </c:pt>
                <c:pt idx="613">
                  <c:v>44356</c:v>
                </c:pt>
                <c:pt idx="614">
                  <c:v>44357</c:v>
                </c:pt>
                <c:pt idx="615">
                  <c:v>44358</c:v>
                </c:pt>
                <c:pt idx="616">
                  <c:v>44361</c:v>
                </c:pt>
                <c:pt idx="617">
                  <c:v>44362</c:v>
                </c:pt>
                <c:pt idx="618">
                  <c:v>44363</c:v>
                </c:pt>
                <c:pt idx="619">
                  <c:v>44364</c:v>
                </c:pt>
                <c:pt idx="620">
                  <c:v>44365</c:v>
                </c:pt>
                <c:pt idx="621">
                  <c:v>44368</c:v>
                </c:pt>
                <c:pt idx="622">
                  <c:v>44369</c:v>
                </c:pt>
                <c:pt idx="623">
                  <c:v>44370</c:v>
                </c:pt>
                <c:pt idx="624">
                  <c:v>44371</c:v>
                </c:pt>
                <c:pt idx="625">
                  <c:v>44372</c:v>
                </c:pt>
                <c:pt idx="626">
                  <c:v>44375</c:v>
                </c:pt>
                <c:pt idx="627">
                  <c:v>44376</c:v>
                </c:pt>
                <c:pt idx="628">
                  <c:v>44377</c:v>
                </c:pt>
                <c:pt idx="629">
                  <c:v>44378</c:v>
                </c:pt>
                <c:pt idx="630">
                  <c:v>44379</c:v>
                </c:pt>
                <c:pt idx="631">
                  <c:v>44383</c:v>
                </c:pt>
                <c:pt idx="632">
                  <c:v>44384</c:v>
                </c:pt>
                <c:pt idx="633">
                  <c:v>44385</c:v>
                </c:pt>
                <c:pt idx="634">
                  <c:v>44386</c:v>
                </c:pt>
                <c:pt idx="635">
                  <c:v>44389</c:v>
                </c:pt>
                <c:pt idx="636">
                  <c:v>44390</c:v>
                </c:pt>
                <c:pt idx="637">
                  <c:v>44391</c:v>
                </c:pt>
                <c:pt idx="638">
                  <c:v>44392</c:v>
                </c:pt>
                <c:pt idx="639">
                  <c:v>44393</c:v>
                </c:pt>
                <c:pt idx="640">
                  <c:v>44396</c:v>
                </c:pt>
                <c:pt idx="641">
                  <c:v>44397</c:v>
                </c:pt>
                <c:pt idx="642">
                  <c:v>44398</c:v>
                </c:pt>
                <c:pt idx="643">
                  <c:v>44399</c:v>
                </c:pt>
                <c:pt idx="644">
                  <c:v>44400</c:v>
                </c:pt>
                <c:pt idx="645">
                  <c:v>44403</c:v>
                </c:pt>
                <c:pt idx="646">
                  <c:v>44404</c:v>
                </c:pt>
                <c:pt idx="647">
                  <c:v>44405</c:v>
                </c:pt>
                <c:pt idx="648">
                  <c:v>44406</c:v>
                </c:pt>
                <c:pt idx="649">
                  <c:v>44407</c:v>
                </c:pt>
                <c:pt idx="650">
                  <c:v>44410</c:v>
                </c:pt>
                <c:pt idx="651">
                  <c:v>44411</c:v>
                </c:pt>
                <c:pt idx="652">
                  <c:v>44412</c:v>
                </c:pt>
                <c:pt idx="653">
                  <c:v>44413</c:v>
                </c:pt>
                <c:pt idx="654">
                  <c:v>44414</c:v>
                </c:pt>
                <c:pt idx="655">
                  <c:v>44417</c:v>
                </c:pt>
                <c:pt idx="656">
                  <c:v>44418</c:v>
                </c:pt>
                <c:pt idx="657">
                  <c:v>44419</c:v>
                </c:pt>
                <c:pt idx="658">
                  <c:v>44420</c:v>
                </c:pt>
                <c:pt idx="659">
                  <c:v>44421</c:v>
                </c:pt>
                <c:pt idx="660">
                  <c:v>44424</c:v>
                </c:pt>
                <c:pt idx="661">
                  <c:v>44425</c:v>
                </c:pt>
                <c:pt idx="662">
                  <c:v>44426</c:v>
                </c:pt>
                <c:pt idx="663">
                  <c:v>44427</c:v>
                </c:pt>
                <c:pt idx="664">
                  <c:v>44428</c:v>
                </c:pt>
                <c:pt idx="665">
                  <c:v>44431</c:v>
                </c:pt>
                <c:pt idx="666">
                  <c:v>44432</c:v>
                </c:pt>
                <c:pt idx="667">
                  <c:v>44433</c:v>
                </c:pt>
                <c:pt idx="668">
                  <c:v>44434</c:v>
                </c:pt>
                <c:pt idx="669">
                  <c:v>44435</c:v>
                </c:pt>
                <c:pt idx="670">
                  <c:v>44438</c:v>
                </c:pt>
                <c:pt idx="671">
                  <c:v>44439</c:v>
                </c:pt>
                <c:pt idx="672">
                  <c:v>44440</c:v>
                </c:pt>
                <c:pt idx="673">
                  <c:v>44441</c:v>
                </c:pt>
                <c:pt idx="674">
                  <c:v>44442</c:v>
                </c:pt>
                <c:pt idx="675">
                  <c:v>44446</c:v>
                </c:pt>
                <c:pt idx="676">
                  <c:v>44447</c:v>
                </c:pt>
                <c:pt idx="677">
                  <c:v>44448</c:v>
                </c:pt>
                <c:pt idx="678">
                  <c:v>44449</c:v>
                </c:pt>
                <c:pt idx="679">
                  <c:v>44452</c:v>
                </c:pt>
                <c:pt idx="680">
                  <c:v>44453</c:v>
                </c:pt>
                <c:pt idx="681">
                  <c:v>44454</c:v>
                </c:pt>
                <c:pt idx="682">
                  <c:v>44455</c:v>
                </c:pt>
                <c:pt idx="683">
                  <c:v>44456</c:v>
                </c:pt>
                <c:pt idx="684">
                  <c:v>44459</c:v>
                </c:pt>
                <c:pt idx="685">
                  <c:v>44460</c:v>
                </c:pt>
                <c:pt idx="686">
                  <c:v>44461</c:v>
                </c:pt>
                <c:pt idx="687">
                  <c:v>44462</c:v>
                </c:pt>
                <c:pt idx="688">
                  <c:v>44463</c:v>
                </c:pt>
                <c:pt idx="689">
                  <c:v>44466</c:v>
                </c:pt>
                <c:pt idx="690">
                  <c:v>44467</c:v>
                </c:pt>
                <c:pt idx="691">
                  <c:v>44468</c:v>
                </c:pt>
                <c:pt idx="692">
                  <c:v>44469</c:v>
                </c:pt>
                <c:pt idx="693">
                  <c:v>44470</c:v>
                </c:pt>
                <c:pt idx="694">
                  <c:v>44473</c:v>
                </c:pt>
                <c:pt idx="695">
                  <c:v>44474</c:v>
                </c:pt>
                <c:pt idx="696">
                  <c:v>44475</c:v>
                </c:pt>
                <c:pt idx="697">
                  <c:v>44476</c:v>
                </c:pt>
                <c:pt idx="698">
                  <c:v>44477</c:v>
                </c:pt>
                <c:pt idx="699">
                  <c:v>44480</c:v>
                </c:pt>
                <c:pt idx="700">
                  <c:v>44481</c:v>
                </c:pt>
                <c:pt idx="701">
                  <c:v>44482</c:v>
                </c:pt>
                <c:pt idx="702">
                  <c:v>44483</c:v>
                </c:pt>
                <c:pt idx="703">
                  <c:v>44484</c:v>
                </c:pt>
                <c:pt idx="704">
                  <c:v>44487</c:v>
                </c:pt>
                <c:pt idx="705">
                  <c:v>44488</c:v>
                </c:pt>
                <c:pt idx="706">
                  <c:v>44489</c:v>
                </c:pt>
                <c:pt idx="707">
                  <c:v>44490</c:v>
                </c:pt>
                <c:pt idx="708">
                  <c:v>44491</c:v>
                </c:pt>
                <c:pt idx="709">
                  <c:v>44494</c:v>
                </c:pt>
                <c:pt idx="710">
                  <c:v>44495</c:v>
                </c:pt>
                <c:pt idx="711">
                  <c:v>44496</c:v>
                </c:pt>
                <c:pt idx="712">
                  <c:v>44497</c:v>
                </c:pt>
                <c:pt idx="713">
                  <c:v>44498</c:v>
                </c:pt>
                <c:pt idx="714">
                  <c:v>44501</c:v>
                </c:pt>
                <c:pt idx="715">
                  <c:v>44502</c:v>
                </c:pt>
                <c:pt idx="716">
                  <c:v>44503</c:v>
                </c:pt>
                <c:pt idx="717">
                  <c:v>44504</c:v>
                </c:pt>
                <c:pt idx="718">
                  <c:v>44505</c:v>
                </c:pt>
                <c:pt idx="719">
                  <c:v>44508</c:v>
                </c:pt>
                <c:pt idx="720">
                  <c:v>44509</c:v>
                </c:pt>
                <c:pt idx="721">
                  <c:v>44510</c:v>
                </c:pt>
                <c:pt idx="722">
                  <c:v>44511</c:v>
                </c:pt>
                <c:pt idx="723">
                  <c:v>44512</c:v>
                </c:pt>
                <c:pt idx="724">
                  <c:v>44515</c:v>
                </c:pt>
                <c:pt idx="725">
                  <c:v>44516</c:v>
                </c:pt>
                <c:pt idx="726">
                  <c:v>44517</c:v>
                </c:pt>
                <c:pt idx="727">
                  <c:v>44518</c:v>
                </c:pt>
                <c:pt idx="728">
                  <c:v>44519</c:v>
                </c:pt>
                <c:pt idx="729">
                  <c:v>44522</c:v>
                </c:pt>
                <c:pt idx="730">
                  <c:v>44523</c:v>
                </c:pt>
                <c:pt idx="731">
                  <c:v>44524</c:v>
                </c:pt>
                <c:pt idx="732">
                  <c:v>44526</c:v>
                </c:pt>
                <c:pt idx="733">
                  <c:v>44529</c:v>
                </c:pt>
                <c:pt idx="734">
                  <c:v>44530</c:v>
                </c:pt>
                <c:pt idx="735">
                  <c:v>44531</c:v>
                </c:pt>
                <c:pt idx="736">
                  <c:v>44532</c:v>
                </c:pt>
                <c:pt idx="737">
                  <c:v>44533</c:v>
                </c:pt>
                <c:pt idx="738">
                  <c:v>44536</c:v>
                </c:pt>
                <c:pt idx="739">
                  <c:v>44537</c:v>
                </c:pt>
                <c:pt idx="740">
                  <c:v>44538</c:v>
                </c:pt>
                <c:pt idx="741">
                  <c:v>44539</c:v>
                </c:pt>
                <c:pt idx="742">
                  <c:v>44540</c:v>
                </c:pt>
                <c:pt idx="743">
                  <c:v>44543</c:v>
                </c:pt>
                <c:pt idx="744">
                  <c:v>44544</c:v>
                </c:pt>
                <c:pt idx="745">
                  <c:v>44545</c:v>
                </c:pt>
                <c:pt idx="746">
                  <c:v>44546</c:v>
                </c:pt>
                <c:pt idx="747">
                  <c:v>44547</c:v>
                </c:pt>
                <c:pt idx="748">
                  <c:v>44550</c:v>
                </c:pt>
                <c:pt idx="749">
                  <c:v>44551</c:v>
                </c:pt>
                <c:pt idx="750">
                  <c:v>44552</c:v>
                </c:pt>
                <c:pt idx="751">
                  <c:v>44553</c:v>
                </c:pt>
                <c:pt idx="752">
                  <c:v>44557</c:v>
                </c:pt>
                <c:pt idx="753">
                  <c:v>44558</c:v>
                </c:pt>
                <c:pt idx="754">
                  <c:v>44559</c:v>
                </c:pt>
                <c:pt idx="755">
                  <c:v>44560</c:v>
                </c:pt>
                <c:pt idx="756">
                  <c:v>44561</c:v>
                </c:pt>
                <c:pt idx="757">
                  <c:v>44564</c:v>
                </c:pt>
                <c:pt idx="758">
                  <c:v>44565</c:v>
                </c:pt>
                <c:pt idx="759">
                  <c:v>44566</c:v>
                </c:pt>
                <c:pt idx="760">
                  <c:v>44567</c:v>
                </c:pt>
                <c:pt idx="761">
                  <c:v>44568</c:v>
                </c:pt>
                <c:pt idx="762">
                  <c:v>44571</c:v>
                </c:pt>
                <c:pt idx="763">
                  <c:v>44572</c:v>
                </c:pt>
                <c:pt idx="764">
                  <c:v>44573</c:v>
                </c:pt>
                <c:pt idx="765">
                  <c:v>44574</c:v>
                </c:pt>
                <c:pt idx="766">
                  <c:v>44575</c:v>
                </c:pt>
                <c:pt idx="767">
                  <c:v>44579</c:v>
                </c:pt>
                <c:pt idx="768">
                  <c:v>44580</c:v>
                </c:pt>
                <c:pt idx="769">
                  <c:v>44581</c:v>
                </c:pt>
                <c:pt idx="770">
                  <c:v>44582</c:v>
                </c:pt>
                <c:pt idx="771">
                  <c:v>44585</c:v>
                </c:pt>
                <c:pt idx="772">
                  <c:v>44586</c:v>
                </c:pt>
                <c:pt idx="773">
                  <c:v>44587</c:v>
                </c:pt>
                <c:pt idx="774">
                  <c:v>44588</c:v>
                </c:pt>
                <c:pt idx="775">
                  <c:v>44589</c:v>
                </c:pt>
                <c:pt idx="776">
                  <c:v>44592</c:v>
                </c:pt>
                <c:pt idx="777">
                  <c:v>44593</c:v>
                </c:pt>
                <c:pt idx="778">
                  <c:v>44594</c:v>
                </c:pt>
                <c:pt idx="779">
                  <c:v>44595</c:v>
                </c:pt>
                <c:pt idx="780">
                  <c:v>44596</c:v>
                </c:pt>
                <c:pt idx="781">
                  <c:v>44599</c:v>
                </c:pt>
                <c:pt idx="782">
                  <c:v>44600</c:v>
                </c:pt>
                <c:pt idx="783">
                  <c:v>44601</c:v>
                </c:pt>
                <c:pt idx="784">
                  <c:v>44602</c:v>
                </c:pt>
                <c:pt idx="785">
                  <c:v>44603</c:v>
                </c:pt>
                <c:pt idx="786">
                  <c:v>44606</c:v>
                </c:pt>
                <c:pt idx="787">
                  <c:v>44607</c:v>
                </c:pt>
                <c:pt idx="788">
                  <c:v>44608</c:v>
                </c:pt>
                <c:pt idx="789">
                  <c:v>44609</c:v>
                </c:pt>
                <c:pt idx="790">
                  <c:v>44610</c:v>
                </c:pt>
                <c:pt idx="791">
                  <c:v>44614</c:v>
                </c:pt>
                <c:pt idx="792">
                  <c:v>44615</c:v>
                </c:pt>
                <c:pt idx="793">
                  <c:v>44616</c:v>
                </c:pt>
                <c:pt idx="794">
                  <c:v>44617</c:v>
                </c:pt>
                <c:pt idx="795">
                  <c:v>44620</c:v>
                </c:pt>
                <c:pt idx="796">
                  <c:v>44621</c:v>
                </c:pt>
                <c:pt idx="797">
                  <c:v>44622</c:v>
                </c:pt>
                <c:pt idx="798">
                  <c:v>44623</c:v>
                </c:pt>
                <c:pt idx="799">
                  <c:v>44624</c:v>
                </c:pt>
                <c:pt idx="800">
                  <c:v>44627</c:v>
                </c:pt>
                <c:pt idx="801">
                  <c:v>44628</c:v>
                </c:pt>
                <c:pt idx="802">
                  <c:v>44629</c:v>
                </c:pt>
                <c:pt idx="803">
                  <c:v>44630</c:v>
                </c:pt>
                <c:pt idx="804">
                  <c:v>44631</c:v>
                </c:pt>
                <c:pt idx="805">
                  <c:v>44634</c:v>
                </c:pt>
                <c:pt idx="806">
                  <c:v>44635</c:v>
                </c:pt>
                <c:pt idx="807">
                  <c:v>44636</c:v>
                </c:pt>
                <c:pt idx="808">
                  <c:v>44637</c:v>
                </c:pt>
                <c:pt idx="809">
                  <c:v>44638</c:v>
                </c:pt>
                <c:pt idx="810">
                  <c:v>44641</c:v>
                </c:pt>
                <c:pt idx="811">
                  <c:v>44642</c:v>
                </c:pt>
                <c:pt idx="812">
                  <c:v>44643</c:v>
                </c:pt>
                <c:pt idx="813">
                  <c:v>44644</c:v>
                </c:pt>
                <c:pt idx="814">
                  <c:v>44645</c:v>
                </c:pt>
                <c:pt idx="815">
                  <c:v>44648</c:v>
                </c:pt>
                <c:pt idx="816">
                  <c:v>44649</c:v>
                </c:pt>
                <c:pt idx="817">
                  <c:v>44650</c:v>
                </c:pt>
                <c:pt idx="818">
                  <c:v>44651</c:v>
                </c:pt>
                <c:pt idx="819">
                  <c:v>44652</c:v>
                </c:pt>
                <c:pt idx="820">
                  <c:v>44655</c:v>
                </c:pt>
                <c:pt idx="821">
                  <c:v>44656</c:v>
                </c:pt>
                <c:pt idx="822">
                  <c:v>44657</c:v>
                </c:pt>
                <c:pt idx="823">
                  <c:v>44658</c:v>
                </c:pt>
                <c:pt idx="824">
                  <c:v>44659</c:v>
                </c:pt>
                <c:pt idx="825">
                  <c:v>44662</c:v>
                </c:pt>
                <c:pt idx="826">
                  <c:v>44663</c:v>
                </c:pt>
                <c:pt idx="827">
                  <c:v>44664</c:v>
                </c:pt>
                <c:pt idx="828">
                  <c:v>44665</c:v>
                </c:pt>
                <c:pt idx="829">
                  <c:v>44669</c:v>
                </c:pt>
                <c:pt idx="830">
                  <c:v>44670</c:v>
                </c:pt>
                <c:pt idx="831">
                  <c:v>44671</c:v>
                </c:pt>
                <c:pt idx="832">
                  <c:v>44672</c:v>
                </c:pt>
                <c:pt idx="833">
                  <c:v>44673</c:v>
                </c:pt>
                <c:pt idx="834">
                  <c:v>44676</c:v>
                </c:pt>
                <c:pt idx="835">
                  <c:v>44677</c:v>
                </c:pt>
                <c:pt idx="836">
                  <c:v>44678</c:v>
                </c:pt>
                <c:pt idx="837">
                  <c:v>44679</c:v>
                </c:pt>
                <c:pt idx="838">
                  <c:v>44680</c:v>
                </c:pt>
                <c:pt idx="839">
                  <c:v>44683</c:v>
                </c:pt>
                <c:pt idx="840">
                  <c:v>44684</c:v>
                </c:pt>
                <c:pt idx="841">
                  <c:v>44685</c:v>
                </c:pt>
                <c:pt idx="842">
                  <c:v>44686</c:v>
                </c:pt>
                <c:pt idx="843">
                  <c:v>44687</c:v>
                </c:pt>
                <c:pt idx="844">
                  <c:v>44690</c:v>
                </c:pt>
                <c:pt idx="845">
                  <c:v>44691</c:v>
                </c:pt>
                <c:pt idx="846">
                  <c:v>44692</c:v>
                </c:pt>
                <c:pt idx="847">
                  <c:v>44693</c:v>
                </c:pt>
                <c:pt idx="848">
                  <c:v>44694</c:v>
                </c:pt>
                <c:pt idx="849">
                  <c:v>44697</c:v>
                </c:pt>
                <c:pt idx="850">
                  <c:v>44698</c:v>
                </c:pt>
                <c:pt idx="851">
                  <c:v>44699</c:v>
                </c:pt>
                <c:pt idx="852">
                  <c:v>44700</c:v>
                </c:pt>
                <c:pt idx="853">
                  <c:v>44701</c:v>
                </c:pt>
                <c:pt idx="854">
                  <c:v>44704</c:v>
                </c:pt>
                <c:pt idx="855">
                  <c:v>44705</c:v>
                </c:pt>
                <c:pt idx="856">
                  <c:v>44706</c:v>
                </c:pt>
                <c:pt idx="857">
                  <c:v>44707</c:v>
                </c:pt>
                <c:pt idx="858">
                  <c:v>44708</c:v>
                </c:pt>
                <c:pt idx="859">
                  <c:v>44712</c:v>
                </c:pt>
                <c:pt idx="860">
                  <c:v>44713</c:v>
                </c:pt>
                <c:pt idx="861">
                  <c:v>44714</c:v>
                </c:pt>
                <c:pt idx="862">
                  <c:v>44715</c:v>
                </c:pt>
                <c:pt idx="863">
                  <c:v>44718</c:v>
                </c:pt>
                <c:pt idx="864">
                  <c:v>44719</c:v>
                </c:pt>
                <c:pt idx="865">
                  <c:v>44720</c:v>
                </c:pt>
                <c:pt idx="866">
                  <c:v>44721</c:v>
                </c:pt>
                <c:pt idx="867">
                  <c:v>44722</c:v>
                </c:pt>
                <c:pt idx="868">
                  <c:v>44725</c:v>
                </c:pt>
                <c:pt idx="869">
                  <c:v>44726</c:v>
                </c:pt>
                <c:pt idx="870">
                  <c:v>44727</c:v>
                </c:pt>
                <c:pt idx="871">
                  <c:v>44728</c:v>
                </c:pt>
                <c:pt idx="872">
                  <c:v>44729</c:v>
                </c:pt>
                <c:pt idx="873">
                  <c:v>44733</c:v>
                </c:pt>
                <c:pt idx="874">
                  <c:v>44734</c:v>
                </c:pt>
                <c:pt idx="875">
                  <c:v>44735</c:v>
                </c:pt>
                <c:pt idx="876">
                  <c:v>44736</c:v>
                </c:pt>
                <c:pt idx="877">
                  <c:v>44739</c:v>
                </c:pt>
                <c:pt idx="878">
                  <c:v>44740</c:v>
                </c:pt>
                <c:pt idx="879">
                  <c:v>44741</c:v>
                </c:pt>
                <c:pt idx="880">
                  <c:v>44742</c:v>
                </c:pt>
                <c:pt idx="881">
                  <c:v>44743</c:v>
                </c:pt>
                <c:pt idx="882">
                  <c:v>44747</c:v>
                </c:pt>
                <c:pt idx="883">
                  <c:v>44748</c:v>
                </c:pt>
                <c:pt idx="884">
                  <c:v>44749</c:v>
                </c:pt>
                <c:pt idx="885">
                  <c:v>44750</c:v>
                </c:pt>
                <c:pt idx="886">
                  <c:v>44753</c:v>
                </c:pt>
                <c:pt idx="887">
                  <c:v>44754</c:v>
                </c:pt>
                <c:pt idx="888">
                  <c:v>44755</c:v>
                </c:pt>
                <c:pt idx="889">
                  <c:v>44756</c:v>
                </c:pt>
                <c:pt idx="890">
                  <c:v>44757</c:v>
                </c:pt>
                <c:pt idx="891">
                  <c:v>44760</c:v>
                </c:pt>
                <c:pt idx="892">
                  <c:v>44761</c:v>
                </c:pt>
                <c:pt idx="893">
                  <c:v>44762</c:v>
                </c:pt>
                <c:pt idx="894">
                  <c:v>44763</c:v>
                </c:pt>
                <c:pt idx="895">
                  <c:v>44764</c:v>
                </c:pt>
                <c:pt idx="896">
                  <c:v>44767</c:v>
                </c:pt>
                <c:pt idx="897">
                  <c:v>44768</c:v>
                </c:pt>
                <c:pt idx="898">
                  <c:v>44769</c:v>
                </c:pt>
                <c:pt idx="899">
                  <c:v>44770</c:v>
                </c:pt>
                <c:pt idx="900">
                  <c:v>44771</c:v>
                </c:pt>
                <c:pt idx="901">
                  <c:v>44774</c:v>
                </c:pt>
                <c:pt idx="902">
                  <c:v>44775</c:v>
                </c:pt>
                <c:pt idx="903">
                  <c:v>44776</c:v>
                </c:pt>
                <c:pt idx="904">
                  <c:v>44777</c:v>
                </c:pt>
                <c:pt idx="905">
                  <c:v>44778</c:v>
                </c:pt>
                <c:pt idx="906">
                  <c:v>44781</c:v>
                </c:pt>
                <c:pt idx="907">
                  <c:v>44782</c:v>
                </c:pt>
                <c:pt idx="908">
                  <c:v>44783</c:v>
                </c:pt>
                <c:pt idx="909">
                  <c:v>44784</c:v>
                </c:pt>
                <c:pt idx="910">
                  <c:v>44785</c:v>
                </c:pt>
                <c:pt idx="911">
                  <c:v>44788</c:v>
                </c:pt>
                <c:pt idx="912">
                  <c:v>44789</c:v>
                </c:pt>
                <c:pt idx="913">
                  <c:v>44790</c:v>
                </c:pt>
                <c:pt idx="914">
                  <c:v>44791</c:v>
                </c:pt>
                <c:pt idx="915">
                  <c:v>44792</c:v>
                </c:pt>
                <c:pt idx="916">
                  <c:v>44795</c:v>
                </c:pt>
                <c:pt idx="917">
                  <c:v>44796</c:v>
                </c:pt>
                <c:pt idx="918">
                  <c:v>44797</c:v>
                </c:pt>
                <c:pt idx="919">
                  <c:v>44798</c:v>
                </c:pt>
                <c:pt idx="920">
                  <c:v>44799</c:v>
                </c:pt>
                <c:pt idx="921">
                  <c:v>44802</c:v>
                </c:pt>
                <c:pt idx="922">
                  <c:v>44803</c:v>
                </c:pt>
                <c:pt idx="923">
                  <c:v>44804</c:v>
                </c:pt>
                <c:pt idx="924">
                  <c:v>44805</c:v>
                </c:pt>
                <c:pt idx="925">
                  <c:v>44806</c:v>
                </c:pt>
                <c:pt idx="926">
                  <c:v>44810</c:v>
                </c:pt>
                <c:pt idx="927">
                  <c:v>44811</c:v>
                </c:pt>
                <c:pt idx="928">
                  <c:v>44812</c:v>
                </c:pt>
                <c:pt idx="929">
                  <c:v>44813</c:v>
                </c:pt>
                <c:pt idx="930">
                  <c:v>44816</c:v>
                </c:pt>
                <c:pt idx="931">
                  <c:v>44817</c:v>
                </c:pt>
                <c:pt idx="932">
                  <c:v>44818</c:v>
                </c:pt>
                <c:pt idx="933">
                  <c:v>44819</c:v>
                </c:pt>
                <c:pt idx="934">
                  <c:v>44820</c:v>
                </c:pt>
                <c:pt idx="935">
                  <c:v>44823</c:v>
                </c:pt>
                <c:pt idx="936">
                  <c:v>44824</c:v>
                </c:pt>
                <c:pt idx="937">
                  <c:v>44825</c:v>
                </c:pt>
                <c:pt idx="938">
                  <c:v>44826</c:v>
                </c:pt>
                <c:pt idx="939">
                  <c:v>44827</c:v>
                </c:pt>
                <c:pt idx="940">
                  <c:v>44830</c:v>
                </c:pt>
                <c:pt idx="941">
                  <c:v>44831</c:v>
                </c:pt>
                <c:pt idx="942">
                  <c:v>44832</c:v>
                </c:pt>
                <c:pt idx="943">
                  <c:v>44833</c:v>
                </c:pt>
                <c:pt idx="944">
                  <c:v>44834</c:v>
                </c:pt>
                <c:pt idx="945">
                  <c:v>44837</c:v>
                </c:pt>
                <c:pt idx="946">
                  <c:v>44838</c:v>
                </c:pt>
                <c:pt idx="947">
                  <c:v>44839</c:v>
                </c:pt>
                <c:pt idx="948">
                  <c:v>44840</c:v>
                </c:pt>
                <c:pt idx="949">
                  <c:v>44841</c:v>
                </c:pt>
                <c:pt idx="950">
                  <c:v>44844</c:v>
                </c:pt>
                <c:pt idx="951">
                  <c:v>44845</c:v>
                </c:pt>
                <c:pt idx="952">
                  <c:v>44846</c:v>
                </c:pt>
                <c:pt idx="953">
                  <c:v>44847</c:v>
                </c:pt>
                <c:pt idx="954">
                  <c:v>44848</c:v>
                </c:pt>
                <c:pt idx="955">
                  <c:v>44851</c:v>
                </c:pt>
                <c:pt idx="956">
                  <c:v>44852</c:v>
                </c:pt>
                <c:pt idx="957">
                  <c:v>44853</c:v>
                </c:pt>
                <c:pt idx="958">
                  <c:v>44854</c:v>
                </c:pt>
                <c:pt idx="959">
                  <c:v>44855</c:v>
                </c:pt>
                <c:pt idx="960">
                  <c:v>44858</c:v>
                </c:pt>
                <c:pt idx="961">
                  <c:v>44859</c:v>
                </c:pt>
                <c:pt idx="962">
                  <c:v>44860</c:v>
                </c:pt>
                <c:pt idx="963">
                  <c:v>44861</c:v>
                </c:pt>
                <c:pt idx="964">
                  <c:v>44862</c:v>
                </c:pt>
                <c:pt idx="965">
                  <c:v>44865</c:v>
                </c:pt>
                <c:pt idx="966">
                  <c:v>44866</c:v>
                </c:pt>
                <c:pt idx="967">
                  <c:v>44867</c:v>
                </c:pt>
                <c:pt idx="968">
                  <c:v>44868</c:v>
                </c:pt>
                <c:pt idx="969">
                  <c:v>44869</c:v>
                </c:pt>
                <c:pt idx="970">
                  <c:v>44872</c:v>
                </c:pt>
                <c:pt idx="971">
                  <c:v>44873</c:v>
                </c:pt>
                <c:pt idx="972">
                  <c:v>44874</c:v>
                </c:pt>
                <c:pt idx="973">
                  <c:v>44875</c:v>
                </c:pt>
                <c:pt idx="974">
                  <c:v>44876</c:v>
                </c:pt>
                <c:pt idx="975">
                  <c:v>44879</c:v>
                </c:pt>
                <c:pt idx="976">
                  <c:v>44880</c:v>
                </c:pt>
                <c:pt idx="977">
                  <c:v>44881</c:v>
                </c:pt>
                <c:pt idx="978">
                  <c:v>44882</c:v>
                </c:pt>
                <c:pt idx="979">
                  <c:v>44883</c:v>
                </c:pt>
                <c:pt idx="980">
                  <c:v>44886</c:v>
                </c:pt>
                <c:pt idx="981">
                  <c:v>44887</c:v>
                </c:pt>
                <c:pt idx="982">
                  <c:v>44888</c:v>
                </c:pt>
                <c:pt idx="983">
                  <c:v>44890</c:v>
                </c:pt>
                <c:pt idx="984">
                  <c:v>44893</c:v>
                </c:pt>
                <c:pt idx="985">
                  <c:v>44894</c:v>
                </c:pt>
                <c:pt idx="986">
                  <c:v>44895</c:v>
                </c:pt>
                <c:pt idx="987">
                  <c:v>44896</c:v>
                </c:pt>
                <c:pt idx="988">
                  <c:v>44897</c:v>
                </c:pt>
                <c:pt idx="989">
                  <c:v>44900</c:v>
                </c:pt>
                <c:pt idx="990">
                  <c:v>44901</c:v>
                </c:pt>
                <c:pt idx="991">
                  <c:v>44902</c:v>
                </c:pt>
                <c:pt idx="992">
                  <c:v>44903</c:v>
                </c:pt>
                <c:pt idx="993">
                  <c:v>44904</c:v>
                </c:pt>
                <c:pt idx="994">
                  <c:v>44907</c:v>
                </c:pt>
                <c:pt idx="995">
                  <c:v>44908</c:v>
                </c:pt>
                <c:pt idx="996">
                  <c:v>44909</c:v>
                </c:pt>
                <c:pt idx="997">
                  <c:v>44910</c:v>
                </c:pt>
                <c:pt idx="998">
                  <c:v>44911</c:v>
                </c:pt>
                <c:pt idx="999">
                  <c:v>44914</c:v>
                </c:pt>
                <c:pt idx="1000">
                  <c:v>44915</c:v>
                </c:pt>
                <c:pt idx="1001">
                  <c:v>44916</c:v>
                </c:pt>
                <c:pt idx="1002">
                  <c:v>44917</c:v>
                </c:pt>
                <c:pt idx="1003">
                  <c:v>44918</c:v>
                </c:pt>
                <c:pt idx="1004">
                  <c:v>44922</c:v>
                </c:pt>
                <c:pt idx="1005">
                  <c:v>44923</c:v>
                </c:pt>
                <c:pt idx="1006">
                  <c:v>44924</c:v>
                </c:pt>
                <c:pt idx="1007">
                  <c:v>44925</c:v>
                </c:pt>
                <c:pt idx="1008">
                  <c:v>44929</c:v>
                </c:pt>
                <c:pt idx="1009">
                  <c:v>44930</c:v>
                </c:pt>
                <c:pt idx="1010">
                  <c:v>44931</c:v>
                </c:pt>
                <c:pt idx="1011">
                  <c:v>44932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44943</c:v>
                </c:pt>
                <c:pt idx="1018">
                  <c:v>44944</c:v>
                </c:pt>
                <c:pt idx="1019">
                  <c:v>44945</c:v>
                </c:pt>
                <c:pt idx="1020">
                  <c:v>44946</c:v>
                </c:pt>
                <c:pt idx="1021">
                  <c:v>44949</c:v>
                </c:pt>
                <c:pt idx="1022">
                  <c:v>44950</c:v>
                </c:pt>
                <c:pt idx="1023">
                  <c:v>44951</c:v>
                </c:pt>
                <c:pt idx="1024">
                  <c:v>44952</c:v>
                </c:pt>
                <c:pt idx="1025">
                  <c:v>44953</c:v>
                </c:pt>
                <c:pt idx="1026">
                  <c:v>44956</c:v>
                </c:pt>
                <c:pt idx="1027">
                  <c:v>44957</c:v>
                </c:pt>
                <c:pt idx="1028">
                  <c:v>44958</c:v>
                </c:pt>
                <c:pt idx="1029">
                  <c:v>44959</c:v>
                </c:pt>
                <c:pt idx="1030">
                  <c:v>44960</c:v>
                </c:pt>
                <c:pt idx="1031">
                  <c:v>44963</c:v>
                </c:pt>
                <c:pt idx="1032">
                  <c:v>44964</c:v>
                </c:pt>
                <c:pt idx="1033">
                  <c:v>44965</c:v>
                </c:pt>
                <c:pt idx="1034">
                  <c:v>44966</c:v>
                </c:pt>
                <c:pt idx="1035">
                  <c:v>44967</c:v>
                </c:pt>
                <c:pt idx="1036">
                  <c:v>44970</c:v>
                </c:pt>
                <c:pt idx="1037">
                  <c:v>44971</c:v>
                </c:pt>
                <c:pt idx="1038">
                  <c:v>44972</c:v>
                </c:pt>
                <c:pt idx="1039">
                  <c:v>44973</c:v>
                </c:pt>
                <c:pt idx="1040">
                  <c:v>44974</c:v>
                </c:pt>
                <c:pt idx="1041">
                  <c:v>44978</c:v>
                </c:pt>
                <c:pt idx="1042">
                  <c:v>44979</c:v>
                </c:pt>
                <c:pt idx="1043">
                  <c:v>44980</c:v>
                </c:pt>
                <c:pt idx="1044">
                  <c:v>44981</c:v>
                </c:pt>
                <c:pt idx="1045">
                  <c:v>44984</c:v>
                </c:pt>
                <c:pt idx="1046">
                  <c:v>44985</c:v>
                </c:pt>
                <c:pt idx="1047">
                  <c:v>44986</c:v>
                </c:pt>
                <c:pt idx="1048">
                  <c:v>44987</c:v>
                </c:pt>
                <c:pt idx="1049">
                  <c:v>44988</c:v>
                </c:pt>
                <c:pt idx="1050">
                  <c:v>44991</c:v>
                </c:pt>
                <c:pt idx="1051">
                  <c:v>44992</c:v>
                </c:pt>
                <c:pt idx="1052">
                  <c:v>44993</c:v>
                </c:pt>
                <c:pt idx="1053">
                  <c:v>44994</c:v>
                </c:pt>
                <c:pt idx="1054">
                  <c:v>44995</c:v>
                </c:pt>
                <c:pt idx="1055">
                  <c:v>44998</c:v>
                </c:pt>
                <c:pt idx="1056">
                  <c:v>44999</c:v>
                </c:pt>
                <c:pt idx="1057">
                  <c:v>45000</c:v>
                </c:pt>
                <c:pt idx="1058">
                  <c:v>45001</c:v>
                </c:pt>
                <c:pt idx="1059">
                  <c:v>45002</c:v>
                </c:pt>
                <c:pt idx="1060">
                  <c:v>45005</c:v>
                </c:pt>
                <c:pt idx="1061">
                  <c:v>45006</c:v>
                </c:pt>
                <c:pt idx="1062">
                  <c:v>45007</c:v>
                </c:pt>
                <c:pt idx="1063">
                  <c:v>45008</c:v>
                </c:pt>
                <c:pt idx="1064">
                  <c:v>45009</c:v>
                </c:pt>
                <c:pt idx="1065">
                  <c:v>45012</c:v>
                </c:pt>
                <c:pt idx="1066">
                  <c:v>45013</c:v>
                </c:pt>
                <c:pt idx="1067">
                  <c:v>45014</c:v>
                </c:pt>
                <c:pt idx="1068">
                  <c:v>45015</c:v>
                </c:pt>
                <c:pt idx="1069">
                  <c:v>45016</c:v>
                </c:pt>
                <c:pt idx="1070">
                  <c:v>45019</c:v>
                </c:pt>
                <c:pt idx="1071">
                  <c:v>45020</c:v>
                </c:pt>
                <c:pt idx="1072">
                  <c:v>45021</c:v>
                </c:pt>
                <c:pt idx="1073">
                  <c:v>45022</c:v>
                </c:pt>
                <c:pt idx="1074">
                  <c:v>45026</c:v>
                </c:pt>
                <c:pt idx="1075">
                  <c:v>45027</c:v>
                </c:pt>
                <c:pt idx="1076">
                  <c:v>45028</c:v>
                </c:pt>
                <c:pt idx="1077">
                  <c:v>45029</c:v>
                </c:pt>
                <c:pt idx="1078">
                  <c:v>45030</c:v>
                </c:pt>
                <c:pt idx="1079">
                  <c:v>45033</c:v>
                </c:pt>
                <c:pt idx="1080">
                  <c:v>45034</c:v>
                </c:pt>
                <c:pt idx="1081">
                  <c:v>45035</c:v>
                </c:pt>
                <c:pt idx="1082">
                  <c:v>45036</c:v>
                </c:pt>
                <c:pt idx="1083">
                  <c:v>45037</c:v>
                </c:pt>
                <c:pt idx="1084">
                  <c:v>45040</c:v>
                </c:pt>
                <c:pt idx="1085">
                  <c:v>45041</c:v>
                </c:pt>
                <c:pt idx="1086">
                  <c:v>45042</c:v>
                </c:pt>
                <c:pt idx="1087">
                  <c:v>45043</c:v>
                </c:pt>
                <c:pt idx="1088">
                  <c:v>45044</c:v>
                </c:pt>
                <c:pt idx="1089">
                  <c:v>45047</c:v>
                </c:pt>
                <c:pt idx="1090">
                  <c:v>45048</c:v>
                </c:pt>
                <c:pt idx="1091">
                  <c:v>45049</c:v>
                </c:pt>
                <c:pt idx="1092">
                  <c:v>45050</c:v>
                </c:pt>
                <c:pt idx="1093">
                  <c:v>45051</c:v>
                </c:pt>
                <c:pt idx="1094">
                  <c:v>45054</c:v>
                </c:pt>
                <c:pt idx="1095">
                  <c:v>45055</c:v>
                </c:pt>
                <c:pt idx="1096">
                  <c:v>45056</c:v>
                </c:pt>
                <c:pt idx="1097">
                  <c:v>45057</c:v>
                </c:pt>
                <c:pt idx="1098">
                  <c:v>45058</c:v>
                </c:pt>
                <c:pt idx="1099">
                  <c:v>45061</c:v>
                </c:pt>
                <c:pt idx="1100">
                  <c:v>45062</c:v>
                </c:pt>
                <c:pt idx="1101">
                  <c:v>45063</c:v>
                </c:pt>
                <c:pt idx="1102">
                  <c:v>45064</c:v>
                </c:pt>
                <c:pt idx="1103">
                  <c:v>45065</c:v>
                </c:pt>
                <c:pt idx="1104">
                  <c:v>45068</c:v>
                </c:pt>
                <c:pt idx="1105">
                  <c:v>45069</c:v>
                </c:pt>
                <c:pt idx="1106">
                  <c:v>45070</c:v>
                </c:pt>
                <c:pt idx="1107">
                  <c:v>45071</c:v>
                </c:pt>
                <c:pt idx="1108">
                  <c:v>45072</c:v>
                </c:pt>
                <c:pt idx="1109">
                  <c:v>45076</c:v>
                </c:pt>
                <c:pt idx="1110">
                  <c:v>45077</c:v>
                </c:pt>
                <c:pt idx="1111">
                  <c:v>45078</c:v>
                </c:pt>
                <c:pt idx="1112">
                  <c:v>45079</c:v>
                </c:pt>
                <c:pt idx="1113">
                  <c:v>45082</c:v>
                </c:pt>
                <c:pt idx="1114">
                  <c:v>45083</c:v>
                </c:pt>
                <c:pt idx="1115">
                  <c:v>45084</c:v>
                </c:pt>
                <c:pt idx="1116">
                  <c:v>45085</c:v>
                </c:pt>
                <c:pt idx="1117">
                  <c:v>45086</c:v>
                </c:pt>
                <c:pt idx="1118">
                  <c:v>45089</c:v>
                </c:pt>
                <c:pt idx="1119">
                  <c:v>45090</c:v>
                </c:pt>
                <c:pt idx="1120">
                  <c:v>45091</c:v>
                </c:pt>
                <c:pt idx="1121">
                  <c:v>45092</c:v>
                </c:pt>
                <c:pt idx="1122">
                  <c:v>45093</c:v>
                </c:pt>
                <c:pt idx="1123">
                  <c:v>45097</c:v>
                </c:pt>
                <c:pt idx="1124">
                  <c:v>45098</c:v>
                </c:pt>
                <c:pt idx="1125">
                  <c:v>45099</c:v>
                </c:pt>
                <c:pt idx="1126">
                  <c:v>45100</c:v>
                </c:pt>
                <c:pt idx="1127">
                  <c:v>45103</c:v>
                </c:pt>
                <c:pt idx="1128">
                  <c:v>45104</c:v>
                </c:pt>
                <c:pt idx="1129">
                  <c:v>45105</c:v>
                </c:pt>
                <c:pt idx="1130">
                  <c:v>45106</c:v>
                </c:pt>
                <c:pt idx="1131">
                  <c:v>45107</c:v>
                </c:pt>
                <c:pt idx="1132">
                  <c:v>45110</c:v>
                </c:pt>
                <c:pt idx="1133">
                  <c:v>45112</c:v>
                </c:pt>
                <c:pt idx="1134">
                  <c:v>45113</c:v>
                </c:pt>
                <c:pt idx="1135">
                  <c:v>45114</c:v>
                </c:pt>
                <c:pt idx="1136">
                  <c:v>45117</c:v>
                </c:pt>
                <c:pt idx="1137">
                  <c:v>45118</c:v>
                </c:pt>
                <c:pt idx="1138">
                  <c:v>45119</c:v>
                </c:pt>
                <c:pt idx="1139">
                  <c:v>45120</c:v>
                </c:pt>
                <c:pt idx="1140">
                  <c:v>45121</c:v>
                </c:pt>
                <c:pt idx="1141">
                  <c:v>45124</c:v>
                </c:pt>
                <c:pt idx="1142">
                  <c:v>45125</c:v>
                </c:pt>
                <c:pt idx="1143">
                  <c:v>45126</c:v>
                </c:pt>
                <c:pt idx="1144">
                  <c:v>45127</c:v>
                </c:pt>
                <c:pt idx="1145">
                  <c:v>45128</c:v>
                </c:pt>
                <c:pt idx="1146">
                  <c:v>45131</c:v>
                </c:pt>
                <c:pt idx="1147">
                  <c:v>45132</c:v>
                </c:pt>
                <c:pt idx="1148">
                  <c:v>45133</c:v>
                </c:pt>
                <c:pt idx="1149">
                  <c:v>45134</c:v>
                </c:pt>
                <c:pt idx="1150">
                  <c:v>45135</c:v>
                </c:pt>
                <c:pt idx="1151">
                  <c:v>45138</c:v>
                </c:pt>
                <c:pt idx="1152">
                  <c:v>45139</c:v>
                </c:pt>
                <c:pt idx="1153">
                  <c:v>45140</c:v>
                </c:pt>
                <c:pt idx="1154">
                  <c:v>45141</c:v>
                </c:pt>
                <c:pt idx="1155">
                  <c:v>45142</c:v>
                </c:pt>
                <c:pt idx="1156">
                  <c:v>45145</c:v>
                </c:pt>
                <c:pt idx="1157">
                  <c:v>45146</c:v>
                </c:pt>
                <c:pt idx="1158">
                  <c:v>45147</c:v>
                </c:pt>
                <c:pt idx="1159">
                  <c:v>45148</c:v>
                </c:pt>
                <c:pt idx="1160">
                  <c:v>45149</c:v>
                </c:pt>
                <c:pt idx="1161">
                  <c:v>45152</c:v>
                </c:pt>
                <c:pt idx="1162">
                  <c:v>45153</c:v>
                </c:pt>
                <c:pt idx="1163">
                  <c:v>45154</c:v>
                </c:pt>
                <c:pt idx="1164">
                  <c:v>45155</c:v>
                </c:pt>
                <c:pt idx="1165">
                  <c:v>45156</c:v>
                </c:pt>
                <c:pt idx="1166">
                  <c:v>45159</c:v>
                </c:pt>
                <c:pt idx="1167">
                  <c:v>45160</c:v>
                </c:pt>
                <c:pt idx="1168">
                  <c:v>45161</c:v>
                </c:pt>
                <c:pt idx="1169">
                  <c:v>45162</c:v>
                </c:pt>
                <c:pt idx="1170">
                  <c:v>45163</c:v>
                </c:pt>
                <c:pt idx="1171">
                  <c:v>45166</c:v>
                </c:pt>
                <c:pt idx="1172">
                  <c:v>45167</c:v>
                </c:pt>
                <c:pt idx="1173">
                  <c:v>45168</c:v>
                </c:pt>
                <c:pt idx="1174">
                  <c:v>45169</c:v>
                </c:pt>
                <c:pt idx="1175">
                  <c:v>45170</c:v>
                </c:pt>
                <c:pt idx="1176">
                  <c:v>45174</c:v>
                </c:pt>
                <c:pt idx="1177">
                  <c:v>45175</c:v>
                </c:pt>
                <c:pt idx="1178">
                  <c:v>45176</c:v>
                </c:pt>
                <c:pt idx="1179">
                  <c:v>45177</c:v>
                </c:pt>
                <c:pt idx="1180">
                  <c:v>45180</c:v>
                </c:pt>
                <c:pt idx="1181">
                  <c:v>45181</c:v>
                </c:pt>
                <c:pt idx="1182">
                  <c:v>45182</c:v>
                </c:pt>
                <c:pt idx="1183">
                  <c:v>45183</c:v>
                </c:pt>
                <c:pt idx="1184">
                  <c:v>45184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45194</c:v>
                </c:pt>
                <c:pt idx="1191">
                  <c:v>45195</c:v>
                </c:pt>
                <c:pt idx="1192">
                  <c:v>45196</c:v>
                </c:pt>
                <c:pt idx="1193">
                  <c:v>45197</c:v>
                </c:pt>
                <c:pt idx="1194">
                  <c:v>45198</c:v>
                </c:pt>
                <c:pt idx="1195">
                  <c:v>45201</c:v>
                </c:pt>
                <c:pt idx="1196">
                  <c:v>45202</c:v>
                </c:pt>
                <c:pt idx="1197">
                  <c:v>45203</c:v>
                </c:pt>
                <c:pt idx="1198">
                  <c:v>45204</c:v>
                </c:pt>
                <c:pt idx="1199">
                  <c:v>45205</c:v>
                </c:pt>
                <c:pt idx="1200">
                  <c:v>45208</c:v>
                </c:pt>
                <c:pt idx="1201">
                  <c:v>45209</c:v>
                </c:pt>
                <c:pt idx="1202">
                  <c:v>45210</c:v>
                </c:pt>
                <c:pt idx="1203">
                  <c:v>45211</c:v>
                </c:pt>
                <c:pt idx="1204">
                  <c:v>45212</c:v>
                </c:pt>
                <c:pt idx="1205">
                  <c:v>45215</c:v>
                </c:pt>
                <c:pt idx="1206">
                  <c:v>45216</c:v>
                </c:pt>
                <c:pt idx="1207">
                  <c:v>45217</c:v>
                </c:pt>
                <c:pt idx="1208">
                  <c:v>45218</c:v>
                </c:pt>
                <c:pt idx="1209">
                  <c:v>45219</c:v>
                </c:pt>
                <c:pt idx="1210">
                  <c:v>45222</c:v>
                </c:pt>
                <c:pt idx="1211">
                  <c:v>45223</c:v>
                </c:pt>
                <c:pt idx="1212">
                  <c:v>45224</c:v>
                </c:pt>
                <c:pt idx="1213">
                  <c:v>45225</c:v>
                </c:pt>
                <c:pt idx="1214">
                  <c:v>45226</c:v>
                </c:pt>
                <c:pt idx="1215">
                  <c:v>45229</c:v>
                </c:pt>
                <c:pt idx="1216">
                  <c:v>45230</c:v>
                </c:pt>
                <c:pt idx="1217">
                  <c:v>45231</c:v>
                </c:pt>
                <c:pt idx="1218">
                  <c:v>45232</c:v>
                </c:pt>
                <c:pt idx="1219">
                  <c:v>45233</c:v>
                </c:pt>
                <c:pt idx="1220">
                  <c:v>45236</c:v>
                </c:pt>
                <c:pt idx="1221">
                  <c:v>45237</c:v>
                </c:pt>
                <c:pt idx="1222">
                  <c:v>45238</c:v>
                </c:pt>
                <c:pt idx="1223">
                  <c:v>45239</c:v>
                </c:pt>
                <c:pt idx="1224">
                  <c:v>45240</c:v>
                </c:pt>
                <c:pt idx="1225">
                  <c:v>45243</c:v>
                </c:pt>
                <c:pt idx="1226">
                  <c:v>45244</c:v>
                </c:pt>
                <c:pt idx="1227">
                  <c:v>45245</c:v>
                </c:pt>
                <c:pt idx="1228">
                  <c:v>45246</c:v>
                </c:pt>
                <c:pt idx="1229">
                  <c:v>45247</c:v>
                </c:pt>
                <c:pt idx="1230">
                  <c:v>45250</c:v>
                </c:pt>
                <c:pt idx="1231">
                  <c:v>45251</c:v>
                </c:pt>
                <c:pt idx="1232">
                  <c:v>45252</c:v>
                </c:pt>
                <c:pt idx="1233">
                  <c:v>45254</c:v>
                </c:pt>
                <c:pt idx="1234">
                  <c:v>45257</c:v>
                </c:pt>
                <c:pt idx="1235">
                  <c:v>45258</c:v>
                </c:pt>
                <c:pt idx="1236">
                  <c:v>45259</c:v>
                </c:pt>
                <c:pt idx="1237">
                  <c:v>45260</c:v>
                </c:pt>
                <c:pt idx="1238">
                  <c:v>45261</c:v>
                </c:pt>
                <c:pt idx="1239">
                  <c:v>45264</c:v>
                </c:pt>
                <c:pt idx="1240">
                  <c:v>45265</c:v>
                </c:pt>
                <c:pt idx="1241">
                  <c:v>45266</c:v>
                </c:pt>
                <c:pt idx="1242">
                  <c:v>45267</c:v>
                </c:pt>
                <c:pt idx="1243">
                  <c:v>45268</c:v>
                </c:pt>
                <c:pt idx="1244">
                  <c:v>45271</c:v>
                </c:pt>
                <c:pt idx="1245">
                  <c:v>45272</c:v>
                </c:pt>
                <c:pt idx="1246">
                  <c:v>45273</c:v>
                </c:pt>
                <c:pt idx="1247">
                  <c:v>45274</c:v>
                </c:pt>
                <c:pt idx="1248">
                  <c:v>45275</c:v>
                </c:pt>
                <c:pt idx="1249">
                  <c:v>45278</c:v>
                </c:pt>
                <c:pt idx="1250">
                  <c:v>45279</c:v>
                </c:pt>
                <c:pt idx="1251">
                  <c:v>45280</c:v>
                </c:pt>
                <c:pt idx="1252">
                  <c:v>45281</c:v>
                </c:pt>
                <c:pt idx="1253">
                  <c:v>45282</c:v>
                </c:pt>
                <c:pt idx="1254">
                  <c:v>45286</c:v>
                </c:pt>
                <c:pt idx="1255">
                  <c:v>45287</c:v>
                </c:pt>
                <c:pt idx="1256">
                  <c:v>45288</c:v>
                </c:pt>
                <c:pt idx="1257">
                  <c:v>45289</c:v>
                </c:pt>
                <c:pt idx="1258">
                  <c:v>45293</c:v>
                </c:pt>
                <c:pt idx="1259">
                  <c:v>45294</c:v>
                </c:pt>
                <c:pt idx="1260">
                  <c:v>45295</c:v>
                </c:pt>
                <c:pt idx="1261">
                  <c:v>45296</c:v>
                </c:pt>
                <c:pt idx="1262">
                  <c:v>45299</c:v>
                </c:pt>
                <c:pt idx="1263">
                  <c:v>45300</c:v>
                </c:pt>
                <c:pt idx="1264">
                  <c:v>45301</c:v>
                </c:pt>
                <c:pt idx="1265">
                  <c:v>45302</c:v>
                </c:pt>
                <c:pt idx="1266">
                  <c:v>45303</c:v>
                </c:pt>
                <c:pt idx="1267">
                  <c:v>45307</c:v>
                </c:pt>
                <c:pt idx="1268">
                  <c:v>45308</c:v>
                </c:pt>
                <c:pt idx="1269">
                  <c:v>45309</c:v>
                </c:pt>
                <c:pt idx="1270">
                  <c:v>45310</c:v>
                </c:pt>
                <c:pt idx="1271">
                  <c:v>45313</c:v>
                </c:pt>
                <c:pt idx="1272">
                  <c:v>45314</c:v>
                </c:pt>
                <c:pt idx="1273">
                  <c:v>45315</c:v>
                </c:pt>
                <c:pt idx="1274">
                  <c:v>45316</c:v>
                </c:pt>
                <c:pt idx="1275">
                  <c:v>45317</c:v>
                </c:pt>
                <c:pt idx="1276">
                  <c:v>45320</c:v>
                </c:pt>
                <c:pt idx="1277">
                  <c:v>45321</c:v>
                </c:pt>
                <c:pt idx="1278">
                  <c:v>45322</c:v>
                </c:pt>
                <c:pt idx="1279">
                  <c:v>45323</c:v>
                </c:pt>
                <c:pt idx="1280">
                  <c:v>45324</c:v>
                </c:pt>
                <c:pt idx="1281">
                  <c:v>45327</c:v>
                </c:pt>
                <c:pt idx="1282">
                  <c:v>45328</c:v>
                </c:pt>
                <c:pt idx="1283">
                  <c:v>45329</c:v>
                </c:pt>
                <c:pt idx="1284">
                  <c:v>45330</c:v>
                </c:pt>
                <c:pt idx="1285">
                  <c:v>45331</c:v>
                </c:pt>
                <c:pt idx="1286">
                  <c:v>45334</c:v>
                </c:pt>
                <c:pt idx="1287">
                  <c:v>45335</c:v>
                </c:pt>
                <c:pt idx="1288">
                  <c:v>45336</c:v>
                </c:pt>
                <c:pt idx="1289">
                  <c:v>45337</c:v>
                </c:pt>
                <c:pt idx="1290">
                  <c:v>45338</c:v>
                </c:pt>
                <c:pt idx="1291">
                  <c:v>45342</c:v>
                </c:pt>
                <c:pt idx="1292">
                  <c:v>45343</c:v>
                </c:pt>
                <c:pt idx="1293">
                  <c:v>45344</c:v>
                </c:pt>
                <c:pt idx="1294">
                  <c:v>45345</c:v>
                </c:pt>
                <c:pt idx="1295">
                  <c:v>45348</c:v>
                </c:pt>
                <c:pt idx="1296">
                  <c:v>45349</c:v>
                </c:pt>
                <c:pt idx="1297">
                  <c:v>45350</c:v>
                </c:pt>
                <c:pt idx="1298">
                  <c:v>45351</c:v>
                </c:pt>
                <c:pt idx="1299">
                  <c:v>45352</c:v>
                </c:pt>
                <c:pt idx="1300">
                  <c:v>45355</c:v>
                </c:pt>
                <c:pt idx="1301">
                  <c:v>45356</c:v>
                </c:pt>
                <c:pt idx="1302">
                  <c:v>45357</c:v>
                </c:pt>
                <c:pt idx="1303">
                  <c:v>45358</c:v>
                </c:pt>
                <c:pt idx="1304">
                  <c:v>45359</c:v>
                </c:pt>
                <c:pt idx="1305">
                  <c:v>45362</c:v>
                </c:pt>
                <c:pt idx="1306">
                  <c:v>45363</c:v>
                </c:pt>
                <c:pt idx="1307">
                  <c:v>45364</c:v>
                </c:pt>
                <c:pt idx="1308">
                  <c:v>45365</c:v>
                </c:pt>
                <c:pt idx="1309">
                  <c:v>45366</c:v>
                </c:pt>
                <c:pt idx="1310">
                  <c:v>45369</c:v>
                </c:pt>
                <c:pt idx="1311">
                  <c:v>45370</c:v>
                </c:pt>
                <c:pt idx="1312">
                  <c:v>45371</c:v>
                </c:pt>
                <c:pt idx="1313">
                  <c:v>45372</c:v>
                </c:pt>
                <c:pt idx="1314">
                  <c:v>45373</c:v>
                </c:pt>
                <c:pt idx="1315">
                  <c:v>45376</c:v>
                </c:pt>
                <c:pt idx="1316">
                  <c:v>45377</c:v>
                </c:pt>
                <c:pt idx="1317">
                  <c:v>45378</c:v>
                </c:pt>
                <c:pt idx="1318">
                  <c:v>45379</c:v>
                </c:pt>
                <c:pt idx="1319">
                  <c:v>45383</c:v>
                </c:pt>
                <c:pt idx="1320">
                  <c:v>45384</c:v>
                </c:pt>
                <c:pt idx="1321">
                  <c:v>45385</c:v>
                </c:pt>
                <c:pt idx="1322">
                  <c:v>45386</c:v>
                </c:pt>
                <c:pt idx="1323">
                  <c:v>45387</c:v>
                </c:pt>
                <c:pt idx="1324">
                  <c:v>45390</c:v>
                </c:pt>
                <c:pt idx="1325">
                  <c:v>45391</c:v>
                </c:pt>
                <c:pt idx="1326">
                  <c:v>45392</c:v>
                </c:pt>
                <c:pt idx="1327">
                  <c:v>45393</c:v>
                </c:pt>
                <c:pt idx="1328">
                  <c:v>45394</c:v>
                </c:pt>
                <c:pt idx="1329">
                  <c:v>45397</c:v>
                </c:pt>
                <c:pt idx="1330">
                  <c:v>45398</c:v>
                </c:pt>
                <c:pt idx="1331">
                  <c:v>45399</c:v>
                </c:pt>
                <c:pt idx="1332">
                  <c:v>45400</c:v>
                </c:pt>
                <c:pt idx="1333">
                  <c:v>45401</c:v>
                </c:pt>
                <c:pt idx="1334">
                  <c:v>45404</c:v>
                </c:pt>
                <c:pt idx="1335">
                  <c:v>45405</c:v>
                </c:pt>
                <c:pt idx="1336">
                  <c:v>45406</c:v>
                </c:pt>
                <c:pt idx="1337">
                  <c:v>45407</c:v>
                </c:pt>
                <c:pt idx="1338">
                  <c:v>45408</c:v>
                </c:pt>
                <c:pt idx="1339">
                  <c:v>45411</c:v>
                </c:pt>
                <c:pt idx="1340">
                  <c:v>45412</c:v>
                </c:pt>
                <c:pt idx="1341">
                  <c:v>45413</c:v>
                </c:pt>
                <c:pt idx="1342">
                  <c:v>45414</c:v>
                </c:pt>
                <c:pt idx="1343">
                  <c:v>45415</c:v>
                </c:pt>
                <c:pt idx="1344">
                  <c:v>45418</c:v>
                </c:pt>
                <c:pt idx="1345">
                  <c:v>45419</c:v>
                </c:pt>
                <c:pt idx="1346">
                  <c:v>45420</c:v>
                </c:pt>
                <c:pt idx="1347">
                  <c:v>45421</c:v>
                </c:pt>
                <c:pt idx="1348">
                  <c:v>45422</c:v>
                </c:pt>
                <c:pt idx="1349">
                  <c:v>45425</c:v>
                </c:pt>
                <c:pt idx="1350">
                  <c:v>45426</c:v>
                </c:pt>
                <c:pt idx="1351">
                  <c:v>45427</c:v>
                </c:pt>
                <c:pt idx="1352">
                  <c:v>45428</c:v>
                </c:pt>
                <c:pt idx="1353">
                  <c:v>45429</c:v>
                </c:pt>
                <c:pt idx="1354">
                  <c:v>45432</c:v>
                </c:pt>
                <c:pt idx="1355">
                  <c:v>45433</c:v>
                </c:pt>
                <c:pt idx="1356">
                  <c:v>45434</c:v>
                </c:pt>
                <c:pt idx="1357">
                  <c:v>45435</c:v>
                </c:pt>
                <c:pt idx="1358">
                  <c:v>45436</c:v>
                </c:pt>
                <c:pt idx="1359">
                  <c:v>45440</c:v>
                </c:pt>
                <c:pt idx="1360">
                  <c:v>45441</c:v>
                </c:pt>
                <c:pt idx="1361">
                  <c:v>45442</c:v>
                </c:pt>
                <c:pt idx="1362">
                  <c:v>45443</c:v>
                </c:pt>
                <c:pt idx="1363">
                  <c:v>45446</c:v>
                </c:pt>
                <c:pt idx="1364">
                  <c:v>45447</c:v>
                </c:pt>
                <c:pt idx="1365">
                  <c:v>45448</c:v>
                </c:pt>
                <c:pt idx="1366">
                  <c:v>45449</c:v>
                </c:pt>
                <c:pt idx="1367">
                  <c:v>45450</c:v>
                </c:pt>
                <c:pt idx="1368">
                  <c:v>45453</c:v>
                </c:pt>
                <c:pt idx="1369">
                  <c:v>45454</c:v>
                </c:pt>
                <c:pt idx="1370">
                  <c:v>45455</c:v>
                </c:pt>
                <c:pt idx="1371">
                  <c:v>45456</c:v>
                </c:pt>
                <c:pt idx="1372">
                  <c:v>45457</c:v>
                </c:pt>
                <c:pt idx="1373">
                  <c:v>45460</c:v>
                </c:pt>
                <c:pt idx="1374">
                  <c:v>45461</c:v>
                </c:pt>
                <c:pt idx="1375">
                  <c:v>45463</c:v>
                </c:pt>
                <c:pt idx="1376">
                  <c:v>45464</c:v>
                </c:pt>
                <c:pt idx="1377">
                  <c:v>45467</c:v>
                </c:pt>
                <c:pt idx="1378">
                  <c:v>45468</c:v>
                </c:pt>
                <c:pt idx="1379">
                  <c:v>45469</c:v>
                </c:pt>
                <c:pt idx="1380">
                  <c:v>45470</c:v>
                </c:pt>
                <c:pt idx="1381">
                  <c:v>45471</c:v>
                </c:pt>
                <c:pt idx="1382">
                  <c:v>45474</c:v>
                </c:pt>
                <c:pt idx="1383">
                  <c:v>45475</c:v>
                </c:pt>
                <c:pt idx="1384">
                  <c:v>45476</c:v>
                </c:pt>
                <c:pt idx="1385">
                  <c:v>45478</c:v>
                </c:pt>
                <c:pt idx="1386">
                  <c:v>45481</c:v>
                </c:pt>
                <c:pt idx="1387">
                  <c:v>45482</c:v>
                </c:pt>
                <c:pt idx="1388">
                  <c:v>45483</c:v>
                </c:pt>
                <c:pt idx="1389">
                  <c:v>45484</c:v>
                </c:pt>
                <c:pt idx="1390">
                  <c:v>45485</c:v>
                </c:pt>
                <c:pt idx="1391">
                  <c:v>45488</c:v>
                </c:pt>
                <c:pt idx="1392">
                  <c:v>45489</c:v>
                </c:pt>
                <c:pt idx="1393">
                  <c:v>45490</c:v>
                </c:pt>
                <c:pt idx="1394">
                  <c:v>45491</c:v>
                </c:pt>
                <c:pt idx="1395">
                  <c:v>45492</c:v>
                </c:pt>
                <c:pt idx="1396">
                  <c:v>45495</c:v>
                </c:pt>
                <c:pt idx="1397">
                  <c:v>45496</c:v>
                </c:pt>
                <c:pt idx="1398">
                  <c:v>45497</c:v>
                </c:pt>
                <c:pt idx="1399">
                  <c:v>45498</c:v>
                </c:pt>
                <c:pt idx="1400">
                  <c:v>45499</c:v>
                </c:pt>
                <c:pt idx="1401">
                  <c:v>45502</c:v>
                </c:pt>
                <c:pt idx="1402">
                  <c:v>45503</c:v>
                </c:pt>
                <c:pt idx="1403">
                  <c:v>45504</c:v>
                </c:pt>
                <c:pt idx="1404">
                  <c:v>45505</c:v>
                </c:pt>
                <c:pt idx="1405">
                  <c:v>45506</c:v>
                </c:pt>
                <c:pt idx="1406">
                  <c:v>45509</c:v>
                </c:pt>
                <c:pt idx="1407">
                  <c:v>45510</c:v>
                </c:pt>
                <c:pt idx="1408">
                  <c:v>45511</c:v>
                </c:pt>
                <c:pt idx="1409">
                  <c:v>45512</c:v>
                </c:pt>
                <c:pt idx="1410">
                  <c:v>45513</c:v>
                </c:pt>
                <c:pt idx="1411">
                  <c:v>45516</c:v>
                </c:pt>
                <c:pt idx="1412">
                  <c:v>45517</c:v>
                </c:pt>
                <c:pt idx="1413">
                  <c:v>45518</c:v>
                </c:pt>
                <c:pt idx="1414">
                  <c:v>45519</c:v>
                </c:pt>
                <c:pt idx="1415">
                  <c:v>45520</c:v>
                </c:pt>
                <c:pt idx="1416">
                  <c:v>45523</c:v>
                </c:pt>
                <c:pt idx="1417">
                  <c:v>45524</c:v>
                </c:pt>
                <c:pt idx="1418">
                  <c:v>45525</c:v>
                </c:pt>
                <c:pt idx="1419">
                  <c:v>45526</c:v>
                </c:pt>
                <c:pt idx="1420">
                  <c:v>45527</c:v>
                </c:pt>
                <c:pt idx="1421">
                  <c:v>45530</c:v>
                </c:pt>
                <c:pt idx="1422">
                  <c:v>45531</c:v>
                </c:pt>
                <c:pt idx="1423">
                  <c:v>45532</c:v>
                </c:pt>
                <c:pt idx="1424">
                  <c:v>45533</c:v>
                </c:pt>
                <c:pt idx="1425">
                  <c:v>45534</c:v>
                </c:pt>
                <c:pt idx="1426">
                  <c:v>45538</c:v>
                </c:pt>
                <c:pt idx="1427">
                  <c:v>45539</c:v>
                </c:pt>
                <c:pt idx="1428">
                  <c:v>45540</c:v>
                </c:pt>
                <c:pt idx="1429">
                  <c:v>45541</c:v>
                </c:pt>
                <c:pt idx="1430">
                  <c:v>45544</c:v>
                </c:pt>
                <c:pt idx="1431">
                  <c:v>45545</c:v>
                </c:pt>
                <c:pt idx="1432">
                  <c:v>45546</c:v>
                </c:pt>
                <c:pt idx="1433">
                  <c:v>45547</c:v>
                </c:pt>
                <c:pt idx="1434">
                  <c:v>45548</c:v>
                </c:pt>
                <c:pt idx="1435">
                  <c:v>45551</c:v>
                </c:pt>
                <c:pt idx="1436">
                  <c:v>45552</c:v>
                </c:pt>
                <c:pt idx="1437">
                  <c:v>45553</c:v>
                </c:pt>
                <c:pt idx="1438">
                  <c:v>45554</c:v>
                </c:pt>
                <c:pt idx="1439">
                  <c:v>45555</c:v>
                </c:pt>
                <c:pt idx="1440">
                  <c:v>45558</c:v>
                </c:pt>
                <c:pt idx="1441">
                  <c:v>45559</c:v>
                </c:pt>
                <c:pt idx="1442">
                  <c:v>45560</c:v>
                </c:pt>
                <c:pt idx="1443">
                  <c:v>45561</c:v>
                </c:pt>
                <c:pt idx="1444">
                  <c:v>45562</c:v>
                </c:pt>
                <c:pt idx="1445">
                  <c:v>45565</c:v>
                </c:pt>
                <c:pt idx="1446">
                  <c:v>45566</c:v>
                </c:pt>
                <c:pt idx="1447">
                  <c:v>45567</c:v>
                </c:pt>
                <c:pt idx="1448">
                  <c:v>45568</c:v>
                </c:pt>
                <c:pt idx="1449">
                  <c:v>45569</c:v>
                </c:pt>
                <c:pt idx="1450">
                  <c:v>45572</c:v>
                </c:pt>
                <c:pt idx="1451">
                  <c:v>45573</c:v>
                </c:pt>
                <c:pt idx="1452">
                  <c:v>45574</c:v>
                </c:pt>
                <c:pt idx="1453">
                  <c:v>45575</c:v>
                </c:pt>
                <c:pt idx="1454">
                  <c:v>45576</c:v>
                </c:pt>
                <c:pt idx="1455">
                  <c:v>45579</c:v>
                </c:pt>
                <c:pt idx="1456">
                  <c:v>45580</c:v>
                </c:pt>
                <c:pt idx="1457">
                  <c:v>45581</c:v>
                </c:pt>
                <c:pt idx="1458">
                  <c:v>45582</c:v>
                </c:pt>
                <c:pt idx="1459">
                  <c:v>45583</c:v>
                </c:pt>
                <c:pt idx="1460">
                  <c:v>45586</c:v>
                </c:pt>
                <c:pt idx="1461">
                  <c:v>45587</c:v>
                </c:pt>
                <c:pt idx="1462">
                  <c:v>45588</c:v>
                </c:pt>
                <c:pt idx="1463">
                  <c:v>45589</c:v>
                </c:pt>
                <c:pt idx="1464">
                  <c:v>45590</c:v>
                </c:pt>
                <c:pt idx="1465">
                  <c:v>45593</c:v>
                </c:pt>
                <c:pt idx="1466">
                  <c:v>45594</c:v>
                </c:pt>
                <c:pt idx="1467">
                  <c:v>45595</c:v>
                </c:pt>
                <c:pt idx="1468">
                  <c:v>45596</c:v>
                </c:pt>
              </c:numCache>
            </c:numRef>
          </c:cat>
          <c:val>
            <c:numRef>
              <c:f>'Holt Exponential by Day (X)'!$H$4:$H$1477</c:f>
              <c:numCache>
                <c:formatCode>"$"#,##0.00</c:formatCode>
                <c:ptCount val="1474"/>
                <c:pt idx="0">
                  <c:v>55.561599999999999</c:v>
                </c:pt>
                <c:pt idx="1">
                  <c:v>55.201834000000005</c:v>
                </c:pt>
                <c:pt idx="2">
                  <c:v>54.144985320000004</c:v>
                </c:pt>
                <c:pt idx="3">
                  <c:v>55.937824893600009</c:v>
                </c:pt>
                <c:pt idx="4">
                  <c:v>57.290845570128006</c:v>
                </c:pt>
                <c:pt idx="5">
                  <c:v>58.522874667237446</c:v>
                </c:pt>
                <c:pt idx="6">
                  <c:v>58.497731528282458</c:v>
                </c:pt>
                <c:pt idx="7">
                  <c:v>57.303044924337811</c:v>
                </c:pt>
                <c:pt idx="8">
                  <c:v>55.712921503588461</c:v>
                </c:pt>
                <c:pt idx="9">
                  <c:v>55.771897479569674</c:v>
                </c:pt>
                <c:pt idx="10">
                  <c:v>56.054815809691192</c:v>
                </c:pt>
                <c:pt idx="11">
                  <c:v>56.214887695131793</c:v>
                </c:pt>
                <c:pt idx="12">
                  <c:v>58.701458676453868</c:v>
                </c:pt>
                <c:pt idx="13">
                  <c:v>65.001110487314236</c:v>
                </c:pt>
                <c:pt idx="14">
                  <c:v>65.209315583451655</c:v>
                </c:pt>
                <c:pt idx="15">
                  <c:v>65.934688432797472</c:v>
                </c:pt>
                <c:pt idx="16">
                  <c:v>66.196821417465387</c:v>
                </c:pt>
                <c:pt idx="17">
                  <c:v>66.234365914492287</c:v>
                </c:pt>
                <c:pt idx="18">
                  <c:v>66.321550882805226</c:v>
                </c:pt>
                <c:pt idx="19">
                  <c:v>66.571354591989731</c:v>
                </c:pt>
                <c:pt idx="20">
                  <c:v>66.777731429525517</c:v>
                </c:pt>
                <c:pt idx="21">
                  <c:v>66.407142433575814</c:v>
                </c:pt>
                <c:pt idx="22">
                  <c:v>66.475477070542254</c:v>
                </c:pt>
                <c:pt idx="23">
                  <c:v>67.090728134445342</c:v>
                </c:pt>
                <c:pt idx="24">
                  <c:v>67.656343406113066</c:v>
                </c:pt>
                <c:pt idx="25">
                  <c:v>68.050602287235179</c:v>
                </c:pt>
                <c:pt idx="26">
                  <c:v>67.664792769001437</c:v>
                </c:pt>
                <c:pt idx="27">
                  <c:v>67.335622730642598</c:v>
                </c:pt>
                <c:pt idx="28">
                  <c:v>67.249366854509617</c:v>
                </c:pt>
                <c:pt idx="29">
                  <c:v>67.953337698968014</c:v>
                </c:pt>
                <c:pt idx="30">
                  <c:v>67.761639596627887</c:v>
                </c:pt>
                <c:pt idx="31">
                  <c:v>67.506433788777898</c:v>
                </c:pt>
                <c:pt idx="32">
                  <c:v>68.052675945272114</c:v>
                </c:pt>
                <c:pt idx="33">
                  <c:v>67.877351723264439</c:v>
                </c:pt>
                <c:pt idx="34">
                  <c:v>67.479492613177371</c:v>
                </c:pt>
                <c:pt idx="35">
                  <c:v>67.145926623052659</c:v>
                </c:pt>
                <c:pt idx="36">
                  <c:v>67.657168681537442</c:v>
                </c:pt>
                <c:pt idx="37">
                  <c:v>68.059337178062464</c:v>
                </c:pt>
                <c:pt idx="38">
                  <c:v>68.378896939978205</c:v>
                </c:pt>
                <c:pt idx="39">
                  <c:v>68.584090026933652</c:v>
                </c:pt>
                <c:pt idx="40">
                  <c:v>68.300800471196723</c:v>
                </c:pt>
                <c:pt idx="41">
                  <c:v>67.949907259618101</c:v>
                </c:pt>
                <c:pt idx="42">
                  <c:v>66.863099076730009</c:v>
                </c:pt>
                <c:pt idx="43">
                  <c:v>66.517980514425972</c:v>
                </c:pt>
                <c:pt idx="44">
                  <c:v>66.439236977999045</c:v>
                </c:pt>
                <c:pt idx="45">
                  <c:v>66.380695797284986</c:v>
                </c:pt>
                <c:pt idx="46">
                  <c:v>65.996650923099352</c:v>
                </c:pt>
                <c:pt idx="47">
                  <c:v>66.54625424085458</c:v>
                </c:pt>
                <c:pt idx="48">
                  <c:v>66.410669082189543</c:v>
                </c:pt>
                <c:pt idx="49">
                  <c:v>66.571871361277374</c:v>
                </c:pt>
                <c:pt idx="50">
                  <c:v>66.485212407476666</c:v>
                </c:pt>
                <c:pt idx="51">
                  <c:v>66.591694450424939</c:v>
                </c:pt>
                <c:pt idx="52">
                  <c:v>67.562753568818309</c:v>
                </c:pt>
                <c:pt idx="53">
                  <c:v>67.669300941407954</c:v>
                </c:pt>
                <c:pt idx="54">
                  <c:v>66.725578637074321</c:v>
                </c:pt>
                <c:pt idx="55">
                  <c:v>66.913386989020182</c:v>
                </c:pt>
                <c:pt idx="56">
                  <c:v>65.603190958273856</c:v>
                </c:pt>
                <c:pt idx="57">
                  <c:v>66.139840179986763</c:v>
                </c:pt>
                <c:pt idx="58">
                  <c:v>66.595246099725117</c:v>
                </c:pt>
                <c:pt idx="59">
                  <c:v>67.167531963331683</c:v>
                </c:pt>
                <c:pt idx="60">
                  <c:v>68.434695636087042</c:v>
                </c:pt>
                <c:pt idx="61">
                  <c:v>68.416849166298761</c:v>
                </c:pt>
                <c:pt idx="62">
                  <c:v>68.585286532085817</c:v>
                </c:pt>
                <c:pt idx="63">
                  <c:v>68.31468286814021</c:v>
                </c:pt>
                <c:pt idx="64">
                  <c:v>69.087898288210539</c:v>
                </c:pt>
                <c:pt idx="65">
                  <c:v>70.506871692995105</c:v>
                </c:pt>
                <c:pt idx="66">
                  <c:v>70.430854396078374</c:v>
                </c:pt>
                <c:pt idx="67">
                  <c:v>70.636145572717197</c:v>
                </c:pt>
                <c:pt idx="68">
                  <c:v>69.936186309576584</c:v>
                </c:pt>
                <c:pt idx="69">
                  <c:v>70.291286937567676</c:v>
                </c:pt>
                <c:pt idx="70">
                  <c:v>70.497958294050207</c:v>
                </c:pt>
                <c:pt idx="71">
                  <c:v>71.539012173163783</c:v>
                </c:pt>
                <c:pt idx="72">
                  <c:v>72.285391266176489</c:v>
                </c:pt>
                <c:pt idx="73">
                  <c:v>74.131600466999856</c:v>
                </c:pt>
                <c:pt idx="74">
                  <c:v>75.722509156365732</c:v>
                </c:pt>
                <c:pt idx="75">
                  <c:v>75.673544935878454</c:v>
                </c:pt>
                <c:pt idx="76">
                  <c:v>75.049349304651614</c:v>
                </c:pt>
                <c:pt idx="77">
                  <c:v>74.765812723688299</c:v>
                </c:pt>
                <c:pt idx="78">
                  <c:v>74.651336524842392</c:v>
                </c:pt>
                <c:pt idx="79">
                  <c:v>74.178374776450482</c:v>
                </c:pt>
                <c:pt idx="80">
                  <c:v>74.441800358934088</c:v>
                </c:pt>
                <c:pt idx="81">
                  <c:v>74.388442369639364</c:v>
                </c:pt>
                <c:pt idx="82">
                  <c:v>74.05001349353185</c:v>
                </c:pt>
                <c:pt idx="83">
                  <c:v>73.178545834090073</c:v>
                </c:pt>
                <c:pt idx="84">
                  <c:v>73.95288183792573</c:v>
                </c:pt>
                <c:pt idx="85">
                  <c:v>74.758082534440007</c:v>
                </c:pt>
                <c:pt idx="86">
                  <c:v>73.715412336717151</c:v>
                </c:pt>
                <c:pt idx="87">
                  <c:v>73.472061487227606</c:v>
                </c:pt>
                <c:pt idx="88">
                  <c:v>73.552701270545683</c:v>
                </c:pt>
                <c:pt idx="89">
                  <c:v>73.576768326156554</c:v>
                </c:pt>
                <c:pt idx="90">
                  <c:v>72.310552857989776</c:v>
                </c:pt>
                <c:pt idx="91">
                  <c:v>70.329264334737459</c:v>
                </c:pt>
                <c:pt idx="92">
                  <c:v>70.420296819403532</c:v>
                </c:pt>
                <c:pt idx="93">
                  <c:v>70.813661736236469</c:v>
                </c:pt>
                <c:pt idx="94">
                  <c:v>71.206090755959437</c:v>
                </c:pt>
                <c:pt idx="95">
                  <c:v>70.884008001941325</c:v>
                </c:pt>
                <c:pt idx="96">
                  <c:v>71.005886581425756</c:v>
                </c:pt>
                <c:pt idx="97">
                  <c:v>71.758926209641928</c:v>
                </c:pt>
                <c:pt idx="98">
                  <c:v>70.433524758935036</c:v>
                </c:pt>
                <c:pt idx="99">
                  <c:v>69.62772816698498</c:v>
                </c:pt>
                <c:pt idx="100">
                  <c:v>69.322967622930477</c:v>
                </c:pt>
                <c:pt idx="101">
                  <c:v>68.297076017113071</c:v>
                </c:pt>
                <c:pt idx="102">
                  <c:v>67.971927086936361</c:v>
                </c:pt>
                <c:pt idx="103">
                  <c:v>68.208830463828605</c:v>
                </c:pt>
                <c:pt idx="104">
                  <c:v>67.851049687597126</c:v>
                </c:pt>
                <c:pt idx="105">
                  <c:v>69.049820256738883</c:v>
                </c:pt>
                <c:pt idx="106">
                  <c:v>70.862237876596339</c:v>
                </c:pt>
                <c:pt idx="107">
                  <c:v>71.245939498525303</c:v>
                </c:pt>
                <c:pt idx="108">
                  <c:v>70.466885678427104</c:v>
                </c:pt>
                <c:pt idx="109">
                  <c:v>71.137696804976542</c:v>
                </c:pt>
                <c:pt idx="110">
                  <c:v>71.867538014602843</c:v>
                </c:pt>
                <c:pt idx="111">
                  <c:v>71.622735509912658</c:v>
                </c:pt>
                <c:pt idx="112">
                  <c:v>71.440201758546181</c:v>
                </c:pt>
                <c:pt idx="113">
                  <c:v>73.007998882582228</c:v>
                </c:pt>
                <c:pt idx="114">
                  <c:v>73.4097427642469</c:v>
                </c:pt>
                <c:pt idx="115">
                  <c:v>73.550717998355381</c:v>
                </c:pt>
                <c:pt idx="116">
                  <c:v>74.357030217248536</c:v>
                </c:pt>
                <c:pt idx="117">
                  <c:v>74.462234173035142</c:v>
                </c:pt>
                <c:pt idx="118">
                  <c:v>74.571181072194534</c:v>
                </c:pt>
                <c:pt idx="119">
                  <c:v>74.263142716907836</c:v>
                </c:pt>
                <c:pt idx="120">
                  <c:v>73.367879376794122</c:v>
                </c:pt>
                <c:pt idx="121">
                  <c:v>71.528034371905605</c:v>
                </c:pt>
                <c:pt idx="122">
                  <c:v>71.779623334323972</c:v>
                </c:pt>
                <c:pt idx="123">
                  <c:v>72.668070117885051</c:v>
                </c:pt>
                <c:pt idx="124">
                  <c:v>73.399474848781423</c:v>
                </c:pt>
                <c:pt idx="125">
                  <c:v>73.871227742374998</c:v>
                </c:pt>
                <c:pt idx="126">
                  <c:v>72.927067199624986</c:v>
                </c:pt>
                <c:pt idx="127">
                  <c:v>73.712541636242463</c:v>
                </c:pt>
                <c:pt idx="128">
                  <c:v>73.768263427547623</c:v>
                </c:pt>
                <c:pt idx="129">
                  <c:v>73.865520828097274</c:v>
                </c:pt>
                <c:pt idx="130">
                  <c:v>72.69211733733151</c:v>
                </c:pt>
                <c:pt idx="131">
                  <c:v>72.840937324337105</c:v>
                </c:pt>
                <c:pt idx="132">
                  <c:v>73.799395190863834</c:v>
                </c:pt>
                <c:pt idx="133">
                  <c:v>74.530818301099586</c:v>
                </c:pt>
                <c:pt idx="134">
                  <c:v>74.220362319808515</c:v>
                </c:pt>
                <c:pt idx="135">
                  <c:v>73.733765609324365</c:v>
                </c:pt>
                <c:pt idx="136">
                  <c:v>72.437115311553185</c:v>
                </c:pt>
                <c:pt idx="137">
                  <c:v>72.900453756576169</c:v>
                </c:pt>
                <c:pt idx="138">
                  <c:v>72.986435456520397</c:v>
                </c:pt>
                <c:pt idx="139">
                  <c:v>72.891910446863903</c:v>
                </c:pt>
                <c:pt idx="140">
                  <c:v>74.136341401405005</c:v>
                </c:pt>
                <c:pt idx="141">
                  <c:v>75.010989737627781</c:v>
                </c:pt>
                <c:pt idx="142">
                  <c:v>74.930100630762823</c:v>
                </c:pt>
                <c:pt idx="143">
                  <c:v>74.307043439137345</c:v>
                </c:pt>
                <c:pt idx="144">
                  <c:v>74.001168519893582</c:v>
                </c:pt>
                <c:pt idx="145">
                  <c:v>73.700141674364701</c:v>
                </c:pt>
                <c:pt idx="146">
                  <c:v>72.364929359285938</c:v>
                </c:pt>
                <c:pt idx="147">
                  <c:v>69.199381438151036</c:v>
                </c:pt>
                <c:pt idx="148">
                  <c:v>68.132731460645147</c:v>
                </c:pt>
                <c:pt idx="149">
                  <c:v>66.632580316380157</c:v>
                </c:pt>
                <c:pt idx="150">
                  <c:v>67.489486193200946</c:v>
                </c:pt>
                <c:pt idx="151">
                  <c:v>68.063894044026497</c:v>
                </c:pt>
                <c:pt idx="152">
                  <c:v>69.4233212676899</c:v>
                </c:pt>
                <c:pt idx="153">
                  <c:v>68.756663318813992</c:v>
                </c:pt>
                <c:pt idx="154">
                  <c:v>68.299514351022538</c:v>
                </c:pt>
                <c:pt idx="155">
                  <c:v>68.308658998496966</c:v>
                </c:pt>
                <c:pt idx="156">
                  <c:v>65.507642670445222</c:v>
                </c:pt>
                <c:pt idx="157">
                  <c:v>64.17174909715655</c:v>
                </c:pt>
                <c:pt idx="158">
                  <c:v>65.335058701577793</c:v>
                </c:pt>
                <c:pt idx="159">
                  <c:v>66.383631599773722</c:v>
                </c:pt>
                <c:pt idx="160">
                  <c:v>66.661126271652023</c:v>
                </c:pt>
                <c:pt idx="161">
                  <c:v>67.54121321823709</c:v>
                </c:pt>
                <c:pt idx="162">
                  <c:v>67.148388852140187</c:v>
                </c:pt>
                <c:pt idx="163">
                  <c:v>65.425746017638403</c:v>
                </c:pt>
                <c:pt idx="164">
                  <c:v>66.28893398911444</c:v>
                </c:pt>
                <c:pt idx="165">
                  <c:v>66.605247627921088</c:v>
                </c:pt>
                <c:pt idx="166">
                  <c:v>68.257235956233501</c:v>
                </c:pt>
                <c:pt idx="167">
                  <c:v>69.686991426875139</c:v>
                </c:pt>
                <c:pt idx="168">
                  <c:v>68.603932721838945</c:v>
                </c:pt>
                <c:pt idx="169">
                  <c:v>67.976592753252177</c:v>
                </c:pt>
                <c:pt idx="170">
                  <c:v>69.588494280440017</c:v>
                </c:pt>
                <c:pt idx="171">
                  <c:v>73.148550974571023</c:v>
                </c:pt>
                <c:pt idx="172">
                  <c:v>74.641586412644415</c:v>
                </c:pt>
                <c:pt idx="173">
                  <c:v>76.519918606425847</c:v>
                </c:pt>
                <c:pt idx="174">
                  <c:v>76.886375321285769</c:v>
                </c:pt>
                <c:pt idx="175">
                  <c:v>77.452298326345982</c:v>
                </c:pt>
                <c:pt idx="176">
                  <c:v>77.026640334116209</c:v>
                </c:pt>
                <c:pt idx="177">
                  <c:v>76.503947661326208</c:v>
                </c:pt>
                <c:pt idx="178">
                  <c:v>74.891625481370383</c:v>
                </c:pt>
                <c:pt idx="179">
                  <c:v>74.271325158836873</c:v>
                </c:pt>
                <c:pt idx="180">
                  <c:v>73.842052617150514</c:v>
                </c:pt>
                <c:pt idx="181">
                  <c:v>73.132701552100556</c:v>
                </c:pt>
                <c:pt idx="182">
                  <c:v>72.390611311686499</c:v>
                </c:pt>
                <c:pt idx="183">
                  <c:v>73.544728961284733</c:v>
                </c:pt>
                <c:pt idx="184">
                  <c:v>72.880251477124119</c:v>
                </c:pt>
                <c:pt idx="185">
                  <c:v>73.443324130678846</c:v>
                </c:pt>
                <c:pt idx="186">
                  <c:v>74.39192952989535</c:v>
                </c:pt>
                <c:pt idx="187">
                  <c:v>75.018689008843126</c:v>
                </c:pt>
                <c:pt idx="188">
                  <c:v>75.190616866274638</c:v>
                </c:pt>
                <c:pt idx="189">
                  <c:v>74.760217408241701</c:v>
                </c:pt>
                <c:pt idx="190">
                  <c:v>73.080821710774885</c:v>
                </c:pt>
                <c:pt idx="191">
                  <c:v>73.561509883900044</c:v>
                </c:pt>
                <c:pt idx="192">
                  <c:v>74.654681949360068</c:v>
                </c:pt>
                <c:pt idx="193">
                  <c:v>74.195433519660853</c:v>
                </c:pt>
                <c:pt idx="194">
                  <c:v>73.433558293318839</c:v>
                </c:pt>
                <c:pt idx="195">
                  <c:v>74.496612445879606</c:v>
                </c:pt>
                <c:pt idx="196">
                  <c:v>75.120743533496508</c:v>
                </c:pt>
                <c:pt idx="197">
                  <c:v>76.840601667156221</c:v>
                </c:pt>
                <c:pt idx="198">
                  <c:v>77.084556151133356</c:v>
                </c:pt>
                <c:pt idx="199">
                  <c:v>77.454454894738205</c:v>
                </c:pt>
                <c:pt idx="200">
                  <c:v>77.349001304752761</c:v>
                </c:pt>
                <c:pt idx="201">
                  <c:v>77.598848887078645</c:v>
                </c:pt>
                <c:pt idx="202">
                  <c:v>78.438633804956865</c:v>
                </c:pt>
                <c:pt idx="203">
                  <c:v>79.111149217891423</c:v>
                </c:pt>
                <c:pt idx="204">
                  <c:v>78.60600152913706</c:v>
                </c:pt>
                <c:pt idx="205">
                  <c:v>77.152927561123008</c:v>
                </c:pt>
                <c:pt idx="206">
                  <c:v>75.275528887569578</c:v>
                </c:pt>
                <c:pt idx="207">
                  <c:v>70.058128104928343</c:v>
                </c:pt>
                <c:pt idx="208">
                  <c:v>68.763215231824205</c:v>
                </c:pt>
                <c:pt idx="209">
                  <c:v>67.297068678793451</c:v>
                </c:pt>
                <c:pt idx="210">
                  <c:v>68.141776086671655</c:v>
                </c:pt>
                <c:pt idx="211">
                  <c:v>68.401079070634736</c:v>
                </c:pt>
                <c:pt idx="212">
                  <c:v>69.311227402288324</c:v>
                </c:pt>
                <c:pt idx="213">
                  <c:v>71.130228528591772</c:v>
                </c:pt>
                <c:pt idx="214">
                  <c:v>72.338871765836871</c:v>
                </c:pt>
                <c:pt idx="215">
                  <c:v>72.439794048232798</c:v>
                </c:pt>
                <c:pt idx="216">
                  <c:v>72.796320426001188</c:v>
                </c:pt>
                <c:pt idx="217">
                  <c:v>73.189198493622541</c:v>
                </c:pt>
                <c:pt idx="218">
                  <c:v>72.407486889669997</c:v>
                </c:pt>
                <c:pt idx="219">
                  <c:v>71.292407272386797</c:v>
                </c:pt>
                <c:pt idx="220">
                  <c:v>72.002316175765472</c:v>
                </c:pt>
                <c:pt idx="221">
                  <c:v>72.325613270459215</c:v>
                </c:pt>
                <c:pt idx="222">
                  <c:v>73.193291710988774</c:v>
                </c:pt>
                <c:pt idx="223">
                  <c:v>73.355406815132284</c:v>
                </c:pt>
                <c:pt idx="224">
                  <c:v>72.528503341950525</c:v>
                </c:pt>
                <c:pt idx="225">
                  <c:v>71.713324729900933</c:v>
                </c:pt>
                <c:pt idx="226">
                  <c:v>71.455145967946862</c:v>
                </c:pt>
                <c:pt idx="227">
                  <c:v>72.723889070195852</c:v>
                </c:pt>
                <c:pt idx="228">
                  <c:v>73.063605611356181</c:v>
                </c:pt>
                <c:pt idx="229">
                  <c:v>74.156424373513403</c:v>
                </c:pt>
                <c:pt idx="230">
                  <c:v>75.16635743713465</c:v>
                </c:pt>
                <c:pt idx="231">
                  <c:v>74.733094338510881</c:v>
                </c:pt>
                <c:pt idx="232">
                  <c:v>73.886227856769892</c:v>
                </c:pt>
                <c:pt idx="233">
                  <c:v>72.696421752553633</c:v>
                </c:pt>
                <c:pt idx="234">
                  <c:v>74.329331088960956</c:v>
                </c:pt>
                <c:pt idx="235">
                  <c:v>75.530724726977454</c:v>
                </c:pt>
                <c:pt idx="236">
                  <c:v>76.676503745321014</c:v>
                </c:pt>
                <c:pt idx="237">
                  <c:v>77.290845692256411</c:v>
                </c:pt>
                <c:pt idx="238">
                  <c:v>77.110708478785597</c:v>
                </c:pt>
                <c:pt idx="239">
                  <c:v>78.393016653829363</c:v>
                </c:pt>
                <c:pt idx="240">
                  <c:v>79.66213964244993</c:v>
                </c:pt>
                <c:pt idx="241">
                  <c:v>79.698167517294578</c:v>
                </c:pt>
                <c:pt idx="242">
                  <c:v>80.468026995552705</c:v>
                </c:pt>
                <c:pt idx="243">
                  <c:v>81.456395054258067</c:v>
                </c:pt>
                <c:pt idx="244">
                  <c:v>82.625938993528692</c:v>
                </c:pt>
                <c:pt idx="245">
                  <c:v>82.984968609317477</c:v>
                </c:pt>
                <c:pt idx="246">
                  <c:v>83.374708117648836</c:v>
                </c:pt>
                <c:pt idx="247">
                  <c:v>84.238568466550461</c:v>
                </c:pt>
                <c:pt idx="248">
                  <c:v>84.712296447807532</c:v>
                </c:pt>
                <c:pt idx="249">
                  <c:v>85.127057041527365</c:v>
                </c:pt>
                <c:pt idx="250">
                  <c:v>85.405006184872207</c:v>
                </c:pt>
                <c:pt idx="251">
                  <c:v>85.053903497852588</c:v>
                </c:pt>
                <c:pt idx="252">
                  <c:v>85.121794933105761</c:v>
                </c:pt>
                <c:pt idx="253">
                  <c:v>85.359280754615426</c:v>
                </c:pt>
                <c:pt idx="254">
                  <c:v>84.76614754487467</c:v>
                </c:pt>
                <c:pt idx="255">
                  <c:v>84.276754133607938</c:v>
                </c:pt>
                <c:pt idx="256">
                  <c:v>83.514013247345815</c:v>
                </c:pt>
                <c:pt idx="257">
                  <c:v>81.936712651710266</c:v>
                </c:pt>
                <c:pt idx="258">
                  <c:v>80.730039338888375</c:v>
                </c:pt>
                <c:pt idx="259">
                  <c:v>80.273907539973791</c:v>
                </c:pt>
                <c:pt idx="260">
                  <c:v>81.02250224206324</c:v>
                </c:pt>
                <c:pt idx="261">
                  <c:v>81.396391594024081</c:v>
                </c:pt>
                <c:pt idx="262">
                  <c:v>80.717653582778539</c:v>
                </c:pt>
                <c:pt idx="263">
                  <c:v>80.083775183601048</c:v>
                </c:pt>
                <c:pt idx="264">
                  <c:v>79.481745393306753</c:v>
                </c:pt>
                <c:pt idx="265">
                  <c:v>79.720064470752533</c:v>
                </c:pt>
                <c:pt idx="266">
                  <c:v>78.019641549872929</c:v>
                </c:pt>
                <c:pt idx="267">
                  <c:v>70.943649561215267</c:v>
                </c:pt>
                <c:pt idx="268">
                  <c:v>69.460253246001116</c:v>
                </c:pt>
                <c:pt idx="269">
                  <c:v>68.214818216183872</c:v>
                </c:pt>
                <c:pt idx="270">
                  <c:v>69.203463592180128</c:v>
                </c:pt>
                <c:pt idx="271">
                  <c:v>69.854554863041812</c:v>
                </c:pt>
                <c:pt idx="272">
                  <c:v>70.114366678406569</c:v>
                </c:pt>
                <c:pt idx="273">
                  <c:v>69.053218955795103</c:v>
                </c:pt>
                <c:pt idx="274">
                  <c:v>69.227055242406664</c:v>
                </c:pt>
                <c:pt idx="275">
                  <c:v>70.241918621094925</c:v>
                </c:pt>
                <c:pt idx="276">
                  <c:v>70.795971829280489</c:v>
                </c:pt>
                <c:pt idx="277">
                  <c:v>70.31071690300729</c:v>
                </c:pt>
                <c:pt idx="278">
                  <c:v>69.567412818604708</c:v>
                </c:pt>
                <c:pt idx="279">
                  <c:v>69.779409209992039</c:v>
                </c:pt>
                <c:pt idx="280">
                  <c:v>69.764004000303828</c:v>
                </c:pt>
                <c:pt idx="281">
                  <c:v>70.562401183498366</c:v>
                </c:pt>
                <c:pt idx="282">
                  <c:v>70.686264839804096</c:v>
                </c:pt>
                <c:pt idx="283">
                  <c:v>70.254085448328141</c:v>
                </c:pt>
                <c:pt idx="284">
                  <c:v>69.651138552177244</c:v>
                </c:pt>
                <c:pt idx="285">
                  <c:v>70.294026945267447</c:v>
                </c:pt>
                <c:pt idx="286">
                  <c:v>70.767479322187924</c:v>
                </c:pt>
                <c:pt idx="287">
                  <c:v>70.27404158012277</c:v>
                </c:pt>
                <c:pt idx="288">
                  <c:v>67.994462402745299</c:v>
                </c:pt>
                <c:pt idx="289">
                  <c:v>64.281033828280556</c:v>
                </c:pt>
                <c:pt idx="290">
                  <c:v>62.847206159495322</c:v>
                </c:pt>
                <c:pt idx="291">
                  <c:v>60.256613330042974</c:v>
                </c:pt>
                <c:pt idx="292">
                  <c:v>59.793472570682489</c:v>
                </c:pt>
                <c:pt idx="293">
                  <c:v>61.298328052865408</c:v>
                </c:pt>
                <c:pt idx="294">
                  <c:v>59.732729686153498</c:v>
                </c:pt>
                <c:pt idx="295">
                  <c:v>61.30265884820119</c:v>
                </c:pt>
                <c:pt idx="296">
                  <c:v>59.228721296344887</c:v>
                </c:pt>
                <c:pt idx="297">
                  <c:v>56.736212162561891</c:v>
                </c:pt>
                <c:pt idx="298">
                  <c:v>51.74911221560307</c:v>
                </c:pt>
                <c:pt idx="299">
                  <c:v>53.153210998286056</c:v>
                </c:pt>
                <c:pt idx="300">
                  <c:v>50.247959801072092</c:v>
                </c:pt>
                <c:pt idx="301">
                  <c:v>45.468187725187761</c:v>
                </c:pt>
                <c:pt idx="302">
                  <c:v>47.74721518659824</c:v>
                </c:pt>
                <c:pt idx="303">
                  <c:v>46.226241864851261</c:v>
                </c:pt>
                <c:pt idx="304">
                  <c:v>49.394129812626375</c:v>
                </c:pt>
                <c:pt idx="305">
                  <c:v>47.243451867185748</c:v>
                </c:pt>
                <c:pt idx="306">
                  <c:v>46.251906444831917</c:v>
                </c:pt>
                <c:pt idx="307">
                  <c:v>41.840472166560417</c:v>
                </c:pt>
                <c:pt idx="308">
                  <c:v>37.800580207642653</c:v>
                </c:pt>
                <c:pt idx="309">
                  <c:v>43.601124830164963</c:v>
                </c:pt>
                <c:pt idx="310">
                  <c:v>49.202799916950262</c:v>
                </c:pt>
                <c:pt idx="311">
                  <c:v>51.871231932198057</c:v>
                </c:pt>
                <c:pt idx="312">
                  <c:v>49.365291300198081</c:v>
                </c:pt>
                <c:pt idx="313">
                  <c:v>49.588810919618268</c:v>
                </c:pt>
                <c:pt idx="314">
                  <c:v>44.37875139721006</c:v>
                </c:pt>
                <c:pt idx="315">
                  <c:v>40.073045495696398</c:v>
                </c:pt>
                <c:pt idx="316">
                  <c:v>40.158508474005657</c:v>
                </c:pt>
                <c:pt idx="317">
                  <c:v>41.232634664869842</c:v>
                </c:pt>
                <c:pt idx="318">
                  <c:v>46.107099293651991</c:v>
                </c:pt>
                <c:pt idx="319">
                  <c:v>48.13011453458936</c:v>
                </c:pt>
                <c:pt idx="320">
                  <c:v>49.769060300405421</c:v>
                </c:pt>
                <c:pt idx="321">
                  <c:v>50.475529931630156</c:v>
                </c:pt>
                <c:pt idx="322">
                  <c:v>49.603384508965128</c:v>
                </c:pt>
                <c:pt idx="323">
                  <c:v>50.358636424255408</c:v>
                </c:pt>
                <c:pt idx="324">
                  <c:v>47.417392935053087</c:v>
                </c:pt>
                <c:pt idx="325">
                  <c:v>46.92586216241159</c:v>
                </c:pt>
                <c:pt idx="326">
                  <c:v>48.582173484359117</c:v>
                </c:pt>
                <c:pt idx="327">
                  <c:v>47.006179041679005</c:v>
                </c:pt>
                <c:pt idx="328">
                  <c:v>45.199349582096701</c:v>
                </c:pt>
                <c:pt idx="329">
                  <c:v>45.80429026712045</c:v>
                </c:pt>
                <c:pt idx="330">
                  <c:v>45.9956724952103</c:v>
                </c:pt>
                <c:pt idx="331">
                  <c:v>46.79590782393646</c:v>
                </c:pt>
                <c:pt idx="332">
                  <c:v>49.568337867840903</c:v>
                </c:pt>
                <c:pt idx="333">
                  <c:v>51.264932484569172</c:v>
                </c:pt>
                <c:pt idx="334">
                  <c:v>51.529812805450518</c:v>
                </c:pt>
                <c:pt idx="335">
                  <c:v>49.359943950575968</c:v>
                </c:pt>
                <c:pt idx="336">
                  <c:v>47.205648047128399</c:v>
                </c:pt>
                <c:pt idx="337">
                  <c:v>47.24339757013977</c:v>
                </c:pt>
                <c:pt idx="338">
                  <c:v>47.287897774966694</c:v>
                </c:pt>
                <c:pt idx="339">
                  <c:v>47.813826013856179</c:v>
                </c:pt>
                <c:pt idx="340">
                  <c:v>48.988005671581725</c:v>
                </c:pt>
                <c:pt idx="341">
                  <c:v>49.614141477041599</c:v>
                </c:pt>
                <c:pt idx="342">
                  <c:v>48.665354193774228</c:v>
                </c:pt>
                <c:pt idx="343">
                  <c:v>46.877095791735421</c:v>
                </c:pt>
                <c:pt idx="344">
                  <c:v>44.976705540398768</c:v>
                </c:pt>
                <c:pt idx="345">
                  <c:v>46.221261766251956</c:v>
                </c:pt>
                <c:pt idx="346">
                  <c:v>44.59353208769501</c:v>
                </c:pt>
                <c:pt idx="347">
                  <c:v>47.56738250464096</c:v>
                </c:pt>
                <c:pt idx="348">
                  <c:v>46.834836287532539</c:v>
                </c:pt>
                <c:pt idx="349">
                  <c:v>47.693886961410612</c:v>
                </c:pt>
                <c:pt idx="350">
                  <c:v>47.875504319179804</c:v>
                </c:pt>
                <c:pt idx="351">
                  <c:v>48.180335275883358</c:v>
                </c:pt>
                <c:pt idx="352">
                  <c:v>51.769538224831308</c:v>
                </c:pt>
                <c:pt idx="353">
                  <c:v>53.146720638264007</c:v>
                </c:pt>
                <c:pt idx="354">
                  <c:v>50.134893167512224</c:v>
                </c:pt>
                <c:pt idx="355">
                  <c:v>48.193815653100849</c:v>
                </c:pt>
                <c:pt idx="356">
                  <c:v>49.745315886637869</c:v>
                </c:pt>
                <c:pt idx="357">
                  <c:v>51.691330316657037</c:v>
                </c:pt>
                <c:pt idx="358">
                  <c:v>55.311582439392865</c:v>
                </c:pt>
                <c:pt idx="359">
                  <c:v>56.378968365272442</c:v>
                </c:pt>
                <c:pt idx="360">
                  <c:v>59.47243440281558</c:v>
                </c:pt>
                <c:pt idx="361">
                  <c:v>58.812716245537473</c:v>
                </c:pt>
                <c:pt idx="362">
                  <c:v>56.087147168401479</c:v>
                </c:pt>
                <c:pt idx="363">
                  <c:v>54.402558925390444</c:v>
                </c:pt>
                <c:pt idx="364">
                  <c:v>51.635903973410521</c:v>
                </c:pt>
                <c:pt idx="365">
                  <c:v>52.850751179911072</c:v>
                </c:pt>
                <c:pt idx="366">
                  <c:v>54.895973838440014</c:v>
                </c:pt>
                <c:pt idx="367">
                  <c:v>56.736988267278328</c:v>
                </c:pt>
                <c:pt idx="368">
                  <c:v>55.025434594857558</c:v>
                </c:pt>
                <c:pt idx="369">
                  <c:v>54.716124841578143</c:v>
                </c:pt>
                <c:pt idx="370">
                  <c:v>54.37272357715797</c:v>
                </c:pt>
                <c:pt idx="371">
                  <c:v>53.81964311828856</c:v>
                </c:pt>
                <c:pt idx="372">
                  <c:v>53.140482369750153</c:v>
                </c:pt>
                <c:pt idx="373">
                  <c:v>50.470369272892064</c:v>
                </c:pt>
                <c:pt idx="374">
                  <c:v>50.369931297854215</c:v>
                </c:pt>
                <c:pt idx="375">
                  <c:v>49.000527130065763</c:v>
                </c:pt>
                <c:pt idx="376">
                  <c:v>51.485248083636108</c:v>
                </c:pt>
                <c:pt idx="377">
                  <c:v>52.094900951558124</c:v>
                </c:pt>
                <c:pt idx="378">
                  <c:v>52.082389085836077</c:v>
                </c:pt>
                <c:pt idx="379">
                  <c:v>53.091983227994703</c:v>
                </c:pt>
                <c:pt idx="380">
                  <c:v>53.63624643656793</c:v>
                </c:pt>
                <c:pt idx="381">
                  <c:v>51.439190849596997</c:v>
                </c:pt>
                <c:pt idx="382">
                  <c:v>51.45137531767962</c:v>
                </c:pt>
                <c:pt idx="383">
                  <c:v>50.116632543358264</c:v>
                </c:pt>
                <c:pt idx="384">
                  <c:v>51.770977867076738</c:v>
                </c:pt>
                <c:pt idx="385">
                  <c:v>51.438165706266538</c:v>
                </c:pt>
                <c:pt idx="386">
                  <c:v>52.020258162775072</c:v>
                </c:pt>
                <c:pt idx="387">
                  <c:v>53.833997743018251</c:v>
                </c:pt>
                <c:pt idx="388">
                  <c:v>53.215957135135874</c:v>
                </c:pt>
                <c:pt idx="389">
                  <c:v>50.844698172991698</c:v>
                </c:pt>
                <c:pt idx="390">
                  <c:v>49.638369638721002</c:v>
                </c:pt>
                <c:pt idx="391">
                  <c:v>50.892258392107237</c:v>
                </c:pt>
                <c:pt idx="392">
                  <c:v>51.120421653167412</c:v>
                </c:pt>
                <c:pt idx="393">
                  <c:v>51.447166548735488</c:v>
                </c:pt>
                <c:pt idx="394">
                  <c:v>51.474017485507389</c:v>
                </c:pt>
                <c:pt idx="395">
                  <c:v>52.173413811898399</c:v>
                </c:pt>
                <c:pt idx="396">
                  <c:v>52.427278136819837</c:v>
                </c:pt>
                <c:pt idx="397">
                  <c:v>53.002287469131574</c:v>
                </c:pt>
                <c:pt idx="398">
                  <c:v>51.942339468803354</c:v>
                </c:pt>
                <c:pt idx="399">
                  <c:v>51.639517681896763</c:v>
                </c:pt>
                <c:pt idx="400">
                  <c:v>51.140600170754553</c:v>
                </c:pt>
                <c:pt idx="401">
                  <c:v>51.324816752787726</c:v>
                </c:pt>
                <c:pt idx="402">
                  <c:v>52.836346404071612</c:v>
                </c:pt>
                <c:pt idx="403">
                  <c:v>51.717620135767163</c:v>
                </c:pt>
                <c:pt idx="404">
                  <c:v>53.11807002072608</c:v>
                </c:pt>
                <c:pt idx="405">
                  <c:v>55.364947009450184</c:v>
                </c:pt>
                <c:pt idx="406">
                  <c:v>55.704850467603102</c:v>
                </c:pt>
                <c:pt idx="407">
                  <c:v>55.138725697495026</c:v>
                </c:pt>
                <c:pt idx="408">
                  <c:v>55.205933146136886</c:v>
                </c:pt>
                <c:pt idx="409">
                  <c:v>55.26929842741454</c:v>
                </c:pt>
                <c:pt idx="410">
                  <c:v>54.188005807175294</c:v>
                </c:pt>
                <c:pt idx="411">
                  <c:v>53.141105816838625</c:v>
                </c:pt>
                <c:pt idx="412">
                  <c:v>52.493883235927832</c:v>
                </c:pt>
                <c:pt idx="413">
                  <c:v>52.273677105862184</c:v>
                </c:pt>
                <c:pt idx="414">
                  <c:v>53.583900904870724</c:v>
                </c:pt>
                <c:pt idx="415">
                  <c:v>56.661196718304325</c:v>
                </c:pt>
                <c:pt idx="416">
                  <c:v>55.638924711548583</c:v>
                </c:pt>
                <c:pt idx="417">
                  <c:v>55.70879447985326</c:v>
                </c:pt>
                <c:pt idx="418">
                  <c:v>57.861442613332308</c:v>
                </c:pt>
                <c:pt idx="419">
                  <c:v>58.565842202677409</c:v>
                </c:pt>
                <c:pt idx="420">
                  <c:v>57.054261949557272</c:v>
                </c:pt>
                <c:pt idx="421">
                  <c:v>57.840217334351941</c:v>
                </c:pt>
                <c:pt idx="422">
                  <c:v>59.278982031700316</c:v>
                </c:pt>
                <c:pt idx="423">
                  <c:v>59.372405004318153</c:v>
                </c:pt>
                <c:pt idx="424">
                  <c:v>59.103182341695771</c:v>
                </c:pt>
                <c:pt idx="425">
                  <c:v>59.163774294516408</c:v>
                </c:pt>
                <c:pt idx="426">
                  <c:v>59.267780221290415</c:v>
                </c:pt>
                <c:pt idx="427">
                  <c:v>59.836348673303299</c:v>
                </c:pt>
                <c:pt idx="428">
                  <c:v>61.68301128213399</c:v>
                </c:pt>
                <c:pt idx="429">
                  <c:v>64.481753162627044</c:v>
                </c:pt>
                <c:pt idx="430">
                  <c:v>66.121245196803798</c:v>
                </c:pt>
                <c:pt idx="431">
                  <c:v>67.029908039857546</c:v>
                </c:pt>
                <c:pt idx="432">
                  <c:v>65.095582263316089</c:v>
                </c:pt>
                <c:pt idx="433">
                  <c:v>62.307183974861161</c:v>
                </c:pt>
                <c:pt idx="434">
                  <c:v>59.520833714298661</c:v>
                </c:pt>
                <c:pt idx="435">
                  <c:v>59.696394322023792</c:v>
                </c:pt>
                <c:pt idx="436">
                  <c:v>59.617401738439419</c:v>
                </c:pt>
                <c:pt idx="437">
                  <c:v>60.069540157908733</c:v>
                </c:pt>
                <c:pt idx="438">
                  <c:v>61.122233215675408</c:v>
                </c:pt>
                <c:pt idx="439">
                  <c:v>61.400401338729203</c:v>
                </c:pt>
                <c:pt idx="440">
                  <c:v>60.353424654700582</c:v>
                </c:pt>
                <c:pt idx="441">
                  <c:v>60.961224054508236</c:v>
                </c:pt>
                <c:pt idx="442">
                  <c:v>62.194493601042019</c:v>
                </c:pt>
                <c:pt idx="443">
                  <c:v>63.445711804660519</c:v>
                </c:pt>
                <c:pt idx="444">
                  <c:v>65.267030080483948</c:v>
                </c:pt>
                <c:pt idx="445">
                  <c:v>65.597758534501438</c:v>
                </c:pt>
                <c:pt idx="446">
                  <c:v>67.559852957372698</c:v>
                </c:pt>
                <c:pt idx="447">
                  <c:v>68.534919215465123</c:v>
                </c:pt>
                <c:pt idx="448">
                  <c:v>68.013602594566009</c:v>
                </c:pt>
                <c:pt idx="449">
                  <c:v>67.875333005437483</c:v>
                </c:pt>
                <c:pt idx="450">
                  <c:v>66.780184137763456</c:v>
                </c:pt>
                <c:pt idx="451">
                  <c:v>66.189085814573176</c:v>
                </c:pt>
                <c:pt idx="452">
                  <c:v>67.253249367260636</c:v>
                </c:pt>
                <c:pt idx="453">
                  <c:v>65.211125514749568</c:v>
                </c:pt>
                <c:pt idx="454">
                  <c:v>62.492669055073726</c:v>
                </c:pt>
                <c:pt idx="455">
                  <c:v>62.230457632792287</c:v>
                </c:pt>
                <c:pt idx="456">
                  <c:v>62.761312955730546</c:v>
                </c:pt>
                <c:pt idx="457">
                  <c:v>63.915866085992548</c:v>
                </c:pt>
                <c:pt idx="458">
                  <c:v>64.474651727814262</c:v>
                </c:pt>
                <c:pt idx="459">
                  <c:v>63.434407406378568</c:v>
                </c:pt>
                <c:pt idx="460">
                  <c:v>61.553783120025855</c:v>
                </c:pt>
                <c:pt idx="461">
                  <c:v>58.48669286511506</c:v>
                </c:pt>
                <c:pt idx="462">
                  <c:v>58.348574358210683</c:v>
                </c:pt>
                <c:pt idx="463">
                  <c:v>57.457315441837267</c:v>
                </c:pt>
                <c:pt idx="464">
                  <c:v>59.039979184343665</c:v>
                </c:pt>
                <c:pt idx="465">
                  <c:v>60.517968365309805</c:v>
                </c:pt>
                <c:pt idx="466">
                  <c:v>60.138304663256122</c:v>
                </c:pt>
                <c:pt idx="467">
                  <c:v>61.276773100766214</c:v>
                </c:pt>
                <c:pt idx="468">
                  <c:v>61.780051265690403</c:v>
                </c:pt>
                <c:pt idx="469">
                  <c:v>67.6973223923153</c:v>
                </c:pt>
                <c:pt idx="470">
                  <c:v>67.800233843213761</c:v>
                </c:pt>
                <c:pt idx="471">
                  <c:v>67.14631937496425</c:v>
                </c:pt>
                <c:pt idx="472">
                  <c:v>67.01947428000787</c:v>
                </c:pt>
                <c:pt idx="473">
                  <c:v>70.014341244410559</c:v>
                </c:pt>
                <c:pt idx="474">
                  <c:v>72.809344477121726</c:v>
                </c:pt>
                <c:pt idx="475">
                  <c:v>75.14252228802647</c:v>
                </c:pt>
                <c:pt idx="476">
                  <c:v>75.400582284096203</c:v>
                </c:pt>
                <c:pt idx="477">
                  <c:v>74.786522855372155</c:v>
                </c:pt>
                <c:pt idx="478">
                  <c:v>74.844873815537014</c:v>
                </c:pt>
                <c:pt idx="479">
                  <c:v>76.4179905107965</c:v>
                </c:pt>
                <c:pt idx="480">
                  <c:v>77.861940795337617</c:v>
                </c:pt>
                <c:pt idx="481">
                  <c:v>76.586930738567148</c:v>
                </c:pt>
                <c:pt idx="482">
                  <c:v>74.509966860168788</c:v>
                </c:pt>
                <c:pt idx="483">
                  <c:v>72.760115063880036</c:v>
                </c:pt>
                <c:pt idx="484">
                  <c:v>73.769477413788934</c:v>
                </c:pt>
                <c:pt idx="485">
                  <c:v>74.458610660402755</c:v>
                </c:pt>
                <c:pt idx="486">
                  <c:v>75.58158625409159</c:v>
                </c:pt>
                <c:pt idx="487">
                  <c:v>77.674793676177529</c:v>
                </c:pt>
                <c:pt idx="488">
                  <c:v>77.295272902326644</c:v>
                </c:pt>
                <c:pt idx="489">
                  <c:v>77.784677950185909</c:v>
                </c:pt>
                <c:pt idx="490">
                  <c:v>77.018472558996081</c:v>
                </c:pt>
                <c:pt idx="491">
                  <c:v>75.900990871801284</c:v>
                </c:pt>
                <c:pt idx="492">
                  <c:v>75.405977249645574</c:v>
                </c:pt>
                <c:pt idx="493">
                  <c:v>74.926150434908564</c:v>
                </c:pt>
                <c:pt idx="494">
                  <c:v>75.845405246238741</c:v>
                </c:pt>
                <c:pt idx="495">
                  <c:v>75.257311106521271</c:v>
                </c:pt>
                <c:pt idx="496">
                  <c:v>75.006060464691757</c:v>
                </c:pt>
                <c:pt idx="497">
                  <c:v>73.705322366876203</c:v>
                </c:pt>
                <c:pt idx="498">
                  <c:v>73.24866908236335</c:v>
                </c:pt>
                <c:pt idx="499">
                  <c:v>71.92555991136598</c:v>
                </c:pt>
                <c:pt idx="500">
                  <c:v>72.839599186549592</c:v>
                </c:pt>
                <c:pt idx="501">
                  <c:v>72.953242409909322</c:v>
                </c:pt>
                <c:pt idx="502">
                  <c:v>74.03198562678719</c:v>
                </c:pt>
                <c:pt idx="503">
                  <c:v>73.861346521458685</c:v>
                </c:pt>
                <c:pt idx="504">
                  <c:v>74.766568740886527</c:v>
                </c:pt>
                <c:pt idx="505">
                  <c:v>74.209373644352112</c:v>
                </c:pt>
                <c:pt idx="506">
                  <c:v>73.973866672194148</c:v>
                </c:pt>
                <c:pt idx="507">
                  <c:v>74.523789447202105</c:v>
                </c:pt>
                <c:pt idx="508">
                  <c:v>76.358108324482529</c:v>
                </c:pt>
                <c:pt idx="509">
                  <c:v>77.008395002216702</c:v>
                </c:pt>
                <c:pt idx="510">
                  <c:v>76.542166436213776</c:v>
                </c:pt>
                <c:pt idx="511">
                  <c:v>75.967093507312157</c:v>
                </c:pt>
                <c:pt idx="512">
                  <c:v>75.874962322268814</c:v>
                </c:pt>
                <c:pt idx="513">
                  <c:v>74.300667595238465</c:v>
                </c:pt>
                <c:pt idx="514">
                  <c:v>73.751595257552196</c:v>
                </c:pt>
                <c:pt idx="515">
                  <c:v>72.216281944782068</c:v>
                </c:pt>
                <c:pt idx="516">
                  <c:v>70.698966685282244</c:v>
                </c:pt>
                <c:pt idx="517">
                  <c:v>71.272190795994049</c:v>
                </c:pt>
                <c:pt idx="518">
                  <c:v>72.7186956452516</c:v>
                </c:pt>
                <c:pt idx="519">
                  <c:v>72.810594468667034</c:v>
                </c:pt>
                <c:pt idx="520">
                  <c:v>73.622364927673559</c:v>
                </c:pt>
                <c:pt idx="521">
                  <c:v>72.797206071626732</c:v>
                </c:pt>
                <c:pt idx="522">
                  <c:v>68.212272755980308</c:v>
                </c:pt>
                <c:pt idx="523">
                  <c:v>67.591514815130566</c:v>
                </c:pt>
                <c:pt idx="524">
                  <c:v>66.055334698349526</c:v>
                </c:pt>
                <c:pt idx="525">
                  <c:v>67.684700819172093</c:v>
                </c:pt>
                <c:pt idx="526">
                  <c:v>68.929862026920688</c:v>
                </c:pt>
                <c:pt idx="527">
                  <c:v>68.594516720848517</c:v>
                </c:pt>
                <c:pt idx="528">
                  <c:v>70.47332142427787</c:v>
                </c:pt>
                <c:pt idx="529">
                  <c:v>71.001355658124439</c:v>
                </c:pt>
                <c:pt idx="530">
                  <c:v>70.802522831019729</c:v>
                </c:pt>
                <c:pt idx="531">
                  <c:v>70.269759921749383</c:v>
                </c:pt>
                <c:pt idx="532">
                  <c:v>70.060262896832825</c:v>
                </c:pt>
                <c:pt idx="533">
                  <c:v>69.533956845156197</c:v>
                </c:pt>
                <c:pt idx="534">
                  <c:v>69.023568676506457</c:v>
                </c:pt>
                <c:pt idx="535">
                  <c:v>69.79542275536383</c:v>
                </c:pt>
                <c:pt idx="536">
                  <c:v>68.851332806136057</c:v>
                </c:pt>
                <c:pt idx="537">
                  <c:v>69.005120329584216</c:v>
                </c:pt>
                <c:pt idx="538">
                  <c:v>69.739453298501644</c:v>
                </c:pt>
                <c:pt idx="539">
                  <c:v>69.917972606164881</c:v>
                </c:pt>
                <c:pt idx="540">
                  <c:v>69.533528890161449</c:v>
                </c:pt>
                <c:pt idx="541">
                  <c:v>70.861376503865017</c:v>
                </c:pt>
                <c:pt idx="542">
                  <c:v>69.341762662574808</c:v>
                </c:pt>
                <c:pt idx="543">
                  <c:v>68.893965289014119</c:v>
                </c:pt>
                <c:pt idx="544">
                  <c:v>70.62905897022786</c:v>
                </c:pt>
                <c:pt idx="545">
                  <c:v>71.36131856770217</c:v>
                </c:pt>
                <c:pt idx="546">
                  <c:v>69.978413478729891</c:v>
                </c:pt>
                <c:pt idx="547">
                  <c:v>67.390011723739121</c:v>
                </c:pt>
                <c:pt idx="548">
                  <c:v>68.548690410965946</c:v>
                </c:pt>
                <c:pt idx="549">
                  <c:v>70.469793664847487</c:v>
                </c:pt>
                <c:pt idx="550">
                  <c:v>69.498982558673276</c:v>
                </c:pt>
                <c:pt idx="551">
                  <c:v>69.51748941431201</c:v>
                </c:pt>
                <c:pt idx="552">
                  <c:v>69.314707021331898</c:v>
                </c:pt>
                <c:pt idx="553">
                  <c:v>69.120403727760291</c:v>
                </c:pt>
                <c:pt idx="554">
                  <c:v>68.896763091498542</c:v>
                </c:pt>
                <c:pt idx="555">
                  <c:v>66.397911531447761</c:v>
                </c:pt>
                <c:pt idx="556">
                  <c:v>68.283650253498934</c:v>
                </c:pt>
                <c:pt idx="557">
                  <c:v>69.261100325913119</c:v>
                </c:pt>
                <c:pt idx="558">
                  <c:v>69.636786299114945</c:v>
                </c:pt>
                <c:pt idx="559">
                  <c:v>69.163236547059597</c:v>
                </c:pt>
                <c:pt idx="560">
                  <c:v>66.578732912189224</c:v>
                </c:pt>
                <c:pt idx="561">
                  <c:v>66.829535330180676</c:v>
                </c:pt>
                <c:pt idx="562">
                  <c:v>68.407335990601908</c:v>
                </c:pt>
                <c:pt idx="563">
                  <c:v>69.892712444375405</c:v>
                </c:pt>
                <c:pt idx="564">
                  <c:v>69.164547316239762</c:v>
                </c:pt>
                <c:pt idx="565">
                  <c:v>70.093051374364919</c:v>
                </c:pt>
                <c:pt idx="566">
                  <c:v>69.910432561578446</c:v>
                </c:pt>
                <c:pt idx="567">
                  <c:v>70.244157800397687</c:v>
                </c:pt>
                <c:pt idx="568">
                  <c:v>73.146370039463463</c:v>
                </c:pt>
                <c:pt idx="569">
                  <c:v>73.830222014642388</c:v>
                </c:pt>
                <c:pt idx="570">
                  <c:v>73.880825971192451</c:v>
                </c:pt>
                <c:pt idx="571">
                  <c:v>73.500875690597226</c:v>
                </c:pt>
                <c:pt idx="572">
                  <c:v>74.908090099089875</c:v>
                </c:pt>
                <c:pt idx="573">
                  <c:v>75.012072241860295</c:v>
                </c:pt>
                <c:pt idx="574">
                  <c:v>73.780079589095905</c:v>
                </c:pt>
                <c:pt idx="575">
                  <c:v>73.743576217965156</c:v>
                </c:pt>
                <c:pt idx="576">
                  <c:v>73.866632326478197</c:v>
                </c:pt>
                <c:pt idx="577">
                  <c:v>74.256765582511406</c:v>
                </c:pt>
                <c:pt idx="578">
                  <c:v>73.777177684742909</c:v>
                </c:pt>
                <c:pt idx="579">
                  <c:v>74.616528884447149</c:v>
                </c:pt>
                <c:pt idx="580">
                  <c:v>76.417306091978773</c:v>
                </c:pt>
                <c:pt idx="581">
                  <c:v>76.422777659383428</c:v>
                </c:pt>
                <c:pt idx="582">
                  <c:v>77.781103618837463</c:v>
                </c:pt>
                <c:pt idx="583">
                  <c:v>77.634001333710046</c:v>
                </c:pt>
                <c:pt idx="584">
                  <c:v>78.617149017528831</c:v>
                </c:pt>
                <c:pt idx="585">
                  <c:v>78.661025930481458</c:v>
                </c:pt>
                <c:pt idx="586">
                  <c:v>77.967509490469524</c:v>
                </c:pt>
                <c:pt idx="587">
                  <c:v>77.40051122622161</c:v>
                </c:pt>
                <c:pt idx="588">
                  <c:v>79.021454242459626</c:v>
                </c:pt>
                <c:pt idx="589">
                  <c:v>78.975422259512712</c:v>
                </c:pt>
                <c:pt idx="590">
                  <c:v>77.882131474925671</c:v>
                </c:pt>
                <c:pt idx="591">
                  <c:v>78.446443064666141</c:v>
                </c:pt>
                <c:pt idx="592">
                  <c:v>78.360095685378766</c:v>
                </c:pt>
                <c:pt idx="593">
                  <c:v>75.742304326497901</c:v>
                </c:pt>
                <c:pt idx="594">
                  <c:v>73.945238585137645</c:v>
                </c:pt>
                <c:pt idx="595">
                  <c:v>72.628561467315052</c:v>
                </c:pt>
                <c:pt idx="596">
                  <c:v>73.144667151157748</c:v>
                </c:pt>
                <c:pt idx="597">
                  <c:v>74.553490890749387</c:v>
                </c:pt>
                <c:pt idx="598">
                  <c:v>75.597395700841787</c:v>
                </c:pt>
                <c:pt idx="599">
                  <c:v>75.226960515564997</c:v>
                </c:pt>
                <c:pt idx="600">
                  <c:v>73.839125649186357</c:v>
                </c:pt>
                <c:pt idx="601">
                  <c:v>72.381048294957424</c:v>
                </c:pt>
                <c:pt idx="602">
                  <c:v>66.355361277123379</c:v>
                </c:pt>
                <c:pt idx="603">
                  <c:v>65.789966187984319</c:v>
                </c:pt>
                <c:pt idx="604">
                  <c:v>67.286683962054752</c:v>
                </c:pt>
                <c:pt idx="605">
                  <c:v>68.405240987774917</c:v>
                </c:pt>
                <c:pt idx="606">
                  <c:v>68.896619451055045</c:v>
                </c:pt>
                <c:pt idx="607">
                  <c:v>69.121403783011942</c:v>
                </c:pt>
                <c:pt idx="608">
                  <c:v>69.1747741512673</c:v>
                </c:pt>
                <c:pt idx="609">
                  <c:v>68.734544365600996</c:v>
                </c:pt>
                <c:pt idx="610">
                  <c:v>68.759613546187595</c:v>
                </c:pt>
                <c:pt idx="611">
                  <c:v>68.661079726015771</c:v>
                </c:pt>
                <c:pt idx="612">
                  <c:v>68.975855047800451</c:v>
                </c:pt>
                <c:pt idx="613">
                  <c:v>69.263007568763172</c:v>
                </c:pt>
                <c:pt idx="614">
                  <c:v>68.697121013563873</c:v>
                </c:pt>
                <c:pt idx="615">
                  <c:v>69.442223987791536</c:v>
                </c:pt>
                <c:pt idx="616">
                  <c:v>72.145321826950607</c:v>
                </c:pt>
                <c:pt idx="617">
                  <c:v>71.874981471388267</c:v>
                </c:pt>
                <c:pt idx="618">
                  <c:v>72.203246095804445</c:v>
                </c:pt>
                <c:pt idx="619">
                  <c:v>71.6601986561773</c:v>
                </c:pt>
                <c:pt idx="620">
                  <c:v>70.773744995389393</c:v>
                </c:pt>
                <c:pt idx="621">
                  <c:v>70.119054202987428</c:v>
                </c:pt>
                <c:pt idx="622">
                  <c:v>70.911437519296527</c:v>
                </c:pt>
                <c:pt idx="623">
                  <c:v>71.5805224326716</c:v>
                </c:pt>
                <c:pt idx="624">
                  <c:v>72.045700982474457</c:v>
                </c:pt>
                <c:pt idx="625">
                  <c:v>71.96409116821124</c:v>
                </c:pt>
                <c:pt idx="626">
                  <c:v>72.584041266249059</c:v>
                </c:pt>
                <c:pt idx="627">
                  <c:v>70.686645147467161</c:v>
                </c:pt>
                <c:pt idx="628">
                  <c:v>71.400772943217902</c:v>
                </c:pt>
                <c:pt idx="629">
                  <c:v>72.466979872556166</c:v>
                </c:pt>
                <c:pt idx="630">
                  <c:v>73.728086439647626</c:v>
                </c:pt>
                <c:pt idx="631">
                  <c:v>74.284878321050172</c:v>
                </c:pt>
                <c:pt idx="632">
                  <c:v>72.609941839457363</c:v>
                </c:pt>
                <c:pt idx="633">
                  <c:v>71.9551147369842</c:v>
                </c:pt>
                <c:pt idx="634">
                  <c:v>71.433419095087928</c:v>
                </c:pt>
                <c:pt idx="635">
                  <c:v>73.050089534227439</c:v>
                </c:pt>
                <c:pt idx="636">
                  <c:v>72.757482215935852</c:v>
                </c:pt>
                <c:pt idx="637">
                  <c:v>71.644323408878918</c:v>
                </c:pt>
                <c:pt idx="638">
                  <c:v>70.31107636342648</c:v>
                </c:pt>
                <c:pt idx="639">
                  <c:v>69.351980963447645</c:v>
                </c:pt>
                <c:pt idx="640">
                  <c:v>67.120699235104567</c:v>
                </c:pt>
                <c:pt idx="641">
                  <c:v>66.008848773326662</c:v>
                </c:pt>
                <c:pt idx="642">
                  <c:v>68.436145859051777</c:v>
                </c:pt>
                <c:pt idx="643">
                  <c:v>70.139071040004595</c:v>
                </c:pt>
                <c:pt idx="644">
                  <c:v>71.17126795048037</c:v>
                </c:pt>
                <c:pt idx="645">
                  <c:v>73.36387490827039</c:v>
                </c:pt>
                <c:pt idx="646">
                  <c:v>73.661319974066558</c:v>
                </c:pt>
                <c:pt idx="647">
                  <c:v>73.615359581923585</c:v>
                </c:pt>
                <c:pt idx="648">
                  <c:v>73.472870792359799</c:v>
                </c:pt>
                <c:pt idx="649">
                  <c:v>73.93545260995873</c:v>
                </c:pt>
                <c:pt idx="650">
                  <c:v>70.884789894370755</c:v>
                </c:pt>
                <c:pt idx="651">
                  <c:v>71.841025887686655</c:v>
                </c:pt>
                <c:pt idx="652">
                  <c:v>71.275728178383247</c:v>
                </c:pt>
                <c:pt idx="653">
                  <c:v>69.702819543800658</c:v>
                </c:pt>
                <c:pt idx="654">
                  <c:v>70.606620898654</c:v>
                </c:pt>
                <c:pt idx="655">
                  <c:v>70.565176917176856</c:v>
                </c:pt>
                <c:pt idx="656">
                  <c:v>70.055065706941008</c:v>
                </c:pt>
                <c:pt idx="657">
                  <c:v>70.971276239428036</c:v>
                </c:pt>
                <c:pt idx="658">
                  <c:v>71.345579458084188</c:v>
                </c:pt>
                <c:pt idx="659">
                  <c:v>70.799129769768271</c:v>
                </c:pt>
                <c:pt idx="660">
                  <c:v>70.782710817726155</c:v>
                </c:pt>
                <c:pt idx="661">
                  <c:v>69.439646219790177</c:v>
                </c:pt>
                <c:pt idx="662">
                  <c:v>67.095254429976293</c:v>
                </c:pt>
                <c:pt idx="663">
                  <c:v>66.216299643793548</c:v>
                </c:pt>
                <c:pt idx="664">
                  <c:v>66.140533296519578</c:v>
                </c:pt>
                <c:pt idx="665">
                  <c:v>66.663658659085712</c:v>
                </c:pt>
                <c:pt idx="666">
                  <c:v>67.090770822182421</c:v>
                </c:pt>
                <c:pt idx="667">
                  <c:v>67.317370713011925</c:v>
                </c:pt>
                <c:pt idx="668">
                  <c:v>67.325315632977095</c:v>
                </c:pt>
                <c:pt idx="669">
                  <c:v>66.94903566327659</c:v>
                </c:pt>
                <c:pt idx="670">
                  <c:v>67.118881699372892</c:v>
                </c:pt>
                <c:pt idx="671">
                  <c:v>67.334557212323304</c:v>
                </c:pt>
                <c:pt idx="672">
                  <c:v>66.948585532127012</c:v>
                </c:pt>
                <c:pt idx="673">
                  <c:v>66.719097244498613</c:v>
                </c:pt>
                <c:pt idx="674">
                  <c:v>66.44112045703848</c:v>
                </c:pt>
                <c:pt idx="675">
                  <c:v>65.911566268337793</c:v>
                </c:pt>
                <c:pt idx="676">
                  <c:v>62.395837306407984</c:v>
                </c:pt>
                <c:pt idx="677">
                  <c:v>61.955649258812798</c:v>
                </c:pt>
                <c:pt idx="678">
                  <c:v>62.889657289123889</c:v>
                </c:pt>
                <c:pt idx="679">
                  <c:v>62.26313020263639</c:v>
                </c:pt>
                <c:pt idx="680">
                  <c:v>62.660411015453761</c:v>
                </c:pt>
                <c:pt idx="681">
                  <c:v>61.518266378933774</c:v>
                </c:pt>
                <c:pt idx="682">
                  <c:v>60.538998170118802</c:v>
                </c:pt>
                <c:pt idx="683">
                  <c:v>60.51300689640172</c:v>
                </c:pt>
                <c:pt idx="684">
                  <c:v>60.548092904864177</c:v>
                </c:pt>
                <c:pt idx="685">
                  <c:v>58.925908495054763</c:v>
                </c:pt>
                <c:pt idx="686">
                  <c:v>57.666212892764527</c:v>
                </c:pt>
                <c:pt idx="687">
                  <c:v>57.758295955304852</c:v>
                </c:pt>
                <c:pt idx="688">
                  <c:v>58.996193004777602</c:v>
                </c:pt>
                <c:pt idx="689">
                  <c:v>59.676343468257656</c:v>
                </c:pt>
                <c:pt idx="690">
                  <c:v>59.9104251585103</c:v>
                </c:pt>
                <c:pt idx="691">
                  <c:v>59.935465177879486</c:v>
                </c:pt>
                <c:pt idx="692">
                  <c:v>60.097923861641071</c:v>
                </c:pt>
                <c:pt idx="693">
                  <c:v>59.168396170177893</c:v>
                </c:pt>
                <c:pt idx="694">
                  <c:v>60.183142337843051</c:v>
                </c:pt>
                <c:pt idx="695">
                  <c:v>60.487321797471949</c:v>
                </c:pt>
                <c:pt idx="696">
                  <c:v>59.405595974495078</c:v>
                </c:pt>
                <c:pt idx="697">
                  <c:v>59.24339631120742</c:v>
                </c:pt>
                <c:pt idx="698">
                  <c:v>60.287688707023655</c:v>
                </c:pt>
                <c:pt idx="699">
                  <c:v>60.34453522798659</c:v>
                </c:pt>
                <c:pt idx="700">
                  <c:v>61.995075426864972</c:v>
                </c:pt>
                <c:pt idx="701">
                  <c:v>64.40142110008874</c:v>
                </c:pt>
                <c:pt idx="702">
                  <c:v>64.796342643937763</c:v>
                </c:pt>
                <c:pt idx="703">
                  <c:v>65.743142103051909</c:v>
                </c:pt>
                <c:pt idx="704">
                  <c:v>65.633657849475867</c:v>
                </c:pt>
                <c:pt idx="705">
                  <c:v>65.190429324242174</c:v>
                </c:pt>
                <c:pt idx="706">
                  <c:v>65.634624109799262</c:v>
                </c:pt>
                <c:pt idx="707">
                  <c:v>65.9748352816639</c:v>
                </c:pt>
                <c:pt idx="708">
                  <c:v>65.411090647246709</c:v>
                </c:pt>
                <c:pt idx="709">
                  <c:v>62.726116011768653</c:v>
                </c:pt>
                <c:pt idx="710">
                  <c:v>62.791736439753535</c:v>
                </c:pt>
                <c:pt idx="711">
                  <c:v>63.724332430016972</c:v>
                </c:pt>
                <c:pt idx="712">
                  <c:v>63.053728866236355</c:v>
                </c:pt>
                <c:pt idx="713">
                  <c:v>64.530563694510278</c:v>
                </c:pt>
                <c:pt idx="714">
                  <c:v>64.772680111321151</c:v>
                </c:pt>
                <c:pt idx="715">
                  <c:v>64.758047413533902</c:v>
                </c:pt>
                <c:pt idx="716">
                  <c:v>64.361070056357548</c:v>
                </c:pt>
                <c:pt idx="717">
                  <c:v>65.921458862147674</c:v>
                </c:pt>
                <c:pt idx="718">
                  <c:v>65.356234080396121</c:v>
                </c:pt>
                <c:pt idx="719">
                  <c:v>65.947062689816377</c:v>
                </c:pt>
                <c:pt idx="720">
                  <c:v>66.62017270958836</c:v>
                </c:pt>
                <c:pt idx="721">
                  <c:v>67.017430240211283</c:v>
                </c:pt>
                <c:pt idx="722">
                  <c:v>67.319297818639996</c:v>
                </c:pt>
                <c:pt idx="723">
                  <c:v>67.64475944305029</c:v>
                </c:pt>
                <c:pt idx="724">
                  <c:v>68.490842428698073</c:v>
                </c:pt>
                <c:pt idx="725">
                  <c:v>69.090130824680102</c:v>
                </c:pt>
                <c:pt idx="726">
                  <c:v>69.372578813890669</c:v>
                </c:pt>
                <c:pt idx="727">
                  <c:v>68.14230477163845</c:v>
                </c:pt>
                <c:pt idx="728">
                  <c:v>67.821908371094409</c:v>
                </c:pt>
                <c:pt idx="729">
                  <c:v>67.514329821941431</c:v>
                </c:pt>
                <c:pt idx="730">
                  <c:v>67.673166555815058</c:v>
                </c:pt>
                <c:pt idx="731">
                  <c:v>67.546754838943443</c:v>
                </c:pt>
                <c:pt idx="732">
                  <c:v>66.690478417699381</c:v>
                </c:pt>
                <c:pt idx="733">
                  <c:v>65.305004462229917</c:v>
                </c:pt>
                <c:pt idx="734">
                  <c:v>64.623002099569362</c:v>
                </c:pt>
                <c:pt idx="735">
                  <c:v>62.863449700599581</c:v>
                </c:pt>
                <c:pt idx="736">
                  <c:v>62.699014538622045</c:v>
                </c:pt>
                <c:pt idx="737">
                  <c:v>65.351616271801632</c:v>
                </c:pt>
                <c:pt idx="738">
                  <c:v>66.135526783275836</c:v>
                </c:pt>
                <c:pt idx="739">
                  <c:v>67.257012945866194</c:v>
                </c:pt>
                <c:pt idx="740">
                  <c:v>68.409062544286812</c:v>
                </c:pt>
                <c:pt idx="741">
                  <c:v>68.554548257731781</c:v>
                </c:pt>
                <c:pt idx="742">
                  <c:v>68.053682289034199</c:v>
                </c:pt>
                <c:pt idx="743">
                  <c:v>67.708170782634966</c:v>
                </c:pt>
                <c:pt idx="744">
                  <c:v>66.485206783859525</c:v>
                </c:pt>
                <c:pt idx="745">
                  <c:v>65.468556985571553</c:v>
                </c:pt>
                <c:pt idx="746">
                  <c:v>65.300527303151355</c:v>
                </c:pt>
                <c:pt idx="747">
                  <c:v>63.918618198242605</c:v>
                </c:pt>
                <c:pt idx="748">
                  <c:v>62.175361650025643</c:v>
                </c:pt>
                <c:pt idx="749">
                  <c:v>60.183220961165716</c:v>
                </c:pt>
                <c:pt idx="750">
                  <c:v>61.450469609940356</c:v>
                </c:pt>
                <c:pt idx="751">
                  <c:v>61.270976540848288</c:v>
                </c:pt>
                <c:pt idx="752">
                  <c:v>61.621771441236099</c:v>
                </c:pt>
                <c:pt idx="753">
                  <c:v>63.103083889143512</c:v>
                </c:pt>
                <c:pt idx="754">
                  <c:v>63.875824496061753</c:v>
                </c:pt>
                <c:pt idx="755">
                  <c:v>64.647577295009029</c:v>
                </c:pt>
                <c:pt idx="756">
                  <c:v>65.340893789423916</c:v>
                </c:pt>
                <c:pt idx="757">
                  <c:v>65.502549730034701</c:v>
                </c:pt>
                <c:pt idx="758">
                  <c:v>66.282731232280113</c:v>
                </c:pt>
                <c:pt idx="759">
                  <c:v>67.619300629231745</c:v>
                </c:pt>
                <c:pt idx="760">
                  <c:v>65.998062118064695</c:v>
                </c:pt>
                <c:pt idx="761">
                  <c:v>64.133190825364863</c:v>
                </c:pt>
                <c:pt idx="762">
                  <c:v>64.193318039412389</c:v>
                </c:pt>
                <c:pt idx="763">
                  <c:v>63.232868412594939</c:v>
                </c:pt>
                <c:pt idx="764">
                  <c:v>63.803011601190057</c:v>
                </c:pt>
                <c:pt idx="765">
                  <c:v>63.921313896158672</c:v>
                </c:pt>
                <c:pt idx="766">
                  <c:v>64.28266469014028</c:v>
                </c:pt>
                <c:pt idx="767">
                  <c:v>64.103464284644772</c:v>
                </c:pt>
                <c:pt idx="768">
                  <c:v>63.064041823740673</c:v>
                </c:pt>
                <c:pt idx="769">
                  <c:v>61.70739384449427</c:v>
                </c:pt>
                <c:pt idx="770">
                  <c:v>58.938442621705136</c:v>
                </c:pt>
                <c:pt idx="771">
                  <c:v>59.857342261711494</c:v>
                </c:pt>
                <c:pt idx="772">
                  <c:v>59.710952006740847</c:v>
                </c:pt>
                <c:pt idx="773">
                  <c:v>58.589387585669108</c:v>
                </c:pt>
                <c:pt idx="774">
                  <c:v>58.724417673416454</c:v>
                </c:pt>
                <c:pt idx="775">
                  <c:v>58.608090313094607</c:v>
                </c:pt>
                <c:pt idx="776">
                  <c:v>55.659105092959393</c:v>
                </c:pt>
                <c:pt idx="777">
                  <c:v>57.419125766052645</c:v>
                </c:pt>
                <c:pt idx="778">
                  <c:v>58.113160843294843</c:v>
                </c:pt>
                <c:pt idx="779">
                  <c:v>57.400023565144735</c:v>
                </c:pt>
                <c:pt idx="780">
                  <c:v>55.971010226378247</c:v>
                </c:pt>
                <c:pt idx="781">
                  <c:v>55.437144136639105</c:v>
                </c:pt>
                <c:pt idx="782">
                  <c:v>55.260526435796052</c:v>
                </c:pt>
                <c:pt idx="783">
                  <c:v>55.730582376149016</c:v>
                </c:pt>
                <c:pt idx="784">
                  <c:v>56.562306613762352</c:v>
                </c:pt>
                <c:pt idx="785">
                  <c:v>54.911319891395188</c:v>
                </c:pt>
                <c:pt idx="786">
                  <c:v>53.221254964466297</c:v>
                </c:pt>
                <c:pt idx="787">
                  <c:v>52.822786273865354</c:v>
                </c:pt>
                <c:pt idx="788">
                  <c:v>54.069434151230737</c:v>
                </c:pt>
                <c:pt idx="789">
                  <c:v>53.397390566296899</c:v>
                </c:pt>
                <c:pt idx="790">
                  <c:v>51.994386022872504</c:v>
                </c:pt>
                <c:pt idx="791">
                  <c:v>51.770301057111304</c:v>
                </c:pt>
                <c:pt idx="792">
                  <c:v>50.83292415413927</c:v>
                </c:pt>
                <c:pt idx="793">
                  <c:v>50.123945586487594</c:v>
                </c:pt>
                <c:pt idx="794">
                  <c:v>50.756310742426692</c:v>
                </c:pt>
                <c:pt idx="795">
                  <c:v>51.546492880659152</c:v>
                </c:pt>
                <c:pt idx="796">
                  <c:v>50.690056163651832</c:v>
                </c:pt>
                <c:pt idx="797">
                  <c:v>49.036119609926061</c:v>
                </c:pt>
                <c:pt idx="798">
                  <c:v>50.090274724635393</c:v>
                </c:pt>
                <c:pt idx="799">
                  <c:v>49.218859661348596</c:v>
                </c:pt>
                <c:pt idx="800">
                  <c:v>47.605396490150802</c:v>
                </c:pt>
                <c:pt idx="801">
                  <c:v>45.117007787439888</c:v>
                </c:pt>
                <c:pt idx="802">
                  <c:v>45.559097912479032</c:v>
                </c:pt>
                <c:pt idx="803">
                  <c:v>47.304305331234261</c:v>
                </c:pt>
                <c:pt idx="804">
                  <c:v>47.484161391611259</c:v>
                </c:pt>
                <c:pt idx="805">
                  <c:v>47.70129973728028</c:v>
                </c:pt>
                <c:pt idx="806">
                  <c:v>48.314518831205781</c:v>
                </c:pt>
                <c:pt idx="807">
                  <c:v>49.608678475599248</c:v>
                </c:pt>
                <c:pt idx="808">
                  <c:v>51.1276693995908</c:v>
                </c:pt>
                <c:pt idx="809">
                  <c:v>51.753247733551042</c:v>
                </c:pt>
                <c:pt idx="810">
                  <c:v>51.782509226912758</c:v>
                </c:pt>
                <c:pt idx="811">
                  <c:v>50.993557223690416</c:v>
                </c:pt>
                <c:pt idx="812">
                  <c:v>50.900425341063581</c:v>
                </c:pt>
                <c:pt idx="813">
                  <c:v>50.15658625634709</c:v>
                </c:pt>
                <c:pt idx="814">
                  <c:v>50.795700503935059</c:v>
                </c:pt>
                <c:pt idx="815">
                  <c:v>51.754859593348591</c:v>
                </c:pt>
                <c:pt idx="816">
                  <c:v>52.304744361166811</c:v>
                </c:pt>
                <c:pt idx="817">
                  <c:v>53.81046270647559</c:v>
                </c:pt>
                <c:pt idx="818">
                  <c:v>52.62649790345273</c:v>
                </c:pt>
                <c:pt idx="819">
                  <c:v>51.205034928865629</c:v>
                </c:pt>
                <c:pt idx="820">
                  <c:v>50.903630398012098</c:v>
                </c:pt>
                <c:pt idx="821">
                  <c:v>50.955266995742605</c:v>
                </c:pt>
                <c:pt idx="822">
                  <c:v>50.02345122398679</c:v>
                </c:pt>
                <c:pt idx="823">
                  <c:v>50.039816839847646</c:v>
                </c:pt>
                <c:pt idx="824">
                  <c:v>50.446300405131751</c:v>
                </c:pt>
                <c:pt idx="825">
                  <c:v>50.639201049841304</c:v>
                </c:pt>
                <c:pt idx="826">
                  <c:v>49.629690996433943</c:v>
                </c:pt>
                <c:pt idx="827">
                  <c:v>49.754207092517959</c:v>
                </c:pt>
                <c:pt idx="828">
                  <c:v>50.253555670952878</c:v>
                </c:pt>
                <c:pt idx="829">
                  <c:v>50.411611990132386</c:v>
                </c:pt>
                <c:pt idx="830">
                  <c:v>50.364059296653508</c:v>
                </c:pt>
                <c:pt idx="831">
                  <c:v>51.747507151509851</c:v>
                </c:pt>
                <c:pt idx="832">
                  <c:v>51.859472264747374</c:v>
                </c:pt>
                <c:pt idx="833">
                  <c:v>50.529480247331641</c:v>
                </c:pt>
                <c:pt idx="834">
                  <c:v>48.851806861205212</c:v>
                </c:pt>
                <c:pt idx="835">
                  <c:v>48.149440304194577</c:v>
                </c:pt>
                <c:pt idx="836">
                  <c:v>46.645364949214269</c:v>
                </c:pt>
                <c:pt idx="837">
                  <c:v>46.772726425894419</c:v>
                </c:pt>
                <c:pt idx="838">
                  <c:v>47.190134701439391</c:v>
                </c:pt>
                <c:pt idx="839">
                  <c:v>46.334491893339049</c:v>
                </c:pt>
                <c:pt idx="840">
                  <c:v>46.416403279357112</c:v>
                </c:pt>
                <c:pt idx="841">
                  <c:v>46.30139586230284</c:v>
                </c:pt>
                <c:pt idx="842">
                  <c:v>45.83028368270822</c:v>
                </c:pt>
                <c:pt idx="843">
                  <c:v>43.202340340069831</c:v>
                </c:pt>
                <c:pt idx="844">
                  <c:v>41.869640838651776</c:v>
                </c:pt>
                <c:pt idx="845">
                  <c:v>41.567900794673164</c:v>
                </c:pt>
                <c:pt idx="846">
                  <c:v>40.590703511687551</c:v>
                </c:pt>
                <c:pt idx="847">
                  <c:v>40.135619377879948</c:v>
                </c:pt>
                <c:pt idx="848">
                  <c:v>41.748836709387341</c:v>
                </c:pt>
                <c:pt idx="849">
                  <c:v>42.105766424969204</c:v>
                </c:pt>
                <c:pt idx="850">
                  <c:v>41.951972159718828</c:v>
                </c:pt>
                <c:pt idx="851">
                  <c:v>42.542333402526921</c:v>
                </c:pt>
                <c:pt idx="852">
                  <c:v>40.574950961698882</c:v>
                </c:pt>
                <c:pt idx="853">
                  <c:v>39.930389270262744</c:v>
                </c:pt>
                <c:pt idx="854">
                  <c:v>41.924253407921576</c:v>
                </c:pt>
                <c:pt idx="855">
                  <c:v>41.265787198142128</c:v>
                </c:pt>
                <c:pt idx="856">
                  <c:v>40.795805181545553</c:v>
                </c:pt>
                <c:pt idx="857">
                  <c:v>42.436440102063273</c:v>
                </c:pt>
                <c:pt idx="858">
                  <c:v>44.238604885498368</c:v>
                </c:pt>
                <c:pt idx="859">
                  <c:v>45.470823579623342</c:v>
                </c:pt>
                <c:pt idx="860">
                  <c:v>45.638054717191011</c:v>
                </c:pt>
                <c:pt idx="861">
                  <c:v>45.41539373647732</c:v>
                </c:pt>
                <c:pt idx="862">
                  <c:v>46.311463484372489</c:v>
                </c:pt>
                <c:pt idx="863">
                  <c:v>45.328314715766851</c:v>
                </c:pt>
                <c:pt idx="864">
                  <c:v>45.136549342701713</c:v>
                </c:pt>
                <c:pt idx="865">
                  <c:v>45.082945178586336</c:v>
                </c:pt>
                <c:pt idx="866">
                  <c:v>44.745430327598463</c:v>
                </c:pt>
                <c:pt idx="867">
                  <c:v>43.778872106759593</c:v>
                </c:pt>
                <c:pt idx="868">
                  <c:v>42.49630623841653</c:v>
                </c:pt>
                <c:pt idx="869">
                  <c:v>41.126898345107428</c:v>
                </c:pt>
                <c:pt idx="870">
                  <c:v>41.025897879131954</c:v>
                </c:pt>
                <c:pt idx="871">
                  <c:v>41.649278053940726</c:v>
                </c:pt>
                <c:pt idx="872">
                  <c:v>40.218336662531357</c:v>
                </c:pt>
                <c:pt idx="873">
                  <c:v>41.242685684965465</c:v>
                </c:pt>
                <c:pt idx="874">
                  <c:v>41.78102503826365</c:v>
                </c:pt>
                <c:pt idx="875">
                  <c:v>41.536801682701139</c:v>
                </c:pt>
                <c:pt idx="876">
                  <c:v>42.59132364598603</c:v>
                </c:pt>
                <c:pt idx="877">
                  <c:v>43.606169038450219</c:v>
                </c:pt>
                <c:pt idx="878">
                  <c:v>43.002707766002338</c:v>
                </c:pt>
                <c:pt idx="879">
                  <c:v>41.586960087606265</c:v>
                </c:pt>
                <c:pt idx="880">
                  <c:v>40.553896264573943</c:v>
                </c:pt>
                <c:pt idx="881">
                  <c:v>39.716215532273964</c:v>
                </c:pt>
                <c:pt idx="882">
                  <c:v>39.790303520462572</c:v>
                </c:pt>
                <c:pt idx="883">
                  <c:v>40.348764207471412</c:v>
                </c:pt>
                <c:pt idx="884">
                  <c:v>40.58064064168498</c:v>
                </c:pt>
                <c:pt idx="885">
                  <c:v>41.526866692253563</c:v>
                </c:pt>
                <c:pt idx="886">
                  <c:v>41.392286107073694</c:v>
                </c:pt>
                <c:pt idx="887">
                  <c:v>40.602801049551935</c:v>
                </c:pt>
                <c:pt idx="888">
                  <c:v>41.020016139995001</c:v>
                </c:pt>
                <c:pt idx="889">
                  <c:v>41.158721733230955</c:v>
                </c:pt>
                <c:pt idx="890">
                  <c:v>40.819908007366728</c:v>
                </c:pt>
                <c:pt idx="891">
                  <c:v>41.247840108560915</c:v>
                </c:pt>
                <c:pt idx="892">
                  <c:v>41.818752665800353</c:v>
                </c:pt>
                <c:pt idx="893">
                  <c:v>43.669596403799481</c:v>
                </c:pt>
                <c:pt idx="894">
                  <c:v>43.820958262459463</c:v>
                </c:pt>
                <c:pt idx="895">
                  <c:v>43.293767384906317</c:v>
                </c:pt>
                <c:pt idx="896">
                  <c:v>43.354859376211429</c:v>
                </c:pt>
                <c:pt idx="897">
                  <c:v>42.921268797894697</c:v>
                </c:pt>
                <c:pt idx="898">
                  <c:v>41.450180671839888</c:v>
                </c:pt>
                <c:pt idx="899">
                  <c:v>42.90661955457152</c:v>
                </c:pt>
                <c:pt idx="900">
                  <c:v>43.611080709732896</c:v>
                </c:pt>
                <c:pt idx="901">
                  <c:v>40.70237153117251</c:v>
                </c:pt>
                <c:pt idx="902">
                  <c:v>40.895945643770439</c:v>
                </c:pt>
                <c:pt idx="903">
                  <c:v>40.089315008401222</c:v>
                </c:pt>
                <c:pt idx="904">
                  <c:v>40.485827056731559</c:v>
                </c:pt>
                <c:pt idx="905">
                  <c:v>40.944385314924837</c:v>
                </c:pt>
                <c:pt idx="906">
                  <c:v>41.396395444087815</c:v>
                </c:pt>
                <c:pt idx="907">
                  <c:v>41.319072710012072</c:v>
                </c:pt>
                <c:pt idx="908">
                  <c:v>41.282001620284809</c:v>
                </c:pt>
                <c:pt idx="909">
                  <c:v>42.144181771078145</c:v>
                </c:pt>
                <c:pt idx="910">
                  <c:v>43.016240006033797</c:v>
                </c:pt>
                <c:pt idx="911">
                  <c:v>42.991598664226871</c:v>
                </c:pt>
                <c:pt idx="912">
                  <c:v>43.014527490459628</c:v>
                </c:pt>
                <c:pt idx="913">
                  <c:v>43.630793047512284</c:v>
                </c:pt>
                <c:pt idx="914">
                  <c:v>42.925248987325276</c:v>
                </c:pt>
                <c:pt idx="915">
                  <c:v>42.233922563777789</c:v>
                </c:pt>
                <c:pt idx="916">
                  <c:v>40.827198193516203</c:v>
                </c:pt>
                <c:pt idx="917">
                  <c:v>38.853958424543663</c:v>
                </c:pt>
                <c:pt idx="918">
                  <c:v>38.953413400571485</c:v>
                </c:pt>
                <c:pt idx="919">
                  <c:v>39.144488458596562</c:v>
                </c:pt>
                <c:pt idx="920">
                  <c:v>39.128165617378912</c:v>
                </c:pt>
                <c:pt idx="921">
                  <c:v>36.907191228343613</c:v>
                </c:pt>
                <c:pt idx="922">
                  <c:v>37.097558154386434</c:v>
                </c:pt>
                <c:pt idx="923">
                  <c:v>37.474249693031211</c:v>
                </c:pt>
                <c:pt idx="924">
                  <c:v>37.173604046819676</c:v>
                </c:pt>
                <c:pt idx="925">
                  <c:v>37.033897990440778</c:v>
                </c:pt>
                <c:pt idx="926">
                  <c:v>36.442335706886382</c:v>
                </c:pt>
                <c:pt idx="927">
                  <c:v>36.470405153513404</c:v>
                </c:pt>
                <c:pt idx="928">
                  <c:v>38.296712193892219</c:v>
                </c:pt>
                <c:pt idx="929">
                  <c:v>38.984889537733302</c:v>
                </c:pt>
                <c:pt idx="930">
                  <c:v>40.091282771467263</c:v>
                </c:pt>
                <c:pt idx="931">
                  <c:v>40.266961953019255</c:v>
                </c:pt>
                <c:pt idx="932">
                  <c:v>38.280136092241491</c:v>
                </c:pt>
                <c:pt idx="933">
                  <c:v>37.467658414155117</c:v>
                </c:pt>
                <c:pt idx="934">
                  <c:v>36.853900358492702</c:v>
                </c:pt>
                <c:pt idx="935">
                  <c:v>36.348455678190433</c:v>
                </c:pt>
                <c:pt idx="936">
                  <c:v>36.491082535947207</c:v>
                </c:pt>
                <c:pt idx="937">
                  <c:v>34.574866430973032</c:v>
                </c:pt>
                <c:pt idx="938">
                  <c:v>33.328190499477792</c:v>
                </c:pt>
                <c:pt idx="939">
                  <c:v>32.576645375010393</c:v>
                </c:pt>
                <c:pt idx="940">
                  <c:v>31.916641227551963</c:v>
                </c:pt>
                <c:pt idx="941">
                  <c:v>31.342976773000096</c:v>
                </c:pt>
                <c:pt idx="942">
                  <c:v>30.936451939335939</c:v>
                </c:pt>
                <c:pt idx="943">
                  <c:v>28.654132758709206</c:v>
                </c:pt>
                <c:pt idx="944">
                  <c:v>26.858487948388149</c:v>
                </c:pt>
                <c:pt idx="945">
                  <c:v>26.438169568723648</c:v>
                </c:pt>
                <c:pt idx="946">
                  <c:v>27.741363141478125</c:v>
                </c:pt>
                <c:pt idx="947">
                  <c:v>28.372836313150675</c:v>
                </c:pt>
                <c:pt idx="948">
                  <c:v>28.298280535569404</c:v>
                </c:pt>
                <c:pt idx="949">
                  <c:v>26.782224019805966</c:v>
                </c:pt>
                <c:pt idx="950">
                  <c:v>25.478051096564297</c:v>
                </c:pt>
                <c:pt idx="951">
                  <c:v>25.167042153048538</c:v>
                </c:pt>
                <c:pt idx="952">
                  <c:v>25.762221222262419</c:v>
                </c:pt>
                <c:pt idx="953">
                  <c:v>25.994901425573286</c:v>
                </c:pt>
                <c:pt idx="954">
                  <c:v>26.139719699280825</c:v>
                </c:pt>
                <c:pt idx="955">
                  <c:v>26.158495191249351</c:v>
                </c:pt>
                <c:pt idx="956">
                  <c:v>26.724501711481896</c:v>
                </c:pt>
                <c:pt idx="957">
                  <c:v>26.660472061952316</c:v>
                </c:pt>
                <c:pt idx="958">
                  <c:v>25.539004483794717</c:v>
                </c:pt>
                <c:pt idx="959">
                  <c:v>24.813420629162632</c:v>
                </c:pt>
                <c:pt idx="960">
                  <c:v>24.935187857875803</c:v>
                </c:pt>
                <c:pt idx="961">
                  <c:v>25.293628450385278</c:v>
                </c:pt>
                <c:pt idx="962">
                  <c:v>25.906548852747505</c:v>
                </c:pt>
                <c:pt idx="963">
                  <c:v>25.489859599661735</c:v>
                </c:pt>
                <c:pt idx="964">
                  <c:v>25.019328499448701</c:v>
                </c:pt>
                <c:pt idx="965">
                  <c:v>25.700035161486785</c:v>
                </c:pt>
                <c:pt idx="966">
                  <c:v>25.843926178301153</c:v>
                </c:pt>
                <c:pt idx="967">
                  <c:v>25.95423684181619</c:v>
                </c:pt>
                <c:pt idx="968">
                  <c:v>24.987990010715773</c:v>
                </c:pt>
                <c:pt idx="969">
                  <c:v>24.854329263156163</c:v>
                </c:pt>
                <c:pt idx="970">
                  <c:v>25.778539477035778</c:v>
                </c:pt>
                <c:pt idx="971">
                  <c:v>25.907632346442568</c:v>
                </c:pt>
                <c:pt idx="972">
                  <c:v>25.868326541350854</c:v>
                </c:pt>
                <c:pt idx="973">
                  <c:v>25.150795422808432</c:v>
                </c:pt>
                <c:pt idx="974">
                  <c:v>28.248425391044194</c:v>
                </c:pt>
                <c:pt idx="975">
                  <c:v>31.198225249398636</c:v>
                </c:pt>
                <c:pt idx="976">
                  <c:v>31.258158713127127</c:v>
                </c:pt>
                <c:pt idx="977">
                  <c:v>31.203701518912698</c:v>
                </c:pt>
                <c:pt idx="978">
                  <c:v>30.182200791484274</c:v>
                </c:pt>
                <c:pt idx="979">
                  <c:v>30.492816654141574</c:v>
                </c:pt>
                <c:pt idx="980">
                  <c:v>30.715120257739997</c:v>
                </c:pt>
                <c:pt idx="981">
                  <c:v>30.365664520253873</c:v>
                </c:pt>
                <c:pt idx="982">
                  <c:v>31.385837609229593</c:v>
                </c:pt>
                <c:pt idx="983">
                  <c:v>31.616291695424689</c:v>
                </c:pt>
                <c:pt idx="984">
                  <c:v>31.666490852777834</c:v>
                </c:pt>
                <c:pt idx="985">
                  <c:v>30.074217700088305</c:v>
                </c:pt>
                <c:pt idx="986">
                  <c:v>30.033394077864308</c:v>
                </c:pt>
                <c:pt idx="987">
                  <c:v>30.442544780299958</c:v>
                </c:pt>
                <c:pt idx="988">
                  <c:v>30.942000358464814</c:v>
                </c:pt>
                <c:pt idx="989">
                  <c:v>30.00030876887152</c:v>
                </c:pt>
                <c:pt idx="990">
                  <c:v>26.885074564816904</c:v>
                </c:pt>
                <c:pt idx="991">
                  <c:v>26.476186372010844</c:v>
                </c:pt>
                <c:pt idx="992">
                  <c:v>26.089790679385278</c:v>
                </c:pt>
                <c:pt idx="993">
                  <c:v>25.873397956036708</c:v>
                </c:pt>
                <c:pt idx="994">
                  <c:v>25.928020742565153</c:v>
                </c:pt>
                <c:pt idx="995">
                  <c:v>25.992712491230908</c:v>
                </c:pt>
                <c:pt idx="996">
                  <c:v>26.182762582001079</c:v>
                </c:pt>
                <c:pt idx="997">
                  <c:v>25.814794331062586</c:v>
                </c:pt>
                <c:pt idx="998">
                  <c:v>25.160079437881251</c:v>
                </c:pt>
                <c:pt idx="999">
                  <c:v>24.125434302638613</c:v>
                </c:pt>
                <c:pt idx="1000">
                  <c:v>23.647705261555345</c:v>
                </c:pt>
                <c:pt idx="1001">
                  <c:v>23.001494412113146</c:v>
                </c:pt>
                <c:pt idx="1002">
                  <c:v>23.404400102946461</c:v>
                </c:pt>
                <c:pt idx="1003">
                  <c:v>24.082410547918478</c:v>
                </c:pt>
                <c:pt idx="1004">
                  <c:v>24.28826632872439</c:v>
                </c:pt>
                <c:pt idx="1005">
                  <c:v>24.966752158316424</c:v>
                </c:pt>
                <c:pt idx="1006">
                  <c:v>24.296893808852143</c:v>
                </c:pt>
                <c:pt idx="1007">
                  <c:v>25.600247760009786</c:v>
                </c:pt>
                <c:pt idx="1008">
                  <c:v>25.882965300101425</c:v>
                </c:pt>
                <c:pt idx="1009">
                  <c:v>26.377800173298613</c:v>
                </c:pt>
                <c:pt idx="1010">
                  <c:v>27.861366945824525</c:v>
                </c:pt>
                <c:pt idx="1011">
                  <c:v>27.916699593044143</c:v>
                </c:pt>
                <c:pt idx="1012">
                  <c:v>27.968078245517297</c:v>
                </c:pt>
                <c:pt idx="1013">
                  <c:v>28.048118713163419</c:v>
                </c:pt>
                <c:pt idx="1014">
                  <c:v>28.39781207925877</c:v>
                </c:pt>
                <c:pt idx="1015">
                  <c:v>28.685646340620519</c:v>
                </c:pt>
                <c:pt idx="1016">
                  <c:v>29.223502447467407</c:v>
                </c:pt>
                <c:pt idx="1017">
                  <c:v>29.43557669126842</c:v>
                </c:pt>
                <c:pt idx="1018">
                  <c:v>28.871608961645659</c:v>
                </c:pt>
                <c:pt idx="1019">
                  <c:v>28.003506647111269</c:v>
                </c:pt>
                <c:pt idx="1020">
                  <c:v>26.755251797237392</c:v>
                </c:pt>
                <c:pt idx="1021">
                  <c:v>27.652016229523745</c:v>
                </c:pt>
                <c:pt idx="1022">
                  <c:v>28.626399761154278</c:v>
                </c:pt>
                <c:pt idx="1023">
                  <c:v>28.425742467569297</c:v>
                </c:pt>
                <c:pt idx="1024">
                  <c:v>28.089903637325566</c:v>
                </c:pt>
                <c:pt idx="1025">
                  <c:v>28.173602167173513</c:v>
                </c:pt>
                <c:pt idx="1026">
                  <c:v>28.557079832843996</c:v>
                </c:pt>
                <c:pt idx="1027">
                  <c:v>28.473172062813237</c:v>
                </c:pt>
                <c:pt idx="1028">
                  <c:v>29.27349623492945</c:v>
                </c:pt>
                <c:pt idx="1029">
                  <c:v>29.793022545205798</c:v>
                </c:pt>
                <c:pt idx="1030">
                  <c:v>29.288636395507329</c:v>
                </c:pt>
                <c:pt idx="1031">
                  <c:v>28.392539863980719</c:v>
                </c:pt>
                <c:pt idx="1032">
                  <c:v>26.667786155060522</c:v>
                </c:pt>
                <c:pt idx="1033">
                  <c:v>26.41129124284085</c:v>
                </c:pt>
                <c:pt idx="1034">
                  <c:v>25.855624525579195</c:v>
                </c:pt>
                <c:pt idx="1035">
                  <c:v>23.906830735640344</c:v>
                </c:pt>
                <c:pt idx="1036">
                  <c:v>24.171900158881201</c:v>
                </c:pt>
                <c:pt idx="1037">
                  <c:v>25.047603696852349</c:v>
                </c:pt>
                <c:pt idx="1038">
                  <c:v>25.625477610204804</c:v>
                </c:pt>
                <c:pt idx="1039">
                  <c:v>25.721275762252521</c:v>
                </c:pt>
                <c:pt idx="1040">
                  <c:v>25.097654038191088</c:v>
                </c:pt>
                <c:pt idx="1041">
                  <c:v>24.703816896447066</c:v>
                </c:pt>
                <c:pt idx="1042">
                  <c:v>23.411874235462832</c:v>
                </c:pt>
                <c:pt idx="1043">
                  <c:v>22.898153399037817</c:v>
                </c:pt>
                <c:pt idx="1044">
                  <c:v>22.401508392220034</c:v>
                </c:pt>
                <c:pt idx="1045">
                  <c:v>22.099347952452607</c:v>
                </c:pt>
                <c:pt idx="1046">
                  <c:v>22.349550322025951</c:v>
                </c:pt>
                <c:pt idx="1047">
                  <c:v>22.887875479389223</c:v>
                </c:pt>
                <c:pt idx="1048">
                  <c:v>23.439979944039361</c:v>
                </c:pt>
                <c:pt idx="1049">
                  <c:v>24.493478306807436</c:v>
                </c:pt>
                <c:pt idx="1050">
                  <c:v>24.273634345148142</c:v>
                </c:pt>
                <c:pt idx="1051">
                  <c:v>22.977417393700584</c:v>
                </c:pt>
                <c:pt idx="1052">
                  <c:v>22.355554298214724</c:v>
                </c:pt>
                <c:pt idx="1053">
                  <c:v>21.990809820754379</c:v>
                </c:pt>
                <c:pt idx="1054">
                  <c:v>21.148731280482114</c:v>
                </c:pt>
                <c:pt idx="1055">
                  <c:v>19.902241869212126</c:v>
                </c:pt>
                <c:pt idx="1056">
                  <c:v>19.054032529389314</c:v>
                </c:pt>
                <c:pt idx="1057">
                  <c:v>19.091798529264551</c:v>
                </c:pt>
                <c:pt idx="1058">
                  <c:v>19.660977956328114</c:v>
                </c:pt>
                <c:pt idx="1059">
                  <c:v>19.827312514860392</c:v>
                </c:pt>
                <c:pt idx="1060">
                  <c:v>19.915158028056933</c:v>
                </c:pt>
                <c:pt idx="1061">
                  <c:v>20.011491866306965</c:v>
                </c:pt>
                <c:pt idx="1062">
                  <c:v>19.986581386736272</c:v>
                </c:pt>
                <c:pt idx="1063">
                  <c:v>19.17273840969699</c:v>
                </c:pt>
                <c:pt idx="1064">
                  <c:v>18.944873130564151</c:v>
                </c:pt>
                <c:pt idx="1065">
                  <c:v>18.956342595177109</c:v>
                </c:pt>
                <c:pt idx="1066">
                  <c:v>19.531209892828432</c:v>
                </c:pt>
                <c:pt idx="1067">
                  <c:v>20.027716287357695</c:v>
                </c:pt>
                <c:pt idx="1068">
                  <c:v>20.633845170184262</c:v>
                </c:pt>
                <c:pt idx="1069">
                  <c:v>21.225452963791962</c:v>
                </c:pt>
                <c:pt idx="1070">
                  <c:v>21.770040290901385</c:v>
                </c:pt>
                <c:pt idx="1071">
                  <c:v>21.450993247979998</c:v>
                </c:pt>
                <c:pt idx="1072">
                  <c:v>21.094234159748293</c:v>
                </c:pt>
                <c:pt idx="1073">
                  <c:v>20.503418016714921</c:v>
                </c:pt>
                <c:pt idx="1074">
                  <c:v>20.227700923600761</c:v>
                </c:pt>
                <c:pt idx="1075">
                  <c:v>20.667617463791554</c:v>
                </c:pt>
                <c:pt idx="1076">
                  <c:v>20.892955040627662</c:v>
                </c:pt>
                <c:pt idx="1077">
                  <c:v>20.463456542711786</c:v>
                </c:pt>
                <c:pt idx="1078">
                  <c:v>20.778273008607336</c:v>
                </c:pt>
                <c:pt idx="1079">
                  <c:v>21.348601025018247</c:v>
                </c:pt>
                <c:pt idx="1080">
                  <c:v>21.426923163829297</c:v>
                </c:pt>
                <c:pt idx="1081">
                  <c:v>21.728472618551251</c:v>
                </c:pt>
                <c:pt idx="1082">
                  <c:v>21.776389313073881</c:v>
                </c:pt>
                <c:pt idx="1083">
                  <c:v>21.623103717328302</c:v>
                </c:pt>
                <c:pt idx="1084">
                  <c:v>21.800028497935827</c:v>
                </c:pt>
                <c:pt idx="1085">
                  <c:v>21.709845630590845</c:v>
                </c:pt>
                <c:pt idx="1086">
                  <c:v>21.173388438144165</c:v>
                </c:pt>
                <c:pt idx="1087">
                  <c:v>21.268727018934015</c:v>
                </c:pt>
                <c:pt idx="1088">
                  <c:v>22.087405403503801</c:v>
                </c:pt>
                <c:pt idx="1089">
                  <c:v>22.296801133919004</c:v>
                </c:pt>
                <c:pt idx="1090">
                  <c:v>21.470252678960318</c:v>
                </c:pt>
                <c:pt idx="1091">
                  <c:v>20.620317534667588</c:v>
                </c:pt>
                <c:pt idx="1092">
                  <c:v>20.489970969657417</c:v>
                </c:pt>
                <c:pt idx="1093">
                  <c:v>19.921338147490861</c:v>
                </c:pt>
                <c:pt idx="1094">
                  <c:v>20.863679706968448</c:v>
                </c:pt>
                <c:pt idx="1095">
                  <c:v>20.984499061029808</c:v>
                </c:pt>
                <c:pt idx="1096">
                  <c:v>20.701120703251743</c:v>
                </c:pt>
                <c:pt idx="1097">
                  <c:v>20.186564364304324</c:v>
                </c:pt>
                <c:pt idx="1098">
                  <c:v>20.197881420758094</c:v>
                </c:pt>
                <c:pt idx="1099">
                  <c:v>20.122522643198586</c:v>
                </c:pt>
                <c:pt idx="1100">
                  <c:v>20.216865676673965</c:v>
                </c:pt>
                <c:pt idx="1101">
                  <c:v>19.368224551684595</c:v>
                </c:pt>
                <c:pt idx="1102">
                  <c:v>19.40322680651699</c:v>
                </c:pt>
                <c:pt idx="1103">
                  <c:v>19.148196306251887</c:v>
                </c:pt>
                <c:pt idx="1104">
                  <c:v>17.833642235605488</c:v>
                </c:pt>
                <c:pt idx="1105">
                  <c:v>18.047669686393228</c:v>
                </c:pt>
                <c:pt idx="1106">
                  <c:v>17.481510913816926</c:v>
                </c:pt>
                <c:pt idx="1107">
                  <c:v>16.769595120629127</c:v>
                </c:pt>
                <c:pt idx="1108">
                  <c:v>16.132376345111194</c:v>
                </c:pt>
                <c:pt idx="1109">
                  <c:v>16.536041208558636</c:v>
                </c:pt>
                <c:pt idx="1110">
                  <c:v>16.149646276778565</c:v>
                </c:pt>
                <c:pt idx="1111">
                  <c:v>15.821358054558308</c:v>
                </c:pt>
                <c:pt idx="1112">
                  <c:v>15.903973191324855</c:v>
                </c:pt>
                <c:pt idx="1113">
                  <c:v>16.830203083133693</c:v>
                </c:pt>
                <c:pt idx="1114">
                  <c:v>17.012191166165032</c:v>
                </c:pt>
                <c:pt idx="1115">
                  <c:v>18.126521096191034</c:v>
                </c:pt>
                <c:pt idx="1116">
                  <c:v>18.643283380974012</c:v>
                </c:pt>
                <c:pt idx="1117">
                  <c:v>18.651866025659249</c:v>
                </c:pt>
                <c:pt idx="1118">
                  <c:v>18.477162034668144</c:v>
                </c:pt>
                <c:pt idx="1119">
                  <c:v>18.457561511922041</c:v>
                </c:pt>
                <c:pt idx="1120">
                  <c:v>18.435519318910146</c:v>
                </c:pt>
                <c:pt idx="1121">
                  <c:v>18.623774011578181</c:v>
                </c:pt>
                <c:pt idx="1122">
                  <c:v>18.734608985833809</c:v>
                </c:pt>
                <c:pt idx="1123">
                  <c:v>18.917928885190875</c:v>
                </c:pt>
                <c:pt idx="1124">
                  <c:v>18.982341588620354</c:v>
                </c:pt>
                <c:pt idx="1125">
                  <c:v>18.428502446032677</c:v>
                </c:pt>
                <c:pt idx="1126">
                  <c:v>18.067845070022397</c:v>
                </c:pt>
                <c:pt idx="1127">
                  <c:v>17.484731972939333</c:v>
                </c:pt>
                <c:pt idx="1128">
                  <c:v>17.772553727878755</c:v>
                </c:pt>
                <c:pt idx="1129">
                  <c:v>18.319158095486035</c:v>
                </c:pt>
                <c:pt idx="1130">
                  <c:v>18.164692635346011</c:v>
                </c:pt>
                <c:pt idx="1131">
                  <c:v>18.476480135000209</c:v>
                </c:pt>
                <c:pt idx="1132">
                  <c:v>18.417347121472524</c:v>
                </c:pt>
                <c:pt idx="1133">
                  <c:v>18.415787768243053</c:v>
                </c:pt>
                <c:pt idx="1134">
                  <c:v>18.186606243160394</c:v>
                </c:pt>
                <c:pt idx="1135">
                  <c:v>17.854761096837745</c:v>
                </c:pt>
                <c:pt idx="1136">
                  <c:v>17.889985375448152</c:v>
                </c:pt>
                <c:pt idx="1137">
                  <c:v>17.996510780192175</c:v>
                </c:pt>
                <c:pt idx="1138">
                  <c:v>18.623637734552474</c:v>
                </c:pt>
                <c:pt idx="1139">
                  <c:v>18.912850117446059</c:v>
                </c:pt>
                <c:pt idx="1140">
                  <c:v>18.918160096332937</c:v>
                </c:pt>
                <c:pt idx="1141">
                  <c:v>18.518198885010595</c:v>
                </c:pt>
                <c:pt idx="1142">
                  <c:v>18.494920099603746</c:v>
                </c:pt>
                <c:pt idx="1143">
                  <c:v>19.024277786810824</c:v>
                </c:pt>
                <c:pt idx="1144">
                  <c:v>19.77556262310631</c:v>
                </c:pt>
                <c:pt idx="1145">
                  <c:v>19.299905147699317</c:v>
                </c:pt>
                <c:pt idx="1146">
                  <c:v>18.756146034896823</c:v>
                </c:pt>
                <c:pt idx="1147">
                  <c:v>18.682780702382942</c:v>
                </c:pt>
                <c:pt idx="1148">
                  <c:v>18.307001405543541</c:v>
                </c:pt>
                <c:pt idx="1149">
                  <c:v>18.864166921242035</c:v>
                </c:pt>
                <c:pt idx="1150">
                  <c:v>18.684319470373708</c:v>
                </c:pt>
                <c:pt idx="1151">
                  <c:v>19.014929727266871</c:v>
                </c:pt>
                <c:pt idx="1152">
                  <c:v>19.050269575091633</c:v>
                </c:pt>
                <c:pt idx="1153">
                  <c:v>18.619123805408453</c:v>
                </c:pt>
                <c:pt idx="1154">
                  <c:v>18.292537763292955</c:v>
                </c:pt>
                <c:pt idx="1155">
                  <c:v>18.338539103594417</c:v>
                </c:pt>
                <c:pt idx="1156">
                  <c:v>18.581109300459094</c:v>
                </c:pt>
                <c:pt idx="1157">
                  <c:v>18.425413986162361</c:v>
                </c:pt>
                <c:pt idx="1158">
                  <c:v>18.787846962402387</c:v>
                </c:pt>
                <c:pt idx="1159">
                  <c:v>18.698128904261349</c:v>
                </c:pt>
                <c:pt idx="1160">
                  <c:v>19.432326569183935</c:v>
                </c:pt>
                <c:pt idx="1161">
                  <c:v>19.974539725459351</c:v>
                </c:pt>
                <c:pt idx="1162">
                  <c:v>19.737982805415445</c:v>
                </c:pt>
                <c:pt idx="1163">
                  <c:v>19.426215971270391</c:v>
                </c:pt>
                <c:pt idx="1164">
                  <c:v>19.751969027411743</c:v>
                </c:pt>
                <c:pt idx="1165">
                  <c:v>19.595370369161877</c:v>
                </c:pt>
                <c:pt idx="1166">
                  <c:v>19.400333439585701</c:v>
                </c:pt>
                <c:pt idx="1167">
                  <c:v>19.377603141261037</c:v>
                </c:pt>
                <c:pt idx="1168">
                  <c:v>18.34168040326896</c:v>
                </c:pt>
                <c:pt idx="1169">
                  <c:v>18.784932543902698</c:v>
                </c:pt>
                <c:pt idx="1170">
                  <c:v>18.335197460763126</c:v>
                </c:pt>
                <c:pt idx="1171">
                  <c:v>18.106410908035649</c:v>
                </c:pt>
                <c:pt idx="1172">
                  <c:v>18.458890893013884</c:v>
                </c:pt>
                <c:pt idx="1173">
                  <c:v>18.660412202510752</c:v>
                </c:pt>
                <c:pt idx="1174">
                  <c:v>18.702588687019432</c:v>
                </c:pt>
                <c:pt idx="1175">
                  <c:v>19.178699937078182</c:v>
                </c:pt>
                <c:pt idx="1176">
                  <c:v>19.599932843375065</c:v>
                </c:pt>
                <c:pt idx="1177">
                  <c:v>18.817466191541307</c:v>
                </c:pt>
                <c:pt idx="1178">
                  <c:v>18.75888024024048</c:v>
                </c:pt>
                <c:pt idx="1179">
                  <c:v>18.398115340112362</c:v>
                </c:pt>
                <c:pt idx="1180">
                  <c:v>18.054392614090879</c:v>
                </c:pt>
                <c:pt idx="1181">
                  <c:v>17.155759534600072</c:v>
                </c:pt>
                <c:pt idx="1182">
                  <c:v>17.386276934780799</c:v>
                </c:pt>
                <c:pt idx="1183">
                  <c:v>17.193398633317177</c:v>
                </c:pt>
                <c:pt idx="1184">
                  <c:v>17.545486505868372</c:v>
                </c:pt>
                <c:pt idx="1185">
                  <c:v>17.45552088508563</c:v>
                </c:pt>
                <c:pt idx="1186">
                  <c:v>16.844933546914444</c:v>
                </c:pt>
                <c:pt idx="1187">
                  <c:v>17.221743205169307</c:v>
                </c:pt>
                <c:pt idx="1188">
                  <c:v>17.300279657312768</c:v>
                </c:pt>
                <c:pt idx="1189">
                  <c:v>17.091644607752965</c:v>
                </c:pt>
                <c:pt idx="1190">
                  <c:v>16.879589343012885</c:v>
                </c:pt>
                <c:pt idx="1191">
                  <c:v>16.632887987532392</c:v>
                </c:pt>
                <c:pt idx="1192">
                  <c:v>16.47402908034071</c:v>
                </c:pt>
                <c:pt idx="1193">
                  <c:v>16.265727459731306</c:v>
                </c:pt>
                <c:pt idx="1194">
                  <c:v>16.226784584109421</c:v>
                </c:pt>
                <c:pt idx="1195">
                  <c:v>16.941536695648725</c:v>
                </c:pt>
                <c:pt idx="1196">
                  <c:v>16.041057195006999</c:v>
                </c:pt>
                <c:pt idx="1197">
                  <c:v>15.860899115454965</c:v>
                </c:pt>
                <c:pt idx="1198">
                  <c:v>16.027076557545303</c:v>
                </c:pt>
                <c:pt idx="1199">
                  <c:v>15.973605097158002</c:v>
                </c:pt>
                <c:pt idx="1200">
                  <c:v>15.581640870611217</c:v>
                </c:pt>
                <c:pt idx="1201">
                  <c:v>15.128395645426352</c:v>
                </c:pt>
                <c:pt idx="1202">
                  <c:v>15.452206462868928</c:v>
                </c:pt>
                <c:pt idx="1203">
                  <c:v>15.453360681977442</c:v>
                </c:pt>
                <c:pt idx="1204">
                  <c:v>14.763758951308379</c:v>
                </c:pt>
                <c:pt idx="1205">
                  <c:v>15.019558917724016</c:v>
                </c:pt>
                <c:pt idx="1206">
                  <c:v>16.186447023264869</c:v>
                </c:pt>
                <c:pt idx="1207">
                  <c:v>18.282873369381651</c:v>
                </c:pt>
                <c:pt idx="1208">
                  <c:v>18.603192140132823</c:v>
                </c:pt>
                <c:pt idx="1209">
                  <c:v>18.373376427779636</c:v>
                </c:pt>
                <c:pt idx="1210">
                  <c:v>17.741183528013419</c:v>
                </c:pt>
                <c:pt idx="1211">
                  <c:v>17.298125743230777</c:v>
                </c:pt>
                <c:pt idx="1212">
                  <c:v>17.635954546125088</c:v>
                </c:pt>
                <c:pt idx="1213">
                  <c:v>17.65232739574413</c:v>
                </c:pt>
                <c:pt idx="1214">
                  <c:v>17.338006484139239</c:v>
                </c:pt>
                <c:pt idx="1215">
                  <c:v>16.551512162796922</c:v>
                </c:pt>
                <c:pt idx="1216">
                  <c:v>16.165519400809842</c:v>
                </c:pt>
                <c:pt idx="1217">
                  <c:v>13.738178039769894</c:v>
                </c:pt>
                <c:pt idx="1218">
                  <c:v>12.543906926909708</c:v>
                </c:pt>
                <c:pt idx="1219">
                  <c:v>14.128438545189921</c:v>
                </c:pt>
                <c:pt idx="1220">
                  <c:v>14.994679220133348</c:v>
                </c:pt>
                <c:pt idx="1221">
                  <c:v>15.484942552115488</c:v>
                </c:pt>
                <c:pt idx="1222">
                  <c:v>15.48670136346251</c:v>
                </c:pt>
                <c:pt idx="1223">
                  <c:v>15.061771932024019</c:v>
                </c:pt>
                <c:pt idx="1224">
                  <c:v>14.59733038430654</c:v>
                </c:pt>
                <c:pt idx="1225">
                  <c:v>14.200564022058488</c:v>
                </c:pt>
                <c:pt idx="1226">
                  <c:v>13.851268310872795</c:v>
                </c:pt>
                <c:pt idx="1227">
                  <c:v>15.544975822890658</c:v>
                </c:pt>
                <c:pt idx="1228">
                  <c:v>17.460040841563025</c:v>
                </c:pt>
                <c:pt idx="1229">
                  <c:v>17.09878195890051</c:v>
                </c:pt>
                <c:pt idx="1230">
                  <c:v>17.039203052397458</c:v>
                </c:pt>
                <c:pt idx="1231">
                  <c:v>16.807358434637464</c:v>
                </c:pt>
                <c:pt idx="1232">
                  <c:v>16.295299021752921</c:v>
                </c:pt>
                <c:pt idx="1233">
                  <c:v>16.353922366546861</c:v>
                </c:pt>
                <c:pt idx="1234">
                  <c:v>16.272935997475688</c:v>
                </c:pt>
                <c:pt idx="1235">
                  <c:v>16.323757488202432</c:v>
                </c:pt>
                <c:pt idx="1236">
                  <c:v>16.654559458640328</c:v>
                </c:pt>
                <c:pt idx="1237">
                  <c:v>16.776745670411326</c:v>
                </c:pt>
                <c:pt idx="1238">
                  <c:v>16.724574000311875</c:v>
                </c:pt>
                <c:pt idx="1239">
                  <c:v>18.031472866672733</c:v>
                </c:pt>
                <c:pt idx="1240">
                  <c:v>18.56304548931433</c:v>
                </c:pt>
                <c:pt idx="1241">
                  <c:v>17.98316475019422</c:v>
                </c:pt>
                <c:pt idx="1242">
                  <c:v>18.026593816045192</c:v>
                </c:pt>
                <c:pt idx="1243">
                  <c:v>18.005896759708751</c:v>
                </c:pt>
                <c:pt idx="1244">
                  <c:v>18.029361319230965</c:v>
                </c:pt>
                <c:pt idx="1245">
                  <c:v>17.989054352069644</c:v>
                </c:pt>
                <c:pt idx="1246">
                  <c:v>17.789802359489773</c:v>
                </c:pt>
                <c:pt idx="1247">
                  <c:v>19.010587964134405</c:v>
                </c:pt>
                <c:pt idx="1248">
                  <c:v>20.349486016092538</c:v>
                </c:pt>
                <c:pt idx="1249">
                  <c:v>19.665775258639933</c:v>
                </c:pt>
                <c:pt idx="1250">
                  <c:v>18.312438872179733</c:v>
                </c:pt>
                <c:pt idx="1251">
                  <c:v>18.340374074044941</c:v>
                </c:pt>
                <c:pt idx="1252">
                  <c:v>17.917263482789668</c:v>
                </c:pt>
                <c:pt idx="1253">
                  <c:v>18.844002287210273</c:v>
                </c:pt>
                <c:pt idx="1254">
                  <c:v>18.401345162842894</c:v>
                </c:pt>
                <c:pt idx="1255">
                  <c:v>18.493638076609216</c:v>
                </c:pt>
                <c:pt idx="1256">
                  <c:v>18.6451417020496</c:v>
                </c:pt>
                <c:pt idx="1257">
                  <c:v>18.782637821879874</c:v>
                </c:pt>
                <c:pt idx="1258">
                  <c:v>18.526135729278305</c:v>
                </c:pt>
                <c:pt idx="1259">
                  <c:v>18.12144398894235</c:v>
                </c:pt>
                <c:pt idx="1260">
                  <c:v>16.97817025082124</c:v>
                </c:pt>
                <c:pt idx="1261">
                  <c:v>16.396875326689422</c:v>
                </c:pt>
                <c:pt idx="1262">
                  <c:v>16.433076200089936</c:v>
                </c:pt>
                <c:pt idx="1263">
                  <c:v>16.797102649952983</c:v>
                </c:pt>
                <c:pt idx="1264">
                  <c:v>16.729516500946733</c:v>
                </c:pt>
                <c:pt idx="1265">
                  <c:v>16.78790595893156</c:v>
                </c:pt>
                <c:pt idx="1266">
                  <c:v>16.35110451967719</c:v>
                </c:pt>
                <c:pt idx="1267">
                  <c:v>15.51578995256912</c:v>
                </c:pt>
                <c:pt idx="1268">
                  <c:v>14.761667791943562</c:v>
                </c:pt>
                <c:pt idx="1269">
                  <c:v>14.597497239899162</c:v>
                </c:pt>
                <c:pt idx="1270">
                  <c:v>14.769547871745692</c:v>
                </c:pt>
                <c:pt idx="1271">
                  <c:v>15.325479135118846</c:v>
                </c:pt>
                <c:pt idx="1272">
                  <c:v>16.120975722676814</c:v>
                </c:pt>
                <c:pt idx="1273">
                  <c:v>16.415957877413771</c:v>
                </c:pt>
                <c:pt idx="1274">
                  <c:v>16.572656662051351</c:v>
                </c:pt>
                <c:pt idx="1275">
                  <c:v>16.857044898617222</c:v>
                </c:pt>
                <c:pt idx="1276">
                  <c:v>17.174019467680768</c:v>
                </c:pt>
                <c:pt idx="1277">
                  <c:v>17.27924148643778</c:v>
                </c:pt>
                <c:pt idx="1278">
                  <c:v>16.843967099294559</c:v>
                </c:pt>
                <c:pt idx="1279">
                  <c:v>16.224840438393645</c:v>
                </c:pt>
                <c:pt idx="1280">
                  <c:v>16.463102261682209</c:v>
                </c:pt>
                <c:pt idx="1281">
                  <c:v>16.318080981377072</c:v>
                </c:pt>
                <c:pt idx="1282">
                  <c:v>16.279907180814956</c:v>
                </c:pt>
                <c:pt idx="1283">
                  <c:v>16.290286558688493</c:v>
                </c:pt>
                <c:pt idx="1284">
                  <c:v>14.885916253049523</c:v>
                </c:pt>
                <c:pt idx="1285">
                  <c:v>14.814211003293453</c:v>
                </c:pt>
                <c:pt idx="1286">
                  <c:v>15.253995482983623</c:v>
                </c:pt>
                <c:pt idx="1287">
                  <c:v>16.943994693060475</c:v>
                </c:pt>
                <c:pt idx="1288">
                  <c:v>16.37861316056058</c:v>
                </c:pt>
                <c:pt idx="1289">
                  <c:v>16.950941321904526</c:v>
                </c:pt>
                <c:pt idx="1290">
                  <c:v>16.77275144262159</c:v>
                </c:pt>
                <c:pt idx="1291">
                  <c:v>16.305747108016799</c:v>
                </c:pt>
                <c:pt idx="1292">
                  <c:v>15.826402050446733</c:v>
                </c:pt>
                <c:pt idx="1293">
                  <c:v>15.578948240796453</c:v>
                </c:pt>
                <c:pt idx="1294">
                  <c:v>15.526099111944786</c:v>
                </c:pt>
                <c:pt idx="1295">
                  <c:v>15.498817270442174</c:v>
                </c:pt>
                <c:pt idx="1296">
                  <c:v>15.215894996077749</c:v>
                </c:pt>
                <c:pt idx="1297">
                  <c:v>15.72066771452082</c:v>
                </c:pt>
                <c:pt idx="1298">
                  <c:v>15.893504760544184</c:v>
                </c:pt>
                <c:pt idx="1299">
                  <c:v>16.035865248171632</c:v>
                </c:pt>
                <c:pt idx="1300">
                  <c:v>15.850763562364669</c:v>
                </c:pt>
                <c:pt idx="1301">
                  <c:v>15.415247071263643</c:v>
                </c:pt>
                <c:pt idx="1302">
                  <c:v>15.464321044849196</c:v>
                </c:pt>
                <c:pt idx="1303">
                  <c:v>15.534922858251122</c:v>
                </c:pt>
                <c:pt idx="1304">
                  <c:v>15.802394717498162</c:v>
                </c:pt>
                <c:pt idx="1305">
                  <c:v>15.89199699448811</c:v>
                </c:pt>
                <c:pt idx="1306">
                  <c:v>15.720863477198495</c:v>
                </c:pt>
                <c:pt idx="1307">
                  <c:v>15.325354448095476</c:v>
                </c:pt>
                <c:pt idx="1308">
                  <c:v>15.034070280957687</c:v>
                </c:pt>
                <c:pt idx="1309">
                  <c:v>14.277878519490896</c:v>
                </c:pt>
                <c:pt idx="1310">
                  <c:v>14.307817326624463</c:v>
                </c:pt>
                <c:pt idx="1311">
                  <c:v>14.017174698532703</c:v>
                </c:pt>
                <c:pt idx="1312">
                  <c:v>14.094783818432091</c:v>
                </c:pt>
                <c:pt idx="1313">
                  <c:v>14.079436166180832</c:v>
                </c:pt>
                <c:pt idx="1314">
                  <c:v>14.104280737382648</c:v>
                </c:pt>
                <c:pt idx="1315">
                  <c:v>13.81519022934053</c:v>
                </c:pt>
                <c:pt idx="1316">
                  <c:v>14.095343965763107</c:v>
                </c:pt>
                <c:pt idx="1317">
                  <c:v>14.131987868100602</c:v>
                </c:pt>
                <c:pt idx="1318">
                  <c:v>14.923630593477542</c:v>
                </c:pt>
                <c:pt idx="1319">
                  <c:v>15.199538952159942</c:v>
                </c:pt>
                <c:pt idx="1320">
                  <c:v>14.960355725638541</c:v>
                </c:pt>
                <c:pt idx="1321">
                  <c:v>13.969543494952978</c:v>
                </c:pt>
                <c:pt idx="1322">
                  <c:v>13.558152167002831</c:v>
                </c:pt>
                <c:pt idx="1323">
                  <c:v>13.457721644066536</c:v>
                </c:pt>
                <c:pt idx="1324">
                  <c:v>13.356251037824981</c:v>
                </c:pt>
                <c:pt idx="1325">
                  <c:v>13.252408285543156</c:v>
                </c:pt>
                <c:pt idx="1326">
                  <c:v>13.539686036806296</c:v>
                </c:pt>
                <c:pt idx="1327">
                  <c:v>13.106675653226718</c:v>
                </c:pt>
                <c:pt idx="1328">
                  <c:v>12.544667257217681</c:v>
                </c:pt>
                <c:pt idx="1329">
                  <c:v>11.64434985981519</c:v>
                </c:pt>
                <c:pt idx="1330">
                  <c:v>11.73158148204147</c:v>
                </c:pt>
                <c:pt idx="1331">
                  <c:v>12.070175863615427</c:v>
                </c:pt>
                <c:pt idx="1332">
                  <c:v>11.939177827779801</c:v>
                </c:pt>
                <c:pt idx="1333">
                  <c:v>12.35380220213497</c:v>
                </c:pt>
                <c:pt idx="1334">
                  <c:v>12.537351931869887</c:v>
                </c:pt>
                <c:pt idx="1335">
                  <c:v>12.565502717061692</c:v>
                </c:pt>
                <c:pt idx="1336">
                  <c:v>12.726204508170866</c:v>
                </c:pt>
                <c:pt idx="1337">
                  <c:v>12.701388200642514</c:v>
                </c:pt>
                <c:pt idx="1338">
                  <c:v>12.388360075975996</c:v>
                </c:pt>
                <c:pt idx="1339">
                  <c:v>12.443861818405075</c:v>
                </c:pt>
                <c:pt idx="1340">
                  <c:v>12.581937775958894</c:v>
                </c:pt>
                <c:pt idx="1341">
                  <c:v>12.16538407496731</c:v>
                </c:pt>
                <c:pt idx="1342">
                  <c:v>11.980443371391253</c:v>
                </c:pt>
                <c:pt idx="1343">
                  <c:v>12.320241777966041</c:v>
                </c:pt>
                <c:pt idx="1344">
                  <c:v>12.435933472695421</c:v>
                </c:pt>
                <c:pt idx="1345">
                  <c:v>12.568379461004229</c:v>
                </c:pt>
                <c:pt idx="1346">
                  <c:v>12.477855193968511</c:v>
                </c:pt>
                <c:pt idx="1347">
                  <c:v>12.434245733208805</c:v>
                </c:pt>
                <c:pt idx="1348">
                  <c:v>12.490912403027146</c:v>
                </c:pt>
                <c:pt idx="1349">
                  <c:v>12.322382496309899</c:v>
                </c:pt>
                <c:pt idx="1350">
                  <c:v>12.66067385414153</c:v>
                </c:pt>
                <c:pt idx="1351">
                  <c:v>12.709065777353906</c:v>
                </c:pt>
                <c:pt idx="1352">
                  <c:v>12.705052553475506</c:v>
                </c:pt>
                <c:pt idx="1353">
                  <c:v>12.859740240217684</c:v>
                </c:pt>
                <c:pt idx="1354">
                  <c:v>12.530095231135292</c:v>
                </c:pt>
                <c:pt idx="1355">
                  <c:v>12.150892107295171</c:v>
                </c:pt>
                <c:pt idx="1356">
                  <c:v>12.219326646658443</c:v>
                </c:pt>
                <c:pt idx="1357">
                  <c:v>12.040352745141663</c:v>
                </c:pt>
                <c:pt idx="1358">
                  <c:v>11.800793558506152</c:v>
                </c:pt>
                <c:pt idx="1359">
                  <c:v>12.115815467724696</c:v>
                </c:pt>
                <c:pt idx="1360">
                  <c:v>12.090419673689707</c:v>
                </c:pt>
                <c:pt idx="1361">
                  <c:v>11.887258042797939</c:v>
                </c:pt>
                <c:pt idx="1362">
                  <c:v>12.336677308046806</c:v>
                </c:pt>
                <c:pt idx="1363">
                  <c:v>13.317747118462034</c:v>
                </c:pt>
                <c:pt idx="1364">
                  <c:v>13.698219991449049</c:v>
                </c:pt>
                <c:pt idx="1365">
                  <c:v>13.186043822143105</c:v>
                </c:pt>
                <c:pt idx="1366">
                  <c:v>13.45616334638432</c:v>
                </c:pt>
                <c:pt idx="1367">
                  <c:v>13.554542573685184</c:v>
                </c:pt>
                <c:pt idx="1368">
                  <c:v>13.484662654500735</c:v>
                </c:pt>
                <c:pt idx="1369">
                  <c:v>13.260407995515907</c:v>
                </c:pt>
                <c:pt idx="1370">
                  <c:v>13.62289082324553</c:v>
                </c:pt>
                <c:pt idx="1371">
                  <c:v>13.851988367139347</c:v>
                </c:pt>
                <c:pt idx="1372">
                  <c:v>13.768905333936917</c:v>
                </c:pt>
                <c:pt idx="1373">
                  <c:v>13.715910157887031</c:v>
                </c:pt>
                <c:pt idx="1374">
                  <c:v>13.818643528014338</c:v>
                </c:pt>
                <c:pt idx="1375">
                  <c:v>13.74609384482309</c:v>
                </c:pt>
                <c:pt idx="1376">
                  <c:v>14.028138485685481</c:v>
                </c:pt>
                <c:pt idx="1377">
                  <c:v>14.477438208385923</c:v>
                </c:pt>
                <c:pt idx="1378">
                  <c:v>14.720568365363366</c:v>
                </c:pt>
                <c:pt idx="1379">
                  <c:v>14.198997941385226</c:v>
                </c:pt>
                <c:pt idx="1380">
                  <c:v>14.030320513328451</c:v>
                </c:pt>
                <c:pt idx="1381">
                  <c:v>13.706184267751064</c:v>
                </c:pt>
                <c:pt idx="1382">
                  <c:v>13.269472941329765</c:v>
                </c:pt>
                <c:pt idx="1383">
                  <c:v>12.657538741083087</c:v>
                </c:pt>
                <c:pt idx="1384">
                  <c:v>12.648462130955043</c:v>
                </c:pt>
                <c:pt idx="1385">
                  <c:v>12.800575789049297</c:v>
                </c:pt>
                <c:pt idx="1386">
                  <c:v>12.890725302791907</c:v>
                </c:pt>
                <c:pt idx="1387">
                  <c:v>13.242022733612126</c:v>
                </c:pt>
                <c:pt idx="1388">
                  <c:v>12.81068025471653</c:v>
                </c:pt>
                <c:pt idx="1389">
                  <c:v>12.72045483093323</c:v>
                </c:pt>
                <c:pt idx="1390">
                  <c:v>13.389747313937242</c:v>
                </c:pt>
                <c:pt idx="1391">
                  <c:v>13.64299998118384</c:v>
                </c:pt>
                <c:pt idx="1392">
                  <c:v>13.485688196445182</c:v>
                </c:pt>
                <c:pt idx="1393">
                  <c:v>14.66999643402157</c:v>
                </c:pt>
                <c:pt idx="1394">
                  <c:v>16.414283449625529</c:v>
                </c:pt>
                <c:pt idx="1395">
                  <c:v>16.488272065911289</c:v>
                </c:pt>
                <c:pt idx="1396">
                  <c:v>16.731665948623021</c:v>
                </c:pt>
                <c:pt idx="1397">
                  <c:v>16.61592086437766</c:v>
                </c:pt>
                <c:pt idx="1398">
                  <c:v>16.490069171200265</c:v>
                </c:pt>
                <c:pt idx="1399">
                  <c:v>16.202904118626044</c:v>
                </c:pt>
                <c:pt idx="1400">
                  <c:v>16.308058502557504</c:v>
                </c:pt>
                <c:pt idx="1401">
                  <c:v>16.560039003016271</c:v>
                </c:pt>
                <c:pt idx="1402">
                  <c:v>16.562519542751343</c:v>
                </c:pt>
                <c:pt idx="1403">
                  <c:v>16.830198031655016</c:v>
                </c:pt>
                <c:pt idx="1404">
                  <c:v>17.066454507601808</c:v>
                </c:pt>
                <c:pt idx="1405">
                  <c:v>16.584869574917374</c:v>
                </c:pt>
                <c:pt idx="1406">
                  <c:v>16.10581382281088</c:v>
                </c:pt>
                <c:pt idx="1407">
                  <c:v>16.144579980361272</c:v>
                </c:pt>
                <c:pt idx="1408">
                  <c:v>16.717185274929172</c:v>
                </c:pt>
                <c:pt idx="1409">
                  <c:v>17.807125171001687</c:v>
                </c:pt>
                <c:pt idx="1410">
                  <c:v>17.949337845587323</c:v>
                </c:pt>
                <c:pt idx="1411">
                  <c:v>17.409195074995441</c:v>
                </c:pt>
                <c:pt idx="1412">
                  <c:v>16.895770145848548</c:v>
                </c:pt>
                <c:pt idx="1413">
                  <c:v>17.686727136931939</c:v>
                </c:pt>
                <c:pt idx="1414">
                  <c:v>17.001836982525418</c:v>
                </c:pt>
                <c:pt idx="1415">
                  <c:v>17.297562071920353</c:v>
                </c:pt>
                <c:pt idx="1416">
                  <c:v>16.902713871879918</c:v>
                </c:pt>
                <c:pt idx="1417">
                  <c:v>16.890672628688691</c:v>
                </c:pt>
                <c:pt idx="1418">
                  <c:v>16.71823806636452</c:v>
                </c:pt>
                <c:pt idx="1419">
                  <c:v>16.887423494742134</c:v>
                </c:pt>
                <c:pt idx="1420">
                  <c:v>16.626547979538131</c:v>
                </c:pt>
                <c:pt idx="1421">
                  <c:v>17.160059140367999</c:v>
                </c:pt>
                <c:pt idx="1422">
                  <c:v>17.760804119197591</c:v>
                </c:pt>
                <c:pt idx="1423">
                  <c:v>17.974967305584197</c:v>
                </c:pt>
                <c:pt idx="1424">
                  <c:v>18.415803629936704</c:v>
                </c:pt>
                <c:pt idx="1425">
                  <c:v>18.538114172891234</c:v>
                </c:pt>
                <c:pt idx="1426">
                  <c:v>18.466423599038475</c:v>
                </c:pt>
                <c:pt idx="1427">
                  <c:v>18.801369993226405</c:v>
                </c:pt>
                <c:pt idx="1428">
                  <c:v>18.049966705438802</c:v>
                </c:pt>
                <c:pt idx="1429">
                  <c:v>17.789423771871913</c:v>
                </c:pt>
                <c:pt idx="1430">
                  <c:v>17.599337959999374</c:v>
                </c:pt>
                <c:pt idx="1431">
                  <c:v>17.52219729904963</c:v>
                </c:pt>
                <c:pt idx="1432">
                  <c:v>17.612206316268686</c:v>
                </c:pt>
                <c:pt idx="1433">
                  <c:v>17.482186406019341</c:v>
                </c:pt>
                <c:pt idx="1434">
                  <c:v>17.528766172597461</c:v>
                </c:pt>
                <c:pt idx="1435">
                  <c:v>18.707615936663963</c:v>
                </c:pt>
                <c:pt idx="1436">
                  <c:v>18.395162324122886</c:v>
                </c:pt>
                <c:pt idx="1437">
                  <c:v>18.686849802707311</c:v>
                </c:pt>
                <c:pt idx="1438">
                  <c:v>19.219299820723336</c:v>
                </c:pt>
                <c:pt idx="1439">
                  <c:v>18.836965840092283</c:v>
                </c:pt>
                <c:pt idx="1440">
                  <c:v>18.721682537632571</c:v>
                </c:pt>
                <c:pt idx="1441">
                  <c:v>18.523291619672538</c:v>
                </c:pt>
                <c:pt idx="1442">
                  <c:v>18.773091184268484</c:v>
                </c:pt>
                <c:pt idx="1443">
                  <c:v>18.662766031009312</c:v>
                </c:pt>
                <c:pt idx="1444">
                  <c:v>19.463063415647646</c:v>
                </c:pt>
                <c:pt idx="1445">
                  <c:v>19.877380864853944</c:v>
                </c:pt>
                <c:pt idx="1446">
                  <c:v>20.217388174305054</c:v>
                </c:pt>
                <c:pt idx="1447">
                  <c:v>20.103049941630637</c:v>
                </c:pt>
                <c:pt idx="1448">
                  <c:v>19.689397888853623</c:v>
                </c:pt>
                <c:pt idx="1449">
                  <c:v>20.063965935746097</c:v>
                </c:pt>
                <c:pt idx="1450">
                  <c:v>21.319134785922884</c:v>
                </c:pt>
                <c:pt idx="1451">
                  <c:v>20.108834815344743</c:v>
                </c:pt>
                <c:pt idx="1452">
                  <c:v>20.056727336164016</c:v>
                </c:pt>
                <c:pt idx="1453">
                  <c:v>20.168286004213162</c:v>
                </c:pt>
                <c:pt idx="1454">
                  <c:v>20.418982097235773</c:v>
                </c:pt>
                <c:pt idx="1455">
                  <c:v>20.280739574954001</c:v>
                </c:pt>
                <c:pt idx="1456">
                  <c:v>19.430206215676062</c:v>
                </c:pt>
                <c:pt idx="1457">
                  <c:v>19.485342925366218</c:v>
                </c:pt>
                <c:pt idx="1458">
                  <c:v>19.597019569604807</c:v>
                </c:pt>
                <c:pt idx="1459">
                  <c:v>19.775451744183417</c:v>
                </c:pt>
                <c:pt idx="1460">
                  <c:v>19.307781143731365</c:v>
                </c:pt>
                <c:pt idx="1461">
                  <c:v>17.933589381322065</c:v>
                </c:pt>
                <c:pt idx="1462">
                  <c:v>17.360695102197116</c:v>
                </c:pt>
                <c:pt idx="1463">
                  <c:v>16.696194049647406</c:v>
                </c:pt>
                <c:pt idx="1464">
                  <c:v>16.161614560478689</c:v>
                </c:pt>
                <c:pt idx="1465">
                  <c:v>16.369686745297322</c:v>
                </c:pt>
                <c:pt idx="1466">
                  <c:v>17.704363845553083</c:v>
                </c:pt>
                <c:pt idx="1467">
                  <c:v>22.022301629018237</c:v>
                </c:pt>
                <c:pt idx="1468">
                  <c:v>22.554506488793624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B9-44C4-A1A5-C879CB0A5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8137023"/>
        <c:axId val="358161023"/>
      </c:lineChart>
      <c:dateAx>
        <c:axId val="35813702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161023"/>
        <c:crosses val="autoZero"/>
        <c:auto val="1"/>
        <c:lblOffset val="100"/>
        <c:baseTimeUnit val="days"/>
      </c:dateAx>
      <c:valAx>
        <c:axId val="358161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137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</a:t>
            </a:r>
            <a:r>
              <a:rPr lang="en-US" baseline="0"/>
              <a:t> of </a:t>
            </a:r>
            <a:r>
              <a:rPr lang="en-US"/>
              <a:t>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'Holt Exponential by Day (X)'!$I$3</c:f>
              <c:strCache>
                <c:ptCount val="1"/>
                <c:pt idx="0">
                  <c:v>Error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'Holt Exponential by Day (X)'!$D$4:$D$1477</c:f>
              <c:numCache>
                <c:formatCode>m/d/yyyy</c:formatCode>
                <c:ptCount val="1474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43487</c:v>
                </c:pt>
                <c:pt idx="14">
                  <c:v>43488</c:v>
                </c:pt>
                <c:pt idx="15">
                  <c:v>43489</c:v>
                </c:pt>
                <c:pt idx="16">
                  <c:v>43490</c:v>
                </c:pt>
                <c:pt idx="17">
                  <c:v>43493</c:v>
                </c:pt>
                <c:pt idx="18">
                  <c:v>43494</c:v>
                </c:pt>
                <c:pt idx="19">
                  <c:v>43495</c:v>
                </c:pt>
                <c:pt idx="20">
                  <c:v>43496</c:v>
                </c:pt>
                <c:pt idx="21">
                  <c:v>43497</c:v>
                </c:pt>
                <c:pt idx="22">
                  <c:v>43500</c:v>
                </c:pt>
                <c:pt idx="23">
                  <c:v>43501</c:v>
                </c:pt>
                <c:pt idx="24">
                  <c:v>43502</c:v>
                </c:pt>
                <c:pt idx="25">
                  <c:v>43503</c:v>
                </c:pt>
                <c:pt idx="26">
                  <c:v>43504</c:v>
                </c:pt>
                <c:pt idx="27">
                  <c:v>43507</c:v>
                </c:pt>
                <c:pt idx="28">
                  <c:v>43508</c:v>
                </c:pt>
                <c:pt idx="29">
                  <c:v>43509</c:v>
                </c:pt>
                <c:pt idx="30">
                  <c:v>43510</c:v>
                </c:pt>
                <c:pt idx="31">
                  <c:v>43511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43521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43528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43535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43546</c:v>
                </c:pt>
                <c:pt idx="56">
                  <c:v>43549</c:v>
                </c:pt>
                <c:pt idx="57">
                  <c:v>43550</c:v>
                </c:pt>
                <c:pt idx="58">
                  <c:v>43551</c:v>
                </c:pt>
                <c:pt idx="59">
                  <c:v>43552</c:v>
                </c:pt>
                <c:pt idx="60">
                  <c:v>43553</c:v>
                </c:pt>
                <c:pt idx="61">
                  <c:v>43556</c:v>
                </c:pt>
                <c:pt idx="62">
                  <c:v>43557</c:v>
                </c:pt>
                <c:pt idx="63">
                  <c:v>43558</c:v>
                </c:pt>
                <c:pt idx="64">
                  <c:v>43559</c:v>
                </c:pt>
                <c:pt idx="65">
                  <c:v>43560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43570</c:v>
                </c:pt>
                <c:pt idx="72">
                  <c:v>43571</c:v>
                </c:pt>
                <c:pt idx="73">
                  <c:v>43572</c:v>
                </c:pt>
                <c:pt idx="74">
                  <c:v>43573</c:v>
                </c:pt>
                <c:pt idx="75">
                  <c:v>43577</c:v>
                </c:pt>
                <c:pt idx="76">
                  <c:v>43578</c:v>
                </c:pt>
                <c:pt idx="77">
                  <c:v>43579</c:v>
                </c:pt>
                <c:pt idx="78">
                  <c:v>43580</c:v>
                </c:pt>
                <c:pt idx="79">
                  <c:v>43581</c:v>
                </c:pt>
                <c:pt idx="80">
                  <c:v>43584</c:v>
                </c:pt>
                <c:pt idx="81">
                  <c:v>43585</c:v>
                </c:pt>
                <c:pt idx="82">
                  <c:v>43586</c:v>
                </c:pt>
                <c:pt idx="83">
                  <c:v>43587</c:v>
                </c:pt>
                <c:pt idx="84">
                  <c:v>43588</c:v>
                </c:pt>
                <c:pt idx="85">
                  <c:v>43591</c:v>
                </c:pt>
                <c:pt idx="86">
                  <c:v>43592</c:v>
                </c:pt>
                <c:pt idx="87">
                  <c:v>43593</c:v>
                </c:pt>
                <c:pt idx="88">
                  <c:v>43594</c:v>
                </c:pt>
                <c:pt idx="89">
                  <c:v>43595</c:v>
                </c:pt>
                <c:pt idx="90">
                  <c:v>43598</c:v>
                </c:pt>
                <c:pt idx="91">
                  <c:v>43599</c:v>
                </c:pt>
                <c:pt idx="92">
                  <c:v>43600</c:v>
                </c:pt>
                <c:pt idx="93">
                  <c:v>43601</c:v>
                </c:pt>
                <c:pt idx="94">
                  <c:v>43602</c:v>
                </c:pt>
                <c:pt idx="95">
                  <c:v>43605</c:v>
                </c:pt>
                <c:pt idx="96">
                  <c:v>43606</c:v>
                </c:pt>
                <c:pt idx="97">
                  <c:v>43607</c:v>
                </c:pt>
                <c:pt idx="98">
                  <c:v>43608</c:v>
                </c:pt>
                <c:pt idx="99">
                  <c:v>43609</c:v>
                </c:pt>
                <c:pt idx="100">
                  <c:v>43613</c:v>
                </c:pt>
                <c:pt idx="101">
                  <c:v>43614</c:v>
                </c:pt>
                <c:pt idx="102">
                  <c:v>43615</c:v>
                </c:pt>
                <c:pt idx="103">
                  <c:v>43616</c:v>
                </c:pt>
                <c:pt idx="104">
                  <c:v>43619</c:v>
                </c:pt>
                <c:pt idx="105">
                  <c:v>43620</c:v>
                </c:pt>
                <c:pt idx="106">
                  <c:v>43621</c:v>
                </c:pt>
                <c:pt idx="107">
                  <c:v>43622</c:v>
                </c:pt>
                <c:pt idx="108">
                  <c:v>43623</c:v>
                </c:pt>
                <c:pt idx="109">
                  <c:v>43626</c:v>
                </c:pt>
                <c:pt idx="110">
                  <c:v>43627</c:v>
                </c:pt>
                <c:pt idx="111">
                  <c:v>43628</c:v>
                </c:pt>
                <c:pt idx="112">
                  <c:v>43629</c:v>
                </c:pt>
                <c:pt idx="113">
                  <c:v>43630</c:v>
                </c:pt>
                <c:pt idx="114">
                  <c:v>43633</c:v>
                </c:pt>
                <c:pt idx="115">
                  <c:v>43634</c:v>
                </c:pt>
                <c:pt idx="116">
                  <c:v>43635</c:v>
                </c:pt>
                <c:pt idx="117">
                  <c:v>43636</c:v>
                </c:pt>
                <c:pt idx="118">
                  <c:v>43637</c:v>
                </c:pt>
                <c:pt idx="119">
                  <c:v>43640</c:v>
                </c:pt>
                <c:pt idx="120">
                  <c:v>43641</c:v>
                </c:pt>
                <c:pt idx="121">
                  <c:v>43642</c:v>
                </c:pt>
                <c:pt idx="122">
                  <c:v>43643</c:v>
                </c:pt>
                <c:pt idx="123">
                  <c:v>43644</c:v>
                </c:pt>
                <c:pt idx="124">
                  <c:v>43647</c:v>
                </c:pt>
                <c:pt idx="125">
                  <c:v>43648</c:v>
                </c:pt>
                <c:pt idx="126">
                  <c:v>43649</c:v>
                </c:pt>
                <c:pt idx="127">
                  <c:v>43651</c:v>
                </c:pt>
                <c:pt idx="128">
                  <c:v>43654</c:v>
                </c:pt>
                <c:pt idx="129">
                  <c:v>43655</c:v>
                </c:pt>
                <c:pt idx="130">
                  <c:v>43656</c:v>
                </c:pt>
                <c:pt idx="131">
                  <c:v>43657</c:v>
                </c:pt>
                <c:pt idx="132">
                  <c:v>43658</c:v>
                </c:pt>
                <c:pt idx="133">
                  <c:v>43661</c:v>
                </c:pt>
                <c:pt idx="134">
                  <c:v>43662</c:v>
                </c:pt>
                <c:pt idx="135">
                  <c:v>43663</c:v>
                </c:pt>
                <c:pt idx="136">
                  <c:v>43664</c:v>
                </c:pt>
                <c:pt idx="137">
                  <c:v>43665</c:v>
                </c:pt>
                <c:pt idx="138">
                  <c:v>43668</c:v>
                </c:pt>
                <c:pt idx="139">
                  <c:v>43669</c:v>
                </c:pt>
                <c:pt idx="140">
                  <c:v>43670</c:v>
                </c:pt>
                <c:pt idx="141">
                  <c:v>43671</c:v>
                </c:pt>
                <c:pt idx="142">
                  <c:v>43672</c:v>
                </c:pt>
                <c:pt idx="143">
                  <c:v>43675</c:v>
                </c:pt>
                <c:pt idx="144">
                  <c:v>43676</c:v>
                </c:pt>
                <c:pt idx="145">
                  <c:v>43677</c:v>
                </c:pt>
                <c:pt idx="146">
                  <c:v>43678</c:v>
                </c:pt>
                <c:pt idx="147">
                  <c:v>43679</c:v>
                </c:pt>
                <c:pt idx="148">
                  <c:v>43682</c:v>
                </c:pt>
                <c:pt idx="149">
                  <c:v>43683</c:v>
                </c:pt>
                <c:pt idx="150">
                  <c:v>43684</c:v>
                </c:pt>
                <c:pt idx="151">
                  <c:v>43685</c:v>
                </c:pt>
                <c:pt idx="152">
                  <c:v>43686</c:v>
                </c:pt>
                <c:pt idx="153">
                  <c:v>43689</c:v>
                </c:pt>
                <c:pt idx="154">
                  <c:v>43690</c:v>
                </c:pt>
                <c:pt idx="155">
                  <c:v>43691</c:v>
                </c:pt>
                <c:pt idx="156">
                  <c:v>43692</c:v>
                </c:pt>
                <c:pt idx="157">
                  <c:v>43693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43703</c:v>
                </c:pt>
                <c:pt idx="164">
                  <c:v>43704</c:v>
                </c:pt>
                <c:pt idx="165">
                  <c:v>43705</c:v>
                </c:pt>
                <c:pt idx="166">
                  <c:v>43706</c:v>
                </c:pt>
                <c:pt idx="167">
                  <c:v>43707</c:v>
                </c:pt>
                <c:pt idx="168">
                  <c:v>43711</c:v>
                </c:pt>
                <c:pt idx="169">
                  <c:v>43712</c:v>
                </c:pt>
                <c:pt idx="170">
                  <c:v>43713</c:v>
                </c:pt>
                <c:pt idx="171">
                  <c:v>43714</c:v>
                </c:pt>
                <c:pt idx="172">
                  <c:v>43717</c:v>
                </c:pt>
                <c:pt idx="173">
                  <c:v>43718</c:v>
                </c:pt>
                <c:pt idx="174">
                  <c:v>43719</c:v>
                </c:pt>
                <c:pt idx="175">
                  <c:v>43720</c:v>
                </c:pt>
                <c:pt idx="176">
                  <c:v>43721</c:v>
                </c:pt>
                <c:pt idx="177">
                  <c:v>43724</c:v>
                </c:pt>
                <c:pt idx="178">
                  <c:v>43725</c:v>
                </c:pt>
                <c:pt idx="179">
                  <c:v>43726</c:v>
                </c:pt>
                <c:pt idx="180">
                  <c:v>43727</c:v>
                </c:pt>
                <c:pt idx="181">
                  <c:v>43728</c:v>
                </c:pt>
                <c:pt idx="182">
                  <c:v>43731</c:v>
                </c:pt>
                <c:pt idx="183">
                  <c:v>43732</c:v>
                </c:pt>
                <c:pt idx="184">
                  <c:v>43733</c:v>
                </c:pt>
                <c:pt idx="185">
                  <c:v>43734</c:v>
                </c:pt>
                <c:pt idx="186">
                  <c:v>43735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43745</c:v>
                </c:pt>
                <c:pt idx="193">
                  <c:v>43746</c:v>
                </c:pt>
                <c:pt idx="194">
                  <c:v>43747</c:v>
                </c:pt>
                <c:pt idx="195">
                  <c:v>43748</c:v>
                </c:pt>
                <c:pt idx="196">
                  <c:v>43749</c:v>
                </c:pt>
                <c:pt idx="197">
                  <c:v>43752</c:v>
                </c:pt>
                <c:pt idx="198">
                  <c:v>43753</c:v>
                </c:pt>
                <c:pt idx="199">
                  <c:v>43754</c:v>
                </c:pt>
                <c:pt idx="200">
                  <c:v>43755</c:v>
                </c:pt>
                <c:pt idx="201">
                  <c:v>43756</c:v>
                </c:pt>
                <c:pt idx="202">
                  <c:v>43759</c:v>
                </c:pt>
                <c:pt idx="203">
                  <c:v>43760</c:v>
                </c:pt>
                <c:pt idx="204">
                  <c:v>43761</c:v>
                </c:pt>
                <c:pt idx="205">
                  <c:v>43762</c:v>
                </c:pt>
                <c:pt idx="206">
                  <c:v>43763</c:v>
                </c:pt>
                <c:pt idx="207">
                  <c:v>43766</c:v>
                </c:pt>
                <c:pt idx="208">
                  <c:v>43767</c:v>
                </c:pt>
                <c:pt idx="209">
                  <c:v>43768</c:v>
                </c:pt>
                <c:pt idx="210">
                  <c:v>43769</c:v>
                </c:pt>
                <c:pt idx="211">
                  <c:v>43770</c:v>
                </c:pt>
                <c:pt idx="212">
                  <c:v>43773</c:v>
                </c:pt>
                <c:pt idx="213">
                  <c:v>43774</c:v>
                </c:pt>
                <c:pt idx="214">
                  <c:v>43775</c:v>
                </c:pt>
                <c:pt idx="215">
                  <c:v>43776</c:v>
                </c:pt>
                <c:pt idx="216">
                  <c:v>43777</c:v>
                </c:pt>
                <c:pt idx="217">
                  <c:v>43780</c:v>
                </c:pt>
                <c:pt idx="218">
                  <c:v>43781</c:v>
                </c:pt>
                <c:pt idx="219">
                  <c:v>43782</c:v>
                </c:pt>
                <c:pt idx="220">
                  <c:v>43783</c:v>
                </c:pt>
                <c:pt idx="221">
                  <c:v>43784</c:v>
                </c:pt>
                <c:pt idx="222">
                  <c:v>43787</c:v>
                </c:pt>
                <c:pt idx="223">
                  <c:v>43788</c:v>
                </c:pt>
                <c:pt idx="224">
                  <c:v>43789</c:v>
                </c:pt>
                <c:pt idx="225">
                  <c:v>43790</c:v>
                </c:pt>
                <c:pt idx="226">
                  <c:v>43791</c:v>
                </c:pt>
                <c:pt idx="227">
                  <c:v>43794</c:v>
                </c:pt>
                <c:pt idx="228">
                  <c:v>43795</c:v>
                </c:pt>
                <c:pt idx="229">
                  <c:v>43796</c:v>
                </c:pt>
                <c:pt idx="230">
                  <c:v>43798</c:v>
                </c:pt>
                <c:pt idx="231">
                  <c:v>43801</c:v>
                </c:pt>
                <c:pt idx="232">
                  <c:v>43802</c:v>
                </c:pt>
                <c:pt idx="233">
                  <c:v>43803</c:v>
                </c:pt>
                <c:pt idx="234">
                  <c:v>43804</c:v>
                </c:pt>
                <c:pt idx="235">
                  <c:v>43805</c:v>
                </c:pt>
                <c:pt idx="236">
                  <c:v>43808</c:v>
                </c:pt>
                <c:pt idx="237">
                  <c:v>43809</c:v>
                </c:pt>
                <c:pt idx="238">
                  <c:v>43810</c:v>
                </c:pt>
                <c:pt idx="239">
                  <c:v>43811</c:v>
                </c:pt>
                <c:pt idx="240">
                  <c:v>43812</c:v>
                </c:pt>
                <c:pt idx="241">
                  <c:v>43815</c:v>
                </c:pt>
                <c:pt idx="242">
                  <c:v>43816</c:v>
                </c:pt>
                <c:pt idx="243">
                  <c:v>43817</c:v>
                </c:pt>
                <c:pt idx="244">
                  <c:v>43818</c:v>
                </c:pt>
                <c:pt idx="245">
                  <c:v>43819</c:v>
                </c:pt>
                <c:pt idx="246">
                  <c:v>43822</c:v>
                </c:pt>
                <c:pt idx="247">
                  <c:v>43823</c:v>
                </c:pt>
                <c:pt idx="248">
                  <c:v>43825</c:v>
                </c:pt>
                <c:pt idx="249">
                  <c:v>43826</c:v>
                </c:pt>
                <c:pt idx="250">
                  <c:v>43829</c:v>
                </c:pt>
                <c:pt idx="251">
                  <c:v>43830</c:v>
                </c:pt>
                <c:pt idx="252">
                  <c:v>43832</c:v>
                </c:pt>
                <c:pt idx="253">
                  <c:v>43833</c:v>
                </c:pt>
                <c:pt idx="254">
                  <c:v>43836</c:v>
                </c:pt>
                <c:pt idx="255">
                  <c:v>43837</c:v>
                </c:pt>
                <c:pt idx="256">
                  <c:v>43838</c:v>
                </c:pt>
                <c:pt idx="257">
                  <c:v>43839</c:v>
                </c:pt>
                <c:pt idx="258">
                  <c:v>43840</c:v>
                </c:pt>
                <c:pt idx="259">
                  <c:v>43843</c:v>
                </c:pt>
                <c:pt idx="260">
                  <c:v>43844</c:v>
                </c:pt>
                <c:pt idx="261">
                  <c:v>43845</c:v>
                </c:pt>
                <c:pt idx="262">
                  <c:v>43846</c:v>
                </c:pt>
                <c:pt idx="263">
                  <c:v>43847</c:v>
                </c:pt>
                <c:pt idx="264">
                  <c:v>43851</c:v>
                </c:pt>
                <c:pt idx="265">
                  <c:v>43852</c:v>
                </c:pt>
                <c:pt idx="266">
                  <c:v>43853</c:v>
                </c:pt>
                <c:pt idx="267">
                  <c:v>43854</c:v>
                </c:pt>
                <c:pt idx="268">
                  <c:v>43857</c:v>
                </c:pt>
                <c:pt idx="269">
                  <c:v>43858</c:v>
                </c:pt>
                <c:pt idx="270">
                  <c:v>43859</c:v>
                </c:pt>
                <c:pt idx="271">
                  <c:v>43860</c:v>
                </c:pt>
                <c:pt idx="272">
                  <c:v>43861</c:v>
                </c:pt>
                <c:pt idx="273">
                  <c:v>43864</c:v>
                </c:pt>
                <c:pt idx="274">
                  <c:v>43865</c:v>
                </c:pt>
                <c:pt idx="275">
                  <c:v>43866</c:v>
                </c:pt>
                <c:pt idx="276">
                  <c:v>43867</c:v>
                </c:pt>
                <c:pt idx="277">
                  <c:v>43868</c:v>
                </c:pt>
                <c:pt idx="278">
                  <c:v>43871</c:v>
                </c:pt>
                <c:pt idx="279">
                  <c:v>43872</c:v>
                </c:pt>
                <c:pt idx="280">
                  <c:v>43873</c:v>
                </c:pt>
                <c:pt idx="281">
                  <c:v>43874</c:v>
                </c:pt>
                <c:pt idx="282">
                  <c:v>43875</c:v>
                </c:pt>
                <c:pt idx="283">
                  <c:v>43879</c:v>
                </c:pt>
                <c:pt idx="284">
                  <c:v>43880</c:v>
                </c:pt>
                <c:pt idx="285">
                  <c:v>43881</c:v>
                </c:pt>
                <c:pt idx="286">
                  <c:v>43882</c:v>
                </c:pt>
                <c:pt idx="287">
                  <c:v>43885</c:v>
                </c:pt>
                <c:pt idx="288">
                  <c:v>43886</c:v>
                </c:pt>
                <c:pt idx="289">
                  <c:v>43887</c:v>
                </c:pt>
                <c:pt idx="290">
                  <c:v>43888</c:v>
                </c:pt>
                <c:pt idx="291">
                  <c:v>43889</c:v>
                </c:pt>
                <c:pt idx="292">
                  <c:v>43892</c:v>
                </c:pt>
                <c:pt idx="293">
                  <c:v>43893</c:v>
                </c:pt>
                <c:pt idx="294">
                  <c:v>43894</c:v>
                </c:pt>
                <c:pt idx="295">
                  <c:v>43895</c:v>
                </c:pt>
                <c:pt idx="296">
                  <c:v>43896</c:v>
                </c:pt>
                <c:pt idx="297">
                  <c:v>43899</c:v>
                </c:pt>
                <c:pt idx="298">
                  <c:v>43900</c:v>
                </c:pt>
                <c:pt idx="299">
                  <c:v>43901</c:v>
                </c:pt>
                <c:pt idx="300">
                  <c:v>43902</c:v>
                </c:pt>
                <c:pt idx="301">
                  <c:v>43903</c:v>
                </c:pt>
                <c:pt idx="302">
                  <c:v>43906</c:v>
                </c:pt>
                <c:pt idx="303">
                  <c:v>43907</c:v>
                </c:pt>
                <c:pt idx="304">
                  <c:v>43908</c:v>
                </c:pt>
                <c:pt idx="305">
                  <c:v>43909</c:v>
                </c:pt>
                <c:pt idx="306">
                  <c:v>43910</c:v>
                </c:pt>
                <c:pt idx="307">
                  <c:v>43913</c:v>
                </c:pt>
                <c:pt idx="308">
                  <c:v>43914</c:v>
                </c:pt>
                <c:pt idx="309">
                  <c:v>43915</c:v>
                </c:pt>
                <c:pt idx="310">
                  <c:v>43916</c:v>
                </c:pt>
                <c:pt idx="311">
                  <c:v>43917</c:v>
                </c:pt>
                <c:pt idx="312">
                  <c:v>43920</c:v>
                </c:pt>
                <c:pt idx="313">
                  <c:v>43921</c:v>
                </c:pt>
                <c:pt idx="314">
                  <c:v>43922</c:v>
                </c:pt>
                <c:pt idx="315">
                  <c:v>43923</c:v>
                </c:pt>
                <c:pt idx="316">
                  <c:v>43924</c:v>
                </c:pt>
                <c:pt idx="317">
                  <c:v>43927</c:v>
                </c:pt>
                <c:pt idx="318">
                  <c:v>43928</c:v>
                </c:pt>
                <c:pt idx="319">
                  <c:v>43929</c:v>
                </c:pt>
                <c:pt idx="320">
                  <c:v>43930</c:v>
                </c:pt>
                <c:pt idx="321">
                  <c:v>43934</c:v>
                </c:pt>
                <c:pt idx="322">
                  <c:v>43935</c:v>
                </c:pt>
                <c:pt idx="323">
                  <c:v>43936</c:v>
                </c:pt>
                <c:pt idx="324">
                  <c:v>43937</c:v>
                </c:pt>
                <c:pt idx="325">
                  <c:v>43938</c:v>
                </c:pt>
                <c:pt idx="326">
                  <c:v>43941</c:v>
                </c:pt>
                <c:pt idx="327">
                  <c:v>43942</c:v>
                </c:pt>
                <c:pt idx="328">
                  <c:v>43943</c:v>
                </c:pt>
                <c:pt idx="329">
                  <c:v>43944</c:v>
                </c:pt>
                <c:pt idx="330">
                  <c:v>43945</c:v>
                </c:pt>
                <c:pt idx="331">
                  <c:v>43948</c:v>
                </c:pt>
                <c:pt idx="332">
                  <c:v>43949</c:v>
                </c:pt>
                <c:pt idx="333">
                  <c:v>43950</c:v>
                </c:pt>
                <c:pt idx="334">
                  <c:v>43951</c:v>
                </c:pt>
                <c:pt idx="335">
                  <c:v>43952</c:v>
                </c:pt>
                <c:pt idx="336">
                  <c:v>43955</c:v>
                </c:pt>
                <c:pt idx="337">
                  <c:v>43956</c:v>
                </c:pt>
                <c:pt idx="338">
                  <c:v>43957</c:v>
                </c:pt>
                <c:pt idx="339">
                  <c:v>43958</c:v>
                </c:pt>
                <c:pt idx="340">
                  <c:v>43959</c:v>
                </c:pt>
                <c:pt idx="341">
                  <c:v>43962</c:v>
                </c:pt>
                <c:pt idx="342">
                  <c:v>43963</c:v>
                </c:pt>
                <c:pt idx="343">
                  <c:v>43964</c:v>
                </c:pt>
                <c:pt idx="344">
                  <c:v>43965</c:v>
                </c:pt>
                <c:pt idx="345">
                  <c:v>43966</c:v>
                </c:pt>
                <c:pt idx="346">
                  <c:v>43969</c:v>
                </c:pt>
                <c:pt idx="347">
                  <c:v>43970</c:v>
                </c:pt>
                <c:pt idx="348">
                  <c:v>43971</c:v>
                </c:pt>
                <c:pt idx="349">
                  <c:v>43972</c:v>
                </c:pt>
                <c:pt idx="350">
                  <c:v>43973</c:v>
                </c:pt>
                <c:pt idx="351">
                  <c:v>43977</c:v>
                </c:pt>
                <c:pt idx="352">
                  <c:v>43978</c:v>
                </c:pt>
                <c:pt idx="353">
                  <c:v>43979</c:v>
                </c:pt>
                <c:pt idx="354">
                  <c:v>43980</c:v>
                </c:pt>
                <c:pt idx="355">
                  <c:v>43983</c:v>
                </c:pt>
                <c:pt idx="356">
                  <c:v>43984</c:v>
                </c:pt>
                <c:pt idx="357">
                  <c:v>43985</c:v>
                </c:pt>
                <c:pt idx="358">
                  <c:v>43986</c:v>
                </c:pt>
                <c:pt idx="359">
                  <c:v>43987</c:v>
                </c:pt>
                <c:pt idx="360">
                  <c:v>43990</c:v>
                </c:pt>
                <c:pt idx="361">
                  <c:v>43991</c:v>
                </c:pt>
                <c:pt idx="362">
                  <c:v>43992</c:v>
                </c:pt>
                <c:pt idx="363">
                  <c:v>43993</c:v>
                </c:pt>
                <c:pt idx="364">
                  <c:v>43994</c:v>
                </c:pt>
                <c:pt idx="365">
                  <c:v>43997</c:v>
                </c:pt>
                <c:pt idx="366">
                  <c:v>43998</c:v>
                </c:pt>
                <c:pt idx="367">
                  <c:v>43999</c:v>
                </c:pt>
                <c:pt idx="368">
                  <c:v>44000</c:v>
                </c:pt>
                <c:pt idx="369">
                  <c:v>44001</c:v>
                </c:pt>
                <c:pt idx="370">
                  <c:v>44004</c:v>
                </c:pt>
                <c:pt idx="371">
                  <c:v>44005</c:v>
                </c:pt>
                <c:pt idx="372">
                  <c:v>44006</c:v>
                </c:pt>
                <c:pt idx="373">
                  <c:v>44007</c:v>
                </c:pt>
                <c:pt idx="374">
                  <c:v>44008</c:v>
                </c:pt>
                <c:pt idx="375">
                  <c:v>44011</c:v>
                </c:pt>
                <c:pt idx="376">
                  <c:v>44012</c:v>
                </c:pt>
                <c:pt idx="377">
                  <c:v>44013</c:v>
                </c:pt>
                <c:pt idx="378">
                  <c:v>44014</c:v>
                </c:pt>
                <c:pt idx="379">
                  <c:v>44018</c:v>
                </c:pt>
                <c:pt idx="380">
                  <c:v>44019</c:v>
                </c:pt>
                <c:pt idx="381">
                  <c:v>44020</c:v>
                </c:pt>
                <c:pt idx="382">
                  <c:v>44021</c:v>
                </c:pt>
                <c:pt idx="383">
                  <c:v>44022</c:v>
                </c:pt>
                <c:pt idx="384">
                  <c:v>44025</c:v>
                </c:pt>
                <c:pt idx="385">
                  <c:v>44026</c:v>
                </c:pt>
                <c:pt idx="386">
                  <c:v>44027</c:v>
                </c:pt>
                <c:pt idx="387">
                  <c:v>44028</c:v>
                </c:pt>
                <c:pt idx="388">
                  <c:v>44029</c:v>
                </c:pt>
                <c:pt idx="389">
                  <c:v>44032</c:v>
                </c:pt>
                <c:pt idx="390">
                  <c:v>44033</c:v>
                </c:pt>
                <c:pt idx="391">
                  <c:v>44034</c:v>
                </c:pt>
                <c:pt idx="392">
                  <c:v>44035</c:v>
                </c:pt>
                <c:pt idx="393">
                  <c:v>44036</c:v>
                </c:pt>
                <c:pt idx="394">
                  <c:v>44039</c:v>
                </c:pt>
                <c:pt idx="395">
                  <c:v>44040</c:v>
                </c:pt>
                <c:pt idx="396">
                  <c:v>44041</c:v>
                </c:pt>
                <c:pt idx="397">
                  <c:v>44042</c:v>
                </c:pt>
                <c:pt idx="398">
                  <c:v>44043</c:v>
                </c:pt>
                <c:pt idx="399">
                  <c:v>44046</c:v>
                </c:pt>
                <c:pt idx="400">
                  <c:v>44047</c:v>
                </c:pt>
                <c:pt idx="401">
                  <c:v>44048</c:v>
                </c:pt>
                <c:pt idx="402">
                  <c:v>44049</c:v>
                </c:pt>
                <c:pt idx="403">
                  <c:v>44050</c:v>
                </c:pt>
                <c:pt idx="404">
                  <c:v>44053</c:v>
                </c:pt>
                <c:pt idx="405">
                  <c:v>44054</c:v>
                </c:pt>
                <c:pt idx="406">
                  <c:v>44055</c:v>
                </c:pt>
                <c:pt idx="407">
                  <c:v>44056</c:v>
                </c:pt>
                <c:pt idx="408">
                  <c:v>44057</c:v>
                </c:pt>
                <c:pt idx="409">
                  <c:v>44060</c:v>
                </c:pt>
                <c:pt idx="410">
                  <c:v>44061</c:v>
                </c:pt>
                <c:pt idx="411">
                  <c:v>44062</c:v>
                </c:pt>
                <c:pt idx="412">
                  <c:v>44063</c:v>
                </c:pt>
                <c:pt idx="413">
                  <c:v>44064</c:v>
                </c:pt>
                <c:pt idx="414">
                  <c:v>44067</c:v>
                </c:pt>
                <c:pt idx="415">
                  <c:v>44068</c:v>
                </c:pt>
                <c:pt idx="416">
                  <c:v>44069</c:v>
                </c:pt>
                <c:pt idx="417">
                  <c:v>44070</c:v>
                </c:pt>
                <c:pt idx="418">
                  <c:v>44071</c:v>
                </c:pt>
                <c:pt idx="419">
                  <c:v>44074</c:v>
                </c:pt>
                <c:pt idx="420">
                  <c:v>44075</c:v>
                </c:pt>
                <c:pt idx="421">
                  <c:v>44076</c:v>
                </c:pt>
                <c:pt idx="422">
                  <c:v>44077</c:v>
                </c:pt>
                <c:pt idx="423">
                  <c:v>44078</c:v>
                </c:pt>
                <c:pt idx="424">
                  <c:v>44082</c:v>
                </c:pt>
                <c:pt idx="425">
                  <c:v>44083</c:v>
                </c:pt>
                <c:pt idx="426">
                  <c:v>44084</c:v>
                </c:pt>
                <c:pt idx="427">
                  <c:v>44085</c:v>
                </c:pt>
                <c:pt idx="428">
                  <c:v>44088</c:v>
                </c:pt>
                <c:pt idx="429">
                  <c:v>44089</c:v>
                </c:pt>
                <c:pt idx="430">
                  <c:v>44090</c:v>
                </c:pt>
                <c:pt idx="431">
                  <c:v>44091</c:v>
                </c:pt>
                <c:pt idx="432">
                  <c:v>44092</c:v>
                </c:pt>
                <c:pt idx="433">
                  <c:v>44095</c:v>
                </c:pt>
                <c:pt idx="434">
                  <c:v>44096</c:v>
                </c:pt>
                <c:pt idx="435">
                  <c:v>44097</c:v>
                </c:pt>
                <c:pt idx="436">
                  <c:v>44098</c:v>
                </c:pt>
                <c:pt idx="437">
                  <c:v>44099</c:v>
                </c:pt>
                <c:pt idx="438">
                  <c:v>44102</c:v>
                </c:pt>
                <c:pt idx="439">
                  <c:v>44103</c:v>
                </c:pt>
                <c:pt idx="440">
                  <c:v>44104</c:v>
                </c:pt>
                <c:pt idx="441">
                  <c:v>44105</c:v>
                </c:pt>
                <c:pt idx="442">
                  <c:v>44106</c:v>
                </c:pt>
                <c:pt idx="443">
                  <c:v>44109</c:v>
                </c:pt>
                <c:pt idx="444">
                  <c:v>44110</c:v>
                </c:pt>
                <c:pt idx="445">
                  <c:v>44111</c:v>
                </c:pt>
                <c:pt idx="446">
                  <c:v>44112</c:v>
                </c:pt>
                <c:pt idx="447">
                  <c:v>44113</c:v>
                </c:pt>
                <c:pt idx="448">
                  <c:v>44116</c:v>
                </c:pt>
                <c:pt idx="449">
                  <c:v>44117</c:v>
                </c:pt>
                <c:pt idx="450">
                  <c:v>44118</c:v>
                </c:pt>
                <c:pt idx="451">
                  <c:v>44119</c:v>
                </c:pt>
                <c:pt idx="452">
                  <c:v>44120</c:v>
                </c:pt>
                <c:pt idx="453">
                  <c:v>44123</c:v>
                </c:pt>
                <c:pt idx="454">
                  <c:v>44124</c:v>
                </c:pt>
                <c:pt idx="455">
                  <c:v>44125</c:v>
                </c:pt>
                <c:pt idx="456">
                  <c:v>44126</c:v>
                </c:pt>
                <c:pt idx="457">
                  <c:v>44127</c:v>
                </c:pt>
                <c:pt idx="458">
                  <c:v>44130</c:v>
                </c:pt>
                <c:pt idx="459">
                  <c:v>44131</c:v>
                </c:pt>
                <c:pt idx="460">
                  <c:v>44132</c:v>
                </c:pt>
                <c:pt idx="461">
                  <c:v>44133</c:v>
                </c:pt>
                <c:pt idx="462">
                  <c:v>44134</c:v>
                </c:pt>
                <c:pt idx="463">
                  <c:v>44137</c:v>
                </c:pt>
                <c:pt idx="464">
                  <c:v>44138</c:v>
                </c:pt>
                <c:pt idx="465">
                  <c:v>44139</c:v>
                </c:pt>
                <c:pt idx="466">
                  <c:v>44140</c:v>
                </c:pt>
                <c:pt idx="467">
                  <c:v>44141</c:v>
                </c:pt>
                <c:pt idx="468">
                  <c:v>44144</c:v>
                </c:pt>
                <c:pt idx="469">
                  <c:v>44145</c:v>
                </c:pt>
                <c:pt idx="470">
                  <c:v>44146</c:v>
                </c:pt>
                <c:pt idx="471">
                  <c:v>44147</c:v>
                </c:pt>
                <c:pt idx="472">
                  <c:v>44148</c:v>
                </c:pt>
                <c:pt idx="473">
                  <c:v>44151</c:v>
                </c:pt>
                <c:pt idx="474">
                  <c:v>44152</c:v>
                </c:pt>
                <c:pt idx="475">
                  <c:v>44153</c:v>
                </c:pt>
                <c:pt idx="476">
                  <c:v>44154</c:v>
                </c:pt>
                <c:pt idx="477">
                  <c:v>44155</c:v>
                </c:pt>
                <c:pt idx="478">
                  <c:v>44158</c:v>
                </c:pt>
                <c:pt idx="479">
                  <c:v>44159</c:v>
                </c:pt>
                <c:pt idx="480">
                  <c:v>44160</c:v>
                </c:pt>
                <c:pt idx="481">
                  <c:v>44162</c:v>
                </c:pt>
                <c:pt idx="482">
                  <c:v>44165</c:v>
                </c:pt>
                <c:pt idx="483">
                  <c:v>44166</c:v>
                </c:pt>
                <c:pt idx="484">
                  <c:v>44167</c:v>
                </c:pt>
                <c:pt idx="485">
                  <c:v>44168</c:v>
                </c:pt>
                <c:pt idx="486">
                  <c:v>44169</c:v>
                </c:pt>
                <c:pt idx="487">
                  <c:v>44172</c:v>
                </c:pt>
                <c:pt idx="488">
                  <c:v>44173</c:v>
                </c:pt>
                <c:pt idx="489">
                  <c:v>44174</c:v>
                </c:pt>
                <c:pt idx="490">
                  <c:v>44175</c:v>
                </c:pt>
                <c:pt idx="491">
                  <c:v>44176</c:v>
                </c:pt>
                <c:pt idx="492">
                  <c:v>44179</c:v>
                </c:pt>
                <c:pt idx="493">
                  <c:v>44180</c:v>
                </c:pt>
                <c:pt idx="494">
                  <c:v>44181</c:v>
                </c:pt>
                <c:pt idx="495">
                  <c:v>44182</c:v>
                </c:pt>
                <c:pt idx="496">
                  <c:v>44183</c:v>
                </c:pt>
                <c:pt idx="497">
                  <c:v>44186</c:v>
                </c:pt>
                <c:pt idx="498">
                  <c:v>44187</c:v>
                </c:pt>
                <c:pt idx="499">
                  <c:v>44188</c:v>
                </c:pt>
                <c:pt idx="500">
                  <c:v>44189</c:v>
                </c:pt>
                <c:pt idx="501">
                  <c:v>44193</c:v>
                </c:pt>
                <c:pt idx="502">
                  <c:v>44194</c:v>
                </c:pt>
                <c:pt idx="503">
                  <c:v>44195</c:v>
                </c:pt>
                <c:pt idx="504">
                  <c:v>44196</c:v>
                </c:pt>
                <c:pt idx="505">
                  <c:v>44200</c:v>
                </c:pt>
                <c:pt idx="506">
                  <c:v>44201</c:v>
                </c:pt>
                <c:pt idx="507">
                  <c:v>44202</c:v>
                </c:pt>
                <c:pt idx="508">
                  <c:v>44203</c:v>
                </c:pt>
                <c:pt idx="509">
                  <c:v>44204</c:v>
                </c:pt>
                <c:pt idx="510">
                  <c:v>44207</c:v>
                </c:pt>
                <c:pt idx="511">
                  <c:v>44208</c:v>
                </c:pt>
                <c:pt idx="512">
                  <c:v>44209</c:v>
                </c:pt>
                <c:pt idx="513">
                  <c:v>44210</c:v>
                </c:pt>
                <c:pt idx="514">
                  <c:v>44211</c:v>
                </c:pt>
                <c:pt idx="515">
                  <c:v>44215</c:v>
                </c:pt>
                <c:pt idx="516">
                  <c:v>44216</c:v>
                </c:pt>
                <c:pt idx="517">
                  <c:v>44217</c:v>
                </c:pt>
                <c:pt idx="518">
                  <c:v>44218</c:v>
                </c:pt>
                <c:pt idx="519">
                  <c:v>44221</c:v>
                </c:pt>
                <c:pt idx="520">
                  <c:v>44222</c:v>
                </c:pt>
                <c:pt idx="521">
                  <c:v>44223</c:v>
                </c:pt>
                <c:pt idx="522">
                  <c:v>44224</c:v>
                </c:pt>
                <c:pt idx="523">
                  <c:v>44225</c:v>
                </c:pt>
                <c:pt idx="524">
                  <c:v>44228</c:v>
                </c:pt>
                <c:pt idx="525">
                  <c:v>44229</c:v>
                </c:pt>
                <c:pt idx="526">
                  <c:v>44230</c:v>
                </c:pt>
                <c:pt idx="527">
                  <c:v>44231</c:v>
                </c:pt>
                <c:pt idx="528">
                  <c:v>44232</c:v>
                </c:pt>
                <c:pt idx="529">
                  <c:v>44235</c:v>
                </c:pt>
                <c:pt idx="530">
                  <c:v>44236</c:v>
                </c:pt>
                <c:pt idx="531">
                  <c:v>44237</c:v>
                </c:pt>
                <c:pt idx="532">
                  <c:v>44238</c:v>
                </c:pt>
                <c:pt idx="533">
                  <c:v>44239</c:v>
                </c:pt>
                <c:pt idx="534">
                  <c:v>44243</c:v>
                </c:pt>
                <c:pt idx="535">
                  <c:v>44244</c:v>
                </c:pt>
                <c:pt idx="536">
                  <c:v>44245</c:v>
                </c:pt>
                <c:pt idx="537">
                  <c:v>44246</c:v>
                </c:pt>
                <c:pt idx="538">
                  <c:v>44249</c:v>
                </c:pt>
                <c:pt idx="539">
                  <c:v>44250</c:v>
                </c:pt>
                <c:pt idx="540">
                  <c:v>44251</c:v>
                </c:pt>
                <c:pt idx="541">
                  <c:v>44252</c:v>
                </c:pt>
                <c:pt idx="542">
                  <c:v>44253</c:v>
                </c:pt>
                <c:pt idx="543">
                  <c:v>44256</c:v>
                </c:pt>
                <c:pt idx="544">
                  <c:v>44257</c:v>
                </c:pt>
                <c:pt idx="545">
                  <c:v>44258</c:v>
                </c:pt>
                <c:pt idx="546">
                  <c:v>44259</c:v>
                </c:pt>
                <c:pt idx="547">
                  <c:v>44260</c:v>
                </c:pt>
                <c:pt idx="548">
                  <c:v>44263</c:v>
                </c:pt>
                <c:pt idx="549">
                  <c:v>44264</c:v>
                </c:pt>
                <c:pt idx="550">
                  <c:v>44265</c:v>
                </c:pt>
                <c:pt idx="551">
                  <c:v>44266</c:v>
                </c:pt>
                <c:pt idx="552">
                  <c:v>44267</c:v>
                </c:pt>
                <c:pt idx="553">
                  <c:v>44270</c:v>
                </c:pt>
                <c:pt idx="554">
                  <c:v>44271</c:v>
                </c:pt>
                <c:pt idx="555">
                  <c:v>44272</c:v>
                </c:pt>
                <c:pt idx="556">
                  <c:v>44273</c:v>
                </c:pt>
                <c:pt idx="557">
                  <c:v>44274</c:v>
                </c:pt>
                <c:pt idx="558">
                  <c:v>44277</c:v>
                </c:pt>
                <c:pt idx="559">
                  <c:v>44278</c:v>
                </c:pt>
                <c:pt idx="560">
                  <c:v>44279</c:v>
                </c:pt>
                <c:pt idx="561">
                  <c:v>44280</c:v>
                </c:pt>
                <c:pt idx="562">
                  <c:v>44281</c:v>
                </c:pt>
                <c:pt idx="563">
                  <c:v>44284</c:v>
                </c:pt>
                <c:pt idx="564">
                  <c:v>44285</c:v>
                </c:pt>
                <c:pt idx="565">
                  <c:v>44286</c:v>
                </c:pt>
                <c:pt idx="566">
                  <c:v>44287</c:v>
                </c:pt>
                <c:pt idx="567">
                  <c:v>44291</c:v>
                </c:pt>
                <c:pt idx="568">
                  <c:v>44292</c:v>
                </c:pt>
                <c:pt idx="569">
                  <c:v>44293</c:v>
                </c:pt>
                <c:pt idx="570">
                  <c:v>44294</c:v>
                </c:pt>
                <c:pt idx="571">
                  <c:v>44295</c:v>
                </c:pt>
                <c:pt idx="572">
                  <c:v>44298</c:v>
                </c:pt>
                <c:pt idx="573">
                  <c:v>44299</c:v>
                </c:pt>
                <c:pt idx="574">
                  <c:v>44300</c:v>
                </c:pt>
                <c:pt idx="575">
                  <c:v>44301</c:v>
                </c:pt>
                <c:pt idx="576">
                  <c:v>44302</c:v>
                </c:pt>
                <c:pt idx="577">
                  <c:v>44305</c:v>
                </c:pt>
                <c:pt idx="578">
                  <c:v>44306</c:v>
                </c:pt>
                <c:pt idx="579">
                  <c:v>44307</c:v>
                </c:pt>
                <c:pt idx="580">
                  <c:v>44308</c:v>
                </c:pt>
                <c:pt idx="581">
                  <c:v>44309</c:v>
                </c:pt>
                <c:pt idx="582">
                  <c:v>44312</c:v>
                </c:pt>
                <c:pt idx="583">
                  <c:v>44313</c:v>
                </c:pt>
                <c:pt idx="584">
                  <c:v>44314</c:v>
                </c:pt>
                <c:pt idx="585">
                  <c:v>44315</c:v>
                </c:pt>
                <c:pt idx="586">
                  <c:v>44316</c:v>
                </c:pt>
                <c:pt idx="587">
                  <c:v>44319</c:v>
                </c:pt>
                <c:pt idx="588">
                  <c:v>44320</c:v>
                </c:pt>
                <c:pt idx="589">
                  <c:v>44321</c:v>
                </c:pt>
                <c:pt idx="590">
                  <c:v>44322</c:v>
                </c:pt>
                <c:pt idx="591">
                  <c:v>44323</c:v>
                </c:pt>
                <c:pt idx="592">
                  <c:v>44326</c:v>
                </c:pt>
                <c:pt idx="593">
                  <c:v>44327</c:v>
                </c:pt>
                <c:pt idx="594">
                  <c:v>44328</c:v>
                </c:pt>
                <c:pt idx="595">
                  <c:v>44329</c:v>
                </c:pt>
                <c:pt idx="596">
                  <c:v>44330</c:v>
                </c:pt>
                <c:pt idx="597">
                  <c:v>44333</c:v>
                </c:pt>
                <c:pt idx="598">
                  <c:v>44334</c:v>
                </c:pt>
                <c:pt idx="599">
                  <c:v>44335</c:v>
                </c:pt>
                <c:pt idx="600">
                  <c:v>44336</c:v>
                </c:pt>
                <c:pt idx="601">
                  <c:v>44337</c:v>
                </c:pt>
                <c:pt idx="602">
                  <c:v>44340</c:v>
                </c:pt>
                <c:pt idx="603">
                  <c:v>44341</c:v>
                </c:pt>
                <c:pt idx="604">
                  <c:v>44342</c:v>
                </c:pt>
                <c:pt idx="605">
                  <c:v>44343</c:v>
                </c:pt>
                <c:pt idx="606">
                  <c:v>44344</c:v>
                </c:pt>
                <c:pt idx="607">
                  <c:v>44348</c:v>
                </c:pt>
                <c:pt idx="608">
                  <c:v>44349</c:v>
                </c:pt>
                <c:pt idx="609">
                  <c:v>44350</c:v>
                </c:pt>
                <c:pt idx="610">
                  <c:v>44351</c:v>
                </c:pt>
                <c:pt idx="611">
                  <c:v>44354</c:v>
                </c:pt>
                <c:pt idx="612">
                  <c:v>44355</c:v>
                </c:pt>
                <c:pt idx="613">
                  <c:v>44356</c:v>
                </c:pt>
                <c:pt idx="614">
                  <c:v>44357</c:v>
                </c:pt>
                <c:pt idx="615">
                  <c:v>44358</c:v>
                </c:pt>
                <c:pt idx="616">
                  <c:v>44361</c:v>
                </c:pt>
                <c:pt idx="617">
                  <c:v>44362</c:v>
                </c:pt>
                <c:pt idx="618">
                  <c:v>44363</c:v>
                </c:pt>
                <c:pt idx="619">
                  <c:v>44364</c:v>
                </c:pt>
                <c:pt idx="620">
                  <c:v>44365</c:v>
                </c:pt>
                <c:pt idx="621">
                  <c:v>44368</c:v>
                </c:pt>
                <c:pt idx="622">
                  <c:v>44369</c:v>
                </c:pt>
                <c:pt idx="623">
                  <c:v>44370</c:v>
                </c:pt>
                <c:pt idx="624">
                  <c:v>44371</c:v>
                </c:pt>
                <c:pt idx="625">
                  <c:v>44372</c:v>
                </c:pt>
                <c:pt idx="626">
                  <c:v>44375</c:v>
                </c:pt>
                <c:pt idx="627">
                  <c:v>44376</c:v>
                </c:pt>
                <c:pt idx="628">
                  <c:v>44377</c:v>
                </c:pt>
                <c:pt idx="629">
                  <c:v>44378</c:v>
                </c:pt>
                <c:pt idx="630">
                  <c:v>44379</c:v>
                </c:pt>
                <c:pt idx="631">
                  <c:v>44383</c:v>
                </c:pt>
                <c:pt idx="632">
                  <c:v>44384</c:v>
                </c:pt>
                <c:pt idx="633">
                  <c:v>44385</c:v>
                </c:pt>
                <c:pt idx="634">
                  <c:v>44386</c:v>
                </c:pt>
                <c:pt idx="635">
                  <c:v>44389</c:v>
                </c:pt>
                <c:pt idx="636">
                  <c:v>44390</c:v>
                </c:pt>
                <c:pt idx="637">
                  <c:v>44391</c:v>
                </c:pt>
                <c:pt idx="638">
                  <c:v>44392</c:v>
                </c:pt>
                <c:pt idx="639">
                  <c:v>44393</c:v>
                </c:pt>
                <c:pt idx="640">
                  <c:v>44396</c:v>
                </c:pt>
                <c:pt idx="641">
                  <c:v>44397</c:v>
                </c:pt>
                <c:pt idx="642">
                  <c:v>44398</c:v>
                </c:pt>
                <c:pt idx="643">
                  <c:v>44399</c:v>
                </c:pt>
                <c:pt idx="644">
                  <c:v>44400</c:v>
                </c:pt>
                <c:pt idx="645">
                  <c:v>44403</c:v>
                </c:pt>
                <c:pt idx="646">
                  <c:v>44404</c:v>
                </c:pt>
                <c:pt idx="647">
                  <c:v>44405</c:v>
                </c:pt>
                <c:pt idx="648">
                  <c:v>44406</c:v>
                </c:pt>
                <c:pt idx="649">
                  <c:v>44407</c:v>
                </c:pt>
                <c:pt idx="650">
                  <c:v>44410</c:v>
                </c:pt>
                <c:pt idx="651">
                  <c:v>44411</c:v>
                </c:pt>
                <c:pt idx="652">
                  <c:v>44412</c:v>
                </c:pt>
                <c:pt idx="653">
                  <c:v>44413</c:v>
                </c:pt>
                <c:pt idx="654">
                  <c:v>44414</c:v>
                </c:pt>
                <c:pt idx="655">
                  <c:v>44417</c:v>
                </c:pt>
                <c:pt idx="656">
                  <c:v>44418</c:v>
                </c:pt>
                <c:pt idx="657">
                  <c:v>44419</c:v>
                </c:pt>
                <c:pt idx="658">
                  <c:v>44420</c:v>
                </c:pt>
                <c:pt idx="659">
                  <c:v>44421</c:v>
                </c:pt>
                <c:pt idx="660">
                  <c:v>44424</c:v>
                </c:pt>
                <c:pt idx="661">
                  <c:v>44425</c:v>
                </c:pt>
                <c:pt idx="662">
                  <c:v>44426</c:v>
                </c:pt>
                <c:pt idx="663">
                  <c:v>44427</c:v>
                </c:pt>
                <c:pt idx="664">
                  <c:v>44428</c:v>
                </c:pt>
                <c:pt idx="665">
                  <c:v>44431</c:v>
                </c:pt>
                <c:pt idx="666">
                  <c:v>44432</c:v>
                </c:pt>
                <c:pt idx="667">
                  <c:v>44433</c:v>
                </c:pt>
                <c:pt idx="668">
                  <c:v>44434</c:v>
                </c:pt>
                <c:pt idx="669">
                  <c:v>44435</c:v>
                </c:pt>
                <c:pt idx="670">
                  <c:v>44438</c:v>
                </c:pt>
                <c:pt idx="671">
                  <c:v>44439</c:v>
                </c:pt>
                <c:pt idx="672">
                  <c:v>44440</c:v>
                </c:pt>
                <c:pt idx="673">
                  <c:v>44441</c:v>
                </c:pt>
                <c:pt idx="674">
                  <c:v>44442</c:v>
                </c:pt>
                <c:pt idx="675">
                  <c:v>44446</c:v>
                </c:pt>
                <c:pt idx="676">
                  <c:v>44447</c:v>
                </c:pt>
                <c:pt idx="677">
                  <c:v>44448</c:v>
                </c:pt>
                <c:pt idx="678">
                  <c:v>44449</c:v>
                </c:pt>
                <c:pt idx="679">
                  <c:v>44452</c:v>
                </c:pt>
                <c:pt idx="680">
                  <c:v>44453</c:v>
                </c:pt>
                <c:pt idx="681">
                  <c:v>44454</c:v>
                </c:pt>
                <c:pt idx="682">
                  <c:v>44455</c:v>
                </c:pt>
                <c:pt idx="683">
                  <c:v>44456</c:v>
                </c:pt>
                <c:pt idx="684">
                  <c:v>44459</c:v>
                </c:pt>
                <c:pt idx="685">
                  <c:v>44460</c:v>
                </c:pt>
                <c:pt idx="686">
                  <c:v>44461</c:v>
                </c:pt>
                <c:pt idx="687">
                  <c:v>44462</c:v>
                </c:pt>
                <c:pt idx="688">
                  <c:v>44463</c:v>
                </c:pt>
                <c:pt idx="689">
                  <c:v>44466</c:v>
                </c:pt>
                <c:pt idx="690">
                  <c:v>44467</c:v>
                </c:pt>
                <c:pt idx="691">
                  <c:v>44468</c:v>
                </c:pt>
                <c:pt idx="692">
                  <c:v>44469</c:v>
                </c:pt>
                <c:pt idx="693">
                  <c:v>44470</c:v>
                </c:pt>
                <c:pt idx="694">
                  <c:v>44473</c:v>
                </c:pt>
                <c:pt idx="695">
                  <c:v>44474</c:v>
                </c:pt>
                <c:pt idx="696">
                  <c:v>44475</c:v>
                </c:pt>
                <c:pt idx="697">
                  <c:v>44476</c:v>
                </c:pt>
                <c:pt idx="698">
                  <c:v>44477</c:v>
                </c:pt>
                <c:pt idx="699">
                  <c:v>44480</c:v>
                </c:pt>
                <c:pt idx="700">
                  <c:v>44481</c:v>
                </c:pt>
                <c:pt idx="701">
                  <c:v>44482</c:v>
                </c:pt>
                <c:pt idx="702">
                  <c:v>44483</c:v>
                </c:pt>
                <c:pt idx="703">
                  <c:v>44484</c:v>
                </c:pt>
                <c:pt idx="704">
                  <c:v>44487</c:v>
                </c:pt>
                <c:pt idx="705">
                  <c:v>44488</c:v>
                </c:pt>
                <c:pt idx="706">
                  <c:v>44489</c:v>
                </c:pt>
                <c:pt idx="707">
                  <c:v>44490</c:v>
                </c:pt>
                <c:pt idx="708">
                  <c:v>44491</c:v>
                </c:pt>
                <c:pt idx="709">
                  <c:v>44494</c:v>
                </c:pt>
                <c:pt idx="710">
                  <c:v>44495</c:v>
                </c:pt>
                <c:pt idx="711">
                  <c:v>44496</c:v>
                </c:pt>
                <c:pt idx="712">
                  <c:v>44497</c:v>
                </c:pt>
                <c:pt idx="713">
                  <c:v>44498</c:v>
                </c:pt>
                <c:pt idx="714">
                  <c:v>44501</c:v>
                </c:pt>
                <c:pt idx="715">
                  <c:v>44502</c:v>
                </c:pt>
                <c:pt idx="716">
                  <c:v>44503</c:v>
                </c:pt>
                <c:pt idx="717">
                  <c:v>44504</c:v>
                </c:pt>
                <c:pt idx="718">
                  <c:v>44505</c:v>
                </c:pt>
                <c:pt idx="719">
                  <c:v>44508</c:v>
                </c:pt>
                <c:pt idx="720">
                  <c:v>44509</c:v>
                </c:pt>
                <c:pt idx="721">
                  <c:v>44510</c:v>
                </c:pt>
                <c:pt idx="722">
                  <c:v>44511</c:v>
                </c:pt>
                <c:pt idx="723">
                  <c:v>44512</c:v>
                </c:pt>
                <c:pt idx="724">
                  <c:v>44515</c:v>
                </c:pt>
                <c:pt idx="725">
                  <c:v>44516</c:v>
                </c:pt>
                <c:pt idx="726">
                  <c:v>44517</c:v>
                </c:pt>
                <c:pt idx="727">
                  <c:v>44518</c:v>
                </c:pt>
                <c:pt idx="728">
                  <c:v>44519</c:v>
                </c:pt>
                <c:pt idx="729">
                  <c:v>44522</c:v>
                </c:pt>
                <c:pt idx="730">
                  <c:v>44523</c:v>
                </c:pt>
                <c:pt idx="731">
                  <c:v>44524</c:v>
                </c:pt>
                <c:pt idx="732">
                  <c:v>44526</c:v>
                </c:pt>
                <c:pt idx="733">
                  <c:v>44529</c:v>
                </c:pt>
                <c:pt idx="734">
                  <c:v>44530</c:v>
                </c:pt>
                <c:pt idx="735">
                  <c:v>44531</c:v>
                </c:pt>
                <c:pt idx="736">
                  <c:v>44532</c:v>
                </c:pt>
                <c:pt idx="737">
                  <c:v>44533</c:v>
                </c:pt>
                <c:pt idx="738">
                  <c:v>44536</c:v>
                </c:pt>
                <c:pt idx="739">
                  <c:v>44537</c:v>
                </c:pt>
                <c:pt idx="740">
                  <c:v>44538</c:v>
                </c:pt>
                <c:pt idx="741">
                  <c:v>44539</c:v>
                </c:pt>
                <c:pt idx="742">
                  <c:v>44540</c:v>
                </c:pt>
                <c:pt idx="743">
                  <c:v>44543</c:v>
                </c:pt>
                <c:pt idx="744">
                  <c:v>44544</c:v>
                </c:pt>
                <c:pt idx="745">
                  <c:v>44545</c:v>
                </c:pt>
                <c:pt idx="746">
                  <c:v>44546</c:v>
                </c:pt>
                <c:pt idx="747">
                  <c:v>44547</c:v>
                </c:pt>
                <c:pt idx="748">
                  <c:v>44550</c:v>
                </c:pt>
                <c:pt idx="749">
                  <c:v>44551</c:v>
                </c:pt>
                <c:pt idx="750">
                  <c:v>44552</c:v>
                </c:pt>
                <c:pt idx="751">
                  <c:v>44553</c:v>
                </c:pt>
                <c:pt idx="752">
                  <c:v>44557</c:v>
                </c:pt>
                <c:pt idx="753">
                  <c:v>44558</c:v>
                </c:pt>
                <c:pt idx="754">
                  <c:v>44559</c:v>
                </c:pt>
                <c:pt idx="755">
                  <c:v>44560</c:v>
                </c:pt>
                <c:pt idx="756">
                  <c:v>44561</c:v>
                </c:pt>
                <c:pt idx="757">
                  <c:v>44564</c:v>
                </c:pt>
                <c:pt idx="758">
                  <c:v>44565</c:v>
                </c:pt>
                <c:pt idx="759">
                  <c:v>44566</c:v>
                </c:pt>
                <c:pt idx="760">
                  <c:v>44567</c:v>
                </c:pt>
                <c:pt idx="761">
                  <c:v>44568</c:v>
                </c:pt>
                <c:pt idx="762">
                  <c:v>44571</c:v>
                </c:pt>
                <c:pt idx="763">
                  <c:v>44572</c:v>
                </c:pt>
                <c:pt idx="764">
                  <c:v>44573</c:v>
                </c:pt>
                <c:pt idx="765">
                  <c:v>44574</c:v>
                </c:pt>
                <c:pt idx="766">
                  <c:v>44575</c:v>
                </c:pt>
                <c:pt idx="767">
                  <c:v>44579</c:v>
                </c:pt>
                <c:pt idx="768">
                  <c:v>44580</c:v>
                </c:pt>
                <c:pt idx="769">
                  <c:v>44581</c:v>
                </c:pt>
                <c:pt idx="770">
                  <c:v>44582</c:v>
                </c:pt>
                <c:pt idx="771">
                  <c:v>44585</c:v>
                </c:pt>
                <c:pt idx="772">
                  <c:v>44586</c:v>
                </c:pt>
                <c:pt idx="773">
                  <c:v>44587</c:v>
                </c:pt>
                <c:pt idx="774">
                  <c:v>44588</c:v>
                </c:pt>
                <c:pt idx="775">
                  <c:v>44589</c:v>
                </c:pt>
                <c:pt idx="776">
                  <c:v>44592</c:v>
                </c:pt>
                <c:pt idx="777">
                  <c:v>44593</c:v>
                </c:pt>
                <c:pt idx="778">
                  <c:v>44594</c:v>
                </c:pt>
                <c:pt idx="779">
                  <c:v>44595</c:v>
                </c:pt>
                <c:pt idx="780">
                  <c:v>44596</c:v>
                </c:pt>
                <c:pt idx="781">
                  <c:v>44599</c:v>
                </c:pt>
                <c:pt idx="782">
                  <c:v>44600</c:v>
                </c:pt>
                <c:pt idx="783">
                  <c:v>44601</c:v>
                </c:pt>
                <c:pt idx="784">
                  <c:v>44602</c:v>
                </c:pt>
                <c:pt idx="785">
                  <c:v>44603</c:v>
                </c:pt>
                <c:pt idx="786">
                  <c:v>44606</c:v>
                </c:pt>
                <c:pt idx="787">
                  <c:v>44607</c:v>
                </c:pt>
                <c:pt idx="788">
                  <c:v>44608</c:v>
                </c:pt>
                <c:pt idx="789">
                  <c:v>44609</c:v>
                </c:pt>
                <c:pt idx="790">
                  <c:v>44610</c:v>
                </c:pt>
                <c:pt idx="791">
                  <c:v>44614</c:v>
                </c:pt>
                <c:pt idx="792">
                  <c:v>44615</c:v>
                </c:pt>
                <c:pt idx="793">
                  <c:v>44616</c:v>
                </c:pt>
                <c:pt idx="794">
                  <c:v>44617</c:v>
                </c:pt>
                <c:pt idx="795">
                  <c:v>44620</c:v>
                </c:pt>
                <c:pt idx="796">
                  <c:v>44621</c:v>
                </c:pt>
                <c:pt idx="797">
                  <c:v>44622</c:v>
                </c:pt>
                <c:pt idx="798">
                  <c:v>44623</c:v>
                </c:pt>
                <c:pt idx="799">
                  <c:v>44624</c:v>
                </c:pt>
                <c:pt idx="800">
                  <c:v>44627</c:v>
                </c:pt>
                <c:pt idx="801">
                  <c:v>44628</c:v>
                </c:pt>
                <c:pt idx="802">
                  <c:v>44629</c:v>
                </c:pt>
                <c:pt idx="803">
                  <c:v>44630</c:v>
                </c:pt>
                <c:pt idx="804">
                  <c:v>44631</c:v>
                </c:pt>
                <c:pt idx="805">
                  <c:v>44634</c:v>
                </c:pt>
                <c:pt idx="806">
                  <c:v>44635</c:v>
                </c:pt>
                <c:pt idx="807">
                  <c:v>44636</c:v>
                </c:pt>
                <c:pt idx="808">
                  <c:v>44637</c:v>
                </c:pt>
                <c:pt idx="809">
                  <c:v>44638</c:v>
                </c:pt>
                <c:pt idx="810">
                  <c:v>44641</c:v>
                </c:pt>
                <c:pt idx="811">
                  <c:v>44642</c:v>
                </c:pt>
                <c:pt idx="812">
                  <c:v>44643</c:v>
                </c:pt>
                <c:pt idx="813">
                  <c:v>44644</c:v>
                </c:pt>
                <c:pt idx="814">
                  <c:v>44645</c:v>
                </c:pt>
                <c:pt idx="815">
                  <c:v>44648</c:v>
                </c:pt>
                <c:pt idx="816">
                  <c:v>44649</c:v>
                </c:pt>
                <c:pt idx="817">
                  <c:v>44650</c:v>
                </c:pt>
                <c:pt idx="818">
                  <c:v>44651</c:v>
                </c:pt>
                <c:pt idx="819">
                  <c:v>44652</c:v>
                </c:pt>
                <c:pt idx="820">
                  <c:v>44655</c:v>
                </c:pt>
                <c:pt idx="821">
                  <c:v>44656</c:v>
                </c:pt>
                <c:pt idx="822">
                  <c:v>44657</c:v>
                </c:pt>
                <c:pt idx="823">
                  <c:v>44658</c:v>
                </c:pt>
                <c:pt idx="824">
                  <c:v>44659</c:v>
                </c:pt>
                <c:pt idx="825">
                  <c:v>44662</c:v>
                </c:pt>
                <c:pt idx="826">
                  <c:v>44663</c:v>
                </c:pt>
                <c:pt idx="827">
                  <c:v>44664</c:v>
                </c:pt>
                <c:pt idx="828">
                  <c:v>44665</c:v>
                </c:pt>
                <c:pt idx="829">
                  <c:v>44669</c:v>
                </c:pt>
                <c:pt idx="830">
                  <c:v>44670</c:v>
                </c:pt>
                <c:pt idx="831">
                  <c:v>44671</c:v>
                </c:pt>
                <c:pt idx="832">
                  <c:v>44672</c:v>
                </c:pt>
                <c:pt idx="833">
                  <c:v>44673</c:v>
                </c:pt>
                <c:pt idx="834">
                  <c:v>44676</c:v>
                </c:pt>
                <c:pt idx="835">
                  <c:v>44677</c:v>
                </c:pt>
                <c:pt idx="836">
                  <c:v>44678</c:v>
                </c:pt>
                <c:pt idx="837">
                  <c:v>44679</c:v>
                </c:pt>
                <c:pt idx="838">
                  <c:v>44680</c:v>
                </c:pt>
                <c:pt idx="839">
                  <c:v>44683</c:v>
                </c:pt>
                <c:pt idx="840">
                  <c:v>44684</c:v>
                </c:pt>
                <c:pt idx="841">
                  <c:v>44685</c:v>
                </c:pt>
                <c:pt idx="842">
                  <c:v>44686</c:v>
                </c:pt>
                <c:pt idx="843">
                  <c:v>44687</c:v>
                </c:pt>
                <c:pt idx="844">
                  <c:v>44690</c:v>
                </c:pt>
                <c:pt idx="845">
                  <c:v>44691</c:v>
                </c:pt>
                <c:pt idx="846">
                  <c:v>44692</c:v>
                </c:pt>
                <c:pt idx="847">
                  <c:v>44693</c:v>
                </c:pt>
                <c:pt idx="848">
                  <c:v>44694</c:v>
                </c:pt>
                <c:pt idx="849">
                  <c:v>44697</c:v>
                </c:pt>
                <c:pt idx="850">
                  <c:v>44698</c:v>
                </c:pt>
                <c:pt idx="851">
                  <c:v>44699</c:v>
                </c:pt>
                <c:pt idx="852">
                  <c:v>44700</c:v>
                </c:pt>
                <c:pt idx="853">
                  <c:v>44701</c:v>
                </c:pt>
                <c:pt idx="854">
                  <c:v>44704</c:v>
                </c:pt>
                <c:pt idx="855">
                  <c:v>44705</c:v>
                </c:pt>
                <c:pt idx="856">
                  <c:v>44706</c:v>
                </c:pt>
                <c:pt idx="857">
                  <c:v>44707</c:v>
                </c:pt>
                <c:pt idx="858">
                  <c:v>44708</c:v>
                </c:pt>
                <c:pt idx="859">
                  <c:v>44712</c:v>
                </c:pt>
                <c:pt idx="860">
                  <c:v>44713</c:v>
                </c:pt>
                <c:pt idx="861">
                  <c:v>44714</c:v>
                </c:pt>
                <c:pt idx="862">
                  <c:v>44715</c:v>
                </c:pt>
                <c:pt idx="863">
                  <c:v>44718</c:v>
                </c:pt>
                <c:pt idx="864">
                  <c:v>44719</c:v>
                </c:pt>
                <c:pt idx="865">
                  <c:v>44720</c:v>
                </c:pt>
                <c:pt idx="866">
                  <c:v>44721</c:v>
                </c:pt>
                <c:pt idx="867">
                  <c:v>44722</c:v>
                </c:pt>
                <c:pt idx="868">
                  <c:v>44725</c:v>
                </c:pt>
                <c:pt idx="869">
                  <c:v>44726</c:v>
                </c:pt>
                <c:pt idx="870">
                  <c:v>44727</c:v>
                </c:pt>
                <c:pt idx="871">
                  <c:v>44728</c:v>
                </c:pt>
                <c:pt idx="872">
                  <c:v>44729</c:v>
                </c:pt>
                <c:pt idx="873">
                  <c:v>44733</c:v>
                </c:pt>
                <c:pt idx="874">
                  <c:v>44734</c:v>
                </c:pt>
                <c:pt idx="875">
                  <c:v>44735</c:v>
                </c:pt>
                <c:pt idx="876">
                  <c:v>44736</c:v>
                </c:pt>
                <c:pt idx="877">
                  <c:v>44739</c:v>
                </c:pt>
                <c:pt idx="878">
                  <c:v>44740</c:v>
                </c:pt>
                <c:pt idx="879">
                  <c:v>44741</c:v>
                </c:pt>
                <c:pt idx="880">
                  <c:v>44742</c:v>
                </c:pt>
                <c:pt idx="881">
                  <c:v>44743</c:v>
                </c:pt>
                <c:pt idx="882">
                  <c:v>44747</c:v>
                </c:pt>
                <c:pt idx="883">
                  <c:v>44748</c:v>
                </c:pt>
                <c:pt idx="884">
                  <c:v>44749</c:v>
                </c:pt>
                <c:pt idx="885">
                  <c:v>44750</c:v>
                </c:pt>
                <c:pt idx="886">
                  <c:v>44753</c:v>
                </c:pt>
                <c:pt idx="887">
                  <c:v>44754</c:v>
                </c:pt>
                <c:pt idx="888">
                  <c:v>44755</c:v>
                </c:pt>
                <c:pt idx="889">
                  <c:v>44756</c:v>
                </c:pt>
                <c:pt idx="890">
                  <c:v>44757</c:v>
                </c:pt>
                <c:pt idx="891">
                  <c:v>44760</c:v>
                </c:pt>
                <c:pt idx="892">
                  <c:v>44761</c:v>
                </c:pt>
                <c:pt idx="893">
                  <c:v>44762</c:v>
                </c:pt>
                <c:pt idx="894">
                  <c:v>44763</c:v>
                </c:pt>
                <c:pt idx="895">
                  <c:v>44764</c:v>
                </c:pt>
                <c:pt idx="896">
                  <c:v>44767</c:v>
                </c:pt>
                <c:pt idx="897">
                  <c:v>44768</c:v>
                </c:pt>
                <c:pt idx="898">
                  <c:v>44769</c:v>
                </c:pt>
                <c:pt idx="899">
                  <c:v>44770</c:v>
                </c:pt>
                <c:pt idx="900">
                  <c:v>44771</c:v>
                </c:pt>
                <c:pt idx="901">
                  <c:v>44774</c:v>
                </c:pt>
                <c:pt idx="902">
                  <c:v>44775</c:v>
                </c:pt>
                <c:pt idx="903">
                  <c:v>44776</c:v>
                </c:pt>
                <c:pt idx="904">
                  <c:v>44777</c:v>
                </c:pt>
                <c:pt idx="905">
                  <c:v>44778</c:v>
                </c:pt>
                <c:pt idx="906">
                  <c:v>44781</c:v>
                </c:pt>
                <c:pt idx="907">
                  <c:v>44782</c:v>
                </c:pt>
                <c:pt idx="908">
                  <c:v>44783</c:v>
                </c:pt>
                <c:pt idx="909">
                  <c:v>44784</c:v>
                </c:pt>
                <c:pt idx="910">
                  <c:v>44785</c:v>
                </c:pt>
                <c:pt idx="911">
                  <c:v>44788</c:v>
                </c:pt>
                <c:pt idx="912">
                  <c:v>44789</c:v>
                </c:pt>
                <c:pt idx="913">
                  <c:v>44790</c:v>
                </c:pt>
                <c:pt idx="914">
                  <c:v>44791</c:v>
                </c:pt>
                <c:pt idx="915">
                  <c:v>44792</c:v>
                </c:pt>
                <c:pt idx="916">
                  <c:v>44795</c:v>
                </c:pt>
                <c:pt idx="917">
                  <c:v>44796</c:v>
                </c:pt>
                <c:pt idx="918">
                  <c:v>44797</c:v>
                </c:pt>
                <c:pt idx="919">
                  <c:v>44798</c:v>
                </c:pt>
                <c:pt idx="920">
                  <c:v>44799</c:v>
                </c:pt>
                <c:pt idx="921">
                  <c:v>44802</c:v>
                </c:pt>
                <c:pt idx="922">
                  <c:v>44803</c:v>
                </c:pt>
                <c:pt idx="923">
                  <c:v>44804</c:v>
                </c:pt>
                <c:pt idx="924">
                  <c:v>44805</c:v>
                </c:pt>
                <c:pt idx="925">
                  <c:v>44806</c:v>
                </c:pt>
                <c:pt idx="926">
                  <c:v>44810</c:v>
                </c:pt>
                <c:pt idx="927">
                  <c:v>44811</c:v>
                </c:pt>
                <c:pt idx="928">
                  <c:v>44812</c:v>
                </c:pt>
                <c:pt idx="929">
                  <c:v>44813</c:v>
                </c:pt>
                <c:pt idx="930">
                  <c:v>44816</c:v>
                </c:pt>
                <c:pt idx="931">
                  <c:v>44817</c:v>
                </c:pt>
                <c:pt idx="932">
                  <c:v>44818</c:v>
                </c:pt>
                <c:pt idx="933">
                  <c:v>44819</c:v>
                </c:pt>
                <c:pt idx="934">
                  <c:v>44820</c:v>
                </c:pt>
                <c:pt idx="935">
                  <c:v>44823</c:v>
                </c:pt>
                <c:pt idx="936">
                  <c:v>44824</c:v>
                </c:pt>
                <c:pt idx="937">
                  <c:v>44825</c:v>
                </c:pt>
                <c:pt idx="938">
                  <c:v>44826</c:v>
                </c:pt>
                <c:pt idx="939">
                  <c:v>44827</c:v>
                </c:pt>
                <c:pt idx="940">
                  <c:v>44830</c:v>
                </c:pt>
                <c:pt idx="941">
                  <c:v>44831</c:v>
                </c:pt>
                <c:pt idx="942">
                  <c:v>44832</c:v>
                </c:pt>
                <c:pt idx="943">
                  <c:v>44833</c:v>
                </c:pt>
                <c:pt idx="944">
                  <c:v>44834</c:v>
                </c:pt>
                <c:pt idx="945">
                  <c:v>44837</c:v>
                </c:pt>
                <c:pt idx="946">
                  <c:v>44838</c:v>
                </c:pt>
                <c:pt idx="947">
                  <c:v>44839</c:v>
                </c:pt>
                <c:pt idx="948">
                  <c:v>44840</c:v>
                </c:pt>
                <c:pt idx="949">
                  <c:v>44841</c:v>
                </c:pt>
                <c:pt idx="950">
                  <c:v>44844</c:v>
                </c:pt>
                <c:pt idx="951">
                  <c:v>44845</c:v>
                </c:pt>
                <c:pt idx="952">
                  <c:v>44846</c:v>
                </c:pt>
                <c:pt idx="953">
                  <c:v>44847</c:v>
                </c:pt>
                <c:pt idx="954">
                  <c:v>44848</c:v>
                </c:pt>
                <c:pt idx="955">
                  <c:v>44851</c:v>
                </c:pt>
                <c:pt idx="956">
                  <c:v>44852</c:v>
                </c:pt>
                <c:pt idx="957">
                  <c:v>44853</c:v>
                </c:pt>
                <c:pt idx="958">
                  <c:v>44854</c:v>
                </c:pt>
                <c:pt idx="959">
                  <c:v>44855</c:v>
                </c:pt>
                <c:pt idx="960">
                  <c:v>44858</c:v>
                </c:pt>
                <c:pt idx="961">
                  <c:v>44859</c:v>
                </c:pt>
                <c:pt idx="962">
                  <c:v>44860</c:v>
                </c:pt>
                <c:pt idx="963">
                  <c:v>44861</c:v>
                </c:pt>
                <c:pt idx="964">
                  <c:v>44862</c:v>
                </c:pt>
                <c:pt idx="965">
                  <c:v>44865</c:v>
                </c:pt>
                <c:pt idx="966">
                  <c:v>44866</c:v>
                </c:pt>
                <c:pt idx="967">
                  <c:v>44867</c:v>
                </c:pt>
                <c:pt idx="968">
                  <c:v>44868</c:v>
                </c:pt>
                <c:pt idx="969">
                  <c:v>44869</c:v>
                </c:pt>
                <c:pt idx="970">
                  <c:v>44872</c:v>
                </c:pt>
                <c:pt idx="971">
                  <c:v>44873</c:v>
                </c:pt>
                <c:pt idx="972">
                  <c:v>44874</c:v>
                </c:pt>
                <c:pt idx="973">
                  <c:v>44875</c:v>
                </c:pt>
                <c:pt idx="974">
                  <c:v>44876</c:v>
                </c:pt>
                <c:pt idx="975">
                  <c:v>44879</c:v>
                </c:pt>
                <c:pt idx="976">
                  <c:v>44880</c:v>
                </c:pt>
                <c:pt idx="977">
                  <c:v>44881</c:v>
                </c:pt>
                <c:pt idx="978">
                  <c:v>44882</c:v>
                </c:pt>
                <c:pt idx="979">
                  <c:v>44883</c:v>
                </c:pt>
                <c:pt idx="980">
                  <c:v>44886</c:v>
                </c:pt>
                <c:pt idx="981">
                  <c:v>44887</c:v>
                </c:pt>
                <c:pt idx="982">
                  <c:v>44888</c:v>
                </c:pt>
                <c:pt idx="983">
                  <c:v>44890</c:v>
                </c:pt>
                <c:pt idx="984">
                  <c:v>44893</c:v>
                </c:pt>
                <c:pt idx="985">
                  <c:v>44894</c:v>
                </c:pt>
                <c:pt idx="986">
                  <c:v>44895</c:v>
                </c:pt>
                <c:pt idx="987">
                  <c:v>44896</c:v>
                </c:pt>
                <c:pt idx="988">
                  <c:v>44897</c:v>
                </c:pt>
                <c:pt idx="989">
                  <c:v>44900</c:v>
                </c:pt>
                <c:pt idx="990">
                  <c:v>44901</c:v>
                </c:pt>
                <c:pt idx="991">
                  <c:v>44902</c:v>
                </c:pt>
                <c:pt idx="992">
                  <c:v>44903</c:v>
                </c:pt>
                <c:pt idx="993">
                  <c:v>44904</c:v>
                </c:pt>
                <c:pt idx="994">
                  <c:v>44907</c:v>
                </c:pt>
                <c:pt idx="995">
                  <c:v>44908</c:v>
                </c:pt>
                <c:pt idx="996">
                  <c:v>44909</c:v>
                </c:pt>
                <c:pt idx="997">
                  <c:v>44910</c:v>
                </c:pt>
                <c:pt idx="998">
                  <c:v>44911</c:v>
                </c:pt>
                <c:pt idx="999">
                  <c:v>44914</c:v>
                </c:pt>
                <c:pt idx="1000">
                  <c:v>44915</c:v>
                </c:pt>
                <c:pt idx="1001">
                  <c:v>44916</c:v>
                </c:pt>
                <c:pt idx="1002">
                  <c:v>44917</c:v>
                </c:pt>
                <c:pt idx="1003">
                  <c:v>44918</c:v>
                </c:pt>
                <c:pt idx="1004">
                  <c:v>44922</c:v>
                </c:pt>
                <c:pt idx="1005">
                  <c:v>44923</c:v>
                </c:pt>
                <c:pt idx="1006">
                  <c:v>44924</c:v>
                </c:pt>
                <c:pt idx="1007">
                  <c:v>44925</c:v>
                </c:pt>
                <c:pt idx="1008">
                  <c:v>44929</c:v>
                </c:pt>
                <c:pt idx="1009">
                  <c:v>44930</c:v>
                </c:pt>
                <c:pt idx="1010">
                  <c:v>44931</c:v>
                </c:pt>
                <c:pt idx="1011">
                  <c:v>44932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44943</c:v>
                </c:pt>
                <c:pt idx="1018">
                  <c:v>44944</c:v>
                </c:pt>
                <c:pt idx="1019">
                  <c:v>44945</c:v>
                </c:pt>
                <c:pt idx="1020">
                  <c:v>44946</c:v>
                </c:pt>
                <c:pt idx="1021">
                  <c:v>44949</c:v>
                </c:pt>
                <c:pt idx="1022">
                  <c:v>44950</c:v>
                </c:pt>
                <c:pt idx="1023">
                  <c:v>44951</c:v>
                </c:pt>
                <c:pt idx="1024">
                  <c:v>44952</c:v>
                </c:pt>
                <c:pt idx="1025">
                  <c:v>44953</c:v>
                </c:pt>
                <c:pt idx="1026">
                  <c:v>44956</c:v>
                </c:pt>
                <c:pt idx="1027">
                  <c:v>44957</c:v>
                </c:pt>
                <c:pt idx="1028">
                  <c:v>44958</c:v>
                </c:pt>
                <c:pt idx="1029">
                  <c:v>44959</c:v>
                </c:pt>
                <c:pt idx="1030">
                  <c:v>44960</c:v>
                </c:pt>
                <c:pt idx="1031">
                  <c:v>44963</c:v>
                </c:pt>
                <c:pt idx="1032">
                  <c:v>44964</c:v>
                </c:pt>
                <c:pt idx="1033">
                  <c:v>44965</c:v>
                </c:pt>
                <c:pt idx="1034">
                  <c:v>44966</c:v>
                </c:pt>
                <c:pt idx="1035">
                  <c:v>44967</c:v>
                </c:pt>
                <c:pt idx="1036">
                  <c:v>44970</c:v>
                </c:pt>
                <c:pt idx="1037">
                  <c:v>44971</c:v>
                </c:pt>
                <c:pt idx="1038">
                  <c:v>44972</c:v>
                </c:pt>
                <c:pt idx="1039">
                  <c:v>44973</c:v>
                </c:pt>
                <c:pt idx="1040">
                  <c:v>44974</c:v>
                </c:pt>
                <c:pt idx="1041">
                  <c:v>44978</c:v>
                </c:pt>
                <c:pt idx="1042">
                  <c:v>44979</c:v>
                </c:pt>
                <c:pt idx="1043">
                  <c:v>44980</c:v>
                </c:pt>
                <c:pt idx="1044">
                  <c:v>44981</c:v>
                </c:pt>
                <c:pt idx="1045">
                  <c:v>44984</c:v>
                </c:pt>
                <c:pt idx="1046">
                  <c:v>44985</c:v>
                </c:pt>
                <c:pt idx="1047">
                  <c:v>44986</c:v>
                </c:pt>
                <c:pt idx="1048">
                  <c:v>44987</c:v>
                </c:pt>
                <c:pt idx="1049">
                  <c:v>44988</c:v>
                </c:pt>
                <c:pt idx="1050">
                  <c:v>44991</c:v>
                </c:pt>
                <c:pt idx="1051">
                  <c:v>44992</c:v>
                </c:pt>
                <c:pt idx="1052">
                  <c:v>44993</c:v>
                </c:pt>
                <c:pt idx="1053">
                  <c:v>44994</c:v>
                </c:pt>
                <c:pt idx="1054">
                  <c:v>44995</c:v>
                </c:pt>
                <c:pt idx="1055">
                  <c:v>44998</c:v>
                </c:pt>
                <c:pt idx="1056">
                  <c:v>44999</c:v>
                </c:pt>
                <c:pt idx="1057">
                  <c:v>45000</c:v>
                </c:pt>
                <c:pt idx="1058">
                  <c:v>45001</c:v>
                </c:pt>
                <c:pt idx="1059">
                  <c:v>45002</c:v>
                </c:pt>
                <c:pt idx="1060">
                  <c:v>45005</c:v>
                </c:pt>
                <c:pt idx="1061">
                  <c:v>45006</c:v>
                </c:pt>
                <c:pt idx="1062">
                  <c:v>45007</c:v>
                </c:pt>
                <c:pt idx="1063">
                  <c:v>45008</c:v>
                </c:pt>
                <c:pt idx="1064">
                  <c:v>45009</c:v>
                </c:pt>
                <c:pt idx="1065">
                  <c:v>45012</c:v>
                </c:pt>
                <c:pt idx="1066">
                  <c:v>45013</c:v>
                </c:pt>
                <c:pt idx="1067">
                  <c:v>45014</c:v>
                </c:pt>
                <c:pt idx="1068">
                  <c:v>45015</c:v>
                </c:pt>
                <c:pt idx="1069">
                  <c:v>45016</c:v>
                </c:pt>
                <c:pt idx="1070">
                  <c:v>45019</c:v>
                </c:pt>
                <c:pt idx="1071">
                  <c:v>45020</c:v>
                </c:pt>
                <c:pt idx="1072">
                  <c:v>45021</c:v>
                </c:pt>
                <c:pt idx="1073">
                  <c:v>45022</c:v>
                </c:pt>
                <c:pt idx="1074">
                  <c:v>45026</c:v>
                </c:pt>
                <c:pt idx="1075">
                  <c:v>45027</c:v>
                </c:pt>
                <c:pt idx="1076">
                  <c:v>45028</c:v>
                </c:pt>
                <c:pt idx="1077">
                  <c:v>45029</c:v>
                </c:pt>
                <c:pt idx="1078">
                  <c:v>45030</c:v>
                </c:pt>
                <c:pt idx="1079">
                  <c:v>45033</c:v>
                </c:pt>
                <c:pt idx="1080">
                  <c:v>45034</c:v>
                </c:pt>
                <c:pt idx="1081">
                  <c:v>45035</c:v>
                </c:pt>
                <c:pt idx="1082">
                  <c:v>45036</c:v>
                </c:pt>
                <c:pt idx="1083">
                  <c:v>45037</c:v>
                </c:pt>
                <c:pt idx="1084">
                  <c:v>45040</c:v>
                </c:pt>
                <c:pt idx="1085">
                  <c:v>45041</c:v>
                </c:pt>
                <c:pt idx="1086">
                  <c:v>45042</c:v>
                </c:pt>
                <c:pt idx="1087">
                  <c:v>45043</c:v>
                </c:pt>
                <c:pt idx="1088">
                  <c:v>45044</c:v>
                </c:pt>
                <c:pt idx="1089">
                  <c:v>45047</c:v>
                </c:pt>
                <c:pt idx="1090">
                  <c:v>45048</c:v>
                </c:pt>
                <c:pt idx="1091">
                  <c:v>45049</c:v>
                </c:pt>
                <c:pt idx="1092">
                  <c:v>45050</c:v>
                </c:pt>
                <c:pt idx="1093">
                  <c:v>45051</c:v>
                </c:pt>
                <c:pt idx="1094">
                  <c:v>45054</c:v>
                </c:pt>
                <c:pt idx="1095">
                  <c:v>45055</c:v>
                </c:pt>
                <c:pt idx="1096">
                  <c:v>45056</c:v>
                </c:pt>
                <c:pt idx="1097">
                  <c:v>45057</c:v>
                </c:pt>
                <c:pt idx="1098">
                  <c:v>45058</c:v>
                </c:pt>
                <c:pt idx="1099">
                  <c:v>45061</c:v>
                </c:pt>
                <c:pt idx="1100">
                  <c:v>45062</c:v>
                </c:pt>
                <c:pt idx="1101">
                  <c:v>45063</c:v>
                </c:pt>
                <c:pt idx="1102">
                  <c:v>45064</c:v>
                </c:pt>
                <c:pt idx="1103">
                  <c:v>45065</c:v>
                </c:pt>
                <c:pt idx="1104">
                  <c:v>45068</c:v>
                </c:pt>
                <c:pt idx="1105">
                  <c:v>45069</c:v>
                </c:pt>
                <c:pt idx="1106">
                  <c:v>45070</c:v>
                </c:pt>
                <c:pt idx="1107">
                  <c:v>45071</c:v>
                </c:pt>
                <c:pt idx="1108">
                  <c:v>45072</c:v>
                </c:pt>
                <c:pt idx="1109">
                  <c:v>45076</c:v>
                </c:pt>
                <c:pt idx="1110">
                  <c:v>45077</c:v>
                </c:pt>
                <c:pt idx="1111">
                  <c:v>45078</c:v>
                </c:pt>
                <c:pt idx="1112">
                  <c:v>45079</c:v>
                </c:pt>
                <c:pt idx="1113">
                  <c:v>45082</c:v>
                </c:pt>
                <c:pt idx="1114">
                  <c:v>45083</c:v>
                </c:pt>
                <c:pt idx="1115">
                  <c:v>45084</c:v>
                </c:pt>
                <c:pt idx="1116">
                  <c:v>45085</c:v>
                </c:pt>
                <c:pt idx="1117">
                  <c:v>45086</c:v>
                </c:pt>
                <c:pt idx="1118">
                  <c:v>45089</c:v>
                </c:pt>
                <c:pt idx="1119">
                  <c:v>45090</c:v>
                </c:pt>
                <c:pt idx="1120">
                  <c:v>45091</c:v>
                </c:pt>
                <c:pt idx="1121">
                  <c:v>45092</c:v>
                </c:pt>
                <c:pt idx="1122">
                  <c:v>45093</c:v>
                </c:pt>
                <c:pt idx="1123">
                  <c:v>45097</c:v>
                </c:pt>
                <c:pt idx="1124">
                  <c:v>45098</c:v>
                </c:pt>
                <c:pt idx="1125">
                  <c:v>45099</c:v>
                </c:pt>
                <c:pt idx="1126">
                  <c:v>45100</c:v>
                </c:pt>
                <c:pt idx="1127">
                  <c:v>45103</c:v>
                </c:pt>
                <c:pt idx="1128">
                  <c:v>45104</c:v>
                </c:pt>
                <c:pt idx="1129">
                  <c:v>45105</c:v>
                </c:pt>
                <c:pt idx="1130">
                  <c:v>45106</c:v>
                </c:pt>
                <c:pt idx="1131">
                  <c:v>45107</c:v>
                </c:pt>
                <c:pt idx="1132">
                  <c:v>45110</c:v>
                </c:pt>
                <c:pt idx="1133">
                  <c:v>45112</c:v>
                </c:pt>
                <c:pt idx="1134">
                  <c:v>45113</c:v>
                </c:pt>
                <c:pt idx="1135">
                  <c:v>45114</c:v>
                </c:pt>
                <c:pt idx="1136">
                  <c:v>45117</c:v>
                </c:pt>
                <c:pt idx="1137">
                  <c:v>45118</c:v>
                </c:pt>
                <c:pt idx="1138">
                  <c:v>45119</c:v>
                </c:pt>
                <c:pt idx="1139">
                  <c:v>45120</c:v>
                </c:pt>
                <c:pt idx="1140">
                  <c:v>45121</c:v>
                </c:pt>
                <c:pt idx="1141">
                  <c:v>45124</c:v>
                </c:pt>
                <c:pt idx="1142">
                  <c:v>45125</c:v>
                </c:pt>
                <c:pt idx="1143">
                  <c:v>45126</c:v>
                </c:pt>
                <c:pt idx="1144">
                  <c:v>45127</c:v>
                </c:pt>
                <c:pt idx="1145">
                  <c:v>45128</c:v>
                </c:pt>
                <c:pt idx="1146">
                  <c:v>45131</c:v>
                </c:pt>
                <c:pt idx="1147">
                  <c:v>45132</c:v>
                </c:pt>
                <c:pt idx="1148">
                  <c:v>45133</c:v>
                </c:pt>
                <c:pt idx="1149">
                  <c:v>45134</c:v>
                </c:pt>
                <c:pt idx="1150">
                  <c:v>45135</c:v>
                </c:pt>
                <c:pt idx="1151">
                  <c:v>45138</c:v>
                </c:pt>
                <c:pt idx="1152">
                  <c:v>45139</c:v>
                </c:pt>
                <c:pt idx="1153">
                  <c:v>45140</c:v>
                </c:pt>
                <c:pt idx="1154">
                  <c:v>45141</c:v>
                </c:pt>
                <c:pt idx="1155">
                  <c:v>45142</c:v>
                </c:pt>
                <c:pt idx="1156">
                  <c:v>45145</c:v>
                </c:pt>
                <c:pt idx="1157">
                  <c:v>45146</c:v>
                </c:pt>
                <c:pt idx="1158">
                  <c:v>45147</c:v>
                </c:pt>
                <c:pt idx="1159">
                  <c:v>45148</c:v>
                </c:pt>
                <c:pt idx="1160">
                  <c:v>45149</c:v>
                </c:pt>
                <c:pt idx="1161">
                  <c:v>45152</c:v>
                </c:pt>
                <c:pt idx="1162">
                  <c:v>45153</c:v>
                </c:pt>
                <c:pt idx="1163">
                  <c:v>45154</c:v>
                </c:pt>
                <c:pt idx="1164">
                  <c:v>45155</c:v>
                </c:pt>
                <c:pt idx="1165">
                  <c:v>45156</c:v>
                </c:pt>
                <c:pt idx="1166">
                  <c:v>45159</c:v>
                </c:pt>
                <c:pt idx="1167">
                  <c:v>45160</c:v>
                </c:pt>
                <c:pt idx="1168">
                  <c:v>45161</c:v>
                </c:pt>
                <c:pt idx="1169">
                  <c:v>45162</c:v>
                </c:pt>
                <c:pt idx="1170">
                  <c:v>45163</c:v>
                </c:pt>
                <c:pt idx="1171">
                  <c:v>45166</c:v>
                </c:pt>
                <c:pt idx="1172">
                  <c:v>45167</c:v>
                </c:pt>
                <c:pt idx="1173">
                  <c:v>45168</c:v>
                </c:pt>
                <c:pt idx="1174">
                  <c:v>45169</c:v>
                </c:pt>
                <c:pt idx="1175">
                  <c:v>45170</c:v>
                </c:pt>
                <c:pt idx="1176">
                  <c:v>45174</c:v>
                </c:pt>
                <c:pt idx="1177">
                  <c:v>45175</c:v>
                </c:pt>
                <c:pt idx="1178">
                  <c:v>45176</c:v>
                </c:pt>
                <c:pt idx="1179">
                  <c:v>45177</c:v>
                </c:pt>
                <c:pt idx="1180">
                  <c:v>45180</c:v>
                </c:pt>
                <c:pt idx="1181">
                  <c:v>45181</c:v>
                </c:pt>
                <c:pt idx="1182">
                  <c:v>45182</c:v>
                </c:pt>
                <c:pt idx="1183">
                  <c:v>45183</c:v>
                </c:pt>
                <c:pt idx="1184">
                  <c:v>45184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45194</c:v>
                </c:pt>
                <c:pt idx="1191">
                  <c:v>45195</c:v>
                </c:pt>
                <c:pt idx="1192">
                  <c:v>45196</c:v>
                </c:pt>
                <c:pt idx="1193">
                  <c:v>45197</c:v>
                </c:pt>
                <c:pt idx="1194">
                  <c:v>45198</c:v>
                </c:pt>
                <c:pt idx="1195">
                  <c:v>45201</c:v>
                </c:pt>
                <c:pt idx="1196">
                  <c:v>45202</c:v>
                </c:pt>
                <c:pt idx="1197">
                  <c:v>45203</c:v>
                </c:pt>
                <c:pt idx="1198">
                  <c:v>45204</c:v>
                </c:pt>
                <c:pt idx="1199">
                  <c:v>45205</c:v>
                </c:pt>
                <c:pt idx="1200">
                  <c:v>45208</c:v>
                </c:pt>
                <c:pt idx="1201">
                  <c:v>45209</c:v>
                </c:pt>
                <c:pt idx="1202">
                  <c:v>45210</c:v>
                </c:pt>
                <c:pt idx="1203">
                  <c:v>45211</c:v>
                </c:pt>
                <c:pt idx="1204">
                  <c:v>45212</c:v>
                </c:pt>
                <c:pt idx="1205">
                  <c:v>45215</c:v>
                </c:pt>
                <c:pt idx="1206">
                  <c:v>45216</c:v>
                </c:pt>
                <c:pt idx="1207">
                  <c:v>45217</c:v>
                </c:pt>
                <c:pt idx="1208">
                  <c:v>45218</c:v>
                </c:pt>
                <c:pt idx="1209">
                  <c:v>45219</c:v>
                </c:pt>
                <c:pt idx="1210">
                  <c:v>45222</c:v>
                </c:pt>
                <c:pt idx="1211">
                  <c:v>45223</c:v>
                </c:pt>
                <c:pt idx="1212">
                  <c:v>45224</c:v>
                </c:pt>
                <c:pt idx="1213">
                  <c:v>45225</c:v>
                </c:pt>
                <c:pt idx="1214">
                  <c:v>45226</c:v>
                </c:pt>
                <c:pt idx="1215">
                  <c:v>45229</c:v>
                </c:pt>
                <c:pt idx="1216">
                  <c:v>45230</c:v>
                </c:pt>
                <c:pt idx="1217">
                  <c:v>45231</c:v>
                </c:pt>
                <c:pt idx="1218">
                  <c:v>45232</c:v>
                </c:pt>
                <c:pt idx="1219">
                  <c:v>45233</c:v>
                </c:pt>
                <c:pt idx="1220">
                  <c:v>45236</c:v>
                </c:pt>
                <c:pt idx="1221">
                  <c:v>45237</c:v>
                </c:pt>
                <c:pt idx="1222">
                  <c:v>45238</c:v>
                </c:pt>
                <c:pt idx="1223">
                  <c:v>45239</c:v>
                </c:pt>
                <c:pt idx="1224">
                  <c:v>45240</c:v>
                </c:pt>
                <c:pt idx="1225">
                  <c:v>45243</c:v>
                </c:pt>
                <c:pt idx="1226">
                  <c:v>45244</c:v>
                </c:pt>
                <c:pt idx="1227">
                  <c:v>45245</c:v>
                </c:pt>
                <c:pt idx="1228">
                  <c:v>45246</c:v>
                </c:pt>
                <c:pt idx="1229">
                  <c:v>45247</c:v>
                </c:pt>
                <c:pt idx="1230">
                  <c:v>45250</c:v>
                </c:pt>
                <c:pt idx="1231">
                  <c:v>45251</c:v>
                </c:pt>
                <c:pt idx="1232">
                  <c:v>45252</c:v>
                </c:pt>
                <c:pt idx="1233">
                  <c:v>45254</c:v>
                </c:pt>
                <c:pt idx="1234">
                  <c:v>45257</c:v>
                </c:pt>
                <c:pt idx="1235">
                  <c:v>45258</c:v>
                </c:pt>
                <c:pt idx="1236">
                  <c:v>45259</c:v>
                </c:pt>
                <c:pt idx="1237">
                  <c:v>45260</c:v>
                </c:pt>
                <c:pt idx="1238">
                  <c:v>45261</c:v>
                </c:pt>
                <c:pt idx="1239">
                  <c:v>45264</c:v>
                </c:pt>
                <c:pt idx="1240">
                  <c:v>45265</c:v>
                </c:pt>
                <c:pt idx="1241">
                  <c:v>45266</c:v>
                </c:pt>
                <c:pt idx="1242">
                  <c:v>45267</c:v>
                </c:pt>
                <c:pt idx="1243">
                  <c:v>45268</c:v>
                </c:pt>
                <c:pt idx="1244">
                  <c:v>45271</c:v>
                </c:pt>
                <c:pt idx="1245">
                  <c:v>45272</c:v>
                </c:pt>
                <c:pt idx="1246">
                  <c:v>45273</c:v>
                </c:pt>
                <c:pt idx="1247">
                  <c:v>45274</c:v>
                </c:pt>
                <c:pt idx="1248">
                  <c:v>45275</c:v>
                </c:pt>
                <c:pt idx="1249">
                  <c:v>45278</c:v>
                </c:pt>
                <c:pt idx="1250">
                  <c:v>45279</c:v>
                </c:pt>
                <c:pt idx="1251">
                  <c:v>45280</c:v>
                </c:pt>
                <c:pt idx="1252">
                  <c:v>45281</c:v>
                </c:pt>
                <c:pt idx="1253">
                  <c:v>45282</c:v>
                </c:pt>
                <c:pt idx="1254">
                  <c:v>45286</c:v>
                </c:pt>
                <c:pt idx="1255">
                  <c:v>45287</c:v>
                </c:pt>
                <c:pt idx="1256">
                  <c:v>45288</c:v>
                </c:pt>
                <c:pt idx="1257">
                  <c:v>45289</c:v>
                </c:pt>
                <c:pt idx="1258">
                  <c:v>45293</c:v>
                </c:pt>
                <c:pt idx="1259">
                  <c:v>45294</c:v>
                </c:pt>
                <c:pt idx="1260">
                  <c:v>45295</c:v>
                </c:pt>
                <c:pt idx="1261">
                  <c:v>45296</c:v>
                </c:pt>
                <c:pt idx="1262">
                  <c:v>45299</c:v>
                </c:pt>
                <c:pt idx="1263">
                  <c:v>45300</c:v>
                </c:pt>
                <c:pt idx="1264">
                  <c:v>45301</c:v>
                </c:pt>
                <c:pt idx="1265">
                  <c:v>45302</c:v>
                </c:pt>
                <c:pt idx="1266">
                  <c:v>45303</c:v>
                </c:pt>
                <c:pt idx="1267">
                  <c:v>45307</c:v>
                </c:pt>
                <c:pt idx="1268">
                  <c:v>45308</c:v>
                </c:pt>
                <c:pt idx="1269">
                  <c:v>45309</c:v>
                </c:pt>
                <c:pt idx="1270">
                  <c:v>45310</c:v>
                </c:pt>
                <c:pt idx="1271">
                  <c:v>45313</c:v>
                </c:pt>
                <c:pt idx="1272">
                  <c:v>45314</c:v>
                </c:pt>
                <c:pt idx="1273">
                  <c:v>45315</c:v>
                </c:pt>
                <c:pt idx="1274">
                  <c:v>45316</c:v>
                </c:pt>
                <c:pt idx="1275">
                  <c:v>45317</c:v>
                </c:pt>
                <c:pt idx="1276">
                  <c:v>45320</c:v>
                </c:pt>
                <c:pt idx="1277">
                  <c:v>45321</c:v>
                </c:pt>
                <c:pt idx="1278">
                  <c:v>45322</c:v>
                </c:pt>
                <c:pt idx="1279">
                  <c:v>45323</c:v>
                </c:pt>
                <c:pt idx="1280">
                  <c:v>45324</c:v>
                </c:pt>
                <c:pt idx="1281">
                  <c:v>45327</c:v>
                </c:pt>
                <c:pt idx="1282">
                  <c:v>45328</c:v>
                </c:pt>
                <c:pt idx="1283">
                  <c:v>45329</c:v>
                </c:pt>
                <c:pt idx="1284">
                  <c:v>45330</c:v>
                </c:pt>
                <c:pt idx="1285">
                  <c:v>45331</c:v>
                </c:pt>
                <c:pt idx="1286">
                  <c:v>45334</c:v>
                </c:pt>
                <c:pt idx="1287">
                  <c:v>45335</c:v>
                </c:pt>
                <c:pt idx="1288">
                  <c:v>45336</c:v>
                </c:pt>
                <c:pt idx="1289">
                  <c:v>45337</c:v>
                </c:pt>
                <c:pt idx="1290">
                  <c:v>45338</c:v>
                </c:pt>
                <c:pt idx="1291">
                  <c:v>45342</c:v>
                </c:pt>
                <c:pt idx="1292">
                  <c:v>45343</c:v>
                </c:pt>
                <c:pt idx="1293">
                  <c:v>45344</c:v>
                </c:pt>
                <c:pt idx="1294">
                  <c:v>45345</c:v>
                </c:pt>
                <c:pt idx="1295">
                  <c:v>45348</c:v>
                </c:pt>
                <c:pt idx="1296">
                  <c:v>45349</c:v>
                </c:pt>
                <c:pt idx="1297">
                  <c:v>45350</c:v>
                </c:pt>
                <c:pt idx="1298">
                  <c:v>45351</c:v>
                </c:pt>
                <c:pt idx="1299">
                  <c:v>45352</c:v>
                </c:pt>
                <c:pt idx="1300">
                  <c:v>45355</c:v>
                </c:pt>
                <c:pt idx="1301">
                  <c:v>45356</c:v>
                </c:pt>
                <c:pt idx="1302">
                  <c:v>45357</c:v>
                </c:pt>
                <c:pt idx="1303">
                  <c:v>45358</c:v>
                </c:pt>
                <c:pt idx="1304">
                  <c:v>45359</c:v>
                </c:pt>
                <c:pt idx="1305">
                  <c:v>45362</c:v>
                </c:pt>
                <c:pt idx="1306">
                  <c:v>45363</c:v>
                </c:pt>
                <c:pt idx="1307">
                  <c:v>45364</c:v>
                </c:pt>
                <c:pt idx="1308">
                  <c:v>45365</c:v>
                </c:pt>
                <c:pt idx="1309">
                  <c:v>45366</c:v>
                </c:pt>
                <c:pt idx="1310">
                  <c:v>45369</c:v>
                </c:pt>
                <c:pt idx="1311">
                  <c:v>45370</c:v>
                </c:pt>
                <c:pt idx="1312">
                  <c:v>45371</c:v>
                </c:pt>
                <c:pt idx="1313">
                  <c:v>45372</c:v>
                </c:pt>
                <c:pt idx="1314">
                  <c:v>45373</c:v>
                </c:pt>
                <c:pt idx="1315">
                  <c:v>45376</c:v>
                </c:pt>
                <c:pt idx="1316">
                  <c:v>45377</c:v>
                </c:pt>
                <c:pt idx="1317">
                  <c:v>45378</c:v>
                </c:pt>
                <c:pt idx="1318">
                  <c:v>45379</c:v>
                </c:pt>
                <c:pt idx="1319">
                  <c:v>45383</c:v>
                </c:pt>
                <c:pt idx="1320">
                  <c:v>45384</c:v>
                </c:pt>
                <c:pt idx="1321">
                  <c:v>45385</c:v>
                </c:pt>
                <c:pt idx="1322">
                  <c:v>45386</c:v>
                </c:pt>
                <c:pt idx="1323">
                  <c:v>45387</c:v>
                </c:pt>
                <c:pt idx="1324">
                  <c:v>45390</c:v>
                </c:pt>
                <c:pt idx="1325">
                  <c:v>45391</c:v>
                </c:pt>
                <c:pt idx="1326">
                  <c:v>45392</c:v>
                </c:pt>
                <c:pt idx="1327">
                  <c:v>45393</c:v>
                </c:pt>
                <c:pt idx="1328">
                  <c:v>45394</c:v>
                </c:pt>
                <c:pt idx="1329">
                  <c:v>45397</c:v>
                </c:pt>
                <c:pt idx="1330">
                  <c:v>45398</c:v>
                </c:pt>
                <c:pt idx="1331">
                  <c:v>45399</c:v>
                </c:pt>
                <c:pt idx="1332">
                  <c:v>45400</c:v>
                </c:pt>
                <c:pt idx="1333">
                  <c:v>45401</c:v>
                </c:pt>
                <c:pt idx="1334">
                  <c:v>45404</c:v>
                </c:pt>
                <c:pt idx="1335">
                  <c:v>45405</c:v>
                </c:pt>
                <c:pt idx="1336">
                  <c:v>45406</c:v>
                </c:pt>
                <c:pt idx="1337">
                  <c:v>45407</c:v>
                </c:pt>
                <c:pt idx="1338">
                  <c:v>45408</c:v>
                </c:pt>
                <c:pt idx="1339">
                  <c:v>45411</c:v>
                </c:pt>
                <c:pt idx="1340">
                  <c:v>45412</c:v>
                </c:pt>
                <c:pt idx="1341">
                  <c:v>45413</c:v>
                </c:pt>
                <c:pt idx="1342">
                  <c:v>45414</c:v>
                </c:pt>
                <c:pt idx="1343">
                  <c:v>45415</c:v>
                </c:pt>
                <c:pt idx="1344">
                  <c:v>45418</c:v>
                </c:pt>
                <c:pt idx="1345">
                  <c:v>45419</c:v>
                </c:pt>
                <c:pt idx="1346">
                  <c:v>45420</c:v>
                </c:pt>
                <c:pt idx="1347">
                  <c:v>45421</c:v>
                </c:pt>
                <c:pt idx="1348">
                  <c:v>45422</c:v>
                </c:pt>
                <c:pt idx="1349">
                  <c:v>45425</c:v>
                </c:pt>
                <c:pt idx="1350">
                  <c:v>45426</c:v>
                </c:pt>
                <c:pt idx="1351">
                  <c:v>45427</c:v>
                </c:pt>
                <c:pt idx="1352">
                  <c:v>45428</c:v>
                </c:pt>
                <c:pt idx="1353">
                  <c:v>45429</c:v>
                </c:pt>
                <c:pt idx="1354">
                  <c:v>45432</c:v>
                </c:pt>
                <c:pt idx="1355">
                  <c:v>45433</c:v>
                </c:pt>
                <c:pt idx="1356">
                  <c:v>45434</c:v>
                </c:pt>
                <c:pt idx="1357">
                  <c:v>45435</c:v>
                </c:pt>
                <c:pt idx="1358">
                  <c:v>45436</c:v>
                </c:pt>
                <c:pt idx="1359">
                  <c:v>45440</c:v>
                </c:pt>
                <c:pt idx="1360">
                  <c:v>45441</c:v>
                </c:pt>
                <c:pt idx="1361">
                  <c:v>45442</c:v>
                </c:pt>
                <c:pt idx="1362">
                  <c:v>45443</c:v>
                </c:pt>
                <c:pt idx="1363">
                  <c:v>45446</c:v>
                </c:pt>
                <c:pt idx="1364">
                  <c:v>45447</c:v>
                </c:pt>
                <c:pt idx="1365">
                  <c:v>45448</c:v>
                </c:pt>
                <c:pt idx="1366">
                  <c:v>45449</c:v>
                </c:pt>
                <c:pt idx="1367">
                  <c:v>45450</c:v>
                </c:pt>
                <c:pt idx="1368">
                  <c:v>45453</c:v>
                </c:pt>
                <c:pt idx="1369">
                  <c:v>45454</c:v>
                </c:pt>
                <c:pt idx="1370">
                  <c:v>45455</c:v>
                </c:pt>
                <c:pt idx="1371">
                  <c:v>45456</c:v>
                </c:pt>
                <c:pt idx="1372">
                  <c:v>45457</c:v>
                </c:pt>
                <c:pt idx="1373">
                  <c:v>45460</c:v>
                </c:pt>
                <c:pt idx="1374">
                  <c:v>45461</c:v>
                </c:pt>
                <c:pt idx="1375">
                  <c:v>45463</c:v>
                </c:pt>
                <c:pt idx="1376">
                  <c:v>45464</c:v>
                </c:pt>
                <c:pt idx="1377">
                  <c:v>45467</c:v>
                </c:pt>
                <c:pt idx="1378">
                  <c:v>45468</c:v>
                </c:pt>
                <c:pt idx="1379">
                  <c:v>45469</c:v>
                </c:pt>
                <c:pt idx="1380">
                  <c:v>45470</c:v>
                </c:pt>
                <c:pt idx="1381">
                  <c:v>45471</c:v>
                </c:pt>
                <c:pt idx="1382">
                  <c:v>45474</c:v>
                </c:pt>
                <c:pt idx="1383">
                  <c:v>45475</c:v>
                </c:pt>
                <c:pt idx="1384">
                  <c:v>45476</c:v>
                </c:pt>
                <c:pt idx="1385">
                  <c:v>45478</c:v>
                </c:pt>
                <c:pt idx="1386">
                  <c:v>45481</c:v>
                </c:pt>
                <c:pt idx="1387">
                  <c:v>45482</c:v>
                </c:pt>
                <c:pt idx="1388">
                  <c:v>45483</c:v>
                </c:pt>
                <c:pt idx="1389">
                  <c:v>45484</c:v>
                </c:pt>
                <c:pt idx="1390">
                  <c:v>45485</c:v>
                </c:pt>
                <c:pt idx="1391">
                  <c:v>45488</c:v>
                </c:pt>
                <c:pt idx="1392">
                  <c:v>45489</c:v>
                </c:pt>
                <c:pt idx="1393">
                  <c:v>45490</c:v>
                </c:pt>
                <c:pt idx="1394">
                  <c:v>45491</c:v>
                </c:pt>
                <c:pt idx="1395">
                  <c:v>45492</c:v>
                </c:pt>
                <c:pt idx="1396">
                  <c:v>45495</c:v>
                </c:pt>
                <c:pt idx="1397">
                  <c:v>45496</c:v>
                </c:pt>
                <c:pt idx="1398">
                  <c:v>45497</c:v>
                </c:pt>
                <c:pt idx="1399">
                  <c:v>45498</c:v>
                </c:pt>
                <c:pt idx="1400">
                  <c:v>45499</c:v>
                </c:pt>
                <c:pt idx="1401">
                  <c:v>45502</c:v>
                </c:pt>
                <c:pt idx="1402">
                  <c:v>45503</c:v>
                </c:pt>
                <c:pt idx="1403">
                  <c:v>45504</c:v>
                </c:pt>
                <c:pt idx="1404">
                  <c:v>45505</c:v>
                </c:pt>
                <c:pt idx="1405">
                  <c:v>45506</c:v>
                </c:pt>
                <c:pt idx="1406">
                  <c:v>45509</c:v>
                </c:pt>
                <c:pt idx="1407">
                  <c:v>45510</c:v>
                </c:pt>
                <c:pt idx="1408">
                  <c:v>45511</c:v>
                </c:pt>
                <c:pt idx="1409">
                  <c:v>45512</c:v>
                </c:pt>
                <c:pt idx="1410">
                  <c:v>45513</c:v>
                </c:pt>
                <c:pt idx="1411">
                  <c:v>45516</c:v>
                </c:pt>
                <c:pt idx="1412">
                  <c:v>45517</c:v>
                </c:pt>
                <c:pt idx="1413">
                  <c:v>45518</c:v>
                </c:pt>
                <c:pt idx="1414">
                  <c:v>45519</c:v>
                </c:pt>
                <c:pt idx="1415">
                  <c:v>45520</c:v>
                </c:pt>
                <c:pt idx="1416">
                  <c:v>45523</c:v>
                </c:pt>
                <c:pt idx="1417">
                  <c:v>45524</c:v>
                </c:pt>
                <c:pt idx="1418">
                  <c:v>45525</c:v>
                </c:pt>
                <c:pt idx="1419">
                  <c:v>45526</c:v>
                </c:pt>
                <c:pt idx="1420">
                  <c:v>45527</c:v>
                </c:pt>
                <c:pt idx="1421">
                  <c:v>45530</c:v>
                </c:pt>
                <c:pt idx="1422">
                  <c:v>45531</c:v>
                </c:pt>
                <c:pt idx="1423">
                  <c:v>45532</c:v>
                </c:pt>
                <c:pt idx="1424">
                  <c:v>45533</c:v>
                </c:pt>
                <c:pt idx="1425">
                  <c:v>45534</c:v>
                </c:pt>
                <c:pt idx="1426">
                  <c:v>45538</c:v>
                </c:pt>
                <c:pt idx="1427">
                  <c:v>45539</c:v>
                </c:pt>
                <c:pt idx="1428">
                  <c:v>45540</c:v>
                </c:pt>
                <c:pt idx="1429">
                  <c:v>45541</c:v>
                </c:pt>
                <c:pt idx="1430">
                  <c:v>45544</c:v>
                </c:pt>
                <c:pt idx="1431">
                  <c:v>45545</c:v>
                </c:pt>
                <c:pt idx="1432">
                  <c:v>45546</c:v>
                </c:pt>
                <c:pt idx="1433">
                  <c:v>45547</c:v>
                </c:pt>
                <c:pt idx="1434">
                  <c:v>45548</c:v>
                </c:pt>
                <c:pt idx="1435">
                  <c:v>45551</c:v>
                </c:pt>
                <c:pt idx="1436">
                  <c:v>45552</c:v>
                </c:pt>
                <c:pt idx="1437">
                  <c:v>45553</c:v>
                </c:pt>
                <c:pt idx="1438">
                  <c:v>45554</c:v>
                </c:pt>
                <c:pt idx="1439">
                  <c:v>45555</c:v>
                </c:pt>
                <c:pt idx="1440">
                  <c:v>45558</c:v>
                </c:pt>
                <c:pt idx="1441">
                  <c:v>45559</c:v>
                </c:pt>
                <c:pt idx="1442">
                  <c:v>45560</c:v>
                </c:pt>
                <c:pt idx="1443">
                  <c:v>45561</c:v>
                </c:pt>
                <c:pt idx="1444">
                  <c:v>45562</c:v>
                </c:pt>
                <c:pt idx="1445">
                  <c:v>45565</c:v>
                </c:pt>
                <c:pt idx="1446">
                  <c:v>45566</c:v>
                </c:pt>
                <c:pt idx="1447">
                  <c:v>45567</c:v>
                </c:pt>
                <c:pt idx="1448">
                  <c:v>45568</c:v>
                </c:pt>
                <c:pt idx="1449">
                  <c:v>45569</c:v>
                </c:pt>
                <c:pt idx="1450">
                  <c:v>45572</c:v>
                </c:pt>
                <c:pt idx="1451">
                  <c:v>45573</c:v>
                </c:pt>
                <c:pt idx="1452">
                  <c:v>45574</c:v>
                </c:pt>
                <c:pt idx="1453">
                  <c:v>45575</c:v>
                </c:pt>
                <c:pt idx="1454">
                  <c:v>45576</c:v>
                </c:pt>
                <c:pt idx="1455">
                  <c:v>45579</c:v>
                </c:pt>
                <c:pt idx="1456">
                  <c:v>45580</c:v>
                </c:pt>
                <c:pt idx="1457">
                  <c:v>45581</c:v>
                </c:pt>
                <c:pt idx="1458">
                  <c:v>45582</c:v>
                </c:pt>
                <c:pt idx="1459">
                  <c:v>45583</c:v>
                </c:pt>
                <c:pt idx="1460">
                  <c:v>45586</c:v>
                </c:pt>
                <c:pt idx="1461">
                  <c:v>45587</c:v>
                </c:pt>
                <c:pt idx="1462">
                  <c:v>45588</c:v>
                </c:pt>
                <c:pt idx="1463">
                  <c:v>45589</c:v>
                </c:pt>
                <c:pt idx="1464">
                  <c:v>45590</c:v>
                </c:pt>
                <c:pt idx="1465">
                  <c:v>45593</c:v>
                </c:pt>
                <c:pt idx="1466">
                  <c:v>45594</c:v>
                </c:pt>
                <c:pt idx="1467">
                  <c:v>45595</c:v>
                </c:pt>
                <c:pt idx="1468">
                  <c:v>45596</c:v>
                </c:pt>
              </c:numCache>
            </c:numRef>
          </c:cat>
          <c:val>
            <c:numRef>
              <c:f>'Holt Exponential by Day (X)'!$I$4:$I$1477</c:f>
              <c:numCache>
                <c:formatCode>General</c:formatCode>
                <c:ptCount val="1474"/>
                <c:pt idx="1">
                  <c:v>-1.2755340000000075</c:v>
                </c:pt>
                <c:pt idx="2">
                  <c:v>1.6346146799999985</c:v>
                </c:pt>
                <c:pt idx="3">
                  <c:v>0.89307510639999066</c:v>
                </c:pt>
                <c:pt idx="4">
                  <c:v>0.8093544298719948</c:v>
                </c:pt>
                <c:pt idx="5">
                  <c:v>-0.29807466723744369</c:v>
                </c:pt>
                <c:pt idx="6">
                  <c:v>-1.1528315282824551</c:v>
                </c:pt>
                <c:pt idx="7">
                  <c:v>-1.6557449243378102</c:v>
                </c:pt>
                <c:pt idx="8">
                  <c:v>6.6678496411540777E-2</c:v>
                </c:pt>
                <c:pt idx="9">
                  <c:v>0.3426025204303258</c:v>
                </c:pt>
                <c:pt idx="10">
                  <c:v>-4.931580969119409E-2</c:v>
                </c:pt>
                <c:pt idx="11">
                  <c:v>0.83411230486820642</c:v>
                </c:pt>
                <c:pt idx="12">
                  <c:v>5.4182413235461269</c:v>
                </c:pt>
                <c:pt idx="13">
                  <c:v>-1.3253104873142334</c:v>
                </c:pt>
                <c:pt idx="14">
                  <c:v>-0.66131558345165331</c:v>
                </c:pt>
                <c:pt idx="15">
                  <c:v>-1.0362884327974768</c:v>
                </c:pt>
                <c:pt idx="16">
                  <c:v>-1.1738214174653905</c:v>
                </c:pt>
                <c:pt idx="17">
                  <c:v>-1.0555659144922913</c:v>
                </c:pt>
                <c:pt idx="18">
                  <c:v>-0.84685088280522791</c:v>
                </c:pt>
                <c:pt idx="19">
                  <c:v>-0.68395459198973185</c:v>
                </c:pt>
                <c:pt idx="20">
                  <c:v>-1.2329314295255216</c:v>
                </c:pt>
                <c:pt idx="21">
                  <c:v>-0.81564243357581745</c:v>
                </c:pt>
                <c:pt idx="22">
                  <c:v>-0.2376770705422615</c:v>
                </c:pt>
                <c:pt idx="23">
                  <c:v>-0.32332813444534736</c:v>
                </c:pt>
                <c:pt idx="24">
                  <c:v>-0.32054340611306031</c:v>
                </c:pt>
                <c:pt idx="25">
                  <c:v>-1.0496022872351745</c:v>
                </c:pt>
                <c:pt idx="26">
                  <c:v>-0.86629276900143282</c:v>
                </c:pt>
                <c:pt idx="27">
                  <c:v>-0.7629227306426003</c:v>
                </c:pt>
                <c:pt idx="28">
                  <c:v>0.21883314549037891</c:v>
                </c:pt>
                <c:pt idx="29">
                  <c:v>-0.60973769896801855</c:v>
                </c:pt>
                <c:pt idx="30">
                  <c:v>-0.81513959662788693</c:v>
                </c:pt>
                <c:pt idx="31">
                  <c:v>0.16426621122209895</c:v>
                </c:pt>
                <c:pt idx="32">
                  <c:v>-0.51437594527210706</c:v>
                </c:pt>
                <c:pt idx="33">
                  <c:v>-0.61935172326444388</c:v>
                </c:pt>
                <c:pt idx="34">
                  <c:v>-0.66539261317737441</c:v>
                </c:pt>
                <c:pt idx="35">
                  <c:v>0.21327337694734183</c:v>
                </c:pt>
                <c:pt idx="36">
                  <c:v>6.8031318462558943E-2</c:v>
                </c:pt>
                <c:pt idx="37">
                  <c:v>-5.3837178062465796E-2</c:v>
                </c:pt>
                <c:pt idx="38">
                  <c:v>-6.1896939978211662E-2</c:v>
                </c:pt>
                <c:pt idx="39">
                  <c:v>-0.55519002693365849</c:v>
                </c:pt>
                <c:pt idx="40">
                  <c:v>-0.33420047119672347</c:v>
                </c:pt>
                <c:pt idx="41">
                  <c:v>-1.0968072596181031</c:v>
                </c:pt>
                <c:pt idx="42">
                  <c:v>-0.27479907673000525</c:v>
                </c:pt>
                <c:pt idx="43">
                  <c:v>-1.5380514425970659E-2</c:v>
                </c:pt>
                <c:pt idx="44">
                  <c:v>0.14956302200096161</c:v>
                </c:pt>
                <c:pt idx="45">
                  <c:v>-0.41079579728499027</c:v>
                </c:pt>
                <c:pt idx="46">
                  <c:v>0.68614907690064797</c:v>
                </c:pt>
                <c:pt idx="47">
                  <c:v>-0.12985424085458419</c:v>
                </c:pt>
                <c:pt idx="48">
                  <c:v>0.21733091781045744</c:v>
                </c:pt>
                <c:pt idx="49">
                  <c:v>-3.0071361277379083E-2</c:v>
                </c:pt>
                <c:pt idx="50">
                  <c:v>-6.8812407476670501E-2</c:v>
                </c:pt>
                <c:pt idx="51">
                  <c:v>0.82750554957506495</c:v>
                </c:pt>
                <c:pt idx="52">
                  <c:v>0.20894643118168688</c:v>
                </c:pt>
                <c:pt idx="53">
                  <c:v>-1.1432009414079545</c:v>
                </c:pt>
                <c:pt idx="54">
                  <c:v>0.52122136292567234</c:v>
                </c:pt>
                <c:pt idx="55">
                  <c:v>-1.3273869890201837</c:v>
                </c:pt>
                <c:pt idx="56">
                  <c:v>0.60170904172613859</c:v>
                </c:pt>
                <c:pt idx="57">
                  <c:v>0.45675982001323234</c:v>
                </c:pt>
                <c:pt idx="58">
                  <c:v>0.24425390027488447</c:v>
                </c:pt>
                <c:pt idx="59">
                  <c:v>1.1133680366683194</c:v>
                </c:pt>
                <c:pt idx="60">
                  <c:v>-0.34959563608704514</c:v>
                </c:pt>
                <c:pt idx="61">
                  <c:v>-2.7491662987557675E-3</c:v>
                </c:pt>
                <c:pt idx="62">
                  <c:v>-0.59418653208581418</c:v>
                </c:pt>
                <c:pt idx="63">
                  <c:v>0.19341713185978904</c:v>
                </c:pt>
                <c:pt idx="64">
                  <c:v>1.0653017117894592</c:v>
                </c:pt>
                <c:pt idx="65">
                  <c:v>-0.65137169299509878</c:v>
                </c:pt>
                <c:pt idx="66">
                  <c:v>-5.8254396078368131E-2</c:v>
                </c:pt>
                <c:pt idx="67">
                  <c:v>-1.1566455727171956</c:v>
                </c:pt>
                <c:pt idx="68">
                  <c:v>6.041369042341671E-2</c:v>
                </c:pt>
                <c:pt idx="69">
                  <c:v>-0.33388693756766941</c:v>
                </c:pt>
                <c:pt idx="70">
                  <c:v>0.56404170594979064</c:v>
                </c:pt>
                <c:pt idx="71">
                  <c:v>-9.3212173163777834E-2</c:v>
                </c:pt>
                <c:pt idx="72">
                  <c:v>0.82120873382351078</c:v>
                </c:pt>
                <c:pt idx="73">
                  <c:v>0.68289953300013906</c:v>
                </c:pt>
                <c:pt idx="74">
                  <c:v>-0.86890915636573141</c:v>
                </c:pt>
                <c:pt idx="75">
                  <c:v>-1.368244935878451</c:v>
                </c:pt>
                <c:pt idx="76">
                  <c:v>-0.94774930465160878</c:v>
                </c:pt>
                <c:pt idx="77">
                  <c:v>-0.55451272368830473</c:v>
                </c:pt>
                <c:pt idx="78">
                  <c:v>-1.0041365248423944</c:v>
                </c:pt>
                <c:pt idx="79">
                  <c:v>-0.13167477645048109</c:v>
                </c:pt>
                <c:pt idx="80">
                  <c:v>-0.41860035893408565</c:v>
                </c:pt>
                <c:pt idx="81">
                  <c:v>-0.42784236963936451</c:v>
                </c:pt>
                <c:pt idx="82">
                  <c:v>-1.1862134935318522</c:v>
                </c:pt>
                <c:pt idx="83">
                  <c:v>0.37465416590993073</c:v>
                </c:pt>
                <c:pt idx="84">
                  <c:v>0.75971816207426457</c:v>
                </c:pt>
                <c:pt idx="85">
                  <c:v>-1.2283825344400015</c:v>
                </c:pt>
                <c:pt idx="86">
                  <c:v>-0.3581123367171557</c:v>
                </c:pt>
                <c:pt idx="87">
                  <c:v>-5.2061487227604175E-2</c:v>
                </c:pt>
                <c:pt idx="88">
                  <c:v>0.11799872945431389</c:v>
                </c:pt>
                <c:pt idx="89">
                  <c:v>-0.79126832615655474</c:v>
                </c:pt>
                <c:pt idx="90">
                  <c:v>-1.7107528579897746</c:v>
                </c:pt>
                <c:pt idx="91">
                  <c:v>0.45073566526254183</c:v>
                </c:pt>
                <c:pt idx="92">
                  <c:v>0.63380318059647323</c:v>
                </c:pt>
                <c:pt idx="93">
                  <c:v>0.71053826376352447</c:v>
                </c:pt>
                <c:pt idx="94">
                  <c:v>-7.3590755959443754E-2</c:v>
                </c:pt>
                <c:pt idx="95">
                  <c:v>9.9591998058670583E-2</c:v>
                </c:pt>
                <c:pt idx="96">
                  <c:v>1.1450134185742371</c:v>
                </c:pt>
                <c:pt idx="97">
                  <c:v>-0.99462620964192183</c:v>
                </c:pt>
                <c:pt idx="98">
                  <c:v>-0.47332475893503556</c:v>
                </c:pt>
                <c:pt idx="99">
                  <c:v>0.29087183301501796</c:v>
                </c:pt>
                <c:pt idx="100">
                  <c:v>-0.47756762293047927</c:v>
                </c:pt>
                <c:pt idx="101">
                  <c:v>0.11562398288693032</c:v>
                </c:pt>
                <c:pt idx="102">
                  <c:v>0.85677291306363657</c:v>
                </c:pt>
                <c:pt idx="103">
                  <c:v>-8.7230463828603888E-2</c:v>
                </c:pt>
                <c:pt idx="104">
                  <c:v>1.1690503124028737</c:v>
                </c:pt>
                <c:pt idx="105">
                  <c:v>1.7506797432611165</c:v>
                </c:pt>
                <c:pt idx="106">
                  <c:v>0.4706621234036561</c:v>
                </c:pt>
                <c:pt idx="107">
                  <c:v>-0.97793949852530204</c:v>
                </c:pt>
                <c:pt idx="108">
                  <c:v>0.43731432157289873</c:v>
                </c:pt>
                <c:pt idx="109">
                  <c:v>0.58670319502346047</c:v>
                </c:pt>
                <c:pt idx="110">
                  <c:v>-0.31883801460284644</c:v>
                </c:pt>
                <c:pt idx="111">
                  <c:v>-0.66833550991265156</c:v>
                </c:pt>
                <c:pt idx="112">
                  <c:v>1.2383982414538224</c:v>
                </c:pt>
                <c:pt idx="113">
                  <c:v>3.0601117417774049E-2</c:v>
                </c:pt>
                <c:pt idx="114">
                  <c:v>-0.4381427642469049</c:v>
                </c:pt>
                <c:pt idx="115">
                  <c:v>0.35838200164461398</c:v>
                </c:pt>
                <c:pt idx="116">
                  <c:v>-0.40613021724853127</c:v>
                </c:pt>
                <c:pt idx="117">
                  <c:v>-0.29373417303514771</c:v>
                </c:pt>
                <c:pt idx="118">
                  <c:v>-0.6034810721945405</c:v>
                </c:pt>
                <c:pt idx="119">
                  <c:v>-0.73074271690784087</c:v>
                </c:pt>
                <c:pt idx="120">
                  <c:v>-1.8777793767941233</c:v>
                </c:pt>
                <c:pt idx="121">
                  <c:v>0.20476562809439258</c:v>
                </c:pt>
                <c:pt idx="122">
                  <c:v>0.79017666567602873</c:v>
                </c:pt>
                <c:pt idx="123">
                  <c:v>0.44582988211494978</c:v>
                </c:pt>
                <c:pt idx="124">
                  <c:v>0.53472515121858066</c:v>
                </c:pt>
                <c:pt idx="125">
                  <c:v>-1.2846277423749939</c:v>
                </c:pt>
                <c:pt idx="126">
                  <c:v>0.68063280037500817</c:v>
                </c:pt>
                <c:pt idx="127">
                  <c:v>-0.21364163624245691</c:v>
                </c:pt>
                <c:pt idx="128">
                  <c:v>0.19103657245237571</c:v>
                </c:pt>
                <c:pt idx="129">
                  <c:v>-1.2454208280972807</c:v>
                </c:pt>
                <c:pt idx="130">
                  <c:v>-5.1173373315123172E-3</c:v>
                </c:pt>
                <c:pt idx="131">
                  <c:v>0.70826267566289403</c:v>
                </c:pt>
                <c:pt idx="132">
                  <c:v>0.59510480913615993</c:v>
                </c:pt>
                <c:pt idx="133">
                  <c:v>-0.50451830109957996</c:v>
                </c:pt>
                <c:pt idx="134">
                  <c:v>-0.30296231980851474</c:v>
                </c:pt>
                <c:pt idx="135">
                  <c:v>-1.3815656093243689</c:v>
                </c:pt>
                <c:pt idx="136">
                  <c:v>0.51778468844680958</c:v>
                </c:pt>
                <c:pt idx="137">
                  <c:v>0.20504624342383693</c:v>
                </c:pt>
                <c:pt idx="138">
                  <c:v>-0.29943545652039916</c:v>
                </c:pt>
                <c:pt idx="139">
                  <c:v>0.99208955313609692</c:v>
                </c:pt>
                <c:pt idx="140">
                  <c:v>0.63485859859498817</c:v>
                </c:pt>
                <c:pt idx="141">
                  <c:v>-0.23138973762777937</c:v>
                </c:pt>
                <c:pt idx="142">
                  <c:v>-0.76160063076282825</c:v>
                </c:pt>
                <c:pt idx="143">
                  <c:v>-0.37284343913734119</c:v>
                </c:pt>
                <c:pt idx="144">
                  <c:v>-0.20926851989358397</c:v>
                </c:pt>
                <c:pt idx="145">
                  <c:v>-0.55274167436469668</c:v>
                </c:pt>
                <c:pt idx="146">
                  <c:v>-2.5823293592859358</c:v>
                </c:pt>
                <c:pt idx="147">
                  <c:v>8.931856184896958E-2</c:v>
                </c:pt>
                <c:pt idx="148">
                  <c:v>-0.78593146064514485</c:v>
                </c:pt>
                <c:pt idx="149">
                  <c:v>1.7019196836198489</c:v>
                </c:pt>
                <c:pt idx="150">
                  <c:v>0.92031380679905794</c:v>
                </c:pt>
                <c:pt idx="151">
                  <c:v>1.9531059559734985</c:v>
                </c:pt>
                <c:pt idx="152">
                  <c:v>-0.16812126768989799</c:v>
                </c:pt>
                <c:pt idx="153">
                  <c:v>-0.17946331881398692</c:v>
                </c:pt>
                <c:pt idx="154">
                  <c:v>0.98918564897746819</c:v>
                </c:pt>
                <c:pt idx="155">
                  <c:v>-1.8490589984969716</c:v>
                </c:pt>
                <c:pt idx="156">
                  <c:v>-0.65514267044521546</c:v>
                </c:pt>
                <c:pt idx="157">
                  <c:v>1.7688509028434538</c:v>
                </c:pt>
                <c:pt idx="158">
                  <c:v>1.6183412984222088</c:v>
                </c:pt>
                <c:pt idx="159">
                  <c:v>0.4944684002262818</c:v>
                </c:pt>
                <c:pt idx="160">
                  <c:v>1.1460737283479716</c:v>
                </c:pt>
                <c:pt idx="161">
                  <c:v>0.26598678176290491</c:v>
                </c:pt>
                <c:pt idx="162">
                  <c:v>-1.5676888521401935</c:v>
                </c:pt>
                <c:pt idx="163">
                  <c:v>1.276553982361591</c:v>
                </c:pt>
                <c:pt idx="164">
                  <c:v>0.30456601088556567</c:v>
                </c:pt>
                <c:pt idx="165">
                  <c:v>1.3693523720789074</c:v>
                </c:pt>
                <c:pt idx="166">
                  <c:v>1.4667640437665028</c:v>
                </c:pt>
                <c:pt idx="167">
                  <c:v>-1.0929914268751446</c:v>
                </c:pt>
                <c:pt idx="168">
                  <c:v>-0.84693272183893953</c:v>
                </c:pt>
                <c:pt idx="169">
                  <c:v>0.75130724674782812</c:v>
                </c:pt>
                <c:pt idx="170">
                  <c:v>2.8223057195599779</c:v>
                </c:pt>
                <c:pt idx="171">
                  <c:v>0.18294902542898228</c:v>
                </c:pt>
                <c:pt idx="172">
                  <c:v>0.75071358735559102</c:v>
                </c:pt>
                <c:pt idx="173">
                  <c:v>-0.96771860642584784</c:v>
                </c:pt>
                <c:pt idx="174">
                  <c:v>-0.49307532128577236</c:v>
                </c:pt>
                <c:pt idx="175">
                  <c:v>-1.4542983263459774</c:v>
                </c:pt>
                <c:pt idx="176">
                  <c:v>-1.0707403341162092</c:v>
                </c:pt>
                <c:pt idx="177">
                  <c:v>-2.1293476613262072</c:v>
                </c:pt>
                <c:pt idx="178">
                  <c:v>-0.93762548137038948</c:v>
                </c:pt>
                <c:pt idx="179">
                  <c:v>-0.59492515883687247</c:v>
                </c:pt>
                <c:pt idx="180">
                  <c:v>-0.61145261715051902</c:v>
                </c:pt>
                <c:pt idx="181">
                  <c:v>-1.0713015521005502</c:v>
                </c:pt>
                <c:pt idx="182">
                  <c:v>1.294188688313497</c:v>
                </c:pt>
                <c:pt idx="183">
                  <c:v>-0.8356289612847263</c:v>
                </c:pt>
                <c:pt idx="184">
                  <c:v>0.31664852287588019</c:v>
                </c:pt>
                <c:pt idx="185">
                  <c:v>0.63687586932115892</c:v>
                </c:pt>
                <c:pt idx="186">
                  <c:v>0.29387047010465039</c:v>
                </c:pt>
                <c:pt idx="187">
                  <c:v>-0.16468900884312632</c:v>
                </c:pt>
                <c:pt idx="188">
                  <c:v>-0.31981686627463546</c:v>
                </c:pt>
                <c:pt idx="189">
                  <c:v>-1.8240174082417013</c:v>
                </c:pt>
                <c:pt idx="190">
                  <c:v>0.24227828922511208</c:v>
                </c:pt>
                <c:pt idx="191">
                  <c:v>1.04019011609995</c:v>
                </c:pt>
                <c:pt idx="192">
                  <c:v>-0.38108194936006612</c:v>
                </c:pt>
                <c:pt idx="193">
                  <c:v>-1.0405335196608547</c:v>
                </c:pt>
                <c:pt idx="194">
                  <c:v>0.96624170668115994</c:v>
                </c:pt>
                <c:pt idx="195">
                  <c:v>4.618755412039377E-2</c:v>
                </c:pt>
                <c:pt idx="196">
                  <c:v>1.3314564665034965</c:v>
                </c:pt>
                <c:pt idx="197">
                  <c:v>-0.34630166715622579</c:v>
                </c:pt>
                <c:pt idx="198">
                  <c:v>-0.10245615113335305</c:v>
                </c:pt>
                <c:pt idx="199">
                  <c:v>-0.60695489473820885</c:v>
                </c:pt>
                <c:pt idx="200">
                  <c:v>-0.35000130475276592</c:v>
                </c:pt>
                <c:pt idx="201">
                  <c:v>0.18235111292135286</c:v>
                </c:pt>
                <c:pt idx="202">
                  <c:v>0.14166619504312905</c:v>
                </c:pt>
                <c:pt idx="203">
                  <c:v>-0.74954921789142759</c:v>
                </c:pt>
                <c:pt idx="204">
                  <c:v>-1.6491015291370559</c:v>
                </c:pt>
                <c:pt idx="205">
                  <c:v>-0.75962756112301122</c:v>
                </c:pt>
                <c:pt idx="206">
                  <c:v>-4.4927288875695837</c:v>
                </c:pt>
                <c:pt idx="207">
                  <c:v>0.13587189507165931</c:v>
                </c:pt>
                <c:pt idx="208">
                  <c:v>-0.4786152318242074</c:v>
                </c:pt>
                <c:pt idx="209">
                  <c:v>1.9549313212065442</c:v>
                </c:pt>
                <c:pt idx="210">
                  <c:v>1.0765239133283444</c:v>
                </c:pt>
                <c:pt idx="211">
                  <c:v>1.3219209293652625</c:v>
                </c:pt>
                <c:pt idx="212">
                  <c:v>2.0183725977116751</c:v>
                </c:pt>
                <c:pt idx="213">
                  <c:v>1.3769714714082255</c:v>
                </c:pt>
                <c:pt idx="214">
                  <c:v>9.2628234163129264E-2</c:v>
                </c:pt>
                <c:pt idx="215">
                  <c:v>0.24410595176719596</c:v>
                </c:pt>
                <c:pt idx="216">
                  <c:v>0.44267957399881652</c:v>
                </c:pt>
                <c:pt idx="217">
                  <c:v>-0.51379849362254504</c:v>
                </c:pt>
                <c:pt idx="218">
                  <c:v>-1.1451868896700006</c:v>
                </c:pt>
                <c:pt idx="219">
                  <c:v>0.84469272761320724</c:v>
                </c:pt>
                <c:pt idx="220">
                  <c:v>0.20208382423453486</c:v>
                </c:pt>
                <c:pt idx="221">
                  <c:v>0.75358672954078543</c:v>
                </c:pt>
                <c:pt idx="222">
                  <c:v>0.18870828901123105</c:v>
                </c:pt>
                <c:pt idx="223">
                  <c:v>-0.73890681513228174</c:v>
                </c:pt>
                <c:pt idx="224">
                  <c:v>-0.61010334195051996</c:v>
                </c:pt>
                <c:pt idx="225">
                  <c:v>-0.38372472990093343</c:v>
                </c:pt>
                <c:pt idx="226">
                  <c:v>1.3128540320531386</c:v>
                </c:pt>
                <c:pt idx="227">
                  <c:v>7.771092980414096E-2</c:v>
                </c:pt>
                <c:pt idx="228">
                  <c:v>0.66329438864381984</c:v>
                </c:pt>
                <c:pt idx="229">
                  <c:v>0.74807562648659598</c:v>
                </c:pt>
                <c:pt idx="230">
                  <c:v>-0.6908574371346532</c:v>
                </c:pt>
                <c:pt idx="231">
                  <c:v>-0.72019433851087911</c:v>
                </c:pt>
                <c:pt idx="232">
                  <c:v>-1.5556278567698882</c:v>
                </c:pt>
                <c:pt idx="233">
                  <c:v>1.3584782474463708</c:v>
                </c:pt>
                <c:pt idx="234">
                  <c:v>0.69286891103904225</c:v>
                </c:pt>
                <c:pt idx="235">
                  <c:v>0.5261752730225453</c:v>
                </c:pt>
                <c:pt idx="236">
                  <c:v>0.14989625467899259</c:v>
                </c:pt>
                <c:pt idx="237">
                  <c:v>-0.95494569225641612</c:v>
                </c:pt>
                <c:pt idx="238">
                  <c:v>0.40069152121439799</c:v>
                </c:pt>
                <c:pt idx="239">
                  <c:v>0.5558833461706314</c:v>
                </c:pt>
                <c:pt idx="240">
                  <c:v>-0.89073964244992965</c:v>
                </c:pt>
                <c:pt idx="241">
                  <c:v>-0.17416751729457758</c:v>
                </c:pt>
                <c:pt idx="242">
                  <c:v>-0.11532699555270653</c:v>
                </c:pt>
                <c:pt idx="243">
                  <c:v>0.14790494574192792</c:v>
                </c:pt>
                <c:pt idx="244">
                  <c:v>-0.68343899352869641</c:v>
                </c:pt>
                <c:pt idx="245">
                  <c:v>-0.75496860931747278</c:v>
                </c:pt>
                <c:pt idx="246">
                  <c:v>-0.20600811764883531</c:v>
                </c:pt>
                <c:pt idx="247">
                  <c:v>-0.60476846655046756</c:v>
                </c:pt>
                <c:pt idx="248">
                  <c:v>-0.65569644780752867</c:v>
                </c:pt>
                <c:pt idx="249">
                  <c:v>-0.59685704152737173</c:v>
                </c:pt>
                <c:pt idx="250">
                  <c:v>-1.2131061848722027</c:v>
                </c:pt>
                <c:pt idx="251">
                  <c:v>-0.777403497852589</c:v>
                </c:pt>
                <c:pt idx="252">
                  <c:v>-0.36329493310576311</c:v>
                </c:pt>
                <c:pt idx="253">
                  <c:v>-1.1335807546154228</c:v>
                </c:pt>
                <c:pt idx="254">
                  <c:v>-0.87014754487466917</c:v>
                </c:pt>
                <c:pt idx="255">
                  <c:v>-0.7951541336079373</c:v>
                </c:pt>
                <c:pt idx="256">
                  <c:v>-1.4531132473458115</c:v>
                </c:pt>
                <c:pt idx="257">
                  <c:v>-0.94131265171026257</c:v>
                </c:pt>
                <c:pt idx="258">
                  <c:v>-0.34353933888837673</c:v>
                </c:pt>
                <c:pt idx="259">
                  <c:v>0.84839246002620428</c:v>
                </c:pt>
                <c:pt idx="260">
                  <c:v>0.60709775793675647</c:v>
                </c:pt>
                <c:pt idx="261">
                  <c:v>-0.4601915940240815</c:v>
                </c:pt>
                <c:pt idx="262">
                  <c:v>-0.27195358277853643</c:v>
                </c:pt>
                <c:pt idx="263">
                  <c:v>-0.36527518360104239</c:v>
                </c:pt>
                <c:pt idx="264">
                  <c:v>0.54115460669325444</c:v>
                </c:pt>
                <c:pt idx="265">
                  <c:v>0.25213552924746807</c:v>
                </c:pt>
                <c:pt idx="266">
                  <c:v>-5.793541549872927</c:v>
                </c:pt>
                <c:pt idx="267">
                  <c:v>0.53825043878472911</c:v>
                </c:pt>
                <c:pt idx="268">
                  <c:v>0.3135467539988781</c:v>
                </c:pt>
                <c:pt idx="269">
                  <c:v>2.5060817838161284</c:v>
                </c:pt>
                <c:pt idx="270">
                  <c:v>1.8810364078198774</c:v>
                </c:pt>
                <c:pt idx="271">
                  <c:v>1.6527451369581883</c:v>
                </c:pt>
                <c:pt idx="272">
                  <c:v>4.8433321593435608E-2</c:v>
                </c:pt>
                <c:pt idx="273">
                  <c:v>1.0587810442048919</c:v>
                </c:pt>
                <c:pt idx="274">
                  <c:v>1.7644447575933384</c:v>
                </c:pt>
                <c:pt idx="275">
                  <c:v>1.2991813789050752</c:v>
                </c:pt>
                <c:pt idx="276">
                  <c:v>0.30542817071950878</c:v>
                </c:pt>
                <c:pt idx="277">
                  <c:v>-0.15641690300728328</c:v>
                </c:pt>
                <c:pt idx="278">
                  <c:v>0.8997871813952969</c:v>
                </c:pt>
                <c:pt idx="279">
                  <c:v>0.37489079000796721</c:v>
                </c:pt>
                <c:pt idx="280">
                  <c:v>1.2105959996961673</c:v>
                </c:pt>
                <c:pt idx="281">
                  <c:v>0.51369881650163052</c:v>
                </c:pt>
                <c:pt idx="282">
                  <c:v>5.9935160195905723E-2</c:v>
                </c:pt>
                <c:pt idx="283">
                  <c:v>-0.34498544832814559</c:v>
                </c:pt>
                <c:pt idx="284">
                  <c:v>0.87526144782275139</c:v>
                </c:pt>
                <c:pt idx="285">
                  <c:v>0.73127305473255433</c:v>
                </c:pt>
                <c:pt idx="286">
                  <c:v>2.9520677812072904E-2</c:v>
                </c:pt>
                <c:pt idx="287">
                  <c:v>-1.0753415801227675</c:v>
                </c:pt>
                <c:pt idx="288">
                  <c:v>-2.6772624027452991</c:v>
                </c:pt>
                <c:pt idx="289">
                  <c:v>0.31736617171944204</c:v>
                </c:pt>
                <c:pt idx="290">
                  <c:v>-0.94630615949532171</c:v>
                </c:pt>
                <c:pt idx="291">
                  <c:v>0.62948666995702496</c:v>
                </c:pt>
                <c:pt idx="292">
                  <c:v>3.3335274293175132</c:v>
                </c:pt>
                <c:pt idx="293">
                  <c:v>-0.8266280528654093</c:v>
                </c:pt>
                <c:pt idx="294">
                  <c:v>3.1067703138465035</c:v>
                </c:pt>
                <c:pt idx="295">
                  <c:v>-0.78015884820118941</c:v>
                </c:pt>
                <c:pt idx="296">
                  <c:v>7.597870365511028E-2</c:v>
                </c:pt>
                <c:pt idx="297">
                  <c:v>-3.6131121625618903</c:v>
                </c:pt>
                <c:pt idx="298">
                  <c:v>3.7325877843969266</c:v>
                </c:pt>
                <c:pt idx="299">
                  <c:v>0.25088900171394357</c:v>
                </c:pt>
                <c:pt idx="300">
                  <c:v>-3.11925980107209</c:v>
                </c:pt>
                <c:pt idx="301">
                  <c:v>5.2282122748122362</c:v>
                </c:pt>
                <c:pt idx="302">
                  <c:v>-0.30341518659823663</c:v>
                </c:pt>
                <c:pt idx="303">
                  <c:v>5.4408581351487371</c:v>
                </c:pt>
                <c:pt idx="304">
                  <c:v>-0.60502981262637689</c:v>
                </c:pt>
                <c:pt idx="305">
                  <c:v>1.3583481328142497</c:v>
                </c:pt>
                <c:pt idx="306">
                  <c:v>-1.3114064448319169</c:v>
                </c:pt>
                <c:pt idx="307">
                  <c:v>-2.6814721665604182</c:v>
                </c:pt>
                <c:pt idx="308">
                  <c:v>6.8419197923573449</c:v>
                </c:pt>
                <c:pt idx="309">
                  <c:v>5.8265751698350385</c:v>
                </c:pt>
                <c:pt idx="310">
                  <c:v>3.5286000830497386</c:v>
                </c:pt>
                <c:pt idx="311">
                  <c:v>-2.6649319321980585</c:v>
                </c:pt>
                <c:pt idx="312">
                  <c:v>1.5099086998019189</c:v>
                </c:pt>
                <c:pt idx="313">
                  <c:v>-3.541410919618265</c:v>
                </c:pt>
                <c:pt idx="314">
                  <c:v>-2.9293513972100627</c:v>
                </c:pt>
                <c:pt idx="315">
                  <c:v>1.7510545043036032</c:v>
                </c:pt>
                <c:pt idx="316">
                  <c:v>1.4612915259943406</c:v>
                </c:pt>
                <c:pt idx="317">
                  <c:v>5.3171653351301558</c:v>
                </c:pt>
                <c:pt idx="318">
                  <c:v>1.864600706348007</c:v>
                </c:pt>
                <c:pt idx="319">
                  <c:v>1.2464854654106432</c:v>
                </c:pt>
                <c:pt idx="320">
                  <c:v>0.64633969959457716</c:v>
                </c:pt>
                <c:pt idx="321">
                  <c:v>-1.5161299316301537</c:v>
                </c:pt>
                <c:pt idx="322">
                  <c:v>1.11851549103487</c:v>
                </c:pt>
                <c:pt idx="323">
                  <c:v>-2.804136424255411</c:v>
                </c:pt>
                <c:pt idx="324">
                  <c:v>-0.71439293505308399</c:v>
                </c:pt>
                <c:pt idx="325">
                  <c:v>2.0335378375884119</c:v>
                </c:pt>
                <c:pt idx="326">
                  <c:v>-1.0447734843591192</c:v>
                </c:pt>
                <c:pt idx="327">
                  <c:v>-1.5888790416790073</c:v>
                </c:pt>
                <c:pt idx="328">
                  <c:v>1.0098504179033014</c:v>
                </c:pt>
                <c:pt idx="329">
                  <c:v>0.47300973287954662</c:v>
                </c:pt>
                <c:pt idx="330">
                  <c:v>0.46892750478969702</c:v>
                </c:pt>
                <c:pt idx="331">
                  <c:v>2.3422921760635376</c:v>
                </c:pt>
                <c:pt idx="332">
                  <c:v>1.0939621321590991</c:v>
                </c:pt>
                <c:pt idx="333">
                  <c:v>6.1567515430830611E-2</c:v>
                </c:pt>
                <c:pt idx="334">
                  <c:v>-2.0595128054505167</c:v>
                </c:pt>
                <c:pt idx="335">
                  <c:v>-2.1630439505759682</c:v>
                </c:pt>
                <c:pt idx="336">
                  <c:v>0.23815195287160407</c:v>
                </c:pt>
                <c:pt idx="337">
                  <c:v>0.1493024298602279</c:v>
                </c:pt>
                <c:pt idx="338">
                  <c:v>0.41130222503330316</c:v>
                </c:pt>
                <c:pt idx="339">
                  <c:v>0.95827398614382275</c:v>
                </c:pt>
                <c:pt idx="340">
                  <c:v>0.59299432841827837</c:v>
                </c:pt>
                <c:pt idx="341">
                  <c:v>-0.82504147704160147</c:v>
                </c:pt>
                <c:pt idx="342">
                  <c:v>-1.1619541937742284</c:v>
                </c:pt>
                <c:pt idx="343">
                  <c:v>-1.9536957917354201</c:v>
                </c:pt>
                <c:pt idx="344">
                  <c:v>2.228694459601229</c:v>
                </c:pt>
                <c:pt idx="345">
                  <c:v>-1.9789617662519561</c:v>
                </c:pt>
                <c:pt idx="346">
                  <c:v>3.4718679123049867</c:v>
                </c:pt>
                <c:pt idx="347">
                  <c:v>-0.87288250464096251</c:v>
                </c:pt>
                <c:pt idx="348">
                  <c:v>0.83036371246745944</c:v>
                </c:pt>
                <c:pt idx="349">
                  <c:v>0.2352130385893858</c:v>
                </c:pt>
                <c:pt idx="350">
                  <c:v>-0.49980431917980184</c:v>
                </c:pt>
                <c:pt idx="351">
                  <c:v>2.7544647241166444</c:v>
                </c:pt>
                <c:pt idx="352">
                  <c:v>1.1747617751686903</c:v>
                </c:pt>
                <c:pt idx="353">
                  <c:v>-3.0889206382640069</c:v>
                </c:pt>
                <c:pt idx="354">
                  <c:v>-2.3675931675122257</c:v>
                </c:pt>
                <c:pt idx="355">
                  <c:v>1.2508843468991486</c:v>
                </c:pt>
                <c:pt idx="356">
                  <c:v>0.78928411336212889</c:v>
                </c:pt>
                <c:pt idx="357">
                  <c:v>2.8025696833429592</c:v>
                </c:pt>
                <c:pt idx="358">
                  <c:v>-0.7409824393928659</c:v>
                </c:pt>
                <c:pt idx="359">
                  <c:v>1.7848316347275599</c:v>
                </c:pt>
                <c:pt idx="360">
                  <c:v>-1.5130344028155776</c:v>
                </c:pt>
                <c:pt idx="361">
                  <c:v>-3.5459162455374695</c:v>
                </c:pt>
                <c:pt idx="362">
                  <c:v>-1.566347168401478</c:v>
                </c:pt>
                <c:pt idx="363">
                  <c:v>-3.1231589253904417</c:v>
                </c:pt>
                <c:pt idx="364">
                  <c:v>0.88689602658947564</c:v>
                </c:pt>
                <c:pt idx="365">
                  <c:v>1.2755488200889289</c:v>
                </c:pt>
                <c:pt idx="366">
                  <c:v>1.6743261615599891</c:v>
                </c:pt>
                <c:pt idx="367">
                  <c:v>-2.1904882672783259</c:v>
                </c:pt>
                <c:pt idx="368">
                  <c:v>-0.5732345948575599</c:v>
                </c:pt>
                <c:pt idx="369">
                  <c:v>-0.44402484157814115</c:v>
                </c:pt>
                <c:pt idx="370">
                  <c:v>-0.69232357715797122</c:v>
                </c:pt>
                <c:pt idx="371">
                  <c:v>-6.2043118288563903E-2</c:v>
                </c:pt>
                <c:pt idx="372">
                  <c:v>-2.5213823697501496</c:v>
                </c:pt>
                <c:pt idx="373">
                  <c:v>0.81763072710793239</c:v>
                </c:pt>
                <c:pt idx="374">
                  <c:v>-1.3715312978542187</c:v>
                </c:pt>
                <c:pt idx="375">
                  <c:v>2.7590728699342364</c:v>
                </c:pt>
                <c:pt idx="376">
                  <c:v>0.77165191636389352</c:v>
                </c:pt>
                <c:pt idx="377">
                  <c:v>-0.12950095155812136</c:v>
                </c:pt>
                <c:pt idx="378">
                  <c:v>0.72331091416392468</c:v>
                </c:pt>
                <c:pt idx="379">
                  <c:v>0.92291677200529421</c:v>
                </c:pt>
                <c:pt idx="380">
                  <c:v>-2.3311464365679271</c:v>
                </c:pt>
                <c:pt idx="381">
                  <c:v>0.59480915040300175</c:v>
                </c:pt>
                <c:pt idx="382">
                  <c:v>-1.4839753176796222</c:v>
                </c:pt>
                <c:pt idx="383">
                  <c:v>1.9687674566417357</c:v>
                </c:pt>
                <c:pt idx="384">
                  <c:v>-0.27717786707673753</c:v>
                </c:pt>
                <c:pt idx="385">
                  <c:v>0.21853429373346245</c:v>
                </c:pt>
                <c:pt idx="386">
                  <c:v>1.7116418372249314</c:v>
                </c:pt>
                <c:pt idx="387">
                  <c:v>-0.39369774301825089</c:v>
                </c:pt>
                <c:pt idx="388">
                  <c:v>-2.0051571351358746</c:v>
                </c:pt>
                <c:pt idx="389">
                  <c:v>-1.1688981729916961</c:v>
                </c:pt>
                <c:pt idx="390">
                  <c:v>1.5295303612790008</c:v>
                </c:pt>
                <c:pt idx="391">
                  <c:v>0.29274160789276493</c:v>
                </c:pt>
                <c:pt idx="392">
                  <c:v>0.45047834683258969</c:v>
                </c:pt>
                <c:pt idx="393">
                  <c:v>-8.206654873549013E-2</c:v>
                </c:pt>
                <c:pt idx="394">
                  <c:v>0.6799825144926146</c:v>
                </c:pt>
                <c:pt idx="395">
                  <c:v>-2.7913811898400809E-2</c:v>
                </c:pt>
                <c:pt idx="396">
                  <c:v>0.66142186318016627</c:v>
                </c:pt>
                <c:pt idx="397">
                  <c:v>-1.12268746913157</c:v>
                </c:pt>
                <c:pt idx="398">
                  <c:v>-0.18273946880335501</c:v>
                </c:pt>
                <c:pt idx="399">
                  <c:v>-0.35151768189676602</c:v>
                </c:pt>
                <c:pt idx="400">
                  <c:v>-0.13560017075455022</c:v>
                </c:pt>
                <c:pt idx="401">
                  <c:v>1.7896832472122739</c:v>
                </c:pt>
                <c:pt idx="402">
                  <c:v>-1.4026464040716107</c:v>
                </c:pt>
                <c:pt idx="403">
                  <c:v>0.83087986423283411</c:v>
                </c:pt>
                <c:pt idx="404">
                  <c:v>1.7714299792739183</c:v>
                </c:pt>
                <c:pt idx="405">
                  <c:v>-8.954700945018601E-2</c:v>
                </c:pt>
                <c:pt idx="406">
                  <c:v>-1.0640504676031028</c:v>
                </c:pt>
                <c:pt idx="407">
                  <c:v>-0.4035256974950272</c:v>
                </c:pt>
                <c:pt idx="408">
                  <c:v>-0.11923314613688518</c:v>
                </c:pt>
                <c:pt idx="409">
                  <c:v>-1.1429984274145397</c:v>
                </c:pt>
                <c:pt idx="410">
                  <c:v>-0.98780580717529176</c:v>
                </c:pt>
                <c:pt idx="411">
                  <c:v>-0.48970581683862235</c:v>
                </c:pt>
                <c:pt idx="412">
                  <c:v>-0.18548323592783333</c:v>
                </c:pt>
                <c:pt idx="413">
                  <c:v>0.60072289413781732</c:v>
                </c:pt>
                <c:pt idx="414">
                  <c:v>2.9948990951292771</c:v>
                </c:pt>
                <c:pt idx="415">
                  <c:v>-1.4029967183043226</c:v>
                </c:pt>
                <c:pt idx="416">
                  <c:v>-0.70652471154858176</c:v>
                </c:pt>
                <c:pt idx="417">
                  <c:v>1.4188055201467407</c:v>
                </c:pt>
                <c:pt idx="418">
                  <c:v>0.39805738666769486</c:v>
                </c:pt>
                <c:pt idx="419">
                  <c:v>-2.1842422026774102</c:v>
                </c:pt>
                <c:pt idx="420">
                  <c:v>2.1938050442727786E-2</c:v>
                </c:pt>
                <c:pt idx="421">
                  <c:v>0.82238266564805684</c:v>
                </c:pt>
                <c:pt idx="422">
                  <c:v>-0.50488203170031909</c:v>
                </c:pt>
                <c:pt idx="423">
                  <c:v>-0.87280500431815256</c:v>
                </c:pt>
                <c:pt idx="424">
                  <c:v>-0.46638234169576975</c:v>
                </c:pt>
                <c:pt idx="425">
                  <c:v>-0.44057429451640928</c:v>
                </c:pt>
                <c:pt idx="426">
                  <c:v>-0.20778022129041318</c:v>
                </c:pt>
                <c:pt idx="427">
                  <c:v>0.6399513266967034</c:v>
                </c:pt>
                <c:pt idx="428">
                  <c:v>1.5393887178660108</c:v>
                </c:pt>
                <c:pt idx="429">
                  <c:v>0.10514683737295627</c:v>
                </c:pt>
                <c:pt idx="430">
                  <c:v>-0.10944519680380438</c:v>
                </c:pt>
                <c:pt idx="431">
                  <c:v>-2.6157080398575516</c:v>
                </c:pt>
                <c:pt idx="432">
                  <c:v>-2.8057822633160896</c:v>
                </c:pt>
                <c:pt idx="433">
                  <c:v>-2.9880839748611621</c:v>
                </c:pt>
                <c:pt idx="434">
                  <c:v>0.30776628570134079</c:v>
                </c:pt>
                <c:pt idx="435">
                  <c:v>-4.9194322023794257E-2</c:v>
                </c:pt>
                <c:pt idx="436">
                  <c:v>0.28889826156058263</c:v>
                </c:pt>
                <c:pt idx="437">
                  <c:v>0.8471598420912656</c:v>
                </c:pt>
                <c:pt idx="438">
                  <c:v>0.35576678432459374</c:v>
                </c:pt>
                <c:pt idx="439">
                  <c:v>-1.2436013387292064</c:v>
                </c:pt>
                <c:pt idx="440">
                  <c:v>0.31287534529941752</c:v>
                </c:pt>
                <c:pt idx="441">
                  <c:v>0.85357594549176241</c:v>
                </c:pt>
                <c:pt idx="442">
                  <c:v>0.44070639895797825</c:v>
                </c:pt>
                <c:pt idx="443">
                  <c:v>1.2447881953394813</c:v>
                </c:pt>
                <c:pt idx="444">
                  <c:v>-0.79243008048395325</c:v>
                </c:pt>
                <c:pt idx="445">
                  <c:v>0.86314146549855764</c:v>
                </c:pt>
                <c:pt idx="446">
                  <c:v>8.4147042627307655E-2</c:v>
                </c:pt>
                <c:pt idx="447">
                  <c:v>-1.5127192154651254</c:v>
                </c:pt>
                <c:pt idx="448">
                  <c:v>-0.76690259456600529</c:v>
                </c:pt>
                <c:pt idx="449">
                  <c:v>-1.5353330054374794</c:v>
                </c:pt>
                <c:pt idx="450">
                  <c:v>-1.3728841377634495</c:v>
                </c:pt>
                <c:pt idx="451">
                  <c:v>0.94531418542682388</c:v>
                </c:pt>
                <c:pt idx="452">
                  <c:v>-1.7768493672606382</c:v>
                </c:pt>
                <c:pt idx="453">
                  <c:v>-2.5673255147495695</c:v>
                </c:pt>
                <c:pt idx="454">
                  <c:v>4.4309449262769363E-3</c:v>
                </c:pt>
                <c:pt idx="455">
                  <c:v>0.59474236720771501</c:v>
                </c:pt>
                <c:pt idx="456">
                  <c:v>1.1087870442694552</c:v>
                </c:pt>
                <c:pt idx="457">
                  <c:v>0.70553391400744658</c:v>
                </c:pt>
                <c:pt idx="458">
                  <c:v>-0.78585172781426138</c:v>
                </c:pt>
                <c:pt idx="459">
                  <c:v>-0.92870740637857097</c:v>
                </c:pt>
                <c:pt idx="460">
                  <c:v>-2.4937831200258529</c:v>
                </c:pt>
                <c:pt idx="461">
                  <c:v>0.9792071348849376</c:v>
                </c:pt>
                <c:pt idx="462">
                  <c:v>-0.31627435821068417</c:v>
                </c:pt>
                <c:pt idx="463">
                  <c:v>1.930884558162731</c:v>
                </c:pt>
                <c:pt idx="464">
                  <c:v>2.0580208156563344</c:v>
                </c:pt>
                <c:pt idx="465">
                  <c:v>-0.43026836530980717</c:v>
                </c:pt>
                <c:pt idx="466">
                  <c:v>1.5555953367438775</c:v>
                </c:pt>
                <c:pt idx="467">
                  <c:v>-0.81777310076621035</c:v>
                </c:pt>
                <c:pt idx="468">
                  <c:v>5.4148487343096008</c:v>
                </c:pt>
                <c:pt idx="469">
                  <c:v>-0.74422239231529375</c:v>
                </c:pt>
                <c:pt idx="470">
                  <c:v>-1.3135338432137615</c:v>
                </c:pt>
                <c:pt idx="471">
                  <c:v>-1.3763193749642539</c:v>
                </c:pt>
                <c:pt idx="472">
                  <c:v>1.6435257199921267</c:v>
                </c:pt>
                <c:pt idx="473">
                  <c:v>1.0407587555894366</c:v>
                </c:pt>
                <c:pt idx="474">
                  <c:v>0.68965552287826881</c:v>
                </c:pt>
                <c:pt idx="475">
                  <c:v>-1.2549222880264637</c:v>
                </c:pt>
                <c:pt idx="476">
                  <c:v>-2.0310822840962004</c:v>
                </c:pt>
                <c:pt idx="477">
                  <c:v>-1.4948228553721492</c:v>
                </c:pt>
                <c:pt idx="478">
                  <c:v>-0.10227381553701775</c:v>
                </c:pt>
                <c:pt idx="479">
                  <c:v>0.22440948920349513</c:v>
                </c:pt>
                <c:pt idx="480">
                  <c:v>-2.2385407953376131</c:v>
                </c:pt>
                <c:pt idx="481">
                  <c:v>-2.5611307385671438</c:v>
                </c:pt>
                <c:pt idx="482">
                  <c:v>-2.4876668601687868</c:v>
                </c:pt>
                <c:pt idx="483">
                  <c:v>0.47978493611996953</c:v>
                </c:pt>
                <c:pt idx="484">
                  <c:v>4.9022586211066255E-2</c:v>
                </c:pt>
                <c:pt idx="485">
                  <c:v>-1.0106604027555477E-3</c:v>
                </c:pt>
                <c:pt idx="486">
                  <c:v>1.4063137459084061</c:v>
                </c:pt>
                <c:pt idx="487">
                  <c:v>-1.420993676177531</c:v>
                </c:pt>
                <c:pt idx="488">
                  <c:v>-0.21237290232664918</c:v>
                </c:pt>
                <c:pt idx="489">
                  <c:v>-1.2575779501859046</c:v>
                </c:pt>
                <c:pt idx="490">
                  <c:v>-1.5593725589960741</c:v>
                </c:pt>
                <c:pt idx="491">
                  <c:v>-0.65029087180128897</c:v>
                </c:pt>
                <c:pt idx="492">
                  <c:v>-0.94557724964556655</c:v>
                </c:pt>
                <c:pt idx="493">
                  <c:v>0.83684956509144115</c:v>
                </c:pt>
                <c:pt idx="494">
                  <c:v>-0.84660524623873812</c:v>
                </c:pt>
                <c:pt idx="495">
                  <c:v>-0.10221110652126697</c:v>
                </c:pt>
                <c:pt idx="496">
                  <c:v>-1.3010604646917585</c:v>
                </c:pt>
                <c:pt idx="497">
                  <c:v>4.3077633123800751E-2</c:v>
                </c:pt>
                <c:pt idx="498">
                  <c:v>-1.2803690823633502</c:v>
                </c:pt>
                <c:pt idx="499">
                  <c:v>1.2497400886340131</c:v>
                </c:pt>
                <c:pt idx="500">
                  <c:v>1.4400813450407668E-2</c:v>
                </c:pt>
                <c:pt idx="501">
                  <c:v>1.2467575900906809</c:v>
                </c:pt>
                <c:pt idx="502">
                  <c:v>-0.4311856267871832</c:v>
                </c:pt>
                <c:pt idx="503">
                  <c:v>0.94645347854131501</c:v>
                </c:pt>
                <c:pt idx="504">
                  <c:v>-0.60136874088652803</c:v>
                </c:pt>
                <c:pt idx="505">
                  <c:v>-0.29597364435211659</c:v>
                </c:pt>
                <c:pt idx="506">
                  <c:v>0.12183332780584522</c:v>
                </c:pt>
                <c:pt idx="507">
                  <c:v>1.4389105527978927</c:v>
                </c:pt>
                <c:pt idx="508">
                  <c:v>0.29929167551746616</c:v>
                </c:pt>
                <c:pt idx="509">
                  <c:v>-0.72439500221669562</c:v>
                </c:pt>
                <c:pt idx="510">
                  <c:v>-0.92676643621378219</c:v>
                </c:pt>
                <c:pt idx="511">
                  <c:v>5.6406492687841592E-2</c:v>
                </c:pt>
                <c:pt idx="512">
                  <c:v>-1.5707623222688198</c:v>
                </c:pt>
                <c:pt idx="513">
                  <c:v>-0.15286759523846172</c:v>
                </c:pt>
                <c:pt idx="514">
                  <c:v>-0.88889525755219267</c:v>
                </c:pt>
                <c:pt idx="515">
                  <c:v>-1.0554819447820734</c:v>
                </c:pt>
                <c:pt idx="516">
                  <c:v>0.79173331471776009</c:v>
                </c:pt>
                <c:pt idx="517">
                  <c:v>1.8163092040059468</c:v>
                </c:pt>
                <c:pt idx="518">
                  <c:v>0.10060435474839835</c:v>
                </c:pt>
                <c:pt idx="519">
                  <c:v>0.83360553133296378</c:v>
                </c:pt>
                <c:pt idx="520">
                  <c:v>0.29973507232644181</c:v>
                </c:pt>
                <c:pt idx="521">
                  <c:v>-4.0678060716267339</c:v>
                </c:pt>
                <c:pt idx="522">
                  <c:v>0.70812724401969263</c:v>
                </c:pt>
                <c:pt idx="523">
                  <c:v>-0.84191481513056488</c:v>
                </c:pt>
                <c:pt idx="524">
                  <c:v>2.2138653016504719</c:v>
                </c:pt>
                <c:pt idx="525">
                  <c:v>2.0171991808279017</c:v>
                </c:pt>
                <c:pt idx="526">
                  <c:v>-0.28736202692068957</c:v>
                </c:pt>
                <c:pt idx="527">
                  <c:v>2.0538832791514778</c:v>
                </c:pt>
                <c:pt idx="528">
                  <c:v>0.60927857572212929</c:v>
                </c:pt>
                <c:pt idx="529">
                  <c:v>-5.7655658124431852E-2</c:v>
                </c:pt>
                <c:pt idx="530">
                  <c:v>-0.42332283101973189</c:v>
                </c:pt>
                <c:pt idx="531">
                  <c:v>5.2400782506225596E-3</c:v>
                </c:pt>
                <c:pt idx="532">
                  <c:v>-0.16726289683282403</c:v>
                </c:pt>
                <c:pt idx="533">
                  <c:v>-0.49195684515619575</c:v>
                </c:pt>
                <c:pt idx="534">
                  <c:v>1.2080313234935431</c:v>
                </c:pt>
                <c:pt idx="535">
                  <c:v>-0.74472275536382426</c:v>
                </c:pt>
                <c:pt idx="536">
                  <c:v>0.2600671938639465</c:v>
                </c:pt>
                <c:pt idx="537">
                  <c:v>0.80967967041578959</c:v>
                </c:pt>
                <c:pt idx="538">
                  <c:v>0.43144670149835918</c:v>
                </c:pt>
                <c:pt idx="539">
                  <c:v>-0.69367260616488124</c:v>
                </c:pt>
                <c:pt idx="540">
                  <c:v>1.635871109838547</c:v>
                </c:pt>
                <c:pt idx="541">
                  <c:v>-1.333176503865019</c:v>
                </c:pt>
                <c:pt idx="542">
                  <c:v>-0.62976266257480518</c:v>
                </c:pt>
                <c:pt idx="543">
                  <c:v>1.5894347109858842</c:v>
                </c:pt>
                <c:pt idx="544">
                  <c:v>0.74004102977214359</c:v>
                </c:pt>
                <c:pt idx="545">
                  <c:v>-0.85181856770216768</c:v>
                </c:pt>
                <c:pt idx="546">
                  <c:v>-2.5081134787298964</c:v>
                </c:pt>
                <c:pt idx="547">
                  <c:v>1.0093882762608786</c:v>
                </c:pt>
                <c:pt idx="548">
                  <c:v>2.2213095890340497</c:v>
                </c:pt>
                <c:pt idx="549">
                  <c:v>-1.0188936648474822</c:v>
                </c:pt>
                <c:pt idx="550">
                  <c:v>0.10041744132672648</c:v>
                </c:pt>
                <c:pt idx="551">
                  <c:v>-6.6589414312005601E-2</c:v>
                </c:pt>
                <c:pt idx="552">
                  <c:v>-0.22200702133190475</c:v>
                </c:pt>
                <c:pt idx="553">
                  <c:v>0.56629627223971113</c:v>
                </c:pt>
                <c:pt idx="554">
                  <c:v>-2.5733630914985355</c:v>
                </c:pt>
                <c:pt idx="555">
                  <c:v>2.0482884685522436</c:v>
                </c:pt>
                <c:pt idx="556">
                  <c:v>0.99244974650106599</c:v>
                </c:pt>
                <c:pt idx="557">
                  <c:v>0.30329967408688674</c:v>
                </c:pt>
                <c:pt idx="558">
                  <c:v>9.3613700885057938E-2</c:v>
                </c:pt>
                <c:pt idx="559">
                  <c:v>-2.3681365470595921</c:v>
                </c:pt>
                <c:pt idx="560">
                  <c:v>0.39106708781078225</c:v>
                </c:pt>
                <c:pt idx="561">
                  <c:v>1.4070646698193201</c:v>
                </c:pt>
                <c:pt idx="562">
                  <c:v>1.6637640093980934</c:v>
                </c:pt>
                <c:pt idx="563">
                  <c:v>-1.0708124443754059</c:v>
                </c:pt>
                <c:pt idx="564">
                  <c:v>0.83665268376023505</c:v>
                </c:pt>
                <c:pt idx="565">
                  <c:v>-0.2752513743649132</c:v>
                </c:pt>
                <c:pt idx="566">
                  <c:v>-0.46833256157844971</c:v>
                </c:pt>
                <c:pt idx="567">
                  <c:v>2.3603421996023144</c:v>
                </c:pt>
                <c:pt idx="568">
                  <c:v>-4.3870039463456578E-2</c:v>
                </c:pt>
                <c:pt idx="569">
                  <c:v>-0.46562201464239195</c:v>
                </c:pt>
                <c:pt idx="570">
                  <c:v>-1.2763259711924491</c:v>
                </c:pt>
                <c:pt idx="571">
                  <c:v>0.70232430940276913</c:v>
                </c:pt>
                <c:pt idx="572">
                  <c:v>-0.30299009908988239</c:v>
                </c:pt>
                <c:pt idx="573">
                  <c:v>-1.769772241860295</c:v>
                </c:pt>
                <c:pt idx="574">
                  <c:v>-0.41547958909590932</c:v>
                </c:pt>
                <c:pt idx="575">
                  <c:v>-0.35277621796515746</c:v>
                </c:pt>
                <c:pt idx="576">
                  <c:v>0.16186767352179743</c:v>
                </c:pt>
                <c:pt idx="577">
                  <c:v>-0.89216558251141009</c:v>
                </c:pt>
                <c:pt idx="578">
                  <c:v>8.5322315257087666E-2</c:v>
                </c:pt>
                <c:pt idx="579">
                  <c:v>1.3862711155528444</c:v>
                </c:pt>
                <c:pt idx="580">
                  <c:v>-0.94740609197877745</c:v>
                </c:pt>
                <c:pt idx="581">
                  <c:v>0.78562234061656966</c:v>
                </c:pt>
                <c:pt idx="582">
                  <c:v>-1.0794036188374605</c:v>
                </c:pt>
                <c:pt idx="583">
                  <c:v>0.23829866628994978</c:v>
                </c:pt>
                <c:pt idx="584">
                  <c:v>-0.58754901752882915</c:v>
                </c:pt>
                <c:pt idx="585">
                  <c:v>-1.0944259304814636</c:v>
                </c:pt>
                <c:pt idx="586">
                  <c:v>-1.3881094904695175</c:v>
                </c:pt>
                <c:pt idx="587">
                  <c:v>1.0745887737783875</c:v>
                </c:pt>
                <c:pt idx="588">
                  <c:v>-0.35415424245962868</c:v>
                </c:pt>
                <c:pt idx="589">
                  <c:v>-1.6447222595127187</c:v>
                </c:pt>
                <c:pt idx="590">
                  <c:v>0.10376852507432943</c:v>
                </c:pt>
                <c:pt idx="591">
                  <c:v>7.2356935333857564E-2</c:v>
                </c:pt>
                <c:pt idx="592">
                  <c:v>-2.4096956853787646</c:v>
                </c:pt>
                <c:pt idx="593">
                  <c:v>-1.2246043264978965</c:v>
                </c:pt>
                <c:pt idx="594">
                  <c:v>-0.87763858513764603</c:v>
                </c:pt>
                <c:pt idx="595">
                  <c:v>0.77963853268494177</c:v>
                </c:pt>
                <c:pt idx="596">
                  <c:v>1.4953328488422528</c:v>
                </c:pt>
                <c:pt idx="597">
                  <c:v>1.1436091092506189</c:v>
                </c:pt>
                <c:pt idx="598">
                  <c:v>-3.1395700841784446E-2</c:v>
                </c:pt>
                <c:pt idx="599">
                  <c:v>-1.2333605155649963</c:v>
                </c:pt>
                <c:pt idx="600">
                  <c:v>0.25927435081364081</c:v>
                </c:pt>
                <c:pt idx="601">
                  <c:v>-4.9045482949574222</c:v>
                </c:pt>
                <c:pt idx="602">
                  <c:v>0.57083872287661563</c:v>
                </c:pt>
                <c:pt idx="603">
                  <c:v>2.4990338120156821</c:v>
                </c:pt>
                <c:pt idx="604">
                  <c:v>1.9196160379452465</c:v>
                </c:pt>
                <c:pt idx="605">
                  <c:v>1.1329590122250863</c:v>
                </c:pt>
                <c:pt idx="606">
                  <c:v>0.74648054894495885</c:v>
                </c:pt>
                <c:pt idx="607">
                  <c:v>0.64399621698805731</c:v>
                </c:pt>
                <c:pt idx="608">
                  <c:v>1.4025848732700297E-2</c:v>
                </c:pt>
                <c:pt idx="609">
                  <c:v>0.52415563439900836</c:v>
                </c:pt>
                <c:pt idx="610">
                  <c:v>0.28068645381240742</c:v>
                </c:pt>
                <c:pt idx="611">
                  <c:v>0.58882027398422565</c:v>
                </c:pt>
                <c:pt idx="612">
                  <c:v>0.71084495219955102</c:v>
                </c:pt>
                <c:pt idx="613">
                  <c:v>-0.29700756876317769</c:v>
                </c:pt>
                <c:pt idx="614">
                  <c:v>0.34797898643613223</c:v>
                </c:pt>
                <c:pt idx="615">
                  <c:v>2.749676012208468</c:v>
                </c:pt>
                <c:pt idx="616">
                  <c:v>-0.63032182695060612</c:v>
                </c:pt>
                <c:pt idx="617">
                  <c:v>0.17621852861172727</c:v>
                </c:pt>
                <c:pt idx="618">
                  <c:v>-0.59154609580444628</c:v>
                </c:pt>
                <c:pt idx="619">
                  <c:v>-0.76919865617729499</c:v>
                </c:pt>
                <c:pt idx="620">
                  <c:v>-0.74424499538939415</c:v>
                </c:pt>
                <c:pt idx="621">
                  <c:v>0.72794579701256623</c:v>
                </c:pt>
                <c:pt idx="622">
                  <c:v>0.47176248070347526</c:v>
                </c:pt>
                <c:pt idx="623">
                  <c:v>0.39157756732839744</c:v>
                </c:pt>
                <c:pt idx="624">
                  <c:v>-0.52190098247446315</c:v>
                </c:pt>
                <c:pt idx="625">
                  <c:v>0.88700883178876211</c:v>
                </c:pt>
                <c:pt idx="626">
                  <c:v>-2.1150412662490652</c:v>
                </c:pt>
                <c:pt idx="627">
                  <c:v>0.55595485253283528</c:v>
                </c:pt>
                <c:pt idx="628">
                  <c:v>0.71202705678209099</c:v>
                </c:pt>
                <c:pt idx="629">
                  <c:v>0.74452012744383467</c:v>
                </c:pt>
                <c:pt idx="630">
                  <c:v>0.49431356035236718</c:v>
                </c:pt>
                <c:pt idx="631">
                  <c:v>-1.8908783210501667</c:v>
                </c:pt>
                <c:pt idx="632">
                  <c:v>-0.52354183945736565</c:v>
                </c:pt>
                <c:pt idx="633">
                  <c:v>-0.87961473698419468</c:v>
                </c:pt>
                <c:pt idx="634">
                  <c:v>1.5846809049120765</c:v>
                </c:pt>
                <c:pt idx="635">
                  <c:v>-0.27808953422743343</c:v>
                </c:pt>
                <c:pt idx="636">
                  <c:v>-0.88208221593585279</c:v>
                </c:pt>
                <c:pt idx="637">
                  <c:v>-1.0610234088789241</c:v>
                </c:pt>
                <c:pt idx="638">
                  <c:v>-0.20237636342648102</c:v>
                </c:pt>
                <c:pt idx="639">
                  <c:v>-1.3001809634476444</c:v>
                </c:pt>
                <c:pt idx="640">
                  <c:v>-0.79169923510457352</c:v>
                </c:pt>
                <c:pt idx="641">
                  <c:v>2.7022512266733401</c:v>
                </c:pt>
                <c:pt idx="642">
                  <c:v>1.8219541409482218</c:v>
                </c:pt>
                <c:pt idx="643">
                  <c:v>0.52332895999541051</c:v>
                </c:pt>
                <c:pt idx="644">
                  <c:v>1.8556320495196275</c:v>
                </c:pt>
                <c:pt idx="645">
                  <c:v>-0.18757490827039192</c:v>
                </c:pt>
                <c:pt idx="646">
                  <c:v>-0.38831997406656171</c:v>
                </c:pt>
                <c:pt idx="647">
                  <c:v>-0.83455958192358537</c:v>
                </c:pt>
                <c:pt idx="648">
                  <c:v>0.84612920764020316</c:v>
                </c:pt>
                <c:pt idx="649">
                  <c:v>-3.4400526099587267</c:v>
                </c:pt>
                <c:pt idx="650">
                  <c:v>1.0434101056292491</c:v>
                </c:pt>
                <c:pt idx="651">
                  <c:v>-0.14142588768665121</c:v>
                </c:pt>
                <c:pt idx="652">
                  <c:v>-1.5978281783832529</c:v>
                </c:pt>
                <c:pt idx="653">
                  <c:v>1.1089804561993475</c:v>
                </c:pt>
                <c:pt idx="654">
                  <c:v>0.25797910134599533</c:v>
                </c:pt>
                <c:pt idx="655">
                  <c:v>-0.5268769171768497</c:v>
                </c:pt>
                <c:pt idx="656">
                  <c:v>0.92383429305898801</c:v>
                </c:pt>
                <c:pt idx="657">
                  <c:v>0.51742376057195827</c:v>
                </c:pt>
                <c:pt idx="658">
                  <c:v>-0.57767945808419086</c:v>
                </c:pt>
                <c:pt idx="659">
                  <c:v>0.2324702302317263</c:v>
                </c:pt>
                <c:pt idx="660">
                  <c:v>-0.69161081772615773</c:v>
                </c:pt>
                <c:pt idx="661">
                  <c:v>-1.7130462197901721</c:v>
                </c:pt>
                <c:pt idx="662">
                  <c:v>-0.15975442997628875</c:v>
                </c:pt>
                <c:pt idx="663">
                  <c:v>0.52580035620644594</c:v>
                </c:pt>
                <c:pt idx="664">
                  <c:v>1.0410667034804248</c:v>
                </c:pt>
                <c:pt idx="665">
                  <c:v>0.85194134091429419</c:v>
                </c:pt>
                <c:pt idx="666">
                  <c:v>0.57422917781758542</c:v>
                </c:pt>
                <c:pt idx="667">
                  <c:v>0.41802928698807307</c:v>
                </c:pt>
                <c:pt idx="668">
                  <c:v>-8.221563297709622E-2</c:v>
                </c:pt>
                <c:pt idx="669">
                  <c:v>0.40836433672340888</c:v>
                </c:pt>
                <c:pt idx="670">
                  <c:v>0.54611830062711419</c:v>
                </c:pt>
                <c:pt idx="671">
                  <c:v>-0.11775721232329772</c:v>
                </c:pt>
                <c:pt idx="672">
                  <c:v>0.11871446787299078</c:v>
                </c:pt>
                <c:pt idx="673">
                  <c:v>-6.4897244498610007E-2</c:v>
                </c:pt>
                <c:pt idx="674">
                  <c:v>0.5646795429615139</c:v>
                </c:pt>
                <c:pt idx="675">
                  <c:v>-2.7469662683377933</c:v>
                </c:pt>
                <c:pt idx="676">
                  <c:v>0.19736269359201941</c:v>
                </c:pt>
                <c:pt idx="677">
                  <c:v>1.9032507411872004</c:v>
                </c:pt>
                <c:pt idx="678">
                  <c:v>-9.2857289123891462E-2</c:v>
                </c:pt>
                <c:pt idx="679">
                  <c:v>1.2505697973636103</c:v>
                </c:pt>
                <c:pt idx="680">
                  <c:v>-0.28841101545376091</c:v>
                </c:pt>
                <c:pt idx="681">
                  <c:v>-0.19956637893377405</c:v>
                </c:pt>
                <c:pt idx="682">
                  <c:v>0.66470182988119575</c:v>
                </c:pt>
                <c:pt idx="683">
                  <c:v>1.0446931035982772</c:v>
                </c:pt>
                <c:pt idx="684">
                  <c:v>-0.58359290486417592</c:v>
                </c:pt>
                <c:pt idx="685">
                  <c:v>-0.289008495054766</c:v>
                </c:pt>
                <c:pt idx="686">
                  <c:v>0.79368710723547053</c:v>
                </c:pt>
                <c:pt idx="687">
                  <c:v>1.8611040446951463</c:v>
                </c:pt>
                <c:pt idx="688">
                  <c:v>1.1542069952223954</c:v>
                </c:pt>
                <c:pt idx="689">
                  <c:v>0.65995653174234548</c:v>
                </c:pt>
                <c:pt idx="690">
                  <c:v>0.26657484148969957</c:v>
                </c:pt>
                <c:pt idx="691">
                  <c:v>0.72833482212051592</c:v>
                </c:pt>
                <c:pt idx="692">
                  <c:v>-0.80602386164107287</c:v>
                </c:pt>
                <c:pt idx="693">
                  <c:v>1.1944038298221074</c:v>
                </c:pt>
                <c:pt idx="694">
                  <c:v>0.69305766215694575</c:v>
                </c:pt>
                <c:pt idx="695">
                  <c:v>-0.77942179747194729</c:v>
                </c:pt>
                <c:pt idx="696">
                  <c:v>-0.12259597449507709</c:v>
                </c:pt>
                <c:pt idx="697">
                  <c:v>1.2965036887925834</c:v>
                </c:pt>
                <c:pt idx="698">
                  <c:v>-0.10188870702365449</c:v>
                </c:pt>
                <c:pt idx="699">
                  <c:v>1.0538647720134122</c:v>
                </c:pt>
                <c:pt idx="700">
                  <c:v>1.9966245731350298</c:v>
                </c:pt>
                <c:pt idx="701">
                  <c:v>-0.40972110008873841</c:v>
                </c:pt>
                <c:pt idx="702">
                  <c:v>0.3016573560622362</c:v>
                </c:pt>
                <c:pt idx="703">
                  <c:v>-0.64514210305191</c:v>
                </c:pt>
                <c:pt idx="704">
                  <c:v>-1.0843578494758646</c:v>
                </c:pt>
                <c:pt idx="705">
                  <c:v>-0.12782932424217108</c:v>
                </c:pt>
                <c:pt idx="706">
                  <c:v>-0.20022410979926519</c:v>
                </c:pt>
                <c:pt idx="707">
                  <c:v>-0.41653528166389719</c:v>
                </c:pt>
                <c:pt idx="708">
                  <c:v>-2.8001906472467084</c:v>
                </c:pt>
                <c:pt idx="709">
                  <c:v>-0.12401601176865285</c:v>
                </c:pt>
                <c:pt idx="710">
                  <c:v>1.1733635602464645</c:v>
                </c:pt>
                <c:pt idx="711">
                  <c:v>-1.0337324300169684</c:v>
                </c:pt>
                <c:pt idx="712">
                  <c:v>1.3539711337636504</c:v>
                </c:pt>
                <c:pt idx="713">
                  <c:v>-2.5563694510282176E-2</c:v>
                </c:pt>
                <c:pt idx="714">
                  <c:v>-4.6380111321155937E-2</c:v>
                </c:pt>
                <c:pt idx="715">
                  <c:v>-0.96994741353390168</c:v>
                </c:pt>
                <c:pt idx="716">
                  <c:v>1.4804299436424486</c:v>
                </c:pt>
                <c:pt idx="717">
                  <c:v>-0.98275886214767638</c:v>
                </c:pt>
                <c:pt idx="718">
                  <c:v>0.17546591960388014</c:v>
                </c:pt>
                <c:pt idx="719">
                  <c:v>0.23963731018362466</c:v>
                </c:pt>
                <c:pt idx="720">
                  <c:v>-7.9472709588358725E-2</c:v>
                </c:pt>
                <c:pt idx="721">
                  <c:v>-0.16693024021128622</c:v>
                </c:pt>
                <c:pt idx="722">
                  <c:v>-0.2917978186399921</c:v>
                </c:pt>
                <c:pt idx="723">
                  <c:v>0.24134055694970868</c:v>
                </c:pt>
                <c:pt idx="724">
                  <c:v>-0.10914242869807822</c:v>
                </c:pt>
                <c:pt idx="725">
                  <c:v>-4.4630824680098158E-2</c:v>
                </c:pt>
                <c:pt idx="726">
                  <c:v>-1.6546788138906692</c:v>
                </c:pt>
                <c:pt idx="727">
                  <c:v>-0.53950477163844823</c:v>
                </c:pt>
                <c:pt idx="728">
                  <c:v>-0.56430837109441256</c:v>
                </c:pt>
                <c:pt idx="729">
                  <c:v>-2.6529821941437604E-2</c:v>
                </c:pt>
                <c:pt idx="730">
                  <c:v>-0.17656655581505731</c:v>
                </c:pt>
                <c:pt idx="731">
                  <c:v>-0.63425483894344836</c:v>
                </c:pt>
                <c:pt idx="732">
                  <c:v>-1.2118784176993813</c:v>
                </c:pt>
                <c:pt idx="733">
                  <c:v>-4.760446222991277E-2</c:v>
                </c:pt>
                <c:pt idx="734">
                  <c:v>-1.1358020995693607</c:v>
                </c:pt>
                <c:pt idx="735">
                  <c:v>-0.17284970059957772</c:v>
                </c:pt>
                <c:pt idx="736">
                  <c:v>2.8592854613779579</c:v>
                </c:pt>
                <c:pt idx="737">
                  <c:v>0.59608372819836575</c:v>
                </c:pt>
                <c:pt idx="738">
                  <c:v>0.72387321672415794</c:v>
                </c:pt>
                <c:pt idx="739">
                  <c:v>0.77068705413380201</c:v>
                </c:pt>
                <c:pt idx="740">
                  <c:v>-0.15126254428680852</c:v>
                </c:pt>
                <c:pt idx="741">
                  <c:v>-0.82234825773177533</c:v>
                </c:pt>
                <c:pt idx="742">
                  <c:v>-0.36598228903419283</c:v>
                </c:pt>
                <c:pt idx="743">
                  <c:v>-1.080670782634968</c:v>
                </c:pt>
                <c:pt idx="744">
                  <c:v>-0.94450678385952358</c:v>
                </c:pt>
                <c:pt idx="745">
                  <c:v>0.27704301442844326</c:v>
                </c:pt>
                <c:pt idx="746">
                  <c:v>-0.82002730315134897</c:v>
                </c:pt>
                <c:pt idx="747">
                  <c:v>-0.68531819824260509</c:v>
                </c:pt>
                <c:pt idx="748">
                  <c:v>-1.5166616500256396</c:v>
                </c:pt>
                <c:pt idx="749">
                  <c:v>2.1057790388342852</c:v>
                </c:pt>
                <c:pt idx="750">
                  <c:v>0.43763039005964544</c:v>
                </c:pt>
                <c:pt idx="751">
                  <c:v>0.59932345915171226</c:v>
                </c:pt>
                <c:pt idx="752">
                  <c:v>1.7006285587639027</c:v>
                </c:pt>
                <c:pt idx="753">
                  <c:v>0.77161611085648474</c:v>
                </c:pt>
                <c:pt idx="754">
                  <c:v>0.61357550393825022</c:v>
                </c:pt>
                <c:pt idx="755">
                  <c:v>0.55462270499097599</c:v>
                </c:pt>
                <c:pt idx="756">
                  <c:v>-0.11199378942392002</c:v>
                </c:pt>
                <c:pt idx="757">
                  <c:v>0.16285026996530405</c:v>
                </c:pt>
                <c:pt idx="758">
                  <c:v>1.2088687677198919</c:v>
                </c:pt>
                <c:pt idx="759">
                  <c:v>-1.5263006292317414</c:v>
                </c:pt>
                <c:pt idx="760">
                  <c:v>-1.980762118064689</c:v>
                </c:pt>
                <c:pt idx="761">
                  <c:v>0.44530917463514186</c:v>
                </c:pt>
                <c:pt idx="762">
                  <c:v>-0.90651803941238995</c:v>
                </c:pt>
                <c:pt idx="763">
                  <c:v>0.77553158740505523</c:v>
                </c:pt>
                <c:pt idx="764">
                  <c:v>0.1696883988099458</c:v>
                </c:pt>
                <c:pt idx="765">
                  <c:v>0.43448610384132991</c:v>
                </c:pt>
                <c:pt idx="766">
                  <c:v>8.2035309859719518E-2</c:v>
                </c:pt>
                <c:pt idx="767">
                  <c:v>-0.75436428464477245</c:v>
                </c:pt>
                <c:pt idx="768">
                  <c:v>-0.33844182374067344</c:v>
                </c:pt>
                <c:pt idx="769">
                  <c:v>-2.3492938444942695</c:v>
                </c:pt>
                <c:pt idx="770">
                  <c:v>1.640157378294866</c:v>
                </c:pt>
                <c:pt idx="771">
                  <c:v>0.72125773828850726</c:v>
                </c:pt>
                <c:pt idx="772">
                  <c:v>-0.45975200674084959</c:v>
                </c:pt>
                <c:pt idx="773">
                  <c:v>0.65291241433089198</c:v>
                </c:pt>
                <c:pt idx="774">
                  <c:v>1.2750823265835436</c:v>
                </c:pt>
                <c:pt idx="775">
                  <c:v>-2.5194903130946074</c:v>
                </c:pt>
                <c:pt idx="776">
                  <c:v>2.4339949070406064</c:v>
                </c:pt>
                <c:pt idx="777">
                  <c:v>1.3509742339473547</c:v>
                </c:pt>
                <c:pt idx="778">
                  <c:v>9.5739156705157313E-2</c:v>
                </c:pt>
                <c:pt idx="779">
                  <c:v>-0.68782356514473264</c:v>
                </c:pt>
                <c:pt idx="780">
                  <c:v>0.26018977362175377</c:v>
                </c:pt>
                <c:pt idx="781">
                  <c:v>0.51785586336089295</c:v>
                </c:pt>
                <c:pt idx="782">
                  <c:v>0.85477356420394557</c:v>
                </c:pt>
                <c:pt idx="783">
                  <c:v>1.6141176238509871</c:v>
                </c:pt>
                <c:pt idx="784">
                  <c:v>-0.81220661376234915</c:v>
                </c:pt>
                <c:pt idx="785">
                  <c:v>-0.80041989139518677</c:v>
                </c:pt>
                <c:pt idx="786">
                  <c:v>0.13244503553370635</c:v>
                </c:pt>
                <c:pt idx="787">
                  <c:v>2.027513726134643</c:v>
                </c:pt>
                <c:pt idx="788">
                  <c:v>0.22856584876926433</c:v>
                </c:pt>
                <c:pt idx="789">
                  <c:v>-0.70299056629689716</c:v>
                </c:pt>
                <c:pt idx="790">
                  <c:v>0.71791397712749472</c:v>
                </c:pt>
                <c:pt idx="791">
                  <c:v>4.2198942888695967E-2</c:v>
                </c:pt>
                <c:pt idx="792">
                  <c:v>5.3075845860732329E-2</c:v>
                </c:pt>
                <c:pt idx="793">
                  <c:v>1.2252544135124097</c:v>
                </c:pt>
                <c:pt idx="794">
                  <c:v>1.4837892575733065</c:v>
                </c:pt>
                <c:pt idx="795">
                  <c:v>0.14130711934085127</c:v>
                </c:pt>
                <c:pt idx="796">
                  <c:v>-1.2383561636518294</c:v>
                </c:pt>
                <c:pt idx="797">
                  <c:v>1.9032803900739381</c:v>
                </c:pt>
                <c:pt idx="798">
                  <c:v>-3.2774724635395103E-2</c:v>
                </c:pt>
                <c:pt idx="799">
                  <c:v>-0.28385966134859331</c:v>
                </c:pt>
                <c:pt idx="800">
                  <c:v>-1.4765964901508042</c:v>
                </c:pt>
                <c:pt idx="801">
                  <c:v>1.1631922125601122</c:v>
                </c:pt>
                <c:pt idx="802">
                  <c:v>2.5562020875209654</c:v>
                </c:pt>
                <c:pt idx="803">
                  <c:v>0.74799466876574172</c:v>
                </c:pt>
                <c:pt idx="804">
                  <c:v>0.64013860838873882</c:v>
                </c:pt>
                <c:pt idx="805">
                  <c:v>0.79180026271971826</c:v>
                </c:pt>
                <c:pt idx="806">
                  <c:v>1.1859811687942212</c:v>
                </c:pt>
                <c:pt idx="807">
                  <c:v>1.3490215244007544</c:v>
                </c:pt>
                <c:pt idx="808">
                  <c:v>0.35183060040920111</c:v>
                </c:pt>
                <c:pt idx="809">
                  <c:v>-3.9947733551045417E-2</c:v>
                </c:pt>
                <c:pt idx="810">
                  <c:v>-0.99570922691275854</c:v>
                </c:pt>
                <c:pt idx="811">
                  <c:v>1.8142776309581166E-2</c:v>
                </c:pt>
                <c:pt idx="812">
                  <c:v>-0.85122534106358216</c:v>
                </c:pt>
                <c:pt idx="813">
                  <c:v>0.43231374365291231</c:v>
                </c:pt>
                <c:pt idx="814">
                  <c:v>0.80969949606494396</c:v>
                </c:pt>
                <c:pt idx="815">
                  <c:v>-8.6459593348592989E-2</c:v>
                </c:pt>
                <c:pt idx="816">
                  <c:v>1.3245556388331892</c:v>
                </c:pt>
                <c:pt idx="817">
                  <c:v>-1.2695627064755897</c:v>
                </c:pt>
                <c:pt idx="818">
                  <c:v>-1.4798979034527306</c:v>
                </c:pt>
                <c:pt idx="819">
                  <c:v>-0.34623492886562701</c:v>
                </c:pt>
                <c:pt idx="820">
                  <c:v>0.30596960198790413</c:v>
                </c:pt>
                <c:pt idx="821">
                  <c:v>-0.81606699574260233</c:v>
                </c:pt>
                <c:pt idx="822">
                  <c:v>0.1247487760132131</c:v>
                </c:pt>
                <c:pt idx="823">
                  <c:v>0.43218316015235558</c:v>
                </c:pt>
                <c:pt idx="824">
                  <c:v>0.49349959486824702</c:v>
                </c:pt>
                <c:pt idx="825">
                  <c:v>-0.89580104984130315</c:v>
                </c:pt>
                <c:pt idx="826">
                  <c:v>0.21260900356605816</c:v>
                </c:pt>
                <c:pt idx="827">
                  <c:v>0.56489290748204013</c:v>
                </c:pt>
                <c:pt idx="828">
                  <c:v>0.2994443290471196</c:v>
                </c:pt>
                <c:pt idx="829">
                  <c:v>-0.30841199013238452</c:v>
                </c:pt>
                <c:pt idx="830">
                  <c:v>1.2413407033464949</c:v>
                </c:pt>
                <c:pt idx="831">
                  <c:v>0.13679284849015261</c:v>
                </c:pt>
                <c:pt idx="832">
                  <c:v>-1.045672264747374</c:v>
                </c:pt>
                <c:pt idx="833">
                  <c:v>-1.4337802473316401</c:v>
                </c:pt>
                <c:pt idx="834">
                  <c:v>1.0931387947863414E-3</c:v>
                </c:pt>
                <c:pt idx="835">
                  <c:v>-0.99664030419457816</c:v>
                </c:pt>
                <c:pt idx="836">
                  <c:v>0.56133505078572909</c:v>
                </c:pt>
                <c:pt idx="837">
                  <c:v>1.1086735741055804</c:v>
                </c:pt>
                <c:pt idx="838">
                  <c:v>-0.41513470143939202</c:v>
                </c:pt>
                <c:pt idx="839">
                  <c:v>0.61140810666095291</c:v>
                </c:pt>
                <c:pt idx="840">
                  <c:v>0.31359672064288446</c:v>
                </c:pt>
                <c:pt idx="841">
                  <c:v>0.51860413769716018</c:v>
                </c:pt>
                <c:pt idx="842">
                  <c:v>-1.6728836827082176</c:v>
                </c:pt>
                <c:pt idx="843">
                  <c:v>-0.37624034006983464</c:v>
                </c:pt>
                <c:pt idx="844">
                  <c:v>0.86645916134822443</c:v>
                </c:pt>
                <c:pt idx="845">
                  <c:v>0.21469920532683773</c:v>
                </c:pt>
                <c:pt idx="846">
                  <c:v>0.22949648831244929</c:v>
                </c:pt>
                <c:pt idx="847">
                  <c:v>2.3666806221200503</c:v>
                </c:pt>
                <c:pt idx="848">
                  <c:v>1.0592632906126624</c:v>
                </c:pt>
                <c:pt idx="849">
                  <c:v>0.14463357503079521</c:v>
                </c:pt>
                <c:pt idx="850">
                  <c:v>1.4318278402811728</c:v>
                </c:pt>
                <c:pt idx="851">
                  <c:v>-1.1914334025269184</c:v>
                </c:pt>
                <c:pt idx="852">
                  <c:v>-0.44745096169888399</c:v>
                </c:pt>
                <c:pt idx="853">
                  <c:v>2.6348107297372536</c:v>
                </c:pt>
                <c:pt idx="854">
                  <c:v>-0.12365340792157298</c:v>
                </c:pt>
                <c:pt idx="855">
                  <c:v>-0.34668719814212778</c:v>
                </c:pt>
                <c:pt idx="856">
                  <c:v>1.5894948184544475</c:v>
                </c:pt>
                <c:pt idx="857">
                  <c:v>1.5230598979367258</c:v>
                </c:pt>
                <c:pt idx="858">
                  <c:v>0.89929511450163346</c:v>
                </c:pt>
                <c:pt idx="859">
                  <c:v>-8.112357962334471E-2</c:v>
                </c:pt>
                <c:pt idx="860">
                  <c:v>-0.81505471719101052</c:v>
                </c:pt>
                <c:pt idx="861">
                  <c:v>0.76590626352268032</c:v>
                </c:pt>
                <c:pt idx="862">
                  <c:v>-1.2635634843724901</c:v>
                </c:pt>
                <c:pt idx="863">
                  <c:v>-0.37931471576685283</c:v>
                </c:pt>
                <c:pt idx="864">
                  <c:v>-0.16964934270171028</c:v>
                </c:pt>
                <c:pt idx="865">
                  <c:v>-0.27794517858633583</c:v>
                </c:pt>
                <c:pt idx="866">
                  <c:v>-0.74003032759846121</c:v>
                </c:pt>
                <c:pt idx="867">
                  <c:v>-0.8001721067595895</c:v>
                </c:pt>
                <c:pt idx="868">
                  <c:v>-0.89880623841653318</c:v>
                </c:pt>
                <c:pt idx="869">
                  <c:v>0.14350165489257449</c:v>
                </c:pt>
                <c:pt idx="870">
                  <c:v>1.4076021208680487</c:v>
                </c:pt>
                <c:pt idx="871">
                  <c:v>-1.2147780539407265</c:v>
                </c:pt>
                <c:pt idx="872">
                  <c:v>1.3064633374686423</c:v>
                </c:pt>
                <c:pt idx="873">
                  <c:v>0.90001431503453233</c:v>
                </c:pt>
                <c:pt idx="874">
                  <c:v>-0.21982503826365019</c:v>
                </c:pt>
                <c:pt idx="875">
                  <c:v>0.93299831729886051</c:v>
                </c:pt>
                <c:pt idx="876">
                  <c:v>1.0324763540139728</c:v>
                </c:pt>
                <c:pt idx="877">
                  <c:v>-0.4185690384502152</c:v>
                </c:pt>
                <c:pt idx="878">
                  <c:v>-1.1507077660023413</c:v>
                </c:pt>
                <c:pt idx="879">
                  <c:v>-0.5709600876062666</c:v>
                </c:pt>
                <c:pt idx="880">
                  <c:v>-0.4192962645739442</c:v>
                </c:pt>
                <c:pt idx="881">
                  <c:v>0.38208446772603821</c:v>
                </c:pt>
                <c:pt idx="882">
                  <c:v>0.90769647953742805</c:v>
                </c:pt>
                <c:pt idx="883">
                  <c:v>0.26743579252858751</c:v>
                </c:pt>
                <c:pt idx="884">
                  <c:v>1.062359358315021</c:v>
                </c:pt>
                <c:pt idx="885">
                  <c:v>0.11613330774643771</c:v>
                </c:pt>
                <c:pt idx="886">
                  <c:v>-0.75788610707369486</c:v>
                </c:pt>
                <c:pt idx="887">
                  <c:v>0.50409895044806774</c:v>
                </c:pt>
                <c:pt idx="888">
                  <c:v>0.32308386000499922</c:v>
                </c:pt>
                <c:pt idx="889">
                  <c:v>-0.34262173323095624</c:v>
                </c:pt>
                <c:pt idx="890">
                  <c:v>0.47779199263327143</c:v>
                </c:pt>
                <c:pt idx="891">
                  <c:v>0.14975989143908208</c:v>
                </c:pt>
                <c:pt idx="892">
                  <c:v>1.5869473341996496</c:v>
                </c:pt>
                <c:pt idx="893">
                  <c:v>-8.2096403799482687E-2</c:v>
                </c:pt>
                <c:pt idx="894">
                  <c:v>-0.84225826245945967</c:v>
                </c:pt>
                <c:pt idx="895">
                  <c:v>-0.16976738490631504</c:v>
                </c:pt>
                <c:pt idx="896">
                  <c:v>-0.21265937621142683</c:v>
                </c:pt>
                <c:pt idx="897">
                  <c:v>-1.7416687978946968</c:v>
                </c:pt>
                <c:pt idx="898">
                  <c:v>1.1287193281601091</c:v>
                </c:pt>
                <c:pt idx="899">
                  <c:v>1.2259804454284762</c:v>
                </c:pt>
                <c:pt idx="900">
                  <c:v>-3.0130807097328969</c:v>
                </c:pt>
                <c:pt idx="901">
                  <c:v>0.64072846882748991</c:v>
                </c:pt>
                <c:pt idx="902">
                  <c:v>-0.61594564377043781</c:v>
                </c:pt>
                <c:pt idx="903">
                  <c:v>0.59958499159877476</c:v>
                </c:pt>
                <c:pt idx="904">
                  <c:v>0.53927294326844333</c:v>
                </c:pt>
                <c:pt idx="905">
                  <c:v>0.55321468507516158</c:v>
                </c:pt>
                <c:pt idx="906">
                  <c:v>1.940455591218182E-2</c:v>
                </c:pt>
                <c:pt idx="907">
                  <c:v>-0.1304727100120715</c:v>
                </c:pt>
                <c:pt idx="908">
                  <c:v>0.65169837971519229</c:v>
                </c:pt>
                <c:pt idx="909">
                  <c:v>0.71631822892185681</c:v>
                </c:pt>
                <c:pt idx="910">
                  <c:v>-0.20114000603379623</c:v>
                </c:pt>
                <c:pt idx="911">
                  <c:v>-0.3490986642268723</c:v>
                </c:pt>
                <c:pt idx="912">
                  <c:v>0.52747250954037384</c:v>
                </c:pt>
                <c:pt idx="913">
                  <c:v>-0.80659304751228689</c:v>
                </c:pt>
                <c:pt idx="914">
                  <c:v>-0.55534898732527438</c:v>
                </c:pt>
                <c:pt idx="915">
                  <c:v>-0.84542256377778813</c:v>
                </c:pt>
                <c:pt idx="916">
                  <c:v>-1.6284981935162008</c:v>
                </c:pt>
                <c:pt idx="917">
                  <c:v>0.59014157545633594</c:v>
                </c:pt>
                <c:pt idx="918">
                  <c:v>0.49968659942851446</c:v>
                </c:pt>
                <c:pt idx="919">
                  <c:v>0.88111154140343473</c:v>
                </c:pt>
                <c:pt idx="920">
                  <c:v>-1.7285656173789121</c:v>
                </c:pt>
                <c:pt idx="921">
                  <c:v>0.73780877165638969</c:v>
                </c:pt>
                <c:pt idx="922">
                  <c:v>0.99264184561356927</c:v>
                </c:pt>
                <c:pt idx="923">
                  <c:v>0.18885030696878857</c:v>
                </c:pt>
                <c:pt idx="924">
                  <c:v>0.45319595318032668</c:v>
                </c:pt>
                <c:pt idx="925">
                  <c:v>-6.7979904407806657E-3</c:v>
                </c:pt>
                <c:pt idx="926">
                  <c:v>0.13046429311361862</c:v>
                </c:pt>
                <c:pt idx="927">
                  <c:v>2.037794846486598</c:v>
                </c:pt>
                <c:pt idx="928">
                  <c:v>0.53858780610777757</c:v>
                </c:pt>
                <c:pt idx="929">
                  <c:v>0.88011046226669976</c:v>
                </c:pt>
                <c:pt idx="930">
                  <c:v>0.40811722853273835</c:v>
                </c:pt>
                <c:pt idx="931">
                  <c:v>-1.8637619530192566</c:v>
                </c:pt>
                <c:pt idx="932">
                  <c:v>-0.5021360922414928</c:v>
                </c:pt>
                <c:pt idx="933">
                  <c:v>-0.15855841415511662</c:v>
                </c:pt>
                <c:pt idx="934">
                  <c:v>-0.26200035849269909</c:v>
                </c:pt>
                <c:pt idx="935">
                  <c:v>0.89624432180956859</c:v>
                </c:pt>
                <c:pt idx="936">
                  <c:v>-1.1954825359472068</c:v>
                </c:pt>
                <c:pt idx="937">
                  <c:v>-0.41016643097302818</c:v>
                </c:pt>
                <c:pt idx="938">
                  <c:v>0.16540950052220893</c:v>
                </c:pt>
                <c:pt idx="939">
                  <c:v>0.31935462498960732</c:v>
                </c:pt>
                <c:pt idx="940">
                  <c:v>0.28055877244803895</c:v>
                </c:pt>
                <c:pt idx="941">
                  <c:v>0.90022322699990553</c:v>
                </c:pt>
                <c:pt idx="942">
                  <c:v>-0.90895193933593887</c:v>
                </c:pt>
                <c:pt idx="943">
                  <c:v>-0.38273275870920642</c:v>
                </c:pt>
                <c:pt idx="944">
                  <c:v>0.64061205161184986</c:v>
                </c:pt>
                <c:pt idx="945">
                  <c:v>2.3205304312763531</c:v>
                </c:pt>
                <c:pt idx="946">
                  <c:v>1.4586368585218743</c:v>
                </c:pt>
                <c:pt idx="947">
                  <c:v>0.95586368684932665</c:v>
                </c:pt>
                <c:pt idx="948">
                  <c:v>-0.4405805355694028</c:v>
                </c:pt>
                <c:pt idx="949">
                  <c:v>-0.23922401980596675</c:v>
                </c:pt>
                <c:pt idx="950">
                  <c:v>0.57764890343570485</c:v>
                </c:pt>
                <c:pt idx="951">
                  <c:v>1.4586578469514606</c:v>
                </c:pt>
                <c:pt idx="952">
                  <c:v>0.94617877773758252</c:v>
                </c:pt>
                <c:pt idx="953">
                  <c:v>0.82389857442671399</c:v>
                </c:pt>
                <c:pt idx="954">
                  <c:v>0.47678030071917377</c:v>
                </c:pt>
                <c:pt idx="955">
                  <c:v>1.0096048087506482</c:v>
                </c:pt>
                <c:pt idx="956">
                  <c:v>0.54479828851810552</c:v>
                </c:pt>
                <c:pt idx="957">
                  <c:v>-0.50367206195231518</c:v>
                </c:pt>
                <c:pt idx="958">
                  <c:v>-0.182104483794717</c:v>
                </c:pt>
                <c:pt idx="959">
                  <c:v>0.6446793708373697</c:v>
                </c:pt>
                <c:pt idx="960">
                  <c:v>0.67921214212419656</c:v>
                </c:pt>
                <c:pt idx="961">
                  <c:v>1.028671549614721</c:v>
                </c:pt>
                <c:pt idx="962">
                  <c:v>2.965114725249407E-2</c:v>
                </c:pt>
                <c:pt idx="963">
                  <c:v>-0.28005959966173322</c:v>
                </c:pt>
                <c:pt idx="964">
                  <c:v>0.97197150055129811</c:v>
                </c:pt>
                <c:pt idx="965">
                  <c:v>0.27286483851321464</c:v>
                </c:pt>
                <c:pt idx="966">
                  <c:v>0.47837382169884535</c:v>
                </c:pt>
                <c:pt idx="967">
                  <c:v>-0.67083684181618963</c:v>
                </c:pt>
                <c:pt idx="968">
                  <c:v>-5.399001071577203E-2</c:v>
                </c:pt>
                <c:pt idx="969">
                  <c:v>1.1185707368438358</c:v>
                </c:pt>
                <c:pt idx="970">
                  <c:v>0.15766052296422117</c:v>
                </c:pt>
                <c:pt idx="971">
                  <c:v>0.34106765355743107</c:v>
                </c:pt>
                <c:pt idx="972">
                  <c:v>-1.1366265413508536</c:v>
                </c:pt>
                <c:pt idx="973">
                  <c:v>2.366704577191566</c:v>
                </c:pt>
                <c:pt idx="974">
                  <c:v>2.404174608955806</c:v>
                </c:pt>
                <c:pt idx="975">
                  <c:v>-0.75702524939863736</c:v>
                </c:pt>
                <c:pt idx="976">
                  <c:v>-0.50435871312712877</c:v>
                </c:pt>
                <c:pt idx="977">
                  <c:v>-1.6267015189126965</c:v>
                </c:pt>
                <c:pt idx="978">
                  <c:v>-0.20990079148427299</c:v>
                </c:pt>
                <c:pt idx="979">
                  <c:v>-7.9216654141575304E-2</c:v>
                </c:pt>
                <c:pt idx="980">
                  <c:v>-0.97272025773999715</c:v>
                </c:pt>
                <c:pt idx="981">
                  <c:v>0.59033547974612688</c:v>
                </c:pt>
                <c:pt idx="982">
                  <c:v>-0.34703760922959503</c:v>
                </c:pt>
                <c:pt idx="983">
                  <c:v>-4.4291695424689692E-2</c:v>
                </c:pt>
                <c:pt idx="984">
                  <c:v>-1.8688908527778345</c:v>
                </c:pt>
                <c:pt idx="985">
                  <c:v>-0.23061770008830607</c:v>
                </c:pt>
                <c:pt idx="986">
                  <c:v>0.14120592213569338</c:v>
                </c:pt>
                <c:pt idx="987">
                  <c:v>0.33885521970004362</c:v>
                </c:pt>
                <c:pt idx="988">
                  <c:v>-0.39970035846481267</c:v>
                </c:pt>
                <c:pt idx="989">
                  <c:v>-2.8689087688715205</c:v>
                </c:pt>
                <c:pt idx="990">
                  <c:v>0.13592543518309697</c:v>
                </c:pt>
                <c:pt idx="991">
                  <c:v>0.15871362798915456</c:v>
                </c:pt>
                <c:pt idx="992">
                  <c:v>0.2693093206147239</c:v>
                </c:pt>
                <c:pt idx="993">
                  <c:v>0.52310204396329141</c:v>
                </c:pt>
                <c:pt idx="994">
                  <c:v>0.42167925743484602</c:v>
                </c:pt>
                <c:pt idx="995">
                  <c:v>0.60968750876909183</c:v>
                </c:pt>
                <c:pt idx="996">
                  <c:v>6.3937417998921831E-2</c:v>
                </c:pt>
                <c:pt idx="997">
                  <c:v>-4.539433106258528E-2</c:v>
                </c:pt>
                <c:pt idx="998">
                  <c:v>-0.47657943788125223</c:v>
                </c:pt>
                <c:pt idx="999">
                  <c:v>0.25856569736138724</c:v>
                </c:pt>
                <c:pt idx="1000">
                  <c:v>-8.7405261555343117E-2</c:v>
                </c:pt>
                <c:pt idx="1001">
                  <c:v>0.83020558788685506</c:v>
                </c:pt>
                <c:pt idx="1002">
                  <c:v>1.1293998970535384</c:v>
                </c:pt>
                <c:pt idx="1003">
                  <c:v>0.32028945208152138</c:v>
                </c:pt>
                <c:pt idx="1004">
                  <c:v>1.1347336712756082</c:v>
                </c:pt>
                <c:pt idx="1005">
                  <c:v>-0.76055215831642542</c:v>
                </c:pt>
                <c:pt idx="1006">
                  <c:v>1.3882061911478552</c:v>
                </c:pt>
                <c:pt idx="1007">
                  <c:v>0.24395223999021454</c:v>
                </c:pt>
                <c:pt idx="1008">
                  <c:v>8.293469989857627E-2</c:v>
                </c:pt>
                <c:pt idx="1009">
                  <c:v>1.2542998267013878</c:v>
                </c:pt>
                <c:pt idx="1010">
                  <c:v>-0.29476694582452367</c:v>
                </c:pt>
                <c:pt idx="1011">
                  <c:v>-0.26589959304414279</c:v>
                </c:pt>
                <c:pt idx="1012">
                  <c:v>-0.28917824551729865</c:v>
                </c:pt>
                <c:pt idx="1013">
                  <c:v>5.1812868365814779E-3</c:v>
                </c:pt>
                <c:pt idx="1014">
                  <c:v>-0.14791207925877004</c:v>
                </c:pt>
                <c:pt idx="1015">
                  <c:v>9.7753659379481661E-2</c:v>
                </c:pt>
                <c:pt idx="1016">
                  <c:v>-8.4402447467407882E-2</c:v>
                </c:pt>
                <c:pt idx="1017">
                  <c:v>-0.78317669126841949</c:v>
                </c:pt>
                <c:pt idx="1018">
                  <c:v>-0.73400896164566021</c:v>
                </c:pt>
                <c:pt idx="1019">
                  <c:v>-1.4011066471112699</c:v>
                </c:pt>
                <c:pt idx="1020">
                  <c:v>0.70834820276260757</c:v>
                </c:pt>
                <c:pt idx="1021">
                  <c:v>0.88808377047625342</c:v>
                </c:pt>
                <c:pt idx="1022">
                  <c:v>-0.30159976115427867</c:v>
                </c:pt>
                <c:pt idx="1023">
                  <c:v>-0.44734246756929608</c:v>
                </c:pt>
                <c:pt idx="1024">
                  <c:v>-0.10210363732556615</c:v>
                </c:pt>
                <c:pt idx="1025">
                  <c:v>0.32899783282648798</c:v>
                </c:pt>
                <c:pt idx="1026">
                  <c:v>-0.36337983284399655</c:v>
                </c:pt>
                <c:pt idx="1027">
                  <c:v>0.48812793718676417</c:v>
                </c:pt>
                <c:pt idx="1028">
                  <c:v>0.34300376507054864</c:v>
                </c:pt>
                <c:pt idx="1029">
                  <c:v>-0.64452254520579899</c:v>
                </c:pt>
                <c:pt idx="1030">
                  <c:v>-0.62693639550732883</c:v>
                </c:pt>
                <c:pt idx="1031">
                  <c:v>-1.5654398639807177</c:v>
                </c:pt>
                <c:pt idx="1032">
                  <c:v>2.8213844939479316E-2</c:v>
                </c:pt>
                <c:pt idx="1033">
                  <c:v>0.2099087571591518</c:v>
                </c:pt>
                <c:pt idx="1034">
                  <c:v>-1.4903245255791937</c:v>
                </c:pt>
                <c:pt idx="1035">
                  <c:v>0.68306926435965565</c:v>
                </c:pt>
                <c:pt idx="1036">
                  <c:v>1.2042998411188002</c:v>
                </c:pt>
                <c:pt idx="1037">
                  <c:v>0.80599630314765136</c:v>
                </c:pt>
                <c:pt idx="1038">
                  <c:v>0.43402238979519581</c:v>
                </c:pt>
                <c:pt idx="1039">
                  <c:v>-0.38247576225252189</c:v>
                </c:pt>
                <c:pt idx="1040">
                  <c:v>0.1662459618089116</c:v>
                </c:pt>
                <c:pt idx="1041">
                  <c:v>-0.80651689644706437</c:v>
                </c:pt>
                <c:pt idx="1042">
                  <c:v>9.2225764537168686E-2</c:v>
                </c:pt>
                <c:pt idx="1043">
                  <c:v>0.12854660096218495</c:v>
                </c:pt>
                <c:pt idx="1044">
                  <c:v>0.23209160777996729</c:v>
                </c:pt>
                <c:pt idx="1045">
                  <c:v>0.66535204754739397</c:v>
                </c:pt>
                <c:pt idx="1046">
                  <c:v>0.88314967797404975</c:v>
                </c:pt>
                <c:pt idx="1047">
                  <c:v>0.59752452061077577</c:v>
                </c:pt>
                <c:pt idx="1048">
                  <c:v>1.1687200559606374</c:v>
                </c:pt>
                <c:pt idx="1049">
                  <c:v>8.7121693192564464E-2</c:v>
                </c:pt>
                <c:pt idx="1050">
                  <c:v>-1.0128343451481427</c:v>
                </c:pt>
                <c:pt idx="1051">
                  <c:v>-0.26891739370058332</c:v>
                </c:pt>
                <c:pt idx="1052">
                  <c:v>0.12824570178527495</c:v>
                </c:pt>
                <c:pt idx="1053">
                  <c:v>-0.18000982075437832</c:v>
                </c:pt>
                <c:pt idx="1054">
                  <c:v>-0.5038312804821139</c:v>
                </c:pt>
                <c:pt idx="1055">
                  <c:v>-0.14834186921212478</c:v>
                </c:pt>
                <c:pt idx="1056">
                  <c:v>0.60506747061068467</c:v>
                </c:pt>
                <c:pt idx="1057">
                  <c:v>1.1171014707354487</c:v>
                </c:pt>
                <c:pt idx="1058">
                  <c:v>0.61432204367188703</c:v>
                </c:pt>
                <c:pt idx="1059">
                  <c:v>0.47638748513960749</c:v>
                </c:pt>
                <c:pt idx="1060">
                  <c:v>0.4075419719430684</c:v>
                </c:pt>
                <c:pt idx="1061">
                  <c:v>0.46280813369303431</c:v>
                </c:pt>
                <c:pt idx="1062">
                  <c:v>-0.42218138673627337</c:v>
                </c:pt>
                <c:pt idx="1063">
                  <c:v>0.20206159030301052</c:v>
                </c:pt>
                <c:pt idx="1064">
                  <c:v>0.28772686943585057</c:v>
                </c:pt>
                <c:pt idx="1065">
                  <c:v>0.79755740482289283</c:v>
                </c:pt>
                <c:pt idx="1066">
                  <c:v>0.57339010717156924</c:v>
                </c:pt>
                <c:pt idx="1067">
                  <c:v>0.58878371264230367</c:v>
                </c:pt>
                <c:pt idx="1068">
                  <c:v>0.42815482981573894</c:v>
                </c:pt>
                <c:pt idx="1069">
                  <c:v>0.4906470362080384</c:v>
                </c:pt>
                <c:pt idx="1070">
                  <c:v>-0.39524029090138413</c:v>
                </c:pt>
                <c:pt idx="1071">
                  <c:v>-0.30369324797999653</c:v>
                </c:pt>
                <c:pt idx="1072">
                  <c:v>-0.48723415974829365</c:v>
                </c:pt>
                <c:pt idx="1073">
                  <c:v>-0.26601801671491998</c:v>
                </c:pt>
                <c:pt idx="1074">
                  <c:v>0.43619907639924094</c:v>
                </c:pt>
                <c:pt idx="1075">
                  <c:v>0.3469825362084471</c:v>
                </c:pt>
                <c:pt idx="1076">
                  <c:v>-0.44705504062766011</c:v>
                </c:pt>
                <c:pt idx="1077">
                  <c:v>0.21944345728821446</c:v>
                </c:pt>
                <c:pt idx="1078">
                  <c:v>0.53022699139266294</c:v>
                </c:pt>
                <c:pt idx="1079">
                  <c:v>-7.8101025018249004E-2</c:v>
                </c:pt>
                <c:pt idx="1080">
                  <c:v>0.16587683617070326</c:v>
                </c:pt>
                <c:pt idx="1081">
                  <c:v>-4.087261855125135E-2</c:v>
                </c:pt>
                <c:pt idx="1082">
                  <c:v>-0.30678931307388169</c:v>
                </c:pt>
                <c:pt idx="1083">
                  <c:v>6.4496282671697713E-2</c:v>
                </c:pt>
                <c:pt idx="1084">
                  <c:v>-7.4528497935826721E-2</c:v>
                </c:pt>
                <c:pt idx="1085">
                  <c:v>-0.56254563059084361</c:v>
                </c:pt>
                <c:pt idx="1086">
                  <c:v>-7.3488438144163837E-2</c:v>
                </c:pt>
                <c:pt idx="1087">
                  <c:v>0.66537298106598541</c:v>
                </c:pt>
                <c:pt idx="1088">
                  <c:v>0.19739459649619917</c:v>
                </c:pt>
                <c:pt idx="1089">
                  <c:v>-0.7229011339190059</c:v>
                </c:pt>
                <c:pt idx="1090">
                  <c:v>-0.81585267896031866</c:v>
                </c:pt>
                <c:pt idx="1091">
                  <c:v>0.18578246533241227</c:v>
                </c:pt>
                <c:pt idx="1092">
                  <c:v>-0.60337096965741566</c:v>
                </c:pt>
                <c:pt idx="1093">
                  <c:v>1.0458618525091374</c:v>
                </c:pt>
                <c:pt idx="1094">
                  <c:v>0.18882029303155079</c:v>
                </c:pt>
                <c:pt idx="1095">
                  <c:v>-0.12149906102980879</c:v>
                </c:pt>
                <c:pt idx="1096">
                  <c:v>-0.42582070325174115</c:v>
                </c:pt>
                <c:pt idx="1097">
                  <c:v>0.18353563569567655</c:v>
                </c:pt>
                <c:pt idx="1098">
                  <c:v>-1.7381420758095345E-2</c:v>
                </c:pt>
                <c:pt idx="1099">
                  <c:v>0.40867735680141237</c:v>
                </c:pt>
                <c:pt idx="1100">
                  <c:v>-0.6904656766739663</c:v>
                </c:pt>
                <c:pt idx="1101">
                  <c:v>0.23407544831540505</c:v>
                </c:pt>
                <c:pt idx="1102">
                  <c:v>0.2843731934830096</c:v>
                </c:pt>
                <c:pt idx="1103">
                  <c:v>-1.0719963062518865</c:v>
                </c:pt>
                <c:pt idx="1104">
                  <c:v>0.70695776439451308</c:v>
                </c:pt>
                <c:pt idx="1105">
                  <c:v>-6.6269686393226834E-2</c:v>
                </c:pt>
                <c:pt idx="1106">
                  <c:v>-8.7810913816927183E-2</c:v>
                </c:pt>
                <c:pt idx="1107">
                  <c:v>-0.22899512062912564</c:v>
                </c:pt>
                <c:pt idx="1108">
                  <c:v>0.97692365488880739</c:v>
                </c:pt>
                <c:pt idx="1109">
                  <c:v>0.12775879144136226</c:v>
                </c:pt>
                <c:pt idx="1110">
                  <c:v>0.17295372322143621</c:v>
                </c:pt>
                <c:pt idx="1111">
                  <c:v>0.31164194544169099</c:v>
                </c:pt>
                <c:pt idx="1112">
                  <c:v>1.2717268086751439</c:v>
                </c:pt>
                <c:pt idx="1113">
                  <c:v>0.15589691686630758</c:v>
                </c:pt>
                <c:pt idx="1114">
                  <c:v>1.0829088338349671</c:v>
                </c:pt>
                <c:pt idx="1115">
                  <c:v>0.4425789038089647</c:v>
                </c:pt>
                <c:pt idx="1116">
                  <c:v>-5.5283380974010754E-2</c:v>
                </c:pt>
                <c:pt idx="1117">
                  <c:v>-0.2563660256592506</c:v>
                </c:pt>
                <c:pt idx="1118">
                  <c:v>-6.2362034668144162E-2</c:v>
                </c:pt>
                <c:pt idx="1119">
                  <c:v>-0.11016151192204049</c:v>
                </c:pt>
                <c:pt idx="1120">
                  <c:v>0.11398068108985271</c:v>
                </c:pt>
                <c:pt idx="1121">
                  <c:v>2.7259884218189256E-3</c:v>
                </c:pt>
                <c:pt idx="1122">
                  <c:v>4.599101416619078E-2</c:v>
                </c:pt>
                <c:pt idx="1123">
                  <c:v>7.4371114809125061E-2</c:v>
                </c:pt>
                <c:pt idx="1124">
                  <c:v>-0.56754158862035453</c:v>
                </c:pt>
                <c:pt idx="1125">
                  <c:v>-0.19660244603267785</c:v>
                </c:pt>
                <c:pt idx="1126">
                  <c:v>-0.51944507002239604</c:v>
                </c:pt>
                <c:pt idx="1127">
                  <c:v>0.26586802706066592</c:v>
                </c:pt>
                <c:pt idx="1128">
                  <c:v>0.64224627212124474</c:v>
                </c:pt>
                <c:pt idx="1129">
                  <c:v>-0.23165809548603633</c:v>
                </c:pt>
                <c:pt idx="1130">
                  <c:v>0.31740736465398811</c:v>
                </c:pt>
                <c:pt idx="1131">
                  <c:v>-0.10018013500020828</c:v>
                </c:pt>
                <c:pt idx="1132">
                  <c:v>7.0528785274746042E-3</c:v>
                </c:pt>
                <c:pt idx="1133">
                  <c:v>-0.15508776824305315</c:v>
                </c:pt>
                <c:pt idx="1134">
                  <c:v>-0.30130624316039345</c:v>
                </c:pt>
                <c:pt idx="1135">
                  <c:v>0.10753890316225423</c:v>
                </c:pt>
                <c:pt idx="1136">
                  <c:v>2.4214624551849084E-2</c:v>
                </c:pt>
                <c:pt idx="1137">
                  <c:v>0.55298921980782367</c:v>
                </c:pt>
                <c:pt idx="1138">
                  <c:v>0.17616226544752678</c:v>
                </c:pt>
                <c:pt idx="1139">
                  <c:v>-1.6750117446058255E-2</c:v>
                </c:pt>
                <c:pt idx="1140">
                  <c:v>-0.44566009633293646</c:v>
                </c:pt>
                <c:pt idx="1141">
                  <c:v>-0.12269888501059611</c:v>
                </c:pt>
                <c:pt idx="1142">
                  <c:v>0.27597990039625486</c:v>
                </c:pt>
                <c:pt idx="1143">
                  <c:v>0.67072221318917613</c:v>
                </c:pt>
                <c:pt idx="1144">
                  <c:v>-0.52336262310631199</c:v>
                </c:pt>
                <c:pt idx="1145">
                  <c:v>-0.6349051476993175</c:v>
                </c:pt>
                <c:pt idx="1146">
                  <c:v>3.4053965103176154E-2</c:v>
                </c:pt>
                <c:pt idx="1147">
                  <c:v>-0.49908070238294044</c:v>
                </c:pt>
                <c:pt idx="1148">
                  <c:v>0.62759859445645816</c:v>
                </c:pt>
                <c:pt idx="1149">
                  <c:v>-0.27616692124203368</c:v>
                </c:pt>
                <c:pt idx="1150">
                  <c:v>0.26948052962629276</c:v>
                </c:pt>
                <c:pt idx="1151">
                  <c:v>5.4370272733127223E-2</c:v>
                </c:pt>
                <c:pt idx="1152">
                  <c:v>-0.38526957509163395</c:v>
                </c:pt>
                <c:pt idx="1153">
                  <c:v>-0.28142380540845124</c:v>
                </c:pt>
                <c:pt idx="1154">
                  <c:v>3.5562236707043837E-2</c:v>
                </c:pt>
                <c:pt idx="1155">
                  <c:v>0.336160896405584</c:v>
                </c:pt>
                <c:pt idx="1156">
                  <c:v>-0.23370930045909333</c:v>
                </c:pt>
                <c:pt idx="1157">
                  <c:v>0.42248601383763784</c:v>
                </c:pt>
                <c:pt idx="1158">
                  <c:v>-0.24794696240238778</c:v>
                </c:pt>
                <c:pt idx="1159">
                  <c:v>0.53487109573865155</c:v>
                </c:pt>
                <c:pt idx="1160">
                  <c:v>0.40707343081606595</c:v>
                </c:pt>
                <c:pt idx="1161">
                  <c:v>-0.3276397254593526</c:v>
                </c:pt>
                <c:pt idx="1162">
                  <c:v>-0.51458280541544354</c:v>
                </c:pt>
                <c:pt idx="1163">
                  <c:v>0.23998402872960867</c:v>
                </c:pt>
                <c:pt idx="1164">
                  <c:v>-0.21096902741174262</c:v>
                </c:pt>
                <c:pt idx="1165">
                  <c:v>-0.33347036916187633</c:v>
                </c:pt>
                <c:pt idx="1166">
                  <c:v>0.19846656041429966</c:v>
                </c:pt>
                <c:pt idx="1167">
                  <c:v>-1.1265031412610362</c:v>
                </c:pt>
                <c:pt idx="1168">
                  <c:v>0.62171959673104027</c:v>
                </c:pt>
                <c:pt idx="1169">
                  <c:v>-0.30283254390269931</c:v>
                </c:pt>
                <c:pt idx="1170">
                  <c:v>-0.17069746076312597</c:v>
                </c:pt>
                <c:pt idx="1171">
                  <c:v>0.41418909196435294</c:v>
                </c:pt>
                <c:pt idx="1172">
                  <c:v>0.26390910698611592</c:v>
                </c:pt>
                <c:pt idx="1173">
                  <c:v>-5.0122025107519619E-3</c:v>
                </c:pt>
                <c:pt idx="1174">
                  <c:v>0.31861131298056833</c:v>
                </c:pt>
                <c:pt idx="1175">
                  <c:v>0.51630006292181818</c:v>
                </c:pt>
                <c:pt idx="1176">
                  <c:v>-0.84823284337506522</c:v>
                </c:pt>
                <c:pt idx="1177">
                  <c:v>4.0133808458694631E-2</c:v>
                </c:pt>
                <c:pt idx="1178">
                  <c:v>-0.28638024024047937</c:v>
                </c:pt>
                <c:pt idx="1179">
                  <c:v>-1.3615340112362873E-2</c:v>
                </c:pt>
                <c:pt idx="1180">
                  <c:v>-0.77489261409088073</c:v>
                </c:pt>
                <c:pt idx="1181">
                  <c:v>0.5344404653999284</c:v>
                </c:pt>
                <c:pt idx="1182">
                  <c:v>-5.7876934780800582E-2</c:v>
                </c:pt>
                <c:pt idx="1183">
                  <c:v>0.51640136668282466</c:v>
                </c:pt>
                <c:pt idx="1184">
                  <c:v>0.21321349413162949</c:v>
                </c:pt>
                <c:pt idx="1185">
                  <c:v>-0.50852088508563043</c:v>
                </c:pt>
                <c:pt idx="1186">
                  <c:v>0.54216645308555655</c:v>
                </c:pt>
                <c:pt idx="1187">
                  <c:v>0.25335679483069384</c:v>
                </c:pt>
                <c:pt idx="1188">
                  <c:v>-4.0379657312769268E-2</c:v>
                </c:pt>
                <c:pt idx="1189">
                  <c:v>-7.7446077529650381E-3</c:v>
                </c:pt>
                <c:pt idx="1190">
                  <c:v>-4.0189343012883683E-2</c:v>
                </c:pt>
                <c:pt idx="1191">
                  <c:v>6.9612012467608508E-2</c:v>
                </c:pt>
                <c:pt idx="1192">
                  <c:v>6.2270919659290769E-2</c:v>
                </c:pt>
                <c:pt idx="1193">
                  <c:v>-4.2427459731307238E-2</c:v>
                </c:pt>
                <c:pt idx="1194">
                  <c:v>1.052715415890578</c:v>
                </c:pt>
                <c:pt idx="1195">
                  <c:v>-0.71823669564872716</c:v>
                </c:pt>
                <c:pt idx="1196">
                  <c:v>-3.5571950069979152E-3</c:v>
                </c:pt>
                <c:pt idx="1197">
                  <c:v>0.36240088454503372</c:v>
                </c:pt>
                <c:pt idx="1198">
                  <c:v>0.17672344245469773</c:v>
                </c:pt>
                <c:pt idx="1199">
                  <c:v>-8.270509715800145E-2</c:v>
                </c:pt>
                <c:pt idx="1200">
                  <c:v>-0.27754087061121702</c:v>
                </c:pt>
                <c:pt idx="1201">
                  <c:v>0.51800435457364813</c:v>
                </c:pt>
                <c:pt idx="1202">
                  <c:v>0.35069353713107176</c:v>
                </c:pt>
                <c:pt idx="1203">
                  <c:v>-0.49146068197744164</c:v>
                </c:pt>
                <c:pt idx="1204">
                  <c:v>0.34474104869162048</c:v>
                </c:pt>
                <c:pt idx="1205">
                  <c:v>0.81264108227598442</c:v>
                </c:pt>
                <c:pt idx="1206">
                  <c:v>1.8557529767351326</c:v>
                </c:pt>
                <c:pt idx="1207">
                  <c:v>-1.567336938165198E-2</c:v>
                </c:pt>
                <c:pt idx="1208">
                  <c:v>-0.45339214013282358</c:v>
                </c:pt>
                <c:pt idx="1209">
                  <c:v>-0.7516764277796355</c:v>
                </c:pt>
                <c:pt idx="1210">
                  <c:v>-0.64748352801342079</c:v>
                </c:pt>
                <c:pt idx="1211">
                  <c:v>0.22587425676922379</c:v>
                </c:pt>
                <c:pt idx="1212">
                  <c:v>-8.2654546125088046E-2</c:v>
                </c:pt>
                <c:pt idx="1213">
                  <c:v>-0.21642739574413028</c:v>
                </c:pt>
                <c:pt idx="1214">
                  <c:v>-0.81150648413924031</c:v>
                </c:pt>
                <c:pt idx="1215">
                  <c:v>0.19008783720307676</c:v>
                </c:pt>
                <c:pt idx="1216">
                  <c:v>-1.7610194008098414</c:v>
                </c:pt>
                <c:pt idx="1217">
                  <c:v>-0.92767803976989427</c:v>
                </c:pt>
                <c:pt idx="1218">
                  <c:v>1.9387930730902916</c:v>
                </c:pt>
                <c:pt idx="1219">
                  <c:v>1.0289614548100801</c:v>
                </c:pt>
                <c:pt idx="1220">
                  <c:v>0.6028207798666525</c:v>
                </c:pt>
                <c:pt idx="1221">
                  <c:v>0.15165744788451185</c:v>
                </c:pt>
                <c:pt idx="1222">
                  <c:v>-0.2315013634625096</c:v>
                </c:pt>
                <c:pt idx="1223">
                  <c:v>-0.24657193202401828</c:v>
                </c:pt>
                <c:pt idx="1224">
                  <c:v>-2.6630384306539412E-2</c:v>
                </c:pt>
                <c:pt idx="1225">
                  <c:v>-0.36326402205848751</c:v>
                </c:pt>
                <c:pt idx="1226">
                  <c:v>1.3746316891272041</c:v>
                </c:pt>
                <c:pt idx="1227">
                  <c:v>1.8323241771093439</c:v>
                </c:pt>
                <c:pt idx="1228">
                  <c:v>-0.64994084156302634</c:v>
                </c:pt>
                <c:pt idx="1229">
                  <c:v>-0.26918195890051066</c:v>
                </c:pt>
                <c:pt idx="1230">
                  <c:v>-0.29760305239745932</c:v>
                </c:pt>
                <c:pt idx="1231">
                  <c:v>-0.64265843463746464</c:v>
                </c:pt>
                <c:pt idx="1232">
                  <c:v>1.6100978247077791E-2</c:v>
                </c:pt>
                <c:pt idx="1233">
                  <c:v>-0.13062236654686288</c:v>
                </c:pt>
                <c:pt idx="1234">
                  <c:v>-5.9335997475688629E-2</c:v>
                </c:pt>
                <c:pt idx="1235">
                  <c:v>0.21254251179756878</c:v>
                </c:pt>
                <c:pt idx="1236">
                  <c:v>9.6840541359672017E-2</c:v>
                </c:pt>
                <c:pt idx="1237">
                  <c:v>-0.41644567041132774</c:v>
                </c:pt>
                <c:pt idx="1238">
                  <c:v>0.96562599968812535</c:v>
                </c:pt>
                <c:pt idx="1239">
                  <c:v>0.34322713332726806</c:v>
                </c:pt>
                <c:pt idx="1240">
                  <c:v>-0.89244548931432988</c:v>
                </c:pt>
                <c:pt idx="1241">
                  <c:v>-0.17566475019421901</c:v>
                </c:pt>
                <c:pt idx="1242">
                  <c:v>-0.22879381604519367</c:v>
                </c:pt>
                <c:pt idx="1243">
                  <c:v>-0.17869675970874965</c:v>
                </c:pt>
                <c:pt idx="1244">
                  <c:v>-0.1136613192309639</c:v>
                </c:pt>
                <c:pt idx="1245">
                  <c:v>-0.53525435206964289</c:v>
                </c:pt>
                <c:pt idx="1246">
                  <c:v>0.6958976405102284</c:v>
                </c:pt>
                <c:pt idx="1247">
                  <c:v>1.0279120358655938</c:v>
                </c:pt>
                <c:pt idx="1248">
                  <c:v>-0.78278601609253684</c:v>
                </c:pt>
                <c:pt idx="1249">
                  <c:v>-1.6222752586399309</c:v>
                </c:pt>
                <c:pt idx="1250">
                  <c:v>0.10446112782026518</c:v>
                </c:pt>
                <c:pt idx="1251">
                  <c:v>-0.70967407404494054</c:v>
                </c:pt>
                <c:pt idx="1252">
                  <c:v>0.96153651721033029</c:v>
                </c:pt>
                <c:pt idx="1253">
                  <c:v>-0.5745022872102723</c:v>
                </c:pt>
                <c:pt idx="1254">
                  <c:v>-4.145162842892347E-3</c:v>
                </c:pt>
                <c:pt idx="1255">
                  <c:v>2.1561923390784443E-2</c:v>
                </c:pt>
                <c:pt idx="1256">
                  <c:v>8.6258297950401186E-2</c:v>
                </c:pt>
                <c:pt idx="1257">
                  <c:v>-0.30673782187987442</c:v>
                </c:pt>
                <c:pt idx="1258">
                  <c:v>-0.19763572927830708</c:v>
                </c:pt>
                <c:pt idx="1259">
                  <c:v>-0.91334398894234781</c:v>
                </c:pt>
                <c:pt idx="1260">
                  <c:v>-0.33027025082123984</c:v>
                </c:pt>
                <c:pt idx="1261">
                  <c:v>0.21172467331057732</c:v>
                </c:pt>
                <c:pt idx="1262">
                  <c:v>0.59812379991006281</c:v>
                </c:pt>
                <c:pt idx="1263">
                  <c:v>6.699735004701779E-2</c:v>
                </c:pt>
                <c:pt idx="1264">
                  <c:v>0.27218349905326633</c:v>
                </c:pt>
                <c:pt idx="1265">
                  <c:v>-0.12030595893156004</c:v>
                </c:pt>
                <c:pt idx="1266">
                  <c:v>-0.42060451967718926</c:v>
                </c:pt>
                <c:pt idx="1267">
                  <c:v>-0.3517899525691206</c:v>
                </c:pt>
                <c:pt idx="1268">
                  <c:v>0.22543220805643749</c:v>
                </c:pt>
                <c:pt idx="1269">
                  <c:v>0.45840276010083691</c:v>
                </c:pt>
                <c:pt idx="1270">
                  <c:v>0.66955212825430799</c:v>
                </c:pt>
                <c:pt idx="1271">
                  <c:v>0.8802208648811547</c:v>
                </c:pt>
                <c:pt idx="1272">
                  <c:v>0.31072427732318531</c:v>
                </c:pt>
                <c:pt idx="1273">
                  <c:v>0.10424212258622845</c:v>
                </c:pt>
                <c:pt idx="1274">
                  <c:v>0.18334333794864932</c:v>
                </c:pt>
                <c:pt idx="1275">
                  <c:v>0.19385510138277695</c:v>
                </c:pt>
                <c:pt idx="1276">
                  <c:v>5.378053231923019E-2</c:v>
                </c:pt>
                <c:pt idx="1277">
                  <c:v>-0.3561414864377781</c:v>
                </c:pt>
                <c:pt idx="1278">
                  <c:v>-0.66776709929455791</c:v>
                </c:pt>
                <c:pt idx="1279">
                  <c:v>0.3149595616063543</c:v>
                </c:pt>
                <c:pt idx="1280">
                  <c:v>-8.0502261682209308E-2</c:v>
                </c:pt>
                <c:pt idx="1281">
                  <c:v>-7.3080981377071197E-2</c:v>
                </c:pt>
                <c:pt idx="1282">
                  <c:v>0.37789281918504614</c:v>
                </c:pt>
                <c:pt idx="1283">
                  <c:v>-1.2442865586884935</c:v>
                </c:pt>
                <c:pt idx="1284">
                  <c:v>0.19948374695047733</c:v>
                </c:pt>
                <c:pt idx="1285">
                  <c:v>0.22198899670654626</c:v>
                </c:pt>
                <c:pt idx="1286">
                  <c:v>1.885304517016376</c:v>
                </c:pt>
                <c:pt idx="1287">
                  <c:v>-0.78739469306047383</c:v>
                </c:pt>
                <c:pt idx="1288">
                  <c:v>0.52488683943942149</c:v>
                </c:pt>
                <c:pt idx="1289">
                  <c:v>-0.19494132190452618</c:v>
                </c:pt>
                <c:pt idx="1290">
                  <c:v>-0.40985144262159068</c:v>
                </c:pt>
                <c:pt idx="1291">
                  <c:v>-0.3850471080167992</c:v>
                </c:pt>
                <c:pt idx="1292">
                  <c:v>-0.13170205044673367</c:v>
                </c:pt>
                <c:pt idx="1293">
                  <c:v>4.6951759203546217E-2</c:v>
                </c:pt>
                <c:pt idx="1294">
                  <c:v>0.17840088805521326</c:v>
                </c:pt>
                <c:pt idx="1295">
                  <c:v>-0.26601727044217505</c:v>
                </c:pt>
                <c:pt idx="1296">
                  <c:v>0.57700500392225074</c:v>
                </c:pt>
                <c:pt idx="1297">
                  <c:v>0.17053228547917954</c:v>
                </c:pt>
                <c:pt idx="1298">
                  <c:v>0.16479523945581498</c:v>
                </c:pt>
                <c:pt idx="1299">
                  <c:v>-7.5865248171631094E-2</c:v>
                </c:pt>
                <c:pt idx="1300">
                  <c:v>-0.39196356236466912</c:v>
                </c:pt>
                <c:pt idx="1301">
                  <c:v>0.13195292873635722</c:v>
                </c:pt>
                <c:pt idx="1302">
                  <c:v>8.287895515080379E-2</c:v>
                </c:pt>
                <c:pt idx="1303">
                  <c:v>0.27767714174887814</c:v>
                </c:pt>
                <c:pt idx="1304">
                  <c:v>0.10900528250183861</c:v>
                </c:pt>
                <c:pt idx="1305">
                  <c:v>-7.939699448811055E-2</c:v>
                </c:pt>
                <c:pt idx="1306">
                  <c:v>-0.32336347719849456</c:v>
                </c:pt>
                <c:pt idx="1307">
                  <c:v>-6.9544480954757404E-3</c:v>
                </c:pt>
                <c:pt idx="1308">
                  <c:v>-0.60507028095768689</c:v>
                </c:pt>
                <c:pt idx="1309">
                  <c:v>0.32902148050910363</c:v>
                </c:pt>
                <c:pt idx="1310">
                  <c:v>-8.6317326624461899E-2</c:v>
                </c:pt>
                <c:pt idx="1311">
                  <c:v>0.31302530146729701</c:v>
                </c:pt>
                <c:pt idx="1312">
                  <c:v>0.15631618156790772</c:v>
                </c:pt>
                <c:pt idx="1313">
                  <c:v>0.29026383381916787</c:v>
                </c:pt>
                <c:pt idx="1314">
                  <c:v>-0.17928073738264771</c:v>
                </c:pt>
                <c:pt idx="1315">
                  <c:v>0.48530977065946956</c:v>
                </c:pt>
                <c:pt idx="1316">
                  <c:v>-2.3439657631065813E-3</c:v>
                </c:pt>
                <c:pt idx="1317">
                  <c:v>0.78131213189939785</c:v>
                </c:pt>
                <c:pt idx="1318">
                  <c:v>0.23666940652245749</c:v>
                </c:pt>
                <c:pt idx="1319">
                  <c:v>-7.873895215994331E-2</c:v>
                </c:pt>
                <c:pt idx="1320">
                  <c:v>-0.84765572563854086</c:v>
                </c:pt>
                <c:pt idx="1321">
                  <c:v>-0.22244349495297833</c:v>
                </c:pt>
                <c:pt idx="1322">
                  <c:v>0.10984783299716838</c:v>
                </c:pt>
                <c:pt idx="1323">
                  <c:v>0.14107835593346429</c:v>
                </c:pt>
                <c:pt idx="1324">
                  <c:v>5.3489621750184568E-3</c:v>
                </c:pt>
                <c:pt idx="1325">
                  <c:v>0.53419171445684377</c:v>
                </c:pt>
                <c:pt idx="1326">
                  <c:v>-0.19778603680629558</c:v>
                </c:pt>
                <c:pt idx="1327">
                  <c:v>-0.13047565322671772</c:v>
                </c:pt>
                <c:pt idx="1328">
                  <c:v>-0.576467257217681</c:v>
                </c:pt>
                <c:pt idx="1329">
                  <c:v>0.36335014018481004</c:v>
                </c:pt>
                <c:pt idx="1330">
                  <c:v>0.6912185179585304</c:v>
                </c:pt>
                <c:pt idx="1331">
                  <c:v>3.6324136384573436E-2</c:v>
                </c:pt>
                <c:pt idx="1332">
                  <c:v>0.58242217222019832</c:v>
                </c:pt>
                <c:pt idx="1333">
                  <c:v>0.32589779786503037</c:v>
                </c:pt>
                <c:pt idx="1334">
                  <c:v>0.10284806813011294</c:v>
                </c:pt>
                <c:pt idx="1335">
                  <c:v>0.23279728293830715</c:v>
                </c:pt>
                <c:pt idx="1336">
                  <c:v>0.11159549182913331</c:v>
                </c:pt>
                <c:pt idx="1337">
                  <c:v>-0.229188200642513</c:v>
                </c:pt>
                <c:pt idx="1338">
                  <c:v>0.10363992402400513</c:v>
                </c:pt>
                <c:pt idx="1339">
                  <c:v>0.29513818159492544</c:v>
                </c:pt>
                <c:pt idx="1340">
                  <c:v>-0.26783777595889369</c:v>
                </c:pt>
                <c:pt idx="1341">
                  <c:v>-0.12808407496731</c:v>
                </c:pt>
                <c:pt idx="1342">
                  <c:v>0.43245662860874745</c:v>
                </c:pt>
                <c:pt idx="1343">
                  <c:v>0.14205822203395968</c:v>
                </c:pt>
                <c:pt idx="1344">
                  <c:v>0.18446652730457913</c:v>
                </c:pt>
                <c:pt idx="1345">
                  <c:v>-4.6779461004229361E-2</c:v>
                </c:pt>
                <c:pt idx="1346">
                  <c:v>-3.5355193968509724E-2</c:v>
                </c:pt>
                <c:pt idx="1347">
                  <c:v>0.1466542667911952</c:v>
                </c:pt>
                <c:pt idx="1348">
                  <c:v>-0.20651240302714591</c:v>
                </c:pt>
                <c:pt idx="1349">
                  <c:v>0.34741750369010127</c:v>
                </c:pt>
                <c:pt idx="1350">
                  <c:v>4.872614585847046E-2</c:v>
                </c:pt>
                <c:pt idx="1351">
                  <c:v>-6.886577735390631E-2</c:v>
                </c:pt>
                <c:pt idx="1352">
                  <c:v>0.18224744652449409</c:v>
                </c:pt>
                <c:pt idx="1353">
                  <c:v>-0.24924024021768432</c:v>
                </c:pt>
                <c:pt idx="1354">
                  <c:v>-0.3543952311352907</c:v>
                </c:pt>
                <c:pt idx="1355">
                  <c:v>0.16320789270482905</c:v>
                </c:pt>
                <c:pt idx="1356">
                  <c:v>-3.372664665844205E-2</c:v>
                </c:pt>
                <c:pt idx="1357">
                  <c:v>-0.210552745141662</c:v>
                </c:pt>
                <c:pt idx="1358">
                  <c:v>0.39470644149384704</c:v>
                </c:pt>
                <c:pt idx="1359">
                  <c:v>8.9484532275303508E-2</c:v>
                </c:pt>
                <c:pt idx="1360">
                  <c:v>-0.19141967368970825</c:v>
                </c:pt>
                <c:pt idx="1361">
                  <c:v>0.29834195720206225</c:v>
                </c:pt>
                <c:pt idx="1362">
                  <c:v>0.78782269195319365</c:v>
                </c:pt>
                <c:pt idx="1363">
                  <c:v>0.33045288153796548</c:v>
                </c:pt>
                <c:pt idx="1364">
                  <c:v>-0.73191999144904862</c:v>
                </c:pt>
                <c:pt idx="1365">
                  <c:v>0.12615617785689537</c:v>
                </c:pt>
                <c:pt idx="1366">
                  <c:v>-4.5063346384321079E-2</c:v>
                </c:pt>
                <c:pt idx="1367">
                  <c:v>-0.13364257368518473</c:v>
                </c:pt>
                <c:pt idx="1368">
                  <c:v>-0.39206265450073552</c:v>
                </c:pt>
                <c:pt idx="1369">
                  <c:v>0.21029200448409391</c:v>
                </c:pt>
                <c:pt idx="1370">
                  <c:v>0.10650917675446969</c:v>
                </c:pt>
                <c:pt idx="1371">
                  <c:v>-0.20218836713934607</c:v>
                </c:pt>
                <c:pt idx="1372">
                  <c:v>-0.19870533393691758</c:v>
                </c:pt>
                <c:pt idx="1373">
                  <c:v>2.3389842112969461E-2</c:v>
                </c:pt>
                <c:pt idx="1374">
                  <c:v>-0.21864352801433817</c:v>
                </c:pt>
                <c:pt idx="1375">
                  <c:v>9.2706155176911054E-2</c:v>
                </c:pt>
                <c:pt idx="1376">
                  <c:v>0.20856151431451941</c:v>
                </c:pt>
                <c:pt idx="1377">
                  <c:v>0.1572617916140775</c:v>
                </c:pt>
                <c:pt idx="1378">
                  <c:v>-0.6628683653633658</c:v>
                </c:pt>
                <c:pt idx="1379">
                  <c:v>-0.20099794138522675</c:v>
                </c:pt>
                <c:pt idx="1380">
                  <c:v>-0.30092051332845138</c:v>
                </c:pt>
                <c:pt idx="1381">
                  <c:v>-0.27528426775106496</c:v>
                </c:pt>
                <c:pt idx="1382">
                  <c:v>-0.49517294132976453</c:v>
                </c:pt>
                <c:pt idx="1383">
                  <c:v>0.10676125891691335</c:v>
                </c:pt>
                <c:pt idx="1384">
                  <c:v>0.28493786904495799</c:v>
                </c:pt>
                <c:pt idx="1385">
                  <c:v>8.3124210950701993E-2</c:v>
                </c:pt>
                <c:pt idx="1386">
                  <c:v>0.49037469720809312</c:v>
                </c:pt>
                <c:pt idx="1387">
                  <c:v>-0.32852273361212525</c:v>
                </c:pt>
                <c:pt idx="1388">
                  <c:v>-0.13588025471653076</c:v>
                </c:pt>
                <c:pt idx="1389">
                  <c:v>0.63084516906677024</c:v>
                </c:pt>
                <c:pt idx="1390">
                  <c:v>0.28985268606275838</c:v>
                </c:pt>
                <c:pt idx="1391">
                  <c:v>-0.38119998118384046</c:v>
                </c:pt>
                <c:pt idx="1392">
                  <c:v>0.6615118035548182</c:v>
                </c:pt>
                <c:pt idx="1393">
                  <c:v>1.3973035659784294</c:v>
                </c:pt>
                <c:pt idx="1394">
                  <c:v>-0.46638344962552836</c:v>
                </c:pt>
                <c:pt idx="1395">
                  <c:v>-0.19217206591128999</c:v>
                </c:pt>
                <c:pt idx="1396">
                  <c:v>-0.5349659486230216</c:v>
                </c:pt>
                <c:pt idx="1397">
                  <c:v>-0.42922086437766183</c:v>
                </c:pt>
                <c:pt idx="1398">
                  <c:v>-0.60186917120026528</c:v>
                </c:pt>
                <c:pt idx="1399">
                  <c:v>-0.21520411862604405</c:v>
                </c:pt>
                <c:pt idx="1400">
                  <c:v>-1.9585025575032944E-3</c:v>
                </c:pt>
                <c:pt idx="1401">
                  <c:v>-0.30373900301627188</c:v>
                </c:pt>
                <c:pt idx="1402">
                  <c:v>-6.7419542751341766E-2</c:v>
                </c:pt>
                <c:pt idx="1403">
                  <c:v>4.3001968344984931E-2</c:v>
                </c:pt>
                <c:pt idx="1404">
                  <c:v>-0.61115450760180678</c:v>
                </c:pt>
                <c:pt idx="1405">
                  <c:v>-0.60706957491737334</c:v>
                </c:pt>
                <c:pt idx="1406">
                  <c:v>-0.11811382281088001</c:v>
                </c:pt>
                <c:pt idx="1407">
                  <c:v>0.21122001963872705</c:v>
                </c:pt>
                <c:pt idx="1408">
                  <c:v>0.79271472507082663</c:v>
                </c:pt>
                <c:pt idx="1409">
                  <c:v>-0.10822517100168838</c:v>
                </c:pt>
                <c:pt idx="1410">
                  <c:v>-0.63843784558732253</c:v>
                </c:pt>
                <c:pt idx="1411">
                  <c:v>-0.90409507499544262</c:v>
                </c:pt>
                <c:pt idx="1412">
                  <c:v>0.81312985415145178</c:v>
                </c:pt>
                <c:pt idx="1413">
                  <c:v>-0.94292713693193875</c:v>
                </c:pt>
                <c:pt idx="1414">
                  <c:v>0.27926301747458027</c:v>
                </c:pt>
                <c:pt idx="1415">
                  <c:v>-0.50396207192035192</c:v>
                </c:pt>
                <c:pt idx="1416">
                  <c:v>-9.6138718799174683E-3</c:v>
                </c:pt>
                <c:pt idx="1417">
                  <c:v>-0.26617262868868963</c:v>
                </c:pt>
                <c:pt idx="1418">
                  <c:v>0.22456193363547783</c:v>
                </c:pt>
                <c:pt idx="1419">
                  <c:v>-0.37242349474213299</c:v>
                </c:pt>
                <c:pt idx="1420">
                  <c:v>0.36605202046186847</c:v>
                </c:pt>
                <c:pt idx="1421">
                  <c:v>0.44934085963200232</c:v>
                </c:pt>
                <c:pt idx="1422">
                  <c:v>-6.1904119197592422E-2</c:v>
                </c:pt>
                <c:pt idx="1423">
                  <c:v>0.18163269441580354</c:v>
                </c:pt>
                <c:pt idx="1424">
                  <c:v>-8.0203629936704601E-2</c:v>
                </c:pt>
                <c:pt idx="1425">
                  <c:v>-0.42131417289123263</c:v>
                </c:pt>
                <c:pt idx="1426">
                  <c:v>0.26717640096152451</c:v>
                </c:pt>
                <c:pt idx="1427">
                  <c:v>-0.88356999322640561</c:v>
                </c:pt>
                <c:pt idx="1428">
                  <c:v>-0.30126670543880252</c:v>
                </c:pt>
                <c:pt idx="1429">
                  <c:v>-0.19992377187191224</c:v>
                </c:pt>
                <c:pt idx="1430">
                  <c:v>-0.10933795999937601</c:v>
                </c:pt>
                <c:pt idx="1431">
                  <c:v>9.7802700950371246E-2</c:v>
                </c:pt>
                <c:pt idx="1432">
                  <c:v>-7.2206316268687232E-2</c:v>
                </c:pt>
                <c:pt idx="1433">
                  <c:v>-0.24218640601934283</c:v>
                </c:pt>
                <c:pt idx="1434">
                  <c:v>1.1712338274025385</c:v>
                </c:pt>
                <c:pt idx="1435">
                  <c:v>-0.50761593666396365</c:v>
                </c:pt>
                <c:pt idx="1436">
                  <c:v>4.8376758771127015E-3</c:v>
                </c:pt>
                <c:pt idx="1437">
                  <c:v>0.42315019729268855</c:v>
                </c:pt>
                <c:pt idx="1438">
                  <c:v>-0.56929982072333729</c:v>
                </c:pt>
                <c:pt idx="1439">
                  <c:v>-0.18696584009228445</c:v>
                </c:pt>
                <c:pt idx="1440">
                  <c:v>-0.37168253763256942</c:v>
                </c:pt>
                <c:pt idx="1441">
                  <c:v>0.22670838032746232</c:v>
                </c:pt>
                <c:pt idx="1442">
                  <c:v>-0.37309118426848542</c:v>
                </c:pt>
                <c:pt idx="1443">
                  <c:v>0.58723396899068803</c:v>
                </c:pt>
                <c:pt idx="1444">
                  <c:v>0.1069365843523542</c:v>
                </c:pt>
                <c:pt idx="1445">
                  <c:v>7.2619135146055669E-2</c:v>
                </c:pt>
                <c:pt idx="1446">
                  <c:v>-0.28738817430505392</c:v>
                </c:pt>
                <c:pt idx="1447">
                  <c:v>-0.61304994163063853</c:v>
                </c:pt>
                <c:pt idx="1448">
                  <c:v>-0.15939788885362205</c:v>
                </c:pt>
                <c:pt idx="1449">
                  <c:v>1.2460340642539016</c:v>
                </c:pt>
                <c:pt idx="1450">
                  <c:v>-1.4791347859228843</c:v>
                </c:pt>
                <c:pt idx="1451">
                  <c:v>-0.20883481534474413</c:v>
                </c:pt>
                <c:pt idx="1452">
                  <c:v>-7.6727336164015725E-2</c:v>
                </c:pt>
                <c:pt idx="1453">
                  <c:v>8.1713995786838467E-2</c:v>
                </c:pt>
                <c:pt idx="1454">
                  <c:v>-8.898209723577466E-2</c:v>
                </c:pt>
                <c:pt idx="1455">
                  <c:v>-0.92073957495400194</c:v>
                </c:pt>
                <c:pt idx="1456">
                  <c:v>5.979378432393645E-2</c:v>
                </c:pt>
                <c:pt idx="1457">
                  <c:v>6.465707463378223E-2</c:v>
                </c:pt>
                <c:pt idx="1458">
                  <c:v>0.19298043039519186</c:v>
                </c:pt>
                <c:pt idx="1459">
                  <c:v>-0.17545174418341603</c:v>
                </c:pt>
                <c:pt idx="1460">
                  <c:v>-1.1277811437313652</c:v>
                </c:pt>
                <c:pt idx="1461">
                  <c:v>-0.1535893813220639</c:v>
                </c:pt>
                <c:pt idx="1462">
                  <c:v>-0.16069510219711702</c:v>
                </c:pt>
                <c:pt idx="1463">
                  <c:v>-0.1261940496474061</c:v>
                </c:pt>
                <c:pt idx="1464">
                  <c:v>0.56838543952131104</c:v>
                </c:pt>
                <c:pt idx="1465">
                  <c:v>0.66031325470267888</c:v>
                </c:pt>
                <c:pt idx="1466">
                  <c:v>3.9256361544469165</c:v>
                </c:pt>
                <c:pt idx="1467">
                  <c:v>0.23769837098176438</c:v>
                </c:pt>
                <c:pt idx="1468">
                  <c:v>-1.8445064887936233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7D-4AF8-8D72-BD27D0491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0802032"/>
        <c:axId val="730804432"/>
      </c:lineChart>
      <c:dateAx>
        <c:axId val="73080203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804432"/>
        <c:crosses val="autoZero"/>
        <c:auto val="1"/>
        <c:lblOffset val="100"/>
        <c:baseTimeUnit val="days"/>
      </c:dateAx>
      <c:valAx>
        <c:axId val="73080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802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9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1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6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8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9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0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24205</xdr:colOff>
      <xdr:row>12</xdr:row>
      <xdr:rowOff>26894</xdr:rowOff>
    </xdr:from>
    <xdr:to>
      <xdr:col>35</xdr:col>
      <xdr:colOff>100405</xdr:colOff>
      <xdr:row>34</xdr:row>
      <xdr:rowOff>171674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2B04D4-D068-4868-9C07-6B6D9285B2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</xdr:row>
      <xdr:rowOff>0</xdr:rowOff>
    </xdr:from>
    <xdr:to>
      <xdr:col>29</xdr:col>
      <xdr:colOff>137160</xdr:colOff>
      <xdr:row>17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0856E2-8A82-45CD-8767-19ABF49F3F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0</xdr:colOff>
      <xdr:row>19</xdr:row>
      <xdr:rowOff>0</xdr:rowOff>
    </xdr:from>
    <xdr:to>
      <xdr:col>36</xdr:col>
      <xdr:colOff>594360</xdr:colOff>
      <xdr:row>39</xdr:row>
      <xdr:rowOff>11430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E92CF6-44C8-466F-B5C7-283F497CA3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0</xdr:colOff>
      <xdr:row>41</xdr:row>
      <xdr:rowOff>0</xdr:rowOff>
    </xdr:from>
    <xdr:to>
      <xdr:col>36</xdr:col>
      <xdr:colOff>594360</xdr:colOff>
      <xdr:row>68</xdr:row>
      <xdr:rowOff>68580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0B9C5B-3B7D-4104-BDCC-041D3C2BE4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663387</xdr:colOff>
      <xdr:row>1</xdr:row>
      <xdr:rowOff>26893</xdr:rowOff>
    </xdr:from>
    <xdr:to>
      <xdr:col>31</xdr:col>
      <xdr:colOff>609599</xdr:colOff>
      <xdr:row>23</xdr:row>
      <xdr:rowOff>138311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F8F5658-8623-45A2-8D64-CF32C8A654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-1</xdr:colOff>
      <xdr:row>25</xdr:row>
      <xdr:rowOff>0</xdr:rowOff>
    </xdr:from>
    <xdr:to>
      <xdr:col>32</xdr:col>
      <xdr:colOff>44823</xdr:colOff>
      <xdr:row>42</xdr:row>
      <xdr:rowOff>130950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75E32B4-72A5-4E0E-80EC-8C1D24D785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647700</xdr:colOff>
      <xdr:row>3</xdr:row>
      <xdr:rowOff>22860</xdr:rowOff>
    </xdr:from>
    <xdr:to>
      <xdr:col>27</xdr:col>
      <xdr:colOff>0</xdr:colOff>
      <xdr:row>21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4429F-28C9-47B7-A5C8-817D9895CF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24</xdr:row>
      <xdr:rowOff>22860</xdr:rowOff>
    </xdr:from>
    <xdr:to>
      <xdr:col>26</xdr:col>
      <xdr:colOff>617220</xdr:colOff>
      <xdr:row>41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F8AF62-92D0-4025-BF66-A029CD084C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655320</xdr:colOff>
      <xdr:row>2</xdr:row>
      <xdr:rowOff>0</xdr:rowOff>
    </xdr:from>
    <xdr:to>
      <xdr:col>29</xdr:col>
      <xdr:colOff>548640</xdr:colOff>
      <xdr:row>24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4AD865-F2D2-430E-88B0-A65590BEE4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26</xdr:row>
      <xdr:rowOff>0</xdr:rowOff>
    </xdr:from>
    <xdr:to>
      <xdr:col>27</xdr:col>
      <xdr:colOff>253999</xdr:colOff>
      <xdr:row>42</xdr:row>
      <xdr:rowOff>120277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E87D65-7CAD-4B79-96C0-5E8EB83A86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</xdr:colOff>
      <xdr:row>2</xdr:row>
      <xdr:rowOff>1</xdr:rowOff>
    </xdr:from>
    <xdr:to>
      <xdr:col>27</xdr:col>
      <xdr:colOff>252357</xdr:colOff>
      <xdr:row>23</xdr:row>
      <xdr:rowOff>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42F877-5257-46FA-94EE-200BA4767A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663388</xdr:colOff>
      <xdr:row>24</xdr:row>
      <xdr:rowOff>8964</xdr:rowOff>
    </xdr:from>
    <xdr:to>
      <xdr:col>27</xdr:col>
      <xdr:colOff>268942</xdr:colOff>
      <xdr:row>43</xdr:row>
      <xdr:rowOff>20169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22F0E68-3595-4ACB-9974-DA707DB84D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2</xdr:row>
      <xdr:rowOff>0</xdr:rowOff>
    </xdr:from>
    <xdr:to>
      <xdr:col>28</xdr:col>
      <xdr:colOff>76200</xdr:colOff>
      <xdr:row>22</xdr:row>
      <xdr:rowOff>125730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E699BDA-4F0B-460C-835E-36B788C760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23</xdr:row>
      <xdr:rowOff>0</xdr:rowOff>
    </xdr:from>
    <xdr:to>
      <xdr:col>28</xdr:col>
      <xdr:colOff>38100</xdr:colOff>
      <xdr:row>42</xdr:row>
      <xdr:rowOff>57150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B65D69C-67A0-49F0-9E04-0542ACA4A4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636495</xdr:colOff>
      <xdr:row>2</xdr:row>
      <xdr:rowOff>0</xdr:rowOff>
    </xdr:from>
    <xdr:to>
      <xdr:col>35</xdr:col>
      <xdr:colOff>233083</xdr:colOff>
      <xdr:row>25</xdr:row>
      <xdr:rowOff>170330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D60DAEB-1EF4-419E-9418-1551DCA9A7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35</xdr:col>
      <xdr:colOff>636494</xdr:colOff>
      <xdr:row>52</xdr:row>
      <xdr:rowOff>58269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AD0C334-21D0-4033-865A-DE1EA04F2C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1</xdr:row>
      <xdr:rowOff>0</xdr:rowOff>
    </xdr:from>
    <xdr:to>
      <xdr:col>32</xdr:col>
      <xdr:colOff>7620</xdr:colOff>
      <xdr:row>22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1CA807-1ACF-4239-B5B1-545158BB15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662940</xdr:colOff>
      <xdr:row>23</xdr:row>
      <xdr:rowOff>7620</xdr:rowOff>
    </xdr:from>
    <xdr:to>
      <xdr:col>32</xdr:col>
      <xdr:colOff>7620</xdr:colOff>
      <xdr:row>46</xdr:row>
      <xdr:rowOff>163830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873647C-5EAD-430F-A742-4D85FE38F2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2</xdr:row>
      <xdr:rowOff>0</xdr:rowOff>
    </xdr:from>
    <xdr:to>
      <xdr:col>28</xdr:col>
      <xdr:colOff>91440</xdr:colOff>
      <xdr:row>22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0E611E-25F3-41F2-97F2-A8EA74A1DC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23</xdr:row>
      <xdr:rowOff>0</xdr:rowOff>
    </xdr:from>
    <xdr:to>
      <xdr:col>28</xdr:col>
      <xdr:colOff>76200</xdr:colOff>
      <xdr:row>47</xdr:row>
      <xdr:rowOff>64770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AD7F541-5987-4EDD-BE9B-FDCAB33B70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DMIN\Documents\YC3\TESLA-FINAL.xlsx" TargetMode="External"/><Relationship Id="rId1" Type="http://schemas.openxmlformats.org/officeDocument/2006/relationships/externalLinkPath" Target="TESLA-FIN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imple Moving Average 1"/>
      <sheetName val="Simple Moving Average 2"/>
      <sheetName val="Weighted Moving Average"/>
      <sheetName val=" Exponential Smoothing"/>
      <sheetName val="Holt Exponential  "/>
      <sheetName val="Holt Winter by Month"/>
      <sheetName val="Holt Winter by Quarter"/>
      <sheetName val="Delete"/>
      <sheetName val="Simple Moving Average "/>
      <sheetName val="Simple Moving Average span"/>
      <sheetName val=" Exponential Smoothing by Day"/>
      <sheetName val="Exponential Smoothing by Month "/>
      <sheetName val="Holt Exponential by Month"/>
      <sheetName val="Holt Exponential by Quarter"/>
      <sheetName val="Delete Holt Exponential"/>
      <sheetName val="TESLA-FIN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3">
          <cell r="I3" t="str">
            <v>Adj Close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0D87738-9FEB-4D81-952D-9987B2DAFF67}" name="Table21" displayName="Table21" ref="A1:Q1471" totalsRowShown="0" headerRowDxfId="132" headerRowBorderDxfId="131" tableBorderDxfId="130" totalsRowBorderDxfId="129">
  <tableColumns count="17">
    <tableColumn id="1" xr3:uid="{262990CA-ED45-43EA-AC60-597AE626BA12}" name="Date" dataDxfId="128"/>
    <tableColumn id="2" xr3:uid="{6A0CB59A-090B-4F89-A914-D2CBEE5AB8A0}" name="Adj Close" dataDxfId="127"/>
    <tableColumn id="3" xr3:uid="{AB854E5C-71CF-4BB0-AC4B-883A09036AD7}" name="Naive Trend "/>
    <tableColumn id="12" xr3:uid="{8F879450-883D-4B71-A0C5-8127762A586E}" name="Erorr 1" dataDxfId="126">
      <calculatedColumnFormula>Table21[[#This Row],[Adj Close]]-Table21[[#This Row],[Naive Trend ]]</calculatedColumnFormula>
    </tableColumn>
    <tableColumn id="4" xr3:uid="{D5E93676-4F80-41C5-BA54-8CCFED8CD81D}" name="Sq Erorr 1"/>
    <tableColumn id="10" xr3:uid="{510AB784-F960-43DB-BD09-B71973A5801D}" name="Abs Erorr 1"/>
    <tableColumn id="11" xr3:uid="{B44DC62C-9152-43D1-A555-788C739B9B62}" name="Abs Pct Error 1" dataCellStyle="Percent"/>
    <tableColumn id="5" xr3:uid="{E8C4BFDA-68C6-4514-A127-CEF1C121EFA1}" name="3-MA" dataDxfId="125" dataCellStyle="Currency"/>
    <tableColumn id="13" xr3:uid="{1DF196AA-4DDE-4793-9ED2-5A1FAF5D9FC1}" name="Erorr 2" dataDxfId="124" dataCellStyle="Currency">
      <calculatedColumnFormula>(Table21[[#This Row],[Adj Close]]-Table21[[#This Row],[3-MA]])</calculatedColumnFormula>
    </tableColumn>
    <tableColumn id="6" xr3:uid="{3A3D418B-226C-402B-A2F1-E3366BBC69AD}" name="Sq Erorr 2" dataDxfId="123" dataCellStyle="Currency"/>
    <tableColumn id="15" xr3:uid="{37301D06-708F-4B0E-BB61-D10296936433}" name="Abs Erorr 2" dataDxfId="122" dataCellStyle="Currency">
      <calculatedColumnFormula>ABS(Table21[[#This Row],[Erorr 2]])</calculatedColumnFormula>
    </tableColumn>
    <tableColumn id="16" xr3:uid="{51388492-6167-40D8-8FA2-E38EDBADDADB}" name="Abs Pct Erorr 2" dataDxfId="121" dataCellStyle="Currency">
      <calculatedColumnFormula>Table21[[#This Row],[Abs Erorr 2]]/Table21[[#This Row],[Adj Close]]</calculatedColumnFormula>
    </tableColumn>
    <tableColumn id="7" xr3:uid="{5651FD9B-036E-4726-B1CD-70603D2D2A97}" name="6-MA" dataDxfId="120" dataCellStyle="Currency"/>
    <tableColumn id="18" xr3:uid="{D504BB90-D5A2-4A3B-A5A9-98D7E7B06014}" name="Erorr 3" dataDxfId="119" dataCellStyle="Currency">
      <calculatedColumnFormula>Table21[[#This Row],[Adj Close]]-Table21[[#This Row],[6-MA]]</calculatedColumnFormula>
    </tableColumn>
    <tableColumn id="8" xr3:uid="{C07C6F71-CC9A-48BF-8394-1C37F05A535D}" name="Sq Erorr 3" dataDxfId="118" dataCellStyle="Currency">
      <calculatedColumnFormula>(B74-M2)^2</calculatedColumnFormula>
    </tableColumn>
    <tableColumn id="19" xr3:uid="{5F7E6CF4-F56A-4672-B720-44A88240FE58}" name="Abs Erorr 3" dataDxfId="117" dataCellStyle="Currency">
      <calculatedColumnFormula>ABS(Table21[[#This Row],[Erorr 3]])</calculatedColumnFormula>
    </tableColumn>
    <tableColumn id="20" xr3:uid="{99A5ADC7-1AB4-4F24-ADA6-FBB3D226E24C}" name="Abs Pct Erorr 3" dataDxfId="116" dataCellStyle="Currency">
      <calculatedColumnFormula>Table21[[#This Row],[Abs Erorr 3]]/Table21[[#This Row],[Adj Close]]</calculatedColumnFormula>
    </tableColumn>
  </tableColumns>
  <tableStyleInfo name="TableStyleMedium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6467CC7-4BD0-404B-A8F4-0964C68C8ACA}" name="Table18" displayName="Table18" ref="E1:S1470" totalsRowShown="0" headerRowDxfId="115" dataDxfId="113" headerRowBorderDxfId="114" tableBorderDxfId="112" totalsRowBorderDxfId="111">
  <autoFilter ref="E1:S1470" xr:uid="{76467CC7-4BD0-404B-A8F4-0964C68C8ACA}"/>
  <tableColumns count="15">
    <tableColumn id="1" xr3:uid="{FC3A0912-3EDA-4843-9EDC-B416103D5B11}" name="Index" dataDxfId="110">
      <calculatedColumnFormula>E1+1</calculatedColumnFormula>
    </tableColumn>
    <tableColumn id="2" xr3:uid="{E8329B39-8A88-4ADA-B89E-2880976791CB}" name="Date" dataDxfId="109"/>
    <tableColumn id="3" xr3:uid="{75E2F461-BE1E-4F24-93F9-46F34638196F}" name="Adj Close" dataDxfId="108" dataCellStyle="Comma"/>
    <tableColumn id="4" xr3:uid="{241137FA-F958-4CBE-AE55-5C2215B1FC84}" name="Naive Trend " dataDxfId="107">
      <calculatedColumnFormula>G1</calculatedColumnFormula>
    </tableColumn>
    <tableColumn id="5" xr3:uid="{74B154DE-9C86-4940-B633-F25E467484A0}" name="Erorr" dataDxfId="106">
      <calculatedColumnFormula>(G2-H2)</calculatedColumnFormula>
    </tableColumn>
    <tableColumn id="6" xr3:uid="{66E36182-DD80-4669-8C43-874358D58251}" name="Erorr^2" dataDxfId="105">
      <calculatedColumnFormula>I2^2</calculatedColumnFormula>
    </tableColumn>
    <tableColumn id="7" xr3:uid="{32E6DCB8-0756-4073-A81D-2266A3043A46}" name=" |Erorr|" dataDxfId="104">
      <calculatedColumnFormula>ABS(I2)</calculatedColumnFormula>
    </tableColumn>
    <tableColumn id="8" xr3:uid="{4ED46E0E-1DF0-455F-81A9-5E00758A545E}" name="Pct  |Erorr|" dataDxfId="103">
      <calculatedColumnFormula>K2/G2</calculatedColumnFormula>
    </tableColumn>
    <tableColumn id="9" xr3:uid="{56F0FCB2-4B26-48CC-9E58-91CFDE2337FB}" name="Forecast " dataDxfId="102">
      <calculatedColumnFormula>IF(E2&lt;=span,G2,AVERAGE(OFFSET(G2,-span,0,span,1)))</calculatedColumnFormula>
    </tableColumn>
    <tableColumn id="10" xr3:uid="{A572B248-8C4D-4730-94C1-9563480CBCFC}" name="ErorrMA " dataDxfId="101">
      <calculatedColumnFormula>G2-M2</calculatedColumnFormula>
    </tableColumn>
    <tableColumn id="11" xr3:uid="{6B94F14A-6DE9-430F-AC85-1FBB1D607E0D}" name="Sq Error" dataDxfId="100">
      <calculatedColumnFormula>N2^2</calculatedColumnFormula>
    </tableColumn>
    <tableColumn id="12" xr3:uid="{BBDF6C59-03EF-4909-B0CE-902B8D0401F7}" name="Abs Erorr" dataDxfId="99">
      <calculatedColumnFormula>ABS(N2)</calculatedColumnFormula>
    </tableColumn>
    <tableColumn id="13" xr3:uid="{606A8F5F-401F-4BEA-8DB4-0AAFCEA48FF9}" name="Abs Pct Error" dataDxfId="98" dataCellStyle="Percent">
      <calculatedColumnFormula>P2/G2</calculatedColumnFormula>
    </tableColumn>
    <tableColumn id="14" xr3:uid="{305C114A-6427-42B6-BAEF-8BD4BF61BC62}" name="Centered Erorr" dataDxfId="97">
      <calculatedColumnFormula>N2-AVERAGE(ErorrMA)</calculatedColumnFormula>
    </tableColumn>
    <tableColumn id="15" xr3:uid="{2CC8DC60-DA79-4B0C-B77F-A142EFC1C1CF}" name="Run starts" dataDxfId="96">
      <calculatedColumnFormula>IF(N1*N2&lt;0,1,0)</calculatedColumnFormula>
    </tableColumn>
  </tableColumns>
  <tableStyleInfo name="TableStyleMedium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31F9733-E748-41AA-9D81-E91EBC2719B9}" name="Table8" displayName="Table8" ref="F1:Q1470" totalsRowShown="0" headerRowDxfId="0" dataDxfId="94" headerRowBorderDxfId="95" tableBorderDxfId="93" totalsRowBorderDxfId="92">
  <autoFilter ref="F1:Q1470" xr:uid="{431F9733-E748-41AA-9D81-E91EBC2719B9}"/>
  <tableColumns count="12">
    <tableColumn id="1" xr3:uid="{A48EBD64-F179-4A72-BB05-31CA4883A553}" name="Date" dataDxfId="91"/>
    <tableColumn id="2" xr3:uid="{956B4DAC-5C67-4BB6-8AB9-5FC2FE4C0549}" name="Adj Close" dataDxfId="90" dataCellStyle="Comma"/>
    <tableColumn id="3" xr3:uid="{581EEDB9-4D6A-46E4-B4D1-76E13F0BD423}" name="Forecast 3 Period" dataDxfId="89"/>
    <tableColumn id="4" xr3:uid="{F37EFDD4-9AFD-466B-B8FA-3761B3C508AF}" name="Erorr " dataDxfId="88">
      <calculatedColumnFormula>(Table8[[#This Row],[Adj Close]]-Table8[[#This Row],[Forecast 3 Period]])</calculatedColumnFormula>
    </tableColumn>
    <tableColumn id="5" xr3:uid="{BAE9B0CF-22DC-4B90-AA49-2B48A91236D1}" name="Sq Erorr " dataDxfId="87">
      <calculatedColumnFormula>Table8[[#This Row],[Erorr ]]^2</calculatedColumnFormula>
    </tableColumn>
    <tableColumn id="6" xr3:uid="{83EB04B1-5285-48B8-B5A3-2EDE39B26E4D}" name="Abs Erorr " dataDxfId="86">
      <calculatedColumnFormula>ABS(Table8[[#This Row],[Erorr ]])</calculatedColumnFormula>
    </tableColumn>
    <tableColumn id="7" xr3:uid="{786B0680-0218-4681-BA1F-74348EBBAEE8}" name="Abs Pct Erorr " dataDxfId="85" dataCellStyle="Percent">
      <calculatedColumnFormula>Table8[[#This Row],[Abs Erorr ]]/Table8[[#This Row],[Adj Close]]</calculatedColumnFormula>
    </tableColumn>
    <tableColumn id="8" xr3:uid="{21769ADF-654D-43C3-8CC4-A9940F4BA8EE}" name="Forecast 6 Period " dataDxfId="84"/>
    <tableColumn id="9" xr3:uid="{49426E56-973A-4DE2-BCA8-440EFBA8F5D5}" name="Erorr 2" dataDxfId="83">
      <calculatedColumnFormula>(Table8[[#This Row],[Adj Close]]-Table8[[#This Row],[Forecast 6 Period ]])</calculatedColumnFormula>
    </tableColumn>
    <tableColumn id="10" xr3:uid="{586CB32C-7A3A-4A04-83EB-0C62107EC029}" name="Sq Erorr 3" dataDxfId="82">
      <calculatedColumnFormula>Table8[[#This Row],[Erorr 2]]^2</calculatedColumnFormula>
    </tableColumn>
    <tableColumn id="11" xr3:uid="{93B5AD6E-5802-4E2F-9457-A12A5801B44E}" name="Abs Erorr 4" dataDxfId="81">
      <calculatedColumnFormula>ABS(Table8[[#This Row],[Erorr 2]])</calculatedColumnFormula>
    </tableColumn>
    <tableColumn id="12" xr3:uid="{6D52E1F4-3C4F-438B-8C5B-6F1398B20735}" name="Abs Pct Erorr 5" dataDxfId="80" dataCellStyle="Percent">
      <calculatedColumnFormula>Table8[[#This Row],[Abs Erorr 4]]/Table8[[#This Row],[Adj Close]]</calculatedColumnFormula>
    </tableColumn>
  </tableColumns>
  <tableStyleInfo name="TableStyleMedium1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863AA0F-BF5B-4F61-BBD7-B42F249610E1}" name="Table19" displayName="Table19" ref="G4:M1473" totalsRowShown="0" headerRowDxfId="79" headerRowBorderDxfId="78" tableBorderDxfId="77" totalsRowBorderDxfId="76">
  <autoFilter ref="G4:M1473" xr:uid="{E863AA0F-BF5B-4F61-BBD7-B42F249610E1}"/>
  <tableColumns count="7">
    <tableColumn id="1" xr3:uid="{6390BB3B-B52D-464C-A09B-CF43C2D4E65F}" name="Date" dataDxfId="75"/>
    <tableColumn id="2" xr3:uid="{6B162651-1FC2-4666-B433-5F7FFCEA7991}" name="Adj Close" dataDxfId="74" dataCellStyle="Currency"/>
    <tableColumn id="3" xr3:uid="{22EE538F-1579-4161-B35B-E64D648571C5}" name="Forecast" dataDxfId="73" dataCellStyle="Currency"/>
    <tableColumn id="4" xr3:uid="{8C593937-5485-4A9E-A6A7-E634930BE4F9}" name="Error" dataDxfId="72">
      <calculatedColumnFormula>H5-I5</calculatedColumnFormula>
    </tableColumn>
    <tableColumn id="5" xr3:uid="{6117A50A-88B6-425C-920E-6838AD003CB2}" name="Abs Error" dataDxfId="71">
      <calculatedColumnFormula>ABS(J5)</calculatedColumnFormula>
    </tableColumn>
    <tableColumn id="6" xr3:uid="{C6551193-AF00-41C1-9B51-CC6AC41ACC44}" name="Sq Error" dataDxfId="70">
      <calculatedColumnFormula>J5^2</calculatedColumnFormula>
    </tableColumn>
    <tableColumn id="7" xr3:uid="{58A616CB-0141-41DB-ABAB-F1D690643A42}" name="Abs Pct Error" dataDxfId="69" dataCellStyle="Percent">
      <calculatedColumnFormula>K5/H5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234A284-0528-4B81-9CEA-DFB217B61DE1}" name="Table6" displayName="Table6" ref="H3:N74" totalsRowShown="0" headerRowDxfId="68" dataDxfId="67">
  <autoFilter ref="H3:N74" xr:uid="{1234A284-0528-4B81-9CEA-DFB217B61DE1}"/>
  <tableColumns count="7">
    <tableColumn id="1" xr3:uid="{8546908C-D274-4BD1-AFB1-8A66C396F317}" name="Date" dataDxfId="66"/>
    <tableColumn id="2" xr3:uid="{F4DFBC64-0FDA-4B72-950D-177C58E8E535}" name="Adj Close" dataDxfId="65"/>
    <tableColumn id="3" xr3:uid="{42B67796-A51F-4678-BD4C-4F166F7368E4}" name="Forecast" dataDxfId="64"/>
    <tableColumn id="4" xr3:uid="{29D4F00D-8E7F-48F6-8A7E-C6A56860718A}" name="Error" dataDxfId="63"/>
    <tableColumn id="5" xr3:uid="{C95FAE6B-5EC9-4198-9407-9726ECD8AE03}" name="Abs Error" dataDxfId="62">
      <calculatedColumnFormula>ABS(K4)</calculatedColumnFormula>
    </tableColumn>
    <tableColumn id="6" xr3:uid="{64E172BE-E099-4C32-BE1C-E8110B012D8D}" name="Sq Error" dataDxfId="61">
      <calculatedColumnFormula>K4^2</calculatedColumnFormula>
    </tableColumn>
    <tableColumn id="7" xr3:uid="{2FADD5ED-8939-4726-8B4E-43A5DA086807}" name="Abs Pct Error" dataDxfId="60"/>
  </tableColumns>
  <tableStyleInfo name="TableStyleMedium1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0B8199D-742A-4947-BB8D-F047FD513437}" name="Table9" displayName="Table9" ref="D3:L85" totalsRowShown="0" headerRowDxfId="48" dataDxfId="47">
  <autoFilter ref="D3:L85" xr:uid="{10B8199D-742A-4947-BB8D-F047FD513437}"/>
  <tableColumns count="9">
    <tableColumn id="1" xr3:uid="{C696D60E-458A-45DE-94CB-7AA1DE08C5CB}" name="Date" dataDxfId="46"/>
    <tableColumn id="2" xr3:uid="{24264255-1D86-4611-BD54-921C233BFF37}" name="Adj Close" dataDxfId="45"/>
    <tableColumn id="3" xr3:uid="{A3FD06BE-8122-47D9-8157-A0B95E8B23C8}" name="Level" dataDxfId="44"/>
    <tableColumn id="4" xr3:uid="{256A9A14-2A7A-4932-8AAA-3954C3A9F437}" name="Trend" dataDxfId="43"/>
    <tableColumn id="5" xr3:uid="{21A99402-F2A6-4381-86EE-BC0F83D55C2F}" name="Holt's Forecast" dataDxfId="42">
      <calculatedColumnFormula>$F$73+C4*$G$73</calculatedColumnFormula>
    </tableColumn>
    <tableColumn id="6" xr3:uid="{0340E191-453B-4ECD-8E20-46153D34A4B0}" name="Error" dataDxfId="41"/>
    <tableColumn id="7" xr3:uid="{C238674D-FED6-4FFD-8695-10A870977895}" name="Abs Error" dataDxfId="40"/>
    <tableColumn id="8" xr3:uid="{27323844-4ADD-4D51-A03B-4F4674DD9C14}" name="Sq Error" dataDxfId="39"/>
    <tableColumn id="9" xr3:uid="{DD29DF05-59B9-4F78-B2CA-B1A8B727395F}" name="Abs Pct Error" dataDxfId="38"/>
  </tableColumns>
  <tableStyleInfo name="TableStyleMedium1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B60E633-39E2-48A4-A3F0-DAEBC16AE326}" name="Table12" displayName="Table12" ref="D3:L30" totalsRowShown="0" headerRowDxfId="37" dataDxfId="36">
  <autoFilter ref="D3:L30" xr:uid="{5B60E633-39E2-48A4-A3F0-DAEBC16AE326}"/>
  <tableColumns count="9">
    <tableColumn id="1" xr3:uid="{E11A2F7D-34EB-489C-AD3B-963533E94979}" name="Date" dataDxfId="35"/>
    <tableColumn id="2" xr3:uid="{6C3689CA-3BAC-42BF-AD9F-214A48B040ED}" name="Adj Close" dataDxfId="34" dataCellStyle="Currency"/>
    <tableColumn id="3" xr3:uid="{00A148E6-A41B-4D9C-AFFA-7534F4F77101}" name="Level" dataDxfId="33" dataCellStyle="Comma">
      <calculatedColumnFormula>alpha*(E4)+(1-alpha)*(E3+G3)</calculatedColumnFormula>
    </tableColumn>
    <tableColumn id="4" xr3:uid="{1D97FE7C-3C47-4D9D-9AB3-E4367B1BC9A6}" name="Trend" dataDxfId="32">
      <calculatedColumnFormula>beta*(F4-F3)+(1-beta)*G3</calculatedColumnFormula>
    </tableColumn>
    <tableColumn id="5" xr3:uid="{69F35877-1E2D-4257-AE05-D668D26AF323}" name="Holt's Forecast" dataDxfId="31" dataCellStyle="Currency">
      <calculatedColumnFormula>F3+G3</calculatedColumnFormula>
    </tableColumn>
    <tableColumn id="6" xr3:uid="{613A6EB1-9162-4B9F-B32F-4CDDCB87079D}" name="Error" dataDxfId="30">
      <calculatedColumnFormula>E4-H4</calculatedColumnFormula>
    </tableColumn>
    <tableColumn id="7" xr3:uid="{C93EC330-ED0E-4A52-B430-5AA865210017}" name="Abs Error" dataDxfId="29">
      <calculatedColumnFormula>ABS(I4)</calculatedColumnFormula>
    </tableColumn>
    <tableColumn id="8" xr3:uid="{E0FFF640-7FE2-462B-9C3F-73D1C866A092}" name="Sq Error" dataDxfId="28">
      <calculatedColumnFormula>I4^2</calculatedColumnFormula>
    </tableColumn>
    <tableColumn id="9" xr3:uid="{9633C3ED-F5E7-4A54-8A98-B01D51CF5FED}" name="Abs Pct Error" dataDxfId="27">
      <calculatedColumnFormula>J4/E4</calculatedColumnFormula>
    </tableColumn>
  </tableColumns>
  <tableStyleInfo name="TableStyleMedium1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1310888-9F22-403D-9A1A-8935810DBA17}" name="Table13" displayName="Table13" ref="I3:Q85" totalsRowShown="0" headerRowDxfId="26" dataDxfId="25">
  <autoFilter ref="I3:Q85" xr:uid="{61310888-9F22-403D-9A1A-8935810DBA17}"/>
  <tableColumns count="9">
    <tableColumn id="2" xr3:uid="{E2E5AA7E-1628-41E7-A2C7-7887DFFB2157}" name="Adj Close" dataDxfId="24" dataCellStyle="Currency"/>
    <tableColumn id="3" xr3:uid="{0C98AF70-330C-4EBC-9D29-48B2274135C8}" name="Level" dataDxfId="23"/>
    <tableColumn id="4" xr3:uid="{4BEEEC8D-BE3D-4732-831E-B088107F19BD}" name="Trend" dataDxfId="22"/>
    <tableColumn id="5" xr3:uid="{9C05B8E2-429E-4EE7-82B9-1B19C7D28B8F}" name="Seasonal" dataDxfId="21"/>
    <tableColumn id="6" xr3:uid="{E277BBCB-FA11-4C65-8747-84B2F49572B2}" name="Forcast " dataDxfId="20" dataCellStyle="Currency"/>
    <tableColumn id="7" xr3:uid="{40A39C23-59DF-4968-BAEA-3CB454F68D81}" name="Erorr" dataDxfId="19">
      <calculatedColumnFormula>[1]!Table6[[#This Row],[Adj Close]]-[1]!Table6[[#This Row],[Forcast ]]</calculatedColumnFormula>
    </tableColumn>
    <tableColumn id="8" xr3:uid="{07E84EF5-E3AB-46B8-994D-78939755216E}" name="Sq Erorr" dataDxfId="18">
      <calculatedColumnFormula>[1]!Table6[[#This Row],[Erorr]]^2</calculatedColumnFormula>
    </tableColumn>
    <tableColumn id="9" xr3:uid="{0CF0932A-6356-4E01-A30F-AF6AC27EC6BB}" name="Abs Erorr" dataDxfId="17">
      <calculatedColumnFormula>ABS([1]!Table6[[#This Row],[Erorr]])</calculatedColumnFormula>
    </tableColumn>
    <tableColumn id="10" xr3:uid="{5E50E94A-8EA5-4E4F-B085-B3D0CB96BD24}" name="Abs Pct Erorr" dataDxfId="16" dataCellStyle="Percent">
      <calculatedColumnFormula>[1]!Table6[[#This Row],[Abs Erorr]]/[1]!Table6[[#This Row],[Adj Close]]</calculatedColumnFormula>
    </tableColumn>
  </tableColumns>
  <tableStyleInfo name="TableStyleMedium1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4683E5D-E082-4019-B191-AF0137F431BD}" name="Table14" displayName="Table14" ref="H3:H85" totalsRowShown="0" headerRowDxfId="15" dataDxfId="14">
  <autoFilter ref="H3:H85" xr:uid="{44683E5D-E082-4019-B191-AF0137F431BD}"/>
  <tableColumns count="1">
    <tableColumn id="1" xr3:uid="{CFB99F73-301D-442A-9AA9-E771362B0FEA}" name="Date" dataDxfId="13"/>
  </tableColumns>
  <tableStyleInfo name="TableStyleMedium1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E817BD9-258E-4E18-8EF9-05EC61ED5BD2}" name="Table711" displayName="Table711" ref="I1:R28" totalsRowShown="0" headerRowDxfId="12" dataDxfId="11">
  <autoFilter ref="I1:R28" xr:uid="{0E817BD9-258E-4E18-8EF9-05EC61ED5BD2}"/>
  <tableColumns count="10">
    <tableColumn id="1" xr3:uid="{1A6F92DB-D1A5-43D6-9383-BCBA32084983}" name="Date" dataDxfId="10"/>
    <tableColumn id="2" xr3:uid="{03ADD6A2-A814-4AF3-9781-6B84050D4DA6}" name="Adj Close" dataDxfId="9" dataCellStyle="Currency"/>
    <tableColumn id="3" xr3:uid="{AB1EB40C-AA8E-4C78-996B-5B04ADAC12EA}" name="Level" dataDxfId="8"/>
    <tableColumn id="4" xr3:uid="{6890CE58-DD8A-47F3-BB2E-6424128EFDEE}" name="Trend" dataDxfId="7">
      <calculatedColumnFormula>K2-J1/M1</calculatedColumnFormula>
    </tableColumn>
    <tableColumn id="5" xr3:uid="{35970116-71EF-4B8A-B5D6-9374E8301C2D}" name="Seasonal" dataDxfId="6" dataCellStyle="Comma"/>
    <tableColumn id="6" xr3:uid="{70FF374A-5338-4D94-917C-E41EE29AA596}" name="Forcast " dataDxfId="5" dataCellStyle="Comma"/>
    <tableColumn id="7" xr3:uid="{B7D0D6EA-6B6B-4101-8C85-98A42E7EDEE8}" name="Erorr" dataDxfId="4">
      <calculatedColumnFormula>J2-N2</calculatedColumnFormula>
    </tableColumn>
    <tableColumn id="8" xr3:uid="{BE4C89A0-0437-497D-8E96-6AE551401CFF}" name="Sq Erorr" dataDxfId="3" dataCellStyle="Comma">
      <calculatedColumnFormula>O2^2</calculatedColumnFormula>
    </tableColumn>
    <tableColumn id="9" xr3:uid="{7EFDC0C1-8273-4DEA-B04C-53D0631542D6}" name="Abs Erorr" dataDxfId="2">
      <calculatedColumnFormula>ABS(O2)</calculatedColumnFormula>
    </tableColumn>
    <tableColumn id="10" xr3:uid="{263AE6B0-6586-4343-9E98-74439FBB91CE}" name="Abs Pct Erorr" dataDxfId="1" dataCellStyle="Percent">
      <calculatedColumnFormula>Q2/J2</calculatedColumnFormula>
    </tableColumn>
  </tableColumns>
  <tableStyleInfo name="TableStyleMedium1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ECC11468-81B1-4EA1-8B76-EA12A49C990F}" name="Table16" displayName="Table16" ref="D3:L1472" totalsRowShown="0" headerRowDxfId="59" dataDxfId="58">
  <autoFilter ref="D3:L1472" xr:uid="{ECC11468-81B1-4EA1-8B76-EA12A49C990F}"/>
  <tableColumns count="9">
    <tableColumn id="1" xr3:uid="{9A020531-46E9-43EE-9C5B-73342C3921AF}" name="Date" dataDxfId="57"/>
    <tableColumn id="2" xr3:uid="{8857CEE4-E037-45A5-8345-A800C4886E86}" name="Adj Close" dataDxfId="56" dataCellStyle="Currency"/>
    <tableColumn id="3" xr3:uid="{58E47E1D-81BE-478C-9397-0A49019FAF49}" name="Level" dataDxfId="55" dataCellStyle="Currency">
      <calculatedColumnFormula>alpha*(E4)+(1-alpha)*(E3+G3)</calculatedColumnFormula>
    </tableColumn>
    <tableColumn id="4" xr3:uid="{09765EA4-CB38-447B-9A38-AC6482380DFF}" name="Trend" dataDxfId="54" dataCellStyle="Currency">
      <calculatedColumnFormula>beta*(F4-F3)+(1-beta)*G3</calculatedColumnFormula>
    </tableColumn>
    <tableColumn id="5" xr3:uid="{C98F8AF3-30B5-4D81-B15C-DDC0ED8DE3F0}" name="Holt's Forecast" dataDxfId="53" dataCellStyle="Currency">
      <calculatedColumnFormula>F4+G4</calculatedColumnFormula>
    </tableColumn>
    <tableColumn id="6" xr3:uid="{F96E47CB-7DCD-4C0A-B744-2000D8CE7899}" name="Error" dataDxfId="52">
      <calculatedColumnFormula>E4-H4</calculatedColumnFormula>
    </tableColumn>
    <tableColumn id="7" xr3:uid="{461DE0DD-3704-4B10-B79E-E9855A23B92F}" name="Abs Error" dataDxfId="51">
      <calculatedColumnFormula>ABS(I4)</calculatedColumnFormula>
    </tableColumn>
    <tableColumn id="8" xr3:uid="{6D5C03E2-226E-4501-B011-CC2A909ED38C}" name="Sq Error" dataDxfId="50">
      <calculatedColumnFormula>I4^2</calculatedColumnFormula>
    </tableColumn>
    <tableColumn id="9" xr3:uid="{B9CC790E-1202-4B53-9A36-5B11C9FE5BEE}" name="Abs Pct Error" dataDxfId="49">
      <calculatedColumnFormula>J4/E4</calculatedColumnFormula>
    </tableColumn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Relationship Id="rId4" Type="http://schemas.openxmlformats.org/officeDocument/2006/relationships/comments" Target="../comments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5.xml"/><Relationship Id="rId4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7.xml"/><Relationship Id="rId4" Type="http://schemas.openxmlformats.org/officeDocument/2006/relationships/comments" Target="../comments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10.xml"/><Relationship Id="rId4" Type="http://schemas.openxmlformats.org/officeDocument/2006/relationships/comments" Target="../comments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95A7D-50D1-4423-92A7-20BB2842DEE4}">
  <dimension ref="A1:X1485"/>
  <sheetViews>
    <sheetView zoomScale="85" zoomScaleNormal="85" workbookViewId="0">
      <selection activeCell="AB10" sqref="AB10"/>
    </sheetView>
  </sheetViews>
  <sheetFormatPr defaultRowHeight="15.6" x14ac:dyDescent="0.3"/>
  <cols>
    <col min="1" max="1" width="14.09765625" bestFit="1" customWidth="1"/>
    <col min="2" max="2" width="9.296875" customWidth="1"/>
    <col min="3" max="3" width="12.09765625" bestFit="1" customWidth="1"/>
    <col min="4" max="4" width="7.59765625" bestFit="1" customWidth="1"/>
    <col min="5" max="5" width="11.8984375" bestFit="1" customWidth="1"/>
    <col min="6" max="6" width="11.3984375" bestFit="1" customWidth="1"/>
    <col min="7" max="7" width="14.8984375" bestFit="1" customWidth="1"/>
    <col min="8" max="8" width="8.19921875" bestFit="1" customWidth="1"/>
    <col min="9" max="9" width="13.3984375" bestFit="1" customWidth="1"/>
    <col min="10" max="10" width="10.296875" bestFit="1" customWidth="1"/>
    <col min="11" max="11" width="11.3984375" bestFit="1" customWidth="1"/>
    <col min="12" max="12" width="14.8984375" bestFit="1" customWidth="1"/>
    <col min="13" max="13" width="8.19921875" bestFit="1" customWidth="1"/>
    <col min="14" max="14" width="13.3984375" bestFit="1" customWidth="1"/>
    <col min="15" max="15" width="10.296875" bestFit="1" customWidth="1"/>
    <col min="16" max="16" width="11.3984375" bestFit="1" customWidth="1"/>
    <col min="17" max="17" width="14.8984375" bestFit="1" customWidth="1"/>
    <col min="19" max="19" width="11.296875" bestFit="1" customWidth="1"/>
    <col min="21" max="21" width="9.69921875" bestFit="1" customWidth="1"/>
    <col min="22" max="22" width="13.5" bestFit="1" customWidth="1"/>
    <col min="23" max="24" width="10.796875" bestFit="1" customWidth="1"/>
  </cols>
  <sheetData>
    <row r="1" spans="1:24" x14ac:dyDescent="0.3">
      <c r="A1" s="178" t="s">
        <v>0</v>
      </c>
      <c r="B1" s="179" t="s">
        <v>1</v>
      </c>
      <c r="C1" s="180" t="s">
        <v>2</v>
      </c>
      <c r="D1" s="181" t="s">
        <v>3</v>
      </c>
      <c r="E1" s="180" t="s">
        <v>4</v>
      </c>
      <c r="F1" s="180" t="s">
        <v>5</v>
      </c>
      <c r="G1" s="180" t="s">
        <v>6</v>
      </c>
      <c r="H1" s="180" t="s">
        <v>7</v>
      </c>
      <c r="I1" s="180" t="s">
        <v>8</v>
      </c>
      <c r="J1" s="180" t="s">
        <v>9</v>
      </c>
      <c r="K1" s="180" t="s">
        <v>10</v>
      </c>
      <c r="L1" s="180" t="s">
        <v>11</v>
      </c>
      <c r="M1" s="180" t="s">
        <v>12</v>
      </c>
      <c r="N1" s="182" t="s">
        <v>13</v>
      </c>
      <c r="O1" s="182" t="s">
        <v>14</v>
      </c>
      <c r="P1" s="182" t="s">
        <v>15</v>
      </c>
      <c r="Q1" s="182" t="s">
        <v>16</v>
      </c>
    </row>
    <row r="2" spans="1:24" x14ac:dyDescent="0.3">
      <c r="A2" s="177">
        <v>43467</v>
      </c>
      <c r="B2" s="7">
        <v>55.561599999999999</v>
      </c>
      <c r="C2" s="183"/>
      <c r="D2" s="184"/>
      <c r="E2" s="183"/>
      <c r="F2" s="183"/>
      <c r="G2" s="185"/>
      <c r="H2" s="186"/>
      <c r="I2" s="186"/>
      <c r="J2" s="186"/>
      <c r="K2" s="186"/>
      <c r="L2" s="187"/>
      <c r="M2" s="188"/>
      <c r="N2" s="188"/>
      <c r="O2" s="188"/>
      <c r="P2" s="188"/>
      <c r="Q2" s="189"/>
    </row>
    <row r="3" spans="1:24" x14ac:dyDescent="0.3">
      <c r="A3" s="177">
        <v>43468</v>
      </c>
      <c r="B3" s="7">
        <v>53.926299999999998</v>
      </c>
      <c r="C3" s="190">
        <f>B2</f>
        <v>55.561599999999999</v>
      </c>
      <c r="D3" s="191">
        <f>Table21[[#This Row],[Adj Close]]-Table21[[#This Row],[Naive Trend ]]</f>
        <v>-1.6353000000000009</v>
      </c>
      <c r="E3">
        <f>Table21[[#This Row],[Erorr 1]]^2</f>
        <v>2.6742060900000029</v>
      </c>
      <c r="F3">
        <f>ABS(Table21[[#This Row],[Erorr 1]])</f>
        <v>1.6353000000000009</v>
      </c>
      <c r="G3" s="192">
        <f>Table21[[#This Row],[Abs Erorr 1]]/Table21[[#This Row],[Adj Close]]</f>
        <v>3.0324720961757083E-2</v>
      </c>
      <c r="H3" s="186"/>
      <c r="I3" s="186"/>
      <c r="J3" s="186"/>
      <c r="K3" s="186"/>
      <c r="L3" s="187"/>
      <c r="M3" s="188"/>
      <c r="N3" s="188"/>
      <c r="O3" s="188"/>
      <c r="P3" s="188"/>
      <c r="Q3" s="189"/>
      <c r="U3" s="207"/>
    </row>
    <row r="4" spans="1:24" x14ac:dyDescent="0.3">
      <c r="A4" s="177">
        <v>43469</v>
      </c>
      <c r="B4" s="7">
        <v>55.779600000000002</v>
      </c>
      <c r="C4" s="190">
        <f t="shared" ref="C4:C67" si="0">B3</f>
        <v>53.926299999999998</v>
      </c>
      <c r="D4" s="191">
        <f>Table21[[#This Row],[Adj Close]]-Table21[[#This Row],[Naive Trend ]]</f>
        <v>1.8533000000000044</v>
      </c>
      <c r="E4">
        <f>Table21[[#This Row],[Erorr 1]]^2</f>
        <v>3.4347208900000163</v>
      </c>
      <c r="F4">
        <f>ABS(Table21[[#This Row],[Erorr 1]])</f>
        <v>1.8533000000000044</v>
      </c>
      <c r="G4" s="192">
        <f>Table21[[#This Row],[Abs Erorr 1]]/Table21[[#This Row],[Adj Close]]</f>
        <v>3.322540857230967E-2</v>
      </c>
      <c r="H4" s="186"/>
      <c r="I4" s="186"/>
      <c r="J4" s="186"/>
      <c r="K4" s="186"/>
      <c r="L4" s="187"/>
      <c r="M4" s="188"/>
      <c r="N4" s="188"/>
      <c r="O4" s="188"/>
      <c r="P4" s="188"/>
      <c r="Q4" s="189"/>
    </row>
    <row r="5" spans="1:24" x14ac:dyDescent="0.3">
      <c r="A5" s="177">
        <v>43472</v>
      </c>
      <c r="B5" s="7">
        <v>56.8309</v>
      </c>
      <c r="C5" s="190">
        <f t="shared" si="0"/>
        <v>55.779600000000002</v>
      </c>
      <c r="D5" s="191">
        <f>Table21[[#This Row],[Adj Close]]-Table21[[#This Row],[Naive Trend ]]</f>
        <v>1.0512999999999977</v>
      </c>
      <c r="E5">
        <f>Table21[[#This Row],[Erorr 1]]^2</f>
        <v>1.1052316899999952</v>
      </c>
      <c r="F5">
        <f>ABS(Table21[[#This Row],[Erorr 1]])</f>
        <v>1.0512999999999977</v>
      </c>
      <c r="G5" s="192">
        <f>Table21[[#This Row],[Abs Erorr 1]]/Table21[[#This Row],[Adj Close]]</f>
        <v>1.8498739242207983E-2</v>
      </c>
      <c r="H5" s="190">
        <f>AVERAGE(B2:B4)</f>
        <v>55.089166666666664</v>
      </c>
      <c r="I5" s="193">
        <f>(Table21[[#This Row],[Adj Close]]-Table21[[#This Row],[3-MA]])</f>
        <v>1.741733333333336</v>
      </c>
      <c r="J5" s="194">
        <f t="shared" ref="J5:J68" si="1">(B5-H5)^2</f>
        <v>3.033635004444454</v>
      </c>
      <c r="K5" s="194">
        <f>ABS(Table21[[#This Row],[Erorr 2]])</f>
        <v>1.741733333333336</v>
      </c>
      <c r="L5" s="192">
        <f>Table21[[#This Row],[Abs Erorr 2]]/Table21[[#This Row],[Adj Close]]</f>
        <v>3.0647646497474718E-2</v>
      </c>
      <c r="M5" s="188"/>
      <c r="N5" s="188"/>
      <c r="O5" s="188"/>
      <c r="P5" s="188"/>
      <c r="Q5" s="189"/>
      <c r="S5" s="212" t="s">
        <v>130</v>
      </c>
      <c r="T5" s="213"/>
      <c r="U5" s="213"/>
      <c r="V5" s="213"/>
      <c r="W5" s="213"/>
      <c r="X5" s="213"/>
    </row>
    <row r="6" spans="1:24" x14ac:dyDescent="0.3">
      <c r="A6" s="177">
        <v>43473</v>
      </c>
      <c r="B6" s="7">
        <v>58.100200000000001</v>
      </c>
      <c r="C6" s="190">
        <f t="shared" si="0"/>
        <v>56.8309</v>
      </c>
      <c r="D6" s="191">
        <f>Table21[[#This Row],[Adj Close]]-Table21[[#This Row],[Naive Trend ]]</f>
        <v>1.2693000000000012</v>
      </c>
      <c r="E6">
        <f>Table21[[#This Row],[Erorr 1]]^2</f>
        <v>1.611122490000003</v>
      </c>
      <c r="F6">
        <f>ABS(Table21[[#This Row],[Erorr 1]])</f>
        <v>1.2693000000000012</v>
      </c>
      <c r="G6" s="192">
        <f>Table21[[#This Row],[Abs Erorr 1]]/Table21[[#This Row],[Adj Close]]</f>
        <v>2.1846740630841223E-2</v>
      </c>
      <c r="H6" s="190">
        <f t="shared" ref="H6:H69" si="2">AVERAGE(B3:B5)</f>
        <v>55.512266666666669</v>
      </c>
      <c r="I6" s="193">
        <f>(Table21[[#This Row],[Adj Close]]-Table21[[#This Row],[3-MA]])</f>
        <v>2.5879333333333321</v>
      </c>
      <c r="J6" s="194">
        <f t="shared" si="1"/>
        <v>6.6973989377777716</v>
      </c>
      <c r="K6" s="194">
        <f>ABS(Table21[[#This Row],[Erorr 2]])</f>
        <v>2.5879333333333321</v>
      </c>
      <c r="L6" s="192">
        <f>Table21[[#This Row],[Abs Erorr 2]]/Table21[[#This Row],[Adj Close]]</f>
        <v>4.4542589067392745E-2</v>
      </c>
      <c r="M6" s="188"/>
      <c r="N6" s="188"/>
      <c r="O6" s="188"/>
      <c r="P6" s="188"/>
      <c r="Q6" s="189"/>
      <c r="S6" s="209" t="s">
        <v>17</v>
      </c>
      <c r="T6" s="210"/>
      <c r="U6" s="211"/>
      <c r="V6" s="53" t="s">
        <v>2</v>
      </c>
      <c r="W6" s="53" t="s">
        <v>7</v>
      </c>
      <c r="X6" s="53" t="s">
        <v>12</v>
      </c>
    </row>
    <row r="7" spans="1:24" x14ac:dyDescent="0.3">
      <c r="A7" s="177">
        <v>43474</v>
      </c>
      <c r="B7" s="7">
        <v>58.224800000000002</v>
      </c>
      <c r="C7" s="190">
        <f t="shared" si="0"/>
        <v>58.100200000000001</v>
      </c>
      <c r="D7" s="191">
        <f>Table21[[#This Row],[Adj Close]]-Table21[[#This Row],[Naive Trend ]]</f>
        <v>0.12460000000000093</v>
      </c>
      <c r="E7">
        <f>Table21[[#This Row],[Erorr 1]]^2</f>
        <v>1.5525160000000232E-2</v>
      </c>
      <c r="F7">
        <f>ABS(Table21[[#This Row],[Erorr 1]])</f>
        <v>0.12460000000000093</v>
      </c>
      <c r="G7" s="192">
        <f>Table21[[#This Row],[Abs Erorr 1]]/Table21[[#This Row],[Adj Close]]</f>
        <v>2.1399815886014367E-3</v>
      </c>
      <c r="H7" s="190">
        <f t="shared" si="2"/>
        <v>56.90356666666667</v>
      </c>
      <c r="I7" s="193">
        <f>(Table21[[#This Row],[Adj Close]]-Table21[[#This Row],[3-MA]])</f>
        <v>1.3212333333333319</v>
      </c>
      <c r="J7" s="194">
        <f t="shared" si="1"/>
        <v>1.7456575211111074</v>
      </c>
      <c r="K7" s="194">
        <f>ABS(Table21[[#This Row],[Erorr 2]])</f>
        <v>1.3212333333333319</v>
      </c>
      <c r="L7" s="192">
        <f>Table21[[#This Row],[Abs Erorr 2]]/Table21[[#This Row],[Adj Close]]</f>
        <v>2.2691934250239278E-2</v>
      </c>
      <c r="M7" s="188"/>
      <c r="N7" s="188"/>
      <c r="O7" s="188"/>
      <c r="P7" s="188"/>
      <c r="Q7" s="189"/>
      <c r="S7" s="55" t="s">
        <v>18</v>
      </c>
      <c r="T7" s="42"/>
      <c r="U7" s="42"/>
      <c r="V7" s="54">
        <f>AVERAGE(F2:F1470)</f>
        <v>0.81515435967302441</v>
      </c>
      <c r="W7" s="54">
        <f>AVERAGE(K2:K1470)</f>
        <v>1.0204762619372447</v>
      </c>
      <c r="X7" s="54">
        <f>AVERAGE(P2:P1470)</f>
        <v>1.2753383002962</v>
      </c>
    </row>
    <row r="8" spans="1:24" x14ac:dyDescent="0.3">
      <c r="A8" s="177">
        <v>43475</v>
      </c>
      <c r="B8" s="7">
        <v>57.344900000000003</v>
      </c>
      <c r="C8" s="190">
        <f t="shared" si="0"/>
        <v>58.224800000000002</v>
      </c>
      <c r="D8" s="191">
        <f>Table21[[#This Row],[Adj Close]]-Table21[[#This Row],[Naive Trend ]]</f>
        <v>-0.87989999999999924</v>
      </c>
      <c r="E8">
        <f>Table21[[#This Row],[Erorr 1]]^2</f>
        <v>0.77422400999999863</v>
      </c>
      <c r="F8">
        <f>ABS(Table21[[#This Row],[Erorr 1]])</f>
        <v>0.87989999999999924</v>
      </c>
      <c r="G8" s="192">
        <f>Table21[[#This Row],[Abs Erorr 1]]/Table21[[#This Row],[Adj Close]]</f>
        <v>1.5343997460977336E-2</v>
      </c>
      <c r="H8" s="190">
        <f t="shared" si="2"/>
        <v>57.718633333333337</v>
      </c>
      <c r="I8" s="193">
        <f>(Table21[[#This Row],[Adj Close]]-Table21[[#This Row],[3-MA]])</f>
        <v>-0.37373333333333392</v>
      </c>
      <c r="J8" s="194">
        <f t="shared" si="1"/>
        <v>0.13967660444444488</v>
      </c>
      <c r="K8" s="194">
        <f>ABS(Table21[[#This Row],[Erorr 2]])</f>
        <v>0.37373333333333392</v>
      </c>
      <c r="L8" s="192">
        <f>Table21[[#This Row],[Abs Erorr 2]]/Table21[[#This Row],[Adj Close]]</f>
        <v>6.517289825831659E-3</v>
      </c>
      <c r="M8" s="190">
        <f>AVERAGE(B2:B7)</f>
        <v>56.403899999999993</v>
      </c>
      <c r="N8" s="195">
        <f>Table21[[#This Row],[Adj Close]]-Table21[[#This Row],[6-MA]]</f>
        <v>0.94100000000000961</v>
      </c>
      <c r="O8" s="194">
        <f>(Table21[[#This Row],[Adj Close]]-M8)^2</f>
        <v>0.88548100000001806</v>
      </c>
      <c r="P8" s="194">
        <f>ABS(Table21[[#This Row],[Erorr 3]])</f>
        <v>0.94100000000000961</v>
      </c>
      <c r="Q8" s="192">
        <f>Table21[[#This Row],[Abs Erorr 3]]/Table21[[#This Row],[Adj Close]]</f>
        <v>1.6409480180452133E-2</v>
      </c>
      <c r="S8" s="55" t="s">
        <v>19</v>
      </c>
      <c r="T8" s="42"/>
      <c r="U8" s="42"/>
      <c r="V8" s="54">
        <f>SQRT(AVERAGE(E2:E1470))</f>
        <v>1.2120702635409457</v>
      </c>
      <c r="W8" s="54">
        <f>SQRT(AVERAGE(J2:J1470))</f>
        <v>1.4985260250413532</v>
      </c>
      <c r="X8" s="54">
        <f>SQRT(AVERAGE(O2:O1470))</f>
        <v>1.8403931339369</v>
      </c>
    </row>
    <row r="9" spans="1:24" x14ac:dyDescent="0.3">
      <c r="A9" s="177">
        <v>43476</v>
      </c>
      <c r="B9" s="7">
        <v>55.647300000000001</v>
      </c>
      <c r="C9" s="190">
        <f t="shared" si="0"/>
        <v>57.344900000000003</v>
      </c>
      <c r="D9" s="191">
        <f>Table21[[#This Row],[Adj Close]]-Table21[[#This Row],[Naive Trend ]]</f>
        <v>-1.6976000000000013</v>
      </c>
      <c r="E9">
        <f>Table21[[#This Row],[Erorr 1]]^2</f>
        <v>2.8818457600000045</v>
      </c>
      <c r="F9">
        <f>ABS(Table21[[#This Row],[Erorr 1]])</f>
        <v>1.6976000000000013</v>
      </c>
      <c r="G9" s="192">
        <f>Table21[[#This Row],[Abs Erorr 1]]/Table21[[#This Row],[Adj Close]]</f>
        <v>3.050642169521255E-2</v>
      </c>
      <c r="H9" s="190">
        <f t="shared" si="2"/>
        <v>57.889966666666673</v>
      </c>
      <c r="I9" s="193">
        <f>(Table21[[#This Row],[Adj Close]]-Table21[[#This Row],[3-MA]])</f>
        <v>-2.2426666666666719</v>
      </c>
      <c r="J9" s="194">
        <f t="shared" si="1"/>
        <v>5.0295537777778012</v>
      </c>
      <c r="K9" s="194">
        <f>ABS(Table21[[#This Row],[Erorr 2]])</f>
        <v>2.2426666666666719</v>
      </c>
      <c r="L9" s="192">
        <f>Table21[[#This Row],[Abs Erorr 2]]/Table21[[#This Row],[Adj Close]]</f>
        <v>4.0301446191759023E-2</v>
      </c>
      <c r="M9" s="190">
        <f t="shared" ref="M9:M72" si="3">AVERAGE(B3:B8)</f>
        <v>56.701116666666671</v>
      </c>
      <c r="N9" s="195">
        <f>Table21[[#This Row],[Adj Close]]-Table21[[#This Row],[6-MA]]</f>
        <v>-1.0538166666666697</v>
      </c>
      <c r="O9" s="194">
        <f>(Table21[[#This Row],[Adj Close]]-M9)^2</f>
        <v>1.1105295669444508</v>
      </c>
      <c r="P9" s="194">
        <f>ABS(Table21[[#This Row],[Erorr 3]])</f>
        <v>1.0538166666666697</v>
      </c>
      <c r="Q9" s="192">
        <f>Table21[[#This Row],[Abs Erorr 3]]/Table21[[#This Row],[Adj Close]]</f>
        <v>1.8937426733492364E-2</v>
      </c>
      <c r="S9" s="208" t="s">
        <v>20</v>
      </c>
      <c r="T9" s="208"/>
      <c r="U9" s="208"/>
      <c r="V9" s="54">
        <f>AVERAGE(G2:G1470)</f>
        <v>1.9902095958793522E-2</v>
      </c>
      <c r="W9" s="54">
        <f>AVERAGE(L2:L1470)</f>
        <v>2.4813492739492467E-2</v>
      </c>
      <c r="X9" s="54">
        <f>AVERAGE(Q2:Q1470)</f>
        <v>3.0737292543637676E-2</v>
      </c>
    </row>
    <row r="10" spans="1:24" x14ac:dyDescent="0.3">
      <c r="A10" s="177">
        <v>43479</v>
      </c>
      <c r="B10" s="7">
        <v>55.779600000000002</v>
      </c>
      <c r="C10" s="190">
        <f t="shared" si="0"/>
        <v>55.647300000000001</v>
      </c>
      <c r="D10" s="191">
        <f>Table21[[#This Row],[Adj Close]]-Table21[[#This Row],[Naive Trend ]]</f>
        <v>0.13230000000000075</v>
      </c>
      <c r="E10">
        <f>Table21[[#This Row],[Erorr 1]]^2</f>
        <v>1.7503290000000199E-2</v>
      </c>
      <c r="F10">
        <f>ABS(Table21[[#This Row],[Erorr 1]])</f>
        <v>0.13230000000000075</v>
      </c>
      <c r="G10" s="192">
        <f>Table21[[#This Row],[Abs Erorr 1]]/Table21[[#This Row],[Adj Close]]</f>
        <v>2.3718348643590264E-3</v>
      </c>
      <c r="H10" s="190">
        <f t="shared" si="2"/>
        <v>57.07233333333334</v>
      </c>
      <c r="I10" s="193">
        <f>(Table21[[#This Row],[Adj Close]]-Table21[[#This Row],[3-MA]])</f>
        <v>-1.292733333333338</v>
      </c>
      <c r="J10" s="194">
        <f t="shared" si="1"/>
        <v>1.6711594711111231</v>
      </c>
      <c r="K10" s="194">
        <f>ABS(Table21[[#This Row],[Erorr 2]])</f>
        <v>1.292733333333338</v>
      </c>
      <c r="L10" s="192">
        <f>Table21[[#This Row],[Abs Erorr 2]]/Table21[[#This Row],[Adj Close]]</f>
        <v>2.3175736888277038E-2</v>
      </c>
      <c r="M10" s="190">
        <f t="shared" si="3"/>
        <v>56.987949999999991</v>
      </c>
      <c r="N10" s="195">
        <f>Table21[[#This Row],[Adj Close]]-Table21[[#This Row],[6-MA]]</f>
        <v>-1.2083499999999887</v>
      </c>
      <c r="O10" s="194">
        <f>(Table21[[#This Row],[Adj Close]]-M10)^2</f>
        <v>1.4601097224999726</v>
      </c>
      <c r="P10" s="194">
        <f>ABS(Table21[[#This Row],[Erorr 3]])</f>
        <v>1.2083499999999887</v>
      </c>
      <c r="Q10" s="192">
        <f>Table21[[#This Row],[Abs Erorr 3]]/Table21[[#This Row],[Adj Close]]</f>
        <v>2.1662937704823783E-2</v>
      </c>
    </row>
    <row r="11" spans="1:24" x14ac:dyDescent="0.3">
      <c r="A11" s="177">
        <v>43480</v>
      </c>
      <c r="B11" s="7">
        <v>56.1145</v>
      </c>
      <c r="C11" s="190">
        <f t="shared" si="0"/>
        <v>55.779600000000002</v>
      </c>
      <c r="D11" s="191">
        <f>Table21[[#This Row],[Adj Close]]-Table21[[#This Row],[Naive Trend ]]</f>
        <v>0.33489999999999753</v>
      </c>
      <c r="E11">
        <f>Table21[[#This Row],[Erorr 1]]^2</f>
        <v>0.11215800999999835</v>
      </c>
      <c r="F11">
        <f>ABS(Table21[[#This Row],[Erorr 1]])</f>
        <v>0.33489999999999753</v>
      </c>
      <c r="G11" s="192">
        <f>Table21[[#This Row],[Abs Erorr 1]]/Table21[[#This Row],[Adj Close]]</f>
        <v>5.9681543985956841E-3</v>
      </c>
      <c r="H11" s="190">
        <f t="shared" si="2"/>
        <v>56.257266666666659</v>
      </c>
      <c r="I11" s="193">
        <f>(Table21[[#This Row],[Adj Close]]-Table21[[#This Row],[3-MA]])</f>
        <v>-0.1427666666666596</v>
      </c>
      <c r="J11" s="194">
        <f t="shared" si="1"/>
        <v>2.0382321111109093E-2</v>
      </c>
      <c r="K11" s="194">
        <f>ABS(Table21[[#This Row],[Erorr 2]])</f>
        <v>0.1427666666666596</v>
      </c>
      <c r="L11" s="192">
        <f>Table21[[#This Row],[Abs Erorr 2]]/Table21[[#This Row],[Adj Close]]</f>
        <v>2.5442027758718266E-3</v>
      </c>
      <c r="M11" s="190">
        <f t="shared" si="3"/>
        <v>56.987950000000005</v>
      </c>
      <c r="N11" s="195">
        <f>Table21[[#This Row],[Adj Close]]-Table21[[#This Row],[6-MA]]</f>
        <v>-0.87345000000000539</v>
      </c>
      <c r="O11" s="194">
        <f>(Table21[[#This Row],[Adj Close]]-M11)^2</f>
        <v>0.76291490250000937</v>
      </c>
      <c r="P11" s="194">
        <f>ABS(Table21[[#This Row],[Erorr 3]])</f>
        <v>0.87345000000000539</v>
      </c>
      <c r="Q11" s="192">
        <f>Table21[[#This Row],[Abs Erorr 3]]/Table21[[#This Row],[Adj Close]]</f>
        <v>1.5565495549278803E-2</v>
      </c>
    </row>
    <row r="12" spans="1:24" x14ac:dyDescent="0.3">
      <c r="A12" s="177">
        <v>43481</v>
      </c>
      <c r="B12" s="7">
        <v>56.005499999999998</v>
      </c>
      <c r="C12" s="190">
        <f t="shared" si="0"/>
        <v>56.1145</v>
      </c>
      <c r="D12" s="191">
        <f>Table21[[#This Row],[Adj Close]]-Table21[[#This Row],[Naive Trend ]]</f>
        <v>-0.10900000000000176</v>
      </c>
      <c r="E12">
        <f>Table21[[#This Row],[Erorr 1]]^2</f>
        <v>1.1881000000000384E-2</v>
      </c>
      <c r="F12">
        <f>ABS(Table21[[#This Row],[Erorr 1]])</f>
        <v>0.10900000000000176</v>
      </c>
      <c r="G12" s="192">
        <f>Table21[[#This Row],[Abs Erorr 1]]/Table21[[#This Row],[Adj Close]]</f>
        <v>1.9462374231102619E-3</v>
      </c>
      <c r="H12" s="190">
        <f t="shared" si="2"/>
        <v>55.847133333333339</v>
      </c>
      <c r="I12" s="193">
        <f>(Table21[[#This Row],[Adj Close]]-Table21[[#This Row],[3-MA]])</f>
        <v>0.15836666666665877</v>
      </c>
      <c r="J12" s="194">
        <f t="shared" si="1"/>
        <v>2.5080001111108609E-2</v>
      </c>
      <c r="K12" s="194">
        <f>ABS(Table21[[#This Row],[Erorr 2]])</f>
        <v>0.15836666666665877</v>
      </c>
      <c r="L12" s="192">
        <f>Table21[[#This Row],[Abs Erorr 2]]/Table21[[#This Row],[Adj Close]]</f>
        <v>2.8276984700905945E-3</v>
      </c>
      <c r="M12" s="190">
        <f t="shared" si="3"/>
        <v>56.868550000000006</v>
      </c>
      <c r="N12" s="195">
        <f>Table21[[#This Row],[Adj Close]]-Table21[[#This Row],[6-MA]]</f>
        <v>-0.86305000000000831</v>
      </c>
      <c r="O12" s="194">
        <f>(Table21[[#This Row],[Adj Close]]-M12)^2</f>
        <v>0.7448553025000143</v>
      </c>
      <c r="P12" s="194">
        <f>ABS(Table21[[#This Row],[Erorr 3]])</f>
        <v>0.86305000000000831</v>
      </c>
      <c r="Q12" s="192">
        <f>Table21[[#This Row],[Abs Erorr 3]]/Table21[[#This Row],[Adj Close]]</f>
        <v>1.5410093651516518E-2</v>
      </c>
    </row>
    <row r="13" spans="1:24" x14ac:dyDescent="0.3">
      <c r="A13" s="177">
        <v>43482</v>
      </c>
      <c r="B13" s="7">
        <v>57.048999999999999</v>
      </c>
      <c r="C13" s="190">
        <f t="shared" si="0"/>
        <v>56.005499999999998</v>
      </c>
      <c r="D13" s="191">
        <f>Table21[[#This Row],[Adj Close]]-Table21[[#This Row],[Naive Trend ]]</f>
        <v>1.0435000000000016</v>
      </c>
      <c r="E13">
        <f>Table21[[#This Row],[Erorr 1]]^2</f>
        <v>1.0888922500000033</v>
      </c>
      <c r="F13">
        <f>ABS(Table21[[#This Row],[Erorr 1]])</f>
        <v>1.0435000000000016</v>
      </c>
      <c r="G13" s="192">
        <f>Table21[[#This Row],[Abs Erorr 1]]/Table21[[#This Row],[Adj Close]]</f>
        <v>1.8291293449490816E-2</v>
      </c>
      <c r="H13" s="190">
        <f t="shared" si="2"/>
        <v>55.966533333333338</v>
      </c>
      <c r="I13" s="193">
        <f>(Table21[[#This Row],[Adj Close]]-Table21[[#This Row],[3-MA]])</f>
        <v>1.0824666666666616</v>
      </c>
      <c r="J13" s="194">
        <f t="shared" si="1"/>
        <v>1.1717340844444335</v>
      </c>
      <c r="K13" s="194">
        <f>ABS(Table21[[#This Row],[Erorr 2]])</f>
        <v>1.0824666666666616</v>
      </c>
      <c r="L13" s="192">
        <f>Table21[[#This Row],[Abs Erorr 2]]/Table21[[#This Row],[Adj Close]]</f>
        <v>1.8974332006988056E-2</v>
      </c>
      <c r="M13" s="190">
        <f t="shared" si="3"/>
        <v>56.519433333333332</v>
      </c>
      <c r="N13" s="195">
        <f>Table21[[#This Row],[Adj Close]]-Table21[[#This Row],[6-MA]]</f>
        <v>0.52956666666666763</v>
      </c>
      <c r="O13" s="194">
        <f>(Table21[[#This Row],[Adj Close]]-M13)^2</f>
        <v>0.28044085444444544</v>
      </c>
      <c r="P13" s="194">
        <f>ABS(Table21[[#This Row],[Erorr 3]])</f>
        <v>0.52956666666666763</v>
      </c>
      <c r="Q13" s="192">
        <f>Table21[[#This Row],[Abs Erorr 3]]/Table21[[#This Row],[Adj Close]]</f>
        <v>9.2826634413691322E-3</v>
      </c>
    </row>
    <row r="14" spans="1:24" x14ac:dyDescent="0.3">
      <c r="A14" s="177">
        <v>43483</v>
      </c>
      <c r="B14" s="7">
        <v>64.119699999999995</v>
      </c>
      <c r="C14" s="190">
        <f t="shared" si="0"/>
        <v>57.048999999999999</v>
      </c>
      <c r="D14" s="191">
        <f>Table21[[#This Row],[Adj Close]]-Table21[[#This Row],[Naive Trend ]]</f>
        <v>7.0706999999999951</v>
      </c>
      <c r="E14">
        <f>Table21[[#This Row],[Erorr 1]]^2</f>
        <v>49.99479848999993</v>
      </c>
      <c r="F14">
        <f>ABS(Table21[[#This Row],[Erorr 1]])</f>
        <v>7.0706999999999951</v>
      </c>
      <c r="G14" s="192">
        <f>Table21[[#This Row],[Abs Erorr 1]]/Table21[[#This Row],[Adj Close]]</f>
        <v>0.11027344170356373</v>
      </c>
      <c r="H14" s="190">
        <f t="shared" si="2"/>
        <v>56.38966666666667</v>
      </c>
      <c r="I14" s="193">
        <f>(Table21[[#This Row],[Adj Close]]-Table21[[#This Row],[3-MA]])</f>
        <v>7.7300333333333242</v>
      </c>
      <c r="J14" s="194">
        <f t="shared" si="1"/>
        <v>59.753415334444306</v>
      </c>
      <c r="K14" s="194">
        <f>ABS(Table21[[#This Row],[Erorr 2]])</f>
        <v>7.7300333333333242</v>
      </c>
      <c r="L14" s="192">
        <f>Table21[[#This Row],[Abs Erorr 2]]/Table21[[#This Row],[Adj Close]]</f>
        <v>0.12055629289178403</v>
      </c>
      <c r="M14" s="190">
        <f t="shared" si="3"/>
        <v>56.323466666666661</v>
      </c>
      <c r="N14" s="195">
        <f>Table21[[#This Row],[Adj Close]]-Table21[[#This Row],[6-MA]]</f>
        <v>7.7962333333333333</v>
      </c>
      <c r="O14" s="194">
        <f>(Table21[[#This Row],[Adj Close]]-M14)^2</f>
        <v>60.781254187777776</v>
      </c>
      <c r="P14" s="194">
        <f>ABS(Table21[[#This Row],[Erorr 3]])</f>
        <v>7.7962333333333333</v>
      </c>
      <c r="Q14" s="192">
        <f>Table21[[#This Row],[Abs Erorr 3]]/Table21[[#This Row],[Adj Close]]</f>
        <v>0.1215887368988522</v>
      </c>
    </row>
    <row r="15" spans="1:24" x14ac:dyDescent="0.3">
      <c r="A15" s="177">
        <v>43487</v>
      </c>
      <c r="B15" s="7">
        <v>63.675800000000002</v>
      </c>
      <c r="C15" s="190">
        <f t="shared" si="0"/>
        <v>64.119699999999995</v>
      </c>
      <c r="D15" s="191">
        <f>Table21[[#This Row],[Adj Close]]-Table21[[#This Row],[Naive Trend ]]</f>
        <v>-0.44389999999999219</v>
      </c>
      <c r="E15">
        <f>Table21[[#This Row],[Erorr 1]]^2</f>
        <v>0.19704720999999306</v>
      </c>
      <c r="F15">
        <f>ABS(Table21[[#This Row],[Erorr 1]])</f>
        <v>0.44389999999999219</v>
      </c>
      <c r="G15" s="192">
        <f>Table21[[#This Row],[Abs Erorr 1]]/Table21[[#This Row],[Adj Close]]</f>
        <v>6.9712512445857322E-3</v>
      </c>
      <c r="H15" s="190">
        <f t="shared" si="2"/>
        <v>59.058066666666662</v>
      </c>
      <c r="I15" s="193">
        <f>(Table21[[#This Row],[Adj Close]]-Table21[[#This Row],[3-MA]])</f>
        <v>4.6177333333333408</v>
      </c>
      <c r="J15" s="194">
        <f t="shared" si="1"/>
        <v>21.323461137777848</v>
      </c>
      <c r="K15" s="194">
        <f>ABS(Table21[[#This Row],[Erorr 2]])</f>
        <v>4.6177333333333408</v>
      </c>
      <c r="L15" s="192">
        <f>Table21[[#This Row],[Abs Erorr 2]]/Table21[[#This Row],[Adj Close]]</f>
        <v>7.2519439619656775E-2</v>
      </c>
      <c r="M15" s="190">
        <f t="shared" si="3"/>
        <v>57.452599999999997</v>
      </c>
      <c r="N15" s="195">
        <f>Table21[[#This Row],[Adj Close]]-Table21[[#This Row],[6-MA]]</f>
        <v>6.2232000000000056</v>
      </c>
      <c r="O15" s="194">
        <f>(Table21[[#This Row],[Adj Close]]-M15)^2</f>
        <v>38.728218240000068</v>
      </c>
      <c r="P15" s="194">
        <f>ABS(Table21[[#This Row],[Erorr 3]])</f>
        <v>6.2232000000000056</v>
      </c>
      <c r="Q15" s="192">
        <f>Table21[[#This Row],[Abs Erorr 3]]/Table21[[#This Row],[Adj Close]]</f>
        <v>9.7732576583254627E-2</v>
      </c>
    </row>
    <row r="16" spans="1:24" x14ac:dyDescent="0.3">
      <c r="A16" s="177">
        <v>43488</v>
      </c>
      <c r="B16" s="7">
        <v>64.548000000000002</v>
      </c>
      <c r="C16" s="190">
        <f t="shared" si="0"/>
        <v>63.675800000000002</v>
      </c>
      <c r="D16" s="191">
        <f>Table21[[#This Row],[Adj Close]]-Table21[[#This Row],[Naive Trend ]]</f>
        <v>0.87219999999999942</v>
      </c>
      <c r="E16">
        <f>Table21[[#This Row],[Erorr 1]]^2</f>
        <v>0.76073283999999897</v>
      </c>
      <c r="F16">
        <f>ABS(Table21[[#This Row],[Erorr 1]])</f>
        <v>0.87219999999999942</v>
      </c>
      <c r="G16" s="192">
        <f>Table21[[#This Row],[Abs Erorr 1]]/Table21[[#This Row],[Adj Close]]</f>
        <v>1.3512424862118105E-2</v>
      </c>
      <c r="H16" s="190">
        <f t="shared" si="2"/>
        <v>61.614833333333337</v>
      </c>
      <c r="I16" s="193">
        <f>(Table21[[#This Row],[Adj Close]]-Table21[[#This Row],[3-MA]])</f>
        <v>2.9331666666666649</v>
      </c>
      <c r="J16" s="194">
        <f t="shared" si="1"/>
        <v>8.6034666944444336</v>
      </c>
      <c r="K16" s="194">
        <f>ABS(Table21[[#This Row],[Erorr 2]])</f>
        <v>2.9331666666666649</v>
      </c>
      <c r="L16" s="192">
        <f>Table21[[#This Row],[Abs Erorr 2]]/Table21[[#This Row],[Adj Close]]</f>
        <v>4.5441635165561517E-2</v>
      </c>
      <c r="M16" s="190">
        <f t="shared" si="3"/>
        <v>58.790683333333334</v>
      </c>
      <c r="N16" s="195">
        <f>Table21[[#This Row],[Adj Close]]-Table21[[#This Row],[6-MA]]</f>
        <v>5.757316666666668</v>
      </c>
      <c r="O16" s="194">
        <f>(Table21[[#This Row],[Adj Close]]-M16)^2</f>
        <v>33.14669520027779</v>
      </c>
      <c r="P16" s="194">
        <f>ABS(Table21[[#This Row],[Erorr 3]])</f>
        <v>5.757316666666668</v>
      </c>
      <c r="Q16" s="192">
        <f>Table21[[#This Row],[Abs Erorr 3]]/Table21[[#This Row],[Adj Close]]</f>
        <v>8.9194346326248189E-2</v>
      </c>
    </row>
    <row r="17" spans="1:17" x14ac:dyDescent="0.3">
      <c r="A17" s="177">
        <v>43489</v>
      </c>
      <c r="B17" s="7">
        <v>64.898399999999995</v>
      </c>
      <c r="C17" s="190">
        <f t="shared" si="0"/>
        <v>64.548000000000002</v>
      </c>
      <c r="D17" s="191">
        <f>Table21[[#This Row],[Adj Close]]-Table21[[#This Row],[Naive Trend ]]</f>
        <v>0.35039999999999338</v>
      </c>
      <c r="E17">
        <f>Table21[[#This Row],[Erorr 1]]^2</f>
        <v>0.12278015999999536</v>
      </c>
      <c r="F17">
        <f>ABS(Table21[[#This Row],[Erorr 1]])</f>
        <v>0.35039999999999338</v>
      </c>
      <c r="G17" s="192">
        <f>Table21[[#This Row],[Abs Erorr 1]]/Table21[[#This Row],[Adj Close]]</f>
        <v>5.3992086091489682E-3</v>
      </c>
      <c r="H17" s="190">
        <f t="shared" si="2"/>
        <v>64.114500000000007</v>
      </c>
      <c r="I17" s="193">
        <f>(Table21[[#This Row],[Adj Close]]-Table21[[#This Row],[3-MA]])</f>
        <v>0.78389999999998849</v>
      </c>
      <c r="J17" s="194">
        <f t="shared" si="1"/>
        <v>0.61449920999998198</v>
      </c>
      <c r="K17" s="194">
        <f>ABS(Table21[[#This Row],[Erorr 2]])</f>
        <v>0.78389999999998849</v>
      </c>
      <c r="L17" s="192">
        <f>Table21[[#This Row],[Abs Erorr 2]]/Table21[[#This Row],[Adj Close]]</f>
        <v>1.2078880218926639E-2</v>
      </c>
      <c r="M17" s="190">
        <f t="shared" si="3"/>
        <v>60.252083333333331</v>
      </c>
      <c r="N17" s="195">
        <f>Table21[[#This Row],[Adj Close]]-Table21[[#This Row],[6-MA]]</f>
        <v>4.6463166666666638</v>
      </c>
      <c r="O17" s="194">
        <f>(Table21[[#This Row],[Adj Close]]-M17)^2</f>
        <v>21.588258566944418</v>
      </c>
      <c r="P17" s="194">
        <f>ABS(Table21[[#This Row],[Erorr 3]])</f>
        <v>4.6463166666666638</v>
      </c>
      <c r="Q17" s="192">
        <f>Table21[[#This Row],[Abs Erorr 3]]/Table21[[#This Row],[Adj Close]]</f>
        <v>7.1593701334187965E-2</v>
      </c>
    </row>
    <row r="18" spans="1:17" x14ac:dyDescent="0.3">
      <c r="A18" s="177">
        <v>43490</v>
      </c>
      <c r="B18" s="7">
        <v>65.022999999999996</v>
      </c>
      <c r="C18" s="190">
        <f t="shared" si="0"/>
        <v>64.898399999999995</v>
      </c>
      <c r="D18" s="191">
        <f>Table21[[#This Row],[Adj Close]]-Table21[[#This Row],[Naive Trend ]]</f>
        <v>0.12460000000000093</v>
      </c>
      <c r="E18">
        <f>Table21[[#This Row],[Erorr 1]]^2</f>
        <v>1.5525160000000232E-2</v>
      </c>
      <c r="F18">
        <f>ABS(Table21[[#This Row],[Erorr 1]])</f>
        <v>0.12460000000000093</v>
      </c>
      <c r="G18" s="192">
        <f>Table21[[#This Row],[Abs Erorr 1]]/Table21[[#This Row],[Adj Close]]</f>
        <v>1.9162450209925864E-3</v>
      </c>
      <c r="H18" s="190">
        <f t="shared" si="2"/>
        <v>64.374066666666678</v>
      </c>
      <c r="I18" s="193">
        <f>(Table21[[#This Row],[Adj Close]]-Table21[[#This Row],[3-MA]])</f>
        <v>0.64893333333331782</v>
      </c>
      <c r="J18" s="194">
        <f t="shared" si="1"/>
        <v>0.42111447111109096</v>
      </c>
      <c r="K18" s="194">
        <f>ABS(Table21[[#This Row],[Erorr 2]])</f>
        <v>0.64893333333331782</v>
      </c>
      <c r="L18" s="192">
        <f>Table21[[#This Row],[Abs Erorr 2]]/Table21[[#This Row],[Adj Close]]</f>
        <v>9.9800583383313265E-3</v>
      </c>
      <c r="M18" s="190">
        <f t="shared" si="3"/>
        <v>61.71606666666667</v>
      </c>
      <c r="N18" s="195">
        <f>Table21[[#This Row],[Adj Close]]-Table21[[#This Row],[6-MA]]</f>
        <v>3.3069333333333262</v>
      </c>
      <c r="O18" s="194">
        <f>(Table21[[#This Row],[Adj Close]]-M18)^2</f>
        <v>10.935808071111063</v>
      </c>
      <c r="P18" s="194">
        <f>ABS(Table21[[#This Row],[Erorr 3]])</f>
        <v>3.3069333333333262</v>
      </c>
      <c r="Q18" s="192">
        <f>Table21[[#This Row],[Abs Erorr 3]]/Table21[[#This Row],[Adj Close]]</f>
        <v>5.0857901563036559E-2</v>
      </c>
    </row>
    <row r="19" spans="1:17" x14ac:dyDescent="0.3">
      <c r="A19" s="177">
        <v>43493</v>
      </c>
      <c r="B19" s="7">
        <v>65.178799999999995</v>
      </c>
      <c r="C19" s="190">
        <f t="shared" si="0"/>
        <v>65.022999999999996</v>
      </c>
      <c r="D19" s="191">
        <f>Table21[[#This Row],[Adj Close]]-Table21[[#This Row],[Naive Trend ]]</f>
        <v>0.15579999999999927</v>
      </c>
      <c r="E19">
        <f>Table21[[#This Row],[Erorr 1]]^2</f>
        <v>2.4273639999999774E-2</v>
      </c>
      <c r="F19">
        <f>ABS(Table21[[#This Row],[Erorr 1]])</f>
        <v>0.15579999999999927</v>
      </c>
      <c r="G19" s="192">
        <f>Table21[[#This Row],[Abs Erorr 1]]/Table21[[#This Row],[Adj Close]]</f>
        <v>2.3903477817940693E-3</v>
      </c>
      <c r="H19" s="190">
        <f t="shared" si="2"/>
        <v>64.823133333333331</v>
      </c>
      <c r="I19" s="193">
        <f>(Table21[[#This Row],[Adj Close]]-Table21[[#This Row],[3-MA]])</f>
        <v>0.35566666666666436</v>
      </c>
      <c r="J19" s="194">
        <f t="shared" si="1"/>
        <v>0.12649877777777613</v>
      </c>
      <c r="K19" s="194">
        <f>ABS(Table21[[#This Row],[Erorr 2]])</f>
        <v>0.35566666666666436</v>
      </c>
      <c r="L19" s="192">
        <f>Table21[[#This Row],[Abs Erorr 2]]/Table21[[#This Row],[Adj Close]]</f>
        <v>5.456784516846956E-3</v>
      </c>
      <c r="M19" s="190">
        <f t="shared" si="3"/>
        <v>63.218983333333334</v>
      </c>
      <c r="N19" s="195">
        <f>Table21[[#This Row],[Adj Close]]-Table21[[#This Row],[6-MA]]</f>
        <v>1.9598166666666614</v>
      </c>
      <c r="O19" s="194">
        <f>(Table21[[#This Row],[Adj Close]]-M19)^2</f>
        <v>3.8408813669444237</v>
      </c>
      <c r="P19" s="194">
        <f>ABS(Table21[[#This Row],[Erorr 3]])</f>
        <v>1.9598166666666614</v>
      </c>
      <c r="Q19" s="192">
        <f>Table21[[#This Row],[Abs Erorr 3]]/Table21[[#This Row],[Adj Close]]</f>
        <v>3.0068314646275501E-2</v>
      </c>
    </row>
    <row r="20" spans="1:17" x14ac:dyDescent="0.3">
      <c r="A20" s="177">
        <v>43494</v>
      </c>
      <c r="B20" s="7">
        <v>65.474699999999999</v>
      </c>
      <c r="C20" s="190">
        <f t="shared" si="0"/>
        <v>65.178799999999995</v>
      </c>
      <c r="D20" s="191">
        <f>Table21[[#This Row],[Adj Close]]-Table21[[#This Row],[Naive Trend ]]</f>
        <v>0.29590000000000316</v>
      </c>
      <c r="E20">
        <f>Table21[[#This Row],[Erorr 1]]^2</f>
        <v>8.7556810000001872E-2</v>
      </c>
      <c r="F20">
        <f>ABS(Table21[[#This Row],[Erorr 1]])</f>
        <v>0.29590000000000316</v>
      </c>
      <c r="G20" s="192">
        <f>Table21[[#This Row],[Abs Erorr 1]]/Table21[[#This Row],[Adj Close]]</f>
        <v>4.5193028757673295E-3</v>
      </c>
      <c r="H20" s="190">
        <f t="shared" si="2"/>
        <v>65.0334</v>
      </c>
      <c r="I20" s="193">
        <f>(Table21[[#This Row],[Adj Close]]-Table21[[#This Row],[3-MA]])</f>
        <v>0.44129999999999825</v>
      </c>
      <c r="J20" s="194">
        <f t="shared" si="1"/>
        <v>0.19474568999999844</v>
      </c>
      <c r="K20" s="194">
        <f>ABS(Table21[[#This Row],[Erorr 2]])</f>
        <v>0.44129999999999825</v>
      </c>
      <c r="L20" s="192">
        <f>Table21[[#This Row],[Abs Erorr 2]]/Table21[[#This Row],[Adj Close]]</f>
        <v>6.7400079725450941E-3</v>
      </c>
      <c r="M20" s="190">
        <f t="shared" si="3"/>
        <v>64.573950000000011</v>
      </c>
      <c r="N20" s="195">
        <f>Table21[[#This Row],[Adj Close]]-Table21[[#This Row],[6-MA]]</f>
        <v>0.90074999999998795</v>
      </c>
      <c r="O20" s="194">
        <f>(Table21[[#This Row],[Adj Close]]-M20)^2</f>
        <v>0.81135056249997828</v>
      </c>
      <c r="P20" s="194">
        <f>ABS(Table21[[#This Row],[Erorr 3]])</f>
        <v>0.90074999999998795</v>
      </c>
      <c r="Q20" s="192">
        <f>Table21[[#This Row],[Abs Erorr 3]]/Table21[[#This Row],[Adj Close]]</f>
        <v>1.37572222553137E-2</v>
      </c>
    </row>
    <row r="21" spans="1:17" x14ac:dyDescent="0.3">
      <c r="A21" s="177">
        <v>43495</v>
      </c>
      <c r="B21" s="7">
        <v>65.8874</v>
      </c>
      <c r="C21" s="190">
        <f t="shared" si="0"/>
        <v>65.474699999999999</v>
      </c>
      <c r="D21" s="191">
        <f>Table21[[#This Row],[Adj Close]]-Table21[[#This Row],[Naive Trend ]]</f>
        <v>0.41270000000000095</v>
      </c>
      <c r="E21">
        <f>Table21[[#This Row],[Erorr 1]]^2</f>
        <v>0.17032129000000079</v>
      </c>
      <c r="F21">
        <f>ABS(Table21[[#This Row],[Erorr 1]])</f>
        <v>0.41270000000000095</v>
      </c>
      <c r="G21" s="192">
        <f>Table21[[#This Row],[Abs Erorr 1]]/Table21[[#This Row],[Adj Close]]</f>
        <v>6.2637165831403415E-3</v>
      </c>
      <c r="H21" s="190">
        <f t="shared" si="2"/>
        <v>65.225499999999997</v>
      </c>
      <c r="I21" s="193">
        <f>(Table21[[#This Row],[Adj Close]]-Table21[[#This Row],[3-MA]])</f>
        <v>0.66190000000000282</v>
      </c>
      <c r="J21" s="194">
        <f t="shared" si="1"/>
        <v>0.43811161000000376</v>
      </c>
      <c r="K21" s="194">
        <f>ABS(Table21[[#This Row],[Erorr 2]])</f>
        <v>0.66190000000000282</v>
      </c>
      <c r="L21" s="192">
        <f>Table21[[#This Row],[Abs Erorr 2]]/Table21[[#This Row],[Adj Close]]</f>
        <v>1.0045926838818997E-2</v>
      </c>
      <c r="M21" s="190">
        <f t="shared" si="3"/>
        <v>64.799783333333338</v>
      </c>
      <c r="N21" s="195">
        <f>Table21[[#This Row],[Adj Close]]-Table21[[#This Row],[6-MA]]</f>
        <v>1.087616666666662</v>
      </c>
      <c r="O21" s="194">
        <f>(Table21[[#This Row],[Adj Close]]-M21)^2</f>
        <v>1.182910013611101</v>
      </c>
      <c r="P21" s="194">
        <f>ABS(Table21[[#This Row],[Erorr 3]])</f>
        <v>1.087616666666662</v>
      </c>
      <c r="Q21" s="192">
        <f>Table21[[#This Row],[Abs Erorr 3]]/Table21[[#This Row],[Adj Close]]</f>
        <v>1.6507202692269872E-2</v>
      </c>
    </row>
    <row r="22" spans="1:17" x14ac:dyDescent="0.3">
      <c r="A22" s="177">
        <v>43496</v>
      </c>
      <c r="B22" s="7">
        <v>65.544799999999995</v>
      </c>
      <c r="C22" s="190">
        <f t="shared" si="0"/>
        <v>65.8874</v>
      </c>
      <c r="D22" s="191">
        <f>Table21[[#This Row],[Adj Close]]-Table21[[#This Row],[Naive Trend ]]</f>
        <v>-0.34260000000000446</v>
      </c>
      <c r="E22">
        <f>Table21[[#This Row],[Erorr 1]]^2</f>
        <v>0.11737476000000305</v>
      </c>
      <c r="F22">
        <f>ABS(Table21[[#This Row],[Erorr 1]])</f>
        <v>0.34260000000000446</v>
      </c>
      <c r="G22" s="192">
        <f>Table21[[#This Row],[Abs Erorr 1]]/Table21[[#This Row],[Adj Close]]</f>
        <v>5.2269592706058222E-3</v>
      </c>
      <c r="H22" s="190">
        <f t="shared" si="2"/>
        <v>65.513633333333345</v>
      </c>
      <c r="I22" s="193">
        <f>(Table21[[#This Row],[Adj Close]]-Table21[[#This Row],[3-MA]])</f>
        <v>3.1166666666649689E-2</v>
      </c>
      <c r="J22" s="194">
        <f t="shared" si="1"/>
        <v>9.7136111111005281E-4</v>
      </c>
      <c r="K22" s="194">
        <f>ABS(Table21[[#This Row],[Erorr 2]])</f>
        <v>3.1166666666649689E-2</v>
      </c>
      <c r="L22" s="192">
        <f>Table21[[#This Row],[Abs Erorr 2]]/Table21[[#This Row],[Adj Close]]</f>
        <v>4.7550174333661391E-4</v>
      </c>
      <c r="M22" s="190">
        <f t="shared" si="3"/>
        <v>65.168383333333324</v>
      </c>
      <c r="N22" s="195">
        <f>Table21[[#This Row],[Adj Close]]-Table21[[#This Row],[6-MA]]</f>
        <v>0.37641666666667106</v>
      </c>
      <c r="O22" s="194">
        <f>(Table21[[#This Row],[Adj Close]]-M22)^2</f>
        <v>0.14168950694444776</v>
      </c>
      <c r="P22" s="194">
        <f>ABS(Table21[[#This Row],[Erorr 3]])</f>
        <v>0.37641666666667106</v>
      </c>
      <c r="Q22" s="192">
        <f>Table21[[#This Row],[Abs Erorr 3]]/Table21[[#This Row],[Adj Close]]</f>
        <v>5.7428913760766845E-3</v>
      </c>
    </row>
    <row r="23" spans="1:17" x14ac:dyDescent="0.3">
      <c r="A23" s="177">
        <v>43497</v>
      </c>
      <c r="B23" s="7">
        <v>65.591499999999996</v>
      </c>
      <c r="C23" s="190">
        <f t="shared" si="0"/>
        <v>65.544799999999995</v>
      </c>
      <c r="D23" s="191">
        <f>Table21[[#This Row],[Adj Close]]-Table21[[#This Row],[Naive Trend ]]</f>
        <v>4.6700000000001296E-2</v>
      </c>
      <c r="E23">
        <f>Table21[[#This Row],[Erorr 1]]^2</f>
        <v>2.180890000000121E-3</v>
      </c>
      <c r="F23">
        <f>ABS(Table21[[#This Row],[Erorr 1]])</f>
        <v>4.6700000000001296E-2</v>
      </c>
      <c r="G23" s="192">
        <f>Table21[[#This Row],[Abs Erorr 1]]/Table21[[#This Row],[Adj Close]]</f>
        <v>7.1198249773219541E-4</v>
      </c>
      <c r="H23" s="190">
        <f t="shared" si="2"/>
        <v>65.635633333333331</v>
      </c>
      <c r="I23" s="193">
        <f>(Table21[[#This Row],[Adj Close]]-Table21[[#This Row],[3-MA]])</f>
        <v>-4.413333333333469E-2</v>
      </c>
      <c r="J23" s="194">
        <f t="shared" si="1"/>
        <v>1.9477511111112308E-3</v>
      </c>
      <c r="K23" s="194">
        <f>ABS(Table21[[#This Row],[Erorr 2]])</f>
        <v>4.413333333333469E-2</v>
      </c>
      <c r="L23" s="192">
        <f>Table21[[#This Row],[Abs Erorr 2]]/Table21[[#This Row],[Adj Close]]</f>
        <v>6.7285141113306891E-4</v>
      </c>
      <c r="M23" s="190">
        <f t="shared" si="3"/>
        <v>65.334516666666673</v>
      </c>
      <c r="N23" s="195">
        <f>Table21[[#This Row],[Adj Close]]-Table21[[#This Row],[6-MA]]</f>
        <v>0.25698333333332357</v>
      </c>
      <c r="O23" s="194">
        <f>(Table21[[#This Row],[Adj Close]]-M23)^2</f>
        <v>6.6040433611106092E-2</v>
      </c>
      <c r="P23" s="194">
        <f>ABS(Table21[[#This Row],[Erorr 3]])</f>
        <v>0.25698333333332357</v>
      </c>
      <c r="Q23" s="192">
        <f>Table21[[#This Row],[Abs Erorr 3]]/Table21[[#This Row],[Adj Close]]</f>
        <v>3.9179365212462531E-3</v>
      </c>
    </row>
    <row r="24" spans="1:17" x14ac:dyDescent="0.3">
      <c r="A24" s="177">
        <v>43500</v>
      </c>
      <c r="B24" s="7">
        <v>66.237799999999993</v>
      </c>
      <c r="C24" s="190">
        <f t="shared" si="0"/>
        <v>65.591499999999996</v>
      </c>
      <c r="D24" s="191">
        <f>Table21[[#This Row],[Adj Close]]-Table21[[#This Row],[Naive Trend ]]</f>
        <v>0.64629999999999654</v>
      </c>
      <c r="E24">
        <f>Table21[[#This Row],[Erorr 1]]^2</f>
        <v>0.41770368999999552</v>
      </c>
      <c r="F24">
        <f>ABS(Table21[[#This Row],[Erorr 1]])</f>
        <v>0.64629999999999654</v>
      </c>
      <c r="G24" s="192">
        <f>Table21[[#This Row],[Abs Erorr 1]]/Table21[[#This Row],[Adj Close]]</f>
        <v>9.7572685083139321E-3</v>
      </c>
      <c r="H24" s="190">
        <f t="shared" si="2"/>
        <v>65.674566666666664</v>
      </c>
      <c r="I24" s="193">
        <f>(Table21[[#This Row],[Adj Close]]-Table21[[#This Row],[3-MA]])</f>
        <v>0.56323333333332926</v>
      </c>
      <c r="J24" s="194">
        <f t="shared" si="1"/>
        <v>0.31723178777777317</v>
      </c>
      <c r="K24" s="194">
        <f>ABS(Table21[[#This Row],[Erorr 2]])</f>
        <v>0.56323333333332926</v>
      </c>
      <c r="L24" s="192">
        <f>Table21[[#This Row],[Abs Erorr 2]]/Table21[[#This Row],[Adj Close]]</f>
        <v>8.5032010926288214E-3</v>
      </c>
      <c r="M24" s="190">
        <f t="shared" si="3"/>
        <v>65.450033333333337</v>
      </c>
      <c r="N24" s="195">
        <f>Table21[[#This Row],[Adj Close]]-Table21[[#This Row],[6-MA]]</f>
        <v>0.78776666666665562</v>
      </c>
      <c r="O24" s="194">
        <f>(Table21[[#This Row],[Adj Close]]-M24)^2</f>
        <v>0.62057632111109373</v>
      </c>
      <c r="P24" s="194">
        <f>ABS(Table21[[#This Row],[Erorr 3]])</f>
        <v>0.78776666666665562</v>
      </c>
      <c r="Q24" s="192">
        <f>Table21[[#This Row],[Abs Erorr 3]]/Table21[[#This Row],[Adj Close]]</f>
        <v>1.1893007718653936E-2</v>
      </c>
    </row>
    <row r="25" spans="1:17" x14ac:dyDescent="0.3">
      <c r="A25" s="177">
        <v>43501</v>
      </c>
      <c r="B25" s="7">
        <v>66.767399999999995</v>
      </c>
      <c r="C25" s="190">
        <f t="shared" si="0"/>
        <v>66.237799999999993</v>
      </c>
      <c r="D25" s="191">
        <f>Table21[[#This Row],[Adj Close]]-Table21[[#This Row],[Naive Trend ]]</f>
        <v>0.52960000000000207</v>
      </c>
      <c r="E25">
        <f>Table21[[#This Row],[Erorr 1]]^2</f>
        <v>0.28047616000000219</v>
      </c>
      <c r="F25">
        <f>ABS(Table21[[#This Row],[Erorr 1]])</f>
        <v>0.52960000000000207</v>
      </c>
      <c r="G25" s="192">
        <f>Table21[[#This Row],[Abs Erorr 1]]/Table21[[#This Row],[Adj Close]]</f>
        <v>7.9320147257494235E-3</v>
      </c>
      <c r="H25" s="190">
        <f t="shared" si="2"/>
        <v>65.791366666666661</v>
      </c>
      <c r="I25" s="193">
        <f>(Table21[[#This Row],[Adj Close]]-Table21[[#This Row],[3-MA]])</f>
        <v>0.97603333333333353</v>
      </c>
      <c r="J25" s="194">
        <f t="shared" si="1"/>
        <v>0.95264106777777813</v>
      </c>
      <c r="K25" s="194">
        <f>ABS(Table21[[#This Row],[Erorr 2]])</f>
        <v>0.97603333333333353</v>
      </c>
      <c r="L25" s="192">
        <f>Table21[[#This Row],[Abs Erorr 2]]/Table21[[#This Row],[Adj Close]]</f>
        <v>1.4618411580102469E-2</v>
      </c>
      <c r="M25" s="190">
        <f t="shared" si="3"/>
        <v>65.652500000000003</v>
      </c>
      <c r="N25" s="195">
        <f>Table21[[#This Row],[Adj Close]]-Table21[[#This Row],[6-MA]]</f>
        <v>1.1148999999999916</v>
      </c>
      <c r="O25" s="194">
        <f>(Table21[[#This Row],[Adj Close]]-M25)^2</f>
        <v>1.2430020099999812</v>
      </c>
      <c r="P25" s="194">
        <f>ABS(Table21[[#This Row],[Erorr 3]])</f>
        <v>1.1148999999999916</v>
      </c>
      <c r="Q25" s="192">
        <f>Table21[[#This Row],[Abs Erorr 3]]/Table21[[#This Row],[Adj Close]]</f>
        <v>1.66982689156683E-2</v>
      </c>
    </row>
    <row r="26" spans="1:17" x14ac:dyDescent="0.3">
      <c r="A26" s="177">
        <v>43502</v>
      </c>
      <c r="B26" s="7">
        <v>67.335800000000006</v>
      </c>
      <c r="C26" s="190">
        <f t="shared" si="0"/>
        <v>66.767399999999995</v>
      </c>
      <c r="D26" s="191">
        <f>Table21[[#This Row],[Adj Close]]-Table21[[#This Row],[Naive Trend ]]</f>
        <v>0.56840000000001112</v>
      </c>
      <c r="E26">
        <f>Table21[[#This Row],[Erorr 1]]^2</f>
        <v>0.32307856000001262</v>
      </c>
      <c r="F26">
        <f>ABS(Table21[[#This Row],[Erorr 1]])</f>
        <v>0.56840000000001112</v>
      </c>
      <c r="G26" s="192">
        <f>Table21[[#This Row],[Abs Erorr 1]]/Table21[[#This Row],[Adj Close]]</f>
        <v>8.441274923592073E-3</v>
      </c>
      <c r="H26" s="190">
        <f t="shared" si="2"/>
        <v>66.198899999999995</v>
      </c>
      <c r="I26" s="193">
        <f>(Table21[[#This Row],[Adj Close]]-Table21[[#This Row],[3-MA]])</f>
        <v>1.1369000000000113</v>
      </c>
      <c r="J26" s="194">
        <f t="shared" si="1"/>
        <v>1.2925416100000258</v>
      </c>
      <c r="K26" s="194">
        <f>ABS(Table21[[#This Row],[Erorr 2]])</f>
        <v>1.1369000000000113</v>
      </c>
      <c r="L26" s="192">
        <f>Table21[[#This Row],[Abs Erorr 2]]/Table21[[#This Row],[Adj Close]]</f>
        <v>1.6884034941294396E-2</v>
      </c>
      <c r="M26" s="190">
        <f t="shared" si="3"/>
        <v>65.917266666666663</v>
      </c>
      <c r="N26" s="195">
        <f>Table21[[#This Row],[Adj Close]]-Table21[[#This Row],[6-MA]]</f>
        <v>1.4185333333333432</v>
      </c>
      <c r="O26" s="194">
        <f>(Table21[[#This Row],[Adj Close]]-M26)^2</f>
        <v>2.0122368177778056</v>
      </c>
      <c r="P26" s="194">
        <f>ABS(Table21[[#This Row],[Erorr 3]])</f>
        <v>1.4185333333333432</v>
      </c>
      <c r="Q26" s="192">
        <f>Table21[[#This Row],[Abs Erorr 3]]/Table21[[#This Row],[Adj Close]]</f>
        <v>2.1066554987589709E-2</v>
      </c>
    </row>
    <row r="27" spans="1:17" x14ac:dyDescent="0.3">
      <c r="A27" s="177">
        <v>43503</v>
      </c>
      <c r="B27" s="7">
        <v>67.001000000000005</v>
      </c>
      <c r="C27" s="190">
        <f t="shared" si="0"/>
        <v>67.335800000000006</v>
      </c>
      <c r="D27" s="191">
        <f>Table21[[#This Row],[Adj Close]]-Table21[[#This Row],[Naive Trend ]]</f>
        <v>-0.33480000000000132</v>
      </c>
      <c r="E27">
        <f>Table21[[#This Row],[Erorr 1]]^2</f>
        <v>0.11209104000000088</v>
      </c>
      <c r="F27">
        <f>ABS(Table21[[#This Row],[Erorr 1]])</f>
        <v>0.33480000000000132</v>
      </c>
      <c r="G27" s="192">
        <f>Table21[[#This Row],[Abs Erorr 1]]/Table21[[#This Row],[Adj Close]]</f>
        <v>4.9969403441739871E-3</v>
      </c>
      <c r="H27" s="190">
        <f t="shared" si="2"/>
        <v>66.780333333333331</v>
      </c>
      <c r="I27" s="193">
        <f>(Table21[[#This Row],[Adj Close]]-Table21[[#This Row],[3-MA]])</f>
        <v>0.22066666666667345</v>
      </c>
      <c r="J27" s="194">
        <f t="shared" si="1"/>
        <v>4.8693777777780771E-2</v>
      </c>
      <c r="K27" s="194">
        <f>ABS(Table21[[#This Row],[Erorr 2]])</f>
        <v>0.22066666666667345</v>
      </c>
      <c r="L27" s="192">
        <f>Table21[[#This Row],[Abs Erorr 2]]/Table21[[#This Row],[Adj Close]]</f>
        <v>3.293483181843158E-3</v>
      </c>
      <c r="M27" s="190">
        <f t="shared" si="3"/>
        <v>66.22744999999999</v>
      </c>
      <c r="N27" s="195">
        <f>Table21[[#This Row],[Adj Close]]-Table21[[#This Row],[6-MA]]</f>
        <v>0.77355000000001439</v>
      </c>
      <c r="O27" s="194">
        <f>(Table21[[#This Row],[Adj Close]]-M27)^2</f>
        <v>0.59837960250002231</v>
      </c>
      <c r="P27" s="194">
        <f>ABS(Table21[[#This Row],[Erorr 3]])</f>
        <v>0.77355000000001439</v>
      </c>
      <c r="Q27" s="192">
        <f>Table21[[#This Row],[Abs Erorr 3]]/Table21[[#This Row],[Adj Close]]</f>
        <v>1.1545350069402164E-2</v>
      </c>
    </row>
    <row r="28" spans="1:17" x14ac:dyDescent="0.3">
      <c r="A28" s="177">
        <v>43504</v>
      </c>
      <c r="B28" s="7">
        <v>66.798500000000004</v>
      </c>
      <c r="C28" s="190">
        <f t="shared" si="0"/>
        <v>67.001000000000005</v>
      </c>
      <c r="D28" s="191">
        <f>Table21[[#This Row],[Adj Close]]-Table21[[#This Row],[Naive Trend ]]</f>
        <v>-0.20250000000000057</v>
      </c>
      <c r="E28">
        <f>Table21[[#This Row],[Erorr 1]]^2</f>
        <v>4.100625000000023E-2</v>
      </c>
      <c r="F28">
        <f>ABS(Table21[[#This Row],[Erorr 1]])</f>
        <v>0.20250000000000057</v>
      </c>
      <c r="G28" s="192">
        <f>Table21[[#This Row],[Abs Erorr 1]]/Table21[[#This Row],[Adj Close]]</f>
        <v>3.0315051984700337E-3</v>
      </c>
      <c r="H28" s="190">
        <f t="shared" si="2"/>
        <v>67.034733333333335</v>
      </c>
      <c r="I28" s="193">
        <f>(Table21[[#This Row],[Adj Close]]-Table21[[#This Row],[3-MA]])</f>
        <v>-0.23623333333333107</v>
      </c>
      <c r="J28" s="194">
        <f t="shared" si="1"/>
        <v>5.5806187777776711E-2</v>
      </c>
      <c r="K28" s="194">
        <f>ABS(Table21[[#This Row],[Erorr 2]])</f>
        <v>0.23623333333333107</v>
      </c>
      <c r="L28" s="192">
        <f>Table21[[#This Row],[Abs Erorr 2]]/Table21[[#This Row],[Adj Close]]</f>
        <v>3.5365065582809653E-3</v>
      </c>
      <c r="M28" s="190">
        <f t="shared" si="3"/>
        <v>66.413049999999998</v>
      </c>
      <c r="N28" s="195">
        <f>Table21[[#This Row],[Adj Close]]-Table21[[#This Row],[6-MA]]</f>
        <v>0.38545000000000584</v>
      </c>
      <c r="O28" s="194">
        <f>(Table21[[#This Row],[Adj Close]]-M28)^2</f>
        <v>0.14857170250000451</v>
      </c>
      <c r="P28" s="194">
        <f>ABS(Table21[[#This Row],[Erorr 3]])</f>
        <v>0.38545000000000584</v>
      </c>
      <c r="Q28" s="192">
        <f>Table21[[#This Row],[Abs Erorr 3]]/Table21[[#This Row],[Adj Close]]</f>
        <v>5.7703391543224144E-3</v>
      </c>
    </row>
    <row r="29" spans="1:17" x14ac:dyDescent="0.3">
      <c r="A29" s="177">
        <v>43507</v>
      </c>
      <c r="B29" s="7">
        <v>66.572699999999998</v>
      </c>
      <c r="C29" s="190">
        <f t="shared" si="0"/>
        <v>66.798500000000004</v>
      </c>
      <c r="D29" s="191">
        <f>Table21[[#This Row],[Adj Close]]-Table21[[#This Row],[Naive Trend ]]</f>
        <v>-0.22580000000000666</v>
      </c>
      <c r="E29">
        <f>Table21[[#This Row],[Erorr 1]]^2</f>
        <v>5.098564000000301E-2</v>
      </c>
      <c r="F29">
        <f>ABS(Table21[[#This Row],[Erorr 1]])</f>
        <v>0.22580000000000666</v>
      </c>
      <c r="G29" s="192">
        <f>Table21[[#This Row],[Abs Erorr 1]]/Table21[[#This Row],[Adj Close]]</f>
        <v>3.3917807149177765E-3</v>
      </c>
      <c r="H29" s="190">
        <f t="shared" si="2"/>
        <v>67.045100000000005</v>
      </c>
      <c r="I29" s="193">
        <f>(Table21[[#This Row],[Adj Close]]-Table21[[#This Row],[3-MA]])</f>
        <v>-0.47240000000000748</v>
      </c>
      <c r="J29" s="194">
        <f t="shared" si="1"/>
        <v>0.22316176000000706</v>
      </c>
      <c r="K29" s="194">
        <f>ABS(Table21[[#This Row],[Erorr 2]])</f>
        <v>0.47240000000000748</v>
      </c>
      <c r="L29" s="192">
        <f>Table21[[#This Row],[Abs Erorr 2]]/Table21[[#This Row],[Adj Close]]</f>
        <v>7.0960018145577314E-3</v>
      </c>
      <c r="M29" s="190">
        <f t="shared" si="3"/>
        <v>66.622</v>
      </c>
      <c r="N29" s="195">
        <f>Table21[[#This Row],[Adj Close]]-Table21[[#This Row],[6-MA]]</f>
        <v>-4.9300000000002342E-2</v>
      </c>
      <c r="O29" s="194">
        <f>(Table21[[#This Row],[Adj Close]]-M29)^2</f>
        <v>2.4304900000002307E-3</v>
      </c>
      <c r="P29" s="194">
        <f>ABS(Table21[[#This Row],[Erorr 3]])</f>
        <v>4.9300000000002342E-2</v>
      </c>
      <c r="Q29" s="192">
        <f>Table21[[#This Row],[Abs Erorr 3]]/Table21[[#This Row],[Adj Close]]</f>
        <v>7.4054379648117537E-4</v>
      </c>
    </row>
    <row r="30" spans="1:17" x14ac:dyDescent="0.3">
      <c r="A30" s="177">
        <v>43508</v>
      </c>
      <c r="B30" s="7">
        <v>67.468199999999996</v>
      </c>
      <c r="C30" s="190">
        <f t="shared" si="0"/>
        <v>66.572699999999998</v>
      </c>
      <c r="D30" s="191">
        <f>Table21[[#This Row],[Adj Close]]-Table21[[#This Row],[Naive Trend ]]</f>
        <v>0.89549999999999841</v>
      </c>
      <c r="E30">
        <f>Table21[[#This Row],[Erorr 1]]^2</f>
        <v>0.80192024999999711</v>
      </c>
      <c r="F30">
        <f>ABS(Table21[[#This Row],[Erorr 1]])</f>
        <v>0.89549999999999841</v>
      </c>
      <c r="G30" s="192">
        <f>Table21[[#This Row],[Abs Erorr 1]]/Table21[[#This Row],[Adj Close]]</f>
        <v>1.327291968660789E-2</v>
      </c>
      <c r="H30" s="190">
        <f t="shared" si="2"/>
        <v>66.790733333333336</v>
      </c>
      <c r="I30" s="193">
        <f>(Table21[[#This Row],[Adj Close]]-Table21[[#This Row],[3-MA]])</f>
        <v>0.67746666666666044</v>
      </c>
      <c r="J30" s="194">
        <f t="shared" si="1"/>
        <v>0.45896108444443601</v>
      </c>
      <c r="K30" s="194">
        <f>ABS(Table21[[#This Row],[Erorr 2]])</f>
        <v>0.67746666666666044</v>
      </c>
      <c r="L30" s="192">
        <f>Table21[[#This Row],[Abs Erorr 2]]/Table21[[#This Row],[Adj Close]]</f>
        <v>1.0041273765517096E-2</v>
      </c>
      <c r="M30" s="190">
        <f t="shared" si="3"/>
        <v>66.785533333333333</v>
      </c>
      <c r="N30" s="195">
        <f>Table21[[#This Row],[Adj Close]]-Table21[[#This Row],[6-MA]]</f>
        <v>0.68266666666666254</v>
      </c>
      <c r="O30" s="194">
        <f>(Table21[[#This Row],[Adj Close]]-M30)^2</f>
        <v>0.46603377777777216</v>
      </c>
      <c r="P30" s="194">
        <f>ABS(Table21[[#This Row],[Erorr 3]])</f>
        <v>0.68266666666666254</v>
      </c>
      <c r="Q30" s="192">
        <f>Table21[[#This Row],[Abs Erorr 3]]/Table21[[#This Row],[Adj Close]]</f>
        <v>1.0118347112664374E-2</v>
      </c>
    </row>
    <row r="31" spans="1:17" x14ac:dyDescent="0.3">
      <c r="A31" s="177">
        <v>43509</v>
      </c>
      <c r="B31" s="7">
        <v>67.343599999999995</v>
      </c>
      <c r="C31" s="190">
        <f t="shared" si="0"/>
        <v>67.468199999999996</v>
      </c>
      <c r="D31" s="191">
        <f>Table21[[#This Row],[Adj Close]]-Table21[[#This Row],[Naive Trend ]]</f>
        <v>-0.12460000000000093</v>
      </c>
      <c r="E31">
        <f>Table21[[#This Row],[Erorr 1]]^2</f>
        <v>1.5525160000000232E-2</v>
      </c>
      <c r="F31">
        <f>ABS(Table21[[#This Row],[Erorr 1]])</f>
        <v>0.12460000000000093</v>
      </c>
      <c r="G31" s="192">
        <f>Table21[[#This Row],[Abs Erorr 1]]/Table21[[#This Row],[Adj Close]]</f>
        <v>1.8502129378292955E-3</v>
      </c>
      <c r="H31" s="190">
        <f t="shared" si="2"/>
        <v>66.946466666666666</v>
      </c>
      <c r="I31" s="193">
        <f>(Table21[[#This Row],[Adj Close]]-Table21[[#This Row],[3-MA]])</f>
        <v>0.39713333333332912</v>
      </c>
      <c r="J31" s="194">
        <f t="shared" si="1"/>
        <v>0.15771488444444109</v>
      </c>
      <c r="K31" s="194">
        <f>ABS(Table21[[#This Row],[Erorr 2]])</f>
        <v>0.39713333333332912</v>
      </c>
      <c r="L31" s="192">
        <f>Table21[[#This Row],[Abs Erorr 2]]/Table21[[#This Row],[Adj Close]]</f>
        <v>5.8971206370513184E-3</v>
      </c>
      <c r="M31" s="190">
        <f t="shared" si="3"/>
        <v>66.990600000000015</v>
      </c>
      <c r="N31" s="195">
        <f>Table21[[#This Row],[Adj Close]]-Table21[[#This Row],[6-MA]]</f>
        <v>0.35299999999998022</v>
      </c>
      <c r="O31" s="194">
        <f>(Table21[[#This Row],[Adj Close]]-M31)^2</f>
        <v>0.12460899999998604</v>
      </c>
      <c r="P31" s="194">
        <f>ABS(Table21[[#This Row],[Erorr 3]])</f>
        <v>0.35299999999998022</v>
      </c>
      <c r="Q31" s="192">
        <f>Table21[[#This Row],[Abs Erorr 3]]/Table21[[#This Row],[Adj Close]]</f>
        <v>5.2417750164823421E-3</v>
      </c>
    </row>
    <row r="32" spans="1:17" x14ac:dyDescent="0.3">
      <c r="A32" s="177">
        <v>43510</v>
      </c>
      <c r="B32" s="7">
        <v>66.9465</v>
      </c>
      <c r="C32" s="190">
        <f t="shared" si="0"/>
        <v>67.343599999999995</v>
      </c>
      <c r="D32" s="191">
        <f>Table21[[#This Row],[Adj Close]]-Table21[[#This Row],[Naive Trend ]]</f>
        <v>-0.39709999999999468</v>
      </c>
      <c r="E32">
        <f>Table21[[#This Row],[Erorr 1]]^2</f>
        <v>0.15768840999999578</v>
      </c>
      <c r="F32">
        <f>ABS(Table21[[#This Row],[Erorr 1]])</f>
        <v>0.39709999999999468</v>
      </c>
      <c r="G32" s="192">
        <f>Table21[[#This Row],[Abs Erorr 1]]/Table21[[#This Row],[Adj Close]]</f>
        <v>5.9316021001843957E-3</v>
      </c>
      <c r="H32" s="190">
        <f t="shared" si="2"/>
        <v>67.128166666666672</v>
      </c>
      <c r="I32" s="193">
        <f>(Table21[[#This Row],[Adj Close]]-Table21[[#This Row],[3-MA]])</f>
        <v>-0.18166666666667197</v>
      </c>
      <c r="J32" s="194">
        <f t="shared" si="1"/>
        <v>3.3002777777779706E-2</v>
      </c>
      <c r="K32" s="194">
        <f>ABS(Table21[[#This Row],[Erorr 2]])</f>
        <v>0.18166666666667197</v>
      </c>
      <c r="L32" s="192">
        <f>Table21[[#This Row],[Abs Erorr 2]]/Table21[[#This Row],[Adj Close]]</f>
        <v>2.7136096236049976E-3</v>
      </c>
      <c r="M32" s="190">
        <f t="shared" si="3"/>
        <v>67.086633333333324</v>
      </c>
      <c r="N32" s="195">
        <f>Table21[[#This Row],[Adj Close]]-Table21[[#This Row],[6-MA]]</f>
        <v>-0.14013333333332412</v>
      </c>
      <c r="O32" s="194">
        <f>(Table21[[#This Row],[Adj Close]]-M32)^2</f>
        <v>1.9637351111108529E-2</v>
      </c>
      <c r="P32" s="194">
        <f>ABS(Table21[[#This Row],[Erorr 3]])</f>
        <v>0.14013333333332412</v>
      </c>
      <c r="Q32" s="192">
        <f>Table21[[#This Row],[Abs Erorr 3]]/Table21[[#This Row],[Adj Close]]</f>
        <v>2.0932137353457479E-3</v>
      </c>
    </row>
    <row r="33" spans="1:17" x14ac:dyDescent="0.3">
      <c r="A33" s="177">
        <v>43511</v>
      </c>
      <c r="B33" s="7">
        <v>67.670699999999997</v>
      </c>
      <c r="C33" s="190">
        <f t="shared" si="0"/>
        <v>66.9465</v>
      </c>
      <c r="D33" s="191">
        <f>Table21[[#This Row],[Adj Close]]-Table21[[#This Row],[Naive Trend ]]</f>
        <v>0.72419999999999618</v>
      </c>
      <c r="E33">
        <f>Table21[[#This Row],[Erorr 1]]^2</f>
        <v>0.52446563999999452</v>
      </c>
      <c r="F33">
        <f>ABS(Table21[[#This Row],[Erorr 1]])</f>
        <v>0.72419999999999618</v>
      </c>
      <c r="G33" s="192">
        <f>Table21[[#This Row],[Abs Erorr 1]]/Table21[[#This Row],[Adj Close]]</f>
        <v>1.0701825162145451E-2</v>
      </c>
      <c r="H33" s="190">
        <f t="shared" si="2"/>
        <v>67.252766666666673</v>
      </c>
      <c r="I33" s="193">
        <f>(Table21[[#This Row],[Adj Close]]-Table21[[#This Row],[3-MA]])</f>
        <v>0.41793333333332328</v>
      </c>
      <c r="J33" s="194">
        <f t="shared" si="1"/>
        <v>0.1746682711111027</v>
      </c>
      <c r="K33" s="194">
        <f>ABS(Table21[[#This Row],[Erorr 2]])</f>
        <v>0.41793333333332328</v>
      </c>
      <c r="L33" s="192">
        <f>Table21[[#This Row],[Abs Erorr 2]]/Table21[[#This Row],[Adj Close]]</f>
        <v>6.1759865544958647E-3</v>
      </c>
      <c r="M33" s="190">
        <f t="shared" si="3"/>
        <v>67.021750000000011</v>
      </c>
      <c r="N33" s="195">
        <f>Table21[[#This Row],[Adj Close]]-Table21[[#This Row],[6-MA]]</f>
        <v>0.64894999999998504</v>
      </c>
      <c r="O33" s="194">
        <f>(Table21[[#This Row],[Adj Close]]-M33)^2</f>
        <v>0.42113610249998057</v>
      </c>
      <c r="P33" s="194">
        <f>ABS(Table21[[#This Row],[Erorr 3]])</f>
        <v>0.64894999999998504</v>
      </c>
      <c r="Q33" s="192">
        <f>Table21[[#This Row],[Abs Erorr 3]]/Table21[[#This Row],[Adj Close]]</f>
        <v>9.5898224785614019E-3</v>
      </c>
    </row>
    <row r="34" spans="1:17" x14ac:dyDescent="0.3">
      <c r="A34" s="177">
        <v>43515</v>
      </c>
      <c r="B34" s="7">
        <v>67.538300000000007</v>
      </c>
      <c r="C34" s="190">
        <f t="shared" si="0"/>
        <v>67.670699999999997</v>
      </c>
      <c r="D34" s="191">
        <f>Table21[[#This Row],[Adj Close]]-Table21[[#This Row],[Naive Trend ]]</f>
        <v>-0.13239999999998986</v>
      </c>
      <c r="E34">
        <f>Table21[[#This Row],[Erorr 1]]^2</f>
        <v>1.7529759999997313E-2</v>
      </c>
      <c r="F34">
        <f>ABS(Table21[[#This Row],[Erorr 1]])</f>
        <v>0.13239999999998986</v>
      </c>
      <c r="G34" s="192">
        <f>Table21[[#This Row],[Abs Erorr 1]]/Table21[[#This Row],[Adj Close]]</f>
        <v>1.9603691535023809E-3</v>
      </c>
      <c r="H34" s="190">
        <f t="shared" si="2"/>
        <v>67.320266666666669</v>
      </c>
      <c r="I34" s="193">
        <f>(Table21[[#This Row],[Adj Close]]-Table21[[#This Row],[3-MA]])</f>
        <v>0.21803333333333796</v>
      </c>
      <c r="J34" s="194">
        <f t="shared" si="1"/>
        <v>4.7538534444446466E-2</v>
      </c>
      <c r="K34" s="194">
        <f>ABS(Table21[[#This Row],[Erorr 2]])</f>
        <v>0.21803333333333796</v>
      </c>
      <c r="L34" s="192">
        <f>Table21[[#This Row],[Abs Erorr 2]]/Table21[[#This Row],[Adj Close]]</f>
        <v>3.2282917001662456E-3</v>
      </c>
      <c r="M34" s="190">
        <f t="shared" si="3"/>
        <v>67.133366666666674</v>
      </c>
      <c r="N34" s="195">
        <f>Table21[[#This Row],[Adj Close]]-Table21[[#This Row],[6-MA]]</f>
        <v>0.40493333333333226</v>
      </c>
      <c r="O34" s="194">
        <f>(Table21[[#This Row],[Adj Close]]-M34)^2</f>
        <v>0.16397100444444357</v>
      </c>
      <c r="P34" s="194">
        <f>ABS(Table21[[#This Row],[Erorr 3]])</f>
        <v>0.40493333333333226</v>
      </c>
      <c r="Q34" s="192">
        <f>Table21[[#This Row],[Abs Erorr 3]]/Table21[[#This Row],[Adj Close]]</f>
        <v>5.9956103919306851E-3</v>
      </c>
    </row>
    <row r="35" spans="1:17" x14ac:dyDescent="0.3">
      <c r="A35" s="177">
        <v>43516</v>
      </c>
      <c r="B35" s="7">
        <v>67.257999999999996</v>
      </c>
      <c r="C35" s="190">
        <f t="shared" si="0"/>
        <v>67.538300000000007</v>
      </c>
      <c r="D35" s="191">
        <f>Table21[[#This Row],[Adj Close]]-Table21[[#This Row],[Naive Trend ]]</f>
        <v>-0.2803000000000111</v>
      </c>
      <c r="E35">
        <f>Table21[[#This Row],[Erorr 1]]^2</f>
        <v>7.8568090000006224E-2</v>
      </c>
      <c r="F35">
        <f>ABS(Table21[[#This Row],[Erorr 1]])</f>
        <v>0.2803000000000111</v>
      </c>
      <c r="G35" s="192">
        <f>Table21[[#This Row],[Abs Erorr 1]]/Table21[[#This Row],[Adj Close]]</f>
        <v>4.1675339736538574E-3</v>
      </c>
      <c r="H35" s="190">
        <f t="shared" si="2"/>
        <v>67.385166666666677</v>
      </c>
      <c r="I35" s="193">
        <f>(Table21[[#This Row],[Adj Close]]-Table21[[#This Row],[3-MA]])</f>
        <v>-0.12716666666668175</v>
      </c>
      <c r="J35" s="194">
        <f t="shared" si="1"/>
        <v>1.6171361111114946E-2</v>
      </c>
      <c r="K35" s="194">
        <f>ABS(Table21[[#This Row],[Erorr 2]])</f>
        <v>0.12716666666668175</v>
      </c>
      <c r="L35" s="192">
        <f>Table21[[#This Row],[Abs Erorr 2]]/Table21[[#This Row],[Adj Close]]</f>
        <v>1.8907292317149151E-3</v>
      </c>
      <c r="M35" s="190">
        <f t="shared" si="3"/>
        <v>67.256666666666675</v>
      </c>
      <c r="N35" s="195">
        <f>Table21[[#This Row],[Adj Close]]-Table21[[#This Row],[6-MA]]</f>
        <v>1.333333333320752E-3</v>
      </c>
      <c r="O35" s="194">
        <f>(Table21[[#This Row],[Adj Close]]-M35)^2</f>
        <v>1.7777777777442276E-6</v>
      </c>
      <c r="P35" s="194">
        <f>ABS(Table21[[#This Row],[Erorr 3]])</f>
        <v>1.333333333320752E-3</v>
      </c>
      <c r="Q35" s="192">
        <f>Table21[[#This Row],[Abs Erorr 3]]/Table21[[#This Row],[Adj Close]]</f>
        <v>1.9824159703243511E-5</v>
      </c>
    </row>
    <row r="36" spans="1:17" x14ac:dyDescent="0.3">
      <c r="A36" s="177">
        <v>43517</v>
      </c>
      <c r="B36" s="7">
        <v>66.814099999999996</v>
      </c>
      <c r="C36" s="190">
        <f t="shared" si="0"/>
        <v>67.257999999999996</v>
      </c>
      <c r="D36" s="191">
        <f>Table21[[#This Row],[Adj Close]]-Table21[[#This Row],[Naive Trend ]]</f>
        <v>-0.4438999999999993</v>
      </c>
      <c r="E36">
        <f>Table21[[#This Row],[Erorr 1]]^2</f>
        <v>0.19704720999999936</v>
      </c>
      <c r="F36">
        <f>ABS(Table21[[#This Row],[Erorr 1]])</f>
        <v>0.4438999999999993</v>
      </c>
      <c r="G36" s="192">
        <f>Table21[[#This Row],[Abs Erorr 1]]/Table21[[#This Row],[Adj Close]]</f>
        <v>6.6438072203322254E-3</v>
      </c>
      <c r="H36" s="190">
        <f t="shared" si="2"/>
        <v>67.48899999999999</v>
      </c>
      <c r="I36" s="193">
        <f>(Table21[[#This Row],[Adj Close]]-Table21[[#This Row],[3-MA]])</f>
        <v>-0.67489999999999384</v>
      </c>
      <c r="J36" s="194">
        <f t="shared" si="1"/>
        <v>0.45549000999999167</v>
      </c>
      <c r="K36" s="194">
        <f>ABS(Table21[[#This Row],[Erorr 2]])</f>
        <v>0.67489999999999384</v>
      </c>
      <c r="L36" s="192">
        <f>Table21[[#This Row],[Abs Erorr 2]]/Table21[[#This Row],[Adj Close]]</f>
        <v>1.0101161281825153E-2</v>
      </c>
      <c r="M36" s="190">
        <f t="shared" si="3"/>
        <v>67.370883333333339</v>
      </c>
      <c r="N36" s="195">
        <f>Table21[[#This Row],[Adj Close]]-Table21[[#This Row],[6-MA]]</f>
        <v>-0.55678333333334251</v>
      </c>
      <c r="O36" s="194">
        <f>(Table21[[#This Row],[Adj Close]]-M36)^2</f>
        <v>0.31000768027778802</v>
      </c>
      <c r="P36" s="194">
        <f>ABS(Table21[[#This Row],[Erorr 3]])</f>
        <v>0.55678333333334251</v>
      </c>
      <c r="Q36" s="192">
        <f>Table21[[#This Row],[Abs Erorr 3]]/Table21[[#This Row],[Adj Close]]</f>
        <v>8.333320860916222E-3</v>
      </c>
    </row>
    <row r="37" spans="1:17" x14ac:dyDescent="0.3">
      <c r="A37" s="177">
        <v>43518</v>
      </c>
      <c r="B37" s="7">
        <v>67.359200000000001</v>
      </c>
      <c r="C37" s="190">
        <f t="shared" si="0"/>
        <v>66.814099999999996</v>
      </c>
      <c r="D37" s="191">
        <f>Table21[[#This Row],[Adj Close]]-Table21[[#This Row],[Naive Trend ]]</f>
        <v>0.54510000000000502</v>
      </c>
      <c r="E37">
        <f>Table21[[#This Row],[Erorr 1]]^2</f>
        <v>0.2971340100000055</v>
      </c>
      <c r="F37">
        <f>ABS(Table21[[#This Row],[Erorr 1]])</f>
        <v>0.54510000000000502</v>
      </c>
      <c r="G37" s="192">
        <f>Table21[[#This Row],[Abs Erorr 1]]/Table21[[#This Row],[Adj Close]]</f>
        <v>8.0924357771470709E-3</v>
      </c>
      <c r="H37" s="190">
        <f t="shared" si="2"/>
        <v>67.203466666666671</v>
      </c>
      <c r="I37" s="193">
        <f>(Table21[[#This Row],[Adj Close]]-Table21[[#This Row],[3-MA]])</f>
        <v>0.15573333333333039</v>
      </c>
      <c r="J37" s="194">
        <f t="shared" si="1"/>
        <v>2.4252871111110196E-2</v>
      </c>
      <c r="K37" s="194">
        <f>ABS(Table21[[#This Row],[Erorr 2]])</f>
        <v>0.15573333333333039</v>
      </c>
      <c r="L37" s="192">
        <f>Table21[[#This Row],[Abs Erorr 2]]/Table21[[#This Row],[Adj Close]]</f>
        <v>2.311983119356085E-3</v>
      </c>
      <c r="M37" s="190">
        <f t="shared" si="3"/>
        <v>67.261866666666663</v>
      </c>
      <c r="N37" s="195">
        <f>Table21[[#This Row],[Adj Close]]-Table21[[#This Row],[6-MA]]</f>
        <v>9.7333333333338601E-2</v>
      </c>
      <c r="O37" s="194">
        <f>(Table21[[#This Row],[Adj Close]]-M37)^2</f>
        <v>9.4737777777788024E-3</v>
      </c>
      <c r="P37" s="194">
        <f>ABS(Table21[[#This Row],[Erorr 3]])</f>
        <v>9.7333333333338601E-2</v>
      </c>
      <c r="Q37" s="192">
        <f>Table21[[#This Row],[Abs Erorr 3]]/Table21[[#This Row],[Adj Close]]</f>
        <v>1.4449894495976584E-3</v>
      </c>
    </row>
    <row r="38" spans="1:17" x14ac:dyDescent="0.3">
      <c r="A38" s="177">
        <v>43521</v>
      </c>
      <c r="B38" s="7">
        <v>67.725200000000001</v>
      </c>
      <c r="C38" s="190">
        <f t="shared" si="0"/>
        <v>67.359200000000001</v>
      </c>
      <c r="D38" s="191">
        <f>Table21[[#This Row],[Adj Close]]-Table21[[#This Row],[Naive Trend ]]</f>
        <v>0.36599999999999966</v>
      </c>
      <c r="E38">
        <f>Table21[[#This Row],[Erorr 1]]^2</f>
        <v>0.13395599999999974</v>
      </c>
      <c r="F38">
        <f>ABS(Table21[[#This Row],[Erorr 1]])</f>
        <v>0.36599999999999966</v>
      </c>
      <c r="G38" s="192">
        <f>Table21[[#This Row],[Abs Erorr 1]]/Table21[[#This Row],[Adj Close]]</f>
        <v>5.404192235681839E-3</v>
      </c>
      <c r="H38" s="190">
        <f t="shared" si="2"/>
        <v>67.14376666666665</v>
      </c>
      <c r="I38" s="193">
        <f>(Table21[[#This Row],[Adj Close]]-Table21[[#This Row],[3-MA]])</f>
        <v>0.58143333333335079</v>
      </c>
      <c r="J38" s="194">
        <f t="shared" si="1"/>
        <v>0.33806472111113139</v>
      </c>
      <c r="K38" s="194">
        <f>ABS(Table21[[#This Row],[Erorr 2]])</f>
        <v>0.58143333333335079</v>
      </c>
      <c r="L38" s="192">
        <f>Table21[[#This Row],[Abs Erorr 2]]/Table21[[#This Row],[Adj Close]]</f>
        <v>8.5851844414390911E-3</v>
      </c>
      <c r="M38" s="190">
        <f t="shared" si="3"/>
        <v>67.264466666666664</v>
      </c>
      <c r="N38" s="195">
        <f>Table21[[#This Row],[Adj Close]]-Table21[[#This Row],[6-MA]]</f>
        <v>0.46073333333333721</v>
      </c>
      <c r="O38" s="194">
        <f>(Table21[[#This Row],[Adj Close]]-M38)^2</f>
        <v>0.21227520444444803</v>
      </c>
      <c r="P38" s="194">
        <f>ABS(Table21[[#This Row],[Erorr 3]])</f>
        <v>0.46073333333333721</v>
      </c>
      <c r="Q38" s="192">
        <f>Table21[[#This Row],[Abs Erorr 3]]/Table21[[#This Row],[Adj Close]]</f>
        <v>6.8029822478684037E-3</v>
      </c>
    </row>
    <row r="39" spans="1:17" x14ac:dyDescent="0.3">
      <c r="A39" s="177">
        <v>43522</v>
      </c>
      <c r="B39" s="7">
        <v>68.005499999999998</v>
      </c>
      <c r="C39" s="190">
        <f t="shared" si="0"/>
        <v>67.725200000000001</v>
      </c>
      <c r="D39" s="191">
        <f>Table21[[#This Row],[Adj Close]]-Table21[[#This Row],[Naive Trend ]]</f>
        <v>0.28029999999999688</v>
      </c>
      <c r="E39">
        <f>Table21[[#This Row],[Erorr 1]]^2</f>
        <v>7.8568089999998258E-2</v>
      </c>
      <c r="F39">
        <f>ABS(Table21[[#This Row],[Erorr 1]])</f>
        <v>0.28029999999999688</v>
      </c>
      <c r="G39" s="192">
        <f>Table21[[#This Row],[Abs Erorr 1]]/Table21[[#This Row],[Adj Close]]</f>
        <v>4.1217254486768991E-3</v>
      </c>
      <c r="H39" s="190">
        <f t="shared" si="2"/>
        <v>67.299499999999995</v>
      </c>
      <c r="I39" s="193">
        <f>(Table21[[#This Row],[Adj Close]]-Table21[[#This Row],[3-MA]])</f>
        <v>0.70600000000000307</v>
      </c>
      <c r="J39" s="194">
        <f t="shared" si="1"/>
        <v>0.49843600000000432</v>
      </c>
      <c r="K39" s="194">
        <f>ABS(Table21[[#This Row],[Erorr 2]])</f>
        <v>0.70600000000000307</v>
      </c>
      <c r="L39" s="192">
        <f>Table21[[#This Row],[Abs Erorr 2]]/Table21[[#This Row],[Adj Close]]</f>
        <v>1.0381513259956961E-2</v>
      </c>
      <c r="M39" s="190">
        <f t="shared" si="3"/>
        <v>67.39425</v>
      </c>
      <c r="N39" s="195">
        <f>Table21[[#This Row],[Adj Close]]-Table21[[#This Row],[6-MA]]</f>
        <v>0.61124999999999829</v>
      </c>
      <c r="O39" s="194">
        <f>(Table21[[#This Row],[Adj Close]]-M39)^2</f>
        <v>0.37362656249999793</v>
      </c>
      <c r="P39" s="194">
        <f>ABS(Table21[[#This Row],[Erorr 3]])</f>
        <v>0.61124999999999829</v>
      </c>
      <c r="Q39" s="192">
        <f>Table21[[#This Row],[Abs Erorr 3]]/Table21[[#This Row],[Adj Close]]</f>
        <v>8.9882435979442583E-3</v>
      </c>
    </row>
    <row r="40" spans="1:17" x14ac:dyDescent="0.3">
      <c r="A40" s="177">
        <v>43523</v>
      </c>
      <c r="B40" s="7">
        <v>68.316999999999993</v>
      </c>
      <c r="C40" s="190">
        <f t="shared" si="0"/>
        <v>68.005499999999998</v>
      </c>
      <c r="D40" s="191">
        <f>Table21[[#This Row],[Adj Close]]-Table21[[#This Row],[Naive Trend ]]</f>
        <v>0.31149999999999523</v>
      </c>
      <c r="E40">
        <f>Table21[[#This Row],[Erorr 1]]^2</f>
        <v>9.7032249999997031E-2</v>
      </c>
      <c r="F40">
        <f>ABS(Table21[[#This Row],[Erorr 1]])</f>
        <v>0.31149999999999523</v>
      </c>
      <c r="G40" s="192">
        <f>Table21[[#This Row],[Abs Erorr 1]]/Table21[[#This Row],[Adj Close]]</f>
        <v>4.5596264472970898E-3</v>
      </c>
      <c r="H40" s="190">
        <f t="shared" si="2"/>
        <v>67.696633333333338</v>
      </c>
      <c r="I40" s="193">
        <f>(Table21[[#This Row],[Adj Close]]-Table21[[#This Row],[3-MA]])</f>
        <v>0.62036666666665496</v>
      </c>
      <c r="J40" s="194">
        <f t="shared" si="1"/>
        <v>0.3848548011110966</v>
      </c>
      <c r="K40" s="194">
        <f>ABS(Table21[[#This Row],[Erorr 2]])</f>
        <v>0.62036666666665496</v>
      </c>
      <c r="L40" s="192">
        <f>Table21[[#This Row],[Abs Erorr 2]]/Table21[[#This Row],[Adj Close]]</f>
        <v>9.0807070958422512E-3</v>
      </c>
      <c r="M40" s="190">
        <f t="shared" si="3"/>
        <v>67.45004999999999</v>
      </c>
      <c r="N40" s="195">
        <f>Table21[[#This Row],[Adj Close]]-Table21[[#This Row],[6-MA]]</f>
        <v>0.86695000000000277</v>
      </c>
      <c r="O40" s="194">
        <f>(Table21[[#This Row],[Adj Close]]-M40)^2</f>
        <v>0.75160230250000482</v>
      </c>
      <c r="P40" s="194">
        <f>ABS(Table21[[#This Row],[Erorr 3]])</f>
        <v>0.86695000000000277</v>
      </c>
      <c r="Q40" s="192">
        <f>Table21[[#This Row],[Abs Erorr 3]]/Table21[[#This Row],[Adj Close]]</f>
        <v>1.2690106415679888E-2</v>
      </c>
    </row>
    <row r="41" spans="1:17" x14ac:dyDescent="0.3">
      <c r="A41" s="177">
        <v>43524</v>
      </c>
      <c r="B41" s="7">
        <v>68.028899999999993</v>
      </c>
      <c r="C41" s="190">
        <f t="shared" si="0"/>
        <v>68.316999999999993</v>
      </c>
      <c r="D41" s="191">
        <f>Table21[[#This Row],[Adj Close]]-Table21[[#This Row],[Naive Trend ]]</f>
        <v>-0.28810000000000002</v>
      </c>
      <c r="E41">
        <f>Table21[[#This Row],[Erorr 1]]^2</f>
        <v>8.3001610000000017E-2</v>
      </c>
      <c r="F41">
        <f>ABS(Table21[[#This Row],[Erorr 1]])</f>
        <v>0.28810000000000002</v>
      </c>
      <c r="G41" s="192">
        <f>Table21[[#This Row],[Abs Erorr 1]]/Table21[[#This Row],[Adj Close]]</f>
        <v>4.2349648458228787E-3</v>
      </c>
      <c r="H41" s="190">
        <f t="shared" si="2"/>
        <v>68.015900000000002</v>
      </c>
      <c r="I41" s="193">
        <f>(Table21[[#This Row],[Adj Close]]-Table21[[#This Row],[3-MA]])</f>
        <v>1.2999999999991019E-2</v>
      </c>
      <c r="J41" s="194">
        <f t="shared" si="1"/>
        <v>1.6899999999976648E-4</v>
      </c>
      <c r="K41" s="194">
        <f>ABS(Table21[[#This Row],[Erorr 2]])</f>
        <v>1.2999999999991019E-2</v>
      </c>
      <c r="L41" s="192">
        <f>Table21[[#This Row],[Abs Erorr 2]]/Table21[[#This Row],[Adj Close]]</f>
        <v>1.9109525510468376E-4</v>
      </c>
      <c r="M41" s="190">
        <f t="shared" si="3"/>
        <v>67.579833333333326</v>
      </c>
      <c r="N41" s="195">
        <f>Table21[[#This Row],[Adj Close]]-Table21[[#This Row],[6-MA]]</f>
        <v>0.44906666666666695</v>
      </c>
      <c r="O41" s="194">
        <f>(Table21[[#This Row],[Adj Close]]-M41)^2</f>
        <v>0.20166087111111136</v>
      </c>
      <c r="P41" s="194">
        <f>ABS(Table21[[#This Row],[Erorr 3]])</f>
        <v>0.44906666666666695</v>
      </c>
      <c r="Q41" s="192">
        <f>Table21[[#This Row],[Abs Erorr 3]]/Table21[[#This Row],[Adj Close]]</f>
        <v>6.6011160942873832E-3</v>
      </c>
    </row>
    <row r="42" spans="1:17" x14ac:dyDescent="0.3">
      <c r="A42" s="177">
        <v>43525</v>
      </c>
      <c r="B42" s="7">
        <v>67.9666</v>
      </c>
      <c r="C42" s="190">
        <f t="shared" si="0"/>
        <v>68.028899999999993</v>
      </c>
      <c r="D42" s="191">
        <f>Table21[[#This Row],[Adj Close]]-Table21[[#This Row],[Naive Trend ]]</f>
        <v>-6.2299999999993361E-2</v>
      </c>
      <c r="E42">
        <f>Table21[[#This Row],[Erorr 1]]^2</f>
        <v>3.8812899999991729E-3</v>
      </c>
      <c r="F42">
        <f>ABS(Table21[[#This Row],[Erorr 1]])</f>
        <v>6.2299999999993361E-2</v>
      </c>
      <c r="G42" s="192">
        <f>Table21[[#This Row],[Abs Erorr 1]]/Table21[[#This Row],[Adj Close]]</f>
        <v>9.1662669605355217E-4</v>
      </c>
      <c r="H42" s="190">
        <f t="shared" si="2"/>
        <v>68.117133333333328</v>
      </c>
      <c r="I42" s="193">
        <f>(Table21[[#This Row],[Adj Close]]-Table21[[#This Row],[3-MA]])</f>
        <v>-0.1505333333333283</v>
      </c>
      <c r="J42" s="194">
        <f t="shared" si="1"/>
        <v>2.266028444444293E-2</v>
      </c>
      <c r="K42" s="194">
        <f>ABS(Table21[[#This Row],[Erorr 2]])</f>
        <v>0.1505333333333283</v>
      </c>
      <c r="L42" s="192">
        <f>Table21[[#This Row],[Abs Erorr 2]]/Table21[[#This Row],[Adj Close]]</f>
        <v>2.2148133544024314E-3</v>
      </c>
      <c r="M42" s="190">
        <f t="shared" si="3"/>
        <v>67.708316666666676</v>
      </c>
      <c r="N42" s="195">
        <f>Table21[[#This Row],[Adj Close]]-Table21[[#This Row],[6-MA]]</f>
        <v>0.25828333333332409</v>
      </c>
      <c r="O42" s="194">
        <f>(Table21[[#This Row],[Adj Close]]-M42)^2</f>
        <v>6.671028027777301E-2</v>
      </c>
      <c r="P42" s="194">
        <f>ABS(Table21[[#This Row],[Erorr 3]])</f>
        <v>0.25828333333332409</v>
      </c>
      <c r="Q42" s="192">
        <f>Table21[[#This Row],[Abs Erorr 3]]/Table21[[#This Row],[Adj Close]]</f>
        <v>3.800150858411692E-3</v>
      </c>
    </row>
    <row r="43" spans="1:17" x14ac:dyDescent="0.3">
      <c r="A43" s="177">
        <v>43528</v>
      </c>
      <c r="B43" s="7">
        <v>66.853099999999998</v>
      </c>
      <c r="C43" s="190">
        <f t="shared" si="0"/>
        <v>67.9666</v>
      </c>
      <c r="D43" s="191">
        <f>Table21[[#This Row],[Adj Close]]-Table21[[#This Row],[Naive Trend ]]</f>
        <v>-1.1135000000000019</v>
      </c>
      <c r="E43">
        <f>Table21[[#This Row],[Erorr 1]]^2</f>
        <v>1.2398822500000044</v>
      </c>
      <c r="F43">
        <f>ABS(Table21[[#This Row],[Erorr 1]])</f>
        <v>1.1135000000000019</v>
      </c>
      <c r="G43" s="192">
        <f>Table21[[#This Row],[Abs Erorr 1]]/Table21[[#This Row],[Adj Close]]</f>
        <v>1.6655921714924245E-2</v>
      </c>
      <c r="H43" s="190">
        <f t="shared" si="2"/>
        <v>68.104166666666657</v>
      </c>
      <c r="I43" s="193">
        <f>(Table21[[#This Row],[Adj Close]]-Table21[[#This Row],[3-MA]])</f>
        <v>-1.2510666666666594</v>
      </c>
      <c r="J43" s="194">
        <f t="shared" si="1"/>
        <v>1.5651678044444264</v>
      </c>
      <c r="K43" s="194">
        <f>ABS(Table21[[#This Row],[Erorr 2]])</f>
        <v>1.2510666666666594</v>
      </c>
      <c r="L43" s="192">
        <f>Table21[[#This Row],[Abs Erorr 2]]/Table21[[#This Row],[Adj Close]]</f>
        <v>1.8713667229592338E-2</v>
      </c>
      <c r="M43" s="190">
        <f t="shared" si="3"/>
        <v>67.900399999999991</v>
      </c>
      <c r="N43" s="195">
        <f>Table21[[#This Row],[Adj Close]]-Table21[[#This Row],[6-MA]]</f>
        <v>-1.0472999999999928</v>
      </c>
      <c r="O43" s="194">
        <f>(Table21[[#This Row],[Adj Close]]-M43)^2</f>
        <v>1.096837289999985</v>
      </c>
      <c r="P43" s="194">
        <f>ABS(Table21[[#This Row],[Erorr 3]])</f>
        <v>1.0472999999999928</v>
      </c>
      <c r="Q43" s="192">
        <f>Table21[[#This Row],[Abs Erorr 3]]/Table21[[#This Row],[Adj Close]]</f>
        <v>1.5665690895410877E-2</v>
      </c>
    </row>
    <row r="44" spans="1:17" x14ac:dyDescent="0.3">
      <c r="A44" s="177">
        <v>43529</v>
      </c>
      <c r="B44" s="7">
        <v>66.588300000000004</v>
      </c>
      <c r="C44" s="190">
        <f t="shared" si="0"/>
        <v>66.853099999999998</v>
      </c>
      <c r="D44" s="191">
        <f>Table21[[#This Row],[Adj Close]]-Table21[[#This Row],[Naive Trend ]]</f>
        <v>-0.26479999999999393</v>
      </c>
      <c r="E44">
        <f>Table21[[#This Row],[Erorr 1]]^2</f>
        <v>7.0119039999996788E-2</v>
      </c>
      <c r="F44">
        <f>ABS(Table21[[#This Row],[Erorr 1]])</f>
        <v>0.26479999999999393</v>
      </c>
      <c r="G44" s="192">
        <f>Table21[[#This Row],[Abs Erorr 1]]/Table21[[#This Row],[Adj Close]]</f>
        <v>3.9766745809698386E-3</v>
      </c>
      <c r="H44" s="190">
        <f t="shared" si="2"/>
        <v>67.616199999999992</v>
      </c>
      <c r="I44" s="193">
        <f>(Table21[[#This Row],[Adj Close]]-Table21[[#This Row],[3-MA]])</f>
        <v>-1.0278999999999883</v>
      </c>
      <c r="J44" s="194">
        <f t="shared" si="1"/>
        <v>1.056578409999976</v>
      </c>
      <c r="K44" s="194">
        <f>ABS(Table21[[#This Row],[Erorr 2]])</f>
        <v>1.0278999999999883</v>
      </c>
      <c r="L44" s="192">
        <f>Table21[[#This Row],[Abs Erorr 2]]/Table21[[#This Row],[Adj Close]]</f>
        <v>1.5436645777110817E-2</v>
      </c>
      <c r="M44" s="190">
        <f t="shared" si="3"/>
        <v>67.81604999999999</v>
      </c>
      <c r="N44" s="195">
        <f>Table21[[#This Row],[Adj Close]]-Table21[[#This Row],[6-MA]]</f>
        <v>-1.2277499999999861</v>
      </c>
      <c r="O44" s="194">
        <f>(Table21[[#This Row],[Adj Close]]-M44)^2</f>
        <v>1.507370062499966</v>
      </c>
      <c r="P44" s="194">
        <f>ABS(Table21[[#This Row],[Erorr 3]])</f>
        <v>1.2277499999999861</v>
      </c>
      <c r="Q44" s="192">
        <f>Table21[[#This Row],[Abs Erorr 3]]/Table21[[#This Row],[Adj Close]]</f>
        <v>1.8437923779402478E-2</v>
      </c>
    </row>
    <row r="45" spans="1:17" x14ac:dyDescent="0.3">
      <c r="A45" s="177">
        <v>43530</v>
      </c>
      <c r="B45" s="7">
        <v>66.502600000000001</v>
      </c>
      <c r="C45" s="190">
        <f t="shared" si="0"/>
        <v>66.588300000000004</v>
      </c>
      <c r="D45" s="191">
        <f>Table21[[#This Row],[Adj Close]]-Table21[[#This Row],[Naive Trend ]]</f>
        <v>-8.5700000000002774E-2</v>
      </c>
      <c r="E45">
        <f>Table21[[#This Row],[Erorr 1]]^2</f>
        <v>7.3444900000004757E-3</v>
      </c>
      <c r="F45">
        <f>ABS(Table21[[#This Row],[Erorr 1]])</f>
        <v>8.5700000000002774E-2</v>
      </c>
      <c r="G45" s="192">
        <f>Table21[[#This Row],[Abs Erorr 1]]/Table21[[#This Row],[Adj Close]]</f>
        <v>1.2886714203655613E-3</v>
      </c>
      <c r="H45" s="190">
        <f t="shared" si="2"/>
        <v>67.13600000000001</v>
      </c>
      <c r="I45" s="193">
        <f>(Table21[[#This Row],[Adj Close]]-Table21[[#This Row],[3-MA]])</f>
        <v>-0.63340000000000884</v>
      </c>
      <c r="J45" s="194">
        <f t="shared" si="1"/>
        <v>0.40119556000001122</v>
      </c>
      <c r="K45" s="194">
        <f>ABS(Table21[[#This Row],[Erorr 2]])</f>
        <v>0.63340000000000884</v>
      </c>
      <c r="L45" s="192">
        <f>Table21[[#This Row],[Abs Erorr 2]]/Table21[[#This Row],[Adj Close]]</f>
        <v>9.5244396459688626E-3</v>
      </c>
      <c r="M45" s="190">
        <f t="shared" si="3"/>
        <v>67.626566666666662</v>
      </c>
      <c r="N45" s="195">
        <f>Table21[[#This Row],[Adj Close]]-Table21[[#This Row],[6-MA]]</f>
        <v>-1.1239666666666608</v>
      </c>
      <c r="O45" s="194">
        <f>(Table21[[#This Row],[Adj Close]]-M45)^2</f>
        <v>1.2633010677777645</v>
      </c>
      <c r="P45" s="194">
        <f>ABS(Table21[[#This Row],[Erorr 3]])</f>
        <v>1.1239666666666608</v>
      </c>
      <c r="Q45" s="192">
        <f>Table21[[#This Row],[Abs Erorr 3]]/Table21[[#This Row],[Adj Close]]</f>
        <v>1.6901093591328169E-2</v>
      </c>
    </row>
    <row r="46" spans="1:17" x14ac:dyDescent="0.3">
      <c r="A46" s="177">
        <v>43531</v>
      </c>
      <c r="B46" s="7">
        <v>66.588800000000006</v>
      </c>
      <c r="C46" s="190">
        <f t="shared" si="0"/>
        <v>66.502600000000001</v>
      </c>
      <c r="D46" s="191">
        <f>Table21[[#This Row],[Adj Close]]-Table21[[#This Row],[Naive Trend ]]</f>
        <v>8.6200000000005161E-2</v>
      </c>
      <c r="E46">
        <f>Table21[[#This Row],[Erorr 1]]^2</f>
        <v>7.4304400000008899E-3</v>
      </c>
      <c r="F46">
        <f>ABS(Table21[[#This Row],[Erorr 1]])</f>
        <v>8.6200000000005161E-2</v>
      </c>
      <c r="G46" s="192">
        <f>Table21[[#This Row],[Abs Erorr 1]]/Table21[[#This Row],[Adj Close]]</f>
        <v>1.2945119900044024E-3</v>
      </c>
      <c r="H46" s="190">
        <f t="shared" si="2"/>
        <v>66.647999999999996</v>
      </c>
      <c r="I46" s="193">
        <f>(Table21[[#This Row],[Adj Close]]-Table21[[#This Row],[3-MA]])</f>
        <v>-5.9199999999989927E-2</v>
      </c>
      <c r="J46" s="194">
        <f t="shared" si="1"/>
        <v>3.5046399999988072E-3</v>
      </c>
      <c r="K46" s="194">
        <f>ABS(Table21[[#This Row],[Erorr 2]])</f>
        <v>5.9199999999989927E-2</v>
      </c>
      <c r="L46" s="192">
        <f>Table21[[#This Row],[Abs Erorr 2]]/Table21[[#This Row],[Adj Close]]</f>
        <v>8.8903839684736658E-4</v>
      </c>
      <c r="M46" s="190">
        <f t="shared" si="3"/>
        <v>67.376083333333327</v>
      </c>
      <c r="N46" s="195">
        <f>Table21[[#This Row],[Adj Close]]-Table21[[#This Row],[6-MA]]</f>
        <v>-0.78728333333332046</v>
      </c>
      <c r="O46" s="194">
        <f>(Table21[[#This Row],[Adj Close]]-M46)^2</f>
        <v>0.61981504694442413</v>
      </c>
      <c r="P46" s="194">
        <f>ABS(Table21[[#This Row],[Erorr 3]])</f>
        <v>0.78728333333332046</v>
      </c>
      <c r="Q46" s="192">
        <f>Table21[[#This Row],[Abs Erorr 3]]/Table21[[#This Row],[Adj Close]]</f>
        <v>1.1823059333301101E-2</v>
      </c>
    </row>
    <row r="47" spans="1:17" x14ac:dyDescent="0.3">
      <c r="A47" s="177">
        <v>43532</v>
      </c>
      <c r="B47" s="7">
        <v>65.969899999999996</v>
      </c>
      <c r="C47" s="190">
        <f t="shared" si="0"/>
        <v>66.588800000000006</v>
      </c>
      <c r="D47" s="191">
        <f>Table21[[#This Row],[Adj Close]]-Table21[[#This Row],[Naive Trend ]]</f>
        <v>-0.61890000000001066</v>
      </c>
      <c r="E47">
        <f>Table21[[#This Row],[Erorr 1]]^2</f>
        <v>0.38303721000001317</v>
      </c>
      <c r="F47">
        <f>ABS(Table21[[#This Row],[Erorr 1]])</f>
        <v>0.61890000000001066</v>
      </c>
      <c r="G47" s="192">
        <f>Table21[[#This Row],[Abs Erorr 1]]/Table21[[#This Row],[Adj Close]]</f>
        <v>9.3815512832369115E-3</v>
      </c>
      <c r="H47" s="190">
        <f t="shared" si="2"/>
        <v>66.559900000000013</v>
      </c>
      <c r="I47" s="193">
        <f>(Table21[[#This Row],[Adj Close]]-Table21[[#This Row],[3-MA]])</f>
        <v>-0.59000000000001762</v>
      </c>
      <c r="J47" s="194">
        <f t="shared" si="1"/>
        <v>0.34810000000002078</v>
      </c>
      <c r="K47" s="194">
        <f>ABS(Table21[[#This Row],[Erorr 2]])</f>
        <v>0.59000000000001762</v>
      </c>
      <c r="L47" s="192">
        <f>Table21[[#This Row],[Abs Erorr 2]]/Table21[[#This Row],[Adj Close]]</f>
        <v>8.9434727049763248E-3</v>
      </c>
      <c r="M47" s="190">
        <f t="shared" si="3"/>
        <v>67.088049999999996</v>
      </c>
      <c r="N47" s="195">
        <f>Table21[[#This Row],[Adj Close]]-Table21[[#This Row],[6-MA]]</f>
        <v>-1.11815</v>
      </c>
      <c r="O47" s="194">
        <f>(Table21[[#This Row],[Adj Close]]-M47)^2</f>
        <v>1.2502594224999999</v>
      </c>
      <c r="P47" s="194">
        <f>ABS(Table21[[#This Row],[Erorr 3]])</f>
        <v>1.11815</v>
      </c>
      <c r="Q47" s="192">
        <f>Table21[[#This Row],[Abs Erorr 3]]/Table21[[#This Row],[Adj Close]]</f>
        <v>1.6949396618760982E-2</v>
      </c>
    </row>
    <row r="48" spans="1:17" x14ac:dyDescent="0.3">
      <c r="A48" s="177">
        <v>43535</v>
      </c>
      <c r="B48" s="7">
        <v>66.6828</v>
      </c>
      <c r="C48" s="190">
        <f t="shared" si="0"/>
        <v>65.969899999999996</v>
      </c>
      <c r="D48" s="191">
        <f>Table21[[#This Row],[Adj Close]]-Table21[[#This Row],[Naive Trend ]]</f>
        <v>0.71290000000000475</v>
      </c>
      <c r="E48">
        <f>Table21[[#This Row],[Erorr 1]]^2</f>
        <v>0.50822641000000679</v>
      </c>
      <c r="F48">
        <f>ABS(Table21[[#This Row],[Erorr 1]])</f>
        <v>0.71290000000000475</v>
      </c>
      <c r="G48" s="192">
        <f>Table21[[#This Row],[Abs Erorr 1]]/Table21[[#This Row],[Adj Close]]</f>
        <v>1.0690912799102689E-2</v>
      </c>
      <c r="H48" s="190">
        <f t="shared" si="2"/>
        <v>66.353766666666672</v>
      </c>
      <c r="I48" s="193">
        <f>(Table21[[#This Row],[Adj Close]]-Table21[[#This Row],[3-MA]])</f>
        <v>0.32903333333332796</v>
      </c>
      <c r="J48" s="194">
        <f t="shared" si="1"/>
        <v>0.10826293444444091</v>
      </c>
      <c r="K48" s="194">
        <f>ABS(Table21[[#This Row],[Erorr 2]])</f>
        <v>0.32903333333332796</v>
      </c>
      <c r="L48" s="192">
        <f>Table21[[#This Row],[Abs Erorr 2]]/Table21[[#This Row],[Adj Close]]</f>
        <v>4.9343058979726103E-3</v>
      </c>
      <c r="M48" s="190">
        <f t="shared" si="3"/>
        <v>66.744883333333334</v>
      </c>
      <c r="N48" s="195">
        <f>Table21[[#This Row],[Adj Close]]-Table21[[#This Row],[6-MA]]</f>
        <v>-6.2083333333333712E-2</v>
      </c>
      <c r="O48" s="194">
        <f>(Table21[[#This Row],[Adj Close]]-M48)^2</f>
        <v>3.854340277777825E-3</v>
      </c>
      <c r="P48" s="194">
        <f>ABS(Table21[[#This Row],[Erorr 3]])</f>
        <v>6.2083333333333712E-2</v>
      </c>
      <c r="Q48" s="192">
        <f>Table21[[#This Row],[Abs Erorr 3]]/Table21[[#This Row],[Adj Close]]</f>
        <v>9.3102469202453579E-4</v>
      </c>
    </row>
    <row r="49" spans="1:17" x14ac:dyDescent="0.3">
      <c r="A49" s="177">
        <v>43536</v>
      </c>
      <c r="B49" s="7">
        <v>66.416399999999996</v>
      </c>
      <c r="C49" s="190">
        <f t="shared" si="0"/>
        <v>66.6828</v>
      </c>
      <c r="D49" s="191">
        <f>Table21[[#This Row],[Adj Close]]-Table21[[#This Row],[Naive Trend ]]</f>
        <v>-0.26640000000000441</v>
      </c>
      <c r="E49">
        <f>Table21[[#This Row],[Erorr 1]]^2</f>
        <v>7.0968960000002357E-2</v>
      </c>
      <c r="F49">
        <f>ABS(Table21[[#This Row],[Erorr 1]])</f>
        <v>0.26640000000000441</v>
      </c>
      <c r="G49" s="192">
        <f>Table21[[#This Row],[Abs Erorr 1]]/Table21[[#This Row],[Adj Close]]</f>
        <v>4.0110575098922015E-3</v>
      </c>
      <c r="H49" s="190">
        <f t="shared" si="2"/>
        <v>66.413833333333329</v>
      </c>
      <c r="I49" s="193">
        <f>(Table21[[#This Row],[Adj Close]]-Table21[[#This Row],[3-MA]])</f>
        <v>2.566666666666606E-3</v>
      </c>
      <c r="J49" s="194">
        <f t="shared" si="1"/>
        <v>6.5877777777774661E-6</v>
      </c>
      <c r="K49" s="194">
        <f>ABS(Table21[[#This Row],[Erorr 2]])</f>
        <v>2.566666666666606E-3</v>
      </c>
      <c r="L49" s="192">
        <f>Table21[[#This Row],[Abs Erorr 2]]/Table21[[#This Row],[Adj Close]]</f>
        <v>3.8645073606317208E-5</v>
      </c>
      <c r="M49" s="190">
        <f t="shared" si="3"/>
        <v>66.53091666666667</v>
      </c>
      <c r="N49" s="195">
        <f>Table21[[#This Row],[Adj Close]]-Table21[[#This Row],[6-MA]]</f>
        <v>-0.11451666666667393</v>
      </c>
      <c r="O49" s="194">
        <f>(Table21[[#This Row],[Adj Close]]-M49)^2</f>
        <v>1.3114066944446107E-2</v>
      </c>
      <c r="P49" s="194">
        <f>ABS(Table21[[#This Row],[Erorr 3]])</f>
        <v>0.11451666666667393</v>
      </c>
      <c r="Q49" s="192">
        <f>Table21[[#This Row],[Abs Erorr 3]]/Table21[[#This Row],[Adj Close]]</f>
        <v>1.7242227321365496E-3</v>
      </c>
    </row>
    <row r="50" spans="1:17" x14ac:dyDescent="0.3">
      <c r="A50" s="177">
        <v>43537</v>
      </c>
      <c r="B50" s="7">
        <v>66.628</v>
      </c>
      <c r="C50" s="190">
        <f t="shared" si="0"/>
        <v>66.416399999999996</v>
      </c>
      <c r="D50" s="191">
        <f>Table21[[#This Row],[Adj Close]]-Table21[[#This Row],[Naive Trend ]]</f>
        <v>0.21160000000000423</v>
      </c>
      <c r="E50">
        <f>Table21[[#This Row],[Erorr 1]]^2</f>
        <v>4.4774560000001788E-2</v>
      </c>
      <c r="F50">
        <f>ABS(Table21[[#This Row],[Erorr 1]])</f>
        <v>0.21160000000000423</v>
      </c>
      <c r="G50" s="192">
        <f>Table21[[#This Row],[Abs Erorr 1]]/Table21[[#This Row],[Adj Close]]</f>
        <v>3.1758419883533085E-3</v>
      </c>
      <c r="H50" s="190">
        <f t="shared" si="2"/>
        <v>66.356366666666659</v>
      </c>
      <c r="I50" s="193">
        <f>(Table21[[#This Row],[Adj Close]]-Table21[[#This Row],[3-MA]])</f>
        <v>0.27163333333334094</v>
      </c>
      <c r="J50" s="194">
        <f t="shared" si="1"/>
        <v>7.3784667777781907E-2</v>
      </c>
      <c r="K50" s="194">
        <f>ABS(Table21[[#This Row],[Erorr 2]])</f>
        <v>0.27163333333334094</v>
      </c>
      <c r="L50" s="192">
        <f>Table21[[#This Row],[Abs Erorr 2]]/Table21[[#This Row],[Adj Close]]</f>
        <v>4.0768645814573592E-3</v>
      </c>
      <c r="M50" s="190">
        <f t="shared" si="3"/>
        <v>66.458133333333336</v>
      </c>
      <c r="N50" s="195">
        <f>Table21[[#This Row],[Adj Close]]-Table21[[#This Row],[6-MA]]</f>
        <v>0.16986666666666395</v>
      </c>
      <c r="O50" s="194">
        <f>(Table21[[#This Row],[Adj Close]]-M50)^2</f>
        <v>2.8854684444443519E-2</v>
      </c>
      <c r="P50" s="194">
        <f>ABS(Table21[[#This Row],[Erorr 3]])</f>
        <v>0.16986666666666395</v>
      </c>
      <c r="Q50" s="192">
        <f>Table21[[#This Row],[Abs Erorr 3]]/Table21[[#This Row],[Adj Close]]</f>
        <v>2.5494786976445931E-3</v>
      </c>
    </row>
    <row r="51" spans="1:17" x14ac:dyDescent="0.3">
      <c r="A51" s="177">
        <v>43538</v>
      </c>
      <c r="B51" s="7">
        <v>66.541799999999995</v>
      </c>
      <c r="C51" s="190">
        <f t="shared" si="0"/>
        <v>66.628</v>
      </c>
      <c r="D51" s="191">
        <f>Table21[[#This Row],[Adj Close]]-Table21[[#This Row],[Naive Trend ]]</f>
        <v>-8.6200000000005161E-2</v>
      </c>
      <c r="E51">
        <f>Table21[[#This Row],[Erorr 1]]^2</f>
        <v>7.4304400000008899E-3</v>
      </c>
      <c r="F51">
        <f>ABS(Table21[[#This Row],[Erorr 1]])</f>
        <v>8.6200000000005161E-2</v>
      </c>
      <c r="G51" s="192">
        <f>Table21[[#This Row],[Abs Erorr 1]]/Table21[[#This Row],[Adj Close]]</f>
        <v>1.2954263335227657E-3</v>
      </c>
      <c r="H51" s="190">
        <f t="shared" si="2"/>
        <v>66.575733333333332</v>
      </c>
      <c r="I51" s="193">
        <f>(Table21[[#This Row],[Adj Close]]-Table21[[#This Row],[3-MA]])</f>
        <v>-3.3933333333337146E-2</v>
      </c>
      <c r="J51" s="194">
        <f t="shared" si="1"/>
        <v>1.1514711111113699E-3</v>
      </c>
      <c r="K51" s="194">
        <f>ABS(Table21[[#This Row],[Erorr 2]])</f>
        <v>3.3933333333337146E-2</v>
      </c>
      <c r="L51" s="192">
        <f>Table21[[#This Row],[Abs Erorr 2]]/Table21[[#This Row],[Adj Close]]</f>
        <v>5.0995514598849362E-4</v>
      </c>
      <c r="M51" s="190">
        <f t="shared" si="3"/>
        <v>66.464749999999995</v>
      </c>
      <c r="N51" s="195">
        <f>Table21[[#This Row],[Adj Close]]-Table21[[#This Row],[6-MA]]</f>
        <v>7.7049999999999841E-2</v>
      </c>
      <c r="O51" s="194">
        <f>(Table21[[#This Row],[Adj Close]]-M51)^2</f>
        <v>5.9367024999999757E-3</v>
      </c>
      <c r="P51" s="194">
        <f>ABS(Table21[[#This Row],[Erorr 3]])</f>
        <v>7.7049999999999841E-2</v>
      </c>
      <c r="Q51" s="192">
        <f>Table21[[#This Row],[Abs Erorr 3]]/Table21[[#This Row],[Adj Close]]</f>
        <v>1.157918781878456E-3</v>
      </c>
    </row>
    <row r="52" spans="1:17" x14ac:dyDescent="0.3">
      <c r="A52" s="177">
        <v>43539</v>
      </c>
      <c r="B52" s="7">
        <v>66.416399999999996</v>
      </c>
      <c r="C52" s="190">
        <f t="shared" si="0"/>
        <v>66.541799999999995</v>
      </c>
      <c r="D52" s="191">
        <f>Table21[[#This Row],[Adj Close]]-Table21[[#This Row],[Naive Trend ]]</f>
        <v>-0.12539999999999907</v>
      </c>
      <c r="E52">
        <f>Table21[[#This Row],[Erorr 1]]^2</f>
        <v>1.5725159999999766E-2</v>
      </c>
      <c r="F52">
        <f>ABS(Table21[[#This Row],[Erorr 1]])</f>
        <v>0.12539999999999907</v>
      </c>
      <c r="G52" s="192">
        <f>Table21[[#This Row],[Abs Erorr 1]]/Table21[[#This Row],[Adj Close]]</f>
        <v>1.8880878819086712E-3</v>
      </c>
      <c r="H52" s="190">
        <f t="shared" si="2"/>
        <v>66.528733333333335</v>
      </c>
      <c r="I52" s="193">
        <f>(Table21[[#This Row],[Adj Close]]-Table21[[#This Row],[3-MA]])</f>
        <v>-0.11233333333333917</v>
      </c>
      <c r="J52" s="194">
        <f t="shared" si="1"/>
        <v>1.2618777777779089E-2</v>
      </c>
      <c r="K52" s="194">
        <f>ABS(Table21[[#This Row],[Erorr 2]])</f>
        <v>0.11233333333333917</v>
      </c>
      <c r="L52" s="192">
        <f>Table21[[#This Row],[Abs Erorr 2]]/Table21[[#This Row],[Adj Close]]</f>
        <v>1.6913493253675174E-3</v>
      </c>
      <c r="M52" s="190">
        <f t="shared" si="3"/>
        <v>66.471283333333318</v>
      </c>
      <c r="N52" s="195">
        <f>Table21[[#This Row],[Adj Close]]-Table21[[#This Row],[6-MA]]</f>
        <v>-5.4883333333322071E-2</v>
      </c>
      <c r="O52" s="194">
        <f>(Table21[[#This Row],[Adj Close]]-M52)^2</f>
        <v>3.0121802777765415E-3</v>
      </c>
      <c r="P52" s="194">
        <f>ABS(Table21[[#This Row],[Erorr 3]])</f>
        <v>5.4883333333322071E-2</v>
      </c>
      <c r="Q52" s="192">
        <f>Table21[[#This Row],[Abs Erorr 3]]/Table21[[#This Row],[Adj Close]]</f>
        <v>8.2635212588038612E-4</v>
      </c>
    </row>
    <row r="53" spans="1:17" x14ac:dyDescent="0.3">
      <c r="A53" s="177">
        <v>43542</v>
      </c>
      <c r="B53" s="7">
        <v>67.419200000000004</v>
      </c>
      <c r="C53" s="190">
        <f t="shared" si="0"/>
        <v>66.416399999999996</v>
      </c>
      <c r="D53" s="191">
        <f>Table21[[#This Row],[Adj Close]]-Table21[[#This Row],[Naive Trend ]]</f>
        <v>1.0028000000000077</v>
      </c>
      <c r="E53">
        <f>Table21[[#This Row],[Erorr 1]]^2</f>
        <v>1.0056078400000155</v>
      </c>
      <c r="F53">
        <f>ABS(Table21[[#This Row],[Erorr 1]])</f>
        <v>1.0028000000000077</v>
      </c>
      <c r="G53" s="192">
        <f>Table21[[#This Row],[Abs Erorr 1]]/Table21[[#This Row],[Adj Close]]</f>
        <v>1.4874101146261118E-2</v>
      </c>
      <c r="H53" s="190">
        <f t="shared" si="2"/>
        <v>66.528733333333335</v>
      </c>
      <c r="I53" s="193">
        <f>(Table21[[#This Row],[Adj Close]]-Table21[[#This Row],[3-MA]])</f>
        <v>0.89046666666666852</v>
      </c>
      <c r="J53" s="194">
        <f t="shared" si="1"/>
        <v>0.7929308844444477</v>
      </c>
      <c r="K53" s="194">
        <f>ABS(Table21[[#This Row],[Erorr 2]])</f>
        <v>0.89046666666666852</v>
      </c>
      <c r="L53" s="192">
        <f>Table21[[#This Row],[Abs Erorr 2]]/Table21[[#This Row],[Adj Close]]</f>
        <v>1.3207909121832779E-2</v>
      </c>
      <c r="M53" s="190">
        <f t="shared" si="3"/>
        <v>66.442549999999997</v>
      </c>
      <c r="N53" s="195">
        <f>Table21[[#This Row],[Adj Close]]-Table21[[#This Row],[6-MA]]</f>
        <v>0.97665000000000646</v>
      </c>
      <c r="O53" s="194">
        <f>(Table21[[#This Row],[Adj Close]]-M53)^2</f>
        <v>0.95384522250001258</v>
      </c>
      <c r="P53" s="194">
        <f>ABS(Table21[[#This Row],[Erorr 3]])</f>
        <v>0.97665000000000646</v>
      </c>
      <c r="Q53" s="192">
        <f>Table21[[#This Row],[Abs Erorr 3]]/Table21[[#This Row],[Adj Close]]</f>
        <v>1.4486229442058143E-2</v>
      </c>
    </row>
    <row r="54" spans="1:17" x14ac:dyDescent="0.3">
      <c r="A54" s="177">
        <v>43543</v>
      </c>
      <c r="B54" s="7">
        <v>67.771699999999996</v>
      </c>
      <c r="C54" s="190">
        <f t="shared" si="0"/>
        <v>67.419200000000004</v>
      </c>
      <c r="D54" s="191">
        <f>Table21[[#This Row],[Adj Close]]-Table21[[#This Row],[Naive Trend ]]</f>
        <v>0.35249999999999204</v>
      </c>
      <c r="E54">
        <f>Table21[[#This Row],[Erorr 1]]^2</f>
        <v>0.12425624999999439</v>
      </c>
      <c r="F54">
        <f>ABS(Table21[[#This Row],[Erorr 1]])</f>
        <v>0.35249999999999204</v>
      </c>
      <c r="G54" s="192">
        <f>Table21[[#This Row],[Abs Erorr 1]]/Table21[[#This Row],[Adj Close]]</f>
        <v>5.20128608253876E-3</v>
      </c>
      <c r="H54" s="190">
        <f t="shared" si="2"/>
        <v>66.792466666666655</v>
      </c>
      <c r="I54" s="193">
        <f>(Table21[[#This Row],[Adj Close]]-Table21[[#This Row],[3-MA]])</f>
        <v>0.97923333333334028</v>
      </c>
      <c r="J54" s="194">
        <f t="shared" si="1"/>
        <v>0.95889792111112471</v>
      </c>
      <c r="K54" s="194">
        <f>ABS(Table21[[#This Row],[Erorr 2]])</f>
        <v>0.97923333333334028</v>
      </c>
      <c r="L54" s="192">
        <f>Table21[[#This Row],[Abs Erorr 2]]/Table21[[#This Row],[Adj Close]]</f>
        <v>1.4449000590708812E-2</v>
      </c>
      <c r="M54" s="190">
        <f t="shared" si="3"/>
        <v>66.684100000000001</v>
      </c>
      <c r="N54" s="195">
        <f>Table21[[#This Row],[Adj Close]]-Table21[[#This Row],[6-MA]]</f>
        <v>1.0875999999999948</v>
      </c>
      <c r="O54" s="194">
        <f>(Table21[[#This Row],[Adj Close]]-M54)^2</f>
        <v>1.1828737599999888</v>
      </c>
      <c r="P54" s="194">
        <f>ABS(Table21[[#This Row],[Erorr 3]])</f>
        <v>1.0875999999999948</v>
      </c>
      <c r="Q54" s="192">
        <f>Table21[[#This Row],[Abs Erorr 3]]/Table21[[#This Row],[Adj Close]]</f>
        <v>1.6047996435090087E-2</v>
      </c>
    </row>
    <row r="55" spans="1:17" x14ac:dyDescent="0.3">
      <c r="A55" s="177">
        <v>43544</v>
      </c>
      <c r="B55" s="7">
        <v>66.5261</v>
      </c>
      <c r="C55" s="190">
        <f t="shared" si="0"/>
        <v>67.771699999999996</v>
      </c>
      <c r="D55" s="191">
        <f>Table21[[#This Row],[Adj Close]]-Table21[[#This Row],[Naive Trend ]]</f>
        <v>-1.245599999999996</v>
      </c>
      <c r="E55">
        <f>Table21[[#This Row],[Erorr 1]]^2</f>
        <v>1.5515193599999901</v>
      </c>
      <c r="F55">
        <f>ABS(Table21[[#This Row],[Erorr 1]])</f>
        <v>1.245599999999996</v>
      </c>
      <c r="G55" s="192">
        <f>Table21[[#This Row],[Abs Erorr 1]]/Table21[[#This Row],[Adj Close]]</f>
        <v>1.8723478454320878E-2</v>
      </c>
      <c r="H55" s="190">
        <f t="shared" si="2"/>
        <v>67.202433333333332</v>
      </c>
      <c r="I55" s="193">
        <f>(Table21[[#This Row],[Adj Close]]-Table21[[#This Row],[3-MA]])</f>
        <v>-0.67633333333333212</v>
      </c>
      <c r="J55" s="194">
        <f t="shared" si="1"/>
        <v>0.45742677777777613</v>
      </c>
      <c r="K55" s="194">
        <f>ABS(Table21[[#This Row],[Erorr 2]])</f>
        <v>0.67633333333333212</v>
      </c>
      <c r="L55" s="192">
        <f>Table21[[#This Row],[Abs Erorr 2]]/Table21[[#This Row],[Adj Close]]</f>
        <v>1.0166435930158722E-2</v>
      </c>
      <c r="M55" s="190">
        <f t="shared" si="3"/>
        <v>66.865583333333333</v>
      </c>
      <c r="N55" s="195">
        <f>Table21[[#This Row],[Adj Close]]-Table21[[#This Row],[6-MA]]</f>
        <v>-0.3394833333333338</v>
      </c>
      <c r="O55" s="194">
        <f>(Table21[[#This Row],[Adj Close]]-M55)^2</f>
        <v>0.11524893361111144</v>
      </c>
      <c r="P55" s="194">
        <f>ABS(Table21[[#This Row],[Erorr 3]])</f>
        <v>0.3394833333333338</v>
      </c>
      <c r="Q55" s="192">
        <f>Table21[[#This Row],[Abs Erorr 3]]/Table21[[#This Row],[Adj Close]]</f>
        <v>5.1030096959439044E-3</v>
      </c>
    </row>
    <row r="56" spans="1:17" x14ac:dyDescent="0.3">
      <c r="A56" s="177">
        <v>43545</v>
      </c>
      <c r="B56" s="7">
        <v>67.246799999999993</v>
      </c>
      <c r="C56" s="190">
        <f t="shared" si="0"/>
        <v>66.5261</v>
      </c>
      <c r="D56" s="191">
        <f>Table21[[#This Row],[Adj Close]]-Table21[[#This Row],[Naive Trend ]]</f>
        <v>0.72069999999999368</v>
      </c>
      <c r="E56">
        <f>Table21[[#This Row],[Erorr 1]]^2</f>
        <v>0.5194084899999909</v>
      </c>
      <c r="F56">
        <f>ABS(Table21[[#This Row],[Erorr 1]])</f>
        <v>0.72069999999999368</v>
      </c>
      <c r="G56" s="192">
        <f>Table21[[#This Row],[Abs Erorr 1]]/Table21[[#This Row],[Adj Close]]</f>
        <v>1.0717238589791541E-2</v>
      </c>
      <c r="H56" s="190">
        <f t="shared" si="2"/>
        <v>67.23899999999999</v>
      </c>
      <c r="I56" s="193">
        <f>(Table21[[#This Row],[Adj Close]]-Table21[[#This Row],[3-MA]])</f>
        <v>7.8000000000031378E-3</v>
      </c>
      <c r="J56" s="194">
        <f t="shared" si="1"/>
        <v>6.0840000000048952E-5</v>
      </c>
      <c r="K56" s="194">
        <f>ABS(Table21[[#This Row],[Erorr 2]])</f>
        <v>7.8000000000031378E-3</v>
      </c>
      <c r="L56" s="192">
        <f>Table21[[#This Row],[Abs Erorr 2]]/Table21[[#This Row],[Adj Close]]</f>
        <v>1.1599064936923599E-4</v>
      </c>
      <c r="M56" s="190">
        <f t="shared" si="3"/>
        <v>66.883866666666663</v>
      </c>
      <c r="N56" s="195">
        <f>Table21[[#This Row],[Adj Close]]-Table21[[#This Row],[6-MA]]</f>
        <v>0.36293333333333067</v>
      </c>
      <c r="O56" s="194">
        <f>(Table21[[#This Row],[Adj Close]]-M56)^2</f>
        <v>0.1317206044444425</v>
      </c>
      <c r="P56" s="194">
        <f>ABS(Table21[[#This Row],[Erorr 3]])</f>
        <v>0.36293333333333067</v>
      </c>
      <c r="Q56" s="192">
        <f>Table21[[#This Row],[Abs Erorr 3]]/Table21[[#This Row],[Adj Close]]</f>
        <v>5.3970350014176244E-3</v>
      </c>
    </row>
    <row r="57" spans="1:17" x14ac:dyDescent="0.3">
      <c r="A57" s="177">
        <v>43546</v>
      </c>
      <c r="B57" s="7">
        <v>65.585999999999999</v>
      </c>
      <c r="C57" s="190">
        <f t="shared" si="0"/>
        <v>67.246799999999993</v>
      </c>
      <c r="D57" s="191">
        <f>Table21[[#This Row],[Adj Close]]-Table21[[#This Row],[Naive Trend ]]</f>
        <v>-1.6607999999999947</v>
      </c>
      <c r="E57">
        <f>Table21[[#This Row],[Erorr 1]]^2</f>
        <v>2.7582566399999826</v>
      </c>
      <c r="F57">
        <f>ABS(Table21[[#This Row],[Erorr 1]])</f>
        <v>1.6607999999999947</v>
      </c>
      <c r="G57" s="192">
        <f>Table21[[#This Row],[Abs Erorr 1]]/Table21[[#This Row],[Adj Close]]</f>
        <v>2.5322477357972658E-2</v>
      </c>
      <c r="H57" s="190">
        <f t="shared" si="2"/>
        <v>67.181533333333334</v>
      </c>
      <c r="I57" s="193">
        <f>(Table21[[#This Row],[Adj Close]]-Table21[[#This Row],[3-MA]])</f>
        <v>-1.5955333333333357</v>
      </c>
      <c r="J57" s="194">
        <f t="shared" si="1"/>
        <v>2.5457266177777851</v>
      </c>
      <c r="K57" s="194">
        <f>ABS(Table21[[#This Row],[Erorr 2]])</f>
        <v>1.5955333333333357</v>
      </c>
      <c r="L57" s="192">
        <f>Table21[[#This Row],[Abs Erorr 2]]/Table21[[#This Row],[Adj Close]]</f>
        <v>2.4327346283251543E-2</v>
      </c>
      <c r="M57" s="190">
        <f t="shared" si="3"/>
        <v>66.986999999999995</v>
      </c>
      <c r="N57" s="195">
        <f>Table21[[#This Row],[Adj Close]]-Table21[[#This Row],[6-MA]]</f>
        <v>-1.4009999999999962</v>
      </c>
      <c r="O57" s="194">
        <f>(Table21[[#This Row],[Adj Close]]-M57)^2</f>
        <v>1.9628009999999896</v>
      </c>
      <c r="P57" s="194">
        <f>ABS(Table21[[#This Row],[Erorr 3]])</f>
        <v>1.4009999999999962</v>
      </c>
      <c r="Q57" s="192">
        <f>Table21[[#This Row],[Abs Erorr 3]]/Table21[[#This Row],[Adj Close]]</f>
        <v>2.1361266123867843E-2</v>
      </c>
    </row>
    <row r="58" spans="1:17" x14ac:dyDescent="0.3">
      <c r="A58" s="177">
        <v>43549</v>
      </c>
      <c r="B58" s="7">
        <v>66.204899999999995</v>
      </c>
      <c r="C58" s="190">
        <f t="shared" si="0"/>
        <v>65.585999999999999</v>
      </c>
      <c r="D58" s="191">
        <f>Table21[[#This Row],[Adj Close]]-Table21[[#This Row],[Naive Trend ]]</f>
        <v>0.61889999999999645</v>
      </c>
      <c r="E58">
        <f>Table21[[#This Row],[Erorr 1]]^2</f>
        <v>0.38303720999999563</v>
      </c>
      <c r="F58">
        <f>ABS(Table21[[#This Row],[Erorr 1]])</f>
        <v>0.61889999999999645</v>
      </c>
      <c r="G58" s="192">
        <f>Table21[[#This Row],[Abs Erorr 1]]/Table21[[#This Row],[Adj Close]]</f>
        <v>9.3482506581838588E-3</v>
      </c>
      <c r="H58" s="190">
        <f t="shared" si="2"/>
        <v>66.452966666666669</v>
      </c>
      <c r="I58" s="193">
        <f>(Table21[[#This Row],[Adj Close]]-Table21[[#This Row],[3-MA]])</f>
        <v>-0.24806666666667354</v>
      </c>
      <c r="J58" s="194">
        <f t="shared" si="1"/>
        <v>6.1537071111114519E-2</v>
      </c>
      <c r="K58" s="194">
        <f>ABS(Table21[[#This Row],[Erorr 2]])</f>
        <v>0.24806666666667354</v>
      </c>
      <c r="L58" s="192">
        <f>Table21[[#This Row],[Abs Erorr 2]]/Table21[[#This Row],[Adj Close]]</f>
        <v>3.7469532718374856E-3</v>
      </c>
      <c r="M58" s="190">
        <f t="shared" si="3"/>
        <v>66.827700000000007</v>
      </c>
      <c r="N58" s="195">
        <f>Table21[[#This Row],[Adj Close]]-Table21[[#This Row],[6-MA]]</f>
        <v>-0.62280000000001223</v>
      </c>
      <c r="O58" s="194">
        <f>(Table21[[#This Row],[Adj Close]]-M58)^2</f>
        <v>0.38787984000001524</v>
      </c>
      <c r="P58" s="194">
        <f>ABS(Table21[[#This Row],[Erorr 3]])</f>
        <v>0.62280000000001223</v>
      </c>
      <c r="Q58" s="192">
        <f>Table21[[#This Row],[Abs Erorr 3]]/Table21[[#This Row],[Adj Close]]</f>
        <v>9.4071586846292687E-3</v>
      </c>
    </row>
    <row r="59" spans="1:17" x14ac:dyDescent="0.3">
      <c r="A59" s="177">
        <v>43550</v>
      </c>
      <c r="B59" s="7">
        <v>66.596599999999995</v>
      </c>
      <c r="C59" s="190">
        <f t="shared" si="0"/>
        <v>66.204899999999995</v>
      </c>
      <c r="D59" s="191">
        <f>Table21[[#This Row],[Adj Close]]-Table21[[#This Row],[Naive Trend ]]</f>
        <v>0.39170000000000016</v>
      </c>
      <c r="E59">
        <f>Table21[[#This Row],[Erorr 1]]^2</f>
        <v>0.15342889000000012</v>
      </c>
      <c r="F59">
        <f>ABS(Table21[[#This Row],[Erorr 1]])</f>
        <v>0.39170000000000016</v>
      </c>
      <c r="G59" s="192">
        <f>Table21[[#This Row],[Abs Erorr 1]]/Table21[[#This Row],[Adj Close]]</f>
        <v>5.8816816474114323E-3</v>
      </c>
      <c r="H59" s="190">
        <f t="shared" si="2"/>
        <v>66.345899999999986</v>
      </c>
      <c r="I59" s="193">
        <f>(Table21[[#This Row],[Adj Close]]-Table21[[#This Row],[3-MA]])</f>
        <v>0.25070000000000903</v>
      </c>
      <c r="J59" s="194">
        <f t="shared" si="1"/>
        <v>6.2850490000004519E-2</v>
      </c>
      <c r="K59" s="194">
        <f>ABS(Table21[[#This Row],[Erorr 2]])</f>
        <v>0.25070000000000903</v>
      </c>
      <c r="L59" s="192">
        <f>Table21[[#This Row],[Abs Erorr 2]]/Table21[[#This Row],[Adj Close]]</f>
        <v>3.7644564437224878E-3</v>
      </c>
      <c r="M59" s="190">
        <f t="shared" si="3"/>
        <v>66.792450000000002</v>
      </c>
      <c r="N59" s="195">
        <f>Table21[[#This Row],[Adj Close]]-Table21[[#This Row],[6-MA]]</f>
        <v>-0.19585000000000719</v>
      </c>
      <c r="O59" s="194">
        <f>(Table21[[#This Row],[Adj Close]]-M59)^2</f>
        <v>3.8357222500002813E-2</v>
      </c>
      <c r="P59" s="194">
        <f>ABS(Table21[[#This Row],[Erorr 3]])</f>
        <v>0.19585000000000719</v>
      </c>
      <c r="Q59" s="192">
        <f>Table21[[#This Row],[Abs Erorr 3]]/Table21[[#This Row],[Adj Close]]</f>
        <v>2.9408408237058229E-3</v>
      </c>
    </row>
    <row r="60" spans="1:17" x14ac:dyDescent="0.3">
      <c r="A60" s="177">
        <v>43551</v>
      </c>
      <c r="B60" s="7">
        <v>66.839500000000001</v>
      </c>
      <c r="C60" s="190">
        <f t="shared" si="0"/>
        <v>66.596599999999995</v>
      </c>
      <c r="D60" s="191">
        <f>Table21[[#This Row],[Adj Close]]-Table21[[#This Row],[Naive Trend ]]</f>
        <v>0.24290000000000589</v>
      </c>
      <c r="E60">
        <f>Table21[[#This Row],[Erorr 1]]^2</f>
        <v>5.9000410000002862E-2</v>
      </c>
      <c r="F60">
        <f>ABS(Table21[[#This Row],[Erorr 1]])</f>
        <v>0.24290000000000589</v>
      </c>
      <c r="G60" s="192">
        <f>Table21[[#This Row],[Abs Erorr 1]]/Table21[[#This Row],[Adj Close]]</f>
        <v>3.6340786510971191E-3</v>
      </c>
      <c r="H60" s="190">
        <f t="shared" si="2"/>
        <v>66.129166666666663</v>
      </c>
      <c r="I60" s="193">
        <f>(Table21[[#This Row],[Adj Close]]-Table21[[#This Row],[3-MA]])</f>
        <v>0.71033333333333815</v>
      </c>
      <c r="J60" s="194">
        <f t="shared" si="1"/>
        <v>0.50457344444445129</v>
      </c>
      <c r="K60" s="194">
        <f>ABS(Table21[[#This Row],[Erorr 2]])</f>
        <v>0.71033333333333815</v>
      </c>
      <c r="L60" s="192">
        <f>Table21[[#This Row],[Abs Erorr 2]]/Table21[[#This Row],[Adj Close]]</f>
        <v>1.0627448340178159E-2</v>
      </c>
      <c r="M60" s="190">
        <f t="shared" si="3"/>
        <v>66.655349999999999</v>
      </c>
      <c r="N60" s="195">
        <f>Table21[[#This Row],[Adj Close]]-Table21[[#This Row],[6-MA]]</f>
        <v>0.18415000000000248</v>
      </c>
      <c r="O60" s="194">
        <f>(Table21[[#This Row],[Adj Close]]-M60)^2</f>
        <v>3.3911222500000913E-2</v>
      </c>
      <c r="P60" s="194">
        <f>ABS(Table21[[#This Row],[Erorr 3]])</f>
        <v>0.18415000000000248</v>
      </c>
      <c r="Q60" s="192">
        <f>Table21[[#This Row],[Abs Erorr 3]]/Table21[[#This Row],[Adj Close]]</f>
        <v>2.7551073841067405E-3</v>
      </c>
    </row>
    <row r="61" spans="1:17" x14ac:dyDescent="0.3">
      <c r="A61" s="177">
        <v>43552</v>
      </c>
      <c r="B61" s="7">
        <v>68.280900000000003</v>
      </c>
      <c r="C61" s="190">
        <f t="shared" si="0"/>
        <v>66.839500000000001</v>
      </c>
      <c r="D61" s="191">
        <f>Table21[[#This Row],[Adj Close]]-Table21[[#This Row],[Naive Trend ]]</f>
        <v>1.4414000000000016</v>
      </c>
      <c r="E61">
        <f>Table21[[#This Row],[Erorr 1]]^2</f>
        <v>2.0776339600000044</v>
      </c>
      <c r="F61">
        <f>ABS(Table21[[#This Row],[Erorr 1]])</f>
        <v>1.4414000000000016</v>
      </c>
      <c r="G61" s="192">
        <f>Table21[[#This Row],[Abs Erorr 1]]/Table21[[#This Row],[Adj Close]]</f>
        <v>2.110985648988226E-2</v>
      </c>
      <c r="H61" s="190">
        <f t="shared" si="2"/>
        <v>66.546999999999983</v>
      </c>
      <c r="I61" s="193">
        <f>(Table21[[#This Row],[Adj Close]]-Table21[[#This Row],[3-MA]])</f>
        <v>1.7339000000000198</v>
      </c>
      <c r="J61" s="194">
        <f t="shared" si="1"/>
        <v>3.0064092100000686</v>
      </c>
      <c r="K61" s="194">
        <f>ABS(Table21[[#This Row],[Erorr 2]])</f>
        <v>1.7339000000000198</v>
      </c>
      <c r="L61" s="192">
        <f>Table21[[#This Row],[Abs Erorr 2]]/Table21[[#This Row],[Adj Close]]</f>
        <v>2.5393631308316376E-2</v>
      </c>
      <c r="M61" s="190">
        <f t="shared" si="3"/>
        <v>66.499983333333333</v>
      </c>
      <c r="N61" s="195">
        <f>Table21[[#This Row],[Adj Close]]-Table21[[#This Row],[6-MA]]</f>
        <v>1.7809166666666698</v>
      </c>
      <c r="O61" s="194">
        <f>(Table21[[#This Row],[Adj Close]]-M61)^2</f>
        <v>3.1716641736111222</v>
      </c>
      <c r="P61" s="194">
        <f>ABS(Table21[[#This Row],[Erorr 3]])</f>
        <v>1.7809166666666698</v>
      </c>
      <c r="Q61" s="192">
        <f>Table21[[#This Row],[Abs Erorr 3]]/Table21[[#This Row],[Adj Close]]</f>
        <v>2.6082208445797724E-2</v>
      </c>
    </row>
    <row r="62" spans="1:17" x14ac:dyDescent="0.3">
      <c r="A62" s="177">
        <v>43553</v>
      </c>
      <c r="B62" s="7">
        <v>68.085099999999997</v>
      </c>
      <c r="C62" s="190">
        <f t="shared" si="0"/>
        <v>68.280900000000003</v>
      </c>
      <c r="D62" s="191">
        <f>Table21[[#This Row],[Adj Close]]-Table21[[#This Row],[Naive Trend ]]</f>
        <v>-0.19580000000000553</v>
      </c>
      <c r="E62">
        <f>Table21[[#This Row],[Erorr 1]]^2</f>
        <v>3.8337640000002164E-2</v>
      </c>
      <c r="F62">
        <f>ABS(Table21[[#This Row],[Erorr 1]])</f>
        <v>0.19580000000000553</v>
      </c>
      <c r="G62" s="192">
        <f>Table21[[#This Row],[Abs Erorr 1]]/Table21[[#This Row],[Adj Close]]</f>
        <v>2.8758127696075285E-3</v>
      </c>
      <c r="H62" s="190">
        <f t="shared" si="2"/>
        <v>67.239000000000004</v>
      </c>
      <c r="I62" s="193">
        <f>(Table21[[#This Row],[Adj Close]]-Table21[[#This Row],[3-MA]])</f>
        <v>0.84609999999999275</v>
      </c>
      <c r="J62" s="194">
        <f t="shared" si="1"/>
        <v>0.71588520999998773</v>
      </c>
      <c r="K62" s="194">
        <f>ABS(Table21[[#This Row],[Erorr 2]])</f>
        <v>0.84609999999999275</v>
      </c>
      <c r="L62" s="192">
        <f>Table21[[#This Row],[Abs Erorr 2]]/Table21[[#This Row],[Adj Close]]</f>
        <v>1.2427094915040042E-2</v>
      </c>
      <c r="M62" s="190">
        <f t="shared" si="3"/>
        <v>66.792449999999988</v>
      </c>
      <c r="N62" s="195">
        <f>Table21[[#This Row],[Adj Close]]-Table21[[#This Row],[6-MA]]</f>
        <v>1.292650000000009</v>
      </c>
      <c r="O62" s="194">
        <f>(Table21[[#This Row],[Adj Close]]-M62)^2</f>
        <v>1.6709440225000232</v>
      </c>
      <c r="P62" s="194">
        <f>ABS(Table21[[#This Row],[Erorr 3]])</f>
        <v>1.292650000000009</v>
      </c>
      <c r="Q62" s="192">
        <f>Table21[[#This Row],[Abs Erorr 3]]/Table21[[#This Row],[Adj Close]]</f>
        <v>1.8985798654918756E-2</v>
      </c>
    </row>
    <row r="63" spans="1:17" x14ac:dyDescent="0.3">
      <c r="A63" s="177">
        <v>43556</v>
      </c>
      <c r="B63" s="7">
        <v>68.414100000000005</v>
      </c>
      <c r="C63" s="190">
        <f t="shared" si="0"/>
        <v>68.085099999999997</v>
      </c>
      <c r="D63" s="191">
        <f>Table21[[#This Row],[Adj Close]]-Table21[[#This Row],[Naive Trend ]]</f>
        <v>0.32900000000000773</v>
      </c>
      <c r="E63">
        <f>Table21[[#This Row],[Erorr 1]]^2</f>
        <v>0.10824100000000508</v>
      </c>
      <c r="F63">
        <f>ABS(Table21[[#This Row],[Erorr 1]])</f>
        <v>0.32900000000000773</v>
      </c>
      <c r="G63" s="192">
        <f>Table21[[#This Row],[Abs Erorr 1]]/Table21[[#This Row],[Adj Close]]</f>
        <v>4.8089502017860022E-3</v>
      </c>
      <c r="H63" s="190">
        <f t="shared" si="2"/>
        <v>67.735166666666672</v>
      </c>
      <c r="I63" s="193">
        <f>(Table21[[#This Row],[Adj Close]]-Table21[[#This Row],[3-MA]])</f>
        <v>0.67893333333333317</v>
      </c>
      <c r="J63" s="194">
        <f t="shared" si="1"/>
        <v>0.46095047111111087</v>
      </c>
      <c r="K63" s="194">
        <f>ABS(Table21[[#This Row],[Erorr 2]])</f>
        <v>0.67893333333333317</v>
      </c>
      <c r="L63" s="192">
        <f>Table21[[#This Row],[Abs Erorr 2]]/Table21[[#This Row],[Adj Close]]</f>
        <v>9.9238802137765914E-3</v>
      </c>
      <c r="M63" s="190">
        <f t="shared" si="3"/>
        <v>66.93216666666666</v>
      </c>
      <c r="N63" s="195">
        <f>Table21[[#This Row],[Adj Close]]-Table21[[#This Row],[6-MA]]</f>
        <v>1.4819333333333446</v>
      </c>
      <c r="O63" s="194">
        <f>(Table21[[#This Row],[Adj Close]]-M63)^2</f>
        <v>2.1961264044444779</v>
      </c>
      <c r="P63" s="194">
        <f>ABS(Table21[[#This Row],[Erorr 3]])</f>
        <v>1.4819333333333446</v>
      </c>
      <c r="Q63" s="192">
        <f>Table21[[#This Row],[Abs Erorr 3]]/Table21[[#This Row],[Adj Close]]</f>
        <v>2.1661226754913745E-2</v>
      </c>
    </row>
    <row r="64" spans="1:17" x14ac:dyDescent="0.3">
      <c r="A64" s="177">
        <v>43557</v>
      </c>
      <c r="B64" s="7">
        <v>67.991100000000003</v>
      </c>
      <c r="C64" s="190">
        <f t="shared" si="0"/>
        <v>68.414100000000005</v>
      </c>
      <c r="D64" s="191">
        <f>Table21[[#This Row],[Adj Close]]-Table21[[#This Row],[Naive Trend ]]</f>
        <v>-0.42300000000000182</v>
      </c>
      <c r="E64">
        <f>Table21[[#This Row],[Erorr 1]]^2</f>
        <v>0.17892900000000153</v>
      </c>
      <c r="F64">
        <f>ABS(Table21[[#This Row],[Erorr 1]])</f>
        <v>0.42300000000000182</v>
      </c>
      <c r="G64" s="192">
        <f>Table21[[#This Row],[Abs Erorr 1]]/Table21[[#This Row],[Adj Close]]</f>
        <v>6.2214025070928668E-3</v>
      </c>
      <c r="H64" s="190">
        <f t="shared" si="2"/>
        <v>68.26003333333334</v>
      </c>
      <c r="I64" s="193">
        <f>(Table21[[#This Row],[Adj Close]]-Table21[[#This Row],[3-MA]])</f>
        <v>-0.26893333333333658</v>
      </c>
      <c r="J64" s="194">
        <f t="shared" si="1"/>
        <v>7.2325137777779519E-2</v>
      </c>
      <c r="K64" s="194">
        <f>ABS(Table21[[#This Row],[Erorr 2]])</f>
        <v>0.26893333333333658</v>
      </c>
      <c r="L64" s="192">
        <f>Table21[[#This Row],[Abs Erorr 2]]/Table21[[#This Row],[Adj Close]]</f>
        <v>3.9554196554157321E-3</v>
      </c>
      <c r="M64" s="190">
        <f t="shared" si="3"/>
        <v>67.403516666666661</v>
      </c>
      <c r="N64" s="195">
        <f>Table21[[#This Row],[Adj Close]]-Table21[[#This Row],[6-MA]]</f>
        <v>0.58758333333334178</v>
      </c>
      <c r="O64" s="194">
        <f>(Table21[[#This Row],[Adj Close]]-M64)^2</f>
        <v>0.34525417361112104</v>
      </c>
      <c r="P64" s="194">
        <f>ABS(Table21[[#This Row],[Erorr 3]])</f>
        <v>0.58758333333334178</v>
      </c>
      <c r="Q64" s="192">
        <f>Table21[[#This Row],[Abs Erorr 3]]/Table21[[#This Row],[Adj Close]]</f>
        <v>8.6420624660189602E-3</v>
      </c>
    </row>
    <row r="65" spans="1:17" x14ac:dyDescent="0.3">
      <c r="A65" s="177">
        <v>43558</v>
      </c>
      <c r="B65" s="7">
        <v>68.508099999999999</v>
      </c>
      <c r="C65" s="190">
        <f t="shared" si="0"/>
        <v>67.991100000000003</v>
      </c>
      <c r="D65" s="191">
        <f>Table21[[#This Row],[Adj Close]]-Table21[[#This Row],[Naive Trend ]]</f>
        <v>0.51699999999999591</v>
      </c>
      <c r="E65">
        <f>Table21[[#This Row],[Erorr 1]]^2</f>
        <v>0.26728899999999578</v>
      </c>
      <c r="F65">
        <f>ABS(Table21[[#This Row],[Erorr 1]])</f>
        <v>0.51699999999999591</v>
      </c>
      <c r="G65" s="192">
        <f>Table21[[#This Row],[Abs Erorr 1]]/Table21[[#This Row],[Adj Close]]</f>
        <v>7.5465528893663069E-3</v>
      </c>
      <c r="H65" s="190">
        <f t="shared" si="2"/>
        <v>68.16343333333333</v>
      </c>
      <c r="I65" s="193">
        <f>(Table21[[#This Row],[Adj Close]]-Table21[[#This Row],[3-MA]])</f>
        <v>0.34466666666666868</v>
      </c>
      <c r="J65" s="194">
        <f t="shared" si="1"/>
        <v>0.11879511111111249</v>
      </c>
      <c r="K65" s="194">
        <f>ABS(Table21[[#This Row],[Erorr 2]])</f>
        <v>0.34466666666666868</v>
      </c>
      <c r="L65" s="192">
        <f>Table21[[#This Row],[Abs Erorr 2]]/Table21[[#This Row],[Adj Close]]</f>
        <v>5.0310352595776073E-3</v>
      </c>
      <c r="M65" s="190">
        <f t="shared" si="3"/>
        <v>67.701216666666667</v>
      </c>
      <c r="N65" s="195">
        <f>Table21[[#This Row],[Adj Close]]-Table21[[#This Row],[6-MA]]</f>
        <v>0.80688333333333162</v>
      </c>
      <c r="O65" s="194">
        <f>(Table21[[#This Row],[Adj Close]]-M65)^2</f>
        <v>0.6510607136111084</v>
      </c>
      <c r="P65" s="194">
        <f>ABS(Table21[[#This Row],[Erorr 3]])</f>
        <v>0.80688333333333162</v>
      </c>
      <c r="Q65" s="192">
        <f>Table21[[#This Row],[Abs Erorr 3]]/Table21[[#This Row],[Adj Close]]</f>
        <v>1.1777926016534273E-2</v>
      </c>
    </row>
    <row r="66" spans="1:17" x14ac:dyDescent="0.3">
      <c r="A66" s="177">
        <v>43559</v>
      </c>
      <c r="B66" s="7">
        <v>70.153199999999998</v>
      </c>
      <c r="C66" s="190">
        <f t="shared" si="0"/>
        <v>68.508099999999999</v>
      </c>
      <c r="D66" s="191">
        <f>Table21[[#This Row],[Adj Close]]-Table21[[#This Row],[Naive Trend ]]</f>
        <v>1.6450999999999993</v>
      </c>
      <c r="E66">
        <f>Table21[[#This Row],[Erorr 1]]^2</f>
        <v>2.7063540099999979</v>
      </c>
      <c r="F66">
        <f>ABS(Table21[[#This Row],[Erorr 1]])</f>
        <v>1.6450999999999993</v>
      </c>
      <c r="G66" s="192">
        <f>Table21[[#This Row],[Abs Erorr 1]]/Table21[[#This Row],[Adj Close]]</f>
        <v>2.3450106338698724E-2</v>
      </c>
      <c r="H66" s="190">
        <f t="shared" si="2"/>
        <v>68.304433333333336</v>
      </c>
      <c r="I66" s="193">
        <f>(Table21[[#This Row],[Adj Close]]-Table21[[#This Row],[3-MA]])</f>
        <v>1.8487666666666627</v>
      </c>
      <c r="J66" s="194">
        <f t="shared" si="1"/>
        <v>3.417938187777763</v>
      </c>
      <c r="K66" s="194">
        <f>ABS(Table21[[#This Row],[Erorr 2]])</f>
        <v>1.8487666666666627</v>
      </c>
      <c r="L66" s="192">
        <f>Table21[[#This Row],[Abs Erorr 2]]/Table21[[#This Row],[Adj Close]]</f>
        <v>2.6353276353276296E-2</v>
      </c>
      <c r="M66" s="190">
        <f t="shared" si="3"/>
        <v>68.019800000000018</v>
      </c>
      <c r="N66" s="195">
        <f>Table21[[#This Row],[Adj Close]]-Table21[[#This Row],[6-MA]]</f>
        <v>2.1333999999999804</v>
      </c>
      <c r="O66" s="194">
        <f>(Table21[[#This Row],[Adj Close]]-M66)^2</f>
        <v>4.5513955599999161</v>
      </c>
      <c r="P66" s="194">
        <f>ABS(Table21[[#This Row],[Erorr 3]])</f>
        <v>2.1333999999999804</v>
      </c>
      <c r="Q66" s="192">
        <f>Table21[[#This Row],[Abs Erorr 3]]/Table21[[#This Row],[Adj Close]]</f>
        <v>3.0410587115056485E-2</v>
      </c>
    </row>
    <row r="67" spans="1:17" x14ac:dyDescent="0.3">
      <c r="A67" s="177">
        <v>43560</v>
      </c>
      <c r="B67" s="7">
        <v>69.855500000000006</v>
      </c>
      <c r="C67" s="190">
        <f t="shared" si="0"/>
        <v>70.153199999999998</v>
      </c>
      <c r="D67" s="191">
        <f>Table21[[#This Row],[Adj Close]]-Table21[[#This Row],[Naive Trend ]]</f>
        <v>-0.29769999999999186</v>
      </c>
      <c r="E67">
        <f>Table21[[#This Row],[Erorr 1]]^2</f>
        <v>8.8625289999995152E-2</v>
      </c>
      <c r="F67">
        <f>ABS(Table21[[#This Row],[Erorr 1]])</f>
        <v>0.29769999999999186</v>
      </c>
      <c r="G67" s="192">
        <f>Table21[[#This Row],[Abs Erorr 1]]/Table21[[#This Row],[Adj Close]]</f>
        <v>4.2616544151855163E-3</v>
      </c>
      <c r="H67" s="190">
        <f t="shared" si="2"/>
        <v>68.884133333333338</v>
      </c>
      <c r="I67" s="193">
        <f>(Table21[[#This Row],[Adj Close]]-Table21[[#This Row],[3-MA]])</f>
        <v>0.97136666666666827</v>
      </c>
      <c r="J67" s="194">
        <f t="shared" si="1"/>
        <v>0.94355320111111418</v>
      </c>
      <c r="K67" s="194">
        <f>ABS(Table21[[#This Row],[Erorr 2]])</f>
        <v>0.97136666666666827</v>
      </c>
      <c r="L67" s="192">
        <f>Table21[[#This Row],[Abs Erorr 2]]/Table21[[#This Row],[Adj Close]]</f>
        <v>1.3905371326046885E-2</v>
      </c>
      <c r="M67" s="190">
        <f t="shared" si="3"/>
        <v>68.572083333333339</v>
      </c>
      <c r="N67" s="195">
        <f>Table21[[#This Row],[Adj Close]]-Table21[[#This Row],[6-MA]]</f>
        <v>1.2834166666666675</v>
      </c>
      <c r="O67" s="194">
        <f>(Table21[[#This Row],[Adj Close]]-M67)^2</f>
        <v>1.6471583402777801</v>
      </c>
      <c r="P67" s="194">
        <f>ABS(Table21[[#This Row],[Erorr 3]])</f>
        <v>1.2834166666666675</v>
      </c>
      <c r="Q67" s="192">
        <f>Table21[[#This Row],[Abs Erorr 3]]/Table21[[#This Row],[Adj Close]]</f>
        <v>1.8372449795172427E-2</v>
      </c>
    </row>
    <row r="68" spans="1:17" x14ac:dyDescent="0.3">
      <c r="A68" s="177">
        <v>43563</v>
      </c>
      <c r="B68" s="7">
        <v>70.372600000000006</v>
      </c>
      <c r="C68" s="190">
        <f t="shared" ref="C68:C131" si="4">B67</f>
        <v>69.855500000000006</v>
      </c>
      <c r="D68" s="191">
        <f>Table21[[#This Row],[Adj Close]]-Table21[[#This Row],[Naive Trend ]]</f>
        <v>0.51709999999999923</v>
      </c>
      <c r="E68">
        <f>Table21[[#This Row],[Erorr 1]]^2</f>
        <v>0.26739240999999919</v>
      </c>
      <c r="F68">
        <f>ABS(Table21[[#This Row],[Erorr 1]])</f>
        <v>0.51709999999999923</v>
      </c>
      <c r="G68" s="192">
        <f>Table21[[#This Row],[Abs Erorr 1]]/Table21[[#This Row],[Adj Close]]</f>
        <v>7.3480303413544362E-3</v>
      </c>
      <c r="H68" s="190">
        <f t="shared" si="2"/>
        <v>69.505600000000001</v>
      </c>
      <c r="I68" s="193">
        <f>(Table21[[#This Row],[Adj Close]]-Table21[[#This Row],[3-MA]])</f>
        <v>0.86700000000000443</v>
      </c>
      <c r="J68" s="194">
        <f t="shared" si="1"/>
        <v>0.75168900000000771</v>
      </c>
      <c r="K68" s="194">
        <f>ABS(Table21[[#This Row],[Erorr 2]])</f>
        <v>0.86700000000000443</v>
      </c>
      <c r="L68" s="192">
        <f>Table21[[#This Row],[Abs Erorr 2]]/Table21[[#This Row],[Adj Close]]</f>
        <v>1.2320135962008002E-2</v>
      </c>
      <c r="M68" s="190">
        <f t="shared" si="3"/>
        <v>68.834516666666673</v>
      </c>
      <c r="N68" s="195">
        <f>Table21[[#This Row],[Adj Close]]-Table21[[#This Row],[6-MA]]</f>
        <v>1.5380833333333328</v>
      </c>
      <c r="O68" s="194">
        <f>(Table21[[#This Row],[Adj Close]]-M68)^2</f>
        <v>2.3657003402777761</v>
      </c>
      <c r="P68" s="194">
        <f>ABS(Table21[[#This Row],[Erorr 3]])</f>
        <v>1.5380833333333328</v>
      </c>
      <c r="Q68" s="192">
        <f>Table21[[#This Row],[Abs Erorr 3]]/Table21[[#This Row],[Adj Close]]</f>
        <v>2.1856281185196124E-2</v>
      </c>
    </row>
    <row r="69" spans="1:17" x14ac:dyDescent="0.3">
      <c r="A69" s="177">
        <v>43564</v>
      </c>
      <c r="B69" s="7">
        <v>69.479500000000002</v>
      </c>
      <c r="C69" s="190">
        <f t="shared" si="4"/>
        <v>70.372600000000006</v>
      </c>
      <c r="D69" s="191">
        <f>Table21[[#This Row],[Adj Close]]-Table21[[#This Row],[Naive Trend ]]</f>
        <v>-0.893100000000004</v>
      </c>
      <c r="E69">
        <f>Table21[[#This Row],[Erorr 1]]^2</f>
        <v>0.79762761000000715</v>
      </c>
      <c r="F69">
        <f>ABS(Table21[[#This Row],[Erorr 1]])</f>
        <v>0.893100000000004</v>
      </c>
      <c r="G69" s="192">
        <f>Table21[[#This Row],[Abs Erorr 1]]/Table21[[#This Row],[Adj Close]]</f>
        <v>1.2854151224461948E-2</v>
      </c>
      <c r="H69" s="190">
        <f t="shared" si="2"/>
        <v>70.127099999999999</v>
      </c>
      <c r="I69" s="193">
        <f>(Table21[[#This Row],[Adj Close]]-Table21[[#This Row],[3-MA]])</f>
        <v>-0.64759999999999707</v>
      </c>
      <c r="J69" s="194">
        <f t="shared" ref="J69:J132" si="5">(B69-H69)^2</f>
        <v>0.41938575999999622</v>
      </c>
      <c r="K69" s="194">
        <f>ABS(Table21[[#This Row],[Erorr 2]])</f>
        <v>0.64759999999999707</v>
      </c>
      <c r="L69" s="192">
        <f>Table21[[#This Row],[Abs Erorr 2]]/Table21[[#This Row],[Adj Close]]</f>
        <v>9.3207348930259577E-3</v>
      </c>
      <c r="M69" s="190">
        <f t="shared" si="3"/>
        <v>69.215766666666681</v>
      </c>
      <c r="N69" s="195">
        <f>Table21[[#This Row],[Adj Close]]-Table21[[#This Row],[6-MA]]</f>
        <v>0.26373333333332027</v>
      </c>
      <c r="O69" s="194">
        <f>(Table21[[#This Row],[Adj Close]]-M69)^2</f>
        <v>6.9555271111104225E-2</v>
      </c>
      <c r="P69" s="194">
        <f>ABS(Table21[[#This Row],[Erorr 3]])</f>
        <v>0.26373333333332027</v>
      </c>
      <c r="Q69" s="192">
        <f>Table21[[#This Row],[Abs Erorr 3]]/Table21[[#This Row],[Adj Close]]</f>
        <v>3.7958438580202834E-3</v>
      </c>
    </row>
    <row r="70" spans="1:17" x14ac:dyDescent="0.3">
      <c r="A70" s="177">
        <v>43565</v>
      </c>
      <c r="B70" s="7">
        <v>69.996600000000001</v>
      </c>
      <c r="C70" s="190">
        <f t="shared" si="4"/>
        <v>69.479500000000002</v>
      </c>
      <c r="D70" s="191">
        <f>Table21[[#This Row],[Adj Close]]-Table21[[#This Row],[Naive Trend ]]</f>
        <v>0.51709999999999923</v>
      </c>
      <c r="E70">
        <f>Table21[[#This Row],[Erorr 1]]^2</f>
        <v>0.26739240999999919</v>
      </c>
      <c r="F70">
        <f>ABS(Table21[[#This Row],[Erorr 1]])</f>
        <v>0.51709999999999923</v>
      </c>
      <c r="G70" s="192">
        <f>Table21[[#This Row],[Abs Erorr 1]]/Table21[[#This Row],[Adj Close]]</f>
        <v>7.3875016786529519E-3</v>
      </c>
      <c r="H70" s="190">
        <f t="shared" ref="H70:H133" si="6">AVERAGE(B67:B69)</f>
        <v>69.902533333333338</v>
      </c>
      <c r="I70" s="193">
        <f>(Table21[[#This Row],[Adj Close]]-Table21[[#This Row],[3-MA]])</f>
        <v>9.4066666666662968E-2</v>
      </c>
      <c r="J70" s="194">
        <f t="shared" si="5"/>
        <v>8.8485377777770824E-3</v>
      </c>
      <c r="K70" s="194">
        <f>ABS(Table21[[#This Row],[Erorr 2]])</f>
        <v>9.4066666666662968E-2</v>
      </c>
      <c r="L70" s="192">
        <f>Table21[[#This Row],[Abs Erorr 2]]/Table21[[#This Row],[Adj Close]]</f>
        <v>1.3438747977282178E-3</v>
      </c>
      <c r="M70" s="190">
        <f t="shared" si="3"/>
        <v>69.393333333333331</v>
      </c>
      <c r="N70" s="195">
        <f>Table21[[#This Row],[Adj Close]]-Table21[[#This Row],[6-MA]]</f>
        <v>0.60326666666666995</v>
      </c>
      <c r="O70" s="194">
        <f>(Table21[[#This Row],[Adj Close]]-M70)^2</f>
        <v>0.36393067111111504</v>
      </c>
      <c r="P70" s="194">
        <f>ABS(Table21[[#This Row],[Erorr 3]])</f>
        <v>0.60326666666666995</v>
      </c>
      <c r="Q70" s="192">
        <f>Table21[[#This Row],[Abs Erorr 3]]/Table21[[#This Row],[Adj Close]]</f>
        <v>8.6185138516252213E-3</v>
      </c>
    </row>
    <row r="71" spans="1:17" x14ac:dyDescent="0.3">
      <c r="A71" s="177">
        <v>43566</v>
      </c>
      <c r="B71" s="7">
        <v>69.957400000000007</v>
      </c>
      <c r="C71" s="190">
        <f t="shared" si="4"/>
        <v>69.996600000000001</v>
      </c>
      <c r="D71" s="191">
        <f>Table21[[#This Row],[Adj Close]]-Table21[[#This Row],[Naive Trend ]]</f>
        <v>-3.9199999999993906E-2</v>
      </c>
      <c r="E71">
        <f>Table21[[#This Row],[Erorr 1]]^2</f>
        <v>1.5366399999995222E-3</v>
      </c>
      <c r="F71">
        <f>ABS(Table21[[#This Row],[Erorr 1]])</f>
        <v>3.9199999999993906E-2</v>
      </c>
      <c r="G71" s="192">
        <f>Table21[[#This Row],[Abs Erorr 1]]/Table21[[#This Row],[Adj Close]]</f>
        <v>5.6034100752735093E-4</v>
      </c>
      <c r="H71" s="190">
        <f t="shared" si="6"/>
        <v>69.949566666666669</v>
      </c>
      <c r="I71" s="193">
        <f>(Table21[[#This Row],[Adj Close]]-Table21[[#This Row],[3-MA]])</f>
        <v>7.8333333333375776E-3</v>
      </c>
      <c r="J71" s="194">
        <f t="shared" si="5"/>
        <v>6.1361111111177602E-5</v>
      </c>
      <c r="K71" s="194">
        <f>ABS(Table21[[#This Row],[Erorr 2]])</f>
        <v>7.8333333333375776E-3</v>
      </c>
      <c r="L71" s="192">
        <f>Table21[[#This Row],[Abs Erorr 2]]/Table21[[#This Row],[Adj Close]]</f>
        <v>1.1197290541583274E-4</v>
      </c>
      <c r="M71" s="190">
        <f t="shared" si="3"/>
        <v>69.727583333333342</v>
      </c>
      <c r="N71" s="195">
        <f>Table21[[#This Row],[Adj Close]]-Table21[[#This Row],[6-MA]]</f>
        <v>0.22981666666666456</v>
      </c>
      <c r="O71" s="194">
        <f>(Table21[[#This Row],[Adj Close]]-M71)^2</f>
        <v>5.2815700277776809E-2</v>
      </c>
      <c r="P71" s="194">
        <f>ABS(Table21[[#This Row],[Erorr 3]])</f>
        <v>0.22981666666666456</v>
      </c>
      <c r="Q71" s="192">
        <f>Table21[[#This Row],[Abs Erorr 3]]/Table21[[#This Row],[Adj Close]]</f>
        <v>3.285094452719291E-3</v>
      </c>
    </row>
    <row r="72" spans="1:17" x14ac:dyDescent="0.3">
      <c r="A72" s="177">
        <v>43567</v>
      </c>
      <c r="B72" s="7">
        <v>71.061999999999998</v>
      </c>
      <c r="C72" s="190">
        <f t="shared" si="4"/>
        <v>69.957400000000007</v>
      </c>
      <c r="D72" s="191">
        <f>Table21[[#This Row],[Adj Close]]-Table21[[#This Row],[Naive Trend ]]</f>
        <v>1.1045999999999907</v>
      </c>
      <c r="E72">
        <f>Table21[[#This Row],[Erorr 1]]^2</f>
        <v>1.2201411599999794</v>
      </c>
      <c r="F72">
        <f>ABS(Table21[[#This Row],[Erorr 1]])</f>
        <v>1.1045999999999907</v>
      </c>
      <c r="G72" s="192">
        <f>Table21[[#This Row],[Abs Erorr 1]]/Table21[[#This Row],[Adj Close]]</f>
        <v>1.5544172694266847E-2</v>
      </c>
      <c r="H72" s="190">
        <f t="shared" si="6"/>
        <v>69.811166666666665</v>
      </c>
      <c r="I72" s="193">
        <f>(Table21[[#This Row],[Adj Close]]-Table21[[#This Row],[3-MA]])</f>
        <v>1.2508333333333326</v>
      </c>
      <c r="J72" s="194">
        <f t="shared" si="5"/>
        <v>1.5645840277777758</v>
      </c>
      <c r="K72" s="194">
        <f>ABS(Table21[[#This Row],[Erorr 2]])</f>
        <v>1.2508333333333326</v>
      </c>
      <c r="L72" s="192">
        <f>Table21[[#This Row],[Abs Erorr 2]]/Table21[[#This Row],[Adj Close]]</f>
        <v>1.7602000131340698E-2</v>
      </c>
      <c r="M72" s="190">
        <f t="shared" si="3"/>
        <v>69.969133333333346</v>
      </c>
      <c r="N72" s="195">
        <f>Table21[[#This Row],[Adj Close]]-Table21[[#This Row],[6-MA]]</f>
        <v>1.0928666666666516</v>
      </c>
      <c r="O72" s="194">
        <f>(Table21[[#This Row],[Adj Close]]-M72)^2</f>
        <v>1.194357551111078</v>
      </c>
      <c r="P72" s="194">
        <f>ABS(Table21[[#This Row],[Erorr 3]])</f>
        <v>1.0928666666666516</v>
      </c>
      <c r="Q72" s="192">
        <f>Table21[[#This Row],[Abs Erorr 3]]/Table21[[#This Row],[Adj Close]]</f>
        <v>1.5379058662388499E-2</v>
      </c>
    </row>
    <row r="73" spans="1:17" x14ac:dyDescent="0.3">
      <c r="A73" s="177">
        <v>43570</v>
      </c>
      <c r="B73" s="7">
        <v>71.445800000000006</v>
      </c>
      <c r="C73" s="190">
        <f t="shared" si="4"/>
        <v>71.061999999999998</v>
      </c>
      <c r="D73" s="191">
        <f>Table21[[#This Row],[Adj Close]]-Table21[[#This Row],[Naive Trend ]]</f>
        <v>0.38380000000000791</v>
      </c>
      <c r="E73">
        <f>Table21[[#This Row],[Erorr 1]]^2</f>
        <v>0.14730244000000609</v>
      </c>
      <c r="F73">
        <f>ABS(Table21[[#This Row],[Erorr 1]])</f>
        <v>0.38380000000000791</v>
      </c>
      <c r="G73" s="192">
        <f>Table21[[#This Row],[Abs Erorr 1]]/Table21[[#This Row],[Adj Close]]</f>
        <v>5.3719042966837499E-3</v>
      </c>
      <c r="H73" s="190">
        <f t="shared" si="6"/>
        <v>70.338666666666668</v>
      </c>
      <c r="I73" s="193">
        <f>(Table21[[#This Row],[Adj Close]]-Table21[[#This Row],[3-MA]])</f>
        <v>1.1071333333333371</v>
      </c>
      <c r="J73" s="194">
        <f t="shared" si="5"/>
        <v>1.225744217777786</v>
      </c>
      <c r="K73" s="194">
        <f>ABS(Table21[[#This Row],[Erorr 2]])</f>
        <v>1.1071333333333371</v>
      </c>
      <c r="L73" s="192">
        <f>Table21[[#This Row],[Abs Erorr 2]]/Table21[[#This Row],[Adj Close]]</f>
        <v>1.5496129000351832E-2</v>
      </c>
      <c r="M73" s="190">
        <f t="shared" ref="M73:M136" si="7">AVERAGE(B67:B72)</f>
        <v>70.12060000000001</v>
      </c>
      <c r="N73" s="195">
        <f>Table21[[#This Row],[Adj Close]]-Table21[[#This Row],[6-MA]]</f>
        <v>1.3251999999999953</v>
      </c>
      <c r="O73" s="194">
        <f>(Table21[[#This Row],[Adj Close]]-M73)^2</f>
        <v>1.7561550399999875</v>
      </c>
      <c r="P73" s="194">
        <f>ABS(Table21[[#This Row],[Erorr 3]])</f>
        <v>1.3251999999999953</v>
      </c>
      <c r="Q73" s="192">
        <f>Table21[[#This Row],[Abs Erorr 3]]/Table21[[#This Row],[Adj Close]]</f>
        <v>1.8548326143734063E-2</v>
      </c>
    </row>
    <row r="74" spans="1:17" x14ac:dyDescent="0.3">
      <c r="A74" s="177">
        <v>43571</v>
      </c>
      <c r="B74" s="7">
        <v>73.1066</v>
      </c>
      <c r="C74" s="190">
        <f t="shared" si="4"/>
        <v>71.445800000000006</v>
      </c>
      <c r="D74" s="191">
        <f>Table21[[#This Row],[Adj Close]]-Table21[[#This Row],[Naive Trend ]]</f>
        <v>1.6607999999999947</v>
      </c>
      <c r="E74">
        <f>Table21[[#This Row],[Erorr 1]]^2</f>
        <v>2.7582566399999826</v>
      </c>
      <c r="F74">
        <f>ABS(Table21[[#This Row],[Erorr 1]])</f>
        <v>1.6607999999999947</v>
      </c>
      <c r="G74" s="192">
        <f>Table21[[#This Row],[Abs Erorr 1]]/Table21[[#This Row],[Adj Close]]</f>
        <v>2.2717511141264874E-2</v>
      </c>
      <c r="H74" s="190">
        <f t="shared" si="6"/>
        <v>70.821733333333341</v>
      </c>
      <c r="I74" s="193">
        <f>(Table21[[#This Row],[Adj Close]]-Table21[[#This Row],[3-MA]])</f>
        <v>2.2848666666666588</v>
      </c>
      <c r="J74" s="194">
        <f t="shared" si="5"/>
        <v>5.2206156844444083</v>
      </c>
      <c r="K74" s="194">
        <f>ABS(Table21[[#This Row],[Erorr 2]])</f>
        <v>2.2848666666666588</v>
      </c>
      <c r="L74" s="192">
        <f>Table21[[#This Row],[Abs Erorr 2]]/Table21[[#This Row],[Adj Close]]</f>
        <v>3.1253904116272116E-2</v>
      </c>
      <c r="M74" s="190">
        <f t="shared" si="7"/>
        <v>70.385650000000012</v>
      </c>
      <c r="N74" s="195">
        <f>Table21[[#This Row],[Adj Close]]-Table21[[#This Row],[6-MA]]</f>
        <v>2.7209499999999878</v>
      </c>
      <c r="O74" s="194">
        <f>(Table21[[#This Row],[Adj Close]]-M74)^2</f>
        <v>7.4035689024999334</v>
      </c>
      <c r="P74" s="194">
        <f>ABS(Table21[[#This Row],[Erorr 3]])</f>
        <v>2.7209499999999878</v>
      </c>
      <c r="Q74" s="192">
        <f>Table21[[#This Row],[Abs Erorr 3]]/Table21[[#This Row],[Adj Close]]</f>
        <v>3.7218937825038885E-2</v>
      </c>
    </row>
    <row r="75" spans="1:17" x14ac:dyDescent="0.3">
      <c r="A75" s="177">
        <v>43572</v>
      </c>
      <c r="B75" s="7">
        <v>74.814499999999995</v>
      </c>
      <c r="C75" s="190">
        <f t="shared" si="4"/>
        <v>73.1066</v>
      </c>
      <c r="D75" s="191">
        <f>Table21[[#This Row],[Adj Close]]-Table21[[#This Row],[Naive Trend ]]</f>
        <v>1.7078999999999951</v>
      </c>
      <c r="E75">
        <f>Table21[[#This Row],[Erorr 1]]^2</f>
        <v>2.9169224099999833</v>
      </c>
      <c r="F75">
        <f>ABS(Table21[[#This Row],[Erorr 1]])</f>
        <v>1.7078999999999951</v>
      </c>
      <c r="G75" s="192">
        <f>Table21[[#This Row],[Abs Erorr 1]]/Table21[[#This Row],[Adj Close]]</f>
        <v>2.282846239699517E-2</v>
      </c>
      <c r="H75" s="190">
        <f t="shared" si="6"/>
        <v>71.871466666666663</v>
      </c>
      <c r="I75" s="193">
        <f>(Table21[[#This Row],[Adj Close]]-Table21[[#This Row],[3-MA]])</f>
        <v>2.9430333333333323</v>
      </c>
      <c r="J75" s="194">
        <f t="shared" si="5"/>
        <v>8.6614452011111052</v>
      </c>
      <c r="K75" s="194">
        <f>ABS(Table21[[#This Row],[Erorr 2]])</f>
        <v>2.9430333333333323</v>
      </c>
      <c r="L75" s="192">
        <f>Table21[[#This Row],[Abs Erorr 2]]/Table21[[#This Row],[Adj Close]]</f>
        <v>3.9337739787518894E-2</v>
      </c>
      <c r="M75" s="190">
        <f t="shared" si="7"/>
        <v>70.841316666666671</v>
      </c>
      <c r="N75" s="195">
        <f>Table21[[#This Row],[Adj Close]]-Table21[[#This Row],[6-MA]]</f>
        <v>3.9731833333333242</v>
      </c>
      <c r="O75" s="194">
        <f>(Table21[[#This Row],[Adj Close]]-M75)^2</f>
        <v>15.786185800277705</v>
      </c>
      <c r="P75" s="194">
        <f>ABS(Table21[[#This Row],[Erorr 3]])</f>
        <v>3.9731833333333242</v>
      </c>
      <c r="Q75" s="192">
        <f>Table21[[#This Row],[Abs Erorr 3]]/Table21[[#This Row],[Adj Close]]</f>
        <v>5.3107129411187996E-2</v>
      </c>
    </row>
    <row r="76" spans="1:17" x14ac:dyDescent="0.3">
      <c r="A76" s="177">
        <v>43573</v>
      </c>
      <c r="B76" s="7">
        <v>74.8536</v>
      </c>
      <c r="C76" s="190">
        <f t="shared" si="4"/>
        <v>74.814499999999995</v>
      </c>
      <c r="D76" s="191">
        <f>Table21[[#This Row],[Adj Close]]-Table21[[#This Row],[Naive Trend ]]</f>
        <v>3.9100000000004798E-2</v>
      </c>
      <c r="E76">
        <f>Table21[[#This Row],[Erorr 1]]^2</f>
        <v>1.5288100000003752E-3</v>
      </c>
      <c r="F76">
        <f>ABS(Table21[[#This Row],[Erorr 1]])</f>
        <v>3.9100000000004798E-2</v>
      </c>
      <c r="G76" s="192">
        <f>Table21[[#This Row],[Abs Erorr 1]]/Table21[[#This Row],[Adj Close]]</f>
        <v>5.2235296632366108E-4</v>
      </c>
      <c r="H76" s="190">
        <f t="shared" si="6"/>
        <v>73.122299999999996</v>
      </c>
      <c r="I76" s="193">
        <f>(Table21[[#This Row],[Adj Close]]-Table21[[#This Row],[3-MA]])</f>
        <v>1.7313000000000045</v>
      </c>
      <c r="J76" s="194">
        <f t="shared" si="5"/>
        <v>2.9973996900000155</v>
      </c>
      <c r="K76" s="194">
        <f>ABS(Table21[[#This Row],[Erorr 2]])</f>
        <v>1.7313000000000045</v>
      </c>
      <c r="L76" s="192">
        <f>Table21[[#This Row],[Abs Erorr 2]]/Table21[[#This Row],[Adj Close]]</f>
        <v>2.3129148097085571E-2</v>
      </c>
      <c r="M76" s="190">
        <f t="shared" si="7"/>
        <v>71.730483333333339</v>
      </c>
      <c r="N76" s="195">
        <f>Table21[[#This Row],[Adj Close]]-Table21[[#This Row],[6-MA]]</f>
        <v>3.123116666666661</v>
      </c>
      <c r="O76" s="194">
        <f>(Table21[[#This Row],[Adj Close]]-M76)^2</f>
        <v>9.753857713611076</v>
      </c>
      <c r="P76" s="194">
        <f>ABS(Table21[[#This Row],[Erorr 3]])</f>
        <v>3.123116666666661</v>
      </c>
      <c r="Q76" s="192">
        <f>Table21[[#This Row],[Abs Erorr 3]]/Table21[[#This Row],[Adj Close]]</f>
        <v>4.1722998849309328E-2</v>
      </c>
    </row>
    <row r="77" spans="1:17" x14ac:dyDescent="0.3">
      <c r="A77" s="177">
        <v>43577</v>
      </c>
      <c r="B77" s="7">
        <v>74.305300000000003</v>
      </c>
      <c r="C77" s="190">
        <f t="shared" si="4"/>
        <v>74.8536</v>
      </c>
      <c r="D77" s="191">
        <f>Table21[[#This Row],[Adj Close]]-Table21[[#This Row],[Naive Trend ]]</f>
        <v>-0.54829999999999757</v>
      </c>
      <c r="E77">
        <f>Table21[[#This Row],[Erorr 1]]^2</f>
        <v>0.30063288999999732</v>
      </c>
      <c r="F77">
        <f>ABS(Table21[[#This Row],[Erorr 1]])</f>
        <v>0.54829999999999757</v>
      </c>
      <c r="G77" s="192">
        <f>Table21[[#This Row],[Abs Erorr 1]]/Table21[[#This Row],[Adj Close]]</f>
        <v>7.379016032503705E-3</v>
      </c>
      <c r="H77" s="190">
        <f t="shared" si="6"/>
        <v>74.258233333333337</v>
      </c>
      <c r="I77" s="193">
        <f>(Table21[[#This Row],[Adj Close]]-Table21[[#This Row],[3-MA]])</f>
        <v>4.7066666666665924E-2</v>
      </c>
      <c r="J77" s="194">
        <f t="shared" si="5"/>
        <v>2.2152711111110414E-3</v>
      </c>
      <c r="K77" s="194">
        <f>ABS(Table21[[#This Row],[Erorr 2]])</f>
        <v>4.7066666666665924E-2</v>
      </c>
      <c r="L77" s="192">
        <f>Table21[[#This Row],[Abs Erorr 2]]/Table21[[#This Row],[Adj Close]]</f>
        <v>6.3342273924828945E-4</v>
      </c>
      <c r="M77" s="190">
        <f t="shared" si="7"/>
        <v>72.539983333333339</v>
      </c>
      <c r="N77" s="195">
        <f>Table21[[#This Row],[Adj Close]]-Table21[[#This Row],[6-MA]]</f>
        <v>1.7653166666666635</v>
      </c>
      <c r="O77" s="194">
        <f>(Table21[[#This Row],[Adj Close]]-M77)^2</f>
        <v>3.1163429336110999</v>
      </c>
      <c r="P77" s="194">
        <f>ABS(Table21[[#This Row],[Erorr 3]])</f>
        <v>1.7653166666666635</v>
      </c>
      <c r="Q77" s="192">
        <f>Table21[[#This Row],[Abs Erorr 3]]/Table21[[#This Row],[Adj Close]]</f>
        <v>2.3757614418711229E-2</v>
      </c>
    </row>
    <row r="78" spans="1:17" x14ac:dyDescent="0.3">
      <c r="A78" s="177">
        <v>43578</v>
      </c>
      <c r="B78" s="7">
        <v>74.101600000000005</v>
      </c>
      <c r="C78" s="190">
        <f t="shared" si="4"/>
        <v>74.305300000000003</v>
      </c>
      <c r="D78" s="191">
        <f>Table21[[#This Row],[Adj Close]]-Table21[[#This Row],[Naive Trend ]]</f>
        <v>-0.20369999999999777</v>
      </c>
      <c r="E78">
        <f>Table21[[#This Row],[Erorr 1]]^2</f>
        <v>4.1493689999999091E-2</v>
      </c>
      <c r="F78">
        <f>ABS(Table21[[#This Row],[Erorr 1]])</f>
        <v>0.20369999999999777</v>
      </c>
      <c r="G78" s="192">
        <f>Table21[[#This Row],[Abs Erorr 1]]/Table21[[#This Row],[Adj Close]]</f>
        <v>2.7489284981700498E-3</v>
      </c>
      <c r="H78" s="190">
        <f t="shared" si="6"/>
        <v>74.657799999999995</v>
      </c>
      <c r="I78" s="193">
        <f>(Table21[[#This Row],[Adj Close]]-Table21[[#This Row],[3-MA]])</f>
        <v>-0.55619999999998981</v>
      </c>
      <c r="J78" s="194">
        <f t="shared" si="5"/>
        <v>0.30935843999998869</v>
      </c>
      <c r="K78" s="194">
        <f>ABS(Table21[[#This Row],[Erorr 2]])</f>
        <v>0.55619999999998981</v>
      </c>
      <c r="L78" s="192">
        <f>Table21[[#This Row],[Abs Erorr 2]]/Table21[[#This Row],[Adj Close]]</f>
        <v>7.5059108035452644E-3</v>
      </c>
      <c r="M78" s="190">
        <f t="shared" si="7"/>
        <v>73.264633333333336</v>
      </c>
      <c r="N78" s="195">
        <f>Table21[[#This Row],[Adj Close]]-Table21[[#This Row],[6-MA]]</f>
        <v>0.83696666666666886</v>
      </c>
      <c r="O78" s="194">
        <f>(Table21[[#This Row],[Adj Close]]-M78)^2</f>
        <v>0.70051320111111481</v>
      </c>
      <c r="P78" s="194">
        <f>ABS(Table21[[#This Row],[Erorr 3]])</f>
        <v>0.83696666666666886</v>
      </c>
      <c r="Q78" s="192">
        <f>Table21[[#This Row],[Abs Erorr 3]]/Table21[[#This Row],[Adj Close]]</f>
        <v>1.1294852832687403E-2</v>
      </c>
    </row>
    <row r="79" spans="1:17" x14ac:dyDescent="0.3">
      <c r="A79" s="177">
        <v>43579</v>
      </c>
      <c r="B79" s="7">
        <v>74.211299999999994</v>
      </c>
      <c r="C79" s="190">
        <f t="shared" si="4"/>
        <v>74.101600000000005</v>
      </c>
      <c r="D79" s="191">
        <f>Table21[[#This Row],[Adj Close]]-Table21[[#This Row],[Naive Trend ]]</f>
        <v>0.10969999999998947</v>
      </c>
      <c r="E79">
        <f>Table21[[#This Row],[Erorr 1]]^2</f>
        <v>1.203408999999769E-2</v>
      </c>
      <c r="F79">
        <f>ABS(Table21[[#This Row],[Erorr 1]])</f>
        <v>0.10969999999998947</v>
      </c>
      <c r="G79" s="192">
        <f>Table21[[#This Row],[Abs Erorr 1]]/Table21[[#This Row],[Adj Close]]</f>
        <v>1.4782115392128891E-3</v>
      </c>
      <c r="H79" s="190">
        <f t="shared" si="6"/>
        <v>74.420166666666674</v>
      </c>
      <c r="I79" s="193">
        <f>(Table21[[#This Row],[Adj Close]]-Table21[[#This Row],[3-MA]])</f>
        <v>-0.20886666666667963</v>
      </c>
      <c r="J79" s="194">
        <f t="shared" si="5"/>
        <v>4.3625284444449859E-2</v>
      </c>
      <c r="K79" s="194">
        <f>ABS(Table21[[#This Row],[Erorr 2]])</f>
        <v>0.20886666666667963</v>
      </c>
      <c r="L79" s="192">
        <f>Table21[[#This Row],[Abs Erorr 2]]/Table21[[#This Row],[Adj Close]]</f>
        <v>2.8144860239165685E-3</v>
      </c>
      <c r="M79" s="190">
        <f t="shared" si="7"/>
        <v>73.771233333333342</v>
      </c>
      <c r="N79" s="195">
        <f>Table21[[#This Row],[Adj Close]]-Table21[[#This Row],[6-MA]]</f>
        <v>0.4400666666666524</v>
      </c>
      <c r="O79" s="194">
        <f>(Table21[[#This Row],[Adj Close]]-M79)^2</f>
        <v>0.19365867111109855</v>
      </c>
      <c r="P79" s="194">
        <f>ABS(Table21[[#This Row],[Erorr 3]])</f>
        <v>0.4400666666666524</v>
      </c>
      <c r="Q79" s="192">
        <f>Table21[[#This Row],[Abs Erorr 3]]/Table21[[#This Row],[Adj Close]]</f>
        <v>5.9299145368246131E-3</v>
      </c>
    </row>
    <row r="80" spans="1:17" x14ac:dyDescent="0.3">
      <c r="A80" s="177">
        <v>43580</v>
      </c>
      <c r="B80" s="7">
        <v>73.647199999999998</v>
      </c>
      <c r="C80" s="190">
        <f t="shared" si="4"/>
        <v>74.211299999999994</v>
      </c>
      <c r="D80" s="191">
        <f>Table21[[#This Row],[Adj Close]]-Table21[[#This Row],[Naive Trend ]]</f>
        <v>-0.56409999999999627</v>
      </c>
      <c r="E80">
        <f>Table21[[#This Row],[Erorr 1]]^2</f>
        <v>0.31820880999999579</v>
      </c>
      <c r="F80">
        <f>ABS(Table21[[#This Row],[Erorr 1]])</f>
        <v>0.56409999999999627</v>
      </c>
      <c r="G80" s="192">
        <f>Table21[[#This Row],[Abs Erorr 1]]/Table21[[#This Row],[Adj Close]]</f>
        <v>7.6594901096035733E-3</v>
      </c>
      <c r="H80" s="190">
        <f t="shared" si="6"/>
        <v>74.206066666666672</v>
      </c>
      <c r="I80" s="193">
        <f>(Table21[[#This Row],[Adj Close]]-Table21[[#This Row],[3-MA]])</f>
        <v>-0.55886666666667395</v>
      </c>
      <c r="J80" s="194">
        <f t="shared" si="5"/>
        <v>0.31233195111111928</v>
      </c>
      <c r="K80" s="194">
        <f>ABS(Table21[[#This Row],[Erorr 2]])</f>
        <v>0.55886666666667395</v>
      </c>
      <c r="L80" s="192">
        <f>Table21[[#This Row],[Abs Erorr 2]]/Table21[[#This Row],[Adj Close]]</f>
        <v>7.588430607907347E-3</v>
      </c>
      <c r="M80" s="190">
        <f t="shared" si="7"/>
        <v>74.232150000000004</v>
      </c>
      <c r="N80" s="195">
        <f>Table21[[#This Row],[Adj Close]]-Table21[[#This Row],[6-MA]]</f>
        <v>-0.5849500000000063</v>
      </c>
      <c r="O80" s="194">
        <f>(Table21[[#This Row],[Adj Close]]-M80)^2</f>
        <v>0.34216650250000735</v>
      </c>
      <c r="P80" s="194">
        <f>ABS(Table21[[#This Row],[Erorr 3]])</f>
        <v>0.5849500000000063</v>
      </c>
      <c r="Q80" s="192">
        <f>Table21[[#This Row],[Abs Erorr 3]]/Table21[[#This Row],[Adj Close]]</f>
        <v>7.9425965956615632E-3</v>
      </c>
    </row>
    <row r="81" spans="1:17" x14ac:dyDescent="0.3">
      <c r="A81" s="177">
        <v>43581</v>
      </c>
      <c r="B81" s="7">
        <v>74.046700000000001</v>
      </c>
      <c r="C81" s="190">
        <f t="shared" si="4"/>
        <v>73.647199999999998</v>
      </c>
      <c r="D81" s="191">
        <f>Table21[[#This Row],[Adj Close]]-Table21[[#This Row],[Naive Trend ]]</f>
        <v>0.3995000000000033</v>
      </c>
      <c r="E81">
        <f>Table21[[#This Row],[Erorr 1]]^2</f>
        <v>0.15960025000000264</v>
      </c>
      <c r="F81">
        <f>ABS(Table21[[#This Row],[Erorr 1]])</f>
        <v>0.3995000000000033</v>
      </c>
      <c r="G81" s="192">
        <f>Table21[[#This Row],[Abs Erorr 1]]/Table21[[#This Row],[Adj Close]]</f>
        <v>5.3952438123508984E-3</v>
      </c>
      <c r="H81" s="190">
        <f t="shared" si="6"/>
        <v>73.986699999999999</v>
      </c>
      <c r="I81" s="193">
        <f>(Table21[[#This Row],[Adj Close]]-Table21[[#This Row],[3-MA]])</f>
        <v>6.0000000000002274E-2</v>
      </c>
      <c r="J81" s="194">
        <f t="shared" si="5"/>
        <v>3.6000000000002727E-3</v>
      </c>
      <c r="K81" s="194">
        <f>ABS(Table21[[#This Row],[Erorr 2]])</f>
        <v>6.0000000000002274E-2</v>
      </c>
      <c r="L81" s="192">
        <f>Table21[[#This Row],[Abs Erorr 2]]/Table21[[#This Row],[Adj Close]]</f>
        <v>8.102994461603592E-4</v>
      </c>
      <c r="M81" s="190">
        <f t="shared" si="7"/>
        <v>74.322249999999997</v>
      </c>
      <c r="N81" s="195">
        <f>Table21[[#This Row],[Adj Close]]-Table21[[#This Row],[6-MA]]</f>
        <v>-0.27554999999999552</v>
      </c>
      <c r="O81" s="194">
        <f>(Table21[[#This Row],[Adj Close]]-M81)^2</f>
        <v>7.5927802499997532E-2</v>
      </c>
      <c r="P81" s="194">
        <f>ABS(Table21[[#This Row],[Erorr 3]])</f>
        <v>0.27554999999999552</v>
      </c>
      <c r="Q81" s="192">
        <f>Table21[[#This Row],[Abs Erorr 3]]/Table21[[#This Row],[Adj Close]]</f>
        <v>3.7213002064912484E-3</v>
      </c>
    </row>
    <row r="82" spans="1:17" x14ac:dyDescent="0.3">
      <c r="A82" s="177">
        <v>43584</v>
      </c>
      <c r="B82" s="7">
        <v>74.023200000000003</v>
      </c>
      <c r="C82" s="190">
        <f t="shared" si="4"/>
        <v>74.046700000000001</v>
      </c>
      <c r="D82" s="191">
        <f>Table21[[#This Row],[Adj Close]]-Table21[[#This Row],[Naive Trend ]]</f>
        <v>-2.3499999999998522E-2</v>
      </c>
      <c r="E82">
        <f>Table21[[#This Row],[Erorr 1]]^2</f>
        <v>5.5224999999993051E-4</v>
      </c>
      <c r="F82">
        <f>ABS(Table21[[#This Row],[Erorr 1]])</f>
        <v>2.3499999999998522E-2</v>
      </c>
      <c r="G82" s="192">
        <f>Table21[[#This Row],[Abs Erorr 1]]/Table21[[#This Row],[Adj Close]]</f>
        <v>3.174680370478245E-4</v>
      </c>
      <c r="H82" s="190">
        <f t="shared" si="6"/>
        <v>73.968399999999988</v>
      </c>
      <c r="I82" s="193">
        <f>(Table21[[#This Row],[Adj Close]]-Table21[[#This Row],[3-MA]])</f>
        <v>5.4800000000014393E-2</v>
      </c>
      <c r="J82" s="194">
        <f t="shared" si="5"/>
        <v>3.0030400000015775E-3</v>
      </c>
      <c r="K82" s="194">
        <f>ABS(Table21[[#This Row],[Erorr 2]])</f>
        <v>5.4800000000014393E-2</v>
      </c>
      <c r="L82" s="192">
        <f>Table21[[#This Row],[Abs Erorr 2]]/Table21[[#This Row],[Adj Close]]</f>
        <v>7.4030844383942318E-4</v>
      </c>
      <c r="M82" s="190">
        <f t="shared" si="7"/>
        <v>74.194283333333331</v>
      </c>
      <c r="N82" s="195">
        <f>Table21[[#This Row],[Adj Close]]-Table21[[#This Row],[6-MA]]</f>
        <v>-0.17108333333332837</v>
      </c>
      <c r="O82" s="194">
        <f>(Table21[[#This Row],[Adj Close]]-M82)^2</f>
        <v>2.9269506944442747E-2</v>
      </c>
      <c r="P82" s="194">
        <f>ABS(Table21[[#This Row],[Erorr 3]])</f>
        <v>0.17108333333332837</v>
      </c>
      <c r="Q82" s="192">
        <f>Table21[[#This Row],[Abs Erorr 3]]/Table21[[#This Row],[Adj Close]]</f>
        <v>2.3112123406354812E-3</v>
      </c>
    </row>
    <row r="83" spans="1:17" x14ac:dyDescent="0.3">
      <c r="A83" s="177">
        <v>43585</v>
      </c>
      <c r="B83" s="7">
        <v>73.960599999999999</v>
      </c>
      <c r="C83" s="190">
        <f t="shared" si="4"/>
        <v>74.023200000000003</v>
      </c>
      <c r="D83" s="191">
        <f>Table21[[#This Row],[Adj Close]]-Table21[[#This Row],[Naive Trend ]]</f>
        <v>-6.260000000000332E-2</v>
      </c>
      <c r="E83">
        <f>Table21[[#This Row],[Erorr 1]]^2</f>
        <v>3.9187600000004158E-3</v>
      </c>
      <c r="F83">
        <f>ABS(Table21[[#This Row],[Erorr 1]])</f>
        <v>6.260000000000332E-2</v>
      </c>
      <c r="G83" s="192">
        <f>Table21[[#This Row],[Abs Erorr 1]]/Table21[[#This Row],[Adj Close]]</f>
        <v>8.4639659494383933E-4</v>
      </c>
      <c r="H83" s="190">
        <f t="shared" si="6"/>
        <v>73.905699999999996</v>
      </c>
      <c r="I83" s="193">
        <f>(Table21[[#This Row],[Adj Close]]-Table21[[#This Row],[3-MA]])</f>
        <v>5.4900000000003502E-2</v>
      </c>
      <c r="J83" s="194">
        <f t="shared" si="5"/>
        <v>3.0140100000003844E-3</v>
      </c>
      <c r="K83" s="194">
        <f>ABS(Table21[[#This Row],[Erorr 2]])</f>
        <v>5.4900000000003502E-2</v>
      </c>
      <c r="L83" s="192">
        <f>Table21[[#This Row],[Abs Erorr 2]]/Table21[[#This Row],[Adj Close]]</f>
        <v>7.4228710962327921E-4</v>
      </c>
      <c r="M83" s="190">
        <f t="shared" si="7"/>
        <v>74.055883333333327</v>
      </c>
      <c r="N83" s="195">
        <f>Table21[[#This Row],[Adj Close]]-Table21[[#This Row],[6-MA]]</f>
        <v>-9.5283333333327391E-2</v>
      </c>
      <c r="O83" s="194">
        <f>(Table21[[#This Row],[Adj Close]]-M83)^2</f>
        <v>9.0789136111099795E-3</v>
      </c>
      <c r="P83" s="194">
        <f>ABS(Table21[[#This Row],[Erorr 3]])</f>
        <v>9.5283333333327391E-2</v>
      </c>
      <c r="Q83" s="192">
        <f>Table21[[#This Row],[Abs Erorr 3]]/Table21[[#This Row],[Adj Close]]</f>
        <v>1.2882985445403011E-3</v>
      </c>
    </row>
    <row r="84" spans="1:17" x14ac:dyDescent="0.3">
      <c r="A84" s="177">
        <v>43586</v>
      </c>
      <c r="B84" s="7">
        <v>72.863799999999998</v>
      </c>
      <c r="C84" s="190">
        <f t="shared" si="4"/>
        <v>73.960599999999999</v>
      </c>
      <c r="D84" s="191">
        <f>Table21[[#This Row],[Adj Close]]-Table21[[#This Row],[Naive Trend ]]</f>
        <v>-1.0968000000000018</v>
      </c>
      <c r="E84">
        <f>Table21[[#This Row],[Erorr 1]]^2</f>
        <v>1.202970240000004</v>
      </c>
      <c r="F84">
        <f>ABS(Table21[[#This Row],[Erorr 1]])</f>
        <v>1.0968000000000018</v>
      </c>
      <c r="G84" s="192">
        <f>Table21[[#This Row],[Abs Erorr 1]]/Table21[[#This Row],[Adj Close]]</f>
        <v>1.5052742239630677E-2</v>
      </c>
      <c r="H84" s="190">
        <f t="shared" si="6"/>
        <v>74.010166666666677</v>
      </c>
      <c r="I84" s="193">
        <f>(Table21[[#This Row],[Adj Close]]-Table21[[#This Row],[3-MA]])</f>
        <v>-1.1463666666666796</v>
      </c>
      <c r="J84" s="194">
        <f t="shared" si="5"/>
        <v>1.3141565344444741</v>
      </c>
      <c r="K84" s="194">
        <f>ABS(Table21[[#This Row],[Erorr 2]])</f>
        <v>1.1463666666666796</v>
      </c>
      <c r="L84" s="192">
        <f>Table21[[#This Row],[Abs Erorr 2]]/Table21[[#This Row],[Adj Close]]</f>
        <v>1.5733006879502298E-2</v>
      </c>
      <c r="M84" s="190">
        <f t="shared" si="7"/>
        <v>73.998433333333324</v>
      </c>
      <c r="N84" s="195">
        <f>Table21[[#This Row],[Adj Close]]-Table21[[#This Row],[6-MA]]</f>
        <v>-1.1346333333333263</v>
      </c>
      <c r="O84" s="194">
        <f>(Table21[[#This Row],[Adj Close]]-M84)^2</f>
        <v>1.2873928011110951</v>
      </c>
      <c r="P84" s="194">
        <f>ABS(Table21[[#This Row],[Erorr 3]])</f>
        <v>1.1346333333333263</v>
      </c>
      <c r="Q84" s="192">
        <f>Table21[[#This Row],[Abs Erorr 3]]/Table21[[#This Row],[Adj Close]]</f>
        <v>1.5571975841684434E-2</v>
      </c>
    </row>
    <row r="85" spans="1:17" x14ac:dyDescent="0.3">
      <c r="A85" s="177">
        <v>43587</v>
      </c>
      <c r="B85" s="7">
        <v>73.553200000000004</v>
      </c>
      <c r="C85" s="190">
        <f t="shared" si="4"/>
        <v>72.863799999999998</v>
      </c>
      <c r="D85" s="191">
        <f>Table21[[#This Row],[Adj Close]]-Table21[[#This Row],[Naive Trend ]]</f>
        <v>0.68940000000000623</v>
      </c>
      <c r="E85">
        <f>Table21[[#This Row],[Erorr 1]]^2</f>
        <v>0.47527236000000861</v>
      </c>
      <c r="F85">
        <f>ABS(Table21[[#This Row],[Erorr 1]])</f>
        <v>0.68940000000000623</v>
      </c>
      <c r="G85" s="192">
        <f>Table21[[#This Row],[Abs Erorr 1]]/Table21[[#This Row],[Adj Close]]</f>
        <v>9.3728077092499872E-3</v>
      </c>
      <c r="H85" s="190">
        <f t="shared" si="6"/>
        <v>73.615866666666662</v>
      </c>
      <c r="I85" s="193">
        <f>(Table21[[#This Row],[Adj Close]]-Table21[[#This Row],[3-MA]])</f>
        <v>-6.2666666666657989E-2</v>
      </c>
      <c r="J85" s="194">
        <f t="shared" si="5"/>
        <v>3.9271111111100236E-3</v>
      </c>
      <c r="K85" s="194">
        <f>ABS(Table21[[#This Row],[Erorr 2]])</f>
        <v>6.2666666666657989E-2</v>
      </c>
      <c r="L85" s="192">
        <f>Table21[[#This Row],[Abs Erorr 2]]/Table21[[#This Row],[Adj Close]]</f>
        <v>8.5199103052835206E-4</v>
      </c>
      <c r="M85" s="190">
        <f t="shared" si="7"/>
        <v>73.792133333333325</v>
      </c>
      <c r="N85" s="195">
        <f>Table21[[#This Row],[Adj Close]]-Table21[[#This Row],[6-MA]]</f>
        <v>-0.23893333333332123</v>
      </c>
      <c r="O85" s="194">
        <f>(Table21[[#This Row],[Adj Close]]-M85)^2</f>
        <v>5.7089137777771991E-2</v>
      </c>
      <c r="P85" s="194">
        <f>ABS(Table21[[#This Row],[Erorr 3]])</f>
        <v>0.23893333333332123</v>
      </c>
      <c r="Q85" s="192">
        <f>Table21[[#This Row],[Abs Erorr 3]]/Table21[[#This Row],[Adj Close]]</f>
        <v>3.2484423972488105E-3</v>
      </c>
    </row>
    <row r="86" spans="1:17" x14ac:dyDescent="0.3">
      <c r="A86" s="177">
        <v>43588</v>
      </c>
      <c r="B86" s="7">
        <v>74.712599999999995</v>
      </c>
      <c r="C86" s="190">
        <f t="shared" si="4"/>
        <v>73.553200000000004</v>
      </c>
      <c r="D86" s="191">
        <f>Table21[[#This Row],[Adj Close]]-Table21[[#This Row],[Naive Trend ]]</f>
        <v>1.1593999999999909</v>
      </c>
      <c r="E86">
        <f>Table21[[#This Row],[Erorr 1]]^2</f>
        <v>1.3442083599999788</v>
      </c>
      <c r="F86">
        <f>ABS(Table21[[#This Row],[Erorr 1]])</f>
        <v>1.1593999999999909</v>
      </c>
      <c r="G86" s="192">
        <f>Table21[[#This Row],[Abs Erorr 1]]/Table21[[#This Row],[Adj Close]]</f>
        <v>1.5518132149061751E-2</v>
      </c>
      <c r="H86" s="190">
        <f t="shared" si="6"/>
        <v>73.459199999999996</v>
      </c>
      <c r="I86" s="193">
        <f>(Table21[[#This Row],[Adj Close]]-Table21[[#This Row],[3-MA]])</f>
        <v>1.2533999999999992</v>
      </c>
      <c r="J86" s="194">
        <f t="shared" si="5"/>
        <v>1.5710115599999979</v>
      </c>
      <c r="K86" s="194">
        <f>ABS(Table21[[#This Row],[Erorr 2]])</f>
        <v>1.2533999999999992</v>
      </c>
      <c r="L86" s="192">
        <f>Table21[[#This Row],[Abs Erorr 2]]/Table21[[#This Row],[Adj Close]]</f>
        <v>1.6776286730752234E-2</v>
      </c>
      <c r="M86" s="190">
        <f t="shared" si="7"/>
        <v>73.682449999999989</v>
      </c>
      <c r="N86" s="195">
        <f>Table21[[#This Row],[Adj Close]]-Table21[[#This Row],[6-MA]]</f>
        <v>1.0301500000000061</v>
      </c>
      <c r="O86" s="194">
        <f>(Table21[[#This Row],[Adj Close]]-M86)^2</f>
        <v>1.0612090225000126</v>
      </c>
      <c r="P86" s="194">
        <f>ABS(Table21[[#This Row],[Erorr 3]])</f>
        <v>1.0301500000000061</v>
      </c>
      <c r="Q86" s="192">
        <f>Table21[[#This Row],[Abs Erorr 3]]/Table21[[#This Row],[Adj Close]]</f>
        <v>1.3788169599237695E-2</v>
      </c>
    </row>
    <row r="87" spans="1:17" x14ac:dyDescent="0.3">
      <c r="A87" s="177">
        <v>43591</v>
      </c>
      <c r="B87" s="7">
        <v>73.529700000000005</v>
      </c>
      <c r="C87" s="190">
        <f t="shared" si="4"/>
        <v>74.712599999999995</v>
      </c>
      <c r="D87" s="191">
        <f>Table21[[#This Row],[Adj Close]]-Table21[[#This Row],[Naive Trend ]]</f>
        <v>-1.1828999999999894</v>
      </c>
      <c r="E87">
        <f>Table21[[#This Row],[Erorr 1]]^2</f>
        <v>1.399252409999975</v>
      </c>
      <c r="F87">
        <f>ABS(Table21[[#This Row],[Erorr 1]])</f>
        <v>1.1828999999999894</v>
      </c>
      <c r="G87" s="192">
        <f>Table21[[#This Row],[Abs Erorr 1]]/Table21[[#This Row],[Adj Close]]</f>
        <v>1.6087376937482259E-2</v>
      </c>
      <c r="H87" s="190">
        <f t="shared" si="6"/>
        <v>73.709866666666656</v>
      </c>
      <c r="I87" s="193">
        <f>(Table21[[#This Row],[Adj Close]]-Table21[[#This Row],[3-MA]])</f>
        <v>-0.1801666666666506</v>
      </c>
      <c r="J87" s="194">
        <f t="shared" si="5"/>
        <v>3.2460027777771988E-2</v>
      </c>
      <c r="K87" s="194">
        <f>ABS(Table21[[#This Row],[Erorr 2]])</f>
        <v>0.1801666666666506</v>
      </c>
      <c r="L87" s="192">
        <f>Table21[[#This Row],[Abs Erorr 2]]/Table21[[#This Row],[Adj Close]]</f>
        <v>2.4502570616587662E-3</v>
      </c>
      <c r="M87" s="190">
        <f t="shared" si="7"/>
        <v>73.860016666666681</v>
      </c>
      <c r="N87" s="195">
        <f>Table21[[#This Row],[Adj Close]]-Table21[[#This Row],[6-MA]]</f>
        <v>-0.33031666666667547</v>
      </c>
      <c r="O87" s="194">
        <f>(Table21[[#This Row],[Adj Close]]-M87)^2</f>
        <v>0.1091091002777836</v>
      </c>
      <c r="P87" s="194">
        <f>ABS(Table21[[#This Row],[Erorr 3]])</f>
        <v>0.33031666666667547</v>
      </c>
      <c r="Q87" s="192">
        <f>Table21[[#This Row],[Abs Erorr 3]]/Table21[[#This Row],[Adj Close]]</f>
        <v>4.4922890568936833E-3</v>
      </c>
    </row>
    <row r="88" spans="1:17" x14ac:dyDescent="0.3">
      <c r="A88" s="177">
        <v>43592</v>
      </c>
      <c r="B88" s="7">
        <v>73.357299999999995</v>
      </c>
      <c r="C88" s="190">
        <f t="shared" si="4"/>
        <v>73.529700000000005</v>
      </c>
      <c r="D88" s="191">
        <f>Table21[[#This Row],[Adj Close]]-Table21[[#This Row],[Naive Trend ]]</f>
        <v>-0.17240000000001032</v>
      </c>
      <c r="E88">
        <f>Table21[[#This Row],[Erorr 1]]^2</f>
        <v>2.9721760000003559E-2</v>
      </c>
      <c r="F88">
        <f>ABS(Table21[[#This Row],[Erorr 1]])</f>
        <v>0.17240000000001032</v>
      </c>
      <c r="G88" s="192">
        <f>Table21[[#This Row],[Abs Erorr 1]]/Table21[[#This Row],[Adj Close]]</f>
        <v>2.3501410220933749E-3</v>
      </c>
      <c r="H88" s="190">
        <f t="shared" si="6"/>
        <v>73.93183333333333</v>
      </c>
      <c r="I88" s="193">
        <f>(Table21[[#This Row],[Adj Close]]-Table21[[#This Row],[3-MA]])</f>
        <v>-0.57453333333333489</v>
      </c>
      <c r="J88" s="194">
        <f t="shared" si="5"/>
        <v>0.3300885511111129</v>
      </c>
      <c r="K88" s="194">
        <f>ABS(Table21[[#This Row],[Erorr 2]])</f>
        <v>0.57453333333333489</v>
      </c>
      <c r="L88" s="192">
        <f>Table21[[#This Row],[Abs Erorr 2]]/Table21[[#This Row],[Adj Close]]</f>
        <v>7.8319858191800255E-3</v>
      </c>
      <c r="M88" s="190">
        <f t="shared" si="7"/>
        <v>73.773849999999996</v>
      </c>
      <c r="N88" s="195">
        <f>Table21[[#This Row],[Adj Close]]-Table21[[#This Row],[6-MA]]</f>
        <v>-0.41655000000000086</v>
      </c>
      <c r="O88" s="194">
        <f>(Table21[[#This Row],[Adj Close]]-M88)^2</f>
        <v>0.17351390250000073</v>
      </c>
      <c r="P88" s="194">
        <f>ABS(Table21[[#This Row],[Erorr 3]])</f>
        <v>0.41655000000000086</v>
      </c>
      <c r="Q88" s="192">
        <f>Table21[[#This Row],[Abs Erorr 3]]/Table21[[#This Row],[Adj Close]]</f>
        <v>5.6783714776852592E-3</v>
      </c>
    </row>
    <row r="89" spans="1:17" x14ac:dyDescent="0.3">
      <c r="A89" s="177">
        <v>43593</v>
      </c>
      <c r="B89" s="7">
        <v>73.42</v>
      </c>
      <c r="C89" s="190">
        <f t="shared" si="4"/>
        <v>73.357299999999995</v>
      </c>
      <c r="D89" s="191">
        <f>Table21[[#This Row],[Adj Close]]-Table21[[#This Row],[Naive Trend ]]</f>
        <v>6.2700000000006639E-2</v>
      </c>
      <c r="E89">
        <f>Table21[[#This Row],[Erorr 1]]^2</f>
        <v>3.9312900000008323E-3</v>
      </c>
      <c r="F89">
        <f>ABS(Table21[[#This Row],[Erorr 1]])</f>
        <v>6.2700000000006639E-2</v>
      </c>
      <c r="G89" s="192">
        <f>Table21[[#This Row],[Abs Erorr 1]]/Table21[[#This Row],[Adj Close]]</f>
        <v>8.5399073821855952E-4</v>
      </c>
      <c r="H89" s="190">
        <f t="shared" si="6"/>
        <v>73.866533333333336</v>
      </c>
      <c r="I89" s="193">
        <f>(Table21[[#This Row],[Adj Close]]-Table21[[#This Row],[3-MA]])</f>
        <v>-0.44653333333333478</v>
      </c>
      <c r="J89" s="194">
        <f t="shared" si="5"/>
        <v>0.19939201777777907</v>
      </c>
      <c r="K89" s="194">
        <f>ABS(Table21[[#This Row],[Erorr 2]])</f>
        <v>0.44653333333333478</v>
      </c>
      <c r="L89" s="192">
        <f>Table21[[#This Row],[Abs Erorr 2]]/Table21[[#This Row],[Adj Close]]</f>
        <v>6.0819032053028438E-3</v>
      </c>
      <c r="M89" s="190">
        <f t="shared" si="7"/>
        <v>73.662866666666659</v>
      </c>
      <c r="N89" s="195">
        <f>Table21[[#This Row],[Adj Close]]-Table21[[#This Row],[6-MA]]</f>
        <v>-0.24286666666665724</v>
      </c>
      <c r="O89" s="194">
        <f>(Table21[[#This Row],[Adj Close]]-M89)^2</f>
        <v>5.8984217777773199E-2</v>
      </c>
      <c r="P89" s="194">
        <f>ABS(Table21[[#This Row],[Erorr 3]])</f>
        <v>0.24286666666665724</v>
      </c>
      <c r="Q89" s="192">
        <f>Table21[[#This Row],[Abs Erorr 3]]/Table21[[#This Row],[Adj Close]]</f>
        <v>3.3079088350130379E-3</v>
      </c>
    </row>
    <row r="90" spans="1:17" x14ac:dyDescent="0.3">
      <c r="A90" s="177">
        <v>43594</v>
      </c>
      <c r="B90" s="7">
        <v>73.670699999999997</v>
      </c>
      <c r="C90" s="190">
        <f t="shared" si="4"/>
        <v>73.42</v>
      </c>
      <c r="D90" s="191">
        <f>Table21[[#This Row],[Adj Close]]-Table21[[#This Row],[Naive Trend ]]</f>
        <v>0.25069999999999482</v>
      </c>
      <c r="E90">
        <f>Table21[[#This Row],[Erorr 1]]^2</f>
        <v>6.28504899999974E-2</v>
      </c>
      <c r="F90">
        <f>ABS(Table21[[#This Row],[Erorr 1]])</f>
        <v>0.25069999999999482</v>
      </c>
      <c r="G90" s="192">
        <f>Table21[[#This Row],[Abs Erorr 1]]/Table21[[#This Row],[Adj Close]]</f>
        <v>3.4029811037494528E-3</v>
      </c>
      <c r="H90" s="190">
        <f t="shared" si="6"/>
        <v>73.435666666666677</v>
      </c>
      <c r="I90" s="193">
        <f>(Table21[[#This Row],[Adj Close]]-Table21[[#This Row],[3-MA]])</f>
        <v>0.23503333333331966</v>
      </c>
      <c r="J90" s="194">
        <f t="shared" si="5"/>
        <v>5.5240667777771348E-2</v>
      </c>
      <c r="K90" s="194">
        <f>ABS(Table21[[#This Row],[Erorr 2]])</f>
        <v>0.23503333333331966</v>
      </c>
      <c r="L90" s="192">
        <f>Table21[[#This Row],[Abs Erorr 2]]/Table21[[#This Row],[Adj Close]]</f>
        <v>3.1903230637596721E-3</v>
      </c>
      <c r="M90" s="190">
        <f t="shared" si="7"/>
        <v>73.572766666666666</v>
      </c>
      <c r="N90" s="195">
        <f>Table21[[#This Row],[Adj Close]]-Table21[[#This Row],[6-MA]]</f>
        <v>9.7933333333330097E-2</v>
      </c>
      <c r="O90" s="194">
        <f>(Table21[[#This Row],[Adj Close]]-M90)^2</f>
        <v>9.5909377777771438E-3</v>
      </c>
      <c r="P90" s="194">
        <f>ABS(Table21[[#This Row],[Erorr 3]])</f>
        <v>9.7933333333330097E-2</v>
      </c>
      <c r="Q90" s="192">
        <f>Table21[[#This Row],[Abs Erorr 3]]/Table21[[#This Row],[Adj Close]]</f>
        <v>1.3293389818928027E-3</v>
      </c>
    </row>
    <row r="91" spans="1:17" x14ac:dyDescent="0.3">
      <c r="A91" s="177">
        <v>43595</v>
      </c>
      <c r="B91" s="7">
        <v>72.785499999999999</v>
      </c>
      <c r="C91" s="190">
        <f t="shared" si="4"/>
        <v>73.670699999999997</v>
      </c>
      <c r="D91" s="191">
        <f>Table21[[#This Row],[Adj Close]]-Table21[[#This Row],[Naive Trend ]]</f>
        <v>-0.88519999999999754</v>
      </c>
      <c r="E91">
        <f>Table21[[#This Row],[Erorr 1]]^2</f>
        <v>0.78357903999999567</v>
      </c>
      <c r="F91">
        <f>ABS(Table21[[#This Row],[Erorr 1]])</f>
        <v>0.88519999999999754</v>
      </c>
      <c r="G91" s="192">
        <f>Table21[[#This Row],[Abs Erorr 1]]/Table21[[#This Row],[Adj Close]]</f>
        <v>1.2161762988507293E-2</v>
      </c>
      <c r="H91" s="190">
        <f t="shared" si="6"/>
        <v>73.48266666666666</v>
      </c>
      <c r="I91" s="193">
        <f>(Table21[[#This Row],[Adj Close]]-Table21[[#This Row],[3-MA]])</f>
        <v>-0.69716666666666072</v>
      </c>
      <c r="J91" s="194">
        <f t="shared" si="5"/>
        <v>0.4860413611111028</v>
      </c>
      <c r="K91" s="194">
        <f>ABS(Table21[[#This Row],[Erorr 2]])</f>
        <v>0.69716666666666072</v>
      </c>
      <c r="L91" s="192">
        <f>Table21[[#This Row],[Abs Erorr 2]]/Table21[[#This Row],[Adj Close]]</f>
        <v>9.5783729817980334E-3</v>
      </c>
      <c r="M91" s="190">
        <f t="shared" si="7"/>
        <v>73.707250000000002</v>
      </c>
      <c r="N91" s="195">
        <f>Table21[[#This Row],[Adj Close]]-Table21[[#This Row],[6-MA]]</f>
        <v>-0.92175000000000296</v>
      </c>
      <c r="O91" s="194">
        <f>(Table21[[#This Row],[Adj Close]]-M91)^2</f>
        <v>0.84962306250000541</v>
      </c>
      <c r="P91" s="194">
        <f>ABS(Table21[[#This Row],[Erorr 3]])</f>
        <v>0.92175000000000296</v>
      </c>
      <c r="Q91" s="192">
        <f>Table21[[#This Row],[Abs Erorr 3]]/Table21[[#This Row],[Adj Close]]</f>
        <v>1.2663923446290854E-2</v>
      </c>
    </row>
    <row r="92" spans="1:17" x14ac:dyDescent="0.3">
      <c r="A92" s="177">
        <v>43598</v>
      </c>
      <c r="B92" s="7">
        <v>70.599800000000002</v>
      </c>
      <c r="C92" s="190">
        <f t="shared" si="4"/>
        <v>72.785499999999999</v>
      </c>
      <c r="D92" s="191">
        <f>Table21[[#This Row],[Adj Close]]-Table21[[#This Row],[Naive Trend ]]</f>
        <v>-2.1856999999999971</v>
      </c>
      <c r="E92">
        <f>Table21[[#This Row],[Erorr 1]]^2</f>
        <v>4.7772844899999871</v>
      </c>
      <c r="F92">
        <f>ABS(Table21[[#This Row],[Erorr 1]])</f>
        <v>2.1856999999999971</v>
      </c>
      <c r="G92" s="192">
        <f>Table21[[#This Row],[Abs Erorr 1]]/Table21[[#This Row],[Adj Close]]</f>
        <v>3.095901121532918E-2</v>
      </c>
      <c r="H92" s="190">
        <f t="shared" si="6"/>
        <v>73.292066666666656</v>
      </c>
      <c r="I92" s="193">
        <f>(Table21[[#This Row],[Adj Close]]-Table21[[#This Row],[3-MA]])</f>
        <v>-2.6922666666666544</v>
      </c>
      <c r="J92" s="194">
        <f t="shared" si="5"/>
        <v>7.248299804444378</v>
      </c>
      <c r="K92" s="194">
        <f>ABS(Table21[[#This Row],[Erorr 2]])</f>
        <v>2.6922666666666544</v>
      </c>
      <c r="L92" s="192">
        <f>Table21[[#This Row],[Abs Erorr 2]]/Table21[[#This Row],[Adj Close]]</f>
        <v>3.813419679186987E-2</v>
      </c>
      <c r="M92" s="190">
        <f t="shared" si="7"/>
        <v>73.579300000000003</v>
      </c>
      <c r="N92" s="195">
        <f>Table21[[#This Row],[Adj Close]]-Table21[[#This Row],[6-MA]]</f>
        <v>-2.9795000000000016</v>
      </c>
      <c r="O92" s="194">
        <f>(Table21[[#This Row],[Adj Close]]-M92)^2</f>
        <v>8.877420250000009</v>
      </c>
      <c r="P92" s="194">
        <f>ABS(Table21[[#This Row],[Erorr 3]])</f>
        <v>2.9795000000000016</v>
      </c>
      <c r="Q92" s="192">
        <f>Table21[[#This Row],[Abs Erorr 3]]/Table21[[#This Row],[Adj Close]]</f>
        <v>4.2202669129374329E-2</v>
      </c>
    </row>
    <row r="93" spans="1:17" x14ac:dyDescent="0.3">
      <c r="A93" s="177">
        <v>43599</v>
      </c>
      <c r="B93" s="7">
        <v>70.78</v>
      </c>
      <c r="C93" s="190">
        <f t="shared" si="4"/>
        <v>70.599800000000002</v>
      </c>
      <c r="D93" s="191">
        <f>Table21[[#This Row],[Adj Close]]-Table21[[#This Row],[Naive Trend ]]</f>
        <v>0.18019999999999925</v>
      </c>
      <c r="E93">
        <f>Table21[[#This Row],[Erorr 1]]^2</f>
        <v>3.247203999999973E-2</v>
      </c>
      <c r="F93">
        <f>ABS(Table21[[#This Row],[Erorr 1]])</f>
        <v>0.18019999999999925</v>
      </c>
      <c r="G93" s="192">
        <f>Table21[[#This Row],[Abs Erorr 1]]/Table21[[#This Row],[Adj Close]]</f>
        <v>2.5459169256852113E-3</v>
      </c>
      <c r="H93" s="190">
        <f t="shared" si="6"/>
        <v>72.35199999999999</v>
      </c>
      <c r="I93" s="193">
        <f>(Table21[[#This Row],[Adj Close]]-Table21[[#This Row],[3-MA]])</f>
        <v>-1.5719999999999885</v>
      </c>
      <c r="J93" s="194">
        <f t="shared" si="5"/>
        <v>2.4711839999999641</v>
      </c>
      <c r="K93" s="194">
        <f>ABS(Table21[[#This Row],[Erorr 2]])</f>
        <v>1.5719999999999885</v>
      </c>
      <c r="L93" s="192">
        <f>Table21[[#This Row],[Abs Erorr 2]]/Table21[[#This Row],[Adj Close]]</f>
        <v>2.2209663746820974E-2</v>
      </c>
      <c r="M93" s="190">
        <f t="shared" si="7"/>
        <v>72.893833333333347</v>
      </c>
      <c r="N93" s="195">
        <f>Table21[[#This Row],[Adj Close]]-Table21[[#This Row],[6-MA]]</f>
        <v>-2.1138333333333463</v>
      </c>
      <c r="O93" s="194">
        <f>(Table21[[#This Row],[Adj Close]]-M93)^2</f>
        <v>4.4682913611111656</v>
      </c>
      <c r="P93" s="194">
        <f>ABS(Table21[[#This Row],[Erorr 3]])</f>
        <v>2.1138333333333463</v>
      </c>
      <c r="Q93" s="192">
        <f>Table21[[#This Row],[Abs Erorr 3]]/Table21[[#This Row],[Adj Close]]</f>
        <v>2.9864839408495991E-2</v>
      </c>
    </row>
    <row r="94" spans="1:17" x14ac:dyDescent="0.3">
      <c r="A94" s="177">
        <v>43600</v>
      </c>
      <c r="B94" s="7">
        <v>71.054100000000005</v>
      </c>
      <c r="C94" s="190">
        <f t="shared" si="4"/>
        <v>70.78</v>
      </c>
      <c r="D94" s="191">
        <f>Table21[[#This Row],[Adj Close]]-Table21[[#This Row],[Naive Trend ]]</f>
        <v>0.27410000000000423</v>
      </c>
      <c r="E94">
        <f>Table21[[#This Row],[Erorr 1]]^2</f>
        <v>7.5130810000002324E-2</v>
      </c>
      <c r="F94">
        <f>ABS(Table21[[#This Row],[Erorr 1]])</f>
        <v>0.27410000000000423</v>
      </c>
      <c r="G94" s="192">
        <f>Table21[[#This Row],[Abs Erorr 1]]/Table21[[#This Row],[Adj Close]]</f>
        <v>3.8576239794748538E-3</v>
      </c>
      <c r="H94" s="190">
        <f t="shared" si="6"/>
        <v>71.388433333333339</v>
      </c>
      <c r="I94" s="193">
        <f>(Table21[[#This Row],[Adj Close]]-Table21[[#This Row],[3-MA]])</f>
        <v>-0.33433333333333337</v>
      </c>
      <c r="J94" s="194">
        <f t="shared" si="5"/>
        <v>0.1117787777777778</v>
      </c>
      <c r="K94" s="194">
        <f>ABS(Table21[[#This Row],[Erorr 2]])</f>
        <v>0.33433333333333337</v>
      </c>
      <c r="L94" s="192">
        <f>Table21[[#This Row],[Abs Erorr 2]]/Table21[[#This Row],[Adj Close]]</f>
        <v>4.7053348551784249E-3</v>
      </c>
      <c r="M94" s="190">
        <f t="shared" si="7"/>
        <v>72.435549999999992</v>
      </c>
      <c r="N94" s="195">
        <f>Table21[[#This Row],[Adj Close]]-Table21[[#This Row],[6-MA]]</f>
        <v>-1.3814499999999867</v>
      </c>
      <c r="O94" s="194">
        <f>(Table21[[#This Row],[Adj Close]]-M94)^2</f>
        <v>1.9084041024999634</v>
      </c>
      <c r="P94" s="194">
        <f>ABS(Table21[[#This Row],[Erorr 3]])</f>
        <v>1.3814499999999867</v>
      </c>
      <c r="Q94" s="192">
        <f>Table21[[#This Row],[Abs Erorr 3]]/Table21[[#This Row],[Adj Close]]</f>
        <v>1.9442227823587753E-2</v>
      </c>
    </row>
    <row r="95" spans="1:17" x14ac:dyDescent="0.3">
      <c r="A95" s="177">
        <v>43601</v>
      </c>
      <c r="B95" s="7">
        <v>71.524199999999993</v>
      </c>
      <c r="C95" s="190">
        <f t="shared" si="4"/>
        <v>71.054100000000005</v>
      </c>
      <c r="D95" s="191">
        <f>Table21[[#This Row],[Adj Close]]-Table21[[#This Row],[Naive Trend ]]</f>
        <v>0.47009999999998797</v>
      </c>
      <c r="E95">
        <f>Table21[[#This Row],[Erorr 1]]^2</f>
        <v>0.22099400999998869</v>
      </c>
      <c r="F95">
        <f>ABS(Table21[[#This Row],[Erorr 1]])</f>
        <v>0.47009999999998797</v>
      </c>
      <c r="G95" s="192">
        <f>Table21[[#This Row],[Abs Erorr 1]]/Table21[[#This Row],[Adj Close]]</f>
        <v>6.5726006023134548E-3</v>
      </c>
      <c r="H95" s="190">
        <f t="shared" si="6"/>
        <v>70.811300000000003</v>
      </c>
      <c r="I95" s="193">
        <f>(Table21[[#This Row],[Adj Close]]-Table21[[#This Row],[3-MA]])</f>
        <v>0.71289999999999054</v>
      </c>
      <c r="J95" s="194">
        <f t="shared" si="5"/>
        <v>0.50822640999998647</v>
      </c>
      <c r="K95" s="194">
        <f>ABS(Table21[[#This Row],[Erorr 2]])</f>
        <v>0.71289999999999054</v>
      </c>
      <c r="L95" s="192">
        <f>Table21[[#This Row],[Abs Erorr 2]]/Table21[[#This Row],[Adj Close]]</f>
        <v>9.9672558378841088E-3</v>
      </c>
      <c r="M95" s="190">
        <f t="shared" si="7"/>
        <v>72.05168333333333</v>
      </c>
      <c r="N95" s="195">
        <f>Table21[[#This Row],[Adj Close]]-Table21[[#This Row],[6-MA]]</f>
        <v>-0.52748333333333619</v>
      </c>
      <c r="O95" s="194">
        <f>(Table21[[#This Row],[Adj Close]]-M95)^2</f>
        <v>0.27823866694444743</v>
      </c>
      <c r="P95" s="194">
        <f>ABS(Table21[[#This Row],[Erorr 3]])</f>
        <v>0.52748333333333619</v>
      </c>
      <c r="Q95" s="192">
        <f>Table21[[#This Row],[Abs Erorr 3]]/Table21[[#This Row],[Adj Close]]</f>
        <v>7.3748931597044948E-3</v>
      </c>
    </row>
    <row r="96" spans="1:17" x14ac:dyDescent="0.3">
      <c r="A96" s="177">
        <v>43602</v>
      </c>
      <c r="B96" s="7">
        <v>71.132499999999993</v>
      </c>
      <c r="C96" s="190">
        <f t="shared" si="4"/>
        <v>71.524199999999993</v>
      </c>
      <c r="D96" s="191">
        <f>Table21[[#This Row],[Adj Close]]-Table21[[#This Row],[Naive Trend ]]</f>
        <v>-0.39170000000000016</v>
      </c>
      <c r="E96">
        <f>Table21[[#This Row],[Erorr 1]]^2</f>
        <v>0.15342889000000012</v>
      </c>
      <c r="F96">
        <f>ABS(Table21[[#This Row],[Erorr 1]])</f>
        <v>0.39170000000000016</v>
      </c>
      <c r="G96" s="192">
        <f>Table21[[#This Row],[Abs Erorr 1]]/Table21[[#This Row],[Adj Close]]</f>
        <v>5.5066249604611142E-3</v>
      </c>
      <c r="H96" s="190">
        <f t="shared" si="6"/>
        <v>71.119433333333333</v>
      </c>
      <c r="I96" s="193">
        <f>(Table21[[#This Row],[Adj Close]]-Table21[[#This Row],[3-MA]])</f>
        <v>1.3066666666659899E-2</v>
      </c>
      <c r="J96" s="194">
        <f t="shared" si="5"/>
        <v>1.7073777777760091E-4</v>
      </c>
      <c r="K96" s="194">
        <f>ABS(Table21[[#This Row],[Erorr 2]])</f>
        <v>1.3066666666659899E-2</v>
      </c>
      <c r="L96" s="192">
        <f>Table21[[#This Row],[Abs Erorr 2]]/Table21[[#This Row],[Adj Close]]</f>
        <v>1.8369474806396373E-4</v>
      </c>
      <c r="M96" s="190">
        <f t="shared" si="7"/>
        <v>71.735716666666676</v>
      </c>
      <c r="N96" s="195">
        <f>Table21[[#This Row],[Adj Close]]-Table21[[#This Row],[6-MA]]</f>
        <v>-0.6032166666666825</v>
      </c>
      <c r="O96" s="194">
        <f>(Table21[[#This Row],[Adj Close]]-M96)^2</f>
        <v>0.36387034694446352</v>
      </c>
      <c r="P96" s="194">
        <f>ABS(Table21[[#This Row],[Erorr 3]])</f>
        <v>0.6032166666666825</v>
      </c>
      <c r="Q96" s="192">
        <f>Table21[[#This Row],[Abs Erorr 3]]/Table21[[#This Row],[Adj Close]]</f>
        <v>8.4801836947482872E-3</v>
      </c>
    </row>
    <row r="97" spans="1:17" x14ac:dyDescent="0.3">
      <c r="A97" s="177">
        <v>43605</v>
      </c>
      <c r="B97" s="7">
        <v>70.983599999999996</v>
      </c>
      <c r="C97" s="190">
        <f t="shared" si="4"/>
        <v>71.132499999999993</v>
      </c>
      <c r="D97" s="191">
        <f>Table21[[#This Row],[Adj Close]]-Table21[[#This Row],[Naive Trend ]]</f>
        <v>-0.14889999999999759</v>
      </c>
      <c r="E97">
        <f>Table21[[#This Row],[Erorr 1]]^2</f>
        <v>2.2171209999999282E-2</v>
      </c>
      <c r="F97">
        <f>ABS(Table21[[#This Row],[Erorr 1]])</f>
        <v>0.14889999999999759</v>
      </c>
      <c r="G97" s="192">
        <f>Table21[[#This Row],[Abs Erorr 1]]/Table21[[#This Row],[Adj Close]]</f>
        <v>2.0976676302694934E-3</v>
      </c>
      <c r="H97" s="190">
        <f t="shared" si="6"/>
        <v>71.23693333333334</v>
      </c>
      <c r="I97" s="193">
        <f>(Table21[[#This Row],[Adj Close]]-Table21[[#This Row],[3-MA]])</f>
        <v>-0.25333333333334451</v>
      </c>
      <c r="J97" s="194">
        <f t="shared" si="5"/>
        <v>6.417777777778344E-2</v>
      </c>
      <c r="K97" s="194">
        <f>ABS(Table21[[#This Row],[Erorr 2]])</f>
        <v>0.25333333333334451</v>
      </c>
      <c r="L97" s="192">
        <f>Table21[[#This Row],[Abs Erorr 2]]/Table21[[#This Row],[Adj Close]]</f>
        <v>3.5688994828854065E-3</v>
      </c>
      <c r="M97" s="190">
        <f t="shared" si="7"/>
        <v>71.312683333333339</v>
      </c>
      <c r="N97" s="195">
        <f>Table21[[#This Row],[Adj Close]]-Table21[[#This Row],[6-MA]]</f>
        <v>-0.32908333333334383</v>
      </c>
      <c r="O97" s="194">
        <f>(Table21[[#This Row],[Adj Close]]-M97)^2</f>
        <v>0.10829584027778469</v>
      </c>
      <c r="P97" s="194">
        <f>ABS(Table21[[#This Row],[Erorr 3]])</f>
        <v>0.32908333333334383</v>
      </c>
      <c r="Q97" s="192">
        <f>Table21[[#This Row],[Abs Erorr 3]]/Table21[[#This Row],[Adj Close]]</f>
        <v>4.636047387471808E-3</v>
      </c>
    </row>
    <row r="98" spans="1:17" x14ac:dyDescent="0.3">
      <c r="A98" s="177">
        <v>43606</v>
      </c>
      <c r="B98" s="7">
        <v>72.150899999999993</v>
      </c>
      <c r="C98" s="190">
        <f t="shared" si="4"/>
        <v>70.983599999999996</v>
      </c>
      <c r="D98" s="191">
        <f>Table21[[#This Row],[Adj Close]]-Table21[[#This Row],[Naive Trend ]]</f>
        <v>1.1672999999999973</v>
      </c>
      <c r="E98">
        <f>Table21[[#This Row],[Erorr 1]]^2</f>
        <v>1.3625892899999938</v>
      </c>
      <c r="F98">
        <f>ABS(Table21[[#This Row],[Erorr 1]])</f>
        <v>1.1672999999999973</v>
      </c>
      <c r="G98" s="192">
        <f>Table21[[#This Row],[Abs Erorr 1]]/Table21[[#This Row],[Adj Close]]</f>
        <v>1.6178592366831147E-2</v>
      </c>
      <c r="H98" s="190">
        <f t="shared" si="6"/>
        <v>71.213433333333327</v>
      </c>
      <c r="I98" s="193">
        <f>(Table21[[#This Row],[Adj Close]]-Table21[[#This Row],[3-MA]])</f>
        <v>0.93746666666666556</v>
      </c>
      <c r="J98" s="194">
        <f t="shared" si="5"/>
        <v>0.87884375111110902</v>
      </c>
      <c r="K98" s="194">
        <f>ABS(Table21[[#This Row],[Erorr 2]])</f>
        <v>0.93746666666666556</v>
      </c>
      <c r="L98" s="192">
        <f>Table21[[#This Row],[Abs Erorr 2]]/Table21[[#This Row],[Adj Close]]</f>
        <v>1.2993138916724056E-2</v>
      </c>
      <c r="M98" s="190">
        <f t="shared" si="7"/>
        <v>71.012366666666665</v>
      </c>
      <c r="N98" s="195">
        <f>Table21[[#This Row],[Adj Close]]-Table21[[#This Row],[6-MA]]</f>
        <v>1.1385333333333278</v>
      </c>
      <c r="O98" s="194">
        <f>(Table21[[#This Row],[Adj Close]]-M98)^2</f>
        <v>1.2962581511110987</v>
      </c>
      <c r="P98" s="194">
        <f>ABS(Table21[[#This Row],[Erorr 3]])</f>
        <v>1.1385333333333278</v>
      </c>
      <c r="Q98" s="192">
        <f>Table21[[#This Row],[Abs Erorr 3]]/Table21[[#This Row],[Adj Close]]</f>
        <v>1.5779890941531264E-2</v>
      </c>
    </row>
    <row r="99" spans="1:17" x14ac:dyDescent="0.3">
      <c r="A99" s="177">
        <v>43607</v>
      </c>
      <c r="B99" s="7">
        <v>70.764300000000006</v>
      </c>
      <c r="C99" s="190">
        <f t="shared" si="4"/>
        <v>72.150899999999993</v>
      </c>
      <c r="D99" s="191">
        <f>Table21[[#This Row],[Adj Close]]-Table21[[#This Row],[Naive Trend ]]</f>
        <v>-1.3865999999999872</v>
      </c>
      <c r="E99">
        <f>Table21[[#This Row],[Erorr 1]]^2</f>
        <v>1.9226595599999645</v>
      </c>
      <c r="F99">
        <f>ABS(Table21[[#This Row],[Erorr 1]])</f>
        <v>1.3865999999999872</v>
      </c>
      <c r="G99" s="192">
        <f>Table21[[#This Row],[Abs Erorr 1]]/Table21[[#This Row],[Adj Close]]</f>
        <v>1.9594626103840312E-2</v>
      </c>
      <c r="H99" s="190">
        <f t="shared" si="6"/>
        <v>71.422333333333327</v>
      </c>
      <c r="I99" s="193">
        <f>(Table21[[#This Row],[Adj Close]]-Table21[[#This Row],[3-MA]])</f>
        <v>-0.65803333333332148</v>
      </c>
      <c r="J99" s="194">
        <f t="shared" si="5"/>
        <v>0.43300786777776218</v>
      </c>
      <c r="K99" s="194">
        <f>ABS(Table21[[#This Row],[Erorr 2]])</f>
        <v>0.65803333333332148</v>
      </c>
      <c r="L99" s="192">
        <f>Table21[[#This Row],[Abs Erorr 2]]/Table21[[#This Row],[Adj Close]]</f>
        <v>9.2989449953341085E-3</v>
      </c>
      <c r="M99" s="190">
        <f t="shared" si="7"/>
        <v>71.270883333333316</v>
      </c>
      <c r="N99" s="195">
        <f>Table21[[#This Row],[Adj Close]]-Table21[[#This Row],[6-MA]]</f>
        <v>-0.50658333333331029</v>
      </c>
      <c r="O99" s="194">
        <f>(Table21[[#This Row],[Adj Close]]-M99)^2</f>
        <v>0.25662667361108776</v>
      </c>
      <c r="P99" s="194">
        <f>ABS(Table21[[#This Row],[Erorr 3]])</f>
        <v>0.50658333333331029</v>
      </c>
      <c r="Q99" s="192">
        <f>Table21[[#This Row],[Abs Erorr 3]]/Table21[[#This Row],[Adj Close]]</f>
        <v>7.158741531157805E-3</v>
      </c>
    </row>
    <row r="100" spans="1:17" x14ac:dyDescent="0.3">
      <c r="A100" s="177">
        <v>43608</v>
      </c>
      <c r="B100" s="7">
        <v>69.9602</v>
      </c>
      <c r="C100" s="190">
        <f t="shared" si="4"/>
        <v>70.764300000000006</v>
      </c>
      <c r="D100" s="191">
        <f>Table21[[#This Row],[Adj Close]]-Table21[[#This Row],[Naive Trend ]]</f>
        <v>-0.80410000000000537</v>
      </c>
      <c r="E100">
        <f>Table21[[#This Row],[Erorr 1]]^2</f>
        <v>0.64657681000000866</v>
      </c>
      <c r="F100">
        <f>ABS(Table21[[#This Row],[Erorr 1]])</f>
        <v>0.80410000000000537</v>
      </c>
      <c r="G100" s="192">
        <f>Table21[[#This Row],[Abs Erorr 1]]/Table21[[#This Row],[Adj Close]]</f>
        <v>1.1493677833968532E-2</v>
      </c>
      <c r="H100" s="190">
        <f t="shared" si="6"/>
        <v>71.299599999999998</v>
      </c>
      <c r="I100" s="193">
        <f>(Table21[[#This Row],[Adj Close]]-Table21[[#This Row],[3-MA]])</f>
        <v>-1.3393999999999977</v>
      </c>
      <c r="J100" s="194">
        <f t="shared" si="5"/>
        <v>1.7939923599999938</v>
      </c>
      <c r="K100" s="194">
        <f>ABS(Table21[[#This Row],[Erorr 2]])</f>
        <v>1.3393999999999977</v>
      </c>
      <c r="L100" s="192">
        <f>Table21[[#This Row],[Abs Erorr 2]]/Table21[[#This Row],[Adj Close]]</f>
        <v>1.9145171111574835E-2</v>
      </c>
      <c r="M100" s="190">
        <f t="shared" si="7"/>
        <v>71.268266666666662</v>
      </c>
      <c r="N100" s="195">
        <f>Table21[[#This Row],[Adj Close]]-Table21[[#This Row],[6-MA]]</f>
        <v>-1.3080666666666616</v>
      </c>
      <c r="O100" s="194">
        <f>(Table21[[#This Row],[Adj Close]]-M100)^2</f>
        <v>1.7110384044444311</v>
      </c>
      <c r="P100" s="194">
        <f>ABS(Table21[[#This Row],[Erorr 3]])</f>
        <v>1.3080666666666616</v>
      </c>
      <c r="Q100" s="192">
        <f>Table21[[#This Row],[Abs Erorr 3]]/Table21[[#This Row],[Adj Close]]</f>
        <v>1.8697297415768702E-2</v>
      </c>
    </row>
    <row r="101" spans="1:17" x14ac:dyDescent="0.3">
      <c r="A101" s="177">
        <v>43609</v>
      </c>
      <c r="B101" s="7">
        <v>69.918599999999998</v>
      </c>
      <c r="C101" s="190">
        <f t="shared" si="4"/>
        <v>69.9602</v>
      </c>
      <c r="D101" s="191">
        <f>Table21[[#This Row],[Adj Close]]-Table21[[#This Row],[Naive Trend ]]</f>
        <v>-4.1600000000002524E-2</v>
      </c>
      <c r="E101">
        <f>Table21[[#This Row],[Erorr 1]]^2</f>
        <v>1.73056000000021E-3</v>
      </c>
      <c r="F101">
        <f>ABS(Table21[[#This Row],[Erorr 1]])</f>
        <v>4.1600000000002524E-2</v>
      </c>
      <c r="G101" s="192">
        <f>Table21[[#This Row],[Abs Erorr 1]]/Table21[[#This Row],[Adj Close]]</f>
        <v>5.949775882240566E-4</v>
      </c>
      <c r="H101" s="190">
        <f t="shared" si="6"/>
        <v>70.958466666666666</v>
      </c>
      <c r="I101" s="193">
        <f>(Table21[[#This Row],[Adj Close]]-Table21[[#This Row],[3-MA]])</f>
        <v>-1.0398666666666685</v>
      </c>
      <c r="J101" s="194">
        <f t="shared" si="5"/>
        <v>1.0813226844444483</v>
      </c>
      <c r="K101" s="194">
        <f>ABS(Table21[[#This Row],[Erorr 2]])</f>
        <v>1.0398666666666685</v>
      </c>
      <c r="L101" s="192">
        <f>Table21[[#This Row],[Abs Erorr 2]]/Table21[[#This Row],[Adj Close]]</f>
        <v>1.4872532726151104E-2</v>
      </c>
      <c r="M101" s="190">
        <f t="shared" si="7"/>
        <v>71.085949999999997</v>
      </c>
      <c r="N101" s="195">
        <f>Table21[[#This Row],[Adj Close]]-Table21[[#This Row],[6-MA]]</f>
        <v>-1.167349999999999</v>
      </c>
      <c r="O101" s="194">
        <f>(Table21[[#This Row],[Adj Close]]-M101)^2</f>
        <v>1.3627060224999976</v>
      </c>
      <c r="P101" s="194">
        <f>ABS(Table21[[#This Row],[Erorr 3]])</f>
        <v>1.167349999999999</v>
      </c>
      <c r="Q101" s="192">
        <f>Table21[[#This Row],[Abs Erorr 3]]/Table21[[#This Row],[Adj Close]]</f>
        <v>1.6695843452243023E-2</v>
      </c>
    </row>
    <row r="102" spans="1:17" x14ac:dyDescent="0.3">
      <c r="A102" s="177">
        <v>43613</v>
      </c>
      <c r="B102" s="7">
        <v>68.845399999999998</v>
      </c>
      <c r="C102" s="190">
        <f t="shared" si="4"/>
        <v>69.918599999999998</v>
      </c>
      <c r="D102" s="191">
        <f>Table21[[#This Row],[Adj Close]]-Table21[[#This Row],[Naive Trend ]]</f>
        <v>-1.0731999999999999</v>
      </c>
      <c r="E102">
        <f>Table21[[#This Row],[Erorr 1]]^2</f>
        <v>1.1517582399999999</v>
      </c>
      <c r="F102">
        <f>ABS(Table21[[#This Row],[Erorr 1]])</f>
        <v>1.0731999999999999</v>
      </c>
      <c r="G102" s="192">
        <f>Table21[[#This Row],[Abs Erorr 1]]/Table21[[#This Row],[Adj Close]]</f>
        <v>1.5588550578542647E-2</v>
      </c>
      <c r="H102" s="190">
        <f t="shared" si="6"/>
        <v>70.214366666666663</v>
      </c>
      <c r="I102" s="193">
        <f>(Table21[[#This Row],[Adj Close]]-Table21[[#This Row],[3-MA]])</f>
        <v>-1.3689666666666653</v>
      </c>
      <c r="J102" s="194">
        <f t="shared" si="5"/>
        <v>1.8740697344444408</v>
      </c>
      <c r="K102" s="194">
        <f>ABS(Table21[[#This Row],[Erorr 2]])</f>
        <v>1.3689666666666653</v>
      </c>
      <c r="L102" s="192">
        <f>Table21[[#This Row],[Abs Erorr 2]]/Table21[[#This Row],[Adj Close]]</f>
        <v>1.9884649761155653E-2</v>
      </c>
      <c r="M102" s="190">
        <f t="shared" si="7"/>
        <v>70.818349999999995</v>
      </c>
      <c r="N102" s="195">
        <f>Table21[[#This Row],[Adj Close]]-Table21[[#This Row],[6-MA]]</f>
        <v>-1.9729499999999973</v>
      </c>
      <c r="O102" s="194">
        <f>(Table21[[#This Row],[Adj Close]]-M102)^2</f>
        <v>3.8925317024999893</v>
      </c>
      <c r="P102" s="194">
        <f>ABS(Table21[[#This Row],[Erorr 3]])</f>
        <v>1.9729499999999973</v>
      </c>
      <c r="Q102" s="192">
        <f>Table21[[#This Row],[Abs Erorr 3]]/Table21[[#This Row],[Adj Close]]</f>
        <v>2.8657688095355644E-2</v>
      </c>
    </row>
    <row r="103" spans="1:17" x14ac:dyDescent="0.3">
      <c r="A103" s="177">
        <v>43614</v>
      </c>
      <c r="B103" s="7">
        <v>68.412700000000001</v>
      </c>
      <c r="C103" s="190">
        <f t="shared" si="4"/>
        <v>68.845399999999998</v>
      </c>
      <c r="D103" s="191">
        <f>Table21[[#This Row],[Adj Close]]-Table21[[#This Row],[Naive Trend ]]</f>
        <v>-0.43269999999999698</v>
      </c>
      <c r="E103">
        <f>Table21[[#This Row],[Erorr 1]]^2</f>
        <v>0.18722928999999738</v>
      </c>
      <c r="F103">
        <f>ABS(Table21[[#This Row],[Erorr 1]])</f>
        <v>0.43269999999999698</v>
      </c>
      <c r="G103" s="192">
        <f>Table21[[#This Row],[Abs Erorr 1]]/Table21[[#This Row],[Adj Close]]</f>
        <v>6.3248490411867532E-3</v>
      </c>
      <c r="H103" s="190">
        <f t="shared" si="6"/>
        <v>69.574733333333327</v>
      </c>
      <c r="I103" s="193">
        <f>(Table21[[#This Row],[Adj Close]]-Table21[[#This Row],[3-MA]])</f>
        <v>-1.1620333333333264</v>
      </c>
      <c r="J103" s="194">
        <f t="shared" si="5"/>
        <v>1.3503214677777615</v>
      </c>
      <c r="K103" s="194">
        <f>ABS(Table21[[#This Row],[Erorr 2]])</f>
        <v>1.1620333333333264</v>
      </c>
      <c r="L103" s="192">
        <f>Table21[[#This Row],[Abs Erorr 2]]/Table21[[#This Row],[Adj Close]]</f>
        <v>1.6985637656945659E-2</v>
      </c>
      <c r="M103" s="190">
        <f t="shared" si="7"/>
        <v>70.43716666666667</v>
      </c>
      <c r="N103" s="195">
        <f>Table21[[#This Row],[Adj Close]]-Table21[[#This Row],[6-MA]]</f>
        <v>-2.0244666666666689</v>
      </c>
      <c r="O103" s="194">
        <f>(Table21[[#This Row],[Adj Close]]-M103)^2</f>
        <v>4.0984652844444529</v>
      </c>
      <c r="P103" s="194">
        <f>ABS(Table21[[#This Row],[Erorr 3]])</f>
        <v>2.0244666666666689</v>
      </c>
      <c r="Q103" s="192">
        <f>Table21[[#This Row],[Abs Erorr 3]]/Table21[[#This Row],[Adj Close]]</f>
        <v>2.9591971471183989E-2</v>
      </c>
    </row>
    <row r="104" spans="1:17" x14ac:dyDescent="0.3">
      <c r="A104" s="177">
        <v>43615</v>
      </c>
      <c r="B104" s="7">
        <v>68.828699999999998</v>
      </c>
      <c r="C104" s="190">
        <f t="shared" si="4"/>
        <v>68.412700000000001</v>
      </c>
      <c r="D104" s="191">
        <f>Table21[[#This Row],[Adj Close]]-Table21[[#This Row],[Naive Trend ]]</f>
        <v>0.41599999999999682</v>
      </c>
      <c r="E104">
        <f>Table21[[#This Row],[Erorr 1]]^2</f>
        <v>0.17305599999999735</v>
      </c>
      <c r="F104">
        <f>ABS(Table21[[#This Row],[Erorr 1]])</f>
        <v>0.41599999999999682</v>
      </c>
      <c r="G104" s="192">
        <f>Table21[[#This Row],[Abs Erorr 1]]/Table21[[#This Row],[Adj Close]]</f>
        <v>6.0439903702960655E-3</v>
      </c>
      <c r="H104" s="190">
        <f t="shared" si="6"/>
        <v>69.058900000000008</v>
      </c>
      <c r="I104" s="193">
        <f>(Table21[[#This Row],[Adj Close]]-Table21[[#This Row],[3-MA]])</f>
        <v>-0.23020000000001062</v>
      </c>
      <c r="J104" s="194">
        <f t="shared" si="5"/>
        <v>5.2992040000004889E-2</v>
      </c>
      <c r="K104" s="194">
        <f>ABS(Table21[[#This Row],[Erorr 2]])</f>
        <v>0.23020000000001062</v>
      </c>
      <c r="L104" s="192">
        <f>Table21[[#This Row],[Abs Erorr 2]]/Table21[[#This Row],[Adj Close]]</f>
        <v>3.3445350558707434E-3</v>
      </c>
      <c r="M104" s="190">
        <f t="shared" si="7"/>
        <v>70.008683333333337</v>
      </c>
      <c r="N104" s="195">
        <f>Table21[[#This Row],[Adj Close]]-Table21[[#This Row],[6-MA]]</f>
        <v>-1.1799833333333396</v>
      </c>
      <c r="O104" s="194">
        <f>(Table21[[#This Row],[Adj Close]]-M104)^2</f>
        <v>1.3923606669444593</v>
      </c>
      <c r="P104" s="194">
        <f>ABS(Table21[[#This Row],[Erorr 3]])</f>
        <v>1.1799833333333396</v>
      </c>
      <c r="Q104" s="192">
        <f>Table21[[#This Row],[Abs Erorr 3]]/Table21[[#This Row],[Adj Close]]</f>
        <v>1.7143768999463009E-2</v>
      </c>
    </row>
    <row r="105" spans="1:17" x14ac:dyDescent="0.3">
      <c r="A105" s="177">
        <v>43616</v>
      </c>
      <c r="B105" s="7">
        <v>68.121600000000001</v>
      </c>
      <c r="C105" s="190">
        <f t="shared" si="4"/>
        <v>68.828699999999998</v>
      </c>
      <c r="D105" s="191">
        <f>Table21[[#This Row],[Adj Close]]-Table21[[#This Row],[Naive Trend ]]</f>
        <v>-0.70709999999999695</v>
      </c>
      <c r="E105">
        <f>Table21[[#This Row],[Erorr 1]]^2</f>
        <v>0.49999040999999567</v>
      </c>
      <c r="F105">
        <f>ABS(Table21[[#This Row],[Erorr 1]])</f>
        <v>0.70709999999999695</v>
      </c>
      <c r="G105" s="192">
        <f>Table21[[#This Row],[Abs Erorr 1]]/Table21[[#This Row],[Adj Close]]</f>
        <v>1.0379967587373123E-2</v>
      </c>
      <c r="H105" s="190">
        <f t="shared" si="6"/>
        <v>68.695599999999999</v>
      </c>
      <c r="I105" s="193">
        <f>(Table21[[#This Row],[Adj Close]]-Table21[[#This Row],[3-MA]])</f>
        <v>-0.57399999999999807</v>
      </c>
      <c r="J105" s="194">
        <f t="shared" si="5"/>
        <v>0.32947599999999777</v>
      </c>
      <c r="K105" s="194">
        <f>ABS(Table21[[#This Row],[Erorr 2]])</f>
        <v>0.57399999999999807</v>
      </c>
      <c r="L105" s="192">
        <f>Table21[[#This Row],[Abs Erorr 2]]/Table21[[#This Row],[Adj Close]]</f>
        <v>8.4261086057872692E-3</v>
      </c>
      <c r="M105" s="190">
        <f t="shared" si="7"/>
        <v>69.454983333333345</v>
      </c>
      <c r="N105" s="195">
        <f>Table21[[#This Row],[Adj Close]]-Table21[[#This Row],[6-MA]]</f>
        <v>-1.3333833333333445</v>
      </c>
      <c r="O105" s="194">
        <f>(Table21[[#This Row],[Adj Close]]-M105)^2</f>
        <v>1.7779111136111407</v>
      </c>
      <c r="P105" s="194">
        <f>ABS(Table21[[#This Row],[Erorr 3]])</f>
        <v>1.3333833333333445</v>
      </c>
      <c r="Q105" s="192">
        <f>Table21[[#This Row],[Abs Erorr 3]]/Table21[[#This Row],[Adj Close]]</f>
        <v>1.9573576271451999E-2</v>
      </c>
    </row>
    <row r="106" spans="1:17" x14ac:dyDescent="0.3">
      <c r="A106" s="177">
        <v>43619</v>
      </c>
      <c r="B106" s="7">
        <v>69.020099999999999</v>
      </c>
      <c r="C106" s="190">
        <f t="shared" si="4"/>
        <v>68.121600000000001</v>
      </c>
      <c r="D106" s="191">
        <f>Table21[[#This Row],[Adj Close]]-Table21[[#This Row],[Naive Trend ]]</f>
        <v>0.89849999999999852</v>
      </c>
      <c r="E106">
        <f>Table21[[#This Row],[Erorr 1]]^2</f>
        <v>0.80730224999999733</v>
      </c>
      <c r="F106">
        <f>ABS(Table21[[#This Row],[Erorr 1]])</f>
        <v>0.89849999999999852</v>
      </c>
      <c r="G106" s="192">
        <f>Table21[[#This Row],[Abs Erorr 1]]/Table21[[#This Row],[Adj Close]]</f>
        <v>1.3017946945889654E-2</v>
      </c>
      <c r="H106" s="190">
        <f t="shared" si="6"/>
        <v>68.454333333333338</v>
      </c>
      <c r="I106" s="193">
        <f>(Table21[[#This Row],[Adj Close]]-Table21[[#This Row],[3-MA]])</f>
        <v>0.56576666666666142</v>
      </c>
      <c r="J106" s="194">
        <f t="shared" si="5"/>
        <v>0.32009192111110518</v>
      </c>
      <c r="K106" s="194">
        <f>ABS(Table21[[#This Row],[Erorr 2]])</f>
        <v>0.56576666666666142</v>
      </c>
      <c r="L106" s="192">
        <f>Table21[[#This Row],[Abs Erorr 2]]/Table21[[#This Row],[Adj Close]]</f>
        <v>8.1971290488808534E-3</v>
      </c>
      <c r="M106" s="190">
        <f t="shared" si="7"/>
        <v>69.014533333333333</v>
      </c>
      <c r="N106" s="195">
        <f>Table21[[#This Row],[Adj Close]]-Table21[[#This Row],[6-MA]]</f>
        <v>5.5666666666667197E-3</v>
      </c>
      <c r="O106" s="194">
        <f>(Table21[[#This Row],[Adj Close]]-M106)^2</f>
        <v>3.0987777777778367E-5</v>
      </c>
      <c r="P106" s="194">
        <f>ABS(Table21[[#This Row],[Erorr 3]])</f>
        <v>5.5666666666667197E-3</v>
      </c>
      <c r="Q106" s="192">
        <f>Table21[[#This Row],[Abs Erorr 3]]/Table21[[#This Row],[Adj Close]]</f>
        <v>8.0652833981213E-5</v>
      </c>
    </row>
    <row r="107" spans="1:17" x14ac:dyDescent="0.3">
      <c r="A107" s="177">
        <v>43620</v>
      </c>
      <c r="B107" s="7">
        <v>70.8005</v>
      </c>
      <c r="C107" s="190">
        <f t="shared" si="4"/>
        <v>69.020099999999999</v>
      </c>
      <c r="D107" s="191">
        <f>Table21[[#This Row],[Adj Close]]-Table21[[#This Row],[Naive Trend ]]</f>
        <v>1.7804000000000002</v>
      </c>
      <c r="E107">
        <f>Table21[[#This Row],[Erorr 1]]^2</f>
        <v>3.1698241600000006</v>
      </c>
      <c r="F107">
        <f>ABS(Table21[[#This Row],[Erorr 1]])</f>
        <v>1.7804000000000002</v>
      </c>
      <c r="G107" s="192">
        <f>Table21[[#This Row],[Abs Erorr 1]]/Table21[[#This Row],[Adj Close]]</f>
        <v>2.5146715065571573E-2</v>
      </c>
      <c r="H107" s="190">
        <f t="shared" si="6"/>
        <v>68.65679999999999</v>
      </c>
      <c r="I107" s="193">
        <f>(Table21[[#This Row],[Adj Close]]-Table21[[#This Row],[3-MA]])</f>
        <v>2.1437000000000097</v>
      </c>
      <c r="J107" s="194">
        <f t="shared" si="5"/>
        <v>4.5954496900000414</v>
      </c>
      <c r="K107" s="194">
        <f>ABS(Table21[[#This Row],[Erorr 2]])</f>
        <v>2.1437000000000097</v>
      </c>
      <c r="L107" s="192">
        <f>Table21[[#This Row],[Abs Erorr 2]]/Table21[[#This Row],[Adj Close]]</f>
        <v>3.0278034759641664E-2</v>
      </c>
      <c r="M107" s="190">
        <f t="shared" si="7"/>
        <v>68.857849999999999</v>
      </c>
      <c r="N107" s="195">
        <f>Table21[[#This Row],[Adj Close]]-Table21[[#This Row],[6-MA]]</f>
        <v>1.9426500000000004</v>
      </c>
      <c r="O107" s="194">
        <f>(Table21[[#This Row],[Adj Close]]-M107)^2</f>
        <v>3.7738890225000015</v>
      </c>
      <c r="P107" s="194">
        <f>ABS(Table21[[#This Row],[Erorr 3]])</f>
        <v>1.9426500000000004</v>
      </c>
      <c r="Q107" s="192">
        <f>Table21[[#This Row],[Abs Erorr 3]]/Table21[[#This Row],[Adj Close]]</f>
        <v>2.7438365548265908E-2</v>
      </c>
    </row>
    <row r="108" spans="1:17" x14ac:dyDescent="0.3">
      <c r="A108" s="177">
        <v>43621</v>
      </c>
      <c r="B108" s="7">
        <v>71.332899999999995</v>
      </c>
      <c r="C108" s="190">
        <f t="shared" si="4"/>
        <v>70.8005</v>
      </c>
      <c r="D108" s="191">
        <f>Table21[[#This Row],[Adj Close]]-Table21[[#This Row],[Naive Trend ]]</f>
        <v>0.53239999999999554</v>
      </c>
      <c r="E108">
        <f>Table21[[#This Row],[Erorr 1]]^2</f>
        <v>0.28344975999999528</v>
      </c>
      <c r="F108">
        <f>ABS(Table21[[#This Row],[Erorr 1]])</f>
        <v>0.53239999999999554</v>
      </c>
      <c r="G108" s="192">
        <f>Table21[[#This Row],[Abs Erorr 1]]/Table21[[#This Row],[Adj Close]]</f>
        <v>7.4635967414754707E-3</v>
      </c>
      <c r="H108" s="190">
        <f t="shared" si="6"/>
        <v>69.314066666666676</v>
      </c>
      <c r="I108" s="193">
        <f>(Table21[[#This Row],[Adj Close]]-Table21[[#This Row],[3-MA]])</f>
        <v>2.018833333333319</v>
      </c>
      <c r="J108" s="194">
        <f t="shared" si="5"/>
        <v>4.0756880277777201</v>
      </c>
      <c r="K108" s="194">
        <f>ABS(Table21[[#This Row],[Erorr 2]])</f>
        <v>2.018833333333319</v>
      </c>
      <c r="L108" s="192">
        <f>Table21[[#This Row],[Abs Erorr 2]]/Table21[[#This Row],[Adj Close]]</f>
        <v>2.8301573794606964E-2</v>
      </c>
      <c r="M108" s="190">
        <f t="shared" si="7"/>
        <v>69.004833333333337</v>
      </c>
      <c r="N108" s="195">
        <f>Table21[[#This Row],[Adj Close]]-Table21[[#This Row],[6-MA]]</f>
        <v>2.3280666666666576</v>
      </c>
      <c r="O108" s="194">
        <f>(Table21[[#This Row],[Adj Close]]-M108)^2</f>
        <v>5.4198944044444026</v>
      </c>
      <c r="P108" s="194">
        <f>ABS(Table21[[#This Row],[Erorr 3]])</f>
        <v>2.3280666666666576</v>
      </c>
      <c r="Q108" s="192">
        <f>Table21[[#This Row],[Abs Erorr 3]]/Table21[[#This Row],[Adj Close]]</f>
        <v>3.2636646858134992E-2</v>
      </c>
    </row>
    <row r="109" spans="1:17" x14ac:dyDescent="0.3">
      <c r="A109" s="177">
        <v>43622</v>
      </c>
      <c r="B109" s="7">
        <v>70.268000000000001</v>
      </c>
      <c r="C109" s="190">
        <f t="shared" si="4"/>
        <v>71.332899999999995</v>
      </c>
      <c r="D109" s="191">
        <f>Table21[[#This Row],[Adj Close]]-Table21[[#This Row],[Naive Trend ]]</f>
        <v>-1.0648999999999944</v>
      </c>
      <c r="E109">
        <f>Table21[[#This Row],[Erorr 1]]^2</f>
        <v>1.1340120099999882</v>
      </c>
      <c r="F109">
        <f>ABS(Table21[[#This Row],[Erorr 1]])</f>
        <v>1.0648999999999944</v>
      </c>
      <c r="G109" s="192">
        <f>Table21[[#This Row],[Abs Erorr 1]]/Table21[[#This Row],[Adj Close]]</f>
        <v>1.5154835771617158E-2</v>
      </c>
      <c r="H109" s="190">
        <f t="shared" si="6"/>
        <v>70.384500000000003</v>
      </c>
      <c r="I109" s="193">
        <f>(Table21[[#This Row],[Adj Close]]-Table21[[#This Row],[3-MA]])</f>
        <v>-0.11650000000000205</v>
      </c>
      <c r="J109" s="194">
        <f t="shared" si="5"/>
        <v>1.3572250000000476E-2</v>
      </c>
      <c r="K109" s="194">
        <f>ABS(Table21[[#This Row],[Erorr 2]])</f>
        <v>0.11650000000000205</v>
      </c>
      <c r="L109" s="192">
        <f>Table21[[#This Row],[Abs Erorr 2]]/Table21[[#This Row],[Adj Close]]</f>
        <v>1.6579381795412142E-3</v>
      </c>
      <c r="M109" s="190">
        <f t="shared" si="7"/>
        <v>69.419416666666663</v>
      </c>
      <c r="N109" s="195">
        <f>Table21[[#This Row],[Adj Close]]-Table21[[#This Row],[6-MA]]</f>
        <v>0.84858333333333746</v>
      </c>
      <c r="O109" s="194">
        <f>(Table21[[#This Row],[Adj Close]]-M109)^2</f>
        <v>0.72009367361111809</v>
      </c>
      <c r="P109" s="194">
        <f>ABS(Table21[[#This Row],[Erorr 3]])</f>
        <v>0.84858333333333746</v>
      </c>
      <c r="Q109" s="192">
        <f>Table21[[#This Row],[Abs Erorr 3]]/Table21[[#This Row],[Adj Close]]</f>
        <v>1.2076383749834028E-2</v>
      </c>
    </row>
    <row r="110" spans="1:17" x14ac:dyDescent="0.3">
      <c r="A110" s="177">
        <v>43623</v>
      </c>
      <c r="B110" s="7">
        <v>70.904200000000003</v>
      </c>
      <c r="C110" s="190">
        <f t="shared" si="4"/>
        <v>70.268000000000001</v>
      </c>
      <c r="D110" s="191">
        <f>Table21[[#This Row],[Adj Close]]-Table21[[#This Row],[Naive Trend ]]</f>
        <v>0.63620000000000232</v>
      </c>
      <c r="E110">
        <f>Table21[[#This Row],[Erorr 1]]^2</f>
        <v>0.40475044000000293</v>
      </c>
      <c r="F110">
        <f>ABS(Table21[[#This Row],[Erorr 1]])</f>
        <v>0.63620000000000232</v>
      </c>
      <c r="G110" s="192">
        <f>Table21[[#This Row],[Abs Erorr 1]]/Table21[[#This Row],[Adj Close]]</f>
        <v>8.9726701662243176E-3</v>
      </c>
      <c r="H110" s="190">
        <f t="shared" si="6"/>
        <v>70.800466666666665</v>
      </c>
      <c r="I110" s="193">
        <f>(Table21[[#This Row],[Adj Close]]-Table21[[#This Row],[3-MA]])</f>
        <v>0.1037333333333379</v>
      </c>
      <c r="J110" s="194">
        <f t="shared" si="5"/>
        <v>1.076060444444539E-2</v>
      </c>
      <c r="K110" s="194">
        <f>ABS(Table21[[#This Row],[Erorr 2]])</f>
        <v>0.1037333333333379</v>
      </c>
      <c r="L110" s="192">
        <f>Table21[[#This Row],[Abs Erorr 2]]/Table21[[#This Row],[Adj Close]]</f>
        <v>1.4630068928686579E-3</v>
      </c>
      <c r="M110" s="190">
        <f t="shared" si="7"/>
        <v>69.728633333333335</v>
      </c>
      <c r="N110" s="195">
        <f>Table21[[#This Row],[Adj Close]]-Table21[[#This Row],[6-MA]]</f>
        <v>1.1755666666666684</v>
      </c>
      <c r="O110" s="194">
        <f>(Table21[[#This Row],[Adj Close]]-M110)^2</f>
        <v>1.381956987777782</v>
      </c>
      <c r="P110" s="194">
        <f>ABS(Table21[[#This Row],[Erorr 3]])</f>
        <v>1.1755666666666684</v>
      </c>
      <c r="Q110" s="192">
        <f>Table21[[#This Row],[Abs Erorr 3]]/Table21[[#This Row],[Adj Close]]</f>
        <v>1.6579647844086363E-2</v>
      </c>
    </row>
    <row r="111" spans="1:17" x14ac:dyDescent="0.3">
      <c r="A111" s="177">
        <v>43626</v>
      </c>
      <c r="B111" s="7">
        <v>71.724400000000003</v>
      </c>
      <c r="C111" s="190">
        <f t="shared" si="4"/>
        <v>70.904200000000003</v>
      </c>
      <c r="D111" s="191">
        <f>Table21[[#This Row],[Adj Close]]-Table21[[#This Row],[Naive Trend ]]</f>
        <v>0.82019999999999982</v>
      </c>
      <c r="E111">
        <f>Table21[[#This Row],[Erorr 1]]^2</f>
        <v>0.67272803999999975</v>
      </c>
      <c r="F111">
        <f>ABS(Table21[[#This Row],[Erorr 1]])</f>
        <v>0.82019999999999982</v>
      </c>
      <c r="G111" s="192">
        <f>Table21[[#This Row],[Abs Erorr 1]]/Table21[[#This Row],[Adj Close]]</f>
        <v>1.143543898589601E-2</v>
      </c>
      <c r="H111" s="190">
        <f t="shared" si="6"/>
        <v>70.835033333333328</v>
      </c>
      <c r="I111" s="193">
        <f>(Table21[[#This Row],[Adj Close]]-Table21[[#This Row],[3-MA]])</f>
        <v>0.88936666666667463</v>
      </c>
      <c r="J111" s="194">
        <f t="shared" si="5"/>
        <v>0.79097306777779197</v>
      </c>
      <c r="K111" s="194">
        <f>ABS(Table21[[#This Row],[Erorr 2]])</f>
        <v>0.88936666666667463</v>
      </c>
      <c r="L111" s="192">
        <f>Table21[[#This Row],[Abs Erorr 2]]/Table21[[#This Row],[Adj Close]]</f>
        <v>1.2399778411066173E-2</v>
      </c>
      <c r="M111" s="190">
        <f t="shared" si="7"/>
        <v>70.074550000000002</v>
      </c>
      <c r="N111" s="195">
        <f>Table21[[#This Row],[Adj Close]]-Table21[[#This Row],[6-MA]]</f>
        <v>1.6498500000000007</v>
      </c>
      <c r="O111" s="194">
        <f>(Table21[[#This Row],[Adj Close]]-M111)^2</f>
        <v>2.7220050225000025</v>
      </c>
      <c r="P111" s="194">
        <f>ABS(Table21[[#This Row],[Erorr 3]])</f>
        <v>1.6498500000000007</v>
      </c>
      <c r="Q111" s="192">
        <f>Table21[[#This Row],[Abs Erorr 3]]/Table21[[#This Row],[Adj Close]]</f>
        <v>2.3002632298074303E-2</v>
      </c>
    </row>
    <row r="112" spans="1:17" x14ac:dyDescent="0.3">
      <c r="A112" s="177">
        <v>43627</v>
      </c>
      <c r="B112" s="7">
        <v>71.548699999999997</v>
      </c>
      <c r="C112" s="190">
        <f t="shared" si="4"/>
        <v>71.724400000000003</v>
      </c>
      <c r="D112" s="191">
        <f>Table21[[#This Row],[Adj Close]]-Table21[[#This Row],[Naive Trend ]]</f>
        <v>-0.17570000000000618</v>
      </c>
      <c r="E112">
        <f>Table21[[#This Row],[Erorr 1]]^2</f>
        <v>3.0870490000002172E-2</v>
      </c>
      <c r="F112">
        <f>ABS(Table21[[#This Row],[Erorr 1]])</f>
        <v>0.17570000000000618</v>
      </c>
      <c r="G112" s="192">
        <f>Table21[[#This Row],[Abs Erorr 1]]/Table21[[#This Row],[Adj Close]]</f>
        <v>2.4556700541030962E-3</v>
      </c>
      <c r="H112" s="190">
        <f t="shared" si="6"/>
        <v>70.96553333333334</v>
      </c>
      <c r="I112" s="193">
        <f>(Table21[[#This Row],[Adj Close]]-Table21[[#This Row],[3-MA]])</f>
        <v>0.5831666666666564</v>
      </c>
      <c r="J112" s="194">
        <f t="shared" si="5"/>
        <v>0.34008336111109916</v>
      </c>
      <c r="K112" s="194">
        <f>ABS(Table21[[#This Row],[Erorr 2]])</f>
        <v>0.5831666666666564</v>
      </c>
      <c r="L112" s="192">
        <f>Table21[[#This Row],[Abs Erorr 2]]/Table21[[#This Row],[Adj Close]]</f>
        <v>8.1506256111803076E-3</v>
      </c>
      <c r="M112" s="190">
        <f t="shared" si="7"/>
        <v>70.675016666666679</v>
      </c>
      <c r="N112" s="195">
        <f>Table21[[#This Row],[Adj Close]]-Table21[[#This Row],[6-MA]]</f>
        <v>0.87368333333331805</v>
      </c>
      <c r="O112" s="194">
        <f>(Table21[[#This Row],[Adj Close]]-M112)^2</f>
        <v>0.76332256694441769</v>
      </c>
      <c r="P112" s="194">
        <f>ABS(Table21[[#This Row],[Erorr 3]])</f>
        <v>0.87368333333331805</v>
      </c>
      <c r="Q112" s="192">
        <f>Table21[[#This Row],[Abs Erorr 3]]/Table21[[#This Row],[Adj Close]]</f>
        <v>1.2211030156149841E-2</v>
      </c>
    </row>
    <row r="113" spans="1:17" x14ac:dyDescent="0.3">
      <c r="A113" s="177">
        <v>43628</v>
      </c>
      <c r="B113" s="7">
        <v>70.954400000000007</v>
      </c>
      <c r="C113" s="190">
        <f t="shared" si="4"/>
        <v>71.548699999999997</v>
      </c>
      <c r="D113" s="191">
        <f>Table21[[#This Row],[Adj Close]]-Table21[[#This Row],[Naive Trend ]]</f>
        <v>-0.59429999999998984</v>
      </c>
      <c r="E113">
        <f>Table21[[#This Row],[Erorr 1]]^2</f>
        <v>0.35319248999998792</v>
      </c>
      <c r="F113">
        <f>ABS(Table21[[#This Row],[Erorr 1]])</f>
        <v>0.59429999999998984</v>
      </c>
      <c r="G113" s="192">
        <f>Table21[[#This Row],[Abs Erorr 1]]/Table21[[#This Row],[Adj Close]]</f>
        <v>8.3758019234887442E-3</v>
      </c>
      <c r="H113" s="190">
        <f t="shared" si="6"/>
        <v>71.392433333333329</v>
      </c>
      <c r="I113" s="193">
        <f>(Table21[[#This Row],[Adj Close]]-Table21[[#This Row],[3-MA]])</f>
        <v>-0.43803333333332262</v>
      </c>
      <c r="J113" s="194">
        <f t="shared" si="5"/>
        <v>0.19187320111110173</v>
      </c>
      <c r="K113" s="194">
        <f>ABS(Table21[[#This Row],[Erorr 2]])</f>
        <v>0.43803333333332262</v>
      </c>
      <c r="L113" s="192">
        <f>Table21[[#This Row],[Abs Erorr 2]]/Table21[[#This Row],[Adj Close]]</f>
        <v>6.1734484871033028E-3</v>
      </c>
      <c r="M113" s="190">
        <f t="shared" si="7"/>
        <v>71.096450000000004</v>
      </c>
      <c r="N113" s="195">
        <f>Table21[[#This Row],[Adj Close]]-Table21[[#This Row],[6-MA]]</f>
        <v>-0.14204999999999757</v>
      </c>
      <c r="O113" s="194">
        <f>(Table21[[#This Row],[Adj Close]]-M113)^2</f>
        <v>2.0178202499999309E-2</v>
      </c>
      <c r="P113" s="194">
        <f>ABS(Table21[[#This Row],[Erorr 3]])</f>
        <v>0.14204999999999757</v>
      </c>
      <c r="Q113" s="192">
        <f>Table21[[#This Row],[Abs Erorr 3]]/Table21[[#This Row],[Adj Close]]</f>
        <v>2.0019900104855733E-3</v>
      </c>
    </row>
    <row r="114" spans="1:17" x14ac:dyDescent="0.3">
      <c r="A114" s="177">
        <v>43629</v>
      </c>
      <c r="B114" s="7">
        <v>72.678600000000003</v>
      </c>
      <c r="C114" s="190">
        <f t="shared" si="4"/>
        <v>70.954400000000007</v>
      </c>
      <c r="D114" s="191">
        <f>Table21[[#This Row],[Adj Close]]-Table21[[#This Row],[Naive Trend ]]</f>
        <v>1.7241999999999962</v>
      </c>
      <c r="E114">
        <f>Table21[[#This Row],[Erorr 1]]^2</f>
        <v>2.9728656399999869</v>
      </c>
      <c r="F114">
        <f>ABS(Table21[[#This Row],[Erorr 1]])</f>
        <v>1.7241999999999962</v>
      </c>
      <c r="G114" s="192">
        <f>Table21[[#This Row],[Abs Erorr 1]]/Table21[[#This Row],[Adj Close]]</f>
        <v>2.3723627037394723E-2</v>
      </c>
      <c r="H114" s="190">
        <f t="shared" si="6"/>
        <v>71.409166666666678</v>
      </c>
      <c r="I114" s="193">
        <f>(Table21[[#This Row],[Adj Close]]-Table21[[#This Row],[3-MA]])</f>
        <v>1.2694333333333248</v>
      </c>
      <c r="J114" s="194">
        <f t="shared" si="5"/>
        <v>1.6114609877777559</v>
      </c>
      <c r="K114" s="194">
        <f>ABS(Table21[[#This Row],[Erorr 2]])</f>
        <v>1.2694333333333248</v>
      </c>
      <c r="L114" s="192">
        <f>Table21[[#This Row],[Abs Erorr 2]]/Table21[[#This Row],[Adj Close]]</f>
        <v>1.746639772000733E-2</v>
      </c>
      <c r="M114" s="190">
        <f t="shared" si="7"/>
        <v>71.122100000000003</v>
      </c>
      <c r="N114" s="195">
        <f>Table21[[#This Row],[Adj Close]]-Table21[[#This Row],[6-MA]]</f>
        <v>1.5564999999999998</v>
      </c>
      <c r="O114" s="194">
        <f>(Table21[[#This Row],[Adj Close]]-M114)^2</f>
        <v>2.4226922499999994</v>
      </c>
      <c r="P114" s="194">
        <f>ABS(Table21[[#This Row],[Erorr 3]])</f>
        <v>1.5564999999999998</v>
      </c>
      <c r="Q114" s="192">
        <f>Table21[[#This Row],[Abs Erorr 3]]/Table21[[#This Row],[Adj Close]]</f>
        <v>2.1416207797068185E-2</v>
      </c>
    </row>
    <row r="115" spans="1:17" x14ac:dyDescent="0.3">
      <c r="A115" s="177">
        <v>43630</v>
      </c>
      <c r="B115" s="7">
        <v>73.038600000000002</v>
      </c>
      <c r="C115" s="190">
        <f t="shared" si="4"/>
        <v>72.678600000000003</v>
      </c>
      <c r="D115" s="191">
        <f>Table21[[#This Row],[Adj Close]]-Table21[[#This Row],[Naive Trend ]]</f>
        <v>0.35999999999999943</v>
      </c>
      <c r="E115">
        <f>Table21[[#This Row],[Erorr 1]]^2</f>
        <v>0.1295999999999996</v>
      </c>
      <c r="F115">
        <f>ABS(Table21[[#This Row],[Erorr 1]])</f>
        <v>0.35999999999999943</v>
      </c>
      <c r="G115" s="192">
        <f>Table21[[#This Row],[Abs Erorr 1]]/Table21[[#This Row],[Adj Close]]</f>
        <v>4.9289006087192173E-3</v>
      </c>
      <c r="H115" s="190">
        <f t="shared" si="6"/>
        <v>71.727233333333345</v>
      </c>
      <c r="I115" s="193">
        <f>(Table21[[#This Row],[Adj Close]]-Table21[[#This Row],[3-MA]])</f>
        <v>1.3113666666666575</v>
      </c>
      <c r="J115" s="194">
        <f t="shared" si="5"/>
        <v>1.7196825344444202</v>
      </c>
      <c r="K115" s="194">
        <f>ABS(Table21[[#This Row],[Erorr 2]])</f>
        <v>1.3113666666666575</v>
      </c>
      <c r="L115" s="192">
        <f>Table21[[#This Row],[Abs Erorr 2]]/Table21[[#This Row],[Adj Close]]</f>
        <v>1.7954433226631636E-2</v>
      </c>
      <c r="M115" s="190">
        <f t="shared" si="7"/>
        <v>71.346383333333335</v>
      </c>
      <c r="N115" s="195">
        <f>Table21[[#This Row],[Adj Close]]-Table21[[#This Row],[6-MA]]</f>
        <v>1.6922166666666669</v>
      </c>
      <c r="O115" s="194">
        <f>(Table21[[#This Row],[Adj Close]]-M115)^2</f>
        <v>2.8635972469444453</v>
      </c>
      <c r="P115" s="194">
        <f>ABS(Table21[[#This Row],[Erorr 3]])</f>
        <v>1.6922166666666669</v>
      </c>
      <c r="Q115" s="192">
        <f>Table21[[#This Row],[Abs Erorr 3]]/Table21[[#This Row],[Adj Close]]</f>
        <v>2.3168799328939314E-2</v>
      </c>
    </row>
    <row r="116" spans="1:17" x14ac:dyDescent="0.3">
      <c r="A116" s="177">
        <v>43633</v>
      </c>
      <c r="B116" s="7">
        <v>72.971599999999995</v>
      </c>
      <c r="C116" s="190">
        <f t="shared" si="4"/>
        <v>73.038600000000002</v>
      </c>
      <c r="D116" s="191">
        <f>Table21[[#This Row],[Adj Close]]-Table21[[#This Row],[Naive Trend ]]</f>
        <v>-6.7000000000007276E-2</v>
      </c>
      <c r="E116">
        <f>Table21[[#This Row],[Erorr 1]]^2</f>
        <v>4.4890000000009748E-3</v>
      </c>
      <c r="F116">
        <f>ABS(Table21[[#This Row],[Erorr 1]])</f>
        <v>6.7000000000007276E-2</v>
      </c>
      <c r="G116" s="192">
        <f>Table21[[#This Row],[Abs Erorr 1]]/Table21[[#This Row],[Adj Close]]</f>
        <v>9.1816542326065588E-4</v>
      </c>
      <c r="H116" s="190">
        <f t="shared" si="6"/>
        <v>72.223866666666666</v>
      </c>
      <c r="I116" s="193">
        <f>(Table21[[#This Row],[Adj Close]]-Table21[[#This Row],[3-MA]])</f>
        <v>0.74773333333332914</v>
      </c>
      <c r="J116" s="194">
        <f t="shared" si="5"/>
        <v>0.55910513777777149</v>
      </c>
      <c r="K116" s="194">
        <f>ABS(Table21[[#This Row],[Erorr 2]])</f>
        <v>0.74773333333332914</v>
      </c>
      <c r="L116" s="192">
        <f>Table21[[#This Row],[Abs Erorr 2]]/Table21[[#This Row],[Adj Close]]</f>
        <v>1.0246908843074966E-2</v>
      </c>
      <c r="M116" s="190">
        <f t="shared" si="7"/>
        <v>71.808150000000012</v>
      </c>
      <c r="N116" s="195">
        <f>Table21[[#This Row],[Adj Close]]-Table21[[#This Row],[6-MA]]</f>
        <v>1.1634499999999832</v>
      </c>
      <c r="O116" s="194">
        <f>(Table21[[#This Row],[Adj Close]]-M116)^2</f>
        <v>1.353615902499961</v>
      </c>
      <c r="P116" s="194">
        <f>ABS(Table21[[#This Row],[Erorr 3]])</f>
        <v>1.1634499999999832</v>
      </c>
      <c r="Q116" s="192">
        <f>Table21[[#This Row],[Abs Erorr 3]]/Table21[[#This Row],[Adj Close]]</f>
        <v>1.5943874055111624E-2</v>
      </c>
    </row>
    <row r="117" spans="1:17" x14ac:dyDescent="0.3">
      <c r="A117" s="177">
        <v>43634</v>
      </c>
      <c r="B117" s="7">
        <v>73.909099999999995</v>
      </c>
      <c r="C117" s="190">
        <f t="shared" si="4"/>
        <v>72.971599999999995</v>
      </c>
      <c r="D117" s="191">
        <f>Table21[[#This Row],[Adj Close]]-Table21[[#This Row],[Naive Trend ]]</f>
        <v>0.9375</v>
      </c>
      <c r="E117">
        <f>Table21[[#This Row],[Erorr 1]]^2</f>
        <v>0.87890625</v>
      </c>
      <c r="F117">
        <f>ABS(Table21[[#This Row],[Erorr 1]])</f>
        <v>0.9375</v>
      </c>
      <c r="G117" s="192">
        <f>Table21[[#This Row],[Abs Erorr 1]]/Table21[[#This Row],[Adj Close]]</f>
        <v>1.2684500284809315E-2</v>
      </c>
      <c r="H117" s="190">
        <f t="shared" si="6"/>
        <v>72.896266666666662</v>
      </c>
      <c r="I117" s="193">
        <f>(Table21[[#This Row],[Adj Close]]-Table21[[#This Row],[3-MA]])</f>
        <v>1.012833333333333</v>
      </c>
      <c r="J117" s="194">
        <f t="shared" si="5"/>
        <v>1.0258313611111105</v>
      </c>
      <c r="K117" s="194">
        <f>ABS(Table21[[#This Row],[Erorr 2]])</f>
        <v>1.012833333333333</v>
      </c>
      <c r="L117" s="192">
        <f>Table21[[#This Row],[Abs Erorr 2]]/Table21[[#This Row],[Adj Close]]</f>
        <v>1.3703770352139764E-2</v>
      </c>
      <c r="M117" s="190">
        <f t="shared" si="7"/>
        <v>72.152716666666663</v>
      </c>
      <c r="N117" s="195">
        <f>Table21[[#This Row],[Adj Close]]-Table21[[#This Row],[6-MA]]</f>
        <v>1.7563833333333321</v>
      </c>
      <c r="O117" s="194">
        <f>(Table21[[#This Row],[Adj Close]]-M117)^2</f>
        <v>3.0848824136111066</v>
      </c>
      <c r="P117" s="194">
        <f>ABS(Table21[[#This Row],[Erorr 3]])</f>
        <v>1.7563833333333321</v>
      </c>
      <c r="Q117" s="192">
        <f>Table21[[#This Row],[Abs Erorr 3]]/Table21[[#This Row],[Adj Close]]</f>
        <v>2.3764101218027717E-2</v>
      </c>
    </row>
    <row r="118" spans="1:17" x14ac:dyDescent="0.3">
      <c r="A118" s="177">
        <v>43635</v>
      </c>
      <c r="B118" s="7">
        <v>73.950900000000004</v>
      </c>
      <c r="C118" s="190">
        <f t="shared" si="4"/>
        <v>73.909099999999995</v>
      </c>
      <c r="D118" s="191">
        <f>Table21[[#This Row],[Adj Close]]-Table21[[#This Row],[Naive Trend ]]</f>
        <v>4.1800000000009163E-2</v>
      </c>
      <c r="E118">
        <f>Table21[[#This Row],[Erorr 1]]^2</f>
        <v>1.747240000000766E-3</v>
      </c>
      <c r="F118">
        <f>ABS(Table21[[#This Row],[Erorr 1]])</f>
        <v>4.1800000000009163E-2</v>
      </c>
      <c r="G118" s="192">
        <f>Table21[[#This Row],[Abs Erorr 1]]/Table21[[#This Row],[Adj Close]]</f>
        <v>5.6523990918310883E-4</v>
      </c>
      <c r="H118" s="190">
        <f t="shared" si="6"/>
        <v>73.306433333333331</v>
      </c>
      <c r="I118" s="193">
        <f>(Table21[[#This Row],[Adj Close]]-Table21[[#This Row],[3-MA]])</f>
        <v>0.6444666666666734</v>
      </c>
      <c r="J118" s="194">
        <f t="shared" si="5"/>
        <v>0.41533728444445311</v>
      </c>
      <c r="K118" s="194">
        <f>ABS(Table21[[#This Row],[Erorr 2]])</f>
        <v>0.6444666666666734</v>
      </c>
      <c r="L118" s="192">
        <f>Table21[[#This Row],[Abs Erorr 2]]/Table21[[#This Row],[Adj Close]]</f>
        <v>8.714791390864389E-3</v>
      </c>
      <c r="M118" s="190">
        <f t="shared" si="7"/>
        <v>72.516833333333338</v>
      </c>
      <c r="N118" s="195">
        <f>Table21[[#This Row],[Adj Close]]-Table21[[#This Row],[6-MA]]</f>
        <v>1.4340666666666664</v>
      </c>
      <c r="O118" s="194">
        <f>(Table21[[#This Row],[Adj Close]]-M118)^2</f>
        <v>2.0565472044444437</v>
      </c>
      <c r="P118" s="194">
        <f>ABS(Table21[[#This Row],[Erorr 3]])</f>
        <v>1.4340666666666664</v>
      </c>
      <c r="Q118" s="192">
        <f>Table21[[#This Row],[Abs Erorr 3]]/Table21[[#This Row],[Adj Close]]</f>
        <v>1.9392146230359147E-2</v>
      </c>
    </row>
    <row r="119" spans="1:17" x14ac:dyDescent="0.3">
      <c r="A119" s="177">
        <v>43636</v>
      </c>
      <c r="B119" s="7">
        <v>74.168499999999995</v>
      </c>
      <c r="C119" s="190">
        <f t="shared" si="4"/>
        <v>73.950900000000004</v>
      </c>
      <c r="D119" s="191">
        <f>Table21[[#This Row],[Adj Close]]-Table21[[#This Row],[Naive Trend ]]</f>
        <v>0.21759999999999025</v>
      </c>
      <c r="E119">
        <f>Table21[[#This Row],[Erorr 1]]^2</f>
        <v>4.7349759999995758E-2</v>
      </c>
      <c r="F119">
        <f>ABS(Table21[[#This Row],[Erorr 1]])</f>
        <v>0.21759999999999025</v>
      </c>
      <c r="G119" s="192">
        <f>Table21[[#This Row],[Abs Erorr 1]]/Table21[[#This Row],[Adj Close]]</f>
        <v>2.9338600618859794E-3</v>
      </c>
      <c r="H119" s="190">
        <f t="shared" si="6"/>
        <v>73.610533333333322</v>
      </c>
      <c r="I119" s="193">
        <f>(Table21[[#This Row],[Adj Close]]-Table21[[#This Row],[3-MA]])</f>
        <v>0.5579666666666725</v>
      </c>
      <c r="J119" s="194">
        <f t="shared" si="5"/>
        <v>0.3113268011111176</v>
      </c>
      <c r="K119" s="194">
        <f>ABS(Table21[[#This Row],[Erorr 2]])</f>
        <v>0.5579666666666725</v>
      </c>
      <c r="L119" s="192">
        <f>Table21[[#This Row],[Abs Erorr 2]]/Table21[[#This Row],[Adj Close]]</f>
        <v>7.522960106604186E-3</v>
      </c>
      <c r="M119" s="190">
        <f t="shared" si="7"/>
        <v>72.917199999999994</v>
      </c>
      <c r="N119" s="195">
        <f>Table21[[#This Row],[Adj Close]]-Table21[[#This Row],[6-MA]]</f>
        <v>1.2513000000000005</v>
      </c>
      <c r="O119" s="194">
        <f>(Table21[[#This Row],[Adj Close]]-M119)^2</f>
        <v>1.5657516900000013</v>
      </c>
      <c r="P119" s="194">
        <f>ABS(Table21[[#This Row],[Erorr 3]])</f>
        <v>1.2513000000000005</v>
      </c>
      <c r="Q119" s="192">
        <f>Table21[[#This Row],[Abs Erorr 3]]/Table21[[#This Row],[Adj Close]]</f>
        <v>1.6871043637123585E-2</v>
      </c>
    </row>
    <row r="120" spans="1:17" x14ac:dyDescent="0.3">
      <c r="A120" s="177">
        <v>43637</v>
      </c>
      <c r="B120" s="7">
        <v>73.967699999999994</v>
      </c>
      <c r="C120" s="190">
        <f t="shared" si="4"/>
        <v>74.168499999999995</v>
      </c>
      <c r="D120" s="191">
        <f>Table21[[#This Row],[Adj Close]]-Table21[[#This Row],[Naive Trend ]]</f>
        <v>-0.20080000000000098</v>
      </c>
      <c r="E120">
        <f>Table21[[#This Row],[Erorr 1]]^2</f>
        <v>4.0320640000000393E-2</v>
      </c>
      <c r="F120">
        <f>ABS(Table21[[#This Row],[Erorr 1]])</f>
        <v>0.20080000000000098</v>
      </c>
      <c r="G120" s="192">
        <f>Table21[[#This Row],[Abs Erorr 1]]/Table21[[#This Row],[Adj Close]]</f>
        <v>2.7146984426986509E-3</v>
      </c>
      <c r="H120" s="190">
        <f t="shared" si="6"/>
        <v>74.009500000000003</v>
      </c>
      <c r="I120" s="193">
        <f>(Table21[[#This Row],[Adj Close]]-Table21[[#This Row],[3-MA]])</f>
        <v>-4.1800000000009163E-2</v>
      </c>
      <c r="J120" s="194">
        <f t="shared" si="5"/>
        <v>1.747240000000766E-3</v>
      </c>
      <c r="K120" s="194">
        <f>ABS(Table21[[#This Row],[Erorr 2]])</f>
        <v>4.1800000000009163E-2</v>
      </c>
      <c r="L120" s="192">
        <f>Table21[[#This Row],[Abs Erorr 2]]/Table21[[#This Row],[Adj Close]]</f>
        <v>5.6511152841049763E-4</v>
      </c>
      <c r="M120" s="190">
        <f t="shared" si="7"/>
        <v>73.452883333333332</v>
      </c>
      <c r="N120" s="195">
        <f>Table21[[#This Row],[Adj Close]]-Table21[[#This Row],[6-MA]]</f>
        <v>0.51481666666666115</v>
      </c>
      <c r="O120" s="194">
        <f>(Table21[[#This Row],[Adj Close]]-M120)^2</f>
        <v>0.26503620027777208</v>
      </c>
      <c r="P120" s="194">
        <f>ABS(Table21[[#This Row],[Erorr 3]])</f>
        <v>0.51481666666666115</v>
      </c>
      <c r="Q120" s="192">
        <f>Table21[[#This Row],[Abs Erorr 3]]/Table21[[#This Row],[Adj Close]]</f>
        <v>6.9600199366299234E-3</v>
      </c>
    </row>
    <row r="121" spans="1:17" x14ac:dyDescent="0.3">
      <c r="A121" s="177">
        <v>43640</v>
      </c>
      <c r="B121" s="7">
        <v>73.532399999999996</v>
      </c>
      <c r="C121" s="190">
        <f t="shared" si="4"/>
        <v>73.967699999999994</v>
      </c>
      <c r="D121" s="191">
        <f>Table21[[#This Row],[Adj Close]]-Table21[[#This Row],[Naive Trend ]]</f>
        <v>-0.43529999999999802</v>
      </c>
      <c r="E121">
        <f>Table21[[#This Row],[Erorr 1]]^2</f>
        <v>0.18948608999999828</v>
      </c>
      <c r="F121">
        <f>ABS(Table21[[#This Row],[Erorr 1]])</f>
        <v>0.43529999999999802</v>
      </c>
      <c r="G121" s="192">
        <f>Table21[[#This Row],[Abs Erorr 1]]/Table21[[#This Row],[Adj Close]]</f>
        <v>5.9198394177260374E-3</v>
      </c>
      <c r="H121" s="190">
        <f t="shared" si="6"/>
        <v>74.029033333333317</v>
      </c>
      <c r="I121" s="193">
        <f>(Table21[[#This Row],[Adj Close]]-Table21[[#This Row],[3-MA]])</f>
        <v>-0.49663333333332105</v>
      </c>
      <c r="J121" s="194">
        <f t="shared" si="5"/>
        <v>0.24664466777776559</v>
      </c>
      <c r="K121" s="194">
        <f>ABS(Table21[[#This Row],[Erorr 2]])</f>
        <v>0.49663333333332105</v>
      </c>
      <c r="L121" s="192">
        <f>Table21[[#This Row],[Abs Erorr 2]]/Table21[[#This Row],[Adj Close]]</f>
        <v>6.75393885325817E-3</v>
      </c>
      <c r="M121" s="190">
        <f t="shared" si="7"/>
        <v>73.667733333333331</v>
      </c>
      <c r="N121" s="195">
        <f>Table21[[#This Row],[Adj Close]]-Table21[[#This Row],[6-MA]]</f>
        <v>-0.1353333333333353</v>
      </c>
      <c r="O121" s="194">
        <f>(Table21[[#This Row],[Adj Close]]-M121)^2</f>
        <v>1.8315111111111646E-2</v>
      </c>
      <c r="P121" s="194">
        <f>ABS(Table21[[#This Row],[Erorr 3]])</f>
        <v>0.1353333333333353</v>
      </c>
      <c r="Q121" s="192">
        <f>Table21[[#This Row],[Abs Erorr 3]]/Table21[[#This Row],[Adj Close]]</f>
        <v>1.8404585370984125E-3</v>
      </c>
    </row>
    <row r="122" spans="1:17" x14ac:dyDescent="0.3">
      <c r="A122" s="177">
        <v>43641</v>
      </c>
      <c r="B122" s="7">
        <v>71.490099999999998</v>
      </c>
      <c r="C122" s="190">
        <f t="shared" si="4"/>
        <v>73.532399999999996</v>
      </c>
      <c r="D122" s="191">
        <f>Table21[[#This Row],[Adj Close]]-Table21[[#This Row],[Naive Trend ]]</f>
        <v>-2.0422999999999973</v>
      </c>
      <c r="E122">
        <f>Table21[[#This Row],[Erorr 1]]^2</f>
        <v>4.170989289999989</v>
      </c>
      <c r="F122">
        <f>ABS(Table21[[#This Row],[Erorr 1]])</f>
        <v>2.0422999999999973</v>
      </c>
      <c r="G122" s="192">
        <f>Table21[[#This Row],[Abs Erorr 1]]/Table21[[#This Row],[Adj Close]]</f>
        <v>2.856759187635767E-2</v>
      </c>
      <c r="H122" s="190">
        <f t="shared" si="6"/>
        <v>73.889533333333318</v>
      </c>
      <c r="I122" s="193">
        <f>(Table21[[#This Row],[Adj Close]]-Table21[[#This Row],[3-MA]])</f>
        <v>-2.3994333333333202</v>
      </c>
      <c r="J122" s="194">
        <f t="shared" si="5"/>
        <v>5.7572803211110477</v>
      </c>
      <c r="K122" s="194">
        <f>ABS(Table21[[#This Row],[Erorr 2]])</f>
        <v>2.3994333333333202</v>
      </c>
      <c r="L122" s="192">
        <f>Table21[[#This Row],[Abs Erorr 2]]/Table21[[#This Row],[Adj Close]]</f>
        <v>3.3563155364635389E-2</v>
      </c>
      <c r="M122" s="190">
        <f t="shared" si="7"/>
        <v>73.75003333333332</v>
      </c>
      <c r="N122" s="195">
        <f>Table21[[#This Row],[Adj Close]]-Table21[[#This Row],[6-MA]]</f>
        <v>-2.259933333333322</v>
      </c>
      <c r="O122" s="194">
        <f>(Table21[[#This Row],[Adj Close]]-M122)^2</f>
        <v>5.1072986711110602</v>
      </c>
      <c r="P122" s="194">
        <f>ABS(Table21[[#This Row],[Erorr 3]])</f>
        <v>2.259933333333322</v>
      </c>
      <c r="Q122" s="192">
        <f>Table21[[#This Row],[Abs Erorr 3]]/Table21[[#This Row],[Adj Close]]</f>
        <v>3.1611836230937176E-2</v>
      </c>
    </row>
    <row r="123" spans="1:17" x14ac:dyDescent="0.3">
      <c r="A123" s="177">
        <v>43642</v>
      </c>
      <c r="B123" s="7">
        <v>71.732799999999997</v>
      </c>
      <c r="C123" s="190">
        <f t="shared" si="4"/>
        <v>71.490099999999998</v>
      </c>
      <c r="D123" s="191">
        <f>Table21[[#This Row],[Adj Close]]-Table21[[#This Row],[Naive Trend ]]</f>
        <v>0.24269999999999925</v>
      </c>
      <c r="E123">
        <f>Table21[[#This Row],[Erorr 1]]^2</f>
        <v>5.8903289999999636E-2</v>
      </c>
      <c r="F123">
        <f>ABS(Table21[[#This Row],[Erorr 1]])</f>
        <v>0.24269999999999925</v>
      </c>
      <c r="G123" s="192">
        <f>Table21[[#This Row],[Abs Erorr 1]]/Table21[[#This Row],[Adj Close]]</f>
        <v>3.3833894675796743E-3</v>
      </c>
      <c r="H123" s="190">
        <f t="shared" si="6"/>
        <v>72.996733333333324</v>
      </c>
      <c r="I123" s="193">
        <f>(Table21[[#This Row],[Adj Close]]-Table21[[#This Row],[3-MA]])</f>
        <v>-1.2639333333333269</v>
      </c>
      <c r="J123" s="194">
        <f t="shared" si="5"/>
        <v>1.5975274711110949</v>
      </c>
      <c r="K123" s="194">
        <f>ABS(Table21[[#This Row],[Erorr 2]])</f>
        <v>1.2639333333333269</v>
      </c>
      <c r="L123" s="192">
        <f>Table21[[#This Row],[Abs Erorr 2]]/Table21[[#This Row],[Adj Close]]</f>
        <v>1.7620019479698646E-2</v>
      </c>
      <c r="M123" s="190">
        <f t="shared" si="7"/>
        <v>73.503116666666656</v>
      </c>
      <c r="N123" s="195">
        <f>Table21[[#This Row],[Adj Close]]-Table21[[#This Row],[6-MA]]</f>
        <v>-1.770316666666659</v>
      </c>
      <c r="O123" s="194">
        <f>(Table21[[#This Row],[Adj Close]]-M123)^2</f>
        <v>3.1340211002777507</v>
      </c>
      <c r="P123" s="194">
        <f>ABS(Table21[[#This Row],[Erorr 3]])</f>
        <v>1.770316666666659</v>
      </c>
      <c r="Q123" s="192">
        <f>Table21[[#This Row],[Abs Erorr 3]]/Table21[[#This Row],[Adj Close]]</f>
        <v>2.4679319177094147E-2</v>
      </c>
    </row>
    <row r="124" spans="1:17" x14ac:dyDescent="0.3">
      <c r="A124" s="177">
        <v>43643</v>
      </c>
      <c r="B124" s="7">
        <v>72.569800000000001</v>
      </c>
      <c r="C124" s="190">
        <f t="shared" si="4"/>
        <v>71.732799999999997</v>
      </c>
      <c r="D124" s="191">
        <f>Table21[[#This Row],[Adj Close]]-Table21[[#This Row],[Naive Trend ]]</f>
        <v>0.8370000000000033</v>
      </c>
      <c r="E124">
        <f>Table21[[#This Row],[Erorr 1]]^2</f>
        <v>0.70056900000000555</v>
      </c>
      <c r="F124">
        <f>ABS(Table21[[#This Row],[Erorr 1]])</f>
        <v>0.8370000000000033</v>
      </c>
      <c r="G124" s="192">
        <f>Table21[[#This Row],[Abs Erorr 1]]/Table21[[#This Row],[Adj Close]]</f>
        <v>1.1533723394580159E-2</v>
      </c>
      <c r="H124" s="190">
        <f t="shared" si="6"/>
        <v>72.251766666666654</v>
      </c>
      <c r="I124" s="193">
        <f>(Table21[[#This Row],[Adj Close]]-Table21[[#This Row],[3-MA]])</f>
        <v>0.31803333333334649</v>
      </c>
      <c r="J124" s="194">
        <f t="shared" si="5"/>
        <v>0.10114520111111948</v>
      </c>
      <c r="K124" s="194">
        <f>ABS(Table21[[#This Row],[Erorr 2]])</f>
        <v>0.31803333333334649</v>
      </c>
      <c r="L124" s="192">
        <f>Table21[[#This Row],[Abs Erorr 2]]/Table21[[#This Row],[Adj Close]]</f>
        <v>4.3824474276261821E-3</v>
      </c>
      <c r="M124" s="190">
        <f t="shared" si="7"/>
        <v>73.140399999999985</v>
      </c>
      <c r="N124" s="195">
        <f>Table21[[#This Row],[Adj Close]]-Table21[[#This Row],[6-MA]]</f>
        <v>-0.57059999999998468</v>
      </c>
      <c r="O124" s="194">
        <f>(Table21[[#This Row],[Adj Close]]-M124)^2</f>
        <v>0.32558435999998253</v>
      </c>
      <c r="P124" s="194">
        <f>ABS(Table21[[#This Row],[Erorr 3]])</f>
        <v>0.57059999999998468</v>
      </c>
      <c r="Q124" s="192">
        <f>Table21[[#This Row],[Abs Erorr 3]]/Table21[[#This Row],[Adj Close]]</f>
        <v>7.8627748732941899E-3</v>
      </c>
    </row>
    <row r="125" spans="1:17" x14ac:dyDescent="0.3">
      <c r="A125" s="177">
        <v>43644</v>
      </c>
      <c r="B125" s="7">
        <v>73.113900000000001</v>
      </c>
      <c r="C125" s="190">
        <f t="shared" si="4"/>
        <v>72.569800000000001</v>
      </c>
      <c r="D125" s="191">
        <f>Table21[[#This Row],[Adj Close]]-Table21[[#This Row],[Naive Trend ]]</f>
        <v>0.54410000000000025</v>
      </c>
      <c r="E125">
        <f>Table21[[#This Row],[Erorr 1]]^2</f>
        <v>0.29604481000000027</v>
      </c>
      <c r="F125">
        <f>ABS(Table21[[#This Row],[Erorr 1]])</f>
        <v>0.54410000000000025</v>
      </c>
      <c r="G125" s="192">
        <f>Table21[[#This Row],[Abs Erorr 1]]/Table21[[#This Row],[Adj Close]]</f>
        <v>7.4418133897931893E-3</v>
      </c>
      <c r="H125" s="190">
        <f t="shared" si="6"/>
        <v>71.930899999999994</v>
      </c>
      <c r="I125" s="193">
        <f>(Table21[[#This Row],[Adj Close]]-Table21[[#This Row],[3-MA]])</f>
        <v>1.1830000000000069</v>
      </c>
      <c r="J125" s="194">
        <f t="shared" si="5"/>
        <v>1.3994890000000164</v>
      </c>
      <c r="K125" s="194">
        <f>ABS(Table21[[#This Row],[Erorr 2]])</f>
        <v>1.1830000000000069</v>
      </c>
      <c r="L125" s="192">
        <f>Table21[[#This Row],[Abs Erorr 2]]/Table21[[#This Row],[Adj Close]]</f>
        <v>1.6180233854301396E-2</v>
      </c>
      <c r="M125" s="190">
        <f t="shared" si="7"/>
        <v>72.910216666666656</v>
      </c>
      <c r="N125" s="195">
        <f>Table21[[#This Row],[Adj Close]]-Table21[[#This Row],[6-MA]]</f>
        <v>0.20368333333334476</v>
      </c>
      <c r="O125" s="194">
        <f>(Table21[[#This Row],[Adj Close]]-M125)^2</f>
        <v>4.1486900277782436E-2</v>
      </c>
      <c r="P125" s="194">
        <f>ABS(Table21[[#This Row],[Erorr 3]])</f>
        <v>0.20368333333334476</v>
      </c>
      <c r="Q125" s="192">
        <f>Table21[[#This Row],[Abs Erorr 3]]/Table21[[#This Row],[Adj Close]]</f>
        <v>2.7858359810288436E-3</v>
      </c>
    </row>
    <row r="126" spans="1:17" x14ac:dyDescent="0.3">
      <c r="A126" s="177">
        <v>43647</v>
      </c>
      <c r="B126" s="7">
        <v>73.934200000000004</v>
      </c>
      <c r="C126" s="190">
        <f t="shared" si="4"/>
        <v>73.113900000000001</v>
      </c>
      <c r="D126" s="191">
        <f>Table21[[#This Row],[Adj Close]]-Table21[[#This Row],[Naive Trend ]]</f>
        <v>0.82030000000000314</v>
      </c>
      <c r="E126">
        <f>Table21[[#This Row],[Erorr 1]]^2</f>
        <v>0.67289209000000516</v>
      </c>
      <c r="F126">
        <f>ABS(Table21[[#This Row],[Erorr 1]])</f>
        <v>0.82030000000000314</v>
      </c>
      <c r="G126" s="192">
        <f>Table21[[#This Row],[Abs Erorr 1]]/Table21[[#This Row],[Adj Close]]</f>
        <v>1.1095000689802596E-2</v>
      </c>
      <c r="H126" s="190">
        <f t="shared" si="6"/>
        <v>72.472166666666666</v>
      </c>
      <c r="I126" s="193">
        <f>(Table21[[#This Row],[Adj Close]]-Table21[[#This Row],[3-MA]])</f>
        <v>1.4620333333333377</v>
      </c>
      <c r="J126" s="194">
        <f t="shared" si="5"/>
        <v>2.1375414677777909</v>
      </c>
      <c r="K126" s="194">
        <f>ABS(Table21[[#This Row],[Erorr 2]])</f>
        <v>1.4620333333333377</v>
      </c>
      <c r="L126" s="192">
        <f>Table21[[#This Row],[Abs Erorr 2]]/Table21[[#This Row],[Adj Close]]</f>
        <v>1.9774790737349394E-2</v>
      </c>
      <c r="M126" s="190">
        <f t="shared" si="7"/>
        <v>72.734449999999995</v>
      </c>
      <c r="N126" s="195">
        <f>Table21[[#This Row],[Adj Close]]-Table21[[#This Row],[6-MA]]</f>
        <v>1.1997500000000088</v>
      </c>
      <c r="O126" s="194">
        <f>(Table21[[#This Row],[Adj Close]]-M126)^2</f>
        <v>1.4394000625000209</v>
      </c>
      <c r="P126" s="194">
        <f>ABS(Table21[[#This Row],[Erorr 3]])</f>
        <v>1.1997500000000088</v>
      </c>
      <c r="Q126" s="192">
        <f>Table21[[#This Row],[Abs Erorr 3]]/Table21[[#This Row],[Adj Close]]</f>
        <v>1.6227266948178363E-2</v>
      </c>
    </row>
    <row r="127" spans="1:17" x14ac:dyDescent="0.3">
      <c r="A127" s="177">
        <v>43648</v>
      </c>
      <c r="B127" s="7">
        <v>72.586600000000004</v>
      </c>
      <c r="C127" s="190">
        <f t="shared" si="4"/>
        <v>73.934200000000004</v>
      </c>
      <c r="D127" s="191">
        <f>Table21[[#This Row],[Adj Close]]-Table21[[#This Row],[Naive Trend ]]</f>
        <v>-1.3475999999999999</v>
      </c>
      <c r="E127">
        <f>Table21[[#This Row],[Erorr 1]]^2</f>
        <v>1.8160257599999998</v>
      </c>
      <c r="F127">
        <f>ABS(Table21[[#This Row],[Erorr 1]])</f>
        <v>1.3475999999999999</v>
      </c>
      <c r="G127" s="192">
        <f>Table21[[#This Row],[Abs Erorr 1]]/Table21[[#This Row],[Adj Close]]</f>
        <v>1.8565410144572136E-2</v>
      </c>
      <c r="H127" s="190">
        <f t="shared" si="6"/>
        <v>73.205966666666669</v>
      </c>
      <c r="I127" s="193">
        <f>(Table21[[#This Row],[Adj Close]]-Table21[[#This Row],[3-MA]])</f>
        <v>-0.6193666666666644</v>
      </c>
      <c r="J127" s="194">
        <f t="shared" si="5"/>
        <v>0.38361506777777499</v>
      </c>
      <c r="K127" s="194">
        <f>ABS(Table21[[#This Row],[Erorr 2]])</f>
        <v>0.6193666666666644</v>
      </c>
      <c r="L127" s="192">
        <f>Table21[[#This Row],[Abs Erorr 2]]/Table21[[#This Row],[Adj Close]]</f>
        <v>8.532796227770199E-3</v>
      </c>
      <c r="M127" s="190">
        <f t="shared" si="7"/>
        <v>72.728866666666661</v>
      </c>
      <c r="N127" s="195">
        <f>Table21[[#This Row],[Adj Close]]-Table21[[#This Row],[6-MA]]</f>
        <v>-0.14226666666665722</v>
      </c>
      <c r="O127" s="194">
        <f>(Table21[[#This Row],[Adj Close]]-M127)^2</f>
        <v>2.0239804444441754E-2</v>
      </c>
      <c r="P127" s="194">
        <f>ABS(Table21[[#This Row],[Erorr 3]])</f>
        <v>0.14226666666665722</v>
      </c>
      <c r="Q127" s="192">
        <f>Table21[[#This Row],[Abs Erorr 3]]/Table21[[#This Row],[Adj Close]]</f>
        <v>1.9599577148765365E-3</v>
      </c>
    </row>
    <row r="128" spans="1:17" x14ac:dyDescent="0.3">
      <c r="A128" s="177">
        <v>43649</v>
      </c>
      <c r="B128" s="7">
        <v>73.607699999999994</v>
      </c>
      <c r="C128" s="190">
        <f t="shared" si="4"/>
        <v>72.586600000000004</v>
      </c>
      <c r="D128" s="191">
        <f>Table21[[#This Row],[Adj Close]]-Table21[[#This Row],[Naive Trend ]]</f>
        <v>1.0210999999999899</v>
      </c>
      <c r="E128">
        <f>Table21[[#This Row],[Erorr 1]]^2</f>
        <v>1.0426452099999794</v>
      </c>
      <c r="F128">
        <f>ABS(Table21[[#This Row],[Erorr 1]])</f>
        <v>1.0210999999999899</v>
      </c>
      <c r="G128" s="192">
        <f>Table21[[#This Row],[Abs Erorr 1]]/Table21[[#This Row],[Adj Close]]</f>
        <v>1.3872190001861082E-2</v>
      </c>
      <c r="H128" s="190">
        <f t="shared" si="6"/>
        <v>73.21156666666667</v>
      </c>
      <c r="I128" s="193">
        <f>(Table21[[#This Row],[Adj Close]]-Table21[[#This Row],[3-MA]])</f>
        <v>0.39613333333332434</v>
      </c>
      <c r="J128" s="194">
        <f t="shared" si="5"/>
        <v>0.15692161777777067</v>
      </c>
      <c r="K128" s="194">
        <f>ABS(Table21[[#This Row],[Erorr 2]])</f>
        <v>0.39613333333332434</v>
      </c>
      <c r="L128" s="192">
        <f>Table21[[#This Row],[Abs Erorr 2]]/Table21[[#This Row],[Adj Close]]</f>
        <v>5.3816833474395259E-3</v>
      </c>
      <c r="M128" s="190">
        <f t="shared" si="7"/>
        <v>72.571233333333325</v>
      </c>
      <c r="N128" s="195">
        <f>Table21[[#This Row],[Adj Close]]-Table21[[#This Row],[6-MA]]</f>
        <v>1.0364666666666693</v>
      </c>
      <c r="O128" s="194">
        <f>(Table21[[#This Row],[Adj Close]]-M128)^2</f>
        <v>1.0742631511111167</v>
      </c>
      <c r="P128" s="194">
        <f>ABS(Table21[[#This Row],[Erorr 3]])</f>
        <v>1.0364666666666693</v>
      </c>
      <c r="Q128" s="192">
        <f>Table21[[#This Row],[Abs Erorr 3]]/Table21[[#This Row],[Adj Close]]</f>
        <v>1.4080954392905489E-2</v>
      </c>
    </row>
    <row r="129" spans="1:17" x14ac:dyDescent="0.3">
      <c r="A129" s="177">
        <v>43651</v>
      </c>
      <c r="B129" s="7">
        <v>73.498900000000006</v>
      </c>
      <c r="C129" s="190">
        <f t="shared" si="4"/>
        <v>73.607699999999994</v>
      </c>
      <c r="D129" s="191">
        <f>Table21[[#This Row],[Adj Close]]-Table21[[#This Row],[Naive Trend ]]</f>
        <v>-0.10879999999998802</v>
      </c>
      <c r="E129">
        <f>Table21[[#This Row],[Erorr 1]]^2</f>
        <v>1.1837439999997392E-2</v>
      </c>
      <c r="F129">
        <f>ABS(Table21[[#This Row],[Erorr 1]])</f>
        <v>0.10879999999998802</v>
      </c>
      <c r="G129" s="192">
        <f>Table21[[#This Row],[Abs Erorr 1]]/Table21[[#This Row],[Adj Close]]</f>
        <v>1.4802942629071729E-3</v>
      </c>
      <c r="H129" s="190">
        <f t="shared" si="6"/>
        <v>73.376166666666663</v>
      </c>
      <c r="I129" s="193">
        <f>(Table21[[#This Row],[Adj Close]]-Table21[[#This Row],[3-MA]])</f>
        <v>0.12273333333334335</v>
      </c>
      <c r="J129" s="194">
        <f t="shared" si="5"/>
        <v>1.506347111111357E-2</v>
      </c>
      <c r="K129" s="194">
        <f>ABS(Table21[[#This Row],[Erorr 2]])</f>
        <v>0.12273333333334335</v>
      </c>
      <c r="L129" s="192">
        <f>Table21[[#This Row],[Abs Erorr 2]]/Table21[[#This Row],[Adj Close]]</f>
        <v>1.6698662610371495E-3</v>
      </c>
      <c r="M129" s="190">
        <f t="shared" si="7"/>
        <v>72.924166666666665</v>
      </c>
      <c r="N129" s="195">
        <f>Table21[[#This Row],[Adj Close]]-Table21[[#This Row],[6-MA]]</f>
        <v>0.57473333333334153</v>
      </c>
      <c r="O129" s="194">
        <f>(Table21[[#This Row],[Adj Close]]-M129)^2</f>
        <v>0.33031840444445387</v>
      </c>
      <c r="P129" s="194">
        <f>ABS(Table21[[#This Row],[Erorr 3]])</f>
        <v>0.57473333333334153</v>
      </c>
      <c r="Q129" s="192">
        <f>Table21[[#This Row],[Abs Erorr 3]]/Table21[[#This Row],[Adj Close]]</f>
        <v>7.8196181620859839E-3</v>
      </c>
    </row>
    <row r="130" spans="1:17" x14ac:dyDescent="0.3">
      <c r="A130" s="177">
        <v>43654</v>
      </c>
      <c r="B130" s="7">
        <v>73.959299999999999</v>
      </c>
      <c r="C130" s="190">
        <f t="shared" si="4"/>
        <v>73.498900000000006</v>
      </c>
      <c r="D130" s="191">
        <f>Table21[[#This Row],[Adj Close]]-Table21[[#This Row],[Naive Trend ]]</f>
        <v>0.46039999999999281</v>
      </c>
      <c r="E130">
        <f>Table21[[#This Row],[Erorr 1]]^2</f>
        <v>0.21196815999999338</v>
      </c>
      <c r="F130">
        <f>ABS(Table21[[#This Row],[Erorr 1]])</f>
        <v>0.46039999999999281</v>
      </c>
      <c r="G130" s="192">
        <f>Table21[[#This Row],[Abs Erorr 1]]/Table21[[#This Row],[Adj Close]]</f>
        <v>6.2250453965896485E-3</v>
      </c>
      <c r="H130" s="190">
        <f t="shared" si="6"/>
        <v>73.231066666666663</v>
      </c>
      <c r="I130" s="193">
        <f>(Table21[[#This Row],[Adj Close]]-Table21[[#This Row],[3-MA]])</f>
        <v>0.72823333333333551</v>
      </c>
      <c r="J130" s="194">
        <f t="shared" si="5"/>
        <v>0.530323787777781</v>
      </c>
      <c r="K130" s="194">
        <f>ABS(Table21[[#This Row],[Erorr 2]])</f>
        <v>0.72823333333333551</v>
      </c>
      <c r="L130" s="192">
        <f>Table21[[#This Row],[Abs Erorr 2]]/Table21[[#This Row],[Adj Close]]</f>
        <v>9.8464065145740364E-3</v>
      </c>
      <c r="M130" s="190">
        <f t="shared" si="7"/>
        <v>73.218516666666659</v>
      </c>
      <c r="N130" s="195">
        <f>Table21[[#This Row],[Adj Close]]-Table21[[#This Row],[6-MA]]</f>
        <v>0.74078333333334001</v>
      </c>
      <c r="O130" s="194">
        <f>(Table21[[#This Row],[Adj Close]]-M130)^2</f>
        <v>0.54875994694445429</v>
      </c>
      <c r="P130" s="194">
        <f>ABS(Table21[[#This Row],[Erorr 3]])</f>
        <v>0.74078333333334001</v>
      </c>
      <c r="Q130" s="192">
        <f>Table21[[#This Row],[Abs Erorr 3]]/Table21[[#This Row],[Adj Close]]</f>
        <v>1.0016094437526315E-2</v>
      </c>
    </row>
    <row r="131" spans="1:17" x14ac:dyDescent="0.3">
      <c r="A131" s="177">
        <v>43655</v>
      </c>
      <c r="B131" s="7">
        <v>72.620099999999994</v>
      </c>
      <c r="C131" s="190">
        <f t="shared" si="4"/>
        <v>73.959299999999999</v>
      </c>
      <c r="D131" s="191">
        <f>Table21[[#This Row],[Adj Close]]-Table21[[#This Row],[Naive Trend ]]</f>
        <v>-1.3392000000000053</v>
      </c>
      <c r="E131">
        <f>Table21[[#This Row],[Erorr 1]]^2</f>
        <v>1.793456640000014</v>
      </c>
      <c r="F131">
        <f>ABS(Table21[[#This Row],[Erorr 1]])</f>
        <v>1.3392000000000053</v>
      </c>
      <c r="G131" s="192">
        <f>Table21[[#This Row],[Abs Erorr 1]]/Table21[[#This Row],[Adj Close]]</f>
        <v>1.8441175377065102E-2</v>
      </c>
      <c r="H131" s="190">
        <f t="shared" si="6"/>
        <v>73.688633333333328</v>
      </c>
      <c r="I131" s="193">
        <f>(Table21[[#This Row],[Adj Close]]-Table21[[#This Row],[3-MA]])</f>
        <v>-1.0685333333333347</v>
      </c>
      <c r="J131" s="194">
        <f t="shared" si="5"/>
        <v>1.1417634844444473</v>
      </c>
      <c r="K131" s="194">
        <f>ABS(Table21[[#This Row],[Erorr 2]])</f>
        <v>1.0685333333333347</v>
      </c>
      <c r="L131" s="192">
        <f>Table21[[#This Row],[Abs Erorr 2]]/Table21[[#This Row],[Adj Close]]</f>
        <v>1.4714016275567437E-2</v>
      </c>
      <c r="M131" s="190">
        <f t="shared" si="7"/>
        <v>73.450099999999992</v>
      </c>
      <c r="N131" s="195">
        <f>Table21[[#This Row],[Adj Close]]-Table21[[#This Row],[6-MA]]</f>
        <v>-0.82999999999999829</v>
      </c>
      <c r="O131" s="194">
        <f>(Table21[[#This Row],[Adj Close]]-M131)^2</f>
        <v>0.68889999999999718</v>
      </c>
      <c r="P131" s="194">
        <f>ABS(Table21[[#This Row],[Erorr 3]])</f>
        <v>0.82999999999999829</v>
      </c>
      <c r="Q131" s="192">
        <f>Table21[[#This Row],[Abs Erorr 3]]/Table21[[#This Row],[Adj Close]]</f>
        <v>1.1429342564937233E-2</v>
      </c>
    </row>
    <row r="132" spans="1:17" x14ac:dyDescent="0.3">
      <c r="A132" s="177">
        <v>43656</v>
      </c>
      <c r="B132" s="7">
        <v>72.686999999999998</v>
      </c>
      <c r="C132" s="190">
        <f t="shared" ref="C132:C195" si="8">B131</f>
        <v>72.620099999999994</v>
      </c>
      <c r="D132" s="191">
        <f>Table21[[#This Row],[Adj Close]]-Table21[[#This Row],[Naive Trend ]]</f>
        <v>6.6900000000003956E-2</v>
      </c>
      <c r="E132">
        <f>Table21[[#This Row],[Erorr 1]]^2</f>
        <v>4.4756100000005296E-3</v>
      </c>
      <c r="F132">
        <f>ABS(Table21[[#This Row],[Erorr 1]])</f>
        <v>6.6900000000003956E-2</v>
      </c>
      <c r="G132" s="192">
        <f>Table21[[#This Row],[Abs Erorr 1]]/Table21[[#This Row],[Adj Close]]</f>
        <v>9.2038466300719461E-4</v>
      </c>
      <c r="H132" s="190">
        <f t="shared" si="6"/>
        <v>73.359433333333342</v>
      </c>
      <c r="I132" s="193">
        <f>(Table21[[#This Row],[Adj Close]]-Table21[[#This Row],[3-MA]])</f>
        <v>-0.67243333333334476</v>
      </c>
      <c r="J132" s="194">
        <f t="shared" si="5"/>
        <v>0.45216658777779317</v>
      </c>
      <c r="K132" s="194">
        <f>ABS(Table21[[#This Row],[Erorr 2]])</f>
        <v>0.67243333333334476</v>
      </c>
      <c r="L132" s="192">
        <f>Table21[[#This Row],[Abs Erorr 2]]/Table21[[#This Row],[Adj Close]]</f>
        <v>9.2510811195034154E-3</v>
      </c>
      <c r="M132" s="190">
        <f t="shared" si="7"/>
        <v>73.367800000000003</v>
      </c>
      <c r="N132" s="195">
        <f>Table21[[#This Row],[Adj Close]]-Table21[[#This Row],[6-MA]]</f>
        <v>-0.68080000000000496</v>
      </c>
      <c r="O132" s="194">
        <f>(Table21[[#This Row],[Adj Close]]-M132)^2</f>
        <v>0.46348864000000672</v>
      </c>
      <c r="P132" s="194">
        <f>ABS(Table21[[#This Row],[Erorr 3]])</f>
        <v>0.68080000000000496</v>
      </c>
      <c r="Q132" s="192">
        <f>Table21[[#This Row],[Abs Erorr 3]]/Table21[[#This Row],[Adj Close]]</f>
        <v>9.3661865257887236E-3</v>
      </c>
    </row>
    <row r="133" spans="1:17" x14ac:dyDescent="0.3">
      <c r="A133" s="177">
        <v>43657</v>
      </c>
      <c r="B133" s="7">
        <v>73.549199999999999</v>
      </c>
      <c r="C133" s="190">
        <f t="shared" si="8"/>
        <v>72.686999999999998</v>
      </c>
      <c r="D133" s="191">
        <f>Table21[[#This Row],[Adj Close]]-Table21[[#This Row],[Naive Trend ]]</f>
        <v>0.86220000000000141</v>
      </c>
      <c r="E133">
        <f>Table21[[#This Row],[Erorr 1]]^2</f>
        <v>0.74338884000000238</v>
      </c>
      <c r="F133">
        <f>ABS(Table21[[#This Row],[Erorr 1]])</f>
        <v>0.86220000000000141</v>
      </c>
      <c r="G133" s="192">
        <f>Table21[[#This Row],[Abs Erorr 1]]/Table21[[#This Row],[Adj Close]]</f>
        <v>1.172276516943762E-2</v>
      </c>
      <c r="H133" s="190">
        <f t="shared" si="6"/>
        <v>73.088799999999992</v>
      </c>
      <c r="I133" s="193">
        <f>(Table21[[#This Row],[Adj Close]]-Table21[[#This Row],[3-MA]])</f>
        <v>0.46040000000000703</v>
      </c>
      <c r="J133" s="194">
        <f t="shared" ref="J133:J196" si="9">(B133-H133)^2</f>
        <v>0.21196816000000646</v>
      </c>
      <c r="K133" s="194">
        <f>ABS(Table21[[#This Row],[Erorr 2]])</f>
        <v>0.46040000000000703</v>
      </c>
      <c r="L133" s="192">
        <f>Table21[[#This Row],[Abs Erorr 2]]/Table21[[#This Row],[Adj Close]]</f>
        <v>6.2597553746336744E-3</v>
      </c>
      <c r="M133" s="190">
        <f t="shared" si="7"/>
        <v>73.159933333333328</v>
      </c>
      <c r="N133" s="195">
        <f>Table21[[#This Row],[Adj Close]]-Table21[[#This Row],[6-MA]]</f>
        <v>0.38926666666667131</v>
      </c>
      <c r="O133" s="194">
        <f>(Table21[[#This Row],[Adj Close]]-M133)^2</f>
        <v>0.15152853777778139</v>
      </c>
      <c r="P133" s="194">
        <f>ABS(Table21[[#This Row],[Erorr 3]])</f>
        <v>0.38926666666667131</v>
      </c>
      <c r="Q133" s="192">
        <f>Table21[[#This Row],[Abs Erorr 3]]/Table21[[#This Row],[Adj Close]]</f>
        <v>5.2926023215299602E-3</v>
      </c>
    </row>
    <row r="134" spans="1:17" x14ac:dyDescent="0.3">
      <c r="A134" s="177">
        <v>43658</v>
      </c>
      <c r="B134" s="7">
        <v>74.394499999999994</v>
      </c>
      <c r="C134" s="190">
        <f t="shared" si="8"/>
        <v>73.549199999999999</v>
      </c>
      <c r="D134" s="191">
        <f>Table21[[#This Row],[Adj Close]]-Table21[[#This Row],[Naive Trend ]]</f>
        <v>0.84529999999999461</v>
      </c>
      <c r="E134">
        <f>Table21[[#This Row],[Erorr 1]]^2</f>
        <v>0.71453208999999085</v>
      </c>
      <c r="F134">
        <f>ABS(Table21[[#This Row],[Erorr 1]])</f>
        <v>0.84529999999999461</v>
      </c>
      <c r="G134" s="192">
        <f>Table21[[#This Row],[Abs Erorr 1]]/Table21[[#This Row],[Adj Close]]</f>
        <v>1.1362399102084088E-2</v>
      </c>
      <c r="H134" s="190">
        <f t="shared" ref="H134:H197" si="10">AVERAGE(B131:B133)</f>
        <v>72.952099999999987</v>
      </c>
      <c r="I134" s="193">
        <f>(Table21[[#This Row],[Adj Close]]-Table21[[#This Row],[3-MA]])</f>
        <v>1.4424000000000063</v>
      </c>
      <c r="J134" s="194">
        <f t="shared" si="9"/>
        <v>2.0805177600000184</v>
      </c>
      <c r="K134" s="194">
        <f>ABS(Table21[[#This Row],[Erorr 2]])</f>
        <v>1.4424000000000063</v>
      </c>
      <c r="L134" s="192">
        <f>Table21[[#This Row],[Abs Erorr 2]]/Table21[[#This Row],[Adj Close]]</f>
        <v>1.9388530066066799E-2</v>
      </c>
      <c r="M134" s="190">
        <f t="shared" si="7"/>
        <v>73.320366666666658</v>
      </c>
      <c r="N134" s="195">
        <f>Table21[[#This Row],[Adj Close]]-Table21[[#This Row],[6-MA]]</f>
        <v>1.0741333333333358</v>
      </c>
      <c r="O134" s="194">
        <f>(Table21[[#This Row],[Adj Close]]-M134)^2</f>
        <v>1.1537624177777832</v>
      </c>
      <c r="P134" s="194">
        <f>ABS(Table21[[#This Row],[Erorr 3]])</f>
        <v>1.0741333333333358</v>
      </c>
      <c r="Q134" s="192">
        <f>Table21[[#This Row],[Abs Erorr 3]]/Table21[[#This Row],[Adj Close]]</f>
        <v>1.4438343336312979E-2</v>
      </c>
    </row>
    <row r="135" spans="1:17" x14ac:dyDescent="0.3">
      <c r="A135" s="177">
        <v>43661</v>
      </c>
      <c r="B135" s="7">
        <v>74.026300000000006</v>
      </c>
      <c r="C135" s="190">
        <f t="shared" si="8"/>
        <v>74.394499999999994</v>
      </c>
      <c r="D135" s="191">
        <f>Table21[[#This Row],[Adj Close]]-Table21[[#This Row],[Naive Trend ]]</f>
        <v>-0.36819999999998743</v>
      </c>
      <c r="E135">
        <f>Table21[[#This Row],[Erorr 1]]^2</f>
        <v>0.13557123999999074</v>
      </c>
      <c r="F135">
        <f>ABS(Table21[[#This Row],[Erorr 1]])</f>
        <v>0.36819999999998743</v>
      </c>
      <c r="G135" s="192">
        <f>Table21[[#This Row],[Abs Erorr 1]]/Table21[[#This Row],[Adj Close]]</f>
        <v>4.9739079219140682E-3</v>
      </c>
      <c r="H135" s="190">
        <f t="shared" si="10"/>
        <v>73.543566666666663</v>
      </c>
      <c r="I135" s="193">
        <f>(Table21[[#This Row],[Adj Close]]-Table21[[#This Row],[3-MA]])</f>
        <v>0.48273333333334278</v>
      </c>
      <c r="J135" s="194">
        <f t="shared" si="9"/>
        <v>0.23303147111112024</v>
      </c>
      <c r="K135" s="194">
        <f>ABS(Table21[[#This Row],[Erorr 2]])</f>
        <v>0.48273333333334278</v>
      </c>
      <c r="L135" s="192">
        <f>Table21[[#This Row],[Abs Erorr 2]]/Table21[[#This Row],[Adj Close]]</f>
        <v>6.5211057871775672E-3</v>
      </c>
      <c r="M135" s="190">
        <f t="shared" si="7"/>
        <v>73.451499999999996</v>
      </c>
      <c r="N135" s="195">
        <f>Table21[[#This Row],[Adj Close]]-Table21[[#This Row],[6-MA]]</f>
        <v>0.57480000000001041</v>
      </c>
      <c r="O135" s="194">
        <f>(Table21[[#This Row],[Adj Close]]-M135)^2</f>
        <v>0.33039504000001196</v>
      </c>
      <c r="P135" s="194">
        <f>ABS(Table21[[#This Row],[Erorr 3]])</f>
        <v>0.57480000000001041</v>
      </c>
      <c r="Q135" s="192">
        <f>Table21[[#This Row],[Abs Erorr 3]]/Table21[[#This Row],[Adj Close]]</f>
        <v>7.7648079128635411E-3</v>
      </c>
    </row>
    <row r="136" spans="1:17" x14ac:dyDescent="0.3">
      <c r="A136" s="177">
        <v>43662</v>
      </c>
      <c r="B136" s="7">
        <v>73.917400000000001</v>
      </c>
      <c r="C136" s="190">
        <f t="shared" si="8"/>
        <v>74.026300000000006</v>
      </c>
      <c r="D136" s="191">
        <f>Table21[[#This Row],[Adj Close]]-Table21[[#This Row],[Naive Trend ]]</f>
        <v>-0.10890000000000555</v>
      </c>
      <c r="E136">
        <f>Table21[[#This Row],[Erorr 1]]^2</f>
        <v>1.1859210000001208E-2</v>
      </c>
      <c r="F136">
        <f>ABS(Table21[[#This Row],[Erorr 1]])</f>
        <v>0.10890000000000555</v>
      </c>
      <c r="G136" s="192">
        <f>Table21[[#This Row],[Abs Erorr 1]]/Table21[[#This Row],[Adj Close]]</f>
        <v>1.4732661051390546E-3</v>
      </c>
      <c r="H136" s="190">
        <f t="shared" si="10"/>
        <v>73.989999999999995</v>
      </c>
      <c r="I136" s="193">
        <f>(Table21[[#This Row],[Adj Close]]-Table21[[#This Row],[3-MA]])</f>
        <v>-7.2599999999994225E-2</v>
      </c>
      <c r="J136" s="194">
        <f t="shared" si="9"/>
        <v>5.2707599999991615E-3</v>
      </c>
      <c r="K136" s="194">
        <f>ABS(Table21[[#This Row],[Erorr 2]])</f>
        <v>7.2599999999994225E-2</v>
      </c>
      <c r="L136" s="192">
        <f>Table21[[#This Row],[Abs Erorr 2]]/Table21[[#This Row],[Adj Close]]</f>
        <v>9.8217740342590822E-4</v>
      </c>
      <c r="M136" s="190">
        <f t="shared" si="7"/>
        <v>73.539399999999986</v>
      </c>
      <c r="N136" s="195">
        <f>Table21[[#This Row],[Adj Close]]-Table21[[#This Row],[6-MA]]</f>
        <v>0.37800000000001432</v>
      </c>
      <c r="O136" s="194">
        <f>(Table21[[#This Row],[Adj Close]]-M136)^2</f>
        <v>0.14288400000001084</v>
      </c>
      <c r="P136" s="194">
        <f>ABS(Table21[[#This Row],[Erorr 3]])</f>
        <v>0.37800000000001432</v>
      </c>
      <c r="Q136" s="192">
        <f>Table21[[#This Row],[Abs Erorr 3]]/Table21[[#This Row],[Adj Close]]</f>
        <v>5.1138162327140071E-3</v>
      </c>
    </row>
    <row r="137" spans="1:17" x14ac:dyDescent="0.3">
      <c r="A137" s="177">
        <v>43663</v>
      </c>
      <c r="B137" s="7">
        <v>72.352199999999996</v>
      </c>
      <c r="C137" s="190">
        <f t="shared" si="8"/>
        <v>73.917400000000001</v>
      </c>
      <c r="D137" s="191">
        <f>Table21[[#This Row],[Adj Close]]-Table21[[#This Row],[Naive Trend ]]</f>
        <v>-1.5652000000000044</v>
      </c>
      <c r="E137">
        <f>Table21[[#This Row],[Erorr 1]]^2</f>
        <v>2.4498510400000137</v>
      </c>
      <c r="F137">
        <f>ABS(Table21[[#This Row],[Erorr 1]])</f>
        <v>1.5652000000000044</v>
      </c>
      <c r="G137" s="192">
        <f>Table21[[#This Row],[Abs Erorr 1]]/Table21[[#This Row],[Adj Close]]</f>
        <v>2.1633067135484539E-2</v>
      </c>
      <c r="H137" s="190">
        <f t="shared" si="10"/>
        <v>74.112733333333324</v>
      </c>
      <c r="I137" s="193">
        <f>(Table21[[#This Row],[Adj Close]]-Table21[[#This Row],[3-MA]])</f>
        <v>-1.7605333333333277</v>
      </c>
      <c r="J137" s="194">
        <f t="shared" si="9"/>
        <v>3.0994776177777581</v>
      </c>
      <c r="K137" s="194">
        <f>ABS(Table21[[#This Row],[Erorr 2]])</f>
        <v>1.7605333333333277</v>
      </c>
      <c r="L137" s="192">
        <f>Table21[[#This Row],[Abs Erorr 2]]/Table21[[#This Row],[Adj Close]]</f>
        <v>2.4332823788818139E-2</v>
      </c>
      <c r="M137" s="190">
        <f t="shared" ref="M137:M200" si="11">AVERAGE(B131:B136)</f>
        <v>73.532416666666663</v>
      </c>
      <c r="N137" s="195">
        <f>Table21[[#This Row],[Adj Close]]-Table21[[#This Row],[6-MA]]</f>
        <v>-1.1802166666666665</v>
      </c>
      <c r="O137" s="194">
        <f>(Table21[[#This Row],[Adj Close]]-M137)^2</f>
        <v>1.3929113802777773</v>
      </c>
      <c r="P137" s="194">
        <f>ABS(Table21[[#This Row],[Erorr 3]])</f>
        <v>1.1802166666666665</v>
      </c>
      <c r="Q137" s="192">
        <f>Table21[[#This Row],[Abs Erorr 3]]/Table21[[#This Row],[Adj Close]]</f>
        <v>1.6312104768986521E-2</v>
      </c>
    </row>
    <row r="138" spans="1:17" x14ac:dyDescent="0.3">
      <c r="A138" s="177">
        <v>43664</v>
      </c>
      <c r="B138" s="7">
        <v>72.954899999999995</v>
      </c>
      <c r="C138" s="190">
        <f t="shared" si="8"/>
        <v>72.352199999999996</v>
      </c>
      <c r="D138" s="191">
        <f>Table21[[#This Row],[Adj Close]]-Table21[[#This Row],[Naive Trend ]]</f>
        <v>0.60269999999999868</v>
      </c>
      <c r="E138">
        <f>Table21[[#This Row],[Erorr 1]]^2</f>
        <v>0.36324728999999839</v>
      </c>
      <c r="F138">
        <f>ABS(Table21[[#This Row],[Erorr 1]])</f>
        <v>0.60269999999999868</v>
      </c>
      <c r="G138" s="192">
        <f>Table21[[#This Row],[Abs Erorr 1]]/Table21[[#This Row],[Adj Close]]</f>
        <v>8.2612682629953395E-3</v>
      </c>
      <c r="H138" s="190">
        <f t="shared" si="10"/>
        <v>73.431966666666668</v>
      </c>
      <c r="I138" s="193">
        <f>(Table21[[#This Row],[Adj Close]]-Table21[[#This Row],[3-MA]])</f>
        <v>-0.47706666666667275</v>
      </c>
      <c r="J138" s="194">
        <f t="shared" si="9"/>
        <v>0.22759260444445023</v>
      </c>
      <c r="K138" s="194">
        <f>ABS(Table21[[#This Row],[Erorr 2]])</f>
        <v>0.47706666666667275</v>
      </c>
      <c r="L138" s="192">
        <f>Table21[[#This Row],[Abs Erorr 2]]/Table21[[#This Row],[Adj Close]]</f>
        <v>6.5391997887280055E-3</v>
      </c>
      <c r="M138" s="190">
        <f t="shared" si="11"/>
        <v>73.487766666666658</v>
      </c>
      <c r="N138" s="195">
        <f>Table21[[#This Row],[Adj Close]]-Table21[[#This Row],[6-MA]]</f>
        <v>-0.53286666666666349</v>
      </c>
      <c r="O138" s="194">
        <f>(Table21[[#This Row],[Adj Close]]-M138)^2</f>
        <v>0.28394688444444105</v>
      </c>
      <c r="P138" s="194">
        <f>ABS(Table21[[#This Row],[Erorr 3]])</f>
        <v>0.53286666666666349</v>
      </c>
      <c r="Q138" s="192">
        <f>Table21[[#This Row],[Abs Erorr 3]]/Table21[[#This Row],[Adj Close]]</f>
        <v>7.3040558847543282E-3</v>
      </c>
    </row>
    <row r="139" spans="1:17" x14ac:dyDescent="0.3">
      <c r="A139" s="177">
        <v>43665</v>
      </c>
      <c r="B139" s="7">
        <v>73.105500000000006</v>
      </c>
      <c r="C139" s="190">
        <f t="shared" si="8"/>
        <v>72.954899999999995</v>
      </c>
      <c r="D139" s="191">
        <f>Table21[[#This Row],[Adj Close]]-Table21[[#This Row],[Naive Trend ]]</f>
        <v>0.15060000000001139</v>
      </c>
      <c r="E139">
        <f>Table21[[#This Row],[Erorr 1]]^2</f>
        <v>2.2680360000003431E-2</v>
      </c>
      <c r="F139">
        <f>ABS(Table21[[#This Row],[Erorr 1]])</f>
        <v>0.15060000000001139</v>
      </c>
      <c r="G139" s="192">
        <f>Table21[[#This Row],[Abs Erorr 1]]/Table21[[#This Row],[Adj Close]]</f>
        <v>2.0600365225600177E-3</v>
      </c>
      <c r="H139" s="190">
        <f t="shared" si="10"/>
        <v>73.074833333333331</v>
      </c>
      <c r="I139" s="193">
        <f>(Table21[[#This Row],[Adj Close]]-Table21[[#This Row],[3-MA]])</f>
        <v>3.0666666666675724E-2</v>
      </c>
      <c r="J139" s="194">
        <f t="shared" si="9"/>
        <v>9.4044444444499992E-4</v>
      </c>
      <c r="K139" s="194">
        <f>ABS(Table21[[#This Row],[Erorr 2]])</f>
        <v>3.0666666666675724E-2</v>
      </c>
      <c r="L139" s="192">
        <f>Table21[[#This Row],[Abs Erorr 2]]/Table21[[#This Row],[Adj Close]]</f>
        <v>4.1948508206189302E-4</v>
      </c>
      <c r="M139" s="190">
        <f t="shared" si="11"/>
        <v>73.532416666666663</v>
      </c>
      <c r="N139" s="195">
        <f>Table21[[#This Row],[Adj Close]]-Table21[[#This Row],[6-MA]]</f>
        <v>-0.4269166666666564</v>
      </c>
      <c r="O139" s="194">
        <f>(Table21[[#This Row],[Adj Close]]-M139)^2</f>
        <v>0.18225784027776901</v>
      </c>
      <c r="P139" s="194">
        <f>ABS(Table21[[#This Row],[Erorr 3]])</f>
        <v>0.4269166666666564</v>
      </c>
      <c r="Q139" s="192">
        <f>Table21[[#This Row],[Abs Erorr 3]]/Table21[[#This Row],[Adj Close]]</f>
        <v>5.8397339005499772E-3</v>
      </c>
    </row>
    <row r="140" spans="1:17" x14ac:dyDescent="0.3">
      <c r="A140" s="177">
        <v>43668</v>
      </c>
      <c r="B140" s="7">
        <v>72.686999999999998</v>
      </c>
      <c r="C140" s="190">
        <f t="shared" si="8"/>
        <v>73.105500000000006</v>
      </c>
      <c r="D140" s="191">
        <f>Table21[[#This Row],[Adj Close]]-Table21[[#This Row],[Naive Trend ]]</f>
        <v>-0.41850000000000875</v>
      </c>
      <c r="E140">
        <f>Table21[[#This Row],[Erorr 1]]^2</f>
        <v>0.17514225000000733</v>
      </c>
      <c r="F140">
        <f>ABS(Table21[[#This Row],[Erorr 1]])</f>
        <v>0.41850000000000875</v>
      </c>
      <c r="G140" s="192">
        <f>Table21[[#This Row],[Abs Erorr 1]]/Table21[[#This Row],[Adj Close]]</f>
        <v>5.7575632506501684E-3</v>
      </c>
      <c r="H140" s="190">
        <f t="shared" si="10"/>
        <v>72.804199999999994</v>
      </c>
      <c r="I140" s="193">
        <f>(Table21[[#This Row],[Adj Close]]-Table21[[#This Row],[3-MA]])</f>
        <v>-0.11719999999999686</v>
      </c>
      <c r="J140" s="194">
        <f t="shared" si="9"/>
        <v>1.3735839999999265E-2</v>
      </c>
      <c r="K140" s="194">
        <f>ABS(Table21[[#This Row],[Erorr 2]])</f>
        <v>0.11719999999999686</v>
      </c>
      <c r="L140" s="192">
        <f>Table21[[#This Row],[Abs Erorr 2]]/Table21[[#This Row],[Adj Close]]</f>
        <v>1.6123928625475926E-3</v>
      </c>
      <c r="M140" s="190">
        <f t="shared" si="11"/>
        <v>73.458466666666666</v>
      </c>
      <c r="N140" s="195">
        <f>Table21[[#This Row],[Adj Close]]-Table21[[#This Row],[6-MA]]</f>
        <v>-0.77146666666666874</v>
      </c>
      <c r="O140" s="194">
        <f>(Table21[[#This Row],[Adj Close]]-M140)^2</f>
        <v>0.59516081777778096</v>
      </c>
      <c r="P140" s="194">
        <f>ABS(Table21[[#This Row],[Erorr 3]])</f>
        <v>0.77146666666666874</v>
      </c>
      <c r="Q140" s="192">
        <f>Table21[[#This Row],[Abs Erorr 3]]/Table21[[#This Row],[Adj Close]]</f>
        <v>1.0613543916610518E-2</v>
      </c>
    </row>
    <row r="141" spans="1:17" x14ac:dyDescent="0.3">
      <c r="A141" s="177">
        <v>43669</v>
      </c>
      <c r="B141" s="7">
        <v>73.884</v>
      </c>
      <c r="C141" s="190">
        <f t="shared" si="8"/>
        <v>72.686999999999998</v>
      </c>
      <c r="D141" s="191">
        <f>Table21[[#This Row],[Adj Close]]-Table21[[#This Row],[Naive Trend ]]</f>
        <v>1.1970000000000027</v>
      </c>
      <c r="E141">
        <f>Table21[[#This Row],[Erorr 1]]^2</f>
        <v>1.4328090000000064</v>
      </c>
      <c r="F141">
        <f>ABS(Table21[[#This Row],[Erorr 1]])</f>
        <v>1.1970000000000027</v>
      </c>
      <c r="G141" s="192">
        <f>Table21[[#This Row],[Abs Erorr 1]]/Table21[[#This Row],[Adj Close]]</f>
        <v>1.620107195062534E-2</v>
      </c>
      <c r="H141" s="190">
        <f t="shared" si="10"/>
        <v>72.915800000000004</v>
      </c>
      <c r="I141" s="193">
        <f>(Table21[[#This Row],[Adj Close]]-Table21[[#This Row],[3-MA]])</f>
        <v>0.96819999999999595</v>
      </c>
      <c r="J141" s="194">
        <f t="shared" si="9"/>
        <v>0.93741123999999221</v>
      </c>
      <c r="K141" s="194">
        <f>ABS(Table21[[#This Row],[Erorr 2]])</f>
        <v>0.96819999999999595</v>
      </c>
      <c r="L141" s="192">
        <f>Table21[[#This Row],[Abs Erorr 2]]/Table21[[#This Row],[Adj Close]]</f>
        <v>1.3104325699745492E-2</v>
      </c>
      <c r="M141" s="190">
        <f t="shared" si="11"/>
        <v>73.173883333333336</v>
      </c>
      <c r="N141" s="195">
        <f>Table21[[#This Row],[Adj Close]]-Table21[[#This Row],[6-MA]]</f>
        <v>0.71011666666666429</v>
      </c>
      <c r="O141" s="194">
        <f>(Table21[[#This Row],[Adj Close]]-M141)^2</f>
        <v>0.50426568027777441</v>
      </c>
      <c r="P141" s="194">
        <f>ABS(Table21[[#This Row],[Erorr 3]])</f>
        <v>0.71011666666666429</v>
      </c>
      <c r="Q141" s="192">
        <f>Table21[[#This Row],[Abs Erorr 3]]/Table21[[#This Row],[Adj Close]]</f>
        <v>9.6112374352588428E-3</v>
      </c>
    </row>
    <row r="142" spans="1:17" x14ac:dyDescent="0.3">
      <c r="A142" s="177">
        <v>43670</v>
      </c>
      <c r="B142" s="7">
        <v>74.771199999999993</v>
      </c>
      <c r="C142" s="190">
        <f t="shared" si="8"/>
        <v>73.884</v>
      </c>
      <c r="D142" s="191">
        <f>Table21[[#This Row],[Adj Close]]-Table21[[#This Row],[Naive Trend ]]</f>
        <v>0.88719999999999288</v>
      </c>
      <c r="E142">
        <f>Table21[[#This Row],[Erorr 1]]^2</f>
        <v>0.78712383999998736</v>
      </c>
      <c r="F142">
        <f>ABS(Table21[[#This Row],[Erorr 1]])</f>
        <v>0.88719999999999288</v>
      </c>
      <c r="G142" s="192">
        <f>Table21[[#This Row],[Abs Erorr 1]]/Table21[[#This Row],[Adj Close]]</f>
        <v>1.1865531113583745E-2</v>
      </c>
      <c r="H142" s="190">
        <f t="shared" si="10"/>
        <v>73.225500000000011</v>
      </c>
      <c r="I142" s="193">
        <f>(Table21[[#This Row],[Adj Close]]-Table21[[#This Row],[3-MA]])</f>
        <v>1.5456999999999823</v>
      </c>
      <c r="J142" s="194">
        <f t="shared" si="9"/>
        <v>2.3891884899999454</v>
      </c>
      <c r="K142" s="194">
        <f>ABS(Table21[[#This Row],[Erorr 2]])</f>
        <v>1.5456999999999823</v>
      </c>
      <c r="L142" s="192">
        <f>Table21[[#This Row],[Abs Erorr 2]]/Table21[[#This Row],[Adj Close]]</f>
        <v>2.067239792861399E-2</v>
      </c>
      <c r="M142" s="190">
        <f t="shared" si="11"/>
        <v>73.150166666666664</v>
      </c>
      <c r="N142" s="195">
        <f>Table21[[#This Row],[Adj Close]]-Table21[[#This Row],[6-MA]]</f>
        <v>1.6210333333333296</v>
      </c>
      <c r="O142" s="194">
        <f>(Table21[[#This Row],[Adj Close]]-M142)^2</f>
        <v>2.6277490677777657</v>
      </c>
      <c r="P142" s="194">
        <f>ABS(Table21[[#This Row],[Erorr 3]])</f>
        <v>1.6210333333333296</v>
      </c>
      <c r="Q142" s="192">
        <f>Table21[[#This Row],[Abs Erorr 3]]/Table21[[#This Row],[Adj Close]]</f>
        <v>2.167991597477812E-2</v>
      </c>
    </row>
    <row r="143" spans="1:17" x14ac:dyDescent="0.3">
      <c r="A143" s="177">
        <v>43671</v>
      </c>
      <c r="B143" s="7">
        <v>74.779600000000002</v>
      </c>
      <c r="C143" s="190">
        <f t="shared" si="8"/>
        <v>74.771199999999993</v>
      </c>
      <c r="D143" s="191">
        <f>Table21[[#This Row],[Adj Close]]-Table21[[#This Row],[Naive Trend ]]</f>
        <v>8.4000000000088448E-3</v>
      </c>
      <c r="E143">
        <f>Table21[[#This Row],[Erorr 1]]^2</f>
        <v>7.0560000000148592E-5</v>
      </c>
      <c r="F143">
        <f>ABS(Table21[[#This Row],[Erorr 1]])</f>
        <v>8.4000000000088448E-3</v>
      </c>
      <c r="G143" s="192">
        <f>Table21[[#This Row],[Abs Erorr 1]]/Table21[[#This Row],[Adj Close]]</f>
        <v>1.1233010072277526E-4</v>
      </c>
      <c r="H143" s="190">
        <f t="shared" si="10"/>
        <v>73.78073333333333</v>
      </c>
      <c r="I143" s="193">
        <f>(Table21[[#This Row],[Adj Close]]-Table21[[#This Row],[3-MA]])</f>
        <v>0.99886666666667168</v>
      </c>
      <c r="J143" s="194">
        <f t="shared" si="9"/>
        <v>0.99773461777778782</v>
      </c>
      <c r="K143" s="194">
        <f>ABS(Table21[[#This Row],[Erorr 2]])</f>
        <v>0.99886666666667168</v>
      </c>
      <c r="L143" s="192">
        <f>Table21[[#This Row],[Abs Erorr 2]]/Table21[[#This Row],[Adj Close]]</f>
        <v>1.3357475389901412E-2</v>
      </c>
      <c r="M143" s="190">
        <f t="shared" si="11"/>
        <v>73.29246666666667</v>
      </c>
      <c r="N143" s="195">
        <f>Table21[[#This Row],[Adj Close]]-Table21[[#This Row],[6-MA]]</f>
        <v>1.4871333333333325</v>
      </c>
      <c r="O143" s="194">
        <f>(Table21[[#This Row],[Adj Close]]-M143)^2</f>
        <v>2.2115655511111085</v>
      </c>
      <c r="P143" s="194">
        <f>ABS(Table21[[#This Row],[Erorr 3]])</f>
        <v>1.4871333333333325</v>
      </c>
      <c r="Q143" s="192">
        <f>Table21[[#This Row],[Abs Erorr 3]]/Table21[[#This Row],[Adj Close]]</f>
        <v>1.9886885371589745E-2</v>
      </c>
    </row>
    <row r="144" spans="1:17" x14ac:dyDescent="0.3">
      <c r="A144" s="177">
        <v>43672</v>
      </c>
      <c r="B144" s="7">
        <v>74.168499999999995</v>
      </c>
      <c r="C144" s="190">
        <f t="shared" si="8"/>
        <v>74.779600000000002</v>
      </c>
      <c r="D144" s="191">
        <f>Table21[[#This Row],[Adj Close]]-Table21[[#This Row],[Naive Trend ]]</f>
        <v>-0.61110000000000753</v>
      </c>
      <c r="E144">
        <f>Table21[[#This Row],[Erorr 1]]^2</f>
        <v>0.37344321000000918</v>
      </c>
      <c r="F144">
        <f>ABS(Table21[[#This Row],[Erorr 1]])</f>
        <v>0.61110000000000753</v>
      </c>
      <c r="G144" s="192">
        <f>Table21[[#This Row],[Abs Erorr 1]]/Table21[[#This Row],[Adj Close]]</f>
        <v>8.2393468925488263E-3</v>
      </c>
      <c r="H144" s="190">
        <f t="shared" si="10"/>
        <v>74.47826666666667</v>
      </c>
      <c r="I144" s="193">
        <f>(Table21[[#This Row],[Adj Close]]-Table21[[#This Row],[3-MA]])</f>
        <v>-0.30976666666667541</v>
      </c>
      <c r="J144" s="194">
        <f t="shared" si="9"/>
        <v>9.5955387777783188E-2</v>
      </c>
      <c r="K144" s="194">
        <f>ABS(Table21[[#This Row],[Erorr 2]])</f>
        <v>0.30976666666667541</v>
      </c>
      <c r="L144" s="192">
        <f>Table21[[#This Row],[Abs Erorr 2]]/Table21[[#This Row],[Adj Close]]</f>
        <v>4.1765259735153798E-3</v>
      </c>
      <c r="M144" s="190">
        <f t="shared" si="11"/>
        <v>73.697033333333337</v>
      </c>
      <c r="N144" s="195">
        <f>Table21[[#This Row],[Adj Close]]-Table21[[#This Row],[6-MA]]</f>
        <v>0.47146666666665737</v>
      </c>
      <c r="O144" s="194">
        <f>(Table21[[#This Row],[Adj Close]]-M144)^2</f>
        <v>0.22228081777776901</v>
      </c>
      <c r="P144" s="194">
        <f>ABS(Table21[[#This Row],[Erorr 3]])</f>
        <v>0.47146666666665737</v>
      </c>
      <c r="Q144" s="192">
        <f>Table21[[#This Row],[Abs Erorr 3]]/Table21[[#This Row],[Adj Close]]</f>
        <v>6.3566968007531151E-3</v>
      </c>
    </row>
    <row r="145" spans="1:17" x14ac:dyDescent="0.3">
      <c r="A145" s="177">
        <v>43675</v>
      </c>
      <c r="B145" s="7">
        <v>73.934200000000004</v>
      </c>
      <c r="C145" s="190">
        <f t="shared" si="8"/>
        <v>74.168499999999995</v>
      </c>
      <c r="D145" s="191">
        <f>Table21[[#This Row],[Adj Close]]-Table21[[#This Row],[Naive Trend ]]</f>
        <v>-0.2342999999999904</v>
      </c>
      <c r="E145">
        <f>Table21[[#This Row],[Erorr 1]]^2</f>
        <v>5.4896489999995503E-2</v>
      </c>
      <c r="F145">
        <f>ABS(Table21[[#This Row],[Erorr 1]])</f>
        <v>0.2342999999999904</v>
      </c>
      <c r="G145" s="192">
        <f>Table21[[#This Row],[Abs Erorr 1]]/Table21[[#This Row],[Adj Close]]</f>
        <v>3.169034087066478E-3</v>
      </c>
      <c r="H145" s="190">
        <f t="shared" si="10"/>
        <v>74.573099999999997</v>
      </c>
      <c r="I145" s="193">
        <f>(Table21[[#This Row],[Adj Close]]-Table21[[#This Row],[3-MA]])</f>
        <v>-0.63889999999999247</v>
      </c>
      <c r="J145" s="194">
        <f t="shared" si="9"/>
        <v>0.40819320999999037</v>
      </c>
      <c r="K145" s="194">
        <f>ABS(Table21[[#This Row],[Erorr 2]])</f>
        <v>0.63889999999999247</v>
      </c>
      <c r="L145" s="192">
        <f>Table21[[#This Row],[Abs Erorr 2]]/Table21[[#This Row],[Adj Close]]</f>
        <v>8.6414676834265115E-3</v>
      </c>
      <c r="M145" s="190">
        <f t="shared" si="11"/>
        <v>73.899300000000011</v>
      </c>
      <c r="N145" s="195">
        <f>Table21[[#This Row],[Adj Close]]-Table21[[#This Row],[6-MA]]</f>
        <v>3.489999999999327E-2</v>
      </c>
      <c r="O145" s="194">
        <f>(Table21[[#This Row],[Adj Close]]-M145)^2</f>
        <v>1.2180099999995302E-3</v>
      </c>
      <c r="P145" s="194">
        <f>ABS(Table21[[#This Row],[Erorr 3]])</f>
        <v>3.489999999999327E-2</v>
      </c>
      <c r="Q145" s="192">
        <f>Table21[[#This Row],[Abs Erorr 3]]/Table21[[#This Row],[Adj Close]]</f>
        <v>4.7204135569186206E-4</v>
      </c>
    </row>
    <row r="146" spans="1:17" x14ac:dyDescent="0.3">
      <c r="A146" s="177">
        <v>43676</v>
      </c>
      <c r="B146" s="7">
        <v>73.791899999999998</v>
      </c>
      <c r="C146" s="190">
        <f t="shared" si="8"/>
        <v>73.934200000000004</v>
      </c>
      <c r="D146" s="191">
        <f>Table21[[#This Row],[Adj Close]]-Table21[[#This Row],[Naive Trend ]]</f>
        <v>-0.14230000000000587</v>
      </c>
      <c r="E146">
        <f>Table21[[#This Row],[Erorr 1]]^2</f>
        <v>2.0249290000001668E-2</v>
      </c>
      <c r="F146">
        <f>ABS(Table21[[#This Row],[Erorr 1]])</f>
        <v>0.14230000000000587</v>
      </c>
      <c r="G146" s="192">
        <f>Table21[[#This Row],[Abs Erorr 1]]/Table21[[#This Row],[Adj Close]]</f>
        <v>1.9283959350552822E-3</v>
      </c>
      <c r="H146" s="190">
        <f t="shared" si="10"/>
        <v>74.2941</v>
      </c>
      <c r="I146" s="193">
        <f>(Table21[[#This Row],[Adj Close]]-Table21[[#This Row],[3-MA]])</f>
        <v>-0.50220000000000198</v>
      </c>
      <c r="J146" s="194">
        <f t="shared" si="9"/>
        <v>0.25220484000000198</v>
      </c>
      <c r="K146" s="194">
        <f>ABS(Table21[[#This Row],[Erorr 2]])</f>
        <v>0.50220000000000198</v>
      </c>
      <c r="L146" s="192">
        <f>Table21[[#This Row],[Abs Erorr 2]]/Table21[[#This Row],[Adj Close]]</f>
        <v>6.8056250076228147E-3</v>
      </c>
      <c r="M146" s="190">
        <f t="shared" si="11"/>
        <v>74.037416666666672</v>
      </c>
      <c r="N146" s="195">
        <f>Table21[[#This Row],[Adj Close]]-Table21[[#This Row],[6-MA]]</f>
        <v>-0.24551666666667415</v>
      </c>
      <c r="O146" s="194">
        <f>(Table21[[#This Row],[Adj Close]]-M146)^2</f>
        <v>6.027843361111479E-2</v>
      </c>
      <c r="P146" s="194">
        <f>ABS(Table21[[#This Row],[Erorr 3]])</f>
        <v>0.24551666666667415</v>
      </c>
      <c r="Q146" s="192">
        <f>Table21[[#This Row],[Abs Erorr 3]]/Table21[[#This Row],[Adj Close]]</f>
        <v>3.3271492760949938E-3</v>
      </c>
    </row>
    <row r="147" spans="1:17" x14ac:dyDescent="0.3">
      <c r="A147" s="177">
        <v>43677</v>
      </c>
      <c r="B147" s="7">
        <v>73.147400000000005</v>
      </c>
      <c r="C147" s="190">
        <f t="shared" si="8"/>
        <v>73.791899999999998</v>
      </c>
      <c r="D147" s="191">
        <f>Table21[[#This Row],[Adj Close]]-Table21[[#This Row],[Naive Trend ]]</f>
        <v>-0.64449999999999363</v>
      </c>
      <c r="E147">
        <f>Table21[[#This Row],[Erorr 1]]^2</f>
        <v>0.41538024999999179</v>
      </c>
      <c r="F147">
        <f>ABS(Table21[[#This Row],[Erorr 1]])</f>
        <v>0.64449999999999363</v>
      </c>
      <c r="G147" s="192">
        <f>Table21[[#This Row],[Abs Erorr 1]]/Table21[[#This Row],[Adj Close]]</f>
        <v>8.8109761932754077E-3</v>
      </c>
      <c r="H147" s="190">
        <f t="shared" si="10"/>
        <v>73.964866666666666</v>
      </c>
      <c r="I147" s="193">
        <f>(Table21[[#This Row],[Adj Close]]-Table21[[#This Row],[3-MA]])</f>
        <v>-0.81746666666666101</v>
      </c>
      <c r="J147" s="194">
        <f t="shared" si="9"/>
        <v>0.66825175111110191</v>
      </c>
      <c r="K147" s="194">
        <f>ABS(Table21[[#This Row],[Erorr 2]])</f>
        <v>0.81746666666666101</v>
      </c>
      <c r="L147" s="192">
        <f>Table21[[#This Row],[Abs Erorr 2]]/Table21[[#This Row],[Adj Close]]</f>
        <v>1.1175607973306788E-2</v>
      </c>
      <c r="M147" s="190">
        <f t="shared" si="11"/>
        <v>74.221566666666675</v>
      </c>
      <c r="N147" s="195">
        <f>Table21[[#This Row],[Adj Close]]-Table21[[#This Row],[6-MA]]</f>
        <v>-1.0741666666666703</v>
      </c>
      <c r="O147" s="194">
        <f>(Table21[[#This Row],[Adj Close]]-M147)^2</f>
        <v>1.1538340277777854</v>
      </c>
      <c r="P147" s="194">
        <f>ABS(Table21[[#This Row],[Erorr 3]])</f>
        <v>1.0741666666666703</v>
      </c>
      <c r="Q147" s="192">
        <f>Table21[[#This Row],[Abs Erorr 3]]/Table21[[#This Row],[Adj Close]]</f>
        <v>1.4684960322125875E-2</v>
      </c>
    </row>
    <row r="148" spans="1:17" x14ac:dyDescent="0.3">
      <c r="A148" s="177">
        <v>43678</v>
      </c>
      <c r="B148" s="7">
        <v>69.782600000000002</v>
      </c>
      <c r="C148" s="190">
        <f t="shared" si="8"/>
        <v>73.147400000000005</v>
      </c>
      <c r="D148" s="191">
        <f>Table21[[#This Row],[Adj Close]]-Table21[[#This Row],[Naive Trend ]]</f>
        <v>-3.3648000000000025</v>
      </c>
      <c r="E148">
        <f>Table21[[#This Row],[Erorr 1]]^2</f>
        <v>11.321879040000017</v>
      </c>
      <c r="F148">
        <f>ABS(Table21[[#This Row],[Erorr 1]])</f>
        <v>3.3648000000000025</v>
      </c>
      <c r="G148" s="192">
        <f>Table21[[#This Row],[Abs Erorr 1]]/Table21[[#This Row],[Adj Close]]</f>
        <v>4.8218323765523242E-2</v>
      </c>
      <c r="H148" s="190">
        <f t="shared" si="10"/>
        <v>73.624499999999998</v>
      </c>
      <c r="I148" s="193">
        <f>(Table21[[#This Row],[Adj Close]]-Table21[[#This Row],[3-MA]])</f>
        <v>-3.8418999999999954</v>
      </c>
      <c r="J148" s="194">
        <f t="shared" si="9"/>
        <v>14.760195609999965</v>
      </c>
      <c r="K148" s="194">
        <f>ABS(Table21[[#This Row],[Erorr 2]])</f>
        <v>3.8418999999999954</v>
      </c>
      <c r="L148" s="192">
        <f>Table21[[#This Row],[Abs Erorr 2]]/Table21[[#This Row],[Adj Close]]</f>
        <v>5.505527165797771E-2</v>
      </c>
      <c r="M148" s="190">
        <f t="shared" si="11"/>
        <v>74.098799999999997</v>
      </c>
      <c r="N148" s="195">
        <f>Table21[[#This Row],[Adj Close]]-Table21[[#This Row],[6-MA]]</f>
        <v>-4.3161999999999949</v>
      </c>
      <c r="O148" s="194">
        <f>(Table21[[#This Row],[Adj Close]]-M148)^2</f>
        <v>18.629582439999957</v>
      </c>
      <c r="P148" s="194">
        <f>ABS(Table21[[#This Row],[Erorr 3]])</f>
        <v>4.3161999999999949</v>
      </c>
      <c r="Q148" s="192">
        <f>Table21[[#This Row],[Abs Erorr 3]]/Table21[[#This Row],[Adj Close]]</f>
        <v>6.1852094934840417E-2</v>
      </c>
    </row>
    <row r="149" spans="1:17" x14ac:dyDescent="0.3">
      <c r="A149" s="177">
        <v>43679</v>
      </c>
      <c r="B149" s="7">
        <v>69.288700000000006</v>
      </c>
      <c r="C149" s="190">
        <f t="shared" si="8"/>
        <v>69.782600000000002</v>
      </c>
      <c r="D149" s="191">
        <f>Table21[[#This Row],[Adj Close]]-Table21[[#This Row],[Naive Trend ]]</f>
        <v>-0.49389999999999645</v>
      </c>
      <c r="E149">
        <f>Table21[[#This Row],[Erorr 1]]^2</f>
        <v>0.24393720999999649</v>
      </c>
      <c r="F149">
        <f>ABS(Table21[[#This Row],[Erorr 1]])</f>
        <v>0.49389999999999645</v>
      </c>
      <c r="G149" s="192">
        <f>Table21[[#This Row],[Abs Erorr 1]]/Table21[[#This Row],[Adj Close]]</f>
        <v>7.1281464365761868E-3</v>
      </c>
      <c r="H149" s="190">
        <f t="shared" si="10"/>
        <v>72.240633333333335</v>
      </c>
      <c r="I149" s="193">
        <f>(Table21[[#This Row],[Adj Close]]-Table21[[#This Row],[3-MA]])</f>
        <v>-2.9519333333333293</v>
      </c>
      <c r="J149" s="194">
        <f t="shared" si="9"/>
        <v>8.7139104044444213</v>
      </c>
      <c r="K149" s="194">
        <f>ABS(Table21[[#This Row],[Erorr 2]])</f>
        <v>2.9519333333333293</v>
      </c>
      <c r="L149" s="192">
        <f>Table21[[#This Row],[Abs Erorr 2]]/Table21[[#This Row],[Adj Close]]</f>
        <v>4.2603387469144736E-2</v>
      </c>
      <c r="M149" s="190">
        <f t="shared" si="11"/>
        <v>73.267366666666675</v>
      </c>
      <c r="N149" s="195">
        <f>Table21[[#This Row],[Adj Close]]-Table21[[#This Row],[6-MA]]</f>
        <v>-3.978666666666669</v>
      </c>
      <c r="O149" s="194">
        <f>(Table21[[#This Row],[Adj Close]]-M149)^2</f>
        <v>15.829788444444462</v>
      </c>
      <c r="P149" s="194">
        <f>ABS(Table21[[#This Row],[Erorr 3]])</f>
        <v>3.978666666666669</v>
      </c>
      <c r="Q149" s="192">
        <f>Table21[[#This Row],[Abs Erorr 3]]/Table21[[#This Row],[Adj Close]]</f>
        <v>5.742158052707972E-2</v>
      </c>
    </row>
    <row r="150" spans="1:17" x14ac:dyDescent="0.3">
      <c r="A150" s="177">
        <v>43682</v>
      </c>
      <c r="B150" s="7">
        <v>67.346800000000002</v>
      </c>
      <c r="C150" s="190">
        <f t="shared" si="8"/>
        <v>69.288700000000006</v>
      </c>
      <c r="D150" s="191">
        <f>Table21[[#This Row],[Adj Close]]-Table21[[#This Row],[Naive Trend ]]</f>
        <v>-1.941900000000004</v>
      </c>
      <c r="E150">
        <f>Table21[[#This Row],[Erorr 1]]^2</f>
        <v>3.7709756100000154</v>
      </c>
      <c r="F150">
        <f>ABS(Table21[[#This Row],[Erorr 1]])</f>
        <v>1.941900000000004</v>
      </c>
      <c r="G150" s="192">
        <f>Table21[[#This Row],[Abs Erorr 1]]/Table21[[#This Row],[Adj Close]]</f>
        <v>2.8834332143472353E-2</v>
      </c>
      <c r="H150" s="190">
        <f t="shared" si="10"/>
        <v>70.739566666666676</v>
      </c>
      <c r="I150" s="193">
        <f>(Table21[[#This Row],[Adj Close]]-Table21[[#This Row],[3-MA]])</f>
        <v>-3.3927666666666738</v>
      </c>
      <c r="J150" s="194">
        <f t="shared" si="9"/>
        <v>11.510865654444492</v>
      </c>
      <c r="K150" s="194">
        <f>ABS(Table21[[#This Row],[Erorr 2]])</f>
        <v>3.3927666666666738</v>
      </c>
      <c r="L150" s="192">
        <f>Table21[[#This Row],[Abs Erorr 2]]/Table21[[#This Row],[Adj Close]]</f>
        <v>5.03775482527258E-2</v>
      </c>
      <c r="M150" s="190">
        <f t="shared" si="11"/>
        <v>72.352216666666678</v>
      </c>
      <c r="N150" s="195">
        <f>Table21[[#This Row],[Adj Close]]-Table21[[#This Row],[6-MA]]</f>
        <v>-5.005416666666676</v>
      </c>
      <c r="O150" s="194">
        <f>(Table21[[#This Row],[Adj Close]]-M150)^2</f>
        <v>25.054196006944537</v>
      </c>
      <c r="P150" s="194">
        <f>ABS(Table21[[#This Row],[Erorr 3]])</f>
        <v>5.005416666666676</v>
      </c>
      <c r="Q150" s="192">
        <f>Table21[[#This Row],[Abs Erorr 3]]/Table21[[#This Row],[Adj Close]]</f>
        <v>7.4323006685791684E-2</v>
      </c>
    </row>
    <row r="151" spans="1:17" x14ac:dyDescent="0.3">
      <c r="A151" s="177">
        <v>43683</v>
      </c>
      <c r="B151" s="7">
        <v>68.334500000000006</v>
      </c>
      <c r="C151" s="190">
        <f t="shared" si="8"/>
        <v>67.346800000000002</v>
      </c>
      <c r="D151" s="191">
        <f>Table21[[#This Row],[Adj Close]]-Table21[[#This Row],[Naive Trend ]]</f>
        <v>0.9877000000000038</v>
      </c>
      <c r="E151">
        <f>Table21[[#This Row],[Erorr 1]]^2</f>
        <v>0.97555129000000751</v>
      </c>
      <c r="F151">
        <f>ABS(Table21[[#This Row],[Erorr 1]])</f>
        <v>0.9877000000000038</v>
      </c>
      <c r="G151" s="192">
        <f>Table21[[#This Row],[Abs Erorr 1]]/Table21[[#This Row],[Adj Close]]</f>
        <v>1.4453899567568413E-2</v>
      </c>
      <c r="H151" s="190">
        <f t="shared" si="10"/>
        <v>68.806033333333332</v>
      </c>
      <c r="I151" s="193">
        <f>(Table21[[#This Row],[Adj Close]]-Table21[[#This Row],[3-MA]])</f>
        <v>-0.47153333333332625</v>
      </c>
      <c r="J151" s="194">
        <f t="shared" si="9"/>
        <v>0.22234368444443778</v>
      </c>
      <c r="K151" s="194">
        <f>ABS(Table21[[#This Row],[Erorr 2]])</f>
        <v>0.47153333333332625</v>
      </c>
      <c r="L151" s="192">
        <f>Table21[[#This Row],[Abs Erorr 2]]/Table21[[#This Row],[Adj Close]]</f>
        <v>6.9003699936829302E-3</v>
      </c>
      <c r="M151" s="190">
        <f t="shared" si="11"/>
        <v>71.215266666666665</v>
      </c>
      <c r="N151" s="195">
        <f>Table21[[#This Row],[Adj Close]]-Table21[[#This Row],[6-MA]]</f>
        <v>-2.8807666666666591</v>
      </c>
      <c r="O151" s="194">
        <f>(Table21[[#This Row],[Adj Close]]-M151)^2</f>
        <v>8.2988165877777345</v>
      </c>
      <c r="P151" s="194">
        <f>ABS(Table21[[#This Row],[Erorr 3]])</f>
        <v>2.8807666666666591</v>
      </c>
      <c r="Q151" s="192">
        <f>Table21[[#This Row],[Abs Erorr 3]]/Table21[[#This Row],[Adj Close]]</f>
        <v>4.2156841224661908E-2</v>
      </c>
    </row>
    <row r="152" spans="1:17" x14ac:dyDescent="0.3">
      <c r="A152" s="177">
        <v>43684</v>
      </c>
      <c r="B152" s="7">
        <v>68.409800000000004</v>
      </c>
      <c r="C152" s="190">
        <f t="shared" si="8"/>
        <v>68.334500000000006</v>
      </c>
      <c r="D152" s="191">
        <f>Table21[[#This Row],[Adj Close]]-Table21[[#This Row],[Naive Trend ]]</f>
        <v>7.529999999999859E-2</v>
      </c>
      <c r="E152">
        <f>Table21[[#This Row],[Erorr 1]]^2</f>
        <v>5.6700899999997875E-3</v>
      </c>
      <c r="F152">
        <f>ABS(Table21[[#This Row],[Erorr 1]])</f>
        <v>7.529999999999859E-2</v>
      </c>
      <c r="G152" s="192">
        <f>Table21[[#This Row],[Abs Erorr 1]]/Table21[[#This Row],[Adj Close]]</f>
        <v>1.1007194875587794E-3</v>
      </c>
      <c r="H152" s="190">
        <f t="shared" si="10"/>
        <v>68.323333333333338</v>
      </c>
      <c r="I152" s="193">
        <f>(Table21[[#This Row],[Adj Close]]-Table21[[#This Row],[3-MA]])</f>
        <v>8.646666666666647E-2</v>
      </c>
      <c r="J152" s="194">
        <f t="shared" si="9"/>
        <v>7.4764844444444103E-3</v>
      </c>
      <c r="K152" s="194">
        <f>ABS(Table21[[#This Row],[Erorr 2]])</f>
        <v>8.646666666666647E-2</v>
      </c>
      <c r="L152" s="192">
        <f>Table21[[#This Row],[Abs Erorr 2]]/Table21[[#This Row],[Adj Close]]</f>
        <v>1.2639514611454275E-3</v>
      </c>
      <c r="M152" s="190">
        <f t="shared" si="11"/>
        <v>70.281983333333329</v>
      </c>
      <c r="N152" s="195">
        <f>Table21[[#This Row],[Adj Close]]-Table21[[#This Row],[6-MA]]</f>
        <v>-1.8721833333333251</v>
      </c>
      <c r="O152" s="194">
        <f>(Table21[[#This Row],[Adj Close]]-M152)^2</f>
        <v>3.5050704336110803</v>
      </c>
      <c r="P152" s="194">
        <f>ABS(Table21[[#This Row],[Erorr 3]])</f>
        <v>1.8721833333333251</v>
      </c>
      <c r="Q152" s="192">
        <f>Table21[[#This Row],[Abs Erorr 3]]/Table21[[#This Row],[Adj Close]]</f>
        <v>2.736718033576074E-2</v>
      </c>
    </row>
    <row r="153" spans="1:17" x14ac:dyDescent="0.3">
      <c r="A153" s="177">
        <v>43685</v>
      </c>
      <c r="B153" s="7">
        <v>70.016999999999996</v>
      </c>
      <c r="C153" s="190">
        <f t="shared" si="8"/>
        <v>68.409800000000004</v>
      </c>
      <c r="D153" s="191">
        <f>Table21[[#This Row],[Adj Close]]-Table21[[#This Row],[Naive Trend ]]</f>
        <v>1.6071999999999917</v>
      </c>
      <c r="E153">
        <f>Table21[[#This Row],[Erorr 1]]^2</f>
        <v>2.5830918399999736</v>
      </c>
      <c r="F153">
        <f>ABS(Table21[[#This Row],[Erorr 1]])</f>
        <v>1.6071999999999917</v>
      </c>
      <c r="G153" s="192">
        <f>Table21[[#This Row],[Abs Erorr 1]]/Table21[[#This Row],[Adj Close]]</f>
        <v>2.2954425353842522E-2</v>
      </c>
      <c r="H153" s="190">
        <f t="shared" si="10"/>
        <v>68.03036666666668</v>
      </c>
      <c r="I153" s="193">
        <f>(Table21[[#This Row],[Adj Close]]-Table21[[#This Row],[3-MA]])</f>
        <v>1.9866333333333159</v>
      </c>
      <c r="J153" s="194">
        <f t="shared" si="9"/>
        <v>3.9467120011110421</v>
      </c>
      <c r="K153" s="194">
        <f>ABS(Table21[[#This Row],[Erorr 2]])</f>
        <v>1.9866333333333159</v>
      </c>
      <c r="L153" s="192">
        <f>Table21[[#This Row],[Abs Erorr 2]]/Table21[[#This Row],[Adj Close]]</f>
        <v>2.8373585462577889E-2</v>
      </c>
      <c r="M153" s="190">
        <f t="shared" si="11"/>
        <v>69.384966666666671</v>
      </c>
      <c r="N153" s="195">
        <f>Table21[[#This Row],[Adj Close]]-Table21[[#This Row],[6-MA]]</f>
        <v>0.63203333333332523</v>
      </c>
      <c r="O153" s="194">
        <f>(Table21[[#This Row],[Adj Close]]-M153)^2</f>
        <v>0.39946613444443418</v>
      </c>
      <c r="P153" s="194">
        <f>ABS(Table21[[#This Row],[Erorr 3]])</f>
        <v>0.63203333333332523</v>
      </c>
      <c r="Q153" s="192">
        <f>Table21[[#This Row],[Abs Erorr 3]]/Table21[[#This Row],[Adj Close]]</f>
        <v>9.0268553827402669E-3</v>
      </c>
    </row>
    <row r="154" spans="1:17" x14ac:dyDescent="0.3">
      <c r="A154" s="177">
        <v>43686</v>
      </c>
      <c r="B154" s="7">
        <v>69.255200000000002</v>
      </c>
      <c r="C154" s="190">
        <f t="shared" si="8"/>
        <v>70.016999999999996</v>
      </c>
      <c r="D154" s="191">
        <f>Table21[[#This Row],[Adj Close]]-Table21[[#This Row],[Naive Trend ]]</f>
        <v>-0.76179999999999382</v>
      </c>
      <c r="E154">
        <f>Table21[[#This Row],[Erorr 1]]^2</f>
        <v>0.5803392399999906</v>
      </c>
      <c r="F154">
        <f>ABS(Table21[[#This Row],[Erorr 1]])</f>
        <v>0.76179999999999382</v>
      </c>
      <c r="G154" s="192">
        <f>Table21[[#This Row],[Abs Erorr 1]]/Table21[[#This Row],[Adj Close]]</f>
        <v>1.0999896036687409E-2</v>
      </c>
      <c r="H154" s="190">
        <f t="shared" si="10"/>
        <v>68.920433333333335</v>
      </c>
      <c r="I154" s="193">
        <f>(Table21[[#This Row],[Adj Close]]-Table21[[#This Row],[3-MA]])</f>
        <v>0.33476666666666688</v>
      </c>
      <c r="J154" s="194">
        <f t="shared" si="9"/>
        <v>0.11206872111111126</v>
      </c>
      <c r="K154" s="194">
        <f>ABS(Table21[[#This Row],[Erorr 2]])</f>
        <v>0.33476666666666688</v>
      </c>
      <c r="L154" s="192">
        <f>Table21[[#This Row],[Abs Erorr 2]]/Table21[[#This Row],[Adj Close]]</f>
        <v>4.8338127197187627E-3</v>
      </c>
      <c r="M154" s="190">
        <f t="shared" si="11"/>
        <v>68.863233333333341</v>
      </c>
      <c r="N154" s="195">
        <f>Table21[[#This Row],[Adj Close]]-Table21[[#This Row],[6-MA]]</f>
        <v>0.39196666666666147</v>
      </c>
      <c r="O154" s="194">
        <f>(Table21[[#This Row],[Adj Close]]-M154)^2</f>
        <v>0.15363786777777369</v>
      </c>
      <c r="P154" s="194">
        <f>ABS(Table21[[#This Row],[Erorr 3]])</f>
        <v>0.39196666666666147</v>
      </c>
      <c r="Q154" s="192">
        <f>Table21[[#This Row],[Abs Erorr 3]]/Table21[[#This Row],[Adj Close]]</f>
        <v>5.6597434801525584E-3</v>
      </c>
    </row>
    <row r="155" spans="1:17" x14ac:dyDescent="0.3">
      <c r="A155" s="177">
        <v>43689</v>
      </c>
      <c r="B155" s="7">
        <v>68.577200000000005</v>
      </c>
      <c r="C155" s="190">
        <f t="shared" si="8"/>
        <v>69.255200000000002</v>
      </c>
      <c r="D155" s="191">
        <f>Table21[[#This Row],[Adj Close]]-Table21[[#This Row],[Naive Trend ]]</f>
        <v>-0.67799999999999727</v>
      </c>
      <c r="E155">
        <f>Table21[[#This Row],[Erorr 1]]^2</f>
        <v>0.45968399999999632</v>
      </c>
      <c r="F155">
        <f>ABS(Table21[[#This Row],[Erorr 1]])</f>
        <v>0.67799999999999727</v>
      </c>
      <c r="G155" s="192">
        <f>Table21[[#This Row],[Abs Erorr 1]]/Table21[[#This Row],[Adj Close]]</f>
        <v>9.8866678721207229E-3</v>
      </c>
      <c r="H155" s="190">
        <f t="shared" si="10"/>
        <v>69.227333333333334</v>
      </c>
      <c r="I155" s="193">
        <f>(Table21[[#This Row],[Adj Close]]-Table21[[#This Row],[3-MA]])</f>
        <v>-0.65013333333332923</v>
      </c>
      <c r="J155" s="194">
        <f t="shared" si="9"/>
        <v>0.42267335111110577</v>
      </c>
      <c r="K155" s="194">
        <f>ABS(Table21[[#This Row],[Erorr 2]])</f>
        <v>0.65013333333332923</v>
      </c>
      <c r="L155" s="192">
        <f>Table21[[#This Row],[Abs Erorr 2]]/Table21[[#This Row],[Adj Close]]</f>
        <v>9.4803131847513347E-3</v>
      </c>
      <c r="M155" s="190">
        <f t="shared" si="11"/>
        <v>68.775333333333336</v>
      </c>
      <c r="N155" s="195">
        <f>Table21[[#This Row],[Adj Close]]-Table21[[#This Row],[6-MA]]</f>
        <v>-0.19813333333333105</v>
      </c>
      <c r="O155" s="194">
        <f>(Table21[[#This Row],[Adj Close]]-M155)^2</f>
        <v>3.9256817777776877E-2</v>
      </c>
      <c r="P155" s="194">
        <f>ABS(Table21[[#This Row],[Erorr 3]])</f>
        <v>0.19813333333333105</v>
      </c>
      <c r="Q155" s="192">
        <f>Table21[[#This Row],[Abs Erorr 3]]/Table21[[#This Row],[Adj Close]]</f>
        <v>2.8892012700041858E-3</v>
      </c>
    </row>
    <row r="156" spans="1:17" x14ac:dyDescent="0.3">
      <c r="A156" s="177">
        <v>43690</v>
      </c>
      <c r="B156" s="7">
        <v>69.288700000000006</v>
      </c>
      <c r="C156" s="190">
        <f t="shared" si="8"/>
        <v>68.577200000000005</v>
      </c>
      <c r="D156" s="191">
        <f>Table21[[#This Row],[Adj Close]]-Table21[[#This Row],[Naive Trend ]]</f>
        <v>0.71150000000000091</v>
      </c>
      <c r="E156">
        <f>Table21[[#This Row],[Erorr 1]]^2</f>
        <v>0.50623225000000127</v>
      </c>
      <c r="F156">
        <f>ABS(Table21[[#This Row],[Erorr 1]])</f>
        <v>0.71150000000000091</v>
      </c>
      <c r="G156" s="192">
        <f>Table21[[#This Row],[Abs Erorr 1]]/Table21[[#This Row],[Adj Close]]</f>
        <v>1.0268629661113585E-2</v>
      </c>
      <c r="H156" s="190">
        <f t="shared" si="10"/>
        <v>69.283133333333339</v>
      </c>
      <c r="I156" s="193">
        <f>(Table21[[#This Row],[Adj Close]]-Table21[[#This Row],[3-MA]])</f>
        <v>5.5666666666667197E-3</v>
      </c>
      <c r="J156" s="194">
        <f t="shared" si="9"/>
        <v>3.0987777777778367E-5</v>
      </c>
      <c r="K156" s="194">
        <f>ABS(Table21[[#This Row],[Erorr 2]])</f>
        <v>5.5666666666667197E-3</v>
      </c>
      <c r="L156" s="192">
        <f>Table21[[#This Row],[Abs Erorr 2]]/Table21[[#This Row],[Adj Close]]</f>
        <v>8.0340180529678276E-5</v>
      </c>
      <c r="M156" s="190">
        <f t="shared" si="11"/>
        <v>68.656750000000002</v>
      </c>
      <c r="N156" s="195">
        <f>Table21[[#This Row],[Adj Close]]-Table21[[#This Row],[6-MA]]</f>
        <v>0.63195000000000334</v>
      </c>
      <c r="O156" s="194">
        <f>(Table21[[#This Row],[Adj Close]]-M156)^2</f>
        <v>0.39936080250000422</v>
      </c>
      <c r="P156" s="194">
        <f>ABS(Table21[[#This Row],[Erorr 3]])</f>
        <v>0.63195000000000334</v>
      </c>
      <c r="Q156" s="192">
        <f>Table21[[#This Row],[Abs Erorr 3]]/Table21[[#This Row],[Adj Close]]</f>
        <v>9.120534805819756E-3</v>
      </c>
    </row>
    <row r="157" spans="1:17" x14ac:dyDescent="0.3">
      <c r="A157" s="177">
        <v>43691</v>
      </c>
      <c r="B157" s="7">
        <v>66.459599999999995</v>
      </c>
      <c r="C157" s="190">
        <f t="shared" si="8"/>
        <v>69.288700000000006</v>
      </c>
      <c r="D157" s="191">
        <f>Table21[[#This Row],[Adj Close]]-Table21[[#This Row],[Naive Trend ]]</f>
        <v>-2.8291000000000111</v>
      </c>
      <c r="E157">
        <f>Table21[[#This Row],[Erorr 1]]^2</f>
        <v>8.0038068100000626</v>
      </c>
      <c r="F157">
        <f>ABS(Table21[[#This Row],[Erorr 1]])</f>
        <v>2.8291000000000111</v>
      </c>
      <c r="G157" s="192">
        <f>Table21[[#This Row],[Abs Erorr 1]]/Table21[[#This Row],[Adj Close]]</f>
        <v>4.2568718439473172E-2</v>
      </c>
      <c r="H157" s="190">
        <f t="shared" si="10"/>
        <v>69.040366666666671</v>
      </c>
      <c r="I157" s="193">
        <f>(Table21[[#This Row],[Adj Close]]-Table21[[#This Row],[3-MA]])</f>
        <v>-2.5807666666666762</v>
      </c>
      <c r="J157" s="194">
        <f t="shared" si="9"/>
        <v>6.6603565877778266</v>
      </c>
      <c r="K157" s="194">
        <f>ABS(Table21[[#This Row],[Erorr 2]])</f>
        <v>2.5807666666666762</v>
      </c>
      <c r="L157" s="192">
        <f>Table21[[#This Row],[Abs Erorr 2]]/Table21[[#This Row],[Adj Close]]</f>
        <v>3.8832112541554213E-2</v>
      </c>
      <c r="M157" s="190">
        <f t="shared" si="11"/>
        <v>68.980400000000003</v>
      </c>
      <c r="N157" s="195">
        <f>Table21[[#This Row],[Adj Close]]-Table21[[#This Row],[6-MA]]</f>
        <v>-2.5208000000000084</v>
      </c>
      <c r="O157" s="194">
        <f>(Table21[[#This Row],[Adj Close]]-M157)^2</f>
        <v>6.3544326400000424</v>
      </c>
      <c r="P157" s="194">
        <f>ABS(Table21[[#This Row],[Erorr 3]])</f>
        <v>2.5208000000000084</v>
      </c>
      <c r="Q157" s="192">
        <f>Table21[[#This Row],[Abs Erorr 3]]/Table21[[#This Row],[Adj Close]]</f>
        <v>3.7929809989828533E-2</v>
      </c>
    </row>
    <row r="158" spans="1:17" x14ac:dyDescent="0.3">
      <c r="A158" s="177">
        <v>43692</v>
      </c>
      <c r="B158" s="7">
        <v>64.852500000000006</v>
      </c>
      <c r="C158" s="190">
        <f t="shared" si="8"/>
        <v>66.459599999999995</v>
      </c>
      <c r="D158" s="191">
        <f>Table21[[#This Row],[Adj Close]]-Table21[[#This Row],[Naive Trend ]]</f>
        <v>-1.6070999999999884</v>
      </c>
      <c r="E158">
        <f>Table21[[#This Row],[Erorr 1]]^2</f>
        <v>2.5827704099999629</v>
      </c>
      <c r="F158">
        <f>ABS(Table21[[#This Row],[Erorr 1]])</f>
        <v>1.6070999999999884</v>
      </c>
      <c r="G158" s="192">
        <f>Table21[[#This Row],[Abs Erorr 1]]/Table21[[#This Row],[Adj Close]]</f>
        <v>2.4780848849311719E-2</v>
      </c>
      <c r="H158" s="190">
        <f t="shared" si="10"/>
        <v>68.108500000000006</v>
      </c>
      <c r="I158" s="193">
        <f>(Table21[[#This Row],[Adj Close]]-Table21[[#This Row],[3-MA]])</f>
        <v>-3.2560000000000002</v>
      </c>
      <c r="J158" s="194">
        <f t="shared" si="9"/>
        <v>10.601536000000001</v>
      </c>
      <c r="K158" s="194">
        <f>ABS(Table21[[#This Row],[Erorr 2]])</f>
        <v>3.2560000000000002</v>
      </c>
      <c r="L158" s="192">
        <f>Table21[[#This Row],[Abs Erorr 2]]/Table21[[#This Row],[Adj Close]]</f>
        <v>5.0206237230638759E-2</v>
      </c>
      <c r="M158" s="190">
        <f t="shared" si="11"/>
        <v>68.66791666666667</v>
      </c>
      <c r="N158" s="195">
        <f>Table21[[#This Row],[Adj Close]]-Table21[[#This Row],[6-MA]]</f>
        <v>-3.815416666666664</v>
      </c>
      <c r="O158" s="194">
        <f>(Table21[[#This Row],[Adj Close]]-M158)^2</f>
        <v>14.557404340277758</v>
      </c>
      <c r="P158" s="194">
        <f>ABS(Table21[[#This Row],[Erorr 3]])</f>
        <v>3.815416666666664</v>
      </c>
      <c r="Q158" s="192">
        <f>Table21[[#This Row],[Abs Erorr 3]]/Table21[[#This Row],[Adj Close]]</f>
        <v>5.8832221836732028E-2</v>
      </c>
    </row>
    <row r="159" spans="1:17" x14ac:dyDescent="0.3">
      <c r="A159" s="177">
        <v>43693</v>
      </c>
      <c r="B159" s="7">
        <v>65.940600000000003</v>
      </c>
      <c r="C159" s="190">
        <f t="shared" si="8"/>
        <v>64.852500000000006</v>
      </c>
      <c r="D159" s="191">
        <f>Table21[[#This Row],[Adj Close]]-Table21[[#This Row],[Naive Trend ]]</f>
        <v>1.0880999999999972</v>
      </c>
      <c r="E159">
        <f>Table21[[#This Row],[Erorr 1]]^2</f>
        <v>1.1839616099999939</v>
      </c>
      <c r="F159">
        <f>ABS(Table21[[#This Row],[Erorr 1]])</f>
        <v>1.0880999999999972</v>
      </c>
      <c r="G159" s="192">
        <f>Table21[[#This Row],[Abs Erorr 1]]/Table21[[#This Row],[Adj Close]]</f>
        <v>1.650121472962025E-2</v>
      </c>
      <c r="H159" s="190">
        <f t="shared" si="10"/>
        <v>66.866933333333336</v>
      </c>
      <c r="I159" s="193">
        <f>(Table21[[#This Row],[Adj Close]]-Table21[[#This Row],[3-MA]])</f>
        <v>-0.92633333333333212</v>
      </c>
      <c r="J159" s="194">
        <f t="shared" si="9"/>
        <v>0.85809344444444224</v>
      </c>
      <c r="K159" s="194">
        <f>ABS(Table21[[#This Row],[Erorr 2]])</f>
        <v>0.92633333333333212</v>
      </c>
      <c r="L159" s="192">
        <f>Table21[[#This Row],[Abs Erorr 2]]/Table21[[#This Row],[Adj Close]]</f>
        <v>1.4047996732412688E-2</v>
      </c>
      <c r="M159" s="190">
        <f t="shared" si="11"/>
        <v>68.075033333333337</v>
      </c>
      <c r="N159" s="195">
        <f>Table21[[#This Row],[Adj Close]]-Table21[[#This Row],[6-MA]]</f>
        <v>-2.1344333333333338</v>
      </c>
      <c r="O159" s="194">
        <f>(Table21[[#This Row],[Adj Close]]-M159)^2</f>
        <v>4.5558056544444465</v>
      </c>
      <c r="P159" s="194">
        <f>ABS(Table21[[#This Row],[Erorr 3]])</f>
        <v>2.1344333333333338</v>
      </c>
      <c r="Q159" s="192">
        <f>Table21[[#This Row],[Abs Erorr 3]]/Table21[[#This Row],[Adj Close]]</f>
        <v>3.2369031117905109E-2</v>
      </c>
    </row>
    <row r="160" spans="1:17" x14ac:dyDescent="0.3">
      <c r="A160" s="177">
        <v>43696</v>
      </c>
      <c r="B160" s="7">
        <v>66.953400000000002</v>
      </c>
      <c r="C160" s="190">
        <f t="shared" si="8"/>
        <v>65.940600000000003</v>
      </c>
      <c r="D160" s="191">
        <f>Table21[[#This Row],[Adj Close]]-Table21[[#This Row],[Naive Trend ]]</f>
        <v>1.0127999999999986</v>
      </c>
      <c r="E160">
        <f>Table21[[#This Row],[Erorr 1]]^2</f>
        <v>1.0257638399999971</v>
      </c>
      <c r="F160">
        <f>ABS(Table21[[#This Row],[Erorr 1]])</f>
        <v>1.0127999999999986</v>
      </c>
      <c r="G160" s="192">
        <f>Table21[[#This Row],[Abs Erorr 1]]/Table21[[#This Row],[Adj Close]]</f>
        <v>1.5126939035209543E-2</v>
      </c>
      <c r="H160" s="190">
        <f t="shared" si="10"/>
        <v>65.750900000000001</v>
      </c>
      <c r="I160" s="193">
        <f>(Table21[[#This Row],[Adj Close]]-Table21[[#This Row],[3-MA]])</f>
        <v>1.2025000000000006</v>
      </c>
      <c r="J160" s="194">
        <f t="shared" si="9"/>
        <v>1.4460062500000013</v>
      </c>
      <c r="K160" s="194">
        <f>ABS(Table21[[#This Row],[Erorr 2]])</f>
        <v>1.2025000000000006</v>
      </c>
      <c r="L160" s="192">
        <f>Table21[[#This Row],[Abs Erorr 2]]/Table21[[#This Row],[Adj Close]]</f>
        <v>1.7960252952053227E-2</v>
      </c>
      <c r="M160" s="190">
        <f t="shared" si="11"/>
        <v>67.395633333333336</v>
      </c>
      <c r="N160" s="195">
        <f>Table21[[#This Row],[Adj Close]]-Table21[[#This Row],[6-MA]]</f>
        <v>-0.44223333333333414</v>
      </c>
      <c r="O160" s="194">
        <f>(Table21[[#This Row],[Adj Close]]-M160)^2</f>
        <v>0.19557032111111183</v>
      </c>
      <c r="P160" s="194">
        <f>ABS(Table21[[#This Row],[Erorr 3]])</f>
        <v>0.44223333333333414</v>
      </c>
      <c r="Q160" s="192">
        <f>Table21[[#This Row],[Abs Erorr 3]]/Table21[[#This Row],[Adj Close]]</f>
        <v>6.6050915014522656E-3</v>
      </c>
    </row>
    <row r="161" spans="1:17" x14ac:dyDescent="0.3">
      <c r="A161" s="177">
        <v>43697</v>
      </c>
      <c r="B161" s="7">
        <v>66.878100000000003</v>
      </c>
      <c r="C161" s="190">
        <f t="shared" si="8"/>
        <v>66.953400000000002</v>
      </c>
      <c r="D161" s="191">
        <f>Table21[[#This Row],[Adj Close]]-Table21[[#This Row],[Naive Trend ]]</f>
        <v>-7.529999999999859E-2</v>
      </c>
      <c r="E161">
        <f>Table21[[#This Row],[Erorr 1]]^2</f>
        <v>5.6700899999997875E-3</v>
      </c>
      <c r="F161">
        <f>ABS(Table21[[#This Row],[Erorr 1]])</f>
        <v>7.529999999999859E-2</v>
      </c>
      <c r="G161" s="192">
        <f>Table21[[#This Row],[Abs Erorr 1]]/Table21[[#This Row],[Adj Close]]</f>
        <v>1.1259291158091901E-3</v>
      </c>
      <c r="H161" s="190">
        <f t="shared" si="10"/>
        <v>65.915500000000009</v>
      </c>
      <c r="I161" s="193">
        <f>(Table21[[#This Row],[Adj Close]]-Table21[[#This Row],[3-MA]])</f>
        <v>0.96259999999999479</v>
      </c>
      <c r="J161" s="194">
        <f t="shared" si="9"/>
        <v>0.92659875999998997</v>
      </c>
      <c r="K161" s="194">
        <f>ABS(Table21[[#This Row],[Erorr 2]])</f>
        <v>0.96259999999999479</v>
      </c>
      <c r="L161" s="192">
        <f>Table21[[#This Row],[Abs Erorr 2]]/Table21[[#This Row],[Adj Close]]</f>
        <v>1.4393351485762824E-2</v>
      </c>
      <c r="M161" s="190">
        <f t="shared" si="11"/>
        <v>67.012</v>
      </c>
      <c r="N161" s="195">
        <f>Table21[[#This Row],[Adj Close]]-Table21[[#This Row],[6-MA]]</f>
        <v>-0.13389999999999702</v>
      </c>
      <c r="O161" s="194">
        <f>(Table21[[#This Row],[Adj Close]]-M161)^2</f>
        <v>1.7929209999999203E-2</v>
      </c>
      <c r="P161" s="194">
        <f>ABS(Table21[[#This Row],[Erorr 3]])</f>
        <v>0.13389999999999702</v>
      </c>
      <c r="Q161" s="192">
        <f>Table21[[#This Row],[Abs Erorr 3]]/Table21[[#This Row],[Adj Close]]</f>
        <v>2.0021501807018591E-3</v>
      </c>
    </row>
    <row r="162" spans="1:17" x14ac:dyDescent="0.3">
      <c r="A162" s="177">
        <v>43698</v>
      </c>
      <c r="B162" s="7">
        <v>67.807199999999995</v>
      </c>
      <c r="C162" s="190">
        <f t="shared" si="8"/>
        <v>66.878100000000003</v>
      </c>
      <c r="D162" s="191">
        <f>Table21[[#This Row],[Adj Close]]-Table21[[#This Row],[Naive Trend ]]</f>
        <v>0.92909999999999116</v>
      </c>
      <c r="E162">
        <f>Table21[[#This Row],[Erorr 1]]^2</f>
        <v>0.86322680999998358</v>
      </c>
      <c r="F162">
        <f>ABS(Table21[[#This Row],[Erorr 1]])</f>
        <v>0.92909999999999116</v>
      </c>
      <c r="G162" s="192">
        <f>Table21[[#This Row],[Abs Erorr 1]]/Table21[[#This Row],[Adj Close]]</f>
        <v>1.3702084734364363E-2</v>
      </c>
      <c r="H162" s="190">
        <f t="shared" si="10"/>
        <v>66.590700000000012</v>
      </c>
      <c r="I162" s="193">
        <f>(Table21[[#This Row],[Adj Close]]-Table21[[#This Row],[3-MA]])</f>
        <v>1.2164999999999822</v>
      </c>
      <c r="J162" s="194">
        <f t="shared" si="9"/>
        <v>1.4798722499999566</v>
      </c>
      <c r="K162" s="194">
        <f>ABS(Table21[[#This Row],[Erorr 2]])</f>
        <v>1.2164999999999822</v>
      </c>
      <c r="L162" s="192">
        <f>Table21[[#This Row],[Abs Erorr 2]]/Table21[[#This Row],[Adj Close]]</f>
        <v>1.7940572682546726E-2</v>
      </c>
      <c r="M162" s="190">
        <f t="shared" si="11"/>
        <v>66.728816666666674</v>
      </c>
      <c r="N162" s="195">
        <f>Table21[[#This Row],[Adj Close]]-Table21[[#This Row],[6-MA]]</f>
        <v>1.0783833333333206</v>
      </c>
      <c r="O162" s="194">
        <f>(Table21[[#This Row],[Adj Close]]-M162)^2</f>
        <v>1.1629106136110836</v>
      </c>
      <c r="P162" s="194">
        <f>ABS(Table21[[#This Row],[Erorr 3]])</f>
        <v>1.0783833333333206</v>
      </c>
      <c r="Q162" s="192">
        <f>Table21[[#This Row],[Abs Erorr 3]]/Table21[[#This Row],[Adj Close]]</f>
        <v>1.5903670013410386E-2</v>
      </c>
    </row>
    <row r="163" spans="1:17" x14ac:dyDescent="0.3">
      <c r="A163" s="177">
        <v>43699</v>
      </c>
      <c r="B163" s="7">
        <v>67.807199999999995</v>
      </c>
      <c r="C163" s="190">
        <f t="shared" si="8"/>
        <v>67.807199999999995</v>
      </c>
      <c r="D163" s="191">
        <f>Table21[[#This Row],[Adj Close]]-Table21[[#This Row],[Naive Trend ]]</f>
        <v>0</v>
      </c>
      <c r="E163">
        <f>Table21[[#This Row],[Erorr 1]]^2</f>
        <v>0</v>
      </c>
      <c r="F163">
        <f>ABS(Table21[[#This Row],[Erorr 1]])</f>
        <v>0</v>
      </c>
      <c r="G163" s="192">
        <f>Table21[[#This Row],[Abs Erorr 1]]/Table21[[#This Row],[Adj Close]]</f>
        <v>0</v>
      </c>
      <c r="H163" s="190">
        <f t="shared" si="10"/>
        <v>67.212900000000005</v>
      </c>
      <c r="I163" s="193">
        <f>(Table21[[#This Row],[Adj Close]]-Table21[[#This Row],[3-MA]])</f>
        <v>0.59429999999998984</v>
      </c>
      <c r="J163" s="194">
        <f t="shared" si="9"/>
        <v>0.35319248999998792</v>
      </c>
      <c r="K163" s="194">
        <f>ABS(Table21[[#This Row],[Erorr 2]])</f>
        <v>0.59429999999998984</v>
      </c>
      <c r="L163" s="192">
        <f>Table21[[#This Row],[Abs Erorr 2]]/Table21[[#This Row],[Adj Close]]</f>
        <v>8.7645559763563433E-3</v>
      </c>
      <c r="M163" s="190">
        <f t="shared" si="11"/>
        <v>66.481899999999996</v>
      </c>
      <c r="N163" s="195">
        <f>Table21[[#This Row],[Adj Close]]-Table21[[#This Row],[6-MA]]</f>
        <v>1.3252999999999986</v>
      </c>
      <c r="O163" s="194">
        <f>(Table21[[#This Row],[Adj Close]]-M163)^2</f>
        <v>1.7564200899999962</v>
      </c>
      <c r="P163" s="194">
        <f>ABS(Table21[[#This Row],[Erorr 3]])</f>
        <v>1.3252999999999986</v>
      </c>
      <c r="Q163" s="192">
        <f>Table21[[#This Row],[Abs Erorr 3]]/Table21[[#This Row],[Adj Close]]</f>
        <v>1.9545122051935468E-2</v>
      </c>
    </row>
    <row r="164" spans="1:17" x14ac:dyDescent="0.3">
      <c r="A164" s="177">
        <v>43700</v>
      </c>
      <c r="B164" s="7">
        <v>65.580699999999993</v>
      </c>
      <c r="C164" s="190">
        <f t="shared" si="8"/>
        <v>67.807199999999995</v>
      </c>
      <c r="D164" s="191">
        <f>Table21[[#This Row],[Adj Close]]-Table21[[#This Row],[Naive Trend ]]</f>
        <v>-2.2265000000000015</v>
      </c>
      <c r="E164">
        <f>Table21[[#This Row],[Erorr 1]]^2</f>
        <v>4.9573022500000068</v>
      </c>
      <c r="F164">
        <f>ABS(Table21[[#This Row],[Erorr 1]])</f>
        <v>2.2265000000000015</v>
      </c>
      <c r="G164" s="192">
        <f>Table21[[#This Row],[Abs Erorr 1]]/Table21[[#This Row],[Adj Close]]</f>
        <v>3.395053727697328E-2</v>
      </c>
      <c r="H164" s="190">
        <f t="shared" si="10"/>
        <v>67.497499999999988</v>
      </c>
      <c r="I164" s="193">
        <f>(Table21[[#This Row],[Adj Close]]-Table21[[#This Row],[3-MA]])</f>
        <v>-1.916799999999995</v>
      </c>
      <c r="J164" s="194">
        <f t="shared" si="9"/>
        <v>3.6741222399999804</v>
      </c>
      <c r="K164" s="194">
        <f>ABS(Table21[[#This Row],[Erorr 2]])</f>
        <v>1.916799999999995</v>
      </c>
      <c r="L164" s="192">
        <f>Table21[[#This Row],[Abs Erorr 2]]/Table21[[#This Row],[Adj Close]]</f>
        <v>2.9228111319336256E-2</v>
      </c>
      <c r="M164" s="190">
        <f t="shared" si="11"/>
        <v>66.706500000000005</v>
      </c>
      <c r="N164" s="195">
        <f>Table21[[#This Row],[Adj Close]]-Table21[[#This Row],[6-MA]]</f>
        <v>-1.1258000000000123</v>
      </c>
      <c r="O164" s="194">
        <f>(Table21[[#This Row],[Adj Close]]-M164)^2</f>
        <v>1.2674256400000279</v>
      </c>
      <c r="P164" s="194">
        <f>ABS(Table21[[#This Row],[Erorr 3]])</f>
        <v>1.1258000000000123</v>
      </c>
      <c r="Q164" s="192">
        <f>Table21[[#This Row],[Abs Erorr 3]]/Table21[[#This Row],[Adj Close]]</f>
        <v>1.7166635915749792E-2</v>
      </c>
    </row>
    <row r="165" spans="1:17" x14ac:dyDescent="0.3">
      <c r="A165" s="177">
        <v>43703</v>
      </c>
      <c r="B165" s="7">
        <v>66.702299999999994</v>
      </c>
      <c r="C165" s="190">
        <f t="shared" si="8"/>
        <v>65.580699999999993</v>
      </c>
      <c r="D165" s="191">
        <f>Table21[[#This Row],[Adj Close]]-Table21[[#This Row],[Naive Trend ]]</f>
        <v>1.1216000000000008</v>
      </c>
      <c r="E165">
        <f>Table21[[#This Row],[Erorr 1]]^2</f>
        <v>1.2579865600000018</v>
      </c>
      <c r="F165">
        <f>ABS(Table21[[#This Row],[Erorr 1]])</f>
        <v>1.1216000000000008</v>
      </c>
      <c r="G165" s="192">
        <f>Table21[[#This Row],[Abs Erorr 1]]/Table21[[#This Row],[Adj Close]]</f>
        <v>1.6815012375885102E-2</v>
      </c>
      <c r="H165" s="190">
        <f t="shared" si="10"/>
        <v>67.065033333333318</v>
      </c>
      <c r="I165" s="193">
        <f>(Table21[[#This Row],[Adj Close]]-Table21[[#This Row],[3-MA]])</f>
        <v>-0.36273333333332403</v>
      </c>
      <c r="J165" s="194">
        <f t="shared" si="9"/>
        <v>0.13157547111110435</v>
      </c>
      <c r="K165" s="194">
        <f>ABS(Table21[[#This Row],[Erorr 2]])</f>
        <v>0.36273333333332403</v>
      </c>
      <c r="L165" s="192">
        <f>Table21[[#This Row],[Abs Erorr 2]]/Table21[[#This Row],[Adj Close]]</f>
        <v>5.4380933391101069E-3</v>
      </c>
      <c r="M165" s="190">
        <f t="shared" si="11"/>
        <v>66.827866666666651</v>
      </c>
      <c r="N165" s="195">
        <f>Table21[[#This Row],[Adj Close]]-Table21[[#This Row],[6-MA]]</f>
        <v>-0.12556666666665706</v>
      </c>
      <c r="O165" s="194">
        <f>(Table21[[#This Row],[Adj Close]]-M165)^2</f>
        <v>1.5766987777775365E-2</v>
      </c>
      <c r="P165" s="194">
        <f>ABS(Table21[[#This Row],[Erorr 3]])</f>
        <v>0.12556666666665706</v>
      </c>
      <c r="Q165" s="192">
        <f>Table21[[#This Row],[Abs Erorr 3]]/Table21[[#This Row],[Adj Close]]</f>
        <v>1.8824938070599825E-3</v>
      </c>
    </row>
    <row r="166" spans="1:17" x14ac:dyDescent="0.3">
      <c r="A166" s="177">
        <v>43704</v>
      </c>
      <c r="B166" s="7">
        <v>66.593500000000006</v>
      </c>
      <c r="C166" s="190">
        <f t="shared" si="8"/>
        <v>66.702299999999994</v>
      </c>
      <c r="D166" s="191">
        <f>Table21[[#This Row],[Adj Close]]-Table21[[#This Row],[Naive Trend ]]</f>
        <v>-0.10879999999998802</v>
      </c>
      <c r="E166">
        <f>Table21[[#This Row],[Erorr 1]]^2</f>
        <v>1.1837439999997392E-2</v>
      </c>
      <c r="F166">
        <f>ABS(Table21[[#This Row],[Erorr 1]])</f>
        <v>0.10879999999998802</v>
      </c>
      <c r="G166" s="192">
        <f>Table21[[#This Row],[Abs Erorr 1]]/Table21[[#This Row],[Adj Close]]</f>
        <v>1.6337930879138055E-3</v>
      </c>
      <c r="H166" s="190">
        <f t="shared" si="10"/>
        <v>66.696733333333327</v>
      </c>
      <c r="I166" s="193">
        <f>(Table21[[#This Row],[Adj Close]]-Table21[[#This Row],[3-MA]])</f>
        <v>-0.1032333333333213</v>
      </c>
      <c r="J166" s="194">
        <f t="shared" si="9"/>
        <v>1.0657121111108626E-2</v>
      </c>
      <c r="K166" s="194">
        <f>ABS(Table21[[#This Row],[Erorr 2]])</f>
        <v>0.1032333333333213</v>
      </c>
      <c r="L166" s="192">
        <f>Table21[[#This Row],[Abs Erorr 2]]/Table21[[#This Row],[Adj Close]]</f>
        <v>1.5502013459770291E-3</v>
      </c>
      <c r="M166" s="190">
        <f t="shared" si="11"/>
        <v>66.954816666666659</v>
      </c>
      <c r="N166" s="195">
        <f>Table21[[#This Row],[Adj Close]]-Table21[[#This Row],[6-MA]]</f>
        <v>-0.36131666666665296</v>
      </c>
      <c r="O166" s="194">
        <f>(Table21[[#This Row],[Adj Close]]-M166)^2</f>
        <v>0.1305497336111012</v>
      </c>
      <c r="P166" s="194">
        <f>ABS(Table21[[#This Row],[Erorr 3]])</f>
        <v>0.36131666666665296</v>
      </c>
      <c r="Q166" s="192">
        <f>Table21[[#This Row],[Abs Erorr 3]]/Table21[[#This Row],[Adj Close]]</f>
        <v>5.4257047109200285E-3</v>
      </c>
    </row>
    <row r="167" spans="1:17" x14ac:dyDescent="0.3">
      <c r="A167" s="177">
        <v>43705</v>
      </c>
      <c r="B167" s="7">
        <v>67.974599999999995</v>
      </c>
      <c r="C167" s="190">
        <f t="shared" si="8"/>
        <v>66.593500000000006</v>
      </c>
      <c r="D167" s="191">
        <f>Table21[[#This Row],[Adj Close]]-Table21[[#This Row],[Naive Trend ]]</f>
        <v>1.3810999999999893</v>
      </c>
      <c r="E167">
        <f>Table21[[#This Row],[Erorr 1]]^2</f>
        <v>1.9074372099999706</v>
      </c>
      <c r="F167">
        <f>ABS(Table21[[#This Row],[Erorr 1]])</f>
        <v>1.3810999999999893</v>
      </c>
      <c r="G167" s="192">
        <f>Table21[[#This Row],[Abs Erorr 1]]/Table21[[#This Row],[Adj Close]]</f>
        <v>2.0317883444698304E-2</v>
      </c>
      <c r="H167" s="190">
        <f t="shared" si="10"/>
        <v>66.29216666666666</v>
      </c>
      <c r="I167" s="193">
        <f>(Table21[[#This Row],[Adj Close]]-Table21[[#This Row],[3-MA]])</f>
        <v>1.6824333333333357</v>
      </c>
      <c r="J167" s="194">
        <f t="shared" si="9"/>
        <v>2.8305819211111189</v>
      </c>
      <c r="K167" s="194">
        <f>ABS(Table21[[#This Row],[Erorr 2]])</f>
        <v>1.6824333333333357</v>
      </c>
      <c r="L167" s="192">
        <f>Table21[[#This Row],[Abs Erorr 2]]/Table21[[#This Row],[Adj Close]]</f>
        <v>2.475091186021449E-2</v>
      </c>
      <c r="M167" s="190">
        <f t="shared" si="11"/>
        <v>66.894833333333324</v>
      </c>
      <c r="N167" s="195">
        <f>Table21[[#This Row],[Adj Close]]-Table21[[#This Row],[6-MA]]</f>
        <v>1.0797666666666714</v>
      </c>
      <c r="O167" s="194">
        <f>(Table21[[#This Row],[Adj Close]]-M167)^2</f>
        <v>1.1658960544444548</v>
      </c>
      <c r="P167" s="194">
        <f>ABS(Table21[[#This Row],[Erorr 3]])</f>
        <v>1.0797666666666714</v>
      </c>
      <c r="Q167" s="192">
        <f>Table21[[#This Row],[Abs Erorr 3]]/Table21[[#This Row],[Adj Close]]</f>
        <v>1.5884855029182542E-2</v>
      </c>
    </row>
    <row r="168" spans="1:17" x14ac:dyDescent="0.3">
      <c r="A168" s="177">
        <v>43706</v>
      </c>
      <c r="B168" s="7">
        <v>69.724000000000004</v>
      </c>
      <c r="C168" s="190">
        <f t="shared" si="8"/>
        <v>67.974599999999995</v>
      </c>
      <c r="D168" s="191">
        <f>Table21[[#This Row],[Adj Close]]-Table21[[#This Row],[Naive Trend ]]</f>
        <v>1.7494000000000085</v>
      </c>
      <c r="E168">
        <f>Table21[[#This Row],[Erorr 1]]^2</f>
        <v>3.0604003600000298</v>
      </c>
      <c r="F168">
        <f>ABS(Table21[[#This Row],[Erorr 1]])</f>
        <v>1.7494000000000085</v>
      </c>
      <c r="G168" s="192">
        <f>Table21[[#This Row],[Abs Erorr 1]]/Table21[[#This Row],[Adj Close]]</f>
        <v>2.5090356261832487E-2</v>
      </c>
      <c r="H168" s="190">
        <f t="shared" si="10"/>
        <v>67.090133333333327</v>
      </c>
      <c r="I168" s="193">
        <f>(Table21[[#This Row],[Adj Close]]-Table21[[#This Row],[3-MA]])</f>
        <v>2.6338666666666768</v>
      </c>
      <c r="J168" s="194">
        <f t="shared" si="9"/>
        <v>6.9372536177778308</v>
      </c>
      <c r="K168" s="194">
        <f>ABS(Table21[[#This Row],[Erorr 2]])</f>
        <v>2.6338666666666768</v>
      </c>
      <c r="L168" s="192">
        <f>Table21[[#This Row],[Abs Erorr 2]]/Table21[[#This Row],[Adj Close]]</f>
        <v>3.7775610502361834E-2</v>
      </c>
      <c r="M168" s="190">
        <f t="shared" si="11"/>
        <v>67.077583333333322</v>
      </c>
      <c r="N168" s="195">
        <f>Table21[[#This Row],[Adj Close]]-Table21[[#This Row],[6-MA]]</f>
        <v>2.6464166666666813</v>
      </c>
      <c r="O168" s="194">
        <f>(Table21[[#This Row],[Adj Close]]-M168)^2</f>
        <v>7.0035211736111886</v>
      </c>
      <c r="P168" s="194">
        <f>ABS(Table21[[#This Row],[Erorr 3]])</f>
        <v>2.6464166666666813</v>
      </c>
      <c r="Q168" s="192">
        <f>Table21[[#This Row],[Abs Erorr 3]]/Table21[[#This Row],[Adj Close]]</f>
        <v>3.795560591283749E-2</v>
      </c>
    </row>
    <row r="169" spans="1:17" x14ac:dyDescent="0.3">
      <c r="A169" s="177">
        <v>43707</v>
      </c>
      <c r="B169" s="7">
        <v>68.593999999999994</v>
      </c>
      <c r="C169" s="190">
        <f t="shared" si="8"/>
        <v>69.724000000000004</v>
      </c>
      <c r="D169" s="191">
        <f>Table21[[#This Row],[Adj Close]]-Table21[[#This Row],[Naive Trend ]]</f>
        <v>-1.1300000000000097</v>
      </c>
      <c r="E169">
        <f>Table21[[#This Row],[Erorr 1]]^2</f>
        <v>1.2769000000000219</v>
      </c>
      <c r="F169">
        <f>ABS(Table21[[#This Row],[Erorr 1]])</f>
        <v>1.1300000000000097</v>
      </c>
      <c r="G169" s="192">
        <f>Table21[[#This Row],[Abs Erorr 1]]/Table21[[#This Row],[Adj Close]]</f>
        <v>1.6473744059247307E-2</v>
      </c>
      <c r="H169" s="190">
        <f t="shared" si="10"/>
        <v>68.097366666666673</v>
      </c>
      <c r="I169" s="193">
        <f>(Table21[[#This Row],[Adj Close]]-Table21[[#This Row],[3-MA]])</f>
        <v>0.49663333333332105</v>
      </c>
      <c r="J169" s="194">
        <f t="shared" si="9"/>
        <v>0.24664466777776559</v>
      </c>
      <c r="K169" s="194">
        <f>ABS(Table21[[#This Row],[Erorr 2]])</f>
        <v>0.49663333333332105</v>
      </c>
      <c r="L169" s="192">
        <f>Table21[[#This Row],[Abs Erorr 2]]/Table21[[#This Row],[Adj Close]]</f>
        <v>7.2401862164813407E-3</v>
      </c>
      <c r="M169" s="190">
        <f t="shared" si="11"/>
        <v>67.397049999999993</v>
      </c>
      <c r="N169" s="195">
        <f>Table21[[#This Row],[Adj Close]]-Table21[[#This Row],[6-MA]]</f>
        <v>1.1969500000000011</v>
      </c>
      <c r="O169" s="194">
        <f>(Table21[[#This Row],[Adj Close]]-M169)^2</f>
        <v>1.4326893025000025</v>
      </c>
      <c r="P169" s="194">
        <f>ABS(Table21[[#This Row],[Erorr 3]])</f>
        <v>1.1969500000000011</v>
      </c>
      <c r="Q169" s="192">
        <f>Table21[[#This Row],[Abs Erorr 3]]/Table21[[#This Row],[Adj Close]]</f>
        <v>1.7449776948421161E-2</v>
      </c>
    </row>
    <row r="170" spans="1:17" x14ac:dyDescent="0.3">
      <c r="A170" s="177">
        <v>43711</v>
      </c>
      <c r="B170" s="7">
        <v>67.757000000000005</v>
      </c>
      <c r="C170" s="190">
        <f t="shared" si="8"/>
        <v>68.593999999999994</v>
      </c>
      <c r="D170" s="191">
        <f>Table21[[#This Row],[Adj Close]]-Table21[[#This Row],[Naive Trend ]]</f>
        <v>-0.83699999999998909</v>
      </c>
      <c r="E170">
        <f>Table21[[#This Row],[Erorr 1]]^2</f>
        <v>0.70056899999998168</v>
      </c>
      <c r="F170">
        <f>ABS(Table21[[#This Row],[Erorr 1]])</f>
        <v>0.83699999999998909</v>
      </c>
      <c r="G170" s="192">
        <f>Table21[[#This Row],[Abs Erorr 1]]/Table21[[#This Row],[Adj Close]]</f>
        <v>1.2352967221098765E-2</v>
      </c>
      <c r="H170" s="190">
        <f t="shared" si="10"/>
        <v>68.764200000000002</v>
      </c>
      <c r="I170" s="193">
        <f>(Table21[[#This Row],[Adj Close]]-Table21[[#This Row],[3-MA]])</f>
        <v>-1.0071999999999974</v>
      </c>
      <c r="J170" s="194">
        <f t="shared" si="9"/>
        <v>1.0144518399999949</v>
      </c>
      <c r="K170" s="194">
        <f>ABS(Table21[[#This Row],[Erorr 2]])</f>
        <v>1.0071999999999974</v>
      </c>
      <c r="L170" s="192">
        <f>Table21[[#This Row],[Abs Erorr 2]]/Table21[[#This Row],[Adj Close]]</f>
        <v>1.486488480894959E-2</v>
      </c>
      <c r="M170" s="190">
        <f t="shared" si="11"/>
        <v>67.528183333333331</v>
      </c>
      <c r="N170" s="195">
        <f>Table21[[#This Row],[Adj Close]]-Table21[[#This Row],[6-MA]]</f>
        <v>0.228816666666674</v>
      </c>
      <c r="O170" s="194">
        <f>(Table21[[#This Row],[Adj Close]]-M170)^2</f>
        <v>5.2357066944447798E-2</v>
      </c>
      <c r="P170" s="194">
        <f>ABS(Table21[[#This Row],[Erorr 3]])</f>
        <v>0.228816666666674</v>
      </c>
      <c r="Q170" s="192">
        <f>Table21[[#This Row],[Abs Erorr 3]]/Table21[[#This Row],[Adj Close]]</f>
        <v>3.3770188566004098E-3</v>
      </c>
    </row>
    <row r="171" spans="1:17" x14ac:dyDescent="0.3">
      <c r="A171" s="177">
        <v>43712</v>
      </c>
      <c r="B171" s="7">
        <v>68.727900000000005</v>
      </c>
      <c r="C171" s="190">
        <f t="shared" si="8"/>
        <v>67.757000000000005</v>
      </c>
      <c r="D171" s="191">
        <f>Table21[[#This Row],[Adj Close]]-Table21[[#This Row],[Naive Trend ]]</f>
        <v>0.97090000000000032</v>
      </c>
      <c r="E171">
        <f>Table21[[#This Row],[Erorr 1]]^2</f>
        <v>0.94264681000000061</v>
      </c>
      <c r="F171">
        <f>ABS(Table21[[#This Row],[Erorr 1]])</f>
        <v>0.97090000000000032</v>
      </c>
      <c r="G171" s="192">
        <f>Table21[[#This Row],[Abs Erorr 1]]/Table21[[#This Row],[Adj Close]]</f>
        <v>1.4126722917476022E-2</v>
      </c>
      <c r="H171" s="190">
        <f t="shared" si="10"/>
        <v>68.691666666666663</v>
      </c>
      <c r="I171" s="193">
        <f>(Table21[[#This Row],[Adj Close]]-Table21[[#This Row],[3-MA]])</f>
        <v>3.6233333333342443E-2</v>
      </c>
      <c r="J171" s="194">
        <f t="shared" si="9"/>
        <v>1.3128544444451047E-3</v>
      </c>
      <c r="K171" s="194">
        <f>ABS(Table21[[#This Row],[Erorr 2]])</f>
        <v>3.6233333333342443E-2</v>
      </c>
      <c r="L171" s="192">
        <f>Table21[[#This Row],[Abs Erorr 2]]/Table21[[#This Row],[Adj Close]]</f>
        <v>5.2719977379408426E-4</v>
      </c>
      <c r="M171" s="190">
        <f t="shared" si="11"/>
        <v>67.890900000000002</v>
      </c>
      <c r="N171" s="195">
        <f>Table21[[#This Row],[Adj Close]]-Table21[[#This Row],[6-MA]]</f>
        <v>0.8370000000000033</v>
      </c>
      <c r="O171" s="194">
        <f>(Table21[[#This Row],[Adj Close]]-M171)^2</f>
        <v>0.70056900000000555</v>
      </c>
      <c r="P171" s="194">
        <f>ABS(Table21[[#This Row],[Erorr 3]])</f>
        <v>0.8370000000000033</v>
      </c>
      <c r="Q171" s="192">
        <f>Table21[[#This Row],[Abs Erorr 3]]/Table21[[#This Row],[Adj Close]]</f>
        <v>1.2178460275957845E-2</v>
      </c>
    </row>
    <row r="172" spans="1:17" x14ac:dyDescent="0.3">
      <c r="A172" s="177">
        <v>43713</v>
      </c>
      <c r="B172" s="7">
        <v>72.410799999999995</v>
      </c>
      <c r="C172" s="190">
        <f t="shared" si="8"/>
        <v>68.727900000000005</v>
      </c>
      <c r="D172" s="191">
        <f>Table21[[#This Row],[Adj Close]]-Table21[[#This Row],[Naive Trend ]]</f>
        <v>3.6828999999999894</v>
      </c>
      <c r="E172">
        <f>Table21[[#This Row],[Erorr 1]]^2</f>
        <v>13.563752409999921</v>
      </c>
      <c r="F172">
        <f>ABS(Table21[[#This Row],[Erorr 1]])</f>
        <v>3.6828999999999894</v>
      </c>
      <c r="G172" s="192">
        <f>Table21[[#This Row],[Abs Erorr 1]]/Table21[[#This Row],[Adj Close]]</f>
        <v>5.0861197500925132E-2</v>
      </c>
      <c r="H172" s="190">
        <f t="shared" si="10"/>
        <v>68.359633333333335</v>
      </c>
      <c r="I172" s="193">
        <f>(Table21[[#This Row],[Adj Close]]-Table21[[#This Row],[3-MA]])</f>
        <v>4.0511666666666599</v>
      </c>
      <c r="J172" s="194">
        <f t="shared" si="9"/>
        <v>16.411951361111058</v>
      </c>
      <c r="K172" s="194">
        <f>ABS(Table21[[#This Row],[Erorr 2]])</f>
        <v>4.0511666666666599</v>
      </c>
      <c r="L172" s="192">
        <f>Table21[[#This Row],[Abs Erorr 2]]/Table21[[#This Row],[Adj Close]]</f>
        <v>5.5946995015476425E-2</v>
      </c>
      <c r="M172" s="190">
        <f t="shared" si="11"/>
        <v>68.228499999999997</v>
      </c>
      <c r="N172" s="195">
        <f>Table21[[#This Row],[Adj Close]]-Table21[[#This Row],[6-MA]]</f>
        <v>4.1822999999999979</v>
      </c>
      <c r="O172" s="194">
        <f>(Table21[[#This Row],[Adj Close]]-M172)^2</f>
        <v>17.491633289999982</v>
      </c>
      <c r="P172" s="194">
        <f>ABS(Table21[[#This Row],[Erorr 3]])</f>
        <v>4.1822999999999979</v>
      </c>
      <c r="Q172" s="192">
        <f>Table21[[#This Row],[Abs Erorr 3]]/Table21[[#This Row],[Adj Close]]</f>
        <v>5.7757958757533381E-2</v>
      </c>
    </row>
    <row r="173" spans="1:17" x14ac:dyDescent="0.3">
      <c r="A173" s="177">
        <v>43714</v>
      </c>
      <c r="B173" s="7">
        <v>73.331500000000005</v>
      </c>
      <c r="C173" s="190">
        <f t="shared" si="8"/>
        <v>72.410799999999995</v>
      </c>
      <c r="D173" s="191">
        <f>Table21[[#This Row],[Adj Close]]-Table21[[#This Row],[Naive Trend ]]</f>
        <v>0.92070000000001073</v>
      </c>
      <c r="E173">
        <f>Table21[[#This Row],[Erorr 1]]^2</f>
        <v>0.84768849000001978</v>
      </c>
      <c r="F173">
        <f>ABS(Table21[[#This Row],[Erorr 1]])</f>
        <v>0.92070000000001073</v>
      </c>
      <c r="G173" s="192">
        <f>Table21[[#This Row],[Abs Erorr 1]]/Table21[[#This Row],[Adj Close]]</f>
        <v>1.2555313882847217E-2</v>
      </c>
      <c r="H173" s="190">
        <f t="shared" si="10"/>
        <v>69.631900000000002</v>
      </c>
      <c r="I173" s="193">
        <f>(Table21[[#This Row],[Adj Close]]-Table21[[#This Row],[3-MA]])</f>
        <v>3.6996000000000038</v>
      </c>
      <c r="J173" s="194">
        <f t="shared" si="9"/>
        <v>13.687040160000027</v>
      </c>
      <c r="K173" s="194">
        <f>ABS(Table21[[#This Row],[Erorr 2]])</f>
        <v>3.6996000000000038</v>
      </c>
      <c r="L173" s="192">
        <f>Table21[[#This Row],[Abs Erorr 2]]/Table21[[#This Row],[Adj Close]]</f>
        <v>5.0450352167895153E-2</v>
      </c>
      <c r="M173" s="190">
        <f t="shared" si="11"/>
        <v>69.198050000000009</v>
      </c>
      <c r="N173" s="195">
        <f>Table21[[#This Row],[Adj Close]]-Table21[[#This Row],[6-MA]]</f>
        <v>4.1334499999999963</v>
      </c>
      <c r="O173" s="194">
        <f>(Table21[[#This Row],[Adj Close]]-M173)^2</f>
        <v>17.085408902499971</v>
      </c>
      <c r="P173" s="194">
        <f>ABS(Table21[[#This Row],[Erorr 3]])</f>
        <v>4.1334499999999963</v>
      </c>
      <c r="Q173" s="192">
        <f>Table21[[#This Row],[Abs Erorr 3]]/Table21[[#This Row],[Adj Close]]</f>
        <v>5.6366636438638186E-2</v>
      </c>
    </row>
    <row r="174" spans="1:17" x14ac:dyDescent="0.3">
      <c r="A174" s="177">
        <v>43717</v>
      </c>
      <c r="B174" s="7">
        <v>75.392300000000006</v>
      </c>
      <c r="C174" s="190">
        <f t="shared" si="8"/>
        <v>73.331500000000005</v>
      </c>
      <c r="D174" s="191">
        <f>Table21[[#This Row],[Adj Close]]-Table21[[#This Row],[Naive Trend ]]</f>
        <v>2.0608000000000004</v>
      </c>
      <c r="E174">
        <f>Table21[[#This Row],[Erorr 1]]^2</f>
        <v>4.2468966400000019</v>
      </c>
      <c r="F174">
        <f>ABS(Table21[[#This Row],[Erorr 1]])</f>
        <v>2.0608000000000004</v>
      </c>
      <c r="G174" s="192">
        <f>Table21[[#This Row],[Abs Erorr 1]]/Table21[[#This Row],[Adj Close]]</f>
        <v>2.7334356426319401E-2</v>
      </c>
      <c r="H174" s="190">
        <f t="shared" si="10"/>
        <v>71.490066666666664</v>
      </c>
      <c r="I174" s="193">
        <f>(Table21[[#This Row],[Adj Close]]-Table21[[#This Row],[3-MA]])</f>
        <v>3.9022333333333421</v>
      </c>
      <c r="J174" s="194">
        <f t="shared" si="9"/>
        <v>15.227424987777846</v>
      </c>
      <c r="K174" s="194">
        <f>ABS(Table21[[#This Row],[Erorr 2]])</f>
        <v>3.9022333333333421</v>
      </c>
      <c r="L174" s="192">
        <f>Table21[[#This Row],[Abs Erorr 2]]/Table21[[#This Row],[Adj Close]]</f>
        <v>5.175904347437791E-2</v>
      </c>
      <c r="M174" s="190">
        <f t="shared" si="11"/>
        <v>70.09086666666667</v>
      </c>
      <c r="N174" s="195">
        <f>Table21[[#This Row],[Adj Close]]-Table21[[#This Row],[6-MA]]</f>
        <v>5.3014333333333354</v>
      </c>
      <c r="O174" s="194">
        <f>(Table21[[#This Row],[Adj Close]]-M174)^2</f>
        <v>28.105195387777801</v>
      </c>
      <c r="P174" s="194">
        <f>ABS(Table21[[#This Row],[Erorr 3]])</f>
        <v>5.3014333333333354</v>
      </c>
      <c r="Q174" s="192">
        <f>Table21[[#This Row],[Abs Erorr 3]]/Table21[[#This Row],[Adj Close]]</f>
        <v>7.0317967926874961E-2</v>
      </c>
    </row>
    <row r="175" spans="1:17" x14ac:dyDescent="0.3">
      <c r="A175" s="177">
        <v>43718</v>
      </c>
      <c r="B175" s="7">
        <v>75.552199999999999</v>
      </c>
      <c r="C175" s="190">
        <f t="shared" si="8"/>
        <v>75.392300000000006</v>
      </c>
      <c r="D175" s="191">
        <f>Table21[[#This Row],[Adj Close]]-Table21[[#This Row],[Naive Trend ]]</f>
        <v>0.15989999999999327</v>
      </c>
      <c r="E175">
        <f>Table21[[#This Row],[Erorr 1]]^2</f>
        <v>2.5568009999997848E-2</v>
      </c>
      <c r="F175">
        <f>ABS(Table21[[#This Row],[Erorr 1]])</f>
        <v>0.15989999999999327</v>
      </c>
      <c r="G175" s="192">
        <f>Table21[[#This Row],[Abs Erorr 1]]/Table21[[#This Row],[Adj Close]]</f>
        <v>2.1164175232487375E-3</v>
      </c>
      <c r="H175" s="190">
        <f t="shared" si="10"/>
        <v>73.711533333333335</v>
      </c>
      <c r="I175" s="193">
        <f>(Table21[[#This Row],[Adj Close]]-Table21[[#This Row],[3-MA]])</f>
        <v>1.8406666666666638</v>
      </c>
      <c r="J175" s="194">
        <f t="shared" si="9"/>
        <v>3.3880537777777673</v>
      </c>
      <c r="K175" s="194">
        <f>ABS(Table21[[#This Row],[Erorr 2]])</f>
        <v>1.8406666666666638</v>
      </c>
      <c r="L175" s="192">
        <f>Table21[[#This Row],[Abs Erorr 2]]/Table21[[#This Row],[Adj Close]]</f>
        <v>2.436284670289765E-2</v>
      </c>
      <c r="M175" s="190">
        <f t="shared" si="11"/>
        <v>71.035583333333321</v>
      </c>
      <c r="N175" s="195">
        <f>Table21[[#This Row],[Adj Close]]-Table21[[#This Row],[6-MA]]</f>
        <v>4.5166166666666783</v>
      </c>
      <c r="O175" s="194">
        <f>(Table21[[#This Row],[Adj Close]]-M175)^2</f>
        <v>20.399826113611216</v>
      </c>
      <c r="P175" s="194">
        <f>ABS(Table21[[#This Row],[Erorr 3]])</f>
        <v>4.5166166666666783</v>
      </c>
      <c r="Q175" s="192">
        <f>Table21[[#This Row],[Abs Erorr 3]]/Table21[[#This Row],[Adj Close]]</f>
        <v>5.9781404997692696E-2</v>
      </c>
    </row>
    <row r="176" spans="1:17" x14ac:dyDescent="0.3">
      <c r="A176" s="177">
        <v>43719</v>
      </c>
      <c r="B176" s="7">
        <v>76.393299999999996</v>
      </c>
      <c r="C176" s="190">
        <f t="shared" si="8"/>
        <v>75.552199999999999</v>
      </c>
      <c r="D176" s="191">
        <f>Table21[[#This Row],[Adj Close]]-Table21[[#This Row],[Naive Trend ]]</f>
        <v>0.84109999999999729</v>
      </c>
      <c r="E176">
        <f>Table21[[#This Row],[Erorr 1]]^2</f>
        <v>0.7074492099999955</v>
      </c>
      <c r="F176">
        <f>ABS(Table21[[#This Row],[Erorr 1]])</f>
        <v>0.84109999999999729</v>
      </c>
      <c r="G176" s="192">
        <f>Table21[[#This Row],[Abs Erorr 1]]/Table21[[#This Row],[Adj Close]]</f>
        <v>1.1010127851526212E-2</v>
      </c>
      <c r="H176" s="190">
        <f t="shared" si="10"/>
        <v>74.75866666666667</v>
      </c>
      <c r="I176" s="193">
        <f>(Table21[[#This Row],[Adj Close]]-Table21[[#This Row],[3-MA]])</f>
        <v>1.6346333333333263</v>
      </c>
      <c r="J176" s="194">
        <f t="shared" si="9"/>
        <v>2.6720261344444212</v>
      </c>
      <c r="K176" s="194">
        <f>ABS(Table21[[#This Row],[Erorr 2]])</f>
        <v>1.6346333333333263</v>
      </c>
      <c r="L176" s="192">
        <f>Table21[[#This Row],[Abs Erorr 2]]/Table21[[#This Row],[Adj Close]]</f>
        <v>2.1397600749454813E-2</v>
      </c>
      <c r="M176" s="190">
        <f t="shared" si="11"/>
        <v>72.195283333333336</v>
      </c>
      <c r="N176" s="195">
        <f>Table21[[#This Row],[Adj Close]]-Table21[[#This Row],[6-MA]]</f>
        <v>4.1980166666666605</v>
      </c>
      <c r="O176" s="194">
        <f>(Table21[[#This Row],[Adj Close]]-M176)^2</f>
        <v>17.623343933611061</v>
      </c>
      <c r="P176" s="194">
        <f>ABS(Table21[[#This Row],[Erorr 3]])</f>
        <v>4.1980166666666605</v>
      </c>
      <c r="Q176" s="192">
        <f>Table21[[#This Row],[Abs Erorr 3]]/Table21[[#This Row],[Adj Close]]</f>
        <v>5.4952681277895585E-2</v>
      </c>
    </row>
    <row r="177" spans="1:17" x14ac:dyDescent="0.3">
      <c r="A177" s="177">
        <v>43720</v>
      </c>
      <c r="B177" s="7">
        <v>75.998000000000005</v>
      </c>
      <c r="C177" s="190">
        <f t="shared" si="8"/>
        <v>76.393299999999996</v>
      </c>
      <c r="D177" s="191">
        <f>Table21[[#This Row],[Adj Close]]-Table21[[#This Row],[Naive Trend ]]</f>
        <v>-0.39529999999999177</v>
      </c>
      <c r="E177">
        <f>Table21[[#This Row],[Erorr 1]]^2</f>
        <v>0.1562620899999935</v>
      </c>
      <c r="F177">
        <f>ABS(Table21[[#This Row],[Erorr 1]])</f>
        <v>0.39529999999999177</v>
      </c>
      <c r="G177" s="192">
        <f>Table21[[#This Row],[Abs Erorr 1]]/Table21[[#This Row],[Adj Close]]</f>
        <v>5.2014526698069916E-3</v>
      </c>
      <c r="H177" s="190">
        <f t="shared" si="10"/>
        <v>75.779266666666672</v>
      </c>
      <c r="I177" s="193">
        <f>(Table21[[#This Row],[Adj Close]]-Table21[[#This Row],[3-MA]])</f>
        <v>0.21873333333333278</v>
      </c>
      <c r="J177" s="194">
        <f t="shared" si="9"/>
        <v>4.7844271111110871E-2</v>
      </c>
      <c r="K177" s="194">
        <f>ABS(Table21[[#This Row],[Erorr 2]])</f>
        <v>0.21873333333333278</v>
      </c>
      <c r="L177" s="192">
        <f>Table21[[#This Row],[Abs Erorr 2]]/Table21[[#This Row],[Adj Close]]</f>
        <v>2.8781459161205921E-3</v>
      </c>
      <c r="M177" s="190">
        <f t="shared" si="11"/>
        <v>73.634666666666675</v>
      </c>
      <c r="N177" s="195">
        <f>Table21[[#This Row],[Adj Close]]-Table21[[#This Row],[6-MA]]</f>
        <v>2.3633333333333297</v>
      </c>
      <c r="O177" s="194">
        <f>(Table21[[#This Row],[Adj Close]]-M177)^2</f>
        <v>5.5853444444444271</v>
      </c>
      <c r="P177" s="194">
        <f>ABS(Table21[[#This Row],[Erorr 3]])</f>
        <v>2.3633333333333297</v>
      </c>
      <c r="Q177" s="192">
        <f>Table21[[#This Row],[Abs Erorr 3]]/Table21[[#This Row],[Adj Close]]</f>
        <v>3.1097309578322189E-2</v>
      </c>
    </row>
    <row r="178" spans="1:17" x14ac:dyDescent="0.3">
      <c r="A178" s="177">
        <v>43721</v>
      </c>
      <c r="B178" s="7">
        <v>75.9559</v>
      </c>
      <c r="C178" s="190">
        <f t="shared" si="8"/>
        <v>75.998000000000005</v>
      </c>
      <c r="D178" s="191">
        <f>Table21[[#This Row],[Adj Close]]-Table21[[#This Row],[Naive Trend ]]</f>
        <v>-4.2100000000004911E-2</v>
      </c>
      <c r="E178">
        <f>Table21[[#This Row],[Erorr 1]]^2</f>
        <v>1.7724100000004136E-3</v>
      </c>
      <c r="F178">
        <f>ABS(Table21[[#This Row],[Erorr 1]])</f>
        <v>4.2100000000004911E-2</v>
      </c>
      <c r="G178" s="192">
        <f>Table21[[#This Row],[Abs Erorr 1]]/Table21[[#This Row],[Adj Close]]</f>
        <v>5.5426899029574939E-4</v>
      </c>
      <c r="H178" s="190">
        <f t="shared" si="10"/>
        <v>75.981166666666653</v>
      </c>
      <c r="I178" s="193">
        <f>(Table21[[#This Row],[Adj Close]]-Table21[[#This Row],[3-MA]])</f>
        <v>-2.5266666666652782E-2</v>
      </c>
      <c r="J178" s="194">
        <f t="shared" si="9"/>
        <v>6.3840444444374284E-4</v>
      </c>
      <c r="K178" s="194">
        <f>ABS(Table21[[#This Row],[Erorr 2]])</f>
        <v>2.5266666666652782E-2</v>
      </c>
      <c r="L178" s="192">
        <f>Table21[[#This Row],[Abs Erorr 2]]/Table21[[#This Row],[Adj Close]]</f>
        <v>3.3264916440530336E-4</v>
      </c>
      <c r="M178" s="190">
        <f t="shared" si="11"/>
        <v>74.846350000000001</v>
      </c>
      <c r="N178" s="195">
        <f>Table21[[#This Row],[Adj Close]]-Table21[[#This Row],[6-MA]]</f>
        <v>1.1095499999999987</v>
      </c>
      <c r="O178" s="194">
        <f>(Table21[[#This Row],[Adj Close]]-M178)^2</f>
        <v>1.2311012024999972</v>
      </c>
      <c r="P178" s="194">
        <f>ABS(Table21[[#This Row],[Erorr 3]])</f>
        <v>1.1095499999999987</v>
      </c>
      <c r="Q178" s="192">
        <f>Table21[[#This Row],[Abs Erorr 3]]/Table21[[#This Row],[Adj Close]]</f>
        <v>1.4607818484146705E-2</v>
      </c>
    </row>
    <row r="179" spans="1:17" x14ac:dyDescent="0.3">
      <c r="A179" s="177">
        <v>43724</v>
      </c>
      <c r="B179" s="7">
        <v>74.374600000000001</v>
      </c>
      <c r="C179" s="190">
        <f t="shared" si="8"/>
        <v>75.9559</v>
      </c>
      <c r="D179" s="191">
        <f>Table21[[#This Row],[Adj Close]]-Table21[[#This Row],[Naive Trend ]]</f>
        <v>-1.5812999999999988</v>
      </c>
      <c r="E179">
        <f>Table21[[#This Row],[Erorr 1]]^2</f>
        <v>2.5005096899999963</v>
      </c>
      <c r="F179">
        <f>ABS(Table21[[#This Row],[Erorr 1]])</f>
        <v>1.5812999999999988</v>
      </c>
      <c r="G179" s="192">
        <f>Table21[[#This Row],[Abs Erorr 1]]/Table21[[#This Row],[Adj Close]]</f>
        <v>2.1261290817026227E-2</v>
      </c>
      <c r="H179" s="190">
        <f t="shared" si="10"/>
        <v>76.115733333333324</v>
      </c>
      <c r="I179" s="193">
        <f>(Table21[[#This Row],[Adj Close]]-Table21[[#This Row],[3-MA]])</f>
        <v>-1.7411333333333232</v>
      </c>
      <c r="J179" s="194">
        <f t="shared" si="9"/>
        <v>3.0315452844444093</v>
      </c>
      <c r="K179" s="194">
        <f>ABS(Table21[[#This Row],[Erorr 2]])</f>
        <v>1.7411333333333232</v>
      </c>
      <c r="L179" s="192">
        <f>Table21[[#This Row],[Abs Erorr 2]]/Table21[[#This Row],[Adj Close]]</f>
        <v>2.3410321982683915E-2</v>
      </c>
      <c r="M179" s="190">
        <f t="shared" si="11"/>
        <v>75.437200000000004</v>
      </c>
      <c r="N179" s="195">
        <f>Table21[[#This Row],[Adj Close]]-Table21[[#This Row],[6-MA]]</f>
        <v>-1.0626000000000033</v>
      </c>
      <c r="O179" s="194">
        <f>(Table21[[#This Row],[Adj Close]]-M179)^2</f>
        <v>1.129118760000007</v>
      </c>
      <c r="P179" s="194">
        <f>ABS(Table21[[#This Row],[Erorr 3]])</f>
        <v>1.0626000000000033</v>
      </c>
      <c r="Q179" s="192">
        <f>Table21[[#This Row],[Abs Erorr 3]]/Table21[[#This Row],[Adj Close]]</f>
        <v>1.4287135661906125E-2</v>
      </c>
    </row>
    <row r="180" spans="1:17" x14ac:dyDescent="0.3">
      <c r="A180" s="177">
        <v>43725</v>
      </c>
      <c r="B180" s="7">
        <v>73.953999999999994</v>
      </c>
      <c r="C180" s="190">
        <f t="shared" si="8"/>
        <v>74.374600000000001</v>
      </c>
      <c r="D180" s="191">
        <f>Table21[[#This Row],[Adj Close]]-Table21[[#This Row],[Naive Trend ]]</f>
        <v>-0.42060000000000741</v>
      </c>
      <c r="E180">
        <f>Table21[[#This Row],[Erorr 1]]^2</f>
        <v>0.17690436000000623</v>
      </c>
      <c r="F180">
        <f>ABS(Table21[[#This Row],[Erorr 1]])</f>
        <v>0.42060000000000741</v>
      </c>
      <c r="G180" s="192">
        <f>Table21[[#This Row],[Abs Erorr 1]]/Table21[[#This Row],[Adj Close]]</f>
        <v>5.6873191443330643E-3</v>
      </c>
      <c r="H180" s="190">
        <f t="shared" si="10"/>
        <v>75.44283333333334</v>
      </c>
      <c r="I180" s="193">
        <f>(Table21[[#This Row],[Adj Close]]-Table21[[#This Row],[3-MA]])</f>
        <v>-1.4888333333333463</v>
      </c>
      <c r="J180" s="194">
        <f t="shared" si="9"/>
        <v>2.2166246944444832</v>
      </c>
      <c r="K180" s="194">
        <f>ABS(Table21[[#This Row],[Erorr 2]])</f>
        <v>1.4888333333333463</v>
      </c>
      <c r="L180" s="192">
        <f>Table21[[#This Row],[Abs Erorr 2]]/Table21[[#This Row],[Adj Close]]</f>
        <v>2.0131883783613413E-2</v>
      </c>
      <c r="M180" s="190">
        <f t="shared" si="11"/>
        <v>75.611049999999992</v>
      </c>
      <c r="N180" s="195">
        <f>Table21[[#This Row],[Adj Close]]-Table21[[#This Row],[6-MA]]</f>
        <v>-1.6570499999999981</v>
      </c>
      <c r="O180" s="194">
        <f>(Table21[[#This Row],[Adj Close]]-M180)^2</f>
        <v>2.7458147024999939</v>
      </c>
      <c r="P180" s="194">
        <f>ABS(Table21[[#This Row],[Erorr 3]])</f>
        <v>1.6570499999999981</v>
      </c>
      <c r="Q180" s="192">
        <f>Table21[[#This Row],[Abs Erorr 3]]/Table21[[#This Row],[Adj Close]]</f>
        <v>2.2406495929902348E-2</v>
      </c>
    </row>
    <row r="181" spans="1:17" x14ac:dyDescent="0.3">
      <c r="A181" s="177">
        <v>43726</v>
      </c>
      <c r="B181" s="7">
        <v>73.676400000000001</v>
      </c>
      <c r="C181" s="190">
        <f t="shared" si="8"/>
        <v>73.953999999999994</v>
      </c>
      <c r="D181" s="191">
        <f>Table21[[#This Row],[Adj Close]]-Table21[[#This Row],[Naive Trend ]]</f>
        <v>-0.27759999999999252</v>
      </c>
      <c r="E181">
        <f>Table21[[#This Row],[Erorr 1]]^2</f>
        <v>7.7061759999995844E-2</v>
      </c>
      <c r="F181">
        <f>ABS(Table21[[#This Row],[Erorr 1]])</f>
        <v>0.27759999999999252</v>
      </c>
      <c r="G181" s="192">
        <f>Table21[[#This Row],[Abs Erorr 1]]/Table21[[#This Row],[Adj Close]]</f>
        <v>3.7678279611923562E-3</v>
      </c>
      <c r="H181" s="190">
        <f t="shared" si="10"/>
        <v>74.761499999999998</v>
      </c>
      <c r="I181" s="193">
        <f>(Table21[[#This Row],[Adj Close]]-Table21[[#This Row],[3-MA]])</f>
        <v>-1.0850999999999971</v>
      </c>
      <c r="J181" s="194">
        <f t="shared" si="9"/>
        <v>1.1774420099999936</v>
      </c>
      <c r="K181" s="194">
        <f>ABS(Table21[[#This Row],[Erorr 2]])</f>
        <v>1.0850999999999971</v>
      </c>
      <c r="L181" s="192">
        <f>Table21[[#This Row],[Abs Erorr 2]]/Table21[[#This Row],[Adj Close]]</f>
        <v>1.4727918302197135E-2</v>
      </c>
      <c r="M181" s="190">
        <f t="shared" si="11"/>
        <v>75.371333333333325</v>
      </c>
      <c r="N181" s="195">
        <f>Table21[[#This Row],[Adj Close]]-Table21[[#This Row],[6-MA]]</f>
        <v>-1.6949333333333243</v>
      </c>
      <c r="O181" s="194">
        <f>(Table21[[#This Row],[Adj Close]]-M181)^2</f>
        <v>2.8727990044444138</v>
      </c>
      <c r="P181" s="194">
        <f>ABS(Table21[[#This Row],[Erorr 3]])</f>
        <v>1.6949333333333243</v>
      </c>
      <c r="Q181" s="192">
        <f>Table21[[#This Row],[Abs Erorr 3]]/Table21[[#This Row],[Adj Close]]</f>
        <v>2.3005105207818573E-2</v>
      </c>
    </row>
    <row r="182" spans="1:17" x14ac:dyDescent="0.3">
      <c r="A182" s="177">
        <v>43727</v>
      </c>
      <c r="B182" s="7">
        <v>73.230599999999995</v>
      </c>
      <c r="C182" s="190">
        <f t="shared" si="8"/>
        <v>73.676400000000001</v>
      </c>
      <c r="D182" s="191">
        <f>Table21[[#This Row],[Adj Close]]-Table21[[#This Row],[Naive Trend ]]</f>
        <v>-0.44580000000000553</v>
      </c>
      <c r="E182">
        <f>Table21[[#This Row],[Erorr 1]]^2</f>
        <v>0.19873764000000493</v>
      </c>
      <c r="F182">
        <f>ABS(Table21[[#This Row],[Erorr 1]])</f>
        <v>0.44580000000000553</v>
      </c>
      <c r="G182" s="192">
        <f>Table21[[#This Row],[Abs Erorr 1]]/Table21[[#This Row],[Adj Close]]</f>
        <v>6.0876191100442375E-3</v>
      </c>
      <c r="H182" s="190">
        <f t="shared" si="10"/>
        <v>74.001666666666665</v>
      </c>
      <c r="I182" s="193">
        <f>(Table21[[#This Row],[Adj Close]]-Table21[[#This Row],[3-MA]])</f>
        <v>-0.77106666666666968</v>
      </c>
      <c r="J182" s="194">
        <f t="shared" si="9"/>
        <v>0.5945438044444491</v>
      </c>
      <c r="K182" s="194">
        <f>ABS(Table21[[#This Row],[Erorr 2]])</f>
        <v>0.77106666666666968</v>
      </c>
      <c r="L182" s="192">
        <f>Table21[[#This Row],[Abs Erorr 2]]/Table21[[#This Row],[Adj Close]]</f>
        <v>1.0529296041090333E-2</v>
      </c>
      <c r="M182" s="190">
        <f t="shared" si="11"/>
        <v>75.058700000000002</v>
      </c>
      <c r="N182" s="195">
        <f>Table21[[#This Row],[Adj Close]]-Table21[[#This Row],[6-MA]]</f>
        <v>-1.8281000000000063</v>
      </c>
      <c r="O182" s="194">
        <f>(Table21[[#This Row],[Adj Close]]-M182)^2</f>
        <v>3.341949610000023</v>
      </c>
      <c r="P182" s="194">
        <f>ABS(Table21[[#This Row],[Erorr 3]])</f>
        <v>1.8281000000000063</v>
      </c>
      <c r="Q182" s="192">
        <f>Table21[[#This Row],[Abs Erorr 3]]/Table21[[#This Row],[Adj Close]]</f>
        <v>2.4963608109178491E-2</v>
      </c>
    </row>
    <row r="183" spans="1:17" x14ac:dyDescent="0.3">
      <c r="A183" s="177">
        <v>43728</v>
      </c>
      <c r="B183" s="7">
        <v>72.061400000000006</v>
      </c>
      <c r="C183" s="190">
        <f t="shared" si="8"/>
        <v>73.230599999999995</v>
      </c>
      <c r="D183" s="191">
        <f>Table21[[#This Row],[Adj Close]]-Table21[[#This Row],[Naive Trend ]]</f>
        <v>-1.1691999999999894</v>
      </c>
      <c r="E183">
        <f>Table21[[#This Row],[Erorr 1]]^2</f>
        <v>1.3670286399999751</v>
      </c>
      <c r="F183">
        <f>ABS(Table21[[#This Row],[Erorr 1]])</f>
        <v>1.1691999999999894</v>
      </c>
      <c r="G183" s="192">
        <f>Table21[[#This Row],[Abs Erorr 1]]/Table21[[#This Row],[Adj Close]]</f>
        <v>1.622505252465244E-2</v>
      </c>
      <c r="H183" s="190">
        <f t="shared" si="10"/>
        <v>73.620333333333335</v>
      </c>
      <c r="I183" s="193">
        <f>(Table21[[#This Row],[Adj Close]]-Table21[[#This Row],[3-MA]])</f>
        <v>-1.5589333333333286</v>
      </c>
      <c r="J183" s="194">
        <f t="shared" si="9"/>
        <v>2.4302731377777631</v>
      </c>
      <c r="K183" s="194">
        <f>ABS(Table21[[#This Row],[Erorr 2]])</f>
        <v>1.5589333333333286</v>
      </c>
      <c r="L183" s="192">
        <f>Table21[[#This Row],[Abs Erorr 2]]/Table21[[#This Row],[Adj Close]]</f>
        <v>2.1633403366203383E-2</v>
      </c>
      <c r="M183" s="190">
        <f t="shared" si="11"/>
        <v>74.53158333333333</v>
      </c>
      <c r="N183" s="195">
        <f>Table21[[#This Row],[Adj Close]]-Table21[[#This Row],[6-MA]]</f>
        <v>-2.4701833333333241</v>
      </c>
      <c r="O183" s="194">
        <f>(Table21[[#This Row],[Adj Close]]-M183)^2</f>
        <v>6.1018057002777324</v>
      </c>
      <c r="P183" s="194">
        <f>ABS(Table21[[#This Row],[Erorr 3]])</f>
        <v>2.4701833333333241</v>
      </c>
      <c r="Q183" s="192">
        <f>Table21[[#This Row],[Abs Erorr 3]]/Table21[[#This Row],[Adj Close]]</f>
        <v>3.4278869593614945E-2</v>
      </c>
    </row>
    <row r="184" spans="1:17" x14ac:dyDescent="0.3">
      <c r="A184" s="177">
        <v>43731</v>
      </c>
      <c r="B184" s="7">
        <v>73.684799999999996</v>
      </c>
      <c r="C184" s="190">
        <f t="shared" si="8"/>
        <v>72.061400000000006</v>
      </c>
      <c r="D184" s="191">
        <f>Table21[[#This Row],[Adj Close]]-Table21[[#This Row],[Naive Trend ]]</f>
        <v>1.6233999999999895</v>
      </c>
      <c r="E184">
        <f>Table21[[#This Row],[Erorr 1]]^2</f>
        <v>2.6354275599999659</v>
      </c>
      <c r="F184">
        <f>ABS(Table21[[#This Row],[Erorr 1]])</f>
        <v>1.6233999999999895</v>
      </c>
      <c r="G184" s="192">
        <f>Table21[[#This Row],[Abs Erorr 1]]/Table21[[#This Row],[Adj Close]]</f>
        <v>2.2031680889409887E-2</v>
      </c>
      <c r="H184" s="190">
        <f t="shared" si="10"/>
        <v>72.989466666666658</v>
      </c>
      <c r="I184" s="193">
        <f>(Table21[[#This Row],[Adj Close]]-Table21[[#This Row],[3-MA]])</f>
        <v>0.69533333333333758</v>
      </c>
      <c r="J184" s="194">
        <f t="shared" si="9"/>
        <v>0.48348844444445033</v>
      </c>
      <c r="K184" s="194">
        <f>ABS(Table21[[#This Row],[Erorr 2]])</f>
        <v>0.69533333333333758</v>
      </c>
      <c r="L184" s="192">
        <f>Table21[[#This Row],[Abs Erorr 2]]/Table21[[#This Row],[Adj Close]]</f>
        <v>9.4365911739373327E-3</v>
      </c>
      <c r="M184" s="190">
        <f t="shared" si="11"/>
        <v>73.875483333333321</v>
      </c>
      <c r="N184" s="195">
        <f>Table21[[#This Row],[Adj Close]]-Table21[[#This Row],[6-MA]]</f>
        <v>-0.19068333333332532</v>
      </c>
      <c r="O184" s="194">
        <f>(Table21[[#This Row],[Adj Close]]-M184)^2</f>
        <v>3.6360133611108056E-2</v>
      </c>
      <c r="P184" s="194">
        <f>ABS(Table21[[#This Row],[Erorr 3]])</f>
        <v>0.19068333333332532</v>
      </c>
      <c r="Q184" s="192">
        <f>Table21[[#This Row],[Abs Erorr 3]]/Table21[[#This Row],[Adj Close]]</f>
        <v>2.5878245354988456E-3</v>
      </c>
    </row>
    <row r="185" spans="1:17" x14ac:dyDescent="0.3">
      <c r="A185" s="177">
        <v>43732</v>
      </c>
      <c r="B185" s="7">
        <v>72.709100000000007</v>
      </c>
      <c r="C185" s="190">
        <f t="shared" si="8"/>
        <v>73.684799999999996</v>
      </c>
      <c r="D185" s="191">
        <f>Table21[[#This Row],[Adj Close]]-Table21[[#This Row],[Naive Trend ]]</f>
        <v>-0.97569999999998913</v>
      </c>
      <c r="E185">
        <f>Table21[[#This Row],[Erorr 1]]^2</f>
        <v>0.95199048999997882</v>
      </c>
      <c r="F185">
        <f>ABS(Table21[[#This Row],[Erorr 1]])</f>
        <v>0.97569999999998913</v>
      </c>
      <c r="G185" s="192">
        <f>Table21[[#This Row],[Abs Erorr 1]]/Table21[[#This Row],[Adj Close]]</f>
        <v>1.341922812962874E-2</v>
      </c>
      <c r="H185" s="190">
        <f t="shared" si="10"/>
        <v>72.992266666666666</v>
      </c>
      <c r="I185" s="193">
        <f>(Table21[[#This Row],[Adj Close]]-Table21[[#This Row],[3-MA]])</f>
        <v>-0.28316666666665924</v>
      </c>
      <c r="J185" s="194">
        <f t="shared" si="9"/>
        <v>8.018336111110691E-2</v>
      </c>
      <c r="K185" s="194">
        <f>ABS(Table21[[#This Row],[Erorr 2]])</f>
        <v>0.28316666666665924</v>
      </c>
      <c r="L185" s="192">
        <f>Table21[[#This Row],[Abs Erorr 2]]/Table21[[#This Row],[Adj Close]]</f>
        <v>3.8945148085543519E-3</v>
      </c>
      <c r="M185" s="190">
        <f t="shared" si="11"/>
        <v>73.496966666666665</v>
      </c>
      <c r="N185" s="195">
        <f>Table21[[#This Row],[Adj Close]]-Table21[[#This Row],[6-MA]]</f>
        <v>-0.78786666666665894</v>
      </c>
      <c r="O185" s="194">
        <f>(Table21[[#This Row],[Adj Close]]-M185)^2</f>
        <v>0.62073388444443223</v>
      </c>
      <c r="P185" s="194">
        <f>ABS(Table21[[#This Row],[Erorr 3]])</f>
        <v>0.78786666666665894</v>
      </c>
      <c r="Q185" s="192">
        <f>Table21[[#This Row],[Abs Erorr 3]]/Table21[[#This Row],[Adj Close]]</f>
        <v>1.0835874280752462E-2</v>
      </c>
    </row>
    <row r="186" spans="1:17" x14ac:dyDescent="0.3">
      <c r="A186" s="177">
        <v>43733</v>
      </c>
      <c r="B186" s="7">
        <v>73.196899999999999</v>
      </c>
      <c r="C186" s="190">
        <f t="shared" si="8"/>
        <v>72.709100000000007</v>
      </c>
      <c r="D186" s="191">
        <f>Table21[[#This Row],[Adj Close]]-Table21[[#This Row],[Naive Trend ]]</f>
        <v>0.48779999999999291</v>
      </c>
      <c r="E186">
        <f>Table21[[#This Row],[Erorr 1]]^2</f>
        <v>0.23794883999999308</v>
      </c>
      <c r="F186">
        <f>ABS(Table21[[#This Row],[Erorr 1]])</f>
        <v>0.48779999999999291</v>
      </c>
      <c r="G186" s="192">
        <f>Table21[[#This Row],[Abs Erorr 1]]/Table21[[#This Row],[Adj Close]]</f>
        <v>6.6642166539838833E-3</v>
      </c>
      <c r="H186" s="190">
        <f t="shared" si="10"/>
        <v>72.818433333333331</v>
      </c>
      <c r="I186" s="193">
        <f>(Table21[[#This Row],[Adj Close]]-Table21[[#This Row],[3-MA]])</f>
        <v>0.37846666666666806</v>
      </c>
      <c r="J186" s="194">
        <f t="shared" si="9"/>
        <v>0.14323701777777884</v>
      </c>
      <c r="K186" s="194">
        <f>ABS(Table21[[#This Row],[Erorr 2]])</f>
        <v>0.37846666666666806</v>
      </c>
      <c r="L186" s="192">
        <f>Table21[[#This Row],[Abs Erorr 2]]/Table21[[#This Row],[Adj Close]]</f>
        <v>5.1705286243907602E-3</v>
      </c>
      <c r="M186" s="190">
        <f t="shared" si="11"/>
        <v>73.219383333333326</v>
      </c>
      <c r="N186" s="195">
        <f>Table21[[#This Row],[Adj Close]]-Table21[[#This Row],[6-MA]]</f>
        <v>-2.2483333333326527E-2</v>
      </c>
      <c r="O186" s="194">
        <f>(Table21[[#This Row],[Adj Close]]-M186)^2</f>
        <v>5.0550027777747169E-4</v>
      </c>
      <c r="P186" s="194">
        <f>ABS(Table21[[#This Row],[Erorr 3]])</f>
        <v>2.2483333333326527E-2</v>
      </c>
      <c r="Q186" s="192">
        <f>Table21[[#This Row],[Abs Erorr 3]]/Table21[[#This Row],[Adj Close]]</f>
        <v>3.0716237071961417E-4</v>
      </c>
    </row>
    <row r="187" spans="1:17" x14ac:dyDescent="0.3">
      <c r="A187" s="177">
        <v>43734</v>
      </c>
      <c r="B187" s="7">
        <v>74.080200000000005</v>
      </c>
      <c r="C187" s="190">
        <f t="shared" si="8"/>
        <v>73.196899999999999</v>
      </c>
      <c r="D187" s="191">
        <f>Table21[[#This Row],[Adj Close]]-Table21[[#This Row],[Naive Trend ]]</f>
        <v>0.88330000000000553</v>
      </c>
      <c r="E187">
        <f>Table21[[#This Row],[Erorr 1]]^2</f>
        <v>0.78021889000000977</v>
      </c>
      <c r="F187">
        <f>ABS(Table21[[#This Row],[Erorr 1]])</f>
        <v>0.88330000000000553</v>
      </c>
      <c r="G187" s="192">
        <f>Table21[[#This Row],[Abs Erorr 1]]/Table21[[#This Row],[Adj Close]]</f>
        <v>1.1923563921263786E-2</v>
      </c>
      <c r="H187" s="190">
        <f t="shared" si="10"/>
        <v>73.196933333333334</v>
      </c>
      <c r="I187" s="193">
        <f>(Table21[[#This Row],[Adj Close]]-Table21[[#This Row],[3-MA]])</f>
        <v>0.88326666666667109</v>
      </c>
      <c r="J187" s="194">
        <f t="shared" si="9"/>
        <v>0.78016000444445222</v>
      </c>
      <c r="K187" s="194">
        <f>ABS(Table21[[#This Row],[Erorr 2]])</f>
        <v>0.88326666666667109</v>
      </c>
      <c r="L187" s="192">
        <f>Table21[[#This Row],[Abs Erorr 2]]/Table21[[#This Row],[Adj Close]]</f>
        <v>1.1923113958475694E-2</v>
      </c>
      <c r="M187" s="190">
        <f t="shared" si="11"/>
        <v>73.09320000000001</v>
      </c>
      <c r="N187" s="195">
        <f>Table21[[#This Row],[Adj Close]]-Table21[[#This Row],[6-MA]]</f>
        <v>0.98699999999999477</v>
      </c>
      <c r="O187" s="194">
        <f>(Table21[[#This Row],[Adj Close]]-M187)^2</f>
        <v>0.97416899999998963</v>
      </c>
      <c r="P187" s="194">
        <f>ABS(Table21[[#This Row],[Erorr 3]])</f>
        <v>0.98699999999999477</v>
      </c>
      <c r="Q187" s="192">
        <f>Table21[[#This Row],[Abs Erorr 3]]/Table21[[#This Row],[Adj Close]]</f>
        <v>1.3323398154972512E-2</v>
      </c>
    </row>
    <row r="188" spans="1:17" x14ac:dyDescent="0.3">
      <c r="A188" s="177">
        <v>43735</v>
      </c>
      <c r="B188" s="7">
        <v>74.6858</v>
      </c>
      <c r="C188" s="190">
        <f t="shared" si="8"/>
        <v>74.080200000000005</v>
      </c>
      <c r="D188" s="191">
        <f>Table21[[#This Row],[Adj Close]]-Table21[[#This Row],[Naive Trend ]]</f>
        <v>0.60559999999999548</v>
      </c>
      <c r="E188">
        <f>Table21[[#This Row],[Erorr 1]]^2</f>
        <v>0.36675135999999453</v>
      </c>
      <c r="F188">
        <f>ABS(Table21[[#This Row],[Erorr 1]])</f>
        <v>0.60559999999999548</v>
      </c>
      <c r="G188" s="192">
        <f>Table21[[#This Row],[Abs Erorr 1]]/Table21[[#This Row],[Adj Close]]</f>
        <v>8.1086364476245214E-3</v>
      </c>
      <c r="H188" s="190">
        <f t="shared" si="10"/>
        <v>73.328733333333332</v>
      </c>
      <c r="I188" s="193">
        <f>(Table21[[#This Row],[Adj Close]]-Table21[[#This Row],[3-MA]])</f>
        <v>1.3570666666666682</v>
      </c>
      <c r="J188" s="194">
        <f t="shared" si="9"/>
        <v>1.8416299377777818</v>
      </c>
      <c r="K188" s="194">
        <f>ABS(Table21[[#This Row],[Erorr 2]])</f>
        <v>1.3570666666666682</v>
      </c>
      <c r="L188" s="192">
        <f>Table21[[#This Row],[Abs Erorr 2]]/Table21[[#This Row],[Adj Close]]</f>
        <v>1.8170343849388614E-2</v>
      </c>
      <c r="M188" s="190">
        <f t="shared" si="11"/>
        <v>73.160499999999999</v>
      </c>
      <c r="N188" s="195">
        <f>Table21[[#This Row],[Adj Close]]-Table21[[#This Row],[6-MA]]</f>
        <v>1.5253000000000014</v>
      </c>
      <c r="O188" s="194">
        <f>(Table21[[#This Row],[Adj Close]]-M188)^2</f>
        <v>2.3265400900000044</v>
      </c>
      <c r="P188" s="194">
        <f>ABS(Table21[[#This Row],[Erorr 3]])</f>
        <v>1.5253000000000014</v>
      </c>
      <c r="Q188" s="192">
        <f>Table21[[#This Row],[Abs Erorr 3]]/Table21[[#This Row],[Adj Close]]</f>
        <v>2.0422891634018801E-2</v>
      </c>
    </row>
    <row r="189" spans="1:17" x14ac:dyDescent="0.3">
      <c r="A189" s="177">
        <v>43738</v>
      </c>
      <c r="B189" s="7">
        <v>74.853999999999999</v>
      </c>
      <c r="C189" s="190">
        <f t="shared" si="8"/>
        <v>74.6858</v>
      </c>
      <c r="D189" s="191">
        <f>Table21[[#This Row],[Adj Close]]-Table21[[#This Row],[Naive Trend ]]</f>
        <v>0.16819999999999879</v>
      </c>
      <c r="E189">
        <f>Table21[[#This Row],[Erorr 1]]^2</f>
        <v>2.8291239999999596E-2</v>
      </c>
      <c r="F189">
        <f>ABS(Table21[[#This Row],[Erorr 1]])</f>
        <v>0.16819999999999879</v>
      </c>
      <c r="G189" s="192">
        <f>Table21[[#This Row],[Abs Erorr 1]]/Table21[[#This Row],[Adj Close]]</f>
        <v>2.2470409062975765E-3</v>
      </c>
      <c r="H189" s="190">
        <f t="shared" si="10"/>
        <v>73.987633333333335</v>
      </c>
      <c r="I189" s="193">
        <f>(Table21[[#This Row],[Adj Close]]-Table21[[#This Row],[3-MA]])</f>
        <v>0.86636666666666429</v>
      </c>
      <c r="J189" s="194">
        <f t="shared" si="9"/>
        <v>0.750591201111107</v>
      </c>
      <c r="K189" s="194">
        <f>ABS(Table21[[#This Row],[Erorr 2]])</f>
        <v>0.86636666666666429</v>
      </c>
      <c r="L189" s="192">
        <f>Table21[[#This Row],[Abs Erorr 2]]/Table21[[#This Row],[Adj Close]]</f>
        <v>1.1574086443832851E-2</v>
      </c>
      <c r="M189" s="190">
        <f t="shared" si="11"/>
        <v>73.403033333333326</v>
      </c>
      <c r="N189" s="195">
        <f>Table21[[#This Row],[Adj Close]]-Table21[[#This Row],[6-MA]]</f>
        <v>1.4509666666666732</v>
      </c>
      <c r="O189" s="194">
        <f>(Table21[[#This Row],[Adj Close]]-M189)^2</f>
        <v>2.1053042677777967</v>
      </c>
      <c r="P189" s="194">
        <f>ABS(Table21[[#This Row],[Erorr 3]])</f>
        <v>1.4509666666666732</v>
      </c>
      <c r="Q189" s="192">
        <f>Table21[[#This Row],[Abs Erorr 3]]/Table21[[#This Row],[Adj Close]]</f>
        <v>1.9383956323866101E-2</v>
      </c>
    </row>
    <row r="190" spans="1:17" x14ac:dyDescent="0.3">
      <c r="A190" s="177">
        <v>43739</v>
      </c>
      <c r="B190" s="7">
        <v>74.870800000000003</v>
      </c>
      <c r="C190" s="190">
        <f t="shared" si="8"/>
        <v>74.853999999999999</v>
      </c>
      <c r="D190" s="191">
        <f>Table21[[#This Row],[Adj Close]]-Table21[[#This Row],[Naive Trend ]]</f>
        <v>1.6800000000003479E-2</v>
      </c>
      <c r="E190">
        <f>Table21[[#This Row],[Erorr 1]]^2</f>
        <v>2.8224000000011689E-4</v>
      </c>
      <c r="F190">
        <f>ABS(Table21[[#This Row],[Erorr 1]])</f>
        <v>1.6800000000003479E-2</v>
      </c>
      <c r="G190" s="192">
        <f>Table21[[#This Row],[Abs Erorr 1]]/Table21[[#This Row],[Adj Close]]</f>
        <v>2.2438654321849745E-4</v>
      </c>
      <c r="H190" s="190">
        <f t="shared" si="10"/>
        <v>74.540000000000006</v>
      </c>
      <c r="I190" s="193">
        <f>(Table21[[#This Row],[Adj Close]]-Table21[[#This Row],[3-MA]])</f>
        <v>0.33079999999999643</v>
      </c>
      <c r="J190" s="194">
        <f t="shared" si="9"/>
        <v>0.10942863999999763</v>
      </c>
      <c r="K190" s="194">
        <f>ABS(Table21[[#This Row],[Erorr 2]])</f>
        <v>0.33079999999999643</v>
      </c>
      <c r="L190" s="192">
        <f>Table21[[#This Row],[Abs Erorr 2]]/Table21[[#This Row],[Adj Close]]</f>
        <v>4.4182778867061182E-3</v>
      </c>
      <c r="M190" s="190">
        <f t="shared" si="11"/>
        <v>73.868466666666663</v>
      </c>
      <c r="N190" s="195">
        <f>Table21[[#This Row],[Adj Close]]-Table21[[#This Row],[6-MA]]</f>
        <v>1.0023333333333397</v>
      </c>
      <c r="O190" s="194">
        <f>(Table21[[#This Row],[Adj Close]]-M190)^2</f>
        <v>1.0046721111111239</v>
      </c>
      <c r="P190" s="194">
        <f>ABS(Table21[[#This Row],[Erorr 3]])</f>
        <v>1.0023333333333397</v>
      </c>
      <c r="Q190" s="192">
        <f>Table21[[#This Row],[Abs Erorr 3]]/Table21[[#This Row],[Adj Close]]</f>
        <v>1.3387506655910444E-2</v>
      </c>
    </row>
    <row r="191" spans="1:17" x14ac:dyDescent="0.3">
      <c r="A191" s="177">
        <v>43740</v>
      </c>
      <c r="B191" s="7">
        <v>72.936199999999999</v>
      </c>
      <c r="C191" s="190">
        <f t="shared" si="8"/>
        <v>74.870800000000003</v>
      </c>
      <c r="D191" s="191">
        <f>Table21[[#This Row],[Adj Close]]-Table21[[#This Row],[Naive Trend ]]</f>
        <v>-1.9346000000000032</v>
      </c>
      <c r="E191">
        <f>Table21[[#This Row],[Erorr 1]]^2</f>
        <v>3.7426771600000124</v>
      </c>
      <c r="F191">
        <f>ABS(Table21[[#This Row],[Erorr 1]])</f>
        <v>1.9346000000000032</v>
      </c>
      <c r="G191" s="192">
        <f>Table21[[#This Row],[Abs Erorr 1]]/Table21[[#This Row],[Adj Close]]</f>
        <v>2.6524551594407211E-2</v>
      </c>
      <c r="H191" s="190">
        <f t="shared" si="10"/>
        <v>74.803533333333334</v>
      </c>
      <c r="I191" s="193">
        <f>(Table21[[#This Row],[Adj Close]]-Table21[[#This Row],[3-MA]])</f>
        <v>-1.8673333333333346</v>
      </c>
      <c r="J191" s="194">
        <f t="shared" si="9"/>
        <v>3.4869337777777827</v>
      </c>
      <c r="K191" s="194">
        <f>ABS(Table21[[#This Row],[Erorr 2]])</f>
        <v>1.8673333333333346</v>
      </c>
      <c r="L191" s="192">
        <f>Table21[[#This Row],[Abs Erorr 2]]/Table21[[#This Row],[Adj Close]]</f>
        <v>2.5602284370906829E-2</v>
      </c>
      <c r="M191" s="190">
        <f t="shared" si="11"/>
        <v>74.066133333333326</v>
      </c>
      <c r="N191" s="195">
        <f>Table21[[#This Row],[Adj Close]]-Table21[[#This Row],[6-MA]]</f>
        <v>-1.1299333333333266</v>
      </c>
      <c r="O191" s="194">
        <f>(Table21[[#This Row],[Adj Close]]-M191)^2</f>
        <v>1.2767493377777626</v>
      </c>
      <c r="P191" s="194">
        <f>ABS(Table21[[#This Row],[Erorr 3]])</f>
        <v>1.1299333333333266</v>
      </c>
      <c r="Q191" s="192">
        <f>Table21[[#This Row],[Abs Erorr 3]]/Table21[[#This Row],[Adj Close]]</f>
        <v>1.5492078464923132E-2</v>
      </c>
    </row>
    <row r="192" spans="1:17" x14ac:dyDescent="0.3">
      <c r="A192" s="177">
        <v>43741</v>
      </c>
      <c r="B192" s="7">
        <v>73.323099999999997</v>
      </c>
      <c r="C192" s="190">
        <f t="shared" si="8"/>
        <v>72.936199999999999</v>
      </c>
      <c r="D192" s="191">
        <f>Table21[[#This Row],[Adj Close]]-Table21[[#This Row],[Naive Trend ]]</f>
        <v>0.38689999999999714</v>
      </c>
      <c r="E192">
        <f>Table21[[#This Row],[Erorr 1]]^2</f>
        <v>0.14969160999999778</v>
      </c>
      <c r="F192">
        <f>ABS(Table21[[#This Row],[Erorr 1]])</f>
        <v>0.38689999999999714</v>
      </c>
      <c r="G192" s="192">
        <f>Table21[[#This Row],[Abs Erorr 1]]/Table21[[#This Row],[Adj Close]]</f>
        <v>5.2766454227930505E-3</v>
      </c>
      <c r="H192" s="190">
        <f t="shared" si="10"/>
        <v>74.220333333333329</v>
      </c>
      <c r="I192" s="193">
        <f>(Table21[[#This Row],[Adj Close]]-Table21[[#This Row],[3-MA]])</f>
        <v>-0.89723333333333244</v>
      </c>
      <c r="J192" s="194">
        <f t="shared" si="9"/>
        <v>0.8050276544444428</v>
      </c>
      <c r="K192" s="194">
        <f>ABS(Table21[[#This Row],[Erorr 2]])</f>
        <v>0.89723333333333244</v>
      </c>
      <c r="L192" s="192">
        <f>Table21[[#This Row],[Abs Erorr 2]]/Table21[[#This Row],[Adj Close]]</f>
        <v>1.223670757692095E-2</v>
      </c>
      <c r="M192" s="190">
        <f t="shared" si="11"/>
        <v>74.103983333333346</v>
      </c>
      <c r="N192" s="195">
        <f>Table21[[#This Row],[Adj Close]]-Table21[[#This Row],[6-MA]]</f>
        <v>-0.78088333333334958</v>
      </c>
      <c r="O192" s="194">
        <f>(Table21[[#This Row],[Adj Close]]-M192)^2</f>
        <v>0.60977878027780319</v>
      </c>
      <c r="P192" s="194">
        <f>ABS(Table21[[#This Row],[Erorr 3]])</f>
        <v>0.78088333333334958</v>
      </c>
      <c r="Q192" s="192">
        <f>Table21[[#This Row],[Abs Erorr 3]]/Table21[[#This Row],[Adj Close]]</f>
        <v>1.0649895235380796E-2</v>
      </c>
    </row>
    <row r="193" spans="1:17" x14ac:dyDescent="0.3">
      <c r="A193" s="177">
        <v>43742</v>
      </c>
      <c r="B193" s="7">
        <v>74.601699999999994</v>
      </c>
      <c r="C193" s="190">
        <f t="shared" si="8"/>
        <v>73.323099999999997</v>
      </c>
      <c r="D193" s="191">
        <f>Table21[[#This Row],[Adj Close]]-Table21[[#This Row],[Naive Trend ]]</f>
        <v>1.2785999999999973</v>
      </c>
      <c r="E193">
        <f>Table21[[#This Row],[Erorr 1]]^2</f>
        <v>1.634817959999993</v>
      </c>
      <c r="F193">
        <f>ABS(Table21[[#This Row],[Erorr 1]])</f>
        <v>1.2785999999999973</v>
      </c>
      <c r="G193" s="192">
        <f>Table21[[#This Row],[Abs Erorr 1]]/Table21[[#This Row],[Adj Close]]</f>
        <v>1.7139019620196289E-2</v>
      </c>
      <c r="H193" s="190">
        <f t="shared" si="10"/>
        <v>73.710033333333342</v>
      </c>
      <c r="I193" s="193">
        <f>(Table21[[#This Row],[Adj Close]]-Table21[[#This Row],[3-MA]])</f>
        <v>0.89166666666665151</v>
      </c>
      <c r="J193" s="194">
        <f t="shared" si="9"/>
        <v>0.79506944444441741</v>
      </c>
      <c r="K193" s="194">
        <f>ABS(Table21[[#This Row],[Erorr 2]])</f>
        <v>0.89166666666665151</v>
      </c>
      <c r="L193" s="192">
        <f>Table21[[#This Row],[Abs Erorr 2]]/Table21[[#This Row],[Adj Close]]</f>
        <v>1.195236390949069E-2</v>
      </c>
      <c r="M193" s="190">
        <f t="shared" si="11"/>
        <v>74.125016666666667</v>
      </c>
      <c r="N193" s="195">
        <f>Table21[[#This Row],[Adj Close]]-Table21[[#This Row],[6-MA]]</f>
        <v>0.47668333333332669</v>
      </c>
      <c r="O193" s="194">
        <f>(Table21[[#This Row],[Adj Close]]-M193)^2</f>
        <v>0.22722700027777143</v>
      </c>
      <c r="P193" s="194">
        <f>ABS(Table21[[#This Row],[Erorr 3]])</f>
        <v>0.47668333333332669</v>
      </c>
      <c r="Q193" s="192">
        <f>Table21[[#This Row],[Abs Erorr 3]]/Table21[[#This Row],[Adj Close]]</f>
        <v>6.3897114051466213E-3</v>
      </c>
    </row>
    <row r="194" spans="1:17" x14ac:dyDescent="0.3">
      <c r="A194" s="177">
        <v>43745</v>
      </c>
      <c r="B194" s="7">
        <v>74.273600000000002</v>
      </c>
      <c r="C194" s="190">
        <f t="shared" si="8"/>
        <v>74.601699999999994</v>
      </c>
      <c r="D194" s="191">
        <f>Table21[[#This Row],[Adj Close]]-Table21[[#This Row],[Naive Trend ]]</f>
        <v>-0.32809999999999206</v>
      </c>
      <c r="E194">
        <f>Table21[[#This Row],[Erorr 1]]^2</f>
        <v>0.10764960999999479</v>
      </c>
      <c r="F194">
        <f>ABS(Table21[[#This Row],[Erorr 1]])</f>
        <v>0.32809999999999206</v>
      </c>
      <c r="G194" s="192">
        <f>Table21[[#This Row],[Abs Erorr 1]]/Table21[[#This Row],[Adj Close]]</f>
        <v>4.4174511535726296E-3</v>
      </c>
      <c r="H194" s="190">
        <f t="shared" si="10"/>
        <v>73.620333333333335</v>
      </c>
      <c r="I194" s="193">
        <f>(Table21[[#This Row],[Adj Close]]-Table21[[#This Row],[3-MA]])</f>
        <v>0.65326666666666711</v>
      </c>
      <c r="J194" s="194">
        <f t="shared" si="9"/>
        <v>0.42675733777777836</v>
      </c>
      <c r="K194" s="194">
        <f>ABS(Table21[[#This Row],[Erorr 2]])</f>
        <v>0.65326666666666711</v>
      </c>
      <c r="L194" s="192">
        <f>Table21[[#This Row],[Abs Erorr 2]]/Table21[[#This Row],[Adj Close]]</f>
        <v>8.7954086871602707E-3</v>
      </c>
      <c r="M194" s="190">
        <f t="shared" si="11"/>
        <v>74.211933333333334</v>
      </c>
      <c r="N194" s="195">
        <f>Table21[[#This Row],[Adj Close]]-Table21[[#This Row],[6-MA]]</f>
        <v>6.1666666666667425E-2</v>
      </c>
      <c r="O194" s="194">
        <f>(Table21[[#This Row],[Adj Close]]-M194)^2</f>
        <v>3.8027777777778714E-3</v>
      </c>
      <c r="P194" s="194">
        <f>ABS(Table21[[#This Row],[Erorr 3]])</f>
        <v>6.1666666666667425E-2</v>
      </c>
      <c r="Q194" s="192">
        <f>Table21[[#This Row],[Abs Erorr 3]]/Table21[[#This Row],[Adj Close]]</f>
        <v>8.3026360196176595E-4</v>
      </c>
    </row>
    <row r="195" spans="1:17" x14ac:dyDescent="0.3">
      <c r="A195" s="177">
        <v>43746</v>
      </c>
      <c r="B195" s="7">
        <v>73.154899999999998</v>
      </c>
      <c r="C195" s="190">
        <f t="shared" si="8"/>
        <v>74.273600000000002</v>
      </c>
      <c r="D195" s="191">
        <f>Table21[[#This Row],[Adj Close]]-Table21[[#This Row],[Naive Trend ]]</f>
        <v>-1.118700000000004</v>
      </c>
      <c r="E195">
        <f>Table21[[#This Row],[Erorr 1]]^2</f>
        <v>1.251489690000009</v>
      </c>
      <c r="F195">
        <f>ABS(Table21[[#This Row],[Erorr 1]])</f>
        <v>1.118700000000004</v>
      </c>
      <c r="G195" s="192">
        <f>Table21[[#This Row],[Abs Erorr 1]]/Table21[[#This Row],[Adj Close]]</f>
        <v>1.5292208724227688E-2</v>
      </c>
      <c r="H195" s="190">
        <f t="shared" si="10"/>
        <v>74.066133333333326</v>
      </c>
      <c r="I195" s="193">
        <f>(Table21[[#This Row],[Adj Close]]-Table21[[#This Row],[3-MA]])</f>
        <v>-0.91123333333332823</v>
      </c>
      <c r="J195" s="194">
        <f t="shared" si="9"/>
        <v>0.83034618777776847</v>
      </c>
      <c r="K195" s="194">
        <f>ABS(Table21[[#This Row],[Erorr 2]])</f>
        <v>0.91123333333332823</v>
      </c>
      <c r="L195" s="192">
        <f>Table21[[#This Row],[Abs Erorr 2]]/Table21[[#This Row],[Adj Close]]</f>
        <v>1.2456217332445649E-2</v>
      </c>
      <c r="M195" s="190">
        <f t="shared" si="11"/>
        <v>74.143233333333328</v>
      </c>
      <c r="N195" s="195">
        <f>Table21[[#This Row],[Adj Close]]-Table21[[#This Row],[6-MA]]</f>
        <v>-0.98833333333332973</v>
      </c>
      <c r="O195" s="194">
        <f>(Table21[[#This Row],[Adj Close]]-M195)^2</f>
        <v>0.97680277777777069</v>
      </c>
      <c r="P195" s="194">
        <f>ABS(Table21[[#This Row],[Erorr 3]])</f>
        <v>0.98833333333332973</v>
      </c>
      <c r="Q195" s="192">
        <f>Table21[[#This Row],[Abs Erorr 3]]/Table21[[#This Row],[Adj Close]]</f>
        <v>1.3510145367341487E-2</v>
      </c>
    </row>
    <row r="196" spans="1:17" x14ac:dyDescent="0.3">
      <c r="A196" s="177">
        <v>43747</v>
      </c>
      <c r="B196" s="7">
        <v>74.399799999999999</v>
      </c>
      <c r="C196" s="190">
        <f t="shared" ref="C196:C259" si="12">B195</f>
        <v>73.154899999999998</v>
      </c>
      <c r="D196" s="191">
        <f>Table21[[#This Row],[Adj Close]]-Table21[[#This Row],[Naive Trend ]]</f>
        <v>1.2449000000000012</v>
      </c>
      <c r="E196">
        <f>Table21[[#This Row],[Erorr 1]]^2</f>
        <v>1.5497760100000031</v>
      </c>
      <c r="F196">
        <f>ABS(Table21[[#This Row],[Erorr 1]])</f>
        <v>1.2449000000000012</v>
      </c>
      <c r="G196" s="192">
        <f>Table21[[#This Row],[Abs Erorr 1]]/Table21[[#This Row],[Adj Close]]</f>
        <v>1.6732571861752334E-2</v>
      </c>
      <c r="H196" s="190">
        <f t="shared" si="10"/>
        <v>74.01006666666666</v>
      </c>
      <c r="I196" s="193">
        <f>(Table21[[#This Row],[Adj Close]]-Table21[[#This Row],[3-MA]])</f>
        <v>0.38973333333333926</v>
      </c>
      <c r="J196" s="194">
        <f t="shared" si="9"/>
        <v>0.15189207111111572</v>
      </c>
      <c r="K196" s="194">
        <f>ABS(Table21[[#This Row],[Erorr 2]])</f>
        <v>0.38973333333333926</v>
      </c>
      <c r="L196" s="192">
        <f>Table21[[#This Row],[Abs Erorr 2]]/Table21[[#This Row],[Adj Close]]</f>
        <v>5.238365336107614E-3</v>
      </c>
      <c r="M196" s="190">
        <f t="shared" si="11"/>
        <v>73.860050000000001</v>
      </c>
      <c r="N196" s="195">
        <f>Table21[[#This Row],[Adj Close]]-Table21[[#This Row],[6-MA]]</f>
        <v>0.53974999999999795</v>
      </c>
      <c r="O196" s="194">
        <f>(Table21[[#This Row],[Adj Close]]-M196)^2</f>
        <v>0.29133006249999777</v>
      </c>
      <c r="P196" s="194">
        <f>ABS(Table21[[#This Row],[Erorr 3]])</f>
        <v>0.53974999999999795</v>
      </c>
      <c r="Q196" s="192">
        <f>Table21[[#This Row],[Abs Erorr 3]]/Table21[[#This Row],[Adj Close]]</f>
        <v>7.2547238030209486E-3</v>
      </c>
    </row>
    <row r="197" spans="1:17" x14ac:dyDescent="0.3">
      <c r="A197" s="177">
        <v>43748</v>
      </c>
      <c r="B197" s="7">
        <v>74.5428</v>
      </c>
      <c r="C197" s="190">
        <f t="shared" si="12"/>
        <v>74.399799999999999</v>
      </c>
      <c r="D197" s="191">
        <f>Table21[[#This Row],[Adj Close]]-Table21[[#This Row],[Naive Trend ]]</f>
        <v>0.14300000000000068</v>
      </c>
      <c r="E197">
        <f>Table21[[#This Row],[Erorr 1]]^2</f>
        <v>2.0449000000000196E-2</v>
      </c>
      <c r="F197">
        <f>ABS(Table21[[#This Row],[Erorr 1]])</f>
        <v>0.14300000000000068</v>
      </c>
      <c r="G197" s="192">
        <f>Table21[[#This Row],[Abs Erorr 1]]/Table21[[#This Row],[Adj Close]]</f>
        <v>1.9183609952939879E-3</v>
      </c>
      <c r="H197" s="190">
        <f t="shared" si="10"/>
        <v>73.942766666666657</v>
      </c>
      <c r="I197" s="193">
        <f>(Table21[[#This Row],[Adj Close]]-Table21[[#This Row],[3-MA]])</f>
        <v>0.60003333333334297</v>
      </c>
      <c r="J197" s="194">
        <f t="shared" ref="J197:J260" si="13">(B197-H197)^2</f>
        <v>0.36004000111112267</v>
      </c>
      <c r="K197" s="194">
        <f>ABS(Table21[[#This Row],[Erorr 2]])</f>
        <v>0.60003333333334297</v>
      </c>
      <c r="L197" s="192">
        <f>Table21[[#This Row],[Abs Erorr 2]]/Table21[[#This Row],[Adj Close]]</f>
        <v>8.0495142835168912E-3</v>
      </c>
      <c r="M197" s="190">
        <f t="shared" si="11"/>
        <v>73.781549999999996</v>
      </c>
      <c r="N197" s="195">
        <f>Table21[[#This Row],[Adj Close]]-Table21[[#This Row],[6-MA]]</f>
        <v>0.76125000000000398</v>
      </c>
      <c r="O197" s="194">
        <f>(Table21[[#This Row],[Adj Close]]-M197)^2</f>
        <v>0.57950156250000606</v>
      </c>
      <c r="P197" s="194">
        <f>ABS(Table21[[#This Row],[Erorr 3]])</f>
        <v>0.76125000000000398</v>
      </c>
      <c r="Q197" s="192">
        <f>Table21[[#This Row],[Abs Erorr 3]]/Table21[[#This Row],[Adj Close]]</f>
        <v>1.021225389977307E-2</v>
      </c>
    </row>
    <row r="198" spans="1:17" x14ac:dyDescent="0.3">
      <c r="A198" s="177">
        <v>43749</v>
      </c>
      <c r="B198" s="7">
        <v>76.452200000000005</v>
      </c>
      <c r="C198" s="190">
        <f t="shared" si="12"/>
        <v>74.5428</v>
      </c>
      <c r="D198" s="191">
        <f>Table21[[#This Row],[Adj Close]]-Table21[[#This Row],[Naive Trend ]]</f>
        <v>1.9094000000000051</v>
      </c>
      <c r="E198">
        <f>Table21[[#This Row],[Erorr 1]]^2</f>
        <v>3.6458083600000193</v>
      </c>
      <c r="F198">
        <f>ABS(Table21[[#This Row],[Erorr 1]])</f>
        <v>1.9094000000000051</v>
      </c>
      <c r="G198" s="192">
        <f>Table21[[#This Row],[Abs Erorr 1]]/Table21[[#This Row],[Adj Close]]</f>
        <v>2.4975082469830889E-2</v>
      </c>
      <c r="H198" s="190">
        <f t="shared" ref="H198:H261" si="14">AVERAGE(B195:B197)</f>
        <v>74.032499999999999</v>
      </c>
      <c r="I198" s="193">
        <f>(Table21[[#This Row],[Adj Close]]-Table21[[#This Row],[3-MA]])</f>
        <v>2.419700000000006</v>
      </c>
      <c r="J198" s="194">
        <f t="shared" si="13"/>
        <v>5.854948090000029</v>
      </c>
      <c r="K198" s="194">
        <f>ABS(Table21[[#This Row],[Erorr 2]])</f>
        <v>2.419700000000006</v>
      </c>
      <c r="L198" s="192">
        <f>Table21[[#This Row],[Abs Erorr 2]]/Table21[[#This Row],[Adj Close]]</f>
        <v>3.1649841338771231E-2</v>
      </c>
      <c r="M198" s="190">
        <f t="shared" si="11"/>
        <v>74.04931666666667</v>
      </c>
      <c r="N198" s="195">
        <f>Table21[[#This Row],[Adj Close]]-Table21[[#This Row],[6-MA]]</f>
        <v>2.4028833333333353</v>
      </c>
      <c r="O198" s="194">
        <f>(Table21[[#This Row],[Adj Close]]-M198)^2</f>
        <v>5.7738483136111203</v>
      </c>
      <c r="P198" s="194">
        <f>ABS(Table21[[#This Row],[Erorr 3]])</f>
        <v>2.4028833333333353</v>
      </c>
      <c r="Q198" s="192">
        <f>Table21[[#This Row],[Abs Erorr 3]]/Table21[[#This Row],[Adj Close]]</f>
        <v>3.1429878189683687E-2</v>
      </c>
    </row>
    <row r="199" spans="1:17" x14ac:dyDescent="0.3">
      <c r="A199" s="177">
        <v>43752</v>
      </c>
      <c r="B199" s="7">
        <v>76.494299999999996</v>
      </c>
      <c r="C199" s="190">
        <f t="shared" si="12"/>
        <v>76.452200000000005</v>
      </c>
      <c r="D199" s="191">
        <f>Table21[[#This Row],[Adj Close]]-Table21[[#This Row],[Naive Trend ]]</f>
        <v>4.20999999999907E-2</v>
      </c>
      <c r="E199">
        <f>Table21[[#This Row],[Erorr 1]]^2</f>
        <v>1.7724099999992171E-3</v>
      </c>
      <c r="F199">
        <f>ABS(Table21[[#This Row],[Erorr 1]])</f>
        <v>4.20999999999907E-2</v>
      </c>
      <c r="G199" s="192">
        <f>Table21[[#This Row],[Abs Erorr 1]]/Table21[[#This Row],[Adj Close]]</f>
        <v>5.5036780518274834E-4</v>
      </c>
      <c r="H199" s="190">
        <f t="shared" si="14"/>
        <v>75.131600000000006</v>
      </c>
      <c r="I199" s="193">
        <f>(Table21[[#This Row],[Adj Close]]-Table21[[#This Row],[3-MA]])</f>
        <v>1.3626999999999896</v>
      </c>
      <c r="J199" s="194">
        <f t="shared" si="13"/>
        <v>1.8569512899999716</v>
      </c>
      <c r="K199" s="194">
        <f>ABS(Table21[[#This Row],[Erorr 2]])</f>
        <v>1.3626999999999896</v>
      </c>
      <c r="L199" s="192">
        <f>Table21[[#This Row],[Abs Erorr 2]]/Table21[[#This Row],[Adj Close]]</f>
        <v>1.7814399242819263E-2</v>
      </c>
      <c r="M199" s="190">
        <f t="shared" si="11"/>
        <v>74.570833333333326</v>
      </c>
      <c r="N199" s="195">
        <f>Table21[[#This Row],[Adj Close]]-Table21[[#This Row],[6-MA]]</f>
        <v>1.9234666666666698</v>
      </c>
      <c r="O199" s="194">
        <f>(Table21[[#This Row],[Adj Close]]-M199)^2</f>
        <v>3.6997240177777897</v>
      </c>
      <c r="P199" s="194">
        <f>ABS(Table21[[#This Row],[Erorr 3]])</f>
        <v>1.9234666666666698</v>
      </c>
      <c r="Q199" s="192">
        <f>Table21[[#This Row],[Abs Erorr 3]]/Table21[[#This Row],[Adj Close]]</f>
        <v>2.5145228685884698E-2</v>
      </c>
    </row>
    <row r="200" spans="1:17" x14ac:dyDescent="0.3">
      <c r="A200" s="177">
        <v>43753</v>
      </c>
      <c r="B200" s="7">
        <v>76.982100000000003</v>
      </c>
      <c r="C200" s="190">
        <f t="shared" si="12"/>
        <v>76.494299999999996</v>
      </c>
      <c r="D200" s="191">
        <f>Table21[[#This Row],[Adj Close]]-Table21[[#This Row],[Naive Trend ]]</f>
        <v>0.48780000000000712</v>
      </c>
      <c r="E200">
        <f>Table21[[#This Row],[Erorr 1]]^2</f>
        <v>0.23794884000000693</v>
      </c>
      <c r="F200">
        <f>ABS(Table21[[#This Row],[Erorr 1]])</f>
        <v>0.48780000000000712</v>
      </c>
      <c r="G200" s="192">
        <f>Table21[[#This Row],[Abs Erorr 1]]/Table21[[#This Row],[Adj Close]]</f>
        <v>6.3365379744123257E-3</v>
      </c>
      <c r="H200" s="190">
        <f t="shared" si="14"/>
        <v>75.829766666666671</v>
      </c>
      <c r="I200" s="193">
        <f>(Table21[[#This Row],[Adj Close]]-Table21[[#This Row],[3-MA]])</f>
        <v>1.1523333333333312</v>
      </c>
      <c r="J200" s="194">
        <f t="shared" si="13"/>
        <v>1.3278721111111063</v>
      </c>
      <c r="K200" s="194">
        <f>ABS(Table21[[#This Row],[Erorr 2]])</f>
        <v>1.1523333333333312</v>
      </c>
      <c r="L200" s="192">
        <f>Table21[[#This Row],[Abs Erorr 2]]/Table21[[#This Row],[Adj Close]]</f>
        <v>1.4968847736465115E-2</v>
      </c>
      <c r="M200" s="190">
        <f t="shared" si="11"/>
        <v>74.886266666666657</v>
      </c>
      <c r="N200" s="195">
        <f>Table21[[#This Row],[Adj Close]]-Table21[[#This Row],[6-MA]]</f>
        <v>2.0958333333333456</v>
      </c>
      <c r="O200" s="194">
        <f>(Table21[[#This Row],[Adj Close]]-M200)^2</f>
        <v>4.392517361111163</v>
      </c>
      <c r="P200" s="194">
        <f>ABS(Table21[[#This Row],[Erorr 3]])</f>
        <v>2.0958333333333456</v>
      </c>
      <c r="Q200" s="192">
        <f>Table21[[#This Row],[Abs Erorr 3]]/Table21[[#This Row],[Adj Close]]</f>
        <v>2.7224943634083062E-2</v>
      </c>
    </row>
    <row r="201" spans="1:17" x14ac:dyDescent="0.3">
      <c r="A201" s="177">
        <v>43754</v>
      </c>
      <c r="B201" s="7">
        <v>76.847499999999997</v>
      </c>
      <c r="C201" s="190">
        <f t="shared" si="12"/>
        <v>76.982100000000003</v>
      </c>
      <c r="D201" s="191">
        <f>Table21[[#This Row],[Adj Close]]-Table21[[#This Row],[Naive Trend ]]</f>
        <v>-0.13460000000000605</v>
      </c>
      <c r="E201">
        <f>Table21[[#This Row],[Erorr 1]]^2</f>
        <v>1.8117160000001627E-2</v>
      </c>
      <c r="F201">
        <f>ABS(Table21[[#This Row],[Erorr 1]])</f>
        <v>0.13460000000000605</v>
      </c>
      <c r="G201" s="192">
        <f>Table21[[#This Row],[Abs Erorr 1]]/Table21[[#This Row],[Adj Close]]</f>
        <v>1.7515208692541208E-3</v>
      </c>
      <c r="H201" s="190">
        <f t="shared" si="14"/>
        <v>76.642866666666677</v>
      </c>
      <c r="I201" s="193">
        <f>(Table21[[#This Row],[Adj Close]]-Table21[[#This Row],[3-MA]])</f>
        <v>0.20463333333331946</v>
      </c>
      <c r="J201" s="194">
        <f t="shared" si="13"/>
        <v>4.1874801111105434E-2</v>
      </c>
      <c r="K201" s="194">
        <f>ABS(Table21[[#This Row],[Erorr 2]])</f>
        <v>0.20463333333331946</v>
      </c>
      <c r="L201" s="192">
        <f>Table21[[#This Row],[Abs Erorr 2]]/Table21[[#This Row],[Adj Close]]</f>
        <v>2.6628495830484981E-3</v>
      </c>
      <c r="M201" s="190">
        <f t="shared" ref="M201:M264" si="15">AVERAGE(B195:B200)</f>
        <v>75.337683333333345</v>
      </c>
      <c r="N201" s="195">
        <f>Table21[[#This Row],[Adj Close]]-Table21[[#This Row],[6-MA]]</f>
        <v>1.5098166666666515</v>
      </c>
      <c r="O201" s="194">
        <f>(Table21[[#This Row],[Adj Close]]-M201)^2</f>
        <v>2.2795463669443987</v>
      </c>
      <c r="P201" s="194">
        <f>ABS(Table21[[#This Row],[Erorr 3]])</f>
        <v>1.5098166666666515</v>
      </c>
      <c r="Q201" s="192">
        <f>Table21[[#This Row],[Abs Erorr 3]]/Table21[[#This Row],[Adj Close]]</f>
        <v>1.9646919765335912E-2</v>
      </c>
    </row>
    <row r="202" spans="1:17" x14ac:dyDescent="0.3">
      <c r="A202" s="177">
        <v>43755</v>
      </c>
      <c r="B202" s="7">
        <v>76.998999999999995</v>
      </c>
      <c r="C202" s="190">
        <f t="shared" si="12"/>
        <v>76.847499999999997</v>
      </c>
      <c r="D202" s="191">
        <f>Table21[[#This Row],[Adj Close]]-Table21[[#This Row],[Naive Trend ]]</f>
        <v>0.15149999999999864</v>
      </c>
      <c r="E202">
        <f>Table21[[#This Row],[Erorr 1]]^2</f>
        <v>2.2952249999999588E-2</v>
      </c>
      <c r="F202">
        <f>ABS(Table21[[#This Row],[Erorr 1]])</f>
        <v>0.15149999999999864</v>
      </c>
      <c r="G202" s="192">
        <f>Table21[[#This Row],[Abs Erorr 1]]/Table21[[#This Row],[Adj Close]]</f>
        <v>1.9675580202340114E-3</v>
      </c>
      <c r="H202" s="190">
        <f t="shared" si="14"/>
        <v>76.774633333333341</v>
      </c>
      <c r="I202" s="193">
        <f>(Table21[[#This Row],[Adj Close]]-Table21[[#This Row],[3-MA]])</f>
        <v>0.22436666666665417</v>
      </c>
      <c r="J202" s="194">
        <f t="shared" si="13"/>
        <v>5.03404011111055E-2</v>
      </c>
      <c r="K202" s="194">
        <f>ABS(Table21[[#This Row],[Erorr 2]])</f>
        <v>0.22436666666665417</v>
      </c>
      <c r="L202" s="192">
        <f>Table21[[#This Row],[Abs Erorr 2]]/Table21[[#This Row],[Adj Close]]</f>
        <v>2.9138906565884517E-3</v>
      </c>
      <c r="M202" s="190">
        <f t="shared" si="15"/>
        <v>75.953116666666673</v>
      </c>
      <c r="N202" s="195">
        <f>Table21[[#This Row],[Adj Close]]-Table21[[#This Row],[6-MA]]</f>
        <v>1.0458833333333217</v>
      </c>
      <c r="O202" s="194">
        <f>(Table21[[#This Row],[Adj Close]]-M202)^2</f>
        <v>1.0938719469444202</v>
      </c>
      <c r="P202" s="194">
        <f>ABS(Table21[[#This Row],[Erorr 3]])</f>
        <v>1.0458833333333217</v>
      </c>
      <c r="Q202" s="192">
        <f>Table21[[#This Row],[Abs Erorr 3]]/Table21[[#This Row],[Adj Close]]</f>
        <v>1.3583076836495562E-2</v>
      </c>
    </row>
    <row r="203" spans="1:17" x14ac:dyDescent="0.3">
      <c r="A203" s="177">
        <v>43756</v>
      </c>
      <c r="B203" s="7">
        <v>77.781199999999998</v>
      </c>
      <c r="C203" s="190">
        <f t="shared" si="12"/>
        <v>76.998999999999995</v>
      </c>
      <c r="D203" s="191">
        <f>Table21[[#This Row],[Adj Close]]-Table21[[#This Row],[Naive Trend ]]</f>
        <v>0.78220000000000312</v>
      </c>
      <c r="E203">
        <f>Table21[[#This Row],[Erorr 1]]^2</f>
        <v>0.61183684000000482</v>
      </c>
      <c r="F203">
        <f>ABS(Table21[[#This Row],[Erorr 1]])</f>
        <v>0.78220000000000312</v>
      </c>
      <c r="G203" s="192">
        <f>Table21[[#This Row],[Abs Erorr 1]]/Table21[[#This Row],[Adj Close]]</f>
        <v>1.0056414660612117E-2</v>
      </c>
      <c r="H203" s="190">
        <f t="shared" si="14"/>
        <v>76.94286666666666</v>
      </c>
      <c r="I203" s="193">
        <f>(Table21[[#This Row],[Adj Close]]-Table21[[#This Row],[3-MA]])</f>
        <v>0.83833333333333826</v>
      </c>
      <c r="J203" s="194">
        <f t="shared" si="13"/>
        <v>0.70280277777778599</v>
      </c>
      <c r="K203" s="194">
        <f>ABS(Table21[[#This Row],[Erorr 2]])</f>
        <v>0.83833333333333826</v>
      </c>
      <c r="L203" s="192">
        <f>Table21[[#This Row],[Abs Erorr 2]]/Table21[[#This Row],[Adj Close]]</f>
        <v>1.0778097192295031E-2</v>
      </c>
      <c r="M203" s="190">
        <f t="shared" si="15"/>
        <v>76.386316666666673</v>
      </c>
      <c r="N203" s="195">
        <f>Table21[[#This Row],[Adj Close]]-Table21[[#This Row],[6-MA]]</f>
        <v>1.3948833333333255</v>
      </c>
      <c r="O203" s="194">
        <f>(Table21[[#This Row],[Adj Close]]-M203)^2</f>
        <v>1.9456995136110893</v>
      </c>
      <c r="P203" s="194">
        <f>ABS(Table21[[#This Row],[Erorr 3]])</f>
        <v>1.3948833333333255</v>
      </c>
      <c r="Q203" s="192">
        <f>Table21[[#This Row],[Abs Erorr 3]]/Table21[[#This Row],[Adj Close]]</f>
        <v>1.7933425215004725E-2</v>
      </c>
    </row>
    <row r="204" spans="1:17" x14ac:dyDescent="0.3">
      <c r="A204" s="177">
        <v>43759</v>
      </c>
      <c r="B204" s="7">
        <v>78.580299999999994</v>
      </c>
      <c r="C204" s="190">
        <f t="shared" si="12"/>
        <v>77.781199999999998</v>
      </c>
      <c r="D204" s="191">
        <f>Table21[[#This Row],[Adj Close]]-Table21[[#This Row],[Naive Trend ]]</f>
        <v>0.7990999999999957</v>
      </c>
      <c r="E204">
        <f>Table21[[#This Row],[Erorr 1]]^2</f>
        <v>0.6385608099999931</v>
      </c>
      <c r="F204">
        <f>ABS(Table21[[#This Row],[Erorr 1]])</f>
        <v>0.7990999999999957</v>
      </c>
      <c r="G204" s="192">
        <f>Table21[[#This Row],[Abs Erorr 1]]/Table21[[#This Row],[Adj Close]]</f>
        <v>1.016921543949305E-2</v>
      </c>
      <c r="H204" s="190">
        <f t="shared" si="14"/>
        <v>77.20923333333333</v>
      </c>
      <c r="I204" s="193">
        <f>(Table21[[#This Row],[Adj Close]]-Table21[[#This Row],[3-MA]])</f>
        <v>1.371066666666664</v>
      </c>
      <c r="J204" s="194">
        <f t="shared" si="13"/>
        <v>1.8798238044444371</v>
      </c>
      <c r="K204" s="194">
        <f>ABS(Table21[[#This Row],[Erorr 2]])</f>
        <v>1.371066666666664</v>
      </c>
      <c r="L204" s="192">
        <f>Table21[[#This Row],[Abs Erorr 2]]/Table21[[#This Row],[Adj Close]]</f>
        <v>1.7447969359580762E-2</v>
      </c>
      <c r="M204" s="190">
        <f t="shared" si="15"/>
        <v>76.926050000000018</v>
      </c>
      <c r="N204" s="195">
        <f>Table21[[#This Row],[Adj Close]]-Table21[[#This Row],[6-MA]]</f>
        <v>1.6542499999999762</v>
      </c>
      <c r="O204" s="194">
        <f>(Table21[[#This Row],[Adj Close]]-M204)^2</f>
        <v>2.7365430624999214</v>
      </c>
      <c r="P204" s="194">
        <f>ABS(Table21[[#This Row],[Erorr 3]])</f>
        <v>1.6542499999999762</v>
      </c>
      <c r="Q204" s="192">
        <f>Table21[[#This Row],[Abs Erorr 3]]/Table21[[#This Row],[Adj Close]]</f>
        <v>2.1051713979203138E-2</v>
      </c>
    </row>
    <row r="205" spans="1:17" x14ac:dyDescent="0.3">
      <c r="A205" s="177">
        <v>43760</v>
      </c>
      <c r="B205" s="7">
        <v>78.361599999999996</v>
      </c>
      <c r="C205" s="190">
        <f t="shared" si="12"/>
        <v>78.580299999999994</v>
      </c>
      <c r="D205" s="191">
        <f>Table21[[#This Row],[Adj Close]]-Table21[[#This Row],[Naive Trend ]]</f>
        <v>-0.21869999999999834</v>
      </c>
      <c r="E205">
        <f>Table21[[#This Row],[Erorr 1]]^2</f>
        <v>4.7829689999999273E-2</v>
      </c>
      <c r="F205">
        <f>ABS(Table21[[#This Row],[Erorr 1]])</f>
        <v>0.21869999999999834</v>
      </c>
      <c r="G205" s="192">
        <f>Table21[[#This Row],[Abs Erorr 1]]/Table21[[#This Row],[Adj Close]]</f>
        <v>2.790907791571361E-3</v>
      </c>
      <c r="H205" s="190">
        <f t="shared" si="14"/>
        <v>77.78683333333332</v>
      </c>
      <c r="I205" s="193">
        <f>(Table21[[#This Row],[Adj Close]]-Table21[[#This Row],[3-MA]])</f>
        <v>0.57476666666667597</v>
      </c>
      <c r="J205" s="194">
        <f t="shared" si="13"/>
        <v>0.3303567211111218</v>
      </c>
      <c r="K205" s="194">
        <f>ABS(Table21[[#This Row],[Erorr 2]])</f>
        <v>0.57476666666667597</v>
      </c>
      <c r="L205" s="192">
        <f>Table21[[#This Row],[Abs Erorr 2]]/Table21[[#This Row],[Adj Close]]</f>
        <v>7.3348000381140257E-3</v>
      </c>
      <c r="M205" s="190">
        <f t="shared" si="15"/>
        <v>77.28073333333333</v>
      </c>
      <c r="N205" s="195">
        <f>Table21[[#This Row],[Adj Close]]-Table21[[#This Row],[6-MA]]</f>
        <v>1.0808666666666653</v>
      </c>
      <c r="O205" s="194">
        <f>(Table21[[#This Row],[Adj Close]]-M205)^2</f>
        <v>1.1682727511111082</v>
      </c>
      <c r="P205" s="194">
        <f>ABS(Table21[[#This Row],[Erorr 3]])</f>
        <v>1.0808666666666653</v>
      </c>
      <c r="Q205" s="192">
        <f>Table21[[#This Row],[Abs Erorr 3]]/Table21[[#This Row],[Adj Close]]</f>
        <v>1.3793320537950545E-2</v>
      </c>
    </row>
    <row r="206" spans="1:17" x14ac:dyDescent="0.3">
      <c r="A206" s="177">
        <v>43761</v>
      </c>
      <c r="B206" s="7">
        <v>76.956900000000005</v>
      </c>
      <c r="C206" s="190">
        <f t="shared" si="12"/>
        <v>78.361599999999996</v>
      </c>
      <c r="D206" s="191">
        <f>Table21[[#This Row],[Adj Close]]-Table21[[#This Row],[Naive Trend ]]</f>
        <v>-1.4046999999999912</v>
      </c>
      <c r="E206">
        <f>Table21[[#This Row],[Erorr 1]]^2</f>
        <v>1.9731820899999752</v>
      </c>
      <c r="F206">
        <f>ABS(Table21[[#This Row],[Erorr 1]])</f>
        <v>1.4046999999999912</v>
      </c>
      <c r="G206" s="192">
        <f>Table21[[#This Row],[Abs Erorr 1]]/Table21[[#This Row],[Adj Close]]</f>
        <v>1.8253074123307865E-2</v>
      </c>
      <c r="H206" s="190">
        <f t="shared" si="14"/>
        <v>78.241033333333334</v>
      </c>
      <c r="I206" s="193">
        <f>(Table21[[#This Row],[Adj Close]]-Table21[[#This Row],[3-MA]])</f>
        <v>-1.2841333333333296</v>
      </c>
      <c r="J206" s="194">
        <f t="shared" si="13"/>
        <v>1.6489984177777681</v>
      </c>
      <c r="K206" s="194">
        <f>ABS(Table21[[#This Row],[Erorr 2]])</f>
        <v>1.2841333333333296</v>
      </c>
      <c r="L206" s="192">
        <f>Table21[[#This Row],[Abs Erorr 2]]/Table21[[#This Row],[Adj Close]]</f>
        <v>1.6686396324869238E-2</v>
      </c>
      <c r="M206" s="190">
        <f t="shared" si="15"/>
        <v>77.591950000000011</v>
      </c>
      <c r="N206" s="195">
        <f>Table21[[#This Row],[Adj Close]]-Table21[[#This Row],[6-MA]]</f>
        <v>-0.63505000000000678</v>
      </c>
      <c r="O206" s="194">
        <f>(Table21[[#This Row],[Adj Close]]-M206)^2</f>
        <v>0.40328850250000858</v>
      </c>
      <c r="P206" s="194">
        <f>ABS(Table21[[#This Row],[Erorr 3]])</f>
        <v>0.63505000000000678</v>
      </c>
      <c r="Q206" s="192">
        <f>Table21[[#This Row],[Abs Erorr 3]]/Table21[[#This Row],[Adj Close]]</f>
        <v>8.2520215861086755E-3</v>
      </c>
    </row>
    <row r="207" spans="1:17" x14ac:dyDescent="0.3">
      <c r="A207" s="177">
        <v>43762</v>
      </c>
      <c r="B207" s="7">
        <v>76.393299999999996</v>
      </c>
      <c r="C207" s="190">
        <f t="shared" si="12"/>
        <v>76.956900000000005</v>
      </c>
      <c r="D207" s="191">
        <f>Table21[[#This Row],[Adj Close]]-Table21[[#This Row],[Naive Trend ]]</f>
        <v>-0.56360000000000809</v>
      </c>
      <c r="E207">
        <f>Table21[[#This Row],[Erorr 1]]^2</f>
        <v>0.31764496000000914</v>
      </c>
      <c r="F207">
        <f>ABS(Table21[[#This Row],[Erorr 1]])</f>
        <v>0.56360000000000809</v>
      </c>
      <c r="G207" s="192">
        <f>Table21[[#This Row],[Abs Erorr 1]]/Table21[[#This Row],[Adj Close]]</f>
        <v>7.3776103401739174E-3</v>
      </c>
      <c r="H207" s="190">
        <f t="shared" si="14"/>
        <v>77.966266666666669</v>
      </c>
      <c r="I207" s="193">
        <f>(Table21[[#This Row],[Adj Close]]-Table21[[#This Row],[3-MA]])</f>
        <v>-1.5729666666666731</v>
      </c>
      <c r="J207" s="194">
        <f t="shared" si="13"/>
        <v>2.4742241344444644</v>
      </c>
      <c r="K207" s="194">
        <f>ABS(Table21[[#This Row],[Erorr 2]])</f>
        <v>1.5729666666666731</v>
      </c>
      <c r="L207" s="192">
        <f>Table21[[#This Row],[Abs Erorr 2]]/Table21[[#This Row],[Adj Close]]</f>
        <v>2.0590374635821116E-2</v>
      </c>
      <c r="M207" s="190">
        <f t="shared" si="15"/>
        <v>77.58775</v>
      </c>
      <c r="N207" s="195">
        <f>Table21[[#This Row],[Adj Close]]-Table21[[#This Row],[6-MA]]</f>
        <v>-1.1944500000000033</v>
      </c>
      <c r="O207" s="194">
        <f>(Table21[[#This Row],[Adj Close]]-M207)^2</f>
        <v>1.4267108025000079</v>
      </c>
      <c r="P207" s="194">
        <f>ABS(Table21[[#This Row],[Erorr 3]])</f>
        <v>1.1944500000000033</v>
      </c>
      <c r="Q207" s="192">
        <f>Table21[[#This Row],[Abs Erorr 3]]/Table21[[#This Row],[Adj Close]]</f>
        <v>1.5635533482648394E-2</v>
      </c>
    </row>
    <row r="208" spans="1:17" x14ac:dyDescent="0.3">
      <c r="A208" s="177">
        <v>43763</v>
      </c>
      <c r="B208" s="7">
        <v>70.782799999999995</v>
      </c>
      <c r="C208" s="190">
        <f t="shared" si="12"/>
        <v>76.393299999999996</v>
      </c>
      <c r="D208" s="191">
        <f>Table21[[#This Row],[Adj Close]]-Table21[[#This Row],[Naive Trend ]]</f>
        <v>-5.6105000000000018</v>
      </c>
      <c r="E208">
        <f>Table21[[#This Row],[Erorr 1]]^2</f>
        <v>31.477710250000019</v>
      </c>
      <c r="F208">
        <f>ABS(Table21[[#This Row],[Erorr 1]])</f>
        <v>5.6105000000000018</v>
      </c>
      <c r="G208" s="192">
        <f>Table21[[#This Row],[Abs Erorr 1]]/Table21[[#This Row],[Adj Close]]</f>
        <v>7.9263606412857388E-2</v>
      </c>
      <c r="H208" s="190">
        <f t="shared" si="14"/>
        <v>77.237266666666656</v>
      </c>
      <c r="I208" s="193">
        <f>(Table21[[#This Row],[Adj Close]]-Table21[[#This Row],[3-MA]])</f>
        <v>-6.4544666666666615</v>
      </c>
      <c r="J208" s="194">
        <f t="shared" si="13"/>
        <v>41.660139951111042</v>
      </c>
      <c r="K208" s="194">
        <f>ABS(Table21[[#This Row],[Erorr 2]])</f>
        <v>6.4544666666666615</v>
      </c>
      <c r="L208" s="192">
        <f>Table21[[#This Row],[Abs Erorr 2]]/Table21[[#This Row],[Adj Close]]</f>
        <v>9.1186936186003695E-2</v>
      </c>
      <c r="M208" s="190">
        <f t="shared" si="15"/>
        <v>77.512050000000002</v>
      </c>
      <c r="N208" s="195">
        <f>Table21[[#This Row],[Adj Close]]-Table21[[#This Row],[6-MA]]</f>
        <v>-6.7292500000000075</v>
      </c>
      <c r="O208" s="194">
        <f>(Table21[[#This Row],[Adj Close]]-M208)^2</f>
        <v>45.282805562500101</v>
      </c>
      <c r="P208" s="194">
        <f>ABS(Table21[[#This Row],[Erorr 3]])</f>
        <v>6.7292500000000075</v>
      </c>
      <c r="Q208" s="192">
        <f>Table21[[#This Row],[Abs Erorr 3]]/Table21[[#This Row],[Adj Close]]</f>
        <v>9.5068999813514132E-2</v>
      </c>
    </row>
    <row r="209" spans="1:17" x14ac:dyDescent="0.3">
      <c r="A209" s="177">
        <v>43766</v>
      </c>
      <c r="B209" s="7">
        <v>70.194000000000003</v>
      </c>
      <c r="C209" s="190">
        <f t="shared" si="12"/>
        <v>70.782799999999995</v>
      </c>
      <c r="D209" s="191">
        <f>Table21[[#This Row],[Adj Close]]-Table21[[#This Row],[Naive Trend ]]</f>
        <v>-0.588799999999992</v>
      </c>
      <c r="E209">
        <f>Table21[[#This Row],[Erorr 1]]^2</f>
        <v>0.34668543999999057</v>
      </c>
      <c r="F209">
        <f>ABS(Table21[[#This Row],[Erorr 1]])</f>
        <v>0.588799999999992</v>
      </c>
      <c r="G209" s="192">
        <f>Table21[[#This Row],[Abs Erorr 1]]/Table21[[#This Row],[Adj Close]]</f>
        <v>8.3881813260391486E-3</v>
      </c>
      <c r="H209" s="190">
        <f t="shared" si="14"/>
        <v>74.710999999999999</v>
      </c>
      <c r="I209" s="193">
        <f>(Table21[[#This Row],[Adj Close]]-Table21[[#This Row],[3-MA]])</f>
        <v>-4.5169999999999959</v>
      </c>
      <c r="J209" s="194">
        <f t="shared" si="13"/>
        <v>20.403288999999962</v>
      </c>
      <c r="K209" s="194">
        <f>ABS(Table21[[#This Row],[Erorr 2]])</f>
        <v>4.5169999999999959</v>
      </c>
      <c r="L209" s="192">
        <f>Table21[[#This Row],[Abs Erorr 2]]/Table21[[#This Row],[Adj Close]]</f>
        <v>6.4350229364333073E-2</v>
      </c>
      <c r="M209" s="190">
        <f t="shared" si="15"/>
        <v>76.476016666666666</v>
      </c>
      <c r="N209" s="195">
        <f>Table21[[#This Row],[Adj Close]]-Table21[[#This Row],[6-MA]]</f>
        <v>-6.2820166666666637</v>
      </c>
      <c r="O209" s="194">
        <f>(Table21[[#This Row],[Adj Close]]-M209)^2</f>
        <v>39.463733400277739</v>
      </c>
      <c r="P209" s="194">
        <f>ABS(Table21[[#This Row],[Erorr 3]])</f>
        <v>6.2820166666666637</v>
      </c>
      <c r="Q209" s="192">
        <f>Table21[[#This Row],[Abs Erorr 3]]/Table21[[#This Row],[Adj Close]]</f>
        <v>8.9495066055028397E-2</v>
      </c>
    </row>
    <row r="210" spans="1:17" x14ac:dyDescent="0.3">
      <c r="A210" s="177">
        <v>43767</v>
      </c>
      <c r="B210" s="7">
        <v>68.284599999999998</v>
      </c>
      <c r="C210" s="190">
        <f t="shared" si="12"/>
        <v>70.194000000000003</v>
      </c>
      <c r="D210" s="191">
        <f>Table21[[#This Row],[Adj Close]]-Table21[[#This Row],[Naive Trend ]]</f>
        <v>-1.9094000000000051</v>
      </c>
      <c r="E210">
        <f>Table21[[#This Row],[Erorr 1]]^2</f>
        <v>3.6458083600000193</v>
      </c>
      <c r="F210">
        <f>ABS(Table21[[#This Row],[Erorr 1]])</f>
        <v>1.9094000000000051</v>
      </c>
      <c r="G210" s="192">
        <f>Table21[[#This Row],[Abs Erorr 1]]/Table21[[#This Row],[Adj Close]]</f>
        <v>2.7962380976091317E-2</v>
      </c>
      <c r="H210" s="190">
        <f t="shared" si="14"/>
        <v>72.456699999999998</v>
      </c>
      <c r="I210" s="193">
        <f>(Table21[[#This Row],[Adj Close]]-Table21[[#This Row],[3-MA]])</f>
        <v>-4.1721000000000004</v>
      </c>
      <c r="J210" s="194">
        <f t="shared" si="13"/>
        <v>17.406418410000004</v>
      </c>
      <c r="K210" s="194">
        <f>ABS(Table21[[#This Row],[Erorr 2]])</f>
        <v>4.1721000000000004</v>
      </c>
      <c r="L210" s="192">
        <f>Table21[[#This Row],[Abs Erorr 2]]/Table21[[#This Row],[Adj Close]]</f>
        <v>6.1098695752775892E-2</v>
      </c>
      <c r="M210" s="190">
        <f t="shared" si="15"/>
        <v>75.211483333333334</v>
      </c>
      <c r="N210" s="195">
        <f>Table21[[#This Row],[Adj Close]]-Table21[[#This Row],[6-MA]]</f>
        <v>-6.9268833333333362</v>
      </c>
      <c r="O210" s="194">
        <f>(Table21[[#This Row],[Adj Close]]-M210)^2</f>
        <v>47.981712713611152</v>
      </c>
      <c r="P210" s="194">
        <f>ABS(Table21[[#This Row],[Erorr 3]])</f>
        <v>6.9268833333333362</v>
      </c>
      <c r="Q210" s="192">
        <f>Table21[[#This Row],[Abs Erorr 3]]/Table21[[#This Row],[Adj Close]]</f>
        <v>0.10144136940588853</v>
      </c>
    </row>
    <row r="211" spans="1:17" x14ac:dyDescent="0.3">
      <c r="A211" s="177">
        <v>43768</v>
      </c>
      <c r="B211" s="7">
        <v>69.251999999999995</v>
      </c>
      <c r="C211" s="190">
        <f t="shared" si="12"/>
        <v>68.284599999999998</v>
      </c>
      <c r="D211" s="191">
        <f>Table21[[#This Row],[Adj Close]]-Table21[[#This Row],[Naive Trend ]]</f>
        <v>0.96739999999999782</v>
      </c>
      <c r="E211">
        <f>Table21[[#This Row],[Erorr 1]]^2</f>
        <v>0.9358627599999958</v>
      </c>
      <c r="F211">
        <f>ABS(Table21[[#This Row],[Erorr 1]])</f>
        <v>0.96739999999999782</v>
      </c>
      <c r="G211" s="192">
        <f>Table21[[#This Row],[Abs Erorr 1]]/Table21[[#This Row],[Adj Close]]</f>
        <v>1.3969271645584213E-2</v>
      </c>
      <c r="H211" s="190">
        <f t="shared" si="14"/>
        <v>69.753799999999998</v>
      </c>
      <c r="I211" s="193">
        <f>(Table21[[#This Row],[Adj Close]]-Table21[[#This Row],[3-MA]])</f>
        <v>-0.50180000000000291</v>
      </c>
      <c r="J211" s="194">
        <f t="shared" si="13"/>
        <v>0.25180324000000293</v>
      </c>
      <c r="K211" s="194">
        <f>ABS(Table21[[#This Row],[Erorr 2]])</f>
        <v>0.50180000000000291</v>
      </c>
      <c r="L211" s="192">
        <f>Table21[[#This Row],[Abs Erorr 2]]/Table21[[#This Row],[Adj Close]]</f>
        <v>7.2460001155201723E-3</v>
      </c>
      <c r="M211" s="190">
        <f t="shared" si="15"/>
        <v>73.495533333333341</v>
      </c>
      <c r="N211" s="195">
        <f>Table21[[#This Row],[Adj Close]]-Table21[[#This Row],[6-MA]]</f>
        <v>-4.243533333333346</v>
      </c>
      <c r="O211" s="194">
        <f>(Table21[[#This Row],[Adj Close]]-M211)^2</f>
        <v>18.007575151111219</v>
      </c>
      <c r="P211" s="194">
        <f>ABS(Table21[[#This Row],[Erorr 3]])</f>
        <v>4.243533333333346</v>
      </c>
      <c r="Q211" s="192">
        <f>Table21[[#This Row],[Abs Erorr 3]]/Table21[[#This Row],[Adj Close]]</f>
        <v>6.1276689963226279E-2</v>
      </c>
    </row>
    <row r="212" spans="1:17" x14ac:dyDescent="0.3">
      <c r="A212" s="177">
        <v>43769</v>
      </c>
      <c r="B212" s="7">
        <v>69.218299999999999</v>
      </c>
      <c r="C212" s="190">
        <f t="shared" si="12"/>
        <v>69.251999999999995</v>
      </c>
      <c r="D212" s="191">
        <f>Table21[[#This Row],[Adj Close]]-Table21[[#This Row],[Naive Trend ]]</f>
        <v>-3.3699999999996066E-2</v>
      </c>
      <c r="E212">
        <f>Table21[[#This Row],[Erorr 1]]^2</f>
        <v>1.135689999999735E-3</v>
      </c>
      <c r="F212">
        <f>ABS(Table21[[#This Row],[Erorr 1]])</f>
        <v>3.3699999999996066E-2</v>
      </c>
      <c r="G212" s="192">
        <f>Table21[[#This Row],[Abs Erorr 1]]/Table21[[#This Row],[Adj Close]]</f>
        <v>4.8686546765806251E-4</v>
      </c>
      <c r="H212" s="190">
        <f t="shared" si="14"/>
        <v>69.243533333333332</v>
      </c>
      <c r="I212" s="193">
        <f>(Table21[[#This Row],[Adj Close]]-Table21[[#This Row],[3-MA]])</f>
        <v>-2.5233333333332553E-2</v>
      </c>
      <c r="J212" s="194">
        <f t="shared" si="13"/>
        <v>6.3672111111107176E-4</v>
      </c>
      <c r="K212" s="194">
        <f>ABS(Table21[[#This Row],[Erorr 2]])</f>
        <v>2.5233333333332553E-2</v>
      </c>
      <c r="L212" s="192">
        <f>Table21[[#This Row],[Abs Erorr 2]]/Table21[[#This Row],[Adj Close]]</f>
        <v>3.6454714047199298E-4</v>
      </c>
      <c r="M212" s="190">
        <f t="shared" si="15"/>
        <v>71.977266666666665</v>
      </c>
      <c r="N212" s="195">
        <f>Table21[[#This Row],[Adj Close]]-Table21[[#This Row],[6-MA]]</f>
        <v>-2.7589666666666659</v>
      </c>
      <c r="O212" s="194">
        <f>(Table21[[#This Row],[Adj Close]]-M212)^2</f>
        <v>7.6118970677777735</v>
      </c>
      <c r="P212" s="194">
        <f>ABS(Table21[[#This Row],[Erorr 3]])</f>
        <v>2.7589666666666659</v>
      </c>
      <c r="Q212" s="192">
        <f>Table21[[#This Row],[Abs Erorr 3]]/Table21[[#This Row],[Adj Close]]</f>
        <v>3.9858919775069106E-2</v>
      </c>
    </row>
    <row r="213" spans="1:17" x14ac:dyDescent="0.3">
      <c r="A213" s="177">
        <v>43770</v>
      </c>
      <c r="B213" s="7">
        <v>69.722999999999999</v>
      </c>
      <c r="C213" s="190">
        <f t="shared" si="12"/>
        <v>69.218299999999999</v>
      </c>
      <c r="D213" s="191">
        <f>Table21[[#This Row],[Adj Close]]-Table21[[#This Row],[Naive Trend ]]</f>
        <v>0.5046999999999997</v>
      </c>
      <c r="E213">
        <f>Table21[[#This Row],[Erorr 1]]^2</f>
        <v>0.25472208999999968</v>
      </c>
      <c r="F213">
        <f>ABS(Table21[[#This Row],[Erorr 1]])</f>
        <v>0.5046999999999997</v>
      </c>
      <c r="G213" s="192">
        <f>Table21[[#This Row],[Abs Erorr 1]]/Table21[[#This Row],[Adj Close]]</f>
        <v>7.2386443497841416E-3</v>
      </c>
      <c r="H213" s="190">
        <f t="shared" si="14"/>
        <v>68.918300000000002</v>
      </c>
      <c r="I213" s="193">
        <f>(Table21[[#This Row],[Adj Close]]-Table21[[#This Row],[3-MA]])</f>
        <v>0.80469999999999686</v>
      </c>
      <c r="J213" s="194">
        <f t="shared" si="13"/>
        <v>0.64754208999999496</v>
      </c>
      <c r="K213" s="194">
        <f>ABS(Table21[[#This Row],[Erorr 2]])</f>
        <v>0.80469999999999686</v>
      </c>
      <c r="L213" s="192">
        <f>Table21[[#This Row],[Abs Erorr 2]]/Table21[[#This Row],[Adj Close]]</f>
        <v>1.1541385195702952E-2</v>
      </c>
      <c r="M213" s="190">
        <f t="shared" si="15"/>
        <v>70.6875</v>
      </c>
      <c r="N213" s="195">
        <f>Table21[[#This Row],[Adj Close]]-Table21[[#This Row],[6-MA]]</f>
        <v>-0.96450000000000102</v>
      </c>
      <c r="O213" s="194">
        <f>(Table21[[#This Row],[Adj Close]]-M213)^2</f>
        <v>0.93026025000000201</v>
      </c>
      <c r="P213" s="194">
        <f>ABS(Table21[[#This Row],[Erorr 3]])</f>
        <v>0.96450000000000102</v>
      </c>
      <c r="Q213" s="192">
        <f>Table21[[#This Row],[Abs Erorr 3]]/Table21[[#This Row],[Adj Close]]</f>
        <v>1.3833311819629119E-2</v>
      </c>
    </row>
    <row r="214" spans="1:17" x14ac:dyDescent="0.3">
      <c r="A214" s="177">
        <v>43773</v>
      </c>
      <c r="B214" s="7">
        <v>71.329599999999999</v>
      </c>
      <c r="C214" s="190">
        <f t="shared" si="12"/>
        <v>69.722999999999999</v>
      </c>
      <c r="D214" s="191">
        <f>Table21[[#This Row],[Adj Close]]-Table21[[#This Row],[Naive Trend ]]</f>
        <v>1.6066000000000003</v>
      </c>
      <c r="E214">
        <f>Table21[[#This Row],[Erorr 1]]^2</f>
        <v>2.5811635600000007</v>
      </c>
      <c r="F214">
        <f>ABS(Table21[[#This Row],[Erorr 1]])</f>
        <v>1.6066000000000003</v>
      </c>
      <c r="G214" s="192">
        <f>Table21[[#This Row],[Abs Erorr 1]]/Table21[[#This Row],[Adj Close]]</f>
        <v>2.2523608712231673E-2</v>
      </c>
      <c r="H214" s="190">
        <f t="shared" si="14"/>
        <v>69.397766666666669</v>
      </c>
      <c r="I214" s="193">
        <f>(Table21[[#This Row],[Adj Close]]-Table21[[#This Row],[3-MA]])</f>
        <v>1.93183333333333</v>
      </c>
      <c r="J214" s="194">
        <f t="shared" si="13"/>
        <v>3.7319800277777646</v>
      </c>
      <c r="K214" s="194">
        <f>ABS(Table21[[#This Row],[Erorr 2]])</f>
        <v>1.93183333333333</v>
      </c>
      <c r="L214" s="192">
        <f>Table21[[#This Row],[Abs Erorr 2]]/Table21[[#This Row],[Adj Close]]</f>
        <v>2.7083193139080128E-2</v>
      </c>
      <c r="M214" s="190">
        <f t="shared" si="15"/>
        <v>69.575783333333334</v>
      </c>
      <c r="N214" s="195">
        <f>Table21[[#This Row],[Adj Close]]-Table21[[#This Row],[6-MA]]</f>
        <v>1.7538166666666655</v>
      </c>
      <c r="O214" s="194">
        <f>(Table21[[#This Row],[Adj Close]]-M214)^2</f>
        <v>3.0758729002777736</v>
      </c>
      <c r="P214" s="194">
        <f>ABS(Table21[[#This Row],[Erorr 3]])</f>
        <v>1.7538166666666655</v>
      </c>
      <c r="Q214" s="192">
        <f>Table21[[#This Row],[Abs Erorr 3]]/Table21[[#This Row],[Adj Close]]</f>
        <v>2.4587501775793857E-2</v>
      </c>
    </row>
    <row r="215" spans="1:17" x14ac:dyDescent="0.3">
      <c r="A215" s="177">
        <v>43774</v>
      </c>
      <c r="B215" s="7">
        <v>72.507199999999997</v>
      </c>
      <c r="C215" s="190">
        <f t="shared" si="12"/>
        <v>71.329599999999999</v>
      </c>
      <c r="D215" s="191">
        <f>Table21[[#This Row],[Adj Close]]-Table21[[#This Row],[Naive Trend ]]</f>
        <v>1.1775999999999982</v>
      </c>
      <c r="E215">
        <f>Table21[[#This Row],[Erorr 1]]^2</f>
        <v>1.3867417599999958</v>
      </c>
      <c r="F215">
        <f>ABS(Table21[[#This Row],[Erorr 1]])</f>
        <v>1.1775999999999982</v>
      </c>
      <c r="G215" s="192">
        <f>Table21[[#This Row],[Abs Erorr 1]]/Table21[[#This Row],[Adj Close]]</f>
        <v>1.6241145706909082E-2</v>
      </c>
      <c r="H215" s="190">
        <f t="shared" si="14"/>
        <v>70.090299999999999</v>
      </c>
      <c r="I215" s="193">
        <f>(Table21[[#This Row],[Adj Close]]-Table21[[#This Row],[3-MA]])</f>
        <v>2.4168999999999983</v>
      </c>
      <c r="J215" s="194">
        <f t="shared" si="13"/>
        <v>5.8414056099999918</v>
      </c>
      <c r="K215" s="194">
        <f>ABS(Table21[[#This Row],[Erorr 2]])</f>
        <v>2.4168999999999983</v>
      </c>
      <c r="L215" s="192">
        <f>Table21[[#This Row],[Abs Erorr 2]]/Table21[[#This Row],[Adj Close]]</f>
        <v>3.3333241388441404E-2</v>
      </c>
      <c r="M215" s="190">
        <f t="shared" si="15"/>
        <v>69.666916666666665</v>
      </c>
      <c r="N215" s="195">
        <f>Table21[[#This Row],[Adj Close]]-Table21[[#This Row],[6-MA]]</f>
        <v>2.8402833333333319</v>
      </c>
      <c r="O215" s="194">
        <f>(Table21[[#This Row],[Adj Close]]-M215)^2</f>
        <v>8.0672094136111028</v>
      </c>
      <c r="P215" s="194">
        <f>ABS(Table21[[#This Row],[Erorr 3]])</f>
        <v>2.8402833333333319</v>
      </c>
      <c r="Q215" s="192">
        <f>Table21[[#This Row],[Abs Erorr 3]]/Table21[[#This Row],[Adj Close]]</f>
        <v>3.9172431611389377E-2</v>
      </c>
    </row>
    <row r="216" spans="1:17" x14ac:dyDescent="0.3">
      <c r="A216" s="177">
        <v>43775</v>
      </c>
      <c r="B216" s="7">
        <v>72.4315</v>
      </c>
      <c r="C216" s="190">
        <f t="shared" si="12"/>
        <v>72.507199999999997</v>
      </c>
      <c r="D216" s="191">
        <f>Table21[[#This Row],[Adj Close]]-Table21[[#This Row],[Naive Trend ]]</f>
        <v>-7.5699999999997658E-2</v>
      </c>
      <c r="E216">
        <f>Table21[[#This Row],[Erorr 1]]^2</f>
        <v>5.7304899999996457E-3</v>
      </c>
      <c r="F216">
        <f>ABS(Table21[[#This Row],[Erorr 1]])</f>
        <v>7.5699999999997658E-2</v>
      </c>
      <c r="G216" s="192">
        <f>Table21[[#This Row],[Abs Erorr 1]]/Table21[[#This Row],[Adj Close]]</f>
        <v>1.0451253943380664E-3</v>
      </c>
      <c r="H216" s="190">
        <f t="shared" si="14"/>
        <v>71.186599999999999</v>
      </c>
      <c r="I216" s="193">
        <f>(Table21[[#This Row],[Adj Close]]-Table21[[#This Row],[3-MA]])</f>
        <v>1.2449000000000012</v>
      </c>
      <c r="J216" s="194">
        <f t="shared" si="13"/>
        <v>1.5497760100000031</v>
      </c>
      <c r="K216" s="194">
        <f>ABS(Table21[[#This Row],[Erorr 2]])</f>
        <v>1.2449000000000012</v>
      </c>
      <c r="L216" s="192">
        <f>Table21[[#This Row],[Abs Erorr 2]]/Table21[[#This Row],[Adj Close]]</f>
        <v>1.7187273492886398E-2</v>
      </c>
      <c r="M216" s="190">
        <f t="shared" si="15"/>
        <v>70.052450000000007</v>
      </c>
      <c r="N216" s="195">
        <f>Table21[[#This Row],[Adj Close]]-Table21[[#This Row],[6-MA]]</f>
        <v>2.3790499999999923</v>
      </c>
      <c r="O216" s="194">
        <f>(Table21[[#This Row],[Adj Close]]-M216)^2</f>
        <v>5.6598789024999636</v>
      </c>
      <c r="P216" s="194">
        <f>ABS(Table21[[#This Row],[Erorr 3]])</f>
        <v>2.3790499999999923</v>
      </c>
      <c r="Q216" s="192">
        <f>Table21[[#This Row],[Abs Erorr 3]]/Table21[[#This Row],[Adj Close]]</f>
        <v>3.2845516108322932E-2</v>
      </c>
    </row>
    <row r="217" spans="1:17" x14ac:dyDescent="0.3">
      <c r="A217" s="177">
        <v>43776</v>
      </c>
      <c r="B217" s="7">
        <v>72.683899999999994</v>
      </c>
      <c r="C217" s="190">
        <f t="shared" si="12"/>
        <v>72.4315</v>
      </c>
      <c r="D217" s="191">
        <f>Table21[[#This Row],[Adj Close]]-Table21[[#This Row],[Naive Trend ]]</f>
        <v>0.25239999999999441</v>
      </c>
      <c r="E217">
        <f>Table21[[#This Row],[Erorr 1]]^2</f>
        <v>6.3705759999997183E-2</v>
      </c>
      <c r="F217">
        <f>ABS(Table21[[#This Row],[Erorr 1]])</f>
        <v>0.25239999999999441</v>
      </c>
      <c r="G217" s="192">
        <f>Table21[[#This Row],[Abs Erorr 1]]/Table21[[#This Row],[Adj Close]]</f>
        <v>3.472570954502915E-3</v>
      </c>
      <c r="H217" s="190">
        <f t="shared" si="14"/>
        <v>72.089433333333332</v>
      </c>
      <c r="I217" s="193">
        <f>(Table21[[#This Row],[Adj Close]]-Table21[[#This Row],[3-MA]])</f>
        <v>0.59446666666666204</v>
      </c>
      <c r="J217" s="194">
        <f t="shared" si="13"/>
        <v>0.35339061777777225</v>
      </c>
      <c r="K217" s="194">
        <f>ABS(Table21[[#This Row],[Erorr 2]])</f>
        <v>0.59446666666666204</v>
      </c>
      <c r="L217" s="192">
        <f>Table21[[#This Row],[Abs Erorr 2]]/Table21[[#This Row],[Adj Close]]</f>
        <v>8.1787942951143527E-3</v>
      </c>
      <c r="M217" s="190">
        <f t="shared" si="15"/>
        <v>70.743600000000015</v>
      </c>
      <c r="N217" s="195">
        <f>Table21[[#This Row],[Adj Close]]-Table21[[#This Row],[6-MA]]</f>
        <v>1.9402999999999793</v>
      </c>
      <c r="O217" s="194">
        <f>(Table21[[#This Row],[Adj Close]]-M217)^2</f>
        <v>3.7647640899999195</v>
      </c>
      <c r="P217" s="194">
        <f>ABS(Table21[[#This Row],[Erorr 3]])</f>
        <v>1.9402999999999793</v>
      </c>
      <c r="Q217" s="192">
        <f>Table21[[#This Row],[Abs Erorr 3]]/Table21[[#This Row],[Adj Close]]</f>
        <v>2.6695045257615228E-2</v>
      </c>
    </row>
    <row r="218" spans="1:17" x14ac:dyDescent="0.3">
      <c r="A218" s="177">
        <v>43777</v>
      </c>
      <c r="B218" s="7">
        <v>73.239000000000004</v>
      </c>
      <c r="C218" s="190">
        <f t="shared" si="12"/>
        <v>72.683899999999994</v>
      </c>
      <c r="D218" s="191">
        <f>Table21[[#This Row],[Adj Close]]-Table21[[#This Row],[Naive Trend ]]</f>
        <v>0.55510000000001014</v>
      </c>
      <c r="E218">
        <f>Table21[[#This Row],[Erorr 1]]^2</f>
        <v>0.30813601000001128</v>
      </c>
      <c r="F218">
        <f>ABS(Table21[[#This Row],[Erorr 1]])</f>
        <v>0.55510000000001014</v>
      </c>
      <c r="G218" s="192">
        <f>Table21[[#This Row],[Abs Erorr 1]]/Table21[[#This Row],[Adj Close]]</f>
        <v>7.5792951842598901E-3</v>
      </c>
      <c r="H218" s="190">
        <f t="shared" si="14"/>
        <v>72.540866666666659</v>
      </c>
      <c r="I218" s="193">
        <f>(Table21[[#This Row],[Adj Close]]-Table21[[#This Row],[3-MA]])</f>
        <v>0.69813333333334526</v>
      </c>
      <c r="J218" s="194">
        <f t="shared" si="13"/>
        <v>0.48739015111112777</v>
      </c>
      <c r="K218" s="194">
        <f>ABS(Table21[[#This Row],[Erorr 2]])</f>
        <v>0.69813333333334526</v>
      </c>
      <c r="L218" s="192">
        <f>Table21[[#This Row],[Abs Erorr 2]]/Table21[[#This Row],[Adj Close]]</f>
        <v>9.5322619551515622E-3</v>
      </c>
      <c r="M218" s="190">
        <f t="shared" si="15"/>
        <v>71.315583333333336</v>
      </c>
      <c r="N218" s="195">
        <f>Table21[[#This Row],[Adj Close]]-Table21[[#This Row],[6-MA]]</f>
        <v>1.9234166666666681</v>
      </c>
      <c r="O218" s="194">
        <f>(Table21[[#This Row],[Adj Close]]-M218)^2</f>
        <v>3.6995316736111166</v>
      </c>
      <c r="P218" s="194">
        <f>ABS(Table21[[#This Row],[Erorr 3]])</f>
        <v>1.9234166666666681</v>
      </c>
      <c r="Q218" s="192">
        <f>Table21[[#This Row],[Abs Erorr 3]]/Table21[[#This Row],[Adj Close]]</f>
        <v>2.626219181947689E-2</v>
      </c>
    </row>
    <row r="219" spans="1:17" x14ac:dyDescent="0.3">
      <c r="A219" s="177">
        <v>43780</v>
      </c>
      <c r="B219" s="7">
        <v>72.675399999999996</v>
      </c>
      <c r="C219" s="190">
        <f t="shared" si="12"/>
        <v>73.239000000000004</v>
      </c>
      <c r="D219" s="191">
        <f>Table21[[#This Row],[Adj Close]]-Table21[[#This Row],[Naive Trend ]]</f>
        <v>-0.56360000000000809</v>
      </c>
      <c r="E219">
        <f>Table21[[#This Row],[Erorr 1]]^2</f>
        <v>0.31764496000000914</v>
      </c>
      <c r="F219">
        <f>ABS(Table21[[#This Row],[Erorr 1]])</f>
        <v>0.56360000000000809</v>
      </c>
      <c r="G219" s="192">
        <f>Table21[[#This Row],[Abs Erorr 1]]/Table21[[#This Row],[Adj Close]]</f>
        <v>7.7550312760577599E-3</v>
      </c>
      <c r="H219" s="190">
        <f t="shared" si="14"/>
        <v>72.784800000000004</v>
      </c>
      <c r="I219" s="193">
        <f>(Table21[[#This Row],[Adj Close]]-Table21[[#This Row],[3-MA]])</f>
        <v>-0.10940000000000794</v>
      </c>
      <c r="J219" s="194">
        <f t="shared" si="13"/>
        <v>1.1968360000001736E-2</v>
      </c>
      <c r="K219" s="194">
        <f>ABS(Table21[[#This Row],[Erorr 2]])</f>
        <v>0.10940000000000794</v>
      </c>
      <c r="L219" s="192">
        <f>Table21[[#This Row],[Abs Erorr 2]]/Table21[[#This Row],[Adj Close]]</f>
        <v>1.5053236721092411E-3</v>
      </c>
      <c r="M219" s="190">
        <f t="shared" si="15"/>
        <v>71.985700000000008</v>
      </c>
      <c r="N219" s="195">
        <f>Table21[[#This Row],[Adj Close]]-Table21[[#This Row],[6-MA]]</f>
        <v>0.68969999999998777</v>
      </c>
      <c r="O219" s="194">
        <f>(Table21[[#This Row],[Adj Close]]-M219)^2</f>
        <v>0.47568608999998313</v>
      </c>
      <c r="P219" s="194">
        <f>ABS(Table21[[#This Row],[Erorr 3]])</f>
        <v>0.68969999999998777</v>
      </c>
      <c r="Q219" s="192">
        <f>Table21[[#This Row],[Abs Erorr 3]]/Table21[[#This Row],[Adj Close]]</f>
        <v>9.4901438450973475E-3</v>
      </c>
    </row>
    <row r="220" spans="1:17" x14ac:dyDescent="0.3">
      <c r="A220" s="177">
        <v>43781</v>
      </c>
      <c r="B220" s="7">
        <v>71.262299999999996</v>
      </c>
      <c r="C220" s="190">
        <f t="shared" si="12"/>
        <v>72.675399999999996</v>
      </c>
      <c r="D220" s="191">
        <f>Table21[[#This Row],[Adj Close]]-Table21[[#This Row],[Naive Trend ]]</f>
        <v>-1.4131</v>
      </c>
      <c r="E220">
        <f>Table21[[#This Row],[Erorr 1]]^2</f>
        <v>1.99685161</v>
      </c>
      <c r="F220">
        <f>ABS(Table21[[#This Row],[Erorr 1]])</f>
        <v>1.4131</v>
      </c>
      <c r="G220" s="192">
        <f>Table21[[#This Row],[Abs Erorr 1]]/Table21[[#This Row],[Adj Close]]</f>
        <v>1.9829559248017537E-2</v>
      </c>
      <c r="H220" s="190">
        <f t="shared" si="14"/>
        <v>72.866100000000003</v>
      </c>
      <c r="I220" s="193">
        <f>(Table21[[#This Row],[Adj Close]]-Table21[[#This Row],[3-MA]])</f>
        <v>-1.6038000000000068</v>
      </c>
      <c r="J220" s="194">
        <f t="shared" si="13"/>
        <v>2.5721744400000217</v>
      </c>
      <c r="K220" s="194">
        <f>ABS(Table21[[#This Row],[Erorr 2]])</f>
        <v>1.6038000000000068</v>
      </c>
      <c r="L220" s="192">
        <f>Table21[[#This Row],[Abs Erorr 2]]/Table21[[#This Row],[Adj Close]]</f>
        <v>2.2505588508931185E-2</v>
      </c>
      <c r="M220" s="190">
        <f t="shared" si="15"/>
        <v>72.477766666666653</v>
      </c>
      <c r="N220" s="195">
        <f>Table21[[#This Row],[Adj Close]]-Table21[[#This Row],[6-MA]]</f>
        <v>-1.2154666666666571</v>
      </c>
      <c r="O220" s="194">
        <f>(Table21[[#This Row],[Adj Close]]-M220)^2</f>
        <v>1.4773592177777546</v>
      </c>
      <c r="P220" s="194">
        <f>ABS(Table21[[#This Row],[Erorr 3]])</f>
        <v>1.2154666666666571</v>
      </c>
      <c r="Q220" s="192">
        <f>Table21[[#This Row],[Abs Erorr 3]]/Table21[[#This Row],[Adj Close]]</f>
        <v>1.7056236841452736E-2</v>
      </c>
    </row>
    <row r="221" spans="1:17" x14ac:dyDescent="0.3">
      <c r="A221" s="177">
        <v>43782</v>
      </c>
      <c r="B221" s="7">
        <v>72.137100000000004</v>
      </c>
      <c r="C221" s="190">
        <f t="shared" si="12"/>
        <v>71.262299999999996</v>
      </c>
      <c r="D221" s="191">
        <f>Table21[[#This Row],[Adj Close]]-Table21[[#This Row],[Naive Trend ]]</f>
        <v>0.87480000000000757</v>
      </c>
      <c r="E221">
        <f>Table21[[#This Row],[Erorr 1]]^2</f>
        <v>0.76527504000001323</v>
      </c>
      <c r="F221">
        <f>ABS(Table21[[#This Row],[Erorr 1]])</f>
        <v>0.87480000000000757</v>
      </c>
      <c r="G221" s="192">
        <f>Table21[[#This Row],[Abs Erorr 1]]/Table21[[#This Row],[Adj Close]]</f>
        <v>1.212690834535915E-2</v>
      </c>
      <c r="H221" s="190">
        <f t="shared" si="14"/>
        <v>72.392233333333323</v>
      </c>
      <c r="I221" s="193">
        <f>(Table21[[#This Row],[Adj Close]]-Table21[[#This Row],[3-MA]])</f>
        <v>-0.255133333333319</v>
      </c>
      <c r="J221" s="194">
        <f t="shared" si="13"/>
        <v>6.5093017777770462E-2</v>
      </c>
      <c r="K221" s="194">
        <f>ABS(Table21[[#This Row],[Erorr 2]])</f>
        <v>0.255133333333319</v>
      </c>
      <c r="L221" s="192">
        <f>Table21[[#This Row],[Abs Erorr 2]]/Table21[[#This Row],[Adj Close]]</f>
        <v>3.5367838925229734E-3</v>
      </c>
      <c r="M221" s="190">
        <f t="shared" si="15"/>
        <v>72.466549999999984</v>
      </c>
      <c r="N221" s="195">
        <f>Table21[[#This Row],[Adj Close]]-Table21[[#This Row],[6-MA]]</f>
        <v>-0.32944999999998004</v>
      </c>
      <c r="O221" s="194">
        <f>(Table21[[#This Row],[Adj Close]]-M221)^2</f>
        <v>0.10853730249998685</v>
      </c>
      <c r="P221" s="194">
        <f>ABS(Table21[[#This Row],[Erorr 3]])</f>
        <v>0.32944999999998004</v>
      </c>
      <c r="Q221" s="192">
        <f>Table21[[#This Row],[Abs Erorr 3]]/Table21[[#This Row],[Adj Close]]</f>
        <v>4.5669981188595056E-3</v>
      </c>
    </row>
    <row r="222" spans="1:17" x14ac:dyDescent="0.3">
      <c r="A222" s="177">
        <v>43783</v>
      </c>
      <c r="B222" s="7">
        <v>72.204400000000007</v>
      </c>
      <c r="C222" s="190">
        <f t="shared" si="12"/>
        <v>72.137100000000004</v>
      </c>
      <c r="D222" s="191">
        <f>Table21[[#This Row],[Adj Close]]-Table21[[#This Row],[Naive Trend ]]</f>
        <v>6.7300000000003024E-2</v>
      </c>
      <c r="E222">
        <f>Table21[[#This Row],[Erorr 1]]^2</f>
        <v>4.5292900000004068E-3</v>
      </c>
      <c r="F222">
        <f>ABS(Table21[[#This Row],[Erorr 1]])</f>
        <v>6.7300000000003024E-2</v>
      </c>
      <c r="G222" s="192">
        <f>Table21[[#This Row],[Abs Erorr 1]]/Table21[[#This Row],[Adj Close]]</f>
        <v>9.3207616156360299E-4</v>
      </c>
      <c r="H222" s="190">
        <f t="shared" si="14"/>
        <v>72.024933333333337</v>
      </c>
      <c r="I222" s="193">
        <f>(Table21[[#This Row],[Adj Close]]-Table21[[#This Row],[3-MA]])</f>
        <v>0.17946666666666999</v>
      </c>
      <c r="J222" s="194">
        <f t="shared" si="13"/>
        <v>3.2208284444445637E-2</v>
      </c>
      <c r="K222" s="194">
        <f>ABS(Table21[[#This Row],[Erorr 2]])</f>
        <v>0.17946666666666999</v>
      </c>
      <c r="L222" s="192">
        <f>Table21[[#This Row],[Abs Erorr 2]]/Table21[[#This Row],[Adj Close]]</f>
        <v>2.4855364308362092E-3</v>
      </c>
      <c r="M222" s="190">
        <f t="shared" si="15"/>
        <v>72.404866666666678</v>
      </c>
      <c r="N222" s="195">
        <f>Table21[[#This Row],[Adj Close]]-Table21[[#This Row],[6-MA]]</f>
        <v>-0.20046666666667079</v>
      </c>
      <c r="O222" s="194">
        <f>(Table21[[#This Row],[Adj Close]]-M222)^2</f>
        <v>4.0186884444446097E-2</v>
      </c>
      <c r="P222" s="194">
        <f>ABS(Table21[[#This Row],[Erorr 3]])</f>
        <v>0.20046666666667079</v>
      </c>
      <c r="Q222" s="192">
        <f>Table21[[#This Row],[Abs Erorr 3]]/Table21[[#This Row],[Adj Close]]</f>
        <v>2.7763774322156374E-3</v>
      </c>
    </row>
    <row r="223" spans="1:17" x14ac:dyDescent="0.3">
      <c r="A223" s="177">
        <v>43784</v>
      </c>
      <c r="B223" s="7">
        <v>73.0792</v>
      </c>
      <c r="C223" s="190">
        <f t="shared" si="12"/>
        <v>72.204400000000007</v>
      </c>
      <c r="D223" s="191">
        <f>Table21[[#This Row],[Adj Close]]-Table21[[#This Row],[Naive Trend ]]</f>
        <v>0.87479999999999336</v>
      </c>
      <c r="E223">
        <f>Table21[[#This Row],[Erorr 1]]^2</f>
        <v>0.76527503999998836</v>
      </c>
      <c r="F223">
        <f>ABS(Table21[[#This Row],[Erorr 1]])</f>
        <v>0.87479999999999336</v>
      </c>
      <c r="G223" s="192">
        <f>Table21[[#This Row],[Abs Erorr 1]]/Table21[[#This Row],[Adj Close]]</f>
        <v>1.1970574390524163E-2</v>
      </c>
      <c r="H223" s="190">
        <f t="shared" si="14"/>
        <v>71.86793333333334</v>
      </c>
      <c r="I223" s="193">
        <f>(Table21[[#This Row],[Adj Close]]-Table21[[#This Row],[3-MA]])</f>
        <v>1.2112666666666598</v>
      </c>
      <c r="J223" s="194">
        <f t="shared" si="13"/>
        <v>1.4671669377777612</v>
      </c>
      <c r="K223" s="194">
        <f>ABS(Table21[[#This Row],[Erorr 2]])</f>
        <v>1.2112666666666598</v>
      </c>
      <c r="L223" s="192">
        <f>Table21[[#This Row],[Abs Erorr 2]]/Table21[[#This Row],[Adj Close]]</f>
        <v>1.6574711637054863E-2</v>
      </c>
      <c r="M223" s="190">
        <f t="shared" si="15"/>
        <v>72.367016666666672</v>
      </c>
      <c r="N223" s="195">
        <f>Table21[[#This Row],[Adj Close]]-Table21[[#This Row],[6-MA]]</f>
        <v>0.71218333333332851</v>
      </c>
      <c r="O223" s="194">
        <f>(Table21[[#This Row],[Adj Close]]-M223)^2</f>
        <v>0.50720510027777088</v>
      </c>
      <c r="P223" s="194">
        <f>ABS(Table21[[#This Row],[Erorr 3]])</f>
        <v>0.71218333333332851</v>
      </c>
      <c r="Q223" s="192">
        <f>Table21[[#This Row],[Abs Erorr 3]]/Table21[[#This Row],[Adj Close]]</f>
        <v>9.745363021671399E-3</v>
      </c>
    </row>
    <row r="224" spans="1:17" x14ac:dyDescent="0.3">
      <c r="A224" s="177">
        <v>43787</v>
      </c>
      <c r="B224" s="7">
        <v>73.382000000000005</v>
      </c>
      <c r="C224" s="190">
        <f t="shared" si="12"/>
        <v>73.0792</v>
      </c>
      <c r="D224" s="191">
        <f>Table21[[#This Row],[Adj Close]]-Table21[[#This Row],[Naive Trend ]]</f>
        <v>0.30280000000000484</v>
      </c>
      <c r="E224">
        <f>Table21[[#This Row],[Erorr 1]]^2</f>
        <v>9.1687840000002935E-2</v>
      </c>
      <c r="F224">
        <f>ABS(Table21[[#This Row],[Erorr 1]])</f>
        <v>0.30280000000000484</v>
      </c>
      <c r="G224" s="192">
        <f>Table21[[#This Row],[Abs Erorr 1]]/Table21[[#This Row],[Adj Close]]</f>
        <v>4.1263525115151512E-3</v>
      </c>
      <c r="H224" s="190">
        <f t="shared" si="14"/>
        <v>72.47356666666667</v>
      </c>
      <c r="I224" s="193">
        <f>(Table21[[#This Row],[Adj Close]]-Table21[[#This Row],[3-MA]])</f>
        <v>0.90843333333333476</v>
      </c>
      <c r="J224" s="194">
        <f t="shared" si="13"/>
        <v>0.82525112111111365</v>
      </c>
      <c r="K224" s="194">
        <f>ABS(Table21[[#This Row],[Erorr 2]])</f>
        <v>0.90843333333333476</v>
      </c>
      <c r="L224" s="192">
        <f>Table21[[#This Row],[Abs Erorr 2]]/Table21[[#This Row],[Adj Close]]</f>
        <v>1.2379511778546983E-2</v>
      </c>
      <c r="M224" s="190">
        <f t="shared" si="15"/>
        <v>72.432900000000004</v>
      </c>
      <c r="N224" s="195">
        <f>Table21[[#This Row],[Adj Close]]-Table21[[#This Row],[6-MA]]</f>
        <v>0.94910000000000139</v>
      </c>
      <c r="O224" s="194">
        <f>(Table21[[#This Row],[Adj Close]]-M224)^2</f>
        <v>0.90079081000000261</v>
      </c>
      <c r="P224" s="194">
        <f>ABS(Table21[[#This Row],[Erorr 3]])</f>
        <v>0.94910000000000139</v>
      </c>
      <c r="Q224" s="192">
        <f>Table21[[#This Row],[Abs Erorr 3]]/Table21[[#This Row],[Adj Close]]</f>
        <v>1.293368946063069E-2</v>
      </c>
    </row>
    <row r="225" spans="1:17" x14ac:dyDescent="0.3">
      <c r="A225" s="177">
        <v>43788</v>
      </c>
      <c r="B225" s="7">
        <v>72.616500000000002</v>
      </c>
      <c r="C225" s="190">
        <f t="shared" si="12"/>
        <v>73.382000000000005</v>
      </c>
      <c r="D225" s="191">
        <f>Table21[[#This Row],[Adj Close]]-Table21[[#This Row],[Naive Trend ]]</f>
        <v>-0.76550000000000296</v>
      </c>
      <c r="E225">
        <f>Table21[[#This Row],[Erorr 1]]^2</f>
        <v>0.58599025000000449</v>
      </c>
      <c r="F225">
        <f>ABS(Table21[[#This Row],[Erorr 1]])</f>
        <v>0.76550000000000296</v>
      </c>
      <c r="G225" s="192">
        <f>Table21[[#This Row],[Abs Erorr 1]]/Table21[[#This Row],[Adj Close]]</f>
        <v>1.0541681298327556E-2</v>
      </c>
      <c r="H225" s="190">
        <f t="shared" si="14"/>
        <v>72.888533333333342</v>
      </c>
      <c r="I225" s="193">
        <f>(Table21[[#This Row],[Adj Close]]-Table21[[#This Row],[3-MA]])</f>
        <v>-0.27203333333334001</v>
      </c>
      <c r="J225" s="194">
        <f t="shared" si="13"/>
        <v>7.4002134444448073E-2</v>
      </c>
      <c r="K225" s="194">
        <f>ABS(Table21[[#This Row],[Erorr 2]])</f>
        <v>0.27203333333334001</v>
      </c>
      <c r="L225" s="192">
        <f>Table21[[#This Row],[Abs Erorr 2]]/Table21[[#This Row],[Adj Close]]</f>
        <v>3.7461642096953173E-3</v>
      </c>
      <c r="M225" s="190">
        <f t="shared" si="15"/>
        <v>72.456733333333332</v>
      </c>
      <c r="N225" s="195">
        <f>Table21[[#This Row],[Adj Close]]-Table21[[#This Row],[6-MA]]</f>
        <v>0.15976666666666972</v>
      </c>
      <c r="O225" s="194">
        <f>(Table21[[#This Row],[Adj Close]]-M225)^2</f>
        <v>2.5525387777778755E-2</v>
      </c>
      <c r="P225" s="194">
        <f>ABS(Table21[[#This Row],[Erorr 3]])</f>
        <v>0.15976666666666972</v>
      </c>
      <c r="Q225" s="192">
        <f>Table21[[#This Row],[Abs Erorr 3]]/Table21[[#This Row],[Adj Close]]</f>
        <v>2.2001427591066729E-3</v>
      </c>
    </row>
    <row r="226" spans="1:17" x14ac:dyDescent="0.3">
      <c r="A226" s="177">
        <v>43789</v>
      </c>
      <c r="B226" s="7">
        <v>71.918400000000005</v>
      </c>
      <c r="C226" s="190">
        <f t="shared" si="12"/>
        <v>72.616500000000002</v>
      </c>
      <c r="D226" s="191">
        <f>Table21[[#This Row],[Adj Close]]-Table21[[#This Row],[Naive Trend ]]</f>
        <v>-0.69809999999999661</v>
      </c>
      <c r="E226">
        <f>Table21[[#This Row],[Erorr 1]]^2</f>
        <v>0.48734360999999526</v>
      </c>
      <c r="F226">
        <f>ABS(Table21[[#This Row],[Erorr 1]])</f>
        <v>0.69809999999999661</v>
      </c>
      <c r="G226" s="192">
        <f>Table21[[#This Row],[Abs Erorr 1]]/Table21[[#This Row],[Adj Close]]</f>
        <v>9.7068344123339301E-3</v>
      </c>
      <c r="H226" s="190">
        <f t="shared" si="14"/>
        <v>73.025900000000007</v>
      </c>
      <c r="I226" s="193">
        <f>(Table21[[#This Row],[Adj Close]]-Table21[[#This Row],[3-MA]])</f>
        <v>-1.1075000000000017</v>
      </c>
      <c r="J226" s="194">
        <f t="shared" si="13"/>
        <v>1.2265562500000038</v>
      </c>
      <c r="K226" s="194">
        <f>ABS(Table21[[#This Row],[Erorr 2]])</f>
        <v>1.1075000000000017</v>
      </c>
      <c r="L226" s="192">
        <f>Table21[[#This Row],[Abs Erorr 2]]/Table21[[#This Row],[Adj Close]]</f>
        <v>1.5399397094484884E-2</v>
      </c>
      <c r="M226" s="190">
        <f t="shared" si="15"/>
        <v>72.446916666666667</v>
      </c>
      <c r="N226" s="195">
        <f>Table21[[#This Row],[Adj Close]]-Table21[[#This Row],[6-MA]]</f>
        <v>-0.52851666666666119</v>
      </c>
      <c r="O226" s="194">
        <f>(Table21[[#This Row],[Adj Close]]-M226)^2</f>
        <v>0.27932986694443868</v>
      </c>
      <c r="P226" s="194">
        <f>ABS(Table21[[#This Row],[Erorr 3]])</f>
        <v>0.52851666666666119</v>
      </c>
      <c r="Q226" s="192">
        <f>Table21[[#This Row],[Abs Erorr 3]]/Table21[[#This Row],[Adj Close]]</f>
        <v>7.3488379422604107E-3</v>
      </c>
    </row>
    <row r="227" spans="1:17" x14ac:dyDescent="0.3">
      <c r="A227" s="177">
        <v>43790</v>
      </c>
      <c r="B227" s="7">
        <v>71.329599999999999</v>
      </c>
      <c r="C227" s="190">
        <f t="shared" si="12"/>
        <v>71.918400000000005</v>
      </c>
      <c r="D227" s="191">
        <f>Table21[[#This Row],[Adj Close]]-Table21[[#This Row],[Naive Trend ]]</f>
        <v>-0.58880000000000621</v>
      </c>
      <c r="E227">
        <f>Table21[[#This Row],[Erorr 1]]^2</f>
        <v>0.34668544000000728</v>
      </c>
      <c r="F227">
        <f>ABS(Table21[[#This Row],[Erorr 1]])</f>
        <v>0.58880000000000621</v>
      </c>
      <c r="G227" s="192">
        <f>Table21[[#This Row],[Abs Erorr 1]]/Table21[[#This Row],[Adj Close]]</f>
        <v>8.2546376258945259E-3</v>
      </c>
      <c r="H227" s="190">
        <f t="shared" si="14"/>
        <v>72.638966666666661</v>
      </c>
      <c r="I227" s="193">
        <f>(Table21[[#This Row],[Adj Close]]-Table21[[#This Row],[3-MA]])</f>
        <v>-1.3093666666666621</v>
      </c>
      <c r="J227" s="194">
        <f t="shared" si="13"/>
        <v>1.7144410677777659</v>
      </c>
      <c r="K227" s="194">
        <f>ABS(Table21[[#This Row],[Erorr 2]])</f>
        <v>1.3093666666666621</v>
      </c>
      <c r="L227" s="192">
        <f>Table21[[#This Row],[Abs Erorr 2]]/Table21[[#This Row],[Adj Close]]</f>
        <v>1.8356568194223186E-2</v>
      </c>
      <c r="M227" s="190">
        <f t="shared" si="15"/>
        <v>72.556266666666673</v>
      </c>
      <c r="N227" s="195">
        <f>Table21[[#This Row],[Adj Close]]-Table21[[#This Row],[6-MA]]</f>
        <v>-1.2266666666666737</v>
      </c>
      <c r="O227" s="194">
        <f>(Table21[[#This Row],[Adj Close]]-M227)^2</f>
        <v>1.5047111111111282</v>
      </c>
      <c r="P227" s="194">
        <f>ABS(Table21[[#This Row],[Erorr 3]])</f>
        <v>1.2266666666666737</v>
      </c>
      <c r="Q227" s="192">
        <f>Table21[[#This Row],[Abs Erorr 3]]/Table21[[#This Row],[Adj Close]]</f>
        <v>1.7197161720613512E-2</v>
      </c>
    </row>
    <row r="228" spans="1:17" x14ac:dyDescent="0.3">
      <c r="A228" s="177">
        <v>43791</v>
      </c>
      <c r="B228" s="7">
        <v>72.768000000000001</v>
      </c>
      <c r="C228" s="190">
        <f t="shared" si="12"/>
        <v>71.329599999999999</v>
      </c>
      <c r="D228" s="191">
        <f>Table21[[#This Row],[Adj Close]]-Table21[[#This Row],[Naive Trend ]]</f>
        <v>1.4384000000000015</v>
      </c>
      <c r="E228">
        <f>Table21[[#This Row],[Erorr 1]]^2</f>
        <v>2.0689945600000041</v>
      </c>
      <c r="F228">
        <f>ABS(Table21[[#This Row],[Erorr 1]])</f>
        <v>1.4384000000000015</v>
      </c>
      <c r="G228" s="192">
        <f>Table21[[#This Row],[Abs Erorr 1]]/Table21[[#This Row],[Adj Close]]</f>
        <v>1.9766930518909431E-2</v>
      </c>
      <c r="H228" s="190">
        <f t="shared" si="14"/>
        <v>71.954833333333326</v>
      </c>
      <c r="I228" s="193">
        <f>(Table21[[#This Row],[Adj Close]]-Table21[[#This Row],[3-MA]])</f>
        <v>0.81316666666667459</v>
      </c>
      <c r="J228" s="194">
        <f t="shared" si="13"/>
        <v>0.66124002777779067</v>
      </c>
      <c r="K228" s="194">
        <f>ABS(Table21[[#This Row],[Erorr 2]])</f>
        <v>0.81316666666667459</v>
      </c>
      <c r="L228" s="192">
        <f>Table21[[#This Row],[Abs Erorr 2]]/Table21[[#This Row],[Adj Close]]</f>
        <v>1.1174783787745638E-2</v>
      </c>
      <c r="M228" s="190">
        <f t="shared" si="15"/>
        <v>72.421683333333348</v>
      </c>
      <c r="N228" s="195">
        <f>Table21[[#This Row],[Adj Close]]-Table21[[#This Row],[6-MA]]</f>
        <v>0.3463166666666524</v>
      </c>
      <c r="O228" s="194">
        <f>(Table21[[#This Row],[Adj Close]]-M228)^2</f>
        <v>0.11993523361110123</v>
      </c>
      <c r="P228" s="194">
        <f>ABS(Table21[[#This Row],[Erorr 3]])</f>
        <v>0.3463166666666524</v>
      </c>
      <c r="Q228" s="192">
        <f>Table21[[#This Row],[Abs Erorr 3]]/Table21[[#This Row],[Adj Close]]</f>
        <v>4.7591890208148139E-3</v>
      </c>
    </row>
    <row r="229" spans="1:17" x14ac:dyDescent="0.3">
      <c r="A229" s="177">
        <v>43794</v>
      </c>
      <c r="B229" s="7">
        <v>72.801599999999993</v>
      </c>
      <c r="C229" s="190">
        <f t="shared" si="12"/>
        <v>72.768000000000001</v>
      </c>
      <c r="D229" s="191">
        <f>Table21[[#This Row],[Adj Close]]-Table21[[#This Row],[Naive Trend ]]</f>
        <v>3.3599999999992747E-2</v>
      </c>
      <c r="E229">
        <f>Table21[[#This Row],[Erorr 1]]^2</f>
        <v>1.1289599999995126E-3</v>
      </c>
      <c r="F229">
        <f>ABS(Table21[[#This Row],[Erorr 1]])</f>
        <v>3.3599999999992747E-2</v>
      </c>
      <c r="G229" s="192">
        <f>Table21[[#This Row],[Abs Erorr 1]]/Table21[[#This Row],[Adj Close]]</f>
        <v>4.6152831805884419E-4</v>
      </c>
      <c r="H229" s="190">
        <f t="shared" si="14"/>
        <v>72.005333333333326</v>
      </c>
      <c r="I229" s="193">
        <f>(Table21[[#This Row],[Adj Close]]-Table21[[#This Row],[3-MA]])</f>
        <v>0.79626666666666779</v>
      </c>
      <c r="J229" s="194">
        <f t="shared" si="13"/>
        <v>0.63404060444444621</v>
      </c>
      <c r="K229" s="194">
        <f>ABS(Table21[[#This Row],[Erorr 2]])</f>
        <v>0.79626666666666779</v>
      </c>
      <c r="L229" s="192">
        <f>Table21[[#This Row],[Abs Erorr 2]]/Table21[[#This Row],[Adj Close]]</f>
        <v>1.0937488553365144E-2</v>
      </c>
      <c r="M229" s="190">
        <f t="shared" si="15"/>
        <v>72.515616666666673</v>
      </c>
      <c r="N229" s="195">
        <f>Table21[[#This Row],[Adj Close]]-Table21[[#This Row],[6-MA]]</f>
        <v>0.28598333333331993</v>
      </c>
      <c r="O229" s="194">
        <f>(Table21[[#This Row],[Adj Close]]-M229)^2</f>
        <v>8.1786466944436781E-2</v>
      </c>
      <c r="P229" s="194">
        <f>ABS(Table21[[#This Row],[Erorr 3]])</f>
        <v>0.28598333333331993</v>
      </c>
      <c r="Q229" s="192">
        <f>Table21[[#This Row],[Abs Erorr 3]]/Table21[[#This Row],[Adj Close]]</f>
        <v>3.9282561555421857E-3</v>
      </c>
    </row>
    <row r="230" spans="1:17" x14ac:dyDescent="0.3">
      <c r="A230" s="177">
        <v>43795</v>
      </c>
      <c r="B230" s="7">
        <v>73.726900000000001</v>
      </c>
      <c r="C230" s="190">
        <f t="shared" si="12"/>
        <v>72.801599999999993</v>
      </c>
      <c r="D230" s="191">
        <f>Table21[[#This Row],[Adj Close]]-Table21[[#This Row],[Naive Trend ]]</f>
        <v>0.92530000000000712</v>
      </c>
      <c r="E230">
        <f>Table21[[#This Row],[Erorr 1]]^2</f>
        <v>0.85618009000001316</v>
      </c>
      <c r="F230">
        <f>ABS(Table21[[#This Row],[Erorr 1]])</f>
        <v>0.92530000000000712</v>
      </c>
      <c r="G230" s="192">
        <f>Table21[[#This Row],[Abs Erorr 1]]/Table21[[#This Row],[Adj Close]]</f>
        <v>1.2550371709647457E-2</v>
      </c>
      <c r="H230" s="190">
        <f t="shared" si="14"/>
        <v>72.299733333333336</v>
      </c>
      <c r="I230" s="193">
        <f>(Table21[[#This Row],[Adj Close]]-Table21[[#This Row],[3-MA]])</f>
        <v>1.4271666666666647</v>
      </c>
      <c r="J230" s="194">
        <f t="shared" si="13"/>
        <v>2.0368046944444389</v>
      </c>
      <c r="K230" s="194">
        <f>ABS(Table21[[#This Row],[Erorr 2]])</f>
        <v>1.4271666666666647</v>
      </c>
      <c r="L230" s="192">
        <f>Table21[[#This Row],[Abs Erorr 2]]/Table21[[#This Row],[Adj Close]]</f>
        <v>1.935747558444292E-2</v>
      </c>
      <c r="M230" s="190">
        <f t="shared" si="15"/>
        <v>72.469350000000006</v>
      </c>
      <c r="N230" s="195">
        <f>Table21[[#This Row],[Adj Close]]-Table21[[#This Row],[6-MA]]</f>
        <v>1.2575499999999948</v>
      </c>
      <c r="O230" s="194">
        <f>(Table21[[#This Row],[Adj Close]]-M230)^2</f>
        <v>1.5814320024999871</v>
      </c>
      <c r="P230" s="194">
        <f>ABS(Table21[[#This Row],[Erorr 3]])</f>
        <v>1.2575499999999948</v>
      </c>
      <c r="Q230" s="192">
        <f>Table21[[#This Row],[Abs Erorr 3]]/Table21[[#This Row],[Adj Close]]</f>
        <v>1.7056867981699961E-2</v>
      </c>
    </row>
    <row r="231" spans="1:17" x14ac:dyDescent="0.3">
      <c r="A231" s="177">
        <v>43796</v>
      </c>
      <c r="B231" s="7">
        <v>74.904499999999999</v>
      </c>
      <c r="C231" s="190">
        <f t="shared" si="12"/>
        <v>73.726900000000001</v>
      </c>
      <c r="D231" s="191">
        <f>Table21[[#This Row],[Adj Close]]-Table21[[#This Row],[Naive Trend ]]</f>
        <v>1.1775999999999982</v>
      </c>
      <c r="E231">
        <f>Table21[[#This Row],[Erorr 1]]^2</f>
        <v>1.3867417599999958</v>
      </c>
      <c r="F231">
        <f>ABS(Table21[[#This Row],[Erorr 1]])</f>
        <v>1.1775999999999982</v>
      </c>
      <c r="G231" s="192">
        <f>Table21[[#This Row],[Abs Erorr 1]]/Table21[[#This Row],[Adj Close]]</f>
        <v>1.5721351854694955E-2</v>
      </c>
      <c r="H231" s="190">
        <f t="shared" si="14"/>
        <v>73.098833333333332</v>
      </c>
      <c r="I231" s="193">
        <f>(Table21[[#This Row],[Adj Close]]-Table21[[#This Row],[3-MA]])</f>
        <v>1.8056666666666672</v>
      </c>
      <c r="J231" s="194">
        <f t="shared" si="13"/>
        <v>3.260432111111113</v>
      </c>
      <c r="K231" s="194">
        <f>ABS(Table21[[#This Row],[Erorr 2]])</f>
        <v>1.8056666666666672</v>
      </c>
      <c r="L231" s="192">
        <f>Table21[[#This Row],[Abs Erorr 2]]/Table21[[#This Row],[Adj Close]]</f>
        <v>2.41062508483024E-2</v>
      </c>
      <c r="M231" s="190">
        <f t="shared" si="15"/>
        <v>72.526833333333329</v>
      </c>
      <c r="N231" s="195">
        <f>Table21[[#This Row],[Adj Close]]-Table21[[#This Row],[6-MA]]</f>
        <v>2.3776666666666699</v>
      </c>
      <c r="O231" s="194">
        <f>(Table21[[#This Row],[Adj Close]]-M231)^2</f>
        <v>5.6532987777777937</v>
      </c>
      <c r="P231" s="194">
        <f>ABS(Table21[[#This Row],[Erorr 3]])</f>
        <v>2.3776666666666699</v>
      </c>
      <c r="Q231" s="192">
        <f>Table21[[#This Row],[Abs Erorr 3]]/Table21[[#This Row],[Adj Close]]</f>
        <v>3.1742641185331585E-2</v>
      </c>
    </row>
    <row r="232" spans="1:17" x14ac:dyDescent="0.3">
      <c r="A232" s="177">
        <v>43798</v>
      </c>
      <c r="B232" s="7">
        <v>74.475499999999997</v>
      </c>
      <c r="C232" s="190">
        <f t="shared" si="12"/>
        <v>74.904499999999999</v>
      </c>
      <c r="D232" s="191">
        <f>Table21[[#This Row],[Adj Close]]-Table21[[#This Row],[Naive Trend ]]</f>
        <v>-0.42900000000000205</v>
      </c>
      <c r="E232">
        <f>Table21[[#This Row],[Erorr 1]]^2</f>
        <v>0.18404100000000176</v>
      </c>
      <c r="F232">
        <f>ABS(Table21[[#This Row],[Erorr 1]])</f>
        <v>0.42900000000000205</v>
      </c>
      <c r="G232" s="192">
        <f>Table21[[#This Row],[Abs Erorr 1]]/Table21[[#This Row],[Adj Close]]</f>
        <v>5.7602835831918157E-3</v>
      </c>
      <c r="H232" s="190">
        <f t="shared" si="14"/>
        <v>73.810999999999993</v>
      </c>
      <c r="I232" s="193">
        <f>(Table21[[#This Row],[Adj Close]]-Table21[[#This Row],[3-MA]])</f>
        <v>0.66450000000000387</v>
      </c>
      <c r="J232" s="194">
        <f t="shared" si="13"/>
        <v>0.44156025000000515</v>
      </c>
      <c r="K232" s="194">
        <f>ABS(Table21[[#This Row],[Erorr 2]])</f>
        <v>0.66450000000000387</v>
      </c>
      <c r="L232" s="192">
        <f>Table21[[#This Row],[Abs Erorr 2]]/Table21[[#This Row],[Adj Close]]</f>
        <v>8.9223972984404792E-3</v>
      </c>
      <c r="M232" s="190">
        <f t="shared" si="15"/>
        <v>72.908166666666659</v>
      </c>
      <c r="N232" s="195">
        <f>Table21[[#This Row],[Adj Close]]-Table21[[#This Row],[6-MA]]</f>
        <v>1.5673333333333375</v>
      </c>
      <c r="O232" s="194">
        <f>(Table21[[#This Row],[Adj Close]]-M232)^2</f>
        <v>2.4565337777777909</v>
      </c>
      <c r="P232" s="194">
        <f>ABS(Table21[[#This Row],[Erorr 3]])</f>
        <v>1.5673333333333375</v>
      </c>
      <c r="Q232" s="192">
        <f>Table21[[#This Row],[Abs Erorr 3]]/Table21[[#This Row],[Adj Close]]</f>
        <v>2.104495214309857E-2</v>
      </c>
    </row>
    <row r="233" spans="1:17" x14ac:dyDescent="0.3">
      <c r="A233" s="177">
        <v>43801</v>
      </c>
      <c r="B233" s="7">
        <v>74.012900000000002</v>
      </c>
      <c r="C233" s="190">
        <f t="shared" si="12"/>
        <v>74.475499999999997</v>
      </c>
      <c r="D233" s="191">
        <f>Table21[[#This Row],[Adj Close]]-Table21[[#This Row],[Naive Trend ]]</f>
        <v>-0.46259999999999479</v>
      </c>
      <c r="E233">
        <f>Table21[[#This Row],[Erorr 1]]^2</f>
        <v>0.21399875999999518</v>
      </c>
      <c r="F233">
        <f>ABS(Table21[[#This Row],[Erorr 1]])</f>
        <v>0.46259999999999479</v>
      </c>
      <c r="G233" s="192">
        <f>Table21[[#This Row],[Abs Erorr 1]]/Table21[[#This Row],[Adj Close]]</f>
        <v>6.2502617786898609E-3</v>
      </c>
      <c r="H233" s="190">
        <f t="shared" si="14"/>
        <v>74.368966666666665</v>
      </c>
      <c r="I233" s="193">
        <f>(Table21[[#This Row],[Adj Close]]-Table21[[#This Row],[3-MA]])</f>
        <v>-0.35606666666666342</v>
      </c>
      <c r="J233" s="194">
        <f t="shared" si="13"/>
        <v>0.1267834711111088</v>
      </c>
      <c r="K233" s="194">
        <f>ABS(Table21[[#This Row],[Erorr 2]])</f>
        <v>0.35606666666666342</v>
      </c>
      <c r="L233" s="192">
        <f>Table21[[#This Row],[Abs Erorr 2]]/Table21[[#This Row],[Adj Close]]</f>
        <v>4.8108730595161579E-3</v>
      </c>
      <c r="M233" s="190">
        <f t="shared" si="15"/>
        <v>73.334350000000001</v>
      </c>
      <c r="N233" s="195">
        <f>Table21[[#This Row],[Adj Close]]-Table21[[#This Row],[6-MA]]</f>
        <v>0.67855000000000132</v>
      </c>
      <c r="O233" s="194">
        <f>(Table21[[#This Row],[Adj Close]]-M233)^2</f>
        <v>0.46043010250000177</v>
      </c>
      <c r="P233" s="194">
        <f>ABS(Table21[[#This Row],[Erorr 3]])</f>
        <v>0.67855000000000132</v>
      </c>
      <c r="Q233" s="192">
        <f>Table21[[#This Row],[Abs Erorr 3]]/Table21[[#This Row],[Adj Close]]</f>
        <v>9.1679963898185484E-3</v>
      </c>
    </row>
    <row r="234" spans="1:17" x14ac:dyDescent="0.3">
      <c r="A234" s="177">
        <v>43802</v>
      </c>
      <c r="B234" s="7">
        <v>72.330600000000004</v>
      </c>
      <c r="C234" s="190">
        <f t="shared" si="12"/>
        <v>74.012900000000002</v>
      </c>
      <c r="D234" s="191">
        <f>Table21[[#This Row],[Adj Close]]-Table21[[#This Row],[Naive Trend ]]</f>
        <v>-1.6822999999999979</v>
      </c>
      <c r="E234">
        <f>Table21[[#This Row],[Erorr 1]]^2</f>
        <v>2.8301332899999929</v>
      </c>
      <c r="F234">
        <f>ABS(Table21[[#This Row],[Erorr 1]])</f>
        <v>1.6822999999999979</v>
      </c>
      <c r="G234" s="192">
        <f>Table21[[#This Row],[Abs Erorr 1]]/Table21[[#This Row],[Adj Close]]</f>
        <v>2.3258482578604321E-2</v>
      </c>
      <c r="H234" s="190">
        <f t="shared" si="14"/>
        <v>74.464299999999994</v>
      </c>
      <c r="I234" s="193">
        <f>(Table21[[#This Row],[Adj Close]]-Table21[[#This Row],[3-MA]])</f>
        <v>-2.1336999999999904</v>
      </c>
      <c r="J234" s="194">
        <f t="shared" si="13"/>
        <v>4.5526756899999592</v>
      </c>
      <c r="K234" s="194">
        <f>ABS(Table21[[#This Row],[Erorr 2]])</f>
        <v>2.1336999999999904</v>
      </c>
      <c r="L234" s="192">
        <f>Table21[[#This Row],[Abs Erorr 2]]/Table21[[#This Row],[Adj Close]]</f>
        <v>2.9499271401038984E-2</v>
      </c>
      <c r="M234" s="190">
        <f t="shared" si="15"/>
        <v>73.781566666666663</v>
      </c>
      <c r="N234" s="195">
        <f>Table21[[#This Row],[Adj Close]]-Table21[[#This Row],[6-MA]]</f>
        <v>-1.450966666666659</v>
      </c>
      <c r="O234" s="194">
        <f>(Table21[[#This Row],[Adj Close]]-M234)^2</f>
        <v>2.1053042677777554</v>
      </c>
      <c r="P234" s="194">
        <f>ABS(Table21[[#This Row],[Erorr 3]])</f>
        <v>1.450966666666659</v>
      </c>
      <c r="Q234" s="192">
        <f>Table21[[#This Row],[Abs Erorr 3]]/Table21[[#This Row],[Adj Close]]</f>
        <v>2.0060205040006013E-2</v>
      </c>
    </row>
    <row r="235" spans="1:17" x14ac:dyDescent="0.3">
      <c r="A235" s="177">
        <v>43803</v>
      </c>
      <c r="B235" s="7">
        <v>74.054900000000004</v>
      </c>
      <c r="C235" s="190">
        <f t="shared" si="12"/>
        <v>72.330600000000004</v>
      </c>
      <c r="D235" s="191">
        <f>Table21[[#This Row],[Adj Close]]-Table21[[#This Row],[Naive Trend ]]</f>
        <v>1.7242999999999995</v>
      </c>
      <c r="E235">
        <f>Table21[[#This Row],[Erorr 1]]^2</f>
        <v>2.9732104899999983</v>
      </c>
      <c r="F235">
        <f>ABS(Table21[[#This Row],[Erorr 1]])</f>
        <v>1.7242999999999995</v>
      </c>
      <c r="G235" s="192">
        <f>Table21[[#This Row],[Abs Erorr 1]]/Table21[[#This Row],[Adj Close]]</f>
        <v>2.3284077083353019E-2</v>
      </c>
      <c r="H235" s="190">
        <f t="shared" si="14"/>
        <v>73.606333333333339</v>
      </c>
      <c r="I235" s="193">
        <f>(Table21[[#This Row],[Adj Close]]-Table21[[#This Row],[3-MA]])</f>
        <v>0.44856666666666456</v>
      </c>
      <c r="J235" s="194">
        <f t="shared" si="13"/>
        <v>0.20121205444444257</v>
      </c>
      <c r="K235" s="194">
        <f>ABS(Table21[[#This Row],[Erorr 2]])</f>
        <v>0.44856666666666456</v>
      </c>
      <c r="L235" s="192">
        <f>Table21[[#This Row],[Abs Erorr 2]]/Table21[[#This Row],[Adj Close]]</f>
        <v>6.0572179108561962E-3</v>
      </c>
      <c r="M235" s="190">
        <f t="shared" si="15"/>
        <v>73.708666666666673</v>
      </c>
      <c r="N235" s="195">
        <f>Table21[[#This Row],[Adj Close]]-Table21[[#This Row],[6-MA]]</f>
        <v>0.34623333333333051</v>
      </c>
      <c r="O235" s="194">
        <f>(Table21[[#This Row],[Adj Close]]-M235)^2</f>
        <v>0.11987752111110915</v>
      </c>
      <c r="P235" s="194">
        <f>ABS(Table21[[#This Row],[Erorr 3]])</f>
        <v>0.34623333333333051</v>
      </c>
      <c r="Q235" s="192">
        <f>Table21[[#This Row],[Abs Erorr 3]]/Table21[[#This Row],[Adj Close]]</f>
        <v>4.6753602169921299E-3</v>
      </c>
    </row>
    <row r="236" spans="1:17" x14ac:dyDescent="0.3">
      <c r="A236" s="177">
        <v>43804</v>
      </c>
      <c r="B236" s="7">
        <v>75.022199999999998</v>
      </c>
      <c r="C236" s="190">
        <f t="shared" si="12"/>
        <v>74.054900000000004</v>
      </c>
      <c r="D236" s="191">
        <f>Table21[[#This Row],[Adj Close]]-Table21[[#This Row],[Naive Trend ]]</f>
        <v>0.9672999999999945</v>
      </c>
      <c r="E236">
        <f>Table21[[#This Row],[Erorr 1]]^2</f>
        <v>0.93566928999998933</v>
      </c>
      <c r="F236">
        <f>ABS(Table21[[#This Row],[Erorr 1]])</f>
        <v>0.9672999999999945</v>
      </c>
      <c r="G236" s="192">
        <f>Table21[[#This Row],[Abs Erorr 1]]/Table21[[#This Row],[Adj Close]]</f>
        <v>1.2893516852344966E-2</v>
      </c>
      <c r="H236" s="190">
        <f t="shared" si="14"/>
        <v>73.466133333333332</v>
      </c>
      <c r="I236" s="193">
        <f>(Table21[[#This Row],[Adj Close]]-Table21[[#This Row],[3-MA]])</f>
        <v>1.5560666666666663</v>
      </c>
      <c r="J236" s="194">
        <f t="shared" si="13"/>
        <v>2.4213434711111099</v>
      </c>
      <c r="K236" s="194">
        <f>ABS(Table21[[#This Row],[Erorr 2]])</f>
        <v>1.5560666666666663</v>
      </c>
      <c r="L236" s="192">
        <f>Table21[[#This Row],[Abs Erorr 2]]/Table21[[#This Row],[Adj Close]]</f>
        <v>2.0741416096391019E-2</v>
      </c>
      <c r="M236" s="190">
        <f t="shared" si="15"/>
        <v>73.917550000000006</v>
      </c>
      <c r="N236" s="195">
        <f>Table21[[#This Row],[Adj Close]]-Table21[[#This Row],[6-MA]]</f>
        <v>1.1046499999999924</v>
      </c>
      <c r="O236" s="194">
        <f>(Table21[[#This Row],[Adj Close]]-M236)^2</f>
        <v>1.2202516224999831</v>
      </c>
      <c r="P236" s="194">
        <f>ABS(Table21[[#This Row],[Erorr 3]])</f>
        <v>1.1046499999999924</v>
      </c>
      <c r="Q236" s="192">
        <f>Table21[[#This Row],[Abs Erorr 3]]/Table21[[#This Row],[Adj Close]]</f>
        <v>1.4724308271418225E-2</v>
      </c>
    </row>
    <row r="237" spans="1:17" x14ac:dyDescent="0.3">
      <c r="A237" s="177">
        <v>43805</v>
      </c>
      <c r="B237" s="7">
        <v>76.056899999999999</v>
      </c>
      <c r="C237" s="190">
        <f t="shared" si="12"/>
        <v>75.022199999999998</v>
      </c>
      <c r="D237" s="191">
        <f>Table21[[#This Row],[Adj Close]]-Table21[[#This Row],[Naive Trend ]]</f>
        <v>1.0347000000000008</v>
      </c>
      <c r="E237">
        <f>Table21[[#This Row],[Erorr 1]]^2</f>
        <v>1.0706040900000018</v>
      </c>
      <c r="F237">
        <f>ABS(Table21[[#This Row],[Erorr 1]])</f>
        <v>1.0347000000000008</v>
      </c>
      <c r="G237" s="192">
        <f>Table21[[#This Row],[Abs Erorr 1]]/Table21[[#This Row],[Adj Close]]</f>
        <v>1.3604288368313735E-2</v>
      </c>
      <c r="H237" s="190">
        <f t="shared" si="14"/>
        <v>73.802566666666664</v>
      </c>
      <c r="I237" s="193">
        <f>(Table21[[#This Row],[Adj Close]]-Table21[[#This Row],[3-MA]])</f>
        <v>2.2543333333333351</v>
      </c>
      <c r="J237" s="194">
        <f t="shared" si="13"/>
        <v>5.0820187777777859</v>
      </c>
      <c r="K237" s="194">
        <f>ABS(Table21[[#This Row],[Erorr 2]])</f>
        <v>2.2543333333333351</v>
      </c>
      <c r="L237" s="192">
        <f>Table21[[#This Row],[Abs Erorr 2]]/Table21[[#This Row],[Adj Close]]</f>
        <v>2.9640089634646365E-2</v>
      </c>
      <c r="M237" s="190">
        <f t="shared" si="15"/>
        <v>74.133433333333343</v>
      </c>
      <c r="N237" s="195">
        <f>Table21[[#This Row],[Adj Close]]-Table21[[#This Row],[6-MA]]</f>
        <v>1.9234666666666556</v>
      </c>
      <c r="O237" s="194">
        <f>(Table21[[#This Row],[Adj Close]]-M237)^2</f>
        <v>3.6997240177777351</v>
      </c>
      <c r="P237" s="194">
        <f>ABS(Table21[[#This Row],[Erorr 3]])</f>
        <v>1.9234666666666556</v>
      </c>
      <c r="Q237" s="192">
        <f>Table21[[#This Row],[Abs Erorr 3]]/Table21[[#This Row],[Adj Close]]</f>
        <v>2.5289837827556155E-2</v>
      </c>
    </row>
    <row r="238" spans="1:17" x14ac:dyDescent="0.3">
      <c r="A238" s="177">
        <v>43808</v>
      </c>
      <c r="B238" s="7">
        <v>76.826400000000007</v>
      </c>
      <c r="C238" s="190">
        <f t="shared" si="12"/>
        <v>76.056899999999999</v>
      </c>
      <c r="D238" s="191">
        <f>Table21[[#This Row],[Adj Close]]-Table21[[#This Row],[Naive Trend ]]</f>
        <v>0.76950000000000784</v>
      </c>
      <c r="E238">
        <f>Table21[[#This Row],[Erorr 1]]^2</f>
        <v>0.59213025000001207</v>
      </c>
      <c r="F238">
        <f>ABS(Table21[[#This Row],[Erorr 1]])</f>
        <v>0.76950000000000784</v>
      </c>
      <c r="G238" s="192">
        <f>Table21[[#This Row],[Abs Erorr 1]]/Table21[[#This Row],[Adj Close]]</f>
        <v>1.0016088219674589E-2</v>
      </c>
      <c r="H238" s="190">
        <f t="shared" si="14"/>
        <v>75.044666666666672</v>
      </c>
      <c r="I238" s="193">
        <f>(Table21[[#This Row],[Adj Close]]-Table21[[#This Row],[3-MA]])</f>
        <v>1.7817333333333352</v>
      </c>
      <c r="J238" s="194">
        <f t="shared" si="13"/>
        <v>3.1745736711111174</v>
      </c>
      <c r="K238" s="194">
        <f>ABS(Table21[[#This Row],[Erorr 2]])</f>
        <v>1.7817333333333352</v>
      </c>
      <c r="L238" s="192">
        <f>Table21[[#This Row],[Abs Erorr 2]]/Table21[[#This Row],[Adj Close]]</f>
        <v>2.3191680637558641E-2</v>
      </c>
      <c r="M238" s="190">
        <f t="shared" si="15"/>
        <v>74.325500000000005</v>
      </c>
      <c r="N238" s="195">
        <f>Table21[[#This Row],[Adj Close]]-Table21[[#This Row],[6-MA]]</f>
        <v>2.5009000000000015</v>
      </c>
      <c r="O238" s="194">
        <f>(Table21[[#This Row],[Adj Close]]-M238)^2</f>
        <v>6.2545008100000077</v>
      </c>
      <c r="P238" s="194">
        <f>ABS(Table21[[#This Row],[Erorr 3]])</f>
        <v>2.5009000000000015</v>
      </c>
      <c r="Q238" s="192">
        <f>Table21[[#This Row],[Abs Erorr 3]]/Table21[[#This Row],[Adj Close]]</f>
        <v>3.2552612122916096E-2</v>
      </c>
    </row>
    <row r="239" spans="1:17" x14ac:dyDescent="0.3">
      <c r="A239" s="177">
        <v>43809</v>
      </c>
      <c r="B239" s="7">
        <v>76.335899999999995</v>
      </c>
      <c r="C239" s="190">
        <f t="shared" si="12"/>
        <v>76.826400000000007</v>
      </c>
      <c r="D239" s="191">
        <f>Table21[[#This Row],[Adj Close]]-Table21[[#This Row],[Naive Trend ]]</f>
        <v>-0.49050000000001148</v>
      </c>
      <c r="E239">
        <f>Table21[[#This Row],[Erorr 1]]^2</f>
        <v>0.24059025000001127</v>
      </c>
      <c r="F239">
        <f>ABS(Table21[[#This Row],[Erorr 1]])</f>
        <v>0.49050000000001148</v>
      </c>
      <c r="G239" s="192">
        <f>Table21[[#This Row],[Abs Erorr 1]]/Table21[[#This Row],[Adj Close]]</f>
        <v>6.4255481365911912E-3</v>
      </c>
      <c r="H239" s="190">
        <f t="shared" si="14"/>
        <v>75.968499999999992</v>
      </c>
      <c r="I239" s="193">
        <f>(Table21[[#This Row],[Adj Close]]-Table21[[#This Row],[3-MA]])</f>
        <v>0.3674000000000035</v>
      </c>
      <c r="J239" s="194">
        <f t="shared" si="13"/>
        <v>0.13498276000000256</v>
      </c>
      <c r="K239" s="194">
        <f>ABS(Table21[[#This Row],[Erorr 2]])</f>
        <v>0.3674000000000035</v>
      </c>
      <c r="L239" s="192">
        <f>Table21[[#This Row],[Abs Erorr 2]]/Table21[[#This Row],[Adj Close]]</f>
        <v>4.8129386042478507E-3</v>
      </c>
      <c r="M239" s="190">
        <f t="shared" si="15"/>
        <v>74.717316666666662</v>
      </c>
      <c r="N239" s="195">
        <f>Table21[[#This Row],[Adj Close]]-Table21[[#This Row],[6-MA]]</f>
        <v>1.6185833333333335</v>
      </c>
      <c r="O239" s="194">
        <f>(Table21[[#This Row],[Adj Close]]-M239)^2</f>
        <v>2.619812006944445</v>
      </c>
      <c r="P239" s="194">
        <f>ABS(Table21[[#This Row],[Erorr 3]])</f>
        <v>1.6185833333333335</v>
      </c>
      <c r="Q239" s="192">
        <f>Table21[[#This Row],[Abs Erorr 3]]/Table21[[#This Row],[Adj Close]]</f>
        <v>2.1203435517670371E-2</v>
      </c>
    </row>
    <row r="240" spans="1:17" x14ac:dyDescent="0.3">
      <c r="A240" s="177">
        <v>43810</v>
      </c>
      <c r="B240" s="7">
        <v>77.511399999999995</v>
      </c>
      <c r="C240" s="190">
        <f t="shared" si="12"/>
        <v>76.335899999999995</v>
      </c>
      <c r="D240" s="191">
        <f>Table21[[#This Row],[Adj Close]]-Table21[[#This Row],[Naive Trend ]]</f>
        <v>1.1754999999999995</v>
      </c>
      <c r="E240">
        <f>Table21[[#This Row],[Erorr 1]]^2</f>
        <v>1.3818002499999988</v>
      </c>
      <c r="F240">
        <f>ABS(Table21[[#This Row],[Erorr 1]])</f>
        <v>1.1754999999999995</v>
      </c>
      <c r="G240" s="192">
        <f>Table21[[#This Row],[Abs Erorr 1]]/Table21[[#This Row],[Adj Close]]</f>
        <v>1.5165511137716511E-2</v>
      </c>
      <c r="H240" s="190">
        <f t="shared" si="14"/>
        <v>76.406400000000005</v>
      </c>
      <c r="I240" s="193">
        <f>(Table21[[#This Row],[Adj Close]]-Table21[[#This Row],[3-MA]])</f>
        <v>1.1049999999999898</v>
      </c>
      <c r="J240" s="194">
        <f t="shared" si="13"/>
        <v>1.2210249999999774</v>
      </c>
      <c r="K240" s="194">
        <f>ABS(Table21[[#This Row],[Erorr 2]])</f>
        <v>1.1049999999999898</v>
      </c>
      <c r="L240" s="192">
        <f>Table21[[#This Row],[Abs Erorr 2]]/Table21[[#This Row],[Adj Close]]</f>
        <v>1.4255967509295276E-2</v>
      </c>
      <c r="M240" s="190">
        <f t="shared" si="15"/>
        <v>75.104483333333334</v>
      </c>
      <c r="N240" s="195">
        <f>Table21[[#This Row],[Adj Close]]-Table21[[#This Row],[6-MA]]</f>
        <v>2.4069166666666604</v>
      </c>
      <c r="O240" s="194">
        <f>(Table21[[#This Row],[Adj Close]]-M240)^2</f>
        <v>5.7932478402777479</v>
      </c>
      <c r="P240" s="194">
        <f>ABS(Table21[[#This Row],[Erorr 3]])</f>
        <v>2.4069166666666604</v>
      </c>
      <c r="Q240" s="192">
        <f>Table21[[#This Row],[Abs Erorr 3]]/Table21[[#This Row],[Adj Close]]</f>
        <v>3.1052421536272867E-2</v>
      </c>
    </row>
    <row r="241" spans="1:17" x14ac:dyDescent="0.3">
      <c r="A241" s="177">
        <v>43811</v>
      </c>
      <c r="B241" s="7">
        <v>78.948899999999995</v>
      </c>
      <c r="C241" s="190">
        <f t="shared" si="12"/>
        <v>77.511399999999995</v>
      </c>
      <c r="D241" s="191">
        <f>Table21[[#This Row],[Adj Close]]-Table21[[#This Row],[Naive Trend ]]</f>
        <v>1.4375</v>
      </c>
      <c r="E241">
        <f>Table21[[#This Row],[Erorr 1]]^2</f>
        <v>2.06640625</v>
      </c>
      <c r="F241">
        <f>ABS(Table21[[#This Row],[Erorr 1]])</f>
        <v>1.4375</v>
      </c>
      <c r="G241" s="192">
        <f>Table21[[#This Row],[Abs Erorr 1]]/Table21[[#This Row],[Adj Close]]</f>
        <v>1.8207980098519424E-2</v>
      </c>
      <c r="H241" s="190">
        <f t="shared" si="14"/>
        <v>76.891233333333332</v>
      </c>
      <c r="I241" s="193">
        <f>(Table21[[#This Row],[Adj Close]]-Table21[[#This Row],[3-MA]])</f>
        <v>2.0576666666666625</v>
      </c>
      <c r="J241" s="194">
        <f t="shared" si="13"/>
        <v>4.2339921111110943</v>
      </c>
      <c r="K241" s="194">
        <f>ABS(Table21[[#This Row],[Erorr 2]])</f>
        <v>2.0576666666666625</v>
      </c>
      <c r="L241" s="192">
        <f>Table21[[#This Row],[Abs Erorr 2]]/Table21[[#This Row],[Adj Close]]</f>
        <v>2.6063272150298012E-2</v>
      </c>
      <c r="M241" s="190">
        <f t="shared" si="15"/>
        <v>75.967950000000002</v>
      </c>
      <c r="N241" s="195">
        <f>Table21[[#This Row],[Adj Close]]-Table21[[#This Row],[6-MA]]</f>
        <v>2.9809499999999929</v>
      </c>
      <c r="O241" s="194">
        <f>(Table21[[#This Row],[Adj Close]]-M241)^2</f>
        <v>8.8860629024999582</v>
      </c>
      <c r="P241" s="194">
        <f>ABS(Table21[[#This Row],[Erorr 3]])</f>
        <v>2.9809499999999929</v>
      </c>
      <c r="Q241" s="192">
        <f>Table21[[#This Row],[Abs Erorr 3]]/Table21[[#This Row],[Adj Close]]</f>
        <v>3.7757967495430499E-2</v>
      </c>
    </row>
    <row r="242" spans="1:17" x14ac:dyDescent="0.3">
      <c r="A242" s="177">
        <v>43812</v>
      </c>
      <c r="B242" s="7">
        <v>78.7714</v>
      </c>
      <c r="C242" s="190">
        <f t="shared" si="12"/>
        <v>78.948899999999995</v>
      </c>
      <c r="D242" s="191">
        <f>Table21[[#This Row],[Adj Close]]-Table21[[#This Row],[Naive Trend ]]</f>
        <v>-0.17749999999999488</v>
      </c>
      <c r="E242">
        <f>Table21[[#This Row],[Erorr 1]]^2</f>
        <v>3.1506249999998182E-2</v>
      </c>
      <c r="F242">
        <f>ABS(Table21[[#This Row],[Erorr 1]])</f>
        <v>0.17749999999999488</v>
      </c>
      <c r="G242" s="192">
        <f>Table21[[#This Row],[Abs Erorr 1]]/Table21[[#This Row],[Adj Close]]</f>
        <v>2.2533559134405999E-3</v>
      </c>
      <c r="H242" s="190">
        <f t="shared" si="14"/>
        <v>77.598733333333328</v>
      </c>
      <c r="I242" s="193">
        <f>(Table21[[#This Row],[Adj Close]]-Table21[[#This Row],[3-MA]])</f>
        <v>1.1726666666666716</v>
      </c>
      <c r="J242" s="194">
        <f t="shared" si="13"/>
        <v>1.3751471111111226</v>
      </c>
      <c r="K242" s="194">
        <f>ABS(Table21[[#This Row],[Erorr 2]])</f>
        <v>1.1726666666666716</v>
      </c>
      <c r="L242" s="192">
        <f>Table21[[#This Row],[Abs Erorr 2]]/Table21[[#This Row],[Adj Close]]</f>
        <v>1.4886959818749846E-2</v>
      </c>
      <c r="M242" s="190">
        <f t="shared" si="15"/>
        <v>76.78361666666666</v>
      </c>
      <c r="N242" s="195">
        <f>Table21[[#This Row],[Adj Close]]-Table21[[#This Row],[6-MA]]</f>
        <v>1.9877833333333399</v>
      </c>
      <c r="O242" s="194">
        <f>(Table21[[#This Row],[Adj Close]]-M242)^2</f>
        <v>3.951282580277804</v>
      </c>
      <c r="P242" s="194">
        <f>ABS(Table21[[#This Row],[Erorr 3]])</f>
        <v>1.9877833333333399</v>
      </c>
      <c r="Q242" s="192">
        <f>Table21[[#This Row],[Abs Erorr 3]]/Table21[[#This Row],[Adj Close]]</f>
        <v>2.5234835655242129E-2</v>
      </c>
    </row>
    <row r="243" spans="1:17" x14ac:dyDescent="0.3">
      <c r="A243" s="177">
        <v>43815</v>
      </c>
      <c r="B243" s="7">
        <v>79.524000000000001</v>
      </c>
      <c r="C243" s="190">
        <f t="shared" si="12"/>
        <v>78.7714</v>
      </c>
      <c r="D243" s="191">
        <f>Table21[[#This Row],[Adj Close]]-Table21[[#This Row],[Naive Trend ]]</f>
        <v>0.75260000000000105</v>
      </c>
      <c r="E243">
        <f>Table21[[#This Row],[Erorr 1]]^2</f>
        <v>0.56640676000000156</v>
      </c>
      <c r="F243">
        <f>ABS(Table21[[#This Row],[Erorr 1]])</f>
        <v>0.75260000000000105</v>
      </c>
      <c r="G243" s="192">
        <f>Table21[[#This Row],[Abs Erorr 1]]/Table21[[#This Row],[Adj Close]]</f>
        <v>9.4638096675217671E-3</v>
      </c>
      <c r="H243" s="190">
        <f t="shared" si="14"/>
        <v>78.410566666666668</v>
      </c>
      <c r="I243" s="193">
        <f>(Table21[[#This Row],[Adj Close]]-Table21[[#This Row],[3-MA]])</f>
        <v>1.1134333333333331</v>
      </c>
      <c r="J243" s="194">
        <f t="shared" si="13"/>
        <v>1.2397337877777772</v>
      </c>
      <c r="K243" s="194">
        <f>ABS(Table21[[#This Row],[Erorr 2]])</f>
        <v>1.1134333333333331</v>
      </c>
      <c r="L243" s="192">
        <f>Table21[[#This Row],[Abs Erorr 2]]/Table21[[#This Row],[Adj Close]]</f>
        <v>1.400122394916419E-2</v>
      </c>
      <c r="M243" s="190">
        <f t="shared" si="15"/>
        <v>77.408483333333322</v>
      </c>
      <c r="N243" s="195">
        <f>Table21[[#This Row],[Adj Close]]-Table21[[#This Row],[6-MA]]</f>
        <v>2.1155166666666787</v>
      </c>
      <c r="O243" s="194">
        <f>(Table21[[#This Row],[Adj Close]]-M243)^2</f>
        <v>4.4754107669444956</v>
      </c>
      <c r="P243" s="194">
        <f>ABS(Table21[[#This Row],[Erorr 3]])</f>
        <v>2.1155166666666787</v>
      </c>
      <c r="Q243" s="192">
        <f>Table21[[#This Row],[Abs Erorr 3]]/Table21[[#This Row],[Adj Close]]</f>
        <v>2.6602241671277584E-2</v>
      </c>
    </row>
    <row r="244" spans="1:17" x14ac:dyDescent="0.3">
      <c r="A244" s="177">
        <v>43816</v>
      </c>
      <c r="B244" s="7">
        <v>80.352699999999999</v>
      </c>
      <c r="C244" s="190">
        <f t="shared" si="12"/>
        <v>79.524000000000001</v>
      </c>
      <c r="D244" s="191">
        <f>Table21[[#This Row],[Adj Close]]-Table21[[#This Row],[Naive Trend ]]</f>
        <v>0.82869999999999777</v>
      </c>
      <c r="E244">
        <f>Table21[[#This Row],[Erorr 1]]^2</f>
        <v>0.68674368999999635</v>
      </c>
      <c r="F244">
        <f>ABS(Table21[[#This Row],[Erorr 1]])</f>
        <v>0.82869999999999777</v>
      </c>
      <c r="G244" s="192">
        <f>Table21[[#This Row],[Abs Erorr 1]]/Table21[[#This Row],[Adj Close]]</f>
        <v>1.0313281320976119E-2</v>
      </c>
      <c r="H244" s="190">
        <f t="shared" si="14"/>
        <v>79.081433333333337</v>
      </c>
      <c r="I244" s="193">
        <f>(Table21[[#This Row],[Adj Close]]-Table21[[#This Row],[3-MA]])</f>
        <v>1.2712666666666621</v>
      </c>
      <c r="J244" s="194">
        <f t="shared" si="13"/>
        <v>1.6161189377777663</v>
      </c>
      <c r="K244" s="194">
        <f>ABS(Table21[[#This Row],[Erorr 2]])</f>
        <v>1.2712666666666621</v>
      </c>
      <c r="L244" s="192">
        <f>Table21[[#This Row],[Abs Erorr 2]]/Table21[[#This Row],[Adj Close]]</f>
        <v>1.5821082137459752E-2</v>
      </c>
      <c r="M244" s="190">
        <f t="shared" si="15"/>
        <v>77.986333333333334</v>
      </c>
      <c r="N244" s="195">
        <f>Table21[[#This Row],[Adj Close]]-Table21[[#This Row],[6-MA]]</f>
        <v>2.3663666666666643</v>
      </c>
      <c r="O244" s="194">
        <f>(Table21[[#This Row],[Adj Close]]-M244)^2</f>
        <v>5.5996912011111002</v>
      </c>
      <c r="P244" s="194">
        <f>ABS(Table21[[#This Row],[Erorr 3]])</f>
        <v>2.3663666666666643</v>
      </c>
      <c r="Q244" s="192">
        <f>Table21[[#This Row],[Abs Erorr 3]]/Table21[[#This Row],[Adj Close]]</f>
        <v>2.9449746762295035E-2</v>
      </c>
    </row>
    <row r="245" spans="1:17" x14ac:dyDescent="0.3">
      <c r="A245" s="177">
        <v>43817</v>
      </c>
      <c r="B245" s="7">
        <v>81.604299999999995</v>
      </c>
      <c r="C245" s="190">
        <f t="shared" si="12"/>
        <v>80.352699999999999</v>
      </c>
      <c r="D245" s="191">
        <f>Table21[[#This Row],[Adj Close]]-Table21[[#This Row],[Naive Trend ]]</f>
        <v>1.2515999999999963</v>
      </c>
      <c r="E245">
        <f>Table21[[#This Row],[Erorr 1]]^2</f>
        <v>1.5665025599999907</v>
      </c>
      <c r="F245">
        <f>ABS(Table21[[#This Row],[Erorr 1]])</f>
        <v>1.2515999999999963</v>
      </c>
      <c r="G245" s="192">
        <f>Table21[[#This Row],[Abs Erorr 1]]/Table21[[#This Row],[Adj Close]]</f>
        <v>1.5337427071857689E-2</v>
      </c>
      <c r="H245" s="190">
        <f t="shared" si="14"/>
        <v>79.549366666666671</v>
      </c>
      <c r="I245" s="193">
        <f>(Table21[[#This Row],[Adj Close]]-Table21[[#This Row],[3-MA]])</f>
        <v>2.0549333333333237</v>
      </c>
      <c r="J245" s="194">
        <f t="shared" si="13"/>
        <v>4.2227510044444045</v>
      </c>
      <c r="K245" s="194">
        <f>ABS(Table21[[#This Row],[Erorr 2]])</f>
        <v>2.0549333333333237</v>
      </c>
      <c r="L245" s="192">
        <f>Table21[[#This Row],[Abs Erorr 2]]/Table21[[#This Row],[Adj Close]]</f>
        <v>2.5181679560186458E-2</v>
      </c>
      <c r="M245" s="190">
        <f t="shared" si="15"/>
        <v>78.57405</v>
      </c>
      <c r="N245" s="195">
        <f>Table21[[#This Row],[Adj Close]]-Table21[[#This Row],[6-MA]]</f>
        <v>3.0302499999999952</v>
      </c>
      <c r="O245" s="194">
        <f>(Table21[[#This Row],[Adj Close]]-M245)^2</f>
        <v>9.1824150624999703</v>
      </c>
      <c r="P245" s="194">
        <f>ABS(Table21[[#This Row],[Erorr 3]])</f>
        <v>3.0302499999999952</v>
      </c>
      <c r="Q245" s="192">
        <f>Table21[[#This Row],[Abs Erorr 3]]/Table21[[#This Row],[Adj Close]]</f>
        <v>3.7133459878952398E-2</v>
      </c>
    </row>
    <row r="246" spans="1:17" x14ac:dyDescent="0.3">
      <c r="A246" s="177">
        <v>43818</v>
      </c>
      <c r="B246" s="7">
        <v>81.942499999999995</v>
      </c>
      <c r="C246" s="190">
        <f t="shared" si="12"/>
        <v>81.604299999999995</v>
      </c>
      <c r="D246" s="191">
        <f>Table21[[#This Row],[Adj Close]]-Table21[[#This Row],[Naive Trend ]]</f>
        <v>0.3382000000000005</v>
      </c>
      <c r="E246">
        <f>Table21[[#This Row],[Erorr 1]]^2</f>
        <v>0.11437924000000034</v>
      </c>
      <c r="F246">
        <f>ABS(Table21[[#This Row],[Erorr 1]])</f>
        <v>0.3382000000000005</v>
      </c>
      <c r="G246" s="192">
        <f>Table21[[#This Row],[Abs Erorr 1]]/Table21[[#This Row],[Adj Close]]</f>
        <v>4.1272843762394425E-3</v>
      </c>
      <c r="H246" s="190">
        <f t="shared" si="14"/>
        <v>80.49366666666667</v>
      </c>
      <c r="I246" s="193">
        <f>(Table21[[#This Row],[Adj Close]]-Table21[[#This Row],[3-MA]])</f>
        <v>1.4488333333333259</v>
      </c>
      <c r="J246" s="194">
        <f t="shared" si="13"/>
        <v>2.0991180277777564</v>
      </c>
      <c r="K246" s="194">
        <f>ABS(Table21[[#This Row],[Erorr 2]])</f>
        <v>1.4488333333333259</v>
      </c>
      <c r="L246" s="192">
        <f>Table21[[#This Row],[Abs Erorr 2]]/Table21[[#This Row],[Adj Close]]</f>
        <v>1.7681097517568124E-2</v>
      </c>
      <c r="M246" s="190">
        <f t="shared" si="15"/>
        <v>79.452116666666655</v>
      </c>
      <c r="N246" s="195">
        <f>Table21[[#This Row],[Adj Close]]-Table21[[#This Row],[6-MA]]</f>
        <v>2.4903833333333409</v>
      </c>
      <c r="O246" s="194">
        <f>(Table21[[#This Row],[Adj Close]]-M246)^2</f>
        <v>6.2020091469444827</v>
      </c>
      <c r="P246" s="194">
        <f>ABS(Table21[[#This Row],[Erorr 3]])</f>
        <v>2.4903833333333409</v>
      </c>
      <c r="Q246" s="192">
        <f>Table21[[#This Row],[Abs Erorr 3]]/Table21[[#This Row],[Adj Close]]</f>
        <v>3.0391839806368382E-2</v>
      </c>
    </row>
    <row r="247" spans="1:17" x14ac:dyDescent="0.3">
      <c r="A247" s="177">
        <v>43819</v>
      </c>
      <c r="B247" s="7">
        <v>82.23</v>
      </c>
      <c r="C247" s="190">
        <f t="shared" si="12"/>
        <v>81.942499999999995</v>
      </c>
      <c r="D247" s="191">
        <f>Table21[[#This Row],[Adj Close]]-Table21[[#This Row],[Naive Trend ]]</f>
        <v>0.28750000000000853</v>
      </c>
      <c r="E247">
        <f>Table21[[#This Row],[Erorr 1]]^2</f>
        <v>8.2656250000004899E-2</v>
      </c>
      <c r="F247">
        <f>ABS(Table21[[#This Row],[Erorr 1]])</f>
        <v>0.28750000000000853</v>
      </c>
      <c r="G247" s="192">
        <f>Table21[[#This Row],[Abs Erorr 1]]/Table21[[#This Row],[Adj Close]]</f>
        <v>3.4962908914022684E-3</v>
      </c>
      <c r="H247" s="190">
        <f t="shared" si="14"/>
        <v>81.299833333333325</v>
      </c>
      <c r="I247" s="193">
        <f>(Table21[[#This Row],[Adj Close]]-Table21[[#This Row],[3-MA]])</f>
        <v>0.93016666666667902</v>
      </c>
      <c r="J247" s="194">
        <f t="shared" si="13"/>
        <v>0.86521002777780076</v>
      </c>
      <c r="K247" s="194">
        <f>ABS(Table21[[#This Row],[Erorr 2]])</f>
        <v>0.93016666666667902</v>
      </c>
      <c r="L247" s="192">
        <f>Table21[[#This Row],[Abs Erorr 2]]/Table21[[#This Row],[Adj Close]]</f>
        <v>1.1311767805748255E-2</v>
      </c>
      <c r="M247" s="190">
        <f t="shared" si="15"/>
        <v>80.190633333333324</v>
      </c>
      <c r="N247" s="195">
        <f>Table21[[#This Row],[Adj Close]]-Table21[[#This Row],[6-MA]]</f>
        <v>2.0393666666666803</v>
      </c>
      <c r="O247" s="194">
        <f>(Table21[[#This Row],[Adj Close]]-M247)^2</f>
        <v>4.1590164011111668</v>
      </c>
      <c r="P247" s="194">
        <f>ABS(Table21[[#This Row],[Erorr 3]])</f>
        <v>2.0393666666666803</v>
      </c>
      <c r="Q247" s="192">
        <f>Table21[[#This Row],[Abs Erorr 3]]/Table21[[#This Row],[Adj Close]]</f>
        <v>2.4800762090072724E-2</v>
      </c>
    </row>
    <row r="248" spans="1:17" x14ac:dyDescent="0.3">
      <c r="A248" s="177">
        <v>43822</v>
      </c>
      <c r="B248" s="7">
        <v>83.168700000000001</v>
      </c>
      <c r="C248" s="190">
        <f t="shared" si="12"/>
        <v>82.23</v>
      </c>
      <c r="D248" s="191">
        <f>Table21[[#This Row],[Adj Close]]-Table21[[#This Row],[Naive Trend ]]</f>
        <v>0.9386999999999972</v>
      </c>
      <c r="E248">
        <f>Table21[[#This Row],[Erorr 1]]^2</f>
        <v>0.88115768999999478</v>
      </c>
      <c r="F248">
        <f>ABS(Table21[[#This Row],[Erorr 1]])</f>
        <v>0.9386999999999972</v>
      </c>
      <c r="G248" s="192">
        <f>Table21[[#This Row],[Abs Erorr 1]]/Table21[[#This Row],[Adj Close]]</f>
        <v>1.1286698000569893E-2</v>
      </c>
      <c r="H248" s="190">
        <f t="shared" si="14"/>
        <v>81.925599999999989</v>
      </c>
      <c r="I248" s="193">
        <f>(Table21[[#This Row],[Adj Close]]-Table21[[#This Row],[3-MA]])</f>
        <v>1.2431000000000125</v>
      </c>
      <c r="J248" s="194">
        <f t="shared" si="13"/>
        <v>1.5452976100000311</v>
      </c>
      <c r="K248" s="194">
        <f>ABS(Table21[[#This Row],[Erorr 2]])</f>
        <v>1.2431000000000125</v>
      </c>
      <c r="L248" s="192">
        <f>Table21[[#This Row],[Abs Erorr 2]]/Table21[[#This Row],[Adj Close]]</f>
        <v>1.4946728757333138E-2</v>
      </c>
      <c r="M248" s="190">
        <f t="shared" si="15"/>
        <v>80.73748333333333</v>
      </c>
      <c r="N248" s="195">
        <f>Table21[[#This Row],[Adj Close]]-Table21[[#This Row],[6-MA]]</f>
        <v>2.4312166666666712</v>
      </c>
      <c r="O248" s="194">
        <f>(Table21[[#This Row],[Adj Close]]-M248)^2</f>
        <v>5.9108144802778</v>
      </c>
      <c r="P248" s="194">
        <f>ABS(Table21[[#This Row],[Erorr 3]])</f>
        <v>2.4312166666666712</v>
      </c>
      <c r="Q248" s="192">
        <f>Table21[[#This Row],[Abs Erorr 3]]/Table21[[#This Row],[Adj Close]]</f>
        <v>2.9232351433492062E-2</v>
      </c>
    </row>
    <row r="249" spans="1:17" x14ac:dyDescent="0.3">
      <c r="A249" s="177">
        <v>43823</v>
      </c>
      <c r="B249" s="7">
        <v>83.633799999999994</v>
      </c>
      <c r="C249" s="190">
        <f t="shared" si="12"/>
        <v>83.168700000000001</v>
      </c>
      <c r="D249" s="191">
        <f>Table21[[#This Row],[Adj Close]]-Table21[[#This Row],[Naive Trend ]]</f>
        <v>0.46509999999999252</v>
      </c>
      <c r="E249">
        <f>Table21[[#This Row],[Erorr 1]]^2</f>
        <v>0.21631800999999304</v>
      </c>
      <c r="F249">
        <f>ABS(Table21[[#This Row],[Erorr 1]])</f>
        <v>0.46509999999999252</v>
      </c>
      <c r="G249" s="192">
        <f>Table21[[#This Row],[Abs Erorr 1]]/Table21[[#This Row],[Adj Close]]</f>
        <v>5.5611487221672645E-3</v>
      </c>
      <c r="H249" s="190">
        <f t="shared" si="14"/>
        <v>82.447066666666672</v>
      </c>
      <c r="I249" s="193">
        <f>(Table21[[#This Row],[Adj Close]]-Table21[[#This Row],[3-MA]])</f>
        <v>1.1867333333333221</v>
      </c>
      <c r="J249" s="194">
        <f t="shared" si="13"/>
        <v>1.4083360044444178</v>
      </c>
      <c r="K249" s="194">
        <f>ABS(Table21[[#This Row],[Erorr 2]])</f>
        <v>1.1867333333333221</v>
      </c>
      <c r="L249" s="192">
        <f>Table21[[#This Row],[Abs Erorr 2]]/Table21[[#This Row],[Adj Close]]</f>
        <v>1.418963784179748E-2</v>
      </c>
      <c r="M249" s="190">
        <f t="shared" si="15"/>
        <v>81.470366666666663</v>
      </c>
      <c r="N249" s="195">
        <f>Table21[[#This Row],[Adj Close]]-Table21[[#This Row],[6-MA]]</f>
        <v>2.1634333333333302</v>
      </c>
      <c r="O249" s="194">
        <f>(Table21[[#This Row],[Adj Close]]-M249)^2</f>
        <v>4.6804437877777643</v>
      </c>
      <c r="P249" s="194">
        <f>ABS(Table21[[#This Row],[Erorr 3]])</f>
        <v>2.1634333333333302</v>
      </c>
      <c r="Q249" s="192">
        <f>Table21[[#This Row],[Abs Erorr 3]]/Table21[[#This Row],[Adj Close]]</f>
        <v>2.5867930589466584E-2</v>
      </c>
    </row>
    <row r="250" spans="1:17" x14ac:dyDescent="0.3">
      <c r="A250" s="177">
        <v>43825</v>
      </c>
      <c r="B250" s="7">
        <v>84.056600000000003</v>
      </c>
      <c r="C250" s="190">
        <f t="shared" si="12"/>
        <v>83.633799999999994</v>
      </c>
      <c r="D250" s="191">
        <f>Table21[[#This Row],[Adj Close]]-Table21[[#This Row],[Naive Trend ]]</f>
        <v>0.42280000000000939</v>
      </c>
      <c r="E250">
        <f>Table21[[#This Row],[Erorr 1]]^2</f>
        <v>0.17875984000000794</v>
      </c>
      <c r="F250">
        <f>ABS(Table21[[#This Row],[Erorr 1]])</f>
        <v>0.42280000000000939</v>
      </c>
      <c r="G250" s="192">
        <f>Table21[[#This Row],[Abs Erorr 1]]/Table21[[#This Row],[Adj Close]]</f>
        <v>5.0299441090885114E-3</v>
      </c>
      <c r="H250" s="190">
        <f t="shared" si="14"/>
        <v>83.010833333333338</v>
      </c>
      <c r="I250" s="193">
        <f>(Table21[[#This Row],[Adj Close]]-Table21[[#This Row],[3-MA]])</f>
        <v>1.0457666666666654</v>
      </c>
      <c r="J250" s="194">
        <f t="shared" si="13"/>
        <v>1.0936279211111084</v>
      </c>
      <c r="K250" s="194">
        <f>ABS(Table21[[#This Row],[Erorr 2]])</f>
        <v>1.0457666666666654</v>
      </c>
      <c r="L250" s="192">
        <f>Table21[[#This Row],[Abs Erorr 2]]/Table21[[#This Row],[Adj Close]]</f>
        <v>1.2441220161970213E-2</v>
      </c>
      <c r="M250" s="190">
        <f t="shared" si="15"/>
        <v>82.155333333333331</v>
      </c>
      <c r="N250" s="195">
        <f>Table21[[#This Row],[Adj Close]]-Table21[[#This Row],[6-MA]]</f>
        <v>1.9012666666666718</v>
      </c>
      <c r="O250" s="194">
        <f>(Table21[[#This Row],[Adj Close]]-M250)^2</f>
        <v>3.6148149377777972</v>
      </c>
      <c r="P250" s="194">
        <f>ABS(Table21[[#This Row],[Erorr 3]])</f>
        <v>1.9012666666666718</v>
      </c>
      <c r="Q250" s="192">
        <f>Table21[[#This Row],[Abs Erorr 3]]/Table21[[#This Row],[Adj Close]]</f>
        <v>2.2618886163212309E-2</v>
      </c>
    </row>
    <row r="251" spans="1:17" x14ac:dyDescent="0.3">
      <c r="A251" s="177">
        <v>43826</v>
      </c>
      <c r="B251" s="7">
        <v>84.530199999999994</v>
      </c>
      <c r="C251" s="190">
        <f t="shared" si="12"/>
        <v>84.056600000000003</v>
      </c>
      <c r="D251" s="191">
        <f>Table21[[#This Row],[Adj Close]]-Table21[[#This Row],[Naive Trend ]]</f>
        <v>0.47359999999999047</v>
      </c>
      <c r="E251">
        <f>Table21[[#This Row],[Erorr 1]]^2</f>
        <v>0.22429695999999097</v>
      </c>
      <c r="F251">
        <f>ABS(Table21[[#This Row],[Erorr 1]])</f>
        <v>0.47359999999999047</v>
      </c>
      <c r="G251" s="192">
        <f>Table21[[#This Row],[Abs Erorr 1]]/Table21[[#This Row],[Adj Close]]</f>
        <v>5.6027313315240058E-3</v>
      </c>
      <c r="H251" s="190">
        <f t="shared" si="14"/>
        <v>83.619700000000009</v>
      </c>
      <c r="I251" s="193">
        <f>(Table21[[#This Row],[Adj Close]]-Table21[[#This Row],[3-MA]])</f>
        <v>0.91049999999998477</v>
      </c>
      <c r="J251" s="194">
        <f t="shared" si="13"/>
        <v>0.8290102499999723</v>
      </c>
      <c r="K251" s="194">
        <f>ABS(Table21[[#This Row],[Erorr 2]])</f>
        <v>0.91049999999998477</v>
      </c>
      <c r="L251" s="192">
        <f>Table21[[#This Row],[Abs Erorr 2]]/Table21[[#This Row],[Adj Close]]</f>
        <v>1.0771298305220913E-2</v>
      </c>
      <c r="M251" s="190">
        <f t="shared" si="15"/>
        <v>82.772649999999999</v>
      </c>
      <c r="N251" s="195">
        <f>Table21[[#This Row],[Adj Close]]-Table21[[#This Row],[6-MA]]</f>
        <v>1.7575499999999948</v>
      </c>
      <c r="O251" s="194">
        <f>(Table21[[#This Row],[Adj Close]]-M251)^2</f>
        <v>3.0889820024999817</v>
      </c>
      <c r="P251" s="194">
        <f>ABS(Table21[[#This Row],[Erorr 3]])</f>
        <v>1.7575499999999948</v>
      </c>
      <c r="Q251" s="192">
        <f>Table21[[#This Row],[Abs Erorr 3]]/Table21[[#This Row],[Adj Close]]</f>
        <v>2.0791977305152417E-2</v>
      </c>
    </row>
    <row r="252" spans="1:17" x14ac:dyDescent="0.3">
      <c r="A252" s="177">
        <v>43829</v>
      </c>
      <c r="B252" s="7">
        <v>84.191900000000004</v>
      </c>
      <c r="C252" s="190">
        <f t="shared" si="12"/>
        <v>84.530199999999994</v>
      </c>
      <c r="D252" s="191">
        <f>Table21[[#This Row],[Adj Close]]-Table21[[#This Row],[Naive Trend ]]</f>
        <v>-0.33829999999998961</v>
      </c>
      <c r="E252">
        <f>Table21[[#This Row],[Erorr 1]]^2</f>
        <v>0.11444688999999297</v>
      </c>
      <c r="F252">
        <f>ABS(Table21[[#This Row],[Erorr 1]])</f>
        <v>0.33829999999998961</v>
      </c>
      <c r="G252" s="192">
        <f>Table21[[#This Row],[Abs Erorr 1]]/Table21[[#This Row],[Adj Close]]</f>
        <v>4.0182012758945883E-3</v>
      </c>
      <c r="H252" s="190">
        <f t="shared" si="14"/>
        <v>84.07353333333333</v>
      </c>
      <c r="I252" s="193">
        <f>(Table21[[#This Row],[Adj Close]]-Table21[[#This Row],[3-MA]])</f>
        <v>0.11836666666667384</v>
      </c>
      <c r="J252" s="194">
        <f t="shared" si="13"/>
        <v>1.4010667777779475E-2</v>
      </c>
      <c r="K252" s="194">
        <f>ABS(Table21[[#This Row],[Erorr 2]])</f>
        <v>0.11836666666667384</v>
      </c>
      <c r="L252" s="192">
        <f>Table21[[#This Row],[Abs Erorr 2]]/Table21[[#This Row],[Adj Close]]</f>
        <v>1.4059151375212322E-3</v>
      </c>
      <c r="M252" s="190">
        <f t="shared" si="15"/>
        <v>83.260300000000001</v>
      </c>
      <c r="N252" s="195">
        <f>Table21[[#This Row],[Adj Close]]-Table21[[#This Row],[6-MA]]</f>
        <v>0.93160000000000309</v>
      </c>
      <c r="O252" s="194">
        <f>(Table21[[#This Row],[Adj Close]]-M252)^2</f>
        <v>0.86787856000000574</v>
      </c>
      <c r="P252" s="194">
        <f>ABS(Table21[[#This Row],[Erorr 3]])</f>
        <v>0.93160000000000309</v>
      </c>
      <c r="Q252" s="192">
        <f>Table21[[#This Row],[Abs Erorr 3]]/Table21[[#This Row],[Adj Close]]</f>
        <v>1.1065197483368389E-2</v>
      </c>
    </row>
    <row r="253" spans="1:17" x14ac:dyDescent="0.3">
      <c r="A253" s="177">
        <v>43830</v>
      </c>
      <c r="B253" s="7">
        <v>84.276499999999999</v>
      </c>
      <c r="C253" s="190">
        <f t="shared" si="12"/>
        <v>84.191900000000004</v>
      </c>
      <c r="D253" s="191">
        <f>Table21[[#This Row],[Adj Close]]-Table21[[#This Row],[Naive Trend ]]</f>
        <v>8.4599999999994679E-2</v>
      </c>
      <c r="E253">
        <f>Table21[[#This Row],[Erorr 1]]^2</f>
        <v>7.1571599999990998E-3</v>
      </c>
      <c r="F253">
        <f>ABS(Table21[[#This Row],[Erorr 1]])</f>
        <v>8.4599999999994679E-2</v>
      </c>
      <c r="G253" s="192">
        <f>Table21[[#This Row],[Abs Erorr 1]]/Table21[[#This Row],[Adj Close]]</f>
        <v>1.0038385552318225E-3</v>
      </c>
      <c r="H253" s="190">
        <f t="shared" si="14"/>
        <v>84.259566666666657</v>
      </c>
      <c r="I253" s="193">
        <f>(Table21[[#This Row],[Adj Close]]-Table21[[#This Row],[3-MA]])</f>
        <v>1.6933333333341238E-2</v>
      </c>
      <c r="J253" s="194">
        <f t="shared" si="13"/>
        <v>2.8673777777804549E-4</v>
      </c>
      <c r="K253" s="194">
        <f>ABS(Table21[[#This Row],[Erorr 2]])</f>
        <v>1.6933333333341238E-2</v>
      </c>
      <c r="L253" s="192">
        <f>Table21[[#This Row],[Abs Erorr 2]]/Table21[[#This Row],[Adj Close]]</f>
        <v>2.0092592043263827E-4</v>
      </c>
      <c r="M253" s="190">
        <f t="shared" si="15"/>
        <v>83.635199999999998</v>
      </c>
      <c r="N253" s="195">
        <f>Table21[[#This Row],[Adj Close]]-Table21[[#This Row],[6-MA]]</f>
        <v>0.64130000000000109</v>
      </c>
      <c r="O253" s="194">
        <f>(Table21[[#This Row],[Adj Close]]-M253)^2</f>
        <v>0.4112656900000014</v>
      </c>
      <c r="P253" s="194">
        <f>ABS(Table21[[#This Row],[Erorr 3]])</f>
        <v>0.64130000000000109</v>
      </c>
      <c r="Q253" s="192">
        <f>Table21[[#This Row],[Abs Erorr 3]]/Table21[[#This Row],[Adj Close]]</f>
        <v>7.6094759511845071E-3</v>
      </c>
    </row>
    <row r="254" spans="1:17" x14ac:dyDescent="0.3">
      <c r="A254" s="177">
        <v>43832</v>
      </c>
      <c r="B254" s="7">
        <v>84.758499999999998</v>
      </c>
      <c r="C254" s="190">
        <f t="shared" si="12"/>
        <v>84.276499999999999</v>
      </c>
      <c r="D254" s="191">
        <f>Table21[[#This Row],[Adj Close]]-Table21[[#This Row],[Naive Trend ]]</f>
        <v>0.48199999999999932</v>
      </c>
      <c r="E254">
        <f>Table21[[#This Row],[Erorr 1]]^2</f>
        <v>0.23232399999999934</v>
      </c>
      <c r="F254">
        <f>ABS(Table21[[#This Row],[Erorr 1]])</f>
        <v>0.48199999999999932</v>
      </c>
      <c r="G254" s="192">
        <f>Table21[[#This Row],[Abs Erorr 1]]/Table21[[#This Row],[Adj Close]]</f>
        <v>5.6867452821840799E-3</v>
      </c>
      <c r="H254" s="190">
        <f t="shared" si="14"/>
        <v>84.332866666666675</v>
      </c>
      <c r="I254" s="193">
        <f>(Table21[[#This Row],[Adj Close]]-Table21[[#This Row],[3-MA]])</f>
        <v>0.42563333333332309</v>
      </c>
      <c r="J254" s="194">
        <f t="shared" si="13"/>
        <v>0.18116373444443573</v>
      </c>
      <c r="K254" s="194">
        <f>ABS(Table21[[#This Row],[Erorr 2]])</f>
        <v>0.42563333333332309</v>
      </c>
      <c r="L254" s="192">
        <f>Table21[[#This Row],[Abs Erorr 2]]/Table21[[#This Row],[Adj Close]]</f>
        <v>5.0217185690322871E-3</v>
      </c>
      <c r="M254" s="190">
        <f t="shared" si="15"/>
        <v>83.976283333333328</v>
      </c>
      <c r="N254" s="195">
        <f>Table21[[#This Row],[Adj Close]]-Table21[[#This Row],[6-MA]]</f>
        <v>0.78221666666667033</v>
      </c>
      <c r="O254" s="194">
        <f>(Table21[[#This Row],[Adj Close]]-M254)^2</f>
        <v>0.61186291361111689</v>
      </c>
      <c r="P254" s="194">
        <f>ABS(Table21[[#This Row],[Erorr 3]])</f>
        <v>0.78221666666667033</v>
      </c>
      <c r="Q254" s="192">
        <f>Table21[[#This Row],[Abs Erorr 3]]/Table21[[#This Row],[Adj Close]]</f>
        <v>9.2287695825984464E-3</v>
      </c>
    </row>
    <row r="255" spans="1:17" x14ac:dyDescent="0.3">
      <c r="A255" s="177">
        <v>43833</v>
      </c>
      <c r="B255" s="7">
        <v>84.225700000000003</v>
      </c>
      <c r="C255" s="190">
        <f t="shared" si="12"/>
        <v>84.758499999999998</v>
      </c>
      <c r="D255" s="191">
        <f>Table21[[#This Row],[Adj Close]]-Table21[[#This Row],[Naive Trend ]]</f>
        <v>-0.53279999999999461</v>
      </c>
      <c r="E255">
        <f>Table21[[#This Row],[Erorr 1]]^2</f>
        <v>0.28387583999999427</v>
      </c>
      <c r="F255">
        <f>ABS(Table21[[#This Row],[Erorr 1]])</f>
        <v>0.53279999999999461</v>
      </c>
      <c r="G255" s="192">
        <f>Table21[[#This Row],[Abs Erorr 1]]/Table21[[#This Row],[Adj Close]]</f>
        <v>6.3258601590725225E-3</v>
      </c>
      <c r="H255" s="190">
        <f t="shared" si="14"/>
        <v>84.408966666666672</v>
      </c>
      <c r="I255" s="193">
        <f>(Table21[[#This Row],[Adj Close]]-Table21[[#This Row],[3-MA]])</f>
        <v>-0.18326666666666824</v>
      </c>
      <c r="J255" s="194">
        <f t="shared" si="13"/>
        <v>3.3586671111111688E-2</v>
      </c>
      <c r="K255" s="194">
        <f>ABS(Table21[[#This Row],[Erorr 2]])</f>
        <v>0.18326666666666824</v>
      </c>
      <c r="L255" s="192">
        <f>Table21[[#This Row],[Abs Erorr 2]]/Table21[[#This Row],[Adj Close]]</f>
        <v>2.1758995967580946E-3</v>
      </c>
      <c r="M255" s="190">
        <f t="shared" si="15"/>
        <v>84.241249999999994</v>
      </c>
      <c r="N255" s="195">
        <f>Table21[[#This Row],[Adj Close]]-Table21[[#This Row],[6-MA]]</f>
        <v>-1.5549999999990405E-2</v>
      </c>
      <c r="O255" s="194">
        <f>(Table21[[#This Row],[Adj Close]]-M255)^2</f>
        <v>2.4180249999970158E-4</v>
      </c>
      <c r="P255" s="194">
        <f>ABS(Table21[[#This Row],[Erorr 3]])</f>
        <v>1.5549999999990405E-2</v>
      </c>
      <c r="Q255" s="192">
        <f>Table21[[#This Row],[Abs Erorr 3]]/Table21[[#This Row],[Adj Close]]</f>
        <v>1.8462298324609238E-4</v>
      </c>
    </row>
    <row r="256" spans="1:17" x14ac:dyDescent="0.3">
      <c r="A256" s="177">
        <v>43836</v>
      </c>
      <c r="B256" s="7">
        <v>83.896000000000001</v>
      </c>
      <c r="C256" s="190">
        <f t="shared" si="12"/>
        <v>84.225700000000003</v>
      </c>
      <c r="D256" s="191">
        <f>Table21[[#This Row],[Adj Close]]-Table21[[#This Row],[Naive Trend ]]</f>
        <v>-0.32970000000000255</v>
      </c>
      <c r="E256">
        <f>Table21[[#This Row],[Erorr 1]]^2</f>
        <v>0.10870209000000168</v>
      </c>
      <c r="F256">
        <f>ABS(Table21[[#This Row],[Erorr 1]])</f>
        <v>0.32970000000000255</v>
      </c>
      <c r="G256" s="192">
        <f>Table21[[#This Row],[Abs Erorr 1]]/Table21[[#This Row],[Adj Close]]</f>
        <v>3.929865547821142E-3</v>
      </c>
      <c r="H256" s="190">
        <f t="shared" si="14"/>
        <v>84.420233333333329</v>
      </c>
      <c r="I256" s="193">
        <f>(Table21[[#This Row],[Adj Close]]-Table21[[#This Row],[3-MA]])</f>
        <v>-0.52423333333332778</v>
      </c>
      <c r="J256" s="194">
        <f t="shared" si="13"/>
        <v>0.27482058777777196</v>
      </c>
      <c r="K256" s="194">
        <f>ABS(Table21[[#This Row],[Erorr 2]])</f>
        <v>0.52423333333332778</v>
      </c>
      <c r="L256" s="192">
        <f>Table21[[#This Row],[Abs Erorr 2]]/Table21[[#This Row],[Adj Close]]</f>
        <v>6.2486093894026868E-3</v>
      </c>
      <c r="M256" s="190">
        <f t="shared" si="15"/>
        <v>84.339900000000014</v>
      </c>
      <c r="N256" s="195">
        <f>Table21[[#This Row],[Adj Close]]-Table21[[#This Row],[6-MA]]</f>
        <v>-0.44390000000001351</v>
      </c>
      <c r="O256" s="194">
        <f>(Table21[[#This Row],[Adj Close]]-M256)^2</f>
        <v>0.19704721000001199</v>
      </c>
      <c r="P256" s="194">
        <f>ABS(Table21[[#This Row],[Erorr 3]])</f>
        <v>0.44390000000001351</v>
      </c>
      <c r="Q256" s="192">
        <f>Table21[[#This Row],[Abs Erorr 3]]/Table21[[#This Row],[Adj Close]]</f>
        <v>5.2910746638697133E-3</v>
      </c>
    </row>
    <row r="257" spans="1:17" x14ac:dyDescent="0.3">
      <c r="A257" s="177">
        <v>43837</v>
      </c>
      <c r="B257" s="7">
        <v>83.4816</v>
      </c>
      <c r="C257" s="190">
        <f t="shared" si="12"/>
        <v>83.896000000000001</v>
      </c>
      <c r="D257" s="191">
        <f>Table21[[#This Row],[Adj Close]]-Table21[[#This Row],[Naive Trend ]]</f>
        <v>-0.41440000000000055</v>
      </c>
      <c r="E257">
        <f>Table21[[#This Row],[Erorr 1]]^2</f>
        <v>0.17172736000000044</v>
      </c>
      <c r="F257">
        <f>ABS(Table21[[#This Row],[Erorr 1]])</f>
        <v>0.41440000000000055</v>
      </c>
      <c r="G257" s="192">
        <f>Table21[[#This Row],[Abs Erorr 1]]/Table21[[#This Row],[Adj Close]]</f>
        <v>4.9639681079423556E-3</v>
      </c>
      <c r="H257" s="190">
        <f t="shared" si="14"/>
        <v>84.293400000000005</v>
      </c>
      <c r="I257" s="193">
        <f>(Table21[[#This Row],[Adj Close]]-Table21[[#This Row],[3-MA]])</f>
        <v>-0.81180000000000518</v>
      </c>
      <c r="J257" s="194">
        <f t="shared" si="13"/>
        <v>0.65901924000000844</v>
      </c>
      <c r="K257" s="194">
        <f>ABS(Table21[[#This Row],[Erorr 2]])</f>
        <v>0.81180000000000518</v>
      </c>
      <c r="L257" s="192">
        <f>Table21[[#This Row],[Abs Erorr 2]]/Table21[[#This Row],[Adj Close]]</f>
        <v>9.7242985280589396E-3</v>
      </c>
      <c r="M257" s="190">
        <f t="shared" si="15"/>
        <v>84.31313333333334</v>
      </c>
      <c r="N257" s="195">
        <f>Table21[[#This Row],[Adj Close]]-Table21[[#This Row],[6-MA]]</f>
        <v>-0.8315333333333399</v>
      </c>
      <c r="O257" s="194">
        <f>(Table21[[#This Row],[Adj Close]]-M257)^2</f>
        <v>0.69144768444445537</v>
      </c>
      <c r="P257" s="194">
        <f>ABS(Table21[[#This Row],[Erorr 3]])</f>
        <v>0.8315333333333399</v>
      </c>
      <c r="Q257" s="192">
        <f>Table21[[#This Row],[Abs Erorr 3]]/Table21[[#This Row],[Adj Close]]</f>
        <v>9.960677961770496E-3</v>
      </c>
    </row>
    <row r="258" spans="1:17" x14ac:dyDescent="0.3">
      <c r="A258" s="177">
        <v>43838</v>
      </c>
      <c r="B258" s="7">
        <v>82.060900000000004</v>
      </c>
      <c r="C258" s="190">
        <f t="shared" si="12"/>
        <v>83.4816</v>
      </c>
      <c r="D258" s="191">
        <f>Table21[[#This Row],[Adj Close]]-Table21[[#This Row],[Naive Trend ]]</f>
        <v>-1.4206999999999965</v>
      </c>
      <c r="E258">
        <f>Table21[[#This Row],[Erorr 1]]^2</f>
        <v>2.0183884899999902</v>
      </c>
      <c r="F258">
        <f>ABS(Table21[[#This Row],[Erorr 1]])</f>
        <v>1.4206999999999965</v>
      </c>
      <c r="G258" s="192">
        <f>Table21[[#This Row],[Abs Erorr 1]]/Table21[[#This Row],[Adj Close]]</f>
        <v>1.7312751870866595E-2</v>
      </c>
      <c r="H258" s="190">
        <f t="shared" si="14"/>
        <v>83.867766666666668</v>
      </c>
      <c r="I258" s="193">
        <f>(Table21[[#This Row],[Adj Close]]-Table21[[#This Row],[3-MA]])</f>
        <v>-1.8068666666666644</v>
      </c>
      <c r="J258" s="194">
        <f t="shared" si="13"/>
        <v>3.2647671511111027</v>
      </c>
      <c r="K258" s="194">
        <f>ABS(Table21[[#This Row],[Erorr 2]])</f>
        <v>1.8068666666666644</v>
      </c>
      <c r="L258" s="192">
        <f>Table21[[#This Row],[Abs Erorr 2]]/Table21[[#This Row],[Adj Close]]</f>
        <v>2.201860650646854E-2</v>
      </c>
      <c r="M258" s="190">
        <f t="shared" si="15"/>
        <v>84.13836666666667</v>
      </c>
      <c r="N258" s="195">
        <f>Table21[[#This Row],[Adj Close]]-Table21[[#This Row],[6-MA]]</f>
        <v>-2.0774666666666661</v>
      </c>
      <c r="O258" s="194">
        <f>(Table21[[#This Row],[Adj Close]]-M258)^2</f>
        <v>4.3158677511111092</v>
      </c>
      <c r="P258" s="194">
        <f>ABS(Table21[[#This Row],[Erorr 3]])</f>
        <v>2.0774666666666661</v>
      </c>
      <c r="Q258" s="192">
        <f>Table21[[#This Row],[Abs Erorr 3]]/Table21[[#This Row],[Adj Close]]</f>
        <v>2.5316157471666361E-2</v>
      </c>
    </row>
    <row r="259" spans="1:17" x14ac:dyDescent="0.3">
      <c r="A259" s="177">
        <v>43839</v>
      </c>
      <c r="B259" s="7">
        <v>80.995400000000004</v>
      </c>
      <c r="C259" s="190">
        <f t="shared" si="12"/>
        <v>82.060900000000004</v>
      </c>
      <c r="D259" s="191">
        <f>Table21[[#This Row],[Adj Close]]-Table21[[#This Row],[Naive Trend ]]</f>
        <v>-1.0655000000000001</v>
      </c>
      <c r="E259">
        <f>Table21[[#This Row],[Erorr 1]]^2</f>
        <v>1.1352902500000002</v>
      </c>
      <c r="F259">
        <f>ABS(Table21[[#This Row],[Erorr 1]])</f>
        <v>1.0655000000000001</v>
      </c>
      <c r="G259" s="192">
        <f>Table21[[#This Row],[Abs Erorr 1]]/Table21[[#This Row],[Adj Close]]</f>
        <v>1.3155068065593849E-2</v>
      </c>
      <c r="H259" s="190">
        <f t="shared" si="14"/>
        <v>83.146166666666673</v>
      </c>
      <c r="I259" s="193">
        <f>(Table21[[#This Row],[Adj Close]]-Table21[[#This Row],[3-MA]])</f>
        <v>-2.1507666666666694</v>
      </c>
      <c r="J259" s="194">
        <f t="shared" si="13"/>
        <v>4.6257972544444561</v>
      </c>
      <c r="K259" s="194">
        <f>ABS(Table21[[#This Row],[Erorr 2]])</f>
        <v>2.1507666666666694</v>
      </c>
      <c r="L259" s="192">
        <f>Table21[[#This Row],[Abs Erorr 2]]/Table21[[#This Row],[Adj Close]]</f>
        <v>2.6554182912445264E-2</v>
      </c>
      <c r="M259" s="190">
        <f t="shared" si="15"/>
        <v>83.783200000000008</v>
      </c>
      <c r="N259" s="195">
        <f>Table21[[#This Row],[Adj Close]]-Table21[[#This Row],[6-MA]]</f>
        <v>-2.7878000000000043</v>
      </c>
      <c r="O259" s="194">
        <f>(Table21[[#This Row],[Adj Close]]-M259)^2</f>
        <v>7.7718288400000235</v>
      </c>
      <c r="P259" s="194">
        <f>ABS(Table21[[#This Row],[Erorr 3]])</f>
        <v>2.7878000000000043</v>
      </c>
      <c r="Q259" s="192">
        <f>Table21[[#This Row],[Abs Erorr 3]]/Table21[[#This Row],[Adj Close]]</f>
        <v>3.441923862342805E-2</v>
      </c>
    </row>
    <row r="260" spans="1:17" x14ac:dyDescent="0.3">
      <c r="A260" s="177">
        <v>43840</v>
      </c>
      <c r="B260" s="7">
        <v>80.386499999999998</v>
      </c>
      <c r="C260" s="190">
        <f t="shared" ref="C260:C323" si="16">B259</f>
        <v>80.995400000000004</v>
      </c>
      <c r="D260" s="191">
        <f>Table21[[#This Row],[Adj Close]]-Table21[[#This Row],[Naive Trend ]]</f>
        <v>-0.60890000000000555</v>
      </c>
      <c r="E260">
        <f>Table21[[#This Row],[Erorr 1]]^2</f>
        <v>0.37075921000000678</v>
      </c>
      <c r="F260">
        <f>ABS(Table21[[#This Row],[Erorr 1]])</f>
        <v>0.60890000000000555</v>
      </c>
      <c r="G260" s="192">
        <f>Table21[[#This Row],[Abs Erorr 1]]/Table21[[#This Row],[Adj Close]]</f>
        <v>7.5746549482811863E-3</v>
      </c>
      <c r="H260" s="190">
        <f t="shared" si="14"/>
        <v>82.179300000000012</v>
      </c>
      <c r="I260" s="193">
        <f>(Table21[[#This Row],[Adj Close]]-Table21[[#This Row],[3-MA]])</f>
        <v>-1.7928000000000139</v>
      </c>
      <c r="J260" s="194">
        <f t="shared" si="13"/>
        <v>3.21413184000005</v>
      </c>
      <c r="K260" s="194">
        <f>ABS(Table21[[#This Row],[Erorr 2]])</f>
        <v>1.7928000000000139</v>
      </c>
      <c r="L260" s="192">
        <f>Table21[[#This Row],[Abs Erorr 2]]/Table21[[#This Row],[Adj Close]]</f>
        <v>2.230225224384709E-2</v>
      </c>
      <c r="M260" s="190">
        <f t="shared" si="15"/>
        <v>83.236350000000002</v>
      </c>
      <c r="N260" s="195">
        <f>Table21[[#This Row],[Adj Close]]-Table21[[#This Row],[6-MA]]</f>
        <v>-2.8498500000000035</v>
      </c>
      <c r="O260" s="194">
        <f>(Table21[[#This Row],[Adj Close]]-M260)^2</f>
        <v>8.1216450225000205</v>
      </c>
      <c r="P260" s="194">
        <f>ABS(Table21[[#This Row],[Erorr 3]])</f>
        <v>2.8498500000000035</v>
      </c>
      <c r="Q260" s="192">
        <f>Table21[[#This Row],[Abs Erorr 3]]/Table21[[#This Row],[Adj Close]]</f>
        <v>3.5451848258103082E-2</v>
      </c>
    </row>
    <row r="261" spans="1:17" x14ac:dyDescent="0.3">
      <c r="A261" s="177">
        <v>43843</v>
      </c>
      <c r="B261" s="7">
        <v>81.122299999999996</v>
      </c>
      <c r="C261" s="190">
        <f t="shared" si="16"/>
        <v>80.386499999999998</v>
      </c>
      <c r="D261" s="191">
        <f>Table21[[#This Row],[Adj Close]]-Table21[[#This Row],[Naive Trend ]]</f>
        <v>0.73579999999999757</v>
      </c>
      <c r="E261">
        <f>Table21[[#This Row],[Erorr 1]]^2</f>
        <v>0.54140163999999646</v>
      </c>
      <c r="F261">
        <f>ABS(Table21[[#This Row],[Erorr 1]])</f>
        <v>0.73579999999999757</v>
      </c>
      <c r="G261" s="192">
        <f>Table21[[#This Row],[Abs Erorr 1]]/Table21[[#This Row],[Adj Close]]</f>
        <v>9.070255651035506E-3</v>
      </c>
      <c r="H261" s="190">
        <f t="shared" si="14"/>
        <v>81.147600000000011</v>
      </c>
      <c r="I261" s="193">
        <f>(Table21[[#This Row],[Adj Close]]-Table21[[#This Row],[3-MA]])</f>
        <v>-2.5300000000015643E-2</v>
      </c>
      <c r="J261" s="194">
        <f t="shared" ref="J261:J324" si="17">(B261-H261)^2</f>
        <v>6.4009000000079153E-4</v>
      </c>
      <c r="K261" s="194">
        <f>ABS(Table21[[#This Row],[Erorr 2]])</f>
        <v>2.5300000000015643E-2</v>
      </c>
      <c r="L261" s="192">
        <f>Table21[[#This Row],[Abs Erorr 2]]/Table21[[#This Row],[Adj Close]]</f>
        <v>3.1187478658785124E-4</v>
      </c>
      <c r="M261" s="190">
        <f t="shared" si="15"/>
        <v>82.507683333333333</v>
      </c>
      <c r="N261" s="195">
        <f>Table21[[#This Row],[Adj Close]]-Table21[[#This Row],[6-MA]]</f>
        <v>-1.385383333333337</v>
      </c>
      <c r="O261" s="194">
        <f>(Table21[[#This Row],[Adj Close]]-M261)^2</f>
        <v>1.9192869802777879</v>
      </c>
      <c r="P261" s="194">
        <f>ABS(Table21[[#This Row],[Erorr 3]])</f>
        <v>1.385383333333337</v>
      </c>
      <c r="Q261" s="192">
        <f>Table21[[#This Row],[Abs Erorr 3]]/Table21[[#This Row],[Adj Close]]</f>
        <v>1.707771270456258E-2</v>
      </c>
    </row>
    <row r="262" spans="1:17" x14ac:dyDescent="0.3">
      <c r="A262" s="177">
        <v>43844</v>
      </c>
      <c r="B262" s="7">
        <v>81.629599999999996</v>
      </c>
      <c r="C262" s="190">
        <f t="shared" si="16"/>
        <v>81.122299999999996</v>
      </c>
      <c r="D262" s="191">
        <f>Table21[[#This Row],[Adj Close]]-Table21[[#This Row],[Naive Trend ]]</f>
        <v>0.50730000000000075</v>
      </c>
      <c r="E262">
        <f>Table21[[#This Row],[Erorr 1]]^2</f>
        <v>0.25735329000000073</v>
      </c>
      <c r="F262">
        <f>ABS(Table21[[#This Row],[Erorr 1]])</f>
        <v>0.50730000000000075</v>
      </c>
      <c r="G262" s="192">
        <f>Table21[[#This Row],[Abs Erorr 1]]/Table21[[#This Row],[Adj Close]]</f>
        <v>6.2146574281878239E-3</v>
      </c>
      <c r="H262" s="190">
        <f t="shared" ref="H262:H325" si="18">AVERAGE(B259:B261)</f>
        <v>80.834733333333332</v>
      </c>
      <c r="I262" s="193">
        <f>(Table21[[#This Row],[Adj Close]]-Table21[[#This Row],[3-MA]])</f>
        <v>0.79486666666666395</v>
      </c>
      <c r="J262" s="194">
        <f t="shared" si="17"/>
        <v>0.63181301777777343</v>
      </c>
      <c r="K262" s="194">
        <f>ABS(Table21[[#This Row],[Erorr 2]])</f>
        <v>0.79486666666666395</v>
      </c>
      <c r="L262" s="192">
        <f>Table21[[#This Row],[Abs Erorr 2]]/Table21[[#This Row],[Adj Close]]</f>
        <v>9.7374808484503653E-3</v>
      </c>
      <c r="M262" s="190">
        <f t="shared" si="15"/>
        <v>81.990449999999996</v>
      </c>
      <c r="N262" s="195">
        <f>Table21[[#This Row],[Adj Close]]-Table21[[#This Row],[6-MA]]</f>
        <v>-0.36084999999999923</v>
      </c>
      <c r="O262" s="194">
        <f>(Table21[[#This Row],[Adj Close]]-M262)^2</f>
        <v>0.13021272249999943</v>
      </c>
      <c r="P262" s="194">
        <f>ABS(Table21[[#This Row],[Erorr 3]])</f>
        <v>0.36084999999999923</v>
      </c>
      <c r="Q262" s="192">
        <f>Table21[[#This Row],[Abs Erorr 3]]/Table21[[#This Row],[Adj Close]]</f>
        <v>4.4205778296108186E-3</v>
      </c>
    </row>
    <row r="263" spans="1:17" x14ac:dyDescent="0.3">
      <c r="A263" s="177">
        <v>43845</v>
      </c>
      <c r="B263" s="7">
        <v>80.936199999999999</v>
      </c>
      <c r="C263" s="190">
        <f t="shared" si="16"/>
        <v>81.629599999999996</v>
      </c>
      <c r="D263" s="191">
        <f>Table21[[#This Row],[Adj Close]]-Table21[[#This Row],[Naive Trend ]]</f>
        <v>-0.69339999999999691</v>
      </c>
      <c r="E263">
        <f>Table21[[#This Row],[Erorr 1]]^2</f>
        <v>0.48080355999999569</v>
      </c>
      <c r="F263">
        <f>ABS(Table21[[#This Row],[Erorr 1]])</f>
        <v>0.69339999999999691</v>
      </c>
      <c r="G263" s="192">
        <f>Table21[[#This Row],[Abs Erorr 1]]/Table21[[#This Row],[Adj Close]]</f>
        <v>8.5672418522243065E-3</v>
      </c>
      <c r="H263" s="190">
        <f t="shared" si="18"/>
        <v>81.04613333333333</v>
      </c>
      <c r="I263" s="193">
        <f>(Table21[[#This Row],[Adj Close]]-Table21[[#This Row],[3-MA]])</f>
        <v>-0.10993333333333055</v>
      </c>
      <c r="J263" s="194">
        <f t="shared" si="17"/>
        <v>1.2085337777777165E-2</v>
      </c>
      <c r="K263" s="194">
        <f>ABS(Table21[[#This Row],[Erorr 2]])</f>
        <v>0.10993333333333055</v>
      </c>
      <c r="L263" s="192">
        <f>Table21[[#This Row],[Abs Erorr 2]]/Table21[[#This Row],[Adj Close]]</f>
        <v>1.3582714945022196E-3</v>
      </c>
      <c r="M263" s="190">
        <f t="shared" si="15"/>
        <v>81.612716666666671</v>
      </c>
      <c r="N263" s="195">
        <f>Table21[[#This Row],[Adj Close]]-Table21[[#This Row],[6-MA]]</f>
        <v>-0.67651666666667154</v>
      </c>
      <c r="O263" s="194">
        <f>(Table21[[#This Row],[Adj Close]]-M263)^2</f>
        <v>0.4576748002777844</v>
      </c>
      <c r="P263" s="194">
        <f>ABS(Table21[[#This Row],[Erorr 3]])</f>
        <v>0.67651666666667154</v>
      </c>
      <c r="Q263" s="192">
        <f>Table21[[#This Row],[Abs Erorr 3]]/Table21[[#This Row],[Adj Close]]</f>
        <v>8.3586413331324123E-3</v>
      </c>
    </row>
    <row r="264" spans="1:17" x14ac:dyDescent="0.3">
      <c r="A264" s="177">
        <v>43846</v>
      </c>
      <c r="B264" s="7">
        <v>80.445700000000002</v>
      </c>
      <c r="C264" s="190">
        <f t="shared" si="16"/>
        <v>80.936199999999999</v>
      </c>
      <c r="D264" s="191">
        <f>Table21[[#This Row],[Adj Close]]-Table21[[#This Row],[Naive Trend ]]</f>
        <v>-0.49049999999999727</v>
      </c>
      <c r="E264">
        <f>Table21[[#This Row],[Erorr 1]]^2</f>
        <v>0.24059024999999731</v>
      </c>
      <c r="F264">
        <f>ABS(Table21[[#This Row],[Erorr 1]])</f>
        <v>0.49049999999999727</v>
      </c>
      <c r="G264" s="192">
        <f>Table21[[#This Row],[Abs Erorr 1]]/Table21[[#This Row],[Adj Close]]</f>
        <v>6.0972805258702112E-3</v>
      </c>
      <c r="H264" s="190">
        <f t="shared" si="18"/>
        <v>81.22936666666665</v>
      </c>
      <c r="I264" s="193">
        <f>(Table21[[#This Row],[Adj Close]]-Table21[[#This Row],[3-MA]])</f>
        <v>-0.78366666666664742</v>
      </c>
      <c r="J264" s="194">
        <f t="shared" si="17"/>
        <v>0.61413344444441431</v>
      </c>
      <c r="K264" s="194">
        <f>ABS(Table21[[#This Row],[Erorr 2]])</f>
        <v>0.78366666666664742</v>
      </c>
      <c r="L264" s="192">
        <f>Table21[[#This Row],[Abs Erorr 2]]/Table21[[#This Row],[Adj Close]]</f>
        <v>9.7415606634866422E-3</v>
      </c>
      <c r="M264" s="190">
        <f t="shared" si="15"/>
        <v>81.188483333333338</v>
      </c>
      <c r="N264" s="195">
        <f>Table21[[#This Row],[Adj Close]]-Table21[[#This Row],[6-MA]]</f>
        <v>-0.74278333333333535</v>
      </c>
      <c r="O264" s="194">
        <f>(Table21[[#This Row],[Adj Close]]-M264)^2</f>
        <v>0.55172708027778072</v>
      </c>
      <c r="P264" s="194">
        <f>ABS(Table21[[#This Row],[Erorr 3]])</f>
        <v>0.74278333333333535</v>
      </c>
      <c r="Q264" s="192">
        <f>Table21[[#This Row],[Abs Erorr 3]]/Table21[[#This Row],[Adj Close]]</f>
        <v>9.2333503634542975E-3</v>
      </c>
    </row>
    <row r="265" spans="1:17" x14ac:dyDescent="0.3">
      <c r="A265" s="177">
        <v>43847</v>
      </c>
      <c r="B265" s="7">
        <v>79.718500000000006</v>
      </c>
      <c r="C265" s="190">
        <f t="shared" si="16"/>
        <v>80.445700000000002</v>
      </c>
      <c r="D265" s="191">
        <f>Table21[[#This Row],[Adj Close]]-Table21[[#This Row],[Naive Trend ]]</f>
        <v>-0.72719999999999629</v>
      </c>
      <c r="E265">
        <f>Table21[[#This Row],[Erorr 1]]^2</f>
        <v>0.5288198399999946</v>
      </c>
      <c r="F265">
        <f>ABS(Table21[[#This Row],[Erorr 1]])</f>
        <v>0.72719999999999629</v>
      </c>
      <c r="G265" s="192">
        <f>Table21[[#This Row],[Abs Erorr 1]]/Table21[[#This Row],[Adj Close]]</f>
        <v>9.1220983836875543E-3</v>
      </c>
      <c r="H265" s="190">
        <f t="shared" si="18"/>
        <v>81.003833333333333</v>
      </c>
      <c r="I265" s="193">
        <f>(Table21[[#This Row],[Adj Close]]-Table21[[#This Row],[3-MA]])</f>
        <v>-1.2853333333333268</v>
      </c>
      <c r="J265" s="194">
        <f t="shared" si="17"/>
        <v>1.652081777777761</v>
      </c>
      <c r="K265" s="194">
        <f>ABS(Table21[[#This Row],[Erorr 2]])</f>
        <v>1.2853333333333268</v>
      </c>
      <c r="L265" s="192">
        <f>Table21[[#This Row],[Abs Erorr 2]]/Table21[[#This Row],[Adj Close]]</f>
        <v>1.6123400883525488E-2</v>
      </c>
      <c r="M265" s="190">
        <f t="shared" ref="M265:M328" si="19">AVERAGE(B259:B264)</f>
        <v>80.919283333333325</v>
      </c>
      <c r="N265" s="195">
        <f>Table21[[#This Row],[Adj Close]]-Table21[[#This Row],[6-MA]]</f>
        <v>-1.2007833333333195</v>
      </c>
      <c r="O265" s="194">
        <f>(Table21[[#This Row],[Adj Close]]-M265)^2</f>
        <v>1.441880613611078</v>
      </c>
      <c r="P265" s="194">
        <f>ABS(Table21[[#This Row],[Erorr 3]])</f>
        <v>1.2007833333333195</v>
      </c>
      <c r="Q265" s="192">
        <f>Table21[[#This Row],[Abs Erorr 3]]/Table21[[#This Row],[Adj Close]]</f>
        <v>1.5062793872605725E-2</v>
      </c>
    </row>
    <row r="266" spans="1:17" x14ac:dyDescent="0.3">
      <c r="A266" s="177">
        <v>43851</v>
      </c>
      <c r="B266" s="7">
        <v>80.022900000000007</v>
      </c>
      <c r="C266" s="190">
        <f t="shared" si="16"/>
        <v>79.718500000000006</v>
      </c>
      <c r="D266" s="191">
        <f>Table21[[#This Row],[Adj Close]]-Table21[[#This Row],[Naive Trend ]]</f>
        <v>0.30440000000000111</v>
      </c>
      <c r="E266">
        <f>Table21[[#This Row],[Erorr 1]]^2</f>
        <v>9.2659360000000676E-2</v>
      </c>
      <c r="F266">
        <f>ABS(Table21[[#This Row],[Erorr 1]])</f>
        <v>0.30440000000000111</v>
      </c>
      <c r="G266" s="192">
        <f>Table21[[#This Row],[Abs Erorr 1]]/Table21[[#This Row],[Adj Close]]</f>
        <v>3.8039111304389254E-3</v>
      </c>
      <c r="H266" s="190">
        <f t="shared" si="18"/>
        <v>80.366799999999998</v>
      </c>
      <c r="I266" s="193">
        <f>(Table21[[#This Row],[Adj Close]]-Table21[[#This Row],[3-MA]])</f>
        <v>-0.34389999999999077</v>
      </c>
      <c r="J266" s="194">
        <f t="shared" si="17"/>
        <v>0.11826720999999366</v>
      </c>
      <c r="K266" s="194">
        <f>ABS(Table21[[#This Row],[Erorr 2]])</f>
        <v>0.34389999999999077</v>
      </c>
      <c r="L266" s="192">
        <f>Table21[[#This Row],[Abs Erorr 2]]/Table21[[#This Row],[Adj Close]]</f>
        <v>4.297519834947131E-3</v>
      </c>
      <c r="M266" s="190">
        <f t="shared" si="19"/>
        <v>80.706466666666657</v>
      </c>
      <c r="N266" s="195">
        <f>Table21[[#This Row],[Adj Close]]-Table21[[#This Row],[6-MA]]</f>
        <v>-0.68356666666664978</v>
      </c>
      <c r="O266" s="194">
        <f>(Table21[[#This Row],[Adj Close]]-M266)^2</f>
        <v>0.46726338777775467</v>
      </c>
      <c r="P266" s="194">
        <f>ABS(Table21[[#This Row],[Erorr 3]])</f>
        <v>0.68356666666664978</v>
      </c>
      <c r="Q266" s="192">
        <f>Table21[[#This Row],[Abs Erorr 3]]/Table21[[#This Row],[Adj Close]]</f>
        <v>8.5421381462887462E-3</v>
      </c>
    </row>
    <row r="267" spans="1:17" x14ac:dyDescent="0.3">
      <c r="A267" s="177">
        <v>43852</v>
      </c>
      <c r="B267" s="7">
        <v>79.972200000000001</v>
      </c>
      <c r="C267" s="190">
        <f t="shared" si="16"/>
        <v>80.022900000000007</v>
      </c>
      <c r="D267" s="191">
        <f>Table21[[#This Row],[Adj Close]]-Table21[[#This Row],[Naive Trend ]]</f>
        <v>-5.0700000000006185E-2</v>
      </c>
      <c r="E267">
        <f>Table21[[#This Row],[Erorr 1]]^2</f>
        <v>2.570490000000627E-3</v>
      </c>
      <c r="F267">
        <f>ABS(Table21[[#This Row],[Erorr 1]])</f>
        <v>5.0700000000006185E-2</v>
      </c>
      <c r="G267" s="192">
        <f>Table21[[#This Row],[Abs Erorr 1]]/Table21[[#This Row],[Adj Close]]</f>
        <v>6.3397030468095395E-4</v>
      </c>
      <c r="H267" s="190">
        <f t="shared" si="18"/>
        <v>80.062366666666662</v>
      </c>
      <c r="I267" s="193">
        <f>(Table21[[#This Row],[Adj Close]]-Table21[[#This Row],[3-MA]])</f>
        <v>-9.0166666666661399E-2</v>
      </c>
      <c r="J267" s="194">
        <f t="shared" si="17"/>
        <v>8.1300277777768271E-3</v>
      </c>
      <c r="K267" s="194">
        <f>ABS(Table21[[#This Row],[Erorr 2]])</f>
        <v>9.0166666666661399E-2</v>
      </c>
      <c r="L267" s="192">
        <f>Table21[[#This Row],[Abs Erorr 2]]/Table21[[#This Row],[Adj Close]]</f>
        <v>1.1274751309412695E-3</v>
      </c>
      <c r="M267" s="190">
        <f t="shared" si="19"/>
        <v>80.645866666666663</v>
      </c>
      <c r="N267" s="195">
        <f>Table21[[#This Row],[Adj Close]]-Table21[[#This Row],[6-MA]]</f>
        <v>-0.67366666666666219</v>
      </c>
      <c r="O267" s="194">
        <f>(Table21[[#This Row],[Adj Close]]-M267)^2</f>
        <v>0.45382677777777175</v>
      </c>
      <c r="P267" s="194">
        <f>ABS(Table21[[#This Row],[Erorr 3]])</f>
        <v>0.67366666666666219</v>
      </c>
      <c r="Q267" s="192">
        <f>Table21[[#This Row],[Abs Erorr 3]]/Table21[[#This Row],[Adj Close]]</f>
        <v>8.4237605901383503E-3</v>
      </c>
    </row>
    <row r="268" spans="1:17" x14ac:dyDescent="0.3">
      <c r="A268" s="177">
        <v>43853</v>
      </c>
      <c r="B268" s="7">
        <v>72.226100000000002</v>
      </c>
      <c r="C268" s="190">
        <f t="shared" si="16"/>
        <v>79.972200000000001</v>
      </c>
      <c r="D268" s="191">
        <f>Table21[[#This Row],[Adj Close]]-Table21[[#This Row],[Naive Trend ]]</f>
        <v>-7.7460999999999984</v>
      </c>
      <c r="E268">
        <f>Table21[[#This Row],[Erorr 1]]^2</f>
        <v>60.002065209999977</v>
      </c>
      <c r="F268">
        <f>ABS(Table21[[#This Row],[Erorr 1]])</f>
        <v>7.7460999999999984</v>
      </c>
      <c r="G268" s="192">
        <f>Table21[[#This Row],[Abs Erorr 1]]/Table21[[#This Row],[Adj Close]]</f>
        <v>0.10724793391862496</v>
      </c>
      <c r="H268" s="190">
        <f t="shared" si="18"/>
        <v>79.904533333333333</v>
      </c>
      <c r="I268" s="193">
        <f>(Table21[[#This Row],[Adj Close]]-Table21[[#This Row],[3-MA]])</f>
        <v>-7.6784333333333308</v>
      </c>
      <c r="J268" s="194">
        <f t="shared" si="17"/>
        <v>58.958338454444409</v>
      </c>
      <c r="K268" s="194">
        <f>ABS(Table21[[#This Row],[Erorr 2]])</f>
        <v>7.6784333333333308</v>
      </c>
      <c r="L268" s="192">
        <f>Table21[[#This Row],[Abs Erorr 2]]/Table21[[#This Row],[Adj Close]]</f>
        <v>0.10631106114456312</v>
      </c>
      <c r="M268" s="190">
        <f t="shared" si="19"/>
        <v>80.454183333333333</v>
      </c>
      <c r="N268" s="195">
        <f>Table21[[#This Row],[Adj Close]]-Table21[[#This Row],[6-MA]]</f>
        <v>-8.2280833333333305</v>
      </c>
      <c r="O268" s="194">
        <f>(Table21[[#This Row],[Adj Close]]-M268)^2</f>
        <v>67.701355340277729</v>
      </c>
      <c r="P268" s="194">
        <f>ABS(Table21[[#This Row],[Erorr 3]])</f>
        <v>8.2280833333333305</v>
      </c>
      <c r="Q268" s="192">
        <f>Table21[[#This Row],[Abs Erorr 3]]/Table21[[#This Row],[Adj Close]]</f>
        <v>0.11392119100066776</v>
      </c>
    </row>
    <row r="269" spans="1:17" x14ac:dyDescent="0.3">
      <c r="A269" s="177">
        <v>43854</v>
      </c>
      <c r="B269" s="7">
        <v>71.481899999999996</v>
      </c>
      <c r="C269" s="190">
        <f t="shared" si="16"/>
        <v>72.226100000000002</v>
      </c>
      <c r="D269" s="191">
        <f>Table21[[#This Row],[Adj Close]]-Table21[[#This Row],[Naive Trend ]]</f>
        <v>-0.74420000000000641</v>
      </c>
      <c r="E269">
        <f>Table21[[#This Row],[Erorr 1]]^2</f>
        <v>0.55383364000000956</v>
      </c>
      <c r="F269">
        <f>ABS(Table21[[#This Row],[Erorr 1]])</f>
        <v>0.74420000000000641</v>
      </c>
      <c r="G269" s="192">
        <f>Table21[[#This Row],[Abs Erorr 1]]/Table21[[#This Row],[Adj Close]]</f>
        <v>1.0411027127146963E-2</v>
      </c>
      <c r="H269" s="190">
        <f t="shared" si="18"/>
        <v>77.407066666666665</v>
      </c>
      <c r="I269" s="193">
        <f>(Table21[[#This Row],[Adj Close]]-Table21[[#This Row],[3-MA]])</f>
        <v>-5.9251666666666694</v>
      </c>
      <c r="J269" s="194">
        <f t="shared" si="17"/>
        <v>35.107600027777806</v>
      </c>
      <c r="K269" s="194">
        <f>ABS(Table21[[#This Row],[Erorr 2]])</f>
        <v>5.9251666666666694</v>
      </c>
      <c r="L269" s="192">
        <f>Table21[[#This Row],[Abs Erorr 2]]/Table21[[#This Row],[Adj Close]]</f>
        <v>8.2890447325360259E-2</v>
      </c>
      <c r="M269" s="190">
        <f t="shared" si="19"/>
        <v>78.886933333333332</v>
      </c>
      <c r="N269" s="195">
        <f>Table21[[#This Row],[Adj Close]]-Table21[[#This Row],[6-MA]]</f>
        <v>-7.4050333333333356</v>
      </c>
      <c r="O269" s="194">
        <f>(Table21[[#This Row],[Adj Close]]-M269)^2</f>
        <v>54.834518667777814</v>
      </c>
      <c r="P269" s="194">
        <f>ABS(Table21[[#This Row],[Erorr 3]])</f>
        <v>7.4050333333333356</v>
      </c>
      <c r="Q269" s="192">
        <f>Table21[[#This Row],[Abs Erorr 3]]/Table21[[#This Row],[Adj Close]]</f>
        <v>0.10359312404025825</v>
      </c>
    </row>
    <row r="270" spans="1:17" x14ac:dyDescent="0.3">
      <c r="A270" s="177">
        <v>43857</v>
      </c>
      <c r="B270" s="7">
        <v>69.773799999999994</v>
      </c>
      <c r="C270" s="190">
        <f t="shared" si="16"/>
        <v>71.481899999999996</v>
      </c>
      <c r="D270" s="191">
        <f>Table21[[#This Row],[Adj Close]]-Table21[[#This Row],[Naive Trend ]]</f>
        <v>-1.7081000000000017</v>
      </c>
      <c r="E270">
        <f>Table21[[#This Row],[Erorr 1]]^2</f>
        <v>2.9176056100000061</v>
      </c>
      <c r="F270">
        <f>ABS(Table21[[#This Row],[Erorr 1]])</f>
        <v>1.7081000000000017</v>
      </c>
      <c r="G270" s="192">
        <f>Table21[[#This Row],[Abs Erorr 1]]/Table21[[#This Row],[Adj Close]]</f>
        <v>2.448053567384895E-2</v>
      </c>
      <c r="H270" s="190">
        <f t="shared" si="18"/>
        <v>74.560066666666671</v>
      </c>
      <c r="I270" s="193">
        <f>(Table21[[#This Row],[Adj Close]]-Table21[[#This Row],[3-MA]])</f>
        <v>-4.7862666666666769</v>
      </c>
      <c r="J270" s="194">
        <f t="shared" si="17"/>
        <v>22.908348604444541</v>
      </c>
      <c r="K270" s="194">
        <f>ABS(Table21[[#This Row],[Erorr 2]])</f>
        <v>4.7862666666666769</v>
      </c>
      <c r="L270" s="192">
        <f>Table21[[#This Row],[Abs Erorr 2]]/Table21[[#This Row],[Adj Close]]</f>
        <v>6.8596904091029545E-2</v>
      </c>
      <c r="M270" s="190">
        <f t="shared" si="19"/>
        <v>77.311216666666667</v>
      </c>
      <c r="N270" s="195">
        <f>Table21[[#This Row],[Adj Close]]-Table21[[#This Row],[6-MA]]</f>
        <v>-7.5374166666666724</v>
      </c>
      <c r="O270" s="194">
        <f>(Table21[[#This Row],[Adj Close]]-M270)^2</f>
        <v>56.81265000694453</v>
      </c>
      <c r="P270" s="194">
        <f>ABS(Table21[[#This Row],[Erorr 3]])</f>
        <v>7.5374166666666724</v>
      </c>
      <c r="Q270" s="192">
        <f>Table21[[#This Row],[Abs Erorr 3]]/Table21[[#This Row],[Adj Close]]</f>
        <v>0.10802646074409983</v>
      </c>
    </row>
    <row r="271" spans="1:17" x14ac:dyDescent="0.3">
      <c r="A271" s="177">
        <v>43858</v>
      </c>
      <c r="B271" s="7">
        <v>70.7209</v>
      </c>
      <c r="C271" s="190">
        <f t="shared" si="16"/>
        <v>69.773799999999994</v>
      </c>
      <c r="D271" s="191">
        <f>Table21[[#This Row],[Adj Close]]-Table21[[#This Row],[Naive Trend ]]</f>
        <v>0.94710000000000605</v>
      </c>
      <c r="E271">
        <f>Table21[[#This Row],[Erorr 1]]^2</f>
        <v>0.89699841000001146</v>
      </c>
      <c r="F271">
        <f>ABS(Table21[[#This Row],[Erorr 1]])</f>
        <v>0.94710000000000605</v>
      </c>
      <c r="G271" s="192">
        <f>Table21[[#This Row],[Abs Erorr 1]]/Table21[[#This Row],[Adj Close]]</f>
        <v>1.3392080700330539E-2</v>
      </c>
      <c r="H271" s="190">
        <f t="shared" si="18"/>
        <v>71.160600000000002</v>
      </c>
      <c r="I271" s="193">
        <f>(Table21[[#This Row],[Adj Close]]-Table21[[#This Row],[3-MA]])</f>
        <v>-0.43970000000000198</v>
      </c>
      <c r="J271" s="194">
        <f t="shared" si="17"/>
        <v>0.19333609000000174</v>
      </c>
      <c r="K271" s="194">
        <f>ABS(Table21[[#This Row],[Erorr 2]])</f>
        <v>0.43970000000000198</v>
      </c>
      <c r="L271" s="192">
        <f>Table21[[#This Row],[Abs Erorr 2]]/Table21[[#This Row],[Adj Close]]</f>
        <v>6.2173982514363074E-3</v>
      </c>
      <c r="M271" s="190">
        <f t="shared" si="19"/>
        <v>75.532566666666668</v>
      </c>
      <c r="N271" s="195">
        <f>Table21[[#This Row],[Adj Close]]-Table21[[#This Row],[6-MA]]</f>
        <v>-4.8116666666666674</v>
      </c>
      <c r="O271" s="194">
        <f>(Table21[[#This Row],[Adj Close]]-M271)^2</f>
        <v>23.152136111111119</v>
      </c>
      <c r="P271" s="194">
        <f>ABS(Table21[[#This Row],[Erorr 3]])</f>
        <v>4.8116666666666674</v>
      </c>
      <c r="Q271" s="192">
        <f>Table21[[#This Row],[Abs Erorr 3]]/Table21[[#This Row],[Adj Close]]</f>
        <v>6.80374071408405E-2</v>
      </c>
    </row>
    <row r="272" spans="1:17" x14ac:dyDescent="0.3">
      <c r="A272" s="177">
        <v>43859</v>
      </c>
      <c r="B272" s="7">
        <v>71.084500000000006</v>
      </c>
      <c r="C272" s="190">
        <f t="shared" si="16"/>
        <v>70.7209</v>
      </c>
      <c r="D272" s="191">
        <f>Table21[[#This Row],[Adj Close]]-Table21[[#This Row],[Naive Trend ]]</f>
        <v>0.36360000000000525</v>
      </c>
      <c r="E272">
        <f>Table21[[#This Row],[Erorr 1]]^2</f>
        <v>0.13220496000000381</v>
      </c>
      <c r="F272">
        <f>ABS(Table21[[#This Row],[Erorr 1]])</f>
        <v>0.36360000000000525</v>
      </c>
      <c r="G272" s="192">
        <f>Table21[[#This Row],[Abs Erorr 1]]/Table21[[#This Row],[Adj Close]]</f>
        <v>5.1150391435545754E-3</v>
      </c>
      <c r="H272" s="190">
        <f t="shared" si="18"/>
        <v>70.658866666666668</v>
      </c>
      <c r="I272" s="193">
        <f>(Table21[[#This Row],[Adj Close]]-Table21[[#This Row],[3-MA]])</f>
        <v>0.4256333333333373</v>
      </c>
      <c r="J272" s="194">
        <f t="shared" si="17"/>
        <v>0.18116373444444783</v>
      </c>
      <c r="K272" s="194">
        <f>ABS(Table21[[#This Row],[Erorr 2]])</f>
        <v>0.4256333333333373</v>
      </c>
      <c r="L272" s="192">
        <f>Table21[[#This Row],[Abs Erorr 2]]/Table21[[#This Row],[Adj Close]]</f>
        <v>5.9877094631507191E-3</v>
      </c>
      <c r="M272" s="190">
        <f t="shared" si="19"/>
        <v>74.032966666666667</v>
      </c>
      <c r="N272" s="195">
        <f>Table21[[#This Row],[Adj Close]]-Table21[[#This Row],[6-MA]]</f>
        <v>-2.9484666666666612</v>
      </c>
      <c r="O272" s="194">
        <f>(Table21[[#This Row],[Adj Close]]-M272)^2</f>
        <v>8.6934556844444124</v>
      </c>
      <c r="P272" s="194">
        <f>ABS(Table21[[#This Row],[Erorr 3]])</f>
        <v>2.9484666666666612</v>
      </c>
      <c r="Q272" s="192">
        <f>Table21[[#This Row],[Abs Erorr 3]]/Table21[[#This Row],[Adj Close]]</f>
        <v>4.1478334470477544E-2</v>
      </c>
    </row>
    <row r="273" spans="1:17" x14ac:dyDescent="0.3">
      <c r="A273" s="177">
        <v>43860</v>
      </c>
      <c r="B273" s="7">
        <v>71.507300000000001</v>
      </c>
      <c r="C273" s="190">
        <f t="shared" si="16"/>
        <v>71.084500000000006</v>
      </c>
      <c r="D273" s="191">
        <f>Table21[[#This Row],[Adj Close]]-Table21[[#This Row],[Naive Trend ]]</f>
        <v>0.42279999999999518</v>
      </c>
      <c r="E273">
        <f>Table21[[#This Row],[Erorr 1]]^2</f>
        <v>0.17875983999999592</v>
      </c>
      <c r="F273">
        <f>ABS(Table21[[#This Row],[Erorr 1]])</f>
        <v>0.42279999999999518</v>
      </c>
      <c r="G273" s="192">
        <f>Table21[[#This Row],[Abs Erorr 1]]/Table21[[#This Row],[Adj Close]]</f>
        <v>5.9126830407524155E-3</v>
      </c>
      <c r="H273" s="190">
        <f t="shared" si="18"/>
        <v>70.52640000000001</v>
      </c>
      <c r="I273" s="193">
        <f>(Table21[[#This Row],[Adj Close]]-Table21[[#This Row],[3-MA]])</f>
        <v>0.98089999999999122</v>
      </c>
      <c r="J273" s="194">
        <f t="shared" si="17"/>
        <v>0.96216480999998277</v>
      </c>
      <c r="K273" s="194">
        <f>ABS(Table21[[#This Row],[Erorr 2]])</f>
        <v>0.98089999999999122</v>
      </c>
      <c r="L273" s="192">
        <f>Table21[[#This Row],[Abs Erorr 2]]/Table21[[#This Row],[Adj Close]]</f>
        <v>1.3717480592890394E-2</v>
      </c>
      <c r="M273" s="190">
        <f t="shared" si="19"/>
        <v>72.543233333333333</v>
      </c>
      <c r="N273" s="195">
        <f>Table21[[#This Row],[Adj Close]]-Table21[[#This Row],[6-MA]]</f>
        <v>-1.0359333333333325</v>
      </c>
      <c r="O273" s="194">
        <f>(Table21[[#This Row],[Adj Close]]-M273)^2</f>
        <v>1.0731578711111094</v>
      </c>
      <c r="P273" s="194">
        <f>ABS(Table21[[#This Row],[Erorr 3]])</f>
        <v>1.0359333333333325</v>
      </c>
      <c r="Q273" s="192">
        <f>Table21[[#This Row],[Abs Erorr 3]]/Table21[[#This Row],[Adj Close]]</f>
        <v>1.4487098986164104E-2</v>
      </c>
    </row>
    <row r="274" spans="1:17" x14ac:dyDescent="0.3">
      <c r="A274" s="177">
        <v>43861</v>
      </c>
      <c r="B274" s="7">
        <v>70.162800000000004</v>
      </c>
      <c r="C274" s="190">
        <f t="shared" si="16"/>
        <v>71.507300000000001</v>
      </c>
      <c r="D274" s="191">
        <f>Table21[[#This Row],[Adj Close]]-Table21[[#This Row],[Naive Trend ]]</f>
        <v>-1.3444999999999965</v>
      </c>
      <c r="E274">
        <f>Table21[[#This Row],[Erorr 1]]^2</f>
        <v>1.8076802499999904</v>
      </c>
      <c r="F274">
        <f>ABS(Table21[[#This Row],[Erorr 1]])</f>
        <v>1.3444999999999965</v>
      </c>
      <c r="G274" s="192">
        <f>Table21[[#This Row],[Abs Erorr 1]]/Table21[[#This Row],[Adj Close]]</f>
        <v>1.916257617996996E-2</v>
      </c>
      <c r="H274" s="190">
        <f t="shared" si="18"/>
        <v>71.10423333333334</v>
      </c>
      <c r="I274" s="193">
        <f>(Table21[[#This Row],[Adj Close]]-Table21[[#This Row],[3-MA]])</f>
        <v>-0.94143333333333601</v>
      </c>
      <c r="J274" s="194">
        <f t="shared" si="17"/>
        <v>0.88629672111111613</v>
      </c>
      <c r="K274" s="194">
        <f>ABS(Table21[[#This Row],[Erorr 2]])</f>
        <v>0.94143333333333601</v>
      </c>
      <c r="L274" s="192">
        <f>Table21[[#This Row],[Abs Erorr 2]]/Table21[[#This Row],[Adj Close]]</f>
        <v>1.341784155326378E-2</v>
      </c>
      <c r="M274" s="190">
        <f t="shared" si="19"/>
        <v>71.132416666666657</v>
      </c>
      <c r="N274" s="195">
        <f>Table21[[#This Row],[Adj Close]]-Table21[[#This Row],[6-MA]]</f>
        <v>-0.9696166666666528</v>
      </c>
      <c r="O274" s="194">
        <f>(Table21[[#This Row],[Adj Close]]-M274)^2</f>
        <v>0.94015648027775089</v>
      </c>
      <c r="P274" s="194">
        <f>ABS(Table21[[#This Row],[Erorr 3]])</f>
        <v>0.9696166666666528</v>
      </c>
      <c r="Q274" s="192">
        <f>Table21[[#This Row],[Abs Erorr 3]]/Table21[[#This Row],[Adj Close]]</f>
        <v>1.3819526396703847E-2</v>
      </c>
    </row>
    <row r="275" spans="1:17" x14ac:dyDescent="0.3">
      <c r="A275" s="177">
        <v>43864</v>
      </c>
      <c r="B275" s="7">
        <v>70.111999999999995</v>
      </c>
      <c r="C275" s="190">
        <f t="shared" si="16"/>
        <v>70.162800000000004</v>
      </c>
      <c r="D275" s="191">
        <f>Table21[[#This Row],[Adj Close]]-Table21[[#This Row],[Naive Trend ]]</f>
        <v>-5.0800000000009504E-2</v>
      </c>
      <c r="E275">
        <f>Table21[[#This Row],[Erorr 1]]^2</f>
        <v>2.5806400000009657E-3</v>
      </c>
      <c r="F275">
        <f>ABS(Table21[[#This Row],[Erorr 1]])</f>
        <v>5.0800000000009504E-2</v>
      </c>
      <c r="G275" s="192">
        <f>Table21[[#This Row],[Abs Erorr 1]]/Table21[[#This Row],[Adj Close]]</f>
        <v>7.2455499771807263E-4</v>
      </c>
      <c r="H275" s="190">
        <f t="shared" si="18"/>
        <v>70.918199999999999</v>
      </c>
      <c r="I275" s="193">
        <f>(Table21[[#This Row],[Adj Close]]-Table21[[#This Row],[3-MA]])</f>
        <v>-0.80620000000000402</v>
      </c>
      <c r="J275" s="194">
        <f t="shared" si="17"/>
        <v>0.64995844000000647</v>
      </c>
      <c r="K275" s="194">
        <f>ABS(Table21[[#This Row],[Erorr 2]])</f>
        <v>0.80620000000000402</v>
      </c>
      <c r="L275" s="192">
        <f>Table21[[#This Row],[Abs Erorr 2]]/Table21[[#This Row],[Adj Close]]</f>
        <v>1.1498744865358342E-2</v>
      </c>
      <c r="M275" s="190">
        <f t="shared" si="19"/>
        <v>70.788533333333334</v>
      </c>
      <c r="N275" s="195">
        <f>Table21[[#This Row],[Adj Close]]-Table21[[#This Row],[6-MA]]</f>
        <v>-0.67653333333333876</v>
      </c>
      <c r="O275" s="194">
        <f>(Table21[[#This Row],[Adj Close]]-M275)^2</f>
        <v>0.45769735111111848</v>
      </c>
      <c r="P275" s="194">
        <f>ABS(Table21[[#This Row],[Erorr 3]])</f>
        <v>0.67653333333333876</v>
      </c>
      <c r="Q275" s="192">
        <f>Table21[[#This Row],[Abs Erorr 3]]/Table21[[#This Row],[Adj Close]]</f>
        <v>9.6493229879812126E-3</v>
      </c>
    </row>
    <row r="276" spans="1:17" x14ac:dyDescent="0.3">
      <c r="A276" s="177">
        <v>43865</v>
      </c>
      <c r="B276" s="7">
        <v>70.991500000000002</v>
      </c>
      <c r="C276" s="190">
        <f t="shared" si="16"/>
        <v>70.111999999999995</v>
      </c>
      <c r="D276" s="191">
        <f>Table21[[#This Row],[Adj Close]]-Table21[[#This Row],[Naive Trend ]]</f>
        <v>0.87950000000000728</v>
      </c>
      <c r="E276">
        <f>Table21[[#This Row],[Erorr 1]]^2</f>
        <v>0.77352025000001279</v>
      </c>
      <c r="F276">
        <f>ABS(Table21[[#This Row],[Erorr 1]])</f>
        <v>0.87950000000000728</v>
      </c>
      <c r="G276" s="192">
        <f>Table21[[#This Row],[Abs Erorr 1]]/Table21[[#This Row],[Adj Close]]</f>
        <v>1.238880711071054E-2</v>
      </c>
      <c r="H276" s="190">
        <f t="shared" si="18"/>
        <v>70.594033333333329</v>
      </c>
      <c r="I276" s="193">
        <f>(Table21[[#This Row],[Adj Close]]-Table21[[#This Row],[3-MA]])</f>
        <v>0.39746666666667352</v>
      </c>
      <c r="J276" s="194">
        <f t="shared" si="17"/>
        <v>0.15797975111111656</v>
      </c>
      <c r="K276" s="194">
        <f>ABS(Table21[[#This Row],[Erorr 2]])</f>
        <v>0.39746666666667352</v>
      </c>
      <c r="L276" s="192">
        <f>Table21[[#This Row],[Abs Erorr 2]]/Table21[[#This Row],[Adj Close]]</f>
        <v>5.5987923436844342E-3</v>
      </c>
      <c r="M276" s="190">
        <f t="shared" si="19"/>
        <v>70.560216666666676</v>
      </c>
      <c r="N276" s="195">
        <f>Table21[[#This Row],[Adj Close]]-Table21[[#This Row],[6-MA]]</f>
        <v>0.43128333333332591</v>
      </c>
      <c r="O276" s="194">
        <f>(Table21[[#This Row],[Adj Close]]-M276)^2</f>
        <v>0.1860053136111047</v>
      </c>
      <c r="P276" s="194">
        <f>ABS(Table21[[#This Row],[Erorr 3]])</f>
        <v>0.43128333333332591</v>
      </c>
      <c r="Q276" s="192">
        <f>Table21[[#This Row],[Abs Erorr 3]]/Table21[[#This Row],[Adj Close]]</f>
        <v>6.0751404510867623E-3</v>
      </c>
    </row>
    <row r="277" spans="1:17" x14ac:dyDescent="0.3">
      <c r="A277" s="177">
        <v>43866</v>
      </c>
      <c r="B277" s="7">
        <v>71.5411</v>
      </c>
      <c r="C277" s="190">
        <f t="shared" si="16"/>
        <v>70.991500000000002</v>
      </c>
      <c r="D277" s="191">
        <f>Table21[[#This Row],[Adj Close]]-Table21[[#This Row],[Naive Trend ]]</f>
        <v>0.54959999999999809</v>
      </c>
      <c r="E277">
        <f>Table21[[#This Row],[Erorr 1]]^2</f>
        <v>0.30206015999999791</v>
      </c>
      <c r="F277">
        <f>ABS(Table21[[#This Row],[Erorr 1]])</f>
        <v>0.54959999999999809</v>
      </c>
      <c r="G277" s="192">
        <f>Table21[[#This Row],[Abs Erorr 1]]/Table21[[#This Row],[Adj Close]]</f>
        <v>7.6822973088196585E-3</v>
      </c>
      <c r="H277" s="190">
        <f t="shared" si="18"/>
        <v>70.4221</v>
      </c>
      <c r="I277" s="193">
        <f>(Table21[[#This Row],[Adj Close]]-Table21[[#This Row],[3-MA]])</f>
        <v>1.1189999999999998</v>
      </c>
      <c r="J277" s="194">
        <f t="shared" si="17"/>
        <v>1.2521609999999994</v>
      </c>
      <c r="K277" s="194">
        <f>ABS(Table21[[#This Row],[Erorr 2]])</f>
        <v>1.1189999999999998</v>
      </c>
      <c r="L277" s="192">
        <f>Table21[[#This Row],[Abs Erorr 2]]/Table21[[#This Row],[Adj Close]]</f>
        <v>1.5641358603655797E-2</v>
      </c>
      <c r="M277" s="190">
        <f t="shared" si="19"/>
        <v>70.763166666666663</v>
      </c>
      <c r="N277" s="195">
        <f>Table21[[#This Row],[Adj Close]]-Table21[[#This Row],[6-MA]]</f>
        <v>0.77793333333333692</v>
      </c>
      <c r="O277" s="194">
        <f>(Table21[[#This Row],[Adj Close]]-M277)^2</f>
        <v>0.60518027111111672</v>
      </c>
      <c r="P277" s="194">
        <f>ABS(Table21[[#This Row],[Erorr 3]])</f>
        <v>0.77793333333333692</v>
      </c>
      <c r="Q277" s="192">
        <f>Table21[[#This Row],[Abs Erorr 3]]/Table21[[#This Row],[Adj Close]]</f>
        <v>1.0873935868100112E-2</v>
      </c>
    </row>
    <row r="278" spans="1:17" x14ac:dyDescent="0.3">
      <c r="A278" s="177">
        <v>43867</v>
      </c>
      <c r="B278" s="7">
        <v>71.101399999999998</v>
      </c>
      <c r="C278" s="190">
        <f t="shared" si="16"/>
        <v>71.5411</v>
      </c>
      <c r="D278" s="191">
        <f>Table21[[#This Row],[Adj Close]]-Table21[[#This Row],[Naive Trend ]]</f>
        <v>-0.43970000000000198</v>
      </c>
      <c r="E278">
        <f>Table21[[#This Row],[Erorr 1]]^2</f>
        <v>0.19333609000000174</v>
      </c>
      <c r="F278">
        <f>ABS(Table21[[#This Row],[Erorr 1]])</f>
        <v>0.43970000000000198</v>
      </c>
      <c r="G278" s="192">
        <f>Table21[[#This Row],[Abs Erorr 1]]/Table21[[#This Row],[Adj Close]]</f>
        <v>6.1841257696754496E-3</v>
      </c>
      <c r="H278" s="190">
        <f t="shared" si="18"/>
        <v>70.881533333333337</v>
      </c>
      <c r="I278" s="193">
        <f>(Table21[[#This Row],[Adj Close]]-Table21[[#This Row],[3-MA]])</f>
        <v>0.2198666666666611</v>
      </c>
      <c r="J278" s="194">
        <f t="shared" si="17"/>
        <v>4.8341351111108662E-2</v>
      </c>
      <c r="K278" s="194">
        <f>ABS(Table21[[#This Row],[Erorr 2]])</f>
        <v>0.2198666666666611</v>
      </c>
      <c r="L278" s="192">
        <f>Table21[[#This Row],[Abs Erorr 2]]/Table21[[#This Row],[Adj Close]]</f>
        <v>3.0922972918488402E-3</v>
      </c>
      <c r="M278" s="190">
        <f t="shared" si="19"/>
        <v>70.899866666666682</v>
      </c>
      <c r="N278" s="195">
        <f>Table21[[#This Row],[Adj Close]]-Table21[[#This Row],[6-MA]]</f>
        <v>0.20153333333331602</v>
      </c>
      <c r="O278" s="194">
        <f>(Table21[[#This Row],[Adj Close]]-M278)^2</f>
        <v>4.0615684444437465E-2</v>
      </c>
      <c r="P278" s="194">
        <f>ABS(Table21[[#This Row],[Erorr 3]])</f>
        <v>0.20153333333331602</v>
      </c>
      <c r="Q278" s="192">
        <f>Table21[[#This Row],[Abs Erorr 3]]/Table21[[#This Row],[Adj Close]]</f>
        <v>2.83444957952046E-3</v>
      </c>
    </row>
    <row r="279" spans="1:17" x14ac:dyDescent="0.3">
      <c r="A279" s="177">
        <v>43868</v>
      </c>
      <c r="B279" s="7">
        <v>70.154300000000006</v>
      </c>
      <c r="C279" s="190">
        <f t="shared" si="16"/>
        <v>71.101399999999998</v>
      </c>
      <c r="D279" s="191">
        <f>Table21[[#This Row],[Adj Close]]-Table21[[#This Row],[Naive Trend ]]</f>
        <v>-0.94709999999999184</v>
      </c>
      <c r="E279">
        <f>Table21[[#This Row],[Erorr 1]]^2</f>
        <v>0.89699840999998459</v>
      </c>
      <c r="F279">
        <f>ABS(Table21[[#This Row],[Erorr 1]])</f>
        <v>0.94709999999999184</v>
      </c>
      <c r="G279" s="192">
        <f>Table21[[#This Row],[Abs Erorr 1]]/Table21[[#This Row],[Adj Close]]</f>
        <v>1.3500241610278938E-2</v>
      </c>
      <c r="H279" s="190">
        <f t="shared" si="18"/>
        <v>71.211333333333343</v>
      </c>
      <c r="I279" s="193">
        <f>(Table21[[#This Row],[Adj Close]]-Table21[[#This Row],[3-MA]])</f>
        <v>-1.0570333333333366</v>
      </c>
      <c r="J279" s="194">
        <f t="shared" si="17"/>
        <v>1.1173194677777847</v>
      </c>
      <c r="K279" s="194">
        <f>ABS(Table21[[#This Row],[Erorr 2]])</f>
        <v>1.0570333333333366</v>
      </c>
      <c r="L279" s="192">
        <f>Table21[[#This Row],[Abs Erorr 2]]/Table21[[#This Row],[Adj Close]]</f>
        <v>1.5067263636488946E-2</v>
      </c>
      <c r="M279" s="190">
        <f t="shared" si="19"/>
        <v>70.902683333333343</v>
      </c>
      <c r="N279" s="195">
        <f>Table21[[#This Row],[Adj Close]]-Table21[[#This Row],[6-MA]]</f>
        <v>-0.74838333333333651</v>
      </c>
      <c r="O279" s="194">
        <f>(Table21[[#This Row],[Adj Close]]-M279)^2</f>
        <v>0.56007761361111585</v>
      </c>
      <c r="P279" s="194">
        <f>ABS(Table21[[#This Row],[Erorr 3]])</f>
        <v>0.74838333333333651</v>
      </c>
      <c r="Q279" s="192">
        <f>Table21[[#This Row],[Abs Erorr 3]]/Table21[[#This Row],[Adj Close]]</f>
        <v>1.0667675870664185E-2</v>
      </c>
    </row>
    <row r="280" spans="1:17" x14ac:dyDescent="0.3">
      <c r="A280" s="177">
        <v>43871</v>
      </c>
      <c r="B280" s="7">
        <v>70.467200000000005</v>
      </c>
      <c r="C280" s="190">
        <f t="shared" si="16"/>
        <v>70.154300000000006</v>
      </c>
      <c r="D280" s="191">
        <f>Table21[[#This Row],[Adj Close]]-Table21[[#This Row],[Naive Trend ]]</f>
        <v>0.31289999999999907</v>
      </c>
      <c r="E280">
        <f>Table21[[#This Row],[Erorr 1]]^2</f>
        <v>9.7906409999999416E-2</v>
      </c>
      <c r="F280">
        <f>ABS(Table21[[#This Row],[Erorr 1]])</f>
        <v>0.31289999999999907</v>
      </c>
      <c r="G280" s="192">
        <f>Table21[[#This Row],[Abs Erorr 1]]/Table21[[#This Row],[Adj Close]]</f>
        <v>4.4403637436991822E-3</v>
      </c>
      <c r="H280" s="190">
        <f t="shared" si="18"/>
        <v>70.932266666666663</v>
      </c>
      <c r="I280" s="193">
        <f>(Table21[[#This Row],[Adj Close]]-Table21[[#This Row],[3-MA]])</f>
        <v>-0.46506666666665808</v>
      </c>
      <c r="J280" s="194">
        <f t="shared" si="17"/>
        <v>0.21628700444443646</v>
      </c>
      <c r="K280" s="194">
        <f>ABS(Table21[[#This Row],[Erorr 2]])</f>
        <v>0.46506666666665808</v>
      </c>
      <c r="L280" s="192">
        <f>Table21[[#This Row],[Abs Erorr 2]]/Table21[[#This Row],[Adj Close]]</f>
        <v>6.5997608343549632E-3</v>
      </c>
      <c r="M280" s="190">
        <f t="shared" si="19"/>
        <v>70.677183333333346</v>
      </c>
      <c r="N280" s="195">
        <f>Table21[[#This Row],[Adj Close]]-Table21[[#This Row],[6-MA]]</f>
        <v>-0.20998333333334074</v>
      </c>
      <c r="O280" s="194">
        <f>(Table21[[#This Row],[Adj Close]]-M280)^2</f>
        <v>4.4093000277780889E-2</v>
      </c>
      <c r="P280" s="194">
        <f>ABS(Table21[[#This Row],[Erorr 3]])</f>
        <v>0.20998333333334074</v>
      </c>
      <c r="Q280" s="192">
        <f>Table21[[#This Row],[Abs Erorr 3]]/Table21[[#This Row],[Adj Close]]</f>
        <v>2.9798733784418951E-3</v>
      </c>
    </row>
    <row r="281" spans="1:17" x14ac:dyDescent="0.3">
      <c r="A281" s="177">
        <v>43872</v>
      </c>
      <c r="B281" s="7">
        <v>70.154300000000006</v>
      </c>
      <c r="C281" s="190">
        <f t="shared" si="16"/>
        <v>70.467200000000005</v>
      </c>
      <c r="D281" s="191">
        <f>Table21[[#This Row],[Adj Close]]-Table21[[#This Row],[Naive Trend ]]</f>
        <v>-0.31289999999999907</v>
      </c>
      <c r="E281">
        <f>Table21[[#This Row],[Erorr 1]]^2</f>
        <v>9.7906409999999416E-2</v>
      </c>
      <c r="F281">
        <f>ABS(Table21[[#This Row],[Erorr 1]])</f>
        <v>0.31289999999999907</v>
      </c>
      <c r="G281" s="192">
        <f>Table21[[#This Row],[Abs Erorr 1]]/Table21[[#This Row],[Adj Close]]</f>
        <v>4.4601685142606944E-3</v>
      </c>
      <c r="H281" s="190">
        <f t="shared" si="18"/>
        <v>70.574299999999994</v>
      </c>
      <c r="I281" s="193">
        <f>(Table21[[#This Row],[Adj Close]]-Table21[[#This Row],[3-MA]])</f>
        <v>-0.41999999999998749</v>
      </c>
      <c r="J281" s="194">
        <f t="shared" si="17"/>
        <v>0.17639999999998948</v>
      </c>
      <c r="K281" s="194">
        <f>ABS(Table21[[#This Row],[Erorr 2]])</f>
        <v>0.41999999999998749</v>
      </c>
      <c r="L281" s="192">
        <f>Table21[[#This Row],[Abs Erorr 2]]/Table21[[#This Row],[Adj Close]]</f>
        <v>5.9868033748464097E-3</v>
      </c>
      <c r="M281" s="190">
        <f t="shared" si="19"/>
        <v>70.727916666666673</v>
      </c>
      <c r="N281" s="195">
        <f>Table21[[#This Row],[Adj Close]]-Table21[[#This Row],[6-MA]]</f>
        <v>-0.57361666666666622</v>
      </c>
      <c r="O281" s="194">
        <f>(Table21[[#This Row],[Adj Close]]-M281)^2</f>
        <v>0.32903608027777725</v>
      </c>
      <c r="P281" s="194">
        <f>ABS(Table21[[#This Row],[Erorr 3]])</f>
        <v>0.57361666666666622</v>
      </c>
      <c r="Q281" s="192">
        <f>Table21[[#This Row],[Abs Erorr 3]]/Table21[[#This Row],[Adj Close]]</f>
        <v>8.1765004663529699E-3</v>
      </c>
    </row>
    <row r="282" spans="1:17" x14ac:dyDescent="0.3">
      <c r="A282" s="177">
        <v>43873</v>
      </c>
      <c r="B282" s="7">
        <v>70.974599999999995</v>
      </c>
      <c r="C282" s="190">
        <f t="shared" si="16"/>
        <v>70.154300000000006</v>
      </c>
      <c r="D282" s="191">
        <f>Table21[[#This Row],[Adj Close]]-Table21[[#This Row],[Naive Trend ]]</f>
        <v>0.82029999999998893</v>
      </c>
      <c r="E282">
        <f>Table21[[#This Row],[Erorr 1]]^2</f>
        <v>0.67289208999998185</v>
      </c>
      <c r="F282">
        <f>ABS(Table21[[#This Row],[Erorr 1]])</f>
        <v>0.82029999999998893</v>
      </c>
      <c r="G282" s="192">
        <f>Table21[[#This Row],[Abs Erorr 1]]/Table21[[#This Row],[Adj Close]]</f>
        <v>1.1557655837440282E-2</v>
      </c>
      <c r="H282" s="190">
        <f t="shared" si="18"/>
        <v>70.258600000000015</v>
      </c>
      <c r="I282" s="193">
        <f>(Table21[[#This Row],[Adj Close]]-Table21[[#This Row],[3-MA]])</f>
        <v>0.71599999999997976</v>
      </c>
      <c r="J282" s="194">
        <f t="shared" si="17"/>
        <v>0.51265599999997102</v>
      </c>
      <c r="K282" s="194">
        <f>ABS(Table21[[#This Row],[Erorr 2]])</f>
        <v>0.71599999999997976</v>
      </c>
      <c r="L282" s="192">
        <f>Table21[[#This Row],[Abs Erorr 2]]/Table21[[#This Row],[Adj Close]]</f>
        <v>1.008811603024152E-2</v>
      </c>
      <c r="M282" s="190">
        <f t="shared" si="19"/>
        <v>70.734966666666665</v>
      </c>
      <c r="N282" s="195">
        <f>Table21[[#This Row],[Adj Close]]-Table21[[#This Row],[6-MA]]</f>
        <v>0.23963333333333026</v>
      </c>
      <c r="O282" s="194">
        <f>(Table21[[#This Row],[Adj Close]]-M282)^2</f>
        <v>5.742413444444297E-2</v>
      </c>
      <c r="P282" s="194">
        <f>ABS(Table21[[#This Row],[Erorr 3]])</f>
        <v>0.23963333333333026</v>
      </c>
      <c r="Q282" s="192">
        <f>Table21[[#This Row],[Abs Erorr 3]]/Table21[[#This Row],[Adj Close]]</f>
        <v>3.3763252393578867E-3</v>
      </c>
    </row>
    <row r="283" spans="1:17" x14ac:dyDescent="0.3">
      <c r="A283" s="177">
        <v>43874</v>
      </c>
      <c r="B283" s="7">
        <v>71.076099999999997</v>
      </c>
      <c r="C283" s="190">
        <f t="shared" si="16"/>
        <v>70.974599999999995</v>
      </c>
      <c r="D283" s="191">
        <f>Table21[[#This Row],[Adj Close]]-Table21[[#This Row],[Naive Trend ]]</f>
        <v>0.10150000000000148</v>
      </c>
      <c r="E283">
        <f>Table21[[#This Row],[Erorr 1]]^2</f>
        <v>1.0302250000000301E-2</v>
      </c>
      <c r="F283">
        <f>ABS(Table21[[#This Row],[Erorr 1]])</f>
        <v>0.10150000000000148</v>
      </c>
      <c r="G283" s="192">
        <f>Table21[[#This Row],[Abs Erorr 1]]/Table21[[#This Row],[Adj Close]]</f>
        <v>1.4280468399363708E-3</v>
      </c>
      <c r="H283" s="190">
        <f t="shared" si="18"/>
        <v>70.532033333333345</v>
      </c>
      <c r="I283" s="193">
        <f>(Table21[[#This Row],[Adj Close]]-Table21[[#This Row],[3-MA]])</f>
        <v>0.5440666666666516</v>
      </c>
      <c r="J283" s="194">
        <f t="shared" si="17"/>
        <v>0.29600853777776137</v>
      </c>
      <c r="K283" s="194">
        <f>ABS(Table21[[#This Row],[Erorr 2]])</f>
        <v>0.5440666666666516</v>
      </c>
      <c r="L283" s="192">
        <f>Table21[[#This Row],[Abs Erorr 2]]/Table21[[#This Row],[Adj Close]]</f>
        <v>7.654706246778476E-3</v>
      </c>
      <c r="M283" s="190">
        <f t="shared" si="19"/>
        <v>70.732150000000004</v>
      </c>
      <c r="N283" s="195">
        <f>Table21[[#This Row],[Adj Close]]-Table21[[#This Row],[6-MA]]</f>
        <v>0.34394999999999243</v>
      </c>
      <c r="O283" s="194">
        <f>(Table21[[#This Row],[Adj Close]]-M283)^2</f>
        <v>0.11830160249999479</v>
      </c>
      <c r="P283" s="194">
        <f>ABS(Table21[[#This Row],[Erorr 3]])</f>
        <v>0.34394999999999243</v>
      </c>
      <c r="Q283" s="192">
        <f>Table21[[#This Row],[Abs Erorr 3]]/Table21[[#This Row],[Adj Close]]</f>
        <v>4.8391794147398699E-3</v>
      </c>
    </row>
    <row r="284" spans="1:17" x14ac:dyDescent="0.3">
      <c r="A284" s="177">
        <v>43875</v>
      </c>
      <c r="B284" s="7">
        <v>70.746200000000002</v>
      </c>
      <c r="C284" s="190">
        <f t="shared" si="16"/>
        <v>71.076099999999997</v>
      </c>
      <c r="D284" s="191">
        <f>Table21[[#This Row],[Adj Close]]-Table21[[#This Row],[Naive Trend ]]</f>
        <v>-0.32989999999999498</v>
      </c>
      <c r="E284">
        <f>Table21[[#This Row],[Erorr 1]]^2</f>
        <v>0.10883400999999668</v>
      </c>
      <c r="F284">
        <f>ABS(Table21[[#This Row],[Erorr 1]])</f>
        <v>0.32989999999999498</v>
      </c>
      <c r="G284" s="192">
        <f>Table21[[#This Row],[Abs Erorr 1]]/Table21[[#This Row],[Adj Close]]</f>
        <v>4.6631479853334167E-3</v>
      </c>
      <c r="H284" s="190">
        <f t="shared" si="18"/>
        <v>70.734999999999999</v>
      </c>
      <c r="I284" s="193">
        <f>(Table21[[#This Row],[Adj Close]]-Table21[[#This Row],[3-MA]])</f>
        <v>1.1200000000002319E-2</v>
      </c>
      <c r="J284" s="194">
        <f t="shared" si="17"/>
        <v>1.2544000000005195E-4</v>
      </c>
      <c r="K284" s="194">
        <f>ABS(Table21[[#This Row],[Erorr 2]])</f>
        <v>1.1200000000002319E-2</v>
      </c>
      <c r="L284" s="192">
        <f>Table21[[#This Row],[Abs Erorr 2]]/Table21[[#This Row],[Adj Close]]</f>
        <v>1.5831238992344916E-4</v>
      </c>
      <c r="M284" s="190">
        <f t="shared" si="19"/>
        <v>70.654650000000004</v>
      </c>
      <c r="N284" s="195">
        <f>Table21[[#This Row],[Adj Close]]-Table21[[#This Row],[6-MA]]</f>
        <v>9.1549999999998022E-2</v>
      </c>
      <c r="O284" s="194">
        <f>(Table21[[#This Row],[Adj Close]]-M284)^2</f>
        <v>8.3814024999996385E-3</v>
      </c>
      <c r="P284" s="194">
        <f>ABS(Table21[[#This Row],[Erorr 3]])</f>
        <v>9.1549999999998022E-2</v>
      </c>
      <c r="Q284" s="192">
        <f>Table21[[#This Row],[Abs Erorr 3]]/Table21[[#This Row],[Adj Close]]</f>
        <v>1.294062437275755E-3</v>
      </c>
    </row>
    <row r="285" spans="1:17" x14ac:dyDescent="0.3">
      <c r="A285" s="177">
        <v>43879</v>
      </c>
      <c r="B285" s="7">
        <v>69.909099999999995</v>
      </c>
      <c r="C285" s="190">
        <f t="shared" si="16"/>
        <v>70.746200000000002</v>
      </c>
      <c r="D285" s="191">
        <f>Table21[[#This Row],[Adj Close]]-Table21[[#This Row],[Naive Trend ]]</f>
        <v>-0.83710000000000662</v>
      </c>
      <c r="E285">
        <f>Table21[[#This Row],[Erorr 1]]^2</f>
        <v>0.70073641000001108</v>
      </c>
      <c r="F285">
        <f>ABS(Table21[[#This Row],[Erorr 1]])</f>
        <v>0.83710000000000662</v>
      </c>
      <c r="G285" s="192">
        <f>Table21[[#This Row],[Abs Erorr 1]]/Table21[[#This Row],[Adj Close]]</f>
        <v>1.1974120679568278E-2</v>
      </c>
      <c r="H285" s="190">
        <f t="shared" si="18"/>
        <v>70.932299999999998</v>
      </c>
      <c r="I285" s="193">
        <f>(Table21[[#This Row],[Adj Close]]-Table21[[#This Row],[3-MA]])</f>
        <v>-1.0232000000000028</v>
      </c>
      <c r="J285" s="194">
        <f t="shared" si="17"/>
        <v>1.0469382400000056</v>
      </c>
      <c r="K285" s="194">
        <f>ABS(Table21[[#This Row],[Erorr 2]])</f>
        <v>1.0232000000000028</v>
      </c>
      <c r="L285" s="192">
        <f>Table21[[#This Row],[Abs Erorr 2]]/Table21[[#This Row],[Adj Close]]</f>
        <v>1.4636148941983273E-2</v>
      </c>
      <c r="M285" s="190">
        <f t="shared" si="19"/>
        <v>70.59545</v>
      </c>
      <c r="N285" s="195">
        <f>Table21[[#This Row],[Adj Close]]-Table21[[#This Row],[6-MA]]</f>
        <v>-0.68635000000000446</v>
      </c>
      <c r="O285" s="194">
        <f>(Table21[[#This Row],[Adj Close]]-M285)^2</f>
        <v>0.47107632250000614</v>
      </c>
      <c r="P285" s="194">
        <f>ABS(Table21[[#This Row],[Erorr 3]])</f>
        <v>0.68635000000000446</v>
      </c>
      <c r="Q285" s="192">
        <f>Table21[[#This Row],[Abs Erorr 3]]/Table21[[#This Row],[Adj Close]]</f>
        <v>9.8177490484072111E-3</v>
      </c>
    </row>
    <row r="286" spans="1:17" x14ac:dyDescent="0.3">
      <c r="A286" s="177">
        <v>43880</v>
      </c>
      <c r="B286" s="7">
        <v>70.526399999999995</v>
      </c>
      <c r="C286" s="190">
        <f t="shared" si="16"/>
        <v>69.909099999999995</v>
      </c>
      <c r="D286" s="191">
        <f>Table21[[#This Row],[Adj Close]]-Table21[[#This Row],[Naive Trend ]]</f>
        <v>0.61730000000000018</v>
      </c>
      <c r="E286">
        <f>Table21[[#This Row],[Erorr 1]]^2</f>
        <v>0.38105929000000022</v>
      </c>
      <c r="F286">
        <f>ABS(Table21[[#This Row],[Erorr 1]])</f>
        <v>0.61730000000000018</v>
      </c>
      <c r="G286" s="192">
        <f>Table21[[#This Row],[Abs Erorr 1]]/Table21[[#This Row],[Adj Close]]</f>
        <v>8.7527507429841899E-3</v>
      </c>
      <c r="H286" s="190">
        <f t="shared" si="18"/>
        <v>70.577133333333322</v>
      </c>
      <c r="I286" s="193">
        <f>(Table21[[#This Row],[Adj Close]]-Table21[[#This Row],[3-MA]])</f>
        <v>-5.0733333333326414E-2</v>
      </c>
      <c r="J286" s="194">
        <f t="shared" si="17"/>
        <v>2.5738711111104088E-3</v>
      </c>
      <c r="K286" s="194">
        <f>ABS(Table21[[#This Row],[Erorr 2]])</f>
        <v>5.0733333333326414E-2</v>
      </c>
      <c r="L286" s="192">
        <f>Table21[[#This Row],[Abs Erorr 2]]/Table21[[#This Row],[Adj Close]]</f>
        <v>7.1935237490253884E-4</v>
      </c>
      <c r="M286" s="190">
        <f t="shared" si="19"/>
        <v>70.554583333333326</v>
      </c>
      <c r="N286" s="195">
        <f>Table21[[#This Row],[Adj Close]]-Table21[[#This Row],[6-MA]]</f>
        <v>-2.8183333333331007E-2</v>
      </c>
      <c r="O286" s="194">
        <f>(Table21[[#This Row],[Adj Close]]-M286)^2</f>
        <v>7.9430027777764665E-4</v>
      </c>
      <c r="P286" s="194">
        <f>ABS(Table21[[#This Row],[Erorr 3]])</f>
        <v>2.8183333333331007E-2</v>
      </c>
      <c r="Q286" s="192">
        <f>Table21[[#This Row],[Abs Erorr 3]]/Table21[[#This Row],[Adj Close]]</f>
        <v>3.9961395070967765E-4</v>
      </c>
    </row>
    <row r="287" spans="1:17" x14ac:dyDescent="0.3">
      <c r="A287" s="177">
        <v>43881</v>
      </c>
      <c r="B287" s="7">
        <v>71.025300000000001</v>
      </c>
      <c r="C287" s="190">
        <f t="shared" si="16"/>
        <v>70.526399999999995</v>
      </c>
      <c r="D287" s="191">
        <f>Table21[[#This Row],[Adj Close]]-Table21[[#This Row],[Naive Trend ]]</f>
        <v>0.49890000000000612</v>
      </c>
      <c r="E287">
        <f>Table21[[#This Row],[Erorr 1]]^2</f>
        <v>0.24890121000000609</v>
      </c>
      <c r="F287">
        <f>ABS(Table21[[#This Row],[Erorr 1]])</f>
        <v>0.49890000000000612</v>
      </c>
      <c r="G287" s="192">
        <f>Table21[[#This Row],[Abs Erorr 1]]/Table21[[#This Row],[Adj Close]]</f>
        <v>7.0242575532944752E-3</v>
      </c>
      <c r="H287" s="190">
        <f t="shared" si="18"/>
        <v>70.393900000000002</v>
      </c>
      <c r="I287" s="193">
        <f>(Table21[[#This Row],[Adj Close]]-Table21[[#This Row],[3-MA]])</f>
        <v>0.6313999999999993</v>
      </c>
      <c r="J287" s="194">
        <f t="shared" si="17"/>
        <v>0.3986659599999991</v>
      </c>
      <c r="K287" s="194">
        <f>ABS(Table21[[#This Row],[Erorr 2]])</f>
        <v>0.6313999999999993</v>
      </c>
      <c r="L287" s="192">
        <f>Table21[[#This Row],[Abs Erorr 2]]/Table21[[#This Row],[Adj Close]]</f>
        <v>8.8897899762478902E-3</v>
      </c>
      <c r="M287" s="190">
        <f t="shared" si="19"/>
        <v>70.564449999999979</v>
      </c>
      <c r="N287" s="195">
        <f>Table21[[#This Row],[Adj Close]]-Table21[[#This Row],[6-MA]]</f>
        <v>0.46085000000002196</v>
      </c>
      <c r="O287" s="194">
        <f>(Table21[[#This Row],[Adj Close]]-M287)^2</f>
        <v>0.21238272250002024</v>
      </c>
      <c r="P287" s="194">
        <f>ABS(Table21[[#This Row],[Erorr 3]])</f>
        <v>0.46085000000002196</v>
      </c>
      <c r="Q287" s="192">
        <f>Table21[[#This Row],[Abs Erorr 3]]/Table21[[#This Row],[Adj Close]]</f>
        <v>6.4885329593823886E-3</v>
      </c>
    </row>
    <row r="288" spans="1:17" x14ac:dyDescent="0.3">
      <c r="A288" s="177">
        <v>43882</v>
      </c>
      <c r="B288" s="7">
        <v>70.796999999999997</v>
      </c>
      <c r="C288" s="190">
        <f t="shared" si="16"/>
        <v>71.025300000000001</v>
      </c>
      <c r="D288" s="191">
        <f>Table21[[#This Row],[Adj Close]]-Table21[[#This Row],[Naive Trend ]]</f>
        <v>-0.22830000000000439</v>
      </c>
      <c r="E288">
        <f>Table21[[#This Row],[Erorr 1]]^2</f>
        <v>5.2120890000002001E-2</v>
      </c>
      <c r="F288">
        <f>ABS(Table21[[#This Row],[Erorr 1]])</f>
        <v>0.22830000000000439</v>
      </c>
      <c r="G288" s="192">
        <f>Table21[[#This Row],[Abs Erorr 1]]/Table21[[#This Row],[Adj Close]]</f>
        <v>3.2247129115641113E-3</v>
      </c>
      <c r="H288" s="190">
        <f t="shared" si="18"/>
        <v>70.48693333333334</v>
      </c>
      <c r="I288" s="193">
        <f>(Table21[[#This Row],[Adj Close]]-Table21[[#This Row],[3-MA]])</f>
        <v>0.31006666666665694</v>
      </c>
      <c r="J288" s="194">
        <f t="shared" si="17"/>
        <v>9.6141337777771743E-2</v>
      </c>
      <c r="K288" s="194">
        <f>ABS(Table21[[#This Row],[Erorr 2]])</f>
        <v>0.31006666666665694</v>
      </c>
      <c r="L288" s="192">
        <f>Table21[[#This Row],[Abs Erorr 2]]/Table21[[#This Row],[Adj Close]]</f>
        <v>4.379658271772207E-3</v>
      </c>
      <c r="M288" s="190">
        <f t="shared" si="19"/>
        <v>70.709616666666662</v>
      </c>
      <c r="N288" s="195">
        <f>Table21[[#This Row],[Adj Close]]-Table21[[#This Row],[6-MA]]</f>
        <v>8.7383333333335145E-2</v>
      </c>
      <c r="O288" s="194">
        <f>(Table21[[#This Row],[Adj Close]]-M288)^2</f>
        <v>7.6358469444447611E-3</v>
      </c>
      <c r="P288" s="194">
        <f>ABS(Table21[[#This Row],[Erorr 3]])</f>
        <v>8.7383333333335145E-2</v>
      </c>
      <c r="Q288" s="192">
        <f>Table21[[#This Row],[Abs Erorr 3]]/Table21[[#This Row],[Adj Close]]</f>
        <v>1.2342801719470479E-3</v>
      </c>
    </row>
    <row r="289" spans="1:17" x14ac:dyDescent="0.3">
      <c r="A289" s="177">
        <v>43885</v>
      </c>
      <c r="B289" s="7">
        <v>69.198700000000002</v>
      </c>
      <c r="C289" s="190">
        <f t="shared" si="16"/>
        <v>70.796999999999997</v>
      </c>
      <c r="D289" s="191">
        <f>Table21[[#This Row],[Adj Close]]-Table21[[#This Row],[Naive Trend ]]</f>
        <v>-1.5982999999999947</v>
      </c>
      <c r="E289">
        <f>Table21[[#This Row],[Erorr 1]]^2</f>
        <v>2.5545628899999833</v>
      </c>
      <c r="F289">
        <f>ABS(Table21[[#This Row],[Erorr 1]])</f>
        <v>1.5982999999999947</v>
      </c>
      <c r="G289" s="192">
        <f>Table21[[#This Row],[Abs Erorr 1]]/Table21[[#This Row],[Adj Close]]</f>
        <v>2.3097254717212818E-2</v>
      </c>
      <c r="H289" s="190">
        <f t="shared" si="18"/>
        <v>70.782899999999998</v>
      </c>
      <c r="I289" s="193">
        <f>(Table21[[#This Row],[Adj Close]]-Table21[[#This Row],[3-MA]])</f>
        <v>-1.5841999999999956</v>
      </c>
      <c r="J289" s="194">
        <f t="shared" si="17"/>
        <v>2.5096896399999862</v>
      </c>
      <c r="K289" s="194">
        <f>ABS(Table21[[#This Row],[Erorr 2]])</f>
        <v>1.5841999999999956</v>
      </c>
      <c r="L289" s="192">
        <f>Table21[[#This Row],[Abs Erorr 2]]/Table21[[#This Row],[Adj Close]]</f>
        <v>2.2893493663898246E-2</v>
      </c>
      <c r="M289" s="190">
        <f t="shared" si="19"/>
        <v>70.680016666666674</v>
      </c>
      <c r="N289" s="195">
        <f>Table21[[#This Row],[Adj Close]]-Table21[[#This Row],[6-MA]]</f>
        <v>-1.4813166666666717</v>
      </c>
      <c r="O289" s="194">
        <f>(Table21[[#This Row],[Adj Close]]-M289)^2</f>
        <v>2.1942990669444593</v>
      </c>
      <c r="P289" s="194">
        <f>ABS(Table21[[#This Row],[Erorr 3]])</f>
        <v>1.4813166666666717</v>
      </c>
      <c r="Q289" s="192">
        <f>Table21[[#This Row],[Abs Erorr 3]]/Table21[[#This Row],[Adj Close]]</f>
        <v>2.1406712361166782E-2</v>
      </c>
    </row>
    <row r="290" spans="1:17" x14ac:dyDescent="0.3">
      <c r="A290" s="177">
        <v>43886</v>
      </c>
      <c r="B290" s="7">
        <v>65.3172</v>
      </c>
      <c r="C290" s="190">
        <f t="shared" si="16"/>
        <v>69.198700000000002</v>
      </c>
      <c r="D290" s="191">
        <f>Table21[[#This Row],[Adj Close]]-Table21[[#This Row],[Naive Trend ]]</f>
        <v>-3.8815000000000026</v>
      </c>
      <c r="E290">
        <f>Table21[[#This Row],[Erorr 1]]^2</f>
        <v>15.06604225000002</v>
      </c>
      <c r="F290">
        <f>ABS(Table21[[#This Row],[Erorr 1]])</f>
        <v>3.8815000000000026</v>
      </c>
      <c r="G290" s="192">
        <f>Table21[[#This Row],[Abs Erorr 1]]/Table21[[#This Row],[Adj Close]]</f>
        <v>5.9425388718438672E-2</v>
      </c>
      <c r="H290" s="190">
        <f t="shared" si="18"/>
        <v>70.340333333333334</v>
      </c>
      <c r="I290" s="193">
        <f>(Table21[[#This Row],[Adj Close]]-Table21[[#This Row],[3-MA]])</f>
        <v>-5.0231333333333339</v>
      </c>
      <c r="J290" s="194">
        <f t="shared" si="17"/>
        <v>25.231868484444451</v>
      </c>
      <c r="K290" s="194">
        <f>ABS(Table21[[#This Row],[Erorr 2]])</f>
        <v>5.0231333333333339</v>
      </c>
      <c r="L290" s="192">
        <f>Table21[[#This Row],[Abs Erorr 2]]/Table21[[#This Row],[Adj Close]]</f>
        <v>7.6903684379203849E-2</v>
      </c>
      <c r="M290" s="190">
        <f t="shared" si="19"/>
        <v>70.367116666666675</v>
      </c>
      <c r="N290" s="195">
        <f>Table21[[#This Row],[Adj Close]]-Table21[[#This Row],[6-MA]]</f>
        <v>-5.0499166666666753</v>
      </c>
      <c r="O290" s="194">
        <f>(Table21[[#This Row],[Adj Close]]-M290)^2</f>
        <v>25.501658340277864</v>
      </c>
      <c r="P290" s="194">
        <f>ABS(Table21[[#This Row],[Erorr 3]])</f>
        <v>5.0499166666666753</v>
      </c>
      <c r="Q290" s="192">
        <f>Table21[[#This Row],[Abs Erorr 3]]/Table21[[#This Row],[Adj Close]]</f>
        <v>7.7313734616099208E-2</v>
      </c>
    </row>
    <row r="291" spans="1:17" x14ac:dyDescent="0.3">
      <c r="A291" s="177">
        <v>43887</v>
      </c>
      <c r="B291" s="7">
        <v>64.598399999999998</v>
      </c>
      <c r="C291" s="190">
        <f t="shared" si="16"/>
        <v>65.3172</v>
      </c>
      <c r="D291" s="191">
        <f>Table21[[#This Row],[Adj Close]]-Table21[[#This Row],[Naive Trend ]]</f>
        <v>-0.71880000000000166</v>
      </c>
      <c r="E291">
        <f>Table21[[#This Row],[Erorr 1]]^2</f>
        <v>0.51667344000000237</v>
      </c>
      <c r="F291">
        <f>ABS(Table21[[#This Row],[Erorr 1]])</f>
        <v>0.71880000000000166</v>
      </c>
      <c r="G291" s="192">
        <f>Table21[[#This Row],[Abs Erorr 1]]/Table21[[#This Row],[Adj Close]]</f>
        <v>1.1127210581067049E-2</v>
      </c>
      <c r="H291" s="190">
        <f t="shared" si="18"/>
        <v>68.437633333333338</v>
      </c>
      <c r="I291" s="193">
        <f>(Table21[[#This Row],[Adj Close]]-Table21[[#This Row],[3-MA]])</f>
        <v>-3.8392333333333397</v>
      </c>
      <c r="J291" s="194">
        <f t="shared" si="17"/>
        <v>14.739712587777827</v>
      </c>
      <c r="K291" s="194">
        <f>ABS(Table21[[#This Row],[Erorr 2]])</f>
        <v>3.8392333333333397</v>
      </c>
      <c r="L291" s="192">
        <f>Table21[[#This Row],[Abs Erorr 2]]/Table21[[#This Row],[Adj Close]]</f>
        <v>5.9432328561285414E-2</v>
      </c>
      <c r="M291" s="190">
        <f t="shared" si="19"/>
        <v>69.462283333333332</v>
      </c>
      <c r="N291" s="195">
        <f>Table21[[#This Row],[Adj Close]]-Table21[[#This Row],[6-MA]]</f>
        <v>-4.8638833333333338</v>
      </c>
      <c r="O291" s="194">
        <f>(Table21[[#This Row],[Adj Close]]-M291)^2</f>
        <v>23.657361080277781</v>
      </c>
      <c r="P291" s="194">
        <f>ABS(Table21[[#This Row],[Erorr 3]])</f>
        <v>4.8638833333333338</v>
      </c>
      <c r="Q291" s="192">
        <f>Table21[[#This Row],[Abs Erorr 3]]/Table21[[#This Row],[Adj Close]]</f>
        <v>7.5294176532752111E-2</v>
      </c>
    </row>
    <row r="292" spans="1:17" x14ac:dyDescent="0.3">
      <c r="A292" s="177">
        <v>43888</v>
      </c>
      <c r="B292" s="7">
        <v>61.9009</v>
      </c>
      <c r="C292" s="190">
        <f t="shared" si="16"/>
        <v>64.598399999999998</v>
      </c>
      <c r="D292" s="191">
        <f>Table21[[#This Row],[Adj Close]]-Table21[[#This Row],[Naive Trend ]]</f>
        <v>-2.697499999999998</v>
      </c>
      <c r="E292">
        <f>Table21[[#This Row],[Erorr 1]]^2</f>
        <v>7.2765062499999891</v>
      </c>
      <c r="F292">
        <f>ABS(Table21[[#This Row],[Erorr 1]])</f>
        <v>2.697499999999998</v>
      </c>
      <c r="G292" s="192">
        <f>Table21[[#This Row],[Abs Erorr 1]]/Table21[[#This Row],[Adj Close]]</f>
        <v>4.3577718579212874E-2</v>
      </c>
      <c r="H292" s="190">
        <f t="shared" si="18"/>
        <v>66.371433333333329</v>
      </c>
      <c r="I292" s="193">
        <f>(Table21[[#This Row],[Adj Close]]-Table21[[#This Row],[3-MA]])</f>
        <v>-4.4705333333333286</v>
      </c>
      <c r="J292" s="194">
        <f t="shared" si="17"/>
        <v>19.985668284444401</v>
      </c>
      <c r="K292" s="194">
        <f>ABS(Table21[[#This Row],[Erorr 2]])</f>
        <v>4.4705333333333286</v>
      </c>
      <c r="L292" s="192">
        <f>Table21[[#This Row],[Abs Erorr 2]]/Table21[[#This Row],[Adj Close]]</f>
        <v>7.222081315995936E-2</v>
      </c>
      <c r="M292" s="190">
        <f t="shared" si="19"/>
        <v>68.577166666666656</v>
      </c>
      <c r="N292" s="195">
        <f>Table21[[#This Row],[Adj Close]]-Table21[[#This Row],[6-MA]]</f>
        <v>-6.6762666666666561</v>
      </c>
      <c r="O292" s="194">
        <f>(Table21[[#This Row],[Adj Close]]-M292)^2</f>
        <v>44.572536604444302</v>
      </c>
      <c r="P292" s="194">
        <f>ABS(Table21[[#This Row],[Erorr 3]])</f>
        <v>6.6762666666666561</v>
      </c>
      <c r="Q292" s="192">
        <f>Table21[[#This Row],[Abs Erorr 3]]/Table21[[#This Row],[Adj Close]]</f>
        <v>0.10785411305274489</v>
      </c>
    </row>
    <row r="293" spans="1:17" x14ac:dyDescent="0.3">
      <c r="A293" s="177">
        <v>43889</v>
      </c>
      <c r="B293" s="7">
        <v>60.886099999999999</v>
      </c>
      <c r="C293" s="190">
        <f t="shared" si="16"/>
        <v>61.9009</v>
      </c>
      <c r="D293" s="191">
        <f>Table21[[#This Row],[Adj Close]]-Table21[[#This Row],[Naive Trend ]]</f>
        <v>-1.014800000000001</v>
      </c>
      <c r="E293">
        <f>Table21[[#This Row],[Erorr 1]]^2</f>
        <v>1.029819040000002</v>
      </c>
      <c r="F293">
        <f>ABS(Table21[[#This Row],[Erorr 1]])</f>
        <v>1.014800000000001</v>
      </c>
      <c r="G293" s="192">
        <f>Table21[[#This Row],[Abs Erorr 1]]/Table21[[#This Row],[Adj Close]]</f>
        <v>1.6667186763481338E-2</v>
      </c>
      <c r="H293" s="190">
        <f t="shared" si="18"/>
        <v>63.938833333333328</v>
      </c>
      <c r="I293" s="193">
        <f>(Table21[[#This Row],[Adj Close]]-Table21[[#This Row],[3-MA]])</f>
        <v>-3.0527333333333289</v>
      </c>
      <c r="J293" s="194">
        <f t="shared" si="17"/>
        <v>9.319180804444418</v>
      </c>
      <c r="K293" s="194">
        <f>ABS(Table21[[#This Row],[Erorr 2]])</f>
        <v>3.0527333333333289</v>
      </c>
      <c r="L293" s="192">
        <f>Table21[[#This Row],[Abs Erorr 2]]/Table21[[#This Row],[Adj Close]]</f>
        <v>5.0138427873247404E-2</v>
      </c>
      <c r="M293" s="190">
        <f t="shared" si="19"/>
        <v>67.139583333333334</v>
      </c>
      <c r="N293" s="195">
        <f>Table21[[#This Row],[Adj Close]]-Table21[[#This Row],[6-MA]]</f>
        <v>-6.2534833333333353</v>
      </c>
      <c r="O293" s="194">
        <f>(Table21[[#This Row],[Adj Close]]-M293)^2</f>
        <v>39.106053800277799</v>
      </c>
      <c r="P293" s="194">
        <f>ABS(Table21[[#This Row],[Erorr 3]])</f>
        <v>6.2534833333333353</v>
      </c>
      <c r="Q293" s="192">
        <f>Table21[[#This Row],[Abs Erorr 3]]/Table21[[#This Row],[Adj Close]]</f>
        <v>0.1027078977522511</v>
      </c>
    </row>
    <row r="294" spans="1:17" x14ac:dyDescent="0.3">
      <c r="A294" s="177">
        <v>43892</v>
      </c>
      <c r="B294" s="7">
        <v>63.127000000000002</v>
      </c>
      <c r="C294" s="190">
        <f t="shared" si="16"/>
        <v>60.886099999999999</v>
      </c>
      <c r="D294" s="191">
        <f>Table21[[#This Row],[Adj Close]]-Table21[[#This Row],[Naive Trend ]]</f>
        <v>2.2409000000000034</v>
      </c>
      <c r="E294">
        <f>Table21[[#This Row],[Erorr 1]]^2</f>
        <v>5.0216328100000158</v>
      </c>
      <c r="F294">
        <f>ABS(Table21[[#This Row],[Erorr 1]])</f>
        <v>2.2409000000000034</v>
      </c>
      <c r="G294" s="192">
        <f>Table21[[#This Row],[Abs Erorr 1]]/Table21[[#This Row],[Adj Close]]</f>
        <v>3.5498281242574543E-2</v>
      </c>
      <c r="H294" s="190">
        <f t="shared" si="18"/>
        <v>62.461800000000004</v>
      </c>
      <c r="I294" s="193">
        <f>(Table21[[#This Row],[Adj Close]]-Table21[[#This Row],[3-MA]])</f>
        <v>0.66519999999999868</v>
      </c>
      <c r="J294" s="194">
        <f t="shared" si="17"/>
        <v>0.44249103999999823</v>
      </c>
      <c r="K294" s="194">
        <f>ABS(Table21[[#This Row],[Erorr 2]])</f>
        <v>0.66519999999999868</v>
      </c>
      <c r="L294" s="192">
        <f>Table21[[#This Row],[Abs Erorr 2]]/Table21[[#This Row],[Adj Close]]</f>
        <v>1.0537487921174753E-2</v>
      </c>
      <c r="M294" s="190">
        <f t="shared" si="19"/>
        <v>65.44971666666666</v>
      </c>
      <c r="N294" s="195">
        <f>Table21[[#This Row],[Adj Close]]-Table21[[#This Row],[6-MA]]</f>
        <v>-2.3227166666666577</v>
      </c>
      <c r="O294" s="194">
        <f>(Table21[[#This Row],[Adj Close]]-M294)^2</f>
        <v>5.3950127136110693</v>
      </c>
      <c r="P294" s="194">
        <f>ABS(Table21[[#This Row],[Erorr 3]])</f>
        <v>2.3227166666666577</v>
      </c>
      <c r="Q294" s="192">
        <f>Table21[[#This Row],[Abs Erorr 3]]/Table21[[#This Row],[Adj Close]]</f>
        <v>3.6794345789704211E-2</v>
      </c>
    </row>
    <row r="295" spans="1:17" x14ac:dyDescent="0.3">
      <c r="A295" s="177">
        <v>43893</v>
      </c>
      <c r="B295" s="7">
        <v>60.471699999999998</v>
      </c>
      <c r="C295" s="190">
        <f t="shared" si="16"/>
        <v>63.127000000000002</v>
      </c>
      <c r="D295" s="191">
        <f>Table21[[#This Row],[Adj Close]]-Table21[[#This Row],[Naive Trend ]]</f>
        <v>-2.655300000000004</v>
      </c>
      <c r="E295">
        <f>Table21[[#This Row],[Erorr 1]]^2</f>
        <v>7.0506180900000208</v>
      </c>
      <c r="F295">
        <f>ABS(Table21[[#This Row],[Erorr 1]])</f>
        <v>2.655300000000004</v>
      </c>
      <c r="G295" s="192">
        <f>Table21[[#This Row],[Abs Erorr 1]]/Table21[[#This Row],[Adj Close]]</f>
        <v>4.3909795821847314E-2</v>
      </c>
      <c r="H295" s="190">
        <f t="shared" si="18"/>
        <v>61.971333333333341</v>
      </c>
      <c r="I295" s="193">
        <f>(Table21[[#This Row],[Adj Close]]-Table21[[#This Row],[3-MA]])</f>
        <v>-1.4996333333333425</v>
      </c>
      <c r="J295" s="194">
        <f t="shared" si="17"/>
        <v>2.2489001344444719</v>
      </c>
      <c r="K295" s="194">
        <f>ABS(Table21[[#This Row],[Erorr 2]])</f>
        <v>1.4996333333333425</v>
      </c>
      <c r="L295" s="192">
        <f>Table21[[#This Row],[Abs Erorr 2]]/Table21[[#This Row],[Adj Close]]</f>
        <v>2.4798927983392935E-2</v>
      </c>
      <c r="M295" s="190">
        <f t="shared" si="19"/>
        <v>64.171383333333338</v>
      </c>
      <c r="N295" s="195">
        <f>Table21[[#This Row],[Adj Close]]-Table21[[#This Row],[6-MA]]</f>
        <v>-3.6996833333333399</v>
      </c>
      <c r="O295" s="194">
        <f>(Table21[[#This Row],[Adj Close]]-M295)^2</f>
        <v>13.687656766944492</v>
      </c>
      <c r="P295" s="194">
        <f>ABS(Table21[[#This Row],[Erorr 3]])</f>
        <v>3.6996833333333399</v>
      </c>
      <c r="Q295" s="192">
        <f>Table21[[#This Row],[Abs Erorr 3]]/Table21[[#This Row],[Adj Close]]</f>
        <v>6.1180408907527656E-2</v>
      </c>
    </row>
    <row r="296" spans="1:17" x14ac:dyDescent="0.3">
      <c r="A296" s="177">
        <v>43894</v>
      </c>
      <c r="B296" s="7">
        <v>62.839500000000001</v>
      </c>
      <c r="C296" s="190">
        <f t="shared" si="16"/>
        <v>60.471699999999998</v>
      </c>
      <c r="D296" s="191">
        <f>Table21[[#This Row],[Adj Close]]-Table21[[#This Row],[Naive Trend ]]</f>
        <v>2.3678000000000026</v>
      </c>
      <c r="E296">
        <f>Table21[[#This Row],[Erorr 1]]^2</f>
        <v>5.6064768400000125</v>
      </c>
      <c r="F296">
        <f>ABS(Table21[[#This Row],[Erorr 1]])</f>
        <v>2.3678000000000026</v>
      </c>
      <c r="G296" s="192">
        <f>Table21[[#This Row],[Abs Erorr 1]]/Table21[[#This Row],[Adj Close]]</f>
        <v>3.7680121579579763E-2</v>
      </c>
      <c r="H296" s="190">
        <f t="shared" si="18"/>
        <v>61.494933333333336</v>
      </c>
      <c r="I296" s="193">
        <f>(Table21[[#This Row],[Adj Close]]-Table21[[#This Row],[3-MA]])</f>
        <v>1.3445666666666654</v>
      </c>
      <c r="J296" s="194">
        <f t="shared" si="17"/>
        <v>1.8078595211111075</v>
      </c>
      <c r="K296" s="194">
        <f>ABS(Table21[[#This Row],[Erorr 2]])</f>
        <v>1.3445666666666654</v>
      </c>
      <c r="L296" s="192">
        <f>Table21[[#This Row],[Abs Erorr 2]]/Table21[[#This Row],[Adj Close]]</f>
        <v>2.1396839037017567E-2</v>
      </c>
      <c r="M296" s="190">
        <f t="shared" si="19"/>
        <v>62.716883333333328</v>
      </c>
      <c r="N296" s="195">
        <f>Table21[[#This Row],[Adj Close]]-Table21[[#This Row],[6-MA]]</f>
        <v>0.12261666666667281</v>
      </c>
      <c r="O296" s="194">
        <f>(Table21[[#This Row],[Adj Close]]-M296)^2</f>
        <v>1.5034846944445951E-2</v>
      </c>
      <c r="P296" s="194">
        <f>ABS(Table21[[#This Row],[Erorr 3]])</f>
        <v>0.12261666666667281</v>
      </c>
      <c r="Q296" s="192">
        <f>Table21[[#This Row],[Abs Erorr 3]]/Table21[[#This Row],[Adj Close]]</f>
        <v>1.9512673822464025E-3</v>
      </c>
    </row>
    <row r="297" spans="1:17" x14ac:dyDescent="0.3">
      <c r="A297" s="177">
        <v>43895</v>
      </c>
      <c r="B297" s="7">
        <v>60.522500000000001</v>
      </c>
      <c r="C297" s="190">
        <f t="shared" si="16"/>
        <v>62.839500000000001</v>
      </c>
      <c r="D297" s="191">
        <f>Table21[[#This Row],[Adj Close]]-Table21[[#This Row],[Naive Trend ]]</f>
        <v>-2.3170000000000002</v>
      </c>
      <c r="E297">
        <f>Table21[[#This Row],[Erorr 1]]^2</f>
        <v>5.3684890000000012</v>
      </c>
      <c r="F297">
        <f>ABS(Table21[[#This Row],[Erorr 1]])</f>
        <v>2.3170000000000002</v>
      </c>
      <c r="G297" s="192">
        <f>Table21[[#This Row],[Abs Erorr 1]]/Table21[[#This Row],[Adj Close]]</f>
        <v>3.8283283076541781E-2</v>
      </c>
      <c r="H297" s="190">
        <f t="shared" si="18"/>
        <v>62.146066666666663</v>
      </c>
      <c r="I297" s="193">
        <f>(Table21[[#This Row],[Adj Close]]-Table21[[#This Row],[3-MA]])</f>
        <v>-1.6235666666666617</v>
      </c>
      <c r="J297" s="194">
        <f t="shared" si="17"/>
        <v>2.6359687211110949</v>
      </c>
      <c r="K297" s="194">
        <f>ABS(Table21[[#This Row],[Erorr 2]])</f>
        <v>1.6235666666666617</v>
      </c>
      <c r="L297" s="192">
        <f>Table21[[#This Row],[Abs Erorr 2]]/Table21[[#This Row],[Adj Close]]</f>
        <v>2.682583612155251E-2</v>
      </c>
      <c r="M297" s="190">
        <f t="shared" si="19"/>
        <v>62.303933333333333</v>
      </c>
      <c r="N297" s="195">
        <f>Table21[[#This Row],[Adj Close]]-Table21[[#This Row],[6-MA]]</f>
        <v>-1.7814333333333323</v>
      </c>
      <c r="O297" s="194">
        <f>(Table21[[#This Row],[Adj Close]]-M297)^2</f>
        <v>3.1735047211111076</v>
      </c>
      <c r="P297" s="194">
        <f>ABS(Table21[[#This Row],[Erorr 3]])</f>
        <v>1.7814333333333323</v>
      </c>
      <c r="Q297" s="192">
        <f>Table21[[#This Row],[Abs Erorr 3]]/Table21[[#This Row],[Adj Close]]</f>
        <v>2.9434232447987645E-2</v>
      </c>
    </row>
    <row r="298" spans="1:17" x14ac:dyDescent="0.3">
      <c r="A298" s="177">
        <v>43896</v>
      </c>
      <c r="B298" s="7">
        <v>59.304699999999997</v>
      </c>
      <c r="C298" s="190">
        <f t="shared" si="16"/>
        <v>60.522500000000001</v>
      </c>
      <c r="D298" s="191">
        <f>Table21[[#This Row],[Adj Close]]-Table21[[#This Row],[Naive Trend ]]</f>
        <v>-1.217800000000004</v>
      </c>
      <c r="E298">
        <f>Table21[[#This Row],[Erorr 1]]^2</f>
        <v>1.4830368400000098</v>
      </c>
      <c r="F298">
        <f>ABS(Table21[[#This Row],[Erorr 1]])</f>
        <v>1.217800000000004</v>
      </c>
      <c r="G298" s="192">
        <f>Table21[[#This Row],[Abs Erorr 1]]/Table21[[#This Row],[Adj Close]]</f>
        <v>2.0534628789961068E-2</v>
      </c>
      <c r="H298" s="190">
        <f t="shared" si="18"/>
        <v>61.277899999999995</v>
      </c>
      <c r="I298" s="193">
        <f>(Table21[[#This Row],[Adj Close]]-Table21[[#This Row],[3-MA]])</f>
        <v>-1.9731999999999985</v>
      </c>
      <c r="J298" s="194">
        <f t="shared" si="17"/>
        <v>3.8935182399999939</v>
      </c>
      <c r="K298" s="194">
        <f>ABS(Table21[[#This Row],[Erorr 2]])</f>
        <v>1.9731999999999985</v>
      </c>
      <c r="L298" s="192">
        <f>Table21[[#This Row],[Abs Erorr 2]]/Table21[[#This Row],[Adj Close]]</f>
        <v>3.3272236433200042E-2</v>
      </c>
      <c r="M298" s="190">
        <f t="shared" si="19"/>
        <v>61.624616666666668</v>
      </c>
      <c r="N298" s="195">
        <f>Table21[[#This Row],[Adj Close]]-Table21[[#This Row],[6-MA]]</f>
        <v>-2.3199166666666713</v>
      </c>
      <c r="O298" s="194">
        <f>(Table21[[#This Row],[Adj Close]]-M298)^2</f>
        <v>5.3820133402777994</v>
      </c>
      <c r="P298" s="194">
        <f>ABS(Table21[[#This Row],[Erorr 3]])</f>
        <v>2.3199166666666713</v>
      </c>
      <c r="Q298" s="192">
        <f>Table21[[#This Row],[Abs Erorr 3]]/Table21[[#This Row],[Adj Close]]</f>
        <v>3.9118597120745426E-2</v>
      </c>
    </row>
    <row r="299" spans="1:17" x14ac:dyDescent="0.3">
      <c r="A299" s="177">
        <v>43899</v>
      </c>
      <c r="B299" s="7">
        <v>53.123100000000001</v>
      </c>
      <c r="C299" s="190">
        <f t="shared" si="16"/>
        <v>59.304699999999997</v>
      </c>
      <c r="D299" s="191">
        <f>Table21[[#This Row],[Adj Close]]-Table21[[#This Row],[Naive Trend ]]</f>
        <v>-6.181599999999996</v>
      </c>
      <c r="E299">
        <f>Table21[[#This Row],[Erorr 1]]^2</f>
        <v>38.212178559999948</v>
      </c>
      <c r="F299">
        <f>ABS(Table21[[#This Row],[Erorr 1]])</f>
        <v>6.181599999999996</v>
      </c>
      <c r="G299" s="192">
        <f>Table21[[#This Row],[Abs Erorr 1]]/Table21[[#This Row],[Adj Close]]</f>
        <v>0.11636369112495309</v>
      </c>
      <c r="H299" s="190">
        <f t="shared" si="18"/>
        <v>60.8889</v>
      </c>
      <c r="I299" s="193">
        <f>(Table21[[#This Row],[Adj Close]]-Table21[[#This Row],[3-MA]])</f>
        <v>-7.7657999999999987</v>
      </c>
      <c r="J299" s="194">
        <f t="shared" si="17"/>
        <v>60.30764963999998</v>
      </c>
      <c r="K299" s="194">
        <f>ABS(Table21[[#This Row],[Erorr 2]])</f>
        <v>7.7657999999999987</v>
      </c>
      <c r="L299" s="192">
        <f>Table21[[#This Row],[Abs Erorr 2]]/Table21[[#This Row],[Adj Close]]</f>
        <v>0.14618499296916029</v>
      </c>
      <c r="M299" s="190">
        <f t="shared" si="19"/>
        <v>61.191916666666657</v>
      </c>
      <c r="N299" s="195">
        <f>Table21[[#This Row],[Adj Close]]-Table21[[#This Row],[6-MA]]</f>
        <v>-8.0688166666666561</v>
      </c>
      <c r="O299" s="194">
        <f>(Table21[[#This Row],[Adj Close]]-M299)^2</f>
        <v>65.105802400277611</v>
      </c>
      <c r="P299" s="194">
        <f>ABS(Table21[[#This Row],[Erorr 3]])</f>
        <v>8.0688166666666561</v>
      </c>
      <c r="Q299" s="192">
        <f>Table21[[#This Row],[Abs Erorr 3]]/Table21[[#This Row],[Adj Close]]</f>
        <v>0.15188904010998333</v>
      </c>
    </row>
    <row r="300" spans="1:17" x14ac:dyDescent="0.3">
      <c r="A300" s="177">
        <v>43900</v>
      </c>
      <c r="B300" s="7">
        <v>55.481699999999996</v>
      </c>
      <c r="C300" s="190">
        <f t="shared" si="16"/>
        <v>53.123100000000001</v>
      </c>
      <c r="D300" s="191">
        <f>Table21[[#This Row],[Adj Close]]-Table21[[#This Row],[Naive Trend ]]</f>
        <v>2.3585999999999956</v>
      </c>
      <c r="E300">
        <f>Table21[[#This Row],[Erorr 1]]^2</f>
        <v>5.5629939599999796</v>
      </c>
      <c r="F300">
        <f>ABS(Table21[[#This Row],[Erorr 1]])</f>
        <v>2.3585999999999956</v>
      </c>
      <c r="G300" s="192">
        <f>Table21[[#This Row],[Abs Erorr 1]]/Table21[[#This Row],[Adj Close]]</f>
        <v>4.2511314541551465E-2</v>
      </c>
      <c r="H300" s="190">
        <f t="shared" si="18"/>
        <v>57.650100000000002</v>
      </c>
      <c r="I300" s="193">
        <f>(Table21[[#This Row],[Adj Close]]-Table21[[#This Row],[3-MA]])</f>
        <v>-2.1684000000000054</v>
      </c>
      <c r="J300" s="194">
        <f t="shared" si="17"/>
        <v>4.7019585600000235</v>
      </c>
      <c r="K300" s="194">
        <f>ABS(Table21[[#This Row],[Erorr 2]])</f>
        <v>2.1684000000000054</v>
      </c>
      <c r="L300" s="192">
        <f>Table21[[#This Row],[Abs Erorr 2]]/Table21[[#This Row],[Adj Close]]</f>
        <v>3.9083157149114131E-2</v>
      </c>
      <c r="M300" s="190">
        <f t="shared" si="19"/>
        <v>59.898083333333339</v>
      </c>
      <c r="N300" s="195">
        <f>Table21[[#This Row],[Adj Close]]-Table21[[#This Row],[6-MA]]</f>
        <v>-4.4163833333333429</v>
      </c>
      <c r="O300" s="194">
        <f>(Table21[[#This Row],[Adj Close]]-M300)^2</f>
        <v>19.504441746944529</v>
      </c>
      <c r="P300" s="194">
        <f>ABS(Table21[[#This Row],[Erorr 3]])</f>
        <v>4.4163833333333429</v>
      </c>
      <c r="Q300" s="192">
        <f>Table21[[#This Row],[Abs Erorr 3]]/Table21[[#This Row],[Adj Close]]</f>
        <v>7.9600721198761812E-2</v>
      </c>
    </row>
    <row r="301" spans="1:17" x14ac:dyDescent="0.3">
      <c r="A301" s="177">
        <v>43901</v>
      </c>
      <c r="B301" s="7">
        <v>53.4041</v>
      </c>
      <c r="C301" s="190">
        <f t="shared" si="16"/>
        <v>55.481699999999996</v>
      </c>
      <c r="D301" s="191">
        <f>Table21[[#This Row],[Adj Close]]-Table21[[#This Row],[Naive Trend ]]</f>
        <v>-2.0775999999999968</v>
      </c>
      <c r="E301">
        <f>Table21[[#This Row],[Erorr 1]]^2</f>
        <v>4.3164217599999866</v>
      </c>
      <c r="F301">
        <f>ABS(Table21[[#This Row],[Erorr 1]])</f>
        <v>2.0775999999999968</v>
      </c>
      <c r="G301" s="192">
        <f>Table21[[#This Row],[Abs Erorr 1]]/Table21[[#This Row],[Adj Close]]</f>
        <v>3.890338007755953E-2</v>
      </c>
      <c r="H301" s="190">
        <f t="shared" si="18"/>
        <v>55.969833333333327</v>
      </c>
      <c r="I301" s="193">
        <f>(Table21[[#This Row],[Adj Close]]-Table21[[#This Row],[3-MA]])</f>
        <v>-2.565733333333327</v>
      </c>
      <c r="J301" s="194">
        <f t="shared" si="17"/>
        <v>6.5829875377777451</v>
      </c>
      <c r="K301" s="194">
        <f>ABS(Table21[[#This Row],[Erorr 2]])</f>
        <v>2.565733333333327</v>
      </c>
      <c r="L301" s="192">
        <f>Table21[[#This Row],[Abs Erorr 2]]/Table21[[#This Row],[Adj Close]]</f>
        <v>4.8043751946635689E-2</v>
      </c>
      <c r="M301" s="190">
        <f t="shared" si="19"/>
        <v>58.623866666666665</v>
      </c>
      <c r="N301" s="195">
        <f>Table21[[#This Row],[Adj Close]]-Table21[[#This Row],[6-MA]]</f>
        <v>-5.2197666666666649</v>
      </c>
      <c r="O301" s="194">
        <f>(Table21[[#This Row],[Adj Close]]-M301)^2</f>
        <v>27.245964054444425</v>
      </c>
      <c r="P301" s="194">
        <f>ABS(Table21[[#This Row],[Erorr 3]])</f>
        <v>5.2197666666666649</v>
      </c>
      <c r="Q301" s="192">
        <f>Table21[[#This Row],[Abs Erorr 3]]/Table21[[#This Row],[Adj Close]]</f>
        <v>9.7740934996875986E-2</v>
      </c>
    </row>
    <row r="302" spans="1:17" x14ac:dyDescent="0.3">
      <c r="A302" s="177">
        <v>43902</v>
      </c>
      <c r="B302" s="7">
        <v>47.128700000000002</v>
      </c>
      <c r="C302" s="190">
        <f t="shared" si="16"/>
        <v>53.4041</v>
      </c>
      <c r="D302" s="191">
        <f>Table21[[#This Row],[Adj Close]]-Table21[[#This Row],[Naive Trend ]]</f>
        <v>-6.2753999999999976</v>
      </c>
      <c r="E302">
        <f>Table21[[#This Row],[Erorr 1]]^2</f>
        <v>39.380645159999972</v>
      </c>
      <c r="F302">
        <f>ABS(Table21[[#This Row],[Erorr 1]])</f>
        <v>6.2753999999999976</v>
      </c>
      <c r="G302" s="192">
        <f>Table21[[#This Row],[Abs Erorr 1]]/Table21[[#This Row],[Adj Close]]</f>
        <v>0.13315453216405285</v>
      </c>
      <c r="H302" s="190">
        <f t="shared" si="18"/>
        <v>54.002966666666659</v>
      </c>
      <c r="I302" s="193">
        <f>(Table21[[#This Row],[Adj Close]]-Table21[[#This Row],[3-MA]])</f>
        <v>-6.8742666666666565</v>
      </c>
      <c r="J302" s="194">
        <f t="shared" si="17"/>
        <v>47.255542204444303</v>
      </c>
      <c r="K302" s="194">
        <f>ABS(Table21[[#This Row],[Erorr 2]])</f>
        <v>6.8742666666666565</v>
      </c>
      <c r="L302" s="192">
        <f>Table21[[#This Row],[Abs Erorr 2]]/Table21[[#This Row],[Adj Close]]</f>
        <v>0.1458615804523922</v>
      </c>
      <c r="M302" s="190">
        <f t="shared" si="19"/>
        <v>57.445933333333336</v>
      </c>
      <c r="N302" s="195">
        <f>Table21[[#This Row],[Adj Close]]-Table21[[#This Row],[6-MA]]</f>
        <v>-10.317233333333334</v>
      </c>
      <c r="O302" s="194">
        <f>(Table21[[#This Row],[Adj Close]]-M302)^2</f>
        <v>106.44530365444446</v>
      </c>
      <c r="P302" s="194">
        <f>ABS(Table21[[#This Row],[Erorr 3]])</f>
        <v>10.317233333333334</v>
      </c>
      <c r="Q302" s="192">
        <f>Table21[[#This Row],[Abs Erorr 3]]/Table21[[#This Row],[Adj Close]]</f>
        <v>0.21891614522219655</v>
      </c>
    </row>
    <row r="303" spans="1:17" x14ac:dyDescent="0.3">
      <c r="A303" s="177">
        <v>43903</v>
      </c>
      <c r="B303" s="7">
        <v>50.696399999999997</v>
      </c>
      <c r="C303" s="190">
        <f t="shared" si="16"/>
        <v>47.128700000000002</v>
      </c>
      <c r="D303" s="191">
        <f>Table21[[#This Row],[Adj Close]]-Table21[[#This Row],[Naive Trend ]]</f>
        <v>3.567699999999995</v>
      </c>
      <c r="E303">
        <f>Table21[[#This Row],[Erorr 1]]^2</f>
        <v>12.728483289999964</v>
      </c>
      <c r="F303">
        <f>ABS(Table21[[#This Row],[Erorr 1]])</f>
        <v>3.567699999999995</v>
      </c>
      <c r="G303" s="192">
        <f>Table21[[#This Row],[Abs Erorr 1]]/Table21[[#This Row],[Adj Close]]</f>
        <v>7.0373833250487114E-2</v>
      </c>
      <c r="H303" s="190">
        <f t="shared" si="18"/>
        <v>52.00483333333333</v>
      </c>
      <c r="I303" s="193">
        <f>(Table21[[#This Row],[Adj Close]]-Table21[[#This Row],[3-MA]])</f>
        <v>-1.3084333333333333</v>
      </c>
      <c r="J303" s="194">
        <f t="shared" si="17"/>
        <v>1.7119977877777779</v>
      </c>
      <c r="K303" s="194">
        <f>ABS(Table21[[#This Row],[Erorr 2]])</f>
        <v>1.3084333333333333</v>
      </c>
      <c r="L303" s="192">
        <f>Table21[[#This Row],[Abs Erorr 2]]/Table21[[#This Row],[Adj Close]]</f>
        <v>2.5809196182240424E-2</v>
      </c>
      <c r="M303" s="190">
        <f t="shared" si="19"/>
        <v>54.827466666666659</v>
      </c>
      <c r="N303" s="195">
        <f>Table21[[#This Row],[Adj Close]]-Table21[[#This Row],[6-MA]]</f>
        <v>-4.131066666666662</v>
      </c>
      <c r="O303" s="194">
        <f>(Table21[[#This Row],[Adj Close]]-M303)^2</f>
        <v>17.065711804444405</v>
      </c>
      <c r="P303" s="194">
        <f>ABS(Table21[[#This Row],[Erorr 3]])</f>
        <v>4.131066666666662</v>
      </c>
      <c r="Q303" s="192">
        <f>Table21[[#This Row],[Abs Erorr 3]]/Table21[[#This Row],[Adj Close]]</f>
        <v>8.1486390881140722E-2</v>
      </c>
    </row>
    <row r="304" spans="1:17" x14ac:dyDescent="0.3">
      <c r="A304" s="177">
        <v>43906</v>
      </c>
      <c r="B304" s="7">
        <v>47.443800000000003</v>
      </c>
      <c r="C304" s="190">
        <f t="shared" si="16"/>
        <v>50.696399999999997</v>
      </c>
      <c r="D304" s="191">
        <f>Table21[[#This Row],[Adj Close]]-Table21[[#This Row],[Naive Trend ]]</f>
        <v>-3.2525999999999939</v>
      </c>
      <c r="E304">
        <f>Table21[[#This Row],[Erorr 1]]^2</f>
        <v>10.57940675999996</v>
      </c>
      <c r="F304">
        <f>ABS(Table21[[#This Row],[Erorr 1]])</f>
        <v>3.2525999999999939</v>
      </c>
      <c r="G304" s="192">
        <f>Table21[[#This Row],[Abs Erorr 1]]/Table21[[#This Row],[Adj Close]]</f>
        <v>6.855690311484311E-2</v>
      </c>
      <c r="H304" s="190">
        <f t="shared" si="18"/>
        <v>50.409733333333328</v>
      </c>
      <c r="I304" s="193">
        <f>(Table21[[#This Row],[Adj Close]]-Table21[[#This Row],[3-MA]])</f>
        <v>-2.9659333333333251</v>
      </c>
      <c r="J304" s="194">
        <f t="shared" si="17"/>
        <v>8.7967605377777289</v>
      </c>
      <c r="K304" s="194">
        <f>ABS(Table21[[#This Row],[Erorr 2]])</f>
        <v>2.9659333333333251</v>
      </c>
      <c r="L304" s="192">
        <f>Table21[[#This Row],[Abs Erorr 2]]/Table21[[#This Row],[Adj Close]]</f>
        <v>6.2514666475563196E-2</v>
      </c>
      <c r="M304" s="190">
        <f t="shared" si="19"/>
        <v>53.189783333333331</v>
      </c>
      <c r="N304" s="195">
        <f>Table21[[#This Row],[Adj Close]]-Table21[[#This Row],[6-MA]]</f>
        <v>-5.7459833333333279</v>
      </c>
      <c r="O304" s="194">
        <f>(Table21[[#This Row],[Adj Close]]-M304)^2</f>
        <v>33.016324466944383</v>
      </c>
      <c r="P304" s="194">
        <f>ABS(Table21[[#This Row],[Erorr 3]])</f>
        <v>5.7459833333333279</v>
      </c>
      <c r="Q304" s="192">
        <f>Table21[[#This Row],[Abs Erorr 3]]/Table21[[#This Row],[Adj Close]]</f>
        <v>0.12111136404194706</v>
      </c>
    </row>
    <row r="305" spans="1:17" x14ac:dyDescent="0.3">
      <c r="A305" s="177">
        <v>43907</v>
      </c>
      <c r="B305" s="7">
        <v>51.667099999999998</v>
      </c>
      <c r="C305" s="190">
        <f t="shared" si="16"/>
        <v>47.443800000000003</v>
      </c>
      <c r="D305" s="191">
        <f>Table21[[#This Row],[Adj Close]]-Table21[[#This Row],[Naive Trend ]]</f>
        <v>4.2232999999999947</v>
      </c>
      <c r="E305">
        <f>Table21[[#This Row],[Erorr 1]]^2</f>
        <v>17.836262889999954</v>
      </c>
      <c r="F305">
        <f>ABS(Table21[[#This Row],[Erorr 1]])</f>
        <v>4.2232999999999947</v>
      </c>
      <c r="G305" s="192">
        <f>Table21[[#This Row],[Abs Erorr 1]]/Table21[[#This Row],[Adj Close]]</f>
        <v>8.1740604756218069E-2</v>
      </c>
      <c r="H305" s="190">
        <f t="shared" si="18"/>
        <v>48.422966666666667</v>
      </c>
      <c r="I305" s="193">
        <f>(Table21[[#This Row],[Adj Close]]-Table21[[#This Row],[3-MA]])</f>
        <v>3.2441333333333304</v>
      </c>
      <c r="J305" s="194">
        <f t="shared" si="17"/>
        <v>10.524401084444426</v>
      </c>
      <c r="K305" s="194">
        <f>ABS(Table21[[#This Row],[Erorr 2]])</f>
        <v>3.2441333333333304</v>
      </c>
      <c r="L305" s="192">
        <f>Table21[[#This Row],[Abs Erorr 2]]/Table21[[#This Row],[Adj Close]]</f>
        <v>6.2789150800670657E-2</v>
      </c>
      <c r="M305" s="190">
        <f t="shared" si="19"/>
        <v>51.212966666666667</v>
      </c>
      <c r="N305" s="195">
        <f>Table21[[#This Row],[Adj Close]]-Table21[[#This Row],[6-MA]]</f>
        <v>0.45413333333333128</v>
      </c>
      <c r="O305" s="194">
        <f>(Table21[[#This Row],[Adj Close]]-M305)^2</f>
        <v>0.20623708444444258</v>
      </c>
      <c r="P305" s="194">
        <f>ABS(Table21[[#This Row],[Erorr 3]])</f>
        <v>0.45413333333333128</v>
      </c>
      <c r="Q305" s="192">
        <f>Table21[[#This Row],[Abs Erorr 3]]/Table21[[#This Row],[Adj Close]]</f>
        <v>8.7896037000979605E-3</v>
      </c>
    </row>
    <row r="306" spans="1:17" x14ac:dyDescent="0.3">
      <c r="A306" s="177">
        <v>43908</v>
      </c>
      <c r="B306" s="7">
        <v>48.789099999999998</v>
      </c>
      <c r="C306" s="190">
        <f t="shared" si="16"/>
        <v>51.667099999999998</v>
      </c>
      <c r="D306" s="191">
        <f>Table21[[#This Row],[Adj Close]]-Table21[[#This Row],[Naive Trend ]]</f>
        <v>-2.8780000000000001</v>
      </c>
      <c r="E306">
        <f>Table21[[#This Row],[Erorr 1]]^2</f>
        <v>8.282884000000001</v>
      </c>
      <c r="F306">
        <f>ABS(Table21[[#This Row],[Erorr 1]])</f>
        <v>2.8780000000000001</v>
      </c>
      <c r="G306" s="192">
        <f>Table21[[#This Row],[Abs Erorr 1]]/Table21[[#This Row],[Adj Close]]</f>
        <v>5.8988585565218465E-2</v>
      </c>
      <c r="H306" s="190">
        <f t="shared" si="18"/>
        <v>49.935766666666666</v>
      </c>
      <c r="I306" s="193">
        <f>(Table21[[#This Row],[Adj Close]]-Table21[[#This Row],[3-MA]])</f>
        <v>-1.1466666666666683</v>
      </c>
      <c r="J306" s="194">
        <f t="shared" si="17"/>
        <v>1.314844444444448</v>
      </c>
      <c r="K306" s="194">
        <f>ABS(Table21[[#This Row],[Erorr 2]])</f>
        <v>1.1466666666666683</v>
      </c>
      <c r="L306" s="192">
        <f>Table21[[#This Row],[Abs Erorr 2]]/Table21[[#This Row],[Adj Close]]</f>
        <v>2.3502517297237874E-2</v>
      </c>
      <c r="M306" s="190">
        <f t="shared" si="19"/>
        <v>50.970300000000002</v>
      </c>
      <c r="N306" s="195">
        <f>Table21[[#This Row],[Adj Close]]-Table21[[#This Row],[6-MA]]</f>
        <v>-2.181200000000004</v>
      </c>
      <c r="O306" s="194">
        <f>(Table21[[#This Row],[Adj Close]]-M306)^2</f>
        <v>4.757633440000018</v>
      </c>
      <c r="P306" s="194">
        <f>ABS(Table21[[#This Row],[Erorr 3]])</f>
        <v>2.181200000000004</v>
      </c>
      <c r="Q306" s="192">
        <f>Table21[[#This Row],[Abs Erorr 3]]/Table21[[#This Row],[Adj Close]]</f>
        <v>4.4706707030873781E-2</v>
      </c>
    </row>
    <row r="307" spans="1:17" x14ac:dyDescent="0.3">
      <c r="A307" s="177">
        <v>43909</v>
      </c>
      <c r="B307" s="7">
        <v>48.601799999999997</v>
      </c>
      <c r="C307" s="190">
        <f t="shared" si="16"/>
        <v>48.789099999999998</v>
      </c>
      <c r="D307" s="191">
        <f>Table21[[#This Row],[Adj Close]]-Table21[[#This Row],[Naive Trend ]]</f>
        <v>-0.18730000000000047</v>
      </c>
      <c r="E307">
        <f>Table21[[#This Row],[Erorr 1]]^2</f>
        <v>3.5081290000000175E-2</v>
      </c>
      <c r="F307">
        <f>ABS(Table21[[#This Row],[Erorr 1]])</f>
        <v>0.18730000000000047</v>
      </c>
      <c r="G307" s="192">
        <f>Table21[[#This Row],[Abs Erorr 1]]/Table21[[#This Row],[Adj Close]]</f>
        <v>3.8537667329193669E-3</v>
      </c>
      <c r="H307" s="190">
        <f t="shared" si="18"/>
        <v>49.300000000000004</v>
      </c>
      <c r="I307" s="193">
        <f>(Table21[[#This Row],[Adj Close]]-Table21[[#This Row],[3-MA]])</f>
        <v>-0.69820000000000704</v>
      </c>
      <c r="J307" s="194">
        <f t="shared" si="17"/>
        <v>0.48748324000000981</v>
      </c>
      <c r="K307" s="194">
        <f>ABS(Table21[[#This Row],[Erorr 2]])</f>
        <v>0.69820000000000704</v>
      </c>
      <c r="L307" s="192">
        <f>Table21[[#This Row],[Abs Erorr 2]]/Table21[[#This Row],[Adj Close]]</f>
        <v>1.4365723080215281E-2</v>
      </c>
      <c r="M307" s="190">
        <f t="shared" si="19"/>
        <v>49.854866666666673</v>
      </c>
      <c r="N307" s="195">
        <f>Table21[[#This Row],[Adj Close]]-Table21[[#This Row],[6-MA]]</f>
        <v>-1.2530666666666761</v>
      </c>
      <c r="O307" s="194">
        <f>(Table21[[#This Row],[Adj Close]]-M307)^2</f>
        <v>1.5701760711111348</v>
      </c>
      <c r="P307" s="194">
        <f>ABS(Table21[[#This Row],[Erorr 3]])</f>
        <v>1.2530666666666761</v>
      </c>
      <c r="Q307" s="192">
        <f>Table21[[#This Row],[Abs Erorr 3]]/Table21[[#This Row],[Adj Close]]</f>
        <v>2.5782309845863244E-2</v>
      </c>
    </row>
    <row r="308" spans="1:17" x14ac:dyDescent="0.3">
      <c r="A308" s="177">
        <v>43910</v>
      </c>
      <c r="B308" s="7">
        <v>44.9405</v>
      </c>
      <c r="C308" s="190">
        <f t="shared" si="16"/>
        <v>48.601799999999997</v>
      </c>
      <c r="D308" s="191">
        <f>Table21[[#This Row],[Adj Close]]-Table21[[#This Row],[Naive Trend ]]</f>
        <v>-3.6612999999999971</v>
      </c>
      <c r="E308">
        <f>Table21[[#This Row],[Erorr 1]]^2</f>
        <v>13.40511768999998</v>
      </c>
      <c r="F308">
        <f>ABS(Table21[[#This Row],[Erorr 1]])</f>
        <v>3.6612999999999971</v>
      </c>
      <c r="G308" s="192">
        <f>Table21[[#This Row],[Abs Erorr 1]]/Table21[[#This Row],[Adj Close]]</f>
        <v>8.1469943592082802E-2</v>
      </c>
      <c r="H308" s="190">
        <f t="shared" si="18"/>
        <v>49.686</v>
      </c>
      <c r="I308" s="193">
        <f>(Table21[[#This Row],[Adj Close]]-Table21[[#This Row],[3-MA]])</f>
        <v>-4.7454999999999998</v>
      </c>
      <c r="J308" s="194">
        <f t="shared" si="17"/>
        <v>22.519770249999997</v>
      </c>
      <c r="K308" s="194">
        <f>ABS(Table21[[#This Row],[Erorr 2]])</f>
        <v>4.7454999999999998</v>
      </c>
      <c r="L308" s="192">
        <f>Table21[[#This Row],[Abs Erorr 2]]/Table21[[#This Row],[Adj Close]]</f>
        <v>0.10559517584361544</v>
      </c>
      <c r="M308" s="190">
        <f t="shared" si="19"/>
        <v>49.054483333333337</v>
      </c>
      <c r="N308" s="195">
        <f>Table21[[#This Row],[Adj Close]]-Table21[[#This Row],[6-MA]]</f>
        <v>-4.1139833333333371</v>
      </c>
      <c r="O308" s="194">
        <f>(Table21[[#This Row],[Adj Close]]-M308)^2</f>
        <v>16.924858866944476</v>
      </c>
      <c r="P308" s="194">
        <f>ABS(Table21[[#This Row],[Erorr 3]])</f>
        <v>4.1139833333333371</v>
      </c>
      <c r="Q308" s="192">
        <f>Table21[[#This Row],[Abs Erorr 3]]/Table21[[#This Row],[Adj Close]]</f>
        <v>9.1542891897805706E-2</v>
      </c>
    </row>
    <row r="309" spans="1:17" x14ac:dyDescent="0.3">
      <c r="A309" s="177">
        <v>43913</v>
      </c>
      <c r="B309" s="7">
        <v>39.158999999999999</v>
      </c>
      <c r="C309" s="190">
        <f t="shared" si="16"/>
        <v>44.9405</v>
      </c>
      <c r="D309" s="191">
        <f>Table21[[#This Row],[Adj Close]]-Table21[[#This Row],[Naive Trend ]]</f>
        <v>-5.7815000000000012</v>
      </c>
      <c r="E309">
        <f>Table21[[#This Row],[Erorr 1]]^2</f>
        <v>33.425742250000013</v>
      </c>
      <c r="F309">
        <f>ABS(Table21[[#This Row],[Erorr 1]])</f>
        <v>5.7815000000000012</v>
      </c>
      <c r="G309" s="192">
        <f>Table21[[#This Row],[Abs Erorr 1]]/Table21[[#This Row],[Adj Close]]</f>
        <v>0.14764166602824386</v>
      </c>
      <c r="H309" s="190">
        <f t="shared" si="18"/>
        <v>47.443799999999989</v>
      </c>
      <c r="I309" s="193">
        <f>(Table21[[#This Row],[Adj Close]]-Table21[[#This Row],[3-MA]])</f>
        <v>-8.28479999999999</v>
      </c>
      <c r="J309" s="194">
        <f t="shared" si="17"/>
        <v>68.637911039999835</v>
      </c>
      <c r="K309" s="194">
        <f>ABS(Table21[[#This Row],[Erorr 2]])</f>
        <v>8.28479999999999</v>
      </c>
      <c r="L309" s="192">
        <f>Table21[[#This Row],[Abs Erorr 2]]/Table21[[#This Row],[Adj Close]]</f>
        <v>0.21156822186470517</v>
      </c>
      <c r="M309" s="190">
        <f t="shared" si="19"/>
        <v>48.689783333333331</v>
      </c>
      <c r="N309" s="195">
        <f>Table21[[#This Row],[Adj Close]]-Table21[[#This Row],[6-MA]]</f>
        <v>-9.5307833333333321</v>
      </c>
      <c r="O309" s="194">
        <f>(Table21[[#This Row],[Adj Close]]-M309)^2</f>
        <v>90.835830946944427</v>
      </c>
      <c r="P309" s="194">
        <f>ABS(Table21[[#This Row],[Erorr 3]])</f>
        <v>9.5307833333333321</v>
      </c>
      <c r="Q309" s="192">
        <f>Table21[[#This Row],[Abs Erorr 3]]/Table21[[#This Row],[Adj Close]]</f>
        <v>0.24338679060582069</v>
      </c>
    </row>
    <row r="310" spans="1:17" x14ac:dyDescent="0.3">
      <c r="A310" s="177">
        <v>43914</v>
      </c>
      <c r="B310" s="7">
        <v>44.642499999999998</v>
      </c>
      <c r="C310" s="190">
        <f t="shared" si="16"/>
        <v>39.158999999999999</v>
      </c>
      <c r="D310" s="191">
        <f>Table21[[#This Row],[Adj Close]]-Table21[[#This Row],[Naive Trend ]]</f>
        <v>5.4834999999999994</v>
      </c>
      <c r="E310">
        <f>Table21[[#This Row],[Erorr 1]]^2</f>
        <v>30.068772249999991</v>
      </c>
      <c r="F310">
        <f>ABS(Table21[[#This Row],[Erorr 1]])</f>
        <v>5.4834999999999994</v>
      </c>
      <c r="G310" s="192">
        <f>Table21[[#This Row],[Abs Erorr 1]]/Table21[[#This Row],[Adj Close]]</f>
        <v>0.12283138265106119</v>
      </c>
      <c r="H310" s="190">
        <f t="shared" si="18"/>
        <v>44.233766666666668</v>
      </c>
      <c r="I310" s="193">
        <f>(Table21[[#This Row],[Adj Close]]-Table21[[#This Row],[3-MA]])</f>
        <v>0.40873333333333051</v>
      </c>
      <c r="J310" s="194">
        <f t="shared" si="17"/>
        <v>0.16706293777777548</v>
      </c>
      <c r="K310" s="194">
        <f>ABS(Table21[[#This Row],[Erorr 2]])</f>
        <v>0.40873333333333051</v>
      </c>
      <c r="L310" s="192">
        <f>Table21[[#This Row],[Abs Erorr 2]]/Table21[[#This Row],[Adj Close]]</f>
        <v>9.1556999122659015E-3</v>
      </c>
      <c r="M310" s="190">
        <f t="shared" si="19"/>
        <v>46.766883333333332</v>
      </c>
      <c r="N310" s="195">
        <f>Table21[[#This Row],[Adj Close]]-Table21[[#This Row],[6-MA]]</f>
        <v>-2.1243833333333342</v>
      </c>
      <c r="O310" s="194">
        <f>(Table21[[#This Row],[Adj Close]]-M310)^2</f>
        <v>4.5130045469444484</v>
      </c>
      <c r="P310" s="194">
        <f>ABS(Table21[[#This Row],[Erorr 3]])</f>
        <v>2.1243833333333342</v>
      </c>
      <c r="Q310" s="192">
        <f>Table21[[#This Row],[Abs Erorr 3]]/Table21[[#This Row],[Adj Close]]</f>
        <v>4.7586567359205564E-2</v>
      </c>
    </row>
    <row r="311" spans="1:17" x14ac:dyDescent="0.3">
      <c r="A311" s="177">
        <v>43915</v>
      </c>
      <c r="B311" s="7">
        <v>49.427700000000002</v>
      </c>
      <c r="C311" s="190">
        <f t="shared" si="16"/>
        <v>44.642499999999998</v>
      </c>
      <c r="D311" s="191">
        <f>Table21[[#This Row],[Adj Close]]-Table21[[#This Row],[Naive Trend ]]</f>
        <v>4.7852000000000032</v>
      </c>
      <c r="E311">
        <f>Table21[[#This Row],[Erorr 1]]^2</f>
        <v>22.898139040000032</v>
      </c>
      <c r="F311">
        <f>ABS(Table21[[#This Row],[Erorr 1]])</f>
        <v>4.7852000000000032</v>
      </c>
      <c r="G311" s="192">
        <f>Table21[[#This Row],[Abs Erorr 1]]/Table21[[#This Row],[Adj Close]]</f>
        <v>9.6812111427398054E-2</v>
      </c>
      <c r="H311" s="190">
        <f t="shared" si="18"/>
        <v>42.914000000000009</v>
      </c>
      <c r="I311" s="193">
        <f>(Table21[[#This Row],[Adj Close]]-Table21[[#This Row],[3-MA]])</f>
        <v>6.5136999999999929</v>
      </c>
      <c r="J311" s="194">
        <f t="shared" si="17"/>
        <v>42.428287689999905</v>
      </c>
      <c r="K311" s="194">
        <f>ABS(Table21[[#This Row],[Erorr 2]])</f>
        <v>6.5136999999999929</v>
      </c>
      <c r="L311" s="192">
        <f>Table21[[#This Row],[Abs Erorr 2]]/Table21[[#This Row],[Adj Close]]</f>
        <v>0.13178238113446494</v>
      </c>
      <c r="M311" s="190">
        <f t="shared" si="19"/>
        <v>46.29999999999999</v>
      </c>
      <c r="N311" s="195">
        <f>Table21[[#This Row],[Adj Close]]-Table21[[#This Row],[6-MA]]</f>
        <v>3.1277000000000115</v>
      </c>
      <c r="O311" s="194">
        <f>(Table21[[#This Row],[Adj Close]]-M311)^2</f>
        <v>9.7825072900000709</v>
      </c>
      <c r="P311" s="194">
        <f>ABS(Table21[[#This Row],[Erorr 3]])</f>
        <v>3.1277000000000115</v>
      </c>
      <c r="Q311" s="192">
        <f>Table21[[#This Row],[Abs Erorr 3]]/Table21[[#This Row],[Adj Close]]</f>
        <v>6.3278283229849075E-2</v>
      </c>
    </row>
    <row r="312" spans="1:17" x14ac:dyDescent="0.3">
      <c r="A312" s="177">
        <v>43916</v>
      </c>
      <c r="B312" s="7">
        <v>52.731400000000001</v>
      </c>
      <c r="C312" s="190">
        <f t="shared" si="16"/>
        <v>49.427700000000002</v>
      </c>
      <c r="D312" s="191">
        <f>Table21[[#This Row],[Adj Close]]-Table21[[#This Row],[Naive Trend ]]</f>
        <v>3.3036999999999992</v>
      </c>
      <c r="E312">
        <f>Table21[[#This Row],[Erorr 1]]^2</f>
        <v>10.914433689999994</v>
      </c>
      <c r="F312">
        <f>ABS(Table21[[#This Row],[Erorr 1]])</f>
        <v>3.3036999999999992</v>
      </c>
      <c r="G312" s="192">
        <f>Table21[[#This Row],[Abs Erorr 1]]/Table21[[#This Row],[Adj Close]]</f>
        <v>6.2651475212112687E-2</v>
      </c>
      <c r="H312" s="190">
        <f t="shared" si="18"/>
        <v>44.409733333333328</v>
      </c>
      <c r="I312" s="193">
        <f>(Table21[[#This Row],[Adj Close]]-Table21[[#This Row],[3-MA]])</f>
        <v>8.3216666666666725</v>
      </c>
      <c r="J312" s="194">
        <f t="shared" si="17"/>
        <v>69.250136111111203</v>
      </c>
      <c r="K312" s="194">
        <f>ABS(Table21[[#This Row],[Erorr 2]])</f>
        <v>8.3216666666666725</v>
      </c>
      <c r="L312" s="192">
        <f>Table21[[#This Row],[Abs Erorr 2]]/Table21[[#This Row],[Adj Close]]</f>
        <v>0.15781235974517407</v>
      </c>
      <c r="M312" s="190">
        <f t="shared" si="19"/>
        <v>45.926766666666659</v>
      </c>
      <c r="N312" s="195">
        <f>Table21[[#This Row],[Adj Close]]-Table21[[#This Row],[6-MA]]</f>
        <v>6.8046333333333422</v>
      </c>
      <c r="O312" s="194">
        <f>(Table21[[#This Row],[Adj Close]]-M312)^2</f>
        <v>46.303034801111231</v>
      </c>
      <c r="P312" s="194">
        <f>ABS(Table21[[#This Row],[Erorr 3]])</f>
        <v>6.8046333333333422</v>
      </c>
      <c r="Q312" s="192">
        <f>Table21[[#This Row],[Abs Erorr 3]]/Table21[[#This Row],[Adj Close]]</f>
        <v>0.12904328982984223</v>
      </c>
    </row>
    <row r="313" spans="1:17" x14ac:dyDescent="0.3">
      <c r="A313" s="177">
        <v>43917</v>
      </c>
      <c r="B313" s="7">
        <v>49.206299999999999</v>
      </c>
      <c r="C313" s="190">
        <f t="shared" si="16"/>
        <v>52.731400000000001</v>
      </c>
      <c r="D313" s="191">
        <f>Table21[[#This Row],[Adj Close]]-Table21[[#This Row],[Naive Trend ]]</f>
        <v>-3.5251000000000019</v>
      </c>
      <c r="E313">
        <f>Table21[[#This Row],[Erorr 1]]^2</f>
        <v>12.426330010000013</v>
      </c>
      <c r="F313">
        <f>ABS(Table21[[#This Row],[Erorr 1]])</f>
        <v>3.5251000000000019</v>
      </c>
      <c r="G313" s="192">
        <f>Table21[[#This Row],[Abs Erorr 1]]/Table21[[#This Row],[Adj Close]]</f>
        <v>7.1639200671458778E-2</v>
      </c>
      <c r="H313" s="190">
        <f t="shared" si="18"/>
        <v>48.933866666666667</v>
      </c>
      <c r="I313" s="193">
        <f>(Table21[[#This Row],[Adj Close]]-Table21[[#This Row],[3-MA]])</f>
        <v>0.27243333333333197</v>
      </c>
      <c r="J313" s="194">
        <f t="shared" si="17"/>
        <v>7.4219921111110365E-2</v>
      </c>
      <c r="K313" s="194">
        <f>ABS(Table21[[#This Row],[Erorr 2]])</f>
        <v>0.27243333333333197</v>
      </c>
      <c r="L313" s="192">
        <f>Table21[[#This Row],[Abs Erorr 2]]/Table21[[#This Row],[Adj Close]]</f>
        <v>5.5365539236506703E-3</v>
      </c>
      <c r="M313" s="190">
        <f t="shared" si="19"/>
        <v>46.583816666666671</v>
      </c>
      <c r="N313" s="195">
        <f>Table21[[#This Row],[Adj Close]]-Table21[[#This Row],[6-MA]]</f>
        <v>2.6224833333333279</v>
      </c>
      <c r="O313" s="194">
        <f>(Table21[[#This Row],[Adj Close]]-M313)^2</f>
        <v>6.8774188336110829</v>
      </c>
      <c r="P313" s="194">
        <f>ABS(Table21[[#This Row],[Erorr 3]])</f>
        <v>2.6224833333333279</v>
      </c>
      <c r="Q313" s="192">
        <f>Table21[[#This Row],[Abs Erorr 3]]/Table21[[#This Row],[Adj Close]]</f>
        <v>5.3295682327940283E-2</v>
      </c>
    </row>
    <row r="314" spans="1:17" x14ac:dyDescent="0.3">
      <c r="A314" s="177">
        <v>43920</v>
      </c>
      <c r="B314" s="7">
        <v>50.8752</v>
      </c>
      <c r="C314" s="190">
        <f t="shared" si="16"/>
        <v>49.206299999999999</v>
      </c>
      <c r="D314" s="191">
        <f>Table21[[#This Row],[Adj Close]]-Table21[[#This Row],[Naive Trend ]]</f>
        <v>1.6689000000000007</v>
      </c>
      <c r="E314">
        <f>Table21[[#This Row],[Erorr 1]]^2</f>
        <v>2.7852272100000022</v>
      </c>
      <c r="F314">
        <f>ABS(Table21[[#This Row],[Erorr 1]])</f>
        <v>1.6689000000000007</v>
      </c>
      <c r="G314" s="192">
        <f>Table21[[#This Row],[Abs Erorr 1]]/Table21[[#This Row],[Adj Close]]</f>
        <v>3.2803802245494874E-2</v>
      </c>
      <c r="H314" s="190">
        <f t="shared" si="18"/>
        <v>50.455133333333329</v>
      </c>
      <c r="I314" s="193">
        <f>(Table21[[#This Row],[Adj Close]]-Table21[[#This Row],[3-MA]])</f>
        <v>0.42006666666667059</v>
      </c>
      <c r="J314" s="194">
        <f t="shared" si="17"/>
        <v>0.17645600444444773</v>
      </c>
      <c r="K314" s="194">
        <f>ABS(Table21[[#This Row],[Erorr 2]])</f>
        <v>0.42006666666667059</v>
      </c>
      <c r="L314" s="192">
        <f>Table21[[#This Row],[Abs Erorr 2]]/Table21[[#This Row],[Adj Close]]</f>
        <v>8.2568061976497509E-3</v>
      </c>
      <c r="M314" s="190">
        <f t="shared" si="19"/>
        <v>46.684566666666676</v>
      </c>
      <c r="N314" s="195">
        <f>Table21[[#This Row],[Adj Close]]-Table21[[#This Row],[6-MA]]</f>
        <v>4.1906333333333237</v>
      </c>
      <c r="O314" s="194">
        <f>(Table21[[#This Row],[Adj Close]]-M314)^2</f>
        <v>17.561407734444362</v>
      </c>
      <c r="P314" s="194">
        <f>ABS(Table21[[#This Row],[Erorr 3]])</f>
        <v>4.1906333333333237</v>
      </c>
      <c r="Q314" s="192">
        <f>Table21[[#This Row],[Abs Erorr 3]]/Table21[[#This Row],[Adj Close]]</f>
        <v>8.2370847354572049E-2</v>
      </c>
    </row>
    <row r="315" spans="1:17" x14ac:dyDescent="0.3">
      <c r="A315" s="177">
        <v>43921</v>
      </c>
      <c r="B315" s="7">
        <v>46.047400000000003</v>
      </c>
      <c r="C315" s="190">
        <f t="shared" si="16"/>
        <v>50.8752</v>
      </c>
      <c r="D315" s="191">
        <f>Table21[[#This Row],[Adj Close]]-Table21[[#This Row],[Naive Trend ]]</f>
        <v>-4.8277999999999963</v>
      </c>
      <c r="E315">
        <f>Table21[[#This Row],[Erorr 1]]^2</f>
        <v>23.307652839999964</v>
      </c>
      <c r="F315">
        <f>ABS(Table21[[#This Row],[Erorr 1]])</f>
        <v>4.8277999999999963</v>
      </c>
      <c r="G315" s="192">
        <f>Table21[[#This Row],[Abs Erorr 1]]/Table21[[#This Row],[Adj Close]]</f>
        <v>0.10484413886560362</v>
      </c>
      <c r="H315" s="190">
        <f t="shared" si="18"/>
        <v>50.937633333333338</v>
      </c>
      <c r="I315" s="193">
        <f>(Table21[[#This Row],[Adj Close]]-Table21[[#This Row],[3-MA]])</f>
        <v>-4.8902333333333345</v>
      </c>
      <c r="J315" s="194">
        <f t="shared" si="17"/>
        <v>23.914382054444456</v>
      </c>
      <c r="K315" s="194">
        <f>ABS(Table21[[#This Row],[Erorr 2]])</f>
        <v>4.8902333333333345</v>
      </c>
      <c r="L315" s="192">
        <f>Table21[[#This Row],[Abs Erorr 2]]/Table21[[#This Row],[Adj Close]]</f>
        <v>0.10619998812817519</v>
      </c>
      <c r="M315" s="190">
        <f t="shared" si="19"/>
        <v>47.673683333333337</v>
      </c>
      <c r="N315" s="195">
        <f>Table21[[#This Row],[Adj Close]]-Table21[[#This Row],[6-MA]]</f>
        <v>-1.6262833333333333</v>
      </c>
      <c r="O315" s="194">
        <f>(Table21[[#This Row],[Adj Close]]-M315)^2</f>
        <v>2.6447974802777776</v>
      </c>
      <c r="P315" s="194">
        <f>ABS(Table21[[#This Row],[Erorr 3]])</f>
        <v>1.6262833333333333</v>
      </c>
      <c r="Q315" s="192">
        <f>Table21[[#This Row],[Abs Erorr 3]]/Table21[[#This Row],[Adj Close]]</f>
        <v>3.5317593030949265E-2</v>
      </c>
    </row>
    <row r="316" spans="1:17" x14ac:dyDescent="0.3">
      <c r="A316" s="177">
        <v>43922</v>
      </c>
      <c r="B316" s="7">
        <v>41.449399999999997</v>
      </c>
      <c r="C316" s="190">
        <f t="shared" si="16"/>
        <v>46.047400000000003</v>
      </c>
      <c r="D316" s="191">
        <f>Table21[[#This Row],[Adj Close]]-Table21[[#This Row],[Naive Trend ]]</f>
        <v>-4.5980000000000061</v>
      </c>
      <c r="E316">
        <f>Table21[[#This Row],[Erorr 1]]^2</f>
        <v>21.141604000000054</v>
      </c>
      <c r="F316">
        <f>ABS(Table21[[#This Row],[Erorr 1]])</f>
        <v>4.5980000000000061</v>
      </c>
      <c r="G316" s="192">
        <f>Table21[[#This Row],[Abs Erorr 1]]/Table21[[#This Row],[Adj Close]]</f>
        <v>0.11093043566372508</v>
      </c>
      <c r="H316" s="190">
        <f t="shared" si="18"/>
        <v>48.709633333333336</v>
      </c>
      <c r="I316" s="193">
        <f>(Table21[[#This Row],[Adj Close]]-Table21[[#This Row],[3-MA]])</f>
        <v>-7.2602333333333391</v>
      </c>
      <c r="J316" s="194">
        <f t="shared" si="17"/>
        <v>52.710988054444528</v>
      </c>
      <c r="K316" s="194">
        <f>ABS(Table21[[#This Row],[Erorr 2]])</f>
        <v>7.2602333333333391</v>
      </c>
      <c r="L316" s="192">
        <f>Table21[[#This Row],[Abs Erorr 2]]/Table21[[#This Row],[Adj Close]]</f>
        <v>0.17515894882274147</v>
      </c>
      <c r="M316" s="190">
        <f t="shared" si="19"/>
        <v>48.821750000000002</v>
      </c>
      <c r="N316" s="195">
        <f>Table21[[#This Row],[Adj Close]]-Table21[[#This Row],[6-MA]]</f>
        <v>-7.3723500000000044</v>
      </c>
      <c r="O316" s="194">
        <f>(Table21[[#This Row],[Adj Close]]-M316)^2</f>
        <v>54.351544522500063</v>
      </c>
      <c r="P316" s="194">
        <f>ABS(Table21[[#This Row],[Erorr 3]])</f>
        <v>7.3723500000000044</v>
      </c>
      <c r="Q316" s="192">
        <f>Table21[[#This Row],[Abs Erorr 3]]/Table21[[#This Row],[Adj Close]]</f>
        <v>0.17786385327652524</v>
      </c>
    </row>
    <row r="317" spans="1:17" x14ac:dyDescent="0.3">
      <c r="A317" s="177">
        <v>43923</v>
      </c>
      <c r="B317" s="7">
        <v>41.824100000000001</v>
      </c>
      <c r="C317" s="190">
        <f t="shared" si="16"/>
        <v>41.449399999999997</v>
      </c>
      <c r="D317" s="191">
        <f>Table21[[#This Row],[Adj Close]]-Table21[[#This Row],[Naive Trend ]]</f>
        <v>0.37470000000000425</v>
      </c>
      <c r="E317">
        <f>Table21[[#This Row],[Erorr 1]]^2</f>
        <v>0.1404000900000032</v>
      </c>
      <c r="F317">
        <f>ABS(Table21[[#This Row],[Erorr 1]])</f>
        <v>0.37470000000000425</v>
      </c>
      <c r="G317" s="192">
        <f>Table21[[#This Row],[Abs Erorr 1]]/Table21[[#This Row],[Adj Close]]</f>
        <v>8.9589495051896929E-3</v>
      </c>
      <c r="H317" s="190">
        <f t="shared" si="18"/>
        <v>46.124000000000002</v>
      </c>
      <c r="I317" s="193">
        <f>(Table21[[#This Row],[Adj Close]]-Table21[[#This Row],[3-MA]])</f>
        <v>-4.2999000000000009</v>
      </c>
      <c r="J317" s="194">
        <f t="shared" si="17"/>
        <v>18.489140010000007</v>
      </c>
      <c r="K317" s="194">
        <f>ABS(Table21[[#This Row],[Erorr 2]])</f>
        <v>4.2999000000000009</v>
      </c>
      <c r="L317" s="192">
        <f>Table21[[#This Row],[Abs Erorr 2]]/Table21[[#This Row],[Adj Close]]</f>
        <v>0.10280914592304438</v>
      </c>
      <c r="M317" s="190">
        <f t="shared" si="19"/>
        <v>48.289566666666666</v>
      </c>
      <c r="N317" s="195">
        <f>Table21[[#This Row],[Adj Close]]-Table21[[#This Row],[6-MA]]</f>
        <v>-6.4654666666666643</v>
      </c>
      <c r="O317" s="194">
        <f>(Table21[[#This Row],[Adj Close]]-M317)^2</f>
        <v>41.802259217777745</v>
      </c>
      <c r="P317" s="194">
        <f>ABS(Table21[[#This Row],[Erorr 3]])</f>
        <v>6.4654666666666643</v>
      </c>
      <c r="Q317" s="192">
        <f>Table21[[#This Row],[Abs Erorr 3]]/Table21[[#This Row],[Adj Close]]</f>
        <v>0.15458710807086498</v>
      </c>
    </row>
    <row r="318" spans="1:17" x14ac:dyDescent="0.3">
      <c r="A318" s="177">
        <v>43924</v>
      </c>
      <c r="B318" s="7">
        <v>41.619799999999998</v>
      </c>
      <c r="C318" s="190">
        <f t="shared" si="16"/>
        <v>41.824100000000001</v>
      </c>
      <c r="D318" s="191">
        <f>Table21[[#This Row],[Adj Close]]-Table21[[#This Row],[Naive Trend ]]</f>
        <v>-0.20430000000000348</v>
      </c>
      <c r="E318">
        <f>Table21[[#This Row],[Erorr 1]]^2</f>
        <v>4.1738490000001419E-2</v>
      </c>
      <c r="F318">
        <f>ABS(Table21[[#This Row],[Erorr 1]])</f>
        <v>0.20430000000000348</v>
      </c>
      <c r="G318" s="192">
        <f>Table21[[#This Row],[Abs Erorr 1]]/Table21[[#This Row],[Adj Close]]</f>
        <v>4.9087213297517888E-3</v>
      </c>
      <c r="H318" s="190">
        <f t="shared" si="18"/>
        <v>43.106966666666665</v>
      </c>
      <c r="I318" s="193">
        <f>(Table21[[#This Row],[Adj Close]]-Table21[[#This Row],[3-MA]])</f>
        <v>-1.487166666666667</v>
      </c>
      <c r="J318" s="194">
        <f t="shared" si="17"/>
        <v>2.2116646944444454</v>
      </c>
      <c r="K318" s="194">
        <f>ABS(Table21[[#This Row],[Erorr 2]])</f>
        <v>1.487166666666667</v>
      </c>
      <c r="L318" s="192">
        <f>Table21[[#This Row],[Abs Erorr 2]]/Table21[[#This Row],[Adj Close]]</f>
        <v>3.5732191569076907E-2</v>
      </c>
      <c r="M318" s="190">
        <f t="shared" si="19"/>
        <v>47.022300000000001</v>
      </c>
      <c r="N318" s="195">
        <f>Table21[[#This Row],[Adj Close]]-Table21[[#This Row],[6-MA]]</f>
        <v>-5.4025000000000034</v>
      </c>
      <c r="O318" s="194">
        <f>(Table21[[#This Row],[Adj Close]]-M318)^2</f>
        <v>29.187006250000035</v>
      </c>
      <c r="P318" s="194">
        <f>ABS(Table21[[#This Row],[Erorr 3]])</f>
        <v>5.4025000000000034</v>
      </c>
      <c r="Q318" s="192">
        <f>Table21[[#This Row],[Abs Erorr 3]]/Table21[[#This Row],[Adj Close]]</f>
        <v>0.12980600579531867</v>
      </c>
    </row>
    <row r="319" spans="1:17" x14ac:dyDescent="0.3">
      <c r="A319" s="177">
        <v>43927</v>
      </c>
      <c r="B319" s="7">
        <v>46.549799999999998</v>
      </c>
      <c r="C319" s="190">
        <f t="shared" si="16"/>
        <v>41.619799999999998</v>
      </c>
      <c r="D319" s="191">
        <f>Table21[[#This Row],[Adj Close]]-Table21[[#This Row],[Naive Trend ]]</f>
        <v>4.93</v>
      </c>
      <c r="E319">
        <f>Table21[[#This Row],[Erorr 1]]^2</f>
        <v>24.304899999999996</v>
      </c>
      <c r="F319">
        <f>ABS(Table21[[#This Row],[Erorr 1]])</f>
        <v>4.93</v>
      </c>
      <c r="G319" s="192">
        <f>Table21[[#This Row],[Abs Erorr 1]]/Table21[[#This Row],[Adj Close]]</f>
        <v>0.1059080812377282</v>
      </c>
      <c r="H319" s="190">
        <f t="shared" si="18"/>
        <v>41.631099999999996</v>
      </c>
      <c r="I319" s="193">
        <f>(Table21[[#This Row],[Adj Close]]-Table21[[#This Row],[3-MA]])</f>
        <v>4.9187000000000012</v>
      </c>
      <c r="J319" s="194">
        <f t="shared" si="17"/>
        <v>24.193609690000013</v>
      </c>
      <c r="K319" s="194">
        <f>ABS(Table21[[#This Row],[Erorr 2]])</f>
        <v>4.9187000000000012</v>
      </c>
      <c r="L319" s="192">
        <f>Table21[[#This Row],[Abs Erorr 2]]/Table21[[#This Row],[Adj Close]]</f>
        <v>0.10566533046328881</v>
      </c>
      <c r="M319" s="190">
        <f t="shared" si="19"/>
        <v>45.170366666666666</v>
      </c>
      <c r="N319" s="195">
        <f>Table21[[#This Row],[Adj Close]]-Table21[[#This Row],[6-MA]]</f>
        <v>1.3794333333333313</v>
      </c>
      <c r="O319" s="194">
        <f>(Table21[[#This Row],[Adj Close]]-M319)^2</f>
        <v>1.9028363211111055</v>
      </c>
      <c r="P319" s="194">
        <f>ABS(Table21[[#This Row],[Erorr 3]])</f>
        <v>1.3794333333333313</v>
      </c>
      <c r="Q319" s="192">
        <f>Table21[[#This Row],[Abs Erorr 3]]/Table21[[#This Row],[Adj Close]]</f>
        <v>2.9633496456125081E-2</v>
      </c>
    </row>
    <row r="320" spans="1:17" x14ac:dyDescent="0.3">
      <c r="A320" s="177">
        <v>43928</v>
      </c>
      <c r="B320" s="7">
        <v>47.971699999999998</v>
      </c>
      <c r="C320" s="190">
        <f t="shared" si="16"/>
        <v>46.549799999999998</v>
      </c>
      <c r="D320" s="191">
        <f>Table21[[#This Row],[Adj Close]]-Table21[[#This Row],[Naive Trend ]]</f>
        <v>1.4219000000000008</v>
      </c>
      <c r="E320">
        <f>Table21[[#This Row],[Erorr 1]]^2</f>
        <v>2.0217996100000022</v>
      </c>
      <c r="F320">
        <f>ABS(Table21[[#This Row],[Erorr 1]])</f>
        <v>1.4219000000000008</v>
      </c>
      <c r="G320" s="192">
        <f>Table21[[#This Row],[Abs Erorr 1]]/Table21[[#This Row],[Adj Close]]</f>
        <v>2.9640392147870533E-2</v>
      </c>
      <c r="H320" s="190">
        <f t="shared" si="18"/>
        <v>43.33123333333333</v>
      </c>
      <c r="I320" s="193">
        <f>(Table21[[#This Row],[Adj Close]]-Table21[[#This Row],[3-MA]])</f>
        <v>4.6404666666666685</v>
      </c>
      <c r="J320" s="194">
        <f t="shared" si="17"/>
        <v>21.533930884444462</v>
      </c>
      <c r="K320" s="194">
        <f>ABS(Table21[[#This Row],[Erorr 2]])</f>
        <v>4.6404666666666685</v>
      </c>
      <c r="L320" s="192">
        <f>Table21[[#This Row],[Abs Erorr 2]]/Table21[[#This Row],[Adj Close]]</f>
        <v>9.6733421301864825E-2</v>
      </c>
      <c r="M320" s="190">
        <f t="shared" si="19"/>
        <v>44.72761666666667</v>
      </c>
      <c r="N320" s="195">
        <f>Table21[[#This Row],[Adj Close]]-Table21[[#This Row],[6-MA]]</f>
        <v>3.2440833333333288</v>
      </c>
      <c r="O320" s="194">
        <f>(Table21[[#This Row],[Adj Close]]-M320)^2</f>
        <v>10.524076673611081</v>
      </c>
      <c r="P320" s="194">
        <f>ABS(Table21[[#This Row],[Erorr 3]])</f>
        <v>3.2440833333333288</v>
      </c>
      <c r="Q320" s="192">
        <f>Table21[[#This Row],[Abs Erorr 3]]/Table21[[#This Row],[Adj Close]]</f>
        <v>6.7624939981975385E-2</v>
      </c>
    </row>
    <row r="321" spans="1:17" x14ac:dyDescent="0.3">
      <c r="A321" s="177">
        <v>43929</v>
      </c>
      <c r="B321" s="7">
        <v>49.376600000000003</v>
      </c>
      <c r="C321" s="190">
        <f t="shared" si="16"/>
        <v>47.971699999999998</v>
      </c>
      <c r="D321" s="191">
        <f>Table21[[#This Row],[Adj Close]]-Table21[[#This Row],[Naive Trend ]]</f>
        <v>1.4049000000000049</v>
      </c>
      <c r="E321">
        <f>Table21[[#This Row],[Erorr 1]]^2</f>
        <v>1.9737440100000139</v>
      </c>
      <c r="F321">
        <f>ABS(Table21[[#This Row],[Erorr 1]])</f>
        <v>1.4049000000000049</v>
      </c>
      <c r="G321" s="192">
        <f>Table21[[#This Row],[Abs Erorr 1]]/Table21[[#This Row],[Adj Close]]</f>
        <v>2.8452748872948012E-2</v>
      </c>
      <c r="H321" s="190">
        <f t="shared" si="18"/>
        <v>45.380433333333336</v>
      </c>
      <c r="I321" s="193">
        <f>(Table21[[#This Row],[Adj Close]]-Table21[[#This Row],[3-MA]])</f>
        <v>3.9961666666666673</v>
      </c>
      <c r="J321" s="194">
        <f t="shared" si="17"/>
        <v>15.969348027777784</v>
      </c>
      <c r="K321" s="194">
        <f>ABS(Table21[[#This Row],[Erorr 2]])</f>
        <v>3.9961666666666673</v>
      </c>
      <c r="L321" s="192">
        <f>Table21[[#This Row],[Abs Erorr 2]]/Table21[[#This Row],[Adj Close]]</f>
        <v>8.0932398477551445E-2</v>
      </c>
      <c r="M321" s="190">
        <f t="shared" si="19"/>
        <v>44.243699999999997</v>
      </c>
      <c r="N321" s="195">
        <f>Table21[[#This Row],[Adj Close]]-Table21[[#This Row],[6-MA]]</f>
        <v>5.1329000000000065</v>
      </c>
      <c r="O321" s="194">
        <f>(Table21[[#This Row],[Adj Close]]-M321)^2</f>
        <v>26.346662410000068</v>
      </c>
      <c r="P321" s="194">
        <f>ABS(Table21[[#This Row],[Erorr 3]])</f>
        <v>5.1329000000000065</v>
      </c>
      <c r="Q321" s="192">
        <f>Table21[[#This Row],[Abs Erorr 3]]/Table21[[#This Row],[Adj Close]]</f>
        <v>0.10395409971524985</v>
      </c>
    </row>
    <row r="322" spans="1:17" x14ac:dyDescent="0.3">
      <c r="A322" s="177">
        <v>43930</v>
      </c>
      <c r="B322" s="7">
        <v>50.415399999999998</v>
      </c>
      <c r="C322" s="190">
        <f t="shared" si="16"/>
        <v>49.376600000000003</v>
      </c>
      <c r="D322" s="191">
        <f>Table21[[#This Row],[Adj Close]]-Table21[[#This Row],[Naive Trend ]]</f>
        <v>1.0387999999999948</v>
      </c>
      <c r="E322">
        <f>Table21[[#This Row],[Erorr 1]]^2</f>
        <v>1.0791054399999893</v>
      </c>
      <c r="F322">
        <f>ABS(Table21[[#This Row],[Erorr 1]])</f>
        <v>1.0387999999999948</v>
      </c>
      <c r="G322" s="192">
        <f>Table21[[#This Row],[Abs Erorr 1]]/Table21[[#This Row],[Adj Close]]</f>
        <v>2.0604815195356872E-2</v>
      </c>
      <c r="H322" s="190">
        <f t="shared" si="18"/>
        <v>47.966033333333336</v>
      </c>
      <c r="I322" s="193">
        <f>(Table21[[#This Row],[Adj Close]]-Table21[[#This Row],[3-MA]])</f>
        <v>2.4493666666666627</v>
      </c>
      <c r="J322" s="194">
        <f t="shared" si="17"/>
        <v>5.9993970677777586</v>
      </c>
      <c r="K322" s="194">
        <f>ABS(Table21[[#This Row],[Erorr 2]])</f>
        <v>2.4493666666666627</v>
      </c>
      <c r="L322" s="192">
        <f>Table21[[#This Row],[Abs Erorr 2]]/Table21[[#This Row],[Adj Close]]</f>
        <v>4.8583699954114476E-2</v>
      </c>
      <c r="M322" s="190">
        <f t="shared" si="19"/>
        <v>44.798566666666666</v>
      </c>
      <c r="N322" s="195">
        <f>Table21[[#This Row],[Adj Close]]-Table21[[#This Row],[6-MA]]</f>
        <v>5.6168333333333322</v>
      </c>
      <c r="O322" s="194">
        <f>(Table21[[#This Row],[Adj Close]]-M322)^2</f>
        <v>31.548816694444433</v>
      </c>
      <c r="P322" s="194">
        <f>ABS(Table21[[#This Row],[Erorr 3]])</f>
        <v>5.6168333333333322</v>
      </c>
      <c r="Q322" s="192">
        <f>Table21[[#This Row],[Abs Erorr 3]]/Table21[[#This Row],[Adj Close]]</f>
        <v>0.11141106355068754</v>
      </c>
    </row>
    <row r="323" spans="1:17" x14ac:dyDescent="0.3">
      <c r="A323" s="177">
        <v>43934</v>
      </c>
      <c r="B323" s="7">
        <v>48.959400000000002</v>
      </c>
      <c r="C323" s="190">
        <f t="shared" si="16"/>
        <v>50.415399999999998</v>
      </c>
      <c r="D323" s="191">
        <f>Table21[[#This Row],[Adj Close]]-Table21[[#This Row],[Naive Trend ]]</f>
        <v>-1.455999999999996</v>
      </c>
      <c r="E323">
        <f>Table21[[#This Row],[Erorr 1]]^2</f>
        <v>2.1199359999999881</v>
      </c>
      <c r="F323">
        <f>ABS(Table21[[#This Row],[Erorr 1]])</f>
        <v>1.455999999999996</v>
      </c>
      <c r="G323" s="192">
        <f>Table21[[#This Row],[Abs Erorr 1]]/Table21[[#This Row],[Adj Close]]</f>
        <v>2.9738926539132342E-2</v>
      </c>
      <c r="H323" s="190">
        <f t="shared" si="18"/>
        <v>49.254566666666669</v>
      </c>
      <c r="I323" s="193">
        <f>(Table21[[#This Row],[Adj Close]]-Table21[[#This Row],[3-MA]])</f>
        <v>-0.2951666666666668</v>
      </c>
      <c r="J323" s="194">
        <f t="shared" si="17"/>
        <v>8.7123361111111186E-2</v>
      </c>
      <c r="K323" s="194">
        <f>ABS(Table21[[#This Row],[Erorr 2]])</f>
        <v>0.2951666666666668</v>
      </c>
      <c r="L323" s="192">
        <f>Table21[[#This Row],[Abs Erorr 2]]/Table21[[#This Row],[Adj Close]]</f>
        <v>6.0288048192311747E-3</v>
      </c>
      <c r="M323" s="190">
        <f t="shared" si="19"/>
        <v>46.292899999999996</v>
      </c>
      <c r="N323" s="195">
        <f>Table21[[#This Row],[Adj Close]]-Table21[[#This Row],[6-MA]]</f>
        <v>2.6665000000000063</v>
      </c>
      <c r="O323" s="194">
        <f>(Table21[[#This Row],[Adj Close]]-M323)^2</f>
        <v>7.1102222500000334</v>
      </c>
      <c r="P323" s="194">
        <f>ABS(Table21[[#This Row],[Erorr 3]])</f>
        <v>2.6665000000000063</v>
      </c>
      <c r="Q323" s="192">
        <f>Table21[[#This Row],[Abs Erorr 3]]/Table21[[#This Row],[Adj Close]]</f>
        <v>5.4463494242168127E-2</v>
      </c>
    </row>
    <row r="324" spans="1:17" x14ac:dyDescent="0.3">
      <c r="A324" s="177">
        <v>43935</v>
      </c>
      <c r="B324" s="7">
        <v>50.721899999999998</v>
      </c>
      <c r="C324" s="190">
        <f t="shared" ref="C324:C387" si="20">B323</f>
        <v>48.959400000000002</v>
      </c>
      <c r="D324" s="191">
        <f>Table21[[#This Row],[Adj Close]]-Table21[[#This Row],[Naive Trend ]]</f>
        <v>1.7624999999999957</v>
      </c>
      <c r="E324">
        <f>Table21[[#This Row],[Erorr 1]]^2</f>
        <v>3.1064062499999849</v>
      </c>
      <c r="F324">
        <f>ABS(Table21[[#This Row],[Erorr 1]])</f>
        <v>1.7624999999999957</v>
      </c>
      <c r="G324" s="192">
        <f>Table21[[#This Row],[Abs Erorr 1]]/Table21[[#This Row],[Adj Close]]</f>
        <v>3.4748303987035101E-2</v>
      </c>
      <c r="H324" s="190">
        <f t="shared" si="18"/>
        <v>49.583799999999997</v>
      </c>
      <c r="I324" s="193">
        <f>(Table21[[#This Row],[Adj Close]]-Table21[[#This Row],[3-MA]])</f>
        <v>1.1381000000000014</v>
      </c>
      <c r="J324" s="194">
        <f t="shared" si="17"/>
        <v>1.2952716100000032</v>
      </c>
      <c r="K324" s="194">
        <f>ABS(Table21[[#This Row],[Erorr 2]])</f>
        <v>1.1381000000000014</v>
      </c>
      <c r="L324" s="192">
        <f>Table21[[#This Row],[Abs Erorr 2]]/Table21[[#This Row],[Adj Close]]</f>
        <v>2.2438039584479319E-2</v>
      </c>
      <c r="M324" s="190">
        <f t="shared" si="19"/>
        <v>47.482116666666663</v>
      </c>
      <c r="N324" s="195">
        <f>Table21[[#This Row],[Adj Close]]-Table21[[#This Row],[6-MA]]</f>
        <v>3.2397833333333352</v>
      </c>
      <c r="O324" s="194">
        <f>(Table21[[#This Row],[Adj Close]]-M324)^2</f>
        <v>10.496196046944457</v>
      </c>
      <c r="P324" s="194">
        <f>ABS(Table21[[#This Row],[Erorr 3]])</f>
        <v>3.2397833333333352</v>
      </c>
      <c r="Q324" s="192">
        <f>Table21[[#This Row],[Abs Erorr 3]]/Table21[[#This Row],[Adj Close]]</f>
        <v>6.3873461627686173E-2</v>
      </c>
    </row>
    <row r="325" spans="1:17" x14ac:dyDescent="0.3">
      <c r="A325" s="177">
        <v>43936</v>
      </c>
      <c r="B325" s="7">
        <v>47.554499999999997</v>
      </c>
      <c r="C325" s="190">
        <f t="shared" si="20"/>
        <v>50.721899999999998</v>
      </c>
      <c r="D325" s="191">
        <f>Table21[[#This Row],[Adj Close]]-Table21[[#This Row],[Naive Trend ]]</f>
        <v>-3.1674000000000007</v>
      </c>
      <c r="E325">
        <f>Table21[[#This Row],[Erorr 1]]^2</f>
        <v>10.032422760000005</v>
      </c>
      <c r="F325">
        <f>ABS(Table21[[#This Row],[Erorr 1]])</f>
        <v>3.1674000000000007</v>
      </c>
      <c r="G325" s="192">
        <f>Table21[[#This Row],[Abs Erorr 1]]/Table21[[#This Row],[Adj Close]]</f>
        <v>6.6605684004668347E-2</v>
      </c>
      <c r="H325" s="190">
        <f t="shared" si="18"/>
        <v>50.03223333333333</v>
      </c>
      <c r="I325" s="193">
        <f>(Table21[[#This Row],[Adj Close]]-Table21[[#This Row],[3-MA]])</f>
        <v>-2.4777333333333331</v>
      </c>
      <c r="J325" s="194">
        <f t="shared" ref="J325:J388" si="21">(B325-H325)^2</f>
        <v>6.1391624711111099</v>
      </c>
      <c r="K325" s="194">
        <f>ABS(Table21[[#This Row],[Erorr 2]])</f>
        <v>2.4777333333333331</v>
      </c>
      <c r="L325" s="192">
        <f>Table21[[#This Row],[Abs Erorr 2]]/Table21[[#This Row],[Adj Close]]</f>
        <v>5.2103025651270292E-2</v>
      </c>
      <c r="M325" s="190">
        <f t="shared" si="19"/>
        <v>48.999133333333333</v>
      </c>
      <c r="N325" s="195">
        <f>Table21[[#This Row],[Adj Close]]-Table21[[#This Row],[6-MA]]</f>
        <v>-1.4446333333333357</v>
      </c>
      <c r="O325" s="194">
        <f>(Table21[[#This Row],[Adj Close]]-M325)^2</f>
        <v>2.0869654677777847</v>
      </c>
      <c r="P325" s="194">
        <f>ABS(Table21[[#This Row],[Erorr 3]])</f>
        <v>1.4446333333333357</v>
      </c>
      <c r="Q325" s="192">
        <f>Table21[[#This Row],[Abs Erorr 3]]/Table21[[#This Row],[Adj Close]]</f>
        <v>3.0378478026965604E-2</v>
      </c>
    </row>
    <row r="326" spans="1:17" x14ac:dyDescent="0.3">
      <c r="A326" s="177">
        <v>43937</v>
      </c>
      <c r="B326" s="7">
        <v>46.703000000000003</v>
      </c>
      <c r="C326" s="190">
        <f t="shared" si="20"/>
        <v>47.554499999999997</v>
      </c>
      <c r="D326" s="191">
        <f>Table21[[#This Row],[Adj Close]]-Table21[[#This Row],[Naive Trend ]]</f>
        <v>-0.85149999999999437</v>
      </c>
      <c r="E326">
        <f>Table21[[#This Row],[Erorr 1]]^2</f>
        <v>0.72505224999999041</v>
      </c>
      <c r="F326">
        <f>ABS(Table21[[#This Row],[Erorr 1]])</f>
        <v>0.85149999999999437</v>
      </c>
      <c r="G326" s="192">
        <f>Table21[[#This Row],[Abs Erorr 1]]/Table21[[#This Row],[Adj Close]]</f>
        <v>1.8232233475365487E-2</v>
      </c>
      <c r="H326" s="190">
        <f t="shared" ref="H326:H389" si="22">AVERAGE(B323:B325)</f>
        <v>49.078599999999994</v>
      </c>
      <c r="I326" s="193">
        <f>(Table21[[#This Row],[Adj Close]]-Table21[[#This Row],[3-MA]])</f>
        <v>-2.3755999999999915</v>
      </c>
      <c r="J326" s="194">
        <f t="shared" si="21"/>
        <v>5.6434753599999592</v>
      </c>
      <c r="K326" s="194">
        <f>ABS(Table21[[#This Row],[Erorr 2]])</f>
        <v>2.3755999999999915</v>
      </c>
      <c r="L326" s="192">
        <f>Table21[[#This Row],[Abs Erorr 2]]/Table21[[#This Row],[Adj Close]]</f>
        <v>5.0866111384707438E-2</v>
      </c>
      <c r="M326" s="190">
        <f t="shared" si="19"/>
        <v>49.166583333333335</v>
      </c>
      <c r="N326" s="195">
        <f>Table21[[#This Row],[Adj Close]]-Table21[[#This Row],[6-MA]]</f>
        <v>-2.4635833333333323</v>
      </c>
      <c r="O326" s="194">
        <f>(Table21[[#This Row],[Adj Close]]-M326)^2</f>
        <v>6.0692428402777727</v>
      </c>
      <c r="P326" s="194">
        <f>ABS(Table21[[#This Row],[Erorr 3]])</f>
        <v>2.4635833333333323</v>
      </c>
      <c r="Q326" s="192">
        <f>Table21[[#This Row],[Abs Erorr 3]]/Table21[[#This Row],[Adj Close]]</f>
        <v>5.275000178432504E-2</v>
      </c>
    </row>
    <row r="327" spans="1:17" x14ac:dyDescent="0.3">
      <c r="A327" s="177">
        <v>43938</v>
      </c>
      <c r="B327" s="7">
        <v>48.959400000000002</v>
      </c>
      <c r="C327" s="190">
        <f t="shared" si="20"/>
        <v>46.703000000000003</v>
      </c>
      <c r="D327" s="191">
        <f>Table21[[#This Row],[Adj Close]]-Table21[[#This Row],[Naive Trend ]]</f>
        <v>2.2563999999999993</v>
      </c>
      <c r="E327">
        <f>Table21[[#This Row],[Erorr 1]]^2</f>
        <v>5.0913409599999966</v>
      </c>
      <c r="F327">
        <f>ABS(Table21[[#This Row],[Erorr 1]])</f>
        <v>2.2563999999999993</v>
      </c>
      <c r="G327" s="192">
        <f>Table21[[#This Row],[Abs Erorr 1]]/Table21[[#This Row],[Adj Close]]</f>
        <v>4.6087166100891745E-2</v>
      </c>
      <c r="H327" s="190">
        <f t="shared" si="22"/>
        <v>48.326466666666668</v>
      </c>
      <c r="I327" s="193">
        <f>(Table21[[#This Row],[Adj Close]]-Table21[[#This Row],[3-MA]])</f>
        <v>0.63293333333333379</v>
      </c>
      <c r="J327" s="194">
        <f t="shared" si="21"/>
        <v>0.40060460444444501</v>
      </c>
      <c r="K327" s="194">
        <f>ABS(Table21[[#This Row],[Erorr 2]])</f>
        <v>0.63293333333333379</v>
      </c>
      <c r="L327" s="192">
        <f>Table21[[#This Row],[Abs Erorr 2]]/Table21[[#This Row],[Adj Close]]</f>
        <v>1.2927718340774882E-2</v>
      </c>
      <c r="M327" s="190">
        <f t="shared" si="19"/>
        <v>48.955133333333329</v>
      </c>
      <c r="N327" s="195">
        <f>Table21[[#This Row],[Adj Close]]-Table21[[#This Row],[6-MA]]</f>
        <v>4.2666666666733022E-3</v>
      </c>
      <c r="O327" s="194">
        <f>(Table21[[#This Row],[Adj Close]]-M327)^2</f>
        <v>1.8204444444501066E-5</v>
      </c>
      <c r="P327" s="194">
        <f>ABS(Table21[[#This Row],[Erorr 3]])</f>
        <v>4.2666666666733022E-3</v>
      </c>
      <c r="Q327" s="192">
        <f>Table21[[#This Row],[Abs Erorr 3]]/Table21[[#This Row],[Adj Close]]</f>
        <v>8.7147037477446654E-5</v>
      </c>
    </row>
    <row r="328" spans="1:17" x14ac:dyDescent="0.3">
      <c r="A328" s="177">
        <v>43941</v>
      </c>
      <c r="B328" s="7">
        <v>47.537399999999998</v>
      </c>
      <c r="C328" s="190">
        <f t="shared" si="20"/>
        <v>48.959400000000002</v>
      </c>
      <c r="D328" s="191">
        <f>Table21[[#This Row],[Adj Close]]-Table21[[#This Row],[Naive Trend ]]</f>
        <v>-1.4220000000000041</v>
      </c>
      <c r="E328">
        <f>Table21[[#This Row],[Erorr 1]]^2</f>
        <v>2.022084000000012</v>
      </c>
      <c r="F328">
        <f>ABS(Table21[[#This Row],[Erorr 1]])</f>
        <v>1.4220000000000041</v>
      </c>
      <c r="G328" s="192">
        <f>Table21[[#This Row],[Abs Erorr 1]]/Table21[[#This Row],[Adj Close]]</f>
        <v>2.991328932587824E-2</v>
      </c>
      <c r="H328" s="190">
        <f t="shared" si="22"/>
        <v>47.73896666666667</v>
      </c>
      <c r="I328" s="193">
        <f>(Table21[[#This Row],[Adj Close]]-Table21[[#This Row],[3-MA]])</f>
        <v>-0.20156666666667178</v>
      </c>
      <c r="J328" s="194">
        <f t="shared" si="21"/>
        <v>4.0629121111113171E-2</v>
      </c>
      <c r="K328" s="194">
        <f>ABS(Table21[[#This Row],[Erorr 2]])</f>
        <v>0.20156666666667178</v>
      </c>
      <c r="L328" s="192">
        <f>Table21[[#This Row],[Abs Erorr 2]]/Table21[[#This Row],[Adj Close]]</f>
        <v>4.2401701958178564E-3</v>
      </c>
      <c r="M328" s="190">
        <f t="shared" si="19"/>
        <v>48.885600000000004</v>
      </c>
      <c r="N328" s="195">
        <f>Table21[[#This Row],[Adj Close]]-Table21[[#This Row],[6-MA]]</f>
        <v>-1.3482000000000056</v>
      </c>
      <c r="O328" s="194">
        <f>(Table21[[#This Row],[Adj Close]]-M328)^2</f>
        <v>1.8176432400000151</v>
      </c>
      <c r="P328" s="194">
        <f>ABS(Table21[[#This Row],[Erorr 3]])</f>
        <v>1.3482000000000056</v>
      </c>
      <c r="Q328" s="192">
        <f>Table21[[#This Row],[Abs Erorr 3]]/Table21[[#This Row],[Adj Close]]</f>
        <v>2.8360827474788391E-2</v>
      </c>
    </row>
    <row r="329" spans="1:17" x14ac:dyDescent="0.3">
      <c r="A329" s="177">
        <v>43942</v>
      </c>
      <c r="B329" s="7">
        <v>45.417299999999997</v>
      </c>
      <c r="C329" s="190">
        <f t="shared" si="20"/>
        <v>47.537399999999998</v>
      </c>
      <c r="D329" s="191">
        <f>Table21[[#This Row],[Adj Close]]-Table21[[#This Row],[Naive Trend ]]</f>
        <v>-2.1201000000000008</v>
      </c>
      <c r="E329">
        <f>Table21[[#This Row],[Erorr 1]]^2</f>
        <v>4.494824010000003</v>
      </c>
      <c r="F329">
        <f>ABS(Table21[[#This Row],[Erorr 1]])</f>
        <v>2.1201000000000008</v>
      </c>
      <c r="G329" s="192">
        <f>Table21[[#This Row],[Abs Erorr 1]]/Table21[[#This Row],[Adj Close]]</f>
        <v>4.6680449960697812E-2</v>
      </c>
      <c r="H329" s="190">
        <f t="shared" si="22"/>
        <v>47.733266666666673</v>
      </c>
      <c r="I329" s="193">
        <f>(Table21[[#This Row],[Adj Close]]-Table21[[#This Row],[3-MA]])</f>
        <v>-2.3159666666666752</v>
      </c>
      <c r="J329" s="194">
        <f t="shared" si="21"/>
        <v>5.3637016011111509</v>
      </c>
      <c r="K329" s="194">
        <f>ABS(Table21[[#This Row],[Erorr 2]])</f>
        <v>2.3159666666666752</v>
      </c>
      <c r="L329" s="192">
        <f>Table21[[#This Row],[Abs Erorr 2]]/Table21[[#This Row],[Adj Close]]</f>
        <v>5.0993050372141788E-2</v>
      </c>
      <c r="M329" s="190">
        <f t="shared" ref="M329:M392" si="23">AVERAGE(B323:B328)</f>
        <v>48.40593333333333</v>
      </c>
      <c r="N329" s="195">
        <f>Table21[[#This Row],[Adj Close]]-Table21[[#This Row],[6-MA]]</f>
        <v>-2.9886333333333326</v>
      </c>
      <c r="O329" s="194">
        <f>(Table21[[#This Row],[Adj Close]]-M329)^2</f>
        <v>8.9319292011111067</v>
      </c>
      <c r="P329" s="194">
        <f>ABS(Table21[[#This Row],[Erorr 3]])</f>
        <v>2.9886333333333326</v>
      </c>
      <c r="Q329" s="192">
        <f>Table21[[#This Row],[Abs Erorr 3]]/Table21[[#This Row],[Adj Close]]</f>
        <v>6.5803853010490118E-2</v>
      </c>
    </row>
    <row r="330" spans="1:17" x14ac:dyDescent="0.3">
      <c r="A330" s="177">
        <v>43943</v>
      </c>
      <c r="B330" s="7">
        <v>46.209200000000003</v>
      </c>
      <c r="C330" s="190">
        <f t="shared" si="20"/>
        <v>45.417299999999997</v>
      </c>
      <c r="D330" s="191">
        <f>Table21[[#This Row],[Adj Close]]-Table21[[#This Row],[Naive Trend ]]</f>
        <v>0.79190000000000538</v>
      </c>
      <c r="E330">
        <f>Table21[[#This Row],[Erorr 1]]^2</f>
        <v>0.62710561000000853</v>
      </c>
      <c r="F330">
        <f>ABS(Table21[[#This Row],[Erorr 1]])</f>
        <v>0.79190000000000538</v>
      </c>
      <c r="G330" s="192">
        <f>Table21[[#This Row],[Abs Erorr 1]]/Table21[[#This Row],[Adj Close]]</f>
        <v>1.7137280022160205E-2</v>
      </c>
      <c r="H330" s="190">
        <f t="shared" si="22"/>
        <v>47.304700000000004</v>
      </c>
      <c r="I330" s="193">
        <f>(Table21[[#This Row],[Adj Close]]-Table21[[#This Row],[3-MA]])</f>
        <v>-1.0955000000000013</v>
      </c>
      <c r="J330" s="194">
        <f t="shared" si="21"/>
        <v>1.2001202500000028</v>
      </c>
      <c r="K330" s="194">
        <f>ABS(Table21[[#This Row],[Erorr 2]])</f>
        <v>1.0955000000000013</v>
      </c>
      <c r="L330" s="192">
        <f>Table21[[#This Row],[Abs Erorr 2]]/Table21[[#This Row],[Adj Close]]</f>
        <v>2.3707400257957315E-2</v>
      </c>
      <c r="M330" s="190">
        <f t="shared" si="23"/>
        <v>47.815583333333336</v>
      </c>
      <c r="N330" s="195">
        <f>Table21[[#This Row],[Adj Close]]-Table21[[#This Row],[6-MA]]</f>
        <v>-1.6063833333333335</v>
      </c>
      <c r="O330" s="194">
        <f>(Table21[[#This Row],[Adj Close]]-M330)^2</f>
        <v>2.5804674136111116</v>
      </c>
      <c r="P330" s="194">
        <f>ABS(Table21[[#This Row],[Erorr 3]])</f>
        <v>1.6063833333333335</v>
      </c>
      <c r="Q330" s="192">
        <f>Table21[[#This Row],[Abs Erorr 3]]/Table21[[#This Row],[Adj Close]]</f>
        <v>3.4763279462386998E-2</v>
      </c>
    </row>
    <row r="331" spans="1:17" x14ac:dyDescent="0.3">
      <c r="A331" s="177">
        <v>43944</v>
      </c>
      <c r="B331" s="7">
        <v>46.277299999999997</v>
      </c>
      <c r="C331" s="190">
        <f t="shared" si="20"/>
        <v>46.209200000000003</v>
      </c>
      <c r="D331" s="191">
        <f>Table21[[#This Row],[Adj Close]]-Table21[[#This Row],[Naive Trend ]]</f>
        <v>6.8099999999994054E-2</v>
      </c>
      <c r="E331">
        <f>Table21[[#This Row],[Erorr 1]]^2</f>
        <v>4.6376099999991902E-3</v>
      </c>
      <c r="F331">
        <f>ABS(Table21[[#This Row],[Erorr 1]])</f>
        <v>6.8099999999994054E-2</v>
      </c>
      <c r="G331" s="192">
        <f>Table21[[#This Row],[Abs Erorr 1]]/Table21[[#This Row],[Adj Close]]</f>
        <v>1.4715638120632376E-3</v>
      </c>
      <c r="H331" s="190">
        <f t="shared" si="22"/>
        <v>46.387966666666671</v>
      </c>
      <c r="I331" s="193">
        <f>(Table21[[#This Row],[Adj Close]]-Table21[[#This Row],[3-MA]])</f>
        <v>-0.11066666666667402</v>
      </c>
      <c r="J331" s="194">
        <f t="shared" si="21"/>
        <v>1.2247111111112739E-2</v>
      </c>
      <c r="K331" s="194">
        <f>ABS(Table21[[#This Row],[Erorr 2]])</f>
        <v>0.11066666666667402</v>
      </c>
      <c r="L331" s="192">
        <f>Table21[[#This Row],[Abs Erorr 2]]/Table21[[#This Row],[Adj Close]]</f>
        <v>2.3913812315470872E-3</v>
      </c>
      <c r="M331" s="190">
        <f t="shared" si="23"/>
        <v>47.06346666666667</v>
      </c>
      <c r="N331" s="195">
        <f>Table21[[#This Row],[Adj Close]]-Table21[[#This Row],[6-MA]]</f>
        <v>-0.78616666666667356</v>
      </c>
      <c r="O331" s="194">
        <f>(Table21[[#This Row],[Adj Close]]-M331)^2</f>
        <v>0.61805802777778862</v>
      </c>
      <c r="P331" s="194">
        <f>ABS(Table21[[#This Row],[Erorr 3]])</f>
        <v>0.78616666666667356</v>
      </c>
      <c r="Q331" s="192">
        <f>Table21[[#This Row],[Abs Erorr 3]]/Table21[[#This Row],[Adj Close]]</f>
        <v>1.6988170586155062E-2</v>
      </c>
    </row>
    <row r="332" spans="1:17" x14ac:dyDescent="0.3">
      <c r="A332" s="177">
        <v>43945</v>
      </c>
      <c r="B332" s="7">
        <v>46.464599999999997</v>
      </c>
      <c r="C332" s="190">
        <f t="shared" si="20"/>
        <v>46.277299999999997</v>
      </c>
      <c r="D332" s="191">
        <f>Table21[[#This Row],[Adj Close]]-Table21[[#This Row],[Naive Trend ]]</f>
        <v>0.18730000000000047</v>
      </c>
      <c r="E332">
        <f>Table21[[#This Row],[Erorr 1]]^2</f>
        <v>3.5081290000000175E-2</v>
      </c>
      <c r="F332">
        <f>ABS(Table21[[#This Row],[Erorr 1]])</f>
        <v>0.18730000000000047</v>
      </c>
      <c r="G332" s="192">
        <f>Table21[[#This Row],[Abs Erorr 1]]/Table21[[#This Row],[Adj Close]]</f>
        <v>4.0310257701562154E-3</v>
      </c>
      <c r="H332" s="190">
        <f t="shared" si="22"/>
        <v>45.967933333333328</v>
      </c>
      <c r="I332" s="193">
        <f>(Table21[[#This Row],[Adj Close]]-Table21[[#This Row],[3-MA]])</f>
        <v>0.4966666666666697</v>
      </c>
      <c r="J332" s="194">
        <f t="shared" si="21"/>
        <v>0.2466777777777808</v>
      </c>
      <c r="K332" s="194">
        <f>ABS(Table21[[#This Row],[Erorr 2]])</f>
        <v>0.4966666666666697</v>
      </c>
      <c r="L332" s="192">
        <f>Table21[[#This Row],[Abs Erorr 2]]/Table21[[#This Row],[Adj Close]]</f>
        <v>1.0689141123923799E-2</v>
      </c>
      <c r="M332" s="190">
        <f t="shared" si="23"/>
        <v>46.850600000000007</v>
      </c>
      <c r="N332" s="195">
        <f>Table21[[#This Row],[Adj Close]]-Table21[[#This Row],[6-MA]]</f>
        <v>-0.38600000000000989</v>
      </c>
      <c r="O332" s="194">
        <f>(Table21[[#This Row],[Adj Close]]-M332)^2</f>
        <v>0.14899600000000762</v>
      </c>
      <c r="P332" s="194">
        <f>ABS(Table21[[#This Row],[Erorr 3]])</f>
        <v>0.38600000000000989</v>
      </c>
      <c r="Q332" s="192">
        <f>Table21[[#This Row],[Abs Erorr 3]]/Table21[[#This Row],[Adj Close]]</f>
        <v>8.3073996117476508E-3</v>
      </c>
    </row>
    <row r="333" spans="1:17" x14ac:dyDescent="0.3">
      <c r="A333" s="177">
        <v>43948</v>
      </c>
      <c r="B333" s="7">
        <v>49.138199999999998</v>
      </c>
      <c r="C333" s="190">
        <f t="shared" si="20"/>
        <v>46.464599999999997</v>
      </c>
      <c r="D333" s="191">
        <f>Table21[[#This Row],[Adj Close]]-Table21[[#This Row],[Naive Trend ]]</f>
        <v>2.6736000000000004</v>
      </c>
      <c r="E333">
        <f>Table21[[#This Row],[Erorr 1]]^2</f>
        <v>7.1481369600000022</v>
      </c>
      <c r="F333">
        <f>ABS(Table21[[#This Row],[Erorr 1]])</f>
        <v>2.6736000000000004</v>
      </c>
      <c r="G333" s="192">
        <f>Table21[[#This Row],[Abs Erorr 1]]/Table21[[#This Row],[Adj Close]]</f>
        <v>5.4409807441054017E-2</v>
      </c>
      <c r="H333" s="190">
        <f t="shared" si="22"/>
        <v>46.317033333333335</v>
      </c>
      <c r="I333" s="193">
        <f>(Table21[[#This Row],[Adj Close]]-Table21[[#This Row],[3-MA]])</f>
        <v>2.821166666666663</v>
      </c>
      <c r="J333" s="194">
        <f t="shared" si="21"/>
        <v>7.9589813611110909</v>
      </c>
      <c r="K333" s="194">
        <f>ABS(Table21[[#This Row],[Erorr 2]])</f>
        <v>2.821166666666663</v>
      </c>
      <c r="L333" s="192">
        <f>Table21[[#This Row],[Abs Erorr 2]]/Table21[[#This Row],[Adj Close]]</f>
        <v>5.7412902114173152E-2</v>
      </c>
      <c r="M333" s="190">
        <f t="shared" si="23"/>
        <v>46.810866666666669</v>
      </c>
      <c r="N333" s="195">
        <f>Table21[[#This Row],[Adj Close]]-Table21[[#This Row],[6-MA]]</f>
        <v>2.3273333333333284</v>
      </c>
      <c r="O333" s="194">
        <f>(Table21[[#This Row],[Adj Close]]-M333)^2</f>
        <v>5.4164804444444217</v>
      </c>
      <c r="P333" s="194">
        <f>ABS(Table21[[#This Row],[Erorr 3]])</f>
        <v>2.3273333333333284</v>
      </c>
      <c r="Q333" s="192">
        <f>Table21[[#This Row],[Abs Erorr 3]]/Table21[[#This Row],[Adj Close]]</f>
        <v>4.7363015603610399E-2</v>
      </c>
    </row>
    <row r="334" spans="1:17" x14ac:dyDescent="0.3">
      <c r="A334" s="177">
        <v>43949</v>
      </c>
      <c r="B334" s="7">
        <v>50.662300000000002</v>
      </c>
      <c r="C334" s="190">
        <f t="shared" si="20"/>
        <v>49.138199999999998</v>
      </c>
      <c r="D334" s="191">
        <f>Table21[[#This Row],[Adj Close]]-Table21[[#This Row],[Naive Trend ]]</f>
        <v>1.5241000000000042</v>
      </c>
      <c r="E334">
        <f>Table21[[#This Row],[Erorr 1]]^2</f>
        <v>2.3228808100000129</v>
      </c>
      <c r="F334">
        <f>ABS(Table21[[#This Row],[Erorr 1]])</f>
        <v>1.5241000000000042</v>
      </c>
      <c r="G334" s="192">
        <f>Table21[[#This Row],[Abs Erorr 1]]/Table21[[#This Row],[Adj Close]]</f>
        <v>3.0083513776516347E-2</v>
      </c>
      <c r="H334" s="190">
        <f t="shared" si="22"/>
        <v>47.293366666666657</v>
      </c>
      <c r="I334" s="193">
        <f>(Table21[[#This Row],[Adj Close]]-Table21[[#This Row],[3-MA]])</f>
        <v>3.3689333333333451</v>
      </c>
      <c r="J334" s="194">
        <f t="shared" si="21"/>
        <v>11.349711804444524</v>
      </c>
      <c r="K334" s="194">
        <f>ABS(Table21[[#This Row],[Erorr 2]])</f>
        <v>3.3689333333333451</v>
      </c>
      <c r="L334" s="192">
        <f>Table21[[#This Row],[Abs Erorr 2]]/Table21[[#This Row],[Adj Close]]</f>
        <v>6.6497836326683643E-2</v>
      </c>
      <c r="M334" s="190">
        <f t="shared" si="23"/>
        <v>46.840666666666664</v>
      </c>
      <c r="N334" s="195">
        <f>Table21[[#This Row],[Adj Close]]-Table21[[#This Row],[6-MA]]</f>
        <v>3.8216333333333381</v>
      </c>
      <c r="O334" s="194">
        <f>(Table21[[#This Row],[Adj Close]]-M334)^2</f>
        <v>14.604881334444482</v>
      </c>
      <c r="P334" s="194">
        <f>ABS(Table21[[#This Row],[Erorr 3]])</f>
        <v>3.8216333333333381</v>
      </c>
      <c r="Q334" s="192">
        <f>Table21[[#This Row],[Abs Erorr 3]]/Table21[[#This Row],[Adj Close]]</f>
        <v>7.5433474858688565E-2</v>
      </c>
    </row>
    <row r="335" spans="1:17" x14ac:dyDescent="0.3">
      <c r="A335" s="177">
        <v>43950</v>
      </c>
      <c r="B335" s="7">
        <v>51.326500000000003</v>
      </c>
      <c r="C335" s="190">
        <f t="shared" si="20"/>
        <v>50.662300000000002</v>
      </c>
      <c r="D335" s="191">
        <f>Table21[[#This Row],[Adj Close]]-Table21[[#This Row],[Naive Trend ]]</f>
        <v>0.66420000000000101</v>
      </c>
      <c r="E335">
        <f>Table21[[#This Row],[Erorr 1]]^2</f>
        <v>0.44116164000000135</v>
      </c>
      <c r="F335">
        <f>ABS(Table21[[#This Row],[Erorr 1]])</f>
        <v>0.66420000000000101</v>
      </c>
      <c r="G335" s="192">
        <f>Table21[[#This Row],[Abs Erorr 1]]/Table21[[#This Row],[Adj Close]]</f>
        <v>1.2940683662435603E-2</v>
      </c>
      <c r="H335" s="190">
        <f t="shared" si="22"/>
        <v>48.755033333333337</v>
      </c>
      <c r="I335" s="193">
        <f>(Table21[[#This Row],[Adj Close]]-Table21[[#This Row],[3-MA]])</f>
        <v>2.5714666666666659</v>
      </c>
      <c r="J335" s="194">
        <f t="shared" si="21"/>
        <v>6.6124408177777738</v>
      </c>
      <c r="K335" s="194">
        <f>ABS(Table21[[#This Row],[Erorr 2]])</f>
        <v>2.5714666666666659</v>
      </c>
      <c r="L335" s="192">
        <f>Table21[[#This Row],[Abs Erorr 2]]/Table21[[#This Row],[Adj Close]]</f>
        <v>5.0100175672735642E-2</v>
      </c>
      <c r="M335" s="190">
        <f t="shared" si="23"/>
        <v>47.361483333333332</v>
      </c>
      <c r="N335" s="195">
        <f>Table21[[#This Row],[Adj Close]]-Table21[[#This Row],[6-MA]]</f>
        <v>3.9650166666666706</v>
      </c>
      <c r="O335" s="194">
        <f>(Table21[[#This Row],[Adj Close]]-M335)^2</f>
        <v>15.721357166944475</v>
      </c>
      <c r="P335" s="194">
        <f>ABS(Table21[[#This Row],[Erorr 3]])</f>
        <v>3.9650166666666706</v>
      </c>
      <c r="Q335" s="192">
        <f>Table21[[#This Row],[Abs Erorr 3]]/Table21[[#This Row],[Adj Close]]</f>
        <v>7.7250867810325474E-2</v>
      </c>
    </row>
    <row r="336" spans="1:17" x14ac:dyDescent="0.3">
      <c r="A336" s="177">
        <v>43951</v>
      </c>
      <c r="B336" s="7">
        <v>49.470300000000002</v>
      </c>
      <c r="C336" s="190">
        <f t="shared" si="20"/>
        <v>51.326500000000003</v>
      </c>
      <c r="D336" s="191">
        <f>Table21[[#This Row],[Adj Close]]-Table21[[#This Row],[Naive Trend ]]</f>
        <v>-1.8562000000000012</v>
      </c>
      <c r="E336">
        <f>Table21[[#This Row],[Erorr 1]]^2</f>
        <v>3.4454784400000045</v>
      </c>
      <c r="F336">
        <f>ABS(Table21[[#This Row],[Erorr 1]])</f>
        <v>1.8562000000000012</v>
      </c>
      <c r="G336" s="192">
        <f>Table21[[#This Row],[Abs Erorr 1]]/Table21[[#This Row],[Adj Close]]</f>
        <v>3.7521502800670327E-2</v>
      </c>
      <c r="H336" s="190">
        <f t="shared" si="22"/>
        <v>50.375666666666667</v>
      </c>
      <c r="I336" s="193">
        <f>(Table21[[#This Row],[Adj Close]]-Table21[[#This Row],[3-MA]])</f>
        <v>-0.90536666666666576</v>
      </c>
      <c r="J336" s="194">
        <f t="shared" si="21"/>
        <v>0.81968880111110953</v>
      </c>
      <c r="K336" s="194">
        <f>ABS(Table21[[#This Row],[Erorr 2]])</f>
        <v>0.90536666666666576</v>
      </c>
      <c r="L336" s="192">
        <f>Table21[[#This Row],[Abs Erorr 2]]/Table21[[#This Row],[Adj Close]]</f>
        <v>1.8301216420087724E-2</v>
      </c>
      <c r="M336" s="190">
        <f t="shared" si="23"/>
        <v>48.346350000000001</v>
      </c>
      <c r="N336" s="195">
        <f>Table21[[#This Row],[Adj Close]]-Table21[[#This Row],[6-MA]]</f>
        <v>1.1239500000000007</v>
      </c>
      <c r="O336" s="194">
        <f>(Table21[[#This Row],[Adj Close]]-M336)^2</f>
        <v>1.2632636025000015</v>
      </c>
      <c r="P336" s="194">
        <f>ABS(Table21[[#This Row],[Erorr 3]])</f>
        <v>1.1239500000000007</v>
      </c>
      <c r="Q336" s="192">
        <f>Table21[[#This Row],[Abs Erorr 3]]/Table21[[#This Row],[Adj Close]]</f>
        <v>2.2719692421513529E-2</v>
      </c>
    </row>
    <row r="337" spans="1:17" x14ac:dyDescent="0.3">
      <c r="A337" s="177">
        <v>43952</v>
      </c>
      <c r="B337" s="7">
        <v>47.196899999999999</v>
      </c>
      <c r="C337" s="190">
        <f t="shared" si="20"/>
        <v>49.470300000000002</v>
      </c>
      <c r="D337" s="191">
        <f>Table21[[#This Row],[Adj Close]]-Table21[[#This Row],[Naive Trend ]]</f>
        <v>-2.2734000000000023</v>
      </c>
      <c r="E337">
        <f>Table21[[#This Row],[Erorr 1]]^2</f>
        <v>5.1683475600000106</v>
      </c>
      <c r="F337">
        <f>ABS(Table21[[#This Row],[Erorr 1]])</f>
        <v>2.2734000000000023</v>
      </c>
      <c r="G337" s="192">
        <f>Table21[[#This Row],[Abs Erorr 1]]/Table21[[#This Row],[Adj Close]]</f>
        <v>4.8168417841002321E-2</v>
      </c>
      <c r="H337" s="190">
        <f t="shared" si="22"/>
        <v>50.486366666666669</v>
      </c>
      <c r="I337" s="193">
        <f>(Table21[[#This Row],[Adj Close]]-Table21[[#This Row],[3-MA]])</f>
        <v>-3.2894666666666694</v>
      </c>
      <c r="J337" s="194">
        <f t="shared" si="21"/>
        <v>10.820590951111129</v>
      </c>
      <c r="K337" s="194">
        <f>ABS(Table21[[#This Row],[Erorr 2]])</f>
        <v>3.2894666666666694</v>
      </c>
      <c r="L337" s="192">
        <f>Table21[[#This Row],[Abs Erorr 2]]/Table21[[#This Row],[Adj Close]]</f>
        <v>6.9696667930874048E-2</v>
      </c>
      <c r="M337" s="190">
        <f t="shared" si="23"/>
        <v>48.88986666666667</v>
      </c>
      <c r="N337" s="195">
        <f>Table21[[#This Row],[Adj Close]]-Table21[[#This Row],[6-MA]]</f>
        <v>-1.6929666666666705</v>
      </c>
      <c r="O337" s="194">
        <f>(Table21[[#This Row],[Adj Close]]-M337)^2</f>
        <v>2.8661361344444574</v>
      </c>
      <c r="P337" s="194">
        <f>ABS(Table21[[#This Row],[Erorr 3]])</f>
        <v>1.6929666666666705</v>
      </c>
      <c r="Q337" s="192">
        <f>Table21[[#This Row],[Abs Erorr 3]]/Table21[[#This Row],[Adj Close]]</f>
        <v>3.5870293741043807E-2</v>
      </c>
    </row>
    <row r="338" spans="1:17" x14ac:dyDescent="0.3">
      <c r="A338" s="177">
        <v>43955</v>
      </c>
      <c r="B338" s="7">
        <v>47.443800000000003</v>
      </c>
      <c r="C338" s="190">
        <f t="shared" si="20"/>
        <v>47.196899999999999</v>
      </c>
      <c r="D338" s="191">
        <f>Table21[[#This Row],[Adj Close]]-Table21[[#This Row],[Naive Trend ]]</f>
        <v>0.24690000000000367</v>
      </c>
      <c r="E338">
        <f>Table21[[#This Row],[Erorr 1]]^2</f>
        <v>6.0959610000001815E-2</v>
      </c>
      <c r="F338">
        <f>ABS(Table21[[#This Row],[Erorr 1]])</f>
        <v>0.24690000000000367</v>
      </c>
      <c r="G338" s="192">
        <f>Table21[[#This Row],[Abs Erorr 1]]/Table21[[#This Row],[Adj Close]]</f>
        <v>5.2040519519938044E-3</v>
      </c>
      <c r="H338" s="190">
        <f t="shared" si="22"/>
        <v>49.33123333333333</v>
      </c>
      <c r="I338" s="193">
        <f>(Table21[[#This Row],[Adj Close]]-Table21[[#This Row],[3-MA]])</f>
        <v>-1.8874333333333269</v>
      </c>
      <c r="J338" s="194">
        <f t="shared" si="21"/>
        <v>3.5624045877777535</v>
      </c>
      <c r="K338" s="194">
        <f>ABS(Table21[[#This Row],[Erorr 2]])</f>
        <v>1.8874333333333269</v>
      </c>
      <c r="L338" s="192">
        <f>Table21[[#This Row],[Abs Erorr 2]]/Table21[[#This Row],[Adj Close]]</f>
        <v>3.9782507584412014E-2</v>
      </c>
      <c r="M338" s="190">
        <f t="shared" si="23"/>
        <v>49.043133333333344</v>
      </c>
      <c r="N338" s="195">
        <f>Table21[[#This Row],[Adj Close]]-Table21[[#This Row],[6-MA]]</f>
        <v>-1.599333333333341</v>
      </c>
      <c r="O338" s="194">
        <f>(Table21[[#This Row],[Adj Close]]-M338)^2</f>
        <v>2.5578671111111357</v>
      </c>
      <c r="P338" s="194">
        <f>ABS(Table21[[#This Row],[Erorr 3]])</f>
        <v>1.599333333333341</v>
      </c>
      <c r="Q338" s="192">
        <f>Table21[[#This Row],[Abs Erorr 3]]/Table21[[#This Row],[Adj Close]]</f>
        <v>3.3710059761936036E-2</v>
      </c>
    </row>
    <row r="339" spans="1:17" x14ac:dyDescent="0.3">
      <c r="A339" s="177">
        <v>43956</v>
      </c>
      <c r="B339" s="7">
        <v>47.392699999999998</v>
      </c>
      <c r="C339" s="190">
        <f t="shared" si="20"/>
        <v>47.443800000000003</v>
      </c>
      <c r="D339" s="191">
        <f>Table21[[#This Row],[Adj Close]]-Table21[[#This Row],[Naive Trend ]]</f>
        <v>-5.1100000000005252E-2</v>
      </c>
      <c r="E339">
        <f>Table21[[#This Row],[Erorr 1]]^2</f>
        <v>2.611210000000537E-3</v>
      </c>
      <c r="F339">
        <f>ABS(Table21[[#This Row],[Erorr 1]])</f>
        <v>5.1100000000005252E-2</v>
      </c>
      <c r="G339" s="192">
        <f>Table21[[#This Row],[Abs Erorr 1]]/Table21[[#This Row],[Adj Close]]</f>
        <v>1.0782251274986496E-3</v>
      </c>
      <c r="H339" s="190">
        <f t="shared" si="22"/>
        <v>48.037000000000006</v>
      </c>
      <c r="I339" s="193">
        <f>(Table21[[#This Row],[Adj Close]]-Table21[[#This Row],[3-MA]])</f>
        <v>-0.64430000000000831</v>
      </c>
      <c r="J339" s="194">
        <f t="shared" si="21"/>
        <v>0.41512249000001072</v>
      </c>
      <c r="K339" s="194">
        <f>ABS(Table21[[#This Row],[Erorr 2]])</f>
        <v>0.64430000000000831</v>
      </c>
      <c r="L339" s="192">
        <f>Table21[[#This Row],[Abs Erorr 2]]/Table21[[#This Row],[Adj Close]]</f>
        <v>1.3594920736738113E-2</v>
      </c>
      <c r="M339" s="190">
        <f t="shared" si="23"/>
        <v>49.206333333333333</v>
      </c>
      <c r="N339" s="195">
        <f>Table21[[#This Row],[Adj Close]]-Table21[[#This Row],[6-MA]]</f>
        <v>-1.8136333333333354</v>
      </c>
      <c r="O339" s="194">
        <f>(Table21[[#This Row],[Adj Close]]-M339)^2</f>
        <v>3.2892658677777855</v>
      </c>
      <c r="P339" s="194">
        <f>ABS(Table21[[#This Row],[Erorr 3]])</f>
        <v>1.8136333333333354</v>
      </c>
      <c r="Q339" s="192">
        <f>Table21[[#This Row],[Abs Erorr 3]]/Table21[[#This Row],[Adj Close]]</f>
        <v>3.8268200236182694E-2</v>
      </c>
    </row>
    <row r="340" spans="1:17" x14ac:dyDescent="0.3">
      <c r="A340" s="177">
        <v>43957</v>
      </c>
      <c r="B340" s="7">
        <v>47.699199999999998</v>
      </c>
      <c r="C340" s="190">
        <f t="shared" si="20"/>
        <v>47.392699999999998</v>
      </c>
      <c r="D340" s="191">
        <f>Table21[[#This Row],[Adj Close]]-Table21[[#This Row],[Naive Trend ]]</f>
        <v>0.30649999999999977</v>
      </c>
      <c r="E340">
        <f>Table21[[#This Row],[Erorr 1]]^2</f>
        <v>9.3942249999999866E-2</v>
      </c>
      <c r="F340">
        <f>ABS(Table21[[#This Row],[Erorr 1]])</f>
        <v>0.30649999999999977</v>
      </c>
      <c r="G340" s="192">
        <f>Table21[[#This Row],[Abs Erorr 1]]/Table21[[#This Row],[Adj Close]]</f>
        <v>6.4256842882060867E-3</v>
      </c>
      <c r="H340" s="190">
        <f t="shared" si="22"/>
        <v>47.344466666666669</v>
      </c>
      <c r="I340" s="193">
        <f>(Table21[[#This Row],[Adj Close]]-Table21[[#This Row],[3-MA]])</f>
        <v>0.35473333333332846</v>
      </c>
      <c r="J340" s="194">
        <f t="shared" si="21"/>
        <v>0.12583573777777432</v>
      </c>
      <c r="K340" s="194">
        <f>ABS(Table21[[#This Row],[Erorr 2]])</f>
        <v>0.35473333333332846</v>
      </c>
      <c r="L340" s="192">
        <f>Table21[[#This Row],[Abs Erorr 2]]/Table21[[#This Row],[Adj Close]]</f>
        <v>7.436882239813843E-3</v>
      </c>
      <c r="M340" s="190">
        <f t="shared" si="23"/>
        <v>48.915416666666665</v>
      </c>
      <c r="N340" s="195">
        <f>Table21[[#This Row],[Adj Close]]-Table21[[#This Row],[6-MA]]</f>
        <v>-1.2162166666666678</v>
      </c>
      <c r="O340" s="194">
        <f>(Table21[[#This Row],[Adj Close]]-M340)^2</f>
        <v>1.4791829802777807</v>
      </c>
      <c r="P340" s="194">
        <f>ABS(Table21[[#This Row],[Erorr 3]])</f>
        <v>1.2162166666666678</v>
      </c>
      <c r="Q340" s="192">
        <f>Table21[[#This Row],[Abs Erorr 3]]/Table21[[#This Row],[Adj Close]]</f>
        <v>2.5497632385169309E-2</v>
      </c>
    </row>
    <row r="341" spans="1:17" x14ac:dyDescent="0.3">
      <c r="A341" s="177">
        <v>43958</v>
      </c>
      <c r="B341" s="7">
        <v>48.772100000000002</v>
      </c>
      <c r="C341" s="190">
        <f t="shared" si="20"/>
        <v>47.699199999999998</v>
      </c>
      <c r="D341" s="191">
        <f>Table21[[#This Row],[Adj Close]]-Table21[[#This Row],[Naive Trend ]]</f>
        <v>1.0729000000000042</v>
      </c>
      <c r="E341">
        <f>Table21[[#This Row],[Erorr 1]]^2</f>
        <v>1.151114410000009</v>
      </c>
      <c r="F341">
        <f>ABS(Table21[[#This Row],[Erorr 1]])</f>
        <v>1.0729000000000042</v>
      </c>
      <c r="G341" s="192">
        <f>Table21[[#This Row],[Abs Erorr 1]]/Table21[[#This Row],[Adj Close]]</f>
        <v>2.1998232596094982E-2</v>
      </c>
      <c r="H341" s="190">
        <f t="shared" si="22"/>
        <v>47.511899999999997</v>
      </c>
      <c r="I341" s="193">
        <f>(Table21[[#This Row],[Adj Close]]-Table21[[#This Row],[3-MA]])</f>
        <v>1.2602000000000046</v>
      </c>
      <c r="J341" s="194">
        <f t="shared" si="21"/>
        <v>1.5881040400000117</v>
      </c>
      <c r="K341" s="194">
        <f>ABS(Table21[[#This Row],[Erorr 2]])</f>
        <v>1.2602000000000046</v>
      </c>
      <c r="L341" s="192">
        <f>Table21[[#This Row],[Abs Erorr 2]]/Table21[[#This Row],[Adj Close]]</f>
        <v>2.583854293745819E-2</v>
      </c>
      <c r="M341" s="190">
        <f t="shared" si="23"/>
        <v>48.421566666666671</v>
      </c>
      <c r="N341" s="195">
        <f>Table21[[#This Row],[Adj Close]]-Table21[[#This Row],[6-MA]]</f>
        <v>0.35053333333333114</v>
      </c>
      <c r="O341" s="194">
        <f>(Table21[[#This Row],[Adj Close]]-M341)^2</f>
        <v>0.12287361777777624</v>
      </c>
      <c r="P341" s="194">
        <f>ABS(Table21[[#This Row],[Erorr 3]])</f>
        <v>0.35053333333333114</v>
      </c>
      <c r="Q341" s="192">
        <f>Table21[[#This Row],[Abs Erorr 3]]/Table21[[#This Row],[Adj Close]]</f>
        <v>7.187169167071566E-3</v>
      </c>
    </row>
    <row r="342" spans="1:17" x14ac:dyDescent="0.3">
      <c r="A342" s="177">
        <v>43959</v>
      </c>
      <c r="B342" s="7">
        <v>49.581000000000003</v>
      </c>
      <c r="C342" s="190">
        <f t="shared" si="20"/>
        <v>48.772100000000002</v>
      </c>
      <c r="D342" s="191">
        <f>Table21[[#This Row],[Adj Close]]-Table21[[#This Row],[Naive Trend ]]</f>
        <v>0.80890000000000128</v>
      </c>
      <c r="E342">
        <f>Table21[[#This Row],[Erorr 1]]^2</f>
        <v>0.65431921000000204</v>
      </c>
      <c r="F342">
        <f>ABS(Table21[[#This Row],[Erorr 1]])</f>
        <v>0.80890000000000128</v>
      </c>
      <c r="G342" s="192">
        <f>Table21[[#This Row],[Abs Erorr 1]]/Table21[[#This Row],[Adj Close]]</f>
        <v>1.6314717331235781E-2</v>
      </c>
      <c r="H342" s="190">
        <f t="shared" si="22"/>
        <v>47.954666666666668</v>
      </c>
      <c r="I342" s="193">
        <f>(Table21[[#This Row],[Adj Close]]-Table21[[#This Row],[3-MA]])</f>
        <v>1.626333333333335</v>
      </c>
      <c r="J342" s="194">
        <f t="shared" si="21"/>
        <v>2.6449601111111165</v>
      </c>
      <c r="K342" s="194">
        <f>ABS(Table21[[#This Row],[Erorr 2]])</f>
        <v>1.626333333333335</v>
      </c>
      <c r="L342" s="192">
        <f>Table21[[#This Row],[Abs Erorr 2]]/Table21[[#This Row],[Adj Close]]</f>
        <v>3.280154360205189E-2</v>
      </c>
      <c r="M342" s="190">
        <f t="shared" si="23"/>
        <v>47.995833333333337</v>
      </c>
      <c r="N342" s="195">
        <f>Table21[[#This Row],[Adj Close]]-Table21[[#This Row],[6-MA]]</f>
        <v>1.5851666666666659</v>
      </c>
      <c r="O342" s="194">
        <f>(Table21[[#This Row],[Adj Close]]-M342)^2</f>
        <v>2.512753361111109</v>
      </c>
      <c r="P342" s="194">
        <f>ABS(Table21[[#This Row],[Erorr 3]])</f>
        <v>1.5851666666666659</v>
      </c>
      <c r="Q342" s="192">
        <f>Table21[[#This Row],[Abs Erorr 3]]/Table21[[#This Row],[Adj Close]]</f>
        <v>3.1971252428685704E-2</v>
      </c>
    </row>
    <row r="343" spans="1:17" x14ac:dyDescent="0.3">
      <c r="A343" s="177">
        <v>43962</v>
      </c>
      <c r="B343" s="7">
        <v>48.789099999999998</v>
      </c>
      <c r="C343" s="190">
        <f t="shared" si="20"/>
        <v>49.581000000000003</v>
      </c>
      <c r="D343" s="191">
        <f>Table21[[#This Row],[Adj Close]]-Table21[[#This Row],[Naive Trend ]]</f>
        <v>-0.79190000000000538</v>
      </c>
      <c r="E343">
        <f>Table21[[#This Row],[Erorr 1]]^2</f>
        <v>0.62710561000000853</v>
      </c>
      <c r="F343">
        <f>ABS(Table21[[#This Row],[Erorr 1]])</f>
        <v>0.79190000000000538</v>
      </c>
      <c r="G343" s="192">
        <f>Table21[[#This Row],[Abs Erorr 1]]/Table21[[#This Row],[Adj Close]]</f>
        <v>1.6231084402048929E-2</v>
      </c>
      <c r="H343" s="190">
        <f t="shared" si="22"/>
        <v>48.684100000000001</v>
      </c>
      <c r="I343" s="193">
        <f>(Table21[[#This Row],[Adj Close]]-Table21[[#This Row],[3-MA]])</f>
        <v>0.10499999999999687</v>
      </c>
      <c r="J343" s="194">
        <f t="shared" si="21"/>
        <v>1.1024999999999343E-2</v>
      </c>
      <c r="K343" s="194">
        <f>ABS(Table21[[#This Row],[Erorr 2]])</f>
        <v>0.10499999999999687</v>
      </c>
      <c r="L343" s="192">
        <f>Table21[[#This Row],[Abs Erorr 2]]/Table21[[#This Row],[Adj Close]]</f>
        <v>2.1521200432063079E-3</v>
      </c>
      <c r="M343" s="190">
        <f t="shared" si="23"/>
        <v>48.014283333333331</v>
      </c>
      <c r="N343" s="195">
        <f>Table21[[#This Row],[Adj Close]]-Table21[[#This Row],[6-MA]]</f>
        <v>0.77481666666666626</v>
      </c>
      <c r="O343" s="194">
        <f>(Table21[[#This Row],[Adj Close]]-M343)^2</f>
        <v>0.60034086694444377</v>
      </c>
      <c r="P343" s="194">
        <f>ABS(Table21[[#This Row],[Erorr 3]])</f>
        <v>0.77481666666666626</v>
      </c>
      <c r="Q343" s="192">
        <f>Table21[[#This Row],[Abs Erorr 3]]/Table21[[#This Row],[Adj Close]]</f>
        <v>1.5880937887082693E-2</v>
      </c>
    </row>
    <row r="344" spans="1:17" x14ac:dyDescent="0.3">
      <c r="A344" s="177">
        <v>43963</v>
      </c>
      <c r="B344" s="7">
        <v>47.503399999999999</v>
      </c>
      <c r="C344" s="190">
        <f t="shared" si="20"/>
        <v>48.789099999999998</v>
      </c>
      <c r="D344" s="191">
        <f>Table21[[#This Row],[Adj Close]]-Table21[[#This Row],[Naive Trend ]]</f>
        <v>-1.2856999999999985</v>
      </c>
      <c r="E344">
        <f>Table21[[#This Row],[Erorr 1]]^2</f>
        <v>1.6530244899999962</v>
      </c>
      <c r="F344">
        <f>ABS(Table21[[#This Row],[Erorr 1]])</f>
        <v>1.2856999999999985</v>
      </c>
      <c r="G344" s="192">
        <f>Table21[[#This Row],[Abs Erorr 1]]/Table21[[#This Row],[Adj Close]]</f>
        <v>2.7065431105983962E-2</v>
      </c>
      <c r="H344" s="190">
        <f t="shared" si="22"/>
        <v>49.047400000000003</v>
      </c>
      <c r="I344" s="193">
        <f>(Table21[[#This Row],[Adj Close]]-Table21[[#This Row],[3-MA]])</f>
        <v>-1.544000000000004</v>
      </c>
      <c r="J344" s="194">
        <f t="shared" si="21"/>
        <v>2.3839360000000123</v>
      </c>
      <c r="K344" s="194">
        <f>ABS(Table21[[#This Row],[Erorr 2]])</f>
        <v>1.544000000000004</v>
      </c>
      <c r="L344" s="192">
        <f>Table21[[#This Row],[Abs Erorr 2]]/Table21[[#This Row],[Adj Close]]</f>
        <v>3.2502936631904331E-2</v>
      </c>
      <c r="M344" s="190">
        <f t="shared" si="23"/>
        <v>48.279650000000004</v>
      </c>
      <c r="N344" s="195">
        <f>Table21[[#This Row],[Adj Close]]-Table21[[#This Row],[6-MA]]</f>
        <v>-0.77625000000000455</v>
      </c>
      <c r="O344" s="194">
        <f>(Table21[[#This Row],[Adj Close]]-M344)^2</f>
        <v>0.60256406250000705</v>
      </c>
      <c r="P344" s="194">
        <f>ABS(Table21[[#This Row],[Erorr 3]])</f>
        <v>0.77625000000000455</v>
      </c>
      <c r="Q344" s="192">
        <f>Table21[[#This Row],[Abs Erorr 3]]/Table21[[#This Row],[Adj Close]]</f>
        <v>1.6340935596189002E-2</v>
      </c>
    </row>
    <row r="345" spans="1:17" x14ac:dyDescent="0.3">
      <c r="A345" s="177">
        <v>43964</v>
      </c>
      <c r="B345" s="7">
        <v>44.923400000000001</v>
      </c>
      <c r="C345" s="190">
        <f t="shared" si="20"/>
        <v>47.503399999999999</v>
      </c>
      <c r="D345" s="191">
        <f>Table21[[#This Row],[Adj Close]]-Table21[[#This Row],[Naive Trend ]]</f>
        <v>-2.5799999999999983</v>
      </c>
      <c r="E345">
        <f>Table21[[#This Row],[Erorr 1]]^2</f>
        <v>6.6563999999999908</v>
      </c>
      <c r="F345">
        <f>ABS(Table21[[#This Row],[Erorr 1]])</f>
        <v>2.5799999999999983</v>
      </c>
      <c r="G345" s="192">
        <f>Table21[[#This Row],[Abs Erorr 1]]/Table21[[#This Row],[Adj Close]]</f>
        <v>5.743109381747593E-2</v>
      </c>
      <c r="H345" s="190">
        <f t="shared" si="22"/>
        <v>48.624500000000005</v>
      </c>
      <c r="I345" s="193">
        <f>(Table21[[#This Row],[Adj Close]]-Table21[[#This Row],[3-MA]])</f>
        <v>-3.7011000000000038</v>
      </c>
      <c r="J345" s="194">
        <f t="shared" si="21"/>
        <v>13.698141210000028</v>
      </c>
      <c r="K345" s="194">
        <f>ABS(Table21[[#This Row],[Erorr 2]])</f>
        <v>3.7011000000000038</v>
      </c>
      <c r="L345" s="192">
        <f>Table21[[#This Row],[Abs Erorr 2]]/Table21[[#This Row],[Adj Close]]</f>
        <v>8.2386907491418804E-2</v>
      </c>
      <c r="M345" s="190">
        <f t="shared" si="23"/>
        <v>48.289583333333326</v>
      </c>
      <c r="N345" s="195">
        <f>Table21[[#This Row],[Adj Close]]-Table21[[#This Row],[6-MA]]</f>
        <v>-3.3661833333333249</v>
      </c>
      <c r="O345" s="194">
        <f>(Table21[[#This Row],[Adj Close]]-M345)^2</f>
        <v>11.331190233611053</v>
      </c>
      <c r="P345" s="194">
        <f>ABS(Table21[[#This Row],[Erorr 3]])</f>
        <v>3.3661833333333249</v>
      </c>
      <c r="Q345" s="192">
        <f>Table21[[#This Row],[Abs Erorr 3]]/Table21[[#This Row],[Adj Close]]</f>
        <v>7.493162435018999E-2</v>
      </c>
    </row>
    <row r="346" spans="1:17" x14ac:dyDescent="0.3">
      <c r="A346" s="177">
        <v>43965</v>
      </c>
      <c r="B346" s="7">
        <v>47.205399999999997</v>
      </c>
      <c r="C346" s="190">
        <f t="shared" si="20"/>
        <v>44.923400000000001</v>
      </c>
      <c r="D346" s="191">
        <f>Table21[[#This Row],[Adj Close]]-Table21[[#This Row],[Naive Trend ]]</f>
        <v>2.2819999999999965</v>
      </c>
      <c r="E346">
        <f>Table21[[#This Row],[Erorr 1]]^2</f>
        <v>5.2075239999999843</v>
      </c>
      <c r="F346">
        <f>ABS(Table21[[#This Row],[Erorr 1]])</f>
        <v>2.2819999999999965</v>
      </c>
      <c r="G346" s="192">
        <f>Table21[[#This Row],[Abs Erorr 1]]/Table21[[#This Row],[Adj Close]]</f>
        <v>4.8341926982929849E-2</v>
      </c>
      <c r="H346" s="190">
        <f t="shared" si="22"/>
        <v>47.071966666666661</v>
      </c>
      <c r="I346" s="193">
        <f>(Table21[[#This Row],[Adj Close]]-Table21[[#This Row],[3-MA]])</f>
        <v>0.13343333333333618</v>
      </c>
      <c r="J346" s="194">
        <f t="shared" si="21"/>
        <v>1.7804454444445204E-2</v>
      </c>
      <c r="K346" s="194">
        <f>ABS(Table21[[#This Row],[Erorr 2]])</f>
        <v>0.13343333333333618</v>
      </c>
      <c r="L346" s="192">
        <f>Table21[[#This Row],[Abs Erorr 2]]/Table21[[#This Row],[Adj Close]]</f>
        <v>2.8266540127471896E-3</v>
      </c>
      <c r="M346" s="190">
        <f t="shared" si="23"/>
        <v>47.878033333333327</v>
      </c>
      <c r="N346" s="195">
        <f>Table21[[#This Row],[Adj Close]]-Table21[[#This Row],[6-MA]]</f>
        <v>-0.67263333333333009</v>
      </c>
      <c r="O346" s="194">
        <f>(Table21[[#This Row],[Adj Close]]-M346)^2</f>
        <v>0.45243560111110676</v>
      </c>
      <c r="P346" s="194">
        <f>ABS(Table21[[#This Row],[Erorr 3]])</f>
        <v>0.67263333333333009</v>
      </c>
      <c r="Q346" s="192">
        <f>Table21[[#This Row],[Abs Erorr 3]]/Table21[[#This Row],[Adj Close]]</f>
        <v>1.424907602378817E-2</v>
      </c>
    </row>
    <row r="347" spans="1:17" x14ac:dyDescent="0.3">
      <c r="A347" s="177">
        <v>43966</v>
      </c>
      <c r="B347" s="7">
        <v>44.2423</v>
      </c>
      <c r="C347" s="190">
        <f t="shared" si="20"/>
        <v>47.205399999999997</v>
      </c>
      <c r="D347" s="191">
        <f>Table21[[#This Row],[Adj Close]]-Table21[[#This Row],[Naive Trend ]]</f>
        <v>-2.9630999999999972</v>
      </c>
      <c r="E347">
        <f>Table21[[#This Row],[Erorr 1]]^2</f>
        <v>8.7799616099999831</v>
      </c>
      <c r="F347">
        <f>ABS(Table21[[#This Row],[Erorr 1]])</f>
        <v>2.9630999999999972</v>
      </c>
      <c r="G347" s="192">
        <f>Table21[[#This Row],[Abs Erorr 1]]/Table21[[#This Row],[Adj Close]]</f>
        <v>6.6974366160891211E-2</v>
      </c>
      <c r="H347" s="190">
        <f t="shared" si="22"/>
        <v>46.544066666666673</v>
      </c>
      <c r="I347" s="193">
        <f>(Table21[[#This Row],[Adj Close]]-Table21[[#This Row],[3-MA]])</f>
        <v>-2.3017666666666727</v>
      </c>
      <c r="J347" s="194">
        <f t="shared" si="21"/>
        <v>5.298129787777806</v>
      </c>
      <c r="K347" s="194">
        <f>ABS(Table21[[#This Row],[Erorr 2]])</f>
        <v>2.3017666666666727</v>
      </c>
      <c r="L347" s="192">
        <f>Table21[[#This Row],[Abs Erorr 2]]/Table21[[#This Row],[Adj Close]]</f>
        <v>5.2026378978187682E-2</v>
      </c>
      <c r="M347" s="190">
        <f t="shared" si="23"/>
        <v>47.795733333333338</v>
      </c>
      <c r="N347" s="195">
        <f>Table21[[#This Row],[Adj Close]]-Table21[[#This Row],[6-MA]]</f>
        <v>-3.5534333333333379</v>
      </c>
      <c r="O347" s="194">
        <f>(Table21[[#This Row],[Adj Close]]-M347)^2</f>
        <v>12.626888454444476</v>
      </c>
      <c r="P347" s="194">
        <f>ABS(Table21[[#This Row],[Erorr 3]])</f>
        <v>3.5534333333333379</v>
      </c>
      <c r="Q347" s="192">
        <f>Table21[[#This Row],[Abs Erorr 3]]/Table21[[#This Row],[Adj Close]]</f>
        <v>8.0317554316419765E-2</v>
      </c>
    </row>
    <row r="348" spans="1:17" x14ac:dyDescent="0.3">
      <c r="A348" s="177">
        <v>43969</v>
      </c>
      <c r="B348" s="7">
        <v>48.065399999999997</v>
      </c>
      <c r="C348" s="190">
        <f t="shared" si="20"/>
        <v>44.2423</v>
      </c>
      <c r="D348" s="191">
        <f>Table21[[#This Row],[Adj Close]]-Table21[[#This Row],[Naive Trend ]]</f>
        <v>3.8230999999999966</v>
      </c>
      <c r="E348">
        <f>Table21[[#This Row],[Erorr 1]]^2</f>
        <v>14.616093609999973</v>
      </c>
      <c r="F348">
        <f>ABS(Table21[[#This Row],[Erorr 1]])</f>
        <v>3.8230999999999966</v>
      </c>
      <c r="G348" s="192">
        <f>Table21[[#This Row],[Abs Erorr 1]]/Table21[[#This Row],[Adj Close]]</f>
        <v>7.9539544037914939E-2</v>
      </c>
      <c r="H348" s="190">
        <f t="shared" si="22"/>
        <v>45.457033333333335</v>
      </c>
      <c r="I348" s="193">
        <f>(Table21[[#This Row],[Adj Close]]-Table21[[#This Row],[3-MA]])</f>
        <v>2.6083666666666616</v>
      </c>
      <c r="J348" s="194">
        <f t="shared" si="21"/>
        <v>6.8035766677777518</v>
      </c>
      <c r="K348" s="194">
        <f>ABS(Table21[[#This Row],[Erorr 2]])</f>
        <v>2.6083666666666616</v>
      </c>
      <c r="L348" s="192">
        <f>Table21[[#This Row],[Abs Erorr 2]]/Table21[[#This Row],[Adj Close]]</f>
        <v>5.4267033389229294E-2</v>
      </c>
      <c r="M348" s="190">
        <f t="shared" si="23"/>
        <v>47.040766666666663</v>
      </c>
      <c r="N348" s="195">
        <f>Table21[[#This Row],[Adj Close]]-Table21[[#This Row],[6-MA]]</f>
        <v>1.024633333333334</v>
      </c>
      <c r="O348" s="194">
        <f>(Table21[[#This Row],[Adj Close]]-M348)^2</f>
        <v>1.049873467777779</v>
      </c>
      <c r="P348" s="194">
        <f>ABS(Table21[[#This Row],[Erorr 3]])</f>
        <v>1.024633333333334</v>
      </c>
      <c r="Q348" s="192">
        <f>Table21[[#This Row],[Abs Erorr 3]]/Table21[[#This Row],[Adj Close]]</f>
        <v>2.1317482707588702E-2</v>
      </c>
    </row>
    <row r="349" spans="1:17" x14ac:dyDescent="0.3">
      <c r="A349" s="177">
        <v>43970</v>
      </c>
      <c r="B349" s="7">
        <v>46.694499999999998</v>
      </c>
      <c r="C349" s="190">
        <f t="shared" si="20"/>
        <v>48.065399999999997</v>
      </c>
      <c r="D349" s="191">
        <f>Table21[[#This Row],[Adj Close]]-Table21[[#This Row],[Naive Trend ]]</f>
        <v>-1.3708999999999989</v>
      </c>
      <c r="E349">
        <f>Table21[[#This Row],[Erorr 1]]^2</f>
        <v>1.8793668099999969</v>
      </c>
      <c r="F349">
        <f>ABS(Table21[[#This Row],[Erorr 1]])</f>
        <v>1.3708999999999989</v>
      </c>
      <c r="G349" s="192">
        <f>Table21[[#This Row],[Abs Erorr 1]]/Table21[[#This Row],[Adj Close]]</f>
        <v>2.9358918073863066E-2</v>
      </c>
      <c r="H349" s="190">
        <f t="shared" si="22"/>
        <v>46.50436666666667</v>
      </c>
      <c r="I349" s="193">
        <f>(Table21[[#This Row],[Adj Close]]-Table21[[#This Row],[3-MA]])</f>
        <v>0.19013333333332838</v>
      </c>
      <c r="J349" s="194">
        <f t="shared" si="21"/>
        <v>3.6150684444442562E-2</v>
      </c>
      <c r="K349" s="194">
        <f>ABS(Table21[[#This Row],[Erorr 2]])</f>
        <v>0.19013333333332838</v>
      </c>
      <c r="L349" s="192">
        <f>Table21[[#This Row],[Abs Erorr 2]]/Table21[[#This Row],[Adj Close]]</f>
        <v>4.0718571423471366E-3</v>
      </c>
      <c r="M349" s="190">
        <f t="shared" si="23"/>
        <v>46.788166666666662</v>
      </c>
      <c r="N349" s="195">
        <f>Table21[[#This Row],[Adj Close]]-Table21[[#This Row],[6-MA]]</f>
        <v>-9.36666666666639E-2</v>
      </c>
      <c r="O349" s="194">
        <f>(Table21[[#This Row],[Adj Close]]-M349)^2</f>
        <v>8.7734444444439261E-3</v>
      </c>
      <c r="P349" s="194">
        <f>ABS(Table21[[#This Row],[Erorr 3]])</f>
        <v>9.36666666666639E-2</v>
      </c>
      <c r="Q349" s="192">
        <f>Table21[[#This Row],[Abs Erorr 3]]/Table21[[#This Row],[Adj Close]]</f>
        <v>2.0059464533652553E-3</v>
      </c>
    </row>
    <row r="350" spans="1:17" x14ac:dyDescent="0.3">
      <c r="A350" s="177">
        <v>43971</v>
      </c>
      <c r="B350" s="7">
        <v>47.665199999999999</v>
      </c>
      <c r="C350" s="190">
        <f t="shared" si="20"/>
        <v>46.694499999999998</v>
      </c>
      <c r="D350" s="191">
        <f>Table21[[#This Row],[Adj Close]]-Table21[[#This Row],[Naive Trend ]]</f>
        <v>0.97070000000000078</v>
      </c>
      <c r="E350">
        <f>Table21[[#This Row],[Erorr 1]]^2</f>
        <v>0.9422584900000015</v>
      </c>
      <c r="F350">
        <f>ABS(Table21[[#This Row],[Erorr 1]])</f>
        <v>0.97070000000000078</v>
      </c>
      <c r="G350" s="192">
        <f>Table21[[#This Row],[Abs Erorr 1]]/Table21[[#This Row],[Adj Close]]</f>
        <v>2.0364962278559638E-2</v>
      </c>
      <c r="H350" s="190">
        <f t="shared" si="22"/>
        <v>46.334066666666665</v>
      </c>
      <c r="I350" s="193">
        <f>(Table21[[#This Row],[Adj Close]]-Table21[[#This Row],[3-MA]])</f>
        <v>1.3311333333333337</v>
      </c>
      <c r="J350" s="194">
        <f t="shared" si="21"/>
        <v>1.7719159511111122</v>
      </c>
      <c r="K350" s="194">
        <f>ABS(Table21[[#This Row],[Erorr 2]])</f>
        <v>1.3311333333333337</v>
      </c>
      <c r="L350" s="192">
        <f>Table21[[#This Row],[Abs Erorr 2]]/Table21[[#This Row],[Adj Close]]</f>
        <v>2.7926733409979056E-2</v>
      </c>
      <c r="M350" s="190">
        <f t="shared" si="23"/>
        <v>46.439066666666669</v>
      </c>
      <c r="N350" s="195">
        <f>Table21[[#This Row],[Adj Close]]-Table21[[#This Row],[6-MA]]</f>
        <v>1.2261333333333297</v>
      </c>
      <c r="O350" s="194">
        <f>(Table21[[#This Row],[Adj Close]]-M350)^2</f>
        <v>1.5034029511111022</v>
      </c>
      <c r="P350" s="194">
        <f>ABS(Table21[[#This Row],[Erorr 3]])</f>
        <v>1.2261333333333297</v>
      </c>
      <c r="Q350" s="192">
        <f>Table21[[#This Row],[Abs Erorr 3]]/Table21[[#This Row],[Adj Close]]</f>
        <v>2.5723868426720746E-2</v>
      </c>
    </row>
    <row r="351" spans="1:17" x14ac:dyDescent="0.3">
      <c r="A351" s="177">
        <v>43972</v>
      </c>
      <c r="B351" s="7">
        <v>47.929099999999998</v>
      </c>
      <c r="C351" s="190">
        <f t="shared" si="20"/>
        <v>47.665199999999999</v>
      </c>
      <c r="D351" s="191">
        <f>Table21[[#This Row],[Adj Close]]-Table21[[#This Row],[Naive Trend ]]</f>
        <v>0.26389999999999958</v>
      </c>
      <c r="E351">
        <f>Table21[[#This Row],[Erorr 1]]^2</f>
        <v>6.9643209999999775E-2</v>
      </c>
      <c r="F351">
        <f>ABS(Table21[[#This Row],[Erorr 1]])</f>
        <v>0.26389999999999958</v>
      </c>
      <c r="G351" s="192">
        <f>Table21[[#This Row],[Abs Erorr 1]]/Table21[[#This Row],[Adj Close]]</f>
        <v>5.5060495607052833E-3</v>
      </c>
      <c r="H351" s="190">
        <f t="shared" si="22"/>
        <v>47.475033333333329</v>
      </c>
      <c r="I351" s="193">
        <f>(Table21[[#This Row],[Adj Close]]-Table21[[#This Row],[3-MA]])</f>
        <v>0.45406666666666951</v>
      </c>
      <c r="J351" s="194">
        <f t="shared" si="21"/>
        <v>0.20617653777778036</v>
      </c>
      <c r="K351" s="194">
        <f>ABS(Table21[[#This Row],[Erorr 2]])</f>
        <v>0.45406666666666951</v>
      </c>
      <c r="L351" s="192">
        <f>Table21[[#This Row],[Abs Erorr 2]]/Table21[[#This Row],[Adj Close]]</f>
        <v>9.4737156897723822E-3</v>
      </c>
      <c r="M351" s="190">
        <f t="shared" si="23"/>
        <v>46.466033333333336</v>
      </c>
      <c r="N351" s="195">
        <f>Table21[[#This Row],[Adj Close]]-Table21[[#This Row],[6-MA]]</f>
        <v>1.4630666666666627</v>
      </c>
      <c r="O351" s="194">
        <f>(Table21[[#This Row],[Adj Close]]-M351)^2</f>
        <v>2.1405640711110996</v>
      </c>
      <c r="P351" s="194">
        <f>ABS(Table21[[#This Row],[Erorr 3]])</f>
        <v>1.4630666666666627</v>
      </c>
      <c r="Q351" s="192">
        <f>Table21[[#This Row],[Abs Erorr 3]]/Table21[[#This Row],[Adj Close]]</f>
        <v>3.0525644476250603E-2</v>
      </c>
    </row>
    <row r="352" spans="1:17" x14ac:dyDescent="0.3">
      <c r="A352" s="177">
        <v>43973</v>
      </c>
      <c r="B352" s="7">
        <v>47.375700000000002</v>
      </c>
      <c r="C352" s="190">
        <f t="shared" si="20"/>
        <v>47.929099999999998</v>
      </c>
      <c r="D352" s="191">
        <f>Table21[[#This Row],[Adj Close]]-Table21[[#This Row],[Naive Trend ]]</f>
        <v>-0.55339999999999634</v>
      </c>
      <c r="E352">
        <f>Table21[[#This Row],[Erorr 1]]^2</f>
        <v>0.30625155999999593</v>
      </c>
      <c r="F352">
        <f>ABS(Table21[[#This Row],[Erorr 1]])</f>
        <v>0.55339999999999634</v>
      </c>
      <c r="G352" s="192">
        <f>Table21[[#This Row],[Abs Erorr 1]]/Table21[[#This Row],[Adj Close]]</f>
        <v>1.168109389412708E-2</v>
      </c>
      <c r="H352" s="190">
        <f t="shared" si="22"/>
        <v>47.429600000000001</v>
      </c>
      <c r="I352" s="193">
        <f>(Table21[[#This Row],[Adj Close]]-Table21[[#This Row],[3-MA]])</f>
        <v>-5.3899999999998727E-2</v>
      </c>
      <c r="J352" s="194">
        <f t="shared" si="21"/>
        <v>2.9052099999998626E-3</v>
      </c>
      <c r="K352" s="194">
        <f>ABS(Table21[[#This Row],[Erorr 2]])</f>
        <v>5.3899999999998727E-2</v>
      </c>
      <c r="L352" s="192">
        <f>Table21[[#This Row],[Abs Erorr 2]]/Table21[[#This Row],[Adj Close]]</f>
        <v>1.1377140601616172E-3</v>
      </c>
      <c r="M352" s="190">
        <f t="shared" si="23"/>
        <v>46.966983333333332</v>
      </c>
      <c r="N352" s="195">
        <f>Table21[[#This Row],[Adj Close]]-Table21[[#This Row],[6-MA]]</f>
        <v>0.40871666666667039</v>
      </c>
      <c r="O352" s="194">
        <f>(Table21[[#This Row],[Adj Close]]-M352)^2</f>
        <v>0.16704931361111416</v>
      </c>
      <c r="P352" s="194">
        <f>ABS(Table21[[#This Row],[Erorr 3]])</f>
        <v>0.40871666666667039</v>
      </c>
      <c r="Q352" s="192">
        <f>Table21[[#This Row],[Abs Erorr 3]]/Table21[[#This Row],[Adj Close]]</f>
        <v>8.6271372595374922E-3</v>
      </c>
    </row>
    <row r="353" spans="1:17" x14ac:dyDescent="0.3">
      <c r="A353" s="177">
        <v>43977</v>
      </c>
      <c r="B353" s="7">
        <v>50.934800000000003</v>
      </c>
      <c r="C353" s="190">
        <f t="shared" si="20"/>
        <v>47.375700000000002</v>
      </c>
      <c r="D353" s="191">
        <f>Table21[[#This Row],[Adj Close]]-Table21[[#This Row],[Naive Trend ]]</f>
        <v>3.5591000000000008</v>
      </c>
      <c r="E353">
        <f>Table21[[#This Row],[Erorr 1]]^2</f>
        <v>12.667192810000007</v>
      </c>
      <c r="F353">
        <f>ABS(Table21[[#This Row],[Erorr 1]])</f>
        <v>3.5591000000000008</v>
      </c>
      <c r="G353" s="192">
        <f>Table21[[#This Row],[Abs Erorr 1]]/Table21[[#This Row],[Adj Close]]</f>
        <v>6.9875605676276348E-2</v>
      </c>
      <c r="H353" s="190">
        <f t="shared" si="22"/>
        <v>47.656666666666666</v>
      </c>
      <c r="I353" s="193">
        <f>(Table21[[#This Row],[Adj Close]]-Table21[[#This Row],[3-MA]])</f>
        <v>3.2781333333333365</v>
      </c>
      <c r="J353" s="194">
        <f t="shared" si="21"/>
        <v>10.746158151111132</v>
      </c>
      <c r="K353" s="194">
        <f>ABS(Table21[[#This Row],[Erorr 2]])</f>
        <v>3.2781333333333365</v>
      </c>
      <c r="L353" s="192">
        <f>Table21[[#This Row],[Abs Erorr 2]]/Table21[[#This Row],[Adj Close]]</f>
        <v>6.435940326325687E-2</v>
      </c>
      <c r="M353" s="190">
        <f t="shared" si="23"/>
        <v>46.995366666666662</v>
      </c>
      <c r="N353" s="195">
        <f>Table21[[#This Row],[Adj Close]]-Table21[[#This Row],[6-MA]]</f>
        <v>3.9394333333333407</v>
      </c>
      <c r="O353" s="194">
        <f>(Table21[[#This Row],[Adj Close]]-M353)^2</f>
        <v>15.519134987777836</v>
      </c>
      <c r="P353" s="194">
        <f>ABS(Table21[[#This Row],[Erorr 3]])</f>
        <v>3.9394333333333407</v>
      </c>
      <c r="Q353" s="192">
        <f>Table21[[#This Row],[Abs Erorr 3]]/Table21[[#This Row],[Adj Close]]</f>
        <v>7.7342668143064078E-2</v>
      </c>
    </row>
    <row r="354" spans="1:17" x14ac:dyDescent="0.3">
      <c r="A354" s="177">
        <v>43978</v>
      </c>
      <c r="B354" s="7">
        <v>52.944299999999998</v>
      </c>
      <c r="C354" s="190">
        <f t="shared" si="20"/>
        <v>50.934800000000003</v>
      </c>
      <c r="D354" s="191">
        <f>Table21[[#This Row],[Adj Close]]-Table21[[#This Row],[Naive Trend ]]</f>
        <v>2.0094999999999956</v>
      </c>
      <c r="E354">
        <f>Table21[[#This Row],[Erorr 1]]^2</f>
        <v>4.038090249999982</v>
      </c>
      <c r="F354">
        <f>ABS(Table21[[#This Row],[Erorr 1]])</f>
        <v>2.0094999999999956</v>
      </c>
      <c r="G354" s="192">
        <f>Table21[[#This Row],[Abs Erorr 1]]/Table21[[#This Row],[Adj Close]]</f>
        <v>3.7954982878232325E-2</v>
      </c>
      <c r="H354" s="190">
        <f t="shared" si="22"/>
        <v>48.746533333333332</v>
      </c>
      <c r="I354" s="193">
        <f>(Table21[[#This Row],[Adj Close]]-Table21[[#This Row],[3-MA]])</f>
        <v>4.1977666666666664</v>
      </c>
      <c r="J354" s="194">
        <f t="shared" si="21"/>
        <v>17.621244987777775</v>
      </c>
      <c r="K354" s="194">
        <f>ABS(Table21[[#This Row],[Erorr 2]])</f>
        <v>4.1977666666666664</v>
      </c>
      <c r="L354" s="192">
        <f>Table21[[#This Row],[Abs Erorr 2]]/Table21[[#This Row],[Adj Close]]</f>
        <v>7.9286470246403604E-2</v>
      </c>
      <c r="M354" s="190">
        <f t="shared" si="23"/>
        <v>48.11078333333333</v>
      </c>
      <c r="N354" s="195">
        <f>Table21[[#This Row],[Adj Close]]-Table21[[#This Row],[6-MA]]</f>
        <v>4.833516666666668</v>
      </c>
      <c r="O354" s="194">
        <f>(Table21[[#This Row],[Adj Close]]-M354)^2</f>
        <v>23.362883366944459</v>
      </c>
      <c r="P354" s="194">
        <f>ABS(Table21[[#This Row],[Erorr 3]])</f>
        <v>4.833516666666668</v>
      </c>
      <c r="Q354" s="192">
        <f>Table21[[#This Row],[Abs Erorr 3]]/Table21[[#This Row],[Adj Close]]</f>
        <v>9.1294372891258704E-2</v>
      </c>
    </row>
    <row r="355" spans="1:17" x14ac:dyDescent="0.3">
      <c r="A355" s="177">
        <v>43979</v>
      </c>
      <c r="B355" s="7">
        <v>50.0578</v>
      </c>
      <c r="C355" s="190">
        <f t="shared" si="20"/>
        <v>52.944299999999998</v>
      </c>
      <c r="D355" s="191">
        <f>Table21[[#This Row],[Adj Close]]-Table21[[#This Row],[Naive Trend ]]</f>
        <v>-2.8864999999999981</v>
      </c>
      <c r="E355">
        <f>Table21[[#This Row],[Erorr 1]]^2</f>
        <v>8.3318822499999889</v>
      </c>
      <c r="F355">
        <f>ABS(Table21[[#This Row],[Erorr 1]])</f>
        <v>2.8864999999999981</v>
      </c>
      <c r="G355" s="192">
        <f>Table21[[#This Row],[Abs Erorr 1]]/Table21[[#This Row],[Adj Close]]</f>
        <v>5.7663341177598658E-2</v>
      </c>
      <c r="H355" s="190">
        <f t="shared" si="22"/>
        <v>50.418266666666661</v>
      </c>
      <c r="I355" s="193">
        <f>(Table21[[#This Row],[Adj Close]]-Table21[[#This Row],[3-MA]])</f>
        <v>-0.36046666666666027</v>
      </c>
      <c r="J355" s="194">
        <f t="shared" si="21"/>
        <v>0.12993621777777317</v>
      </c>
      <c r="K355" s="194">
        <f>ABS(Table21[[#This Row],[Erorr 2]])</f>
        <v>0.36046666666666027</v>
      </c>
      <c r="L355" s="192">
        <f>Table21[[#This Row],[Abs Erorr 2]]/Table21[[#This Row],[Adj Close]]</f>
        <v>7.2010089669673908E-3</v>
      </c>
      <c r="M355" s="190">
        <f t="shared" si="23"/>
        <v>48.923933333333331</v>
      </c>
      <c r="N355" s="195">
        <f>Table21[[#This Row],[Adj Close]]-Table21[[#This Row],[6-MA]]</f>
        <v>1.1338666666666697</v>
      </c>
      <c r="O355" s="194">
        <f>(Table21[[#This Row],[Adj Close]]-M355)^2</f>
        <v>1.2856536177777846</v>
      </c>
      <c r="P355" s="194">
        <f>ABS(Table21[[#This Row],[Erorr 3]])</f>
        <v>1.1338666666666697</v>
      </c>
      <c r="Q355" s="192">
        <f>Table21[[#This Row],[Abs Erorr 3]]/Table21[[#This Row],[Adj Close]]</f>
        <v>2.2651148605545384E-2</v>
      </c>
    </row>
    <row r="356" spans="1:17" x14ac:dyDescent="0.3">
      <c r="A356" s="177">
        <v>43980</v>
      </c>
      <c r="B356" s="7">
        <v>47.767299999999999</v>
      </c>
      <c r="C356" s="190">
        <f t="shared" si="20"/>
        <v>50.0578</v>
      </c>
      <c r="D356" s="191">
        <f>Table21[[#This Row],[Adj Close]]-Table21[[#This Row],[Naive Trend ]]</f>
        <v>-2.2905000000000015</v>
      </c>
      <c r="E356">
        <f>Table21[[#This Row],[Erorr 1]]^2</f>
        <v>5.2463902500000072</v>
      </c>
      <c r="F356">
        <f>ABS(Table21[[#This Row],[Erorr 1]])</f>
        <v>2.2905000000000015</v>
      </c>
      <c r="G356" s="192">
        <f>Table21[[#This Row],[Abs Erorr 1]]/Table21[[#This Row],[Adj Close]]</f>
        <v>4.7951213487050795E-2</v>
      </c>
      <c r="H356" s="190">
        <f t="shared" si="22"/>
        <v>51.312299999999993</v>
      </c>
      <c r="I356" s="193">
        <f>(Table21[[#This Row],[Adj Close]]-Table21[[#This Row],[3-MA]])</f>
        <v>-3.5449999999999946</v>
      </c>
      <c r="J356" s="194">
        <f t="shared" si="21"/>
        <v>12.567024999999962</v>
      </c>
      <c r="K356" s="194">
        <f>ABS(Table21[[#This Row],[Erorr 2]])</f>
        <v>3.5449999999999946</v>
      </c>
      <c r="L356" s="192">
        <f>Table21[[#This Row],[Abs Erorr 2]]/Table21[[#This Row],[Adj Close]]</f>
        <v>7.42139497103666E-2</v>
      </c>
      <c r="M356" s="190">
        <f t="shared" si="23"/>
        <v>49.484483333333337</v>
      </c>
      <c r="N356" s="195">
        <f>Table21[[#This Row],[Adj Close]]-Table21[[#This Row],[6-MA]]</f>
        <v>-1.7171833333333382</v>
      </c>
      <c r="O356" s="194">
        <f>(Table21[[#This Row],[Adj Close]]-M356)^2</f>
        <v>2.9487186002777945</v>
      </c>
      <c r="P356" s="194">
        <f>ABS(Table21[[#This Row],[Erorr 3]])</f>
        <v>1.7171833333333382</v>
      </c>
      <c r="Q356" s="192">
        <f>Table21[[#This Row],[Abs Erorr 3]]/Table21[[#This Row],[Adj Close]]</f>
        <v>3.5948930195622071E-2</v>
      </c>
    </row>
    <row r="357" spans="1:17" x14ac:dyDescent="0.3">
      <c r="A357" s="177">
        <v>43983</v>
      </c>
      <c r="B357" s="7">
        <v>49.444699999999997</v>
      </c>
      <c r="C357" s="190">
        <f t="shared" si="20"/>
        <v>47.767299999999999</v>
      </c>
      <c r="D357" s="191">
        <f>Table21[[#This Row],[Adj Close]]-Table21[[#This Row],[Naive Trend ]]</f>
        <v>1.6773999999999987</v>
      </c>
      <c r="E357">
        <f>Table21[[#This Row],[Erorr 1]]^2</f>
        <v>2.8136707599999955</v>
      </c>
      <c r="F357">
        <f>ABS(Table21[[#This Row],[Erorr 1]])</f>
        <v>1.6773999999999987</v>
      </c>
      <c r="G357" s="192">
        <f>Table21[[#This Row],[Abs Erorr 1]]/Table21[[#This Row],[Adj Close]]</f>
        <v>3.3924768478724693E-2</v>
      </c>
      <c r="H357" s="190">
        <f t="shared" si="22"/>
        <v>50.256466666666661</v>
      </c>
      <c r="I357" s="193">
        <f>(Table21[[#This Row],[Adj Close]]-Table21[[#This Row],[3-MA]])</f>
        <v>-0.81176666666666364</v>
      </c>
      <c r="J357" s="194">
        <f t="shared" si="21"/>
        <v>0.65896512111110617</v>
      </c>
      <c r="K357" s="194">
        <f>ABS(Table21[[#This Row],[Erorr 2]])</f>
        <v>0.81176666666666364</v>
      </c>
      <c r="L357" s="192">
        <f>Table21[[#This Row],[Abs Erorr 2]]/Table21[[#This Row],[Adj Close]]</f>
        <v>1.6417667953626248E-2</v>
      </c>
      <c r="M357" s="190">
        <f t="shared" si="23"/>
        <v>49.501499999999993</v>
      </c>
      <c r="N357" s="195">
        <f>Table21[[#This Row],[Adj Close]]-Table21[[#This Row],[6-MA]]</f>
        <v>-5.6799999999995521E-2</v>
      </c>
      <c r="O357" s="194">
        <f>(Table21[[#This Row],[Adj Close]]-M357)^2</f>
        <v>3.2262399999994913E-3</v>
      </c>
      <c r="P357" s="194">
        <f>ABS(Table21[[#This Row],[Erorr 3]])</f>
        <v>5.6799999999995521E-2</v>
      </c>
      <c r="Q357" s="192">
        <f>Table21[[#This Row],[Abs Erorr 3]]/Table21[[#This Row],[Adj Close]]</f>
        <v>1.1487581075422749E-3</v>
      </c>
    </row>
    <row r="358" spans="1:17" x14ac:dyDescent="0.3">
      <c r="A358" s="177">
        <v>43984</v>
      </c>
      <c r="B358" s="7">
        <v>50.534599999999998</v>
      </c>
      <c r="C358" s="190">
        <f t="shared" si="20"/>
        <v>49.444699999999997</v>
      </c>
      <c r="D358" s="191">
        <f>Table21[[#This Row],[Adj Close]]-Table21[[#This Row],[Naive Trend ]]</f>
        <v>1.0899000000000001</v>
      </c>
      <c r="E358">
        <f>Table21[[#This Row],[Erorr 1]]^2</f>
        <v>1.1878820100000003</v>
      </c>
      <c r="F358">
        <f>ABS(Table21[[#This Row],[Erorr 1]])</f>
        <v>1.0899000000000001</v>
      </c>
      <c r="G358" s="192">
        <f>Table21[[#This Row],[Abs Erorr 1]]/Table21[[#This Row],[Adj Close]]</f>
        <v>2.1567401344821175E-2</v>
      </c>
      <c r="H358" s="190">
        <f t="shared" si="22"/>
        <v>49.089933333333327</v>
      </c>
      <c r="I358" s="193">
        <f>(Table21[[#This Row],[Adj Close]]-Table21[[#This Row],[3-MA]])</f>
        <v>1.4446666666666701</v>
      </c>
      <c r="J358" s="194">
        <f t="shared" si="21"/>
        <v>2.0870617777777878</v>
      </c>
      <c r="K358" s="194">
        <f>ABS(Table21[[#This Row],[Erorr 2]])</f>
        <v>1.4446666666666701</v>
      </c>
      <c r="L358" s="192">
        <f>Table21[[#This Row],[Abs Erorr 2]]/Table21[[#This Row],[Adj Close]]</f>
        <v>2.8587673923740765E-2</v>
      </c>
      <c r="M358" s="190">
        <f t="shared" si="23"/>
        <v>49.754099999999994</v>
      </c>
      <c r="N358" s="195">
        <f>Table21[[#This Row],[Adj Close]]-Table21[[#This Row],[6-MA]]</f>
        <v>0.78050000000000352</v>
      </c>
      <c r="O358" s="194">
        <f>(Table21[[#This Row],[Adj Close]]-M358)^2</f>
        <v>0.60918025000000553</v>
      </c>
      <c r="P358" s="194">
        <f>ABS(Table21[[#This Row],[Erorr 3]])</f>
        <v>0.78050000000000352</v>
      </c>
      <c r="Q358" s="192">
        <f>Table21[[#This Row],[Abs Erorr 3]]/Table21[[#This Row],[Adj Close]]</f>
        <v>1.5444863519252226E-2</v>
      </c>
    </row>
    <row r="359" spans="1:17" x14ac:dyDescent="0.3">
      <c r="A359" s="177">
        <v>43985</v>
      </c>
      <c r="B359" s="7">
        <v>54.493899999999996</v>
      </c>
      <c r="C359" s="190">
        <f t="shared" si="20"/>
        <v>50.534599999999998</v>
      </c>
      <c r="D359" s="191">
        <f>Table21[[#This Row],[Adj Close]]-Table21[[#This Row],[Naive Trend ]]</f>
        <v>3.9592999999999989</v>
      </c>
      <c r="E359">
        <f>Table21[[#This Row],[Erorr 1]]^2</f>
        <v>15.676056489999992</v>
      </c>
      <c r="F359">
        <f>ABS(Table21[[#This Row],[Erorr 1]])</f>
        <v>3.9592999999999989</v>
      </c>
      <c r="G359" s="192">
        <f>Table21[[#This Row],[Abs Erorr 1]]/Table21[[#This Row],[Adj Close]]</f>
        <v>7.2655838543396592E-2</v>
      </c>
      <c r="H359" s="190">
        <f t="shared" si="22"/>
        <v>49.248866666666665</v>
      </c>
      <c r="I359" s="193">
        <f>(Table21[[#This Row],[Adj Close]]-Table21[[#This Row],[3-MA]])</f>
        <v>5.2450333333333319</v>
      </c>
      <c r="J359" s="194">
        <f t="shared" si="21"/>
        <v>27.510374667777764</v>
      </c>
      <c r="K359" s="194">
        <f>ABS(Table21[[#This Row],[Erorr 2]])</f>
        <v>5.2450333333333319</v>
      </c>
      <c r="L359" s="192">
        <f>Table21[[#This Row],[Abs Erorr 2]]/Table21[[#This Row],[Adj Close]]</f>
        <v>9.6249916657338383E-2</v>
      </c>
      <c r="M359" s="190">
        <f t="shared" si="23"/>
        <v>50.280583333333333</v>
      </c>
      <c r="N359" s="195">
        <f>Table21[[#This Row],[Adj Close]]-Table21[[#This Row],[6-MA]]</f>
        <v>4.2133166666666639</v>
      </c>
      <c r="O359" s="194">
        <f>(Table21[[#This Row],[Adj Close]]-M359)^2</f>
        <v>17.752037333611089</v>
      </c>
      <c r="P359" s="194">
        <f>ABS(Table21[[#This Row],[Erorr 3]])</f>
        <v>4.2133166666666639</v>
      </c>
      <c r="Q359" s="192">
        <f>Table21[[#This Row],[Abs Erorr 3]]/Table21[[#This Row],[Adj Close]]</f>
        <v>7.7317216544726369E-2</v>
      </c>
    </row>
    <row r="360" spans="1:17" x14ac:dyDescent="0.3">
      <c r="A360" s="177">
        <v>43986</v>
      </c>
      <c r="B360" s="7">
        <v>54.570599999999999</v>
      </c>
      <c r="C360" s="190">
        <f t="shared" si="20"/>
        <v>54.493899999999996</v>
      </c>
      <c r="D360" s="191">
        <f>Table21[[#This Row],[Adj Close]]-Table21[[#This Row],[Naive Trend ]]</f>
        <v>7.6700000000002433E-2</v>
      </c>
      <c r="E360">
        <f>Table21[[#This Row],[Erorr 1]]^2</f>
        <v>5.882890000000373E-3</v>
      </c>
      <c r="F360">
        <f>ABS(Table21[[#This Row],[Erorr 1]])</f>
        <v>7.6700000000002433E-2</v>
      </c>
      <c r="G360" s="192">
        <f>Table21[[#This Row],[Abs Erorr 1]]/Table21[[#This Row],[Adj Close]]</f>
        <v>1.4055187225356224E-3</v>
      </c>
      <c r="H360" s="190">
        <f t="shared" si="22"/>
        <v>51.491066666666661</v>
      </c>
      <c r="I360" s="193">
        <f>(Table21[[#This Row],[Adj Close]]-Table21[[#This Row],[3-MA]])</f>
        <v>3.0795333333333375</v>
      </c>
      <c r="J360" s="194">
        <f t="shared" si="21"/>
        <v>9.4835255511111356</v>
      </c>
      <c r="K360" s="194">
        <f>ABS(Table21[[#This Row],[Erorr 2]])</f>
        <v>3.0795333333333375</v>
      </c>
      <c r="L360" s="192">
        <f>Table21[[#This Row],[Abs Erorr 2]]/Table21[[#This Row],[Adj Close]]</f>
        <v>5.6432095914894419E-2</v>
      </c>
      <c r="M360" s="190">
        <f t="shared" si="23"/>
        <v>50.873766666666661</v>
      </c>
      <c r="N360" s="195">
        <f>Table21[[#This Row],[Adj Close]]-Table21[[#This Row],[6-MA]]</f>
        <v>3.6968333333333376</v>
      </c>
      <c r="O360" s="194">
        <f>(Table21[[#This Row],[Adj Close]]-M360)^2</f>
        <v>13.666576694444476</v>
      </c>
      <c r="P360" s="194">
        <f>ABS(Table21[[#This Row],[Erorr 3]])</f>
        <v>3.6968333333333376</v>
      </c>
      <c r="Q360" s="192">
        <f>Table21[[#This Row],[Abs Erorr 3]]/Table21[[#This Row],[Adj Close]]</f>
        <v>6.7744047771755078E-2</v>
      </c>
    </row>
    <row r="361" spans="1:17" x14ac:dyDescent="0.3">
      <c r="A361" s="177">
        <v>43987</v>
      </c>
      <c r="B361" s="7">
        <v>58.163800000000002</v>
      </c>
      <c r="C361" s="190">
        <f t="shared" si="20"/>
        <v>54.570599999999999</v>
      </c>
      <c r="D361" s="191">
        <f>Table21[[#This Row],[Adj Close]]-Table21[[#This Row],[Naive Trend ]]</f>
        <v>3.5932000000000031</v>
      </c>
      <c r="E361">
        <f>Table21[[#This Row],[Erorr 1]]^2</f>
        <v>12.911086240000023</v>
      </c>
      <c r="F361">
        <f>ABS(Table21[[#This Row],[Erorr 1]])</f>
        <v>3.5932000000000031</v>
      </c>
      <c r="G361" s="192">
        <f>Table21[[#This Row],[Abs Erorr 1]]/Table21[[#This Row],[Adj Close]]</f>
        <v>6.1777256644167042E-2</v>
      </c>
      <c r="H361" s="190">
        <f t="shared" si="22"/>
        <v>53.1997</v>
      </c>
      <c r="I361" s="193">
        <f>(Table21[[#This Row],[Adj Close]]-Table21[[#This Row],[3-MA]])</f>
        <v>4.964100000000002</v>
      </c>
      <c r="J361" s="194">
        <f t="shared" si="21"/>
        <v>24.642288810000018</v>
      </c>
      <c r="K361" s="194">
        <f>ABS(Table21[[#This Row],[Erorr 2]])</f>
        <v>4.964100000000002</v>
      </c>
      <c r="L361" s="192">
        <f>Table21[[#This Row],[Abs Erorr 2]]/Table21[[#This Row],[Adj Close]]</f>
        <v>8.5346899617975466E-2</v>
      </c>
      <c r="M361" s="190">
        <f t="shared" si="23"/>
        <v>51.144816666666664</v>
      </c>
      <c r="N361" s="195">
        <f>Table21[[#This Row],[Adj Close]]-Table21[[#This Row],[6-MA]]</f>
        <v>7.0189833333333382</v>
      </c>
      <c r="O361" s="194">
        <f>(Table21[[#This Row],[Adj Close]]-M361)^2</f>
        <v>49.266127033611177</v>
      </c>
      <c r="P361" s="194">
        <f>ABS(Table21[[#This Row],[Erorr 3]])</f>
        <v>7.0189833333333382</v>
      </c>
      <c r="Q361" s="192">
        <f>Table21[[#This Row],[Abs Erorr 3]]/Table21[[#This Row],[Adj Close]]</f>
        <v>0.12067614793623074</v>
      </c>
    </row>
    <row r="362" spans="1:17" x14ac:dyDescent="0.3">
      <c r="A362" s="177">
        <v>43990</v>
      </c>
      <c r="B362" s="7">
        <v>57.959400000000002</v>
      </c>
      <c r="C362" s="190">
        <f t="shared" si="20"/>
        <v>58.163800000000002</v>
      </c>
      <c r="D362" s="191">
        <f>Table21[[#This Row],[Adj Close]]-Table21[[#This Row],[Naive Trend ]]</f>
        <v>-0.20439999999999969</v>
      </c>
      <c r="E362">
        <f>Table21[[#This Row],[Erorr 1]]^2</f>
        <v>4.1779359999999877E-2</v>
      </c>
      <c r="F362">
        <f>ABS(Table21[[#This Row],[Erorr 1]])</f>
        <v>0.20439999999999969</v>
      </c>
      <c r="G362" s="192">
        <f>Table21[[#This Row],[Abs Erorr 1]]/Table21[[#This Row],[Adj Close]]</f>
        <v>3.5266065556234139E-3</v>
      </c>
      <c r="H362" s="190">
        <f t="shared" si="22"/>
        <v>55.742766666666661</v>
      </c>
      <c r="I362" s="193">
        <f>(Table21[[#This Row],[Adj Close]]-Table21[[#This Row],[3-MA]])</f>
        <v>2.2166333333333412</v>
      </c>
      <c r="J362" s="194">
        <f t="shared" si="21"/>
        <v>4.9134633344444794</v>
      </c>
      <c r="K362" s="194">
        <f>ABS(Table21[[#This Row],[Erorr 2]])</f>
        <v>2.2166333333333412</v>
      </c>
      <c r="L362" s="192">
        <f>Table21[[#This Row],[Abs Erorr 2]]/Table21[[#This Row],[Adj Close]]</f>
        <v>3.8244587303066305E-2</v>
      </c>
      <c r="M362" s="190">
        <f t="shared" si="23"/>
        <v>52.495816666666663</v>
      </c>
      <c r="N362" s="195">
        <f>Table21[[#This Row],[Adj Close]]-Table21[[#This Row],[6-MA]]</f>
        <v>5.4635833333333395</v>
      </c>
      <c r="O362" s="194">
        <f>(Table21[[#This Row],[Adj Close]]-M362)^2</f>
        <v>29.850742840277846</v>
      </c>
      <c r="P362" s="194">
        <f>ABS(Table21[[#This Row],[Erorr 3]])</f>
        <v>5.4635833333333395</v>
      </c>
      <c r="Q362" s="192">
        <f>Table21[[#This Row],[Abs Erorr 3]]/Table21[[#This Row],[Adj Close]]</f>
        <v>9.4265698632721162E-2</v>
      </c>
    </row>
    <row r="363" spans="1:17" x14ac:dyDescent="0.3">
      <c r="A363" s="177">
        <v>43991</v>
      </c>
      <c r="B363" s="7">
        <v>55.266800000000003</v>
      </c>
      <c r="C363" s="190">
        <f t="shared" si="20"/>
        <v>57.959400000000002</v>
      </c>
      <c r="D363" s="191">
        <f>Table21[[#This Row],[Adj Close]]-Table21[[#This Row],[Naive Trend ]]</f>
        <v>-2.6925999999999988</v>
      </c>
      <c r="E363">
        <f>Table21[[#This Row],[Erorr 1]]^2</f>
        <v>7.2500947599999934</v>
      </c>
      <c r="F363">
        <f>ABS(Table21[[#This Row],[Erorr 1]])</f>
        <v>2.6925999999999988</v>
      </c>
      <c r="G363" s="192">
        <f>Table21[[#This Row],[Abs Erorr 1]]/Table21[[#This Row],[Adj Close]]</f>
        <v>4.8720027213444574E-2</v>
      </c>
      <c r="H363" s="190">
        <f t="shared" si="22"/>
        <v>56.897933333333334</v>
      </c>
      <c r="I363" s="193">
        <f>(Table21[[#This Row],[Adj Close]]-Table21[[#This Row],[3-MA]])</f>
        <v>-1.6311333333333309</v>
      </c>
      <c r="J363" s="194">
        <f t="shared" si="21"/>
        <v>2.660595951111103</v>
      </c>
      <c r="K363" s="194">
        <f>ABS(Table21[[#This Row],[Erorr 2]])</f>
        <v>1.6311333333333309</v>
      </c>
      <c r="L363" s="192">
        <f>Table21[[#This Row],[Abs Erorr 2]]/Table21[[#This Row],[Adj Close]]</f>
        <v>2.9513800931722674E-2</v>
      </c>
      <c r="M363" s="190">
        <f t="shared" si="23"/>
        <v>54.194499999999998</v>
      </c>
      <c r="N363" s="195">
        <f>Table21[[#This Row],[Adj Close]]-Table21[[#This Row],[6-MA]]</f>
        <v>1.0723000000000056</v>
      </c>
      <c r="O363" s="194">
        <f>(Table21[[#This Row],[Adj Close]]-M363)^2</f>
        <v>1.1498272900000119</v>
      </c>
      <c r="P363" s="194">
        <f>ABS(Table21[[#This Row],[Erorr 3]])</f>
        <v>1.0723000000000056</v>
      </c>
      <c r="Q363" s="192">
        <f>Table21[[#This Row],[Abs Erorr 3]]/Table21[[#This Row],[Adj Close]]</f>
        <v>1.940224510917957E-2</v>
      </c>
    </row>
    <row r="364" spans="1:17" x14ac:dyDescent="0.3">
      <c r="A364" s="177">
        <v>43992</v>
      </c>
      <c r="B364" s="7">
        <v>54.520800000000001</v>
      </c>
      <c r="C364" s="190">
        <f t="shared" si="20"/>
        <v>55.266800000000003</v>
      </c>
      <c r="D364" s="191">
        <f>Table21[[#This Row],[Adj Close]]-Table21[[#This Row],[Naive Trend ]]</f>
        <v>-0.74600000000000222</v>
      </c>
      <c r="E364">
        <f>Table21[[#This Row],[Erorr 1]]^2</f>
        <v>0.55651600000000334</v>
      </c>
      <c r="F364">
        <f>ABS(Table21[[#This Row],[Erorr 1]])</f>
        <v>0.74600000000000222</v>
      </c>
      <c r="G364" s="192">
        <f>Table21[[#This Row],[Abs Erorr 1]]/Table21[[#This Row],[Adj Close]]</f>
        <v>1.3682851315461295E-2</v>
      </c>
      <c r="H364" s="190">
        <f t="shared" si="22"/>
        <v>57.129999999999995</v>
      </c>
      <c r="I364" s="193">
        <f>(Table21[[#This Row],[Adj Close]]-Table21[[#This Row],[3-MA]])</f>
        <v>-2.6091999999999942</v>
      </c>
      <c r="J364" s="194">
        <f t="shared" si="21"/>
        <v>6.8079246399999693</v>
      </c>
      <c r="K364" s="194">
        <f>ABS(Table21[[#This Row],[Erorr 2]])</f>
        <v>2.6091999999999942</v>
      </c>
      <c r="L364" s="192">
        <f>Table21[[#This Row],[Abs Erorr 2]]/Table21[[#This Row],[Adj Close]]</f>
        <v>4.7856964681369206E-2</v>
      </c>
      <c r="M364" s="190">
        <f t="shared" si="23"/>
        <v>55.164850000000001</v>
      </c>
      <c r="N364" s="195">
        <f>Table21[[#This Row],[Adj Close]]-Table21[[#This Row],[6-MA]]</f>
        <v>-0.64405000000000001</v>
      </c>
      <c r="O364" s="194">
        <f>(Table21[[#This Row],[Adj Close]]-M364)^2</f>
        <v>0.4148004025</v>
      </c>
      <c r="P364" s="194">
        <f>ABS(Table21[[#This Row],[Erorr 3]])</f>
        <v>0.64405000000000001</v>
      </c>
      <c r="Q364" s="192">
        <f>Table21[[#This Row],[Abs Erorr 3]]/Table21[[#This Row],[Adj Close]]</f>
        <v>1.1812922774427375E-2</v>
      </c>
    </row>
    <row r="365" spans="1:17" x14ac:dyDescent="0.3">
      <c r="A365" s="177">
        <v>43993</v>
      </c>
      <c r="B365" s="7">
        <v>51.279400000000003</v>
      </c>
      <c r="C365" s="190">
        <f t="shared" si="20"/>
        <v>54.520800000000001</v>
      </c>
      <c r="D365" s="191">
        <f>Table21[[#This Row],[Adj Close]]-Table21[[#This Row],[Naive Trend ]]</f>
        <v>-3.2413999999999987</v>
      </c>
      <c r="E365">
        <f>Table21[[#This Row],[Erorr 1]]^2</f>
        <v>10.506673959999992</v>
      </c>
      <c r="F365">
        <f>ABS(Table21[[#This Row],[Erorr 1]])</f>
        <v>3.2413999999999987</v>
      </c>
      <c r="G365" s="192">
        <f>Table21[[#This Row],[Abs Erorr 1]]/Table21[[#This Row],[Adj Close]]</f>
        <v>6.3210567986364874E-2</v>
      </c>
      <c r="H365" s="190">
        <f t="shared" si="22"/>
        <v>55.915666666666674</v>
      </c>
      <c r="I365" s="193">
        <f>(Table21[[#This Row],[Adj Close]]-Table21[[#This Row],[3-MA]])</f>
        <v>-4.6362666666666712</v>
      </c>
      <c r="J365" s="194">
        <f t="shared" si="21"/>
        <v>21.494968604444487</v>
      </c>
      <c r="K365" s="194">
        <f>ABS(Table21[[#This Row],[Erorr 2]])</f>
        <v>4.6362666666666712</v>
      </c>
      <c r="L365" s="192">
        <f>Table21[[#This Row],[Abs Erorr 2]]/Table21[[#This Row],[Adj Close]]</f>
        <v>9.0411874293901073E-2</v>
      </c>
      <c r="M365" s="190">
        <f t="shared" si="23"/>
        <v>55.829216666666667</v>
      </c>
      <c r="N365" s="195">
        <f>Table21[[#This Row],[Adj Close]]-Table21[[#This Row],[6-MA]]</f>
        <v>-4.5498166666666648</v>
      </c>
      <c r="O365" s="194">
        <f>(Table21[[#This Row],[Adj Close]]-M365)^2</f>
        <v>20.70083170027776</v>
      </c>
      <c r="P365" s="194">
        <f>ABS(Table21[[#This Row],[Erorr 3]])</f>
        <v>4.5498166666666648</v>
      </c>
      <c r="Q365" s="192">
        <f>Table21[[#This Row],[Abs Erorr 3]]/Table21[[#This Row],[Adj Close]]</f>
        <v>8.8726012134827337E-2</v>
      </c>
    </row>
    <row r="366" spans="1:17" x14ac:dyDescent="0.3">
      <c r="A366" s="177">
        <v>43994</v>
      </c>
      <c r="B366" s="7">
        <v>52.522799999999997</v>
      </c>
      <c r="C366" s="190">
        <f t="shared" si="20"/>
        <v>51.279400000000003</v>
      </c>
      <c r="D366" s="191">
        <f>Table21[[#This Row],[Adj Close]]-Table21[[#This Row],[Naive Trend ]]</f>
        <v>1.2433999999999941</v>
      </c>
      <c r="E366">
        <f>Table21[[#This Row],[Erorr 1]]^2</f>
        <v>1.5460435599999853</v>
      </c>
      <c r="F366">
        <f>ABS(Table21[[#This Row],[Erorr 1]])</f>
        <v>1.2433999999999941</v>
      </c>
      <c r="G366" s="192">
        <f>Table21[[#This Row],[Abs Erorr 1]]/Table21[[#This Row],[Adj Close]]</f>
        <v>2.367352844859745E-2</v>
      </c>
      <c r="H366" s="190">
        <f t="shared" si="22"/>
        <v>53.689</v>
      </c>
      <c r="I366" s="193">
        <f>(Table21[[#This Row],[Adj Close]]-Table21[[#This Row],[3-MA]])</f>
        <v>-1.1662000000000035</v>
      </c>
      <c r="J366" s="194">
        <f t="shared" si="21"/>
        <v>1.360022440000008</v>
      </c>
      <c r="K366" s="194">
        <f>ABS(Table21[[#This Row],[Erorr 2]])</f>
        <v>1.1662000000000035</v>
      </c>
      <c r="L366" s="192">
        <f>Table21[[#This Row],[Abs Erorr 2]]/Table21[[#This Row],[Adj Close]]</f>
        <v>2.2203690587706739E-2</v>
      </c>
      <c r="M366" s="190">
        <f t="shared" si="23"/>
        <v>55.293466666666667</v>
      </c>
      <c r="N366" s="195">
        <f>Table21[[#This Row],[Adj Close]]-Table21[[#This Row],[6-MA]]</f>
        <v>-2.7706666666666706</v>
      </c>
      <c r="O366" s="194">
        <f>(Table21[[#This Row],[Adj Close]]-M366)^2</f>
        <v>7.6765937777777999</v>
      </c>
      <c r="P366" s="194">
        <f>ABS(Table21[[#This Row],[Erorr 3]])</f>
        <v>2.7706666666666706</v>
      </c>
      <c r="Q366" s="192">
        <f>Table21[[#This Row],[Abs Erorr 3]]/Table21[[#This Row],[Adj Close]]</f>
        <v>5.2751693867552199E-2</v>
      </c>
    </row>
    <row r="367" spans="1:17" x14ac:dyDescent="0.3">
      <c r="A367" s="177">
        <v>43997</v>
      </c>
      <c r="B367" s="7">
        <v>54.126300000000001</v>
      </c>
      <c r="C367" s="190">
        <f t="shared" si="20"/>
        <v>52.522799999999997</v>
      </c>
      <c r="D367" s="191">
        <f>Table21[[#This Row],[Adj Close]]-Table21[[#This Row],[Naive Trend ]]</f>
        <v>1.6035000000000039</v>
      </c>
      <c r="E367">
        <f>Table21[[#This Row],[Erorr 1]]^2</f>
        <v>2.5712122500000127</v>
      </c>
      <c r="F367">
        <f>ABS(Table21[[#This Row],[Erorr 1]])</f>
        <v>1.6035000000000039</v>
      </c>
      <c r="G367" s="192">
        <f>Table21[[#This Row],[Abs Erorr 1]]/Table21[[#This Row],[Adj Close]]</f>
        <v>2.9625154499753427E-2</v>
      </c>
      <c r="H367" s="190">
        <f t="shared" si="22"/>
        <v>52.774333333333338</v>
      </c>
      <c r="I367" s="193">
        <f>(Table21[[#This Row],[Adj Close]]-Table21[[#This Row],[3-MA]])</f>
        <v>1.3519666666666623</v>
      </c>
      <c r="J367" s="194">
        <f t="shared" si="21"/>
        <v>1.827813867777766</v>
      </c>
      <c r="K367" s="194">
        <f>ABS(Table21[[#This Row],[Erorr 2]])</f>
        <v>1.3519666666666623</v>
      </c>
      <c r="L367" s="192">
        <f>Table21[[#This Row],[Abs Erorr 2]]/Table21[[#This Row],[Adj Close]]</f>
        <v>2.4977998988784791E-2</v>
      </c>
      <c r="M367" s="190">
        <f t="shared" si="23"/>
        <v>54.95216666666667</v>
      </c>
      <c r="N367" s="195">
        <f>Table21[[#This Row],[Adj Close]]-Table21[[#This Row],[6-MA]]</f>
        <v>-0.82586666666666986</v>
      </c>
      <c r="O367" s="194">
        <f>(Table21[[#This Row],[Adj Close]]-M367)^2</f>
        <v>0.68205575111111638</v>
      </c>
      <c r="P367" s="194">
        <f>ABS(Table21[[#This Row],[Erorr 3]])</f>
        <v>0.82586666666666986</v>
      </c>
      <c r="Q367" s="192">
        <f>Table21[[#This Row],[Abs Erorr 3]]/Table21[[#This Row],[Adj Close]]</f>
        <v>1.5258140066227876E-2</v>
      </c>
    </row>
    <row r="368" spans="1:17" x14ac:dyDescent="0.3">
      <c r="A368" s="177">
        <v>43998</v>
      </c>
      <c r="B368" s="7">
        <v>56.570300000000003</v>
      </c>
      <c r="C368" s="190">
        <f t="shared" si="20"/>
        <v>54.126300000000001</v>
      </c>
      <c r="D368" s="191">
        <f>Table21[[#This Row],[Adj Close]]-Table21[[#This Row],[Naive Trend ]]</f>
        <v>2.4440000000000026</v>
      </c>
      <c r="E368">
        <f>Table21[[#This Row],[Erorr 1]]^2</f>
        <v>5.9731360000000127</v>
      </c>
      <c r="F368">
        <f>ABS(Table21[[#This Row],[Erorr 1]])</f>
        <v>2.4440000000000026</v>
      </c>
      <c r="G368" s="192">
        <f>Table21[[#This Row],[Abs Erorr 1]]/Table21[[#This Row],[Adj Close]]</f>
        <v>4.3202882077698061E-2</v>
      </c>
      <c r="H368" s="190">
        <f t="shared" si="22"/>
        <v>52.642833333333328</v>
      </c>
      <c r="I368" s="193">
        <f>(Table21[[#This Row],[Adj Close]]-Table21[[#This Row],[3-MA]])</f>
        <v>3.9274666666666747</v>
      </c>
      <c r="J368" s="194">
        <f t="shared" si="21"/>
        <v>15.424994417777841</v>
      </c>
      <c r="K368" s="194">
        <f>ABS(Table21[[#This Row],[Erorr 2]])</f>
        <v>3.9274666666666747</v>
      </c>
      <c r="L368" s="192">
        <f>Table21[[#This Row],[Abs Erorr 2]]/Table21[[#This Row],[Adj Close]]</f>
        <v>6.942630084455402E-2</v>
      </c>
      <c r="M368" s="190">
        <f t="shared" si="23"/>
        <v>54.279250000000012</v>
      </c>
      <c r="N368" s="195">
        <f>Table21[[#This Row],[Adj Close]]-Table21[[#This Row],[6-MA]]</f>
        <v>2.2910499999999914</v>
      </c>
      <c r="O368" s="194">
        <f>(Table21[[#This Row],[Adj Close]]-M368)^2</f>
        <v>5.24891010249996</v>
      </c>
      <c r="P368" s="194">
        <f>ABS(Table21[[#This Row],[Erorr 3]])</f>
        <v>2.2910499999999914</v>
      </c>
      <c r="Q368" s="192">
        <f>Table21[[#This Row],[Abs Erorr 3]]/Table21[[#This Row],[Adj Close]]</f>
        <v>4.0499166523776456E-2</v>
      </c>
    </row>
    <row r="369" spans="1:17" x14ac:dyDescent="0.3">
      <c r="A369" s="177">
        <v>43999</v>
      </c>
      <c r="B369" s="7">
        <v>54.546500000000002</v>
      </c>
      <c r="C369" s="190">
        <f t="shared" si="20"/>
        <v>56.570300000000003</v>
      </c>
      <c r="D369" s="191">
        <f>Table21[[#This Row],[Adj Close]]-Table21[[#This Row],[Naive Trend ]]</f>
        <v>-2.0238000000000014</v>
      </c>
      <c r="E369">
        <f>Table21[[#This Row],[Erorr 1]]^2</f>
        <v>4.0957664400000056</v>
      </c>
      <c r="F369">
        <f>ABS(Table21[[#This Row],[Erorr 1]])</f>
        <v>2.0238000000000014</v>
      </c>
      <c r="G369" s="192">
        <f>Table21[[#This Row],[Abs Erorr 1]]/Table21[[#This Row],[Adj Close]]</f>
        <v>3.7102288872796631E-2</v>
      </c>
      <c r="H369" s="190">
        <f t="shared" si="22"/>
        <v>54.406466666666667</v>
      </c>
      <c r="I369" s="193">
        <f>(Table21[[#This Row],[Adj Close]]-Table21[[#This Row],[3-MA]])</f>
        <v>0.14003333333333501</v>
      </c>
      <c r="J369" s="194">
        <f t="shared" si="21"/>
        <v>1.9609334444444914E-2</v>
      </c>
      <c r="K369" s="194">
        <f>ABS(Table21[[#This Row],[Erorr 2]])</f>
        <v>0.14003333333333501</v>
      </c>
      <c r="L369" s="192">
        <f>Table21[[#This Row],[Abs Erorr 2]]/Table21[[#This Row],[Adj Close]]</f>
        <v>2.5672285725635009E-3</v>
      </c>
      <c r="M369" s="190">
        <f t="shared" si="23"/>
        <v>54.047733333333326</v>
      </c>
      <c r="N369" s="195">
        <f>Table21[[#This Row],[Adj Close]]-Table21[[#This Row],[6-MA]]</f>
        <v>0.49876666666667546</v>
      </c>
      <c r="O369" s="194">
        <f>(Table21[[#This Row],[Adj Close]]-M369)^2</f>
        <v>0.24876818777778656</v>
      </c>
      <c r="P369" s="194">
        <f>ABS(Table21[[#This Row],[Erorr 3]])</f>
        <v>0.49876666666667546</v>
      </c>
      <c r="Q369" s="192">
        <f>Table21[[#This Row],[Abs Erorr 3]]/Table21[[#This Row],[Adj Close]]</f>
        <v>9.1438802978500069E-3</v>
      </c>
    </row>
    <row r="370" spans="1:17" x14ac:dyDescent="0.3">
      <c r="A370" s="177">
        <v>44000</v>
      </c>
      <c r="B370" s="7">
        <v>54.452199999999998</v>
      </c>
      <c r="C370" s="190">
        <f t="shared" si="20"/>
        <v>54.546500000000002</v>
      </c>
      <c r="D370" s="191">
        <f>Table21[[#This Row],[Adj Close]]-Table21[[#This Row],[Naive Trend ]]</f>
        <v>-9.4300000000004047E-2</v>
      </c>
      <c r="E370">
        <f>Table21[[#This Row],[Erorr 1]]^2</f>
        <v>8.8924900000007627E-3</v>
      </c>
      <c r="F370">
        <f>ABS(Table21[[#This Row],[Erorr 1]])</f>
        <v>9.4300000000004047E-2</v>
      </c>
      <c r="G370" s="192">
        <f>Table21[[#This Row],[Abs Erorr 1]]/Table21[[#This Row],[Adj Close]]</f>
        <v>1.731794124020775E-3</v>
      </c>
      <c r="H370" s="190">
        <f t="shared" si="22"/>
        <v>55.08103333333333</v>
      </c>
      <c r="I370" s="193">
        <f>(Table21[[#This Row],[Adj Close]]-Table21[[#This Row],[3-MA]])</f>
        <v>-0.62883333333333269</v>
      </c>
      <c r="J370" s="194">
        <f t="shared" si="21"/>
        <v>0.39543136111111032</v>
      </c>
      <c r="K370" s="194">
        <f>ABS(Table21[[#This Row],[Erorr 2]])</f>
        <v>0.62883333333333269</v>
      </c>
      <c r="L370" s="192">
        <f>Table21[[#This Row],[Abs Erorr 2]]/Table21[[#This Row],[Adj Close]]</f>
        <v>1.1548354948621593E-2</v>
      </c>
      <c r="M370" s="190">
        <f t="shared" si="23"/>
        <v>53.927683333333327</v>
      </c>
      <c r="N370" s="195">
        <f>Table21[[#This Row],[Adj Close]]-Table21[[#This Row],[6-MA]]</f>
        <v>0.52451666666667052</v>
      </c>
      <c r="O370" s="194">
        <f>(Table21[[#This Row],[Adj Close]]-M370)^2</f>
        <v>0.27511773361111513</v>
      </c>
      <c r="P370" s="194">
        <f>ABS(Table21[[#This Row],[Erorr 3]])</f>
        <v>0.52451666666667052</v>
      </c>
      <c r="Q370" s="192">
        <f>Table21[[#This Row],[Abs Erorr 3]]/Table21[[#This Row],[Adj Close]]</f>
        <v>9.6326074367366343E-3</v>
      </c>
    </row>
    <row r="371" spans="1:17" x14ac:dyDescent="0.3">
      <c r="A371" s="177">
        <v>44001</v>
      </c>
      <c r="B371" s="7">
        <v>54.272100000000002</v>
      </c>
      <c r="C371" s="190">
        <f t="shared" si="20"/>
        <v>54.452199999999998</v>
      </c>
      <c r="D371" s="191">
        <f>Table21[[#This Row],[Adj Close]]-Table21[[#This Row],[Naive Trend ]]</f>
        <v>-0.18009999999999593</v>
      </c>
      <c r="E371">
        <f>Table21[[#This Row],[Erorr 1]]^2</f>
        <v>3.2436009999998537E-2</v>
      </c>
      <c r="F371">
        <f>ABS(Table21[[#This Row],[Erorr 1]])</f>
        <v>0.18009999999999593</v>
      </c>
      <c r="G371" s="192">
        <f>Table21[[#This Row],[Abs Erorr 1]]/Table21[[#This Row],[Adj Close]]</f>
        <v>3.3184638147408323E-3</v>
      </c>
      <c r="H371" s="190">
        <f t="shared" si="22"/>
        <v>55.189666666666675</v>
      </c>
      <c r="I371" s="193">
        <f>(Table21[[#This Row],[Adj Close]]-Table21[[#This Row],[3-MA]])</f>
        <v>-0.91756666666667286</v>
      </c>
      <c r="J371" s="194">
        <f t="shared" si="21"/>
        <v>0.84192858777778912</v>
      </c>
      <c r="K371" s="194">
        <f>ABS(Table21[[#This Row],[Erorr 2]])</f>
        <v>0.91756666666667286</v>
      </c>
      <c r="L371" s="192">
        <f>Table21[[#This Row],[Abs Erorr 2]]/Table21[[#This Row],[Adj Close]]</f>
        <v>1.6906783903085983E-2</v>
      </c>
      <c r="M371" s="190">
        <f t="shared" si="23"/>
        <v>53.916249999999998</v>
      </c>
      <c r="N371" s="195">
        <f>Table21[[#This Row],[Adj Close]]-Table21[[#This Row],[6-MA]]</f>
        <v>0.35585000000000377</v>
      </c>
      <c r="O371" s="194">
        <f>(Table21[[#This Row],[Adj Close]]-M371)^2</f>
        <v>0.12662922250000269</v>
      </c>
      <c r="P371" s="194">
        <f>ABS(Table21[[#This Row],[Erorr 3]])</f>
        <v>0.35585000000000377</v>
      </c>
      <c r="Q371" s="192">
        <f>Table21[[#This Row],[Abs Erorr 3]]/Table21[[#This Row],[Adj Close]]</f>
        <v>6.5567759493368374E-3</v>
      </c>
    </row>
    <row r="372" spans="1:17" x14ac:dyDescent="0.3">
      <c r="A372" s="177">
        <v>44004</v>
      </c>
      <c r="B372" s="7">
        <v>53.680399999999999</v>
      </c>
      <c r="C372" s="190">
        <f t="shared" si="20"/>
        <v>54.272100000000002</v>
      </c>
      <c r="D372" s="191">
        <f>Table21[[#This Row],[Adj Close]]-Table21[[#This Row],[Naive Trend ]]</f>
        <v>-0.591700000000003</v>
      </c>
      <c r="E372">
        <f>Table21[[#This Row],[Erorr 1]]^2</f>
        <v>0.35010889000000356</v>
      </c>
      <c r="F372">
        <f>ABS(Table21[[#This Row],[Erorr 1]])</f>
        <v>0.591700000000003</v>
      </c>
      <c r="G372" s="192">
        <f>Table21[[#This Row],[Abs Erorr 1]]/Table21[[#This Row],[Adj Close]]</f>
        <v>1.1022645136772509E-2</v>
      </c>
      <c r="H372" s="190">
        <f t="shared" si="22"/>
        <v>54.4236</v>
      </c>
      <c r="I372" s="193">
        <f>(Table21[[#This Row],[Adj Close]]-Table21[[#This Row],[3-MA]])</f>
        <v>-0.74320000000000164</v>
      </c>
      <c r="J372" s="194">
        <f t="shared" si="21"/>
        <v>0.55234624000000243</v>
      </c>
      <c r="K372" s="194">
        <f>ABS(Table21[[#This Row],[Erorr 2]])</f>
        <v>0.74320000000000164</v>
      </c>
      <c r="L372" s="192">
        <f>Table21[[#This Row],[Abs Erorr 2]]/Table21[[#This Row],[Adj Close]]</f>
        <v>1.3844904285363032E-2</v>
      </c>
      <c r="M372" s="190">
        <f t="shared" si="23"/>
        <v>54.415033333333334</v>
      </c>
      <c r="N372" s="195">
        <f>Table21[[#This Row],[Adj Close]]-Table21[[#This Row],[6-MA]]</f>
        <v>-0.7346333333333348</v>
      </c>
      <c r="O372" s="194">
        <f>(Table21[[#This Row],[Adj Close]]-M372)^2</f>
        <v>0.53968613444444657</v>
      </c>
      <c r="P372" s="194">
        <f>ABS(Table21[[#This Row],[Erorr 3]])</f>
        <v>0.7346333333333348</v>
      </c>
      <c r="Q372" s="192">
        <f>Table21[[#This Row],[Abs Erorr 3]]/Table21[[#This Row],[Adj Close]]</f>
        <v>1.3685317794452628E-2</v>
      </c>
    </row>
    <row r="373" spans="1:17" x14ac:dyDescent="0.3">
      <c r="A373" s="177">
        <v>44005</v>
      </c>
      <c r="B373" s="7">
        <v>53.757599999999996</v>
      </c>
      <c r="C373" s="190">
        <f t="shared" si="20"/>
        <v>53.680399999999999</v>
      </c>
      <c r="D373" s="191">
        <f>Table21[[#This Row],[Adj Close]]-Table21[[#This Row],[Naive Trend ]]</f>
        <v>7.7199999999997715E-2</v>
      </c>
      <c r="E373">
        <f>Table21[[#This Row],[Erorr 1]]^2</f>
        <v>5.9598399999996471E-3</v>
      </c>
      <c r="F373">
        <f>ABS(Table21[[#This Row],[Erorr 1]])</f>
        <v>7.7199999999997715E-2</v>
      </c>
      <c r="G373" s="192">
        <f>Table21[[#This Row],[Abs Erorr 1]]/Table21[[#This Row],[Adj Close]]</f>
        <v>1.4360760152982595E-3</v>
      </c>
      <c r="H373" s="190">
        <f t="shared" si="22"/>
        <v>54.134899999999995</v>
      </c>
      <c r="I373" s="193">
        <f>(Table21[[#This Row],[Adj Close]]-Table21[[#This Row],[3-MA]])</f>
        <v>-0.37729999999999819</v>
      </c>
      <c r="J373" s="194">
        <f t="shared" si="21"/>
        <v>0.14235528999999864</v>
      </c>
      <c r="K373" s="194">
        <f>ABS(Table21[[#This Row],[Erorr 2]])</f>
        <v>0.37729999999999819</v>
      </c>
      <c r="L373" s="192">
        <f>Table21[[#This Row],[Abs Erorr 2]]/Table21[[#This Row],[Adj Close]]</f>
        <v>7.0185424944565642E-3</v>
      </c>
      <c r="M373" s="190">
        <f t="shared" si="23"/>
        <v>54.60796666666667</v>
      </c>
      <c r="N373" s="195">
        <f>Table21[[#This Row],[Adj Close]]-Table21[[#This Row],[6-MA]]</f>
        <v>-0.85036666666667315</v>
      </c>
      <c r="O373" s="194">
        <f>(Table21[[#This Row],[Adj Close]]-M373)^2</f>
        <v>0.7231234677777888</v>
      </c>
      <c r="P373" s="194">
        <f>ABS(Table21[[#This Row],[Erorr 3]])</f>
        <v>0.85036666666667315</v>
      </c>
      <c r="Q373" s="192">
        <f>Table21[[#This Row],[Abs Erorr 3]]/Table21[[#This Row],[Adj Close]]</f>
        <v>1.5818538526025588E-2</v>
      </c>
    </row>
    <row r="374" spans="1:17" x14ac:dyDescent="0.3">
      <c r="A374" s="177">
        <v>44006</v>
      </c>
      <c r="B374" s="7">
        <v>50.619100000000003</v>
      </c>
      <c r="C374" s="190">
        <f t="shared" si="20"/>
        <v>53.757599999999996</v>
      </c>
      <c r="D374" s="191">
        <f>Table21[[#This Row],[Adj Close]]-Table21[[#This Row],[Naive Trend ]]</f>
        <v>-3.1384999999999934</v>
      </c>
      <c r="E374">
        <f>Table21[[#This Row],[Erorr 1]]^2</f>
        <v>9.8501822499999587</v>
      </c>
      <c r="F374">
        <f>ABS(Table21[[#This Row],[Erorr 1]])</f>
        <v>3.1384999999999934</v>
      </c>
      <c r="G374" s="192">
        <f>Table21[[#This Row],[Abs Erorr 1]]/Table21[[#This Row],[Adj Close]]</f>
        <v>6.2002287674020148E-2</v>
      </c>
      <c r="H374" s="190">
        <f t="shared" si="22"/>
        <v>53.90336666666667</v>
      </c>
      <c r="I374" s="193">
        <f>(Table21[[#This Row],[Adj Close]]-Table21[[#This Row],[3-MA]])</f>
        <v>-3.2842666666666673</v>
      </c>
      <c r="J374" s="194">
        <f t="shared" si="21"/>
        <v>10.786407537777782</v>
      </c>
      <c r="K374" s="194">
        <f>ABS(Table21[[#This Row],[Erorr 2]])</f>
        <v>3.2842666666666673</v>
      </c>
      <c r="L374" s="192">
        <f>Table21[[#This Row],[Abs Erorr 2]]/Table21[[#This Row],[Adj Close]]</f>
        <v>6.4881964844627174E-2</v>
      </c>
      <c r="M374" s="190">
        <f t="shared" si="23"/>
        <v>54.546516666666662</v>
      </c>
      <c r="N374" s="195">
        <f>Table21[[#This Row],[Adj Close]]-Table21[[#This Row],[6-MA]]</f>
        <v>-3.9274166666666588</v>
      </c>
      <c r="O374" s="194">
        <f>(Table21[[#This Row],[Adj Close]]-M374)^2</f>
        <v>15.424601673611049</v>
      </c>
      <c r="P374" s="194">
        <f>ABS(Table21[[#This Row],[Erorr 3]])</f>
        <v>3.9274166666666588</v>
      </c>
      <c r="Q374" s="192">
        <f>Table21[[#This Row],[Abs Erorr 3]]/Table21[[#This Row],[Adj Close]]</f>
        <v>7.7587643136022941E-2</v>
      </c>
    </row>
    <row r="375" spans="1:17" x14ac:dyDescent="0.3">
      <c r="A375" s="177">
        <v>44007</v>
      </c>
      <c r="B375" s="7">
        <v>51.287999999999997</v>
      </c>
      <c r="C375" s="190">
        <f t="shared" si="20"/>
        <v>50.619100000000003</v>
      </c>
      <c r="D375" s="191">
        <f>Table21[[#This Row],[Adj Close]]-Table21[[#This Row],[Naive Trend ]]</f>
        <v>0.66889999999999361</v>
      </c>
      <c r="E375">
        <f>Table21[[#This Row],[Erorr 1]]^2</f>
        <v>0.44742720999999147</v>
      </c>
      <c r="F375">
        <f>ABS(Table21[[#This Row],[Erorr 1]])</f>
        <v>0.66889999999999361</v>
      </c>
      <c r="G375" s="192">
        <f>Table21[[#This Row],[Abs Erorr 1]]/Table21[[#This Row],[Adj Close]]</f>
        <v>1.3042037123693527E-2</v>
      </c>
      <c r="H375" s="190">
        <f t="shared" si="22"/>
        <v>52.685699999999997</v>
      </c>
      <c r="I375" s="193">
        <f>(Table21[[#This Row],[Adj Close]]-Table21[[#This Row],[3-MA]])</f>
        <v>-1.3977000000000004</v>
      </c>
      <c r="J375" s="194">
        <f t="shared" si="21"/>
        <v>1.9535652900000011</v>
      </c>
      <c r="K375" s="194">
        <f>ABS(Table21[[#This Row],[Erorr 2]])</f>
        <v>1.3977000000000004</v>
      </c>
      <c r="L375" s="192">
        <f>Table21[[#This Row],[Abs Erorr 2]]/Table21[[#This Row],[Adj Close]]</f>
        <v>2.7251988769302769E-2</v>
      </c>
      <c r="M375" s="190">
        <f t="shared" si="23"/>
        <v>53.554650000000002</v>
      </c>
      <c r="N375" s="195">
        <f>Table21[[#This Row],[Adj Close]]-Table21[[#This Row],[6-MA]]</f>
        <v>-2.2666500000000056</v>
      </c>
      <c r="O375" s="194">
        <f>(Table21[[#This Row],[Adj Close]]-M375)^2</f>
        <v>5.1377022225000255</v>
      </c>
      <c r="P375" s="194">
        <f>ABS(Table21[[#This Row],[Erorr 3]])</f>
        <v>2.2666500000000056</v>
      </c>
      <c r="Q375" s="192">
        <f>Table21[[#This Row],[Abs Erorr 3]]/Table21[[#This Row],[Adj Close]]</f>
        <v>4.4194548432381957E-2</v>
      </c>
    </row>
    <row r="376" spans="1:17" x14ac:dyDescent="0.3">
      <c r="A376" s="177">
        <v>44008</v>
      </c>
      <c r="B376" s="7">
        <v>48.998399999999997</v>
      </c>
      <c r="C376" s="190">
        <f t="shared" si="20"/>
        <v>51.287999999999997</v>
      </c>
      <c r="D376" s="191">
        <f>Table21[[#This Row],[Adj Close]]-Table21[[#This Row],[Naive Trend ]]</f>
        <v>-2.2896000000000001</v>
      </c>
      <c r="E376">
        <f>Table21[[#This Row],[Erorr 1]]^2</f>
        <v>5.2422681600000001</v>
      </c>
      <c r="F376">
        <f>ABS(Table21[[#This Row],[Erorr 1]])</f>
        <v>2.2896000000000001</v>
      </c>
      <c r="G376" s="192">
        <f>Table21[[#This Row],[Abs Erorr 1]]/Table21[[#This Row],[Adj Close]]</f>
        <v>4.6728056426332293E-2</v>
      </c>
      <c r="H376" s="190">
        <f t="shared" si="22"/>
        <v>51.888233333333325</v>
      </c>
      <c r="I376" s="193">
        <f>(Table21[[#This Row],[Adj Close]]-Table21[[#This Row],[3-MA]])</f>
        <v>-2.8898333333333284</v>
      </c>
      <c r="J376" s="194">
        <f t="shared" si="21"/>
        <v>8.3511366944444152</v>
      </c>
      <c r="K376" s="194">
        <f>ABS(Table21[[#This Row],[Erorr 2]])</f>
        <v>2.8898333333333284</v>
      </c>
      <c r="L376" s="192">
        <f>Table21[[#This Row],[Abs Erorr 2]]/Table21[[#This Row],[Adj Close]]</f>
        <v>5.8978116292232576E-2</v>
      </c>
      <c r="M376" s="190">
        <f t="shared" si="23"/>
        <v>53.01156666666666</v>
      </c>
      <c r="N376" s="195">
        <f>Table21[[#This Row],[Adj Close]]-Table21[[#This Row],[6-MA]]</f>
        <v>-4.0131666666666632</v>
      </c>
      <c r="O376" s="194">
        <f>(Table21[[#This Row],[Adj Close]]-M376)^2</f>
        <v>16.105506694444419</v>
      </c>
      <c r="P376" s="194">
        <f>ABS(Table21[[#This Row],[Erorr 3]])</f>
        <v>4.0131666666666632</v>
      </c>
      <c r="Q376" s="192">
        <f>Table21[[#This Row],[Abs Erorr 3]]/Table21[[#This Row],[Adj Close]]</f>
        <v>8.1904034961685759E-2</v>
      </c>
    </row>
    <row r="377" spans="1:17" x14ac:dyDescent="0.3">
      <c r="A377" s="177">
        <v>44011</v>
      </c>
      <c r="B377" s="7">
        <v>51.759599999999999</v>
      </c>
      <c r="C377" s="190">
        <f t="shared" si="20"/>
        <v>48.998399999999997</v>
      </c>
      <c r="D377" s="191">
        <f>Table21[[#This Row],[Adj Close]]-Table21[[#This Row],[Naive Trend ]]</f>
        <v>2.7612000000000023</v>
      </c>
      <c r="E377">
        <f>Table21[[#This Row],[Erorr 1]]^2</f>
        <v>7.6242254400000125</v>
      </c>
      <c r="F377">
        <f>ABS(Table21[[#This Row],[Erorr 1]])</f>
        <v>2.7612000000000023</v>
      </c>
      <c r="G377" s="192">
        <f>Table21[[#This Row],[Abs Erorr 1]]/Table21[[#This Row],[Adj Close]]</f>
        <v>5.3346625553520551E-2</v>
      </c>
      <c r="H377" s="190">
        <f t="shared" si="22"/>
        <v>50.301833333333327</v>
      </c>
      <c r="I377" s="193">
        <f>(Table21[[#This Row],[Adj Close]]-Table21[[#This Row],[3-MA]])</f>
        <v>1.4577666666666715</v>
      </c>
      <c r="J377" s="194">
        <f t="shared" si="21"/>
        <v>2.1250836544444587</v>
      </c>
      <c r="K377" s="194">
        <f>ABS(Table21[[#This Row],[Erorr 2]])</f>
        <v>1.4577666666666715</v>
      </c>
      <c r="L377" s="192">
        <f>Table21[[#This Row],[Abs Erorr 2]]/Table21[[#This Row],[Adj Close]]</f>
        <v>2.8164179527404996E-2</v>
      </c>
      <c r="M377" s="190">
        <f t="shared" si="23"/>
        <v>52.102600000000002</v>
      </c>
      <c r="N377" s="195">
        <f>Table21[[#This Row],[Adj Close]]-Table21[[#This Row],[6-MA]]</f>
        <v>-0.34300000000000352</v>
      </c>
      <c r="O377" s="194">
        <f>(Table21[[#This Row],[Adj Close]]-M377)^2</f>
        <v>0.11764900000000242</v>
      </c>
      <c r="P377" s="194">
        <f>ABS(Table21[[#This Row],[Erorr 3]])</f>
        <v>0.34300000000000352</v>
      </c>
      <c r="Q377" s="192">
        <f>Table21[[#This Row],[Abs Erorr 3]]/Table21[[#This Row],[Adj Close]]</f>
        <v>6.6267900061052157E-3</v>
      </c>
    </row>
    <row r="378" spans="1:17" x14ac:dyDescent="0.3">
      <c r="A378" s="177">
        <v>44012</v>
      </c>
      <c r="B378" s="7">
        <v>52.256900000000002</v>
      </c>
      <c r="C378" s="190">
        <f t="shared" si="20"/>
        <v>51.759599999999999</v>
      </c>
      <c r="D378" s="191">
        <f>Table21[[#This Row],[Adj Close]]-Table21[[#This Row],[Naive Trend ]]</f>
        <v>0.49730000000000274</v>
      </c>
      <c r="E378">
        <f>Table21[[#This Row],[Erorr 1]]^2</f>
        <v>0.24730729000000273</v>
      </c>
      <c r="F378">
        <f>ABS(Table21[[#This Row],[Erorr 1]])</f>
        <v>0.49730000000000274</v>
      </c>
      <c r="G378" s="192">
        <f>Table21[[#This Row],[Abs Erorr 1]]/Table21[[#This Row],[Adj Close]]</f>
        <v>9.5164466319280841E-3</v>
      </c>
      <c r="H378" s="190">
        <f t="shared" si="22"/>
        <v>50.681999999999995</v>
      </c>
      <c r="I378" s="193">
        <f>(Table21[[#This Row],[Adj Close]]-Table21[[#This Row],[3-MA]])</f>
        <v>1.5749000000000066</v>
      </c>
      <c r="J378" s="194">
        <f t="shared" si="21"/>
        <v>2.480310010000021</v>
      </c>
      <c r="K378" s="194">
        <f>ABS(Table21[[#This Row],[Erorr 2]])</f>
        <v>1.5749000000000066</v>
      </c>
      <c r="L378" s="192">
        <f>Table21[[#This Row],[Abs Erorr 2]]/Table21[[#This Row],[Adj Close]]</f>
        <v>3.0137646894477219E-2</v>
      </c>
      <c r="M378" s="190">
        <f t="shared" si="23"/>
        <v>51.68385</v>
      </c>
      <c r="N378" s="195">
        <f>Table21[[#This Row],[Adj Close]]-Table21[[#This Row],[6-MA]]</f>
        <v>0.57305000000000206</v>
      </c>
      <c r="O378" s="194">
        <f>(Table21[[#This Row],[Adj Close]]-M378)^2</f>
        <v>0.32838630250000234</v>
      </c>
      <c r="P378" s="194">
        <f>ABS(Table21[[#This Row],[Erorr 3]])</f>
        <v>0.57305000000000206</v>
      </c>
      <c r="Q378" s="192">
        <f>Table21[[#This Row],[Abs Erorr 3]]/Table21[[#This Row],[Adj Close]]</f>
        <v>1.096601597109668E-2</v>
      </c>
    </row>
    <row r="379" spans="1:17" x14ac:dyDescent="0.3">
      <c r="A379" s="177">
        <v>44013</v>
      </c>
      <c r="B379" s="7">
        <v>51.965400000000002</v>
      </c>
      <c r="C379" s="190">
        <f t="shared" si="20"/>
        <v>52.256900000000002</v>
      </c>
      <c r="D379" s="191">
        <f>Table21[[#This Row],[Adj Close]]-Table21[[#This Row],[Naive Trend ]]</f>
        <v>-0.2914999999999992</v>
      </c>
      <c r="E379">
        <f>Table21[[#This Row],[Erorr 1]]^2</f>
        <v>8.4972249999999541E-2</v>
      </c>
      <c r="F379">
        <f>ABS(Table21[[#This Row],[Erorr 1]])</f>
        <v>0.2914999999999992</v>
      </c>
      <c r="G379" s="192">
        <f>Table21[[#This Row],[Abs Erorr 1]]/Table21[[#This Row],[Adj Close]]</f>
        <v>5.6095017069049636E-3</v>
      </c>
      <c r="H379" s="190">
        <f t="shared" si="22"/>
        <v>51.004966666666668</v>
      </c>
      <c r="I379" s="193">
        <f>(Table21[[#This Row],[Adj Close]]-Table21[[#This Row],[3-MA]])</f>
        <v>0.96043333333333436</v>
      </c>
      <c r="J379" s="194">
        <f t="shared" si="21"/>
        <v>0.9224321877777798</v>
      </c>
      <c r="K379" s="194">
        <f>ABS(Table21[[#This Row],[Erorr 2]])</f>
        <v>0.96043333333333436</v>
      </c>
      <c r="L379" s="192">
        <f>Table21[[#This Row],[Abs Erorr 2]]/Table21[[#This Row],[Adj Close]]</f>
        <v>1.8482169546146749E-2</v>
      </c>
      <c r="M379" s="190">
        <f t="shared" si="23"/>
        <v>51.446599999999989</v>
      </c>
      <c r="N379" s="195">
        <f>Table21[[#This Row],[Adj Close]]-Table21[[#This Row],[6-MA]]</f>
        <v>0.51880000000001303</v>
      </c>
      <c r="O379" s="194">
        <f>(Table21[[#This Row],[Adj Close]]-M379)^2</f>
        <v>0.26915344000001351</v>
      </c>
      <c r="P379" s="194">
        <f>ABS(Table21[[#This Row],[Erorr 3]])</f>
        <v>0.51880000000001303</v>
      </c>
      <c r="Q379" s="192">
        <f>Table21[[#This Row],[Abs Erorr 3]]/Table21[[#This Row],[Adj Close]]</f>
        <v>9.9835659881385118E-3</v>
      </c>
    </row>
    <row r="380" spans="1:17" x14ac:dyDescent="0.3">
      <c r="A380" s="177">
        <v>44014</v>
      </c>
      <c r="B380" s="7">
        <v>52.805700000000002</v>
      </c>
      <c r="C380" s="190">
        <f t="shared" si="20"/>
        <v>51.965400000000002</v>
      </c>
      <c r="D380" s="191">
        <f>Table21[[#This Row],[Adj Close]]-Table21[[#This Row],[Naive Trend ]]</f>
        <v>0.84029999999999916</v>
      </c>
      <c r="E380">
        <f>Table21[[#This Row],[Erorr 1]]^2</f>
        <v>0.70610408999999863</v>
      </c>
      <c r="F380">
        <f>ABS(Table21[[#This Row],[Erorr 1]])</f>
        <v>0.84029999999999916</v>
      </c>
      <c r="G380" s="192">
        <f>Table21[[#This Row],[Abs Erorr 1]]/Table21[[#This Row],[Adj Close]]</f>
        <v>1.5913054840670592E-2</v>
      </c>
      <c r="H380" s="190">
        <f t="shared" si="22"/>
        <v>51.993966666666665</v>
      </c>
      <c r="I380" s="193">
        <f>(Table21[[#This Row],[Adj Close]]-Table21[[#This Row],[3-MA]])</f>
        <v>0.8117333333333363</v>
      </c>
      <c r="J380" s="194">
        <f t="shared" si="21"/>
        <v>0.65891100444444928</v>
      </c>
      <c r="K380" s="194">
        <f>ABS(Table21[[#This Row],[Erorr 2]])</f>
        <v>0.8117333333333363</v>
      </c>
      <c r="L380" s="192">
        <f>Table21[[#This Row],[Abs Erorr 2]]/Table21[[#This Row],[Adj Close]]</f>
        <v>1.5372077888056333E-2</v>
      </c>
      <c r="M380" s="190">
        <f t="shared" si="23"/>
        <v>51.1479</v>
      </c>
      <c r="N380" s="195">
        <f>Table21[[#This Row],[Adj Close]]-Table21[[#This Row],[6-MA]]</f>
        <v>1.6578000000000017</v>
      </c>
      <c r="O380" s="194">
        <f>(Table21[[#This Row],[Adj Close]]-M380)^2</f>
        <v>2.7483008400000055</v>
      </c>
      <c r="P380" s="194">
        <f>ABS(Table21[[#This Row],[Erorr 3]])</f>
        <v>1.6578000000000017</v>
      </c>
      <c r="Q380" s="192">
        <f>Table21[[#This Row],[Abs Erorr 3]]/Table21[[#This Row],[Adj Close]]</f>
        <v>3.1394338111226661E-2</v>
      </c>
    </row>
    <row r="381" spans="1:17" x14ac:dyDescent="0.3">
      <c r="A381" s="177">
        <v>44018</v>
      </c>
      <c r="B381" s="7">
        <v>54.014899999999997</v>
      </c>
      <c r="C381" s="190">
        <f t="shared" si="20"/>
        <v>52.805700000000002</v>
      </c>
      <c r="D381" s="191">
        <f>Table21[[#This Row],[Adj Close]]-Table21[[#This Row],[Naive Trend ]]</f>
        <v>1.2091999999999956</v>
      </c>
      <c r="E381">
        <f>Table21[[#This Row],[Erorr 1]]^2</f>
        <v>1.4621646399999895</v>
      </c>
      <c r="F381">
        <f>ABS(Table21[[#This Row],[Erorr 1]])</f>
        <v>1.2091999999999956</v>
      </c>
      <c r="G381" s="192">
        <f>Table21[[#This Row],[Abs Erorr 1]]/Table21[[#This Row],[Adj Close]]</f>
        <v>2.2386415600139882E-2</v>
      </c>
      <c r="H381" s="190">
        <f t="shared" si="22"/>
        <v>52.342666666666673</v>
      </c>
      <c r="I381" s="193">
        <f>(Table21[[#This Row],[Adj Close]]-Table21[[#This Row],[3-MA]])</f>
        <v>1.6722333333333239</v>
      </c>
      <c r="J381" s="194">
        <f t="shared" si="21"/>
        <v>2.7963643211110796</v>
      </c>
      <c r="K381" s="194">
        <f>ABS(Table21[[#This Row],[Erorr 2]])</f>
        <v>1.6722333333333239</v>
      </c>
      <c r="L381" s="192">
        <f>Table21[[#This Row],[Abs Erorr 2]]/Table21[[#This Row],[Adj Close]]</f>
        <v>3.095874163116703E-2</v>
      </c>
      <c r="M381" s="190">
        <f t="shared" si="23"/>
        <v>51.512333333333338</v>
      </c>
      <c r="N381" s="195">
        <f>Table21[[#This Row],[Adj Close]]-Table21[[#This Row],[6-MA]]</f>
        <v>2.5025666666666595</v>
      </c>
      <c r="O381" s="194">
        <f>(Table21[[#This Row],[Adj Close]]-M381)^2</f>
        <v>6.262839921111075</v>
      </c>
      <c r="P381" s="194">
        <f>ABS(Table21[[#This Row],[Erorr 3]])</f>
        <v>2.5025666666666595</v>
      </c>
      <c r="Q381" s="192">
        <f>Table21[[#This Row],[Abs Erorr 3]]/Table21[[#This Row],[Adj Close]]</f>
        <v>4.6331043224492864E-2</v>
      </c>
    </row>
    <row r="382" spans="1:17" x14ac:dyDescent="0.3">
      <c r="A382" s="177">
        <v>44019</v>
      </c>
      <c r="B382" s="7">
        <v>51.305100000000003</v>
      </c>
      <c r="C382" s="190">
        <f t="shared" si="20"/>
        <v>54.014899999999997</v>
      </c>
      <c r="D382" s="191">
        <f>Table21[[#This Row],[Adj Close]]-Table21[[#This Row],[Naive Trend ]]</f>
        <v>-2.7097999999999942</v>
      </c>
      <c r="E382">
        <f>Table21[[#This Row],[Erorr 1]]^2</f>
        <v>7.3430160399999682</v>
      </c>
      <c r="F382">
        <f>ABS(Table21[[#This Row],[Erorr 1]])</f>
        <v>2.7097999999999942</v>
      </c>
      <c r="G382" s="192">
        <f>Table21[[#This Row],[Abs Erorr 1]]/Table21[[#This Row],[Adj Close]]</f>
        <v>5.2817361236991919E-2</v>
      </c>
      <c r="H382" s="190">
        <f t="shared" si="22"/>
        <v>52.928666666666665</v>
      </c>
      <c r="I382" s="193">
        <f>(Table21[[#This Row],[Adj Close]]-Table21[[#This Row],[3-MA]])</f>
        <v>-1.6235666666666617</v>
      </c>
      <c r="J382" s="194">
        <f t="shared" si="21"/>
        <v>2.6359687211110949</v>
      </c>
      <c r="K382" s="194">
        <f>ABS(Table21[[#This Row],[Erorr 2]])</f>
        <v>1.6235666666666617</v>
      </c>
      <c r="L382" s="192">
        <f>Table21[[#This Row],[Abs Erorr 2]]/Table21[[#This Row],[Adj Close]]</f>
        <v>3.164532700777626E-2</v>
      </c>
      <c r="M382" s="190">
        <f t="shared" si="23"/>
        <v>51.966816666666666</v>
      </c>
      <c r="N382" s="195">
        <f>Table21[[#This Row],[Adj Close]]-Table21[[#This Row],[6-MA]]</f>
        <v>-0.6617166666666634</v>
      </c>
      <c r="O382" s="194">
        <f>(Table21[[#This Row],[Adj Close]]-M382)^2</f>
        <v>0.43786894694444012</v>
      </c>
      <c r="P382" s="194">
        <f>ABS(Table21[[#This Row],[Erorr 3]])</f>
        <v>0.6617166666666634</v>
      </c>
      <c r="Q382" s="192">
        <f>Table21[[#This Row],[Abs Erorr 3]]/Table21[[#This Row],[Adj Close]]</f>
        <v>1.289767813856056E-2</v>
      </c>
    </row>
    <row r="383" spans="1:17" x14ac:dyDescent="0.3">
      <c r="A383" s="177">
        <v>44020</v>
      </c>
      <c r="B383" s="7">
        <v>52.033999999999999</v>
      </c>
      <c r="C383" s="190">
        <f t="shared" si="20"/>
        <v>51.305100000000003</v>
      </c>
      <c r="D383" s="191">
        <f>Table21[[#This Row],[Adj Close]]-Table21[[#This Row],[Naive Trend ]]</f>
        <v>0.72889999999999588</v>
      </c>
      <c r="E383">
        <f>Table21[[#This Row],[Erorr 1]]^2</f>
        <v>0.53129520999999402</v>
      </c>
      <c r="F383">
        <f>ABS(Table21[[#This Row],[Erorr 1]])</f>
        <v>0.72889999999999588</v>
      </c>
      <c r="G383" s="192">
        <f>Table21[[#This Row],[Abs Erorr 1]]/Table21[[#This Row],[Adj Close]]</f>
        <v>1.4008148518276432E-2</v>
      </c>
      <c r="H383" s="190">
        <f t="shared" si="22"/>
        <v>52.708566666666663</v>
      </c>
      <c r="I383" s="193">
        <f>(Table21[[#This Row],[Adj Close]]-Table21[[#This Row],[3-MA]])</f>
        <v>-0.67456666666666365</v>
      </c>
      <c r="J383" s="194">
        <f t="shared" si="21"/>
        <v>0.45504018777777372</v>
      </c>
      <c r="K383" s="194">
        <f>ABS(Table21[[#This Row],[Erorr 2]])</f>
        <v>0.67456666666666365</v>
      </c>
      <c r="L383" s="192">
        <f>Table21[[#This Row],[Abs Erorr 2]]/Table21[[#This Row],[Adj Close]]</f>
        <v>1.296395946240273E-2</v>
      </c>
      <c r="M383" s="190">
        <f t="shared" si="23"/>
        <v>52.351266666666668</v>
      </c>
      <c r="N383" s="195">
        <f>Table21[[#This Row],[Adj Close]]-Table21[[#This Row],[6-MA]]</f>
        <v>-0.31726666666666858</v>
      </c>
      <c r="O383" s="194">
        <f>(Table21[[#This Row],[Adj Close]]-M383)^2</f>
        <v>0.10065813777777899</v>
      </c>
      <c r="P383" s="194">
        <f>ABS(Table21[[#This Row],[Erorr 3]])</f>
        <v>0.31726666666666858</v>
      </c>
      <c r="Q383" s="192">
        <f>Table21[[#This Row],[Abs Erorr 3]]/Table21[[#This Row],[Adj Close]]</f>
        <v>6.0972953581632889E-3</v>
      </c>
    </row>
    <row r="384" spans="1:17" x14ac:dyDescent="0.3">
      <c r="A384" s="177">
        <v>44021</v>
      </c>
      <c r="B384" s="7">
        <v>49.967399999999998</v>
      </c>
      <c r="C384" s="190">
        <f t="shared" si="20"/>
        <v>52.033999999999999</v>
      </c>
      <c r="D384" s="191">
        <f>Table21[[#This Row],[Adj Close]]-Table21[[#This Row],[Naive Trend ]]</f>
        <v>-2.0666000000000011</v>
      </c>
      <c r="E384">
        <f>Table21[[#This Row],[Erorr 1]]^2</f>
        <v>4.2708355600000045</v>
      </c>
      <c r="F384">
        <f>ABS(Table21[[#This Row],[Erorr 1]])</f>
        <v>2.0666000000000011</v>
      </c>
      <c r="G384" s="192">
        <f>Table21[[#This Row],[Abs Erorr 1]]/Table21[[#This Row],[Adj Close]]</f>
        <v>4.1358966045861922E-2</v>
      </c>
      <c r="H384" s="190">
        <f t="shared" si="22"/>
        <v>52.451333333333331</v>
      </c>
      <c r="I384" s="193">
        <f>(Table21[[#This Row],[Adj Close]]-Table21[[#This Row],[3-MA]])</f>
        <v>-2.4839333333333329</v>
      </c>
      <c r="J384" s="194">
        <f t="shared" si="21"/>
        <v>6.1699248044444426</v>
      </c>
      <c r="K384" s="194">
        <f>ABS(Table21[[#This Row],[Erorr 2]])</f>
        <v>2.4839333333333329</v>
      </c>
      <c r="L384" s="192">
        <f>Table21[[#This Row],[Abs Erorr 2]]/Table21[[#This Row],[Adj Close]]</f>
        <v>4.9711078289711552E-2</v>
      </c>
      <c r="M384" s="190">
        <f t="shared" si="23"/>
        <v>52.396999999999998</v>
      </c>
      <c r="N384" s="195">
        <f>Table21[[#This Row],[Adj Close]]-Table21[[#This Row],[6-MA]]</f>
        <v>-2.4296000000000006</v>
      </c>
      <c r="O384" s="194">
        <f>(Table21[[#This Row],[Adj Close]]-M384)^2</f>
        <v>5.9029561600000031</v>
      </c>
      <c r="P384" s="194">
        <f>ABS(Table21[[#This Row],[Erorr 3]])</f>
        <v>2.4296000000000006</v>
      </c>
      <c r="Q384" s="192">
        <f>Table21[[#This Row],[Abs Erorr 3]]/Table21[[#This Row],[Adj Close]]</f>
        <v>4.8623702654130511E-2</v>
      </c>
    </row>
    <row r="385" spans="1:17" x14ac:dyDescent="0.3">
      <c r="A385" s="177">
        <v>44022</v>
      </c>
      <c r="B385" s="7">
        <v>52.0854</v>
      </c>
      <c r="C385" s="190">
        <f t="shared" si="20"/>
        <v>49.967399999999998</v>
      </c>
      <c r="D385" s="191">
        <f>Table21[[#This Row],[Adj Close]]-Table21[[#This Row],[Naive Trend ]]</f>
        <v>2.1180000000000021</v>
      </c>
      <c r="E385">
        <f>Table21[[#This Row],[Erorr 1]]^2</f>
        <v>4.4859240000000087</v>
      </c>
      <c r="F385">
        <f>ABS(Table21[[#This Row],[Erorr 1]])</f>
        <v>2.1180000000000021</v>
      </c>
      <c r="G385" s="192">
        <f>Table21[[#This Row],[Abs Erorr 1]]/Table21[[#This Row],[Adj Close]]</f>
        <v>4.0663986453017588E-2</v>
      </c>
      <c r="H385" s="190">
        <f t="shared" si="22"/>
        <v>51.102166666666669</v>
      </c>
      <c r="I385" s="193">
        <f>(Table21[[#This Row],[Adj Close]]-Table21[[#This Row],[3-MA]])</f>
        <v>0.98323333333333096</v>
      </c>
      <c r="J385" s="194">
        <f t="shared" si="21"/>
        <v>0.96674778777777315</v>
      </c>
      <c r="K385" s="194">
        <f>ABS(Table21[[#This Row],[Erorr 2]])</f>
        <v>0.98323333333333096</v>
      </c>
      <c r="L385" s="192">
        <f>Table21[[#This Row],[Abs Erorr 2]]/Table21[[#This Row],[Adj Close]]</f>
        <v>1.8877330947507959E-2</v>
      </c>
      <c r="M385" s="190">
        <f t="shared" si="23"/>
        <v>52.015416666666674</v>
      </c>
      <c r="N385" s="195">
        <f>Table21[[#This Row],[Adj Close]]-Table21[[#This Row],[6-MA]]</f>
        <v>6.9983333333325959E-2</v>
      </c>
      <c r="O385" s="194">
        <f>(Table21[[#This Row],[Adj Close]]-M385)^2</f>
        <v>4.8976669444434125E-3</v>
      </c>
      <c r="P385" s="194">
        <f>ABS(Table21[[#This Row],[Erorr 3]])</f>
        <v>6.9983333333325959E-2</v>
      </c>
      <c r="Q385" s="192">
        <f>Table21[[#This Row],[Abs Erorr 3]]/Table21[[#This Row],[Adj Close]]</f>
        <v>1.3436266848930018E-3</v>
      </c>
    </row>
    <row r="386" spans="1:17" x14ac:dyDescent="0.3">
      <c r="A386" s="177">
        <v>44025</v>
      </c>
      <c r="B386" s="7">
        <v>51.4938</v>
      </c>
      <c r="C386" s="190">
        <f t="shared" si="20"/>
        <v>52.0854</v>
      </c>
      <c r="D386" s="191">
        <f>Table21[[#This Row],[Adj Close]]-Table21[[#This Row],[Naive Trend ]]</f>
        <v>-0.59159999999999968</v>
      </c>
      <c r="E386">
        <f>Table21[[#This Row],[Erorr 1]]^2</f>
        <v>0.34999055999999962</v>
      </c>
      <c r="F386">
        <f>ABS(Table21[[#This Row],[Erorr 1]])</f>
        <v>0.59159999999999968</v>
      </c>
      <c r="G386" s="192">
        <f>Table21[[#This Row],[Abs Erorr 1]]/Table21[[#This Row],[Adj Close]]</f>
        <v>1.1488761753842204E-2</v>
      </c>
      <c r="H386" s="190">
        <f t="shared" si="22"/>
        <v>51.362266666666663</v>
      </c>
      <c r="I386" s="193">
        <f>(Table21[[#This Row],[Adj Close]]-Table21[[#This Row],[3-MA]])</f>
        <v>0.13153333333333705</v>
      </c>
      <c r="J386" s="194">
        <f t="shared" si="21"/>
        <v>1.7301017777778756E-2</v>
      </c>
      <c r="K386" s="194">
        <f>ABS(Table21[[#This Row],[Erorr 2]])</f>
        <v>0.13153333333333705</v>
      </c>
      <c r="L386" s="192">
        <f>Table21[[#This Row],[Abs Erorr 2]]/Table21[[#This Row],[Adj Close]]</f>
        <v>2.554352821763728E-3</v>
      </c>
      <c r="M386" s="190">
        <f t="shared" si="23"/>
        <v>52.035416666666663</v>
      </c>
      <c r="N386" s="195">
        <f>Table21[[#This Row],[Adj Close]]-Table21[[#This Row],[6-MA]]</f>
        <v>-0.54161666666666264</v>
      </c>
      <c r="O386" s="194">
        <f>(Table21[[#This Row],[Adj Close]]-M386)^2</f>
        <v>0.29334861361110676</v>
      </c>
      <c r="P386" s="194">
        <f>ABS(Table21[[#This Row],[Erorr 3]])</f>
        <v>0.54161666666666264</v>
      </c>
      <c r="Q386" s="192">
        <f>Table21[[#This Row],[Abs Erorr 3]]/Table21[[#This Row],[Adj Close]]</f>
        <v>1.0518094735029512E-2</v>
      </c>
    </row>
    <row r="387" spans="1:17" x14ac:dyDescent="0.3">
      <c r="A387" s="177">
        <v>44026</v>
      </c>
      <c r="B387" s="7">
        <v>51.656700000000001</v>
      </c>
      <c r="C387" s="190">
        <f t="shared" si="20"/>
        <v>51.4938</v>
      </c>
      <c r="D387" s="191">
        <f>Table21[[#This Row],[Adj Close]]-Table21[[#This Row],[Naive Trend ]]</f>
        <v>0.16290000000000049</v>
      </c>
      <c r="E387">
        <f>Table21[[#This Row],[Erorr 1]]^2</f>
        <v>2.6536410000000159E-2</v>
      </c>
      <c r="F387">
        <f>ABS(Table21[[#This Row],[Erorr 1]])</f>
        <v>0.16290000000000049</v>
      </c>
      <c r="G387" s="192">
        <f>Table21[[#This Row],[Abs Erorr 1]]/Table21[[#This Row],[Adj Close]]</f>
        <v>3.153511548356757E-3</v>
      </c>
      <c r="H387" s="190">
        <f t="shared" si="22"/>
        <v>51.182199999999995</v>
      </c>
      <c r="I387" s="193">
        <f>(Table21[[#This Row],[Adj Close]]-Table21[[#This Row],[3-MA]])</f>
        <v>0.47450000000000614</v>
      </c>
      <c r="J387" s="194">
        <f t="shared" si="21"/>
        <v>0.22515025000000582</v>
      </c>
      <c r="K387" s="194">
        <f>ABS(Table21[[#This Row],[Erorr 2]])</f>
        <v>0.47450000000000614</v>
      </c>
      <c r="L387" s="192">
        <f>Table21[[#This Row],[Abs Erorr 2]]/Table21[[#This Row],[Adj Close]]</f>
        <v>9.185642907890092E-3</v>
      </c>
      <c r="M387" s="190">
        <f t="shared" si="23"/>
        <v>51.816766666666666</v>
      </c>
      <c r="N387" s="195">
        <f>Table21[[#This Row],[Adj Close]]-Table21[[#This Row],[6-MA]]</f>
        <v>-0.16006666666666547</v>
      </c>
      <c r="O387" s="194">
        <f>(Table21[[#This Row],[Adj Close]]-M387)^2</f>
        <v>2.5621337777777396E-2</v>
      </c>
      <c r="P387" s="194">
        <f>ABS(Table21[[#This Row],[Erorr 3]])</f>
        <v>0.16006666666666547</v>
      </c>
      <c r="Q387" s="192">
        <f>Table21[[#This Row],[Abs Erorr 3]]/Table21[[#This Row],[Adj Close]]</f>
        <v>3.0986622580742762E-3</v>
      </c>
    </row>
    <row r="388" spans="1:17" x14ac:dyDescent="0.3">
      <c r="A388" s="177">
        <v>44027</v>
      </c>
      <c r="B388" s="7">
        <v>53.731900000000003</v>
      </c>
      <c r="C388" s="190">
        <f t="shared" ref="C388:C451" si="24">B387</f>
        <v>51.656700000000001</v>
      </c>
      <c r="D388" s="191">
        <f>Table21[[#This Row],[Adj Close]]-Table21[[#This Row],[Naive Trend ]]</f>
        <v>2.0752000000000024</v>
      </c>
      <c r="E388">
        <f>Table21[[#This Row],[Erorr 1]]^2</f>
        <v>4.3064550400000101</v>
      </c>
      <c r="F388">
        <f>ABS(Table21[[#This Row],[Erorr 1]])</f>
        <v>2.0752000000000024</v>
      </c>
      <c r="G388" s="192">
        <f>Table21[[#This Row],[Abs Erorr 1]]/Table21[[#This Row],[Adj Close]]</f>
        <v>3.8621377617393059E-2</v>
      </c>
      <c r="H388" s="190">
        <f t="shared" si="22"/>
        <v>51.745300000000007</v>
      </c>
      <c r="I388" s="193">
        <f>(Table21[[#This Row],[Adj Close]]-Table21[[#This Row],[3-MA]])</f>
        <v>1.9865999999999957</v>
      </c>
      <c r="J388" s="194">
        <f t="shared" si="21"/>
        <v>3.9465795599999831</v>
      </c>
      <c r="K388" s="194">
        <f>ABS(Table21[[#This Row],[Erorr 2]])</f>
        <v>1.9865999999999957</v>
      </c>
      <c r="L388" s="192">
        <f>Table21[[#This Row],[Abs Erorr 2]]/Table21[[#This Row],[Adj Close]]</f>
        <v>3.6972450257668078E-2</v>
      </c>
      <c r="M388" s="190">
        <f t="shared" si="23"/>
        <v>51.423733333333331</v>
      </c>
      <c r="N388" s="195">
        <f>Table21[[#This Row],[Adj Close]]-Table21[[#This Row],[6-MA]]</f>
        <v>2.308166666666672</v>
      </c>
      <c r="O388" s="194">
        <f>(Table21[[#This Row],[Adj Close]]-M388)^2</f>
        <v>5.3276333611111362</v>
      </c>
      <c r="P388" s="194">
        <f>ABS(Table21[[#This Row],[Erorr 3]])</f>
        <v>2.308166666666672</v>
      </c>
      <c r="Q388" s="192">
        <f>Table21[[#This Row],[Abs Erorr 3]]/Table21[[#This Row],[Adj Close]]</f>
        <v>4.2957101212997714E-2</v>
      </c>
    </row>
    <row r="389" spans="1:17" x14ac:dyDescent="0.3">
      <c r="A389" s="177">
        <v>44028</v>
      </c>
      <c r="B389" s="7">
        <v>53.440300000000001</v>
      </c>
      <c r="C389" s="190">
        <f t="shared" si="24"/>
        <v>53.731900000000003</v>
      </c>
      <c r="D389" s="191">
        <f>Table21[[#This Row],[Adj Close]]-Table21[[#This Row],[Naive Trend ]]</f>
        <v>-0.29160000000000252</v>
      </c>
      <c r="E389">
        <f>Table21[[#This Row],[Erorr 1]]^2</f>
        <v>8.5030560000001476E-2</v>
      </c>
      <c r="F389">
        <f>ABS(Table21[[#This Row],[Erorr 1]])</f>
        <v>0.29160000000000252</v>
      </c>
      <c r="G389" s="192">
        <f>Table21[[#This Row],[Abs Erorr 1]]/Table21[[#This Row],[Adj Close]]</f>
        <v>5.4565561944824887E-3</v>
      </c>
      <c r="H389" s="190">
        <f t="shared" si="22"/>
        <v>52.294133333333328</v>
      </c>
      <c r="I389" s="193">
        <f>(Table21[[#This Row],[Adj Close]]-Table21[[#This Row],[3-MA]])</f>
        <v>1.146166666666673</v>
      </c>
      <c r="J389" s="194">
        <f t="shared" ref="J389:J452" si="25">(B389-H389)^2</f>
        <v>1.3136980277777923</v>
      </c>
      <c r="K389" s="194">
        <f>ABS(Table21[[#This Row],[Erorr 2]])</f>
        <v>1.146166666666673</v>
      </c>
      <c r="L389" s="192">
        <f>Table21[[#This Row],[Abs Erorr 2]]/Table21[[#This Row],[Adj Close]]</f>
        <v>2.1447609138920871E-2</v>
      </c>
      <c r="M389" s="190">
        <f t="shared" si="23"/>
        <v>51.828200000000002</v>
      </c>
      <c r="N389" s="195">
        <f>Table21[[#This Row],[Adj Close]]-Table21[[#This Row],[6-MA]]</f>
        <v>1.6120999999999981</v>
      </c>
      <c r="O389" s="194">
        <f>(Table21[[#This Row],[Adj Close]]-M389)^2</f>
        <v>2.5988664099999936</v>
      </c>
      <c r="P389" s="194">
        <f>ABS(Table21[[#This Row],[Erorr 3]])</f>
        <v>1.6120999999999981</v>
      </c>
      <c r="Q389" s="192">
        <f>Table21[[#This Row],[Abs Erorr 3]]/Table21[[#This Row],[Adj Close]]</f>
        <v>3.016637256901623E-2</v>
      </c>
    </row>
    <row r="390" spans="1:17" x14ac:dyDescent="0.3">
      <c r="A390" s="177">
        <v>44029</v>
      </c>
      <c r="B390" s="7">
        <v>51.210799999999999</v>
      </c>
      <c r="C390" s="190">
        <f t="shared" si="24"/>
        <v>53.440300000000001</v>
      </c>
      <c r="D390" s="191">
        <f>Table21[[#This Row],[Adj Close]]-Table21[[#This Row],[Naive Trend ]]</f>
        <v>-2.2295000000000016</v>
      </c>
      <c r="E390">
        <f>Table21[[#This Row],[Erorr 1]]^2</f>
        <v>4.9706702500000075</v>
      </c>
      <c r="F390">
        <f>ABS(Table21[[#This Row],[Erorr 1]])</f>
        <v>2.2295000000000016</v>
      </c>
      <c r="G390" s="192">
        <f>Table21[[#This Row],[Abs Erorr 1]]/Table21[[#This Row],[Adj Close]]</f>
        <v>4.3535738555148557E-2</v>
      </c>
      <c r="H390" s="190">
        <f t="shared" ref="H390:H453" si="26">AVERAGE(B387:B389)</f>
        <v>52.942966666666671</v>
      </c>
      <c r="I390" s="193">
        <f>(Table21[[#This Row],[Adj Close]]-Table21[[#This Row],[3-MA]])</f>
        <v>-1.7321666666666715</v>
      </c>
      <c r="J390" s="194">
        <f t="shared" si="25"/>
        <v>3.0004013611111278</v>
      </c>
      <c r="K390" s="194">
        <f>ABS(Table21[[#This Row],[Erorr 2]])</f>
        <v>1.7321666666666715</v>
      </c>
      <c r="L390" s="192">
        <f>Table21[[#This Row],[Abs Erorr 2]]/Table21[[#This Row],[Adj Close]]</f>
        <v>3.3824245406567983E-2</v>
      </c>
      <c r="M390" s="190">
        <f t="shared" si="23"/>
        <v>52.062583333333329</v>
      </c>
      <c r="N390" s="195">
        <f>Table21[[#This Row],[Adj Close]]-Table21[[#This Row],[6-MA]]</f>
        <v>-0.85178333333333001</v>
      </c>
      <c r="O390" s="194">
        <f>(Table21[[#This Row],[Adj Close]]-M390)^2</f>
        <v>0.72553484694443882</v>
      </c>
      <c r="P390" s="194">
        <f>ABS(Table21[[#This Row],[Erorr 3]])</f>
        <v>0.85178333333333001</v>
      </c>
      <c r="Q390" s="192">
        <f>Table21[[#This Row],[Abs Erorr 3]]/Table21[[#This Row],[Adj Close]]</f>
        <v>1.6632884730043859E-2</v>
      </c>
    </row>
    <row r="391" spans="1:17" x14ac:dyDescent="0.3">
      <c r="A391" s="177">
        <v>44032</v>
      </c>
      <c r="B391" s="7">
        <v>49.675800000000002</v>
      </c>
      <c r="C391" s="190">
        <f t="shared" si="24"/>
        <v>51.210799999999999</v>
      </c>
      <c r="D391" s="191">
        <f>Table21[[#This Row],[Adj Close]]-Table21[[#This Row],[Naive Trend ]]</f>
        <v>-1.5349999999999966</v>
      </c>
      <c r="E391">
        <f>Table21[[#This Row],[Erorr 1]]^2</f>
        <v>2.3562249999999896</v>
      </c>
      <c r="F391">
        <f>ABS(Table21[[#This Row],[Erorr 1]])</f>
        <v>1.5349999999999966</v>
      </c>
      <c r="G391" s="192">
        <f>Table21[[#This Row],[Abs Erorr 1]]/Table21[[#This Row],[Adj Close]]</f>
        <v>3.0900357920758126E-2</v>
      </c>
      <c r="H391" s="190">
        <f t="shared" si="26"/>
        <v>52.794333333333334</v>
      </c>
      <c r="I391" s="193">
        <f>(Table21[[#This Row],[Adj Close]]-Table21[[#This Row],[3-MA]])</f>
        <v>-3.1185333333333318</v>
      </c>
      <c r="J391" s="194">
        <f t="shared" si="25"/>
        <v>9.7252501511111014</v>
      </c>
      <c r="K391" s="194">
        <f>ABS(Table21[[#This Row],[Erorr 2]])</f>
        <v>3.1185333333333318</v>
      </c>
      <c r="L391" s="192">
        <f>Table21[[#This Row],[Abs Erorr 2]]/Table21[[#This Row],[Adj Close]]</f>
        <v>6.277771738619875E-2</v>
      </c>
      <c r="M391" s="190">
        <f t="shared" si="23"/>
        <v>52.269816666666664</v>
      </c>
      <c r="N391" s="195">
        <f>Table21[[#This Row],[Adj Close]]-Table21[[#This Row],[6-MA]]</f>
        <v>-2.5940166666666613</v>
      </c>
      <c r="O391" s="194">
        <f>(Table21[[#This Row],[Adj Close]]-M391)^2</f>
        <v>6.7289224669444163</v>
      </c>
      <c r="P391" s="194">
        <f>ABS(Table21[[#This Row],[Erorr 3]])</f>
        <v>2.5940166666666613</v>
      </c>
      <c r="Q391" s="192">
        <f>Table21[[#This Row],[Abs Erorr 3]]/Table21[[#This Row],[Adj Close]]</f>
        <v>5.2218920815903541E-2</v>
      </c>
    </row>
    <row r="392" spans="1:17" x14ac:dyDescent="0.3">
      <c r="A392" s="177">
        <v>44033</v>
      </c>
      <c r="B392" s="7">
        <v>51.167900000000003</v>
      </c>
      <c r="C392" s="190">
        <f t="shared" si="24"/>
        <v>49.675800000000002</v>
      </c>
      <c r="D392" s="191">
        <f>Table21[[#This Row],[Adj Close]]-Table21[[#This Row],[Naive Trend ]]</f>
        <v>1.4921000000000006</v>
      </c>
      <c r="E392">
        <f>Table21[[#This Row],[Erorr 1]]^2</f>
        <v>2.2263624100000019</v>
      </c>
      <c r="F392">
        <f>ABS(Table21[[#This Row],[Erorr 1]])</f>
        <v>1.4921000000000006</v>
      </c>
      <c r="G392" s="192">
        <f>Table21[[#This Row],[Abs Erorr 1]]/Table21[[#This Row],[Adj Close]]</f>
        <v>2.9160860617691964E-2</v>
      </c>
      <c r="H392" s="190">
        <f t="shared" si="26"/>
        <v>51.442299999999996</v>
      </c>
      <c r="I392" s="193">
        <f>(Table21[[#This Row],[Adj Close]]-Table21[[#This Row],[3-MA]])</f>
        <v>-0.27439999999999287</v>
      </c>
      <c r="J392" s="194">
        <f t="shared" si="25"/>
        <v>7.5295359999996092E-2</v>
      </c>
      <c r="K392" s="194">
        <f>ABS(Table21[[#This Row],[Erorr 2]])</f>
        <v>0.27439999999999287</v>
      </c>
      <c r="L392" s="192">
        <f>Table21[[#This Row],[Abs Erorr 2]]/Table21[[#This Row],[Adj Close]]</f>
        <v>5.3627371848364476E-3</v>
      </c>
      <c r="M392" s="190">
        <f t="shared" si="23"/>
        <v>51.868216666666662</v>
      </c>
      <c r="N392" s="195">
        <f>Table21[[#This Row],[Adj Close]]-Table21[[#This Row],[6-MA]]</f>
        <v>-0.7003166666666587</v>
      </c>
      <c r="O392" s="194">
        <f>(Table21[[#This Row],[Adj Close]]-M392)^2</f>
        <v>0.49044343361109993</v>
      </c>
      <c r="P392" s="194">
        <f>ABS(Table21[[#This Row],[Erorr 3]])</f>
        <v>0.7003166666666587</v>
      </c>
      <c r="Q392" s="192">
        <f>Table21[[#This Row],[Abs Erorr 3]]/Table21[[#This Row],[Adj Close]]</f>
        <v>1.3686640778039721E-2</v>
      </c>
    </row>
    <row r="393" spans="1:17" x14ac:dyDescent="0.3">
      <c r="A393" s="177">
        <v>44034</v>
      </c>
      <c r="B393" s="7">
        <v>51.185000000000002</v>
      </c>
      <c r="C393" s="190">
        <f t="shared" si="24"/>
        <v>51.167900000000003</v>
      </c>
      <c r="D393" s="191">
        <f>Table21[[#This Row],[Adj Close]]-Table21[[#This Row],[Naive Trend ]]</f>
        <v>1.7099999999999227E-2</v>
      </c>
      <c r="E393">
        <f>Table21[[#This Row],[Erorr 1]]^2</f>
        <v>2.9240999999997355E-4</v>
      </c>
      <c r="F393">
        <f>ABS(Table21[[#This Row],[Erorr 1]])</f>
        <v>1.7099999999999227E-2</v>
      </c>
      <c r="G393" s="192">
        <f>Table21[[#This Row],[Abs Erorr 1]]/Table21[[#This Row],[Adj Close]]</f>
        <v>3.3408225065935772E-4</v>
      </c>
      <c r="H393" s="190">
        <f t="shared" si="26"/>
        <v>50.684833333333337</v>
      </c>
      <c r="I393" s="193">
        <f>(Table21[[#This Row],[Adj Close]]-Table21[[#This Row],[3-MA]])</f>
        <v>0.50016666666666509</v>
      </c>
      <c r="J393" s="194">
        <f t="shared" si="25"/>
        <v>0.25016669444444289</v>
      </c>
      <c r="K393" s="194">
        <f>ABS(Table21[[#This Row],[Erorr 2]])</f>
        <v>0.50016666666666509</v>
      </c>
      <c r="L393" s="192">
        <f>Table21[[#This Row],[Abs Erorr 2]]/Table21[[#This Row],[Adj Close]]</f>
        <v>9.7717430236722684E-3</v>
      </c>
      <c r="M393" s="190">
        <f t="shared" ref="M393:M456" si="27">AVERAGE(B387:B392)</f>
        <v>51.813900000000011</v>
      </c>
      <c r="N393" s="195">
        <f>Table21[[#This Row],[Adj Close]]-Table21[[#This Row],[6-MA]]</f>
        <v>-0.62890000000000867</v>
      </c>
      <c r="O393" s="194">
        <f>(Table21[[#This Row],[Adj Close]]-M393)^2</f>
        <v>0.39551521000001089</v>
      </c>
      <c r="P393" s="194">
        <f>ABS(Table21[[#This Row],[Erorr 3]])</f>
        <v>0.62890000000000867</v>
      </c>
      <c r="Q393" s="192">
        <f>Table21[[#This Row],[Abs Erorr 3]]/Table21[[#This Row],[Adj Close]]</f>
        <v>1.2286802774250438E-2</v>
      </c>
    </row>
    <row r="394" spans="1:17" x14ac:dyDescent="0.3">
      <c r="A394" s="177">
        <v>44035</v>
      </c>
      <c r="B394" s="7">
        <v>51.570900000000002</v>
      </c>
      <c r="C394" s="190">
        <f t="shared" si="24"/>
        <v>51.185000000000002</v>
      </c>
      <c r="D394" s="191">
        <f>Table21[[#This Row],[Adj Close]]-Table21[[#This Row],[Naive Trend ]]</f>
        <v>0.38589999999999947</v>
      </c>
      <c r="E394">
        <f>Table21[[#This Row],[Erorr 1]]^2</f>
        <v>0.1489188099999996</v>
      </c>
      <c r="F394">
        <f>ABS(Table21[[#This Row],[Erorr 1]])</f>
        <v>0.38589999999999947</v>
      </c>
      <c r="G394" s="192">
        <f>Table21[[#This Row],[Abs Erorr 1]]/Table21[[#This Row],[Adj Close]]</f>
        <v>7.482902179329805E-3</v>
      </c>
      <c r="H394" s="190">
        <f t="shared" si="26"/>
        <v>50.676233333333336</v>
      </c>
      <c r="I394" s="193">
        <f>(Table21[[#This Row],[Adj Close]]-Table21[[#This Row],[3-MA]])</f>
        <v>0.89466666666666583</v>
      </c>
      <c r="J394" s="194">
        <f t="shared" si="25"/>
        <v>0.80042844444444294</v>
      </c>
      <c r="K394" s="194">
        <f>ABS(Table21[[#This Row],[Erorr 2]])</f>
        <v>0.89466666666666583</v>
      </c>
      <c r="L394" s="192">
        <f>Table21[[#This Row],[Abs Erorr 2]]/Table21[[#This Row],[Adj Close]]</f>
        <v>1.7348284917786307E-2</v>
      </c>
      <c r="M394" s="190">
        <f t="shared" si="27"/>
        <v>51.735283333333342</v>
      </c>
      <c r="N394" s="195">
        <f>Table21[[#This Row],[Adj Close]]-Table21[[#This Row],[6-MA]]</f>
        <v>-0.16438333333334043</v>
      </c>
      <c r="O394" s="194">
        <f>(Table21[[#This Row],[Adj Close]]-M394)^2</f>
        <v>2.7021880277780113E-2</v>
      </c>
      <c r="P394" s="194">
        <f>ABS(Table21[[#This Row],[Erorr 3]])</f>
        <v>0.16438333333334043</v>
      </c>
      <c r="Q394" s="192">
        <f>Table21[[#This Row],[Abs Erorr 3]]/Table21[[#This Row],[Adj Close]]</f>
        <v>3.1875211278713463E-3</v>
      </c>
    </row>
    <row r="395" spans="1:17" x14ac:dyDescent="0.3">
      <c r="A395" s="177">
        <v>44036</v>
      </c>
      <c r="B395" s="7">
        <v>51.365099999999998</v>
      </c>
      <c r="C395" s="190">
        <f t="shared" si="24"/>
        <v>51.570900000000002</v>
      </c>
      <c r="D395" s="191">
        <f>Table21[[#This Row],[Adj Close]]-Table21[[#This Row],[Naive Trend ]]</f>
        <v>-0.20580000000000354</v>
      </c>
      <c r="E395">
        <f>Table21[[#This Row],[Erorr 1]]^2</f>
        <v>4.2353640000001455E-2</v>
      </c>
      <c r="F395">
        <f>ABS(Table21[[#This Row],[Erorr 1]])</f>
        <v>0.20580000000000354</v>
      </c>
      <c r="G395" s="192">
        <f>Table21[[#This Row],[Abs Erorr 1]]/Table21[[#This Row],[Adj Close]]</f>
        <v>4.0066114930177015E-3</v>
      </c>
      <c r="H395" s="190">
        <f t="shared" si="26"/>
        <v>51.307933333333331</v>
      </c>
      <c r="I395" s="193">
        <f>(Table21[[#This Row],[Adj Close]]-Table21[[#This Row],[3-MA]])</f>
        <v>5.7166666666667254E-2</v>
      </c>
      <c r="J395" s="194">
        <f t="shared" si="25"/>
        <v>3.2680277777778449E-3</v>
      </c>
      <c r="K395" s="194">
        <f>ABS(Table21[[#This Row],[Erorr 2]])</f>
        <v>5.7166666666667254E-2</v>
      </c>
      <c r="L395" s="192">
        <f>Table21[[#This Row],[Abs Erorr 2]]/Table21[[#This Row],[Adj Close]]</f>
        <v>1.1129476369493539E-3</v>
      </c>
      <c r="M395" s="190">
        <f t="shared" si="27"/>
        <v>51.375116666666663</v>
      </c>
      <c r="N395" s="195">
        <f>Table21[[#This Row],[Adj Close]]-Table21[[#This Row],[6-MA]]</f>
        <v>-1.001666666666523E-2</v>
      </c>
      <c r="O395" s="194">
        <f>(Table21[[#This Row],[Adj Close]]-M395)^2</f>
        <v>1.0033361111108234E-4</v>
      </c>
      <c r="P395" s="194">
        <f>ABS(Table21[[#This Row],[Erorr 3]])</f>
        <v>1.001666666666523E-2</v>
      </c>
      <c r="Q395" s="192">
        <f>Table21[[#This Row],[Abs Erorr 3]]/Table21[[#This Row],[Adj Close]]</f>
        <v>1.9500919236339908E-4</v>
      </c>
    </row>
    <row r="396" spans="1:17" x14ac:dyDescent="0.3">
      <c r="A396" s="177">
        <v>44039</v>
      </c>
      <c r="B396" s="7">
        <v>52.154000000000003</v>
      </c>
      <c r="C396" s="190">
        <f t="shared" si="24"/>
        <v>51.365099999999998</v>
      </c>
      <c r="D396" s="191">
        <f>Table21[[#This Row],[Adj Close]]-Table21[[#This Row],[Naive Trend ]]</f>
        <v>0.78890000000000526</v>
      </c>
      <c r="E396">
        <f>Table21[[#This Row],[Erorr 1]]^2</f>
        <v>0.62236321000000827</v>
      </c>
      <c r="F396">
        <f>ABS(Table21[[#This Row],[Erorr 1]])</f>
        <v>0.78890000000000526</v>
      </c>
      <c r="G396" s="192">
        <f>Table21[[#This Row],[Abs Erorr 1]]/Table21[[#This Row],[Adj Close]]</f>
        <v>1.5126356559420278E-2</v>
      </c>
      <c r="H396" s="190">
        <f t="shared" si="26"/>
        <v>51.373666666666658</v>
      </c>
      <c r="I396" s="193">
        <f>(Table21[[#This Row],[Adj Close]]-Table21[[#This Row],[3-MA]])</f>
        <v>0.78033333333334554</v>
      </c>
      <c r="J396" s="194">
        <f t="shared" si="25"/>
        <v>0.6089201111111302</v>
      </c>
      <c r="K396" s="194">
        <f>ABS(Table21[[#This Row],[Erorr 2]])</f>
        <v>0.78033333333334554</v>
      </c>
      <c r="L396" s="192">
        <f>Table21[[#This Row],[Abs Erorr 2]]/Table21[[#This Row],[Adj Close]]</f>
        <v>1.4962099423502425E-2</v>
      </c>
      <c r="M396" s="190">
        <f t="shared" si="27"/>
        <v>51.029249999999998</v>
      </c>
      <c r="N396" s="195">
        <f>Table21[[#This Row],[Adj Close]]-Table21[[#This Row],[6-MA]]</f>
        <v>1.1247500000000059</v>
      </c>
      <c r="O396" s="194">
        <f>(Table21[[#This Row],[Adj Close]]-M396)^2</f>
        <v>1.2650625625000134</v>
      </c>
      <c r="P396" s="194">
        <f>ABS(Table21[[#This Row],[Erorr 3]])</f>
        <v>1.1247500000000059</v>
      </c>
      <c r="Q396" s="192">
        <f>Table21[[#This Row],[Abs Erorr 3]]/Table21[[#This Row],[Adj Close]]</f>
        <v>2.1565939333512401E-2</v>
      </c>
    </row>
    <row r="397" spans="1:17" x14ac:dyDescent="0.3">
      <c r="A397" s="177">
        <v>44040</v>
      </c>
      <c r="B397" s="7">
        <v>52.145499999999998</v>
      </c>
      <c r="C397" s="190">
        <f t="shared" si="24"/>
        <v>52.154000000000003</v>
      </c>
      <c r="D397" s="191">
        <f>Table21[[#This Row],[Adj Close]]-Table21[[#This Row],[Naive Trend ]]</f>
        <v>-8.5000000000050591E-3</v>
      </c>
      <c r="E397">
        <f>Table21[[#This Row],[Erorr 1]]^2</f>
        <v>7.2250000000085999E-5</v>
      </c>
      <c r="F397">
        <f>ABS(Table21[[#This Row],[Erorr 1]])</f>
        <v>8.5000000000050591E-3</v>
      </c>
      <c r="G397" s="192">
        <f>Table21[[#This Row],[Abs Erorr 1]]/Table21[[#This Row],[Adj Close]]</f>
        <v>1.6300543671083907E-4</v>
      </c>
      <c r="H397" s="190">
        <f t="shared" si="26"/>
        <v>51.696666666666665</v>
      </c>
      <c r="I397" s="193">
        <f>(Table21[[#This Row],[Adj Close]]-Table21[[#This Row],[3-MA]])</f>
        <v>0.44883333333333297</v>
      </c>
      <c r="J397" s="194">
        <f t="shared" si="25"/>
        <v>0.20145136111111078</v>
      </c>
      <c r="K397" s="194">
        <f>ABS(Table21[[#This Row],[Erorr 2]])</f>
        <v>0.44883333333333297</v>
      </c>
      <c r="L397" s="192">
        <f>Table21[[#This Row],[Abs Erorr 2]]/Table21[[#This Row],[Adj Close]]</f>
        <v>8.6073262953338826E-3</v>
      </c>
      <c r="M397" s="190">
        <f t="shared" si="27"/>
        <v>51.186450000000001</v>
      </c>
      <c r="N397" s="195">
        <f>Table21[[#This Row],[Adj Close]]-Table21[[#This Row],[6-MA]]</f>
        <v>0.95904999999999774</v>
      </c>
      <c r="O397" s="194">
        <f>(Table21[[#This Row],[Adj Close]]-M397)^2</f>
        <v>0.91977690249999566</v>
      </c>
      <c r="P397" s="194">
        <f>ABS(Table21[[#This Row],[Erorr 3]])</f>
        <v>0.95904999999999774</v>
      </c>
      <c r="Q397" s="192">
        <f>Table21[[#This Row],[Abs Erorr 3]]/Table21[[#This Row],[Adj Close]]</f>
        <v>1.8391807538521977E-2</v>
      </c>
    </row>
    <row r="398" spans="1:17" x14ac:dyDescent="0.3">
      <c r="A398" s="177">
        <v>44041</v>
      </c>
      <c r="B398" s="7">
        <v>53.088700000000003</v>
      </c>
      <c r="C398" s="190">
        <f t="shared" si="24"/>
        <v>52.145499999999998</v>
      </c>
      <c r="D398" s="191">
        <f>Table21[[#This Row],[Adj Close]]-Table21[[#This Row],[Naive Trend ]]</f>
        <v>0.94320000000000448</v>
      </c>
      <c r="E398">
        <f>Table21[[#This Row],[Erorr 1]]^2</f>
        <v>0.88962624000000845</v>
      </c>
      <c r="F398">
        <f>ABS(Table21[[#This Row],[Erorr 1]])</f>
        <v>0.94320000000000448</v>
      </c>
      <c r="G398" s="192">
        <f>Table21[[#This Row],[Abs Erorr 1]]/Table21[[#This Row],[Adj Close]]</f>
        <v>1.7766492681116779E-2</v>
      </c>
      <c r="H398" s="190">
        <f t="shared" si="26"/>
        <v>51.888200000000005</v>
      </c>
      <c r="I398" s="193">
        <f>(Table21[[#This Row],[Adj Close]]-Table21[[#This Row],[3-MA]])</f>
        <v>1.2004999999999981</v>
      </c>
      <c r="J398" s="194">
        <f t="shared" si="25"/>
        <v>1.4412002499999954</v>
      </c>
      <c r="K398" s="194">
        <f>ABS(Table21[[#This Row],[Erorr 2]])</f>
        <v>1.2004999999999981</v>
      </c>
      <c r="L398" s="192">
        <f>Table21[[#This Row],[Abs Erorr 2]]/Table21[[#This Row],[Adj Close]]</f>
        <v>2.2613098455980238E-2</v>
      </c>
      <c r="M398" s="190">
        <f t="shared" si="27"/>
        <v>51.598066666666661</v>
      </c>
      <c r="N398" s="195">
        <f>Table21[[#This Row],[Adj Close]]-Table21[[#This Row],[6-MA]]</f>
        <v>1.4906333333333421</v>
      </c>
      <c r="O398" s="194">
        <f>(Table21[[#This Row],[Adj Close]]-M398)^2</f>
        <v>2.2219877344444705</v>
      </c>
      <c r="P398" s="194">
        <f>ABS(Table21[[#This Row],[Erorr 3]])</f>
        <v>1.4906333333333421</v>
      </c>
      <c r="Q398" s="192">
        <f>Table21[[#This Row],[Abs Erorr 3]]/Table21[[#This Row],[Adj Close]]</f>
        <v>2.8078166037845003E-2</v>
      </c>
    </row>
    <row r="399" spans="1:17" x14ac:dyDescent="0.3">
      <c r="A399" s="177">
        <v>44042</v>
      </c>
      <c r="B399" s="7">
        <v>51.879600000000003</v>
      </c>
      <c r="C399" s="190">
        <f t="shared" si="24"/>
        <v>53.088700000000003</v>
      </c>
      <c r="D399" s="191">
        <f>Table21[[#This Row],[Adj Close]]-Table21[[#This Row],[Naive Trend ]]</f>
        <v>-1.2090999999999994</v>
      </c>
      <c r="E399">
        <f>Table21[[#This Row],[Erorr 1]]^2</f>
        <v>1.4619228099999986</v>
      </c>
      <c r="F399">
        <f>ABS(Table21[[#This Row],[Erorr 1]])</f>
        <v>1.2090999999999994</v>
      </c>
      <c r="G399" s="192">
        <f>Table21[[#This Row],[Abs Erorr 1]]/Table21[[#This Row],[Adj Close]]</f>
        <v>2.3305885164881752E-2</v>
      </c>
      <c r="H399" s="190">
        <f t="shared" si="26"/>
        <v>52.462733333333325</v>
      </c>
      <c r="I399" s="193">
        <f>(Table21[[#This Row],[Adj Close]]-Table21[[#This Row],[3-MA]])</f>
        <v>-0.58313333333332196</v>
      </c>
      <c r="J399" s="194">
        <f t="shared" si="25"/>
        <v>0.34004448444443119</v>
      </c>
      <c r="K399" s="194">
        <f>ABS(Table21[[#This Row],[Erorr 2]])</f>
        <v>0.58313333333332196</v>
      </c>
      <c r="L399" s="192">
        <f>Table21[[#This Row],[Abs Erorr 2]]/Table21[[#This Row],[Adj Close]]</f>
        <v>1.1240127783046167E-2</v>
      </c>
      <c r="M399" s="190">
        <f t="shared" si="27"/>
        <v>51.918199999999992</v>
      </c>
      <c r="N399" s="195">
        <f>Table21[[#This Row],[Adj Close]]-Table21[[#This Row],[6-MA]]</f>
        <v>-3.8599999999988199E-2</v>
      </c>
      <c r="O399" s="194">
        <f>(Table21[[#This Row],[Adj Close]]-M399)^2</f>
        <v>1.4899599999990891E-3</v>
      </c>
      <c r="P399" s="194">
        <f>ABS(Table21[[#This Row],[Erorr 3]])</f>
        <v>3.8599999999988199E-2</v>
      </c>
      <c r="Q399" s="192">
        <f>Table21[[#This Row],[Abs Erorr 3]]/Table21[[#This Row],[Adj Close]]</f>
        <v>7.4403040886954013E-4</v>
      </c>
    </row>
    <row r="400" spans="1:17" x14ac:dyDescent="0.3">
      <c r="A400" s="177">
        <v>44043</v>
      </c>
      <c r="B400" s="7">
        <v>51.759599999999999</v>
      </c>
      <c r="C400" s="190">
        <f t="shared" si="24"/>
        <v>51.879600000000003</v>
      </c>
      <c r="D400" s="191">
        <f>Table21[[#This Row],[Adj Close]]-Table21[[#This Row],[Naive Trend ]]</f>
        <v>-0.12000000000000455</v>
      </c>
      <c r="E400">
        <f>Table21[[#This Row],[Erorr 1]]^2</f>
        <v>1.4400000000001091E-2</v>
      </c>
      <c r="F400">
        <f>ABS(Table21[[#This Row],[Erorr 1]])</f>
        <v>0.12000000000000455</v>
      </c>
      <c r="G400" s="192">
        <f>Table21[[#This Row],[Abs Erorr 1]]/Table21[[#This Row],[Adj Close]]</f>
        <v>2.3184104977628218E-3</v>
      </c>
      <c r="H400" s="190">
        <f t="shared" si="26"/>
        <v>52.371266666666664</v>
      </c>
      <c r="I400" s="193">
        <f>(Table21[[#This Row],[Adj Close]]-Table21[[#This Row],[3-MA]])</f>
        <v>-0.61166666666666458</v>
      </c>
      <c r="J400" s="194">
        <f t="shared" si="25"/>
        <v>0.37413611111110856</v>
      </c>
      <c r="K400" s="194">
        <f>ABS(Table21[[#This Row],[Erorr 2]])</f>
        <v>0.61166666666666458</v>
      </c>
      <c r="L400" s="192">
        <f>Table21[[#This Row],[Abs Erorr 2]]/Table21[[#This Row],[Adj Close]]</f>
        <v>1.181745350942945E-2</v>
      </c>
      <c r="M400" s="190">
        <f t="shared" si="27"/>
        <v>52.033966666666664</v>
      </c>
      <c r="N400" s="195">
        <f>Table21[[#This Row],[Adj Close]]-Table21[[#This Row],[6-MA]]</f>
        <v>-0.27436666666666554</v>
      </c>
      <c r="O400" s="194">
        <f>(Table21[[#This Row],[Adj Close]]-M400)^2</f>
        <v>7.5277067777777151E-2</v>
      </c>
      <c r="P400" s="194">
        <f>ABS(Table21[[#This Row],[Erorr 3]])</f>
        <v>0.27436666666666554</v>
      </c>
      <c r="Q400" s="192">
        <f>Table21[[#This Row],[Abs Erorr 3]]/Table21[[#This Row],[Adj Close]]</f>
        <v>5.3007880019680514E-3</v>
      </c>
    </row>
    <row r="401" spans="1:17" x14ac:dyDescent="0.3">
      <c r="A401" s="177">
        <v>44046</v>
      </c>
      <c r="B401" s="7">
        <v>51.287999999999997</v>
      </c>
      <c r="C401" s="190">
        <f t="shared" si="24"/>
        <v>51.759599999999999</v>
      </c>
      <c r="D401" s="191">
        <f>Table21[[#This Row],[Adj Close]]-Table21[[#This Row],[Naive Trend ]]</f>
        <v>-0.47160000000000224</v>
      </c>
      <c r="E401">
        <f>Table21[[#This Row],[Erorr 1]]^2</f>
        <v>0.22240656000000211</v>
      </c>
      <c r="F401">
        <f>ABS(Table21[[#This Row],[Erorr 1]])</f>
        <v>0.47160000000000224</v>
      </c>
      <c r="G401" s="192">
        <f>Table21[[#This Row],[Abs Erorr 1]]/Table21[[#This Row],[Adj Close]]</f>
        <v>9.1951333645297582E-3</v>
      </c>
      <c r="H401" s="190">
        <f t="shared" si="26"/>
        <v>52.242633333333337</v>
      </c>
      <c r="I401" s="193">
        <f>(Table21[[#This Row],[Adj Close]]-Table21[[#This Row],[3-MA]])</f>
        <v>-0.95463333333334077</v>
      </c>
      <c r="J401" s="194">
        <f t="shared" si="25"/>
        <v>0.91132480111112535</v>
      </c>
      <c r="K401" s="194">
        <f>ABS(Table21[[#This Row],[Erorr 2]])</f>
        <v>0.95463333333334077</v>
      </c>
      <c r="L401" s="192">
        <f>Table21[[#This Row],[Abs Erorr 2]]/Table21[[#This Row],[Adj Close]]</f>
        <v>1.8613190869859242E-2</v>
      </c>
      <c r="M401" s="190">
        <f t="shared" si="27"/>
        <v>52.065416666666664</v>
      </c>
      <c r="N401" s="195">
        <f>Table21[[#This Row],[Adj Close]]-Table21[[#This Row],[6-MA]]</f>
        <v>-0.77741666666666731</v>
      </c>
      <c r="O401" s="194">
        <f>(Table21[[#This Row],[Adj Close]]-M401)^2</f>
        <v>0.60437667361111214</v>
      </c>
      <c r="P401" s="194">
        <f>ABS(Table21[[#This Row],[Erorr 3]])</f>
        <v>0.77741666666666731</v>
      </c>
      <c r="Q401" s="192">
        <f>Table21[[#This Row],[Abs Erorr 3]]/Table21[[#This Row],[Adj Close]]</f>
        <v>1.5157866687464269E-2</v>
      </c>
    </row>
    <row r="402" spans="1:17" x14ac:dyDescent="0.3">
      <c r="A402" s="177">
        <v>44047</v>
      </c>
      <c r="B402" s="7">
        <v>51.005000000000003</v>
      </c>
      <c r="C402" s="190">
        <f t="shared" si="24"/>
        <v>51.287999999999997</v>
      </c>
      <c r="D402" s="191">
        <f>Table21[[#This Row],[Adj Close]]-Table21[[#This Row],[Naive Trend ]]</f>
        <v>-0.28299999999999415</v>
      </c>
      <c r="E402">
        <f>Table21[[#This Row],[Erorr 1]]^2</f>
        <v>8.0088999999996691E-2</v>
      </c>
      <c r="F402">
        <f>ABS(Table21[[#This Row],[Erorr 1]])</f>
        <v>0.28299999999999415</v>
      </c>
      <c r="G402" s="192">
        <f>Table21[[#This Row],[Abs Erorr 1]]/Table21[[#This Row],[Adj Close]]</f>
        <v>5.548475639643057E-3</v>
      </c>
      <c r="H402" s="190">
        <f t="shared" si="26"/>
        <v>51.642400000000002</v>
      </c>
      <c r="I402" s="193">
        <f>(Table21[[#This Row],[Adj Close]]-Table21[[#This Row],[3-MA]])</f>
        <v>-0.63739999999999952</v>
      </c>
      <c r="J402" s="194">
        <f t="shared" si="25"/>
        <v>0.40627875999999941</v>
      </c>
      <c r="K402" s="194">
        <f>ABS(Table21[[#This Row],[Erorr 2]])</f>
        <v>0.63739999999999952</v>
      </c>
      <c r="L402" s="192">
        <f>Table21[[#This Row],[Abs Erorr 2]]/Table21[[#This Row],[Adj Close]]</f>
        <v>1.2496814037839418E-2</v>
      </c>
      <c r="M402" s="190">
        <f t="shared" si="27"/>
        <v>52.052566666666671</v>
      </c>
      <c r="N402" s="195">
        <f>Table21[[#This Row],[Adj Close]]-Table21[[#This Row],[6-MA]]</f>
        <v>-1.0475666666666683</v>
      </c>
      <c r="O402" s="194">
        <f>(Table21[[#This Row],[Adj Close]]-M402)^2</f>
        <v>1.0973959211111146</v>
      </c>
      <c r="P402" s="194">
        <f>ABS(Table21[[#This Row],[Erorr 3]])</f>
        <v>1.0475666666666683</v>
      </c>
      <c r="Q402" s="192">
        <f>Table21[[#This Row],[Abs Erorr 3]]/Table21[[#This Row],[Adj Close]]</f>
        <v>2.0538509296474234E-2</v>
      </c>
    </row>
    <row r="403" spans="1:17" x14ac:dyDescent="0.3">
      <c r="A403" s="177">
        <v>44048</v>
      </c>
      <c r="B403" s="7">
        <v>53.1145</v>
      </c>
      <c r="C403" s="190">
        <f t="shared" si="24"/>
        <v>51.005000000000003</v>
      </c>
      <c r="D403" s="191">
        <f>Table21[[#This Row],[Adj Close]]-Table21[[#This Row],[Naive Trend ]]</f>
        <v>2.109499999999997</v>
      </c>
      <c r="E403">
        <f>Table21[[#This Row],[Erorr 1]]^2</f>
        <v>4.4499902499999875</v>
      </c>
      <c r="F403">
        <f>ABS(Table21[[#This Row],[Erorr 1]])</f>
        <v>2.109499999999997</v>
      </c>
      <c r="G403" s="192">
        <f>Table21[[#This Row],[Abs Erorr 1]]/Table21[[#This Row],[Adj Close]]</f>
        <v>3.9716085061517983E-2</v>
      </c>
      <c r="H403" s="190">
        <f t="shared" si="26"/>
        <v>51.350866666666661</v>
      </c>
      <c r="I403" s="193">
        <f>(Table21[[#This Row],[Adj Close]]-Table21[[#This Row],[3-MA]])</f>
        <v>1.7636333333333383</v>
      </c>
      <c r="J403" s="194">
        <f t="shared" si="25"/>
        <v>3.1104025344444617</v>
      </c>
      <c r="K403" s="194">
        <f>ABS(Table21[[#This Row],[Erorr 2]])</f>
        <v>1.7636333333333383</v>
      </c>
      <c r="L403" s="192">
        <f>Table21[[#This Row],[Abs Erorr 2]]/Table21[[#This Row],[Adj Close]]</f>
        <v>3.3204366666980546E-2</v>
      </c>
      <c r="M403" s="190">
        <f t="shared" si="27"/>
        <v>51.861066666666666</v>
      </c>
      <c r="N403" s="195">
        <f>Table21[[#This Row],[Adj Close]]-Table21[[#This Row],[6-MA]]</f>
        <v>1.2534333333333336</v>
      </c>
      <c r="O403" s="194">
        <f>(Table21[[#This Row],[Adj Close]]-M403)^2</f>
        <v>1.5710951211111119</v>
      </c>
      <c r="P403" s="194">
        <f>ABS(Table21[[#This Row],[Erorr 3]])</f>
        <v>1.2534333333333336</v>
      </c>
      <c r="Q403" s="192">
        <f>Table21[[#This Row],[Abs Erorr 3]]/Table21[[#This Row],[Adj Close]]</f>
        <v>2.3598703430011272E-2</v>
      </c>
    </row>
    <row r="404" spans="1:17" x14ac:dyDescent="0.3">
      <c r="A404" s="177">
        <v>44049</v>
      </c>
      <c r="B404" s="7">
        <v>51.433700000000002</v>
      </c>
      <c r="C404" s="190">
        <f t="shared" si="24"/>
        <v>53.1145</v>
      </c>
      <c r="D404" s="191">
        <f>Table21[[#This Row],[Adj Close]]-Table21[[#This Row],[Naive Trend ]]</f>
        <v>-1.6807999999999979</v>
      </c>
      <c r="E404">
        <f>Table21[[#This Row],[Erorr 1]]^2</f>
        <v>2.8250886399999926</v>
      </c>
      <c r="F404">
        <f>ABS(Table21[[#This Row],[Erorr 1]])</f>
        <v>1.6807999999999979</v>
      </c>
      <c r="G404" s="192">
        <f>Table21[[#This Row],[Abs Erorr 1]]/Table21[[#This Row],[Adj Close]]</f>
        <v>3.2678963403371675E-2</v>
      </c>
      <c r="H404" s="190">
        <f t="shared" si="26"/>
        <v>51.802500000000002</v>
      </c>
      <c r="I404" s="193">
        <f>(Table21[[#This Row],[Adj Close]]-Table21[[#This Row],[3-MA]])</f>
        <v>-0.36880000000000024</v>
      </c>
      <c r="J404" s="194">
        <f t="shared" si="25"/>
        <v>0.13601344000000018</v>
      </c>
      <c r="K404" s="194">
        <f>ABS(Table21[[#This Row],[Erorr 2]])</f>
        <v>0.36880000000000024</v>
      </c>
      <c r="L404" s="192">
        <f>Table21[[#This Row],[Abs Erorr 2]]/Table21[[#This Row],[Adj Close]]</f>
        <v>7.170396063281472E-3</v>
      </c>
      <c r="M404" s="190">
        <f t="shared" si="27"/>
        <v>52.02256666666667</v>
      </c>
      <c r="N404" s="195">
        <f>Table21[[#This Row],[Adj Close]]-Table21[[#This Row],[6-MA]]</f>
        <v>-0.58886666666666798</v>
      </c>
      <c r="O404" s="194">
        <f>(Table21[[#This Row],[Adj Close]]-M404)^2</f>
        <v>0.34676395111111263</v>
      </c>
      <c r="P404" s="194">
        <f>ABS(Table21[[#This Row],[Erorr 3]])</f>
        <v>0.58886666666666798</v>
      </c>
      <c r="Q404" s="192">
        <f>Table21[[#This Row],[Abs Erorr 3]]/Table21[[#This Row],[Adj Close]]</f>
        <v>1.1449043461128948E-2</v>
      </c>
    </row>
    <row r="405" spans="1:17" x14ac:dyDescent="0.3">
      <c r="A405" s="177">
        <v>44050</v>
      </c>
      <c r="B405" s="7">
        <v>52.548499999999997</v>
      </c>
      <c r="C405" s="190">
        <f t="shared" si="24"/>
        <v>51.433700000000002</v>
      </c>
      <c r="D405" s="191">
        <f>Table21[[#This Row],[Adj Close]]-Table21[[#This Row],[Naive Trend ]]</f>
        <v>1.1147999999999954</v>
      </c>
      <c r="E405">
        <f>Table21[[#This Row],[Erorr 1]]^2</f>
        <v>1.2427790399999896</v>
      </c>
      <c r="F405">
        <f>ABS(Table21[[#This Row],[Erorr 1]])</f>
        <v>1.1147999999999954</v>
      </c>
      <c r="G405" s="192">
        <f>Table21[[#This Row],[Abs Erorr 1]]/Table21[[#This Row],[Adj Close]]</f>
        <v>2.1214687384035612E-2</v>
      </c>
      <c r="H405" s="190">
        <f t="shared" si="26"/>
        <v>51.851066666666668</v>
      </c>
      <c r="I405" s="193">
        <f>(Table21[[#This Row],[Adj Close]]-Table21[[#This Row],[3-MA]])</f>
        <v>0.69743333333332913</v>
      </c>
      <c r="J405" s="194">
        <f t="shared" si="25"/>
        <v>0.48641325444443856</v>
      </c>
      <c r="K405" s="194">
        <f>ABS(Table21[[#This Row],[Erorr 2]])</f>
        <v>0.69743333333332913</v>
      </c>
      <c r="L405" s="192">
        <f>Table21[[#This Row],[Abs Erorr 2]]/Table21[[#This Row],[Adj Close]]</f>
        <v>1.3272183474948461E-2</v>
      </c>
      <c r="M405" s="190">
        <f t="shared" si="27"/>
        <v>51.746733333333331</v>
      </c>
      <c r="N405" s="195">
        <f>Table21[[#This Row],[Adj Close]]-Table21[[#This Row],[6-MA]]</f>
        <v>0.80176666666666563</v>
      </c>
      <c r="O405" s="194">
        <f>(Table21[[#This Row],[Adj Close]]-M405)^2</f>
        <v>0.64282978777777611</v>
      </c>
      <c r="P405" s="194">
        <f>ABS(Table21[[#This Row],[Erorr 3]])</f>
        <v>0.80176666666666563</v>
      </c>
      <c r="Q405" s="192">
        <f>Table21[[#This Row],[Abs Erorr 3]]/Table21[[#This Row],[Adj Close]]</f>
        <v>1.5257650868562674E-2</v>
      </c>
    </row>
    <row r="406" spans="1:17" x14ac:dyDescent="0.3">
      <c r="A406" s="177">
        <v>44053</v>
      </c>
      <c r="B406" s="7">
        <v>54.889499999999998</v>
      </c>
      <c r="C406" s="190">
        <f t="shared" si="24"/>
        <v>52.548499999999997</v>
      </c>
      <c r="D406" s="191">
        <f>Table21[[#This Row],[Adj Close]]-Table21[[#This Row],[Naive Trend ]]</f>
        <v>2.3410000000000011</v>
      </c>
      <c r="E406">
        <f>Table21[[#This Row],[Erorr 1]]^2</f>
        <v>5.4802810000000051</v>
      </c>
      <c r="F406">
        <f>ABS(Table21[[#This Row],[Erorr 1]])</f>
        <v>2.3410000000000011</v>
      </c>
      <c r="G406" s="192">
        <f>Table21[[#This Row],[Abs Erorr 1]]/Table21[[#This Row],[Adj Close]]</f>
        <v>4.264932273021254E-2</v>
      </c>
      <c r="H406" s="190">
        <f t="shared" si="26"/>
        <v>52.365566666666666</v>
      </c>
      <c r="I406" s="193">
        <f>(Table21[[#This Row],[Adj Close]]-Table21[[#This Row],[3-MA]])</f>
        <v>2.523933333333332</v>
      </c>
      <c r="J406" s="194">
        <f t="shared" si="25"/>
        <v>6.3702394711111046</v>
      </c>
      <c r="K406" s="194">
        <f>ABS(Table21[[#This Row],[Erorr 2]])</f>
        <v>2.523933333333332</v>
      </c>
      <c r="L406" s="192">
        <f>Table21[[#This Row],[Abs Erorr 2]]/Table21[[#This Row],[Adj Close]]</f>
        <v>4.598207914689207E-2</v>
      </c>
      <c r="M406" s="190">
        <f t="shared" si="27"/>
        <v>51.858216666666664</v>
      </c>
      <c r="N406" s="195">
        <f>Table21[[#This Row],[Adj Close]]-Table21[[#This Row],[6-MA]]</f>
        <v>3.0312833333333344</v>
      </c>
      <c r="O406" s="194">
        <f>(Table21[[#This Row],[Adj Close]]-M406)^2</f>
        <v>9.1886786469444512</v>
      </c>
      <c r="P406" s="194">
        <f>ABS(Table21[[#This Row],[Erorr 3]])</f>
        <v>3.0312833333333344</v>
      </c>
      <c r="Q406" s="192">
        <f>Table21[[#This Row],[Abs Erorr 3]]/Table21[[#This Row],[Adj Close]]</f>
        <v>5.5225194861190839E-2</v>
      </c>
    </row>
    <row r="407" spans="1:17" x14ac:dyDescent="0.3">
      <c r="A407" s="177">
        <v>44054</v>
      </c>
      <c r="B407" s="7">
        <v>55.275399999999998</v>
      </c>
      <c r="C407" s="190">
        <f t="shared" si="24"/>
        <v>54.889499999999998</v>
      </c>
      <c r="D407" s="191">
        <f>Table21[[#This Row],[Adj Close]]-Table21[[#This Row],[Naive Trend ]]</f>
        <v>0.38589999999999947</v>
      </c>
      <c r="E407">
        <f>Table21[[#This Row],[Erorr 1]]^2</f>
        <v>0.1489188099999996</v>
      </c>
      <c r="F407">
        <f>ABS(Table21[[#This Row],[Erorr 1]])</f>
        <v>0.38589999999999947</v>
      </c>
      <c r="G407" s="192">
        <f>Table21[[#This Row],[Abs Erorr 1]]/Table21[[#This Row],[Adj Close]]</f>
        <v>6.9814058333363396E-3</v>
      </c>
      <c r="H407" s="190">
        <f t="shared" si="26"/>
        <v>52.957233333333335</v>
      </c>
      <c r="I407" s="193">
        <f>(Table21[[#This Row],[Adj Close]]-Table21[[#This Row],[3-MA]])</f>
        <v>2.3181666666666629</v>
      </c>
      <c r="J407" s="194">
        <f t="shared" si="25"/>
        <v>5.3738966944444275</v>
      </c>
      <c r="K407" s="194">
        <f>ABS(Table21[[#This Row],[Erorr 2]])</f>
        <v>2.3181666666666629</v>
      </c>
      <c r="L407" s="192">
        <f>Table21[[#This Row],[Abs Erorr 2]]/Table21[[#This Row],[Adj Close]]</f>
        <v>4.193848740428225E-2</v>
      </c>
      <c r="M407" s="190">
        <f t="shared" si="27"/>
        <v>52.379866666666665</v>
      </c>
      <c r="N407" s="195">
        <f>Table21[[#This Row],[Adj Close]]-Table21[[#This Row],[6-MA]]</f>
        <v>2.8955333333333328</v>
      </c>
      <c r="O407" s="194">
        <f>(Table21[[#This Row],[Adj Close]]-M407)^2</f>
        <v>8.3841132844444424</v>
      </c>
      <c r="P407" s="194">
        <f>ABS(Table21[[#This Row],[Erorr 3]])</f>
        <v>2.8955333333333328</v>
      </c>
      <c r="Q407" s="192">
        <f>Table21[[#This Row],[Abs Erorr 3]]/Table21[[#This Row],[Adj Close]]</f>
        <v>5.2383760829109026E-2</v>
      </c>
    </row>
    <row r="408" spans="1:17" x14ac:dyDescent="0.3">
      <c r="A408" s="177">
        <v>44055</v>
      </c>
      <c r="B408" s="7">
        <v>54.640799999999999</v>
      </c>
      <c r="C408" s="190">
        <f t="shared" si="24"/>
        <v>55.275399999999998</v>
      </c>
      <c r="D408" s="191">
        <f>Table21[[#This Row],[Adj Close]]-Table21[[#This Row],[Naive Trend ]]</f>
        <v>-0.63459999999999894</v>
      </c>
      <c r="E408">
        <f>Table21[[#This Row],[Erorr 1]]^2</f>
        <v>0.40271715999999863</v>
      </c>
      <c r="F408">
        <f>ABS(Table21[[#This Row],[Erorr 1]])</f>
        <v>0.63459999999999894</v>
      </c>
      <c r="G408" s="192">
        <f>Table21[[#This Row],[Abs Erorr 1]]/Table21[[#This Row],[Adj Close]]</f>
        <v>1.1614032005387897E-2</v>
      </c>
      <c r="H408" s="190">
        <f t="shared" si="26"/>
        <v>54.237799999999993</v>
      </c>
      <c r="I408" s="193">
        <f>(Table21[[#This Row],[Adj Close]]-Table21[[#This Row],[3-MA]])</f>
        <v>0.4030000000000058</v>
      </c>
      <c r="J408" s="194">
        <f t="shared" si="25"/>
        <v>0.16240900000000466</v>
      </c>
      <c r="K408" s="194">
        <f>ABS(Table21[[#This Row],[Erorr 2]])</f>
        <v>0.4030000000000058</v>
      </c>
      <c r="L408" s="192">
        <f>Table21[[#This Row],[Abs Erorr 2]]/Table21[[#This Row],[Adj Close]]</f>
        <v>7.3754410623564411E-3</v>
      </c>
      <c r="M408" s="190">
        <f t="shared" si="27"/>
        <v>53.04443333333333</v>
      </c>
      <c r="N408" s="195">
        <f>Table21[[#This Row],[Adj Close]]-Table21[[#This Row],[6-MA]]</f>
        <v>1.5963666666666683</v>
      </c>
      <c r="O408" s="194">
        <f>(Table21[[#This Row],[Adj Close]]-M408)^2</f>
        <v>2.5483865344444494</v>
      </c>
      <c r="P408" s="194">
        <f>ABS(Table21[[#This Row],[Erorr 3]])</f>
        <v>1.5963666666666683</v>
      </c>
      <c r="Q408" s="192">
        <f>Table21[[#This Row],[Abs Erorr 3]]/Table21[[#This Row],[Adj Close]]</f>
        <v>2.9215653260323209E-2</v>
      </c>
    </row>
    <row r="409" spans="1:17" x14ac:dyDescent="0.3">
      <c r="A409" s="177">
        <v>44056</v>
      </c>
      <c r="B409" s="7">
        <v>54.735199999999999</v>
      </c>
      <c r="C409" s="190">
        <f t="shared" si="24"/>
        <v>54.640799999999999</v>
      </c>
      <c r="D409" s="191">
        <f>Table21[[#This Row],[Adj Close]]-Table21[[#This Row],[Naive Trend ]]</f>
        <v>9.4400000000000261E-2</v>
      </c>
      <c r="E409">
        <f>Table21[[#This Row],[Erorr 1]]^2</f>
        <v>8.9113600000000487E-3</v>
      </c>
      <c r="F409">
        <f>ABS(Table21[[#This Row],[Erorr 1]])</f>
        <v>9.4400000000000261E-2</v>
      </c>
      <c r="G409" s="192">
        <f>Table21[[#This Row],[Abs Erorr 1]]/Table21[[#This Row],[Adj Close]]</f>
        <v>1.7246671246291282E-3</v>
      </c>
      <c r="H409" s="190">
        <f t="shared" si="26"/>
        <v>54.935233333333336</v>
      </c>
      <c r="I409" s="193">
        <f>(Table21[[#This Row],[Adj Close]]-Table21[[#This Row],[3-MA]])</f>
        <v>-0.20003333333333728</v>
      </c>
      <c r="J409" s="194">
        <f t="shared" si="25"/>
        <v>4.0013334444446026E-2</v>
      </c>
      <c r="K409" s="194">
        <f>ABS(Table21[[#This Row],[Erorr 2]])</f>
        <v>0.20003333333333728</v>
      </c>
      <c r="L409" s="192">
        <f>Table21[[#This Row],[Abs Erorr 2]]/Table21[[#This Row],[Adj Close]]</f>
        <v>3.6545647651481548E-3</v>
      </c>
      <c r="M409" s="190">
        <f t="shared" si="27"/>
        <v>53.650399999999998</v>
      </c>
      <c r="N409" s="195">
        <f>Table21[[#This Row],[Adj Close]]-Table21[[#This Row],[6-MA]]</f>
        <v>1.0848000000000013</v>
      </c>
      <c r="O409" s="194">
        <f>(Table21[[#This Row],[Adj Close]]-M409)^2</f>
        <v>1.1767910400000028</v>
      </c>
      <c r="P409" s="194">
        <f>ABS(Table21[[#This Row],[Erorr 3]])</f>
        <v>1.0848000000000013</v>
      </c>
      <c r="Q409" s="192">
        <f>Table21[[#This Row],[Abs Erorr 3]]/Table21[[#This Row],[Adj Close]]</f>
        <v>1.9819056110144867E-2</v>
      </c>
    </row>
    <row r="410" spans="1:17" x14ac:dyDescent="0.3">
      <c r="A410" s="177">
        <v>44057</v>
      </c>
      <c r="B410" s="7">
        <v>55.0867</v>
      </c>
      <c r="C410" s="190">
        <f t="shared" si="24"/>
        <v>54.735199999999999</v>
      </c>
      <c r="D410" s="191">
        <f>Table21[[#This Row],[Adj Close]]-Table21[[#This Row],[Naive Trend ]]</f>
        <v>0.35150000000000148</v>
      </c>
      <c r="E410">
        <f>Table21[[#This Row],[Erorr 1]]^2</f>
        <v>0.12355225000000104</v>
      </c>
      <c r="F410">
        <f>ABS(Table21[[#This Row],[Erorr 1]])</f>
        <v>0.35150000000000148</v>
      </c>
      <c r="G410" s="192">
        <f>Table21[[#This Row],[Abs Erorr 1]]/Table21[[#This Row],[Adj Close]]</f>
        <v>6.3808505501328173E-3</v>
      </c>
      <c r="H410" s="190">
        <f t="shared" si="26"/>
        <v>54.883800000000001</v>
      </c>
      <c r="I410" s="193">
        <f>(Table21[[#This Row],[Adj Close]]-Table21[[#This Row],[3-MA]])</f>
        <v>0.20289999999999964</v>
      </c>
      <c r="J410" s="194">
        <f t="shared" si="25"/>
        <v>4.116840999999985E-2</v>
      </c>
      <c r="K410" s="194">
        <f>ABS(Table21[[#This Row],[Erorr 2]])</f>
        <v>0.20289999999999964</v>
      </c>
      <c r="L410" s="192">
        <f>Table21[[#This Row],[Abs Erorr 2]]/Table21[[#This Row],[Adj Close]]</f>
        <v>3.6832847130069441E-3</v>
      </c>
      <c r="M410" s="190">
        <f t="shared" si="27"/>
        <v>53.920516666666664</v>
      </c>
      <c r="N410" s="195">
        <f>Table21[[#This Row],[Adj Close]]-Table21[[#This Row],[6-MA]]</f>
        <v>1.1661833333333362</v>
      </c>
      <c r="O410" s="194">
        <f>(Table21[[#This Row],[Adj Close]]-M410)^2</f>
        <v>1.3599835669444511</v>
      </c>
      <c r="P410" s="194">
        <f>ABS(Table21[[#This Row],[Erorr 3]])</f>
        <v>1.1661833333333362</v>
      </c>
      <c r="Q410" s="192">
        <f>Table21[[#This Row],[Abs Erorr 3]]/Table21[[#This Row],[Adj Close]]</f>
        <v>2.1169961775407427E-2</v>
      </c>
    </row>
    <row r="411" spans="1:17" x14ac:dyDescent="0.3">
      <c r="A411" s="177">
        <v>44060</v>
      </c>
      <c r="B411" s="7">
        <v>54.126300000000001</v>
      </c>
      <c r="C411" s="190">
        <f t="shared" si="24"/>
        <v>55.0867</v>
      </c>
      <c r="D411" s="191">
        <f>Table21[[#This Row],[Adj Close]]-Table21[[#This Row],[Naive Trend ]]</f>
        <v>-0.96039999999999992</v>
      </c>
      <c r="E411">
        <f>Table21[[#This Row],[Erorr 1]]^2</f>
        <v>0.92236815999999988</v>
      </c>
      <c r="F411">
        <f>ABS(Table21[[#This Row],[Erorr 1]])</f>
        <v>0.96039999999999992</v>
      </c>
      <c r="G411" s="192">
        <f>Table21[[#This Row],[Abs Erorr 1]]/Table21[[#This Row],[Adj Close]]</f>
        <v>1.7743684678243294E-2</v>
      </c>
      <c r="H411" s="190">
        <f t="shared" si="26"/>
        <v>54.820900000000002</v>
      </c>
      <c r="I411" s="193">
        <f>(Table21[[#This Row],[Adj Close]]-Table21[[#This Row],[3-MA]])</f>
        <v>-0.69460000000000122</v>
      </c>
      <c r="J411" s="194">
        <f t="shared" si="25"/>
        <v>0.48246916000000167</v>
      </c>
      <c r="K411" s="194">
        <f>ABS(Table21[[#This Row],[Erorr 2]])</f>
        <v>0.69460000000000122</v>
      </c>
      <c r="L411" s="192">
        <f>Table21[[#This Row],[Abs Erorr 2]]/Table21[[#This Row],[Adj Close]]</f>
        <v>1.2832948123185977E-2</v>
      </c>
      <c r="M411" s="190">
        <f t="shared" si="27"/>
        <v>54.529350000000001</v>
      </c>
      <c r="N411" s="195">
        <f>Table21[[#This Row],[Adj Close]]-Table21[[#This Row],[6-MA]]</f>
        <v>-0.40305000000000035</v>
      </c>
      <c r="O411" s="194">
        <f>(Table21[[#This Row],[Adj Close]]-M411)^2</f>
        <v>0.16244930250000028</v>
      </c>
      <c r="P411" s="194">
        <f>ABS(Table21[[#This Row],[Erorr 3]])</f>
        <v>0.40305000000000035</v>
      </c>
      <c r="Q411" s="192">
        <f>Table21[[#This Row],[Abs Erorr 3]]/Table21[[#This Row],[Adj Close]]</f>
        <v>7.4464724172906768E-3</v>
      </c>
    </row>
    <row r="412" spans="1:17" x14ac:dyDescent="0.3">
      <c r="A412" s="177">
        <v>44061</v>
      </c>
      <c r="B412" s="7">
        <v>53.200200000000002</v>
      </c>
      <c r="C412" s="190">
        <f t="shared" si="24"/>
        <v>54.126300000000001</v>
      </c>
      <c r="D412" s="191">
        <f>Table21[[#This Row],[Adj Close]]-Table21[[#This Row],[Naive Trend ]]</f>
        <v>-0.92609999999999815</v>
      </c>
      <c r="E412">
        <f>Table21[[#This Row],[Erorr 1]]^2</f>
        <v>0.85766120999999662</v>
      </c>
      <c r="F412">
        <f>ABS(Table21[[#This Row],[Erorr 1]])</f>
        <v>0.92609999999999815</v>
      </c>
      <c r="G412" s="192">
        <f>Table21[[#This Row],[Abs Erorr 1]]/Table21[[#This Row],[Adj Close]]</f>
        <v>1.7407829293874799E-2</v>
      </c>
      <c r="H412" s="190">
        <f t="shared" si="26"/>
        <v>54.649399999999993</v>
      </c>
      <c r="I412" s="193">
        <f>(Table21[[#This Row],[Adj Close]]-Table21[[#This Row],[3-MA]])</f>
        <v>-1.4491999999999905</v>
      </c>
      <c r="J412" s="194">
        <f t="shared" si="25"/>
        <v>2.1001806399999725</v>
      </c>
      <c r="K412" s="194">
        <f>ABS(Table21[[#This Row],[Erorr 2]])</f>
        <v>1.4491999999999905</v>
      </c>
      <c r="L412" s="192">
        <f>Table21[[#This Row],[Abs Erorr 2]]/Table21[[#This Row],[Adj Close]]</f>
        <v>2.7240499095867881E-2</v>
      </c>
      <c r="M412" s="190">
        <f t="shared" si="27"/>
        <v>54.792316666666665</v>
      </c>
      <c r="N412" s="195">
        <f>Table21[[#This Row],[Adj Close]]-Table21[[#This Row],[6-MA]]</f>
        <v>-1.5921166666666622</v>
      </c>
      <c r="O412" s="194">
        <f>(Table21[[#This Row],[Adj Close]]-M412)^2</f>
        <v>2.5348354802777635</v>
      </c>
      <c r="P412" s="194">
        <f>ABS(Table21[[#This Row],[Erorr 3]])</f>
        <v>1.5921166666666622</v>
      </c>
      <c r="Q412" s="192">
        <f>Table21[[#This Row],[Abs Erorr 3]]/Table21[[#This Row],[Adj Close]]</f>
        <v>2.9926892505416559E-2</v>
      </c>
    </row>
    <row r="413" spans="1:17" x14ac:dyDescent="0.3">
      <c r="A413" s="177">
        <v>44062</v>
      </c>
      <c r="B413" s="7">
        <v>52.651400000000002</v>
      </c>
      <c r="C413" s="190">
        <f t="shared" si="24"/>
        <v>53.200200000000002</v>
      </c>
      <c r="D413" s="191">
        <f>Table21[[#This Row],[Adj Close]]-Table21[[#This Row],[Naive Trend ]]</f>
        <v>-0.54879999999999995</v>
      </c>
      <c r="E413">
        <f>Table21[[#This Row],[Erorr 1]]^2</f>
        <v>0.30118143999999997</v>
      </c>
      <c r="F413">
        <f>ABS(Table21[[#This Row],[Erorr 1]])</f>
        <v>0.54879999999999995</v>
      </c>
      <c r="G413" s="192">
        <f>Table21[[#This Row],[Abs Erorr 1]]/Table21[[#This Row],[Adj Close]]</f>
        <v>1.0423274594787601E-2</v>
      </c>
      <c r="H413" s="190">
        <f t="shared" si="26"/>
        <v>54.13773333333333</v>
      </c>
      <c r="I413" s="193">
        <f>(Table21[[#This Row],[Adj Close]]-Table21[[#This Row],[3-MA]])</f>
        <v>-1.4863333333333273</v>
      </c>
      <c r="J413" s="194">
        <f t="shared" si="25"/>
        <v>2.2091867777777598</v>
      </c>
      <c r="K413" s="194">
        <f>ABS(Table21[[#This Row],[Erorr 2]])</f>
        <v>1.4863333333333273</v>
      </c>
      <c r="L413" s="192">
        <f>Table21[[#This Row],[Abs Erorr 2]]/Table21[[#This Row],[Adj Close]]</f>
        <v>2.8229702027549642E-2</v>
      </c>
      <c r="M413" s="190">
        <f t="shared" si="27"/>
        <v>54.510766666666662</v>
      </c>
      <c r="N413" s="195">
        <f>Table21[[#This Row],[Adj Close]]-Table21[[#This Row],[6-MA]]</f>
        <v>-1.8593666666666593</v>
      </c>
      <c r="O413" s="194">
        <f>(Table21[[#This Row],[Adj Close]]-M413)^2</f>
        <v>3.4572444011110837</v>
      </c>
      <c r="P413" s="194">
        <f>ABS(Table21[[#This Row],[Erorr 3]])</f>
        <v>1.8593666666666593</v>
      </c>
      <c r="Q413" s="192">
        <f>Table21[[#This Row],[Abs Erorr 3]]/Table21[[#This Row],[Adj Close]]</f>
        <v>3.5314667163012937E-2</v>
      </c>
    </row>
    <row r="414" spans="1:17" x14ac:dyDescent="0.3">
      <c r="A414" s="177">
        <v>44063</v>
      </c>
      <c r="B414" s="7">
        <v>52.308399999999999</v>
      </c>
      <c r="C414" s="190">
        <f t="shared" si="24"/>
        <v>52.651400000000002</v>
      </c>
      <c r="D414" s="191">
        <f>Table21[[#This Row],[Adj Close]]-Table21[[#This Row],[Naive Trend ]]</f>
        <v>-0.34300000000000352</v>
      </c>
      <c r="E414">
        <f>Table21[[#This Row],[Erorr 1]]^2</f>
        <v>0.11764900000000242</v>
      </c>
      <c r="F414">
        <f>ABS(Table21[[#This Row],[Erorr 1]])</f>
        <v>0.34300000000000352</v>
      </c>
      <c r="G414" s="192">
        <f>Table21[[#This Row],[Abs Erorr 1]]/Table21[[#This Row],[Adj Close]]</f>
        <v>6.5572642252487851E-3</v>
      </c>
      <c r="H414" s="190">
        <f t="shared" si="26"/>
        <v>53.325966666666666</v>
      </c>
      <c r="I414" s="193">
        <f>(Table21[[#This Row],[Adj Close]]-Table21[[#This Row],[3-MA]])</f>
        <v>-1.0175666666666672</v>
      </c>
      <c r="J414" s="194">
        <f t="shared" si="25"/>
        <v>1.0354419211111121</v>
      </c>
      <c r="K414" s="194">
        <f>ABS(Table21[[#This Row],[Erorr 2]])</f>
        <v>1.0175666666666672</v>
      </c>
      <c r="L414" s="192">
        <f>Table21[[#This Row],[Abs Erorr 2]]/Table21[[#This Row],[Adj Close]]</f>
        <v>1.9453217201571206E-2</v>
      </c>
      <c r="M414" s="190">
        <f t="shared" si="27"/>
        <v>54.073433333333334</v>
      </c>
      <c r="N414" s="195">
        <f>Table21[[#This Row],[Adj Close]]-Table21[[#This Row],[6-MA]]</f>
        <v>-1.765033333333335</v>
      </c>
      <c r="O414" s="194">
        <f>(Table21[[#This Row],[Adj Close]]-M414)^2</f>
        <v>3.1153426677777838</v>
      </c>
      <c r="P414" s="194">
        <f>ABS(Table21[[#This Row],[Erorr 3]])</f>
        <v>1.765033333333335</v>
      </c>
      <c r="Q414" s="192">
        <f>Table21[[#This Row],[Abs Erorr 3]]/Table21[[#This Row],[Adj Close]]</f>
        <v>3.3742827793114202E-2</v>
      </c>
    </row>
    <row r="415" spans="1:17" x14ac:dyDescent="0.3">
      <c r="A415" s="177">
        <v>44064</v>
      </c>
      <c r="B415" s="7">
        <v>52.874400000000001</v>
      </c>
      <c r="C415" s="190">
        <f t="shared" si="24"/>
        <v>52.308399999999999</v>
      </c>
      <c r="D415" s="191">
        <f>Table21[[#This Row],[Adj Close]]-Table21[[#This Row],[Naive Trend ]]</f>
        <v>0.5660000000000025</v>
      </c>
      <c r="E415">
        <f>Table21[[#This Row],[Erorr 1]]^2</f>
        <v>0.32035600000000281</v>
      </c>
      <c r="F415">
        <f>ABS(Table21[[#This Row],[Erorr 1]])</f>
        <v>0.5660000000000025</v>
      </c>
      <c r="G415" s="192">
        <f>Table21[[#This Row],[Abs Erorr 1]]/Table21[[#This Row],[Adj Close]]</f>
        <v>1.0704613196556415E-2</v>
      </c>
      <c r="H415" s="190">
        <f t="shared" si="26"/>
        <v>52.72</v>
      </c>
      <c r="I415" s="193">
        <f>(Table21[[#This Row],[Adj Close]]-Table21[[#This Row],[3-MA]])</f>
        <v>0.15440000000000254</v>
      </c>
      <c r="J415" s="194">
        <f t="shared" si="25"/>
        <v>2.3839360000000785E-2</v>
      </c>
      <c r="K415" s="194">
        <f>ABS(Table21[[#This Row],[Erorr 2]])</f>
        <v>0.15440000000000254</v>
      </c>
      <c r="L415" s="192">
        <f>Table21[[#This Row],[Abs Erorr 2]]/Table21[[#This Row],[Adj Close]]</f>
        <v>2.9201276988486402E-3</v>
      </c>
      <c r="M415" s="190">
        <f t="shared" si="27"/>
        <v>53.684699999999999</v>
      </c>
      <c r="N415" s="195">
        <f>Table21[[#This Row],[Adj Close]]-Table21[[#This Row],[6-MA]]</f>
        <v>-0.81029999999999802</v>
      </c>
      <c r="O415" s="194">
        <f>(Table21[[#This Row],[Adj Close]]-M415)^2</f>
        <v>0.65658608999999679</v>
      </c>
      <c r="P415" s="194">
        <f>ABS(Table21[[#This Row],[Erorr 3]])</f>
        <v>0.81029999999999802</v>
      </c>
      <c r="Q415" s="192">
        <f>Table21[[#This Row],[Abs Erorr 3]]/Table21[[#This Row],[Adj Close]]</f>
        <v>1.5324996595706013E-2</v>
      </c>
    </row>
    <row r="416" spans="1:17" x14ac:dyDescent="0.3">
      <c r="A416" s="177">
        <v>44067</v>
      </c>
      <c r="B416" s="7">
        <v>56.578800000000001</v>
      </c>
      <c r="C416" s="190">
        <f t="shared" si="24"/>
        <v>52.874400000000001</v>
      </c>
      <c r="D416" s="191">
        <f>Table21[[#This Row],[Adj Close]]-Table21[[#This Row],[Naive Trend ]]</f>
        <v>3.7043999999999997</v>
      </c>
      <c r="E416">
        <f>Table21[[#This Row],[Erorr 1]]^2</f>
        <v>13.722579359999997</v>
      </c>
      <c r="F416">
        <f>ABS(Table21[[#This Row],[Erorr 1]])</f>
        <v>3.7043999999999997</v>
      </c>
      <c r="G416" s="192">
        <f>Table21[[#This Row],[Abs Erorr 1]]/Table21[[#This Row],[Adj Close]]</f>
        <v>6.5473286814142398E-2</v>
      </c>
      <c r="H416" s="190">
        <f t="shared" si="26"/>
        <v>52.611400000000003</v>
      </c>
      <c r="I416" s="193">
        <f>(Table21[[#This Row],[Adj Close]]-Table21[[#This Row],[3-MA]])</f>
        <v>3.9673999999999978</v>
      </c>
      <c r="J416" s="194">
        <f t="shared" si="25"/>
        <v>15.740262759999982</v>
      </c>
      <c r="K416" s="194">
        <f>ABS(Table21[[#This Row],[Erorr 2]])</f>
        <v>3.9673999999999978</v>
      </c>
      <c r="L416" s="192">
        <f>Table21[[#This Row],[Abs Erorr 2]]/Table21[[#This Row],[Adj Close]]</f>
        <v>7.0121671014584927E-2</v>
      </c>
      <c r="M416" s="190">
        <f t="shared" si="27"/>
        <v>53.374566666666659</v>
      </c>
      <c r="N416" s="195">
        <f>Table21[[#This Row],[Adj Close]]-Table21[[#This Row],[6-MA]]</f>
        <v>3.2042333333333417</v>
      </c>
      <c r="O416" s="194">
        <f>(Table21[[#This Row],[Adj Close]]-M416)^2</f>
        <v>10.267111254444497</v>
      </c>
      <c r="P416" s="194">
        <f>ABS(Table21[[#This Row],[Erorr 3]])</f>
        <v>3.2042333333333417</v>
      </c>
      <c r="Q416" s="192">
        <f>Table21[[#This Row],[Abs Erorr 3]]/Table21[[#This Row],[Adj Close]]</f>
        <v>5.6633108749802784E-2</v>
      </c>
    </row>
    <row r="417" spans="1:17" x14ac:dyDescent="0.3">
      <c r="A417" s="177">
        <v>44068</v>
      </c>
      <c r="B417" s="7">
        <v>55.258200000000002</v>
      </c>
      <c r="C417" s="190">
        <f t="shared" si="24"/>
        <v>56.578800000000001</v>
      </c>
      <c r="D417" s="191">
        <f>Table21[[#This Row],[Adj Close]]-Table21[[#This Row],[Naive Trend ]]</f>
        <v>-1.3205999999999989</v>
      </c>
      <c r="E417">
        <f>Table21[[#This Row],[Erorr 1]]^2</f>
        <v>1.7439843599999971</v>
      </c>
      <c r="F417">
        <f>ABS(Table21[[#This Row],[Erorr 1]])</f>
        <v>1.3205999999999989</v>
      </c>
      <c r="G417" s="192">
        <f>Table21[[#This Row],[Abs Erorr 1]]/Table21[[#This Row],[Adj Close]]</f>
        <v>2.3898715484760611E-2</v>
      </c>
      <c r="H417" s="190">
        <f t="shared" si="26"/>
        <v>53.920533333333331</v>
      </c>
      <c r="I417" s="193">
        <f>(Table21[[#This Row],[Adj Close]]-Table21[[#This Row],[3-MA]])</f>
        <v>1.3376666666666708</v>
      </c>
      <c r="J417" s="194">
        <f t="shared" si="25"/>
        <v>1.7893521111111221</v>
      </c>
      <c r="K417" s="194">
        <f>ABS(Table21[[#This Row],[Erorr 2]])</f>
        <v>1.3376666666666708</v>
      </c>
      <c r="L417" s="192">
        <f>Table21[[#This Row],[Abs Erorr 2]]/Table21[[#This Row],[Adj Close]]</f>
        <v>2.4207568590121843E-2</v>
      </c>
      <c r="M417" s="190">
        <f t="shared" si="27"/>
        <v>53.623250000000006</v>
      </c>
      <c r="N417" s="195">
        <f>Table21[[#This Row],[Adj Close]]-Table21[[#This Row],[6-MA]]</f>
        <v>1.6349499999999964</v>
      </c>
      <c r="O417" s="194">
        <f>(Table21[[#This Row],[Adj Close]]-M417)^2</f>
        <v>2.673061502499988</v>
      </c>
      <c r="P417" s="194">
        <f>ABS(Table21[[#This Row],[Erorr 3]])</f>
        <v>1.6349499999999964</v>
      </c>
      <c r="Q417" s="192">
        <f>Table21[[#This Row],[Abs Erorr 3]]/Table21[[#This Row],[Adj Close]]</f>
        <v>2.9587463942003112E-2</v>
      </c>
    </row>
    <row r="418" spans="1:17" x14ac:dyDescent="0.3">
      <c r="A418" s="177">
        <v>44069</v>
      </c>
      <c r="B418" s="7">
        <v>54.932400000000001</v>
      </c>
      <c r="C418" s="190">
        <f t="shared" si="24"/>
        <v>55.258200000000002</v>
      </c>
      <c r="D418" s="191">
        <f>Table21[[#This Row],[Adj Close]]-Table21[[#This Row],[Naive Trend ]]</f>
        <v>-0.32580000000000098</v>
      </c>
      <c r="E418">
        <f>Table21[[#This Row],[Erorr 1]]^2</f>
        <v>0.10614564000000064</v>
      </c>
      <c r="F418">
        <f>ABS(Table21[[#This Row],[Erorr 1]])</f>
        <v>0.32580000000000098</v>
      </c>
      <c r="G418" s="192">
        <f>Table21[[#This Row],[Abs Erorr 1]]/Table21[[#This Row],[Adj Close]]</f>
        <v>5.9309260108788434E-3</v>
      </c>
      <c r="H418" s="190">
        <f t="shared" si="26"/>
        <v>54.903800000000011</v>
      </c>
      <c r="I418" s="193">
        <f>(Table21[[#This Row],[Adj Close]]-Table21[[#This Row],[3-MA]])</f>
        <v>2.8599999999990189E-2</v>
      </c>
      <c r="J418" s="194">
        <f t="shared" si="25"/>
        <v>8.1795999999943877E-4</v>
      </c>
      <c r="K418" s="194">
        <f>ABS(Table21[[#This Row],[Erorr 2]])</f>
        <v>2.8599999999990189E-2</v>
      </c>
      <c r="L418" s="192">
        <f>Table21[[#This Row],[Abs Erorr 2]]/Table21[[#This Row],[Adj Close]]</f>
        <v>5.2063991378476437E-4</v>
      </c>
      <c r="M418" s="190">
        <f t="shared" si="27"/>
        <v>53.811900000000001</v>
      </c>
      <c r="N418" s="195">
        <f>Table21[[#This Row],[Adj Close]]-Table21[[#This Row],[6-MA]]</f>
        <v>1.1204999999999998</v>
      </c>
      <c r="O418" s="194">
        <f>(Table21[[#This Row],[Adj Close]]-M418)^2</f>
        <v>1.2555202499999996</v>
      </c>
      <c r="P418" s="194">
        <f>ABS(Table21[[#This Row],[Erorr 3]])</f>
        <v>1.1204999999999998</v>
      </c>
      <c r="Q418" s="192">
        <f>Table21[[#This Row],[Abs Erorr 3]]/Table21[[#This Row],[Adj Close]]</f>
        <v>2.0397798020840158E-2</v>
      </c>
    </row>
    <row r="419" spans="1:17" x14ac:dyDescent="0.3">
      <c r="A419" s="177">
        <v>44070</v>
      </c>
      <c r="B419" s="7">
        <v>57.127600000000001</v>
      </c>
      <c r="C419" s="190">
        <f t="shared" si="24"/>
        <v>54.932400000000001</v>
      </c>
      <c r="D419" s="191">
        <f>Table21[[#This Row],[Adj Close]]-Table21[[#This Row],[Naive Trend ]]</f>
        <v>2.1951999999999998</v>
      </c>
      <c r="E419">
        <f>Table21[[#This Row],[Erorr 1]]^2</f>
        <v>4.8189030399999995</v>
      </c>
      <c r="F419">
        <f>ABS(Table21[[#This Row],[Erorr 1]])</f>
        <v>2.1951999999999998</v>
      </c>
      <c r="G419" s="192">
        <f>Table21[[#This Row],[Abs Erorr 1]]/Table21[[#This Row],[Adj Close]]</f>
        <v>3.8426259811369629E-2</v>
      </c>
      <c r="H419" s="190">
        <f t="shared" si="26"/>
        <v>55.589800000000004</v>
      </c>
      <c r="I419" s="193">
        <f>(Table21[[#This Row],[Adj Close]]-Table21[[#This Row],[3-MA]])</f>
        <v>1.5377999999999972</v>
      </c>
      <c r="J419" s="194">
        <f t="shared" si="25"/>
        <v>2.3648288399999915</v>
      </c>
      <c r="K419" s="194">
        <f>ABS(Table21[[#This Row],[Erorr 2]])</f>
        <v>1.5377999999999972</v>
      </c>
      <c r="L419" s="192">
        <f>Table21[[#This Row],[Abs Erorr 2]]/Table21[[#This Row],[Adj Close]]</f>
        <v>2.6918687289506249E-2</v>
      </c>
      <c r="M419" s="190">
        <f t="shared" si="27"/>
        <v>54.100600000000007</v>
      </c>
      <c r="N419" s="195">
        <f>Table21[[#This Row],[Adj Close]]-Table21[[#This Row],[6-MA]]</f>
        <v>3.0269999999999939</v>
      </c>
      <c r="O419" s="194">
        <f>(Table21[[#This Row],[Adj Close]]-M419)^2</f>
        <v>9.1627289999999633</v>
      </c>
      <c r="P419" s="194">
        <f>ABS(Table21[[#This Row],[Erorr 3]])</f>
        <v>3.0269999999999939</v>
      </c>
      <c r="Q419" s="192">
        <f>Table21[[#This Row],[Abs Erorr 3]]/Table21[[#This Row],[Adj Close]]</f>
        <v>5.2986647434865003E-2</v>
      </c>
    </row>
    <row r="420" spans="1:17" x14ac:dyDescent="0.3">
      <c r="A420" s="177">
        <v>44071</v>
      </c>
      <c r="B420" s="7">
        <v>58.259500000000003</v>
      </c>
      <c r="C420" s="190">
        <f t="shared" si="24"/>
        <v>57.127600000000001</v>
      </c>
      <c r="D420" s="191">
        <f>Table21[[#This Row],[Adj Close]]-Table21[[#This Row],[Naive Trend ]]</f>
        <v>1.1319000000000017</v>
      </c>
      <c r="E420">
        <f>Table21[[#This Row],[Erorr 1]]^2</f>
        <v>1.2811976100000038</v>
      </c>
      <c r="F420">
        <f>ABS(Table21[[#This Row],[Erorr 1]])</f>
        <v>1.1319000000000017</v>
      </c>
      <c r="G420" s="192">
        <f>Table21[[#This Row],[Abs Erorr 1]]/Table21[[#This Row],[Adj Close]]</f>
        <v>1.9428591045237285E-2</v>
      </c>
      <c r="H420" s="190">
        <f t="shared" si="26"/>
        <v>55.772733333333328</v>
      </c>
      <c r="I420" s="193">
        <f>(Table21[[#This Row],[Adj Close]]-Table21[[#This Row],[3-MA]])</f>
        <v>2.486766666666675</v>
      </c>
      <c r="J420" s="194">
        <f t="shared" si="25"/>
        <v>6.184008454444486</v>
      </c>
      <c r="K420" s="194">
        <f>ABS(Table21[[#This Row],[Erorr 2]])</f>
        <v>2.486766666666675</v>
      </c>
      <c r="L420" s="192">
        <f>Table21[[#This Row],[Abs Erorr 2]]/Table21[[#This Row],[Adj Close]]</f>
        <v>4.2684311857579878E-2</v>
      </c>
      <c r="M420" s="190">
        <f t="shared" si="27"/>
        <v>54.84663333333333</v>
      </c>
      <c r="N420" s="195">
        <f>Table21[[#This Row],[Adj Close]]-Table21[[#This Row],[6-MA]]</f>
        <v>3.4128666666666732</v>
      </c>
      <c r="O420" s="194">
        <f>(Table21[[#This Row],[Adj Close]]-M420)^2</f>
        <v>11.647658884444489</v>
      </c>
      <c r="P420" s="194">
        <f>ABS(Table21[[#This Row],[Erorr 3]])</f>
        <v>3.4128666666666732</v>
      </c>
      <c r="Q420" s="192">
        <f>Table21[[#This Row],[Abs Erorr 3]]/Table21[[#This Row],[Adj Close]]</f>
        <v>5.8580431803683053E-2</v>
      </c>
    </row>
    <row r="421" spans="1:17" x14ac:dyDescent="0.3">
      <c r="A421" s="177">
        <v>44074</v>
      </c>
      <c r="B421" s="7">
        <v>56.381599999999999</v>
      </c>
      <c r="C421" s="190">
        <f t="shared" si="24"/>
        <v>58.259500000000003</v>
      </c>
      <c r="D421" s="191">
        <f>Table21[[#This Row],[Adj Close]]-Table21[[#This Row],[Naive Trend ]]</f>
        <v>-1.8779000000000039</v>
      </c>
      <c r="E421">
        <f>Table21[[#This Row],[Erorr 1]]^2</f>
        <v>3.5265084100000146</v>
      </c>
      <c r="F421">
        <f>ABS(Table21[[#This Row],[Erorr 1]])</f>
        <v>1.8779000000000039</v>
      </c>
      <c r="G421" s="192">
        <f>Table21[[#This Row],[Abs Erorr 1]]/Table21[[#This Row],[Adj Close]]</f>
        <v>3.3306965392965147E-2</v>
      </c>
      <c r="H421" s="190">
        <f t="shared" si="26"/>
        <v>56.773166666666668</v>
      </c>
      <c r="I421" s="193">
        <f>(Table21[[#This Row],[Adj Close]]-Table21[[#This Row],[3-MA]])</f>
        <v>-0.39156666666666951</v>
      </c>
      <c r="J421" s="194">
        <f t="shared" si="25"/>
        <v>0.15332445444444667</v>
      </c>
      <c r="K421" s="194">
        <f>ABS(Table21[[#This Row],[Erorr 2]])</f>
        <v>0.39156666666666951</v>
      </c>
      <c r="L421" s="192">
        <f>Table21[[#This Row],[Abs Erorr 2]]/Table21[[#This Row],[Adj Close]]</f>
        <v>6.9449371189655761E-3</v>
      </c>
      <c r="M421" s="190">
        <f t="shared" si="27"/>
        <v>55.838483333333336</v>
      </c>
      <c r="N421" s="195">
        <f>Table21[[#This Row],[Adj Close]]-Table21[[#This Row],[6-MA]]</f>
        <v>0.5431166666666627</v>
      </c>
      <c r="O421" s="194">
        <f>(Table21[[#This Row],[Adj Close]]-M421)^2</f>
        <v>0.2949757136111068</v>
      </c>
      <c r="P421" s="194">
        <f>ABS(Table21[[#This Row],[Erorr 3]])</f>
        <v>0.5431166666666627</v>
      </c>
      <c r="Q421" s="192">
        <f>Table21[[#This Row],[Abs Erorr 3]]/Table21[[#This Row],[Adj Close]]</f>
        <v>9.6328707710789108E-3</v>
      </c>
    </row>
    <row r="422" spans="1:17" x14ac:dyDescent="0.3">
      <c r="A422" s="177">
        <v>44075</v>
      </c>
      <c r="B422" s="7">
        <v>57.0762</v>
      </c>
      <c r="C422" s="190">
        <f t="shared" si="24"/>
        <v>56.381599999999999</v>
      </c>
      <c r="D422" s="191">
        <f>Table21[[#This Row],[Adj Close]]-Table21[[#This Row],[Naive Trend ]]</f>
        <v>0.69460000000000122</v>
      </c>
      <c r="E422">
        <f>Table21[[#This Row],[Erorr 1]]^2</f>
        <v>0.48246916000000167</v>
      </c>
      <c r="F422">
        <f>ABS(Table21[[#This Row],[Erorr 1]])</f>
        <v>0.69460000000000122</v>
      </c>
      <c r="G422" s="192">
        <f>Table21[[#This Row],[Abs Erorr 1]]/Table21[[#This Row],[Adj Close]]</f>
        <v>1.2169695950326076E-2</v>
      </c>
      <c r="H422" s="190">
        <f t="shared" si="26"/>
        <v>57.256233333333334</v>
      </c>
      <c r="I422" s="193">
        <f>(Table21[[#This Row],[Adj Close]]-Table21[[#This Row],[3-MA]])</f>
        <v>-0.18003333333333416</v>
      </c>
      <c r="J422" s="194">
        <f t="shared" si="25"/>
        <v>3.2412001111111408E-2</v>
      </c>
      <c r="K422" s="194">
        <f>ABS(Table21[[#This Row],[Erorr 2]])</f>
        <v>0.18003333333333416</v>
      </c>
      <c r="L422" s="192">
        <f>Table21[[#This Row],[Abs Erorr 2]]/Table21[[#This Row],[Adj Close]]</f>
        <v>3.1542627808672295E-3</v>
      </c>
      <c r="M422" s="190">
        <f t="shared" si="27"/>
        <v>56.423016666666676</v>
      </c>
      <c r="N422" s="195">
        <f>Table21[[#This Row],[Adj Close]]-Table21[[#This Row],[6-MA]]</f>
        <v>0.6531833333333239</v>
      </c>
      <c r="O422" s="194">
        <f>(Table21[[#This Row],[Adj Close]]-M422)^2</f>
        <v>0.42664846694443215</v>
      </c>
      <c r="P422" s="194">
        <f>ABS(Table21[[#This Row],[Erorr 3]])</f>
        <v>0.6531833333333239</v>
      </c>
      <c r="Q422" s="192">
        <f>Table21[[#This Row],[Abs Erorr 3]]/Table21[[#This Row],[Adj Close]]</f>
        <v>1.1444057826788116E-2</v>
      </c>
    </row>
    <row r="423" spans="1:17" x14ac:dyDescent="0.3">
      <c r="A423" s="177">
        <v>44076</v>
      </c>
      <c r="B423" s="7">
        <v>58.662599999999998</v>
      </c>
      <c r="C423" s="190">
        <f t="shared" si="24"/>
        <v>57.0762</v>
      </c>
      <c r="D423" s="191">
        <f>Table21[[#This Row],[Adj Close]]-Table21[[#This Row],[Naive Trend ]]</f>
        <v>1.5863999999999976</v>
      </c>
      <c r="E423">
        <f>Table21[[#This Row],[Erorr 1]]^2</f>
        <v>2.5166649599999924</v>
      </c>
      <c r="F423">
        <f>ABS(Table21[[#This Row],[Erorr 1]])</f>
        <v>1.5863999999999976</v>
      </c>
      <c r="G423" s="192">
        <f>Table21[[#This Row],[Abs Erorr 1]]/Table21[[#This Row],[Adj Close]]</f>
        <v>2.7042783647502799E-2</v>
      </c>
      <c r="H423" s="190">
        <f t="shared" si="26"/>
        <v>57.239100000000001</v>
      </c>
      <c r="I423" s="193">
        <f>(Table21[[#This Row],[Adj Close]]-Table21[[#This Row],[3-MA]])</f>
        <v>1.4234999999999971</v>
      </c>
      <c r="J423" s="194">
        <f t="shared" si="25"/>
        <v>2.0263522499999915</v>
      </c>
      <c r="K423" s="194">
        <f>ABS(Table21[[#This Row],[Erorr 2]])</f>
        <v>1.4234999999999971</v>
      </c>
      <c r="L423" s="192">
        <f>Table21[[#This Row],[Abs Erorr 2]]/Table21[[#This Row],[Adj Close]]</f>
        <v>2.4265886612594687E-2</v>
      </c>
      <c r="M423" s="190">
        <f t="shared" si="27"/>
        <v>56.505916666666657</v>
      </c>
      <c r="N423" s="195">
        <f>Table21[[#This Row],[Adj Close]]-Table21[[#This Row],[6-MA]]</f>
        <v>2.1566833333333406</v>
      </c>
      <c r="O423" s="194">
        <f>(Table21[[#This Row],[Adj Close]]-M423)^2</f>
        <v>4.6512830002778092</v>
      </c>
      <c r="P423" s="194">
        <f>ABS(Table21[[#This Row],[Erorr 3]])</f>
        <v>2.1566833333333406</v>
      </c>
      <c r="Q423" s="192">
        <f>Table21[[#This Row],[Abs Erorr 3]]/Table21[[#This Row],[Adj Close]]</f>
        <v>3.6764196154506289E-2</v>
      </c>
    </row>
    <row r="424" spans="1:17" x14ac:dyDescent="0.3">
      <c r="A424" s="177">
        <v>44077</v>
      </c>
      <c r="B424" s="7">
        <v>58.774099999999997</v>
      </c>
      <c r="C424" s="190">
        <f t="shared" si="24"/>
        <v>58.662599999999998</v>
      </c>
      <c r="D424" s="191">
        <f>Table21[[#This Row],[Adj Close]]-Table21[[#This Row],[Naive Trend ]]</f>
        <v>0.11149999999999949</v>
      </c>
      <c r="E424">
        <f>Table21[[#This Row],[Erorr 1]]^2</f>
        <v>1.2432249999999886E-2</v>
      </c>
      <c r="F424">
        <f>ABS(Table21[[#This Row],[Erorr 1]])</f>
        <v>0.11149999999999949</v>
      </c>
      <c r="G424" s="192">
        <f>Table21[[#This Row],[Abs Erorr 1]]/Table21[[#This Row],[Adj Close]]</f>
        <v>1.8970941281959144E-3</v>
      </c>
      <c r="H424" s="190">
        <f t="shared" si="26"/>
        <v>57.373466666666666</v>
      </c>
      <c r="I424" s="193">
        <f>(Table21[[#This Row],[Adj Close]]-Table21[[#This Row],[3-MA]])</f>
        <v>1.4006333333333316</v>
      </c>
      <c r="J424" s="194">
        <f t="shared" si="25"/>
        <v>1.9617737344444397</v>
      </c>
      <c r="K424" s="194">
        <f>ABS(Table21[[#This Row],[Erorr 2]])</f>
        <v>1.4006333333333316</v>
      </c>
      <c r="L424" s="192">
        <f>Table21[[#This Row],[Abs Erorr 2]]/Table21[[#This Row],[Adj Close]]</f>
        <v>2.3830791680916112E-2</v>
      </c>
      <c r="M424" s="190">
        <f t="shared" si="27"/>
        <v>57.073316666666663</v>
      </c>
      <c r="N424" s="195">
        <f>Table21[[#This Row],[Adj Close]]-Table21[[#This Row],[6-MA]]</f>
        <v>1.7007833333333338</v>
      </c>
      <c r="O424" s="194">
        <f>(Table21[[#This Row],[Adj Close]]-M424)^2</f>
        <v>2.8926639469444457</v>
      </c>
      <c r="P424" s="194">
        <f>ABS(Table21[[#This Row],[Erorr 3]])</f>
        <v>1.7007833333333338</v>
      </c>
      <c r="Q424" s="192">
        <f>Table21[[#This Row],[Abs Erorr 3]]/Table21[[#This Row],[Adj Close]]</f>
        <v>2.8937632959642662E-2</v>
      </c>
    </row>
    <row r="425" spans="1:17" x14ac:dyDescent="0.3">
      <c r="A425" s="177">
        <v>44078</v>
      </c>
      <c r="B425" s="7">
        <v>58.499600000000001</v>
      </c>
      <c r="C425" s="190">
        <f t="shared" si="24"/>
        <v>58.774099999999997</v>
      </c>
      <c r="D425" s="191">
        <f>Table21[[#This Row],[Adj Close]]-Table21[[#This Row],[Naive Trend ]]</f>
        <v>-0.27449999999999619</v>
      </c>
      <c r="E425">
        <f>Table21[[#This Row],[Erorr 1]]^2</f>
        <v>7.5350249999997912E-2</v>
      </c>
      <c r="F425">
        <f>ABS(Table21[[#This Row],[Erorr 1]])</f>
        <v>0.27449999999999619</v>
      </c>
      <c r="G425" s="192">
        <f>Table21[[#This Row],[Abs Erorr 1]]/Table21[[#This Row],[Adj Close]]</f>
        <v>4.6923397766821685E-3</v>
      </c>
      <c r="H425" s="190">
        <f t="shared" si="26"/>
        <v>58.170966666666665</v>
      </c>
      <c r="I425" s="193">
        <f>(Table21[[#This Row],[Adj Close]]-Table21[[#This Row],[3-MA]])</f>
        <v>0.328633333333336</v>
      </c>
      <c r="J425" s="194">
        <f t="shared" si="25"/>
        <v>0.10799986777777953</v>
      </c>
      <c r="K425" s="194">
        <f>ABS(Table21[[#This Row],[Erorr 2]])</f>
        <v>0.328633333333336</v>
      </c>
      <c r="L425" s="192">
        <f>Table21[[#This Row],[Abs Erorr 2]]/Table21[[#This Row],[Adj Close]]</f>
        <v>5.617702229303038E-3</v>
      </c>
      <c r="M425" s="190">
        <f t="shared" si="27"/>
        <v>57.713599999999992</v>
      </c>
      <c r="N425" s="195">
        <f>Table21[[#This Row],[Adj Close]]-Table21[[#This Row],[6-MA]]</f>
        <v>0.78600000000000847</v>
      </c>
      <c r="O425" s="194">
        <f>(Table21[[#This Row],[Adj Close]]-M425)^2</f>
        <v>0.61779600000001333</v>
      </c>
      <c r="P425" s="194">
        <f>ABS(Table21[[#This Row],[Erorr 3]])</f>
        <v>0.78600000000000847</v>
      </c>
      <c r="Q425" s="192">
        <f>Table21[[#This Row],[Abs Erorr 3]]/Table21[[#This Row],[Adj Close]]</f>
        <v>1.3435989305909928E-2</v>
      </c>
    </row>
    <row r="426" spans="1:17" x14ac:dyDescent="0.3">
      <c r="A426" s="177">
        <v>44082</v>
      </c>
      <c r="B426" s="7">
        <v>58.636800000000001</v>
      </c>
      <c r="C426" s="190">
        <f t="shared" si="24"/>
        <v>58.499600000000001</v>
      </c>
      <c r="D426" s="191">
        <f>Table21[[#This Row],[Adj Close]]-Table21[[#This Row],[Naive Trend ]]</f>
        <v>0.13719999999999999</v>
      </c>
      <c r="E426">
        <f>Table21[[#This Row],[Erorr 1]]^2</f>
        <v>1.8823839999999998E-2</v>
      </c>
      <c r="F426">
        <f>ABS(Table21[[#This Row],[Erorr 1]])</f>
        <v>0.13719999999999999</v>
      </c>
      <c r="G426" s="192">
        <f>Table21[[#This Row],[Abs Erorr 1]]/Table21[[#This Row],[Adj Close]]</f>
        <v>2.3398275485701811E-3</v>
      </c>
      <c r="H426" s="190">
        <f t="shared" si="26"/>
        <v>58.645433333333337</v>
      </c>
      <c r="I426" s="193">
        <f>(Table21[[#This Row],[Adj Close]]-Table21[[#This Row],[3-MA]])</f>
        <v>-8.6333333333357132E-3</v>
      </c>
      <c r="J426" s="194">
        <f t="shared" si="25"/>
        <v>7.4534444444485543E-5</v>
      </c>
      <c r="K426" s="194">
        <f>ABS(Table21[[#This Row],[Erorr 2]])</f>
        <v>8.6333333333357132E-3</v>
      </c>
      <c r="L426" s="192">
        <f>Table21[[#This Row],[Abs Erorr 2]]/Table21[[#This Row],[Adj Close]]</f>
        <v>1.4723404642367444E-4</v>
      </c>
      <c r="M426" s="190">
        <f t="shared" si="27"/>
        <v>57.942266666666661</v>
      </c>
      <c r="N426" s="195">
        <f>Table21[[#This Row],[Adj Close]]-Table21[[#This Row],[6-MA]]</f>
        <v>0.69453333333333944</v>
      </c>
      <c r="O426" s="194">
        <f>(Table21[[#This Row],[Adj Close]]-M426)^2</f>
        <v>0.4823765511111196</v>
      </c>
      <c r="P426" s="194">
        <f>ABS(Table21[[#This Row],[Erorr 3]])</f>
        <v>0.69453333333333944</v>
      </c>
      <c r="Q426" s="192">
        <f>Table21[[#This Row],[Abs Erorr 3]]/Table21[[#This Row],[Adj Close]]</f>
        <v>1.1844666375609506E-2</v>
      </c>
    </row>
    <row r="427" spans="1:17" x14ac:dyDescent="0.3">
      <c r="A427" s="177">
        <v>44083</v>
      </c>
      <c r="B427" s="7">
        <v>58.723199999999999</v>
      </c>
      <c r="C427" s="190">
        <f t="shared" si="24"/>
        <v>58.636800000000001</v>
      </c>
      <c r="D427" s="191">
        <f>Table21[[#This Row],[Adj Close]]-Table21[[#This Row],[Naive Trend ]]</f>
        <v>8.639999999999759E-2</v>
      </c>
      <c r="E427">
        <f>Table21[[#This Row],[Erorr 1]]^2</f>
        <v>7.4649599999995833E-3</v>
      </c>
      <c r="F427">
        <f>ABS(Table21[[#This Row],[Erorr 1]])</f>
        <v>8.639999999999759E-2</v>
      </c>
      <c r="G427" s="192">
        <f>Table21[[#This Row],[Abs Erorr 1]]/Table21[[#This Row],[Adj Close]]</f>
        <v>1.4713094654241865E-3</v>
      </c>
      <c r="H427" s="190">
        <f t="shared" si="26"/>
        <v>58.636833333333328</v>
      </c>
      <c r="I427" s="193">
        <f>(Table21[[#This Row],[Adj Close]]-Table21[[#This Row],[3-MA]])</f>
        <v>8.6366666666670255E-2</v>
      </c>
      <c r="J427" s="194">
        <f t="shared" si="25"/>
        <v>7.4592011111117313E-3</v>
      </c>
      <c r="K427" s="194">
        <f>ABS(Table21[[#This Row],[Erorr 2]])</f>
        <v>8.6366666666670255E-2</v>
      </c>
      <c r="L427" s="192">
        <f>Table21[[#This Row],[Abs Erorr 2]]/Table21[[#This Row],[Adj Close]]</f>
        <v>1.4707418305996652E-3</v>
      </c>
      <c r="M427" s="190">
        <f t="shared" si="27"/>
        <v>58.005149999999993</v>
      </c>
      <c r="N427" s="195">
        <f>Table21[[#This Row],[Adj Close]]-Table21[[#This Row],[6-MA]]</f>
        <v>0.71805000000000518</v>
      </c>
      <c r="O427" s="194">
        <f>(Table21[[#This Row],[Adj Close]]-M427)^2</f>
        <v>0.51559580250000747</v>
      </c>
      <c r="P427" s="194">
        <f>ABS(Table21[[#This Row],[Erorr 3]])</f>
        <v>0.71805000000000518</v>
      </c>
      <c r="Q427" s="192">
        <f>Table21[[#This Row],[Abs Erorr 3]]/Table21[[#This Row],[Adj Close]]</f>
        <v>1.2227705574628175E-2</v>
      </c>
    </row>
    <row r="428" spans="1:17" x14ac:dyDescent="0.3">
      <c r="A428" s="177">
        <v>44084</v>
      </c>
      <c r="B428" s="7">
        <v>59.06</v>
      </c>
      <c r="C428" s="190">
        <f t="shared" si="24"/>
        <v>58.723199999999999</v>
      </c>
      <c r="D428" s="191">
        <f>Table21[[#This Row],[Adj Close]]-Table21[[#This Row],[Naive Trend ]]</f>
        <v>0.33680000000000376</v>
      </c>
      <c r="E428">
        <f>Table21[[#This Row],[Erorr 1]]^2</f>
        <v>0.11343424000000253</v>
      </c>
      <c r="F428">
        <f>ABS(Table21[[#This Row],[Erorr 1]])</f>
        <v>0.33680000000000376</v>
      </c>
      <c r="G428" s="192">
        <f>Table21[[#This Row],[Abs Erorr 1]]/Table21[[#This Row],[Adj Close]]</f>
        <v>5.7026752455131011E-3</v>
      </c>
      <c r="H428" s="190">
        <f t="shared" si="26"/>
        <v>58.619866666666667</v>
      </c>
      <c r="I428" s="193">
        <f>(Table21[[#This Row],[Adj Close]]-Table21[[#This Row],[3-MA]])</f>
        <v>0.44013333333333549</v>
      </c>
      <c r="J428" s="194">
        <f t="shared" si="25"/>
        <v>0.19371735111111302</v>
      </c>
      <c r="K428" s="194">
        <f>ABS(Table21[[#This Row],[Erorr 2]])</f>
        <v>0.44013333333333549</v>
      </c>
      <c r="L428" s="192">
        <f>Table21[[#This Row],[Abs Erorr 2]]/Table21[[#This Row],[Adj Close]]</f>
        <v>7.452308386951159E-3</v>
      </c>
      <c r="M428" s="190">
        <f t="shared" si="27"/>
        <v>58.395416666666669</v>
      </c>
      <c r="N428" s="195">
        <f>Table21[[#This Row],[Adj Close]]-Table21[[#This Row],[6-MA]]</f>
        <v>0.66458333333333286</v>
      </c>
      <c r="O428" s="194">
        <f>(Table21[[#This Row],[Adj Close]]-M428)^2</f>
        <v>0.44167100694444383</v>
      </c>
      <c r="P428" s="194">
        <f>ABS(Table21[[#This Row],[Erorr 3]])</f>
        <v>0.66458333333333286</v>
      </c>
      <c r="Q428" s="192">
        <f>Table21[[#This Row],[Abs Erorr 3]]/Table21[[#This Row],[Adj Close]]</f>
        <v>1.1252680889490906E-2</v>
      </c>
    </row>
    <row r="429" spans="1:17" x14ac:dyDescent="0.3">
      <c r="A429" s="177">
        <v>44085</v>
      </c>
      <c r="B429" s="7">
        <v>60.476300000000002</v>
      </c>
      <c r="C429" s="190">
        <f t="shared" si="24"/>
        <v>59.06</v>
      </c>
      <c r="D429" s="191">
        <f>Table21[[#This Row],[Adj Close]]-Table21[[#This Row],[Naive Trend ]]</f>
        <v>1.4162999999999997</v>
      </c>
      <c r="E429">
        <f>Table21[[#This Row],[Erorr 1]]^2</f>
        <v>2.0059056899999992</v>
      </c>
      <c r="F429">
        <f>ABS(Table21[[#This Row],[Erorr 1]])</f>
        <v>1.4162999999999997</v>
      </c>
      <c r="G429" s="192">
        <f>Table21[[#This Row],[Abs Erorr 1]]/Table21[[#This Row],[Adj Close]]</f>
        <v>2.3419091445739896E-2</v>
      </c>
      <c r="H429" s="190">
        <f t="shared" si="26"/>
        <v>58.806666666666672</v>
      </c>
      <c r="I429" s="193">
        <f>(Table21[[#This Row],[Adj Close]]-Table21[[#This Row],[3-MA]])</f>
        <v>1.66963333333333</v>
      </c>
      <c r="J429" s="194">
        <f t="shared" si="25"/>
        <v>2.7876754677777664</v>
      </c>
      <c r="K429" s="194">
        <f>ABS(Table21[[#This Row],[Erorr 2]])</f>
        <v>1.66963333333333</v>
      </c>
      <c r="L429" s="192">
        <f>Table21[[#This Row],[Abs Erorr 2]]/Table21[[#This Row],[Adj Close]]</f>
        <v>2.7608060237371168E-2</v>
      </c>
      <c r="M429" s="190">
        <f t="shared" si="27"/>
        <v>58.726050000000008</v>
      </c>
      <c r="N429" s="195">
        <f>Table21[[#This Row],[Adj Close]]-Table21[[#This Row],[6-MA]]</f>
        <v>1.7502499999999941</v>
      </c>
      <c r="O429" s="194">
        <f>(Table21[[#This Row],[Adj Close]]-M429)^2</f>
        <v>3.0633750624999792</v>
      </c>
      <c r="P429" s="194">
        <f>ABS(Table21[[#This Row],[Erorr 3]])</f>
        <v>1.7502499999999941</v>
      </c>
      <c r="Q429" s="192">
        <f>Table21[[#This Row],[Abs Erorr 3]]/Table21[[#This Row],[Adj Close]]</f>
        <v>2.8941089319286961E-2</v>
      </c>
    </row>
    <row r="430" spans="1:17" x14ac:dyDescent="0.3">
      <c r="A430" s="177">
        <v>44088</v>
      </c>
      <c r="B430" s="7">
        <v>63.2224</v>
      </c>
      <c r="C430" s="190">
        <f t="shared" si="24"/>
        <v>60.476300000000002</v>
      </c>
      <c r="D430" s="191">
        <f>Table21[[#This Row],[Adj Close]]-Table21[[#This Row],[Naive Trend ]]</f>
        <v>2.7460999999999984</v>
      </c>
      <c r="E430">
        <f>Table21[[#This Row],[Erorr 1]]^2</f>
        <v>7.5410652099999913</v>
      </c>
      <c r="F430">
        <f>ABS(Table21[[#This Row],[Erorr 1]])</f>
        <v>2.7460999999999984</v>
      </c>
      <c r="G430" s="192">
        <f>Table21[[#This Row],[Abs Erorr 1]]/Table21[[#This Row],[Adj Close]]</f>
        <v>4.3435554487017233E-2</v>
      </c>
      <c r="H430" s="190">
        <f t="shared" si="26"/>
        <v>59.419833333333337</v>
      </c>
      <c r="I430" s="193">
        <f>(Table21[[#This Row],[Adj Close]]-Table21[[#This Row],[3-MA]])</f>
        <v>3.8025666666666638</v>
      </c>
      <c r="J430" s="194">
        <f t="shared" si="25"/>
        <v>14.459513254444422</v>
      </c>
      <c r="K430" s="194">
        <f>ABS(Table21[[#This Row],[Erorr 2]])</f>
        <v>3.8025666666666638</v>
      </c>
      <c r="L430" s="192">
        <f>Table21[[#This Row],[Abs Erorr 2]]/Table21[[#This Row],[Adj Close]]</f>
        <v>6.0145876566955123E-2</v>
      </c>
      <c r="M430" s="190">
        <f t="shared" si="27"/>
        <v>59.028333333333329</v>
      </c>
      <c r="N430" s="195">
        <f>Table21[[#This Row],[Adj Close]]-Table21[[#This Row],[6-MA]]</f>
        <v>4.1940666666666715</v>
      </c>
      <c r="O430" s="194">
        <f>(Table21[[#This Row],[Adj Close]]-M430)^2</f>
        <v>17.590195204444484</v>
      </c>
      <c r="P430" s="194">
        <f>ABS(Table21[[#This Row],[Erorr 3]])</f>
        <v>4.1940666666666715</v>
      </c>
      <c r="Q430" s="192">
        <f>Table21[[#This Row],[Abs Erorr 3]]/Table21[[#This Row],[Adj Close]]</f>
        <v>6.6338302036409114E-2</v>
      </c>
    </row>
    <row r="431" spans="1:17" x14ac:dyDescent="0.3">
      <c r="A431" s="177">
        <v>44089</v>
      </c>
      <c r="B431" s="7">
        <v>64.5869</v>
      </c>
      <c r="C431" s="190">
        <f t="shared" si="24"/>
        <v>63.2224</v>
      </c>
      <c r="D431" s="191">
        <f>Table21[[#This Row],[Adj Close]]-Table21[[#This Row],[Naive Trend ]]</f>
        <v>1.3644999999999996</v>
      </c>
      <c r="E431">
        <f>Table21[[#This Row],[Erorr 1]]^2</f>
        <v>1.861860249999999</v>
      </c>
      <c r="F431">
        <f>ABS(Table21[[#This Row],[Erorr 1]])</f>
        <v>1.3644999999999996</v>
      </c>
      <c r="G431" s="192">
        <f>Table21[[#This Row],[Abs Erorr 1]]/Table21[[#This Row],[Adj Close]]</f>
        <v>2.1126575203330701E-2</v>
      </c>
      <c r="H431" s="190">
        <f t="shared" si="26"/>
        <v>60.919566666666668</v>
      </c>
      <c r="I431" s="193">
        <f>(Table21[[#This Row],[Adj Close]]-Table21[[#This Row],[3-MA]])</f>
        <v>3.6673333333333318</v>
      </c>
      <c r="J431" s="194">
        <f t="shared" si="25"/>
        <v>13.449333777777767</v>
      </c>
      <c r="K431" s="194">
        <f>ABS(Table21[[#This Row],[Erorr 2]])</f>
        <v>3.6673333333333318</v>
      </c>
      <c r="L431" s="192">
        <f>Table21[[#This Row],[Abs Erorr 2]]/Table21[[#This Row],[Adj Close]]</f>
        <v>5.6781380331511991E-2</v>
      </c>
      <c r="M431" s="190">
        <f t="shared" si="27"/>
        <v>59.76971666666666</v>
      </c>
      <c r="N431" s="195">
        <f>Table21[[#This Row],[Adj Close]]-Table21[[#This Row],[6-MA]]</f>
        <v>4.8171833333333396</v>
      </c>
      <c r="O431" s="194">
        <f>(Table21[[#This Row],[Adj Close]]-M431)^2</f>
        <v>23.205255266944505</v>
      </c>
      <c r="P431" s="194">
        <f>ABS(Table21[[#This Row],[Erorr 3]])</f>
        <v>4.8171833333333396</v>
      </c>
      <c r="Q431" s="192">
        <f>Table21[[#This Row],[Abs Erorr 3]]/Table21[[#This Row],[Adj Close]]</f>
        <v>7.4584526170683826E-2</v>
      </c>
    </row>
    <row r="432" spans="1:17" x14ac:dyDescent="0.3">
      <c r="A432" s="177">
        <v>44090</v>
      </c>
      <c r="B432" s="7">
        <v>66.011799999999994</v>
      </c>
      <c r="C432" s="190">
        <f t="shared" si="24"/>
        <v>64.5869</v>
      </c>
      <c r="D432" s="191">
        <f>Table21[[#This Row],[Adj Close]]-Table21[[#This Row],[Naive Trend ]]</f>
        <v>1.4248999999999938</v>
      </c>
      <c r="E432">
        <f>Table21[[#This Row],[Erorr 1]]^2</f>
        <v>2.0303400099999824</v>
      </c>
      <c r="F432">
        <f>ABS(Table21[[#This Row],[Erorr 1]])</f>
        <v>1.4248999999999938</v>
      </c>
      <c r="G432" s="192">
        <f>Table21[[#This Row],[Abs Erorr 1]]/Table21[[#This Row],[Adj Close]]</f>
        <v>2.1585534707431003E-2</v>
      </c>
      <c r="H432" s="190">
        <f t="shared" si="26"/>
        <v>62.761866666666663</v>
      </c>
      <c r="I432" s="193">
        <f>(Table21[[#This Row],[Adj Close]]-Table21[[#This Row],[3-MA]])</f>
        <v>3.2499333333333311</v>
      </c>
      <c r="J432" s="194">
        <f t="shared" si="25"/>
        <v>10.562066671111097</v>
      </c>
      <c r="K432" s="194">
        <f>ABS(Table21[[#This Row],[Erorr 2]])</f>
        <v>3.2499333333333311</v>
      </c>
      <c r="L432" s="192">
        <f>Table21[[#This Row],[Abs Erorr 2]]/Table21[[#This Row],[Adj Close]]</f>
        <v>4.923261194715689E-2</v>
      </c>
      <c r="M432" s="190">
        <f t="shared" si="27"/>
        <v>60.784266666666674</v>
      </c>
      <c r="N432" s="195">
        <f>Table21[[#This Row],[Adj Close]]-Table21[[#This Row],[6-MA]]</f>
        <v>5.2275333333333194</v>
      </c>
      <c r="O432" s="194">
        <f>(Table21[[#This Row],[Adj Close]]-M432)^2</f>
        <v>27.327104751110966</v>
      </c>
      <c r="P432" s="194">
        <f>ABS(Table21[[#This Row],[Erorr 3]])</f>
        <v>5.2275333333333194</v>
      </c>
      <c r="Q432" s="192">
        <f>Table21[[#This Row],[Abs Erorr 3]]/Table21[[#This Row],[Adj Close]]</f>
        <v>7.9190892133426449E-2</v>
      </c>
    </row>
    <row r="433" spans="1:17" x14ac:dyDescent="0.3">
      <c r="A433" s="177">
        <v>44091</v>
      </c>
      <c r="B433" s="7">
        <v>64.414199999999994</v>
      </c>
      <c r="C433" s="190">
        <f t="shared" si="24"/>
        <v>66.011799999999994</v>
      </c>
      <c r="D433" s="191">
        <f>Table21[[#This Row],[Adj Close]]-Table21[[#This Row],[Naive Trend ]]</f>
        <v>-1.5975999999999999</v>
      </c>
      <c r="E433">
        <f>Table21[[#This Row],[Erorr 1]]^2</f>
        <v>2.5523257599999996</v>
      </c>
      <c r="F433">
        <f>ABS(Table21[[#This Row],[Erorr 1]])</f>
        <v>1.5975999999999999</v>
      </c>
      <c r="G433" s="192">
        <f>Table21[[#This Row],[Abs Erorr 1]]/Table21[[#This Row],[Adj Close]]</f>
        <v>2.4801984655557316E-2</v>
      </c>
      <c r="H433" s="190">
        <f t="shared" si="26"/>
        <v>64.607033333333334</v>
      </c>
      <c r="I433" s="193">
        <f>(Table21[[#This Row],[Adj Close]]-Table21[[#This Row],[3-MA]])</f>
        <v>-0.19283333333333985</v>
      </c>
      <c r="J433" s="194">
        <f t="shared" si="25"/>
        <v>3.7184694444446956E-2</v>
      </c>
      <c r="K433" s="194">
        <f>ABS(Table21[[#This Row],[Erorr 2]])</f>
        <v>0.19283333333333985</v>
      </c>
      <c r="L433" s="192">
        <f>Table21[[#This Row],[Abs Erorr 2]]/Table21[[#This Row],[Adj Close]]</f>
        <v>2.9936463285011668E-3</v>
      </c>
      <c r="M433" s="190">
        <f t="shared" si="27"/>
        <v>62.013433333333332</v>
      </c>
      <c r="N433" s="195">
        <f>Table21[[#This Row],[Adj Close]]-Table21[[#This Row],[6-MA]]</f>
        <v>2.4007666666666623</v>
      </c>
      <c r="O433" s="194">
        <f>(Table21[[#This Row],[Adj Close]]-M433)^2</f>
        <v>5.763680587777757</v>
      </c>
      <c r="P433" s="194">
        <f>ABS(Table21[[#This Row],[Erorr 3]])</f>
        <v>2.4007666666666623</v>
      </c>
      <c r="Q433" s="192">
        <f>Table21[[#This Row],[Abs Erorr 3]]/Table21[[#This Row],[Adj Close]]</f>
        <v>3.7270767418778196E-2</v>
      </c>
    </row>
    <row r="434" spans="1:17" x14ac:dyDescent="0.3">
      <c r="A434" s="177">
        <v>44092</v>
      </c>
      <c r="B434" s="7">
        <v>62.2898</v>
      </c>
      <c r="C434" s="190">
        <f t="shared" si="24"/>
        <v>64.414199999999994</v>
      </c>
      <c r="D434" s="191">
        <f>Table21[[#This Row],[Adj Close]]-Table21[[#This Row],[Naive Trend ]]</f>
        <v>-2.1243999999999943</v>
      </c>
      <c r="E434">
        <f>Table21[[#This Row],[Erorr 1]]^2</f>
        <v>4.5130753599999753</v>
      </c>
      <c r="F434">
        <f>ABS(Table21[[#This Row],[Erorr 1]])</f>
        <v>2.1243999999999943</v>
      </c>
      <c r="G434" s="192">
        <f>Table21[[#This Row],[Abs Erorr 1]]/Table21[[#This Row],[Adj Close]]</f>
        <v>3.4105102279987962E-2</v>
      </c>
      <c r="H434" s="190">
        <f t="shared" si="26"/>
        <v>65.004300000000001</v>
      </c>
      <c r="I434" s="193">
        <f>(Table21[[#This Row],[Adj Close]]-Table21[[#This Row],[3-MA]])</f>
        <v>-2.714500000000001</v>
      </c>
      <c r="J434" s="194">
        <f t="shared" si="25"/>
        <v>7.3685102500000053</v>
      </c>
      <c r="K434" s="194">
        <f>ABS(Table21[[#This Row],[Erorr 2]])</f>
        <v>2.714500000000001</v>
      </c>
      <c r="L434" s="192">
        <f>Table21[[#This Row],[Abs Erorr 2]]/Table21[[#This Row],[Adj Close]]</f>
        <v>4.3578563424509324E-2</v>
      </c>
      <c r="M434" s="190">
        <f t="shared" si="27"/>
        <v>62.961933333333327</v>
      </c>
      <c r="N434" s="195">
        <f>Table21[[#This Row],[Adj Close]]-Table21[[#This Row],[6-MA]]</f>
        <v>-0.6721333333333277</v>
      </c>
      <c r="O434" s="194">
        <f>(Table21[[#This Row],[Adj Close]]-M434)^2</f>
        <v>0.45176321777777018</v>
      </c>
      <c r="P434" s="194">
        <f>ABS(Table21[[#This Row],[Erorr 3]])</f>
        <v>0.6721333333333277</v>
      </c>
      <c r="Q434" s="192">
        <f>Table21[[#This Row],[Abs Erorr 3]]/Table21[[#This Row],[Adj Close]]</f>
        <v>1.0790423686274923E-2</v>
      </c>
    </row>
    <row r="435" spans="1:17" x14ac:dyDescent="0.3">
      <c r="A435" s="177">
        <v>44095</v>
      </c>
      <c r="B435" s="7">
        <v>59.319099999999999</v>
      </c>
      <c r="C435" s="190">
        <f t="shared" si="24"/>
        <v>62.2898</v>
      </c>
      <c r="D435" s="191">
        <f>Table21[[#This Row],[Adj Close]]-Table21[[#This Row],[Naive Trend ]]</f>
        <v>-2.9707000000000008</v>
      </c>
      <c r="E435">
        <f>Table21[[#This Row],[Erorr 1]]^2</f>
        <v>8.8250584900000053</v>
      </c>
      <c r="F435">
        <f>ABS(Table21[[#This Row],[Erorr 1]])</f>
        <v>2.9707000000000008</v>
      </c>
      <c r="G435" s="192">
        <f>Table21[[#This Row],[Abs Erorr 1]]/Table21[[#This Row],[Adj Close]]</f>
        <v>5.007999109898837E-2</v>
      </c>
      <c r="H435" s="190">
        <f t="shared" si="26"/>
        <v>64.238600000000005</v>
      </c>
      <c r="I435" s="193">
        <f>(Table21[[#This Row],[Adj Close]]-Table21[[#This Row],[3-MA]])</f>
        <v>-4.9195000000000064</v>
      </c>
      <c r="J435" s="194">
        <f t="shared" si="25"/>
        <v>24.201480250000063</v>
      </c>
      <c r="K435" s="194">
        <f>ABS(Table21[[#This Row],[Erorr 2]])</f>
        <v>4.9195000000000064</v>
      </c>
      <c r="L435" s="192">
        <f>Table21[[#This Row],[Abs Erorr 2]]/Table21[[#This Row],[Adj Close]]</f>
        <v>8.2932815905838189E-2</v>
      </c>
      <c r="M435" s="190">
        <f t="shared" si="27"/>
        <v>63.500233333333334</v>
      </c>
      <c r="N435" s="195">
        <f>Table21[[#This Row],[Adj Close]]-Table21[[#This Row],[6-MA]]</f>
        <v>-4.1811333333333351</v>
      </c>
      <c r="O435" s="194">
        <f>(Table21[[#This Row],[Adj Close]]-M435)^2</f>
        <v>17.481875951111125</v>
      </c>
      <c r="P435" s="194">
        <f>ABS(Table21[[#This Row],[Erorr 3]])</f>
        <v>4.1811333333333351</v>
      </c>
      <c r="Q435" s="192">
        <f>Table21[[#This Row],[Abs Erorr 3]]/Table21[[#This Row],[Adj Close]]</f>
        <v>7.0485447913628749E-2</v>
      </c>
    </row>
    <row r="436" spans="1:17" x14ac:dyDescent="0.3">
      <c r="A436" s="177">
        <v>44096</v>
      </c>
      <c r="B436" s="7">
        <v>59.828600000000002</v>
      </c>
      <c r="C436" s="190">
        <f t="shared" si="24"/>
        <v>59.319099999999999</v>
      </c>
      <c r="D436" s="191">
        <f>Table21[[#This Row],[Adj Close]]-Table21[[#This Row],[Naive Trend ]]</f>
        <v>0.50950000000000273</v>
      </c>
      <c r="E436">
        <f>Table21[[#This Row],[Erorr 1]]^2</f>
        <v>0.2595902500000028</v>
      </c>
      <c r="F436">
        <f>ABS(Table21[[#This Row],[Erorr 1]])</f>
        <v>0.50950000000000273</v>
      </c>
      <c r="G436" s="192">
        <f>Table21[[#This Row],[Abs Erorr 1]]/Table21[[#This Row],[Adj Close]]</f>
        <v>8.5159940229255354E-3</v>
      </c>
      <c r="H436" s="190">
        <f t="shared" si="26"/>
        <v>62.0077</v>
      </c>
      <c r="I436" s="193">
        <f>(Table21[[#This Row],[Adj Close]]-Table21[[#This Row],[3-MA]])</f>
        <v>-2.1790999999999983</v>
      </c>
      <c r="J436" s="194">
        <f t="shared" si="25"/>
        <v>4.7484768099999926</v>
      </c>
      <c r="K436" s="194">
        <f>ABS(Table21[[#This Row],[Erorr 2]])</f>
        <v>2.1790999999999983</v>
      </c>
      <c r="L436" s="192">
        <f>Table21[[#This Row],[Abs Erorr 2]]/Table21[[#This Row],[Adj Close]]</f>
        <v>3.6422379932005734E-2</v>
      </c>
      <c r="M436" s="190">
        <f t="shared" si="27"/>
        <v>63.307366666666667</v>
      </c>
      <c r="N436" s="195">
        <f>Table21[[#This Row],[Adj Close]]-Table21[[#This Row],[6-MA]]</f>
        <v>-3.4787666666666652</v>
      </c>
      <c r="O436" s="194">
        <f>(Table21[[#This Row],[Adj Close]]-M436)^2</f>
        <v>12.101817521111101</v>
      </c>
      <c r="P436" s="194">
        <f>ABS(Table21[[#This Row],[Erorr 3]])</f>
        <v>3.4787666666666652</v>
      </c>
      <c r="Q436" s="192">
        <f>Table21[[#This Row],[Abs Erorr 3]]/Table21[[#This Row],[Adj Close]]</f>
        <v>5.8145546890060358E-2</v>
      </c>
    </row>
    <row r="437" spans="1:17" x14ac:dyDescent="0.3">
      <c r="A437" s="177">
        <v>44097</v>
      </c>
      <c r="B437" s="7">
        <v>59.647199999999998</v>
      </c>
      <c r="C437" s="190">
        <f t="shared" si="24"/>
        <v>59.828600000000002</v>
      </c>
      <c r="D437" s="191">
        <f>Table21[[#This Row],[Adj Close]]-Table21[[#This Row],[Naive Trend ]]</f>
        <v>-0.18140000000000356</v>
      </c>
      <c r="E437">
        <f>Table21[[#This Row],[Erorr 1]]^2</f>
        <v>3.2905960000001289E-2</v>
      </c>
      <c r="F437">
        <f>ABS(Table21[[#This Row],[Erorr 1]])</f>
        <v>0.18140000000000356</v>
      </c>
      <c r="G437" s="192">
        <f>Table21[[#This Row],[Abs Erorr 1]]/Table21[[#This Row],[Adj Close]]</f>
        <v>3.0412156815408532E-3</v>
      </c>
      <c r="H437" s="190">
        <f t="shared" si="26"/>
        <v>60.479166666666664</v>
      </c>
      <c r="I437" s="193">
        <f>(Table21[[#This Row],[Adj Close]]-Table21[[#This Row],[3-MA]])</f>
        <v>-0.8319666666666663</v>
      </c>
      <c r="J437" s="194">
        <f t="shared" si="25"/>
        <v>0.69216853444444382</v>
      </c>
      <c r="K437" s="194">
        <f>ABS(Table21[[#This Row],[Erorr 2]])</f>
        <v>0.8319666666666663</v>
      </c>
      <c r="L437" s="192">
        <f>Table21[[#This Row],[Abs Erorr 2]]/Table21[[#This Row],[Adj Close]]</f>
        <v>1.3948126092535212E-2</v>
      </c>
      <c r="M437" s="190">
        <f t="shared" si="27"/>
        <v>62.741733333333336</v>
      </c>
      <c r="N437" s="195">
        <f>Table21[[#This Row],[Adj Close]]-Table21[[#This Row],[6-MA]]</f>
        <v>-3.094533333333338</v>
      </c>
      <c r="O437" s="194">
        <f>(Table21[[#This Row],[Adj Close]]-M437)^2</f>
        <v>9.5761365511111407</v>
      </c>
      <c r="P437" s="194">
        <f>ABS(Table21[[#This Row],[Erorr 3]])</f>
        <v>3.094533333333338</v>
      </c>
      <c r="Q437" s="192">
        <f>Table21[[#This Row],[Abs Erorr 3]]/Table21[[#This Row],[Adj Close]]</f>
        <v>5.1880613563307885E-2</v>
      </c>
    </row>
    <row r="438" spans="1:17" x14ac:dyDescent="0.3">
      <c r="A438" s="177">
        <v>44098</v>
      </c>
      <c r="B438" s="7">
        <v>59.906300000000002</v>
      </c>
      <c r="C438" s="190">
        <f t="shared" si="24"/>
        <v>59.647199999999998</v>
      </c>
      <c r="D438" s="191">
        <f>Table21[[#This Row],[Adj Close]]-Table21[[#This Row],[Naive Trend ]]</f>
        <v>0.25910000000000366</v>
      </c>
      <c r="E438">
        <f>Table21[[#This Row],[Erorr 1]]^2</f>
        <v>6.7132810000001902E-2</v>
      </c>
      <c r="F438">
        <f>ABS(Table21[[#This Row],[Erorr 1]])</f>
        <v>0.25910000000000366</v>
      </c>
      <c r="G438" s="192">
        <f>Table21[[#This Row],[Abs Erorr 1]]/Table21[[#This Row],[Adj Close]]</f>
        <v>4.3250876785914608E-3</v>
      </c>
      <c r="H438" s="190">
        <f t="shared" si="26"/>
        <v>59.598299999999995</v>
      </c>
      <c r="I438" s="193">
        <f>(Table21[[#This Row],[Adj Close]]-Table21[[#This Row],[3-MA]])</f>
        <v>0.30800000000000693</v>
      </c>
      <c r="J438" s="194">
        <f t="shared" si="25"/>
        <v>9.4864000000004278E-2</v>
      </c>
      <c r="K438" s="194">
        <f>ABS(Table21[[#This Row],[Erorr 2]])</f>
        <v>0.30800000000000693</v>
      </c>
      <c r="L438" s="192">
        <f>Table21[[#This Row],[Abs Erorr 2]]/Table21[[#This Row],[Adj Close]]</f>
        <v>5.141362427657975E-3</v>
      </c>
      <c r="M438" s="190">
        <f t="shared" si="27"/>
        <v>61.91845</v>
      </c>
      <c r="N438" s="195">
        <f>Table21[[#This Row],[Adj Close]]-Table21[[#This Row],[6-MA]]</f>
        <v>-2.0121499999999983</v>
      </c>
      <c r="O438" s="194">
        <f>(Table21[[#This Row],[Adj Close]]-M438)^2</f>
        <v>4.0487476224999934</v>
      </c>
      <c r="P438" s="194">
        <f>ABS(Table21[[#This Row],[Erorr 3]])</f>
        <v>2.0121499999999983</v>
      </c>
      <c r="Q438" s="192">
        <f>Table21[[#This Row],[Abs Erorr 3]]/Table21[[#This Row],[Adj Close]]</f>
        <v>3.3588287041596596E-2</v>
      </c>
    </row>
    <row r="439" spans="1:17" x14ac:dyDescent="0.3">
      <c r="A439" s="177">
        <v>44099</v>
      </c>
      <c r="B439" s="7">
        <v>60.916699999999999</v>
      </c>
      <c r="C439" s="190">
        <f t="shared" si="24"/>
        <v>59.906300000000002</v>
      </c>
      <c r="D439" s="191">
        <f>Table21[[#This Row],[Adj Close]]-Table21[[#This Row],[Naive Trend ]]</f>
        <v>1.0103999999999971</v>
      </c>
      <c r="E439">
        <f>Table21[[#This Row],[Erorr 1]]^2</f>
        <v>1.0209081599999941</v>
      </c>
      <c r="F439">
        <f>ABS(Table21[[#This Row],[Erorr 1]])</f>
        <v>1.0103999999999971</v>
      </c>
      <c r="G439" s="192">
        <f>Table21[[#This Row],[Abs Erorr 1]]/Table21[[#This Row],[Adj Close]]</f>
        <v>1.6586584631143791E-2</v>
      </c>
      <c r="H439" s="190">
        <f t="shared" si="26"/>
        <v>59.794033333333324</v>
      </c>
      <c r="I439" s="193">
        <f>(Table21[[#This Row],[Adj Close]]-Table21[[#This Row],[3-MA]])</f>
        <v>1.1226666666666745</v>
      </c>
      <c r="J439" s="194">
        <f t="shared" si="25"/>
        <v>1.260380444444462</v>
      </c>
      <c r="K439" s="194">
        <f>ABS(Table21[[#This Row],[Erorr 2]])</f>
        <v>1.1226666666666745</v>
      </c>
      <c r="L439" s="192">
        <f>Table21[[#This Row],[Abs Erorr 2]]/Table21[[#This Row],[Adj Close]]</f>
        <v>1.8429538479048841E-2</v>
      </c>
      <c r="M439" s="190">
        <f t="shared" si="27"/>
        <v>60.900866666666666</v>
      </c>
      <c r="N439" s="195">
        <f>Table21[[#This Row],[Adj Close]]-Table21[[#This Row],[6-MA]]</f>
        <v>1.5833333333333144E-2</v>
      </c>
      <c r="O439" s="194">
        <f>(Table21[[#This Row],[Adj Close]]-M439)^2</f>
        <v>2.5069444444443843E-4</v>
      </c>
      <c r="P439" s="194">
        <f>ABS(Table21[[#This Row],[Erorr 3]])</f>
        <v>1.5833333333333144E-2</v>
      </c>
      <c r="Q439" s="192">
        <f>Table21[[#This Row],[Abs Erorr 3]]/Table21[[#This Row],[Adj Close]]</f>
        <v>2.5991777843076107E-4</v>
      </c>
    </row>
    <row r="440" spans="1:17" x14ac:dyDescent="0.3">
      <c r="A440" s="177">
        <v>44102</v>
      </c>
      <c r="B440" s="7">
        <v>61.478000000000002</v>
      </c>
      <c r="C440" s="190">
        <f t="shared" si="24"/>
        <v>60.916699999999999</v>
      </c>
      <c r="D440" s="191">
        <f>Table21[[#This Row],[Adj Close]]-Table21[[#This Row],[Naive Trend ]]</f>
        <v>0.5613000000000028</v>
      </c>
      <c r="E440">
        <f>Table21[[#This Row],[Erorr 1]]^2</f>
        <v>0.31505769000000317</v>
      </c>
      <c r="F440">
        <f>ABS(Table21[[#This Row],[Erorr 1]])</f>
        <v>0.5613000000000028</v>
      </c>
      <c r="G440" s="192">
        <f>Table21[[#This Row],[Abs Erorr 1]]/Table21[[#This Row],[Adj Close]]</f>
        <v>9.1300953186506193E-3</v>
      </c>
      <c r="H440" s="190">
        <f t="shared" si="26"/>
        <v>60.156733333333335</v>
      </c>
      <c r="I440" s="193">
        <f>(Table21[[#This Row],[Adj Close]]-Table21[[#This Row],[3-MA]])</f>
        <v>1.3212666666666664</v>
      </c>
      <c r="J440" s="194">
        <f t="shared" si="25"/>
        <v>1.7457456044444437</v>
      </c>
      <c r="K440" s="194">
        <f>ABS(Table21[[#This Row],[Erorr 2]])</f>
        <v>1.3212666666666664</v>
      </c>
      <c r="L440" s="192">
        <f>Table21[[#This Row],[Abs Erorr 2]]/Table21[[#This Row],[Adj Close]]</f>
        <v>2.1491698927529626E-2</v>
      </c>
      <c r="M440" s="190">
        <f t="shared" si="27"/>
        <v>60.317949999999996</v>
      </c>
      <c r="N440" s="195">
        <f>Table21[[#This Row],[Adj Close]]-Table21[[#This Row],[6-MA]]</f>
        <v>1.1600500000000054</v>
      </c>
      <c r="O440" s="194">
        <f>(Table21[[#This Row],[Adj Close]]-M440)^2</f>
        <v>1.3457160025000123</v>
      </c>
      <c r="P440" s="194">
        <f>ABS(Table21[[#This Row],[Erorr 3]])</f>
        <v>1.1600500000000054</v>
      </c>
      <c r="Q440" s="192">
        <f>Table21[[#This Row],[Abs Erorr 3]]/Table21[[#This Row],[Adj Close]]</f>
        <v>1.8869351637984408E-2</v>
      </c>
    </row>
    <row r="441" spans="1:17" x14ac:dyDescent="0.3">
      <c r="A441" s="177">
        <v>44103</v>
      </c>
      <c r="B441" s="7">
        <v>60.156799999999997</v>
      </c>
      <c r="C441" s="190">
        <f t="shared" si="24"/>
        <v>61.478000000000002</v>
      </c>
      <c r="D441" s="191">
        <f>Table21[[#This Row],[Adj Close]]-Table21[[#This Row],[Naive Trend ]]</f>
        <v>-1.3212000000000046</v>
      </c>
      <c r="E441">
        <f>Table21[[#This Row],[Erorr 1]]^2</f>
        <v>1.7455694400000121</v>
      </c>
      <c r="F441">
        <f>ABS(Table21[[#This Row],[Erorr 1]])</f>
        <v>1.3212000000000046</v>
      </c>
      <c r="G441" s="192">
        <f>Table21[[#This Row],[Abs Erorr 1]]/Table21[[#This Row],[Adj Close]]</f>
        <v>2.1962604393850813E-2</v>
      </c>
      <c r="H441" s="190">
        <f t="shared" si="26"/>
        <v>60.767000000000003</v>
      </c>
      <c r="I441" s="193">
        <f>(Table21[[#This Row],[Adj Close]]-Table21[[#This Row],[3-MA]])</f>
        <v>-0.61020000000000607</v>
      </c>
      <c r="J441" s="194">
        <f t="shared" si="25"/>
        <v>0.37234404000000743</v>
      </c>
      <c r="K441" s="194">
        <f>ABS(Table21[[#This Row],[Erorr 2]])</f>
        <v>0.61020000000000607</v>
      </c>
      <c r="L441" s="192">
        <f>Table21[[#This Row],[Abs Erorr 2]]/Table21[[#This Row],[Adj Close]]</f>
        <v>1.0143491675089203E-2</v>
      </c>
      <c r="M441" s="190">
        <f t="shared" si="27"/>
        <v>60.182649999999995</v>
      </c>
      <c r="N441" s="195">
        <f>Table21[[#This Row],[Adj Close]]-Table21[[#This Row],[6-MA]]</f>
        <v>-2.5849999999998374E-2</v>
      </c>
      <c r="O441" s="194">
        <f>(Table21[[#This Row],[Adj Close]]-M441)^2</f>
        <v>6.6822249999991593E-4</v>
      </c>
      <c r="P441" s="194">
        <f>ABS(Table21[[#This Row],[Erorr 3]])</f>
        <v>2.5849999999998374E-2</v>
      </c>
      <c r="Q441" s="192">
        <f>Table21[[#This Row],[Abs Erorr 3]]/Table21[[#This Row],[Adj Close]]</f>
        <v>4.2971035693385246E-4</v>
      </c>
    </row>
    <row r="442" spans="1:17" x14ac:dyDescent="0.3">
      <c r="A442" s="177">
        <v>44104</v>
      </c>
      <c r="B442" s="7">
        <v>60.6663</v>
      </c>
      <c r="C442" s="190">
        <f t="shared" si="24"/>
        <v>60.156799999999997</v>
      </c>
      <c r="D442" s="191">
        <f>Table21[[#This Row],[Adj Close]]-Table21[[#This Row],[Naive Trend ]]</f>
        <v>0.50950000000000273</v>
      </c>
      <c r="E442">
        <f>Table21[[#This Row],[Erorr 1]]^2</f>
        <v>0.2595902500000028</v>
      </c>
      <c r="F442">
        <f>ABS(Table21[[#This Row],[Erorr 1]])</f>
        <v>0.50950000000000273</v>
      </c>
      <c r="G442" s="192">
        <f>Table21[[#This Row],[Abs Erorr 1]]/Table21[[#This Row],[Adj Close]]</f>
        <v>8.3984024079266865E-3</v>
      </c>
      <c r="H442" s="190">
        <f t="shared" si="26"/>
        <v>60.850500000000004</v>
      </c>
      <c r="I442" s="193">
        <f>(Table21[[#This Row],[Adj Close]]-Table21[[#This Row],[3-MA]])</f>
        <v>-0.18420000000000414</v>
      </c>
      <c r="J442" s="194">
        <f t="shared" si="25"/>
        <v>3.3929640000001524E-2</v>
      </c>
      <c r="K442" s="194">
        <f>ABS(Table21[[#This Row],[Erorr 2]])</f>
        <v>0.18420000000000414</v>
      </c>
      <c r="L442" s="192">
        <f>Table21[[#This Row],[Abs Erorr 2]]/Table21[[#This Row],[Adj Close]]</f>
        <v>3.0362820874192779E-3</v>
      </c>
      <c r="M442" s="190">
        <f t="shared" si="27"/>
        <v>60.322266666666657</v>
      </c>
      <c r="N442" s="195">
        <f>Table21[[#This Row],[Adj Close]]-Table21[[#This Row],[6-MA]]</f>
        <v>0.34403333333334274</v>
      </c>
      <c r="O442" s="194">
        <f>(Table21[[#This Row],[Adj Close]]-M442)^2</f>
        <v>0.11835893444445092</v>
      </c>
      <c r="P442" s="194">
        <f>ABS(Table21[[#This Row],[Erorr 3]])</f>
        <v>0.34403333333334274</v>
      </c>
      <c r="Q442" s="192">
        <f>Table21[[#This Row],[Abs Erorr 3]]/Table21[[#This Row],[Adj Close]]</f>
        <v>5.6709133956305679E-3</v>
      </c>
    </row>
    <row r="443" spans="1:17" x14ac:dyDescent="0.3">
      <c r="A443" s="177">
        <v>44105</v>
      </c>
      <c r="B443" s="7">
        <v>61.814799999999998</v>
      </c>
      <c r="C443" s="190">
        <f t="shared" si="24"/>
        <v>60.6663</v>
      </c>
      <c r="D443" s="191">
        <f>Table21[[#This Row],[Adj Close]]-Table21[[#This Row],[Naive Trend ]]</f>
        <v>1.1484999999999985</v>
      </c>
      <c r="E443">
        <f>Table21[[#This Row],[Erorr 1]]^2</f>
        <v>1.3190522499999966</v>
      </c>
      <c r="F443">
        <f>ABS(Table21[[#This Row],[Erorr 1]])</f>
        <v>1.1484999999999985</v>
      </c>
      <c r="G443" s="192">
        <f>Table21[[#This Row],[Abs Erorr 1]]/Table21[[#This Row],[Adj Close]]</f>
        <v>1.8579692889081557E-2</v>
      </c>
      <c r="H443" s="190">
        <f t="shared" si="26"/>
        <v>60.76703333333333</v>
      </c>
      <c r="I443" s="193">
        <f>(Table21[[#This Row],[Adj Close]]-Table21[[#This Row],[3-MA]])</f>
        <v>1.0477666666666678</v>
      </c>
      <c r="J443" s="194">
        <f t="shared" si="25"/>
        <v>1.0978149877777803</v>
      </c>
      <c r="K443" s="194">
        <f>ABS(Table21[[#This Row],[Erorr 2]])</f>
        <v>1.0477666666666678</v>
      </c>
      <c r="L443" s="192">
        <f>Table21[[#This Row],[Abs Erorr 2]]/Table21[[#This Row],[Adj Close]]</f>
        <v>1.6950093936511448E-2</v>
      </c>
      <c r="M443" s="190">
        <f t="shared" si="27"/>
        <v>60.461883333333333</v>
      </c>
      <c r="N443" s="195">
        <f>Table21[[#This Row],[Adj Close]]-Table21[[#This Row],[6-MA]]</f>
        <v>1.3529166666666654</v>
      </c>
      <c r="O443" s="194">
        <f>(Table21[[#This Row],[Adj Close]]-M443)^2</f>
        <v>1.8303835069444412</v>
      </c>
      <c r="P443" s="194">
        <f>ABS(Table21[[#This Row],[Erorr 3]])</f>
        <v>1.3529166666666654</v>
      </c>
      <c r="Q443" s="192">
        <f>Table21[[#This Row],[Abs Erorr 3]]/Table21[[#This Row],[Adj Close]]</f>
        <v>2.1886613993196864E-2</v>
      </c>
    </row>
    <row r="444" spans="1:17" x14ac:dyDescent="0.3">
      <c r="A444" s="177">
        <v>44106</v>
      </c>
      <c r="B444" s="7">
        <v>62.635199999999998</v>
      </c>
      <c r="C444" s="190">
        <f t="shared" si="24"/>
        <v>61.814799999999998</v>
      </c>
      <c r="D444" s="191">
        <f>Table21[[#This Row],[Adj Close]]-Table21[[#This Row],[Naive Trend ]]</f>
        <v>0.82039999999999935</v>
      </c>
      <c r="E444">
        <f>Table21[[#This Row],[Erorr 1]]^2</f>
        <v>0.6730561599999989</v>
      </c>
      <c r="F444">
        <f>ABS(Table21[[#This Row],[Erorr 1]])</f>
        <v>0.82039999999999935</v>
      </c>
      <c r="G444" s="192">
        <f>Table21[[#This Row],[Abs Erorr 1]]/Table21[[#This Row],[Adj Close]]</f>
        <v>1.3098066263059739E-2</v>
      </c>
      <c r="H444" s="190">
        <f t="shared" si="26"/>
        <v>60.879300000000001</v>
      </c>
      <c r="I444" s="193">
        <f>(Table21[[#This Row],[Adj Close]]-Table21[[#This Row],[3-MA]])</f>
        <v>1.7558999999999969</v>
      </c>
      <c r="J444" s="194">
        <f t="shared" si="25"/>
        <v>3.083184809999989</v>
      </c>
      <c r="K444" s="194">
        <f>ABS(Table21[[#This Row],[Erorr 2]])</f>
        <v>1.7558999999999969</v>
      </c>
      <c r="L444" s="192">
        <f>Table21[[#This Row],[Abs Erorr 2]]/Table21[[#This Row],[Adj Close]]</f>
        <v>2.8033757376044095E-2</v>
      </c>
      <c r="M444" s="190">
        <f t="shared" si="27"/>
        <v>60.823149999999998</v>
      </c>
      <c r="N444" s="195">
        <f>Table21[[#This Row],[Adj Close]]-Table21[[#This Row],[6-MA]]</f>
        <v>1.8120499999999993</v>
      </c>
      <c r="O444" s="194">
        <f>(Table21[[#This Row],[Adj Close]]-M444)^2</f>
        <v>3.2835252024999972</v>
      </c>
      <c r="P444" s="194">
        <f>ABS(Table21[[#This Row],[Erorr 3]])</f>
        <v>1.8120499999999993</v>
      </c>
      <c r="Q444" s="192">
        <f>Table21[[#This Row],[Abs Erorr 3]]/Table21[[#This Row],[Adj Close]]</f>
        <v>2.893021815209338E-2</v>
      </c>
    </row>
    <row r="445" spans="1:17" x14ac:dyDescent="0.3">
      <c r="A445" s="177">
        <v>44109</v>
      </c>
      <c r="B445" s="7">
        <v>64.6905</v>
      </c>
      <c r="C445" s="190">
        <f t="shared" si="24"/>
        <v>62.635199999999998</v>
      </c>
      <c r="D445" s="191">
        <f>Table21[[#This Row],[Adj Close]]-Table21[[#This Row],[Naive Trend ]]</f>
        <v>2.0553000000000026</v>
      </c>
      <c r="E445">
        <f>Table21[[#This Row],[Erorr 1]]^2</f>
        <v>4.2242580900000108</v>
      </c>
      <c r="F445">
        <f>ABS(Table21[[#This Row],[Erorr 1]])</f>
        <v>2.0553000000000026</v>
      </c>
      <c r="G445" s="192">
        <f>Table21[[#This Row],[Abs Erorr 1]]/Table21[[#This Row],[Adj Close]]</f>
        <v>3.177128017251378E-2</v>
      </c>
      <c r="H445" s="190">
        <f t="shared" si="26"/>
        <v>61.705433333333332</v>
      </c>
      <c r="I445" s="193">
        <f>(Table21[[#This Row],[Adj Close]]-Table21[[#This Row],[3-MA]])</f>
        <v>2.9850666666666683</v>
      </c>
      <c r="J445" s="194">
        <f t="shared" si="25"/>
        <v>8.9106230044444548</v>
      </c>
      <c r="K445" s="194">
        <f>ABS(Table21[[#This Row],[Erorr 2]])</f>
        <v>2.9850666666666683</v>
      </c>
      <c r="L445" s="192">
        <f>Table21[[#This Row],[Abs Erorr 2]]/Table21[[#This Row],[Adj Close]]</f>
        <v>4.6143818128885516E-2</v>
      </c>
      <c r="M445" s="190">
        <f t="shared" si="27"/>
        <v>61.277966666666664</v>
      </c>
      <c r="N445" s="195">
        <f>Table21[[#This Row],[Adj Close]]-Table21[[#This Row],[6-MA]]</f>
        <v>3.4125333333333359</v>
      </c>
      <c r="O445" s="194">
        <f>(Table21[[#This Row],[Adj Close]]-M445)^2</f>
        <v>11.645383751111128</v>
      </c>
      <c r="P445" s="194">
        <f>ABS(Table21[[#This Row],[Erorr 3]])</f>
        <v>3.4125333333333359</v>
      </c>
      <c r="Q445" s="192">
        <f>Table21[[#This Row],[Abs Erorr 3]]/Table21[[#This Row],[Adj Close]]</f>
        <v>5.2751692031029841E-2</v>
      </c>
    </row>
    <row r="446" spans="1:17" x14ac:dyDescent="0.3">
      <c r="A446" s="177">
        <v>44110</v>
      </c>
      <c r="B446" s="7">
        <v>64.474599999999995</v>
      </c>
      <c r="C446" s="190">
        <f t="shared" si="24"/>
        <v>64.6905</v>
      </c>
      <c r="D446" s="191">
        <f>Table21[[#This Row],[Adj Close]]-Table21[[#This Row],[Naive Trend ]]</f>
        <v>-0.21590000000000487</v>
      </c>
      <c r="E446">
        <f>Table21[[#This Row],[Erorr 1]]^2</f>
        <v>4.66128100000021E-2</v>
      </c>
      <c r="F446">
        <f>ABS(Table21[[#This Row],[Erorr 1]])</f>
        <v>0.21590000000000487</v>
      </c>
      <c r="G446" s="192">
        <f>Table21[[#This Row],[Abs Erorr 1]]/Table21[[#This Row],[Adj Close]]</f>
        <v>3.3486054973587255E-3</v>
      </c>
      <c r="H446" s="190">
        <f t="shared" si="26"/>
        <v>63.046833333333325</v>
      </c>
      <c r="I446" s="193">
        <f>(Table21[[#This Row],[Adj Close]]-Table21[[#This Row],[3-MA]])</f>
        <v>1.4277666666666704</v>
      </c>
      <c r="J446" s="194">
        <f t="shared" si="25"/>
        <v>2.0385176544444552</v>
      </c>
      <c r="K446" s="194">
        <f>ABS(Table21[[#This Row],[Erorr 2]])</f>
        <v>1.4277666666666704</v>
      </c>
      <c r="L446" s="192">
        <f>Table21[[#This Row],[Abs Erorr 2]]/Table21[[#This Row],[Adj Close]]</f>
        <v>2.2144637836708881E-2</v>
      </c>
      <c r="M446" s="190">
        <f t="shared" si="27"/>
        <v>61.90693333333332</v>
      </c>
      <c r="N446" s="195">
        <f>Table21[[#This Row],[Adj Close]]-Table21[[#This Row],[6-MA]]</f>
        <v>2.5676666666666748</v>
      </c>
      <c r="O446" s="194">
        <f>(Table21[[#This Row],[Adj Close]]-M446)^2</f>
        <v>6.5929121111111524</v>
      </c>
      <c r="P446" s="194">
        <f>ABS(Table21[[#This Row],[Erorr 3]])</f>
        <v>2.5676666666666748</v>
      </c>
      <c r="Q446" s="192">
        <f>Table21[[#This Row],[Abs Erorr 3]]/Table21[[#This Row],[Adj Close]]</f>
        <v>3.9824468343606242E-2</v>
      </c>
    </row>
    <row r="447" spans="1:17" x14ac:dyDescent="0.3">
      <c r="A447" s="177">
        <v>44111</v>
      </c>
      <c r="B447" s="7">
        <v>66.460899999999995</v>
      </c>
      <c r="C447" s="190">
        <f t="shared" si="24"/>
        <v>64.474599999999995</v>
      </c>
      <c r="D447" s="191">
        <f>Table21[[#This Row],[Adj Close]]-Table21[[#This Row],[Naive Trend ]]</f>
        <v>1.9863</v>
      </c>
      <c r="E447">
        <f>Table21[[#This Row],[Erorr 1]]^2</f>
        <v>3.94538769</v>
      </c>
      <c r="F447">
        <f>ABS(Table21[[#This Row],[Erorr 1]])</f>
        <v>1.9863</v>
      </c>
      <c r="G447" s="192">
        <f>Table21[[#This Row],[Abs Erorr 1]]/Table21[[#This Row],[Adj Close]]</f>
        <v>2.9886745439799942E-2</v>
      </c>
      <c r="H447" s="190">
        <f t="shared" si="26"/>
        <v>63.933433333333333</v>
      </c>
      <c r="I447" s="193">
        <f>(Table21[[#This Row],[Adj Close]]-Table21[[#This Row],[3-MA]])</f>
        <v>2.5274666666666619</v>
      </c>
      <c r="J447" s="194">
        <f t="shared" si="25"/>
        <v>6.3880877511110867</v>
      </c>
      <c r="K447" s="194">
        <f>ABS(Table21[[#This Row],[Erorr 2]])</f>
        <v>2.5274666666666619</v>
      </c>
      <c r="L447" s="192">
        <f>Table21[[#This Row],[Abs Erorr 2]]/Table21[[#This Row],[Adj Close]]</f>
        <v>3.8029377674191324E-2</v>
      </c>
      <c r="M447" s="190">
        <f t="shared" si="27"/>
        <v>62.406366666666663</v>
      </c>
      <c r="N447" s="195">
        <f>Table21[[#This Row],[Adj Close]]-Table21[[#This Row],[6-MA]]</f>
        <v>4.0545333333333318</v>
      </c>
      <c r="O447" s="194">
        <f>(Table21[[#This Row],[Adj Close]]-M447)^2</f>
        <v>16.439240551111098</v>
      </c>
      <c r="P447" s="194">
        <f>ABS(Table21[[#This Row],[Erorr 3]])</f>
        <v>4.0545333333333318</v>
      </c>
      <c r="Q447" s="192">
        <f>Table21[[#This Row],[Abs Erorr 3]]/Table21[[#This Row],[Adj Close]]</f>
        <v>6.1006295932395316E-2</v>
      </c>
    </row>
    <row r="448" spans="1:17" x14ac:dyDescent="0.3">
      <c r="A448" s="177">
        <v>44112</v>
      </c>
      <c r="B448" s="7">
        <v>67.644000000000005</v>
      </c>
      <c r="C448" s="190">
        <f t="shared" si="24"/>
        <v>66.460899999999995</v>
      </c>
      <c r="D448" s="191">
        <f>Table21[[#This Row],[Adj Close]]-Table21[[#This Row],[Naive Trend ]]</f>
        <v>1.1831000000000103</v>
      </c>
      <c r="E448">
        <f>Table21[[#This Row],[Erorr 1]]^2</f>
        <v>1.3997256100000242</v>
      </c>
      <c r="F448">
        <f>ABS(Table21[[#This Row],[Erorr 1]])</f>
        <v>1.1831000000000103</v>
      </c>
      <c r="G448" s="192">
        <f>Table21[[#This Row],[Abs Erorr 1]]/Table21[[#This Row],[Adj Close]]</f>
        <v>1.7490095204305039E-2</v>
      </c>
      <c r="H448" s="190">
        <f t="shared" si="26"/>
        <v>65.208666666666659</v>
      </c>
      <c r="I448" s="193">
        <f>(Table21[[#This Row],[Adj Close]]-Table21[[#This Row],[3-MA]])</f>
        <v>2.4353333333333467</v>
      </c>
      <c r="J448" s="194">
        <f t="shared" si="25"/>
        <v>5.9308484444445098</v>
      </c>
      <c r="K448" s="194">
        <f>ABS(Table21[[#This Row],[Erorr 2]])</f>
        <v>2.4353333333333467</v>
      </c>
      <c r="L448" s="192">
        <f>Table21[[#This Row],[Abs Erorr 2]]/Table21[[#This Row],[Adj Close]]</f>
        <v>3.6002207636055619E-2</v>
      </c>
      <c r="M448" s="190">
        <f t="shared" si="27"/>
        <v>63.457050000000002</v>
      </c>
      <c r="N448" s="195">
        <f>Table21[[#This Row],[Adj Close]]-Table21[[#This Row],[6-MA]]</f>
        <v>4.1869500000000031</v>
      </c>
      <c r="O448" s="194">
        <f>(Table21[[#This Row],[Adj Close]]-M448)^2</f>
        <v>17.530550302500025</v>
      </c>
      <c r="P448" s="194">
        <f>ABS(Table21[[#This Row],[Erorr 3]])</f>
        <v>4.1869500000000031</v>
      </c>
      <c r="Q448" s="192">
        <f>Table21[[#This Row],[Abs Erorr 3]]/Table21[[#This Row],[Adj Close]]</f>
        <v>6.1896842291999328E-2</v>
      </c>
    </row>
    <row r="449" spans="1:17" x14ac:dyDescent="0.3">
      <c r="A449" s="177">
        <v>44113</v>
      </c>
      <c r="B449" s="7">
        <v>67.022199999999998</v>
      </c>
      <c r="C449" s="190">
        <f t="shared" si="24"/>
        <v>67.644000000000005</v>
      </c>
      <c r="D449" s="191">
        <f>Table21[[#This Row],[Adj Close]]-Table21[[#This Row],[Naive Trend ]]</f>
        <v>-0.62180000000000746</v>
      </c>
      <c r="E449">
        <f>Table21[[#This Row],[Erorr 1]]^2</f>
        <v>0.38663524000000926</v>
      </c>
      <c r="F449">
        <f>ABS(Table21[[#This Row],[Erorr 1]])</f>
        <v>0.62180000000000746</v>
      </c>
      <c r="G449" s="192">
        <f>Table21[[#This Row],[Abs Erorr 1]]/Table21[[#This Row],[Adj Close]]</f>
        <v>9.2775229700010967E-3</v>
      </c>
      <c r="H449" s="190">
        <f t="shared" si="26"/>
        <v>66.19316666666667</v>
      </c>
      <c r="I449" s="193">
        <f>(Table21[[#This Row],[Adj Close]]-Table21[[#This Row],[3-MA]])</f>
        <v>0.82903333333332796</v>
      </c>
      <c r="J449" s="194">
        <f t="shared" si="25"/>
        <v>0.68729626777776887</v>
      </c>
      <c r="K449" s="194">
        <f>ABS(Table21[[#This Row],[Erorr 2]])</f>
        <v>0.82903333333332796</v>
      </c>
      <c r="L449" s="192">
        <f>Table21[[#This Row],[Abs Erorr 2]]/Table21[[#This Row],[Adj Close]]</f>
        <v>1.236953327902289E-2</v>
      </c>
      <c r="M449" s="190">
        <f t="shared" si="27"/>
        <v>64.61999999999999</v>
      </c>
      <c r="N449" s="195">
        <f>Table21[[#This Row],[Adj Close]]-Table21[[#This Row],[6-MA]]</f>
        <v>2.4022000000000077</v>
      </c>
      <c r="O449" s="194">
        <f>(Table21[[#This Row],[Adj Close]]-M449)^2</f>
        <v>5.7705648400000369</v>
      </c>
      <c r="P449" s="194">
        <f>ABS(Table21[[#This Row],[Erorr 3]])</f>
        <v>2.4022000000000077</v>
      </c>
      <c r="Q449" s="192">
        <f>Table21[[#This Row],[Abs Erorr 3]]/Table21[[#This Row],[Adj Close]]</f>
        <v>3.584185538523068E-2</v>
      </c>
    </row>
    <row r="450" spans="1:17" x14ac:dyDescent="0.3">
      <c r="A450" s="177">
        <v>44116</v>
      </c>
      <c r="B450" s="7">
        <v>67.246700000000004</v>
      </c>
      <c r="C450" s="190">
        <f t="shared" si="24"/>
        <v>67.022199999999998</v>
      </c>
      <c r="D450" s="191">
        <f>Table21[[#This Row],[Adj Close]]-Table21[[#This Row],[Naive Trend ]]</f>
        <v>0.22450000000000614</v>
      </c>
      <c r="E450">
        <f>Table21[[#This Row],[Erorr 1]]^2</f>
        <v>5.0400250000002755E-2</v>
      </c>
      <c r="F450">
        <f>ABS(Table21[[#This Row],[Erorr 1]])</f>
        <v>0.22450000000000614</v>
      </c>
      <c r="G450" s="192">
        <f>Table21[[#This Row],[Abs Erorr 1]]/Table21[[#This Row],[Adj Close]]</f>
        <v>3.3384537828622983E-3</v>
      </c>
      <c r="H450" s="190">
        <f t="shared" si="26"/>
        <v>67.042366666666666</v>
      </c>
      <c r="I450" s="193">
        <f>(Table21[[#This Row],[Adj Close]]-Table21[[#This Row],[3-MA]])</f>
        <v>0.20433333333333792</v>
      </c>
      <c r="J450" s="194">
        <f t="shared" si="25"/>
        <v>4.1752111111112988E-2</v>
      </c>
      <c r="K450" s="194">
        <f>ABS(Table21[[#This Row],[Erorr 2]])</f>
        <v>0.20433333333333792</v>
      </c>
      <c r="L450" s="192">
        <f>Table21[[#This Row],[Abs Erorr 2]]/Table21[[#This Row],[Adj Close]]</f>
        <v>3.0385629827684914E-3</v>
      </c>
      <c r="M450" s="190">
        <f t="shared" si="27"/>
        <v>65.487899999999996</v>
      </c>
      <c r="N450" s="195">
        <f>Table21[[#This Row],[Adj Close]]-Table21[[#This Row],[6-MA]]</f>
        <v>1.7588000000000079</v>
      </c>
      <c r="O450" s="194">
        <f>(Table21[[#This Row],[Adj Close]]-M450)^2</f>
        <v>3.0933774400000278</v>
      </c>
      <c r="P450" s="194">
        <f>ABS(Table21[[#This Row],[Erorr 3]])</f>
        <v>1.7588000000000079</v>
      </c>
      <c r="Q450" s="192">
        <f>Table21[[#This Row],[Abs Erorr 3]]/Table21[[#This Row],[Adj Close]]</f>
        <v>2.6154443266361141E-2</v>
      </c>
    </row>
    <row r="451" spans="1:17" x14ac:dyDescent="0.3">
      <c r="A451" s="177">
        <v>44117</v>
      </c>
      <c r="B451" s="7">
        <v>66.34</v>
      </c>
      <c r="C451" s="190">
        <f t="shared" si="24"/>
        <v>67.246700000000004</v>
      </c>
      <c r="D451" s="191">
        <f>Table21[[#This Row],[Adj Close]]-Table21[[#This Row],[Naive Trend ]]</f>
        <v>-0.90670000000000073</v>
      </c>
      <c r="E451">
        <f>Table21[[#This Row],[Erorr 1]]^2</f>
        <v>0.82210489000000131</v>
      </c>
      <c r="F451">
        <f>ABS(Table21[[#This Row],[Erorr 1]])</f>
        <v>0.90670000000000073</v>
      </c>
      <c r="G451" s="192">
        <f>Table21[[#This Row],[Abs Erorr 1]]/Table21[[#This Row],[Adj Close]]</f>
        <v>1.366747060596926E-2</v>
      </c>
      <c r="H451" s="190">
        <f t="shared" si="26"/>
        <v>67.304299999999998</v>
      </c>
      <c r="I451" s="193">
        <f>(Table21[[#This Row],[Adj Close]]-Table21[[#This Row],[3-MA]])</f>
        <v>-0.96429999999999438</v>
      </c>
      <c r="J451" s="194">
        <f t="shared" si="25"/>
        <v>0.92987448999998912</v>
      </c>
      <c r="K451" s="194">
        <f>ABS(Table21[[#This Row],[Erorr 2]])</f>
        <v>0.96429999999999438</v>
      </c>
      <c r="L451" s="192">
        <f>Table21[[#This Row],[Abs Erorr 2]]/Table21[[#This Row],[Adj Close]]</f>
        <v>1.4535725052758431E-2</v>
      </c>
      <c r="M451" s="190">
        <f t="shared" si="27"/>
        <v>66.256483333333335</v>
      </c>
      <c r="N451" s="195">
        <f>Table21[[#This Row],[Adj Close]]-Table21[[#This Row],[6-MA]]</f>
        <v>8.3516666666668016E-2</v>
      </c>
      <c r="O451" s="194">
        <f>(Table21[[#This Row],[Adj Close]]-M451)^2</f>
        <v>6.9750336111113363E-3</v>
      </c>
      <c r="P451" s="194">
        <f>ABS(Table21[[#This Row],[Erorr 3]])</f>
        <v>8.3516666666668016E-2</v>
      </c>
      <c r="Q451" s="192">
        <f>Table21[[#This Row],[Abs Erorr 3]]/Table21[[#This Row],[Adj Close]]</f>
        <v>1.2589187016380466E-3</v>
      </c>
    </row>
    <row r="452" spans="1:17" x14ac:dyDescent="0.3">
      <c r="A452" s="177">
        <v>44118</v>
      </c>
      <c r="B452" s="7">
        <v>65.407300000000006</v>
      </c>
      <c r="C452" s="190">
        <f t="shared" ref="C452:C515" si="28">B451</f>
        <v>66.34</v>
      </c>
      <c r="D452" s="191">
        <f>Table21[[#This Row],[Adj Close]]-Table21[[#This Row],[Naive Trend ]]</f>
        <v>-0.93269999999999698</v>
      </c>
      <c r="E452">
        <f>Table21[[#This Row],[Erorr 1]]^2</f>
        <v>0.8699292899999943</v>
      </c>
      <c r="F452">
        <f>ABS(Table21[[#This Row],[Erorr 1]])</f>
        <v>0.93269999999999698</v>
      </c>
      <c r="G452" s="192">
        <f>Table21[[#This Row],[Abs Erorr 1]]/Table21[[#This Row],[Adj Close]]</f>
        <v>1.4259876191189621E-2</v>
      </c>
      <c r="H452" s="190">
        <f t="shared" si="26"/>
        <v>66.86963333333334</v>
      </c>
      <c r="I452" s="193">
        <f>(Table21[[#This Row],[Adj Close]]-Table21[[#This Row],[3-MA]])</f>
        <v>-1.4623333333333335</v>
      </c>
      <c r="J452" s="194">
        <f t="shared" si="25"/>
        <v>2.1384187777777783</v>
      </c>
      <c r="K452" s="194">
        <f>ABS(Table21[[#This Row],[Erorr 2]])</f>
        <v>1.4623333333333335</v>
      </c>
      <c r="L452" s="192">
        <f>Table21[[#This Row],[Abs Erorr 2]]/Table21[[#This Row],[Adj Close]]</f>
        <v>2.2357341356902569E-2</v>
      </c>
      <c r="M452" s="190">
        <f t="shared" si="27"/>
        <v>66.531400000000005</v>
      </c>
      <c r="N452" s="195">
        <f>Table21[[#This Row],[Adj Close]]-Table21[[#This Row],[6-MA]]</f>
        <v>-1.1240999999999985</v>
      </c>
      <c r="O452" s="194">
        <f>(Table21[[#This Row],[Adj Close]]-M452)^2</f>
        <v>1.2636008099999967</v>
      </c>
      <c r="P452" s="194">
        <f>ABS(Table21[[#This Row],[Erorr 3]])</f>
        <v>1.1240999999999985</v>
      </c>
      <c r="Q452" s="192">
        <f>Table21[[#This Row],[Abs Erorr 3]]/Table21[[#This Row],[Adj Close]]</f>
        <v>1.7186155062202512E-2</v>
      </c>
    </row>
    <row r="453" spans="1:17" x14ac:dyDescent="0.3">
      <c r="A453" s="177">
        <v>44119</v>
      </c>
      <c r="B453" s="7">
        <v>67.134399999999999</v>
      </c>
      <c r="C453" s="190">
        <f t="shared" si="28"/>
        <v>65.407300000000006</v>
      </c>
      <c r="D453" s="191">
        <f>Table21[[#This Row],[Adj Close]]-Table21[[#This Row],[Naive Trend ]]</f>
        <v>1.727099999999993</v>
      </c>
      <c r="E453">
        <f>Table21[[#This Row],[Erorr 1]]^2</f>
        <v>2.9828744099999756</v>
      </c>
      <c r="F453">
        <f>ABS(Table21[[#This Row],[Erorr 1]])</f>
        <v>1.727099999999993</v>
      </c>
      <c r="G453" s="192">
        <f>Table21[[#This Row],[Abs Erorr 1]]/Table21[[#This Row],[Adj Close]]</f>
        <v>2.5726006339521809E-2</v>
      </c>
      <c r="H453" s="190">
        <f t="shared" si="26"/>
        <v>66.331333333333347</v>
      </c>
      <c r="I453" s="193">
        <f>(Table21[[#This Row],[Adj Close]]-Table21[[#This Row],[3-MA]])</f>
        <v>0.80306666666665194</v>
      </c>
      <c r="J453" s="194">
        <f t="shared" ref="J453:J516" si="29">(B453-H453)^2</f>
        <v>0.64491607111108751</v>
      </c>
      <c r="K453" s="194">
        <f>ABS(Table21[[#This Row],[Erorr 2]])</f>
        <v>0.80306666666665194</v>
      </c>
      <c r="L453" s="192">
        <f>Table21[[#This Row],[Abs Erorr 2]]/Table21[[#This Row],[Adj Close]]</f>
        <v>1.1962074088196989E-2</v>
      </c>
      <c r="M453" s="190">
        <f t="shared" si="27"/>
        <v>66.686850000000007</v>
      </c>
      <c r="N453" s="195">
        <f>Table21[[#This Row],[Adj Close]]-Table21[[#This Row],[6-MA]]</f>
        <v>0.44754999999999256</v>
      </c>
      <c r="O453" s="194">
        <f>(Table21[[#This Row],[Adj Close]]-M453)^2</f>
        <v>0.20030100249999336</v>
      </c>
      <c r="P453" s="194">
        <f>ABS(Table21[[#This Row],[Erorr 3]])</f>
        <v>0.44754999999999256</v>
      </c>
      <c r="Q453" s="192">
        <f>Table21[[#This Row],[Abs Erorr 3]]/Table21[[#This Row],[Adj Close]]</f>
        <v>6.6664779904191084E-3</v>
      </c>
    </row>
    <row r="454" spans="1:17" x14ac:dyDescent="0.3">
      <c r="A454" s="177">
        <v>44120</v>
      </c>
      <c r="B454" s="7">
        <v>65.476399999999998</v>
      </c>
      <c r="C454" s="190">
        <f t="shared" si="28"/>
        <v>67.134399999999999</v>
      </c>
      <c r="D454" s="191">
        <f>Table21[[#This Row],[Adj Close]]-Table21[[#This Row],[Naive Trend ]]</f>
        <v>-1.6580000000000013</v>
      </c>
      <c r="E454">
        <f>Table21[[#This Row],[Erorr 1]]^2</f>
        <v>2.748964000000004</v>
      </c>
      <c r="F454">
        <f>ABS(Table21[[#This Row],[Erorr 1]])</f>
        <v>1.6580000000000013</v>
      </c>
      <c r="G454" s="192">
        <f>Table21[[#This Row],[Abs Erorr 1]]/Table21[[#This Row],[Adj Close]]</f>
        <v>2.5322100787459317E-2</v>
      </c>
      <c r="H454" s="190">
        <f t="shared" ref="H454:H517" si="30">AVERAGE(B451:B453)</f>
        <v>66.293899999999994</v>
      </c>
      <c r="I454" s="193">
        <f>(Table21[[#This Row],[Adj Close]]-Table21[[#This Row],[3-MA]])</f>
        <v>-0.81749999999999545</v>
      </c>
      <c r="J454" s="194">
        <f t="shared" si="29"/>
        <v>0.66830624999999255</v>
      </c>
      <c r="K454" s="194">
        <f>ABS(Table21[[#This Row],[Erorr 2]])</f>
        <v>0.81749999999999545</v>
      </c>
      <c r="L454" s="192">
        <f>Table21[[#This Row],[Abs Erorr 2]]/Table21[[#This Row],[Adj Close]]</f>
        <v>1.2485414592127781E-2</v>
      </c>
      <c r="M454" s="190">
        <f t="shared" si="27"/>
        <v>66.79910000000001</v>
      </c>
      <c r="N454" s="195">
        <f>Table21[[#This Row],[Adj Close]]-Table21[[#This Row],[6-MA]]</f>
        <v>-1.3227000000000118</v>
      </c>
      <c r="O454" s="194">
        <f>(Table21[[#This Row],[Adj Close]]-M454)^2</f>
        <v>1.7495352900000312</v>
      </c>
      <c r="P454" s="194">
        <f>ABS(Table21[[#This Row],[Erorr 3]])</f>
        <v>1.3227000000000118</v>
      </c>
      <c r="Q454" s="192">
        <f>Table21[[#This Row],[Abs Erorr 3]]/Table21[[#This Row],[Adj Close]]</f>
        <v>2.0201171719887039E-2</v>
      </c>
    </row>
    <row r="455" spans="1:17" x14ac:dyDescent="0.3">
      <c r="A455" s="177">
        <v>44123</v>
      </c>
      <c r="B455" s="7">
        <v>62.643799999999999</v>
      </c>
      <c r="C455" s="190">
        <f t="shared" si="28"/>
        <v>65.476399999999998</v>
      </c>
      <c r="D455" s="191">
        <f>Table21[[#This Row],[Adj Close]]-Table21[[#This Row],[Naive Trend ]]</f>
        <v>-2.8325999999999993</v>
      </c>
      <c r="E455">
        <f>Table21[[#This Row],[Erorr 1]]^2</f>
        <v>8.0236227599999967</v>
      </c>
      <c r="F455">
        <f>ABS(Table21[[#This Row],[Erorr 1]])</f>
        <v>2.8325999999999993</v>
      </c>
      <c r="G455" s="192">
        <f>Table21[[#This Row],[Abs Erorr 1]]/Table21[[#This Row],[Adj Close]]</f>
        <v>4.5217563430060108E-2</v>
      </c>
      <c r="H455" s="190">
        <f t="shared" si="30"/>
        <v>66.006033333333335</v>
      </c>
      <c r="I455" s="193">
        <f>(Table21[[#This Row],[Adj Close]]-Table21[[#This Row],[3-MA]])</f>
        <v>-3.3622333333333358</v>
      </c>
      <c r="J455" s="194">
        <f t="shared" si="29"/>
        <v>11.304612987777794</v>
      </c>
      <c r="K455" s="194">
        <f>ABS(Table21[[#This Row],[Erorr 2]])</f>
        <v>3.3622333333333358</v>
      </c>
      <c r="L455" s="192">
        <f>Table21[[#This Row],[Abs Erorr 2]]/Table21[[#This Row],[Adj Close]]</f>
        <v>5.3672244233800244E-2</v>
      </c>
      <c r="M455" s="190">
        <f t="shared" si="27"/>
        <v>66.437833333333344</v>
      </c>
      <c r="N455" s="195">
        <f>Table21[[#This Row],[Adj Close]]-Table21[[#This Row],[6-MA]]</f>
        <v>-3.7940333333333456</v>
      </c>
      <c r="O455" s="194">
        <f>(Table21[[#This Row],[Adj Close]]-M455)^2</f>
        <v>14.394688934444538</v>
      </c>
      <c r="P455" s="194">
        <f>ABS(Table21[[#This Row],[Erorr 3]])</f>
        <v>3.7940333333333456</v>
      </c>
      <c r="Q455" s="192">
        <f>Table21[[#This Row],[Abs Erorr 3]]/Table21[[#This Row],[Adj Close]]</f>
        <v>6.0565184955787256E-2</v>
      </c>
    </row>
    <row r="456" spans="1:17" x14ac:dyDescent="0.3">
      <c r="A456" s="177">
        <v>44124</v>
      </c>
      <c r="B456" s="7">
        <v>62.497100000000003</v>
      </c>
      <c r="C456" s="190">
        <f t="shared" si="28"/>
        <v>62.643799999999999</v>
      </c>
      <c r="D456" s="191">
        <f>Table21[[#This Row],[Adj Close]]-Table21[[#This Row],[Naive Trend ]]</f>
        <v>-0.14669999999999561</v>
      </c>
      <c r="E456">
        <f>Table21[[#This Row],[Erorr 1]]^2</f>
        <v>2.1520889999998714E-2</v>
      </c>
      <c r="F456">
        <f>ABS(Table21[[#This Row],[Erorr 1]])</f>
        <v>0.14669999999999561</v>
      </c>
      <c r="G456" s="192">
        <f>Table21[[#This Row],[Abs Erorr 1]]/Table21[[#This Row],[Adj Close]]</f>
        <v>2.3473089151335919E-3</v>
      </c>
      <c r="H456" s="190">
        <f t="shared" si="30"/>
        <v>65.084866666666656</v>
      </c>
      <c r="I456" s="193">
        <f>(Table21[[#This Row],[Adj Close]]-Table21[[#This Row],[3-MA]])</f>
        <v>-2.5877666666666528</v>
      </c>
      <c r="J456" s="194">
        <f t="shared" si="29"/>
        <v>6.6965363211110391</v>
      </c>
      <c r="K456" s="194">
        <f>ABS(Table21[[#This Row],[Erorr 2]])</f>
        <v>2.5877666666666528</v>
      </c>
      <c r="L456" s="192">
        <f>Table21[[#This Row],[Abs Erorr 2]]/Table21[[#This Row],[Adj Close]]</f>
        <v>4.1406187913785641E-2</v>
      </c>
      <c r="M456" s="190">
        <f t="shared" si="27"/>
        <v>65.708100000000016</v>
      </c>
      <c r="N456" s="195">
        <f>Table21[[#This Row],[Adj Close]]-Table21[[#This Row],[6-MA]]</f>
        <v>-3.2110000000000127</v>
      </c>
      <c r="O456" s="194">
        <f>(Table21[[#This Row],[Adj Close]]-M456)^2</f>
        <v>10.310521000000081</v>
      </c>
      <c r="P456" s="194">
        <f>ABS(Table21[[#This Row],[Erorr 3]])</f>
        <v>3.2110000000000127</v>
      </c>
      <c r="Q456" s="192">
        <f>Table21[[#This Row],[Abs Erorr 3]]/Table21[[#This Row],[Adj Close]]</f>
        <v>5.1378383957015807E-2</v>
      </c>
    </row>
    <row r="457" spans="1:17" x14ac:dyDescent="0.3">
      <c r="A457" s="177">
        <v>44125</v>
      </c>
      <c r="B457" s="7">
        <v>62.825200000000002</v>
      </c>
      <c r="C457" s="190">
        <f t="shared" si="28"/>
        <v>62.497100000000003</v>
      </c>
      <c r="D457" s="191">
        <f>Table21[[#This Row],[Adj Close]]-Table21[[#This Row],[Naive Trend ]]</f>
        <v>0.32809999999999917</v>
      </c>
      <c r="E457">
        <f>Table21[[#This Row],[Erorr 1]]^2</f>
        <v>0.10764960999999945</v>
      </c>
      <c r="F457">
        <f>ABS(Table21[[#This Row],[Erorr 1]])</f>
        <v>0.32809999999999917</v>
      </c>
      <c r="G457" s="192">
        <f>Table21[[#This Row],[Abs Erorr 1]]/Table21[[#This Row],[Adj Close]]</f>
        <v>5.2224266695529683E-3</v>
      </c>
      <c r="H457" s="190">
        <f t="shared" si="30"/>
        <v>63.539099999999998</v>
      </c>
      <c r="I457" s="193">
        <f>(Table21[[#This Row],[Adj Close]]-Table21[[#This Row],[3-MA]])</f>
        <v>-0.71389999999999532</v>
      </c>
      <c r="J457" s="194">
        <f t="shared" si="29"/>
        <v>0.50965320999999331</v>
      </c>
      <c r="K457" s="194">
        <f>ABS(Table21[[#This Row],[Erorr 2]])</f>
        <v>0.71389999999999532</v>
      </c>
      <c r="L457" s="192">
        <f>Table21[[#This Row],[Abs Erorr 2]]/Table21[[#This Row],[Adj Close]]</f>
        <v>1.1363274609551506E-2</v>
      </c>
      <c r="M457" s="190">
        <f t="shared" ref="M457:M520" si="31">AVERAGE(B451:B456)</f>
        <v>64.916499999999999</v>
      </c>
      <c r="N457" s="195">
        <f>Table21[[#This Row],[Adj Close]]-Table21[[#This Row],[6-MA]]</f>
        <v>-2.0912999999999968</v>
      </c>
      <c r="O457" s="194">
        <f>(Table21[[#This Row],[Adj Close]]-M457)^2</f>
        <v>4.3735356899999864</v>
      </c>
      <c r="P457" s="194">
        <f>ABS(Table21[[#This Row],[Erorr 3]])</f>
        <v>2.0912999999999968</v>
      </c>
      <c r="Q457" s="192">
        <f>Table21[[#This Row],[Abs Erorr 3]]/Table21[[#This Row],[Adj Close]]</f>
        <v>3.3287597970241188E-2</v>
      </c>
    </row>
    <row r="458" spans="1:17" x14ac:dyDescent="0.3">
      <c r="A458" s="177">
        <v>44126</v>
      </c>
      <c r="B458" s="7">
        <v>63.870100000000001</v>
      </c>
      <c r="C458" s="190">
        <f t="shared" si="28"/>
        <v>62.825200000000002</v>
      </c>
      <c r="D458" s="191">
        <f>Table21[[#This Row],[Adj Close]]-Table21[[#This Row],[Naive Trend ]]</f>
        <v>1.0448999999999984</v>
      </c>
      <c r="E458">
        <f>Table21[[#This Row],[Erorr 1]]^2</f>
        <v>1.0918160099999967</v>
      </c>
      <c r="F458">
        <f>ABS(Table21[[#This Row],[Erorr 1]])</f>
        <v>1.0448999999999984</v>
      </c>
      <c r="G458" s="192">
        <f>Table21[[#This Row],[Abs Erorr 1]]/Table21[[#This Row],[Adj Close]]</f>
        <v>1.6359767716036117E-2</v>
      </c>
      <c r="H458" s="190">
        <f t="shared" si="30"/>
        <v>62.655366666666673</v>
      </c>
      <c r="I458" s="193">
        <f>(Table21[[#This Row],[Adj Close]]-Table21[[#This Row],[3-MA]])</f>
        <v>1.2147333333333279</v>
      </c>
      <c r="J458" s="194">
        <f t="shared" si="29"/>
        <v>1.4755770711110978</v>
      </c>
      <c r="K458" s="194">
        <f>ABS(Table21[[#This Row],[Erorr 2]])</f>
        <v>1.2147333333333279</v>
      </c>
      <c r="L458" s="192">
        <f>Table21[[#This Row],[Abs Erorr 2]]/Table21[[#This Row],[Adj Close]]</f>
        <v>1.9018810575423054E-2</v>
      </c>
      <c r="M458" s="190">
        <f t="shared" si="31"/>
        <v>64.330699999999993</v>
      </c>
      <c r="N458" s="195">
        <f>Table21[[#This Row],[Adj Close]]-Table21[[#This Row],[6-MA]]</f>
        <v>-0.46059999999999235</v>
      </c>
      <c r="O458" s="194">
        <f>(Table21[[#This Row],[Adj Close]]-M458)^2</f>
        <v>0.21215235999999296</v>
      </c>
      <c r="P458" s="194">
        <f>ABS(Table21[[#This Row],[Erorr 3]])</f>
        <v>0.46059999999999235</v>
      </c>
      <c r="Q458" s="192">
        <f>Table21[[#This Row],[Abs Erorr 3]]/Table21[[#This Row],[Adj Close]]</f>
        <v>7.2115121159978196E-3</v>
      </c>
    </row>
    <row r="459" spans="1:17" x14ac:dyDescent="0.3">
      <c r="A459" s="177">
        <v>44127</v>
      </c>
      <c r="B459" s="7">
        <v>64.621399999999994</v>
      </c>
      <c r="C459" s="190">
        <f t="shared" si="28"/>
        <v>63.870100000000001</v>
      </c>
      <c r="D459" s="191">
        <f>Table21[[#This Row],[Adj Close]]-Table21[[#This Row],[Naive Trend ]]</f>
        <v>0.75129999999999342</v>
      </c>
      <c r="E459">
        <f>Table21[[#This Row],[Erorr 1]]^2</f>
        <v>0.56445168999999007</v>
      </c>
      <c r="F459">
        <f>ABS(Table21[[#This Row],[Erorr 1]])</f>
        <v>0.75129999999999342</v>
      </c>
      <c r="G459" s="192">
        <f>Table21[[#This Row],[Abs Erorr 1]]/Table21[[#This Row],[Adj Close]]</f>
        <v>1.1626179562807266E-2</v>
      </c>
      <c r="H459" s="190">
        <f t="shared" si="30"/>
        <v>63.064133333333338</v>
      </c>
      <c r="I459" s="193">
        <f>(Table21[[#This Row],[Adj Close]]-Table21[[#This Row],[3-MA]])</f>
        <v>1.5572666666666564</v>
      </c>
      <c r="J459" s="194">
        <f t="shared" si="29"/>
        <v>2.4250794711110788</v>
      </c>
      <c r="K459" s="194">
        <f>ABS(Table21[[#This Row],[Erorr 2]])</f>
        <v>1.5572666666666564</v>
      </c>
      <c r="L459" s="192">
        <f>Table21[[#This Row],[Abs Erorr 2]]/Table21[[#This Row],[Adj Close]]</f>
        <v>2.4098312117451132E-2</v>
      </c>
      <c r="M459" s="190">
        <f t="shared" si="31"/>
        <v>64.074499999999986</v>
      </c>
      <c r="N459" s="195">
        <f>Table21[[#This Row],[Adj Close]]-Table21[[#This Row],[6-MA]]</f>
        <v>0.54690000000000794</v>
      </c>
      <c r="O459" s="194">
        <f>(Table21[[#This Row],[Adj Close]]-M459)^2</f>
        <v>0.29909961000000868</v>
      </c>
      <c r="P459" s="194">
        <f>ABS(Table21[[#This Row],[Erorr 3]])</f>
        <v>0.54690000000000794</v>
      </c>
      <c r="Q459" s="192">
        <f>Table21[[#This Row],[Abs Erorr 3]]/Table21[[#This Row],[Adj Close]]</f>
        <v>8.4631406933308156E-3</v>
      </c>
    </row>
    <row r="460" spans="1:17" x14ac:dyDescent="0.3">
      <c r="A460" s="177">
        <v>44130</v>
      </c>
      <c r="B460" s="7">
        <v>63.688800000000001</v>
      </c>
      <c r="C460" s="190">
        <f t="shared" si="28"/>
        <v>64.621399999999994</v>
      </c>
      <c r="D460" s="191">
        <f>Table21[[#This Row],[Adj Close]]-Table21[[#This Row],[Naive Trend ]]</f>
        <v>-0.93259999999999366</v>
      </c>
      <c r="E460">
        <f>Table21[[#This Row],[Erorr 1]]^2</f>
        <v>0.86974275999998818</v>
      </c>
      <c r="F460">
        <f>ABS(Table21[[#This Row],[Erorr 1]])</f>
        <v>0.93259999999999366</v>
      </c>
      <c r="G460" s="192">
        <f>Table21[[#This Row],[Abs Erorr 1]]/Table21[[#This Row],[Adj Close]]</f>
        <v>1.4643076961726295E-2</v>
      </c>
      <c r="H460" s="190">
        <f t="shared" si="30"/>
        <v>63.772233333333332</v>
      </c>
      <c r="I460" s="193">
        <f>(Table21[[#This Row],[Adj Close]]-Table21[[#This Row],[3-MA]])</f>
        <v>-8.3433333333331916E-2</v>
      </c>
      <c r="J460" s="194">
        <f t="shared" si="29"/>
        <v>6.9611211111108746E-3</v>
      </c>
      <c r="K460" s="194">
        <f>ABS(Table21[[#This Row],[Erorr 2]])</f>
        <v>8.3433333333331916E-2</v>
      </c>
      <c r="L460" s="192">
        <f>Table21[[#This Row],[Abs Erorr 2]]/Table21[[#This Row],[Adj Close]]</f>
        <v>1.3100157850883031E-3</v>
      </c>
      <c r="M460" s="190">
        <f t="shared" si="31"/>
        <v>63.655666666666662</v>
      </c>
      <c r="N460" s="195">
        <f>Table21[[#This Row],[Adj Close]]-Table21[[#This Row],[6-MA]]</f>
        <v>3.313333333333901E-2</v>
      </c>
      <c r="O460" s="194">
        <f>(Table21[[#This Row],[Adj Close]]-M460)^2</f>
        <v>1.097817777778154E-3</v>
      </c>
      <c r="P460" s="194">
        <f>ABS(Table21[[#This Row],[Erorr 3]])</f>
        <v>3.313333333333901E-2</v>
      </c>
      <c r="Q460" s="192">
        <f>Table21[[#This Row],[Abs Erorr 3]]/Table21[[#This Row],[Adj Close]]</f>
        <v>5.2023799056253239E-4</v>
      </c>
    </row>
    <row r="461" spans="1:17" x14ac:dyDescent="0.3">
      <c r="A461" s="177">
        <v>44131</v>
      </c>
      <c r="B461" s="7">
        <v>62.505699999999997</v>
      </c>
      <c r="C461" s="190">
        <f t="shared" si="28"/>
        <v>63.688800000000001</v>
      </c>
      <c r="D461" s="191">
        <f>Table21[[#This Row],[Adj Close]]-Table21[[#This Row],[Naive Trend ]]</f>
        <v>-1.1831000000000031</v>
      </c>
      <c r="E461">
        <f>Table21[[#This Row],[Erorr 1]]^2</f>
        <v>1.3997256100000075</v>
      </c>
      <c r="F461">
        <f>ABS(Table21[[#This Row],[Erorr 1]])</f>
        <v>1.1831000000000031</v>
      </c>
      <c r="G461" s="192">
        <f>Table21[[#This Row],[Abs Erorr 1]]/Table21[[#This Row],[Adj Close]]</f>
        <v>1.8927873777911507E-2</v>
      </c>
      <c r="H461" s="190">
        <f t="shared" si="30"/>
        <v>64.060099999999991</v>
      </c>
      <c r="I461" s="193">
        <f>(Table21[[#This Row],[Adj Close]]-Table21[[#This Row],[3-MA]])</f>
        <v>-1.554399999999994</v>
      </c>
      <c r="J461" s="194">
        <f t="shared" si="29"/>
        <v>2.4161593599999813</v>
      </c>
      <c r="K461" s="194">
        <f>ABS(Table21[[#This Row],[Erorr 2]])</f>
        <v>1.554399999999994</v>
      </c>
      <c r="L461" s="192">
        <f>Table21[[#This Row],[Abs Erorr 2]]/Table21[[#This Row],[Adj Close]]</f>
        <v>2.48681320263591E-2</v>
      </c>
      <c r="M461" s="190">
        <f t="shared" si="31"/>
        <v>63.357733333333336</v>
      </c>
      <c r="N461" s="195">
        <f>Table21[[#This Row],[Adj Close]]-Table21[[#This Row],[6-MA]]</f>
        <v>-0.85203333333333831</v>
      </c>
      <c r="O461" s="194">
        <f>(Table21[[#This Row],[Adj Close]]-M461)^2</f>
        <v>0.7259608011111196</v>
      </c>
      <c r="P461" s="194">
        <f>ABS(Table21[[#This Row],[Erorr 3]])</f>
        <v>0.85203333333333831</v>
      </c>
      <c r="Q461" s="192">
        <f>Table21[[#This Row],[Abs Erorr 3]]/Table21[[#This Row],[Adj Close]]</f>
        <v>1.3631290159670852E-2</v>
      </c>
    </row>
    <row r="462" spans="1:17" x14ac:dyDescent="0.3">
      <c r="A462" s="177">
        <v>44132</v>
      </c>
      <c r="B462" s="7">
        <v>59.06</v>
      </c>
      <c r="C462" s="190">
        <f t="shared" si="28"/>
        <v>62.505699999999997</v>
      </c>
      <c r="D462" s="191">
        <f>Table21[[#This Row],[Adj Close]]-Table21[[#This Row],[Naive Trend ]]</f>
        <v>-3.4456999999999951</v>
      </c>
      <c r="E462">
        <f>Table21[[#This Row],[Erorr 1]]^2</f>
        <v>11.872848489999967</v>
      </c>
      <c r="F462">
        <f>ABS(Table21[[#This Row],[Erorr 1]])</f>
        <v>3.4456999999999951</v>
      </c>
      <c r="G462" s="192">
        <f>Table21[[#This Row],[Abs Erorr 1]]/Table21[[#This Row],[Adj Close]]</f>
        <v>5.8342363697934219E-2</v>
      </c>
      <c r="H462" s="190">
        <f t="shared" si="30"/>
        <v>63.6053</v>
      </c>
      <c r="I462" s="193">
        <f>(Table21[[#This Row],[Adj Close]]-Table21[[#This Row],[3-MA]])</f>
        <v>-4.5452999999999975</v>
      </c>
      <c r="J462" s="194">
        <f t="shared" si="29"/>
        <v>20.659752089999976</v>
      </c>
      <c r="K462" s="194">
        <f>ABS(Table21[[#This Row],[Erorr 2]])</f>
        <v>4.5452999999999975</v>
      </c>
      <c r="L462" s="192">
        <f>Table21[[#This Row],[Abs Erorr 2]]/Table21[[#This Row],[Adj Close]]</f>
        <v>7.6960717913985732E-2</v>
      </c>
      <c r="M462" s="190">
        <f t="shared" si="31"/>
        <v>63.334716666666672</v>
      </c>
      <c r="N462" s="195">
        <f>Table21[[#This Row],[Adj Close]]-Table21[[#This Row],[6-MA]]</f>
        <v>-4.2747166666666701</v>
      </c>
      <c r="O462" s="194">
        <f>(Table21[[#This Row],[Adj Close]]-M462)^2</f>
        <v>18.273202580277808</v>
      </c>
      <c r="P462" s="194">
        <f>ABS(Table21[[#This Row],[Erorr 3]])</f>
        <v>4.2747166666666701</v>
      </c>
      <c r="Q462" s="192">
        <f>Table21[[#This Row],[Abs Erorr 3]]/Table21[[#This Row],[Adj Close]]</f>
        <v>7.2379218873462076E-2</v>
      </c>
    </row>
    <row r="463" spans="1:17" x14ac:dyDescent="0.3">
      <c r="A463" s="177">
        <v>44133</v>
      </c>
      <c r="B463" s="7">
        <v>59.465899999999998</v>
      </c>
      <c r="C463" s="190">
        <f t="shared" si="28"/>
        <v>59.06</v>
      </c>
      <c r="D463" s="191">
        <f>Table21[[#This Row],[Adj Close]]-Table21[[#This Row],[Naive Trend ]]</f>
        <v>0.40589999999999549</v>
      </c>
      <c r="E463">
        <f>Table21[[#This Row],[Erorr 1]]^2</f>
        <v>0.16475480999999634</v>
      </c>
      <c r="F463">
        <f>ABS(Table21[[#This Row],[Erorr 1]])</f>
        <v>0.40589999999999549</v>
      </c>
      <c r="G463" s="192">
        <f>Table21[[#This Row],[Abs Erorr 1]]/Table21[[#This Row],[Adj Close]]</f>
        <v>6.8257606460172216E-3</v>
      </c>
      <c r="H463" s="190">
        <f t="shared" si="30"/>
        <v>61.7515</v>
      </c>
      <c r="I463" s="193">
        <f>(Table21[[#This Row],[Adj Close]]-Table21[[#This Row],[3-MA]])</f>
        <v>-2.2856000000000023</v>
      </c>
      <c r="J463" s="194">
        <f t="shared" si="29"/>
        <v>5.2239673600000103</v>
      </c>
      <c r="K463" s="194">
        <f>ABS(Table21[[#This Row],[Erorr 2]])</f>
        <v>2.2856000000000023</v>
      </c>
      <c r="L463" s="192">
        <f>Table21[[#This Row],[Abs Erorr 2]]/Table21[[#This Row],[Adj Close]]</f>
        <v>3.8435473103072555E-2</v>
      </c>
      <c r="M463" s="190">
        <f t="shared" si="31"/>
        <v>62.761866666666663</v>
      </c>
      <c r="N463" s="195">
        <f>Table21[[#This Row],[Adj Close]]-Table21[[#This Row],[6-MA]]</f>
        <v>-3.2959666666666649</v>
      </c>
      <c r="O463" s="194">
        <f>(Table21[[#This Row],[Adj Close]]-M463)^2</f>
        <v>10.863396267777766</v>
      </c>
      <c r="P463" s="194">
        <f>ABS(Table21[[#This Row],[Erorr 3]])</f>
        <v>3.2959666666666649</v>
      </c>
      <c r="Q463" s="192">
        <f>Table21[[#This Row],[Abs Erorr 3]]/Table21[[#This Row],[Adj Close]]</f>
        <v>5.5426163005464726E-2</v>
      </c>
    </row>
    <row r="464" spans="1:17" x14ac:dyDescent="0.3">
      <c r="A464" s="177">
        <v>44134</v>
      </c>
      <c r="B464" s="7">
        <v>58.032299999999999</v>
      </c>
      <c r="C464" s="190">
        <f t="shared" si="28"/>
        <v>59.465899999999998</v>
      </c>
      <c r="D464" s="191">
        <f>Table21[[#This Row],[Adj Close]]-Table21[[#This Row],[Naive Trend ]]</f>
        <v>-1.4335999999999984</v>
      </c>
      <c r="E464">
        <f>Table21[[#This Row],[Erorr 1]]^2</f>
        <v>2.0552089599999954</v>
      </c>
      <c r="F464">
        <f>ABS(Table21[[#This Row],[Erorr 1]])</f>
        <v>1.4335999999999984</v>
      </c>
      <c r="G464" s="192">
        <f>Table21[[#This Row],[Abs Erorr 1]]/Table21[[#This Row],[Adj Close]]</f>
        <v>2.4703484094202685E-2</v>
      </c>
      <c r="H464" s="190">
        <f t="shared" si="30"/>
        <v>60.343866666666663</v>
      </c>
      <c r="I464" s="193">
        <f>(Table21[[#This Row],[Adj Close]]-Table21[[#This Row],[3-MA]])</f>
        <v>-2.3115666666666641</v>
      </c>
      <c r="J464" s="194">
        <f t="shared" si="29"/>
        <v>5.3433404544444327</v>
      </c>
      <c r="K464" s="194">
        <f>ABS(Table21[[#This Row],[Erorr 2]])</f>
        <v>2.3115666666666641</v>
      </c>
      <c r="L464" s="192">
        <f>Table21[[#This Row],[Abs Erorr 2]]/Table21[[#This Row],[Adj Close]]</f>
        <v>3.9832415166496313E-2</v>
      </c>
      <c r="M464" s="190">
        <f t="shared" si="31"/>
        <v>62.201983333333324</v>
      </c>
      <c r="N464" s="195">
        <f>Table21[[#This Row],[Adj Close]]-Table21[[#This Row],[6-MA]]</f>
        <v>-4.1696833333333245</v>
      </c>
      <c r="O464" s="194">
        <f>(Table21[[#This Row],[Adj Close]]-M464)^2</f>
        <v>17.386259100277705</v>
      </c>
      <c r="P464" s="194">
        <f>ABS(Table21[[#This Row],[Erorr 3]])</f>
        <v>4.1696833333333245</v>
      </c>
      <c r="Q464" s="192">
        <f>Table21[[#This Row],[Abs Erorr 3]]/Table21[[#This Row],[Adj Close]]</f>
        <v>7.1851078336259713E-2</v>
      </c>
    </row>
    <row r="465" spans="1:17" x14ac:dyDescent="0.3">
      <c r="A465" s="177">
        <v>44137</v>
      </c>
      <c r="B465" s="7">
        <v>59.388199999999998</v>
      </c>
      <c r="C465" s="190">
        <f t="shared" si="28"/>
        <v>58.032299999999999</v>
      </c>
      <c r="D465" s="191">
        <f>Table21[[#This Row],[Adj Close]]-Table21[[#This Row],[Naive Trend ]]</f>
        <v>1.3558999999999983</v>
      </c>
      <c r="E465">
        <f>Table21[[#This Row],[Erorr 1]]^2</f>
        <v>1.8384648099999954</v>
      </c>
      <c r="F465">
        <f>ABS(Table21[[#This Row],[Erorr 1]])</f>
        <v>1.3558999999999983</v>
      </c>
      <c r="G465" s="192">
        <f>Table21[[#This Row],[Abs Erorr 1]]/Table21[[#This Row],[Adj Close]]</f>
        <v>2.2831134804557108E-2</v>
      </c>
      <c r="H465" s="190">
        <f t="shared" si="30"/>
        <v>58.852733333333333</v>
      </c>
      <c r="I465" s="193">
        <f>(Table21[[#This Row],[Adj Close]]-Table21[[#This Row],[3-MA]])</f>
        <v>0.53546666666666454</v>
      </c>
      <c r="J465" s="194">
        <f t="shared" si="29"/>
        <v>0.28672455111110884</v>
      </c>
      <c r="K465" s="194">
        <f>ABS(Table21[[#This Row],[Erorr 2]])</f>
        <v>0.53546666666666454</v>
      </c>
      <c r="L465" s="192">
        <f>Table21[[#This Row],[Abs Erorr 2]]/Table21[[#This Row],[Adj Close]]</f>
        <v>9.0163814809451123E-3</v>
      </c>
      <c r="M465" s="190">
        <f t="shared" si="31"/>
        <v>61.229016666666666</v>
      </c>
      <c r="N465" s="195">
        <f>Table21[[#This Row],[Adj Close]]-Table21[[#This Row],[6-MA]]</f>
        <v>-1.8408166666666688</v>
      </c>
      <c r="O465" s="194">
        <f>(Table21[[#This Row],[Adj Close]]-M465)^2</f>
        <v>3.3886060002777856</v>
      </c>
      <c r="P465" s="194">
        <f>ABS(Table21[[#This Row],[Erorr 3]])</f>
        <v>1.8408166666666688</v>
      </c>
      <c r="Q465" s="192">
        <f>Table21[[#This Row],[Abs Erorr 3]]/Table21[[#This Row],[Adj Close]]</f>
        <v>3.0996337095023401E-2</v>
      </c>
    </row>
    <row r="466" spans="1:17" x14ac:dyDescent="0.3">
      <c r="A466" s="177">
        <v>44138</v>
      </c>
      <c r="B466" s="7">
        <v>61.097999999999999</v>
      </c>
      <c r="C466" s="190">
        <f t="shared" si="28"/>
        <v>59.388199999999998</v>
      </c>
      <c r="D466" s="191">
        <f>Table21[[#This Row],[Adj Close]]-Table21[[#This Row],[Naive Trend ]]</f>
        <v>1.7098000000000013</v>
      </c>
      <c r="E466">
        <f>Table21[[#This Row],[Erorr 1]]^2</f>
        <v>2.9234160400000047</v>
      </c>
      <c r="F466">
        <f>ABS(Table21[[#This Row],[Erorr 1]])</f>
        <v>1.7098000000000013</v>
      </c>
      <c r="G466" s="192">
        <f>Table21[[#This Row],[Abs Erorr 1]]/Table21[[#This Row],[Adj Close]]</f>
        <v>2.7984549412419416E-2</v>
      </c>
      <c r="H466" s="190">
        <f t="shared" si="30"/>
        <v>58.962133333333327</v>
      </c>
      <c r="I466" s="193">
        <f>(Table21[[#This Row],[Adj Close]]-Table21[[#This Row],[3-MA]])</f>
        <v>2.1358666666666721</v>
      </c>
      <c r="J466" s="194">
        <f t="shared" si="29"/>
        <v>4.5619264177778014</v>
      </c>
      <c r="K466" s="194">
        <f>ABS(Table21[[#This Row],[Erorr 2]])</f>
        <v>2.1358666666666721</v>
      </c>
      <c r="L466" s="192">
        <f>Table21[[#This Row],[Abs Erorr 2]]/Table21[[#This Row],[Adj Close]]</f>
        <v>3.4958045544316869E-2</v>
      </c>
      <c r="M466" s="190">
        <f t="shared" si="31"/>
        <v>60.356816666666667</v>
      </c>
      <c r="N466" s="195">
        <f>Table21[[#This Row],[Adj Close]]-Table21[[#This Row],[6-MA]]</f>
        <v>0.74118333333333197</v>
      </c>
      <c r="O466" s="194">
        <f>(Table21[[#This Row],[Adj Close]]-M466)^2</f>
        <v>0.54935273361110915</v>
      </c>
      <c r="P466" s="194">
        <f>ABS(Table21[[#This Row],[Erorr 3]])</f>
        <v>0.74118333333333197</v>
      </c>
      <c r="Q466" s="192">
        <f>Table21[[#This Row],[Abs Erorr 3]]/Table21[[#This Row],[Adj Close]]</f>
        <v>1.2131057208637467E-2</v>
      </c>
    </row>
    <row r="467" spans="1:17" x14ac:dyDescent="0.3">
      <c r="A467" s="177">
        <v>44139</v>
      </c>
      <c r="B467" s="7">
        <v>60.087699999999998</v>
      </c>
      <c r="C467" s="190">
        <f t="shared" si="28"/>
        <v>61.097999999999999</v>
      </c>
      <c r="D467" s="191">
        <f>Table21[[#This Row],[Adj Close]]-Table21[[#This Row],[Naive Trend ]]</f>
        <v>-1.0103000000000009</v>
      </c>
      <c r="E467">
        <f>Table21[[#This Row],[Erorr 1]]^2</f>
        <v>1.0207060900000018</v>
      </c>
      <c r="F467">
        <f>ABS(Table21[[#This Row],[Erorr 1]])</f>
        <v>1.0103000000000009</v>
      </c>
      <c r="G467" s="192">
        <f>Table21[[#This Row],[Abs Erorr 1]]/Table21[[#This Row],[Adj Close]]</f>
        <v>1.6813757224856351E-2</v>
      </c>
      <c r="H467" s="190">
        <f t="shared" si="30"/>
        <v>59.506166666666672</v>
      </c>
      <c r="I467" s="193">
        <f>(Table21[[#This Row],[Adj Close]]-Table21[[#This Row],[3-MA]])</f>
        <v>0.58153333333332569</v>
      </c>
      <c r="J467" s="194">
        <f t="shared" si="29"/>
        <v>0.33818101777776888</v>
      </c>
      <c r="K467" s="194">
        <f>ABS(Table21[[#This Row],[Erorr 2]])</f>
        <v>0.58153333333332569</v>
      </c>
      <c r="L467" s="192">
        <f>Table21[[#This Row],[Abs Erorr 2]]/Table21[[#This Row],[Adj Close]]</f>
        <v>9.6780761009878178E-3</v>
      </c>
      <c r="M467" s="190">
        <f t="shared" si="31"/>
        <v>59.925016666666664</v>
      </c>
      <c r="N467" s="195">
        <f>Table21[[#This Row],[Adj Close]]-Table21[[#This Row],[6-MA]]</f>
        <v>0.16268333333333374</v>
      </c>
      <c r="O467" s="194">
        <f>(Table21[[#This Row],[Adj Close]]-M467)^2</f>
        <v>2.6465866944444576E-2</v>
      </c>
      <c r="P467" s="194">
        <f>ABS(Table21[[#This Row],[Erorr 3]])</f>
        <v>0.16268333333333374</v>
      </c>
      <c r="Q467" s="192">
        <f>Table21[[#This Row],[Abs Erorr 3]]/Table21[[#This Row],[Adj Close]]</f>
        <v>2.7074315264743656E-3</v>
      </c>
    </row>
    <row r="468" spans="1:17" x14ac:dyDescent="0.3">
      <c r="A468" s="177">
        <v>44140</v>
      </c>
      <c r="B468" s="7">
        <v>61.693899999999999</v>
      </c>
      <c r="C468" s="190">
        <f t="shared" si="28"/>
        <v>60.087699999999998</v>
      </c>
      <c r="D468" s="191">
        <f>Table21[[#This Row],[Adj Close]]-Table21[[#This Row],[Naive Trend ]]</f>
        <v>1.6062000000000012</v>
      </c>
      <c r="E468">
        <f>Table21[[#This Row],[Erorr 1]]^2</f>
        <v>2.5798784400000039</v>
      </c>
      <c r="F468">
        <f>ABS(Table21[[#This Row],[Erorr 1]])</f>
        <v>1.6062000000000012</v>
      </c>
      <c r="G468" s="192">
        <f>Table21[[#This Row],[Abs Erorr 1]]/Table21[[#This Row],[Adj Close]]</f>
        <v>2.6034988872481738E-2</v>
      </c>
      <c r="H468" s="190">
        <f t="shared" si="30"/>
        <v>60.191299999999991</v>
      </c>
      <c r="I468" s="193">
        <f>(Table21[[#This Row],[Adj Close]]-Table21[[#This Row],[3-MA]])</f>
        <v>1.5026000000000082</v>
      </c>
      <c r="J468" s="194">
        <f t="shared" si="29"/>
        <v>2.2578067600000247</v>
      </c>
      <c r="K468" s="194">
        <f>ABS(Table21[[#This Row],[Erorr 2]])</f>
        <v>1.5026000000000082</v>
      </c>
      <c r="L468" s="192">
        <f>Table21[[#This Row],[Abs Erorr 2]]/Table21[[#This Row],[Adj Close]]</f>
        <v>2.4355730469300986E-2</v>
      </c>
      <c r="M468" s="190">
        <f t="shared" si="31"/>
        <v>59.522016666666666</v>
      </c>
      <c r="N468" s="195">
        <f>Table21[[#This Row],[Adj Close]]-Table21[[#This Row],[6-MA]]</f>
        <v>2.1718833333333336</v>
      </c>
      <c r="O468" s="194">
        <f>(Table21[[#This Row],[Adj Close]]-M468)^2</f>
        <v>4.7170772136111125</v>
      </c>
      <c r="P468" s="194">
        <f>ABS(Table21[[#This Row],[Erorr 3]])</f>
        <v>2.1718833333333336</v>
      </c>
      <c r="Q468" s="192">
        <f>Table21[[#This Row],[Abs Erorr 3]]/Table21[[#This Row],[Adj Close]]</f>
        <v>3.5204182801433101E-2</v>
      </c>
    </row>
    <row r="469" spans="1:17" x14ac:dyDescent="0.3">
      <c r="A469" s="177">
        <v>44141</v>
      </c>
      <c r="B469" s="7">
        <v>60.459000000000003</v>
      </c>
      <c r="C469" s="190">
        <f t="shared" si="28"/>
        <v>61.693899999999999</v>
      </c>
      <c r="D469" s="191">
        <f>Table21[[#This Row],[Adj Close]]-Table21[[#This Row],[Naive Trend ]]</f>
        <v>-1.2348999999999961</v>
      </c>
      <c r="E469">
        <f>Table21[[#This Row],[Erorr 1]]^2</f>
        <v>1.5249780099999903</v>
      </c>
      <c r="F469">
        <f>ABS(Table21[[#This Row],[Erorr 1]])</f>
        <v>1.2348999999999961</v>
      </c>
      <c r="G469" s="192">
        <f>Table21[[#This Row],[Abs Erorr 1]]/Table21[[#This Row],[Adj Close]]</f>
        <v>2.0425412262855755E-2</v>
      </c>
      <c r="H469" s="190">
        <f t="shared" si="30"/>
        <v>60.959866666666663</v>
      </c>
      <c r="I469" s="193">
        <f>(Table21[[#This Row],[Adj Close]]-Table21[[#This Row],[3-MA]])</f>
        <v>-0.50086666666665991</v>
      </c>
      <c r="J469" s="194">
        <f t="shared" si="29"/>
        <v>0.250867417777771</v>
      </c>
      <c r="K469" s="194">
        <f>ABS(Table21[[#This Row],[Erorr 2]])</f>
        <v>0.50086666666665991</v>
      </c>
      <c r="L469" s="192">
        <f>Table21[[#This Row],[Abs Erorr 2]]/Table21[[#This Row],[Adj Close]]</f>
        <v>8.2844021016996623E-3</v>
      </c>
      <c r="M469" s="190">
        <f t="shared" si="31"/>
        <v>59.960999999999991</v>
      </c>
      <c r="N469" s="195">
        <f>Table21[[#This Row],[Adj Close]]-Table21[[#This Row],[6-MA]]</f>
        <v>0.49800000000001177</v>
      </c>
      <c r="O469" s="194">
        <f>(Table21[[#This Row],[Adj Close]]-M469)^2</f>
        <v>0.24800400000001172</v>
      </c>
      <c r="P469" s="194">
        <f>ABS(Table21[[#This Row],[Erorr 3]])</f>
        <v>0.49800000000001177</v>
      </c>
      <c r="Q469" s="192">
        <f>Table21[[#This Row],[Abs Erorr 3]]/Table21[[#This Row],[Adj Close]]</f>
        <v>8.2369870490747732E-3</v>
      </c>
    </row>
    <row r="470" spans="1:17" x14ac:dyDescent="0.3">
      <c r="A470" s="177">
        <v>44144</v>
      </c>
      <c r="B470" s="7">
        <v>67.194900000000004</v>
      </c>
      <c r="C470" s="190">
        <f t="shared" si="28"/>
        <v>60.459000000000003</v>
      </c>
      <c r="D470" s="191">
        <f>Table21[[#This Row],[Adj Close]]-Table21[[#This Row],[Naive Trend ]]</f>
        <v>6.7359000000000009</v>
      </c>
      <c r="E470">
        <f>Table21[[#This Row],[Erorr 1]]^2</f>
        <v>45.372348810000013</v>
      </c>
      <c r="F470">
        <f>ABS(Table21[[#This Row],[Erorr 1]])</f>
        <v>6.7359000000000009</v>
      </c>
      <c r="G470" s="192">
        <f>Table21[[#This Row],[Abs Erorr 1]]/Table21[[#This Row],[Adj Close]]</f>
        <v>0.10024421496274272</v>
      </c>
      <c r="H470" s="190">
        <f t="shared" si="30"/>
        <v>60.746866666666669</v>
      </c>
      <c r="I470" s="193">
        <f>(Table21[[#This Row],[Adj Close]]-Table21[[#This Row],[3-MA]])</f>
        <v>6.4480333333333348</v>
      </c>
      <c r="J470" s="194">
        <f t="shared" si="29"/>
        <v>41.577133867777796</v>
      </c>
      <c r="K470" s="194">
        <f>ABS(Table21[[#This Row],[Erorr 2]])</f>
        <v>6.4480333333333348</v>
      </c>
      <c r="L470" s="192">
        <f>Table21[[#This Row],[Abs Erorr 2]]/Table21[[#This Row],[Adj Close]]</f>
        <v>9.5960159674816609E-2</v>
      </c>
      <c r="M470" s="190">
        <f t="shared" si="31"/>
        <v>60.126516666666667</v>
      </c>
      <c r="N470" s="195">
        <f>Table21[[#This Row],[Adj Close]]-Table21[[#This Row],[6-MA]]</f>
        <v>7.0683833333333368</v>
      </c>
      <c r="O470" s="194">
        <f>(Table21[[#This Row],[Adj Close]]-M470)^2</f>
        <v>49.962042946944493</v>
      </c>
      <c r="P470" s="194">
        <f>ABS(Table21[[#This Row],[Erorr 3]])</f>
        <v>7.0683833333333368</v>
      </c>
      <c r="Q470" s="192">
        <f>Table21[[#This Row],[Abs Erorr 3]]/Table21[[#This Row],[Adj Close]]</f>
        <v>0.10519225913474589</v>
      </c>
    </row>
    <row r="471" spans="1:17" x14ac:dyDescent="0.3">
      <c r="A471" s="177">
        <v>44145</v>
      </c>
      <c r="B471" s="7">
        <v>66.953100000000006</v>
      </c>
      <c r="C471" s="190">
        <f t="shared" si="28"/>
        <v>67.194900000000004</v>
      </c>
      <c r="D471" s="191">
        <f>Table21[[#This Row],[Adj Close]]-Table21[[#This Row],[Naive Trend ]]</f>
        <v>-0.24179999999999779</v>
      </c>
      <c r="E471">
        <f>Table21[[#This Row],[Erorr 1]]^2</f>
        <v>5.8467239999998935E-2</v>
      </c>
      <c r="F471">
        <f>ABS(Table21[[#This Row],[Erorr 1]])</f>
        <v>0.24179999999999779</v>
      </c>
      <c r="G471" s="192">
        <f>Table21[[#This Row],[Abs Erorr 1]]/Table21[[#This Row],[Adj Close]]</f>
        <v>3.6114832621640786E-3</v>
      </c>
      <c r="H471" s="190">
        <f t="shared" si="30"/>
        <v>63.115933333333338</v>
      </c>
      <c r="I471" s="193">
        <f>(Table21[[#This Row],[Adj Close]]-Table21[[#This Row],[3-MA]])</f>
        <v>3.8371666666666684</v>
      </c>
      <c r="J471" s="194">
        <f t="shared" si="29"/>
        <v>14.723848027777791</v>
      </c>
      <c r="K471" s="194">
        <f>ABS(Table21[[#This Row],[Erorr 2]])</f>
        <v>3.8371666666666684</v>
      </c>
      <c r="L471" s="192">
        <f>Table21[[#This Row],[Abs Erorr 2]]/Table21[[#This Row],[Adj Close]]</f>
        <v>5.7311262162120472E-2</v>
      </c>
      <c r="M471" s="190">
        <f t="shared" si="31"/>
        <v>61.653616666666665</v>
      </c>
      <c r="N471" s="195">
        <f>Table21[[#This Row],[Adj Close]]-Table21[[#This Row],[6-MA]]</f>
        <v>5.2994833333333418</v>
      </c>
      <c r="O471" s="194">
        <f>(Table21[[#This Row],[Adj Close]]-M471)^2</f>
        <v>28.084523600277866</v>
      </c>
      <c r="P471" s="194">
        <f>ABS(Table21[[#This Row],[Erorr 3]])</f>
        <v>5.2994833333333418</v>
      </c>
      <c r="Q471" s="192">
        <f>Table21[[#This Row],[Abs Erorr 3]]/Table21[[#This Row],[Adj Close]]</f>
        <v>7.9152172690037367E-2</v>
      </c>
    </row>
    <row r="472" spans="1:17" x14ac:dyDescent="0.3">
      <c r="A472" s="177">
        <v>44146</v>
      </c>
      <c r="B472" s="7">
        <v>66.486699999999999</v>
      </c>
      <c r="C472" s="190">
        <f t="shared" si="28"/>
        <v>66.953100000000006</v>
      </c>
      <c r="D472" s="191">
        <f>Table21[[#This Row],[Adj Close]]-Table21[[#This Row],[Naive Trend ]]</f>
        <v>-0.46640000000000725</v>
      </c>
      <c r="E472">
        <f>Table21[[#This Row],[Erorr 1]]^2</f>
        <v>0.21752896000000677</v>
      </c>
      <c r="F472">
        <f>ABS(Table21[[#This Row],[Erorr 1]])</f>
        <v>0.46640000000000725</v>
      </c>
      <c r="G472" s="192">
        <f>Table21[[#This Row],[Abs Erorr 1]]/Table21[[#This Row],[Adj Close]]</f>
        <v>7.0149368219509659E-3</v>
      </c>
      <c r="H472" s="190">
        <f t="shared" si="30"/>
        <v>64.869000000000014</v>
      </c>
      <c r="I472" s="193">
        <f>(Table21[[#This Row],[Adj Close]]-Table21[[#This Row],[3-MA]])</f>
        <v>1.617699999999985</v>
      </c>
      <c r="J472" s="194">
        <f t="shared" si="29"/>
        <v>2.6169532899999517</v>
      </c>
      <c r="K472" s="194">
        <f>ABS(Table21[[#This Row],[Erorr 2]])</f>
        <v>1.617699999999985</v>
      </c>
      <c r="L472" s="192">
        <f>Table21[[#This Row],[Abs Erorr 2]]/Table21[[#This Row],[Adj Close]]</f>
        <v>2.4331182025878636E-2</v>
      </c>
      <c r="M472" s="190">
        <f t="shared" si="31"/>
        <v>62.914433333333335</v>
      </c>
      <c r="N472" s="195">
        <f>Table21[[#This Row],[Adj Close]]-Table21[[#This Row],[6-MA]]</f>
        <v>3.572266666666664</v>
      </c>
      <c r="O472" s="194">
        <f>(Table21[[#This Row],[Adj Close]]-M472)^2</f>
        <v>12.761089137777759</v>
      </c>
      <c r="P472" s="194">
        <f>ABS(Table21[[#This Row],[Erorr 3]])</f>
        <v>3.572266666666664</v>
      </c>
      <c r="Q472" s="192">
        <f>Table21[[#This Row],[Abs Erorr 3]]/Table21[[#This Row],[Adj Close]]</f>
        <v>5.3729041547657862E-2</v>
      </c>
    </row>
    <row r="473" spans="1:17" x14ac:dyDescent="0.3">
      <c r="A473" s="177">
        <v>44147</v>
      </c>
      <c r="B473" s="7">
        <v>65.77</v>
      </c>
      <c r="C473" s="190">
        <f t="shared" si="28"/>
        <v>66.486699999999999</v>
      </c>
      <c r="D473" s="191">
        <f>Table21[[#This Row],[Adj Close]]-Table21[[#This Row],[Naive Trend ]]</f>
        <v>-0.716700000000003</v>
      </c>
      <c r="E473">
        <f>Table21[[#This Row],[Erorr 1]]^2</f>
        <v>0.51365889000000431</v>
      </c>
      <c r="F473">
        <f>ABS(Table21[[#This Row],[Erorr 1]])</f>
        <v>0.716700000000003</v>
      </c>
      <c r="G473" s="192">
        <f>Table21[[#This Row],[Abs Erorr 1]]/Table21[[#This Row],[Adj Close]]</f>
        <v>1.089706553139734E-2</v>
      </c>
      <c r="H473" s="190">
        <f t="shared" si="30"/>
        <v>66.878233333333341</v>
      </c>
      <c r="I473" s="193">
        <f>(Table21[[#This Row],[Adj Close]]-Table21[[#This Row],[3-MA]])</f>
        <v>-1.1082333333333452</v>
      </c>
      <c r="J473" s="194">
        <f t="shared" si="29"/>
        <v>1.2281811211111373</v>
      </c>
      <c r="K473" s="194">
        <f>ABS(Table21[[#This Row],[Erorr 2]])</f>
        <v>1.1082333333333452</v>
      </c>
      <c r="L473" s="192">
        <f>Table21[[#This Row],[Abs Erorr 2]]/Table21[[#This Row],[Adj Close]]</f>
        <v>1.6850134306421547E-2</v>
      </c>
      <c r="M473" s="190">
        <f t="shared" si="31"/>
        <v>63.812549999999995</v>
      </c>
      <c r="N473" s="195">
        <f>Table21[[#This Row],[Adj Close]]-Table21[[#This Row],[6-MA]]</f>
        <v>1.9574500000000015</v>
      </c>
      <c r="O473" s="194">
        <f>(Table21[[#This Row],[Adj Close]]-M473)^2</f>
        <v>3.8316105025000056</v>
      </c>
      <c r="P473" s="194">
        <f>ABS(Table21[[#This Row],[Erorr 3]])</f>
        <v>1.9574500000000015</v>
      </c>
      <c r="Q473" s="192">
        <f>Table21[[#This Row],[Abs Erorr 3]]/Table21[[#This Row],[Adj Close]]</f>
        <v>2.976204956667176E-2</v>
      </c>
    </row>
    <row r="474" spans="1:17" x14ac:dyDescent="0.3">
      <c r="A474" s="177">
        <v>44148</v>
      </c>
      <c r="B474" s="7">
        <v>68.662999999999997</v>
      </c>
      <c r="C474" s="190">
        <f t="shared" si="28"/>
        <v>65.77</v>
      </c>
      <c r="D474" s="191">
        <f>Table21[[#This Row],[Adj Close]]-Table21[[#This Row],[Naive Trend ]]</f>
        <v>2.8930000000000007</v>
      </c>
      <c r="E474">
        <f>Table21[[#This Row],[Erorr 1]]^2</f>
        <v>8.3694490000000048</v>
      </c>
      <c r="F474">
        <f>ABS(Table21[[#This Row],[Erorr 1]])</f>
        <v>2.8930000000000007</v>
      </c>
      <c r="G474" s="192">
        <f>Table21[[#This Row],[Abs Erorr 1]]/Table21[[#This Row],[Adj Close]]</f>
        <v>4.2133317798523237E-2</v>
      </c>
      <c r="H474" s="190">
        <f t="shared" si="30"/>
        <v>66.403266666666653</v>
      </c>
      <c r="I474" s="193">
        <f>(Table21[[#This Row],[Adj Close]]-Table21[[#This Row],[3-MA]])</f>
        <v>2.2597333333333438</v>
      </c>
      <c r="J474" s="194">
        <f t="shared" si="29"/>
        <v>5.1063947377778254</v>
      </c>
      <c r="K474" s="194">
        <f>ABS(Table21[[#This Row],[Erorr 2]])</f>
        <v>2.2597333333333438</v>
      </c>
      <c r="L474" s="192">
        <f>Table21[[#This Row],[Abs Erorr 2]]/Table21[[#This Row],[Adj Close]]</f>
        <v>3.291049522061873E-2</v>
      </c>
      <c r="M474" s="190">
        <f t="shared" si="31"/>
        <v>64.759599999999992</v>
      </c>
      <c r="N474" s="195">
        <f>Table21[[#This Row],[Adj Close]]-Table21[[#This Row],[6-MA]]</f>
        <v>3.9034000000000049</v>
      </c>
      <c r="O474" s="194">
        <f>(Table21[[#This Row],[Adj Close]]-M474)^2</f>
        <v>15.236531560000039</v>
      </c>
      <c r="P474" s="194">
        <f>ABS(Table21[[#This Row],[Erorr 3]])</f>
        <v>3.9034000000000049</v>
      </c>
      <c r="Q474" s="192">
        <f>Table21[[#This Row],[Abs Erorr 3]]/Table21[[#This Row],[Adj Close]]</f>
        <v>5.6848666676375996E-2</v>
      </c>
    </row>
    <row r="475" spans="1:17" x14ac:dyDescent="0.3">
      <c r="A475" s="177">
        <v>44151</v>
      </c>
      <c r="B475" s="7">
        <v>71.055099999999996</v>
      </c>
      <c r="C475" s="190">
        <f t="shared" si="28"/>
        <v>68.662999999999997</v>
      </c>
      <c r="D475" s="191">
        <f>Table21[[#This Row],[Adj Close]]-Table21[[#This Row],[Naive Trend ]]</f>
        <v>2.3920999999999992</v>
      </c>
      <c r="E475">
        <f>Table21[[#This Row],[Erorr 1]]^2</f>
        <v>5.7221424099999965</v>
      </c>
      <c r="F475">
        <f>ABS(Table21[[#This Row],[Erorr 1]])</f>
        <v>2.3920999999999992</v>
      </c>
      <c r="G475" s="192">
        <f>Table21[[#This Row],[Abs Erorr 1]]/Table21[[#This Row],[Adj Close]]</f>
        <v>3.3665423030859142E-2</v>
      </c>
      <c r="H475" s="190">
        <f t="shared" si="30"/>
        <v>66.973233333333326</v>
      </c>
      <c r="I475" s="193">
        <f>(Table21[[#This Row],[Adj Close]]-Table21[[#This Row],[3-MA]])</f>
        <v>4.0818666666666701</v>
      </c>
      <c r="J475" s="194">
        <f t="shared" si="29"/>
        <v>16.661635484444471</v>
      </c>
      <c r="K475" s="194">
        <f>ABS(Table21[[#This Row],[Erorr 2]])</f>
        <v>4.0818666666666701</v>
      </c>
      <c r="L475" s="192">
        <f>Table21[[#This Row],[Abs Erorr 2]]/Table21[[#This Row],[Adj Close]]</f>
        <v>5.7446498093263826E-2</v>
      </c>
      <c r="M475" s="190">
        <f t="shared" si="31"/>
        <v>65.921116666666663</v>
      </c>
      <c r="N475" s="195">
        <f>Table21[[#This Row],[Adj Close]]-Table21[[#This Row],[6-MA]]</f>
        <v>5.1339833333333331</v>
      </c>
      <c r="O475" s="194">
        <f>(Table21[[#This Row],[Adj Close]]-M475)^2</f>
        <v>26.357784866944442</v>
      </c>
      <c r="P475" s="194">
        <f>ABS(Table21[[#This Row],[Erorr 3]])</f>
        <v>5.1339833333333331</v>
      </c>
      <c r="Q475" s="192">
        <f>Table21[[#This Row],[Abs Erorr 3]]/Table21[[#This Row],[Adj Close]]</f>
        <v>7.2253551586491799E-2</v>
      </c>
    </row>
    <row r="476" spans="1:17" x14ac:dyDescent="0.3">
      <c r="A476" s="177">
        <v>44152</v>
      </c>
      <c r="B476" s="7">
        <v>73.498999999999995</v>
      </c>
      <c r="C476" s="190">
        <f t="shared" si="28"/>
        <v>71.055099999999996</v>
      </c>
      <c r="D476" s="191">
        <f>Table21[[#This Row],[Adj Close]]-Table21[[#This Row],[Naive Trend ]]</f>
        <v>2.4438999999999993</v>
      </c>
      <c r="E476">
        <f>Table21[[#This Row],[Erorr 1]]^2</f>
        <v>5.9726472099999963</v>
      </c>
      <c r="F476">
        <f>ABS(Table21[[#This Row],[Erorr 1]])</f>
        <v>2.4438999999999993</v>
      </c>
      <c r="G476" s="192">
        <f>Table21[[#This Row],[Abs Erorr 1]]/Table21[[#This Row],[Adj Close]]</f>
        <v>3.3250792527789487E-2</v>
      </c>
      <c r="H476" s="190">
        <f t="shared" si="30"/>
        <v>68.49603333333333</v>
      </c>
      <c r="I476" s="193">
        <f>(Table21[[#This Row],[Adj Close]]-Table21[[#This Row],[3-MA]])</f>
        <v>5.0029666666666657</v>
      </c>
      <c r="J476" s="194">
        <f t="shared" si="29"/>
        <v>25.029675467777768</v>
      </c>
      <c r="K476" s="194">
        <f>ABS(Table21[[#This Row],[Erorr 2]])</f>
        <v>5.0029666666666657</v>
      </c>
      <c r="L476" s="192">
        <f>Table21[[#This Row],[Abs Erorr 2]]/Table21[[#This Row],[Adj Close]]</f>
        <v>6.8068499798183191E-2</v>
      </c>
      <c r="M476" s="190">
        <f t="shared" si="31"/>
        <v>67.687133333333335</v>
      </c>
      <c r="N476" s="195">
        <f>Table21[[#This Row],[Adj Close]]-Table21[[#This Row],[6-MA]]</f>
        <v>5.8118666666666599</v>
      </c>
      <c r="O476" s="194">
        <f>(Table21[[#This Row],[Adj Close]]-M476)^2</f>
        <v>33.777794151111031</v>
      </c>
      <c r="P476" s="194">
        <f>ABS(Table21[[#This Row],[Erorr 3]])</f>
        <v>5.8118666666666599</v>
      </c>
      <c r="Q476" s="192">
        <f>Table21[[#This Row],[Abs Erorr 3]]/Table21[[#This Row],[Adj Close]]</f>
        <v>7.9074091710998246E-2</v>
      </c>
    </row>
    <row r="477" spans="1:17" x14ac:dyDescent="0.3">
      <c r="A477" s="177">
        <v>44153</v>
      </c>
      <c r="B477" s="7">
        <v>73.887600000000006</v>
      </c>
      <c r="C477" s="190">
        <f t="shared" si="28"/>
        <v>73.498999999999995</v>
      </c>
      <c r="D477" s="191">
        <f>Table21[[#This Row],[Adj Close]]-Table21[[#This Row],[Naive Trend ]]</f>
        <v>0.38860000000001094</v>
      </c>
      <c r="E477">
        <f>Table21[[#This Row],[Erorr 1]]^2</f>
        <v>0.15100996000000849</v>
      </c>
      <c r="F477">
        <f>ABS(Table21[[#This Row],[Erorr 1]])</f>
        <v>0.38860000000001094</v>
      </c>
      <c r="G477" s="192">
        <f>Table21[[#This Row],[Abs Erorr 1]]/Table21[[#This Row],[Adj Close]]</f>
        <v>5.259339862169172E-3</v>
      </c>
      <c r="H477" s="190">
        <f t="shared" si="30"/>
        <v>71.072366666666667</v>
      </c>
      <c r="I477" s="193">
        <f>(Table21[[#This Row],[Adj Close]]-Table21[[#This Row],[3-MA]])</f>
        <v>2.8152333333333388</v>
      </c>
      <c r="J477" s="194">
        <f t="shared" si="29"/>
        <v>7.9255387211111419</v>
      </c>
      <c r="K477" s="194">
        <f>ABS(Table21[[#This Row],[Erorr 2]])</f>
        <v>2.8152333333333388</v>
      </c>
      <c r="L477" s="192">
        <f>Table21[[#This Row],[Abs Erorr 2]]/Table21[[#This Row],[Adj Close]]</f>
        <v>3.8101566884475045E-2</v>
      </c>
      <c r="M477" s="190">
        <f t="shared" si="31"/>
        <v>68.73781666666666</v>
      </c>
      <c r="N477" s="195">
        <f>Table21[[#This Row],[Adj Close]]-Table21[[#This Row],[6-MA]]</f>
        <v>5.149783333333346</v>
      </c>
      <c r="O477" s="194">
        <f>(Table21[[#This Row],[Adj Close]]-M477)^2</f>
        <v>26.520268380277908</v>
      </c>
      <c r="P477" s="194">
        <f>ABS(Table21[[#This Row],[Erorr 3]])</f>
        <v>5.149783333333346</v>
      </c>
      <c r="Q477" s="192">
        <f>Table21[[#This Row],[Abs Erorr 3]]/Table21[[#This Row],[Adj Close]]</f>
        <v>6.9697531565964324E-2</v>
      </c>
    </row>
    <row r="478" spans="1:17" x14ac:dyDescent="0.3">
      <c r="A478" s="177">
        <v>44154</v>
      </c>
      <c r="B478" s="7">
        <v>73.369500000000002</v>
      </c>
      <c r="C478" s="190">
        <f t="shared" si="28"/>
        <v>73.887600000000006</v>
      </c>
      <c r="D478" s="191">
        <f>Table21[[#This Row],[Adj Close]]-Table21[[#This Row],[Naive Trend ]]</f>
        <v>-0.518100000000004</v>
      </c>
      <c r="E478">
        <f>Table21[[#This Row],[Erorr 1]]^2</f>
        <v>0.26842761000000415</v>
      </c>
      <c r="F478">
        <f>ABS(Table21[[#This Row],[Erorr 1]])</f>
        <v>0.518100000000004</v>
      </c>
      <c r="G478" s="192">
        <f>Table21[[#This Row],[Abs Erorr 1]]/Table21[[#This Row],[Adj Close]]</f>
        <v>7.0615173880155101E-3</v>
      </c>
      <c r="H478" s="190">
        <f t="shared" si="30"/>
        <v>72.813900000000004</v>
      </c>
      <c r="I478" s="193">
        <f>(Table21[[#This Row],[Adj Close]]-Table21[[#This Row],[3-MA]])</f>
        <v>0.55559999999999832</v>
      </c>
      <c r="J478" s="194">
        <f t="shared" si="29"/>
        <v>0.30869135999999814</v>
      </c>
      <c r="K478" s="194">
        <f>ABS(Table21[[#This Row],[Erorr 2]])</f>
        <v>0.55559999999999832</v>
      </c>
      <c r="L478" s="192">
        <f>Table21[[#This Row],[Abs Erorr 2]]/Table21[[#This Row],[Adj Close]]</f>
        <v>7.5726289534479357E-3</v>
      </c>
      <c r="M478" s="190">
        <f t="shared" si="31"/>
        <v>69.893566666666672</v>
      </c>
      <c r="N478" s="195">
        <f>Table21[[#This Row],[Adj Close]]-Table21[[#This Row],[6-MA]]</f>
        <v>3.4759333333333302</v>
      </c>
      <c r="O478" s="194">
        <f>(Table21[[#This Row],[Adj Close]]-M478)^2</f>
        <v>12.082112537777757</v>
      </c>
      <c r="P478" s="194">
        <f>ABS(Table21[[#This Row],[Erorr 3]])</f>
        <v>3.4759333333333302</v>
      </c>
      <c r="Q478" s="192">
        <f>Table21[[#This Row],[Abs Erorr 3]]/Table21[[#This Row],[Adj Close]]</f>
        <v>4.7375726062373738E-2</v>
      </c>
    </row>
    <row r="479" spans="1:17" x14ac:dyDescent="0.3">
      <c r="A479" s="177">
        <v>44155</v>
      </c>
      <c r="B479" s="7">
        <v>73.291700000000006</v>
      </c>
      <c r="C479" s="190">
        <f t="shared" si="28"/>
        <v>73.369500000000002</v>
      </c>
      <c r="D479" s="191">
        <f>Table21[[#This Row],[Adj Close]]-Table21[[#This Row],[Naive Trend ]]</f>
        <v>-7.7799999999996317E-2</v>
      </c>
      <c r="E479">
        <f>Table21[[#This Row],[Erorr 1]]^2</f>
        <v>6.052839999999427E-3</v>
      </c>
      <c r="F479">
        <f>ABS(Table21[[#This Row],[Erorr 1]])</f>
        <v>7.7799999999996317E-2</v>
      </c>
      <c r="G479" s="192">
        <f>Table21[[#This Row],[Abs Erorr 1]]/Table21[[#This Row],[Adj Close]]</f>
        <v>1.0615117400742009E-3</v>
      </c>
      <c r="H479" s="190">
        <f t="shared" si="30"/>
        <v>73.585366666666673</v>
      </c>
      <c r="I479" s="193">
        <f>(Table21[[#This Row],[Adj Close]]-Table21[[#This Row],[3-MA]])</f>
        <v>-0.29366666666666674</v>
      </c>
      <c r="J479" s="194">
        <f t="shared" si="29"/>
        <v>8.6240111111111156E-2</v>
      </c>
      <c r="K479" s="194">
        <f>ABS(Table21[[#This Row],[Erorr 2]])</f>
        <v>0.29366666666666674</v>
      </c>
      <c r="L479" s="192">
        <f>Table21[[#This Row],[Abs Erorr 2]]/Table21[[#This Row],[Adj Close]]</f>
        <v>4.0068202356701608E-3</v>
      </c>
      <c r="M479" s="190">
        <f t="shared" si="31"/>
        <v>71.040700000000001</v>
      </c>
      <c r="N479" s="195">
        <f>Table21[[#This Row],[Adj Close]]-Table21[[#This Row],[6-MA]]</f>
        <v>2.2510000000000048</v>
      </c>
      <c r="O479" s="194">
        <f>(Table21[[#This Row],[Adj Close]]-M479)^2</f>
        <v>5.0670010000000216</v>
      </c>
      <c r="P479" s="194">
        <f>ABS(Table21[[#This Row],[Erorr 3]])</f>
        <v>2.2510000000000048</v>
      </c>
      <c r="Q479" s="192">
        <f>Table21[[#This Row],[Abs Erorr 3]]/Table21[[#This Row],[Adj Close]]</f>
        <v>3.0712891091351471E-2</v>
      </c>
    </row>
    <row r="480" spans="1:17" x14ac:dyDescent="0.3">
      <c r="A480" s="177">
        <v>44158</v>
      </c>
      <c r="B480" s="7">
        <v>74.742599999999996</v>
      </c>
      <c r="C480" s="190">
        <f t="shared" si="28"/>
        <v>73.291700000000006</v>
      </c>
      <c r="D480" s="191">
        <f>Table21[[#This Row],[Adj Close]]-Table21[[#This Row],[Naive Trend ]]</f>
        <v>1.4508999999999901</v>
      </c>
      <c r="E480">
        <f>Table21[[#This Row],[Erorr 1]]^2</f>
        <v>2.1051108099999714</v>
      </c>
      <c r="F480">
        <f>ABS(Table21[[#This Row],[Erorr 1]])</f>
        <v>1.4508999999999901</v>
      </c>
      <c r="G480" s="192">
        <f>Table21[[#This Row],[Abs Erorr 1]]/Table21[[#This Row],[Adj Close]]</f>
        <v>1.9411955163454175E-2</v>
      </c>
      <c r="H480" s="190">
        <f t="shared" si="30"/>
        <v>73.516266666666681</v>
      </c>
      <c r="I480" s="193">
        <f>(Table21[[#This Row],[Adj Close]]-Table21[[#This Row],[3-MA]])</f>
        <v>1.2263333333333151</v>
      </c>
      <c r="J480" s="194">
        <f t="shared" si="29"/>
        <v>1.5038934444443997</v>
      </c>
      <c r="K480" s="194">
        <f>ABS(Table21[[#This Row],[Erorr 2]])</f>
        <v>1.2263333333333151</v>
      </c>
      <c r="L480" s="192">
        <f>Table21[[#This Row],[Abs Erorr 2]]/Table21[[#This Row],[Adj Close]]</f>
        <v>1.6407421381291462E-2</v>
      </c>
      <c r="M480" s="190">
        <f t="shared" si="31"/>
        <v>72.29431666666666</v>
      </c>
      <c r="N480" s="195">
        <f>Table21[[#This Row],[Adj Close]]-Table21[[#This Row],[6-MA]]</f>
        <v>2.448283333333336</v>
      </c>
      <c r="O480" s="194">
        <f>(Table21[[#This Row],[Adj Close]]-M480)^2</f>
        <v>5.9940912802777913</v>
      </c>
      <c r="P480" s="194">
        <f>ABS(Table21[[#This Row],[Erorr 3]])</f>
        <v>2.448283333333336</v>
      </c>
      <c r="Q480" s="192">
        <f>Table21[[#This Row],[Abs Erorr 3]]/Table21[[#This Row],[Adj Close]]</f>
        <v>3.2756197046039826E-2</v>
      </c>
    </row>
    <row r="481" spans="1:17" x14ac:dyDescent="0.3">
      <c r="A481" s="177">
        <v>44159</v>
      </c>
      <c r="B481" s="7">
        <v>76.642399999999995</v>
      </c>
      <c r="C481" s="190">
        <f t="shared" si="28"/>
        <v>74.742599999999996</v>
      </c>
      <c r="D481" s="191">
        <f>Table21[[#This Row],[Adj Close]]-Table21[[#This Row],[Naive Trend ]]</f>
        <v>1.899799999999999</v>
      </c>
      <c r="E481">
        <f>Table21[[#This Row],[Erorr 1]]^2</f>
        <v>3.6092400399999964</v>
      </c>
      <c r="F481">
        <f>ABS(Table21[[#This Row],[Erorr 1]])</f>
        <v>1.899799999999999</v>
      </c>
      <c r="G481" s="192">
        <f>Table21[[#This Row],[Abs Erorr 1]]/Table21[[#This Row],[Adj Close]]</f>
        <v>2.478784589209105E-2</v>
      </c>
      <c r="H481" s="190">
        <f t="shared" si="30"/>
        <v>73.801266666666663</v>
      </c>
      <c r="I481" s="193">
        <f>(Table21[[#This Row],[Adj Close]]-Table21[[#This Row],[3-MA]])</f>
        <v>2.8411333333333317</v>
      </c>
      <c r="J481" s="194">
        <f t="shared" si="29"/>
        <v>8.0720386177777694</v>
      </c>
      <c r="K481" s="194">
        <f>ABS(Table21[[#This Row],[Erorr 2]])</f>
        <v>2.8411333333333317</v>
      </c>
      <c r="L481" s="192">
        <f>Table21[[#This Row],[Abs Erorr 2]]/Table21[[#This Row],[Adj Close]]</f>
        <v>3.7069994328639652E-2</v>
      </c>
      <c r="M481" s="190">
        <f t="shared" si="31"/>
        <v>73.307583333333341</v>
      </c>
      <c r="N481" s="195">
        <f>Table21[[#This Row],[Adj Close]]-Table21[[#This Row],[6-MA]]</f>
        <v>3.3348166666666543</v>
      </c>
      <c r="O481" s="194">
        <f>(Table21[[#This Row],[Adj Close]]-M481)^2</f>
        <v>11.121002200277696</v>
      </c>
      <c r="P481" s="194">
        <f>ABS(Table21[[#This Row],[Erorr 3]])</f>
        <v>3.3348166666666543</v>
      </c>
      <c r="Q481" s="192">
        <f>Table21[[#This Row],[Abs Erorr 3]]/Table21[[#This Row],[Adj Close]]</f>
        <v>4.3511380993636085E-2</v>
      </c>
    </row>
    <row r="482" spans="1:17" x14ac:dyDescent="0.3">
      <c r="A482" s="177">
        <v>44160</v>
      </c>
      <c r="B482" s="7">
        <v>75.623400000000004</v>
      </c>
      <c r="C482" s="190">
        <f t="shared" si="28"/>
        <v>76.642399999999995</v>
      </c>
      <c r="D482" s="191">
        <f>Table21[[#This Row],[Adj Close]]-Table21[[#This Row],[Naive Trend ]]</f>
        <v>-1.0189999999999912</v>
      </c>
      <c r="E482">
        <f>Table21[[#This Row],[Erorr 1]]^2</f>
        <v>1.0383609999999821</v>
      </c>
      <c r="F482">
        <f>ABS(Table21[[#This Row],[Erorr 1]])</f>
        <v>1.0189999999999912</v>
      </c>
      <c r="G482" s="192">
        <f>Table21[[#This Row],[Abs Erorr 1]]/Table21[[#This Row],[Adj Close]]</f>
        <v>1.3474665249115898E-2</v>
      </c>
      <c r="H482" s="190">
        <f t="shared" si="30"/>
        <v>74.892233333333323</v>
      </c>
      <c r="I482" s="193">
        <f>(Table21[[#This Row],[Adj Close]]-Table21[[#This Row],[3-MA]])</f>
        <v>0.73116666666668095</v>
      </c>
      <c r="J482" s="194">
        <f t="shared" si="29"/>
        <v>0.53460469444446534</v>
      </c>
      <c r="K482" s="194">
        <f>ABS(Table21[[#This Row],[Erorr 2]])</f>
        <v>0.73116666666668095</v>
      </c>
      <c r="L482" s="192">
        <f>Table21[[#This Row],[Abs Erorr 2]]/Table21[[#This Row],[Adj Close]]</f>
        <v>9.6685241164332861E-3</v>
      </c>
      <c r="M482" s="190">
        <f t="shared" si="31"/>
        <v>74.238799999999998</v>
      </c>
      <c r="N482" s="195">
        <f>Table21[[#This Row],[Adj Close]]-Table21[[#This Row],[6-MA]]</f>
        <v>1.384600000000006</v>
      </c>
      <c r="O482" s="194">
        <f>(Table21[[#This Row],[Adj Close]]-M482)^2</f>
        <v>1.9171171600000168</v>
      </c>
      <c r="P482" s="194">
        <f>ABS(Table21[[#This Row],[Erorr 3]])</f>
        <v>1.384600000000006</v>
      </c>
      <c r="Q482" s="192">
        <f>Table21[[#This Row],[Abs Erorr 3]]/Table21[[#This Row],[Adj Close]]</f>
        <v>1.8309147697670378E-2</v>
      </c>
    </row>
    <row r="483" spans="1:17" x14ac:dyDescent="0.3">
      <c r="A483" s="177">
        <v>44162</v>
      </c>
      <c r="B483" s="7">
        <v>74.025800000000004</v>
      </c>
      <c r="C483" s="190">
        <f t="shared" si="28"/>
        <v>75.623400000000004</v>
      </c>
      <c r="D483" s="191">
        <f>Table21[[#This Row],[Adj Close]]-Table21[[#This Row],[Naive Trend ]]</f>
        <v>-1.5975999999999999</v>
      </c>
      <c r="E483">
        <f>Table21[[#This Row],[Erorr 1]]^2</f>
        <v>2.5523257599999996</v>
      </c>
      <c r="F483">
        <f>ABS(Table21[[#This Row],[Erorr 1]])</f>
        <v>1.5975999999999999</v>
      </c>
      <c r="G483" s="192">
        <f>Table21[[#This Row],[Abs Erorr 1]]/Table21[[#This Row],[Adj Close]]</f>
        <v>2.1581664770931215E-2</v>
      </c>
      <c r="H483" s="190">
        <f t="shared" si="30"/>
        <v>75.669466666666665</v>
      </c>
      <c r="I483" s="193">
        <f>(Table21[[#This Row],[Adj Close]]-Table21[[#This Row],[3-MA]])</f>
        <v>-1.6436666666666611</v>
      </c>
      <c r="J483" s="194">
        <f t="shared" si="29"/>
        <v>2.7016401111110926</v>
      </c>
      <c r="K483" s="194">
        <f>ABS(Table21[[#This Row],[Erorr 2]])</f>
        <v>1.6436666666666611</v>
      </c>
      <c r="L483" s="192">
        <f>Table21[[#This Row],[Abs Erorr 2]]/Table21[[#This Row],[Adj Close]]</f>
        <v>2.2203970327462332E-2</v>
      </c>
      <c r="M483" s="190">
        <f t="shared" si="31"/>
        <v>74.592866666666666</v>
      </c>
      <c r="N483" s="195">
        <f>Table21[[#This Row],[Adj Close]]-Table21[[#This Row],[6-MA]]</f>
        <v>-0.56706666666666194</v>
      </c>
      <c r="O483" s="194">
        <f>(Table21[[#This Row],[Adj Close]]-M483)^2</f>
        <v>0.32156460444443907</v>
      </c>
      <c r="P483" s="194">
        <f>ABS(Table21[[#This Row],[Erorr 3]])</f>
        <v>0.56706666666666194</v>
      </c>
      <c r="Q483" s="192">
        <f>Table21[[#This Row],[Abs Erorr 3]]/Table21[[#This Row],[Adj Close]]</f>
        <v>7.6603922776472787E-3</v>
      </c>
    </row>
    <row r="484" spans="1:17" x14ac:dyDescent="0.3">
      <c r="A484" s="177">
        <v>44165</v>
      </c>
      <c r="B484" s="7">
        <v>72.022300000000001</v>
      </c>
      <c r="C484" s="190">
        <f t="shared" si="28"/>
        <v>74.025800000000004</v>
      </c>
      <c r="D484" s="191">
        <f>Table21[[#This Row],[Adj Close]]-Table21[[#This Row],[Naive Trend ]]</f>
        <v>-2.0035000000000025</v>
      </c>
      <c r="E484">
        <f>Table21[[#This Row],[Erorr 1]]^2</f>
        <v>4.0140122500000102</v>
      </c>
      <c r="F484">
        <f>ABS(Table21[[#This Row],[Erorr 1]])</f>
        <v>2.0035000000000025</v>
      </c>
      <c r="G484" s="192">
        <f>Table21[[#This Row],[Abs Erorr 1]]/Table21[[#This Row],[Adj Close]]</f>
        <v>2.7817773106385141E-2</v>
      </c>
      <c r="H484" s="190">
        <f t="shared" si="30"/>
        <v>75.430533333333344</v>
      </c>
      <c r="I484" s="193">
        <f>(Table21[[#This Row],[Adj Close]]-Table21[[#This Row],[3-MA]])</f>
        <v>-3.4082333333333423</v>
      </c>
      <c r="J484" s="194">
        <f t="shared" si="29"/>
        <v>11.616054454444505</v>
      </c>
      <c r="K484" s="194">
        <f>ABS(Table21[[#This Row],[Erorr 2]])</f>
        <v>3.4082333333333423</v>
      </c>
      <c r="L484" s="192">
        <f>Table21[[#This Row],[Abs Erorr 2]]/Table21[[#This Row],[Adj Close]]</f>
        <v>4.7321917424649619E-2</v>
      </c>
      <c r="M484" s="190">
        <f t="shared" si="31"/>
        <v>74.615899999999996</v>
      </c>
      <c r="N484" s="195">
        <f>Table21[[#This Row],[Adj Close]]-Table21[[#This Row],[6-MA]]</f>
        <v>-2.593599999999995</v>
      </c>
      <c r="O484" s="194">
        <f>(Table21[[#This Row],[Adj Close]]-M484)^2</f>
        <v>6.7267609599999743</v>
      </c>
      <c r="P484" s="194">
        <f>ABS(Table21[[#This Row],[Erorr 3]])</f>
        <v>2.593599999999995</v>
      </c>
      <c r="Q484" s="192">
        <f>Table21[[#This Row],[Abs Erorr 3]]/Table21[[#This Row],[Adj Close]]</f>
        <v>3.6011068793970688E-2</v>
      </c>
    </row>
    <row r="485" spans="1:17" x14ac:dyDescent="0.3">
      <c r="A485" s="177">
        <v>44166</v>
      </c>
      <c r="B485" s="7">
        <v>73.239900000000006</v>
      </c>
      <c r="C485" s="190">
        <f t="shared" si="28"/>
        <v>72.022300000000001</v>
      </c>
      <c r="D485" s="191">
        <f>Table21[[#This Row],[Adj Close]]-Table21[[#This Row],[Naive Trend ]]</f>
        <v>1.2176000000000045</v>
      </c>
      <c r="E485">
        <f>Table21[[#This Row],[Erorr 1]]^2</f>
        <v>1.4825497600000108</v>
      </c>
      <c r="F485">
        <f>ABS(Table21[[#This Row],[Erorr 1]])</f>
        <v>1.2176000000000045</v>
      </c>
      <c r="G485" s="192">
        <f>Table21[[#This Row],[Abs Erorr 1]]/Table21[[#This Row],[Adj Close]]</f>
        <v>1.6624817892979159E-2</v>
      </c>
      <c r="H485" s="190">
        <f t="shared" si="30"/>
        <v>73.890500000000003</v>
      </c>
      <c r="I485" s="193">
        <f>(Table21[[#This Row],[Adj Close]]-Table21[[#This Row],[3-MA]])</f>
        <v>-0.65059999999999718</v>
      </c>
      <c r="J485" s="194">
        <f t="shared" si="29"/>
        <v>0.42328035999999636</v>
      </c>
      <c r="K485" s="194">
        <f>ABS(Table21[[#This Row],[Erorr 2]])</f>
        <v>0.65059999999999718</v>
      </c>
      <c r="L485" s="192">
        <f>Table21[[#This Row],[Abs Erorr 2]]/Table21[[#This Row],[Adj Close]]</f>
        <v>8.8831361047734519E-3</v>
      </c>
      <c r="M485" s="190">
        <f t="shared" si="31"/>
        <v>74.39136666666667</v>
      </c>
      <c r="N485" s="195">
        <f>Table21[[#This Row],[Adj Close]]-Table21[[#This Row],[6-MA]]</f>
        <v>-1.1514666666666642</v>
      </c>
      <c r="O485" s="194">
        <f>(Table21[[#This Row],[Adj Close]]-M485)^2</f>
        <v>1.3258754844444387</v>
      </c>
      <c r="P485" s="194">
        <f>ABS(Table21[[#This Row],[Erorr 3]])</f>
        <v>1.1514666666666642</v>
      </c>
      <c r="Q485" s="192">
        <f>Table21[[#This Row],[Abs Erorr 3]]/Table21[[#This Row],[Adj Close]]</f>
        <v>1.5721849247017871E-2</v>
      </c>
    </row>
    <row r="486" spans="1:17" x14ac:dyDescent="0.3">
      <c r="A486" s="177">
        <v>44167</v>
      </c>
      <c r="B486" s="7">
        <v>73.8185</v>
      </c>
      <c r="C486" s="190">
        <f t="shared" si="28"/>
        <v>73.239900000000006</v>
      </c>
      <c r="D486" s="191">
        <f>Table21[[#This Row],[Adj Close]]-Table21[[#This Row],[Naive Trend ]]</f>
        <v>0.57859999999999445</v>
      </c>
      <c r="E486">
        <f>Table21[[#This Row],[Erorr 1]]^2</f>
        <v>0.3347779599999936</v>
      </c>
      <c r="F486">
        <f>ABS(Table21[[#This Row],[Erorr 1]])</f>
        <v>0.57859999999999445</v>
      </c>
      <c r="G486" s="192">
        <f>Table21[[#This Row],[Abs Erorr 1]]/Table21[[#This Row],[Adj Close]]</f>
        <v>7.8381435547998732E-3</v>
      </c>
      <c r="H486" s="190">
        <f t="shared" si="30"/>
        <v>73.096000000000004</v>
      </c>
      <c r="I486" s="193">
        <f>(Table21[[#This Row],[Adj Close]]-Table21[[#This Row],[3-MA]])</f>
        <v>0.72249999999999659</v>
      </c>
      <c r="J486" s="194">
        <f t="shared" si="29"/>
        <v>0.52200624999999512</v>
      </c>
      <c r="K486" s="194">
        <f>ABS(Table21[[#This Row],[Erorr 2]])</f>
        <v>0.72249999999999659</v>
      </c>
      <c r="L486" s="192">
        <f>Table21[[#This Row],[Abs Erorr 2]]/Table21[[#This Row],[Adj Close]]</f>
        <v>9.787519388771062E-3</v>
      </c>
      <c r="M486" s="190">
        <f t="shared" si="31"/>
        <v>74.382733333333348</v>
      </c>
      <c r="N486" s="195">
        <f>Table21[[#This Row],[Adj Close]]-Table21[[#This Row],[6-MA]]</f>
        <v>-0.56423333333334824</v>
      </c>
      <c r="O486" s="194">
        <f>(Table21[[#This Row],[Adj Close]]-M486)^2</f>
        <v>0.31835925444446128</v>
      </c>
      <c r="P486" s="194">
        <f>ABS(Table21[[#This Row],[Erorr 3]])</f>
        <v>0.56423333333334824</v>
      </c>
      <c r="Q486" s="192">
        <f>Table21[[#This Row],[Abs Erorr 3]]/Table21[[#This Row],[Adj Close]]</f>
        <v>7.6435220619945985E-3</v>
      </c>
    </row>
    <row r="487" spans="1:17" x14ac:dyDescent="0.3">
      <c r="A487" s="177">
        <v>44168</v>
      </c>
      <c r="B487" s="7">
        <v>74.457599999999999</v>
      </c>
      <c r="C487" s="190">
        <f t="shared" si="28"/>
        <v>73.8185</v>
      </c>
      <c r="D487" s="191">
        <f>Table21[[#This Row],[Adj Close]]-Table21[[#This Row],[Naive Trend ]]</f>
        <v>0.63909999999999911</v>
      </c>
      <c r="E487">
        <f>Table21[[#This Row],[Erorr 1]]^2</f>
        <v>0.40844880999999889</v>
      </c>
      <c r="F487">
        <f>ABS(Table21[[#This Row],[Erorr 1]])</f>
        <v>0.63909999999999911</v>
      </c>
      <c r="G487" s="192">
        <f>Table21[[#This Row],[Abs Erorr 1]]/Table21[[#This Row],[Adj Close]]</f>
        <v>8.5834085439229733E-3</v>
      </c>
      <c r="H487" s="190">
        <f t="shared" si="30"/>
        <v>73.026899999999998</v>
      </c>
      <c r="I487" s="193">
        <f>(Table21[[#This Row],[Adj Close]]-Table21[[#This Row],[3-MA]])</f>
        <v>1.4307000000000016</v>
      </c>
      <c r="J487" s="194">
        <f t="shared" si="29"/>
        <v>2.0469024900000048</v>
      </c>
      <c r="K487" s="194">
        <f>ABS(Table21[[#This Row],[Erorr 2]])</f>
        <v>1.4307000000000016</v>
      </c>
      <c r="L487" s="192">
        <f>Table21[[#This Row],[Abs Erorr 2]]/Table21[[#This Row],[Adj Close]]</f>
        <v>1.9214962609592597E-2</v>
      </c>
      <c r="M487" s="190">
        <f t="shared" si="31"/>
        <v>74.228716666666671</v>
      </c>
      <c r="N487" s="195">
        <f>Table21[[#This Row],[Adj Close]]-Table21[[#This Row],[6-MA]]</f>
        <v>0.22888333333332866</v>
      </c>
      <c r="O487" s="194">
        <f>(Table21[[#This Row],[Adj Close]]-M487)^2</f>
        <v>5.2387580277775639E-2</v>
      </c>
      <c r="P487" s="194">
        <f>ABS(Table21[[#This Row],[Erorr 3]])</f>
        <v>0.22888333333332866</v>
      </c>
      <c r="Q487" s="192">
        <f>Table21[[#This Row],[Abs Erorr 3]]/Table21[[#This Row],[Adj Close]]</f>
        <v>3.0740090109448687E-3</v>
      </c>
    </row>
    <row r="488" spans="1:17" x14ac:dyDescent="0.3">
      <c r="A488" s="177">
        <v>44169</v>
      </c>
      <c r="B488" s="7">
        <v>76.987899999999996</v>
      </c>
      <c r="C488" s="190">
        <f t="shared" si="28"/>
        <v>74.457599999999999</v>
      </c>
      <c r="D488" s="191">
        <f>Table21[[#This Row],[Adj Close]]-Table21[[#This Row],[Naive Trend ]]</f>
        <v>2.5302999999999969</v>
      </c>
      <c r="E488">
        <f>Table21[[#This Row],[Erorr 1]]^2</f>
        <v>6.4024180899999843</v>
      </c>
      <c r="F488">
        <f>ABS(Table21[[#This Row],[Erorr 1]])</f>
        <v>2.5302999999999969</v>
      </c>
      <c r="G488" s="192">
        <f>Table21[[#This Row],[Abs Erorr 1]]/Table21[[#This Row],[Adj Close]]</f>
        <v>3.2866203650183952E-2</v>
      </c>
      <c r="H488" s="190">
        <f t="shared" si="30"/>
        <v>73.838666666666668</v>
      </c>
      <c r="I488" s="193">
        <f>(Table21[[#This Row],[Adj Close]]-Table21[[#This Row],[3-MA]])</f>
        <v>3.1492333333333278</v>
      </c>
      <c r="J488" s="194">
        <f t="shared" si="29"/>
        <v>9.9176705877777422</v>
      </c>
      <c r="K488" s="194">
        <f>ABS(Table21[[#This Row],[Erorr 2]])</f>
        <v>3.1492333333333278</v>
      </c>
      <c r="L488" s="192">
        <f>Table21[[#This Row],[Abs Erorr 2]]/Table21[[#This Row],[Adj Close]]</f>
        <v>4.0905562216053792E-2</v>
      </c>
      <c r="M488" s="190">
        <f t="shared" si="31"/>
        <v>73.864583333333343</v>
      </c>
      <c r="N488" s="195">
        <f>Table21[[#This Row],[Adj Close]]-Table21[[#This Row],[6-MA]]</f>
        <v>3.1233166666666534</v>
      </c>
      <c r="O488" s="194">
        <f>(Table21[[#This Row],[Adj Close]]-M488)^2</f>
        <v>9.755107000277695</v>
      </c>
      <c r="P488" s="194">
        <f>ABS(Table21[[#This Row],[Erorr 3]])</f>
        <v>3.1233166666666534</v>
      </c>
      <c r="Q488" s="192">
        <f>Table21[[#This Row],[Abs Erorr 3]]/Table21[[#This Row],[Adj Close]]</f>
        <v>4.0568929230004373E-2</v>
      </c>
    </row>
    <row r="489" spans="1:17" x14ac:dyDescent="0.3">
      <c r="A489" s="177">
        <v>44172</v>
      </c>
      <c r="B489" s="7">
        <v>76.253799999999998</v>
      </c>
      <c r="C489" s="190">
        <f t="shared" si="28"/>
        <v>76.987899999999996</v>
      </c>
      <c r="D489" s="191">
        <f>Table21[[#This Row],[Adj Close]]-Table21[[#This Row],[Naive Trend ]]</f>
        <v>-0.73409999999999798</v>
      </c>
      <c r="E489">
        <f>Table21[[#This Row],[Erorr 1]]^2</f>
        <v>0.53890280999999707</v>
      </c>
      <c r="F489">
        <f>ABS(Table21[[#This Row],[Erorr 1]])</f>
        <v>0.73409999999999798</v>
      </c>
      <c r="G489" s="192">
        <f>Table21[[#This Row],[Abs Erorr 1]]/Table21[[#This Row],[Adj Close]]</f>
        <v>9.6270612087528493E-3</v>
      </c>
      <c r="H489" s="190">
        <f t="shared" si="30"/>
        <v>75.087999999999994</v>
      </c>
      <c r="I489" s="193">
        <f>(Table21[[#This Row],[Adj Close]]-Table21[[#This Row],[3-MA]])</f>
        <v>1.1658000000000044</v>
      </c>
      <c r="J489" s="194">
        <f t="shared" si="29"/>
        <v>1.3590896400000103</v>
      </c>
      <c r="K489" s="194">
        <f>ABS(Table21[[#This Row],[Erorr 2]])</f>
        <v>1.1658000000000044</v>
      </c>
      <c r="L489" s="192">
        <f>Table21[[#This Row],[Abs Erorr 2]]/Table21[[#This Row],[Adj Close]]</f>
        <v>1.5288418413246348E-2</v>
      </c>
      <c r="M489" s="190">
        <f t="shared" si="31"/>
        <v>74.091999999999999</v>
      </c>
      <c r="N489" s="195">
        <f>Table21[[#This Row],[Adj Close]]-Table21[[#This Row],[6-MA]]</f>
        <v>2.1617999999999995</v>
      </c>
      <c r="O489" s="194">
        <f>(Table21[[#This Row],[Adj Close]]-M489)^2</f>
        <v>4.6733792399999983</v>
      </c>
      <c r="P489" s="194">
        <f>ABS(Table21[[#This Row],[Erorr 3]])</f>
        <v>2.1617999999999995</v>
      </c>
      <c r="Q489" s="192">
        <f>Table21[[#This Row],[Abs Erorr 3]]/Table21[[#This Row],[Adj Close]]</f>
        <v>2.8350062554259585E-2</v>
      </c>
    </row>
    <row r="490" spans="1:17" x14ac:dyDescent="0.3">
      <c r="A490" s="177">
        <v>44173</v>
      </c>
      <c r="B490" s="7">
        <v>77.082899999999995</v>
      </c>
      <c r="C490" s="190">
        <f t="shared" si="28"/>
        <v>76.253799999999998</v>
      </c>
      <c r="D490" s="191">
        <f>Table21[[#This Row],[Adj Close]]-Table21[[#This Row],[Naive Trend ]]</f>
        <v>0.82909999999999684</v>
      </c>
      <c r="E490">
        <f>Table21[[#This Row],[Erorr 1]]^2</f>
        <v>0.68740680999999471</v>
      </c>
      <c r="F490">
        <f>ABS(Table21[[#This Row],[Erorr 1]])</f>
        <v>0.82909999999999684</v>
      </c>
      <c r="G490" s="192">
        <f>Table21[[#This Row],[Abs Erorr 1]]/Table21[[#This Row],[Adj Close]]</f>
        <v>1.0755952357786187E-2</v>
      </c>
      <c r="H490" s="190">
        <f t="shared" si="30"/>
        <v>75.899766666666665</v>
      </c>
      <c r="I490" s="193">
        <f>(Table21[[#This Row],[Adj Close]]-Table21[[#This Row],[3-MA]])</f>
        <v>1.1831333333333305</v>
      </c>
      <c r="J490" s="194">
        <f t="shared" si="29"/>
        <v>1.3998044844444377</v>
      </c>
      <c r="K490" s="194">
        <f>ABS(Table21[[#This Row],[Erorr 2]])</f>
        <v>1.1831333333333305</v>
      </c>
      <c r="L490" s="192">
        <f>Table21[[#This Row],[Abs Erorr 2]]/Table21[[#This Row],[Adj Close]]</f>
        <v>1.5348843042144634E-2</v>
      </c>
      <c r="M490" s="190">
        <f t="shared" si="31"/>
        <v>74.463333333333338</v>
      </c>
      <c r="N490" s="195">
        <f>Table21[[#This Row],[Adj Close]]-Table21[[#This Row],[6-MA]]</f>
        <v>2.6195666666666568</v>
      </c>
      <c r="O490" s="194">
        <f>(Table21[[#This Row],[Adj Close]]-M490)^2</f>
        <v>6.8621295211110596</v>
      </c>
      <c r="P490" s="194">
        <f>ABS(Table21[[#This Row],[Erorr 3]])</f>
        <v>2.6195666666666568</v>
      </c>
      <c r="Q490" s="192">
        <f>Table21[[#This Row],[Abs Erorr 3]]/Table21[[#This Row],[Adj Close]]</f>
        <v>3.3983758611399635E-2</v>
      </c>
    </row>
    <row r="491" spans="1:17" x14ac:dyDescent="0.3">
      <c r="A491" s="177">
        <v>44174</v>
      </c>
      <c r="B491" s="7">
        <v>76.527100000000004</v>
      </c>
      <c r="C491" s="190">
        <f t="shared" si="28"/>
        <v>77.082899999999995</v>
      </c>
      <c r="D491" s="191">
        <f>Table21[[#This Row],[Adj Close]]-Table21[[#This Row],[Naive Trend ]]</f>
        <v>-0.55579999999999075</v>
      </c>
      <c r="E491">
        <f>Table21[[#This Row],[Erorr 1]]^2</f>
        <v>0.30891363999998972</v>
      </c>
      <c r="F491">
        <f>ABS(Table21[[#This Row],[Erorr 1]])</f>
        <v>0.55579999999999075</v>
      </c>
      <c r="G491" s="192">
        <f>Table21[[#This Row],[Abs Erorr 1]]/Table21[[#This Row],[Adj Close]]</f>
        <v>7.2627866468217232E-3</v>
      </c>
      <c r="H491" s="190">
        <f t="shared" si="30"/>
        <v>76.774866666666654</v>
      </c>
      <c r="I491" s="193">
        <f>(Table21[[#This Row],[Adj Close]]-Table21[[#This Row],[3-MA]])</f>
        <v>-0.24776666666664937</v>
      </c>
      <c r="J491" s="194">
        <f t="shared" si="29"/>
        <v>6.138832111110254E-2</v>
      </c>
      <c r="K491" s="194">
        <f>ABS(Table21[[#This Row],[Erorr 2]])</f>
        <v>0.24776666666664937</v>
      </c>
      <c r="L491" s="192">
        <f>Table21[[#This Row],[Abs Erorr 2]]/Table21[[#This Row],[Adj Close]]</f>
        <v>3.237633030216085E-3</v>
      </c>
      <c r="M491" s="190">
        <f t="shared" si="31"/>
        <v>75.306766666666675</v>
      </c>
      <c r="N491" s="195">
        <f>Table21[[#This Row],[Adj Close]]-Table21[[#This Row],[6-MA]]</f>
        <v>1.2203333333333291</v>
      </c>
      <c r="O491" s="194">
        <f>(Table21[[#This Row],[Adj Close]]-M491)^2</f>
        <v>1.489213444444434</v>
      </c>
      <c r="P491" s="194">
        <f>ABS(Table21[[#This Row],[Erorr 3]])</f>
        <v>1.2203333333333291</v>
      </c>
      <c r="Q491" s="192">
        <f>Table21[[#This Row],[Abs Erorr 3]]/Table21[[#This Row],[Adj Close]]</f>
        <v>1.5946420723290559E-2</v>
      </c>
    </row>
    <row r="492" spans="1:17" x14ac:dyDescent="0.3">
      <c r="A492" s="177">
        <v>44175</v>
      </c>
      <c r="B492" s="7">
        <v>75.459100000000007</v>
      </c>
      <c r="C492" s="190">
        <f t="shared" si="28"/>
        <v>76.527100000000004</v>
      </c>
      <c r="D492" s="191">
        <f>Table21[[#This Row],[Adj Close]]-Table21[[#This Row],[Naive Trend ]]</f>
        <v>-1.0679999999999978</v>
      </c>
      <c r="E492">
        <f>Table21[[#This Row],[Erorr 1]]^2</f>
        <v>1.1406239999999954</v>
      </c>
      <c r="F492">
        <f>ABS(Table21[[#This Row],[Erorr 1]])</f>
        <v>1.0679999999999978</v>
      </c>
      <c r="G492" s="192">
        <f>Table21[[#This Row],[Abs Erorr 1]]/Table21[[#This Row],[Adj Close]]</f>
        <v>1.4153362550043637E-2</v>
      </c>
      <c r="H492" s="190">
        <f t="shared" si="30"/>
        <v>76.621266666666671</v>
      </c>
      <c r="I492" s="193">
        <f>(Table21[[#This Row],[Adj Close]]-Table21[[#This Row],[3-MA]])</f>
        <v>-1.1621666666666641</v>
      </c>
      <c r="J492" s="194">
        <f t="shared" si="29"/>
        <v>1.3506313611111052</v>
      </c>
      <c r="K492" s="194">
        <f>ABS(Table21[[#This Row],[Erorr 2]])</f>
        <v>1.1621666666666641</v>
      </c>
      <c r="L492" s="192">
        <f>Table21[[#This Row],[Abs Erorr 2]]/Table21[[#This Row],[Adj Close]]</f>
        <v>1.54012791918624E-2</v>
      </c>
      <c r="M492" s="190">
        <f t="shared" si="31"/>
        <v>75.854633333333325</v>
      </c>
      <c r="N492" s="195">
        <f>Table21[[#This Row],[Adj Close]]-Table21[[#This Row],[6-MA]]</f>
        <v>-0.39553333333331864</v>
      </c>
      <c r="O492" s="194">
        <f>(Table21[[#This Row],[Adj Close]]-M492)^2</f>
        <v>0.15644661777776614</v>
      </c>
      <c r="P492" s="194">
        <f>ABS(Table21[[#This Row],[Erorr 3]])</f>
        <v>0.39553333333331864</v>
      </c>
      <c r="Q492" s="192">
        <f>Table21[[#This Row],[Abs Erorr 3]]/Table21[[#This Row],[Adj Close]]</f>
        <v>5.241691636042818E-3</v>
      </c>
    </row>
    <row r="493" spans="1:17" x14ac:dyDescent="0.3">
      <c r="A493" s="177">
        <v>44176</v>
      </c>
      <c r="B493" s="7">
        <v>75.250699999999995</v>
      </c>
      <c r="C493" s="190">
        <f t="shared" si="28"/>
        <v>75.459100000000007</v>
      </c>
      <c r="D493" s="191">
        <f>Table21[[#This Row],[Adj Close]]-Table21[[#This Row],[Naive Trend ]]</f>
        <v>-0.20840000000001169</v>
      </c>
      <c r="E493">
        <f>Table21[[#This Row],[Erorr 1]]^2</f>
        <v>4.3430560000004871E-2</v>
      </c>
      <c r="F493">
        <f>ABS(Table21[[#This Row],[Erorr 1]])</f>
        <v>0.20840000000001169</v>
      </c>
      <c r="G493" s="192">
        <f>Table21[[#This Row],[Abs Erorr 1]]/Table21[[#This Row],[Adj Close]]</f>
        <v>2.76940945399859E-3</v>
      </c>
      <c r="H493" s="190">
        <f t="shared" si="30"/>
        <v>76.356366666666673</v>
      </c>
      <c r="I493" s="193">
        <f>(Table21[[#This Row],[Adj Close]]-Table21[[#This Row],[3-MA]])</f>
        <v>-1.1056666666666786</v>
      </c>
      <c r="J493" s="194">
        <f t="shared" si="29"/>
        <v>1.222498777777804</v>
      </c>
      <c r="K493" s="194">
        <f>ABS(Table21[[#This Row],[Erorr 2]])</f>
        <v>1.1056666666666786</v>
      </c>
      <c r="L493" s="192">
        <f>Table21[[#This Row],[Abs Erorr 2]]/Table21[[#This Row],[Adj Close]]</f>
        <v>1.4693108059681553E-2</v>
      </c>
      <c r="M493" s="190">
        <f t="shared" si="31"/>
        <v>76.128066666666669</v>
      </c>
      <c r="N493" s="195">
        <f>Table21[[#This Row],[Adj Close]]-Table21[[#This Row],[6-MA]]</f>
        <v>-0.87736666666667418</v>
      </c>
      <c r="O493" s="194">
        <f>(Table21[[#This Row],[Adj Close]]-M493)^2</f>
        <v>0.76977226777779095</v>
      </c>
      <c r="P493" s="194">
        <f>ABS(Table21[[#This Row],[Erorr 3]])</f>
        <v>0.87736666666667418</v>
      </c>
      <c r="Q493" s="192">
        <f>Table21[[#This Row],[Abs Erorr 3]]/Table21[[#This Row],[Adj Close]]</f>
        <v>1.1659249238434649E-2</v>
      </c>
    </row>
    <row r="494" spans="1:17" x14ac:dyDescent="0.3">
      <c r="A494" s="177">
        <v>44179</v>
      </c>
      <c r="B494" s="7">
        <v>74.460400000000007</v>
      </c>
      <c r="C494" s="190">
        <f t="shared" si="28"/>
        <v>75.250699999999995</v>
      </c>
      <c r="D494" s="191">
        <f>Table21[[#This Row],[Adj Close]]-Table21[[#This Row],[Naive Trend ]]</f>
        <v>-0.79029999999998779</v>
      </c>
      <c r="E494">
        <f>Table21[[#This Row],[Erorr 1]]^2</f>
        <v>0.62457408999998065</v>
      </c>
      <c r="F494">
        <f>ABS(Table21[[#This Row],[Erorr 1]])</f>
        <v>0.79029999999998779</v>
      </c>
      <c r="G494" s="192">
        <f>Table21[[#This Row],[Abs Erorr 1]]/Table21[[#This Row],[Adj Close]]</f>
        <v>1.0613695333358238E-2</v>
      </c>
      <c r="H494" s="190">
        <f t="shared" si="30"/>
        <v>75.74563333333333</v>
      </c>
      <c r="I494" s="193">
        <f>(Table21[[#This Row],[Adj Close]]-Table21[[#This Row],[3-MA]])</f>
        <v>-1.2852333333333235</v>
      </c>
      <c r="J494" s="194">
        <f t="shared" si="29"/>
        <v>1.6518247211110857</v>
      </c>
      <c r="K494" s="194">
        <f>ABS(Table21[[#This Row],[Erorr 2]])</f>
        <v>1.2852333333333235</v>
      </c>
      <c r="L494" s="192">
        <f>Table21[[#This Row],[Abs Erorr 2]]/Table21[[#This Row],[Adj Close]]</f>
        <v>1.726062891595161E-2</v>
      </c>
      <c r="M494" s="190">
        <f t="shared" si="31"/>
        <v>76.260249999999999</v>
      </c>
      <c r="N494" s="195">
        <f>Table21[[#This Row],[Adj Close]]-Table21[[#This Row],[6-MA]]</f>
        <v>-1.7998499999999922</v>
      </c>
      <c r="O494" s="194">
        <f>(Table21[[#This Row],[Adj Close]]-M494)^2</f>
        <v>3.2394600224999719</v>
      </c>
      <c r="P494" s="194">
        <f>ABS(Table21[[#This Row],[Erorr 3]])</f>
        <v>1.7998499999999922</v>
      </c>
      <c r="Q494" s="192">
        <f>Table21[[#This Row],[Abs Erorr 3]]/Table21[[#This Row],[Adj Close]]</f>
        <v>2.4171908826705096E-2</v>
      </c>
    </row>
    <row r="495" spans="1:17" x14ac:dyDescent="0.3">
      <c r="A495" s="177">
        <v>44180</v>
      </c>
      <c r="B495" s="7">
        <v>75.763000000000005</v>
      </c>
      <c r="C495" s="190">
        <f t="shared" si="28"/>
        <v>74.460400000000007</v>
      </c>
      <c r="D495" s="191">
        <f>Table21[[#This Row],[Adj Close]]-Table21[[#This Row],[Naive Trend ]]</f>
        <v>1.3025999999999982</v>
      </c>
      <c r="E495">
        <f>Table21[[#This Row],[Erorr 1]]^2</f>
        <v>1.6967667599999954</v>
      </c>
      <c r="F495">
        <f>ABS(Table21[[#This Row],[Erorr 1]])</f>
        <v>1.3025999999999982</v>
      </c>
      <c r="G495" s="192">
        <f>Table21[[#This Row],[Abs Erorr 1]]/Table21[[#This Row],[Adj Close]]</f>
        <v>1.7193088974829376E-2</v>
      </c>
      <c r="H495" s="190">
        <f t="shared" si="30"/>
        <v>75.056733333333341</v>
      </c>
      <c r="I495" s="193">
        <f>(Table21[[#This Row],[Adj Close]]-Table21[[#This Row],[3-MA]])</f>
        <v>0.70626666666666438</v>
      </c>
      <c r="J495" s="194">
        <f t="shared" si="29"/>
        <v>0.4988126044444412</v>
      </c>
      <c r="K495" s="194">
        <f>ABS(Table21[[#This Row],[Erorr 2]])</f>
        <v>0.70626666666666438</v>
      </c>
      <c r="L495" s="192">
        <f>Table21[[#This Row],[Abs Erorr 2]]/Table21[[#This Row],[Adj Close]]</f>
        <v>9.3220525410380312E-3</v>
      </c>
      <c r="M495" s="190">
        <f t="shared" si="31"/>
        <v>75.838999999999999</v>
      </c>
      <c r="N495" s="195">
        <f>Table21[[#This Row],[Adj Close]]-Table21[[#This Row],[6-MA]]</f>
        <v>-7.5999999999993406E-2</v>
      </c>
      <c r="O495" s="194">
        <f>(Table21[[#This Row],[Adj Close]]-M495)^2</f>
        <v>5.7759999999989981E-3</v>
      </c>
      <c r="P495" s="194">
        <f>ABS(Table21[[#This Row],[Erorr 3]])</f>
        <v>7.5999999999993406E-2</v>
      </c>
      <c r="Q495" s="192">
        <f>Table21[[#This Row],[Abs Erorr 3]]/Table21[[#This Row],[Adj Close]]</f>
        <v>1.0031281760225098E-3</v>
      </c>
    </row>
    <row r="496" spans="1:17" x14ac:dyDescent="0.3">
      <c r="A496" s="177">
        <v>44181</v>
      </c>
      <c r="B496" s="7">
        <v>74.998800000000003</v>
      </c>
      <c r="C496" s="190">
        <f t="shared" si="28"/>
        <v>75.763000000000005</v>
      </c>
      <c r="D496" s="191">
        <f>Table21[[#This Row],[Adj Close]]-Table21[[#This Row],[Naive Trend ]]</f>
        <v>-0.76420000000000243</v>
      </c>
      <c r="E496">
        <f>Table21[[#This Row],[Erorr 1]]^2</f>
        <v>0.58400164000000376</v>
      </c>
      <c r="F496">
        <f>ABS(Table21[[#This Row],[Erorr 1]])</f>
        <v>0.76420000000000243</v>
      </c>
      <c r="G496" s="192">
        <f>Table21[[#This Row],[Abs Erorr 1]]/Table21[[#This Row],[Adj Close]]</f>
        <v>1.018949636527521E-2</v>
      </c>
      <c r="H496" s="190">
        <f t="shared" si="30"/>
        <v>75.158033333333336</v>
      </c>
      <c r="I496" s="193">
        <f>(Table21[[#This Row],[Adj Close]]-Table21[[#This Row],[3-MA]])</f>
        <v>-0.15923333333333289</v>
      </c>
      <c r="J496" s="194">
        <f t="shared" si="29"/>
        <v>2.5355254444444305E-2</v>
      </c>
      <c r="K496" s="194">
        <f>ABS(Table21[[#This Row],[Erorr 2]])</f>
        <v>0.15923333333333289</v>
      </c>
      <c r="L496" s="192">
        <f>Table21[[#This Row],[Abs Erorr 2]]/Table21[[#This Row],[Adj Close]]</f>
        <v>2.123145081432408E-3</v>
      </c>
      <c r="M496" s="190">
        <f t="shared" si="31"/>
        <v>75.757199999999997</v>
      </c>
      <c r="N496" s="195">
        <f>Table21[[#This Row],[Adj Close]]-Table21[[#This Row],[6-MA]]</f>
        <v>-0.75839999999999463</v>
      </c>
      <c r="O496" s="194">
        <f>(Table21[[#This Row],[Adj Close]]-M496)^2</f>
        <v>0.57517055999999189</v>
      </c>
      <c r="P496" s="194">
        <f>ABS(Table21[[#This Row],[Erorr 3]])</f>
        <v>0.75839999999999463</v>
      </c>
      <c r="Q496" s="192">
        <f>Table21[[#This Row],[Abs Erorr 3]]/Table21[[#This Row],[Adj Close]]</f>
        <v>1.0112161794588641E-2</v>
      </c>
    </row>
    <row r="497" spans="1:17" x14ac:dyDescent="0.3">
      <c r="A497" s="177">
        <v>44182</v>
      </c>
      <c r="B497" s="7">
        <v>75.155100000000004</v>
      </c>
      <c r="C497" s="190">
        <f t="shared" si="28"/>
        <v>74.998800000000003</v>
      </c>
      <c r="D497" s="191">
        <f>Table21[[#This Row],[Adj Close]]-Table21[[#This Row],[Naive Trend ]]</f>
        <v>0.15630000000000166</v>
      </c>
      <c r="E497">
        <f>Table21[[#This Row],[Erorr 1]]^2</f>
        <v>2.4429690000000517E-2</v>
      </c>
      <c r="F497">
        <f>ABS(Table21[[#This Row],[Erorr 1]])</f>
        <v>0.15630000000000166</v>
      </c>
      <c r="G497" s="192">
        <f>Table21[[#This Row],[Abs Erorr 1]]/Table21[[#This Row],[Adj Close]]</f>
        <v>2.0796991820914569E-3</v>
      </c>
      <c r="H497" s="190">
        <f t="shared" si="30"/>
        <v>75.074066666666681</v>
      </c>
      <c r="I497" s="193">
        <f>(Table21[[#This Row],[Adj Close]]-Table21[[#This Row],[3-MA]])</f>
        <v>8.1033333333323299E-2</v>
      </c>
      <c r="J497" s="194">
        <f t="shared" si="29"/>
        <v>6.5664011111094848E-3</v>
      </c>
      <c r="K497" s="194">
        <f>ABS(Table21[[#This Row],[Erorr 2]])</f>
        <v>8.1033333333323299E-2</v>
      </c>
      <c r="L497" s="192">
        <f>Table21[[#This Row],[Abs Erorr 2]]/Table21[[#This Row],[Adj Close]]</f>
        <v>1.0782146964520478E-3</v>
      </c>
      <c r="M497" s="190">
        <f t="shared" si="31"/>
        <v>75.409849999999992</v>
      </c>
      <c r="N497" s="195">
        <f>Table21[[#This Row],[Adj Close]]-Table21[[#This Row],[6-MA]]</f>
        <v>-0.25474999999998715</v>
      </c>
      <c r="O497" s="194">
        <f>(Table21[[#This Row],[Adj Close]]-M497)^2</f>
        <v>6.4897562499993455E-2</v>
      </c>
      <c r="P497" s="194">
        <f>ABS(Table21[[#This Row],[Erorr 3]])</f>
        <v>0.25474999999998715</v>
      </c>
      <c r="Q497" s="192">
        <f>Table21[[#This Row],[Abs Erorr 3]]/Table21[[#This Row],[Adj Close]]</f>
        <v>3.3896568562876922E-3</v>
      </c>
    </row>
    <row r="498" spans="1:17" x14ac:dyDescent="0.3">
      <c r="A498" s="177">
        <v>44183</v>
      </c>
      <c r="B498" s="7">
        <v>73.704999999999998</v>
      </c>
      <c r="C498" s="190">
        <f t="shared" si="28"/>
        <v>75.155100000000004</v>
      </c>
      <c r="D498" s="191">
        <f>Table21[[#This Row],[Adj Close]]-Table21[[#This Row],[Naive Trend ]]</f>
        <v>-1.4501000000000062</v>
      </c>
      <c r="E498">
        <f>Table21[[#This Row],[Erorr 1]]^2</f>
        <v>2.1027900100000179</v>
      </c>
      <c r="F498">
        <f>ABS(Table21[[#This Row],[Erorr 1]])</f>
        <v>1.4501000000000062</v>
      </c>
      <c r="G498" s="192">
        <f>Table21[[#This Row],[Abs Erorr 1]]/Table21[[#This Row],[Adj Close]]</f>
        <v>1.9674377586323944E-2</v>
      </c>
      <c r="H498" s="190">
        <f t="shared" si="30"/>
        <v>75.305633333333333</v>
      </c>
      <c r="I498" s="193">
        <f>(Table21[[#This Row],[Adj Close]]-Table21[[#This Row],[3-MA]])</f>
        <v>-1.6006333333333345</v>
      </c>
      <c r="J498" s="194">
        <f t="shared" si="29"/>
        <v>2.5620270677777812</v>
      </c>
      <c r="K498" s="194">
        <f>ABS(Table21[[#This Row],[Erorr 2]])</f>
        <v>1.6006333333333345</v>
      </c>
      <c r="L498" s="192">
        <f>Table21[[#This Row],[Abs Erorr 2]]/Table21[[#This Row],[Adj Close]]</f>
        <v>2.1716753725437004E-2</v>
      </c>
      <c r="M498" s="190">
        <f t="shared" si="31"/>
        <v>75.181183333333351</v>
      </c>
      <c r="N498" s="195">
        <f>Table21[[#This Row],[Adj Close]]-Table21[[#This Row],[6-MA]]</f>
        <v>-1.4761833333333527</v>
      </c>
      <c r="O498" s="194">
        <f>(Table21[[#This Row],[Adj Close]]-M498)^2</f>
        <v>2.1791172336111684</v>
      </c>
      <c r="P498" s="194">
        <f>ABS(Table21[[#This Row],[Erorr 3]])</f>
        <v>1.4761833333333527</v>
      </c>
      <c r="Q498" s="192">
        <f>Table21[[#This Row],[Abs Erorr 3]]/Table21[[#This Row],[Adj Close]]</f>
        <v>2.0028265834520761E-2</v>
      </c>
    </row>
    <row r="499" spans="1:17" x14ac:dyDescent="0.3">
      <c r="A499" s="177">
        <v>44186</v>
      </c>
      <c r="B499" s="7">
        <v>73.748400000000004</v>
      </c>
      <c r="C499" s="190">
        <f t="shared" si="28"/>
        <v>73.704999999999998</v>
      </c>
      <c r="D499" s="191">
        <f>Table21[[#This Row],[Adj Close]]-Table21[[#This Row],[Naive Trend ]]</f>
        <v>4.3400000000005434E-2</v>
      </c>
      <c r="E499">
        <f>Table21[[#This Row],[Erorr 1]]^2</f>
        <v>1.8835600000004717E-3</v>
      </c>
      <c r="F499">
        <f>ABS(Table21[[#This Row],[Erorr 1]])</f>
        <v>4.3400000000005434E-2</v>
      </c>
      <c r="G499" s="192">
        <f>Table21[[#This Row],[Abs Erorr 1]]/Table21[[#This Row],[Adj Close]]</f>
        <v>5.8848734345430455E-4</v>
      </c>
      <c r="H499" s="190">
        <f t="shared" si="30"/>
        <v>74.61963333333334</v>
      </c>
      <c r="I499" s="193">
        <f>(Table21[[#This Row],[Adj Close]]-Table21[[#This Row],[3-MA]])</f>
        <v>-0.87123333333333619</v>
      </c>
      <c r="J499" s="194">
        <f t="shared" si="29"/>
        <v>0.75904752111111606</v>
      </c>
      <c r="K499" s="194">
        <f>ABS(Table21[[#This Row],[Erorr 2]])</f>
        <v>0.87123333333333619</v>
      </c>
      <c r="L499" s="192">
        <f>Table21[[#This Row],[Abs Erorr 2]]/Table21[[#This Row],[Adj Close]]</f>
        <v>1.1813589628159203E-2</v>
      </c>
      <c r="M499" s="190">
        <f t="shared" si="31"/>
        <v>74.888833333333324</v>
      </c>
      <c r="N499" s="195">
        <f>Table21[[#This Row],[Adj Close]]-Table21[[#This Row],[6-MA]]</f>
        <v>-1.1404333333333199</v>
      </c>
      <c r="O499" s="194">
        <f>(Table21[[#This Row],[Adj Close]]-M499)^2</f>
        <v>1.300588187777747</v>
      </c>
      <c r="P499" s="194">
        <f>ABS(Table21[[#This Row],[Erorr 3]])</f>
        <v>1.1404333333333199</v>
      </c>
      <c r="Q499" s="192">
        <f>Table21[[#This Row],[Abs Erorr 3]]/Table21[[#This Row],[Adj Close]]</f>
        <v>1.5463838311520248E-2</v>
      </c>
    </row>
    <row r="500" spans="1:17" x14ac:dyDescent="0.3">
      <c r="A500" s="177">
        <v>44187</v>
      </c>
      <c r="B500" s="7">
        <v>71.968299999999999</v>
      </c>
      <c r="C500" s="190">
        <f t="shared" si="28"/>
        <v>73.748400000000004</v>
      </c>
      <c r="D500" s="191">
        <f>Table21[[#This Row],[Adj Close]]-Table21[[#This Row],[Naive Trend ]]</f>
        <v>-1.7801000000000045</v>
      </c>
      <c r="E500">
        <f>Table21[[#This Row],[Erorr 1]]^2</f>
        <v>3.1687560100000161</v>
      </c>
      <c r="F500">
        <f>ABS(Table21[[#This Row],[Erorr 1]])</f>
        <v>1.7801000000000045</v>
      </c>
      <c r="G500" s="192">
        <f>Table21[[#This Row],[Abs Erorr 1]]/Table21[[#This Row],[Adj Close]]</f>
        <v>2.473450116231736E-2</v>
      </c>
      <c r="H500" s="190">
        <f t="shared" si="30"/>
        <v>74.202833333333331</v>
      </c>
      <c r="I500" s="193">
        <f>(Table21[[#This Row],[Adj Close]]-Table21[[#This Row],[3-MA]])</f>
        <v>-2.2345333333333315</v>
      </c>
      <c r="J500" s="194">
        <f t="shared" si="29"/>
        <v>4.9931392177777694</v>
      </c>
      <c r="K500" s="194">
        <f>ABS(Table21[[#This Row],[Erorr 2]])</f>
        <v>2.2345333333333315</v>
      </c>
      <c r="L500" s="192">
        <f>Table21[[#This Row],[Abs Erorr 2]]/Table21[[#This Row],[Adj Close]]</f>
        <v>3.1048855306201918E-2</v>
      </c>
      <c r="M500" s="190">
        <f t="shared" si="31"/>
        <v>74.638450000000006</v>
      </c>
      <c r="N500" s="195">
        <f>Table21[[#This Row],[Adj Close]]-Table21[[#This Row],[6-MA]]</f>
        <v>-2.6701500000000067</v>
      </c>
      <c r="O500" s="194">
        <f>(Table21[[#This Row],[Adj Close]]-M500)^2</f>
        <v>7.1297010225000355</v>
      </c>
      <c r="P500" s="194">
        <f>ABS(Table21[[#This Row],[Erorr 3]])</f>
        <v>2.6701500000000067</v>
      </c>
      <c r="Q500" s="192">
        <f>Table21[[#This Row],[Abs Erorr 3]]/Table21[[#This Row],[Adj Close]]</f>
        <v>3.710175174347604E-2</v>
      </c>
    </row>
    <row r="501" spans="1:17" x14ac:dyDescent="0.3">
      <c r="A501" s="177">
        <v>44188</v>
      </c>
      <c r="B501" s="7">
        <v>73.175299999999993</v>
      </c>
      <c r="C501" s="190">
        <f t="shared" si="28"/>
        <v>71.968299999999999</v>
      </c>
      <c r="D501" s="191">
        <f>Table21[[#This Row],[Adj Close]]-Table21[[#This Row],[Naive Trend ]]</f>
        <v>1.2069999999999936</v>
      </c>
      <c r="E501">
        <f>Table21[[#This Row],[Erorr 1]]^2</f>
        <v>1.4568489999999847</v>
      </c>
      <c r="F501">
        <f>ABS(Table21[[#This Row],[Erorr 1]])</f>
        <v>1.2069999999999936</v>
      </c>
      <c r="G501" s="192">
        <f>Table21[[#This Row],[Abs Erorr 1]]/Table21[[#This Row],[Adj Close]]</f>
        <v>1.6494636851505817E-2</v>
      </c>
      <c r="H501" s="190">
        <f t="shared" si="30"/>
        <v>73.140566666666658</v>
      </c>
      <c r="I501" s="193">
        <f>(Table21[[#This Row],[Adj Close]]-Table21[[#This Row],[3-MA]])</f>
        <v>3.4733333333335281E-2</v>
      </c>
      <c r="J501" s="194">
        <f t="shared" si="29"/>
        <v>1.2064044444445798E-3</v>
      </c>
      <c r="K501" s="194">
        <f>ABS(Table21[[#This Row],[Erorr 2]])</f>
        <v>3.4733333333335281E-2</v>
      </c>
      <c r="L501" s="192">
        <f>Table21[[#This Row],[Abs Erorr 2]]/Table21[[#This Row],[Adj Close]]</f>
        <v>4.7465925432947024E-4</v>
      </c>
      <c r="M501" s="190">
        <f t="shared" si="31"/>
        <v>74.223100000000002</v>
      </c>
      <c r="N501" s="195">
        <f>Table21[[#This Row],[Adj Close]]-Table21[[#This Row],[6-MA]]</f>
        <v>-1.0478000000000094</v>
      </c>
      <c r="O501" s="194">
        <f>(Table21[[#This Row],[Adj Close]]-M501)^2</f>
        <v>1.0978848400000196</v>
      </c>
      <c r="P501" s="194">
        <f>ABS(Table21[[#This Row],[Erorr 3]])</f>
        <v>1.0478000000000094</v>
      </c>
      <c r="Q501" s="192">
        <f>Table21[[#This Row],[Abs Erorr 3]]/Table21[[#This Row],[Adj Close]]</f>
        <v>1.4319039347976837E-2</v>
      </c>
    </row>
    <row r="502" spans="1:17" x14ac:dyDescent="0.3">
      <c r="A502" s="177">
        <v>44189</v>
      </c>
      <c r="B502" s="7">
        <v>72.853999999999999</v>
      </c>
      <c r="C502" s="190">
        <f t="shared" si="28"/>
        <v>73.175299999999993</v>
      </c>
      <c r="D502" s="191">
        <f>Table21[[#This Row],[Adj Close]]-Table21[[#This Row],[Naive Trend ]]</f>
        <v>-0.3212999999999937</v>
      </c>
      <c r="E502">
        <f>Table21[[#This Row],[Erorr 1]]^2</f>
        <v>0.10323368999999595</v>
      </c>
      <c r="F502">
        <f>ABS(Table21[[#This Row],[Erorr 1]])</f>
        <v>0.3212999999999937</v>
      </c>
      <c r="G502" s="192">
        <f>Table21[[#This Row],[Abs Erorr 1]]/Table21[[#This Row],[Adj Close]]</f>
        <v>4.4101902435006134E-3</v>
      </c>
      <c r="H502" s="190">
        <f t="shared" si="30"/>
        <v>72.963999999999999</v>
      </c>
      <c r="I502" s="193">
        <f>(Table21[[#This Row],[Adj Close]]-Table21[[#This Row],[3-MA]])</f>
        <v>-0.10999999999999943</v>
      </c>
      <c r="J502" s="194">
        <f t="shared" si="29"/>
        <v>1.2099999999999875E-2</v>
      </c>
      <c r="K502" s="194">
        <f>ABS(Table21[[#This Row],[Erorr 2]])</f>
        <v>0.10999999999999943</v>
      </c>
      <c r="L502" s="192">
        <f>Table21[[#This Row],[Abs Erorr 2]]/Table21[[#This Row],[Adj Close]]</f>
        <v>1.509869053174835E-3</v>
      </c>
      <c r="M502" s="190">
        <f t="shared" si="31"/>
        <v>73.791816666666662</v>
      </c>
      <c r="N502" s="195">
        <f>Table21[[#This Row],[Adj Close]]-Table21[[#This Row],[6-MA]]</f>
        <v>-0.93781666666666297</v>
      </c>
      <c r="O502" s="194">
        <f>(Table21[[#This Row],[Adj Close]]-M502)^2</f>
        <v>0.87950010027777081</v>
      </c>
      <c r="P502" s="194">
        <f>ABS(Table21[[#This Row],[Erorr 3]])</f>
        <v>0.93781666666666297</v>
      </c>
      <c r="Q502" s="192">
        <f>Table21[[#This Row],[Abs Erorr 3]]/Table21[[#This Row],[Adj Close]]</f>
        <v>1.2872548750468924E-2</v>
      </c>
    </row>
    <row r="503" spans="1:17" x14ac:dyDescent="0.3">
      <c r="A503" s="177">
        <v>44193</v>
      </c>
      <c r="B503" s="7">
        <v>74.2</v>
      </c>
      <c r="C503" s="190">
        <f t="shared" si="28"/>
        <v>72.853999999999999</v>
      </c>
      <c r="D503" s="191">
        <f>Table21[[#This Row],[Adj Close]]-Table21[[#This Row],[Naive Trend ]]</f>
        <v>1.3460000000000036</v>
      </c>
      <c r="E503">
        <f>Table21[[#This Row],[Erorr 1]]^2</f>
        <v>1.8117160000000099</v>
      </c>
      <c r="F503">
        <f>ABS(Table21[[#This Row],[Erorr 1]])</f>
        <v>1.3460000000000036</v>
      </c>
      <c r="G503" s="192">
        <f>Table21[[#This Row],[Abs Erorr 1]]/Table21[[#This Row],[Adj Close]]</f>
        <v>1.8140161725067435E-2</v>
      </c>
      <c r="H503" s="190">
        <f t="shared" si="30"/>
        <v>72.665866666666659</v>
      </c>
      <c r="I503" s="193">
        <f>(Table21[[#This Row],[Adj Close]]-Table21[[#This Row],[3-MA]])</f>
        <v>1.5341333333333438</v>
      </c>
      <c r="J503" s="194">
        <f t="shared" si="29"/>
        <v>2.3535650844444764</v>
      </c>
      <c r="K503" s="194">
        <f>ABS(Table21[[#This Row],[Erorr 2]])</f>
        <v>1.5341333333333438</v>
      </c>
      <c r="L503" s="192">
        <f>Table21[[#This Row],[Abs Erorr 2]]/Table21[[#This Row],[Adj Close]]</f>
        <v>2.0675651392632666E-2</v>
      </c>
      <c r="M503" s="190">
        <f t="shared" si="31"/>
        <v>73.434349999999995</v>
      </c>
      <c r="N503" s="195">
        <f>Table21[[#This Row],[Adj Close]]-Table21[[#This Row],[6-MA]]</f>
        <v>0.76565000000000794</v>
      </c>
      <c r="O503" s="194">
        <f>(Table21[[#This Row],[Adj Close]]-M503)^2</f>
        <v>0.5862199225000122</v>
      </c>
      <c r="P503" s="194">
        <f>ABS(Table21[[#This Row],[Erorr 3]])</f>
        <v>0.76565000000000794</v>
      </c>
      <c r="Q503" s="192">
        <f>Table21[[#This Row],[Abs Erorr 3]]/Table21[[#This Row],[Adj Close]]</f>
        <v>1.0318733153638921E-2</v>
      </c>
    </row>
    <row r="504" spans="1:17" x14ac:dyDescent="0.3">
      <c r="A504" s="177">
        <v>44194</v>
      </c>
      <c r="B504" s="7">
        <v>73.600800000000007</v>
      </c>
      <c r="C504" s="190">
        <f t="shared" si="28"/>
        <v>74.2</v>
      </c>
      <c r="D504" s="191">
        <f>Table21[[#This Row],[Adj Close]]-Table21[[#This Row],[Naive Trend ]]</f>
        <v>-0.59919999999999618</v>
      </c>
      <c r="E504">
        <f>Table21[[#This Row],[Erorr 1]]^2</f>
        <v>0.35904063999999541</v>
      </c>
      <c r="F504">
        <f>ABS(Table21[[#This Row],[Erorr 1]])</f>
        <v>0.59919999999999618</v>
      </c>
      <c r="G504" s="192">
        <f>Table21[[#This Row],[Abs Erorr 1]]/Table21[[#This Row],[Adj Close]]</f>
        <v>8.1412158563493355E-3</v>
      </c>
      <c r="H504" s="190">
        <f t="shared" si="30"/>
        <v>73.409766666666656</v>
      </c>
      <c r="I504" s="193">
        <f>(Table21[[#This Row],[Adj Close]]-Table21[[#This Row],[3-MA]])</f>
        <v>0.19103333333335115</v>
      </c>
      <c r="J504" s="194">
        <f t="shared" si="29"/>
        <v>3.6493734444451253E-2</v>
      </c>
      <c r="K504" s="194">
        <f>ABS(Table21[[#This Row],[Erorr 2]])</f>
        <v>0.19103333333335115</v>
      </c>
      <c r="L504" s="192">
        <f>Table21[[#This Row],[Abs Erorr 2]]/Table21[[#This Row],[Adj Close]]</f>
        <v>2.5955333818837721E-3</v>
      </c>
      <c r="M504" s="190">
        <f t="shared" si="31"/>
        <v>73.275166666666664</v>
      </c>
      <c r="N504" s="195">
        <f>Table21[[#This Row],[Adj Close]]-Table21[[#This Row],[6-MA]]</f>
        <v>0.32563333333334299</v>
      </c>
      <c r="O504" s="194">
        <f>(Table21[[#This Row],[Adj Close]]-M504)^2</f>
        <v>0.10603706777778407</v>
      </c>
      <c r="P504" s="194">
        <f>ABS(Table21[[#This Row],[Erorr 3]])</f>
        <v>0.32563333333334299</v>
      </c>
      <c r="Q504" s="192">
        <f>Table21[[#This Row],[Abs Erorr 3]]/Table21[[#This Row],[Adj Close]]</f>
        <v>4.4243178516176858E-3</v>
      </c>
    </row>
    <row r="505" spans="1:17" x14ac:dyDescent="0.3">
      <c r="A505" s="177">
        <v>44195</v>
      </c>
      <c r="B505" s="7">
        <v>74.8078</v>
      </c>
      <c r="C505" s="190">
        <f t="shared" si="28"/>
        <v>73.600800000000007</v>
      </c>
      <c r="D505" s="191">
        <f>Table21[[#This Row],[Adj Close]]-Table21[[#This Row],[Naive Trend ]]</f>
        <v>1.2069999999999936</v>
      </c>
      <c r="E505">
        <f>Table21[[#This Row],[Erorr 1]]^2</f>
        <v>1.4568489999999847</v>
      </c>
      <c r="F505">
        <f>ABS(Table21[[#This Row],[Erorr 1]])</f>
        <v>1.2069999999999936</v>
      </c>
      <c r="G505" s="192">
        <f>Table21[[#This Row],[Abs Erorr 1]]/Table21[[#This Row],[Adj Close]]</f>
        <v>1.613468114287539E-2</v>
      </c>
      <c r="H505" s="190">
        <f t="shared" si="30"/>
        <v>73.551600000000008</v>
      </c>
      <c r="I505" s="193">
        <f>(Table21[[#This Row],[Adj Close]]-Table21[[#This Row],[3-MA]])</f>
        <v>1.2561999999999927</v>
      </c>
      <c r="J505" s="194">
        <f t="shared" si="29"/>
        <v>1.5780384399999816</v>
      </c>
      <c r="K505" s="194">
        <f>ABS(Table21[[#This Row],[Erorr 2]])</f>
        <v>1.2561999999999927</v>
      </c>
      <c r="L505" s="192">
        <f>Table21[[#This Row],[Abs Erorr 2]]/Table21[[#This Row],[Adj Close]]</f>
        <v>1.6792366571400211E-2</v>
      </c>
      <c r="M505" s="190">
        <f t="shared" si="31"/>
        <v>73.257799999999989</v>
      </c>
      <c r="N505" s="195">
        <f>Table21[[#This Row],[Adj Close]]-Table21[[#This Row],[6-MA]]</f>
        <v>1.5500000000000114</v>
      </c>
      <c r="O505" s="194">
        <f>(Table21[[#This Row],[Adj Close]]-M505)^2</f>
        <v>2.4025000000000354</v>
      </c>
      <c r="P505" s="194">
        <f>ABS(Table21[[#This Row],[Erorr 3]])</f>
        <v>1.5500000000000114</v>
      </c>
      <c r="Q505" s="192">
        <f>Table21[[#This Row],[Abs Erorr 3]]/Table21[[#This Row],[Adj Close]]</f>
        <v>2.0719764516534525E-2</v>
      </c>
    </row>
    <row r="506" spans="1:17" x14ac:dyDescent="0.3">
      <c r="A506" s="177">
        <v>44196</v>
      </c>
      <c r="B506" s="7">
        <v>74.165199999999999</v>
      </c>
      <c r="C506" s="190">
        <f t="shared" si="28"/>
        <v>74.8078</v>
      </c>
      <c r="D506" s="191">
        <f>Table21[[#This Row],[Adj Close]]-Table21[[#This Row],[Naive Trend ]]</f>
        <v>-0.64260000000000161</v>
      </c>
      <c r="E506">
        <f>Table21[[#This Row],[Erorr 1]]^2</f>
        <v>0.41293476000000207</v>
      </c>
      <c r="F506">
        <f>ABS(Table21[[#This Row],[Erorr 1]])</f>
        <v>0.64260000000000161</v>
      </c>
      <c r="G506" s="192">
        <f>Table21[[#This Row],[Abs Erorr 1]]/Table21[[#This Row],[Adj Close]]</f>
        <v>8.6644410046760687E-3</v>
      </c>
      <c r="H506" s="190">
        <f t="shared" si="30"/>
        <v>74.202866666666679</v>
      </c>
      <c r="I506" s="193">
        <f>(Table21[[#This Row],[Adj Close]]-Table21[[#This Row],[3-MA]])</f>
        <v>-3.7666666666680726E-2</v>
      </c>
      <c r="J506" s="194">
        <f t="shared" si="29"/>
        <v>1.418777777778837E-3</v>
      </c>
      <c r="K506" s="194">
        <f>ABS(Table21[[#This Row],[Erorr 2]])</f>
        <v>3.7666666666680726E-2</v>
      </c>
      <c r="L506" s="192">
        <f>Table21[[#This Row],[Abs Erorr 2]]/Table21[[#This Row],[Adj Close]]</f>
        <v>5.0787521191449265E-4</v>
      </c>
      <c r="M506" s="190">
        <f t="shared" si="31"/>
        <v>73.434366666666662</v>
      </c>
      <c r="N506" s="195">
        <f>Table21[[#This Row],[Adj Close]]-Table21[[#This Row],[6-MA]]</f>
        <v>0.73083333333333655</v>
      </c>
      <c r="O506" s="194">
        <f>(Table21[[#This Row],[Adj Close]]-M506)^2</f>
        <v>0.53411736111111585</v>
      </c>
      <c r="P506" s="194">
        <f>ABS(Table21[[#This Row],[Erorr 3]])</f>
        <v>0.73083333333333655</v>
      </c>
      <c r="Q506" s="192">
        <f>Table21[[#This Row],[Abs Erorr 3]]/Table21[[#This Row],[Adj Close]]</f>
        <v>9.8541274524080909E-3</v>
      </c>
    </row>
    <row r="507" spans="1:17" x14ac:dyDescent="0.3">
      <c r="A507" s="177">
        <v>44200</v>
      </c>
      <c r="B507" s="7">
        <v>73.913399999999996</v>
      </c>
      <c r="C507" s="190">
        <f t="shared" si="28"/>
        <v>74.165199999999999</v>
      </c>
      <c r="D507" s="191">
        <f>Table21[[#This Row],[Adj Close]]-Table21[[#This Row],[Naive Trend ]]</f>
        <v>-0.25180000000000291</v>
      </c>
      <c r="E507">
        <f>Table21[[#This Row],[Erorr 1]]^2</f>
        <v>6.3403240000001471E-2</v>
      </c>
      <c r="F507">
        <f>ABS(Table21[[#This Row],[Erorr 1]])</f>
        <v>0.25180000000000291</v>
      </c>
      <c r="G507" s="192">
        <f>Table21[[#This Row],[Abs Erorr 1]]/Table21[[#This Row],[Adj Close]]</f>
        <v>3.4066894500862214E-3</v>
      </c>
      <c r="H507" s="190">
        <f t="shared" si="30"/>
        <v>74.191266666666664</v>
      </c>
      <c r="I507" s="193">
        <f>(Table21[[#This Row],[Adj Close]]-Table21[[#This Row],[3-MA]])</f>
        <v>-0.27786666666666804</v>
      </c>
      <c r="J507" s="194">
        <f t="shared" si="29"/>
        <v>7.7209884444445209E-2</v>
      </c>
      <c r="K507" s="194">
        <f>ABS(Table21[[#This Row],[Erorr 2]])</f>
        <v>0.27786666666666804</v>
      </c>
      <c r="L507" s="192">
        <f>Table21[[#This Row],[Abs Erorr 2]]/Table21[[#This Row],[Adj Close]]</f>
        <v>3.7593544156630334E-3</v>
      </c>
      <c r="M507" s="190">
        <f t="shared" si="31"/>
        <v>73.800516666666667</v>
      </c>
      <c r="N507" s="195">
        <f>Table21[[#This Row],[Adj Close]]-Table21[[#This Row],[6-MA]]</f>
        <v>0.11288333333332901</v>
      </c>
      <c r="O507" s="194">
        <f>(Table21[[#This Row],[Adj Close]]-M507)^2</f>
        <v>1.2742646944443468E-2</v>
      </c>
      <c r="P507" s="194">
        <f>ABS(Table21[[#This Row],[Erorr 3]])</f>
        <v>0.11288333333332901</v>
      </c>
      <c r="Q507" s="192">
        <f>Table21[[#This Row],[Abs Erorr 3]]/Table21[[#This Row],[Adj Close]]</f>
        <v>1.5272377313630412E-3</v>
      </c>
    </row>
    <row r="508" spans="1:17" x14ac:dyDescent="0.3">
      <c r="A508" s="177">
        <v>44201</v>
      </c>
      <c r="B508" s="7">
        <v>74.095699999999994</v>
      </c>
      <c r="C508" s="190">
        <f t="shared" si="28"/>
        <v>73.913399999999996</v>
      </c>
      <c r="D508" s="191">
        <f>Table21[[#This Row],[Adj Close]]-Table21[[#This Row],[Naive Trend ]]</f>
        <v>0.18229999999999791</v>
      </c>
      <c r="E508">
        <f>Table21[[#This Row],[Erorr 1]]^2</f>
        <v>3.3233289999999235E-2</v>
      </c>
      <c r="F508">
        <f>ABS(Table21[[#This Row],[Erorr 1]])</f>
        <v>0.18229999999999791</v>
      </c>
      <c r="G508" s="192">
        <f>Table21[[#This Row],[Abs Erorr 1]]/Table21[[#This Row],[Adj Close]]</f>
        <v>2.4603317061583588E-3</v>
      </c>
      <c r="H508" s="190">
        <f t="shared" si="30"/>
        <v>74.29546666666667</v>
      </c>
      <c r="I508" s="193">
        <f>(Table21[[#This Row],[Adj Close]]-Table21[[#This Row],[3-MA]])</f>
        <v>-0.19976666666667597</v>
      </c>
      <c r="J508" s="194">
        <f t="shared" si="29"/>
        <v>3.9906721111114832E-2</v>
      </c>
      <c r="K508" s="194">
        <f>ABS(Table21[[#This Row],[Erorr 2]])</f>
        <v>0.19976666666667597</v>
      </c>
      <c r="L508" s="192">
        <f>Table21[[#This Row],[Abs Erorr 2]]/Table21[[#This Row],[Adj Close]]</f>
        <v>2.6960628844410134E-3</v>
      </c>
      <c r="M508" s="190">
        <f t="shared" si="31"/>
        <v>73.923533333333339</v>
      </c>
      <c r="N508" s="195">
        <f>Table21[[#This Row],[Adj Close]]-Table21[[#This Row],[6-MA]]</f>
        <v>0.17216666666665503</v>
      </c>
      <c r="O508" s="194">
        <f>(Table21[[#This Row],[Adj Close]]-M508)^2</f>
        <v>2.9641361111107104E-2</v>
      </c>
      <c r="P508" s="194">
        <f>ABS(Table21[[#This Row],[Erorr 3]])</f>
        <v>0.17216666666665503</v>
      </c>
      <c r="Q508" s="192">
        <f>Table21[[#This Row],[Abs Erorr 3]]/Table21[[#This Row],[Adj Close]]</f>
        <v>2.3235716332615126E-3</v>
      </c>
    </row>
    <row r="509" spans="1:17" x14ac:dyDescent="0.3">
      <c r="A509" s="177">
        <v>44202</v>
      </c>
      <c r="B509" s="7">
        <v>75.962699999999998</v>
      </c>
      <c r="C509" s="190">
        <f t="shared" si="28"/>
        <v>74.095699999999994</v>
      </c>
      <c r="D509" s="191">
        <f>Table21[[#This Row],[Adj Close]]-Table21[[#This Row],[Naive Trend ]]</f>
        <v>1.8670000000000044</v>
      </c>
      <c r="E509">
        <f>Table21[[#This Row],[Erorr 1]]^2</f>
        <v>3.4856890000000167</v>
      </c>
      <c r="F509">
        <f>ABS(Table21[[#This Row],[Erorr 1]])</f>
        <v>1.8670000000000044</v>
      </c>
      <c r="G509" s="192">
        <f>Table21[[#This Row],[Abs Erorr 1]]/Table21[[#This Row],[Adj Close]]</f>
        <v>2.4577852024743781E-2</v>
      </c>
      <c r="H509" s="190">
        <f t="shared" si="30"/>
        <v>74.058099999999996</v>
      </c>
      <c r="I509" s="193">
        <f>(Table21[[#This Row],[Adj Close]]-Table21[[#This Row],[3-MA]])</f>
        <v>1.9046000000000021</v>
      </c>
      <c r="J509" s="194">
        <f t="shared" si="29"/>
        <v>3.627501160000008</v>
      </c>
      <c r="K509" s="194">
        <f>ABS(Table21[[#This Row],[Erorr 2]])</f>
        <v>1.9046000000000021</v>
      </c>
      <c r="L509" s="192">
        <f>Table21[[#This Row],[Abs Erorr 2]]/Table21[[#This Row],[Adj Close]]</f>
        <v>2.5072831797711272E-2</v>
      </c>
      <c r="M509" s="190">
        <f t="shared" si="31"/>
        <v>74.130483333333345</v>
      </c>
      <c r="N509" s="195">
        <f>Table21[[#This Row],[Adj Close]]-Table21[[#This Row],[6-MA]]</f>
        <v>1.8322166666666533</v>
      </c>
      <c r="O509" s="194">
        <f>(Table21[[#This Row],[Adj Close]]-M509)^2</f>
        <v>3.3570179136110623</v>
      </c>
      <c r="P509" s="194">
        <f>ABS(Table21[[#This Row],[Erorr 3]])</f>
        <v>1.8322166666666533</v>
      </c>
      <c r="Q509" s="192">
        <f>Table21[[#This Row],[Abs Erorr 3]]/Table21[[#This Row],[Adj Close]]</f>
        <v>2.4119951853563044E-2</v>
      </c>
    </row>
    <row r="510" spans="1:17" x14ac:dyDescent="0.3">
      <c r="A510" s="177">
        <v>44203</v>
      </c>
      <c r="B510" s="7">
        <v>76.657399999999996</v>
      </c>
      <c r="C510" s="190">
        <f t="shared" si="28"/>
        <v>75.962699999999998</v>
      </c>
      <c r="D510" s="191">
        <f>Table21[[#This Row],[Adj Close]]-Table21[[#This Row],[Naive Trend ]]</f>
        <v>0.69469999999999743</v>
      </c>
      <c r="E510">
        <f>Table21[[#This Row],[Erorr 1]]^2</f>
        <v>0.48260808999999644</v>
      </c>
      <c r="F510">
        <f>ABS(Table21[[#This Row],[Erorr 1]])</f>
        <v>0.69469999999999743</v>
      </c>
      <c r="G510" s="192">
        <f>Table21[[#This Row],[Abs Erorr 1]]/Table21[[#This Row],[Adj Close]]</f>
        <v>9.06239971613957E-3</v>
      </c>
      <c r="H510" s="190">
        <f t="shared" si="30"/>
        <v>74.657266666666658</v>
      </c>
      <c r="I510" s="193">
        <f>(Table21[[#This Row],[Adj Close]]-Table21[[#This Row],[3-MA]])</f>
        <v>2.0001333333333378</v>
      </c>
      <c r="J510" s="194">
        <f t="shared" si="29"/>
        <v>4.0005333511111285</v>
      </c>
      <c r="K510" s="194">
        <f>ABS(Table21[[#This Row],[Erorr 2]])</f>
        <v>2.0001333333333378</v>
      </c>
      <c r="L510" s="192">
        <f>Table21[[#This Row],[Abs Erorr 2]]/Table21[[#This Row],[Adj Close]]</f>
        <v>2.6091849362662154E-2</v>
      </c>
      <c r="M510" s="190">
        <f t="shared" si="31"/>
        <v>74.424266666666668</v>
      </c>
      <c r="N510" s="195">
        <f>Table21[[#This Row],[Adj Close]]-Table21[[#This Row],[6-MA]]</f>
        <v>2.2331333333333276</v>
      </c>
      <c r="O510" s="194">
        <f>(Table21[[#This Row],[Adj Close]]-M510)^2</f>
        <v>4.9868844844444187</v>
      </c>
      <c r="P510" s="194">
        <f>ABS(Table21[[#This Row],[Erorr 3]])</f>
        <v>2.2331333333333276</v>
      </c>
      <c r="Q510" s="192">
        <f>Table21[[#This Row],[Abs Erorr 3]]/Table21[[#This Row],[Adj Close]]</f>
        <v>2.913134718022432E-2</v>
      </c>
    </row>
    <row r="511" spans="1:17" x14ac:dyDescent="0.3">
      <c r="A511" s="177">
        <v>44204</v>
      </c>
      <c r="B511" s="7">
        <v>76.284000000000006</v>
      </c>
      <c r="C511" s="190">
        <f t="shared" si="28"/>
        <v>76.657399999999996</v>
      </c>
      <c r="D511" s="191">
        <f>Table21[[#This Row],[Adj Close]]-Table21[[#This Row],[Naive Trend ]]</f>
        <v>-0.37339999999998952</v>
      </c>
      <c r="E511">
        <f>Table21[[#This Row],[Erorr 1]]^2</f>
        <v>0.13942755999999218</v>
      </c>
      <c r="F511">
        <f>ABS(Table21[[#This Row],[Erorr 1]])</f>
        <v>0.37339999999998952</v>
      </c>
      <c r="G511" s="192">
        <f>Table21[[#This Row],[Abs Erorr 1]]/Table21[[#This Row],[Adj Close]]</f>
        <v>4.8948665513081314E-3</v>
      </c>
      <c r="H511" s="190">
        <f t="shared" si="30"/>
        <v>75.571933333333334</v>
      </c>
      <c r="I511" s="193">
        <f>(Table21[[#This Row],[Adj Close]]-Table21[[#This Row],[3-MA]])</f>
        <v>0.71206666666667218</v>
      </c>
      <c r="J511" s="194">
        <f t="shared" si="29"/>
        <v>0.50703893777778564</v>
      </c>
      <c r="K511" s="194">
        <f>ABS(Table21[[#This Row],[Erorr 2]])</f>
        <v>0.71206666666667218</v>
      </c>
      <c r="L511" s="192">
        <f>Table21[[#This Row],[Abs Erorr 2]]/Table21[[#This Row],[Adj Close]]</f>
        <v>9.334417003128731E-3</v>
      </c>
      <c r="M511" s="190">
        <f t="shared" si="31"/>
        <v>74.933700000000002</v>
      </c>
      <c r="N511" s="195">
        <f>Table21[[#This Row],[Adj Close]]-Table21[[#This Row],[6-MA]]</f>
        <v>1.3503000000000043</v>
      </c>
      <c r="O511" s="194">
        <f>(Table21[[#This Row],[Adj Close]]-M511)^2</f>
        <v>1.8233100900000117</v>
      </c>
      <c r="P511" s="194">
        <f>ABS(Table21[[#This Row],[Erorr 3]])</f>
        <v>1.3503000000000043</v>
      </c>
      <c r="Q511" s="192">
        <f>Table21[[#This Row],[Abs Erorr 3]]/Table21[[#This Row],[Adj Close]]</f>
        <v>1.770095957212527E-2</v>
      </c>
    </row>
    <row r="512" spans="1:17" x14ac:dyDescent="0.3">
      <c r="A512" s="177">
        <v>44207</v>
      </c>
      <c r="B512" s="7">
        <v>75.615399999999994</v>
      </c>
      <c r="C512" s="190">
        <f t="shared" si="28"/>
        <v>76.284000000000006</v>
      </c>
      <c r="D512" s="191">
        <f>Table21[[#This Row],[Adj Close]]-Table21[[#This Row],[Naive Trend ]]</f>
        <v>-0.66860000000001207</v>
      </c>
      <c r="E512">
        <f>Table21[[#This Row],[Erorr 1]]^2</f>
        <v>0.44702596000001615</v>
      </c>
      <c r="F512">
        <f>ABS(Table21[[#This Row],[Erorr 1]])</f>
        <v>0.66860000000001207</v>
      </c>
      <c r="G512" s="192">
        <f>Table21[[#This Row],[Abs Erorr 1]]/Table21[[#This Row],[Adj Close]]</f>
        <v>8.8421141725099923E-3</v>
      </c>
      <c r="H512" s="190">
        <f t="shared" si="30"/>
        <v>76.301366666666652</v>
      </c>
      <c r="I512" s="193">
        <f>(Table21[[#This Row],[Adj Close]]-Table21[[#This Row],[3-MA]])</f>
        <v>-0.6859666666666584</v>
      </c>
      <c r="J512" s="194">
        <f t="shared" si="29"/>
        <v>0.47055026777776643</v>
      </c>
      <c r="K512" s="194">
        <f>ABS(Table21[[#This Row],[Erorr 2]])</f>
        <v>0.6859666666666584</v>
      </c>
      <c r="L512" s="192">
        <f>Table21[[#This Row],[Abs Erorr 2]]/Table21[[#This Row],[Adj Close]]</f>
        <v>9.0717852007217905E-3</v>
      </c>
      <c r="M512" s="190">
        <f t="shared" si="31"/>
        <v>75.179733333333331</v>
      </c>
      <c r="N512" s="195">
        <f>Table21[[#This Row],[Adj Close]]-Table21[[#This Row],[6-MA]]</f>
        <v>0.43566666666666265</v>
      </c>
      <c r="O512" s="194">
        <f>(Table21[[#This Row],[Adj Close]]-M512)^2</f>
        <v>0.18980544444444095</v>
      </c>
      <c r="P512" s="194">
        <f>ABS(Table21[[#This Row],[Erorr 3]])</f>
        <v>0.43566666666666265</v>
      </c>
      <c r="Q512" s="192">
        <f>Table21[[#This Row],[Abs Erorr 3]]/Table21[[#This Row],[Adj Close]]</f>
        <v>5.7616129342258678E-3</v>
      </c>
    </row>
    <row r="513" spans="1:17" x14ac:dyDescent="0.3">
      <c r="A513" s="177">
        <v>44208</v>
      </c>
      <c r="B513" s="7">
        <v>76.023499999999999</v>
      </c>
      <c r="C513" s="190">
        <f t="shared" si="28"/>
        <v>75.615399999999994</v>
      </c>
      <c r="D513" s="191">
        <f>Table21[[#This Row],[Adj Close]]-Table21[[#This Row],[Naive Trend ]]</f>
        <v>0.40810000000000457</v>
      </c>
      <c r="E513">
        <f>Table21[[#This Row],[Erorr 1]]^2</f>
        <v>0.16654561000000373</v>
      </c>
      <c r="F513">
        <f>ABS(Table21[[#This Row],[Erorr 1]])</f>
        <v>0.40810000000000457</v>
      </c>
      <c r="G513" s="192">
        <f>Table21[[#This Row],[Abs Erorr 1]]/Table21[[#This Row],[Adj Close]]</f>
        <v>5.3680769761982093E-3</v>
      </c>
      <c r="H513" s="190">
        <f t="shared" si="30"/>
        <v>76.185599999999994</v>
      </c>
      <c r="I513" s="193">
        <f>(Table21[[#This Row],[Adj Close]]-Table21[[#This Row],[3-MA]])</f>
        <v>-0.16209999999999525</v>
      </c>
      <c r="J513" s="194">
        <f t="shared" si="29"/>
        <v>2.627640999999846E-2</v>
      </c>
      <c r="K513" s="194">
        <f>ABS(Table21[[#This Row],[Erorr 2]])</f>
        <v>0.16209999999999525</v>
      </c>
      <c r="L513" s="192">
        <f>Table21[[#This Row],[Abs Erorr 2]]/Table21[[#This Row],[Adj Close]]</f>
        <v>2.1322354272033679E-3</v>
      </c>
      <c r="M513" s="190">
        <f t="shared" si="31"/>
        <v>75.421433333333326</v>
      </c>
      <c r="N513" s="195">
        <f>Table21[[#This Row],[Adj Close]]-Table21[[#This Row],[6-MA]]</f>
        <v>0.60206666666667275</v>
      </c>
      <c r="O513" s="194">
        <f>(Table21[[#This Row],[Adj Close]]-M513)^2</f>
        <v>0.36248427111111842</v>
      </c>
      <c r="P513" s="194">
        <f>ABS(Table21[[#This Row],[Erorr 3]])</f>
        <v>0.60206666666667275</v>
      </c>
      <c r="Q513" s="192">
        <f>Table21[[#This Row],[Abs Erorr 3]]/Table21[[#This Row],[Adj Close]]</f>
        <v>7.9194810376616801E-3</v>
      </c>
    </row>
    <row r="514" spans="1:17" x14ac:dyDescent="0.3">
      <c r="A514" s="177">
        <v>44209</v>
      </c>
      <c r="B514" s="7">
        <v>74.304199999999994</v>
      </c>
      <c r="C514" s="190">
        <f t="shared" si="28"/>
        <v>76.023499999999999</v>
      </c>
      <c r="D514" s="191">
        <f>Table21[[#This Row],[Adj Close]]-Table21[[#This Row],[Naive Trend ]]</f>
        <v>-1.719300000000004</v>
      </c>
      <c r="E514">
        <f>Table21[[#This Row],[Erorr 1]]^2</f>
        <v>2.9559924900000141</v>
      </c>
      <c r="F514">
        <f>ABS(Table21[[#This Row],[Erorr 1]])</f>
        <v>1.719300000000004</v>
      </c>
      <c r="G514" s="192">
        <f>Table21[[#This Row],[Abs Erorr 1]]/Table21[[#This Row],[Adj Close]]</f>
        <v>2.3138665109105599E-2</v>
      </c>
      <c r="H514" s="190">
        <f t="shared" si="30"/>
        <v>75.974300000000014</v>
      </c>
      <c r="I514" s="193">
        <f>(Table21[[#This Row],[Adj Close]]-Table21[[#This Row],[3-MA]])</f>
        <v>-1.6701000000000192</v>
      </c>
      <c r="J514" s="194">
        <f t="shared" si="29"/>
        <v>2.7892340100000643</v>
      </c>
      <c r="K514" s="194">
        <f>ABS(Table21[[#This Row],[Erorr 2]])</f>
        <v>1.6701000000000192</v>
      </c>
      <c r="L514" s="192">
        <f>Table21[[#This Row],[Abs Erorr 2]]/Table21[[#This Row],[Adj Close]]</f>
        <v>2.2476522188517194E-2</v>
      </c>
      <c r="M514" s="190">
        <f t="shared" si="31"/>
        <v>75.773116666666667</v>
      </c>
      <c r="N514" s="195">
        <f>Table21[[#This Row],[Adj Close]]-Table21[[#This Row],[6-MA]]</f>
        <v>-1.4689166666666722</v>
      </c>
      <c r="O514" s="194">
        <f>(Table21[[#This Row],[Adj Close]]-M514)^2</f>
        <v>2.1577161736111274</v>
      </c>
      <c r="P514" s="194">
        <f>ABS(Table21[[#This Row],[Erorr 3]])</f>
        <v>1.4689166666666722</v>
      </c>
      <c r="Q514" s="192">
        <f>Table21[[#This Row],[Abs Erorr 3]]/Table21[[#This Row],[Adj Close]]</f>
        <v>1.9768958775771388E-2</v>
      </c>
    </row>
    <row r="515" spans="1:17" x14ac:dyDescent="0.3">
      <c r="A515" s="177">
        <v>44210</v>
      </c>
      <c r="B515" s="7">
        <v>74.147800000000004</v>
      </c>
      <c r="C515" s="190">
        <f t="shared" si="28"/>
        <v>74.304199999999994</v>
      </c>
      <c r="D515" s="191">
        <f>Table21[[#This Row],[Adj Close]]-Table21[[#This Row],[Naive Trend ]]</f>
        <v>-0.15639999999999077</v>
      </c>
      <c r="E515">
        <f>Table21[[#This Row],[Erorr 1]]^2</f>
        <v>2.4460959999997114E-2</v>
      </c>
      <c r="F515">
        <f>ABS(Table21[[#This Row],[Erorr 1]])</f>
        <v>0.15639999999999077</v>
      </c>
      <c r="G515" s="192">
        <f>Table21[[#This Row],[Abs Erorr 1]]/Table21[[#This Row],[Adj Close]]</f>
        <v>2.1093006130996571E-3</v>
      </c>
      <c r="H515" s="190">
        <f t="shared" si="30"/>
        <v>75.314366666666658</v>
      </c>
      <c r="I515" s="193">
        <f>(Table21[[#This Row],[Adj Close]]-Table21[[#This Row],[3-MA]])</f>
        <v>-1.1665666666666539</v>
      </c>
      <c r="J515" s="194">
        <f t="shared" si="29"/>
        <v>1.360877787777748</v>
      </c>
      <c r="K515" s="194">
        <f>ABS(Table21[[#This Row],[Erorr 2]])</f>
        <v>1.1665666666666539</v>
      </c>
      <c r="L515" s="192">
        <f>Table21[[#This Row],[Abs Erorr 2]]/Table21[[#This Row],[Adj Close]]</f>
        <v>1.5732990954103208E-2</v>
      </c>
      <c r="M515" s="190">
        <f t="shared" si="31"/>
        <v>75.807866666666669</v>
      </c>
      <c r="N515" s="195">
        <f>Table21[[#This Row],[Adj Close]]-Table21[[#This Row],[6-MA]]</f>
        <v>-1.6600666666666655</v>
      </c>
      <c r="O515" s="194">
        <f>(Table21[[#This Row],[Adj Close]]-M515)^2</f>
        <v>2.7558213377777738</v>
      </c>
      <c r="P515" s="194">
        <f>ABS(Table21[[#This Row],[Erorr 3]])</f>
        <v>1.6600666666666655</v>
      </c>
      <c r="Q515" s="192">
        <f>Table21[[#This Row],[Abs Erorr 3]]/Table21[[#This Row],[Adj Close]]</f>
        <v>2.2388616609888161E-2</v>
      </c>
    </row>
    <row r="516" spans="1:17" x14ac:dyDescent="0.3">
      <c r="A516" s="177">
        <v>44211</v>
      </c>
      <c r="B516" s="7">
        <v>72.862700000000004</v>
      </c>
      <c r="C516" s="190">
        <f t="shared" ref="C516:C579" si="32">B515</f>
        <v>74.147800000000004</v>
      </c>
      <c r="D516" s="191">
        <f>Table21[[#This Row],[Adj Close]]-Table21[[#This Row],[Naive Trend ]]</f>
        <v>-1.2850999999999999</v>
      </c>
      <c r="E516">
        <f>Table21[[#This Row],[Erorr 1]]^2</f>
        <v>1.6514820099999998</v>
      </c>
      <c r="F516">
        <f>ABS(Table21[[#This Row],[Erorr 1]])</f>
        <v>1.2850999999999999</v>
      </c>
      <c r="G516" s="192">
        <f>Table21[[#This Row],[Abs Erorr 1]]/Table21[[#This Row],[Adj Close]]</f>
        <v>1.7637282175928148E-2</v>
      </c>
      <c r="H516" s="190">
        <f t="shared" si="30"/>
        <v>74.825166666666675</v>
      </c>
      <c r="I516" s="193">
        <f>(Table21[[#This Row],[Adj Close]]-Table21[[#This Row],[3-MA]])</f>
        <v>-1.9624666666666712</v>
      </c>
      <c r="J516" s="194">
        <f t="shared" si="29"/>
        <v>3.8512754177777957</v>
      </c>
      <c r="K516" s="194">
        <f>ABS(Table21[[#This Row],[Erorr 2]])</f>
        <v>1.9624666666666712</v>
      </c>
      <c r="L516" s="192">
        <f>Table21[[#This Row],[Abs Erorr 2]]/Table21[[#This Row],[Adj Close]]</f>
        <v>2.6933762633922036E-2</v>
      </c>
      <c r="M516" s="190">
        <f t="shared" si="31"/>
        <v>75.505383333333327</v>
      </c>
      <c r="N516" s="195">
        <f>Table21[[#This Row],[Adj Close]]-Table21[[#This Row],[6-MA]]</f>
        <v>-2.6426833333333235</v>
      </c>
      <c r="O516" s="194">
        <f>(Table21[[#This Row],[Adj Close]]-M516)^2</f>
        <v>6.9837752002777256</v>
      </c>
      <c r="P516" s="194">
        <f>ABS(Table21[[#This Row],[Erorr 3]])</f>
        <v>2.6426833333333235</v>
      </c>
      <c r="Q516" s="192">
        <f>Table21[[#This Row],[Abs Erorr 3]]/Table21[[#This Row],[Adj Close]]</f>
        <v>3.6269357755522695E-2</v>
      </c>
    </row>
    <row r="517" spans="1:17" x14ac:dyDescent="0.3">
      <c r="A517" s="177">
        <v>44215</v>
      </c>
      <c r="B517" s="7">
        <v>71.160799999999995</v>
      </c>
      <c r="C517" s="190">
        <f t="shared" si="32"/>
        <v>72.862700000000004</v>
      </c>
      <c r="D517" s="191">
        <f>Table21[[#This Row],[Adj Close]]-Table21[[#This Row],[Naive Trend ]]</f>
        <v>-1.7019000000000091</v>
      </c>
      <c r="E517">
        <f>Table21[[#This Row],[Erorr 1]]^2</f>
        <v>2.8964636100000307</v>
      </c>
      <c r="F517">
        <f>ABS(Table21[[#This Row],[Erorr 1]])</f>
        <v>1.7019000000000091</v>
      </c>
      <c r="G517" s="192">
        <f>Table21[[#This Row],[Abs Erorr 1]]/Table21[[#This Row],[Adj Close]]</f>
        <v>2.3916257265236045E-2</v>
      </c>
      <c r="H517" s="190">
        <f t="shared" si="30"/>
        <v>73.771566666666672</v>
      </c>
      <c r="I517" s="193">
        <f>(Table21[[#This Row],[Adj Close]]-Table21[[#This Row],[3-MA]])</f>
        <v>-2.6107666666666773</v>
      </c>
      <c r="J517" s="194">
        <f t="shared" ref="J517:J580" si="33">(B517-H517)^2</f>
        <v>6.8161025877778334</v>
      </c>
      <c r="K517" s="194">
        <f>ABS(Table21[[#This Row],[Erorr 2]])</f>
        <v>2.6107666666666773</v>
      </c>
      <c r="L517" s="192">
        <f>Table21[[#This Row],[Abs Erorr 2]]/Table21[[#This Row],[Adj Close]]</f>
        <v>3.6688270321113277E-2</v>
      </c>
      <c r="M517" s="190">
        <f t="shared" si="31"/>
        <v>74.872933333333336</v>
      </c>
      <c r="N517" s="195">
        <f>Table21[[#This Row],[Adj Close]]-Table21[[#This Row],[6-MA]]</f>
        <v>-3.7121333333333411</v>
      </c>
      <c r="O517" s="194">
        <f>(Table21[[#This Row],[Adj Close]]-M517)^2</f>
        <v>13.779933884444501</v>
      </c>
      <c r="P517" s="194">
        <f>ABS(Table21[[#This Row],[Erorr 3]])</f>
        <v>3.7121333333333411</v>
      </c>
      <c r="Q517" s="192">
        <f>Table21[[#This Row],[Abs Erorr 3]]/Table21[[#This Row],[Adj Close]]</f>
        <v>5.2165424409693836E-2</v>
      </c>
    </row>
    <row r="518" spans="1:17" x14ac:dyDescent="0.3">
      <c r="A518" s="177">
        <v>44216</v>
      </c>
      <c r="B518" s="7">
        <v>71.490700000000004</v>
      </c>
      <c r="C518" s="190">
        <f t="shared" si="32"/>
        <v>71.160799999999995</v>
      </c>
      <c r="D518" s="191">
        <f>Table21[[#This Row],[Adj Close]]-Table21[[#This Row],[Naive Trend ]]</f>
        <v>0.32990000000000919</v>
      </c>
      <c r="E518">
        <f>Table21[[#This Row],[Erorr 1]]^2</f>
        <v>0.10883401000000606</v>
      </c>
      <c r="F518">
        <f>ABS(Table21[[#This Row],[Erorr 1]])</f>
        <v>0.32990000000000919</v>
      </c>
      <c r="G518" s="192">
        <f>Table21[[#This Row],[Abs Erorr 1]]/Table21[[#This Row],[Adj Close]]</f>
        <v>4.6145862328947568E-3</v>
      </c>
      <c r="H518" s="190">
        <f t="shared" ref="H518:H581" si="34">AVERAGE(B515:B517)</f>
        <v>72.723766666666663</v>
      </c>
      <c r="I518" s="193">
        <f>(Table21[[#This Row],[Adj Close]]-Table21[[#This Row],[3-MA]])</f>
        <v>-1.2330666666666588</v>
      </c>
      <c r="J518" s="194">
        <f t="shared" si="33"/>
        <v>1.5204534044444249</v>
      </c>
      <c r="K518" s="194">
        <f>ABS(Table21[[#This Row],[Erorr 2]])</f>
        <v>1.2330666666666588</v>
      </c>
      <c r="L518" s="192">
        <f>Table21[[#This Row],[Abs Erorr 2]]/Table21[[#This Row],[Adj Close]]</f>
        <v>1.7247931082877335E-2</v>
      </c>
      <c r="M518" s="190">
        <f t="shared" si="31"/>
        <v>74.01906666666666</v>
      </c>
      <c r="N518" s="195">
        <f>Table21[[#This Row],[Adj Close]]-Table21[[#This Row],[6-MA]]</f>
        <v>-2.5283666666666562</v>
      </c>
      <c r="O518" s="194">
        <f>(Table21[[#This Row],[Adj Close]]-M518)^2</f>
        <v>6.3926380011110586</v>
      </c>
      <c r="P518" s="194">
        <f>ABS(Table21[[#This Row],[Erorr 3]])</f>
        <v>2.5283666666666562</v>
      </c>
      <c r="Q518" s="192">
        <f>Table21[[#This Row],[Abs Erorr 3]]/Table21[[#This Row],[Adj Close]]</f>
        <v>3.5366371663260482E-2</v>
      </c>
    </row>
    <row r="519" spans="1:17" x14ac:dyDescent="0.3">
      <c r="A519" s="177">
        <v>44217</v>
      </c>
      <c r="B519" s="7">
        <v>73.088499999999996</v>
      </c>
      <c r="C519" s="190">
        <f t="shared" si="32"/>
        <v>71.490700000000004</v>
      </c>
      <c r="D519" s="191">
        <f>Table21[[#This Row],[Adj Close]]-Table21[[#This Row],[Naive Trend ]]</f>
        <v>1.5977999999999923</v>
      </c>
      <c r="E519">
        <f>Table21[[#This Row],[Erorr 1]]^2</f>
        <v>2.5529648399999756</v>
      </c>
      <c r="F519">
        <f>ABS(Table21[[#This Row],[Erorr 1]])</f>
        <v>1.5977999999999923</v>
      </c>
      <c r="G519" s="192">
        <f>Table21[[#This Row],[Abs Erorr 1]]/Table21[[#This Row],[Adj Close]]</f>
        <v>2.1861168309651895E-2</v>
      </c>
      <c r="H519" s="190">
        <f t="shared" si="34"/>
        <v>71.838066666666677</v>
      </c>
      <c r="I519" s="193">
        <f>(Table21[[#This Row],[Adj Close]]-Table21[[#This Row],[3-MA]])</f>
        <v>1.2504333333333193</v>
      </c>
      <c r="J519" s="194">
        <f t="shared" si="33"/>
        <v>1.563583521111076</v>
      </c>
      <c r="K519" s="194">
        <f>ABS(Table21[[#This Row],[Erorr 2]])</f>
        <v>1.2504333333333193</v>
      </c>
      <c r="L519" s="192">
        <f>Table21[[#This Row],[Abs Erorr 2]]/Table21[[#This Row],[Adj Close]]</f>
        <v>1.7108482638627409E-2</v>
      </c>
      <c r="M519" s="190">
        <f t="shared" si="31"/>
        <v>73.331616666666676</v>
      </c>
      <c r="N519" s="195">
        <f>Table21[[#This Row],[Adj Close]]-Table21[[#This Row],[6-MA]]</f>
        <v>-0.24311666666667975</v>
      </c>
      <c r="O519" s="194">
        <f>(Table21[[#This Row],[Adj Close]]-M519)^2</f>
        <v>5.9105713611117473E-2</v>
      </c>
      <c r="P519" s="194">
        <f>ABS(Table21[[#This Row],[Erorr 3]])</f>
        <v>0.24311666666667975</v>
      </c>
      <c r="Q519" s="192">
        <f>Table21[[#This Row],[Abs Erorr 3]]/Table21[[#This Row],[Adj Close]]</f>
        <v>3.326332687997151E-3</v>
      </c>
    </row>
    <row r="520" spans="1:17" x14ac:dyDescent="0.3">
      <c r="A520" s="177">
        <v>44218</v>
      </c>
      <c r="B520" s="7">
        <v>72.819299999999998</v>
      </c>
      <c r="C520" s="190">
        <f t="shared" si="32"/>
        <v>73.088499999999996</v>
      </c>
      <c r="D520" s="191">
        <f>Table21[[#This Row],[Adj Close]]-Table21[[#This Row],[Naive Trend ]]</f>
        <v>-0.26919999999999789</v>
      </c>
      <c r="E520">
        <f>Table21[[#This Row],[Erorr 1]]^2</f>
        <v>7.2468639999998863E-2</v>
      </c>
      <c r="F520">
        <f>ABS(Table21[[#This Row],[Erorr 1]])</f>
        <v>0.26919999999999789</v>
      </c>
      <c r="G520" s="192">
        <f>Table21[[#This Row],[Abs Erorr 1]]/Table21[[#This Row],[Adj Close]]</f>
        <v>3.6968221336925499E-3</v>
      </c>
      <c r="H520" s="190">
        <f t="shared" si="34"/>
        <v>71.913333333333341</v>
      </c>
      <c r="I520" s="193">
        <f>(Table21[[#This Row],[Adj Close]]-Table21[[#This Row],[3-MA]])</f>
        <v>0.90596666666665726</v>
      </c>
      <c r="J520" s="194">
        <f t="shared" si="33"/>
        <v>0.82077560111109404</v>
      </c>
      <c r="K520" s="194">
        <f>ABS(Table21[[#This Row],[Erorr 2]])</f>
        <v>0.90596666666665726</v>
      </c>
      <c r="L520" s="192">
        <f>Table21[[#This Row],[Abs Erorr 2]]/Table21[[#This Row],[Adj Close]]</f>
        <v>1.2441298758250317E-2</v>
      </c>
      <c r="M520" s="190">
        <f t="shared" si="31"/>
        <v>72.842449999999999</v>
      </c>
      <c r="N520" s="195">
        <f>Table21[[#This Row],[Adj Close]]-Table21[[#This Row],[6-MA]]</f>
        <v>-2.3150000000001114E-2</v>
      </c>
      <c r="O520" s="194">
        <f>(Table21[[#This Row],[Adj Close]]-M520)^2</f>
        <v>5.3592250000005154E-4</v>
      </c>
      <c r="P520" s="194">
        <f>ABS(Table21[[#This Row],[Erorr 3]])</f>
        <v>2.3150000000001114E-2</v>
      </c>
      <c r="Q520" s="192">
        <f>Table21[[#This Row],[Abs Erorr 3]]/Table21[[#This Row],[Adj Close]]</f>
        <v>3.179102243498786E-4</v>
      </c>
    </row>
    <row r="521" spans="1:17" x14ac:dyDescent="0.3">
      <c r="A521" s="177">
        <v>44221</v>
      </c>
      <c r="B521" s="7">
        <v>73.644199999999998</v>
      </c>
      <c r="C521" s="190">
        <f t="shared" si="32"/>
        <v>72.819299999999998</v>
      </c>
      <c r="D521" s="191">
        <f>Table21[[#This Row],[Adj Close]]-Table21[[#This Row],[Naive Trend ]]</f>
        <v>0.82489999999999952</v>
      </c>
      <c r="E521">
        <f>Table21[[#This Row],[Erorr 1]]^2</f>
        <v>0.68046000999999923</v>
      </c>
      <c r="F521">
        <f>ABS(Table21[[#This Row],[Erorr 1]])</f>
        <v>0.82489999999999952</v>
      </c>
      <c r="G521" s="192">
        <f>Table21[[#This Row],[Abs Erorr 1]]/Table21[[#This Row],[Adj Close]]</f>
        <v>1.1201153655006091E-2</v>
      </c>
      <c r="H521" s="190">
        <f t="shared" si="34"/>
        <v>72.466166666666666</v>
      </c>
      <c r="I521" s="193">
        <f>(Table21[[#This Row],[Adj Close]]-Table21[[#This Row],[3-MA]])</f>
        <v>1.1780333333333317</v>
      </c>
      <c r="J521" s="194">
        <f t="shared" si="33"/>
        <v>1.3877625344444406</v>
      </c>
      <c r="K521" s="194">
        <f>ABS(Table21[[#This Row],[Erorr 2]])</f>
        <v>1.1780333333333317</v>
      </c>
      <c r="L521" s="192">
        <f>Table21[[#This Row],[Abs Erorr 2]]/Table21[[#This Row],[Adj Close]]</f>
        <v>1.5996281218797023E-2</v>
      </c>
      <c r="M521" s="190">
        <f t="shared" ref="M521:M584" si="35">AVERAGE(B515:B520)</f>
        <v>72.594966666666679</v>
      </c>
      <c r="N521" s="195">
        <f>Table21[[#This Row],[Adj Close]]-Table21[[#This Row],[6-MA]]</f>
        <v>1.0492333333333193</v>
      </c>
      <c r="O521" s="194">
        <f>(Table21[[#This Row],[Adj Close]]-M521)^2</f>
        <v>1.1008905877777482</v>
      </c>
      <c r="P521" s="194">
        <f>ABS(Table21[[#This Row],[Erorr 3]])</f>
        <v>1.0492333333333193</v>
      </c>
      <c r="Q521" s="192">
        <f>Table21[[#This Row],[Abs Erorr 3]]/Table21[[#This Row],[Adj Close]]</f>
        <v>1.424733153912079E-2</v>
      </c>
    </row>
    <row r="522" spans="1:17" x14ac:dyDescent="0.3">
      <c r="A522" s="177">
        <v>44222</v>
      </c>
      <c r="B522" s="7">
        <v>73.9221</v>
      </c>
      <c r="C522" s="190">
        <f t="shared" si="32"/>
        <v>73.644199999999998</v>
      </c>
      <c r="D522" s="191">
        <f>Table21[[#This Row],[Adj Close]]-Table21[[#This Row],[Naive Trend ]]</f>
        <v>0.27790000000000248</v>
      </c>
      <c r="E522">
        <f>Table21[[#This Row],[Erorr 1]]^2</f>
        <v>7.7228410000001371E-2</v>
      </c>
      <c r="F522">
        <f>ABS(Table21[[#This Row],[Erorr 1]])</f>
        <v>0.27790000000000248</v>
      </c>
      <c r="G522" s="192">
        <f>Table21[[#This Row],[Abs Erorr 1]]/Table21[[#This Row],[Adj Close]]</f>
        <v>3.7593628968874324E-3</v>
      </c>
      <c r="H522" s="190">
        <f t="shared" si="34"/>
        <v>73.184000000000012</v>
      </c>
      <c r="I522" s="193">
        <f>(Table21[[#This Row],[Adj Close]]-Table21[[#This Row],[3-MA]])</f>
        <v>0.73809999999998865</v>
      </c>
      <c r="J522" s="194">
        <f t="shared" si="33"/>
        <v>0.54479160999998322</v>
      </c>
      <c r="K522" s="194">
        <f>ABS(Table21[[#This Row],[Erorr 2]])</f>
        <v>0.73809999999998865</v>
      </c>
      <c r="L522" s="192">
        <f>Table21[[#This Row],[Abs Erorr 2]]/Table21[[#This Row],[Adj Close]]</f>
        <v>9.9848353875226573E-3</v>
      </c>
      <c r="M522" s="190">
        <f t="shared" si="35"/>
        <v>72.511033333333344</v>
      </c>
      <c r="N522" s="195">
        <f>Table21[[#This Row],[Adj Close]]-Table21[[#This Row],[6-MA]]</f>
        <v>1.411066666666656</v>
      </c>
      <c r="O522" s="194">
        <f>(Table21[[#This Row],[Adj Close]]-M522)^2</f>
        <v>1.9911091377777477</v>
      </c>
      <c r="P522" s="194">
        <f>ABS(Table21[[#This Row],[Erorr 3]])</f>
        <v>1.411066666666656</v>
      </c>
      <c r="Q522" s="192">
        <f>Table21[[#This Row],[Abs Erorr 3]]/Table21[[#This Row],[Adj Close]]</f>
        <v>1.9088563050382173E-2</v>
      </c>
    </row>
    <row r="523" spans="1:17" x14ac:dyDescent="0.3">
      <c r="A523" s="177">
        <v>44223</v>
      </c>
      <c r="B523" s="7">
        <v>68.729399999999998</v>
      </c>
      <c r="C523" s="190">
        <f t="shared" si="32"/>
        <v>73.9221</v>
      </c>
      <c r="D523" s="191">
        <f>Table21[[#This Row],[Adj Close]]-Table21[[#This Row],[Naive Trend ]]</f>
        <v>-5.1927000000000021</v>
      </c>
      <c r="E523">
        <f>Table21[[#This Row],[Erorr 1]]^2</f>
        <v>26.964133290000021</v>
      </c>
      <c r="F523">
        <f>ABS(Table21[[#This Row],[Erorr 1]])</f>
        <v>5.1927000000000021</v>
      </c>
      <c r="G523" s="192">
        <f>Table21[[#This Row],[Abs Erorr 1]]/Table21[[#This Row],[Adj Close]]</f>
        <v>7.5552820190486203E-2</v>
      </c>
      <c r="H523" s="190">
        <f t="shared" si="34"/>
        <v>73.461866666666666</v>
      </c>
      <c r="I523" s="193">
        <f>(Table21[[#This Row],[Adj Close]]-Table21[[#This Row],[3-MA]])</f>
        <v>-4.7324666666666673</v>
      </c>
      <c r="J523" s="194">
        <f t="shared" si="33"/>
        <v>22.396240751111115</v>
      </c>
      <c r="K523" s="194">
        <f>ABS(Table21[[#This Row],[Erorr 2]])</f>
        <v>4.7324666666666673</v>
      </c>
      <c r="L523" s="192">
        <f>Table21[[#This Row],[Abs Erorr 2]]/Table21[[#This Row],[Adj Close]]</f>
        <v>6.8856510702358348E-2</v>
      </c>
      <c r="M523" s="190">
        <f t="shared" si="35"/>
        <v>72.687600000000003</v>
      </c>
      <c r="N523" s="195">
        <f>Table21[[#This Row],[Adj Close]]-Table21[[#This Row],[6-MA]]</f>
        <v>-3.958200000000005</v>
      </c>
      <c r="O523" s="194">
        <f>(Table21[[#This Row],[Adj Close]]-M523)^2</f>
        <v>15.667347240000041</v>
      </c>
      <c r="P523" s="194">
        <f>ABS(Table21[[#This Row],[Erorr 3]])</f>
        <v>3.958200000000005</v>
      </c>
      <c r="Q523" s="192">
        <f>Table21[[#This Row],[Abs Erorr 3]]/Table21[[#This Row],[Adj Close]]</f>
        <v>5.7591074561977922E-2</v>
      </c>
    </row>
    <row r="524" spans="1:17" x14ac:dyDescent="0.3">
      <c r="A524" s="177">
        <v>44224</v>
      </c>
      <c r="B524" s="7">
        <v>68.920400000000001</v>
      </c>
      <c r="C524" s="190">
        <f t="shared" si="32"/>
        <v>68.729399999999998</v>
      </c>
      <c r="D524" s="191">
        <f>Table21[[#This Row],[Adj Close]]-Table21[[#This Row],[Naive Trend ]]</f>
        <v>0.1910000000000025</v>
      </c>
      <c r="E524">
        <f>Table21[[#This Row],[Erorr 1]]^2</f>
        <v>3.6481000000000957E-2</v>
      </c>
      <c r="F524">
        <f>ABS(Table21[[#This Row],[Erorr 1]])</f>
        <v>0.1910000000000025</v>
      </c>
      <c r="G524" s="192">
        <f>Table21[[#This Row],[Abs Erorr 1]]/Table21[[#This Row],[Adj Close]]</f>
        <v>2.7713129929600308E-3</v>
      </c>
      <c r="H524" s="190">
        <f t="shared" si="34"/>
        <v>72.09856666666667</v>
      </c>
      <c r="I524" s="193">
        <f>(Table21[[#This Row],[Adj Close]]-Table21[[#This Row],[3-MA]])</f>
        <v>-3.1781666666666695</v>
      </c>
      <c r="J524" s="194">
        <f t="shared" si="33"/>
        <v>10.100743361111128</v>
      </c>
      <c r="K524" s="194">
        <f>ABS(Table21[[#This Row],[Erorr 2]])</f>
        <v>3.1781666666666695</v>
      </c>
      <c r="L524" s="192">
        <f>Table21[[#This Row],[Abs Erorr 2]]/Table21[[#This Row],[Adj Close]]</f>
        <v>4.6113584173432969E-2</v>
      </c>
      <c r="M524" s="190">
        <f t="shared" si="35"/>
        <v>72.282366666666675</v>
      </c>
      <c r="N524" s="195">
        <f>Table21[[#This Row],[Adj Close]]-Table21[[#This Row],[6-MA]]</f>
        <v>-3.3619666666666745</v>
      </c>
      <c r="O524" s="194">
        <f>(Table21[[#This Row],[Adj Close]]-M524)^2</f>
        <v>11.302819867777831</v>
      </c>
      <c r="P524" s="194">
        <f>ABS(Table21[[#This Row],[Erorr 3]])</f>
        <v>3.3619666666666745</v>
      </c>
      <c r="Q524" s="192">
        <f>Table21[[#This Row],[Abs Erorr 3]]/Table21[[#This Row],[Adj Close]]</f>
        <v>4.8780428823202916E-2</v>
      </c>
    </row>
    <row r="525" spans="1:17" x14ac:dyDescent="0.3">
      <c r="A525" s="177">
        <v>44225</v>
      </c>
      <c r="B525" s="7">
        <v>66.749600000000001</v>
      </c>
      <c r="C525" s="190">
        <f t="shared" si="32"/>
        <v>68.920400000000001</v>
      </c>
      <c r="D525" s="191">
        <f>Table21[[#This Row],[Adj Close]]-Table21[[#This Row],[Naive Trend ]]</f>
        <v>-2.1707999999999998</v>
      </c>
      <c r="E525">
        <f>Table21[[#This Row],[Erorr 1]]^2</f>
        <v>4.712372639999999</v>
      </c>
      <c r="F525">
        <f>ABS(Table21[[#This Row],[Erorr 1]])</f>
        <v>2.1707999999999998</v>
      </c>
      <c r="G525" s="192">
        <f>Table21[[#This Row],[Abs Erorr 1]]/Table21[[#This Row],[Adj Close]]</f>
        <v>3.2521543200258872E-2</v>
      </c>
      <c r="H525" s="190">
        <f t="shared" si="34"/>
        <v>70.523966666666666</v>
      </c>
      <c r="I525" s="193">
        <f>(Table21[[#This Row],[Adj Close]]-Table21[[#This Row],[3-MA]])</f>
        <v>-3.7743666666666655</v>
      </c>
      <c r="J525" s="194">
        <f t="shared" si="33"/>
        <v>14.245843734444437</v>
      </c>
      <c r="K525" s="194">
        <f>ABS(Table21[[#This Row],[Erorr 2]])</f>
        <v>3.7743666666666655</v>
      </c>
      <c r="L525" s="192">
        <f>Table21[[#This Row],[Abs Erorr 2]]/Table21[[#This Row],[Adj Close]]</f>
        <v>5.6545157823667341E-2</v>
      </c>
      <c r="M525" s="190">
        <f t="shared" si="35"/>
        <v>71.853983333333346</v>
      </c>
      <c r="N525" s="195">
        <f>Table21[[#This Row],[Adj Close]]-Table21[[#This Row],[6-MA]]</f>
        <v>-5.1043833333333453</v>
      </c>
      <c r="O525" s="194">
        <f>(Table21[[#This Row],[Adj Close]]-M525)^2</f>
        <v>26.054729213611232</v>
      </c>
      <c r="P525" s="194">
        <f>ABS(Table21[[#This Row],[Erorr 3]])</f>
        <v>5.1043833333333453</v>
      </c>
      <c r="Q525" s="192">
        <f>Table21[[#This Row],[Abs Erorr 3]]/Table21[[#This Row],[Adj Close]]</f>
        <v>7.6470620548038423E-2</v>
      </c>
    </row>
    <row r="526" spans="1:17" x14ac:dyDescent="0.3">
      <c r="A526" s="177">
        <v>44228</v>
      </c>
      <c r="B526" s="7">
        <v>68.269199999999998</v>
      </c>
      <c r="C526" s="190">
        <f t="shared" si="32"/>
        <v>66.749600000000001</v>
      </c>
      <c r="D526" s="191">
        <f>Table21[[#This Row],[Adj Close]]-Table21[[#This Row],[Naive Trend ]]</f>
        <v>1.519599999999997</v>
      </c>
      <c r="E526">
        <f>Table21[[#This Row],[Erorr 1]]^2</f>
        <v>2.3091841599999907</v>
      </c>
      <c r="F526">
        <f>ABS(Table21[[#This Row],[Erorr 1]])</f>
        <v>1.519599999999997</v>
      </c>
      <c r="G526" s="192">
        <f>Table21[[#This Row],[Abs Erorr 1]]/Table21[[#This Row],[Adj Close]]</f>
        <v>2.2258939609662878E-2</v>
      </c>
      <c r="H526" s="190">
        <f t="shared" si="34"/>
        <v>68.133133333333333</v>
      </c>
      <c r="I526" s="193">
        <f>(Table21[[#This Row],[Adj Close]]-Table21[[#This Row],[3-MA]])</f>
        <v>0.13606666666666456</v>
      </c>
      <c r="J526" s="194">
        <f t="shared" si="33"/>
        <v>1.8514137777777204E-2</v>
      </c>
      <c r="K526" s="194">
        <f>ABS(Table21[[#This Row],[Erorr 2]])</f>
        <v>0.13606666666666456</v>
      </c>
      <c r="L526" s="192">
        <f>Table21[[#This Row],[Abs Erorr 2]]/Table21[[#This Row],[Adj Close]]</f>
        <v>1.9930901001720333E-3</v>
      </c>
      <c r="M526" s="190">
        <f t="shared" si="35"/>
        <v>70.797499999999999</v>
      </c>
      <c r="N526" s="195">
        <f>Table21[[#This Row],[Adj Close]]-Table21[[#This Row],[6-MA]]</f>
        <v>-2.5283000000000015</v>
      </c>
      <c r="O526" s="194">
        <f>(Table21[[#This Row],[Adj Close]]-M526)^2</f>
        <v>6.3923008900000076</v>
      </c>
      <c r="P526" s="194">
        <f>ABS(Table21[[#This Row],[Erorr 3]])</f>
        <v>2.5283000000000015</v>
      </c>
      <c r="Q526" s="192">
        <f>Table21[[#This Row],[Abs Erorr 3]]/Table21[[#This Row],[Adj Close]]</f>
        <v>3.7034270212628853E-2</v>
      </c>
    </row>
    <row r="527" spans="1:17" x14ac:dyDescent="0.3">
      <c r="A527" s="177">
        <v>44229</v>
      </c>
      <c r="B527" s="7">
        <v>69.701899999999995</v>
      </c>
      <c r="C527" s="190">
        <f t="shared" si="32"/>
        <v>68.269199999999998</v>
      </c>
      <c r="D527" s="191">
        <f>Table21[[#This Row],[Adj Close]]-Table21[[#This Row],[Naive Trend ]]</f>
        <v>1.432699999999997</v>
      </c>
      <c r="E527">
        <f>Table21[[#This Row],[Erorr 1]]^2</f>
        <v>2.0526292899999912</v>
      </c>
      <c r="F527">
        <f>ABS(Table21[[#This Row],[Erorr 1]])</f>
        <v>1.432699999999997</v>
      </c>
      <c r="G527" s="192">
        <f>Table21[[#This Row],[Abs Erorr 1]]/Table21[[#This Row],[Adj Close]]</f>
        <v>2.0554676414846613E-2</v>
      </c>
      <c r="H527" s="190">
        <f t="shared" si="34"/>
        <v>67.979733333333343</v>
      </c>
      <c r="I527" s="193">
        <f>(Table21[[#This Row],[Adj Close]]-Table21[[#This Row],[3-MA]])</f>
        <v>1.7221666666666522</v>
      </c>
      <c r="J527" s="194">
        <f t="shared" si="33"/>
        <v>2.965858027777728</v>
      </c>
      <c r="K527" s="194">
        <f>ABS(Table21[[#This Row],[Erorr 2]])</f>
        <v>1.7221666666666522</v>
      </c>
      <c r="L527" s="192">
        <f>Table21[[#This Row],[Abs Erorr 2]]/Table21[[#This Row],[Adj Close]]</f>
        <v>2.4707600031945359E-2</v>
      </c>
      <c r="M527" s="190">
        <f t="shared" si="35"/>
        <v>70.039149999999992</v>
      </c>
      <c r="N527" s="195">
        <f>Table21[[#This Row],[Adj Close]]-Table21[[#This Row],[6-MA]]</f>
        <v>-0.33724999999999739</v>
      </c>
      <c r="O527" s="194">
        <f>(Table21[[#This Row],[Adj Close]]-M527)^2</f>
        <v>0.11373756249999824</v>
      </c>
      <c r="P527" s="194">
        <f>ABS(Table21[[#This Row],[Erorr 3]])</f>
        <v>0.33724999999999739</v>
      </c>
      <c r="Q527" s="192">
        <f>Table21[[#This Row],[Abs Erorr 3]]/Table21[[#This Row],[Adj Close]]</f>
        <v>4.8384620792259235E-3</v>
      </c>
    </row>
    <row r="528" spans="1:17" x14ac:dyDescent="0.3">
      <c r="A528" s="177">
        <v>44230</v>
      </c>
      <c r="B528" s="7">
        <v>68.642499999999998</v>
      </c>
      <c r="C528" s="190">
        <f t="shared" si="32"/>
        <v>69.701899999999995</v>
      </c>
      <c r="D528" s="191">
        <f>Table21[[#This Row],[Adj Close]]-Table21[[#This Row],[Naive Trend ]]</f>
        <v>-1.0593999999999966</v>
      </c>
      <c r="E528">
        <f>Table21[[#This Row],[Erorr 1]]^2</f>
        <v>1.1223283599999927</v>
      </c>
      <c r="F528">
        <f>ABS(Table21[[#This Row],[Erorr 1]])</f>
        <v>1.0593999999999966</v>
      </c>
      <c r="G528" s="192">
        <f>Table21[[#This Row],[Abs Erorr 1]]/Table21[[#This Row],[Adj Close]]</f>
        <v>1.5433587063408189E-2</v>
      </c>
      <c r="H528" s="190">
        <f t="shared" si="34"/>
        <v>68.240233333333336</v>
      </c>
      <c r="I528" s="193">
        <f>(Table21[[#This Row],[Adj Close]]-Table21[[#This Row],[3-MA]])</f>
        <v>0.40226666666666233</v>
      </c>
      <c r="J528" s="194">
        <f t="shared" si="33"/>
        <v>0.16181847111110761</v>
      </c>
      <c r="K528" s="194">
        <f>ABS(Table21[[#This Row],[Erorr 2]])</f>
        <v>0.40226666666666233</v>
      </c>
      <c r="L528" s="192">
        <f>Table21[[#This Row],[Abs Erorr 2]]/Table21[[#This Row],[Adj Close]]</f>
        <v>5.8603149166574983E-3</v>
      </c>
      <c r="M528" s="190">
        <f t="shared" si="35"/>
        <v>69.382099999999994</v>
      </c>
      <c r="N528" s="195">
        <f>Table21[[#This Row],[Adj Close]]-Table21[[#This Row],[6-MA]]</f>
        <v>-0.73959999999999582</v>
      </c>
      <c r="O528" s="194">
        <f>(Table21[[#This Row],[Adj Close]]-M528)^2</f>
        <v>0.54700815999999386</v>
      </c>
      <c r="P528" s="194">
        <f>ABS(Table21[[#This Row],[Erorr 3]])</f>
        <v>0.73959999999999582</v>
      </c>
      <c r="Q528" s="192">
        <f>Table21[[#This Row],[Abs Erorr 3]]/Table21[[#This Row],[Adj Close]]</f>
        <v>1.0774665841133348E-2</v>
      </c>
    </row>
    <row r="529" spans="1:17" x14ac:dyDescent="0.3">
      <c r="A529" s="177">
        <v>44231</v>
      </c>
      <c r="B529" s="7">
        <v>70.648399999999995</v>
      </c>
      <c r="C529" s="190">
        <f t="shared" si="32"/>
        <v>68.642499999999998</v>
      </c>
      <c r="D529" s="191">
        <f>Table21[[#This Row],[Adj Close]]-Table21[[#This Row],[Naive Trend ]]</f>
        <v>2.0058999999999969</v>
      </c>
      <c r="E529">
        <f>Table21[[#This Row],[Erorr 1]]^2</f>
        <v>4.0236348099999875</v>
      </c>
      <c r="F529">
        <f>ABS(Table21[[#This Row],[Erorr 1]])</f>
        <v>2.0058999999999969</v>
      </c>
      <c r="G529" s="192">
        <f>Table21[[#This Row],[Abs Erorr 1]]/Table21[[#This Row],[Adj Close]]</f>
        <v>2.8392716607877844E-2</v>
      </c>
      <c r="H529" s="190">
        <f t="shared" si="34"/>
        <v>68.871199999999988</v>
      </c>
      <c r="I529" s="193">
        <f>(Table21[[#This Row],[Adj Close]]-Table21[[#This Row],[3-MA]])</f>
        <v>1.7772000000000077</v>
      </c>
      <c r="J529" s="194">
        <f t="shared" si="33"/>
        <v>3.1584398400000273</v>
      </c>
      <c r="K529" s="194">
        <f>ABS(Table21[[#This Row],[Erorr 2]])</f>
        <v>1.7772000000000077</v>
      </c>
      <c r="L529" s="192">
        <f>Table21[[#This Row],[Abs Erorr 2]]/Table21[[#This Row],[Adj Close]]</f>
        <v>2.5155559078478888E-2</v>
      </c>
      <c r="M529" s="190">
        <f t="shared" si="35"/>
        <v>68.502166666666668</v>
      </c>
      <c r="N529" s="195">
        <f>Table21[[#This Row],[Adj Close]]-Table21[[#This Row],[6-MA]]</f>
        <v>2.1462333333333277</v>
      </c>
      <c r="O529" s="194">
        <f>(Table21[[#This Row],[Adj Close]]-M529)^2</f>
        <v>4.6063175211110865</v>
      </c>
      <c r="P529" s="194">
        <f>ABS(Table21[[#This Row],[Erorr 3]])</f>
        <v>2.1462333333333277</v>
      </c>
      <c r="Q529" s="192">
        <f>Table21[[#This Row],[Abs Erorr 3]]/Table21[[#This Row],[Adj Close]]</f>
        <v>3.0379079120451812E-2</v>
      </c>
    </row>
    <row r="530" spans="1:17" x14ac:dyDescent="0.3">
      <c r="A530" s="177">
        <v>44232</v>
      </c>
      <c r="B530" s="7">
        <v>71.082599999999999</v>
      </c>
      <c r="C530" s="190">
        <f t="shared" si="32"/>
        <v>70.648399999999995</v>
      </c>
      <c r="D530" s="191">
        <f>Table21[[#This Row],[Adj Close]]-Table21[[#This Row],[Naive Trend ]]</f>
        <v>0.43420000000000414</v>
      </c>
      <c r="E530">
        <f>Table21[[#This Row],[Erorr 1]]^2</f>
        <v>0.18852964000000361</v>
      </c>
      <c r="F530">
        <f>ABS(Table21[[#This Row],[Erorr 1]])</f>
        <v>0.43420000000000414</v>
      </c>
      <c r="G530" s="192">
        <f>Table21[[#This Row],[Abs Erorr 1]]/Table21[[#This Row],[Adj Close]]</f>
        <v>6.1083865812449761E-3</v>
      </c>
      <c r="H530" s="190">
        <f t="shared" si="34"/>
        <v>69.664266666666663</v>
      </c>
      <c r="I530" s="193">
        <f>(Table21[[#This Row],[Adj Close]]-Table21[[#This Row],[3-MA]])</f>
        <v>1.4183333333333366</v>
      </c>
      <c r="J530" s="194">
        <f t="shared" si="33"/>
        <v>2.0116694444444536</v>
      </c>
      <c r="K530" s="194">
        <f>ABS(Table21[[#This Row],[Erorr 2]])</f>
        <v>1.4183333333333366</v>
      </c>
      <c r="L530" s="192">
        <f>Table21[[#This Row],[Abs Erorr 2]]/Table21[[#This Row],[Adj Close]]</f>
        <v>1.995331253124304E-2</v>
      </c>
      <c r="M530" s="190">
        <f t="shared" si="35"/>
        <v>68.822000000000003</v>
      </c>
      <c r="N530" s="195">
        <f>Table21[[#This Row],[Adj Close]]-Table21[[#This Row],[6-MA]]</f>
        <v>2.2605999999999966</v>
      </c>
      <c r="O530" s="194">
        <f>(Table21[[#This Row],[Adj Close]]-M530)^2</f>
        <v>5.1103123599999849</v>
      </c>
      <c r="P530" s="194">
        <f>ABS(Table21[[#This Row],[Erorr 3]])</f>
        <v>2.2605999999999966</v>
      </c>
      <c r="Q530" s="192">
        <f>Table21[[#This Row],[Abs Erorr 3]]/Table21[[#This Row],[Adj Close]]</f>
        <v>3.1802438290101889E-2</v>
      </c>
    </row>
    <row r="531" spans="1:17" x14ac:dyDescent="0.3">
      <c r="A531" s="177">
        <v>44235</v>
      </c>
      <c r="B531" s="7">
        <v>70.943700000000007</v>
      </c>
      <c r="C531" s="190">
        <f t="shared" si="32"/>
        <v>71.082599999999999</v>
      </c>
      <c r="D531" s="191">
        <f>Table21[[#This Row],[Adj Close]]-Table21[[#This Row],[Naive Trend ]]</f>
        <v>-0.13889999999999247</v>
      </c>
      <c r="E531">
        <f>Table21[[#This Row],[Erorr 1]]^2</f>
        <v>1.929320999999791E-2</v>
      </c>
      <c r="F531">
        <f>ABS(Table21[[#This Row],[Erorr 1]])</f>
        <v>0.13889999999999247</v>
      </c>
      <c r="G531" s="192">
        <f>Table21[[#This Row],[Abs Erorr 1]]/Table21[[#This Row],[Adj Close]]</f>
        <v>1.9578905526493888E-3</v>
      </c>
      <c r="H531" s="190">
        <f t="shared" si="34"/>
        <v>70.124499999999998</v>
      </c>
      <c r="I531" s="193">
        <f>(Table21[[#This Row],[Adj Close]]-Table21[[#This Row],[3-MA]])</f>
        <v>0.81920000000000925</v>
      </c>
      <c r="J531" s="194">
        <f t="shared" si="33"/>
        <v>0.67108864000001511</v>
      </c>
      <c r="K531" s="194">
        <f>ABS(Table21[[#This Row],[Erorr 2]])</f>
        <v>0.81920000000000925</v>
      </c>
      <c r="L531" s="192">
        <f>Table21[[#This Row],[Abs Erorr 2]]/Table21[[#This Row],[Adj Close]]</f>
        <v>1.1547184598491609E-2</v>
      </c>
      <c r="M531" s="190">
        <f t="shared" si="35"/>
        <v>69.182366666666667</v>
      </c>
      <c r="N531" s="195">
        <f>Table21[[#This Row],[Adj Close]]-Table21[[#This Row],[6-MA]]</f>
        <v>1.7613333333333401</v>
      </c>
      <c r="O531" s="194">
        <f>(Table21[[#This Row],[Adj Close]]-M531)^2</f>
        <v>3.1022951111111348</v>
      </c>
      <c r="P531" s="194">
        <f>ABS(Table21[[#This Row],[Erorr 3]])</f>
        <v>1.7613333333333401</v>
      </c>
      <c r="Q531" s="192">
        <f>Table21[[#This Row],[Abs Erorr 3]]/Table21[[#This Row],[Adj Close]]</f>
        <v>2.4827198656587404E-2</v>
      </c>
    </row>
    <row r="532" spans="1:17" x14ac:dyDescent="0.3">
      <c r="A532" s="177">
        <v>44236</v>
      </c>
      <c r="B532" s="7">
        <v>70.379199999999997</v>
      </c>
      <c r="C532" s="190">
        <f t="shared" si="32"/>
        <v>70.943700000000007</v>
      </c>
      <c r="D532" s="191">
        <f>Table21[[#This Row],[Adj Close]]-Table21[[#This Row],[Naive Trend ]]</f>
        <v>-0.56450000000000955</v>
      </c>
      <c r="E532">
        <f>Table21[[#This Row],[Erorr 1]]^2</f>
        <v>0.3186602500000108</v>
      </c>
      <c r="F532">
        <f>ABS(Table21[[#This Row],[Erorr 1]])</f>
        <v>0.56450000000000955</v>
      </c>
      <c r="G532" s="192">
        <f>Table21[[#This Row],[Abs Erorr 1]]/Table21[[#This Row],[Adj Close]]</f>
        <v>8.020835701457384E-3</v>
      </c>
      <c r="H532" s="190">
        <f t="shared" si="34"/>
        <v>70.891566666666662</v>
      </c>
      <c r="I532" s="193">
        <f>(Table21[[#This Row],[Adj Close]]-Table21[[#This Row],[3-MA]])</f>
        <v>-0.51236666666666508</v>
      </c>
      <c r="J532" s="194">
        <f t="shared" si="33"/>
        <v>0.2625196011111095</v>
      </c>
      <c r="K532" s="194">
        <f>ABS(Table21[[#This Row],[Erorr 2]])</f>
        <v>0.51236666666666508</v>
      </c>
      <c r="L532" s="192">
        <f>Table21[[#This Row],[Abs Erorr 2]]/Table21[[#This Row],[Adj Close]]</f>
        <v>7.2800865407203425E-3</v>
      </c>
      <c r="M532" s="190">
        <f t="shared" si="35"/>
        <v>69.881383333333318</v>
      </c>
      <c r="N532" s="195">
        <f>Table21[[#This Row],[Adj Close]]-Table21[[#This Row],[6-MA]]</f>
        <v>0.49781666666667945</v>
      </c>
      <c r="O532" s="194">
        <f>(Table21[[#This Row],[Adj Close]]-M532)^2</f>
        <v>0.24782143361112385</v>
      </c>
      <c r="P532" s="194">
        <f>ABS(Table21[[#This Row],[Erorr 3]])</f>
        <v>0.49781666666667945</v>
      </c>
      <c r="Q532" s="192">
        <f>Table21[[#This Row],[Abs Erorr 3]]/Table21[[#This Row],[Adj Close]]</f>
        <v>7.0733493229061918E-3</v>
      </c>
    </row>
    <row r="533" spans="1:17" x14ac:dyDescent="0.3">
      <c r="A533" s="177">
        <v>44237</v>
      </c>
      <c r="B533" s="7">
        <v>70.275000000000006</v>
      </c>
      <c r="C533" s="190">
        <f t="shared" si="32"/>
        <v>70.379199999999997</v>
      </c>
      <c r="D533" s="191">
        <f>Table21[[#This Row],[Adj Close]]-Table21[[#This Row],[Naive Trend ]]</f>
        <v>-0.10419999999999163</v>
      </c>
      <c r="E533">
        <f>Table21[[#This Row],[Erorr 1]]^2</f>
        <v>1.0857639999998257E-2</v>
      </c>
      <c r="F533">
        <f>ABS(Table21[[#This Row],[Erorr 1]])</f>
        <v>0.10419999999999163</v>
      </c>
      <c r="G533" s="192">
        <f>Table21[[#This Row],[Abs Erorr 1]]/Table21[[#This Row],[Adj Close]]</f>
        <v>1.4827463536106955E-3</v>
      </c>
      <c r="H533" s="190">
        <f t="shared" si="34"/>
        <v>70.801833333333335</v>
      </c>
      <c r="I533" s="193">
        <f>(Table21[[#This Row],[Adj Close]]-Table21[[#This Row],[3-MA]])</f>
        <v>-0.52683333333332882</v>
      </c>
      <c r="J533" s="194">
        <f t="shared" si="33"/>
        <v>0.27755336111110634</v>
      </c>
      <c r="K533" s="194">
        <f>ABS(Table21[[#This Row],[Erorr 2]])</f>
        <v>0.52683333333332882</v>
      </c>
      <c r="L533" s="192">
        <f>Table21[[#This Row],[Abs Erorr 2]]/Table21[[#This Row],[Adj Close]]</f>
        <v>7.4967390015414984E-3</v>
      </c>
      <c r="M533" s="190">
        <f t="shared" si="35"/>
        <v>70.233049999999992</v>
      </c>
      <c r="N533" s="195">
        <f>Table21[[#This Row],[Adj Close]]-Table21[[#This Row],[6-MA]]</f>
        <v>4.1950000000014143E-2</v>
      </c>
      <c r="O533" s="194">
        <f>(Table21[[#This Row],[Adj Close]]-M533)^2</f>
        <v>1.7598025000011865E-3</v>
      </c>
      <c r="P533" s="194">
        <f>ABS(Table21[[#This Row],[Erorr 3]])</f>
        <v>4.1950000000014143E-2</v>
      </c>
      <c r="Q533" s="192">
        <f>Table21[[#This Row],[Abs Erorr 3]]/Table21[[#This Row],[Adj Close]]</f>
        <v>5.9694059053737661E-4</v>
      </c>
    </row>
    <row r="534" spans="1:17" x14ac:dyDescent="0.3">
      <c r="A534" s="177">
        <v>44238</v>
      </c>
      <c r="B534" s="7">
        <v>69.893000000000001</v>
      </c>
      <c r="C534" s="190">
        <f t="shared" si="32"/>
        <v>70.275000000000006</v>
      </c>
      <c r="D534" s="191">
        <f>Table21[[#This Row],[Adj Close]]-Table21[[#This Row],[Naive Trend ]]</f>
        <v>-0.382000000000005</v>
      </c>
      <c r="E534">
        <f>Table21[[#This Row],[Erorr 1]]^2</f>
        <v>0.14592400000000383</v>
      </c>
      <c r="F534">
        <f>ABS(Table21[[#This Row],[Erorr 1]])</f>
        <v>0.382000000000005</v>
      </c>
      <c r="G534" s="192">
        <f>Table21[[#This Row],[Abs Erorr 1]]/Table21[[#This Row],[Adj Close]]</f>
        <v>5.4654972600976489E-3</v>
      </c>
      <c r="H534" s="190">
        <f t="shared" si="34"/>
        <v>70.532633333333337</v>
      </c>
      <c r="I534" s="193">
        <f>(Table21[[#This Row],[Adj Close]]-Table21[[#This Row],[3-MA]])</f>
        <v>-0.63963333333333594</v>
      </c>
      <c r="J534" s="194">
        <f t="shared" si="33"/>
        <v>0.40913080111111444</v>
      </c>
      <c r="K534" s="194">
        <f>ABS(Table21[[#This Row],[Erorr 2]])</f>
        <v>0.63963333333333594</v>
      </c>
      <c r="L534" s="192">
        <f>Table21[[#This Row],[Abs Erorr 2]]/Table21[[#This Row],[Adj Close]]</f>
        <v>9.1516079340325344E-3</v>
      </c>
      <c r="M534" s="190">
        <f t="shared" si="35"/>
        <v>70.328566666666646</v>
      </c>
      <c r="N534" s="195">
        <f>Table21[[#This Row],[Adj Close]]-Table21[[#This Row],[6-MA]]</f>
        <v>-0.43556666666664512</v>
      </c>
      <c r="O534" s="194">
        <f>(Table21[[#This Row],[Adj Close]]-M534)^2</f>
        <v>0.18971832111109235</v>
      </c>
      <c r="P534" s="194">
        <f>ABS(Table21[[#This Row],[Erorr 3]])</f>
        <v>0.43556666666664512</v>
      </c>
      <c r="Q534" s="192">
        <f>Table21[[#This Row],[Abs Erorr 3]]/Table21[[#This Row],[Adj Close]]</f>
        <v>6.2319068671633088E-3</v>
      </c>
    </row>
    <row r="535" spans="1:17" x14ac:dyDescent="0.3">
      <c r="A535" s="177">
        <v>44239</v>
      </c>
      <c r="B535" s="7">
        <v>69.042000000000002</v>
      </c>
      <c r="C535" s="190">
        <f t="shared" si="32"/>
        <v>69.893000000000001</v>
      </c>
      <c r="D535" s="191">
        <f>Table21[[#This Row],[Adj Close]]-Table21[[#This Row],[Naive Trend ]]</f>
        <v>-0.85099999999999909</v>
      </c>
      <c r="E535">
        <f>Table21[[#This Row],[Erorr 1]]^2</f>
        <v>0.72420099999999843</v>
      </c>
      <c r="F535">
        <f>ABS(Table21[[#This Row],[Erorr 1]])</f>
        <v>0.85099999999999909</v>
      </c>
      <c r="G535" s="192">
        <f>Table21[[#This Row],[Abs Erorr 1]]/Table21[[#This Row],[Adj Close]]</f>
        <v>1.2325830653804918E-2</v>
      </c>
      <c r="H535" s="190">
        <f t="shared" si="34"/>
        <v>70.182400000000001</v>
      </c>
      <c r="I535" s="193">
        <f>(Table21[[#This Row],[Adj Close]]-Table21[[#This Row],[3-MA]])</f>
        <v>-1.1403999999999996</v>
      </c>
      <c r="J535" s="194">
        <f t="shared" si="33"/>
        <v>1.3005121599999991</v>
      </c>
      <c r="K535" s="194">
        <f>ABS(Table21[[#This Row],[Erorr 2]])</f>
        <v>1.1403999999999996</v>
      </c>
      <c r="L535" s="192">
        <f>Table21[[#This Row],[Abs Erorr 2]]/Table21[[#This Row],[Adj Close]]</f>
        <v>1.6517482112337414E-2</v>
      </c>
      <c r="M535" s="190">
        <f t="shared" si="35"/>
        <v>70.536983333333339</v>
      </c>
      <c r="N535" s="195">
        <f>Table21[[#This Row],[Adj Close]]-Table21[[#This Row],[6-MA]]</f>
        <v>-1.4949833333333373</v>
      </c>
      <c r="O535" s="194">
        <f>(Table21[[#This Row],[Adj Close]]-M535)^2</f>
        <v>2.2349751669444564</v>
      </c>
      <c r="P535" s="194">
        <f>ABS(Table21[[#This Row],[Erorr 3]])</f>
        <v>1.4949833333333373</v>
      </c>
      <c r="Q535" s="192">
        <f>Table21[[#This Row],[Abs Erorr 3]]/Table21[[#This Row],[Adj Close]]</f>
        <v>2.1653244884756197E-2</v>
      </c>
    </row>
    <row r="536" spans="1:17" x14ac:dyDescent="0.3">
      <c r="A536" s="177">
        <v>44243</v>
      </c>
      <c r="B536" s="7">
        <v>70.2316</v>
      </c>
      <c r="C536" s="190">
        <f t="shared" si="32"/>
        <v>69.042000000000002</v>
      </c>
      <c r="D536" s="191">
        <f>Table21[[#This Row],[Adj Close]]-Table21[[#This Row],[Naive Trend ]]</f>
        <v>1.1895999999999987</v>
      </c>
      <c r="E536">
        <f>Table21[[#This Row],[Erorr 1]]^2</f>
        <v>1.4151481599999969</v>
      </c>
      <c r="F536">
        <f>ABS(Table21[[#This Row],[Erorr 1]])</f>
        <v>1.1895999999999987</v>
      </c>
      <c r="G536" s="192">
        <f>Table21[[#This Row],[Abs Erorr 1]]/Table21[[#This Row],[Adj Close]]</f>
        <v>1.693824432306823E-2</v>
      </c>
      <c r="H536" s="190">
        <f t="shared" si="34"/>
        <v>69.736666666666665</v>
      </c>
      <c r="I536" s="193">
        <f>(Table21[[#This Row],[Adj Close]]-Table21[[#This Row],[3-MA]])</f>
        <v>0.49493333333333567</v>
      </c>
      <c r="J536" s="194">
        <f t="shared" si="33"/>
        <v>0.24495900444444677</v>
      </c>
      <c r="K536" s="194">
        <f>ABS(Table21[[#This Row],[Erorr 2]])</f>
        <v>0.49493333333333567</v>
      </c>
      <c r="L536" s="192">
        <f>Table21[[#This Row],[Abs Erorr 2]]/Table21[[#This Row],[Adj Close]]</f>
        <v>7.0471601577258049E-3</v>
      </c>
      <c r="M536" s="190">
        <f t="shared" si="35"/>
        <v>70.26925</v>
      </c>
      <c r="N536" s="195">
        <f>Table21[[#This Row],[Adj Close]]-Table21[[#This Row],[6-MA]]</f>
        <v>-3.7649999999999295E-2</v>
      </c>
      <c r="O536" s="194">
        <f>(Table21[[#This Row],[Adj Close]]-M536)^2</f>
        <v>1.4175224999999469E-3</v>
      </c>
      <c r="P536" s="194">
        <f>ABS(Table21[[#This Row],[Erorr 3]])</f>
        <v>3.7649999999999295E-2</v>
      </c>
      <c r="Q536" s="192">
        <f>Table21[[#This Row],[Abs Erorr 3]]/Table21[[#This Row],[Adj Close]]</f>
        <v>5.3608347239703059E-4</v>
      </c>
    </row>
    <row r="537" spans="1:17" x14ac:dyDescent="0.3">
      <c r="A537" s="177">
        <v>44244</v>
      </c>
      <c r="B537" s="7">
        <v>69.050700000000006</v>
      </c>
      <c r="C537" s="190">
        <f t="shared" si="32"/>
        <v>70.2316</v>
      </c>
      <c r="D537" s="191">
        <f>Table21[[#This Row],[Adj Close]]-Table21[[#This Row],[Naive Trend ]]</f>
        <v>-1.1808999999999941</v>
      </c>
      <c r="E537">
        <f>Table21[[#This Row],[Erorr 1]]^2</f>
        <v>1.3945248099999861</v>
      </c>
      <c r="F537">
        <f>ABS(Table21[[#This Row],[Erorr 1]])</f>
        <v>1.1808999999999941</v>
      </c>
      <c r="G537" s="192">
        <f>Table21[[#This Row],[Abs Erorr 1]]/Table21[[#This Row],[Adj Close]]</f>
        <v>1.7101926555414992E-2</v>
      </c>
      <c r="H537" s="190">
        <f t="shared" si="34"/>
        <v>69.722200000000001</v>
      </c>
      <c r="I537" s="193">
        <f>(Table21[[#This Row],[Adj Close]]-Table21[[#This Row],[3-MA]])</f>
        <v>-0.67149999999999466</v>
      </c>
      <c r="J537" s="194">
        <f t="shared" si="33"/>
        <v>0.4509122499999928</v>
      </c>
      <c r="K537" s="194">
        <f>ABS(Table21[[#This Row],[Erorr 2]])</f>
        <v>0.67149999999999466</v>
      </c>
      <c r="L537" s="192">
        <f>Table21[[#This Row],[Abs Erorr 2]]/Table21[[#This Row],[Adj Close]]</f>
        <v>9.724738489254918E-3</v>
      </c>
      <c r="M537" s="190">
        <f t="shared" si="35"/>
        <v>70.127416666666676</v>
      </c>
      <c r="N537" s="195">
        <f>Table21[[#This Row],[Adj Close]]-Table21[[#This Row],[6-MA]]</f>
        <v>-1.0767166666666697</v>
      </c>
      <c r="O537" s="194">
        <f>(Table21[[#This Row],[Adj Close]]-M537)^2</f>
        <v>1.1593187802777842</v>
      </c>
      <c r="P537" s="194">
        <f>ABS(Table21[[#This Row],[Erorr 3]])</f>
        <v>1.0767166666666697</v>
      </c>
      <c r="Q537" s="192">
        <f>Table21[[#This Row],[Abs Erorr 3]]/Table21[[#This Row],[Adj Close]]</f>
        <v>1.5593131809911696E-2</v>
      </c>
    </row>
    <row r="538" spans="1:17" x14ac:dyDescent="0.3">
      <c r="A538" s="177">
        <v>44245</v>
      </c>
      <c r="B538" s="7">
        <v>69.111400000000003</v>
      </c>
      <c r="C538" s="190">
        <f t="shared" si="32"/>
        <v>69.050700000000006</v>
      </c>
      <c r="D538" s="191">
        <f>Table21[[#This Row],[Adj Close]]-Table21[[#This Row],[Naive Trend ]]</f>
        <v>6.069999999999709E-2</v>
      </c>
      <c r="E538">
        <f>Table21[[#This Row],[Erorr 1]]^2</f>
        <v>3.6844899999996469E-3</v>
      </c>
      <c r="F538">
        <f>ABS(Table21[[#This Row],[Erorr 1]])</f>
        <v>6.069999999999709E-2</v>
      </c>
      <c r="G538" s="192">
        <f>Table21[[#This Row],[Abs Erorr 1]]/Table21[[#This Row],[Adj Close]]</f>
        <v>8.7829214861798611E-4</v>
      </c>
      <c r="H538" s="190">
        <f t="shared" si="34"/>
        <v>69.441433333333336</v>
      </c>
      <c r="I538" s="193">
        <f>(Table21[[#This Row],[Adj Close]]-Table21[[#This Row],[3-MA]])</f>
        <v>-0.33003333333333273</v>
      </c>
      <c r="J538" s="194">
        <f t="shared" si="33"/>
        <v>0.10892200111111072</v>
      </c>
      <c r="K538" s="194">
        <f>ABS(Table21[[#This Row],[Erorr 2]])</f>
        <v>0.33003333333333273</v>
      </c>
      <c r="L538" s="192">
        <f>Table21[[#This Row],[Abs Erorr 2]]/Table21[[#This Row],[Adj Close]]</f>
        <v>4.7753819678567171E-3</v>
      </c>
      <c r="M538" s="190">
        <f t="shared" si="35"/>
        <v>69.811916666666676</v>
      </c>
      <c r="N538" s="195">
        <f>Table21[[#This Row],[Adj Close]]-Table21[[#This Row],[6-MA]]</f>
        <v>-0.70051666666667245</v>
      </c>
      <c r="O538" s="194">
        <f>(Table21[[#This Row],[Adj Close]]-M538)^2</f>
        <v>0.49072360027778589</v>
      </c>
      <c r="P538" s="194">
        <f>ABS(Table21[[#This Row],[Erorr 3]])</f>
        <v>0.70051666666667245</v>
      </c>
      <c r="Q538" s="192">
        <f>Table21[[#This Row],[Abs Erorr 3]]/Table21[[#This Row],[Adj Close]]</f>
        <v>1.0136050878244001E-2</v>
      </c>
    </row>
    <row r="539" spans="1:17" x14ac:dyDescent="0.3">
      <c r="A539" s="177">
        <v>44246</v>
      </c>
      <c r="B539" s="7">
        <v>69.814800000000005</v>
      </c>
      <c r="C539" s="190">
        <f t="shared" si="32"/>
        <v>69.111400000000003</v>
      </c>
      <c r="D539" s="191">
        <f>Table21[[#This Row],[Adj Close]]-Table21[[#This Row],[Naive Trend ]]</f>
        <v>0.70340000000000202</v>
      </c>
      <c r="E539">
        <f>Table21[[#This Row],[Erorr 1]]^2</f>
        <v>0.49477156000000283</v>
      </c>
      <c r="F539">
        <f>ABS(Table21[[#This Row],[Erorr 1]])</f>
        <v>0.70340000000000202</v>
      </c>
      <c r="G539" s="192">
        <f>Table21[[#This Row],[Abs Erorr 1]]/Table21[[#This Row],[Adj Close]]</f>
        <v>1.0075227602170342E-2</v>
      </c>
      <c r="H539" s="190">
        <f t="shared" si="34"/>
        <v>69.46456666666667</v>
      </c>
      <c r="I539" s="193">
        <f>(Table21[[#This Row],[Adj Close]]-Table21[[#This Row],[3-MA]])</f>
        <v>0.35023333333333539</v>
      </c>
      <c r="J539" s="194">
        <f t="shared" si="33"/>
        <v>0.12266338777777923</v>
      </c>
      <c r="K539" s="194">
        <f>ABS(Table21[[#This Row],[Erorr 2]])</f>
        <v>0.35023333333333539</v>
      </c>
      <c r="L539" s="192">
        <f>Table21[[#This Row],[Abs Erorr 2]]/Table21[[#This Row],[Adj Close]]</f>
        <v>5.0166058390675814E-3</v>
      </c>
      <c r="M539" s="190">
        <f t="shared" si="35"/>
        <v>69.600616666666667</v>
      </c>
      <c r="N539" s="195">
        <f>Table21[[#This Row],[Adj Close]]-Table21[[#This Row],[6-MA]]</f>
        <v>0.21418333333333806</v>
      </c>
      <c r="O539" s="194">
        <f>(Table21[[#This Row],[Adj Close]]-M539)^2</f>
        <v>4.5874500277779798E-2</v>
      </c>
      <c r="P539" s="194">
        <f>ABS(Table21[[#This Row],[Erorr 3]])</f>
        <v>0.21418333333333806</v>
      </c>
      <c r="Q539" s="192">
        <f>Table21[[#This Row],[Abs Erorr 3]]/Table21[[#This Row],[Adj Close]]</f>
        <v>3.0678786350936769E-3</v>
      </c>
    </row>
    <row r="540" spans="1:17" x14ac:dyDescent="0.3">
      <c r="A540" s="177">
        <v>44249</v>
      </c>
      <c r="B540" s="7">
        <v>70.170900000000003</v>
      </c>
      <c r="C540" s="190">
        <f t="shared" si="32"/>
        <v>69.814800000000005</v>
      </c>
      <c r="D540" s="191">
        <f>Table21[[#This Row],[Adj Close]]-Table21[[#This Row],[Naive Trend ]]</f>
        <v>0.35609999999999786</v>
      </c>
      <c r="E540">
        <f>Table21[[#This Row],[Erorr 1]]^2</f>
        <v>0.12680720999999848</v>
      </c>
      <c r="F540">
        <f>ABS(Table21[[#This Row],[Erorr 1]])</f>
        <v>0.35609999999999786</v>
      </c>
      <c r="G540" s="192">
        <f>Table21[[#This Row],[Abs Erorr 1]]/Table21[[#This Row],[Adj Close]]</f>
        <v>5.0747532096638041E-3</v>
      </c>
      <c r="H540" s="190">
        <f t="shared" si="34"/>
        <v>69.325633333333329</v>
      </c>
      <c r="I540" s="193">
        <f>(Table21[[#This Row],[Adj Close]]-Table21[[#This Row],[3-MA]])</f>
        <v>0.84526666666667438</v>
      </c>
      <c r="J540" s="194">
        <f t="shared" si="33"/>
        <v>0.71447573777779083</v>
      </c>
      <c r="K540" s="194">
        <f>ABS(Table21[[#This Row],[Erorr 2]])</f>
        <v>0.84526666666667438</v>
      </c>
      <c r="L540" s="192">
        <f>Table21[[#This Row],[Abs Erorr 2]]/Table21[[#This Row],[Adj Close]]</f>
        <v>1.2045829063994823E-2</v>
      </c>
      <c r="M540" s="190">
        <f t="shared" si="35"/>
        <v>69.523916666666665</v>
      </c>
      <c r="N540" s="195">
        <f>Table21[[#This Row],[Adj Close]]-Table21[[#This Row],[6-MA]]</f>
        <v>0.64698333333333835</v>
      </c>
      <c r="O540" s="194">
        <f>(Table21[[#This Row],[Adj Close]]-M540)^2</f>
        <v>0.41858743361111761</v>
      </c>
      <c r="P540" s="194">
        <f>ABS(Table21[[#This Row],[Erorr 3]])</f>
        <v>0.64698333333333835</v>
      </c>
      <c r="Q540" s="192">
        <f>Table21[[#This Row],[Abs Erorr 3]]/Table21[[#This Row],[Adj Close]]</f>
        <v>9.2201088105373918E-3</v>
      </c>
    </row>
    <row r="541" spans="1:17" x14ac:dyDescent="0.3">
      <c r="A541" s="177">
        <v>44250</v>
      </c>
      <c r="B541" s="7">
        <v>69.224299999999999</v>
      </c>
      <c r="C541" s="190">
        <f t="shared" si="32"/>
        <v>70.170900000000003</v>
      </c>
      <c r="D541" s="191">
        <f>Table21[[#This Row],[Adj Close]]-Table21[[#This Row],[Naive Trend ]]</f>
        <v>-0.94660000000000366</v>
      </c>
      <c r="E541">
        <f>Table21[[#This Row],[Erorr 1]]^2</f>
        <v>0.89605156000000696</v>
      </c>
      <c r="F541">
        <f>ABS(Table21[[#This Row],[Erorr 1]])</f>
        <v>0.94660000000000366</v>
      </c>
      <c r="G541" s="192">
        <f>Table21[[#This Row],[Abs Erorr 1]]/Table21[[#This Row],[Adj Close]]</f>
        <v>1.3674388906785675E-2</v>
      </c>
      <c r="H541" s="190">
        <f t="shared" si="34"/>
        <v>69.699033333333333</v>
      </c>
      <c r="I541" s="193">
        <f>(Table21[[#This Row],[Adj Close]]-Table21[[#This Row],[3-MA]])</f>
        <v>-0.47473333333333301</v>
      </c>
      <c r="J541" s="194">
        <f t="shared" si="33"/>
        <v>0.22537173777777747</v>
      </c>
      <c r="K541" s="194">
        <f>ABS(Table21[[#This Row],[Erorr 2]])</f>
        <v>0.47473333333333301</v>
      </c>
      <c r="L541" s="192">
        <f>Table21[[#This Row],[Abs Erorr 2]]/Table21[[#This Row],[Adj Close]]</f>
        <v>6.8579000919233996E-3</v>
      </c>
      <c r="M541" s="190">
        <f t="shared" si="35"/>
        <v>69.570233333333334</v>
      </c>
      <c r="N541" s="195">
        <f>Table21[[#This Row],[Adj Close]]-Table21[[#This Row],[6-MA]]</f>
        <v>-0.34593333333333476</v>
      </c>
      <c r="O541" s="194">
        <f>(Table21[[#This Row],[Adj Close]]-M541)^2</f>
        <v>0.1196698711111121</v>
      </c>
      <c r="P541" s="194">
        <f>ABS(Table21[[#This Row],[Erorr 3]])</f>
        <v>0.34593333333333476</v>
      </c>
      <c r="Q541" s="192">
        <f>Table21[[#This Row],[Abs Erorr 3]]/Table21[[#This Row],[Adj Close]]</f>
        <v>4.9972817830347838E-3</v>
      </c>
    </row>
    <row r="542" spans="1:17" x14ac:dyDescent="0.3">
      <c r="A542" s="177">
        <v>44251</v>
      </c>
      <c r="B542" s="7">
        <v>71.169399999999996</v>
      </c>
      <c r="C542" s="190">
        <f t="shared" si="32"/>
        <v>69.224299999999999</v>
      </c>
      <c r="D542" s="191">
        <f>Table21[[#This Row],[Adj Close]]-Table21[[#This Row],[Naive Trend ]]</f>
        <v>1.9450999999999965</v>
      </c>
      <c r="E542">
        <f>Table21[[#This Row],[Erorr 1]]^2</f>
        <v>3.7834140099999862</v>
      </c>
      <c r="F542">
        <f>ABS(Table21[[#This Row],[Erorr 1]])</f>
        <v>1.9450999999999965</v>
      </c>
      <c r="G542" s="192">
        <f>Table21[[#This Row],[Abs Erorr 1]]/Table21[[#This Row],[Adj Close]]</f>
        <v>2.733056622649617E-2</v>
      </c>
      <c r="H542" s="190">
        <f t="shared" si="34"/>
        <v>69.736666666666665</v>
      </c>
      <c r="I542" s="193">
        <f>(Table21[[#This Row],[Adj Close]]-Table21[[#This Row],[3-MA]])</f>
        <v>1.4327333333333314</v>
      </c>
      <c r="J542" s="194">
        <f t="shared" si="33"/>
        <v>2.0527248044444391</v>
      </c>
      <c r="K542" s="194">
        <f>ABS(Table21[[#This Row],[Erorr 2]])</f>
        <v>1.4327333333333314</v>
      </c>
      <c r="L542" s="192">
        <f>Table21[[#This Row],[Abs Erorr 2]]/Table21[[#This Row],[Adj Close]]</f>
        <v>2.0131311115919644E-2</v>
      </c>
      <c r="M542" s="190">
        <f t="shared" si="35"/>
        <v>69.600616666666667</v>
      </c>
      <c r="N542" s="195">
        <f>Table21[[#This Row],[Adj Close]]-Table21[[#This Row],[6-MA]]</f>
        <v>1.5687833333333288</v>
      </c>
      <c r="O542" s="194">
        <f>(Table21[[#This Row],[Adj Close]]-M542)^2</f>
        <v>2.46108114694443</v>
      </c>
      <c r="P542" s="194">
        <f>ABS(Table21[[#This Row],[Erorr 3]])</f>
        <v>1.5687833333333288</v>
      </c>
      <c r="Q542" s="192">
        <f>Table21[[#This Row],[Abs Erorr 3]]/Table21[[#This Row],[Adj Close]]</f>
        <v>2.2042947296637725E-2</v>
      </c>
    </row>
    <row r="543" spans="1:17" x14ac:dyDescent="0.3">
      <c r="A543" s="177">
        <v>44252</v>
      </c>
      <c r="B543" s="7">
        <v>69.528199999999998</v>
      </c>
      <c r="C543" s="190">
        <f t="shared" si="32"/>
        <v>71.169399999999996</v>
      </c>
      <c r="D543" s="191">
        <f>Table21[[#This Row],[Adj Close]]-Table21[[#This Row],[Naive Trend ]]</f>
        <v>-1.6411999999999978</v>
      </c>
      <c r="E543">
        <f>Table21[[#This Row],[Erorr 1]]^2</f>
        <v>2.6935374399999925</v>
      </c>
      <c r="F543">
        <f>ABS(Table21[[#This Row],[Erorr 1]])</f>
        <v>1.6411999999999978</v>
      </c>
      <c r="G543" s="192">
        <f>Table21[[#This Row],[Abs Erorr 1]]/Table21[[#This Row],[Adj Close]]</f>
        <v>2.3604810709898973E-2</v>
      </c>
      <c r="H543" s="190">
        <f t="shared" si="34"/>
        <v>70.188199999999995</v>
      </c>
      <c r="I543" s="193">
        <f>(Table21[[#This Row],[Adj Close]]-Table21[[#This Row],[3-MA]])</f>
        <v>-0.65999999999999659</v>
      </c>
      <c r="J543" s="194">
        <f t="shared" si="33"/>
        <v>0.43559999999999549</v>
      </c>
      <c r="K543" s="194">
        <f>ABS(Table21[[#This Row],[Erorr 2]])</f>
        <v>0.65999999999999659</v>
      </c>
      <c r="L543" s="192">
        <f>Table21[[#This Row],[Abs Erorr 2]]/Table21[[#This Row],[Adj Close]]</f>
        <v>9.4925512238199262E-3</v>
      </c>
      <c r="M543" s="190">
        <f t="shared" si="35"/>
        <v>69.756916666666669</v>
      </c>
      <c r="N543" s="195">
        <f>Table21[[#This Row],[Adj Close]]-Table21[[#This Row],[6-MA]]</f>
        <v>-0.22871666666667068</v>
      </c>
      <c r="O543" s="194">
        <f>(Table21[[#This Row],[Adj Close]]-M543)^2</f>
        <v>5.2311313611112943E-2</v>
      </c>
      <c r="P543" s="194">
        <f>ABS(Table21[[#This Row],[Erorr 3]])</f>
        <v>0.22871666666667068</v>
      </c>
      <c r="Q543" s="192">
        <f>Table21[[#This Row],[Abs Erorr 3]]/Table21[[#This Row],[Adj Close]]</f>
        <v>3.2895525364768636E-3</v>
      </c>
    </row>
    <row r="544" spans="1:17" x14ac:dyDescent="0.3">
      <c r="A544" s="177">
        <v>44253</v>
      </c>
      <c r="B544" s="7">
        <v>68.712000000000003</v>
      </c>
      <c r="C544" s="190">
        <f t="shared" si="32"/>
        <v>69.528199999999998</v>
      </c>
      <c r="D544" s="191">
        <f>Table21[[#This Row],[Adj Close]]-Table21[[#This Row],[Naive Trend ]]</f>
        <v>-0.81619999999999493</v>
      </c>
      <c r="E544">
        <f>Table21[[#This Row],[Erorr 1]]^2</f>
        <v>0.66618243999999172</v>
      </c>
      <c r="F544">
        <f>ABS(Table21[[#This Row],[Erorr 1]])</f>
        <v>0.81619999999999493</v>
      </c>
      <c r="G544" s="192">
        <f>Table21[[#This Row],[Abs Erorr 1]]/Table21[[#This Row],[Adj Close]]</f>
        <v>1.187856560717189E-2</v>
      </c>
      <c r="H544" s="190">
        <f t="shared" si="34"/>
        <v>69.973966666666669</v>
      </c>
      <c r="I544" s="193">
        <f>(Table21[[#This Row],[Adj Close]]-Table21[[#This Row],[3-MA]])</f>
        <v>-1.261966666666666</v>
      </c>
      <c r="J544" s="194">
        <f t="shared" si="33"/>
        <v>1.5925598677777761</v>
      </c>
      <c r="K544" s="194">
        <f>ABS(Table21[[#This Row],[Erorr 2]])</f>
        <v>1.261966666666666</v>
      </c>
      <c r="L544" s="192">
        <f>Table21[[#This Row],[Abs Erorr 2]]/Table21[[#This Row],[Adj Close]]</f>
        <v>1.8366030193658546E-2</v>
      </c>
      <c r="M544" s="190">
        <f t="shared" si="35"/>
        <v>69.836500000000001</v>
      </c>
      <c r="N544" s="195">
        <f>Table21[[#This Row],[Adj Close]]-Table21[[#This Row],[6-MA]]</f>
        <v>-1.1244999999999976</v>
      </c>
      <c r="O544" s="194">
        <f>(Table21[[#This Row],[Adj Close]]-M544)^2</f>
        <v>1.2645002499999947</v>
      </c>
      <c r="P544" s="194">
        <f>ABS(Table21[[#This Row],[Erorr 3]])</f>
        <v>1.1244999999999976</v>
      </c>
      <c r="Q544" s="192">
        <f>Table21[[#This Row],[Abs Erorr 3]]/Table21[[#This Row],[Adj Close]]</f>
        <v>1.6365409244382314E-2</v>
      </c>
    </row>
    <row r="545" spans="1:17" x14ac:dyDescent="0.3">
      <c r="A545" s="177">
        <v>44256</v>
      </c>
      <c r="B545" s="7">
        <v>70.483400000000003</v>
      </c>
      <c r="C545" s="190">
        <f t="shared" si="32"/>
        <v>68.712000000000003</v>
      </c>
      <c r="D545" s="191">
        <f>Table21[[#This Row],[Adj Close]]-Table21[[#This Row],[Naive Trend ]]</f>
        <v>1.7713999999999999</v>
      </c>
      <c r="E545">
        <f>Table21[[#This Row],[Erorr 1]]^2</f>
        <v>3.1378579599999994</v>
      </c>
      <c r="F545">
        <f>ABS(Table21[[#This Row],[Erorr 1]])</f>
        <v>1.7713999999999999</v>
      </c>
      <c r="G545" s="192">
        <f>Table21[[#This Row],[Abs Erorr 1]]/Table21[[#This Row],[Adj Close]]</f>
        <v>2.5132158777811511E-2</v>
      </c>
      <c r="H545" s="190">
        <f t="shared" si="34"/>
        <v>69.803200000000004</v>
      </c>
      <c r="I545" s="193">
        <f>(Table21[[#This Row],[Adj Close]]-Table21[[#This Row],[3-MA]])</f>
        <v>0.68019999999999925</v>
      </c>
      <c r="J545" s="194">
        <f t="shared" si="33"/>
        <v>0.46267203999999895</v>
      </c>
      <c r="K545" s="194">
        <f>ABS(Table21[[#This Row],[Erorr 2]])</f>
        <v>0.68019999999999925</v>
      </c>
      <c r="L545" s="192">
        <f>Table21[[#This Row],[Abs Erorr 2]]/Table21[[#This Row],[Adj Close]]</f>
        <v>9.6504992664939431E-3</v>
      </c>
      <c r="M545" s="190">
        <f t="shared" si="35"/>
        <v>69.769933333333327</v>
      </c>
      <c r="N545" s="195">
        <f>Table21[[#This Row],[Adj Close]]-Table21[[#This Row],[6-MA]]</f>
        <v>0.71346666666667602</v>
      </c>
      <c r="O545" s="194">
        <f>(Table21[[#This Row],[Adj Close]]-M545)^2</f>
        <v>0.50903468444445776</v>
      </c>
      <c r="P545" s="194">
        <f>ABS(Table21[[#This Row],[Erorr 3]])</f>
        <v>0.71346666666667602</v>
      </c>
      <c r="Q545" s="192">
        <f>Table21[[#This Row],[Abs Erorr 3]]/Table21[[#This Row],[Adj Close]]</f>
        <v>1.012247801137113E-2</v>
      </c>
    </row>
    <row r="546" spans="1:17" x14ac:dyDescent="0.3">
      <c r="A546" s="177">
        <v>44257</v>
      </c>
      <c r="B546" s="7">
        <v>71.369100000000003</v>
      </c>
      <c r="C546" s="190">
        <f t="shared" si="32"/>
        <v>70.483400000000003</v>
      </c>
      <c r="D546" s="191">
        <f>Table21[[#This Row],[Adj Close]]-Table21[[#This Row],[Naive Trend ]]</f>
        <v>0.88569999999999993</v>
      </c>
      <c r="E546">
        <f>Table21[[#This Row],[Erorr 1]]^2</f>
        <v>0.78446448999999985</v>
      </c>
      <c r="F546">
        <f>ABS(Table21[[#This Row],[Erorr 1]])</f>
        <v>0.88569999999999993</v>
      </c>
      <c r="G546" s="192">
        <f>Table21[[#This Row],[Abs Erorr 1]]/Table21[[#This Row],[Adj Close]]</f>
        <v>1.2410132676466424E-2</v>
      </c>
      <c r="H546" s="190">
        <f t="shared" si="34"/>
        <v>69.574533333333349</v>
      </c>
      <c r="I546" s="193">
        <f>(Table21[[#This Row],[Adj Close]]-Table21[[#This Row],[3-MA]])</f>
        <v>1.794566666666654</v>
      </c>
      <c r="J546" s="194">
        <f t="shared" si="33"/>
        <v>3.2204695211110654</v>
      </c>
      <c r="K546" s="194">
        <f>ABS(Table21[[#This Row],[Erorr 2]])</f>
        <v>1.794566666666654</v>
      </c>
      <c r="L546" s="192">
        <f>Table21[[#This Row],[Abs Erorr 2]]/Table21[[#This Row],[Adj Close]]</f>
        <v>2.5144868951221942E-2</v>
      </c>
      <c r="M546" s="190">
        <f t="shared" si="35"/>
        <v>69.881366666666665</v>
      </c>
      <c r="N546" s="195">
        <f>Table21[[#This Row],[Adj Close]]-Table21[[#This Row],[6-MA]]</f>
        <v>1.4877333333333382</v>
      </c>
      <c r="O546" s="194">
        <f>(Table21[[#This Row],[Adj Close]]-M546)^2</f>
        <v>2.2133504711111258</v>
      </c>
      <c r="P546" s="194">
        <f>ABS(Table21[[#This Row],[Erorr 3]])</f>
        <v>1.4877333333333382</v>
      </c>
      <c r="Q546" s="192">
        <f>Table21[[#This Row],[Abs Erorr 3]]/Table21[[#This Row],[Adj Close]]</f>
        <v>2.0845622732153526E-2</v>
      </c>
    </row>
    <row r="547" spans="1:17" x14ac:dyDescent="0.3">
      <c r="A547" s="177">
        <v>44258</v>
      </c>
      <c r="B547" s="7">
        <v>70.509500000000003</v>
      </c>
      <c r="C547" s="190">
        <f t="shared" si="32"/>
        <v>71.369100000000003</v>
      </c>
      <c r="D547" s="191">
        <f>Table21[[#This Row],[Adj Close]]-Table21[[#This Row],[Naive Trend ]]</f>
        <v>-0.85960000000000036</v>
      </c>
      <c r="E547">
        <f>Table21[[#This Row],[Erorr 1]]^2</f>
        <v>0.7389121600000006</v>
      </c>
      <c r="F547">
        <f>ABS(Table21[[#This Row],[Erorr 1]])</f>
        <v>0.85960000000000036</v>
      </c>
      <c r="G547" s="192">
        <f>Table21[[#This Row],[Abs Erorr 1]]/Table21[[#This Row],[Adj Close]]</f>
        <v>1.2191265006843054E-2</v>
      </c>
      <c r="H547" s="190">
        <f t="shared" si="34"/>
        <v>70.188166666666675</v>
      </c>
      <c r="I547" s="193">
        <f>(Table21[[#This Row],[Adj Close]]-Table21[[#This Row],[3-MA]])</f>
        <v>0.32133333333332814</v>
      </c>
      <c r="J547" s="194">
        <f t="shared" si="33"/>
        <v>0.10325511111110777</v>
      </c>
      <c r="K547" s="194">
        <f>ABS(Table21[[#This Row],[Erorr 2]])</f>
        <v>0.32133333333332814</v>
      </c>
      <c r="L547" s="192">
        <f>Table21[[#This Row],[Abs Erorr 2]]/Table21[[#This Row],[Adj Close]]</f>
        <v>4.5573055167506243E-3</v>
      </c>
      <c r="M547" s="190">
        <f t="shared" si="35"/>
        <v>70.081066666666672</v>
      </c>
      <c r="N547" s="195">
        <f>Table21[[#This Row],[Adj Close]]-Table21[[#This Row],[6-MA]]</f>
        <v>0.42843333333333078</v>
      </c>
      <c r="O547" s="194">
        <f>(Table21[[#This Row],[Adj Close]]-M547)^2</f>
        <v>0.18355512111110892</v>
      </c>
      <c r="P547" s="194">
        <f>ABS(Table21[[#This Row],[Erorr 3]])</f>
        <v>0.42843333333333078</v>
      </c>
      <c r="Q547" s="192">
        <f>Table21[[#This Row],[Abs Erorr 3]]/Table21[[#This Row],[Adj Close]]</f>
        <v>6.0762497724892502E-3</v>
      </c>
    </row>
    <row r="548" spans="1:17" x14ac:dyDescent="0.3">
      <c r="A548" s="177">
        <v>44259</v>
      </c>
      <c r="B548" s="7">
        <v>67.470299999999995</v>
      </c>
      <c r="C548" s="190">
        <f t="shared" si="32"/>
        <v>70.509500000000003</v>
      </c>
      <c r="D548" s="191">
        <f>Table21[[#This Row],[Adj Close]]-Table21[[#This Row],[Naive Trend ]]</f>
        <v>-3.0392000000000081</v>
      </c>
      <c r="E548">
        <f>Table21[[#This Row],[Erorr 1]]^2</f>
        <v>9.2367366400000499</v>
      </c>
      <c r="F548">
        <f>ABS(Table21[[#This Row],[Erorr 1]])</f>
        <v>3.0392000000000081</v>
      </c>
      <c r="G548" s="192">
        <f>Table21[[#This Row],[Abs Erorr 1]]/Table21[[#This Row],[Adj Close]]</f>
        <v>4.5045004987379754E-2</v>
      </c>
      <c r="H548" s="190">
        <f t="shared" si="34"/>
        <v>70.787333333333336</v>
      </c>
      <c r="I548" s="193">
        <f>(Table21[[#This Row],[Adj Close]]-Table21[[#This Row],[3-MA]])</f>
        <v>-3.3170333333333417</v>
      </c>
      <c r="J548" s="194">
        <f t="shared" si="33"/>
        <v>11.0027101344445</v>
      </c>
      <c r="K548" s="194">
        <f>ABS(Table21[[#This Row],[Erorr 2]])</f>
        <v>3.3170333333333417</v>
      </c>
      <c r="L548" s="192">
        <f>Table21[[#This Row],[Abs Erorr 2]]/Table21[[#This Row],[Adj Close]]</f>
        <v>4.9162866229042139E-2</v>
      </c>
      <c r="M548" s="190">
        <f t="shared" si="35"/>
        <v>70.295266666666677</v>
      </c>
      <c r="N548" s="195">
        <f>Table21[[#This Row],[Adj Close]]-Table21[[#This Row],[6-MA]]</f>
        <v>-2.8249666666666826</v>
      </c>
      <c r="O548" s="194">
        <f>(Table21[[#This Row],[Adj Close]]-M548)^2</f>
        <v>7.9804366677778678</v>
      </c>
      <c r="P548" s="194">
        <f>ABS(Table21[[#This Row],[Erorr 3]])</f>
        <v>2.8249666666666826</v>
      </c>
      <c r="Q548" s="192">
        <f>Table21[[#This Row],[Abs Erorr 3]]/Table21[[#This Row],[Adj Close]]</f>
        <v>4.1869780728212014E-2</v>
      </c>
    </row>
    <row r="549" spans="1:17" x14ac:dyDescent="0.3">
      <c r="A549" s="177">
        <v>44260</v>
      </c>
      <c r="B549" s="7">
        <v>68.3994</v>
      </c>
      <c r="C549" s="190">
        <f t="shared" si="32"/>
        <v>67.470299999999995</v>
      </c>
      <c r="D549" s="191">
        <f>Table21[[#This Row],[Adj Close]]-Table21[[#This Row],[Naive Trend ]]</f>
        <v>0.92910000000000537</v>
      </c>
      <c r="E549">
        <f>Table21[[#This Row],[Erorr 1]]^2</f>
        <v>0.86322681000001</v>
      </c>
      <c r="F549">
        <f>ABS(Table21[[#This Row],[Erorr 1]])</f>
        <v>0.92910000000000537</v>
      </c>
      <c r="G549" s="192">
        <f>Table21[[#This Row],[Abs Erorr 1]]/Table21[[#This Row],[Adj Close]]</f>
        <v>1.3583452486425398E-2</v>
      </c>
      <c r="H549" s="190">
        <f t="shared" si="34"/>
        <v>69.782966666666667</v>
      </c>
      <c r="I549" s="193">
        <f>(Table21[[#This Row],[Adj Close]]-Table21[[#This Row],[3-MA]])</f>
        <v>-1.3835666666666668</v>
      </c>
      <c r="J549" s="194">
        <f t="shared" si="33"/>
        <v>1.9142567211111117</v>
      </c>
      <c r="K549" s="194">
        <f>ABS(Table21[[#This Row],[Erorr 2]])</f>
        <v>1.3835666666666668</v>
      </c>
      <c r="L549" s="192">
        <f>Table21[[#This Row],[Abs Erorr 2]]/Table21[[#This Row],[Adj Close]]</f>
        <v>2.0227760282497606E-2</v>
      </c>
      <c r="M549" s="190">
        <f t="shared" si="35"/>
        <v>69.678750000000008</v>
      </c>
      <c r="N549" s="195">
        <f>Table21[[#This Row],[Adj Close]]-Table21[[#This Row],[6-MA]]</f>
        <v>-1.279350000000008</v>
      </c>
      <c r="O549" s="194">
        <f>(Table21[[#This Row],[Adj Close]]-M549)^2</f>
        <v>1.6367364225000205</v>
      </c>
      <c r="P549" s="194">
        <f>ABS(Table21[[#This Row],[Erorr 3]])</f>
        <v>1.279350000000008</v>
      </c>
      <c r="Q549" s="192">
        <f>Table21[[#This Row],[Abs Erorr 3]]/Table21[[#This Row],[Adj Close]]</f>
        <v>1.8704111439574147E-2</v>
      </c>
    </row>
    <row r="550" spans="1:17" x14ac:dyDescent="0.3">
      <c r="A550" s="177">
        <v>44263</v>
      </c>
      <c r="B550" s="7">
        <v>70.77</v>
      </c>
      <c r="C550" s="190">
        <f t="shared" si="32"/>
        <v>68.3994</v>
      </c>
      <c r="D550" s="191">
        <f>Table21[[#This Row],[Adj Close]]-Table21[[#This Row],[Naive Trend ]]</f>
        <v>2.370599999999996</v>
      </c>
      <c r="E550">
        <f>Table21[[#This Row],[Erorr 1]]^2</f>
        <v>5.6197443599999817</v>
      </c>
      <c r="F550">
        <f>ABS(Table21[[#This Row],[Erorr 1]])</f>
        <v>2.370599999999996</v>
      </c>
      <c r="G550" s="192">
        <f>Table21[[#This Row],[Abs Erorr 1]]/Table21[[#This Row],[Adj Close]]</f>
        <v>3.349724459516739E-2</v>
      </c>
      <c r="H550" s="190">
        <f t="shared" si="34"/>
        <v>68.793066666666675</v>
      </c>
      <c r="I550" s="193">
        <f>(Table21[[#This Row],[Adj Close]]-Table21[[#This Row],[3-MA]])</f>
        <v>1.9769333333333208</v>
      </c>
      <c r="J550" s="194">
        <f t="shared" si="33"/>
        <v>3.908265404444395</v>
      </c>
      <c r="K550" s="194">
        <f>ABS(Table21[[#This Row],[Erorr 2]])</f>
        <v>1.9769333333333208</v>
      </c>
      <c r="L550" s="192">
        <f>Table21[[#This Row],[Abs Erorr 2]]/Table21[[#This Row],[Adj Close]]</f>
        <v>2.7934623899015413E-2</v>
      </c>
      <c r="M550" s="190">
        <f t="shared" si="35"/>
        <v>69.490616666666668</v>
      </c>
      <c r="N550" s="195">
        <f>Table21[[#This Row],[Adj Close]]-Table21[[#This Row],[6-MA]]</f>
        <v>1.2793833333333282</v>
      </c>
      <c r="O550" s="194">
        <f>(Table21[[#This Row],[Adj Close]]-M550)^2</f>
        <v>1.6368217136110981</v>
      </c>
      <c r="P550" s="194">
        <f>ABS(Table21[[#This Row],[Erorr 3]])</f>
        <v>1.2793833333333282</v>
      </c>
      <c r="Q550" s="192">
        <f>Table21[[#This Row],[Abs Erorr 3]]/Table21[[#This Row],[Adj Close]]</f>
        <v>1.8078046253120365E-2</v>
      </c>
    </row>
    <row r="551" spans="1:17" x14ac:dyDescent="0.3">
      <c r="A551" s="177">
        <v>44264</v>
      </c>
      <c r="B551" s="7">
        <v>69.450900000000004</v>
      </c>
      <c r="C551" s="190">
        <f t="shared" si="32"/>
        <v>70.77</v>
      </c>
      <c r="D551" s="191">
        <f>Table21[[#This Row],[Adj Close]]-Table21[[#This Row],[Naive Trend ]]</f>
        <v>-1.3190999999999917</v>
      </c>
      <c r="E551">
        <f>Table21[[#This Row],[Erorr 1]]^2</f>
        <v>1.7400248099999782</v>
      </c>
      <c r="F551">
        <f>ABS(Table21[[#This Row],[Erorr 1]])</f>
        <v>1.3190999999999917</v>
      </c>
      <c r="G551" s="192">
        <f>Table21[[#This Row],[Abs Erorr 1]]/Table21[[#This Row],[Adj Close]]</f>
        <v>1.8993274385213029E-2</v>
      </c>
      <c r="H551" s="190">
        <f t="shared" si="34"/>
        <v>68.879900000000006</v>
      </c>
      <c r="I551" s="193">
        <f>(Table21[[#This Row],[Adj Close]]-Table21[[#This Row],[3-MA]])</f>
        <v>0.57099999999999795</v>
      </c>
      <c r="J551" s="194">
        <f t="shared" si="33"/>
        <v>0.32604099999999764</v>
      </c>
      <c r="K551" s="194">
        <f>ABS(Table21[[#This Row],[Erorr 2]])</f>
        <v>0.57099999999999795</v>
      </c>
      <c r="L551" s="192">
        <f>Table21[[#This Row],[Abs Erorr 2]]/Table21[[#This Row],[Adj Close]]</f>
        <v>8.2216357167437422E-3</v>
      </c>
      <c r="M551" s="190">
        <f t="shared" si="35"/>
        <v>69.833616666666671</v>
      </c>
      <c r="N551" s="195">
        <f>Table21[[#This Row],[Adj Close]]-Table21[[#This Row],[6-MA]]</f>
        <v>-0.38271666666666704</v>
      </c>
      <c r="O551" s="194">
        <f>(Table21[[#This Row],[Adj Close]]-M551)^2</f>
        <v>0.14647204694444474</v>
      </c>
      <c r="P551" s="194">
        <f>ABS(Table21[[#This Row],[Erorr 3]])</f>
        <v>0.38271666666666704</v>
      </c>
      <c r="Q551" s="192">
        <f>Table21[[#This Row],[Abs Erorr 3]]/Table21[[#This Row],[Adj Close]]</f>
        <v>5.5106077339050616E-3</v>
      </c>
    </row>
    <row r="552" spans="1:17" x14ac:dyDescent="0.3">
      <c r="A552" s="177">
        <v>44265</v>
      </c>
      <c r="B552" s="7">
        <v>69.599400000000003</v>
      </c>
      <c r="C552" s="190">
        <f t="shared" si="32"/>
        <v>69.450900000000004</v>
      </c>
      <c r="D552" s="191">
        <f>Table21[[#This Row],[Adj Close]]-Table21[[#This Row],[Naive Trend ]]</f>
        <v>0.14849999999999852</v>
      </c>
      <c r="E552">
        <f>Table21[[#This Row],[Erorr 1]]^2</f>
        <v>2.2052249999999562E-2</v>
      </c>
      <c r="F552">
        <f>ABS(Table21[[#This Row],[Erorr 1]])</f>
        <v>0.14849999999999852</v>
      </c>
      <c r="G552" s="192">
        <f>Table21[[#This Row],[Abs Erorr 1]]/Table21[[#This Row],[Adj Close]]</f>
        <v>2.1336390830955228E-3</v>
      </c>
      <c r="H552" s="190">
        <f t="shared" si="34"/>
        <v>69.540099999999995</v>
      </c>
      <c r="I552" s="193">
        <f>(Table21[[#This Row],[Adj Close]]-Table21[[#This Row],[3-MA]])</f>
        <v>5.9300000000007458E-2</v>
      </c>
      <c r="J552" s="194">
        <f t="shared" si="33"/>
        <v>3.5164900000008844E-3</v>
      </c>
      <c r="K552" s="194">
        <f>ABS(Table21[[#This Row],[Erorr 2]])</f>
        <v>5.9300000000007458E-2</v>
      </c>
      <c r="L552" s="192">
        <f>Table21[[#This Row],[Abs Erorr 2]]/Table21[[#This Row],[Adj Close]]</f>
        <v>8.5201883924297412E-4</v>
      </c>
      <c r="M552" s="190">
        <f t="shared" si="35"/>
        <v>69.661533333333338</v>
      </c>
      <c r="N552" s="195">
        <f>Table21[[#This Row],[Adj Close]]-Table21[[#This Row],[6-MA]]</f>
        <v>-6.2133333333335372E-2</v>
      </c>
      <c r="O552" s="194">
        <f>(Table21[[#This Row],[Adj Close]]-M552)^2</f>
        <v>3.8605511111113643E-3</v>
      </c>
      <c r="P552" s="194">
        <f>ABS(Table21[[#This Row],[Erorr 3]])</f>
        <v>6.2133333333335372E-2</v>
      </c>
      <c r="Q552" s="192">
        <f>Table21[[#This Row],[Abs Erorr 3]]/Table21[[#This Row],[Adj Close]]</f>
        <v>8.9272800244449477E-4</v>
      </c>
    </row>
    <row r="553" spans="1:17" x14ac:dyDescent="0.3">
      <c r="A553" s="177">
        <v>44266</v>
      </c>
      <c r="B553" s="7">
        <v>69.450900000000004</v>
      </c>
      <c r="C553" s="190">
        <f t="shared" si="32"/>
        <v>69.599400000000003</v>
      </c>
      <c r="D553" s="191">
        <f>Table21[[#This Row],[Adj Close]]-Table21[[#This Row],[Naive Trend ]]</f>
        <v>-0.14849999999999852</v>
      </c>
      <c r="E553">
        <f>Table21[[#This Row],[Erorr 1]]^2</f>
        <v>2.2052249999999562E-2</v>
      </c>
      <c r="F553">
        <f>ABS(Table21[[#This Row],[Erorr 1]])</f>
        <v>0.14849999999999852</v>
      </c>
      <c r="G553" s="192">
        <f>Table21[[#This Row],[Abs Erorr 1]]/Table21[[#This Row],[Adj Close]]</f>
        <v>2.1382012328133764E-3</v>
      </c>
      <c r="H553" s="190">
        <f t="shared" si="34"/>
        <v>69.940100000000001</v>
      </c>
      <c r="I553" s="193">
        <f>(Table21[[#This Row],[Adj Close]]-Table21[[#This Row],[3-MA]])</f>
        <v>-0.48919999999999675</v>
      </c>
      <c r="J553" s="194">
        <f t="shared" si="33"/>
        <v>0.23931663999999681</v>
      </c>
      <c r="K553" s="194">
        <f>ABS(Table21[[#This Row],[Erorr 2]])</f>
        <v>0.48919999999999675</v>
      </c>
      <c r="L553" s="192">
        <f>Table21[[#This Row],[Abs Erorr 2]]/Table21[[#This Row],[Adj Close]]</f>
        <v>7.0438252060088021E-3</v>
      </c>
      <c r="M553" s="190">
        <f t="shared" si="35"/>
        <v>69.366583333333338</v>
      </c>
      <c r="N553" s="195">
        <f>Table21[[#This Row],[Adj Close]]-Table21[[#This Row],[6-MA]]</f>
        <v>8.4316666666666151E-2</v>
      </c>
      <c r="O553" s="194">
        <f>(Table21[[#This Row],[Adj Close]]-M553)^2</f>
        <v>7.1093002777776913E-3</v>
      </c>
      <c r="P553" s="194">
        <f>ABS(Table21[[#This Row],[Erorr 3]])</f>
        <v>8.4316666666666151E-2</v>
      </c>
      <c r="Q553" s="192">
        <f>Table21[[#This Row],[Abs Erorr 3]]/Table21[[#This Row],[Adj Close]]</f>
        <v>1.2140471421776557E-3</v>
      </c>
    </row>
    <row r="554" spans="1:17" x14ac:dyDescent="0.3">
      <c r="A554" s="177">
        <v>44267</v>
      </c>
      <c r="B554" s="7">
        <v>69.092699999999994</v>
      </c>
      <c r="C554" s="190">
        <f t="shared" si="32"/>
        <v>69.450900000000004</v>
      </c>
      <c r="D554" s="191">
        <f>Table21[[#This Row],[Adj Close]]-Table21[[#This Row],[Naive Trend ]]</f>
        <v>-0.35820000000001073</v>
      </c>
      <c r="E554">
        <f>Table21[[#This Row],[Erorr 1]]^2</f>
        <v>0.12830724000000768</v>
      </c>
      <c r="F554">
        <f>ABS(Table21[[#This Row],[Erorr 1]])</f>
        <v>0.35820000000001073</v>
      </c>
      <c r="G554" s="192">
        <f>Table21[[#This Row],[Abs Erorr 1]]/Table21[[#This Row],[Adj Close]]</f>
        <v>5.1843393006788096E-3</v>
      </c>
      <c r="H554" s="190">
        <f t="shared" si="34"/>
        <v>69.500399999999999</v>
      </c>
      <c r="I554" s="193">
        <f>(Table21[[#This Row],[Adj Close]]-Table21[[#This Row],[3-MA]])</f>
        <v>-0.4077000000000055</v>
      </c>
      <c r="J554" s="194">
        <f t="shared" si="33"/>
        <v>0.16621929000000449</v>
      </c>
      <c r="K554" s="194">
        <f>ABS(Table21[[#This Row],[Erorr 2]])</f>
        <v>0.4077000000000055</v>
      </c>
      <c r="L554" s="192">
        <f>Table21[[#This Row],[Abs Erorr 2]]/Table21[[#This Row],[Adj Close]]</f>
        <v>5.9007680985112112E-3</v>
      </c>
      <c r="M554" s="190">
        <f t="shared" si="35"/>
        <v>69.190150000000003</v>
      </c>
      <c r="N554" s="195">
        <f>Table21[[#This Row],[Adj Close]]-Table21[[#This Row],[6-MA]]</f>
        <v>-9.745000000000914E-2</v>
      </c>
      <c r="O554" s="194">
        <f>(Table21[[#This Row],[Adj Close]]-M554)^2</f>
        <v>9.4965025000017817E-3</v>
      </c>
      <c r="P554" s="194">
        <f>ABS(Table21[[#This Row],[Erorr 3]])</f>
        <v>9.745000000000914E-2</v>
      </c>
      <c r="Q554" s="192">
        <f>Table21[[#This Row],[Abs Erorr 3]]/Table21[[#This Row],[Adj Close]]</f>
        <v>1.4104239666420497E-3</v>
      </c>
    </row>
    <row r="555" spans="1:17" x14ac:dyDescent="0.3">
      <c r="A555" s="177">
        <v>44270</v>
      </c>
      <c r="B555" s="7">
        <v>69.686700000000002</v>
      </c>
      <c r="C555" s="190">
        <f t="shared" si="32"/>
        <v>69.092699999999994</v>
      </c>
      <c r="D555" s="191">
        <f>Table21[[#This Row],[Adj Close]]-Table21[[#This Row],[Naive Trend ]]</f>
        <v>0.5940000000000083</v>
      </c>
      <c r="E555">
        <f>Table21[[#This Row],[Erorr 1]]^2</f>
        <v>0.35283600000000986</v>
      </c>
      <c r="F555">
        <f>ABS(Table21[[#This Row],[Erorr 1]])</f>
        <v>0.5940000000000083</v>
      </c>
      <c r="G555" s="192">
        <f>Table21[[#This Row],[Abs Erorr 1]]/Table21[[#This Row],[Adj Close]]</f>
        <v>8.523864668581068E-3</v>
      </c>
      <c r="H555" s="190">
        <f t="shared" si="34"/>
        <v>69.380999999999986</v>
      </c>
      <c r="I555" s="193">
        <f>(Table21[[#This Row],[Adj Close]]-Table21[[#This Row],[3-MA]])</f>
        <v>0.30570000000001585</v>
      </c>
      <c r="J555" s="194">
        <f t="shared" si="33"/>
        <v>9.3452490000009686E-2</v>
      </c>
      <c r="K555" s="194">
        <f>ABS(Table21[[#This Row],[Erorr 2]])</f>
        <v>0.30570000000001585</v>
      </c>
      <c r="L555" s="192">
        <f>Table21[[#This Row],[Abs Erorr 2]]/Table21[[#This Row],[Adj Close]]</f>
        <v>4.3867768168103219E-3</v>
      </c>
      <c r="M555" s="190">
        <f t="shared" si="35"/>
        <v>69.460549999999998</v>
      </c>
      <c r="N555" s="195">
        <f>Table21[[#This Row],[Adj Close]]-Table21[[#This Row],[6-MA]]</f>
        <v>0.22615000000000407</v>
      </c>
      <c r="O555" s="194">
        <f>(Table21[[#This Row],[Adj Close]]-M555)^2</f>
        <v>5.1143822500001844E-2</v>
      </c>
      <c r="P555" s="194">
        <f>ABS(Table21[[#This Row],[Erorr 3]])</f>
        <v>0.22615000000000407</v>
      </c>
      <c r="Q555" s="192">
        <f>Table21[[#This Row],[Abs Erorr 3]]/Table21[[#This Row],[Adj Close]]</f>
        <v>3.2452390484842024E-3</v>
      </c>
    </row>
    <row r="556" spans="1:17" x14ac:dyDescent="0.3">
      <c r="A556" s="177">
        <v>44271</v>
      </c>
      <c r="B556" s="7">
        <v>66.323400000000007</v>
      </c>
      <c r="C556" s="190">
        <f t="shared" si="32"/>
        <v>69.686700000000002</v>
      </c>
      <c r="D556" s="191">
        <f>Table21[[#This Row],[Adj Close]]-Table21[[#This Row],[Naive Trend ]]</f>
        <v>-3.3632999999999953</v>
      </c>
      <c r="E556">
        <f>Table21[[#This Row],[Erorr 1]]^2</f>
        <v>11.311786889999969</v>
      </c>
      <c r="F556">
        <f>ABS(Table21[[#This Row],[Erorr 1]])</f>
        <v>3.3632999999999953</v>
      </c>
      <c r="G556" s="192">
        <f>Table21[[#This Row],[Abs Erorr 1]]/Table21[[#This Row],[Adj Close]]</f>
        <v>5.0710608925356587E-2</v>
      </c>
      <c r="H556" s="190">
        <f t="shared" si="34"/>
        <v>69.4101</v>
      </c>
      <c r="I556" s="193">
        <f>(Table21[[#This Row],[Adj Close]]-Table21[[#This Row],[3-MA]])</f>
        <v>-3.0866999999999933</v>
      </c>
      <c r="J556" s="194">
        <f t="shared" si="33"/>
        <v>9.527716889999958</v>
      </c>
      <c r="K556" s="194">
        <f>ABS(Table21[[#This Row],[Erorr 2]])</f>
        <v>3.0866999999999933</v>
      </c>
      <c r="L556" s="192">
        <f>Table21[[#This Row],[Abs Erorr 2]]/Table21[[#This Row],[Adj Close]]</f>
        <v>4.6540135155917713E-2</v>
      </c>
      <c r="M556" s="190">
        <f t="shared" si="35"/>
        <v>69.6751</v>
      </c>
      <c r="N556" s="195">
        <f>Table21[[#This Row],[Adj Close]]-Table21[[#This Row],[6-MA]]</f>
        <v>-3.3516999999999939</v>
      </c>
      <c r="O556" s="194">
        <f>(Table21[[#This Row],[Adj Close]]-M556)^2</f>
        <v>11.233892889999959</v>
      </c>
      <c r="P556" s="194">
        <f>ABS(Table21[[#This Row],[Erorr 3]])</f>
        <v>3.3516999999999939</v>
      </c>
      <c r="Q556" s="192">
        <f>Table21[[#This Row],[Abs Erorr 3]]/Table21[[#This Row],[Adj Close]]</f>
        <v>5.0535708362357684E-2</v>
      </c>
    </row>
    <row r="557" spans="1:17" x14ac:dyDescent="0.3">
      <c r="A557" s="177">
        <v>44272</v>
      </c>
      <c r="B557" s="7">
        <v>68.446200000000005</v>
      </c>
      <c r="C557" s="190">
        <f t="shared" si="32"/>
        <v>66.323400000000007</v>
      </c>
      <c r="D557" s="191">
        <f>Table21[[#This Row],[Adj Close]]-Table21[[#This Row],[Naive Trend ]]</f>
        <v>2.122799999999998</v>
      </c>
      <c r="E557">
        <f>Table21[[#This Row],[Erorr 1]]^2</f>
        <v>4.5062798399999915</v>
      </c>
      <c r="F557">
        <f>ABS(Table21[[#This Row],[Erorr 1]])</f>
        <v>2.122799999999998</v>
      </c>
      <c r="G557" s="192">
        <f>Table21[[#This Row],[Abs Erorr 1]]/Table21[[#This Row],[Adj Close]]</f>
        <v>3.1014139572394055E-2</v>
      </c>
      <c r="H557" s="190">
        <f t="shared" si="34"/>
        <v>68.367599999999996</v>
      </c>
      <c r="I557" s="193">
        <f>(Table21[[#This Row],[Adj Close]]-Table21[[#This Row],[3-MA]])</f>
        <v>7.8600000000008663E-2</v>
      </c>
      <c r="J557" s="194">
        <f t="shared" si="33"/>
        <v>6.1779600000013615E-3</v>
      </c>
      <c r="K557" s="194">
        <f>ABS(Table21[[#This Row],[Erorr 2]])</f>
        <v>7.8600000000008663E-2</v>
      </c>
      <c r="L557" s="192">
        <f>Table21[[#This Row],[Abs Erorr 2]]/Table21[[#This Row],[Adj Close]]</f>
        <v>1.1483471690175446E-3</v>
      </c>
      <c r="M557" s="190">
        <f t="shared" si="35"/>
        <v>68.933999999999983</v>
      </c>
      <c r="N557" s="195">
        <f>Table21[[#This Row],[Adj Close]]-Table21[[#This Row],[6-MA]]</f>
        <v>-0.4877999999999787</v>
      </c>
      <c r="O557" s="194">
        <f>(Table21[[#This Row],[Adj Close]]-M557)^2</f>
        <v>0.23794883999997921</v>
      </c>
      <c r="P557" s="194">
        <f>ABS(Table21[[#This Row],[Erorr 3]])</f>
        <v>0.4877999999999787</v>
      </c>
      <c r="Q557" s="192">
        <f>Table21[[#This Row],[Abs Erorr 3]]/Table21[[#This Row],[Adj Close]]</f>
        <v>7.1267652550467183E-3</v>
      </c>
    </row>
    <row r="558" spans="1:17" x14ac:dyDescent="0.3">
      <c r="A558" s="177">
        <v>44273</v>
      </c>
      <c r="B558" s="7">
        <v>69.2761</v>
      </c>
      <c r="C558" s="190">
        <f t="shared" si="32"/>
        <v>68.446200000000005</v>
      </c>
      <c r="D558" s="191">
        <f>Table21[[#This Row],[Adj Close]]-Table21[[#This Row],[Naive Trend ]]</f>
        <v>0.82989999999999498</v>
      </c>
      <c r="E558">
        <f>Table21[[#This Row],[Erorr 1]]^2</f>
        <v>0.68873400999999168</v>
      </c>
      <c r="F558">
        <f>ABS(Table21[[#This Row],[Erorr 1]])</f>
        <v>0.82989999999999498</v>
      </c>
      <c r="G558" s="192">
        <f>Table21[[#This Row],[Abs Erorr 1]]/Table21[[#This Row],[Adj Close]]</f>
        <v>1.1979600468271092E-2</v>
      </c>
      <c r="H558" s="190">
        <f t="shared" si="34"/>
        <v>68.152100000000004</v>
      </c>
      <c r="I558" s="193">
        <f>(Table21[[#This Row],[Adj Close]]-Table21[[#This Row],[3-MA]])</f>
        <v>1.1239999999999952</v>
      </c>
      <c r="J558" s="194">
        <f t="shared" si="33"/>
        <v>1.2633759999999892</v>
      </c>
      <c r="K558" s="194">
        <f>ABS(Table21[[#This Row],[Erorr 2]])</f>
        <v>1.1239999999999952</v>
      </c>
      <c r="L558" s="192">
        <f>Table21[[#This Row],[Abs Erorr 2]]/Table21[[#This Row],[Adj Close]]</f>
        <v>1.6224931830746754E-2</v>
      </c>
      <c r="M558" s="190">
        <f t="shared" si="35"/>
        <v>68.766549999999995</v>
      </c>
      <c r="N558" s="195">
        <f>Table21[[#This Row],[Adj Close]]-Table21[[#This Row],[6-MA]]</f>
        <v>0.50955000000000439</v>
      </c>
      <c r="O558" s="194">
        <f>(Table21[[#This Row],[Adj Close]]-M558)^2</f>
        <v>0.2596412025000045</v>
      </c>
      <c r="P558" s="194">
        <f>ABS(Table21[[#This Row],[Erorr 3]])</f>
        <v>0.50955000000000439</v>
      </c>
      <c r="Q558" s="192">
        <f>Table21[[#This Row],[Abs Erorr 3]]/Table21[[#This Row],[Adj Close]]</f>
        <v>7.3553505465810635E-3</v>
      </c>
    </row>
    <row r="559" spans="1:17" x14ac:dyDescent="0.3">
      <c r="A559" s="177">
        <v>44274</v>
      </c>
      <c r="B559" s="7">
        <v>69.564400000000006</v>
      </c>
      <c r="C559" s="190">
        <f t="shared" si="32"/>
        <v>69.2761</v>
      </c>
      <c r="D559" s="191">
        <f>Table21[[#This Row],[Adj Close]]-Table21[[#This Row],[Naive Trend ]]</f>
        <v>0.28830000000000666</v>
      </c>
      <c r="E559">
        <f>Table21[[#This Row],[Erorr 1]]^2</f>
        <v>8.3116890000003843E-2</v>
      </c>
      <c r="F559">
        <f>ABS(Table21[[#This Row],[Erorr 1]])</f>
        <v>0.28830000000000666</v>
      </c>
      <c r="G559" s="192">
        <f>Table21[[#This Row],[Abs Erorr 1]]/Table21[[#This Row],[Adj Close]]</f>
        <v>4.1443611962441512E-3</v>
      </c>
      <c r="H559" s="190">
        <f t="shared" si="34"/>
        <v>68.015233333333342</v>
      </c>
      <c r="I559" s="193">
        <f>(Table21[[#This Row],[Adj Close]]-Table21[[#This Row],[3-MA]])</f>
        <v>1.5491666666666646</v>
      </c>
      <c r="J559" s="194">
        <f t="shared" si="33"/>
        <v>2.3999173611111049</v>
      </c>
      <c r="K559" s="194">
        <f>ABS(Table21[[#This Row],[Erorr 2]])</f>
        <v>1.5491666666666646</v>
      </c>
      <c r="L559" s="192">
        <f>Table21[[#This Row],[Abs Erorr 2]]/Table21[[#This Row],[Adj Close]]</f>
        <v>2.2269532500340181E-2</v>
      </c>
      <c r="M559" s="190">
        <f t="shared" si="35"/>
        <v>68.712666666666664</v>
      </c>
      <c r="N559" s="195">
        <f>Table21[[#This Row],[Adj Close]]-Table21[[#This Row],[6-MA]]</f>
        <v>0.85173333333334256</v>
      </c>
      <c r="O559" s="194">
        <f>(Table21[[#This Row],[Adj Close]]-M559)^2</f>
        <v>0.72544967111112679</v>
      </c>
      <c r="P559" s="194">
        <f>ABS(Table21[[#This Row],[Erorr 3]])</f>
        <v>0.85173333333334256</v>
      </c>
      <c r="Q559" s="192">
        <f>Table21[[#This Row],[Abs Erorr 3]]/Table21[[#This Row],[Adj Close]]</f>
        <v>1.2243810531440543E-2</v>
      </c>
    </row>
    <row r="560" spans="1:17" x14ac:dyDescent="0.3">
      <c r="A560" s="177">
        <v>44277</v>
      </c>
      <c r="B560" s="7">
        <v>69.730400000000003</v>
      </c>
      <c r="C560" s="190">
        <f t="shared" si="32"/>
        <v>69.564400000000006</v>
      </c>
      <c r="D560" s="191">
        <f>Table21[[#This Row],[Adj Close]]-Table21[[#This Row],[Naive Trend ]]</f>
        <v>0.16599999999999682</v>
      </c>
      <c r="E560">
        <f>Table21[[#This Row],[Erorr 1]]^2</f>
        <v>2.7555999999998942E-2</v>
      </c>
      <c r="F560">
        <f>ABS(Table21[[#This Row],[Erorr 1]])</f>
        <v>0.16599999999999682</v>
      </c>
      <c r="G560" s="192">
        <f>Table21[[#This Row],[Abs Erorr 1]]/Table21[[#This Row],[Adj Close]]</f>
        <v>2.3805972717781169E-3</v>
      </c>
      <c r="H560" s="190">
        <f t="shared" si="34"/>
        <v>69.09556666666667</v>
      </c>
      <c r="I560" s="193">
        <f>(Table21[[#This Row],[Adj Close]]-Table21[[#This Row],[3-MA]])</f>
        <v>0.63483333333333292</v>
      </c>
      <c r="J560" s="194">
        <f t="shared" si="33"/>
        <v>0.40301336111111058</v>
      </c>
      <c r="K560" s="194">
        <f>ABS(Table21[[#This Row],[Erorr 2]])</f>
        <v>0.63483333333333292</v>
      </c>
      <c r="L560" s="192">
        <f>Table21[[#This Row],[Abs Erorr 2]]/Table21[[#This Row],[Adj Close]]</f>
        <v>9.1041114540190912E-3</v>
      </c>
      <c r="M560" s="190">
        <f t="shared" si="35"/>
        <v>68.731583333333333</v>
      </c>
      <c r="N560" s="195">
        <f>Table21[[#This Row],[Adj Close]]-Table21[[#This Row],[6-MA]]</f>
        <v>0.99881666666667002</v>
      </c>
      <c r="O560" s="194">
        <f>(Table21[[#This Row],[Adj Close]]-M560)^2</f>
        <v>0.99763473361111776</v>
      </c>
      <c r="P560" s="194">
        <f>ABS(Table21[[#This Row],[Erorr 3]])</f>
        <v>0.99881666666667002</v>
      </c>
      <c r="Q560" s="192">
        <f>Table21[[#This Row],[Abs Erorr 3]]/Table21[[#This Row],[Adj Close]]</f>
        <v>1.4323977299236344E-2</v>
      </c>
    </row>
    <row r="561" spans="1:17" x14ac:dyDescent="0.3">
      <c r="A561" s="177">
        <v>44278</v>
      </c>
      <c r="B561" s="7">
        <v>66.795100000000005</v>
      </c>
      <c r="C561" s="190">
        <f t="shared" si="32"/>
        <v>69.730400000000003</v>
      </c>
      <c r="D561" s="191">
        <f>Table21[[#This Row],[Adj Close]]-Table21[[#This Row],[Naive Trend ]]</f>
        <v>-2.935299999999998</v>
      </c>
      <c r="E561">
        <f>Table21[[#This Row],[Erorr 1]]^2</f>
        <v>8.6159860899999892</v>
      </c>
      <c r="F561">
        <f>ABS(Table21[[#This Row],[Erorr 1]])</f>
        <v>2.935299999999998</v>
      </c>
      <c r="G561" s="192">
        <f>Table21[[#This Row],[Abs Erorr 1]]/Table21[[#This Row],[Adj Close]]</f>
        <v>4.3944840265229004E-2</v>
      </c>
      <c r="H561" s="190">
        <f t="shared" si="34"/>
        <v>69.523633333333336</v>
      </c>
      <c r="I561" s="193">
        <f>(Table21[[#This Row],[Adj Close]]-Table21[[#This Row],[3-MA]])</f>
        <v>-2.7285333333333313</v>
      </c>
      <c r="J561" s="194">
        <f t="shared" si="33"/>
        <v>7.4448941511111002</v>
      </c>
      <c r="K561" s="194">
        <f>ABS(Table21[[#This Row],[Erorr 2]])</f>
        <v>2.7285333333333313</v>
      </c>
      <c r="L561" s="192">
        <f>Table21[[#This Row],[Abs Erorr 2]]/Table21[[#This Row],[Adj Close]]</f>
        <v>4.0849303816198057E-2</v>
      </c>
      <c r="M561" s="190">
        <f t="shared" si="35"/>
        <v>68.837866666666685</v>
      </c>
      <c r="N561" s="195">
        <f>Table21[[#This Row],[Adj Close]]-Table21[[#This Row],[6-MA]]</f>
        <v>-2.0427666666666795</v>
      </c>
      <c r="O561" s="194">
        <f>(Table21[[#This Row],[Adj Close]]-M561)^2</f>
        <v>4.1728956544444973</v>
      </c>
      <c r="P561" s="194">
        <f>ABS(Table21[[#This Row],[Erorr 3]])</f>
        <v>2.0427666666666795</v>
      </c>
      <c r="Q561" s="192">
        <f>Table21[[#This Row],[Abs Erorr 3]]/Table21[[#This Row],[Adj Close]]</f>
        <v>3.0582582654516265E-2</v>
      </c>
    </row>
    <row r="562" spans="1:17" x14ac:dyDescent="0.3">
      <c r="A562" s="177">
        <v>44279</v>
      </c>
      <c r="B562" s="7">
        <v>66.969800000000006</v>
      </c>
      <c r="C562" s="190">
        <f t="shared" si="32"/>
        <v>66.795100000000005</v>
      </c>
      <c r="D562" s="191">
        <f>Table21[[#This Row],[Adj Close]]-Table21[[#This Row],[Naive Trend ]]</f>
        <v>0.17470000000000141</v>
      </c>
      <c r="E562">
        <f>Table21[[#This Row],[Erorr 1]]^2</f>
        <v>3.0520090000000492E-2</v>
      </c>
      <c r="F562">
        <f>ABS(Table21[[#This Row],[Erorr 1]])</f>
        <v>0.17470000000000141</v>
      </c>
      <c r="G562" s="192">
        <f>Table21[[#This Row],[Abs Erorr 1]]/Table21[[#This Row],[Adj Close]]</f>
        <v>2.6086385206466407E-3</v>
      </c>
      <c r="H562" s="190">
        <f t="shared" si="34"/>
        <v>68.696633333333338</v>
      </c>
      <c r="I562" s="193">
        <f>(Table21[[#This Row],[Adj Close]]-Table21[[#This Row],[3-MA]])</f>
        <v>-1.7268333333333317</v>
      </c>
      <c r="J562" s="194">
        <f t="shared" si="33"/>
        <v>2.9819533611111053</v>
      </c>
      <c r="K562" s="194">
        <f>ABS(Table21[[#This Row],[Erorr 2]])</f>
        <v>1.7268333333333317</v>
      </c>
      <c r="L562" s="192">
        <f>Table21[[#This Row],[Abs Erorr 2]]/Table21[[#This Row],[Adj Close]]</f>
        <v>2.5785254448024805E-2</v>
      </c>
      <c r="M562" s="190">
        <f t="shared" si="35"/>
        <v>68.35593333333334</v>
      </c>
      <c r="N562" s="195">
        <f>Table21[[#This Row],[Adj Close]]-Table21[[#This Row],[6-MA]]</f>
        <v>-1.3861333333333334</v>
      </c>
      <c r="O562" s="194">
        <f>(Table21[[#This Row],[Adj Close]]-M562)^2</f>
        <v>1.921365617777778</v>
      </c>
      <c r="P562" s="194">
        <f>ABS(Table21[[#This Row],[Erorr 3]])</f>
        <v>1.3861333333333334</v>
      </c>
      <c r="Q562" s="192">
        <f>Table21[[#This Row],[Abs Erorr 3]]/Table21[[#This Row],[Adj Close]]</f>
        <v>2.069788670913357E-2</v>
      </c>
    </row>
    <row r="563" spans="1:17" x14ac:dyDescent="0.3">
      <c r="A563" s="177">
        <v>44280</v>
      </c>
      <c r="B563" s="7">
        <v>68.236599999999996</v>
      </c>
      <c r="C563" s="190">
        <f t="shared" si="32"/>
        <v>66.969800000000006</v>
      </c>
      <c r="D563" s="191">
        <f>Table21[[#This Row],[Adj Close]]-Table21[[#This Row],[Naive Trend ]]</f>
        <v>1.2667999999999893</v>
      </c>
      <c r="E563">
        <f>Table21[[#This Row],[Erorr 1]]^2</f>
        <v>1.6047822399999727</v>
      </c>
      <c r="F563">
        <f>ABS(Table21[[#This Row],[Erorr 1]])</f>
        <v>1.2667999999999893</v>
      </c>
      <c r="G563" s="192">
        <f>Table21[[#This Row],[Abs Erorr 1]]/Table21[[#This Row],[Adj Close]]</f>
        <v>1.8564817121603207E-2</v>
      </c>
      <c r="H563" s="190">
        <f t="shared" si="34"/>
        <v>67.831766666666681</v>
      </c>
      <c r="I563" s="193">
        <f>(Table21[[#This Row],[Adj Close]]-Table21[[#This Row],[3-MA]])</f>
        <v>0.40483333333331473</v>
      </c>
      <c r="J563" s="194">
        <f t="shared" si="33"/>
        <v>0.16389002777776271</v>
      </c>
      <c r="K563" s="194">
        <f>ABS(Table21[[#This Row],[Erorr 2]])</f>
        <v>0.40483333333331473</v>
      </c>
      <c r="L563" s="192">
        <f>Table21[[#This Row],[Abs Erorr 2]]/Table21[[#This Row],[Adj Close]]</f>
        <v>5.9327887575482182E-3</v>
      </c>
      <c r="M563" s="190">
        <f t="shared" si="35"/>
        <v>68.463666666666668</v>
      </c>
      <c r="N563" s="195">
        <f>Table21[[#This Row],[Adj Close]]-Table21[[#This Row],[6-MA]]</f>
        <v>-0.22706666666667275</v>
      </c>
      <c r="O563" s="194">
        <f>(Table21[[#This Row],[Adj Close]]-M563)^2</f>
        <v>5.1559271111113872E-2</v>
      </c>
      <c r="P563" s="194">
        <f>ABS(Table21[[#This Row],[Erorr 3]])</f>
        <v>0.22706666666667275</v>
      </c>
      <c r="Q563" s="192">
        <f>Table21[[#This Row],[Abs Erorr 3]]/Table21[[#This Row],[Adj Close]]</f>
        <v>3.3276374653290574E-3</v>
      </c>
    </row>
    <row r="564" spans="1:17" x14ac:dyDescent="0.3">
      <c r="A564" s="177">
        <v>44281</v>
      </c>
      <c r="B564" s="7">
        <v>70.071100000000001</v>
      </c>
      <c r="C564" s="190">
        <f t="shared" si="32"/>
        <v>68.236599999999996</v>
      </c>
      <c r="D564" s="191">
        <f>Table21[[#This Row],[Adj Close]]-Table21[[#This Row],[Naive Trend ]]</f>
        <v>1.8345000000000056</v>
      </c>
      <c r="E564">
        <f>Table21[[#This Row],[Erorr 1]]^2</f>
        <v>3.3653902500000203</v>
      </c>
      <c r="F564">
        <f>ABS(Table21[[#This Row],[Erorr 1]])</f>
        <v>1.8345000000000056</v>
      </c>
      <c r="G564" s="192">
        <f>Table21[[#This Row],[Abs Erorr 1]]/Table21[[#This Row],[Adj Close]]</f>
        <v>2.6180550897588386E-2</v>
      </c>
      <c r="H564" s="190">
        <f t="shared" si="34"/>
        <v>67.333833333333345</v>
      </c>
      <c r="I564" s="193">
        <f>(Table21[[#This Row],[Adj Close]]-Table21[[#This Row],[3-MA]])</f>
        <v>2.7372666666666561</v>
      </c>
      <c r="J564" s="194">
        <f t="shared" si="33"/>
        <v>7.4926288044443865</v>
      </c>
      <c r="K564" s="194">
        <f>ABS(Table21[[#This Row],[Erorr 2]])</f>
        <v>2.7372666666666561</v>
      </c>
      <c r="L564" s="192">
        <f>Table21[[#This Row],[Abs Erorr 2]]/Table21[[#This Row],[Adj Close]]</f>
        <v>3.9064131527358013E-2</v>
      </c>
      <c r="M564" s="190">
        <f t="shared" si="35"/>
        <v>68.428733333333341</v>
      </c>
      <c r="N564" s="195">
        <f>Table21[[#This Row],[Adj Close]]-Table21[[#This Row],[6-MA]]</f>
        <v>1.6423666666666605</v>
      </c>
      <c r="O564" s="194">
        <f>(Table21[[#This Row],[Adj Close]]-M564)^2</f>
        <v>2.6973682677777577</v>
      </c>
      <c r="P564" s="194">
        <f>ABS(Table21[[#This Row],[Erorr 3]])</f>
        <v>1.6423666666666605</v>
      </c>
      <c r="Q564" s="192">
        <f>Table21[[#This Row],[Abs Erorr 3]]/Table21[[#This Row],[Adj Close]]</f>
        <v>2.3438574057873508E-2</v>
      </c>
    </row>
    <row r="565" spans="1:17" x14ac:dyDescent="0.3">
      <c r="A565" s="177">
        <v>44284</v>
      </c>
      <c r="B565" s="7">
        <v>68.821899999999999</v>
      </c>
      <c r="C565" s="190">
        <f t="shared" si="32"/>
        <v>70.071100000000001</v>
      </c>
      <c r="D565" s="191">
        <f>Table21[[#This Row],[Adj Close]]-Table21[[#This Row],[Naive Trend ]]</f>
        <v>-1.2492000000000019</v>
      </c>
      <c r="E565">
        <f>Table21[[#This Row],[Erorr 1]]^2</f>
        <v>1.5605006400000048</v>
      </c>
      <c r="F565">
        <f>ABS(Table21[[#This Row],[Erorr 1]])</f>
        <v>1.2492000000000019</v>
      </c>
      <c r="G565" s="192">
        <f>Table21[[#This Row],[Abs Erorr 1]]/Table21[[#This Row],[Adj Close]]</f>
        <v>1.8151198964283199E-2</v>
      </c>
      <c r="H565" s="190">
        <f t="shared" si="34"/>
        <v>68.42583333333333</v>
      </c>
      <c r="I565" s="193">
        <f>(Table21[[#This Row],[Adj Close]]-Table21[[#This Row],[3-MA]])</f>
        <v>0.39606666666666968</v>
      </c>
      <c r="J565" s="194">
        <f t="shared" si="33"/>
        <v>0.15686880444444684</v>
      </c>
      <c r="K565" s="194">
        <f>ABS(Table21[[#This Row],[Erorr 2]])</f>
        <v>0.39606666666666968</v>
      </c>
      <c r="L565" s="192">
        <f>Table21[[#This Row],[Abs Erorr 2]]/Table21[[#This Row],[Adj Close]]</f>
        <v>5.754951064511001E-3</v>
      </c>
      <c r="M565" s="190">
        <f t="shared" si="35"/>
        <v>68.561233333333334</v>
      </c>
      <c r="N565" s="195">
        <f>Table21[[#This Row],[Adj Close]]-Table21[[#This Row],[6-MA]]</f>
        <v>0.26066666666666549</v>
      </c>
      <c r="O565" s="194">
        <f>(Table21[[#This Row],[Adj Close]]-M565)^2</f>
        <v>6.79471111111105E-2</v>
      </c>
      <c r="P565" s="194">
        <f>ABS(Table21[[#This Row],[Erorr 3]])</f>
        <v>0.26066666666666549</v>
      </c>
      <c r="Q565" s="192">
        <f>Table21[[#This Row],[Abs Erorr 3]]/Table21[[#This Row],[Adj Close]]</f>
        <v>3.7875540586160147E-3</v>
      </c>
    </row>
    <row r="566" spans="1:17" x14ac:dyDescent="0.3">
      <c r="A566" s="177">
        <v>44285</v>
      </c>
      <c r="B566" s="7">
        <v>70.001199999999997</v>
      </c>
      <c r="C566" s="190">
        <f t="shared" si="32"/>
        <v>68.821899999999999</v>
      </c>
      <c r="D566" s="191">
        <f>Table21[[#This Row],[Adj Close]]-Table21[[#This Row],[Naive Trend ]]</f>
        <v>1.1792999999999978</v>
      </c>
      <c r="E566">
        <f>Table21[[#This Row],[Erorr 1]]^2</f>
        <v>1.3907484899999949</v>
      </c>
      <c r="F566">
        <f>ABS(Table21[[#This Row],[Erorr 1]])</f>
        <v>1.1792999999999978</v>
      </c>
      <c r="G566" s="192">
        <f>Table21[[#This Row],[Abs Erorr 1]]/Table21[[#This Row],[Adj Close]]</f>
        <v>1.6846854053930473E-2</v>
      </c>
      <c r="H566" s="190">
        <f t="shared" si="34"/>
        <v>69.043199999999999</v>
      </c>
      <c r="I566" s="193">
        <f>(Table21[[#This Row],[Adj Close]]-Table21[[#This Row],[3-MA]])</f>
        <v>0.95799999999999841</v>
      </c>
      <c r="J566" s="194">
        <f t="shared" si="33"/>
        <v>0.91776399999999692</v>
      </c>
      <c r="K566" s="194">
        <f>ABS(Table21[[#This Row],[Erorr 2]])</f>
        <v>0.95799999999999841</v>
      </c>
      <c r="L566" s="192">
        <f>Table21[[#This Row],[Abs Erorr 2]]/Table21[[#This Row],[Adj Close]]</f>
        <v>1.3685479677491222E-2</v>
      </c>
      <c r="M566" s="190">
        <f t="shared" si="35"/>
        <v>68.437483333333333</v>
      </c>
      <c r="N566" s="195">
        <f>Table21[[#This Row],[Adj Close]]-Table21[[#This Row],[6-MA]]</f>
        <v>1.5637166666666644</v>
      </c>
      <c r="O566" s="194">
        <f>(Table21[[#This Row],[Adj Close]]-M566)^2</f>
        <v>2.445209813611104</v>
      </c>
      <c r="P566" s="194">
        <f>ABS(Table21[[#This Row],[Erorr 3]])</f>
        <v>1.5637166666666644</v>
      </c>
      <c r="Q566" s="192">
        <f>Table21[[#This Row],[Abs Erorr 3]]/Table21[[#This Row],[Adj Close]]</f>
        <v>2.2338426579353848E-2</v>
      </c>
    </row>
    <row r="567" spans="1:17" x14ac:dyDescent="0.3">
      <c r="A567" s="177">
        <v>44286</v>
      </c>
      <c r="B567" s="7">
        <v>69.817800000000005</v>
      </c>
      <c r="C567" s="190">
        <f t="shared" si="32"/>
        <v>70.001199999999997</v>
      </c>
      <c r="D567" s="191">
        <f>Table21[[#This Row],[Adj Close]]-Table21[[#This Row],[Naive Trend ]]</f>
        <v>-0.18339999999999179</v>
      </c>
      <c r="E567">
        <f>Table21[[#This Row],[Erorr 1]]^2</f>
        <v>3.363555999999699E-2</v>
      </c>
      <c r="F567">
        <f>ABS(Table21[[#This Row],[Erorr 1]])</f>
        <v>0.18339999999999179</v>
      </c>
      <c r="G567" s="192">
        <f>Table21[[#This Row],[Abs Erorr 1]]/Table21[[#This Row],[Adj Close]]</f>
        <v>2.6268372821829358E-3</v>
      </c>
      <c r="H567" s="190">
        <f t="shared" si="34"/>
        <v>69.631399999999999</v>
      </c>
      <c r="I567" s="193">
        <f>(Table21[[#This Row],[Adj Close]]-Table21[[#This Row],[3-MA]])</f>
        <v>0.18640000000000612</v>
      </c>
      <c r="J567" s="194">
        <f t="shared" si="33"/>
        <v>3.4744960000002281E-2</v>
      </c>
      <c r="K567" s="194">
        <f>ABS(Table21[[#This Row],[Erorr 2]])</f>
        <v>0.18640000000000612</v>
      </c>
      <c r="L567" s="192">
        <f>Table21[[#This Row],[Abs Erorr 2]]/Table21[[#This Row],[Adj Close]]</f>
        <v>2.6698062671697774E-3</v>
      </c>
      <c r="M567" s="190">
        <f t="shared" si="35"/>
        <v>68.482616666666658</v>
      </c>
      <c r="N567" s="195">
        <f>Table21[[#This Row],[Adj Close]]-Table21[[#This Row],[6-MA]]</f>
        <v>1.3351833333333474</v>
      </c>
      <c r="O567" s="194">
        <f>(Table21[[#This Row],[Adj Close]]-M567)^2</f>
        <v>1.7827145336111485</v>
      </c>
      <c r="P567" s="194">
        <f>ABS(Table21[[#This Row],[Erorr 3]])</f>
        <v>1.3351833333333474</v>
      </c>
      <c r="Q567" s="192">
        <f>Table21[[#This Row],[Abs Erorr 3]]/Table21[[#This Row],[Adj Close]]</f>
        <v>1.9123824201469356E-2</v>
      </c>
    </row>
    <row r="568" spans="1:17" x14ac:dyDescent="0.3">
      <c r="A568" s="177">
        <v>44287</v>
      </c>
      <c r="B568" s="7">
        <v>69.442099999999996</v>
      </c>
      <c r="C568" s="190">
        <f t="shared" si="32"/>
        <v>69.817800000000005</v>
      </c>
      <c r="D568" s="191">
        <f>Table21[[#This Row],[Adj Close]]-Table21[[#This Row],[Naive Trend ]]</f>
        <v>-0.37570000000000903</v>
      </c>
      <c r="E568">
        <f>Table21[[#This Row],[Erorr 1]]^2</f>
        <v>0.14115049000000679</v>
      </c>
      <c r="F568">
        <f>ABS(Table21[[#This Row],[Erorr 1]])</f>
        <v>0.37570000000000903</v>
      </c>
      <c r="G568" s="192">
        <f>Table21[[#This Row],[Abs Erorr 1]]/Table21[[#This Row],[Adj Close]]</f>
        <v>5.4102626504672104E-3</v>
      </c>
      <c r="H568" s="190">
        <f t="shared" si="34"/>
        <v>69.546966666666677</v>
      </c>
      <c r="I568" s="193">
        <f>(Table21[[#This Row],[Adj Close]]-Table21[[#This Row],[3-MA]])</f>
        <v>-0.10486666666668043</v>
      </c>
      <c r="J568" s="194">
        <f t="shared" si="33"/>
        <v>1.0997017777780664E-2</v>
      </c>
      <c r="K568" s="194">
        <f>ABS(Table21[[#This Row],[Erorr 2]])</f>
        <v>0.10486666666668043</v>
      </c>
      <c r="L568" s="192">
        <f>Table21[[#This Row],[Abs Erorr 2]]/Table21[[#This Row],[Adj Close]]</f>
        <v>1.5101309820221512E-3</v>
      </c>
      <c r="M568" s="190">
        <f t="shared" si="35"/>
        <v>68.986400000000003</v>
      </c>
      <c r="N568" s="195">
        <f>Table21[[#This Row],[Adj Close]]-Table21[[#This Row],[6-MA]]</f>
        <v>0.45569999999999311</v>
      </c>
      <c r="O568" s="194">
        <f>(Table21[[#This Row],[Adj Close]]-M568)^2</f>
        <v>0.20766248999999373</v>
      </c>
      <c r="P568" s="194">
        <f>ABS(Table21[[#This Row],[Erorr 3]])</f>
        <v>0.45569999999999311</v>
      </c>
      <c r="Q568" s="192">
        <f>Table21[[#This Row],[Abs Erorr 3]]/Table21[[#This Row],[Adj Close]]</f>
        <v>6.5623015433000026E-3</v>
      </c>
    </row>
    <row r="569" spans="1:17" x14ac:dyDescent="0.3">
      <c r="A569" s="177">
        <v>44291</v>
      </c>
      <c r="B569" s="7">
        <v>72.604500000000002</v>
      </c>
      <c r="C569" s="190">
        <f t="shared" si="32"/>
        <v>69.442099999999996</v>
      </c>
      <c r="D569" s="191">
        <f>Table21[[#This Row],[Adj Close]]-Table21[[#This Row],[Naive Trend ]]</f>
        <v>3.1624000000000052</v>
      </c>
      <c r="E569">
        <f>Table21[[#This Row],[Erorr 1]]^2</f>
        <v>10.000773760000033</v>
      </c>
      <c r="F569">
        <f>ABS(Table21[[#This Row],[Erorr 1]])</f>
        <v>3.1624000000000052</v>
      </c>
      <c r="G569" s="192">
        <f>Table21[[#This Row],[Abs Erorr 1]]/Table21[[#This Row],[Adj Close]]</f>
        <v>4.3556528865290788E-2</v>
      </c>
      <c r="H569" s="190">
        <f t="shared" si="34"/>
        <v>69.753699999999995</v>
      </c>
      <c r="I569" s="193">
        <f>(Table21[[#This Row],[Adj Close]]-Table21[[#This Row],[3-MA]])</f>
        <v>2.8508000000000067</v>
      </c>
      <c r="J569" s="194">
        <f t="shared" si="33"/>
        <v>8.1270606400000371</v>
      </c>
      <c r="K569" s="194">
        <f>ABS(Table21[[#This Row],[Erorr 2]])</f>
        <v>2.8508000000000067</v>
      </c>
      <c r="L569" s="192">
        <f>Table21[[#This Row],[Abs Erorr 2]]/Table21[[#This Row],[Adj Close]]</f>
        <v>3.9264783863259253E-2</v>
      </c>
      <c r="M569" s="190">
        <f t="shared" si="35"/>
        <v>69.398450000000011</v>
      </c>
      <c r="N569" s="195">
        <f>Table21[[#This Row],[Adj Close]]-Table21[[#This Row],[6-MA]]</f>
        <v>3.2060499999999905</v>
      </c>
      <c r="O569" s="194">
        <f>(Table21[[#This Row],[Adj Close]]-M569)^2</f>
        <v>10.278756602499939</v>
      </c>
      <c r="P569" s="194">
        <f>ABS(Table21[[#This Row],[Erorr 3]])</f>
        <v>3.2060499999999905</v>
      </c>
      <c r="Q569" s="192">
        <f>Table21[[#This Row],[Abs Erorr 3]]/Table21[[#This Row],[Adj Close]]</f>
        <v>4.4157731270100205E-2</v>
      </c>
    </row>
    <row r="570" spans="1:17" x14ac:dyDescent="0.3">
      <c r="A570" s="177">
        <v>44292</v>
      </c>
      <c r="B570" s="7">
        <v>73.102500000000006</v>
      </c>
      <c r="C570" s="190">
        <f t="shared" si="32"/>
        <v>72.604500000000002</v>
      </c>
      <c r="D570" s="191">
        <f>Table21[[#This Row],[Adj Close]]-Table21[[#This Row],[Naive Trend ]]</f>
        <v>0.49800000000000466</v>
      </c>
      <c r="E570">
        <f>Table21[[#This Row],[Erorr 1]]^2</f>
        <v>0.24800400000000464</v>
      </c>
      <c r="F570">
        <f>ABS(Table21[[#This Row],[Erorr 1]])</f>
        <v>0.49800000000000466</v>
      </c>
      <c r="G570" s="192">
        <f>Table21[[#This Row],[Abs Erorr 1]]/Table21[[#This Row],[Adj Close]]</f>
        <v>6.812352518723773E-3</v>
      </c>
      <c r="H570" s="190">
        <f t="shared" si="34"/>
        <v>70.621466666666677</v>
      </c>
      <c r="I570" s="193">
        <f>(Table21[[#This Row],[Adj Close]]-Table21[[#This Row],[3-MA]])</f>
        <v>2.481033333333329</v>
      </c>
      <c r="J570" s="194">
        <f t="shared" si="33"/>
        <v>6.1555264011110893</v>
      </c>
      <c r="K570" s="194">
        <f>ABS(Table21[[#This Row],[Erorr 2]])</f>
        <v>2.481033333333329</v>
      </c>
      <c r="L570" s="192">
        <f>Table21[[#This Row],[Abs Erorr 2]]/Table21[[#This Row],[Adj Close]]</f>
        <v>3.3939103769820851E-2</v>
      </c>
      <c r="M570" s="190">
        <f t="shared" si="35"/>
        <v>70.126433333333338</v>
      </c>
      <c r="N570" s="195">
        <f>Table21[[#This Row],[Adj Close]]-Table21[[#This Row],[6-MA]]</f>
        <v>2.976066666666668</v>
      </c>
      <c r="O570" s="194">
        <f>(Table21[[#This Row],[Adj Close]]-M570)^2</f>
        <v>8.8569728044444513</v>
      </c>
      <c r="P570" s="194">
        <f>ABS(Table21[[#This Row],[Erorr 3]])</f>
        <v>2.976066666666668</v>
      </c>
      <c r="Q570" s="192">
        <f>Table21[[#This Row],[Abs Erorr 3]]/Table21[[#This Row],[Adj Close]]</f>
        <v>4.071087400111717E-2</v>
      </c>
    </row>
    <row r="571" spans="1:17" x14ac:dyDescent="0.3">
      <c r="A571" s="177">
        <v>44293</v>
      </c>
      <c r="B571" s="7">
        <v>73.364599999999996</v>
      </c>
      <c r="C571" s="190">
        <f t="shared" si="32"/>
        <v>73.102500000000006</v>
      </c>
      <c r="D571" s="191">
        <f>Table21[[#This Row],[Adj Close]]-Table21[[#This Row],[Naive Trend ]]</f>
        <v>0.26209999999998956</v>
      </c>
      <c r="E571">
        <f>Table21[[#This Row],[Erorr 1]]^2</f>
        <v>6.8696409999994532E-2</v>
      </c>
      <c r="F571">
        <f>ABS(Table21[[#This Row],[Erorr 1]])</f>
        <v>0.26209999999998956</v>
      </c>
      <c r="G571" s="192">
        <f>Table21[[#This Row],[Abs Erorr 1]]/Table21[[#This Row],[Adj Close]]</f>
        <v>3.5725676961366869E-3</v>
      </c>
      <c r="H571" s="190">
        <f t="shared" si="34"/>
        <v>71.716366666666673</v>
      </c>
      <c r="I571" s="193">
        <f>(Table21[[#This Row],[Adj Close]]-Table21[[#This Row],[3-MA]])</f>
        <v>1.648233333333323</v>
      </c>
      <c r="J571" s="194">
        <f t="shared" si="33"/>
        <v>2.7166731211110768</v>
      </c>
      <c r="K571" s="194">
        <f>ABS(Table21[[#This Row],[Erorr 2]])</f>
        <v>1.648233333333323</v>
      </c>
      <c r="L571" s="192">
        <f>Table21[[#This Row],[Abs Erorr 2]]/Table21[[#This Row],[Adj Close]]</f>
        <v>2.2466330264641572E-2</v>
      </c>
      <c r="M571" s="190">
        <f t="shared" si="35"/>
        <v>70.631666666666675</v>
      </c>
      <c r="N571" s="195">
        <f>Table21[[#This Row],[Adj Close]]-Table21[[#This Row],[6-MA]]</f>
        <v>2.732933333333321</v>
      </c>
      <c r="O571" s="194">
        <f>(Table21[[#This Row],[Adj Close]]-M571)^2</f>
        <v>7.4689246044443767</v>
      </c>
      <c r="P571" s="194">
        <f>ABS(Table21[[#This Row],[Erorr 3]])</f>
        <v>2.732933333333321</v>
      </c>
      <c r="Q571" s="192">
        <f>Table21[[#This Row],[Abs Erorr 3]]/Table21[[#This Row],[Adj Close]]</f>
        <v>3.7251390089134556E-2</v>
      </c>
    </row>
    <row r="572" spans="1:17" x14ac:dyDescent="0.3">
      <c r="A572" s="177">
        <v>44294</v>
      </c>
      <c r="B572" s="7">
        <v>72.604500000000002</v>
      </c>
      <c r="C572" s="190">
        <f t="shared" si="32"/>
        <v>73.364599999999996</v>
      </c>
      <c r="D572" s="191">
        <f>Table21[[#This Row],[Adj Close]]-Table21[[#This Row],[Naive Trend ]]</f>
        <v>-0.76009999999999422</v>
      </c>
      <c r="E572">
        <f>Table21[[#This Row],[Erorr 1]]^2</f>
        <v>0.57775200999999121</v>
      </c>
      <c r="F572">
        <f>ABS(Table21[[#This Row],[Erorr 1]])</f>
        <v>0.76009999999999422</v>
      </c>
      <c r="G572" s="192">
        <f>Table21[[#This Row],[Abs Erorr 1]]/Table21[[#This Row],[Adj Close]]</f>
        <v>1.0469048061759178E-2</v>
      </c>
      <c r="H572" s="190">
        <f t="shared" si="34"/>
        <v>73.023866666666663</v>
      </c>
      <c r="I572" s="193">
        <f>(Table21[[#This Row],[Adj Close]]-Table21[[#This Row],[3-MA]])</f>
        <v>-0.41936666666666156</v>
      </c>
      <c r="J572" s="194">
        <f t="shared" si="33"/>
        <v>0.17586840111110683</v>
      </c>
      <c r="K572" s="194">
        <f>ABS(Table21[[#This Row],[Erorr 2]])</f>
        <v>0.41936666666666156</v>
      </c>
      <c r="L572" s="192">
        <f>Table21[[#This Row],[Abs Erorr 2]]/Table21[[#This Row],[Adj Close]]</f>
        <v>5.7760423481555767E-3</v>
      </c>
      <c r="M572" s="190">
        <f t="shared" si="35"/>
        <v>71.388783333333336</v>
      </c>
      <c r="N572" s="195">
        <f>Table21[[#This Row],[Adj Close]]-Table21[[#This Row],[6-MA]]</f>
        <v>1.2157166666666654</v>
      </c>
      <c r="O572" s="194">
        <f>(Table21[[#This Row],[Adj Close]]-M572)^2</f>
        <v>1.477967013611108</v>
      </c>
      <c r="P572" s="194">
        <f>ABS(Table21[[#This Row],[Erorr 3]])</f>
        <v>1.2157166666666654</v>
      </c>
      <c r="Q572" s="192">
        <f>Table21[[#This Row],[Abs Erorr 3]]/Table21[[#This Row],[Adj Close]]</f>
        <v>1.6744370757551742E-2</v>
      </c>
    </row>
    <row r="573" spans="1:17" x14ac:dyDescent="0.3">
      <c r="A573" s="177">
        <v>44295</v>
      </c>
      <c r="B573" s="7">
        <v>74.203199999999995</v>
      </c>
      <c r="C573" s="190">
        <f t="shared" si="32"/>
        <v>72.604500000000002</v>
      </c>
      <c r="D573" s="191">
        <f>Table21[[#This Row],[Adj Close]]-Table21[[#This Row],[Naive Trend ]]</f>
        <v>1.5986999999999938</v>
      </c>
      <c r="E573">
        <f>Table21[[#This Row],[Erorr 1]]^2</f>
        <v>2.5558416899999803</v>
      </c>
      <c r="F573">
        <f>ABS(Table21[[#This Row],[Erorr 1]])</f>
        <v>1.5986999999999938</v>
      </c>
      <c r="G573" s="192">
        <f>Table21[[#This Row],[Abs Erorr 1]]/Table21[[#This Row],[Adj Close]]</f>
        <v>2.1544892942622337E-2</v>
      </c>
      <c r="H573" s="190">
        <f t="shared" si="34"/>
        <v>73.023866666666677</v>
      </c>
      <c r="I573" s="193">
        <f>(Table21[[#This Row],[Adj Close]]-Table21[[#This Row],[3-MA]])</f>
        <v>1.179333333333318</v>
      </c>
      <c r="J573" s="194">
        <f t="shared" si="33"/>
        <v>1.390827111111075</v>
      </c>
      <c r="K573" s="194">
        <f>ABS(Table21[[#This Row],[Erorr 2]])</f>
        <v>1.179333333333318</v>
      </c>
      <c r="L573" s="192">
        <f>Table21[[#This Row],[Abs Erorr 2]]/Table21[[#This Row],[Adj Close]]</f>
        <v>1.5893294808489635E-2</v>
      </c>
      <c r="M573" s="190">
        <f t="shared" si="35"/>
        <v>71.822666666666677</v>
      </c>
      <c r="N573" s="195">
        <f>Table21[[#This Row],[Adj Close]]-Table21[[#This Row],[6-MA]]</f>
        <v>2.3805333333333181</v>
      </c>
      <c r="O573" s="194">
        <f>(Table21[[#This Row],[Adj Close]]-M573)^2</f>
        <v>5.6669389511110388</v>
      </c>
      <c r="P573" s="194">
        <f>ABS(Table21[[#This Row],[Erorr 3]])</f>
        <v>2.3805333333333181</v>
      </c>
      <c r="Q573" s="192">
        <f>Table21[[#This Row],[Abs Erorr 3]]/Table21[[#This Row],[Adj Close]]</f>
        <v>3.2081275919816375E-2</v>
      </c>
    </row>
    <row r="574" spans="1:17" x14ac:dyDescent="0.3">
      <c r="A574" s="177">
        <v>44298</v>
      </c>
      <c r="B574" s="7">
        <v>74.605099999999993</v>
      </c>
      <c r="C574" s="190">
        <f t="shared" si="32"/>
        <v>74.203199999999995</v>
      </c>
      <c r="D574" s="191">
        <f>Table21[[#This Row],[Adj Close]]-Table21[[#This Row],[Naive Trend ]]</f>
        <v>0.4018999999999977</v>
      </c>
      <c r="E574">
        <f>Table21[[#This Row],[Erorr 1]]^2</f>
        <v>0.16152360999999815</v>
      </c>
      <c r="F574">
        <f>ABS(Table21[[#This Row],[Erorr 1]])</f>
        <v>0.4018999999999977</v>
      </c>
      <c r="G574" s="192">
        <f>Table21[[#This Row],[Abs Erorr 1]]/Table21[[#This Row],[Adj Close]]</f>
        <v>5.38703118151437E-3</v>
      </c>
      <c r="H574" s="190">
        <f t="shared" si="34"/>
        <v>73.390766666666664</v>
      </c>
      <c r="I574" s="193">
        <f>(Table21[[#This Row],[Adj Close]]-Table21[[#This Row],[3-MA]])</f>
        <v>1.2143333333333288</v>
      </c>
      <c r="J574" s="194">
        <f t="shared" si="33"/>
        <v>1.4746054444444334</v>
      </c>
      <c r="K574" s="194">
        <f>ABS(Table21[[#This Row],[Erorr 2]])</f>
        <v>1.2143333333333288</v>
      </c>
      <c r="L574" s="192">
        <f>Table21[[#This Row],[Abs Erorr 2]]/Table21[[#This Row],[Adj Close]]</f>
        <v>1.6276813962226831E-2</v>
      </c>
      <c r="M574" s="190">
        <f t="shared" si="35"/>
        <v>72.553566666666669</v>
      </c>
      <c r="N574" s="195">
        <f>Table21[[#This Row],[Adj Close]]-Table21[[#This Row],[6-MA]]</f>
        <v>2.0515333333333245</v>
      </c>
      <c r="O574" s="194">
        <f>(Table21[[#This Row],[Adj Close]]-M574)^2</f>
        <v>4.2087890177777414</v>
      </c>
      <c r="P574" s="194">
        <f>ABS(Table21[[#This Row],[Erorr 3]])</f>
        <v>2.0515333333333245</v>
      </c>
      <c r="Q574" s="192">
        <f>Table21[[#This Row],[Abs Erorr 3]]/Table21[[#This Row],[Adj Close]]</f>
        <v>2.7498566898688223E-2</v>
      </c>
    </row>
    <row r="575" spans="1:17" x14ac:dyDescent="0.3">
      <c r="A575" s="177">
        <v>44299</v>
      </c>
      <c r="B575" s="7">
        <v>73.2423</v>
      </c>
      <c r="C575" s="190">
        <f t="shared" si="32"/>
        <v>74.605099999999993</v>
      </c>
      <c r="D575" s="191">
        <f>Table21[[#This Row],[Adj Close]]-Table21[[#This Row],[Naive Trend ]]</f>
        <v>-1.3627999999999929</v>
      </c>
      <c r="E575">
        <f>Table21[[#This Row],[Erorr 1]]^2</f>
        <v>1.8572238399999808</v>
      </c>
      <c r="F575">
        <f>ABS(Table21[[#This Row],[Erorr 1]])</f>
        <v>1.3627999999999929</v>
      </c>
      <c r="G575" s="192">
        <f>Table21[[#This Row],[Abs Erorr 1]]/Table21[[#This Row],[Adj Close]]</f>
        <v>1.8606734086723014E-2</v>
      </c>
      <c r="H575" s="190">
        <f t="shared" si="34"/>
        <v>73.804266666666663</v>
      </c>
      <c r="I575" s="193">
        <f>(Table21[[#This Row],[Adj Close]]-Table21[[#This Row],[3-MA]])</f>
        <v>-0.56196666666666317</v>
      </c>
      <c r="J575" s="194">
        <f t="shared" si="33"/>
        <v>0.31580653444444051</v>
      </c>
      <c r="K575" s="194">
        <f>ABS(Table21[[#This Row],[Erorr 2]])</f>
        <v>0.56196666666666317</v>
      </c>
      <c r="L575" s="192">
        <f>Table21[[#This Row],[Abs Erorr 2]]/Table21[[#This Row],[Adj Close]]</f>
        <v>7.6727064369450874E-3</v>
      </c>
      <c r="M575" s="190">
        <f t="shared" si="35"/>
        <v>73.41406666666667</v>
      </c>
      <c r="N575" s="195">
        <f>Table21[[#This Row],[Adj Close]]-Table21[[#This Row],[6-MA]]</f>
        <v>-0.17176666666667018</v>
      </c>
      <c r="O575" s="194">
        <f>(Table21[[#This Row],[Adj Close]]-M575)^2</f>
        <v>2.9503787777778984E-2</v>
      </c>
      <c r="P575" s="194">
        <f>ABS(Table21[[#This Row],[Erorr 3]])</f>
        <v>0.17176666666667018</v>
      </c>
      <c r="Q575" s="192">
        <f>Table21[[#This Row],[Abs Erorr 3]]/Table21[[#This Row],[Adj Close]]</f>
        <v>2.3451839533530513E-3</v>
      </c>
    </row>
    <row r="576" spans="1:17" x14ac:dyDescent="0.3">
      <c r="A576" s="177">
        <v>44300</v>
      </c>
      <c r="B576" s="7">
        <v>73.364599999999996</v>
      </c>
      <c r="C576" s="190">
        <f t="shared" si="32"/>
        <v>73.2423</v>
      </c>
      <c r="D576" s="191">
        <f>Table21[[#This Row],[Adj Close]]-Table21[[#This Row],[Naive Trend ]]</f>
        <v>0.12229999999999563</v>
      </c>
      <c r="E576">
        <f>Table21[[#This Row],[Erorr 1]]^2</f>
        <v>1.4957289999998933E-2</v>
      </c>
      <c r="F576">
        <f>ABS(Table21[[#This Row],[Erorr 1]])</f>
        <v>0.12229999999999563</v>
      </c>
      <c r="G576" s="192">
        <f>Table21[[#This Row],[Abs Erorr 1]]/Table21[[#This Row],[Adj Close]]</f>
        <v>1.6670165175029325E-3</v>
      </c>
      <c r="H576" s="190">
        <f t="shared" si="34"/>
        <v>74.016866666666658</v>
      </c>
      <c r="I576" s="193">
        <f>(Table21[[#This Row],[Adj Close]]-Table21[[#This Row],[3-MA]])</f>
        <v>-0.65226666666666233</v>
      </c>
      <c r="J576" s="194">
        <f t="shared" si="33"/>
        <v>0.42545180444443881</v>
      </c>
      <c r="K576" s="194">
        <f>ABS(Table21[[#This Row],[Erorr 2]])</f>
        <v>0.65226666666666233</v>
      </c>
      <c r="L576" s="192">
        <f>Table21[[#This Row],[Abs Erorr 2]]/Table21[[#This Row],[Adj Close]]</f>
        <v>8.8907547600158982E-3</v>
      </c>
      <c r="M576" s="190">
        <f t="shared" si="35"/>
        <v>73.520366666666675</v>
      </c>
      <c r="N576" s="195">
        <f>Table21[[#This Row],[Adj Close]]-Table21[[#This Row],[6-MA]]</f>
        <v>-0.15576666666667904</v>
      </c>
      <c r="O576" s="194">
        <f>(Table21[[#This Row],[Adj Close]]-M576)^2</f>
        <v>2.4263254444448299E-2</v>
      </c>
      <c r="P576" s="194">
        <f>ABS(Table21[[#This Row],[Erorr 3]])</f>
        <v>0.15576666666667904</v>
      </c>
      <c r="Q576" s="192">
        <f>Table21[[#This Row],[Abs Erorr 3]]/Table21[[#This Row],[Adj Close]]</f>
        <v>2.1231856599324339E-3</v>
      </c>
    </row>
    <row r="577" spans="1:17" x14ac:dyDescent="0.3">
      <c r="A577" s="177">
        <v>44301</v>
      </c>
      <c r="B577" s="7">
        <v>73.390799999999999</v>
      </c>
      <c r="C577" s="190">
        <f t="shared" si="32"/>
        <v>73.364599999999996</v>
      </c>
      <c r="D577" s="191">
        <f>Table21[[#This Row],[Adj Close]]-Table21[[#This Row],[Naive Trend ]]</f>
        <v>2.6200000000002888E-2</v>
      </c>
      <c r="E577">
        <f>Table21[[#This Row],[Erorr 1]]^2</f>
        <v>6.8644000000015132E-4</v>
      </c>
      <c r="F577">
        <f>ABS(Table21[[#This Row],[Erorr 1]])</f>
        <v>2.6200000000002888E-2</v>
      </c>
      <c r="G577" s="192">
        <f>Table21[[#This Row],[Abs Erorr 1]]/Table21[[#This Row],[Adj Close]]</f>
        <v>3.5699297459631027E-4</v>
      </c>
      <c r="H577" s="190">
        <f t="shared" si="34"/>
        <v>73.737333333333325</v>
      </c>
      <c r="I577" s="193">
        <f>(Table21[[#This Row],[Adj Close]]-Table21[[#This Row],[3-MA]])</f>
        <v>-0.34653333333332625</v>
      </c>
      <c r="J577" s="194">
        <f t="shared" si="33"/>
        <v>0.1200853511111062</v>
      </c>
      <c r="K577" s="194">
        <f>ABS(Table21[[#This Row],[Erorr 2]])</f>
        <v>0.34653333333332625</v>
      </c>
      <c r="L577" s="192">
        <f>Table21[[#This Row],[Abs Erorr 2]]/Table21[[#This Row],[Adj Close]]</f>
        <v>4.7217544070009632E-3</v>
      </c>
      <c r="M577" s="190">
        <f t="shared" si="35"/>
        <v>73.564049999999995</v>
      </c>
      <c r="N577" s="195">
        <f>Table21[[#This Row],[Adj Close]]-Table21[[#This Row],[6-MA]]</f>
        <v>-0.17324999999999591</v>
      </c>
      <c r="O577" s="194">
        <f>(Table21[[#This Row],[Adj Close]]-M577)^2</f>
        <v>3.0015562499998583E-2</v>
      </c>
      <c r="P577" s="194">
        <f>ABS(Table21[[#This Row],[Erorr 3]])</f>
        <v>0.17324999999999591</v>
      </c>
      <c r="Q577" s="192">
        <f>Table21[[#This Row],[Abs Erorr 3]]/Table21[[#This Row],[Adj Close]]</f>
        <v>2.3606501087329191E-3</v>
      </c>
    </row>
    <row r="578" spans="1:17" x14ac:dyDescent="0.3">
      <c r="A578" s="177">
        <v>44302</v>
      </c>
      <c r="B578" s="7">
        <v>74.028499999999994</v>
      </c>
      <c r="C578" s="190">
        <f t="shared" si="32"/>
        <v>73.390799999999999</v>
      </c>
      <c r="D578" s="191">
        <f>Table21[[#This Row],[Adj Close]]-Table21[[#This Row],[Naive Trend ]]</f>
        <v>0.63769999999999527</v>
      </c>
      <c r="E578">
        <f>Table21[[#This Row],[Erorr 1]]^2</f>
        <v>0.40666128999999396</v>
      </c>
      <c r="F578">
        <f>ABS(Table21[[#This Row],[Erorr 1]])</f>
        <v>0.63769999999999527</v>
      </c>
      <c r="G578" s="192">
        <f>Table21[[#This Row],[Abs Erorr 1]]/Table21[[#This Row],[Adj Close]]</f>
        <v>8.6142499172615315E-3</v>
      </c>
      <c r="H578" s="190">
        <f t="shared" si="34"/>
        <v>73.332566666666665</v>
      </c>
      <c r="I578" s="193">
        <f>(Table21[[#This Row],[Adj Close]]-Table21[[#This Row],[3-MA]])</f>
        <v>0.69593333333332907</v>
      </c>
      <c r="J578" s="194">
        <f t="shared" si="33"/>
        <v>0.48432320444443849</v>
      </c>
      <c r="K578" s="194">
        <f>ABS(Table21[[#This Row],[Erorr 2]])</f>
        <v>0.69593333333332907</v>
      </c>
      <c r="L578" s="192">
        <f>Table21[[#This Row],[Abs Erorr 2]]/Table21[[#This Row],[Adj Close]]</f>
        <v>9.400883893815614E-3</v>
      </c>
      <c r="M578" s="190">
        <f t="shared" si="35"/>
        <v>73.568416666666664</v>
      </c>
      <c r="N578" s="195">
        <f>Table21[[#This Row],[Adj Close]]-Table21[[#This Row],[6-MA]]</f>
        <v>0.46008333333332985</v>
      </c>
      <c r="O578" s="194">
        <f>(Table21[[#This Row],[Adj Close]]-M578)^2</f>
        <v>0.2116766736111079</v>
      </c>
      <c r="P578" s="194">
        <f>ABS(Table21[[#This Row],[Erorr 3]])</f>
        <v>0.46008333333332985</v>
      </c>
      <c r="Q578" s="192">
        <f>Table21[[#This Row],[Abs Erorr 3]]/Table21[[#This Row],[Adj Close]]</f>
        <v>6.2149487472166788E-3</v>
      </c>
    </row>
    <row r="579" spans="1:17" x14ac:dyDescent="0.3">
      <c r="A579" s="177">
        <v>44305</v>
      </c>
      <c r="B579" s="7">
        <v>73.364599999999996</v>
      </c>
      <c r="C579" s="190">
        <f t="shared" si="32"/>
        <v>74.028499999999994</v>
      </c>
      <c r="D579" s="191">
        <f>Table21[[#This Row],[Adj Close]]-Table21[[#This Row],[Naive Trend ]]</f>
        <v>-0.66389999999999816</v>
      </c>
      <c r="E579">
        <f>Table21[[#This Row],[Erorr 1]]^2</f>
        <v>0.44076320999999757</v>
      </c>
      <c r="F579">
        <f>ABS(Table21[[#This Row],[Erorr 1]])</f>
        <v>0.66389999999999816</v>
      </c>
      <c r="G579" s="192">
        <f>Table21[[#This Row],[Abs Erorr 1]]/Table21[[#This Row],[Adj Close]]</f>
        <v>9.0493235157010077E-3</v>
      </c>
      <c r="H579" s="190">
        <f t="shared" si="34"/>
        <v>73.594633333333334</v>
      </c>
      <c r="I579" s="193">
        <f>(Table21[[#This Row],[Adj Close]]-Table21[[#This Row],[3-MA]])</f>
        <v>-0.23003333333333842</v>
      </c>
      <c r="J579" s="194">
        <f t="shared" si="33"/>
        <v>5.2915334444446786E-2</v>
      </c>
      <c r="K579" s="194">
        <f>ABS(Table21[[#This Row],[Erorr 2]])</f>
        <v>0.23003333333333842</v>
      </c>
      <c r="L579" s="192">
        <f>Table21[[#This Row],[Abs Erorr 2]]/Table21[[#This Row],[Adj Close]]</f>
        <v>3.1354813265980926E-3</v>
      </c>
      <c r="M579" s="190">
        <f t="shared" si="35"/>
        <v>73.805750000000003</v>
      </c>
      <c r="N579" s="195">
        <f>Table21[[#This Row],[Adj Close]]-Table21[[#This Row],[6-MA]]</f>
        <v>-0.44115000000000748</v>
      </c>
      <c r="O579" s="194">
        <f>(Table21[[#This Row],[Adj Close]]-M579)^2</f>
        <v>0.1946133225000066</v>
      </c>
      <c r="P579" s="194">
        <f>ABS(Table21[[#This Row],[Erorr 3]])</f>
        <v>0.44115000000000748</v>
      </c>
      <c r="Q579" s="192">
        <f>Table21[[#This Row],[Abs Erorr 3]]/Table21[[#This Row],[Adj Close]]</f>
        <v>6.0131180433070927E-3</v>
      </c>
    </row>
    <row r="580" spans="1:17" x14ac:dyDescent="0.3">
      <c r="A580" s="177">
        <v>44306</v>
      </c>
      <c r="B580" s="7">
        <v>73.862499999999997</v>
      </c>
      <c r="C580" s="190">
        <f t="shared" ref="C580:C643" si="36">B579</f>
        <v>73.364599999999996</v>
      </c>
      <c r="D580" s="191">
        <f>Table21[[#This Row],[Adj Close]]-Table21[[#This Row],[Naive Trend ]]</f>
        <v>0.49790000000000134</v>
      </c>
      <c r="E580">
        <f>Table21[[#This Row],[Erorr 1]]^2</f>
        <v>0.24790441000000132</v>
      </c>
      <c r="F580">
        <f>ABS(Table21[[#This Row],[Erorr 1]])</f>
        <v>0.49790000000000134</v>
      </c>
      <c r="G580" s="192">
        <f>Table21[[#This Row],[Abs Erorr 1]]/Table21[[#This Row],[Adj Close]]</f>
        <v>6.7409037062108835E-3</v>
      </c>
      <c r="H580" s="190">
        <f t="shared" si="34"/>
        <v>73.594633333333334</v>
      </c>
      <c r="I580" s="193">
        <f>(Table21[[#This Row],[Adj Close]]-Table21[[#This Row],[3-MA]])</f>
        <v>0.26786666666666292</v>
      </c>
      <c r="J580" s="194">
        <f t="shared" si="33"/>
        <v>7.1752551111109106E-2</v>
      </c>
      <c r="K580" s="194">
        <f>ABS(Table21[[#This Row],[Erorr 2]])</f>
        <v>0.26786666666666292</v>
      </c>
      <c r="L580" s="192">
        <f>Table21[[#This Row],[Abs Erorr 2]]/Table21[[#This Row],[Adj Close]]</f>
        <v>3.6265583573080106E-3</v>
      </c>
      <c r="M580" s="190">
        <f t="shared" si="35"/>
        <v>73.66598333333333</v>
      </c>
      <c r="N580" s="195">
        <f>Table21[[#This Row],[Adj Close]]-Table21[[#This Row],[6-MA]]</f>
        <v>0.19651666666666756</v>
      </c>
      <c r="O580" s="194">
        <f>(Table21[[#This Row],[Adj Close]]-M580)^2</f>
        <v>3.8618800277778129E-2</v>
      </c>
      <c r="P580" s="194">
        <f>ABS(Table21[[#This Row],[Erorr 3]])</f>
        <v>0.19651666666666756</v>
      </c>
      <c r="Q580" s="192">
        <f>Table21[[#This Row],[Abs Erorr 3]]/Table21[[#This Row],[Adj Close]]</f>
        <v>2.6605742652451186E-3</v>
      </c>
    </row>
    <row r="581" spans="1:17" x14ac:dyDescent="0.3">
      <c r="A581" s="177">
        <v>44307</v>
      </c>
      <c r="B581" s="7">
        <v>76.002799999999993</v>
      </c>
      <c r="C581" s="190">
        <f t="shared" si="36"/>
        <v>73.862499999999997</v>
      </c>
      <c r="D581" s="191">
        <f>Table21[[#This Row],[Adj Close]]-Table21[[#This Row],[Naive Trend ]]</f>
        <v>2.1402999999999963</v>
      </c>
      <c r="E581">
        <f>Table21[[#This Row],[Erorr 1]]^2</f>
        <v>4.5808840899999845</v>
      </c>
      <c r="F581">
        <f>ABS(Table21[[#This Row],[Erorr 1]])</f>
        <v>2.1402999999999963</v>
      </c>
      <c r="G581" s="192">
        <f>Table21[[#This Row],[Abs Erorr 1]]/Table21[[#This Row],[Adj Close]]</f>
        <v>2.8160804601935673E-2</v>
      </c>
      <c r="H581" s="190">
        <f t="shared" si="34"/>
        <v>73.751866666666672</v>
      </c>
      <c r="I581" s="193">
        <f>(Table21[[#This Row],[Adj Close]]-Table21[[#This Row],[3-MA]])</f>
        <v>2.2509333333333217</v>
      </c>
      <c r="J581" s="194">
        <f t="shared" ref="J581:J644" si="37">(B581-H581)^2</f>
        <v>5.0667008711110588</v>
      </c>
      <c r="K581" s="194">
        <f>ABS(Table21[[#This Row],[Erorr 2]])</f>
        <v>2.2509333333333217</v>
      </c>
      <c r="L581" s="192">
        <f>Table21[[#This Row],[Abs Erorr 2]]/Table21[[#This Row],[Adj Close]]</f>
        <v>2.9616452727180075E-2</v>
      </c>
      <c r="M581" s="190">
        <f t="shared" si="35"/>
        <v>73.542216666666675</v>
      </c>
      <c r="N581" s="195">
        <f>Table21[[#This Row],[Adj Close]]-Table21[[#This Row],[6-MA]]</f>
        <v>2.460583333333318</v>
      </c>
      <c r="O581" s="194">
        <f>(Table21[[#This Row],[Adj Close]]-M581)^2</f>
        <v>6.0544703402777023</v>
      </c>
      <c r="P581" s="194">
        <f>ABS(Table21[[#This Row],[Erorr 3]])</f>
        <v>2.460583333333318</v>
      </c>
      <c r="Q581" s="192">
        <f>Table21[[#This Row],[Abs Erorr 3]]/Table21[[#This Row],[Adj Close]]</f>
        <v>3.2374903731616708E-2</v>
      </c>
    </row>
    <row r="582" spans="1:17" x14ac:dyDescent="0.3">
      <c r="A582" s="177">
        <v>44308</v>
      </c>
      <c r="B582" s="7">
        <v>75.469899999999996</v>
      </c>
      <c r="C582" s="190">
        <f t="shared" si="36"/>
        <v>76.002799999999993</v>
      </c>
      <c r="D582" s="191">
        <f>Table21[[#This Row],[Adj Close]]-Table21[[#This Row],[Naive Trend ]]</f>
        <v>-0.53289999999999793</v>
      </c>
      <c r="E582">
        <f>Table21[[#This Row],[Erorr 1]]^2</f>
        <v>0.2839824099999978</v>
      </c>
      <c r="F582">
        <f>ABS(Table21[[#This Row],[Erorr 1]])</f>
        <v>0.53289999999999793</v>
      </c>
      <c r="G582" s="192">
        <f>Table21[[#This Row],[Abs Erorr 1]]/Table21[[#This Row],[Adj Close]]</f>
        <v>7.0610932305461907E-3</v>
      </c>
      <c r="H582" s="190">
        <f t="shared" ref="H582:H645" si="38">AVERAGE(B579:B581)</f>
        <v>74.409966666666662</v>
      </c>
      <c r="I582" s="193">
        <f>(Table21[[#This Row],[Adj Close]]-Table21[[#This Row],[3-MA]])</f>
        <v>1.0599333333333334</v>
      </c>
      <c r="J582" s="194">
        <f t="shared" si="37"/>
        <v>1.1234586711111112</v>
      </c>
      <c r="K582" s="194">
        <f>ABS(Table21[[#This Row],[Erorr 2]])</f>
        <v>1.0599333333333334</v>
      </c>
      <c r="L582" s="192">
        <f>Table21[[#This Row],[Abs Erorr 2]]/Table21[[#This Row],[Adj Close]]</f>
        <v>1.4044451275718312E-2</v>
      </c>
      <c r="M582" s="190">
        <f t="shared" si="35"/>
        <v>74.002300000000005</v>
      </c>
      <c r="N582" s="195">
        <f>Table21[[#This Row],[Adj Close]]-Table21[[#This Row],[6-MA]]</f>
        <v>1.4675999999999902</v>
      </c>
      <c r="O582" s="194">
        <f>(Table21[[#This Row],[Adj Close]]-M582)^2</f>
        <v>2.1538497599999715</v>
      </c>
      <c r="P582" s="194">
        <f>ABS(Table21[[#This Row],[Erorr 3]])</f>
        <v>1.4675999999999902</v>
      </c>
      <c r="Q582" s="192">
        <f>Table21[[#This Row],[Abs Erorr 3]]/Table21[[#This Row],[Adj Close]]</f>
        <v>1.944616330484061E-2</v>
      </c>
    </row>
    <row r="583" spans="1:17" x14ac:dyDescent="0.3">
      <c r="A583" s="177">
        <v>44309</v>
      </c>
      <c r="B583" s="7">
        <v>77.208399999999997</v>
      </c>
      <c r="C583" s="190">
        <f t="shared" si="36"/>
        <v>75.469899999999996</v>
      </c>
      <c r="D583" s="191">
        <f>Table21[[#This Row],[Adj Close]]-Table21[[#This Row],[Naive Trend ]]</f>
        <v>1.7385000000000019</v>
      </c>
      <c r="E583">
        <f>Table21[[#This Row],[Erorr 1]]^2</f>
        <v>3.0223822500000068</v>
      </c>
      <c r="F583">
        <f>ABS(Table21[[#This Row],[Erorr 1]])</f>
        <v>1.7385000000000019</v>
      </c>
      <c r="G583" s="192">
        <f>Table21[[#This Row],[Abs Erorr 1]]/Table21[[#This Row],[Adj Close]]</f>
        <v>2.2516980017718305E-2</v>
      </c>
      <c r="H583" s="190">
        <f t="shared" si="38"/>
        <v>75.111733333333333</v>
      </c>
      <c r="I583" s="193">
        <f>(Table21[[#This Row],[Adj Close]]-Table21[[#This Row],[3-MA]])</f>
        <v>2.096666666666664</v>
      </c>
      <c r="J583" s="194">
        <f t="shared" si="37"/>
        <v>4.3960111111110995</v>
      </c>
      <c r="K583" s="194">
        <f>ABS(Table21[[#This Row],[Erorr 2]])</f>
        <v>2.096666666666664</v>
      </c>
      <c r="L583" s="192">
        <f>Table21[[#This Row],[Abs Erorr 2]]/Table21[[#This Row],[Adj Close]]</f>
        <v>2.7155939854558105E-2</v>
      </c>
      <c r="M583" s="190">
        <f t="shared" si="35"/>
        <v>74.35318333333332</v>
      </c>
      <c r="N583" s="195">
        <f>Table21[[#This Row],[Adj Close]]-Table21[[#This Row],[6-MA]]</f>
        <v>2.8552166666666778</v>
      </c>
      <c r="O583" s="194">
        <f>(Table21[[#This Row],[Adj Close]]-M583)^2</f>
        <v>8.1522622136111753</v>
      </c>
      <c r="P583" s="194">
        <f>ABS(Table21[[#This Row],[Erorr 3]])</f>
        <v>2.8552166666666778</v>
      </c>
      <c r="Q583" s="192">
        <f>Table21[[#This Row],[Abs Erorr 3]]/Table21[[#This Row],[Adj Close]]</f>
        <v>3.6980648046931137E-2</v>
      </c>
    </row>
    <row r="584" spans="1:17" x14ac:dyDescent="0.3">
      <c r="A584" s="177">
        <v>44312</v>
      </c>
      <c r="B584" s="7">
        <v>76.701700000000002</v>
      </c>
      <c r="C584" s="190">
        <f t="shared" si="36"/>
        <v>77.208399999999997</v>
      </c>
      <c r="D584" s="191">
        <f>Table21[[#This Row],[Adj Close]]-Table21[[#This Row],[Naive Trend ]]</f>
        <v>-0.50669999999999504</v>
      </c>
      <c r="E584">
        <f>Table21[[#This Row],[Erorr 1]]^2</f>
        <v>0.25674488999999495</v>
      </c>
      <c r="F584">
        <f>ABS(Table21[[#This Row],[Erorr 1]])</f>
        <v>0.50669999999999504</v>
      </c>
      <c r="G584" s="192">
        <f>Table21[[#This Row],[Abs Erorr 1]]/Table21[[#This Row],[Adj Close]]</f>
        <v>6.6061117289446655E-3</v>
      </c>
      <c r="H584" s="190">
        <f t="shared" si="38"/>
        <v>76.227033333333324</v>
      </c>
      <c r="I584" s="193">
        <f>(Table21[[#This Row],[Adj Close]]-Table21[[#This Row],[3-MA]])</f>
        <v>0.47466666666667834</v>
      </c>
      <c r="J584" s="194">
        <f t="shared" si="37"/>
        <v>0.22530844444445552</v>
      </c>
      <c r="K584" s="194">
        <f>ABS(Table21[[#This Row],[Erorr 2]])</f>
        <v>0.47466666666667834</v>
      </c>
      <c r="L584" s="192">
        <f>Table21[[#This Row],[Abs Erorr 2]]/Table21[[#This Row],[Adj Close]]</f>
        <v>6.1884764831376402E-3</v>
      </c>
      <c r="M584" s="190">
        <f t="shared" si="35"/>
        <v>74.989449999999991</v>
      </c>
      <c r="N584" s="195">
        <f>Table21[[#This Row],[Adj Close]]-Table21[[#This Row],[6-MA]]</f>
        <v>1.7122500000000116</v>
      </c>
      <c r="O584" s="194">
        <f>(Table21[[#This Row],[Adj Close]]-M584)^2</f>
        <v>2.9318000625000398</v>
      </c>
      <c r="P584" s="194">
        <f>ABS(Table21[[#This Row],[Erorr 3]])</f>
        <v>1.7122500000000116</v>
      </c>
      <c r="Q584" s="192">
        <f>Table21[[#This Row],[Abs Erorr 3]]/Table21[[#This Row],[Adj Close]]</f>
        <v>2.2323494785643754E-2</v>
      </c>
    </row>
    <row r="585" spans="1:17" x14ac:dyDescent="0.3">
      <c r="A585" s="177">
        <v>44313</v>
      </c>
      <c r="B585" s="7">
        <v>77.872299999999996</v>
      </c>
      <c r="C585" s="190">
        <f t="shared" si="36"/>
        <v>76.701700000000002</v>
      </c>
      <c r="D585" s="191">
        <f>Table21[[#This Row],[Adj Close]]-Table21[[#This Row],[Naive Trend ]]</f>
        <v>1.1705999999999932</v>
      </c>
      <c r="E585">
        <f>Table21[[#This Row],[Erorr 1]]^2</f>
        <v>1.370304359999984</v>
      </c>
      <c r="F585">
        <f>ABS(Table21[[#This Row],[Erorr 1]])</f>
        <v>1.1705999999999932</v>
      </c>
      <c r="G585" s="192">
        <f>Table21[[#This Row],[Abs Erorr 1]]/Table21[[#This Row],[Adj Close]]</f>
        <v>1.5032302885621631E-2</v>
      </c>
      <c r="H585" s="190">
        <f t="shared" si="38"/>
        <v>76.459999999999994</v>
      </c>
      <c r="I585" s="193">
        <f>(Table21[[#This Row],[Adj Close]]-Table21[[#This Row],[3-MA]])</f>
        <v>1.4123000000000019</v>
      </c>
      <c r="J585" s="194">
        <f t="shared" si="37"/>
        <v>1.9945912900000053</v>
      </c>
      <c r="K585" s="194">
        <f>ABS(Table21[[#This Row],[Erorr 2]])</f>
        <v>1.4123000000000019</v>
      </c>
      <c r="L585" s="192">
        <f>Table21[[#This Row],[Abs Erorr 2]]/Table21[[#This Row],[Adj Close]]</f>
        <v>1.813610231109139E-2</v>
      </c>
      <c r="M585" s="190">
        <f t="shared" ref="M585:M648" si="39">AVERAGE(B579:B584)</f>
        <v>75.434983333333335</v>
      </c>
      <c r="N585" s="195">
        <f>Table21[[#This Row],[Adj Close]]-Table21[[#This Row],[6-MA]]</f>
        <v>2.4373166666666606</v>
      </c>
      <c r="O585" s="194">
        <f>(Table21[[#This Row],[Adj Close]]-M585)^2</f>
        <v>5.9405125336110816</v>
      </c>
      <c r="P585" s="194">
        <f>ABS(Table21[[#This Row],[Erorr 3]])</f>
        <v>2.4373166666666606</v>
      </c>
      <c r="Q585" s="192">
        <f>Table21[[#This Row],[Abs Erorr 3]]/Table21[[#This Row],[Adj Close]]</f>
        <v>3.1298891475745043E-2</v>
      </c>
    </row>
    <row r="586" spans="1:17" x14ac:dyDescent="0.3">
      <c r="A586" s="177">
        <v>44314</v>
      </c>
      <c r="B586" s="7">
        <v>78.029600000000002</v>
      </c>
      <c r="C586" s="190">
        <f t="shared" si="36"/>
        <v>77.872299999999996</v>
      </c>
      <c r="D586" s="191">
        <f>Table21[[#This Row],[Adj Close]]-Table21[[#This Row],[Naive Trend ]]</f>
        <v>0.15730000000000643</v>
      </c>
      <c r="E586">
        <f>Table21[[#This Row],[Erorr 1]]^2</f>
        <v>2.4743290000002024E-2</v>
      </c>
      <c r="F586">
        <f>ABS(Table21[[#This Row],[Erorr 1]])</f>
        <v>0.15730000000000643</v>
      </c>
      <c r="G586" s="192">
        <f>Table21[[#This Row],[Abs Erorr 1]]/Table21[[#This Row],[Adj Close]]</f>
        <v>2.0159016578324947E-3</v>
      </c>
      <c r="H586" s="190">
        <f t="shared" si="38"/>
        <v>77.260800000000003</v>
      </c>
      <c r="I586" s="193">
        <f>(Table21[[#This Row],[Adj Close]]-Table21[[#This Row],[3-MA]])</f>
        <v>0.76879999999999882</v>
      </c>
      <c r="J586" s="194">
        <f t="shared" si="37"/>
        <v>0.59105343999999815</v>
      </c>
      <c r="K586" s="194">
        <f>ABS(Table21[[#This Row],[Erorr 2]])</f>
        <v>0.76879999999999882</v>
      </c>
      <c r="L586" s="192">
        <f>Table21[[#This Row],[Abs Erorr 2]]/Table21[[#This Row],[Adj Close]]</f>
        <v>9.8526712939704785E-3</v>
      </c>
      <c r="M586" s="190">
        <f t="shared" si="39"/>
        <v>76.186266666666668</v>
      </c>
      <c r="N586" s="195">
        <f>Table21[[#This Row],[Adj Close]]-Table21[[#This Row],[6-MA]]</f>
        <v>1.8433333333333337</v>
      </c>
      <c r="O586" s="194">
        <f>(Table21[[#This Row],[Adj Close]]-M586)^2</f>
        <v>3.3978777777777793</v>
      </c>
      <c r="P586" s="194">
        <f>ABS(Table21[[#This Row],[Erorr 3]])</f>
        <v>1.8433333333333337</v>
      </c>
      <c r="Q586" s="192">
        <f>Table21[[#This Row],[Abs Erorr 3]]/Table21[[#This Row],[Adj Close]]</f>
        <v>2.3623513811852601E-2</v>
      </c>
    </row>
    <row r="587" spans="1:17" x14ac:dyDescent="0.3">
      <c r="A587" s="177">
        <v>44315</v>
      </c>
      <c r="B587" s="7">
        <v>77.566599999999994</v>
      </c>
      <c r="C587" s="190">
        <f t="shared" si="36"/>
        <v>78.029600000000002</v>
      </c>
      <c r="D587" s="191">
        <f>Table21[[#This Row],[Adj Close]]-Table21[[#This Row],[Naive Trend ]]</f>
        <v>-0.46300000000000807</v>
      </c>
      <c r="E587">
        <f>Table21[[#This Row],[Erorr 1]]^2</f>
        <v>0.21436900000000747</v>
      </c>
      <c r="F587">
        <f>ABS(Table21[[#This Row],[Erorr 1]])</f>
        <v>0.46300000000000807</v>
      </c>
      <c r="G587" s="192">
        <f>Table21[[#This Row],[Abs Erorr 1]]/Table21[[#This Row],[Adj Close]]</f>
        <v>5.9690640043524937E-3</v>
      </c>
      <c r="H587" s="190">
        <f t="shared" si="38"/>
        <v>77.534533333333343</v>
      </c>
      <c r="I587" s="193">
        <f>(Table21[[#This Row],[Adj Close]]-Table21[[#This Row],[3-MA]])</f>
        <v>3.2066666666651145E-2</v>
      </c>
      <c r="J587" s="194">
        <f t="shared" si="37"/>
        <v>1.0282711111101156E-3</v>
      </c>
      <c r="K587" s="194">
        <f>ABS(Table21[[#This Row],[Erorr 2]])</f>
        <v>3.2066666666651145E-2</v>
      </c>
      <c r="L587" s="192">
        <f>Table21[[#This Row],[Abs Erorr 2]]/Table21[[#This Row],[Adj Close]]</f>
        <v>4.1340817654314033E-4</v>
      </c>
      <c r="M587" s="190">
        <f t="shared" si="39"/>
        <v>76.880783333333326</v>
      </c>
      <c r="N587" s="195">
        <f>Table21[[#This Row],[Adj Close]]-Table21[[#This Row],[6-MA]]</f>
        <v>0.68581666666666763</v>
      </c>
      <c r="O587" s="194">
        <f>(Table21[[#This Row],[Adj Close]]-M587)^2</f>
        <v>0.47034450027777908</v>
      </c>
      <c r="P587" s="194">
        <f>ABS(Table21[[#This Row],[Erorr 3]])</f>
        <v>0.68581666666666763</v>
      </c>
      <c r="Q587" s="192">
        <f>Table21[[#This Row],[Abs Erorr 3]]/Table21[[#This Row],[Adj Close]]</f>
        <v>8.8416491978076609E-3</v>
      </c>
    </row>
    <row r="588" spans="1:17" x14ac:dyDescent="0.3">
      <c r="A588" s="177">
        <v>44316</v>
      </c>
      <c r="B588" s="7">
        <v>76.579400000000007</v>
      </c>
      <c r="C588" s="190">
        <f t="shared" si="36"/>
        <v>77.566599999999994</v>
      </c>
      <c r="D588" s="191">
        <f>Table21[[#This Row],[Adj Close]]-Table21[[#This Row],[Naive Trend ]]</f>
        <v>-0.9871999999999872</v>
      </c>
      <c r="E588">
        <f>Table21[[#This Row],[Erorr 1]]^2</f>
        <v>0.97456383999997476</v>
      </c>
      <c r="F588">
        <f>ABS(Table21[[#This Row],[Erorr 1]])</f>
        <v>0.9871999999999872</v>
      </c>
      <c r="G588" s="192">
        <f>Table21[[#This Row],[Abs Erorr 1]]/Table21[[#This Row],[Adj Close]]</f>
        <v>1.2891195282282011E-2</v>
      </c>
      <c r="H588" s="190">
        <f t="shared" si="38"/>
        <v>77.822833333333335</v>
      </c>
      <c r="I588" s="193">
        <f>(Table21[[#This Row],[Adj Close]]-Table21[[#This Row],[3-MA]])</f>
        <v>-1.2434333333333285</v>
      </c>
      <c r="J588" s="194">
        <f t="shared" si="37"/>
        <v>1.5461264544444324</v>
      </c>
      <c r="K588" s="194">
        <f>ABS(Table21[[#This Row],[Erorr 2]])</f>
        <v>1.2434333333333285</v>
      </c>
      <c r="L588" s="192">
        <f>Table21[[#This Row],[Abs Erorr 2]]/Table21[[#This Row],[Adj Close]]</f>
        <v>1.6237177796291542E-2</v>
      </c>
      <c r="M588" s="190">
        <f t="shared" si="39"/>
        <v>77.141416666666672</v>
      </c>
      <c r="N588" s="195">
        <f>Table21[[#This Row],[Adj Close]]-Table21[[#This Row],[6-MA]]</f>
        <v>-0.56201666666666483</v>
      </c>
      <c r="O588" s="194">
        <f>(Table21[[#This Row],[Adj Close]]-M588)^2</f>
        <v>0.31586273361110906</v>
      </c>
      <c r="P588" s="194">
        <f>ABS(Table21[[#This Row],[Erorr 3]])</f>
        <v>0.56201666666666483</v>
      </c>
      <c r="Q588" s="192">
        <f>Table21[[#This Row],[Abs Erorr 3]]/Table21[[#This Row],[Adj Close]]</f>
        <v>7.339005877124459E-3</v>
      </c>
    </row>
    <row r="589" spans="1:17" x14ac:dyDescent="0.3">
      <c r="A589" s="177">
        <v>44319</v>
      </c>
      <c r="B589" s="7">
        <v>78.475099999999998</v>
      </c>
      <c r="C589" s="190">
        <f t="shared" si="36"/>
        <v>76.579400000000007</v>
      </c>
      <c r="D589" s="191">
        <f>Table21[[#This Row],[Adj Close]]-Table21[[#This Row],[Naive Trend ]]</f>
        <v>1.8956999999999908</v>
      </c>
      <c r="E589">
        <f>Table21[[#This Row],[Erorr 1]]^2</f>
        <v>3.5936784899999652</v>
      </c>
      <c r="F589">
        <f>ABS(Table21[[#This Row],[Erorr 1]])</f>
        <v>1.8956999999999908</v>
      </c>
      <c r="G589" s="192">
        <f>Table21[[#This Row],[Abs Erorr 1]]/Table21[[#This Row],[Adj Close]]</f>
        <v>2.4156707031911917E-2</v>
      </c>
      <c r="H589" s="190">
        <f t="shared" si="38"/>
        <v>77.391866666666672</v>
      </c>
      <c r="I589" s="193">
        <f>(Table21[[#This Row],[Adj Close]]-Table21[[#This Row],[3-MA]])</f>
        <v>1.0832333333333253</v>
      </c>
      <c r="J589" s="194">
        <f t="shared" si="37"/>
        <v>1.173394454444427</v>
      </c>
      <c r="K589" s="194">
        <f>ABS(Table21[[#This Row],[Erorr 2]])</f>
        <v>1.0832333333333253</v>
      </c>
      <c r="L589" s="192">
        <f>Table21[[#This Row],[Abs Erorr 2]]/Table21[[#This Row],[Adj Close]]</f>
        <v>1.3803529187389698E-2</v>
      </c>
      <c r="M589" s="190">
        <f t="shared" si="39"/>
        <v>77.326333333333338</v>
      </c>
      <c r="N589" s="195">
        <f>Table21[[#This Row],[Adj Close]]-Table21[[#This Row],[6-MA]]</f>
        <v>1.1487666666666598</v>
      </c>
      <c r="O589" s="194">
        <f>(Table21[[#This Row],[Adj Close]]-M589)^2</f>
        <v>1.3196648544444287</v>
      </c>
      <c r="P589" s="194">
        <f>ABS(Table21[[#This Row],[Erorr 3]])</f>
        <v>1.1487666666666598</v>
      </c>
      <c r="Q589" s="192">
        <f>Table21[[#This Row],[Abs Erorr 3]]/Table21[[#This Row],[Adj Close]]</f>
        <v>1.46386136069487E-2</v>
      </c>
    </row>
    <row r="590" spans="1:17" x14ac:dyDescent="0.3">
      <c r="A590" s="177">
        <v>44320</v>
      </c>
      <c r="B590" s="7">
        <v>78.667299999999997</v>
      </c>
      <c r="C590" s="190">
        <f t="shared" si="36"/>
        <v>78.475099999999998</v>
      </c>
      <c r="D590" s="191">
        <f>Table21[[#This Row],[Adj Close]]-Table21[[#This Row],[Naive Trend ]]</f>
        <v>0.1921999999999997</v>
      </c>
      <c r="E590">
        <f>Table21[[#This Row],[Erorr 1]]^2</f>
        <v>3.6940839999999885E-2</v>
      </c>
      <c r="F590">
        <f>ABS(Table21[[#This Row],[Erorr 1]])</f>
        <v>0.1921999999999997</v>
      </c>
      <c r="G590" s="192">
        <f>Table21[[#This Row],[Abs Erorr 1]]/Table21[[#This Row],[Adj Close]]</f>
        <v>2.4432006691471513E-3</v>
      </c>
      <c r="H590" s="190">
        <f t="shared" si="38"/>
        <v>77.540366666666671</v>
      </c>
      <c r="I590" s="193">
        <f>(Table21[[#This Row],[Adj Close]]-Table21[[#This Row],[3-MA]])</f>
        <v>1.1269333333333265</v>
      </c>
      <c r="J590" s="194">
        <f t="shared" si="37"/>
        <v>1.2699787377777623</v>
      </c>
      <c r="K590" s="194">
        <f>ABS(Table21[[#This Row],[Erorr 2]])</f>
        <v>1.1269333333333265</v>
      </c>
      <c r="L590" s="192">
        <f>Table21[[#This Row],[Abs Erorr 2]]/Table21[[#This Row],[Adj Close]]</f>
        <v>1.4325308397940778E-2</v>
      </c>
      <c r="M590" s="190">
        <f t="shared" si="39"/>
        <v>77.537450000000007</v>
      </c>
      <c r="N590" s="195">
        <f>Table21[[#This Row],[Adj Close]]-Table21[[#This Row],[6-MA]]</f>
        <v>1.1298499999999905</v>
      </c>
      <c r="O590" s="194">
        <f>(Table21[[#This Row],[Adj Close]]-M590)^2</f>
        <v>1.2765610224999784</v>
      </c>
      <c r="P590" s="194">
        <f>ABS(Table21[[#This Row],[Erorr 3]])</f>
        <v>1.1298499999999905</v>
      </c>
      <c r="Q590" s="192">
        <f>Table21[[#This Row],[Abs Erorr 3]]/Table21[[#This Row],[Adj Close]]</f>
        <v>1.4362384370634184E-2</v>
      </c>
    </row>
    <row r="591" spans="1:17" x14ac:dyDescent="0.3">
      <c r="A591" s="177">
        <v>44321</v>
      </c>
      <c r="B591" s="7">
        <v>77.330699999999993</v>
      </c>
      <c r="C591" s="190">
        <f t="shared" si="36"/>
        <v>78.667299999999997</v>
      </c>
      <c r="D591" s="191">
        <f>Table21[[#This Row],[Adj Close]]-Table21[[#This Row],[Naive Trend ]]</f>
        <v>-1.3366000000000042</v>
      </c>
      <c r="E591">
        <f>Table21[[#This Row],[Erorr 1]]^2</f>
        <v>1.7864995600000113</v>
      </c>
      <c r="F591">
        <f>ABS(Table21[[#This Row],[Erorr 1]])</f>
        <v>1.3366000000000042</v>
      </c>
      <c r="G591" s="192">
        <f>Table21[[#This Row],[Abs Erorr 1]]/Table21[[#This Row],[Adj Close]]</f>
        <v>1.7284209246780442E-2</v>
      </c>
      <c r="H591" s="190">
        <f t="shared" si="38"/>
        <v>77.907266666666672</v>
      </c>
      <c r="I591" s="193">
        <f>(Table21[[#This Row],[Adj Close]]-Table21[[#This Row],[3-MA]])</f>
        <v>-0.57656666666667888</v>
      </c>
      <c r="J591" s="194">
        <f t="shared" si="37"/>
        <v>0.33242912111112521</v>
      </c>
      <c r="K591" s="194">
        <f>ABS(Table21[[#This Row],[Erorr 2]])</f>
        <v>0.57656666666667888</v>
      </c>
      <c r="L591" s="192">
        <f>Table21[[#This Row],[Abs Erorr 2]]/Table21[[#This Row],[Adj Close]]</f>
        <v>7.4558573330731383E-3</v>
      </c>
      <c r="M591" s="190">
        <f t="shared" si="39"/>
        <v>77.865050000000011</v>
      </c>
      <c r="N591" s="195">
        <f>Table21[[#This Row],[Adj Close]]-Table21[[#This Row],[6-MA]]</f>
        <v>-0.53435000000001764</v>
      </c>
      <c r="O591" s="194">
        <f>(Table21[[#This Row],[Adj Close]]-M591)^2</f>
        <v>0.28552992250001885</v>
      </c>
      <c r="P591" s="194">
        <f>ABS(Table21[[#This Row],[Erorr 3]])</f>
        <v>0.53435000000001764</v>
      </c>
      <c r="Q591" s="192">
        <f>Table21[[#This Row],[Abs Erorr 3]]/Table21[[#This Row],[Adj Close]]</f>
        <v>6.9099335710140694E-3</v>
      </c>
    </row>
    <row r="592" spans="1:17" x14ac:dyDescent="0.3">
      <c r="A592" s="177">
        <v>44322</v>
      </c>
      <c r="B592" s="7">
        <v>77.985900000000001</v>
      </c>
      <c r="C592" s="190">
        <f t="shared" si="36"/>
        <v>77.330699999999993</v>
      </c>
      <c r="D592" s="191">
        <f>Table21[[#This Row],[Adj Close]]-Table21[[#This Row],[Naive Trend ]]</f>
        <v>0.65520000000000778</v>
      </c>
      <c r="E592">
        <f>Table21[[#This Row],[Erorr 1]]^2</f>
        <v>0.42928704000001017</v>
      </c>
      <c r="F592">
        <f>ABS(Table21[[#This Row],[Erorr 1]])</f>
        <v>0.65520000000000778</v>
      </c>
      <c r="G592" s="192">
        <f>Table21[[#This Row],[Abs Erorr 1]]/Table21[[#This Row],[Adj Close]]</f>
        <v>8.401518736079314E-3</v>
      </c>
      <c r="H592" s="190">
        <f t="shared" si="38"/>
        <v>78.157699999999991</v>
      </c>
      <c r="I592" s="193">
        <f>(Table21[[#This Row],[Adj Close]]-Table21[[#This Row],[3-MA]])</f>
        <v>-0.1717999999999904</v>
      </c>
      <c r="J592" s="194">
        <f t="shared" si="37"/>
        <v>2.9515239999996702E-2</v>
      </c>
      <c r="K592" s="194">
        <f>ABS(Table21[[#This Row],[Erorr 2]])</f>
        <v>0.1717999999999904</v>
      </c>
      <c r="L592" s="192">
        <f>Table21[[#This Row],[Abs Erorr 2]]/Table21[[#This Row],[Adj Close]]</f>
        <v>2.202962330369854E-3</v>
      </c>
      <c r="M592" s="190">
        <f t="shared" si="39"/>
        <v>77.774783333333332</v>
      </c>
      <c r="N592" s="195">
        <f>Table21[[#This Row],[Adj Close]]-Table21[[#This Row],[6-MA]]</f>
        <v>0.21111666666666906</v>
      </c>
      <c r="O592" s="194">
        <f>(Table21[[#This Row],[Adj Close]]-M592)^2</f>
        <v>4.4570246944445453E-2</v>
      </c>
      <c r="P592" s="194">
        <f>ABS(Table21[[#This Row],[Erorr 3]])</f>
        <v>0.21111666666666906</v>
      </c>
      <c r="Q592" s="192">
        <f>Table21[[#This Row],[Abs Erorr 3]]/Table21[[#This Row],[Adj Close]]</f>
        <v>2.7071132944117985E-3</v>
      </c>
    </row>
    <row r="593" spans="1:17" x14ac:dyDescent="0.3">
      <c r="A593" s="177">
        <v>44323</v>
      </c>
      <c r="B593" s="7">
        <v>78.518799999999999</v>
      </c>
      <c r="C593" s="190">
        <f t="shared" si="36"/>
        <v>77.985900000000001</v>
      </c>
      <c r="D593" s="191">
        <f>Table21[[#This Row],[Adj Close]]-Table21[[#This Row],[Naive Trend ]]</f>
        <v>0.53289999999999793</v>
      </c>
      <c r="E593">
        <f>Table21[[#This Row],[Erorr 1]]^2</f>
        <v>0.2839824099999978</v>
      </c>
      <c r="F593">
        <f>ABS(Table21[[#This Row],[Erorr 1]])</f>
        <v>0.53289999999999793</v>
      </c>
      <c r="G593" s="192">
        <f>Table21[[#This Row],[Abs Erorr 1]]/Table21[[#This Row],[Adj Close]]</f>
        <v>6.7869096318333693E-3</v>
      </c>
      <c r="H593" s="190">
        <f t="shared" si="38"/>
        <v>77.99463333333334</v>
      </c>
      <c r="I593" s="193">
        <f>(Table21[[#This Row],[Adj Close]]-Table21[[#This Row],[3-MA]])</f>
        <v>0.5241666666666589</v>
      </c>
      <c r="J593" s="194">
        <f t="shared" si="37"/>
        <v>0.27475069444443628</v>
      </c>
      <c r="K593" s="194">
        <f>ABS(Table21[[#This Row],[Erorr 2]])</f>
        <v>0.5241666666666589</v>
      </c>
      <c r="L593" s="192">
        <f>Table21[[#This Row],[Abs Erorr 2]]/Table21[[#This Row],[Adj Close]]</f>
        <v>6.6756836154737327E-3</v>
      </c>
      <c r="M593" s="190">
        <f t="shared" si="39"/>
        <v>77.767499999999998</v>
      </c>
      <c r="N593" s="195">
        <f>Table21[[#This Row],[Adj Close]]-Table21[[#This Row],[6-MA]]</f>
        <v>0.75130000000000052</v>
      </c>
      <c r="O593" s="194">
        <f>(Table21[[#This Row],[Adj Close]]-M593)^2</f>
        <v>0.56445169000000084</v>
      </c>
      <c r="P593" s="194">
        <f>ABS(Table21[[#This Row],[Erorr 3]])</f>
        <v>0.75130000000000052</v>
      </c>
      <c r="Q593" s="192">
        <f>Table21[[#This Row],[Abs Erorr 3]]/Table21[[#This Row],[Adj Close]]</f>
        <v>9.5684090943824983E-3</v>
      </c>
    </row>
    <row r="594" spans="1:17" x14ac:dyDescent="0.3">
      <c r="A594" s="177">
        <v>44326</v>
      </c>
      <c r="B594" s="7">
        <v>75.950400000000002</v>
      </c>
      <c r="C594" s="190">
        <f t="shared" si="36"/>
        <v>78.518799999999999</v>
      </c>
      <c r="D594" s="191">
        <f>Table21[[#This Row],[Adj Close]]-Table21[[#This Row],[Naive Trend ]]</f>
        <v>-2.5683999999999969</v>
      </c>
      <c r="E594">
        <f>Table21[[#This Row],[Erorr 1]]^2</f>
        <v>6.596678559999984</v>
      </c>
      <c r="F594">
        <f>ABS(Table21[[#This Row],[Erorr 1]])</f>
        <v>2.5683999999999969</v>
      </c>
      <c r="G594" s="192">
        <f>Table21[[#This Row],[Abs Erorr 1]]/Table21[[#This Row],[Adj Close]]</f>
        <v>3.3816806758094717E-2</v>
      </c>
      <c r="H594" s="190">
        <f t="shared" si="38"/>
        <v>77.945133333333331</v>
      </c>
      <c r="I594" s="193">
        <f>(Table21[[#This Row],[Adj Close]]-Table21[[#This Row],[3-MA]])</f>
        <v>-1.994733333333329</v>
      </c>
      <c r="J594" s="194">
        <f t="shared" si="37"/>
        <v>3.9789610711110939</v>
      </c>
      <c r="K594" s="194">
        <f>ABS(Table21[[#This Row],[Erorr 2]])</f>
        <v>1.994733333333329</v>
      </c>
      <c r="L594" s="192">
        <f>Table21[[#This Row],[Abs Erorr 2]]/Table21[[#This Row],[Adj Close]]</f>
        <v>2.6263631703497665E-2</v>
      </c>
      <c r="M594" s="190">
        <f t="shared" si="39"/>
        <v>77.926200000000009</v>
      </c>
      <c r="N594" s="195">
        <f>Table21[[#This Row],[Adj Close]]-Table21[[#This Row],[6-MA]]</f>
        <v>-1.9758000000000067</v>
      </c>
      <c r="O594" s="194">
        <f>(Table21[[#This Row],[Adj Close]]-M594)^2</f>
        <v>3.9037856400000264</v>
      </c>
      <c r="P594" s="194">
        <f>ABS(Table21[[#This Row],[Erorr 3]])</f>
        <v>1.9758000000000067</v>
      </c>
      <c r="Q594" s="192">
        <f>Table21[[#This Row],[Abs Erorr 3]]/Table21[[#This Row],[Adj Close]]</f>
        <v>2.6014346204891702E-2</v>
      </c>
    </row>
    <row r="595" spans="1:17" x14ac:dyDescent="0.3">
      <c r="A595" s="177">
        <v>44327</v>
      </c>
      <c r="B595" s="7">
        <v>74.517700000000005</v>
      </c>
      <c r="C595" s="190">
        <f t="shared" si="36"/>
        <v>75.950400000000002</v>
      </c>
      <c r="D595" s="191">
        <f>Table21[[#This Row],[Adj Close]]-Table21[[#This Row],[Naive Trend ]]</f>
        <v>-1.432699999999997</v>
      </c>
      <c r="E595">
        <f>Table21[[#This Row],[Erorr 1]]^2</f>
        <v>2.0526292899999912</v>
      </c>
      <c r="F595">
        <f>ABS(Table21[[#This Row],[Erorr 1]])</f>
        <v>1.432699999999997</v>
      </c>
      <c r="G595" s="192">
        <f>Table21[[#This Row],[Abs Erorr 1]]/Table21[[#This Row],[Adj Close]]</f>
        <v>1.9226304622928469E-2</v>
      </c>
      <c r="H595" s="190">
        <f t="shared" si="38"/>
        <v>77.485033333333334</v>
      </c>
      <c r="I595" s="193">
        <f>(Table21[[#This Row],[Adj Close]]-Table21[[#This Row],[3-MA]])</f>
        <v>-2.9673333333333289</v>
      </c>
      <c r="J595" s="194">
        <f t="shared" si="37"/>
        <v>8.8050671111110859</v>
      </c>
      <c r="K595" s="194">
        <f>ABS(Table21[[#This Row],[Erorr 2]])</f>
        <v>2.9673333333333289</v>
      </c>
      <c r="L595" s="192">
        <f>Table21[[#This Row],[Abs Erorr 2]]/Table21[[#This Row],[Adj Close]]</f>
        <v>3.9820516915220525E-2</v>
      </c>
      <c r="M595" s="190">
        <f t="shared" si="39"/>
        <v>77.821366666666663</v>
      </c>
      <c r="N595" s="195">
        <f>Table21[[#This Row],[Adj Close]]-Table21[[#This Row],[6-MA]]</f>
        <v>-3.3036666666666576</v>
      </c>
      <c r="O595" s="194">
        <f>(Table21[[#This Row],[Adj Close]]-M595)^2</f>
        <v>10.914213444444385</v>
      </c>
      <c r="P595" s="194">
        <f>ABS(Table21[[#This Row],[Erorr 3]])</f>
        <v>3.3036666666666576</v>
      </c>
      <c r="Q595" s="192">
        <f>Table21[[#This Row],[Abs Erorr 3]]/Table21[[#This Row],[Adj Close]]</f>
        <v>4.4333985974696719E-2</v>
      </c>
    </row>
    <row r="596" spans="1:17" x14ac:dyDescent="0.3">
      <c r="A596" s="177">
        <v>44328</v>
      </c>
      <c r="B596" s="7">
        <v>73.067599999999999</v>
      </c>
      <c r="C596" s="190">
        <f t="shared" si="36"/>
        <v>74.517700000000005</v>
      </c>
      <c r="D596" s="191">
        <f>Table21[[#This Row],[Adj Close]]-Table21[[#This Row],[Naive Trend ]]</f>
        <v>-1.4501000000000062</v>
      </c>
      <c r="E596">
        <f>Table21[[#This Row],[Erorr 1]]^2</f>
        <v>2.1027900100000179</v>
      </c>
      <c r="F596">
        <f>ABS(Table21[[#This Row],[Erorr 1]])</f>
        <v>1.4501000000000062</v>
      </c>
      <c r="G596" s="192">
        <f>Table21[[#This Row],[Abs Erorr 1]]/Table21[[#This Row],[Adj Close]]</f>
        <v>1.984600561671666E-2</v>
      </c>
      <c r="H596" s="190">
        <f t="shared" si="38"/>
        <v>76.328966666666659</v>
      </c>
      <c r="I596" s="193">
        <f>(Table21[[#This Row],[Adj Close]]-Table21[[#This Row],[3-MA]])</f>
        <v>-3.2613666666666603</v>
      </c>
      <c r="J596" s="194">
        <f t="shared" si="37"/>
        <v>10.636512534444403</v>
      </c>
      <c r="K596" s="194">
        <f>ABS(Table21[[#This Row],[Erorr 2]])</f>
        <v>3.2613666666666603</v>
      </c>
      <c r="L596" s="192">
        <f>Table21[[#This Row],[Abs Erorr 2]]/Table21[[#This Row],[Adj Close]]</f>
        <v>4.4634922546609723E-2</v>
      </c>
      <c r="M596" s="190">
        <f t="shared" si="39"/>
        <v>77.161799999999999</v>
      </c>
      <c r="N596" s="195">
        <f>Table21[[#This Row],[Adj Close]]-Table21[[#This Row],[6-MA]]</f>
        <v>-4.0942000000000007</v>
      </c>
      <c r="O596" s="194">
        <f>(Table21[[#This Row],[Adj Close]]-M596)^2</f>
        <v>16.762473640000007</v>
      </c>
      <c r="P596" s="194">
        <f>ABS(Table21[[#This Row],[Erorr 3]])</f>
        <v>4.0942000000000007</v>
      </c>
      <c r="Q596" s="192">
        <f>Table21[[#This Row],[Abs Erorr 3]]/Table21[[#This Row],[Adj Close]]</f>
        <v>5.6033043373533563E-2</v>
      </c>
    </row>
    <row r="597" spans="1:17" x14ac:dyDescent="0.3">
      <c r="A597" s="177">
        <v>44329</v>
      </c>
      <c r="B597" s="7">
        <v>73.408199999999994</v>
      </c>
      <c r="C597" s="190">
        <f t="shared" si="36"/>
        <v>73.067599999999999</v>
      </c>
      <c r="D597" s="191">
        <f>Table21[[#This Row],[Adj Close]]-Table21[[#This Row],[Naive Trend ]]</f>
        <v>0.34059999999999491</v>
      </c>
      <c r="E597">
        <f>Table21[[#This Row],[Erorr 1]]^2</f>
        <v>0.11600835999999654</v>
      </c>
      <c r="F597">
        <f>ABS(Table21[[#This Row],[Erorr 1]])</f>
        <v>0.34059999999999491</v>
      </c>
      <c r="G597" s="192">
        <f>Table21[[#This Row],[Abs Erorr 1]]/Table21[[#This Row],[Adj Close]]</f>
        <v>4.6398086317331706E-3</v>
      </c>
      <c r="H597" s="190">
        <f t="shared" si="38"/>
        <v>74.511899999999997</v>
      </c>
      <c r="I597" s="193">
        <f>(Table21[[#This Row],[Adj Close]]-Table21[[#This Row],[3-MA]])</f>
        <v>-1.1037000000000035</v>
      </c>
      <c r="J597" s="194">
        <f t="shared" si="37"/>
        <v>1.2181536900000076</v>
      </c>
      <c r="K597" s="194">
        <f>ABS(Table21[[#This Row],[Erorr 2]])</f>
        <v>1.1037000000000035</v>
      </c>
      <c r="L597" s="192">
        <f>Table21[[#This Row],[Abs Erorr 2]]/Table21[[#This Row],[Adj Close]]</f>
        <v>1.5035105070005852E-2</v>
      </c>
      <c r="M597" s="190">
        <f t="shared" si="39"/>
        <v>76.228516666666664</v>
      </c>
      <c r="N597" s="195">
        <f>Table21[[#This Row],[Adj Close]]-Table21[[#This Row],[6-MA]]</f>
        <v>-2.8203166666666704</v>
      </c>
      <c r="O597" s="194">
        <f>(Table21[[#This Row],[Adj Close]]-M597)^2</f>
        <v>7.9541861002777985</v>
      </c>
      <c r="P597" s="194">
        <f>ABS(Table21[[#This Row],[Erorr 3]])</f>
        <v>2.8203166666666704</v>
      </c>
      <c r="Q597" s="192">
        <f>Table21[[#This Row],[Abs Erorr 3]]/Table21[[#This Row],[Adj Close]]</f>
        <v>3.8419640675928173E-2</v>
      </c>
    </row>
    <row r="598" spans="1:17" x14ac:dyDescent="0.3">
      <c r="A598" s="177">
        <v>44330</v>
      </c>
      <c r="B598" s="7">
        <v>74.64</v>
      </c>
      <c r="C598" s="190">
        <f t="shared" si="36"/>
        <v>73.408199999999994</v>
      </c>
      <c r="D598" s="191">
        <f>Table21[[#This Row],[Adj Close]]-Table21[[#This Row],[Naive Trend ]]</f>
        <v>1.2318000000000069</v>
      </c>
      <c r="E598">
        <f>Table21[[#This Row],[Erorr 1]]^2</f>
        <v>1.517331240000017</v>
      </c>
      <c r="F598">
        <f>ABS(Table21[[#This Row],[Erorr 1]])</f>
        <v>1.2318000000000069</v>
      </c>
      <c r="G598" s="192">
        <f>Table21[[#This Row],[Abs Erorr 1]]/Table21[[#This Row],[Adj Close]]</f>
        <v>1.6503215434083694E-2</v>
      </c>
      <c r="H598" s="190">
        <f t="shared" si="38"/>
        <v>73.664500000000004</v>
      </c>
      <c r="I598" s="193">
        <f>(Table21[[#This Row],[Adj Close]]-Table21[[#This Row],[3-MA]])</f>
        <v>0.9754999999999967</v>
      </c>
      <c r="J598" s="194">
        <f t="shared" si="37"/>
        <v>0.9516002499999936</v>
      </c>
      <c r="K598" s="194">
        <f>ABS(Table21[[#This Row],[Erorr 2]])</f>
        <v>0.9754999999999967</v>
      </c>
      <c r="L598" s="192">
        <f>Table21[[#This Row],[Abs Erorr 2]]/Table21[[#This Row],[Adj Close]]</f>
        <v>1.3069399785637684E-2</v>
      </c>
      <c r="M598" s="190">
        <f t="shared" si="39"/>
        <v>75.574766666666662</v>
      </c>
      <c r="N598" s="195">
        <f>Table21[[#This Row],[Adj Close]]-Table21[[#This Row],[6-MA]]</f>
        <v>-0.93476666666666119</v>
      </c>
      <c r="O598" s="194">
        <f>(Table21[[#This Row],[Adj Close]]-M598)^2</f>
        <v>0.87378872111110084</v>
      </c>
      <c r="P598" s="194">
        <f>ABS(Table21[[#This Row],[Erorr 3]])</f>
        <v>0.93476666666666119</v>
      </c>
      <c r="Q598" s="192">
        <f>Table21[[#This Row],[Abs Erorr 3]]/Table21[[#This Row],[Adj Close]]</f>
        <v>1.2523669167559769E-2</v>
      </c>
    </row>
    <row r="599" spans="1:17" x14ac:dyDescent="0.3">
      <c r="A599" s="177">
        <v>44333</v>
      </c>
      <c r="B599" s="7">
        <v>75.697100000000006</v>
      </c>
      <c r="C599" s="190">
        <f t="shared" si="36"/>
        <v>74.64</v>
      </c>
      <c r="D599" s="191">
        <f>Table21[[#This Row],[Adj Close]]-Table21[[#This Row],[Naive Trend ]]</f>
        <v>1.0571000000000055</v>
      </c>
      <c r="E599">
        <f>Table21[[#This Row],[Erorr 1]]^2</f>
        <v>1.1174604100000116</v>
      </c>
      <c r="F599">
        <f>ABS(Table21[[#This Row],[Erorr 1]])</f>
        <v>1.0571000000000055</v>
      </c>
      <c r="G599" s="192">
        <f>Table21[[#This Row],[Abs Erorr 1]]/Table21[[#This Row],[Adj Close]]</f>
        <v>1.3964867874727109E-2</v>
      </c>
      <c r="H599" s="190">
        <f t="shared" si="38"/>
        <v>73.70526666666666</v>
      </c>
      <c r="I599" s="193">
        <f>(Table21[[#This Row],[Adj Close]]-Table21[[#This Row],[3-MA]])</f>
        <v>1.9918333333333464</v>
      </c>
      <c r="J599" s="194">
        <f t="shared" si="37"/>
        <v>3.9674000277778299</v>
      </c>
      <c r="K599" s="194">
        <f>ABS(Table21[[#This Row],[Erorr 2]])</f>
        <v>1.9918333333333464</v>
      </c>
      <c r="L599" s="192">
        <f>Table21[[#This Row],[Abs Erorr 2]]/Table21[[#This Row],[Adj Close]]</f>
        <v>2.6313205305531471E-2</v>
      </c>
      <c r="M599" s="190">
        <f t="shared" si="39"/>
        <v>75.017116666666652</v>
      </c>
      <c r="N599" s="195">
        <f>Table21[[#This Row],[Adj Close]]-Table21[[#This Row],[6-MA]]</f>
        <v>0.67998333333335381</v>
      </c>
      <c r="O599" s="194">
        <f>(Table21[[#This Row],[Adj Close]]-M599)^2</f>
        <v>0.46237733361113897</v>
      </c>
      <c r="P599" s="194">
        <f>ABS(Table21[[#This Row],[Erorr 3]])</f>
        <v>0.67998333333335381</v>
      </c>
      <c r="Q599" s="192">
        <f>Table21[[#This Row],[Abs Erorr 3]]/Table21[[#This Row],[Adj Close]]</f>
        <v>8.9829509100527467E-3</v>
      </c>
    </row>
    <row r="600" spans="1:17" x14ac:dyDescent="0.3">
      <c r="A600" s="177">
        <v>44334</v>
      </c>
      <c r="B600" s="7">
        <v>75.566000000000003</v>
      </c>
      <c r="C600" s="190">
        <f t="shared" si="36"/>
        <v>75.697100000000006</v>
      </c>
      <c r="D600" s="191">
        <f>Table21[[#This Row],[Adj Close]]-Table21[[#This Row],[Naive Trend ]]</f>
        <v>-0.13110000000000355</v>
      </c>
      <c r="E600">
        <f>Table21[[#This Row],[Erorr 1]]^2</f>
        <v>1.7187210000000931E-2</v>
      </c>
      <c r="F600">
        <f>ABS(Table21[[#This Row],[Erorr 1]])</f>
        <v>0.13110000000000355</v>
      </c>
      <c r="G600" s="192">
        <f>Table21[[#This Row],[Abs Erorr 1]]/Table21[[#This Row],[Adj Close]]</f>
        <v>1.7349072334118987E-3</v>
      </c>
      <c r="H600" s="190">
        <f t="shared" si="38"/>
        <v>74.581766666666667</v>
      </c>
      <c r="I600" s="193">
        <f>(Table21[[#This Row],[Adj Close]]-Table21[[#This Row],[3-MA]])</f>
        <v>0.98423333333333574</v>
      </c>
      <c r="J600" s="194">
        <f t="shared" si="37"/>
        <v>0.96871525444444917</v>
      </c>
      <c r="K600" s="194">
        <f>ABS(Table21[[#This Row],[Erorr 2]])</f>
        <v>0.98423333333333574</v>
      </c>
      <c r="L600" s="192">
        <f>Table21[[#This Row],[Abs Erorr 2]]/Table21[[#This Row],[Adj Close]]</f>
        <v>1.3024817157628241E-2</v>
      </c>
      <c r="M600" s="190">
        <f t="shared" si="39"/>
        <v>74.546833333333325</v>
      </c>
      <c r="N600" s="195">
        <f>Table21[[#This Row],[Adj Close]]-Table21[[#This Row],[6-MA]]</f>
        <v>1.0191666666666777</v>
      </c>
      <c r="O600" s="194">
        <f>(Table21[[#This Row],[Adj Close]]-M600)^2</f>
        <v>1.0387006944444668</v>
      </c>
      <c r="P600" s="194">
        <f>ABS(Table21[[#This Row],[Erorr 3]])</f>
        <v>1.0191666666666777</v>
      </c>
      <c r="Q600" s="192">
        <f>Table21[[#This Row],[Abs Erorr 3]]/Table21[[#This Row],[Adj Close]]</f>
        <v>1.3487106194143896E-2</v>
      </c>
    </row>
    <row r="601" spans="1:17" x14ac:dyDescent="0.3">
      <c r="A601" s="177">
        <v>44335</v>
      </c>
      <c r="B601" s="7">
        <v>73.993600000000001</v>
      </c>
      <c r="C601" s="190">
        <f t="shared" si="36"/>
        <v>75.566000000000003</v>
      </c>
      <c r="D601" s="191">
        <f>Table21[[#This Row],[Adj Close]]-Table21[[#This Row],[Naive Trend ]]</f>
        <v>-1.5724000000000018</v>
      </c>
      <c r="E601">
        <f>Table21[[#This Row],[Erorr 1]]^2</f>
        <v>2.4724417600000055</v>
      </c>
      <c r="F601">
        <f>ABS(Table21[[#This Row],[Erorr 1]])</f>
        <v>1.5724000000000018</v>
      </c>
      <c r="G601" s="192">
        <f>Table21[[#This Row],[Abs Erorr 1]]/Table21[[#This Row],[Adj Close]]</f>
        <v>2.1250486528564656E-2</v>
      </c>
      <c r="H601" s="190">
        <f t="shared" si="38"/>
        <v>75.301033333333336</v>
      </c>
      <c r="I601" s="193">
        <f>(Table21[[#This Row],[Adj Close]]-Table21[[#This Row],[3-MA]])</f>
        <v>-1.3074333333333357</v>
      </c>
      <c r="J601" s="194">
        <f t="shared" si="37"/>
        <v>1.7093819211111172</v>
      </c>
      <c r="K601" s="194">
        <f>ABS(Table21[[#This Row],[Erorr 2]])</f>
        <v>1.3074333333333357</v>
      </c>
      <c r="L601" s="192">
        <f>Table21[[#This Row],[Abs Erorr 2]]/Table21[[#This Row],[Adj Close]]</f>
        <v>1.7669546194986264E-2</v>
      </c>
      <c r="M601" s="190">
        <f t="shared" si="39"/>
        <v>74.482766666666677</v>
      </c>
      <c r="N601" s="195">
        <f>Table21[[#This Row],[Adj Close]]-Table21[[#This Row],[6-MA]]</f>
        <v>-0.48916666666667652</v>
      </c>
      <c r="O601" s="194">
        <f>(Table21[[#This Row],[Adj Close]]-M601)^2</f>
        <v>0.23928402777778743</v>
      </c>
      <c r="P601" s="194">
        <f>ABS(Table21[[#This Row],[Erorr 3]])</f>
        <v>0.48916666666667652</v>
      </c>
      <c r="Q601" s="192">
        <f>Table21[[#This Row],[Abs Erorr 3]]/Table21[[#This Row],[Adj Close]]</f>
        <v>6.6109321166516631E-3</v>
      </c>
    </row>
    <row r="602" spans="1:17" x14ac:dyDescent="0.3">
      <c r="A602" s="177">
        <v>44336</v>
      </c>
      <c r="B602" s="7">
        <v>74.098399999999998</v>
      </c>
      <c r="C602" s="190">
        <f t="shared" si="36"/>
        <v>73.993600000000001</v>
      </c>
      <c r="D602" s="191">
        <f>Table21[[#This Row],[Adj Close]]-Table21[[#This Row],[Naive Trend ]]</f>
        <v>0.10479999999999734</v>
      </c>
      <c r="E602">
        <f>Table21[[#This Row],[Erorr 1]]^2</f>
        <v>1.0983039999999443E-2</v>
      </c>
      <c r="F602">
        <f>ABS(Table21[[#This Row],[Erorr 1]])</f>
        <v>0.10479999999999734</v>
      </c>
      <c r="G602" s="192">
        <f>Table21[[#This Row],[Abs Erorr 1]]/Table21[[#This Row],[Adj Close]]</f>
        <v>1.414335532211186E-3</v>
      </c>
      <c r="H602" s="190">
        <f t="shared" si="38"/>
        <v>75.085566666666679</v>
      </c>
      <c r="I602" s="193">
        <f>(Table21[[#This Row],[Adj Close]]-Table21[[#This Row],[3-MA]])</f>
        <v>-0.98716666666668118</v>
      </c>
      <c r="J602" s="194">
        <f t="shared" si="37"/>
        <v>0.97449802777780647</v>
      </c>
      <c r="K602" s="194">
        <f>ABS(Table21[[#This Row],[Erorr 2]])</f>
        <v>0.98716666666668118</v>
      </c>
      <c r="L602" s="192">
        <f>Table21[[#This Row],[Abs Erorr 2]]/Table21[[#This Row],[Adj Close]]</f>
        <v>1.3322374932072504E-2</v>
      </c>
      <c r="M602" s="190">
        <f t="shared" si="39"/>
        <v>74.395416666666677</v>
      </c>
      <c r="N602" s="195">
        <f>Table21[[#This Row],[Adj Close]]-Table21[[#This Row],[6-MA]]</f>
        <v>-0.29701666666667847</v>
      </c>
      <c r="O602" s="194">
        <f>(Table21[[#This Row],[Adj Close]]-M602)^2</f>
        <v>8.8218900277784798E-2</v>
      </c>
      <c r="P602" s="194">
        <f>ABS(Table21[[#This Row],[Erorr 3]])</f>
        <v>0.29701666666667847</v>
      </c>
      <c r="Q602" s="192">
        <f>Table21[[#This Row],[Abs Erorr 3]]/Table21[[#This Row],[Adj Close]]</f>
        <v>4.0084086386032421E-3</v>
      </c>
    </row>
    <row r="603" spans="1:17" x14ac:dyDescent="0.3">
      <c r="A603" s="177">
        <v>44337</v>
      </c>
      <c r="B603" s="7">
        <v>67.476500000000001</v>
      </c>
      <c r="C603" s="190">
        <f t="shared" si="36"/>
        <v>74.098399999999998</v>
      </c>
      <c r="D603" s="191">
        <f>Table21[[#This Row],[Adj Close]]-Table21[[#This Row],[Naive Trend ]]</f>
        <v>-6.6218999999999966</v>
      </c>
      <c r="E603">
        <f>Table21[[#This Row],[Erorr 1]]^2</f>
        <v>43.849559609999957</v>
      </c>
      <c r="F603">
        <f>ABS(Table21[[#This Row],[Erorr 1]])</f>
        <v>6.6218999999999966</v>
      </c>
      <c r="G603" s="192">
        <f>Table21[[#This Row],[Abs Erorr 1]]/Table21[[#This Row],[Adj Close]]</f>
        <v>9.8136388224048313E-2</v>
      </c>
      <c r="H603" s="190">
        <f t="shared" si="38"/>
        <v>74.552666666666667</v>
      </c>
      <c r="I603" s="193">
        <f>(Table21[[#This Row],[Adj Close]]-Table21[[#This Row],[3-MA]])</f>
        <v>-7.0761666666666656</v>
      </c>
      <c r="J603" s="194">
        <f t="shared" si="37"/>
        <v>50.072134694444429</v>
      </c>
      <c r="K603" s="194">
        <f>ABS(Table21[[#This Row],[Erorr 2]])</f>
        <v>7.0761666666666656</v>
      </c>
      <c r="L603" s="192">
        <f>Table21[[#This Row],[Abs Erorr 2]]/Table21[[#This Row],[Adj Close]]</f>
        <v>0.10486860857730715</v>
      </c>
      <c r="M603" s="190">
        <f t="shared" si="39"/>
        <v>74.567216666666681</v>
      </c>
      <c r="N603" s="195">
        <f>Table21[[#This Row],[Adj Close]]-Table21[[#This Row],[6-MA]]</f>
        <v>-7.0907166666666797</v>
      </c>
      <c r="O603" s="194">
        <f>(Table21[[#This Row],[Adj Close]]-M603)^2</f>
        <v>50.278262846944628</v>
      </c>
      <c r="P603" s="194">
        <f>ABS(Table21[[#This Row],[Erorr 3]])</f>
        <v>7.0907166666666797</v>
      </c>
      <c r="Q603" s="192">
        <f>Table21[[#This Row],[Abs Erorr 3]]/Table21[[#This Row],[Adj Close]]</f>
        <v>0.10508423920426636</v>
      </c>
    </row>
    <row r="604" spans="1:17" x14ac:dyDescent="0.3">
      <c r="A604" s="177">
        <v>44340</v>
      </c>
      <c r="B604" s="7">
        <v>66.926199999999994</v>
      </c>
      <c r="C604" s="190">
        <f t="shared" si="36"/>
        <v>67.476500000000001</v>
      </c>
      <c r="D604" s="191">
        <f>Table21[[#This Row],[Adj Close]]-Table21[[#This Row],[Naive Trend ]]</f>
        <v>-0.55030000000000712</v>
      </c>
      <c r="E604">
        <f>Table21[[#This Row],[Erorr 1]]^2</f>
        <v>0.30283009000000782</v>
      </c>
      <c r="F604">
        <f>ABS(Table21[[#This Row],[Erorr 1]])</f>
        <v>0.55030000000000712</v>
      </c>
      <c r="G604" s="192">
        <f>Table21[[#This Row],[Abs Erorr 1]]/Table21[[#This Row],[Adj Close]]</f>
        <v>8.2224898470256366E-3</v>
      </c>
      <c r="H604" s="190">
        <f t="shared" si="38"/>
        <v>71.856166666666653</v>
      </c>
      <c r="I604" s="193">
        <f>(Table21[[#This Row],[Adj Close]]-Table21[[#This Row],[3-MA]])</f>
        <v>-4.9299666666666582</v>
      </c>
      <c r="J604" s="194">
        <f t="shared" si="37"/>
        <v>24.304571334444361</v>
      </c>
      <c r="K604" s="194">
        <f>ABS(Table21[[#This Row],[Erorr 2]])</f>
        <v>4.9299666666666582</v>
      </c>
      <c r="L604" s="192">
        <f>Table21[[#This Row],[Abs Erorr 2]]/Table21[[#This Row],[Adj Close]]</f>
        <v>7.3662730988262579E-2</v>
      </c>
      <c r="M604" s="190">
        <f t="shared" si="39"/>
        <v>73.578599999999994</v>
      </c>
      <c r="N604" s="195">
        <f>Table21[[#This Row],[Adj Close]]-Table21[[#This Row],[6-MA]]</f>
        <v>-6.6524000000000001</v>
      </c>
      <c r="O604" s="194">
        <f>(Table21[[#This Row],[Adj Close]]-M604)^2</f>
        <v>44.254425760000004</v>
      </c>
      <c r="P604" s="194">
        <f>ABS(Table21[[#This Row],[Erorr 3]])</f>
        <v>6.6524000000000001</v>
      </c>
      <c r="Q604" s="192">
        <f>Table21[[#This Row],[Abs Erorr 3]]/Table21[[#This Row],[Adj Close]]</f>
        <v>9.9399039539074391E-2</v>
      </c>
    </row>
    <row r="605" spans="1:17" x14ac:dyDescent="0.3">
      <c r="A605" s="177">
        <v>44341</v>
      </c>
      <c r="B605" s="7">
        <v>68.289000000000001</v>
      </c>
      <c r="C605" s="190">
        <f t="shared" si="36"/>
        <v>66.926199999999994</v>
      </c>
      <c r="D605" s="191">
        <f>Table21[[#This Row],[Adj Close]]-Table21[[#This Row],[Naive Trend ]]</f>
        <v>1.3628000000000071</v>
      </c>
      <c r="E605">
        <f>Table21[[#This Row],[Erorr 1]]^2</f>
        <v>1.8572238400000194</v>
      </c>
      <c r="F605">
        <f>ABS(Table21[[#This Row],[Erorr 1]])</f>
        <v>1.3628000000000071</v>
      </c>
      <c r="G605" s="192">
        <f>Table21[[#This Row],[Abs Erorr 1]]/Table21[[#This Row],[Adj Close]]</f>
        <v>1.9956361932375741E-2</v>
      </c>
      <c r="H605" s="190">
        <f t="shared" si="38"/>
        <v>69.500366666666665</v>
      </c>
      <c r="I605" s="193">
        <f>(Table21[[#This Row],[Adj Close]]-Table21[[#This Row],[3-MA]])</f>
        <v>-1.2113666666666631</v>
      </c>
      <c r="J605" s="194">
        <f t="shared" si="37"/>
        <v>1.4674092011111026</v>
      </c>
      <c r="K605" s="194">
        <f>ABS(Table21[[#This Row],[Erorr 2]])</f>
        <v>1.2113666666666631</v>
      </c>
      <c r="L605" s="192">
        <f>Table21[[#This Row],[Abs Erorr 2]]/Table21[[#This Row],[Adj Close]]</f>
        <v>1.7738825677146585E-2</v>
      </c>
      <c r="M605" s="190">
        <f t="shared" si="39"/>
        <v>72.292966666666658</v>
      </c>
      <c r="N605" s="195">
        <f>Table21[[#This Row],[Adj Close]]-Table21[[#This Row],[6-MA]]</f>
        <v>-4.0039666666666562</v>
      </c>
      <c r="O605" s="194">
        <f>(Table21[[#This Row],[Adj Close]]-M605)^2</f>
        <v>16.031749067777696</v>
      </c>
      <c r="P605" s="194">
        <f>ABS(Table21[[#This Row],[Erorr 3]])</f>
        <v>4.0039666666666562</v>
      </c>
      <c r="Q605" s="192">
        <f>Table21[[#This Row],[Abs Erorr 3]]/Table21[[#This Row],[Adj Close]]</f>
        <v>5.8632673881103194E-2</v>
      </c>
    </row>
    <row r="606" spans="1:17" x14ac:dyDescent="0.3">
      <c r="A606" s="177">
        <v>44342</v>
      </c>
      <c r="B606" s="7">
        <v>69.206299999999999</v>
      </c>
      <c r="C606" s="190">
        <f t="shared" si="36"/>
        <v>68.289000000000001</v>
      </c>
      <c r="D606" s="191">
        <f>Table21[[#This Row],[Adj Close]]-Table21[[#This Row],[Naive Trend ]]</f>
        <v>0.91729999999999734</v>
      </c>
      <c r="E606">
        <f>Table21[[#This Row],[Erorr 1]]^2</f>
        <v>0.84143928999999507</v>
      </c>
      <c r="F606">
        <f>ABS(Table21[[#This Row],[Erorr 1]])</f>
        <v>0.91729999999999734</v>
      </c>
      <c r="G606" s="192">
        <f>Table21[[#This Row],[Abs Erorr 1]]/Table21[[#This Row],[Adj Close]]</f>
        <v>1.325457364430691E-2</v>
      </c>
      <c r="H606" s="190">
        <f t="shared" si="38"/>
        <v>67.56389999999999</v>
      </c>
      <c r="I606" s="193">
        <f>(Table21[[#This Row],[Adj Close]]-Table21[[#This Row],[3-MA]])</f>
        <v>1.6424000000000092</v>
      </c>
      <c r="J606" s="194">
        <f t="shared" si="37"/>
        <v>2.6974777600000301</v>
      </c>
      <c r="K606" s="194">
        <f>ABS(Table21[[#This Row],[Erorr 2]])</f>
        <v>1.6424000000000092</v>
      </c>
      <c r="L606" s="192">
        <f>Table21[[#This Row],[Abs Erorr 2]]/Table21[[#This Row],[Adj Close]]</f>
        <v>2.3731943479134258E-2</v>
      </c>
      <c r="M606" s="190">
        <f t="shared" si="39"/>
        <v>71.058283333333335</v>
      </c>
      <c r="N606" s="195">
        <f>Table21[[#This Row],[Adj Close]]-Table21[[#This Row],[6-MA]]</f>
        <v>-1.8519833333333366</v>
      </c>
      <c r="O606" s="194">
        <f>(Table21[[#This Row],[Adj Close]]-M606)^2</f>
        <v>3.4298422669444566</v>
      </c>
      <c r="P606" s="194">
        <f>ABS(Table21[[#This Row],[Erorr 3]])</f>
        <v>1.8519833333333366</v>
      </c>
      <c r="Q606" s="192">
        <f>Table21[[#This Row],[Abs Erorr 3]]/Table21[[#This Row],[Adj Close]]</f>
        <v>2.6760328659866755E-2</v>
      </c>
    </row>
    <row r="607" spans="1:17" x14ac:dyDescent="0.3">
      <c r="A607" s="177">
        <v>44343</v>
      </c>
      <c r="B607" s="7">
        <v>69.538200000000003</v>
      </c>
      <c r="C607" s="190">
        <f t="shared" si="36"/>
        <v>69.206299999999999</v>
      </c>
      <c r="D607" s="191">
        <f>Table21[[#This Row],[Adj Close]]-Table21[[#This Row],[Naive Trend ]]</f>
        <v>0.33190000000000452</v>
      </c>
      <c r="E607">
        <f>Table21[[#This Row],[Erorr 1]]^2</f>
        <v>0.110157610000003</v>
      </c>
      <c r="F607">
        <f>ABS(Table21[[#This Row],[Erorr 1]])</f>
        <v>0.33190000000000452</v>
      </c>
      <c r="G607" s="192">
        <f>Table21[[#This Row],[Abs Erorr 1]]/Table21[[#This Row],[Adj Close]]</f>
        <v>4.7729161813219855E-3</v>
      </c>
      <c r="H607" s="190">
        <f t="shared" si="38"/>
        <v>68.140499999999989</v>
      </c>
      <c r="I607" s="193">
        <f>(Table21[[#This Row],[Adj Close]]-Table21[[#This Row],[3-MA]])</f>
        <v>1.3977000000000146</v>
      </c>
      <c r="J607" s="194">
        <f t="shared" si="37"/>
        <v>1.9535652900000409</v>
      </c>
      <c r="K607" s="194">
        <f>ABS(Table21[[#This Row],[Erorr 2]])</f>
        <v>1.3977000000000146</v>
      </c>
      <c r="L607" s="192">
        <f>Table21[[#This Row],[Abs Erorr 2]]/Table21[[#This Row],[Adj Close]]</f>
        <v>2.0099743737974445E-2</v>
      </c>
      <c r="M607" s="190">
        <f t="shared" si="39"/>
        <v>69.998333333333321</v>
      </c>
      <c r="N607" s="195">
        <f>Table21[[#This Row],[Adj Close]]-Table21[[#This Row],[6-MA]]</f>
        <v>-0.4601333333333173</v>
      </c>
      <c r="O607" s="194">
        <f>(Table21[[#This Row],[Adj Close]]-M607)^2</f>
        <v>0.21172268444442968</v>
      </c>
      <c r="P607" s="194">
        <f>ABS(Table21[[#This Row],[Erorr 3]])</f>
        <v>0.4601333333333173</v>
      </c>
      <c r="Q607" s="192">
        <f>Table21[[#This Row],[Abs Erorr 3]]/Table21[[#This Row],[Adj Close]]</f>
        <v>6.6169865388134479E-3</v>
      </c>
    </row>
    <row r="608" spans="1:17" x14ac:dyDescent="0.3">
      <c r="A608" s="177">
        <v>44344</v>
      </c>
      <c r="B608" s="7">
        <v>69.643100000000004</v>
      </c>
      <c r="C608" s="190">
        <f t="shared" si="36"/>
        <v>69.538200000000003</v>
      </c>
      <c r="D608" s="191">
        <f>Table21[[#This Row],[Adj Close]]-Table21[[#This Row],[Naive Trend ]]</f>
        <v>0.10490000000000066</v>
      </c>
      <c r="E608">
        <f>Table21[[#This Row],[Erorr 1]]^2</f>
        <v>1.1004010000000139E-2</v>
      </c>
      <c r="F608">
        <f>ABS(Table21[[#This Row],[Erorr 1]])</f>
        <v>0.10490000000000066</v>
      </c>
      <c r="G608" s="192">
        <f>Table21[[#This Row],[Abs Erorr 1]]/Table21[[#This Row],[Adj Close]]</f>
        <v>1.5062511576882801E-3</v>
      </c>
      <c r="H608" s="190">
        <f t="shared" si="38"/>
        <v>69.011166666666668</v>
      </c>
      <c r="I608" s="193">
        <f>(Table21[[#This Row],[Adj Close]]-Table21[[#This Row],[3-MA]])</f>
        <v>0.63193333333333612</v>
      </c>
      <c r="J608" s="194">
        <f t="shared" si="37"/>
        <v>0.39933973777778131</v>
      </c>
      <c r="K608" s="194">
        <f>ABS(Table21[[#This Row],[Erorr 2]])</f>
        <v>0.63193333333333612</v>
      </c>
      <c r="L608" s="192">
        <f>Table21[[#This Row],[Abs Erorr 2]]/Table21[[#This Row],[Adj Close]]</f>
        <v>9.0738828876562941E-3</v>
      </c>
      <c r="M608" s="190">
        <f t="shared" si="39"/>
        <v>69.255766666666673</v>
      </c>
      <c r="N608" s="195">
        <f>Table21[[#This Row],[Adj Close]]-Table21[[#This Row],[6-MA]]</f>
        <v>0.38733333333333064</v>
      </c>
      <c r="O608" s="194">
        <f>(Table21[[#This Row],[Adj Close]]-M608)^2</f>
        <v>0.15002711111110903</v>
      </c>
      <c r="P608" s="194">
        <f>ABS(Table21[[#This Row],[Erorr 3]])</f>
        <v>0.38733333333333064</v>
      </c>
      <c r="Q608" s="192">
        <f>Table21[[#This Row],[Abs Erorr 3]]/Table21[[#This Row],[Adj Close]]</f>
        <v>5.5616900070980559E-3</v>
      </c>
    </row>
    <row r="609" spans="1:17" x14ac:dyDescent="0.3">
      <c r="A609" s="177">
        <v>44348</v>
      </c>
      <c r="B609" s="7">
        <v>69.7654</v>
      </c>
      <c r="C609" s="190">
        <f t="shared" si="36"/>
        <v>69.643100000000004</v>
      </c>
      <c r="D609" s="191">
        <f>Table21[[#This Row],[Adj Close]]-Table21[[#This Row],[Naive Trend ]]</f>
        <v>0.12229999999999563</v>
      </c>
      <c r="E609">
        <f>Table21[[#This Row],[Erorr 1]]^2</f>
        <v>1.4957289999998933E-2</v>
      </c>
      <c r="F609">
        <f>ABS(Table21[[#This Row],[Erorr 1]])</f>
        <v>0.12229999999999563</v>
      </c>
      <c r="G609" s="192">
        <f>Table21[[#This Row],[Abs Erorr 1]]/Table21[[#This Row],[Adj Close]]</f>
        <v>1.7530179716592413E-3</v>
      </c>
      <c r="H609" s="190">
        <f t="shared" si="38"/>
        <v>69.46253333333334</v>
      </c>
      <c r="I609" s="193">
        <f>(Table21[[#This Row],[Adj Close]]-Table21[[#This Row],[3-MA]])</f>
        <v>0.30286666666665951</v>
      </c>
      <c r="J609" s="194">
        <f t="shared" si="37"/>
        <v>9.1728217777773444E-2</v>
      </c>
      <c r="K609" s="194">
        <f>ABS(Table21[[#This Row],[Erorr 2]])</f>
        <v>0.30286666666665951</v>
      </c>
      <c r="L609" s="192">
        <f>Table21[[#This Row],[Abs Erorr 2]]/Table21[[#This Row],[Adj Close]]</f>
        <v>4.341215941808683E-3</v>
      </c>
      <c r="M609" s="190">
        <f t="shared" si="39"/>
        <v>68.513216666666665</v>
      </c>
      <c r="N609" s="195">
        <f>Table21[[#This Row],[Adj Close]]-Table21[[#This Row],[6-MA]]</f>
        <v>1.2521833333333348</v>
      </c>
      <c r="O609" s="194">
        <f>(Table21[[#This Row],[Adj Close]]-M609)^2</f>
        <v>1.5679631002777814</v>
      </c>
      <c r="P609" s="194">
        <f>ABS(Table21[[#This Row],[Erorr 3]])</f>
        <v>1.2521833333333348</v>
      </c>
      <c r="Q609" s="192">
        <f>Table21[[#This Row],[Abs Erorr 3]]/Table21[[#This Row],[Adj Close]]</f>
        <v>1.7948486403479874E-2</v>
      </c>
    </row>
    <row r="610" spans="1:17" x14ac:dyDescent="0.3">
      <c r="A610" s="177">
        <v>44349</v>
      </c>
      <c r="B610" s="7">
        <v>69.188800000000001</v>
      </c>
      <c r="C610" s="190">
        <f t="shared" si="36"/>
        <v>69.7654</v>
      </c>
      <c r="D610" s="191">
        <f>Table21[[#This Row],[Adj Close]]-Table21[[#This Row],[Naive Trend ]]</f>
        <v>-0.57659999999999911</v>
      </c>
      <c r="E610">
        <f>Table21[[#This Row],[Erorr 1]]^2</f>
        <v>0.332467559999999</v>
      </c>
      <c r="F610">
        <f>ABS(Table21[[#This Row],[Erorr 1]])</f>
        <v>0.57659999999999911</v>
      </c>
      <c r="G610" s="192">
        <f>Table21[[#This Row],[Abs Erorr 1]]/Table21[[#This Row],[Adj Close]]</f>
        <v>8.3337187521679689E-3</v>
      </c>
      <c r="H610" s="190">
        <f t="shared" si="38"/>
        <v>69.648900000000012</v>
      </c>
      <c r="I610" s="193">
        <f>(Table21[[#This Row],[Adj Close]]-Table21[[#This Row],[3-MA]])</f>
        <v>-0.46010000000001128</v>
      </c>
      <c r="J610" s="194">
        <f t="shared" si="37"/>
        <v>0.21169201000001037</v>
      </c>
      <c r="K610" s="194">
        <f>ABS(Table21[[#This Row],[Erorr 2]])</f>
        <v>0.46010000000001128</v>
      </c>
      <c r="L610" s="192">
        <f>Table21[[#This Row],[Abs Erorr 2]]/Table21[[#This Row],[Adj Close]]</f>
        <v>6.649920218301391E-3</v>
      </c>
      <c r="M610" s="190">
        <f t="shared" si="39"/>
        <v>68.8947</v>
      </c>
      <c r="N610" s="195">
        <f>Table21[[#This Row],[Adj Close]]-Table21[[#This Row],[6-MA]]</f>
        <v>0.29410000000000025</v>
      </c>
      <c r="O610" s="194">
        <f>(Table21[[#This Row],[Adj Close]]-M610)^2</f>
        <v>8.6494810000000144E-2</v>
      </c>
      <c r="P610" s="194">
        <f>ABS(Table21[[#This Row],[Erorr 3]])</f>
        <v>0.29410000000000025</v>
      </c>
      <c r="Q610" s="192">
        <f>Table21[[#This Row],[Abs Erorr 3]]/Table21[[#This Row],[Adj Close]]</f>
        <v>4.2506879726198496E-3</v>
      </c>
    </row>
    <row r="611" spans="1:17" x14ac:dyDescent="0.3">
      <c r="A611" s="177">
        <v>44350</v>
      </c>
      <c r="B611" s="7">
        <v>69.258700000000005</v>
      </c>
      <c r="C611" s="190">
        <f t="shared" si="36"/>
        <v>69.188800000000001</v>
      </c>
      <c r="D611" s="191">
        <f>Table21[[#This Row],[Adj Close]]-Table21[[#This Row],[Naive Trend ]]</f>
        <v>6.990000000000407E-2</v>
      </c>
      <c r="E611">
        <f>Table21[[#This Row],[Erorr 1]]^2</f>
        <v>4.8860100000005686E-3</v>
      </c>
      <c r="F611">
        <f>ABS(Table21[[#This Row],[Erorr 1]])</f>
        <v>6.990000000000407E-2</v>
      </c>
      <c r="G611" s="192">
        <f>Table21[[#This Row],[Abs Erorr 1]]/Table21[[#This Row],[Adj Close]]</f>
        <v>1.0092594865338804E-3</v>
      </c>
      <c r="H611" s="190">
        <f t="shared" si="38"/>
        <v>69.532433333333344</v>
      </c>
      <c r="I611" s="193">
        <f>(Table21[[#This Row],[Adj Close]]-Table21[[#This Row],[3-MA]])</f>
        <v>-0.2737333333333396</v>
      </c>
      <c r="J611" s="194">
        <f t="shared" si="37"/>
        <v>7.4929937777781203E-2</v>
      </c>
      <c r="K611" s="194">
        <f>ABS(Table21[[#This Row],[Erorr 2]])</f>
        <v>0.2737333333333396</v>
      </c>
      <c r="L611" s="192">
        <f>Table21[[#This Row],[Abs Erorr 2]]/Table21[[#This Row],[Adj Close]]</f>
        <v>3.9523313797882372E-3</v>
      </c>
      <c r="M611" s="190">
        <f t="shared" si="39"/>
        <v>69.271799999999999</v>
      </c>
      <c r="N611" s="195">
        <f>Table21[[#This Row],[Adj Close]]-Table21[[#This Row],[6-MA]]</f>
        <v>-1.3099999999994338E-2</v>
      </c>
      <c r="O611" s="194">
        <f>(Table21[[#This Row],[Adj Close]]-M611)^2</f>
        <v>1.7160999999985167E-4</v>
      </c>
      <c r="P611" s="194">
        <f>ABS(Table21[[#This Row],[Erorr 3]])</f>
        <v>1.3099999999994338E-2</v>
      </c>
      <c r="Q611" s="192">
        <f>Table21[[#This Row],[Abs Erorr 3]]/Table21[[#This Row],[Adj Close]]</f>
        <v>1.8914591235461158E-4</v>
      </c>
    </row>
    <row r="612" spans="1:17" x14ac:dyDescent="0.3">
      <c r="A612" s="177">
        <v>44351</v>
      </c>
      <c r="B612" s="7">
        <v>69.040300000000002</v>
      </c>
      <c r="C612" s="190">
        <f t="shared" si="36"/>
        <v>69.258700000000005</v>
      </c>
      <c r="D612" s="191">
        <f>Table21[[#This Row],[Adj Close]]-Table21[[#This Row],[Naive Trend ]]</f>
        <v>-0.21840000000000259</v>
      </c>
      <c r="E612">
        <f>Table21[[#This Row],[Erorr 1]]^2</f>
        <v>4.7698560000001132E-2</v>
      </c>
      <c r="F612">
        <f>ABS(Table21[[#This Row],[Erorr 1]])</f>
        <v>0.21840000000000259</v>
      </c>
      <c r="G612" s="192">
        <f>Table21[[#This Row],[Abs Erorr 1]]/Table21[[#This Row],[Adj Close]]</f>
        <v>3.1633697999574537E-3</v>
      </c>
      <c r="H612" s="190">
        <f t="shared" si="38"/>
        <v>69.404300000000006</v>
      </c>
      <c r="I612" s="193">
        <f>(Table21[[#This Row],[Adj Close]]-Table21[[#This Row],[3-MA]])</f>
        <v>-0.36400000000000432</v>
      </c>
      <c r="J612" s="194">
        <f t="shared" si="37"/>
        <v>0.13249600000000314</v>
      </c>
      <c r="K612" s="194">
        <f>ABS(Table21[[#This Row],[Erorr 2]])</f>
        <v>0.36400000000000432</v>
      </c>
      <c r="L612" s="192">
        <f>Table21[[#This Row],[Abs Erorr 2]]/Table21[[#This Row],[Adj Close]]</f>
        <v>5.2722829999290897E-3</v>
      </c>
      <c r="M612" s="190">
        <f t="shared" si="39"/>
        <v>69.433416666666673</v>
      </c>
      <c r="N612" s="195">
        <f>Table21[[#This Row],[Adj Close]]-Table21[[#This Row],[6-MA]]</f>
        <v>-0.39311666666667122</v>
      </c>
      <c r="O612" s="194">
        <f>(Table21[[#This Row],[Adj Close]]-M612)^2</f>
        <v>0.15454071361111468</v>
      </c>
      <c r="P612" s="194">
        <f>ABS(Table21[[#This Row],[Erorr 3]])</f>
        <v>0.39311666666667122</v>
      </c>
      <c r="Q612" s="192">
        <f>Table21[[#This Row],[Abs Erorr 3]]/Table21[[#This Row],[Adj Close]]</f>
        <v>5.6940173589435624E-3</v>
      </c>
    </row>
    <row r="613" spans="1:17" x14ac:dyDescent="0.3">
      <c r="A613" s="177">
        <v>44354</v>
      </c>
      <c r="B613" s="7">
        <v>69.249899999999997</v>
      </c>
      <c r="C613" s="190">
        <f t="shared" si="36"/>
        <v>69.040300000000002</v>
      </c>
      <c r="D613" s="191">
        <f>Table21[[#This Row],[Adj Close]]-Table21[[#This Row],[Naive Trend ]]</f>
        <v>0.20959999999999468</v>
      </c>
      <c r="E613">
        <f>Table21[[#This Row],[Erorr 1]]^2</f>
        <v>4.393215999999777E-2</v>
      </c>
      <c r="F613">
        <f>ABS(Table21[[#This Row],[Erorr 1]])</f>
        <v>0.20959999999999468</v>
      </c>
      <c r="G613" s="192">
        <f>Table21[[#This Row],[Abs Erorr 1]]/Table21[[#This Row],[Adj Close]]</f>
        <v>3.0267191721575727E-3</v>
      </c>
      <c r="H613" s="190">
        <f t="shared" si="38"/>
        <v>69.162599999999998</v>
      </c>
      <c r="I613" s="193">
        <f>(Table21[[#This Row],[Adj Close]]-Table21[[#This Row],[3-MA]])</f>
        <v>8.7299999999999045E-2</v>
      </c>
      <c r="J613" s="194">
        <f t="shared" si="37"/>
        <v>7.6212899999998336E-3</v>
      </c>
      <c r="K613" s="194">
        <f>ABS(Table21[[#This Row],[Erorr 2]])</f>
        <v>8.7299999999999045E-2</v>
      </c>
      <c r="L613" s="192">
        <f>Table21[[#This Row],[Abs Erorr 2]]/Table21[[#This Row],[Adj Close]]</f>
        <v>1.2606516399301523E-3</v>
      </c>
      <c r="M613" s="190">
        <f t="shared" si="39"/>
        <v>69.405750000000012</v>
      </c>
      <c r="N613" s="195">
        <f>Table21[[#This Row],[Adj Close]]-Table21[[#This Row],[6-MA]]</f>
        <v>-0.15585000000001514</v>
      </c>
      <c r="O613" s="194">
        <f>(Table21[[#This Row],[Adj Close]]-M613)^2</f>
        <v>2.4289222500004721E-2</v>
      </c>
      <c r="P613" s="194">
        <f>ABS(Table21[[#This Row],[Erorr 3]])</f>
        <v>0.15585000000001514</v>
      </c>
      <c r="Q613" s="192">
        <f>Table21[[#This Row],[Abs Erorr 3]]/Table21[[#This Row],[Adj Close]]</f>
        <v>2.250544766129845E-3</v>
      </c>
    </row>
    <row r="614" spans="1:17" x14ac:dyDescent="0.3">
      <c r="A614" s="177">
        <v>44355</v>
      </c>
      <c r="B614" s="7">
        <v>69.686700000000002</v>
      </c>
      <c r="C614" s="190">
        <f t="shared" si="36"/>
        <v>69.249899999999997</v>
      </c>
      <c r="D614" s="191">
        <f>Table21[[#This Row],[Adj Close]]-Table21[[#This Row],[Naive Trend ]]</f>
        <v>0.43680000000000518</v>
      </c>
      <c r="E614">
        <f>Table21[[#This Row],[Erorr 1]]^2</f>
        <v>0.19079424000000453</v>
      </c>
      <c r="F614">
        <f>ABS(Table21[[#This Row],[Erorr 1]])</f>
        <v>0.43680000000000518</v>
      </c>
      <c r="G614" s="192">
        <f>Table21[[#This Row],[Abs Erorr 1]]/Table21[[#This Row],[Adj Close]]</f>
        <v>6.2680540189161658E-3</v>
      </c>
      <c r="H614" s="190">
        <f t="shared" si="38"/>
        <v>69.182966666666672</v>
      </c>
      <c r="I614" s="193">
        <f>(Table21[[#This Row],[Adj Close]]-Table21[[#This Row],[3-MA]])</f>
        <v>0.50373333333332937</v>
      </c>
      <c r="J614" s="194">
        <f t="shared" si="37"/>
        <v>0.25374727111110712</v>
      </c>
      <c r="K614" s="194">
        <f>ABS(Table21[[#This Row],[Erorr 2]])</f>
        <v>0.50373333333332937</v>
      </c>
      <c r="L614" s="192">
        <f>Table21[[#This Row],[Abs Erorr 2]]/Table21[[#This Row],[Adj Close]]</f>
        <v>7.2285433710210035E-3</v>
      </c>
      <c r="M614" s="190">
        <f t="shared" si="39"/>
        <v>69.357700000000008</v>
      </c>
      <c r="N614" s="195">
        <f>Table21[[#This Row],[Adj Close]]-Table21[[#This Row],[6-MA]]</f>
        <v>0.32899999999999352</v>
      </c>
      <c r="O614" s="194">
        <f>(Table21[[#This Row],[Adj Close]]-M614)^2</f>
        <v>0.10824099999999573</v>
      </c>
      <c r="P614" s="194">
        <f>ABS(Table21[[#This Row],[Erorr 3]])</f>
        <v>0.32899999999999352</v>
      </c>
      <c r="Q614" s="192">
        <f>Table21[[#This Row],[Abs Erorr 3]]/Table21[[#This Row],[Adj Close]]</f>
        <v>4.7211304309142709E-3</v>
      </c>
    </row>
    <row r="615" spans="1:17" x14ac:dyDescent="0.3">
      <c r="A615" s="177">
        <v>44356</v>
      </c>
      <c r="B615" s="7">
        <v>68.965999999999994</v>
      </c>
      <c r="C615" s="190">
        <f t="shared" si="36"/>
        <v>69.686700000000002</v>
      </c>
      <c r="D615" s="191">
        <f>Table21[[#This Row],[Adj Close]]-Table21[[#This Row],[Naive Trend ]]</f>
        <v>-0.72070000000000789</v>
      </c>
      <c r="E615">
        <f>Table21[[#This Row],[Erorr 1]]^2</f>
        <v>0.51940849000001132</v>
      </c>
      <c r="F615">
        <f>ABS(Table21[[#This Row],[Erorr 1]])</f>
        <v>0.72070000000000789</v>
      </c>
      <c r="G615" s="192">
        <f>Table21[[#This Row],[Abs Erorr 1]]/Table21[[#This Row],[Adj Close]]</f>
        <v>1.045007684946217E-2</v>
      </c>
      <c r="H615" s="190">
        <f t="shared" si="38"/>
        <v>69.325633333333329</v>
      </c>
      <c r="I615" s="193">
        <f>(Table21[[#This Row],[Adj Close]]-Table21[[#This Row],[3-MA]])</f>
        <v>-0.3596333333333348</v>
      </c>
      <c r="J615" s="194">
        <f t="shared" si="37"/>
        <v>0.1293361344444455</v>
      </c>
      <c r="K615" s="194">
        <f>ABS(Table21[[#This Row],[Erorr 2]])</f>
        <v>0.3596333333333348</v>
      </c>
      <c r="L615" s="192">
        <f>Table21[[#This Row],[Abs Erorr 2]]/Table21[[#This Row],[Adj Close]]</f>
        <v>5.2146468308055397E-3</v>
      </c>
      <c r="M615" s="190">
        <f t="shared" si="39"/>
        <v>69.36496666666666</v>
      </c>
      <c r="N615" s="195">
        <f>Table21[[#This Row],[Adj Close]]-Table21[[#This Row],[6-MA]]</f>
        <v>-0.39896666666666647</v>
      </c>
      <c r="O615" s="194">
        <f>(Table21[[#This Row],[Adj Close]]-M615)^2</f>
        <v>0.15917440111111095</v>
      </c>
      <c r="P615" s="194">
        <f>ABS(Table21[[#This Row],[Erorr 3]])</f>
        <v>0.39896666666666647</v>
      </c>
      <c r="Q615" s="192">
        <f>Table21[[#This Row],[Abs Erorr 3]]/Table21[[#This Row],[Adj Close]]</f>
        <v>5.7849761718334614E-3</v>
      </c>
    </row>
    <row r="616" spans="1:17" x14ac:dyDescent="0.3">
      <c r="A616" s="177">
        <v>44357</v>
      </c>
      <c r="B616" s="7">
        <v>69.045100000000005</v>
      </c>
      <c r="C616" s="190">
        <f t="shared" si="36"/>
        <v>68.965999999999994</v>
      </c>
      <c r="D616" s="191">
        <f>Table21[[#This Row],[Adj Close]]-Table21[[#This Row],[Naive Trend ]]</f>
        <v>7.910000000001105E-2</v>
      </c>
      <c r="E616">
        <f>Table21[[#This Row],[Erorr 1]]^2</f>
        <v>6.2568100000017484E-3</v>
      </c>
      <c r="F616">
        <f>ABS(Table21[[#This Row],[Erorr 1]])</f>
        <v>7.910000000001105E-2</v>
      </c>
      <c r="G616" s="192">
        <f>Table21[[#This Row],[Abs Erorr 1]]/Table21[[#This Row],[Adj Close]]</f>
        <v>1.1456280025665985E-3</v>
      </c>
      <c r="H616" s="190">
        <f t="shared" si="38"/>
        <v>69.300866666666664</v>
      </c>
      <c r="I616" s="193">
        <f>(Table21[[#This Row],[Adj Close]]-Table21[[#This Row],[3-MA]])</f>
        <v>-0.25576666666665915</v>
      </c>
      <c r="J616" s="194">
        <f t="shared" si="37"/>
        <v>6.5416587777773927E-2</v>
      </c>
      <c r="K616" s="194">
        <f>ABS(Table21[[#This Row],[Erorr 2]])</f>
        <v>0.25576666666665915</v>
      </c>
      <c r="L616" s="192">
        <f>Table21[[#This Row],[Abs Erorr 2]]/Table21[[#This Row],[Adj Close]]</f>
        <v>3.7043420411681516E-3</v>
      </c>
      <c r="M616" s="190">
        <f t="shared" si="39"/>
        <v>69.231733333333338</v>
      </c>
      <c r="N616" s="195">
        <f>Table21[[#This Row],[Adj Close]]-Table21[[#This Row],[6-MA]]</f>
        <v>-0.18663333333333298</v>
      </c>
      <c r="O616" s="194">
        <f>(Table21[[#This Row],[Adj Close]]-M616)^2</f>
        <v>3.4832001111110983E-2</v>
      </c>
      <c r="P616" s="194">
        <f>ABS(Table21[[#This Row],[Erorr 3]])</f>
        <v>0.18663333333333298</v>
      </c>
      <c r="Q616" s="192">
        <f>Table21[[#This Row],[Abs Erorr 3]]/Table21[[#This Row],[Adj Close]]</f>
        <v>2.7030641324776554E-3</v>
      </c>
    </row>
    <row r="617" spans="1:17" x14ac:dyDescent="0.3">
      <c r="A617" s="177">
        <v>44358</v>
      </c>
      <c r="B617" s="7">
        <v>72.191900000000004</v>
      </c>
      <c r="C617" s="190">
        <f t="shared" si="36"/>
        <v>69.045100000000005</v>
      </c>
      <c r="D617" s="191">
        <f>Table21[[#This Row],[Adj Close]]-Table21[[#This Row],[Naive Trend ]]</f>
        <v>3.1467999999999989</v>
      </c>
      <c r="E617">
        <f>Table21[[#This Row],[Erorr 1]]^2</f>
        <v>9.9023502399999934</v>
      </c>
      <c r="F617">
        <f>ABS(Table21[[#This Row],[Erorr 1]])</f>
        <v>3.1467999999999989</v>
      </c>
      <c r="G617" s="192">
        <f>Table21[[#This Row],[Abs Erorr 1]]/Table21[[#This Row],[Adj Close]]</f>
        <v>4.3589377755676173E-2</v>
      </c>
      <c r="H617" s="190">
        <f t="shared" si="38"/>
        <v>69.232599999999991</v>
      </c>
      <c r="I617" s="193">
        <f>(Table21[[#This Row],[Adj Close]]-Table21[[#This Row],[3-MA]])</f>
        <v>2.9593000000000131</v>
      </c>
      <c r="J617" s="194">
        <f t="shared" si="37"/>
        <v>8.7574564900000773</v>
      </c>
      <c r="K617" s="194">
        <f>ABS(Table21[[#This Row],[Erorr 2]])</f>
        <v>2.9593000000000131</v>
      </c>
      <c r="L617" s="192">
        <f>Table21[[#This Row],[Abs Erorr 2]]/Table21[[#This Row],[Adj Close]]</f>
        <v>4.0992133466497112E-2</v>
      </c>
      <c r="M617" s="190">
        <f t="shared" si="39"/>
        <v>69.207783333333325</v>
      </c>
      <c r="N617" s="195">
        <f>Table21[[#This Row],[Adj Close]]-Table21[[#This Row],[6-MA]]</f>
        <v>2.9841166666666794</v>
      </c>
      <c r="O617" s="194">
        <f>(Table21[[#This Row],[Adj Close]]-M617)^2</f>
        <v>8.904952280277854</v>
      </c>
      <c r="P617" s="194">
        <f>ABS(Table21[[#This Row],[Erorr 3]])</f>
        <v>2.9841166666666794</v>
      </c>
      <c r="Q617" s="192">
        <f>Table21[[#This Row],[Abs Erorr 3]]/Table21[[#This Row],[Adj Close]]</f>
        <v>4.1335893177304919E-2</v>
      </c>
    </row>
    <row r="618" spans="1:17" x14ac:dyDescent="0.3">
      <c r="A618" s="177">
        <v>44361</v>
      </c>
      <c r="B618" s="7">
        <v>71.515000000000001</v>
      </c>
      <c r="C618" s="190">
        <f t="shared" si="36"/>
        <v>72.191900000000004</v>
      </c>
      <c r="D618" s="191">
        <f>Table21[[#This Row],[Adj Close]]-Table21[[#This Row],[Naive Trend ]]</f>
        <v>-0.67690000000000339</v>
      </c>
      <c r="E618">
        <f>Table21[[#This Row],[Erorr 1]]^2</f>
        <v>0.45819361000000458</v>
      </c>
      <c r="F618">
        <f>ABS(Table21[[#This Row],[Erorr 1]])</f>
        <v>0.67690000000000339</v>
      </c>
      <c r="G618" s="192">
        <f>Table21[[#This Row],[Abs Erorr 1]]/Table21[[#This Row],[Adj Close]]</f>
        <v>9.4651471719220219E-3</v>
      </c>
      <c r="H618" s="190">
        <f t="shared" si="38"/>
        <v>70.067666666666668</v>
      </c>
      <c r="I618" s="193">
        <f>(Table21[[#This Row],[Adj Close]]-Table21[[#This Row],[3-MA]])</f>
        <v>1.4473333333333329</v>
      </c>
      <c r="J618" s="194">
        <f t="shared" si="37"/>
        <v>2.0947737777777764</v>
      </c>
      <c r="K618" s="194">
        <f>ABS(Table21[[#This Row],[Erorr 2]])</f>
        <v>1.4473333333333329</v>
      </c>
      <c r="L618" s="192">
        <f>Table21[[#This Row],[Abs Erorr 2]]/Table21[[#This Row],[Adj Close]]</f>
        <v>2.0238178470717093E-2</v>
      </c>
      <c r="M618" s="190">
        <f t="shared" si="39"/>
        <v>69.696649999999991</v>
      </c>
      <c r="N618" s="195">
        <f>Table21[[#This Row],[Adj Close]]-Table21[[#This Row],[6-MA]]</f>
        <v>1.8183500000000095</v>
      </c>
      <c r="O618" s="194">
        <f>(Table21[[#This Row],[Adj Close]]-M618)^2</f>
        <v>3.3063967225000344</v>
      </c>
      <c r="P618" s="194">
        <f>ABS(Table21[[#This Row],[Erorr 3]])</f>
        <v>1.8183500000000095</v>
      </c>
      <c r="Q618" s="192">
        <f>Table21[[#This Row],[Abs Erorr 3]]/Table21[[#This Row],[Adj Close]]</f>
        <v>2.5426134377403473E-2</v>
      </c>
    </row>
    <row r="619" spans="1:17" x14ac:dyDescent="0.3">
      <c r="A619" s="177">
        <v>44362</v>
      </c>
      <c r="B619" s="7">
        <v>72.051199999999994</v>
      </c>
      <c r="C619" s="190">
        <f t="shared" si="36"/>
        <v>71.515000000000001</v>
      </c>
      <c r="D619" s="191">
        <f>Table21[[#This Row],[Adj Close]]-Table21[[#This Row],[Naive Trend ]]</f>
        <v>0.53619999999999379</v>
      </c>
      <c r="E619">
        <f>Table21[[#This Row],[Erorr 1]]^2</f>
        <v>0.28751043999999332</v>
      </c>
      <c r="F619">
        <f>ABS(Table21[[#This Row],[Erorr 1]])</f>
        <v>0.53619999999999379</v>
      </c>
      <c r="G619" s="192">
        <f>Table21[[#This Row],[Abs Erorr 1]]/Table21[[#This Row],[Adj Close]]</f>
        <v>7.4419301829809058E-3</v>
      </c>
      <c r="H619" s="190">
        <f t="shared" si="38"/>
        <v>70.917333333333332</v>
      </c>
      <c r="I619" s="193">
        <f>(Table21[[#This Row],[Adj Close]]-Table21[[#This Row],[3-MA]])</f>
        <v>1.1338666666666626</v>
      </c>
      <c r="J619" s="194">
        <f t="shared" si="37"/>
        <v>1.2856536177777684</v>
      </c>
      <c r="K619" s="194">
        <f>ABS(Table21[[#This Row],[Erorr 2]])</f>
        <v>1.1338666666666626</v>
      </c>
      <c r="L619" s="192">
        <f>Table21[[#This Row],[Abs Erorr 2]]/Table21[[#This Row],[Adj Close]]</f>
        <v>1.5736957422869607E-2</v>
      </c>
      <c r="M619" s="190">
        <f t="shared" si="39"/>
        <v>70.109099999999998</v>
      </c>
      <c r="N619" s="195">
        <f>Table21[[#This Row],[Adj Close]]-Table21[[#This Row],[6-MA]]</f>
        <v>1.9420999999999964</v>
      </c>
      <c r="O619" s="194">
        <f>(Table21[[#This Row],[Adj Close]]-M619)^2</f>
        <v>3.7717524099999862</v>
      </c>
      <c r="P619" s="194">
        <f>ABS(Table21[[#This Row],[Erorr 3]])</f>
        <v>1.9420999999999964</v>
      </c>
      <c r="Q619" s="192">
        <f>Table21[[#This Row],[Abs Erorr 3]]/Table21[[#This Row],[Adj Close]]</f>
        <v>2.6954443506839534E-2</v>
      </c>
    </row>
    <row r="620" spans="1:17" x14ac:dyDescent="0.3">
      <c r="A620" s="177">
        <v>44363</v>
      </c>
      <c r="B620" s="7">
        <v>71.611699999999999</v>
      </c>
      <c r="C620" s="190">
        <f t="shared" si="36"/>
        <v>72.051199999999994</v>
      </c>
      <c r="D620" s="191">
        <f>Table21[[#This Row],[Adj Close]]-Table21[[#This Row],[Naive Trend ]]</f>
        <v>-0.43949999999999534</v>
      </c>
      <c r="E620">
        <f>Table21[[#This Row],[Erorr 1]]^2</f>
        <v>0.1931602499999959</v>
      </c>
      <c r="F620">
        <f>ABS(Table21[[#This Row],[Erorr 1]])</f>
        <v>0.43949999999999534</v>
      </c>
      <c r="G620" s="192">
        <f>Table21[[#This Row],[Abs Erorr 1]]/Table21[[#This Row],[Adj Close]]</f>
        <v>6.1372652792769248E-3</v>
      </c>
      <c r="H620" s="190">
        <f t="shared" si="38"/>
        <v>71.919366666666676</v>
      </c>
      <c r="I620" s="193">
        <f>(Table21[[#This Row],[Adj Close]]-Table21[[#This Row],[3-MA]])</f>
        <v>-0.30766666666667675</v>
      </c>
      <c r="J620" s="194">
        <f t="shared" si="37"/>
        <v>9.4658777777783976E-2</v>
      </c>
      <c r="K620" s="194">
        <f>ABS(Table21[[#This Row],[Erorr 2]])</f>
        <v>0.30766666666667675</v>
      </c>
      <c r="L620" s="192">
        <f>Table21[[#This Row],[Abs Erorr 2]]/Table21[[#This Row],[Adj Close]]</f>
        <v>4.2963184321371615E-3</v>
      </c>
      <c r="M620" s="190">
        <f t="shared" si="39"/>
        <v>70.575983333333326</v>
      </c>
      <c r="N620" s="195">
        <f>Table21[[#This Row],[Adj Close]]-Table21[[#This Row],[6-MA]]</f>
        <v>1.0357166666666728</v>
      </c>
      <c r="O620" s="194">
        <f>(Table21[[#This Row],[Adj Close]]-M620)^2</f>
        <v>1.0727090136111239</v>
      </c>
      <c r="P620" s="194">
        <f>ABS(Table21[[#This Row],[Erorr 3]])</f>
        <v>1.0357166666666728</v>
      </c>
      <c r="Q620" s="192">
        <f>Table21[[#This Row],[Abs Erorr 3]]/Table21[[#This Row],[Adj Close]]</f>
        <v>1.4462953213883665E-2</v>
      </c>
    </row>
    <row r="621" spans="1:17" x14ac:dyDescent="0.3">
      <c r="A621" s="177">
        <v>44364</v>
      </c>
      <c r="B621" s="7">
        <v>70.891000000000005</v>
      </c>
      <c r="C621" s="190">
        <f t="shared" si="36"/>
        <v>71.611699999999999</v>
      </c>
      <c r="D621" s="191">
        <f>Table21[[#This Row],[Adj Close]]-Table21[[#This Row],[Naive Trend ]]</f>
        <v>-0.72069999999999368</v>
      </c>
      <c r="E621">
        <f>Table21[[#This Row],[Erorr 1]]^2</f>
        <v>0.5194084899999909</v>
      </c>
      <c r="F621">
        <f>ABS(Table21[[#This Row],[Erorr 1]])</f>
        <v>0.72069999999999368</v>
      </c>
      <c r="G621" s="192">
        <f>Table21[[#This Row],[Abs Erorr 1]]/Table21[[#This Row],[Adj Close]]</f>
        <v>1.0166311661564847E-2</v>
      </c>
      <c r="H621" s="190">
        <f t="shared" si="38"/>
        <v>71.72596666666665</v>
      </c>
      <c r="I621" s="193">
        <f>(Table21[[#This Row],[Adj Close]]-Table21[[#This Row],[3-MA]])</f>
        <v>-0.8349666666666451</v>
      </c>
      <c r="J621" s="194">
        <f t="shared" si="37"/>
        <v>0.69716933444440843</v>
      </c>
      <c r="K621" s="194">
        <f>ABS(Table21[[#This Row],[Erorr 2]])</f>
        <v>0.8349666666666451</v>
      </c>
      <c r="L621" s="192">
        <f>Table21[[#This Row],[Abs Erorr 2]]/Table21[[#This Row],[Adj Close]]</f>
        <v>1.177817588504387E-2</v>
      </c>
      <c r="M621" s="190">
        <f t="shared" si="39"/>
        <v>70.896816666666666</v>
      </c>
      <c r="N621" s="195">
        <f>Table21[[#This Row],[Adj Close]]-Table21[[#This Row],[6-MA]]</f>
        <v>-5.816666666660808E-3</v>
      </c>
      <c r="O621" s="194">
        <f>(Table21[[#This Row],[Adj Close]]-M621)^2</f>
        <v>3.3833611111042954E-5</v>
      </c>
      <c r="P621" s="194">
        <f>ABS(Table21[[#This Row],[Erorr 3]])</f>
        <v>5.816666666660808E-3</v>
      </c>
      <c r="Q621" s="192">
        <f>Table21[[#This Row],[Abs Erorr 3]]/Table21[[#This Row],[Adj Close]]</f>
        <v>8.2050848015415324E-5</v>
      </c>
    </row>
    <row r="622" spans="1:17" x14ac:dyDescent="0.3">
      <c r="A622" s="177">
        <v>44365</v>
      </c>
      <c r="B622" s="7">
        <v>70.029499999999999</v>
      </c>
      <c r="C622" s="190">
        <f t="shared" si="36"/>
        <v>70.891000000000005</v>
      </c>
      <c r="D622" s="191">
        <f>Table21[[#This Row],[Adj Close]]-Table21[[#This Row],[Naive Trend ]]</f>
        <v>-0.86150000000000659</v>
      </c>
      <c r="E622">
        <f>Table21[[#This Row],[Erorr 1]]^2</f>
        <v>0.74218225000001137</v>
      </c>
      <c r="F622">
        <f>ABS(Table21[[#This Row],[Erorr 1]])</f>
        <v>0.86150000000000659</v>
      </c>
      <c r="G622" s="192">
        <f>Table21[[#This Row],[Abs Erorr 1]]/Table21[[#This Row],[Adj Close]]</f>
        <v>1.2301958460363227E-2</v>
      </c>
      <c r="H622" s="190">
        <f t="shared" si="38"/>
        <v>71.517966666666666</v>
      </c>
      <c r="I622" s="193">
        <f>(Table21[[#This Row],[Adj Close]]-Table21[[#This Row],[3-MA]])</f>
        <v>-1.4884666666666675</v>
      </c>
      <c r="J622" s="194">
        <f t="shared" si="37"/>
        <v>2.2155330177777803</v>
      </c>
      <c r="K622" s="194">
        <f>ABS(Table21[[#This Row],[Erorr 2]])</f>
        <v>1.4884666666666675</v>
      </c>
      <c r="L622" s="192">
        <f>Table21[[#This Row],[Abs Erorr 2]]/Table21[[#This Row],[Adj Close]]</f>
        <v>2.1254852121843901E-2</v>
      </c>
      <c r="M622" s="190">
        <f t="shared" si="39"/>
        <v>71.217650000000006</v>
      </c>
      <c r="N622" s="195">
        <f>Table21[[#This Row],[Adj Close]]-Table21[[#This Row],[6-MA]]</f>
        <v>-1.1881500000000074</v>
      </c>
      <c r="O622" s="194">
        <f>(Table21[[#This Row],[Adj Close]]-M622)^2</f>
        <v>1.4117004225000176</v>
      </c>
      <c r="P622" s="194">
        <f>ABS(Table21[[#This Row],[Erorr 3]])</f>
        <v>1.1881500000000074</v>
      </c>
      <c r="Q622" s="192">
        <f>Table21[[#This Row],[Abs Erorr 3]]/Table21[[#This Row],[Adj Close]]</f>
        <v>1.6966421293883399E-2</v>
      </c>
    </row>
    <row r="623" spans="1:17" x14ac:dyDescent="0.3">
      <c r="A623" s="177">
        <v>44368</v>
      </c>
      <c r="B623" s="7">
        <v>70.846999999999994</v>
      </c>
      <c r="C623" s="190">
        <f t="shared" si="36"/>
        <v>70.029499999999999</v>
      </c>
      <c r="D623" s="191">
        <f>Table21[[#This Row],[Adj Close]]-Table21[[#This Row],[Naive Trend ]]</f>
        <v>0.81749999999999545</v>
      </c>
      <c r="E623">
        <f>Table21[[#This Row],[Erorr 1]]^2</f>
        <v>0.66830624999999255</v>
      </c>
      <c r="F623">
        <f>ABS(Table21[[#This Row],[Erorr 1]])</f>
        <v>0.81749999999999545</v>
      </c>
      <c r="G623" s="192">
        <f>Table21[[#This Row],[Abs Erorr 1]]/Table21[[#This Row],[Adj Close]]</f>
        <v>1.1538950131974474E-2</v>
      </c>
      <c r="H623" s="190">
        <f t="shared" si="38"/>
        <v>70.844066666666663</v>
      </c>
      <c r="I623" s="193">
        <f>(Table21[[#This Row],[Adj Close]]-Table21[[#This Row],[3-MA]])</f>
        <v>2.9333333333312339E-3</v>
      </c>
      <c r="J623" s="194">
        <f t="shared" si="37"/>
        <v>8.6044444444321283E-6</v>
      </c>
      <c r="K623" s="194">
        <f>ABS(Table21[[#This Row],[Erorr 2]])</f>
        <v>2.9333333333312339E-3</v>
      </c>
      <c r="L623" s="192">
        <f>Table21[[#This Row],[Abs Erorr 2]]/Table21[[#This Row],[Adj Close]]</f>
        <v>4.1403776212559943E-5</v>
      </c>
      <c r="M623" s="190">
        <f t="shared" si="39"/>
        <v>71.381716666666662</v>
      </c>
      <c r="N623" s="195">
        <f>Table21[[#This Row],[Adj Close]]-Table21[[#This Row],[6-MA]]</f>
        <v>-0.53471666666666806</v>
      </c>
      <c r="O623" s="194">
        <f>(Table21[[#This Row],[Adj Close]]-M623)^2</f>
        <v>0.28592191361111258</v>
      </c>
      <c r="P623" s="194">
        <f>ABS(Table21[[#This Row],[Erorr 3]])</f>
        <v>0.53471666666666806</v>
      </c>
      <c r="Q623" s="192">
        <f>Table21[[#This Row],[Abs Erorr 3]]/Table21[[#This Row],[Adj Close]]</f>
        <v>7.5474849558438339E-3</v>
      </c>
    </row>
    <row r="624" spans="1:17" x14ac:dyDescent="0.3">
      <c r="A624" s="177">
        <v>44369</v>
      </c>
      <c r="B624" s="7">
        <v>71.383200000000002</v>
      </c>
      <c r="C624" s="190">
        <f t="shared" si="36"/>
        <v>70.846999999999994</v>
      </c>
      <c r="D624" s="191">
        <f>Table21[[#This Row],[Adj Close]]-Table21[[#This Row],[Naive Trend ]]</f>
        <v>0.536200000000008</v>
      </c>
      <c r="E624">
        <f>Table21[[#This Row],[Erorr 1]]^2</f>
        <v>0.28751044000000858</v>
      </c>
      <c r="F624">
        <f>ABS(Table21[[#This Row],[Erorr 1]])</f>
        <v>0.536200000000008</v>
      </c>
      <c r="G624" s="192">
        <f>Table21[[#This Row],[Abs Erorr 1]]/Table21[[#This Row],[Adj Close]]</f>
        <v>7.5115713501217093E-3</v>
      </c>
      <c r="H624" s="190">
        <f t="shared" si="38"/>
        <v>70.589166666666657</v>
      </c>
      <c r="I624" s="193">
        <f>(Table21[[#This Row],[Adj Close]]-Table21[[#This Row],[3-MA]])</f>
        <v>0.79403333333334558</v>
      </c>
      <c r="J624" s="194">
        <f t="shared" si="37"/>
        <v>0.63048893444446386</v>
      </c>
      <c r="K624" s="194">
        <f>ABS(Table21[[#This Row],[Erorr 2]])</f>
        <v>0.79403333333334558</v>
      </c>
      <c r="L624" s="192">
        <f>Table21[[#This Row],[Abs Erorr 2]]/Table21[[#This Row],[Adj Close]]</f>
        <v>1.1123532334405653E-2</v>
      </c>
      <c r="M624" s="190">
        <f t="shared" si="39"/>
        <v>71.157566666666654</v>
      </c>
      <c r="N624" s="195">
        <f>Table21[[#This Row],[Adj Close]]-Table21[[#This Row],[6-MA]]</f>
        <v>0.22563333333334867</v>
      </c>
      <c r="O624" s="194">
        <f>(Table21[[#This Row],[Adj Close]]-M624)^2</f>
        <v>5.0910401111118032E-2</v>
      </c>
      <c r="P624" s="194">
        <f>ABS(Table21[[#This Row],[Erorr 3]])</f>
        <v>0.22563333333334867</v>
      </c>
      <c r="Q624" s="192">
        <f>Table21[[#This Row],[Abs Erorr 3]]/Table21[[#This Row],[Adj Close]]</f>
        <v>3.1608744541201383E-3</v>
      </c>
    </row>
    <row r="625" spans="1:17" x14ac:dyDescent="0.3">
      <c r="A625" s="177">
        <v>44370</v>
      </c>
      <c r="B625" s="7">
        <v>71.972099999999998</v>
      </c>
      <c r="C625" s="190">
        <f t="shared" si="36"/>
        <v>71.383200000000002</v>
      </c>
      <c r="D625" s="191">
        <f>Table21[[#This Row],[Adj Close]]-Table21[[#This Row],[Naive Trend ]]</f>
        <v>0.58889999999999532</v>
      </c>
      <c r="E625">
        <f>Table21[[#This Row],[Erorr 1]]^2</f>
        <v>0.34680320999999448</v>
      </c>
      <c r="F625">
        <f>ABS(Table21[[#This Row],[Erorr 1]])</f>
        <v>0.58889999999999532</v>
      </c>
      <c r="G625" s="192">
        <f>Table21[[#This Row],[Abs Erorr 1]]/Table21[[#This Row],[Adj Close]]</f>
        <v>8.1823373223790241E-3</v>
      </c>
      <c r="H625" s="190">
        <f t="shared" si="38"/>
        <v>70.753233333333341</v>
      </c>
      <c r="I625" s="193">
        <f>(Table21[[#This Row],[Adj Close]]-Table21[[#This Row],[3-MA]])</f>
        <v>1.2188666666666563</v>
      </c>
      <c r="J625" s="194">
        <f t="shared" si="37"/>
        <v>1.4856359511110859</v>
      </c>
      <c r="K625" s="194">
        <f>ABS(Table21[[#This Row],[Erorr 2]])</f>
        <v>1.2188666666666563</v>
      </c>
      <c r="L625" s="192">
        <f>Table21[[#This Row],[Abs Erorr 2]]/Table21[[#This Row],[Adj Close]]</f>
        <v>1.6935266119324797E-2</v>
      </c>
      <c r="M625" s="190">
        <f t="shared" si="39"/>
        <v>71.135599999999997</v>
      </c>
      <c r="N625" s="195">
        <f>Table21[[#This Row],[Adj Close]]-Table21[[#This Row],[6-MA]]</f>
        <v>0.83650000000000091</v>
      </c>
      <c r="O625" s="194">
        <f>(Table21[[#This Row],[Adj Close]]-M625)^2</f>
        <v>0.6997322500000015</v>
      </c>
      <c r="P625" s="194">
        <f>ABS(Table21[[#This Row],[Erorr 3]])</f>
        <v>0.83650000000000091</v>
      </c>
      <c r="Q625" s="192">
        <f>Table21[[#This Row],[Abs Erorr 3]]/Table21[[#This Row],[Adj Close]]</f>
        <v>1.1622559297283265E-2</v>
      </c>
    </row>
    <row r="626" spans="1:17" x14ac:dyDescent="0.3">
      <c r="A626" s="177">
        <v>44371</v>
      </c>
      <c r="B626" s="7">
        <v>71.523799999999994</v>
      </c>
      <c r="C626" s="190">
        <f t="shared" si="36"/>
        <v>71.972099999999998</v>
      </c>
      <c r="D626" s="191">
        <f>Table21[[#This Row],[Adj Close]]-Table21[[#This Row],[Naive Trend ]]</f>
        <v>-0.44830000000000325</v>
      </c>
      <c r="E626">
        <f>Table21[[#This Row],[Erorr 1]]^2</f>
        <v>0.2009728900000029</v>
      </c>
      <c r="F626">
        <f>ABS(Table21[[#This Row],[Erorr 1]])</f>
        <v>0.44830000000000325</v>
      </c>
      <c r="G626" s="192">
        <f>Table21[[#This Row],[Abs Erorr 1]]/Table21[[#This Row],[Adj Close]]</f>
        <v>6.2678437107648545E-3</v>
      </c>
      <c r="H626" s="190">
        <f t="shared" si="38"/>
        <v>71.400766666666655</v>
      </c>
      <c r="I626" s="193">
        <f>(Table21[[#This Row],[Adj Close]]-Table21[[#This Row],[3-MA]])</f>
        <v>0.1230333333333391</v>
      </c>
      <c r="J626" s="194">
        <f t="shared" si="37"/>
        <v>1.513720111111253E-2</v>
      </c>
      <c r="K626" s="194">
        <f>ABS(Table21[[#This Row],[Erorr 2]])</f>
        <v>0.1230333333333391</v>
      </c>
      <c r="L626" s="192">
        <f>Table21[[#This Row],[Abs Erorr 2]]/Table21[[#This Row],[Adj Close]]</f>
        <v>1.7201733315810837E-3</v>
      </c>
      <c r="M626" s="190">
        <f t="shared" si="39"/>
        <v>71.122416666666666</v>
      </c>
      <c r="N626" s="195">
        <f>Table21[[#This Row],[Adj Close]]-Table21[[#This Row],[6-MA]]</f>
        <v>0.4013833333333281</v>
      </c>
      <c r="O626" s="194">
        <f>(Table21[[#This Row],[Adj Close]]-M626)^2</f>
        <v>0.16110858027777358</v>
      </c>
      <c r="P626" s="194">
        <f>ABS(Table21[[#This Row],[Erorr 3]])</f>
        <v>0.4013833333333281</v>
      </c>
      <c r="Q626" s="192">
        <f>Table21[[#This Row],[Abs Erorr 3]]/Table21[[#This Row],[Adj Close]]</f>
        <v>5.6118849017156268E-3</v>
      </c>
    </row>
    <row r="627" spans="1:17" x14ac:dyDescent="0.3">
      <c r="A627" s="177">
        <v>44372</v>
      </c>
      <c r="B627" s="7">
        <v>72.851100000000002</v>
      </c>
      <c r="C627" s="190">
        <f t="shared" si="36"/>
        <v>71.523799999999994</v>
      </c>
      <c r="D627" s="191">
        <f>Table21[[#This Row],[Adj Close]]-Table21[[#This Row],[Naive Trend ]]</f>
        <v>1.3273000000000081</v>
      </c>
      <c r="E627">
        <f>Table21[[#This Row],[Erorr 1]]^2</f>
        <v>1.7617252900000215</v>
      </c>
      <c r="F627">
        <f>ABS(Table21[[#This Row],[Erorr 1]])</f>
        <v>1.3273000000000081</v>
      </c>
      <c r="G627" s="192">
        <f>Table21[[#This Row],[Abs Erorr 1]]/Table21[[#This Row],[Adj Close]]</f>
        <v>1.8219354271932862E-2</v>
      </c>
      <c r="H627" s="190">
        <f t="shared" si="38"/>
        <v>71.626366666666669</v>
      </c>
      <c r="I627" s="193">
        <f>(Table21[[#This Row],[Adj Close]]-Table21[[#This Row],[3-MA]])</f>
        <v>1.224733333333333</v>
      </c>
      <c r="J627" s="194">
        <f t="shared" si="37"/>
        <v>1.499971737777777</v>
      </c>
      <c r="K627" s="194">
        <f>ABS(Table21[[#This Row],[Erorr 2]])</f>
        <v>1.224733333333333</v>
      </c>
      <c r="L627" s="192">
        <f>Table21[[#This Row],[Abs Erorr 2]]/Table21[[#This Row],[Adj Close]]</f>
        <v>1.6811459721724625E-2</v>
      </c>
      <c r="M627" s="190">
        <f t="shared" si="39"/>
        <v>71.107766666666663</v>
      </c>
      <c r="N627" s="195">
        <f>Table21[[#This Row],[Adj Close]]-Table21[[#This Row],[6-MA]]</f>
        <v>1.7433333333333394</v>
      </c>
      <c r="O627" s="194">
        <f>(Table21[[#This Row],[Adj Close]]-M627)^2</f>
        <v>3.0392111111111322</v>
      </c>
      <c r="P627" s="194">
        <f>ABS(Table21[[#This Row],[Erorr 3]])</f>
        <v>1.7433333333333394</v>
      </c>
      <c r="Q627" s="192">
        <f>Table21[[#This Row],[Abs Erorr 3]]/Table21[[#This Row],[Adj Close]]</f>
        <v>2.3930089364928454E-2</v>
      </c>
    </row>
    <row r="628" spans="1:17" x14ac:dyDescent="0.3">
      <c r="A628" s="177">
        <v>44375</v>
      </c>
      <c r="B628" s="7">
        <v>70.468999999999994</v>
      </c>
      <c r="C628" s="190">
        <f t="shared" si="36"/>
        <v>72.851100000000002</v>
      </c>
      <c r="D628" s="191">
        <f>Table21[[#This Row],[Adj Close]]-Table21[[#This Row],[Naive Trend ]]</f>
        <v>-2.3821000000000083</v>
      </c>
      <c r="E628">
        <f>Table21[[#This Row],[Erorr 1]]^2</f>
        <v>5.6744004100000396</v>
      </c>
      <c r="F628">
        <f>ABS(Table21[[#This Row],[Erorr 1]])</f>
        <v>2.3821000000000083</v>
      </c>
      <c r="G628" s="192">
        <f>Table21[[#This Row],[Abs Erorr 1]]/Table21[[#This Row],[Adj Close]]</f>
        <v>3.3803516439853104E-2</v>
      </c>
      <c r="H628" s="190">
        <f t="shared" si="38"/>
        <v>72.115666666666669</v>
      </c>
      <c r="I628" s="193">
        <f>(Table21[[#This Row],[Adj Close]]-Table21[[#This Row],[3-MA]])</f>
        <v>-1.6466666666666754</v>
      </c>
      <c r="J628" s="194">
        <f t="shared" si="37"/>
        <v>2.7115111111111396</v>
      </c>
      <c r="K628" s="194">
        <f>ABS(Table21[[#This Row],[Erorr 2]])</f>
        <v>1.6466666666666754</v>
      </c>
      <c r="L628" s="192">
        <f>Table21[[#This Row],[Abs Erorr 2]]/Table21[[#This Row],[Adj Close]]</f>
        <v>2.3367248955805751E-2</v>
      </c>
      <c r="M628" s="190">
        <f t="shared" si="39"/>
        <v>71.434450000000012</v>
      </c>
      <c r="N628" s="195">
        <f>Table21[[#This Row],[Adj Close]]-Table21[[#This Row],[6-MA]]</f>
        <v>-0.96545000000001835</v>
      </c>
      <c r="O628" s="194">
        <f>(Table21[[#This Row],[Adj Close]]-M628)^2</f>
        <v>0.93209370250003543</v>
      </c>
      <c r="P628" s="194">
        <f>ABS(Table21[[#This Row],[Erorr 3]])</f>
        <v>0.96545000000001835</v>
      </c>
      <c r="Q628" s="192">
        <f>Table21[[#This Row],[Abs Erorr 3]]/Table21[[#This Row],[Adj Close]]</f>
        <v>1.3700350508734598E-2</v>
      </c>
    </row>
    <row r="629" spans="1:17" x14ac:dyDescent="0.3">
      <c r="A629" s="177">
        <v>44376</v>
      </c>
      <c r="B629" s="7">
        <v>71.242599999999996</v>
      </c>
      <c r="C629" s="190">
        <f t="shared" si="36"/>
        <v>70.468999999999994</v>
      </c>
      <c r="D629" s="191">
        <f>Table21[[#This Row],[Adj Close]]-Table21[[#This Row],[Naive Trend ]]</f>
        <v>0.77360000000000184</v>
      </c>
      <c r="E629">
        <f>Table21[[#This Row],[Erorr 1]]^2</f>
        <v>0.59845696000000281</v>
      </c>
      <c r="F629">
        <f>ABS(Table21[[#This Row],[Erorr 1]])</f>
        <v>0.77360000000000184</v>
      </c>
      <c r="G629" s="192">
        <f>Table21[[#This Row],[Abs Erorr 1]]/Table21[[#This Row],[Adj Close]]</f>
        <v>1.0858671637475358E-2</v>
      </c>
      <c r="H629" s="190">
        <f t="shared" si="38"/>
        <v>71.61463333333333</v>
      </c>
      <c r="I629" s="193">
        <f>(Table21[[#This Row],[Adj Close]]-Table21[[#This Row],[3-MA]])</f>
        <v>-0.37203333333333433</v>
      </c>
      <c r="J629" s="194">
        <f t="shared" si="37"/>
        <v>0.13840880111111184</v>
      </c>
      <c r="K629" s="194">
        <f>ABS(Table21[[#This Row],[Erorr 2]])</f>
        <v>0.37203333333333433</v>
      </c>
      <c r="L629" s="192">
        <f>Table21[[#This Row],[Abs Erorr 2]]/Table21[[#This Row],[Adj Close]]</f>
        <v>5.2220628294494358E-3</v>
      </c>
      <c r="M629" s="190">
        <f t="shared" si="39"/>
        <v>71.507699999999986</v>
      </c>
      <c r="N629" s="195">
        <f>Table21[[#This Row],[Adj Close]]-Table21[[#This Row],[6-MA]]</f>
        <v>-0.26509999999998968</v>
      </c>
      <c r="O629" s="194">
        <f>(Table21[[#This Row],[Adj Close]]-M629)^2</f>
        <v>7.027800999999452E-2</v>
      </c>
      <c r="P629" s="194">
        <f>ABS(Table21[[#This Row],[Erorr 3]])</f>
        <v>0.26509999999998968</v>
      </c>
      <c r="Q629" s="192">
        <f>Table21[[#This Row],[Abs Erorr 3]]/Table21[[#This Row],[Adj Close]]</f>
        <v>3.7210882253032552E-3</v>
      </c>
    </row>
    <row r="630" spans="1:17" x14ac:dyDescent="0.3">
      <c r="A630" s="177">
        <v>44377</v>
      </c>
      <c r="B630" s="7">
        <v>72.112799999999993</v>
      </c>
      <c r="C630" s="190">
        <f t="shared" si="36"/>
        <v>71.242599999999996</v>
      </c>
      <c r="D630" s="191">
        <f>Table21[[#This Row],[Adj Close]]-Table21[[#This Row],[Naive Trend ]]</f>
        <v>0.87019999999999698</v>
      </c>
      <c r="E630">
        <f>Table21[[#This Row],[Erorr 1]]^2</f>
        <v>0.75724803999999468</v>
      </c>
      <c r="F630">
        <f>ABS(Table21[[#This Row],[Erorr 1]])</f>
        <v>0.87019999999999698</v>
      </c>
      <c r="G630" s="192">
        <f>Table21[[#This Row],[Abs Erorr 1]]/Table21[[#This Row],[Adj Close]]</f>
        <v>1.2067205821989953E-2</v>
      </c>
      <c r="H630" s="190">
        <f t="shared" si="38"/>
        <v>71.520899999999997</v>
      </c>
      <c r="I630" s="193">
        <f>(Table21[[#This Row],[Adj Close]]-Table21[[#This Row],[3-MA]])</f>
        <v>0.59189999999999543</v>
      </c>
      <c r="J630" s="194">
        <f t="shared" si="37"/>
        <v>0.35034560999999459</v>
      </c>
      <c r="K630" s="194">
        <f>ABS(Table21[[#This Row],[Erorr 2]])</f>
        <v>0.59189999999999543</v>
      </c>
      <c r="L630" s="192">
        <f>Table21[[#This Row],[Abs Erorr 2]]/Table21[[#This Row],[Adj Close]]</f>
        <v>8.207974173794326E-3</v>
      </c>
      <c r="M630" s="190">
        <f t="shared" si="39"/>
        <v>71.573633333333319</v>
      </c>
      <c r="N630" s="195">
        <f>Table21[[#This Row],[Adj Close]]-Table21[[#This Row],[6-MA]]</f>
        <v>0.53916666666667368</v>
      </c>
      <c r="O630" s="194">
        <f>(Table21[[#This Row],[Adj Close]]-M630)^2</f>
        <v>0.29070069444445201</v>
      </c>
      <c r="P630" s="194">
        <f>ABS(Table21[[#This Row],[Erorr 3]])</f>
        <v>0.53916666666667368</v>
      </c>
      <c r="Q630" s="192">
        <f>Table21[[#This Row],[Abs Erorr 3]]/Table21[[#This Row],[Adj Close]]</f>
        <v>7.4767124098173102E-3</v>
      </c>
    </row>
    <row r="631" spans="1:17" x14ac:dyDescent="0.3">
      <c r="A631" s="177">
        <v>44378</v>
      </c>
      <c r="B631" s="7">
        <v>73.211500000000001</v>
      </c>
      <c r="C631" s="190">
        <f t="shared" si="36"/>
        <v>72.112799999999993</v>
      </c>
      <c r="D631" s="191">
        <f>Table21[[#This Row],[Adj Close]]-Table21[[#This Row],[Naive Trend ]]</f>
        <v>1.098700000000008</v>
      </c>
      <c r="E631">
        <f>Table21[[#This Row],[Erorr 1]]^2</f>
        <v>1.2071416900000176</v>
      </c>
      <c r="F631">
        <f>ABS(Table21[[#This Row],[Erorr 1]])</f>
        <v>1.098700000000008</v>
      </c>
      <c r="G631" s="192">
        <f>Table21[[#This Row],[Abs Erorr 1]]/Table21[[#This Row],[Adj Close]]</f>
        <v>1.5007205152196144E-2</v>
      </c>
      <c r="H631" s="190">
        <f t="shared" si="38"/>
        <v>71.274799999999985</v>
      </c>
      <c r="I631" s="193">
        <f>(Table21[[#This Row],[Adj Close]]-Table21[[#This Row],[3-MA]])</f>
        <v>1.9367000000000161</v>
      </c>
      <c r="J631" s="194">
        <f t="shared" si="37"/>
        <v>3.7508068900000624</v>
      </c>
      <c r="K631" s="194">
        <f>ABS(Table21[[#This Row],[Erorr 2]])</f>
        <v>1.9367000000000161</v>
      </c>
      <c r="L631" s="192">
        <f>Table21[[#This Row],[Abs Erorr 2]]/Table21[[#This Row],[Adj Close]]</f>
        <v>2.6453494328077091E-2</v>
      </c>
      <c r="M631" s="190">
        <f t="shared" si="39"/>
        <v>71.695233333333334</v>
      </c>
      <c r="N631" s="195">
        <f>Table21[[#This Row],[Adj Close]]-Table21[[#This Row],[6-MA]]</f>
        <v>1.5162666666666667</v>
      </c>
      <c r="O631" s="194">
        <f>(Table21[[#This Row],[Adj Close]]-M631)^2</f>
        <v>2.2990646044444443</v>
      </c>
      <c r="P631" s="194">
        <f>ABS(Table21[[#This Row],[Erorr 3]])</f>
        <v>1.5162666666666667</v>
      </c>
      <c r="Q631" s="192">
        <f>Table21[[#This Row],[Abs Erorr 3]]/Table21[[#This Row],[Adj Close]]</f>
        <v>2.0710771759445808E-2</v>
      </c>
    </row>
    <row r="632" spans="1:17" x14ac:dyDescent="0.3">
      <c r="A632" s="177">
        <v>44379</v>
      </c>
      <c r="B632" s="7">
        <v>74.222399999999993</v>
      </c>
      <c r="C632" s="190">
        <f t="shared" si="36"/>
        <v>73.211500000000001</v>
      </c>
      <c r="D632" s="191">
        <f>Table21[[#This Row],[Adj Close]]-Table21[[#This Row],[Naive Trend ]]</f>
        <v>1.0108999999999924</v>
      </c>
      <c r="E632">
        <f>Table21[[#This Row],[Erorr 1]]^2</f>
        <v>1.0219188099999845</v>
      </c>
      <c r="F632">
        <f>ABS(Table21[[#This Row],[Erorr 1]])</f>
        <v>1.0108999999999924</v>
      </c>
      <c r="G632" s="192">
        <f>Table21[[#This Row],[Abs Erorr 1]]/Table21[[#This Row],[Adj Close]]</f>
        <v>1.3619877557179402E-2</v>
      </c>
      <c r="H632" s="190">
        <f t="shared" si="38"/>
        <v>72.188966666666659</v>
      </c>
      <c r="I632" s="193">
        <f>(Table21[[#This Row],[Adj Close]]-Table21[[#This Row],[3-MA]])</f>
        <v>2.0334333333333348</v>
      </c>
      <c r="J632" s="194">
        <f t="shared" si="37"/>
        <v>4.134851121111117</v>
      </c>
      <c r="K632" s="194">
        <f>ABS(Table21[[#This Row],[Erorr 2]])</f>
        <v>2.0334333333333348</v>
      </c>
      <c r="L632" s="192">
        <f>Table21[[#This Row],[Abs Erorr 2]]/Table21[[#This Row],[Adj Close]]</f>
        <v>2.7396491265889205E-2</v>
      </c>
      <c r="M632" s="190">
        <f t="shared" si="39"/>
        <v>71.901799999999994</v>
      </c>
      <c r="N632" s="195">
        <f>Table21[[#This Row],[Adj Close]]-Table21[[#This Row],[6-MA]]</f>
        <v>2.3205999999999989</v>
      </c>
      <c r="O632" s="194">
        <f>(Table21[[#This Row],[Adj Close]]-M632)^2</f>
        <v>5.3851843599999949</v>
      </c>
      <c r="P632" s="194">
        <f>ABS(Table21[[#This Row],[Erorr 3]])</f>
        <v>2.3205999999999989</v>
      </c>
      <c r="Q632" s="192">
        <f>Table21[[#This Row],[Abs Erorr 3]]/Table21[[#This Row],[Adj Close]]</f>
        <v>3.1265493974864722E-2</v>
      </c>
    </row>
    <row r="633" spans="1:17" x14ac:dyDescent="0.3">
      <c r="A633" s="177">
        <v>44383</v>
      </c>
      <c r="B633" s="7">
        <v>72.394000000000005</v>
      </c>
      <c r="C633" s="190">
        <f t="shared" si="36"/>
        <v>74.222399999999993</v>
      </c>
      <c r="D633" s="191">
        <f>Table21[[#This Row],[Adj Close]]-Table21[[#This Row],[Naive Trend ]]</f>
        <v>-1.8283999999999878</v>
      </c>
      <c r="E633">
        <f>Table21[[#This Row],[Erorr 1]]^2</f>
        <v>3.3430465599999555</v>
      </c>
      <c r="F633">
        <f>ABS(Table21[[#This Row],[Erorr 1]])</f>
        <v>1.8283999999999878</v>
      </c>
      <c r="G633" s="192">
        <f>Table21[[#This Row],[Abs Erorr 1]]/Table21[[#This Row],[Adj Close]]</f>
        <v>2.5256236704699113E-2</v>
      </c>
      <c r="H633" s="190">
        <f t="shared" si="38"/>
        <v>73.182233333333329</v>
      </c>
      <c r="I633" s="193">
        <f>(Table21[[#This Row],[Adj Close]]-Table21[[#This Row],[3-MA]])</f>
        <v>-0.78823333333332357</v>
      </c>
      <c r="J633" s="194">
        <f t="shared" si="37"/>
        <v>0.62131178777776241</v>
      </c>
      <c r="K633" s="194">
        <f>ABS(Table21[[#This Row],[Erorr 2]])</f>
        <v>0.78823333333332357</v>
      </c>
      <c r="L633" s="192">
        <f>Table21[[#This Row],[Abs Erorr 2]]/Table21[[#This Row],[Adj Close]]</f>
        <v>1.0888103065631455E-2</v>
      </c>
      <c r="M633" s="190">
        <f t="shared" si="39"/>
        <v>72.35156666666667</v>
      </c>
      <c r="N633" s="195">
        <f>Table21[[#This Row],[Adj Close]]-Table21[[#This Row],[6-MA]]</f>
        <v>4.2433333333335099E-2</v>
      </c>
      <c r="O633" s="194">
        <f>(Table21[[#This Row],[Adj Close]]-M633)^2</f>
        <v>1.8005877777779275E-3</v>
      </c>
      <c r="P633" s="194">
        <f>ABS(Table21[[#This Row],[Erorr 3]])</f>
        <v>4.2433333333335099E-2</v>
      </c>
      <c r="Q633" s="192">
        <f>Table21[[#This Row],[Abs Erorr 3]]/Table21[[#This Row],[Adj Close]]</f>
        <v>5.8614433977035522E-4</v>
      </c>
    </row>
    <row r="634" spans="1:17" x14ac:dyDescent="0.3">
      <c r="A634" s="177">
        <v>44384</v>
      </c>
      <c r="B634" s="7">
        <v>72.086399999999998</v>
      </c>
      <c r="C634" s="190">
        <f t="shared" si="36"/>
        <v>72.394000000000005</v>
      </c>
      <c r="D634" s="191">
        <f>Table21[[#This Row],[Adj Close]]-Table21[[#This Row],[Naive Trend ]]</f>
        <v>-0.30760000000000787</v>
      </c>
      <c r="E634">
        <f>Table21[[#This Row],[Erorr 1]]^2</f>
        <v>9.4617760000004839E-2</v>
      </c>
      <c r="F634">
        <f>ABS(Table21[[#This Row],[Erorr 1]])</f>
        <v>0.30760000000000787</v>
      </c>
      <c r="G634" s="192">
        <f>Table21[[#This Row],[Abs Erorr 1]]/Table21[[#This Row],[Adj Close]]</f>
        <v>4.2671017001821134E-3</v>
      </c>
      <c r="H634" s="190">
        <f t="shared" si="38"/>
        <v>73.275966666666662</v>
      </c>
      <c r="I634" s="193">
        <f>(Table21[[#This Row],[Adj Close]]-Table21[[#This Row],[3-MA]])</f>
        <v>-1.1895666666666642</v>
      </c>
      <c r="J634" s="194">
        <f t="shared" si="37"/>
        <v>1.4150688544444385</v>
      </c>
      <c r="K634" s="194">
        <f>ABS(Table21[[#This Row],[Erorr 2]])</f>
        <v>1.1895666666666642</v>
      </c>
      <c r="L634" s="192">
        <f>Table21[[#This Row],[Abs Erorr 2]]/Table21[[#This Row],[Adj Close]]</f>
        <v>1.6501956910966068E-2</v>
      </c>
      <c r="M634" s="190">
        <f t="shared" si="39"/>
        <v>72.275383333333323</v>
      </c>
      <c r="N634" s="195">
        <f>Table21[[#This Row],[Adj Close]]-Table21[[#This Row],[6-MA]]</f>
        <v>-0.18898333333332573</v>
      </c>
      <c r="O634" s="194">
        <f>(Table21[[#This Row],[Adj Close]]-M634)^2</f>
        <v>3.5714700277774902E-2</v>
      </c>
      <c r="P634" s="194">
        <f>ABS(Table21[[#This Row],[Erorr 3]])</f>
        <v>0.18898333333332573</v>
      </c>
      <c r="Q634" s="192">
        <f>Table21[[#This Row],[Abs Erorr 3]]/Table21[[#This Row],[Adj Close]]</f>
        <v>2.6216225714326938E-3</v>
      </c>
    </row>
    <row r="635" spans="1:17" x14ac:dyDescent="0.3">
      <c r="A635" s="177">
        <v>44385</v>
      </c>
      <c r="B635" s="7">
        <v>71.075500000000005</v>
      </c>
      <c r="C635" s="190">
        <f t="shared" si="36"/>
        <v>72.086399999999998</v>
      </c>
      <c r="D635" s="191">
        <f>Table21[[#This Row],[Adj Close]]-Table21[[#This Row],[Naive Trend ]]</f>
        <v>-1.0108999999999924</v>
      </c>
      <c r="E635">
        <f>Table21[[#This Row],[Erorr 1]]^2</f>
        <v>1.0219188099999845</v>
      </c>
      <c r="F635">
        <f>ABS(Table21[[#This Row],[Erorr 1]])</f>
        <v>1.0108999999999924</v>
      </c>
      <c r="G635" s="192">
        <f>Table21[[#This Row],[Abs Erorr 1]]/Table21[[#This Row],[Adj Close]]</f>
        <v>1.4222903813550271E-2</v>
      </c>
      <c r="H635" s="190">
        <f t="shared" si="38"/>
        <v>72.900933333333327</v>
      </c>
      <c r="I635" s="193">
        <f>(Table21[[#This Row],[Adj Close]]-Table21[[#This Row],[3-MA]])</f>
        <v>-1.8254333333333221</v>
      </c>
      <c r="J635" s="194">
        <f t="shared" si="37"/>
        <v>3.3322068544444035</v>
      </c>
      <c r="K635" s="194">
        <f>ABS(Table21[[#This Row],[Erorr 2]])</f>
        <v>1.8254333333333221</v>
      </c>
      <c r="L635" s="192">
        <f>Table21[[#This Row],[Abs Erorr 2]]/Table21[[#This Row],[Adj Close]]</f>
        <v>2.5683017823769399E-2</v>
      </c>
      <c r="M635" s="190">
        <f t="shared" si="39"/>
        <v>72.544949999999986</v>
      </c>
      <c r="N635" s="195">
        <f>Table21[[#This Row],[Adj Close]]-Table21[[#This Row],[6-MA]]</f>
        <v>-1.4694499999999806</v>
      </c>
      <c r="O635" s="194">
        <f>(Table21[[#This Row],[Adj Close]]-M635)^2</f>
        <v>2.1592833024999432</v>
      </c>
      <c r="P635" s="194">
        <f>ABS(Table21[[#This Row],[Erorr 3]])</f>
        <v>1.4694499999999806</v>
      </c>
      <c r="Q635" s="192">
        <f>Table21[[#This Row],[Abs Erorr 3]]/Table21[[#This Row],[Adj Close]]</f>
        <v>2.0674494023960162E-2</v>
      </c>
    </row>
    <row r="636" spans="1:17" x14ac:dyDescent="0.3">
      <c r="A636" s="177">
        <v>44386</v>
      </c>
      <c r="B636" s="7">
        <v>73.018100000000004</v>
      </c>
      <c r="C636" s="190">
        <f t="shared" si="36"/>
        <v>71.075500000000005</v>
      </c>
      <c r="D636" s="191">
        <f>Table21[[#This Row],[Adj Close]]-Table21[[#This Row],[Naive Trend ]]</f>
        <v>1.9425999999999988</v>
      </c>
      <c r="E636">
        <f>Table21[[#This Row],[Erorr 1]]^2</f>
        <v>3.7736947599999953</v>
      </c>
      <c r="F636">
        <f>ABS(Table21[[#This Row],[Erorr 1]])</f>
        <v>1.9425999999999988</v>
      </c>
      <c r="G636" s="192">
        <f>Table21[[#This Row],[Abs Erorr 1]]/Table21[[#This Row],[Adj Close]]</f>
        <v>2.660436247998782E-2</v>
      </c>
      <c r="H636" s="190">
        <f t="shared" si="38"/>
        <v>71.851966666666669</v>
      </c>
      <c r="I636" s="193">
        <f>(Table21[[#This Row],[Adj Close]]-Table21[[#This Row],[3-MA]])</f>
        <v>1.1661333333333346</v>
      </c>
      <c r="J636" s="194">
        <f t="shared" si="37"/>
        <v>1.3598669511111141</v>
      </c>
      <c r="K636" s="194">
        <f>ABS(Table21[[#This Row],[Erorr 2]])</f>
        <v>1.1661333333333346</v>
      </c>
      <c r="L636" s="192">
        <f>Table21[[#This Row],[Abs Erorr 2]]/Table21[[#This Row],[Adj Close]]</f>
        <v>1.5970469422421762E-2</v>
      </c>
      <c r="M636" s="190">
        <f t="shared" si="39"/>
        <v>72.517100000000013</v>
      </c>
      <c r="N636" s="195">
        <f>Table21[[#This Row],[Adj Close]]-Table21[[#This Row],[6-MA]]</f>
        <v>0.50099999999999056</v>
      </c>
      <c r="O636" s="194">
        <f>(Table21[[#This Row],[Adj Close]]-M636)^2</f>
        <v>0.25100099999999054</v>
      </c>
      <c r="P636" s="194">
        <f>ABS(Table21[[#This Row],[Erorr 3]])</f>
        <v>0.50099999999999056</v>
      </c>
      <c r="Q636" s="192">
        <f>Table21[[#This Row],[Abs Erorr 3]]/Table21[[#This Row],[Adj Close]]</f>
        <v>6.861312469099998E-3</v>
      </c>
    </row>
    <row r="637" spans="1:17" x14ac:dyDescent="0.3">
      <c r="A637" s="177">
        <v>44389</v>
      </c>
      <c r="B637" s="7">
        <v>72.772000000000006</v>
      </c>
      <c r="C637" s="190">
        <f t="shared" si="36"/>
        <v>73.018100000000004</v>
      </c>
      <c r="D637" s="191">
        <f>Table21[[#This Row],[Adj Close]]-Table21[[#This Row],[Naive Trend ]]</f>
        <v>-0.24609999999999843</v>
      </c>
      <c r="E637">
        <f>Table21[[#This Row],[Erorr 1]]^2</f>
        <v>6.0565209999999231E-2</v>
      </c>
      <c r="F637">
        <f>ABS(Table21[[#This Row],[Erorr 1]])</f>
        <v>0.24609999999999843</v>
      </c>
      <c r="G637" s="192">
        <f>Table21[[#This Row],[Abs Erorr 1]]/Table21[[#This Row],[Adj Close]]</f>
        <v>3.3817951959544661E-3</v>
      </c>
      <c r="H637" s="190">
        <f t="shared" si="38"/>
        <v>72.06</v>
      </c>
      <c r="I637" s="193">
        <f>(Table21[[#This Row],[Adj Close]]-Table21[[#This Row],[3-MA]])</f>
        <v>0.7120000000000033</v>
      </c>
      <c r="J637" s="194">
        <f t="shared" si="37"/>
        <v>0.50694400000000472</v>
      </c>
      <c r="K637" s="194">
        <f>ABS(Table21[[#This Row],[Erorr 2]])</f>
        <v>0.7120000000000033</v>
      </c>
      <c r="L637" s="192">
        <f>Table21[[#This Row],[Abs Erorr 2]]/Table21[[#This Row],[Adj Close]]</f>
        <v>9.7839828505469576E-3</v>
      </c>
      <c r="M637" s="190">
        <f t="shared" si="39"/>
        <v>72.667983333333339</v>
      </c>
      <c r="N637" s="195">
        <f>Table21[[#This Row],[Adj Close]]-Table21[[#This Row],[6-MA]]</f>
        <v>0.10401666666666642</v>
      </c>
      <c r="O637" s="194">
        <f>(Table21[[#This Row],[Adj Close]]-M637)^2</f>
        <v>1.0819466944444394E-2</v>
      </c>
      <c r="P637" s="194">
        <f>ABS(Table21[[#This Row],[Erorr 3]])</f>
        <v>0.10401666666666642</v>
      </c>
      <c r="Q637" s="192">
        <f>Table21[[#This Row],[Abs Erorr 3]]/Table21[[#This Row],[Adj Close]]</f>
        <v>1.4293501163451111E-3</v>
      </c>
    </row>
    <row r="638" spans="1:17" x14ac:dyDescent="0.3">
      <c r="A638" s="177">
        <v>44390</v>
      </c>
      <c r="B638" s="7">
        <v>71.875399999999999</v>
      </c>
      <c r="C638" s="190">
        <f t="shared" si="36"/>
        <v>72.772000000000006</v>
      </c>
      <c r="D638" s="191">
        <f>Table21[[#This Row],[Adj Close]]-Table21[[#This Row],[Naive Trend ]]</f>
        <v>-0.8966000000000065</v>
      </c>
      <c r="E638">
        <f>Table21[[#This Row],[Erorr 1]]^2</f>
        <v>0.80389156000001161</v>
      </c>
      <c r="F638">
        <f>ABS(Table21[[#This Row],[Erorr 1]])</f>
        <v>0.8966000000000065</v>
      </c>
      <c r="G638" s="192">
        <f>Table21[[#This Row],[Abs Erorr 1]]/Table21[[#This Row],[Adj Close]]</f>
        <v>1.247436536005374E-2</v>
      </c>
      <c r="H638" s="190">
        <f t="shared" si="38"/>
        <v>72.288533333333348</v>
      </c>
      <c r="I638" s="193">
        <f>(Table21[[#This Row],[Adj Close]]-Table21[[#This Row],[3-MA]])</f>
        <v>-0.41313333333334867</v>
      </c>
      <c r="J638" s="194">
        <f t="shared" si="37"/>
        <v>0.17067915111112378</v>
      </c>
      <c r="K638" s="194">
        <f>ABS(Table21[[#This Row],[Erorr 2]])</f>
        <v>0.41313333333334867</v>
      </c>
      <c r="L638" s="192">
        <f>Table21[[#This Row],[Abs Erorr 2]]/Table21[[#This Row],[Adj Close]]</f>
        <v>5.7479100406167992E-3</v>
      </c>
      <c r="M638" s="190">
        <f t="shared" si="39"/>
        <v>72.594733333333338</v>
      </c>
      <c r="N638" s="195">
        <f>Table21[[#This Row],[Adj Close]]-Table21[[#This Row],[6-MA]]</f>
        <v>-0.71933333333333849</v>
      </c>
      <c r="O638" s="194">
        <f>(Table21[[#This Row],[Adj Close]]-M638)^2</f>
        <v>0.51744044444445181</v>
      </c>
      <c r="P638" s="194">
        <f>ABS(Table21[[#This Row],[Erorr 3]])</f>
        <v>0.71933333333333849</v>
      </c>
      <c r="Q638" s="192">
        <f>Table21[[#This Row],[Abs Erorr 3]]/Table21[[#This Row],[Adj Close]]</f>
        <v>1.0008060244998129E-2</v>
      </c>
    </row>
    <row r="639" spans="1:17" x14ac:dyDescent="0.3">
      <c r="A639" s="177">
        <v>44391</v>
      </c>
      <c r="B639" s="7">
        <v>70.583299999999994</v>
      </c>
      <c r="C639" s="190">
        <f t="shared" si="36"/>
        <v>71.875399999999999</v>
      </c>
      <c r="D639" s="191">
        <f>Table21[[#This Row],[Adj Close]]-Table21[[#This Row],[Naive Trend ]]</f>
        <v>-1.2921000000000049</v>
      </c>
      <c r="E639">
        <f>Table21[[#This Row],[Erorr 1]]^2</f>
        <v>1.6695224100000128</v>
      </c>
      <c r="F639">
        <f>ABS(Table21[[#This Row],[Erorr 1]])</f>
        <v>1.2921000000000049</v>
      </c>
      <c r="G639" s="192">
        <f>Table21[[#This Row],[Abs Erorr 1]]/Table21[[#This Row],[Adj Close]]</f>
        <v>1.8306029896590342E-2</v>
      </c>
      <c r="H639" s="190">
        <f t="shared" si="38"/>
        <v>72.555166666666665</v>
      </c>
      <c r="I639" s="193">
        <f>(Table21[[#This Row],[Adj Close]]-Table21[[#This Row],[3-MA]])</f>
        <v>-1.9718666666666707</v>
      </c>
      <c r="J639" s="194">
        <f t="shared" si="37"/>
        <v>3.8882581511111267</v>
      </c>
      <c r="K639" s="194">
        <f>ABS(Table21[[#This Row],[Erorr 2]])</f>
        <v>1.9718666666666707</v>
      </c>
      <c r="L639" s="192">
        <f>Table21[[#This Row],[Abs Erorr 2]]/Table21[[#This Row],[Adj Close]]</f>
        <v>2.7936731020888381E-2</v>
      </c>
      <c r="M639" s="190">
        <f t="shared" si="39"/>
        <v>72.203566666666674</v>
      </c>
      <c r="N639" s="195">
        <f>Table21[[#This Row],[Adj Close]]-Table21[[#This Row],[6-MA]]</f>
        <v>-1.6202666666666801</v>
      </c>
      <c r="O639" s="194">
        <f>(Table21[[#This Row],[Adj Close]]-M639)^2</f>
        <v>2.6252640711111543</v>
      </c>
      <c r="P639" s="194">
        <f>ABS(Table21[[#This Row],[Erorr 3]])</f>
        <v>1.6202666666666801</v>
      </c>
      <c r="Q639" s="192">
        <f>Table21[[#This Row],[Abs Erorr 3]]/Table21[[#This Row],[Adj Close]]</f>
        <v>2.295538274162132E-2</v>
      </c>
    </row>
    <row r="640" spans="1:17" x14ac:dyDescent="0.3">
      <c r="A640" s="177">
        <v>44392</v>
      </c>
      <c r="B640" s="7">
        <v>70.108699999999999</v>
      </c>
      <c r="C640" s="190">
        <f t="shared" si="36"/>
        <v>70.583299999999994</v>
      </c>
      <c r="D640" s="191">
        <f>Table21[[#This Row],[Adj Close]]-Table21[[#This Row],[Naive Trend ]]</f>
        <v>-0.47459999999999525</v>
      </c>
      <c r="E640">
        <f>Table21[[#This Row],[Erorr 1]]^2</f>
        <v>0.22524515999999548</v>
      </c>
      <c r="F640">
        <f>ABS(Table21[[#This Row],[Erorr 1]])</f>
        <v>0.47459999999999525</v>
      </c>
      <c r="G640" s="192">
        <f>Table21[[#This Row],[Abs Erorr 1]]/Table21[[#This Row],[Adj Close]]</f>
        <v>6.7694879522797492E-3</v>
      </c>
      <c r="H640" s="190">
        <f t="shared" si="38"/>
        <v>71.743566666666666</v>
      </c>
      <c r="I640" s="193">
        <f>(Table21[[#This Row],[Adj Close]]-Table21[[#This Row],[3-MA]])</f>
        <v>-1.6348666666666674</v>
      </c>
      <c r="J640" s="194">
        <f t="shared" si="37"/>
        <v>2.67278901777778</v>
      </c>
      <c r="K640" s="194">
        <f>ABS(Table21[[#This Row],[Erorr 2]])</f>
        <v>1.6348666666666674</v>
      </c>
      <c r="L640" s="192">
        <f>Table21[[#This Row],[Abs Erorr 2]]/Table21[[#This Row],[Adj Close]]</f>
        <v>2.3319026977631413E-2</v>
      </c>
      <c r="M640" s="190">
        <f t="shared" si="39"/>
        <v>71.901783333333341</v>
      </c>
      <c r="N640" s="195">
        <f>Table21[[#This Row],[Adj Close]]-Table21[[#This Row],[6-MA]]</f>
        <v>-1.7930833333333425</v>
      </c>
      <c r="O640" s="194">
        <f>(Table21[[#This Row],[Adj Close]]-M640)^2</f>
        <v>3.2151478402778104</v>
      </c>
      <c r="P640" s="194">
        <f>ABS(Table21[[#This Row],[Erorr 3]])</f>
        <v>1.7930833333333425</v>
      </c>
      <c r="Q640" s="192">
        <f>Table21[[#This Row],[Abs Erorr 3]]/Table21[[#This Row],[Adj Close]]</f>
        <v>2.5575760687808254E-2</v>
      </c>
    </row>
    <row r="641" spans="1:17" x14ac:dyDescent="0.3">
      <c r="A641" s="177">
        <v>44393</v>
      </c>
      <c r="B641" s="7">
        <v>68.0518</v>
      </c>
      <c r="C641" s="190">
        <f t="shared" si="36"/>
        <v>70.108699999999999</v>
      </c>
      <c r="D641" s="191">
        <f>Table21[[#This Row],[Adj Close]]-Table21[[#This Row],[Naive Trend ]]</f>
        <v>-2.0568999999999988</v>
      </c>
      <c r="E641">
        <f>Table21[[#This Row],[Erorr 1]]^2</f>
        <v>4.2308376099999956</v>
      </c>
      <c r="F641">
        <f>ABS(Table21[[#This Row],[Erorr 1]])</f>
        <v>2.0568999999999988</v>
      </c>
      <c r="G641" s="192">
        <f>Table21[[#This Row],[Abs Erorr 1]]/Table21[[#This Row],[Adj Close]]</f>
        <v>3.0225504689075072E-2</v>
      </c>
      <c r="H641" s="190">
        <f t="shared" si="38"/>
        <v>70.855800000000002</v>
      </c>
      <c r="I641" s="193">
        <f>(Table21[[#This Row],[Adj Close]]-Table21[[#This Row],[3-MA]])</f>
        <v>-2.804000000000002</v>
      </c>
      <c r="J641" s="194">
        <f t="shared" si="37"/>
        <v>7.8624160000000112</v>
      </c>
      <c r="K641" s="194">
        <f>ABS(Table21[[#This Row],[Erorr 2]])</f>
        <v>2.804000000000002</v>
      </c>
      <c r="L641" s="192">
        <f>Table21[[#This Row],[Abs Erorr 2]]/Table21[[#This Row],[Adj Close]]</f>
        <v>4.1203906435979681E-2</v>
      </c>
      <c r="M641" s="190">
        <f t="shared" si="39"/>
        <v>71.572166666666675</v>
      </c>
      <c r="N641" s="195">
        <f>Table21[[#This Row],[Adj Close]]-Table21[[#This Row],[6-MA]]</f>
        <v>-3.5203666666666749</v>
      </c>
      <c r="O641" s="194">
        <f>(Table21[[#This Row],[Adj Close]]-M641)^2</f>
        <v>12.392981467777835</v>
      </c>
      <c r="P641" s="194">
        <f>ABS(Table21[[#This Row],[Erorr 3]])</f>
        <v>3.5203666666666749</v>
      </c>
      <c r="Q641" s="192">
        <f>Table21[[#This Row],[Abs Erorr 3]]/Table21[[#This Row],[Adj Close]]</f>
        <v>5.17306914242779E-2</v>
      </c>
    </row>
    <row r="642" spans="1:17" x14ac:dyDescent="0.3">
      <c r="A642" s="177">
        <v>44396</v>
      </c>
      <c r="B642" s="7">
        <v>66.328999999999994</v>
      </c>
      <c r="C642" s="190">
        <f t="shared" si="36"/>
        <v>68.0518</v>
      </c>
      <c r="D642" s="191">
        <f>Table21[[#This Row],[Adj Close]]-Table21[[#This Row],[Naive Trend ]]</f>
        <v>-1.7228000000000065</v>
      </c>
      <c r="E642">
        <f>Table21[[#This Row],[Erorr 1]]^2</f>
        <v>2.9680398400000225</v>
      </c>
      <c r="F642">
        <f>ABS(Table21[[#This Row],[Erorr 1]])</f>
        <v>1.7228000000000065</v>
      </c>
      <c r="G642" s="192">
        <f>Table21[[#This Row],[Abs Erorr 1]]/Table21[[#This Row],[Adj Close]]</f>
        <v>2.5973556061451353E-2</v>
      </c>
      <c r="H642" s="190">
        <f t="shared" si="38"/>
        <v>69.581266666666679</v>
      </c>
      <c r="I642" s="193">
        <f>(Table21[[#This Row],[Adj Close]]-Table21[[#This Row],[3-MA]])</f>
        <v>-3.2522666666666851</v>
      </c>
      <c r="J642" s="194">
        <f t="shared" si="37"/>
        <v>10.577238471111231</v>
      </c>
      <c r="K642" s="194">
        <f>ABS(Table21[[#This Row],[Erorr 2]])</f>
        <v>3.2522666666666851</v>
      </c>
      <c r="L642" s="192">
        <f>Table21[[#This Row],[Abs Erorr 2]]/Table21[[#This Row],[Adj Close]]</f>
        <v>4.9032348846909879E-2</v>
      </c>
      <c r="M642" s="190">
        <f t="shared" si="39"/>
        <v>71.068216666666672</v>
      </c>
      <c r="N642" s="195">
        <f>Table21[[#This Row],[Adj Close]]-Table21[[#This Row],[6-MA]]</f>
        <v>-4.7392166666666782</v>
      </c>
      <c r="O642" s="194">
        <f>(Table21[[#This Row],[Adj Close]]-M642)^2</f>
        <v>22.460174613611219</v>
      </c>
      <c r="P642" s="194">
        <f>ABS(Table21[[#This Row],[Erorr 3]])</f>
        <v>4.7392166666666782</v>
      </c>
      <c r="Q642" s="192">
        <f>Table21[[#This Row],[Abs Erorr 3]]/Table21[[#This Row],[Adj Close]]</f>
        <v>7.145014498434589E-2</v>
      </c>
    </row>
    <row r="643" spans="1:17" x14ac:dyDescent="0.3">
      <c r="A643" s="177">
        <v>44397</v>
      </c>
      <c r="B643" s="7">
        <v>68.711100000000002</v>
      </c>
      <c r="C643" s="190">
        <f t="shared" si="36"/>
        <v>66.328999999999994</v>
      </c>
      <c r="D643" s="191">
        <f>Table21[[#This Row],[Adj Close]]-Table21[[#This Row],[Naive Trend ]]</f>
        <v>2.3821000000000083</v>
      </c>
      <c r="E643">
        <f>Table21[[#This Row],[Erorr 1]]^2</f>
        <v>5.6744004100000396</v>
      </c>
      <c r="F643">
        <f>ABS(Table21[[#This Row],[Erorr 1]])</f>
        <v>2.3821000000000083</v>
      </c>
      <c r="G643" s="192">
        <f>Table21[[#This Row],[Abs Erorr 1]]/Table21[[#This Row],[Adj Close]]</f>
        <v>3.4668343251672701E-2</v>
      </c>
      <c r="H643" s="190">
        <f t="shared" si="38"/>
        <v>68.163166666666669</v>
      </c>
      <c r="I643" s="193">
        <f>(Table21[[#This Row],[Adj Close]]-Table21[[#This Row],[3-MA]])</f>
        <v>0.54793333333333294</v>
      </c>
      <c r="J643" s="194">
        <f t="shared" si="37"/>
        <v>0.30023093777777737</v>
      </c>
      <c r="K643" s="194">
        <f>ABS(Table21[[#This Row],[Erorr 2]])</f>
        <v>0.54793333333333294</v>
      </c>
      <c r="L643" s="192">
        <f>Table21[[#This Row],[Abs Erorr 2]]/Table21[[#This Row],[Adj Close]]</f>
        <v>7.9744514835788233E-3</v>
      </c>
      <c r="M643" s="190">
        <f t="shared" si="39"/>
        <v>69.953366666666668</v>
      </c>
      <c r="N643" s="195">
        <f>Table21[[#This Row],[Adj Close]]-Table21[[#This Row],[6-MA]]</f>
        <v>-1.2422666666666657</v>
      </c>
      <c r="O643" s="194">
        <f>(Table21[[#This Row],[Adj Close]]-M643)^2</f>
        <v>1.5432264711111088</v>
      </c>
      <c r="P643" s="194">
        <f>ABS(Table21[[#This Row],[Erorr 3]])</f>
        <v>1.2422666666666657</v>
      </c>
      <c r="Q643" s="192">
        <f>Table21[[#This Row],[Abs Erorr 3]]/Table21[[#This Row],[Adj Close]]</f>
        <v>1.8079563078842658E-2</v>
      </c>
    </row>
    <row r="644" spans="1:17" x14ac:dyDescent="0.3">
      <c r="A644" s="177">
        <v>44398</v>
      </c>
      <c r="B644" s="7">
        <v>70.258099999999999</v>
      </c>
      <c r="C644" s="190">
        <f t="shared" ref="C644:C707" si="40">B643</f>
        <v>68.711100000000002</v>
      </c>
      <c r="D644" s="191">
        <f>Table21[[#This Row],[Adj Close]]-Table21[[#This Row],[Naive Trend ]]</f>
        <v>1.546999999999997</v>
      </c>
      <c r="E644">
        <f>Table21[[#This Row],[Erorr 1]]^2</f>
        <v>2.3932089999999908</v>
      </c>
      <c r="F644">
        <f>ABS(Table21[[#This Row],[Erorr 1]])</f>
        <v>1.546999999999997</v>
      </c>
      <c r="G644" s="192">
        <f>Table21[[#This Row],[Abs Erorr 1]]/Table21[[#This Row],[Adj Close]]</f>
        <v>2.2018813489120787E-2</v>
      </c>
      <c r="H644" s="190">
        <f t="shared" si="38"/>
        <v>67.697299999999998</v>
      </c>
      <c r="I644" s="193">
        <f>(Table21[[#This Row],[Adj Close]]-Table21[[#This Row],[3-MA]])</f>
        <v>2.5608000000000004</v>
      </c>
      <c r="J644" s="194">
        <f t="shared" si="37"/>
        <v>6.5576966400000023</v>
      </c>
      <c r="K644" s="194">
        <f>ABS(Table21[[#This Row],[Erorr 2]])</f>
        <v>2.5608000000000004</v>
      </c>
      <c r="L644" s="192">
        <f>Table21[[#This Row],[Abs Erorr 2]]/Table21[[#This Row],[Adj Close]]</f>
        <v>3.644846644016847E-2</v>
      </c>
      <c r="M644" s="190">
        <f t="shared" si="39"/>
        <v>69.27655</v>
      </c>
      <c r="N644" s="195">
        <f>Table21[[#This Row],[Adj Close]]-Table21[[#This Row],[6-MA]]</f>
        <v>0.98154999999999859</v>
      </c>
      <c r="O644" s="194">
        <f>(Table21[[#This Row],[Adj Close]]-M644)^2</f>
        <v>0.96344040249999718</v>
      </c>
      <c r="P644" s="194">
        <f>ABS(Table21[[#This Row],[Erorr 3]])</f>
        <v>0.98154999999999859</v>
      </c>
      <c r="Q644" s="192">
        <f>Table21[[#This Row],[Abs Erorr 3]]/Table21[[#This Row],[Adj Close]]</f>
        <v>1.397063114430932E-2</v>
      </c>
    </row>
    <row r="645" spans="1:17" x14ac:dyDescent="0.3">
      <c r="A645" s="177">
        <v>44399</v>
      </c>
      <c r="B645" s="7">
        <v>70.662400000000005</v>
      </c>
      <c r="C645" s="190">
        <f t="shared" si="40"/>
        <v>70.258099999999999</v>
      </c>
      <c r="D645" s="191">
        <f>Table21[[#This Row],[Adj Close]]-Table21[[#This Row],[Naive Trend ]]</f>
        <v>0.40430000000000632</v>
      </c>
      <c r="E645">
        <f>Table21[[#This Row],[Erorr 1]]^2</f>
        <v>0.16345849000000512</v>
      </c>
      <c r="F645">
        <f>ABS(Table21[[#This Row],[Erorr 1]])</f>
        <v>0.40430000000000632</v>
      </c>
      <c r="G645" s="192">
        <f>Table21[[#This Row],[Abs Erorr 1]]/Table21[[#This Row],[Adj Close]]</f>
        <v>5.7215718684902623E-3</v>
      </c>
      <c r="H645" s="190">
        <f t="shared" si="38"/>
        <v>68.432733333333331</v>
      </c>
      <c r="I645" s="193">
        <f>(Table21[[#This Row],[Adj Close]]-Table21[[#This Row],[3-MA]])</f>
        <v>2.2296666666666738</v>
      </c>
      <c r="J645" s="194">
        <f t="shared" ref="J645:J708" si="41">(B645-H645)^2</f>
        <v>4.971413444444476</v>
      </c>
      <c r="K645" s="194">
        <f>ABS(Table21[[#This Row],[Erorr 2]])</f>
        <v>2.2296666666666738</v>
      </c>
      <c r="L645" s="192">
        <f>Table21[[#This Row],[Abs Erorr 2]]/Table21[[#This Row],[Adj Close]]</f>
        <v>3.1553791927059843E-2</v>
      </c>
      <c r="M645" s="190">
        <f t="shared" si="39"/>
        <v>69.007000000000005</v>
      </c>
      <c r="N645" s="195">
        <f>Table21[[#This Row],[Adj Close]]-Table21[[#This Row],[6-MA]]</f>
        <v>1.6554000000000002</v>
      </c>
      <c r="O645" s="194">
        <f>(Table21[[#This Row],[Adj Close]]-M645)^2</f>
        <v>2.7403491600000005</v>
      </c>
      <c r="P645" s="194">
        <f>ABS(Table21[[#This Row],[Erorr 3]])</f>
        <v>1.6554000000000002</v>
      </c>
      <c r="Q645" s="192">
        <f>Table21[[#This Row],[Abs Erorr 3]]/Table21[[#This Row],[Adj Close]]</f>
        <v>2.3426886151616703E-2</v>
      </c>
    </row>
    <row r="646" spans="1:17" x14ac:dyDescent="0.3">
      <c r="A646" s="177">
        <v>44400</v>
      </c>
      <c r="B646" s="7">
        <v>73.026899999999998</v>
      </c>
      <c r="C646" s="190">
        <f t="shared" si="40"/>
        <v>70.662400000000005</v>
      </c>
      <c r="D646" s="191">
        <f>Table21[[#This Row],[Adj Close]]-Table21[[#This Row],[Naive Trend ]]</f>
        <v>2.3644999999999925</v>
      </c>
      <c r="E646">
        <f>Table21[[#This Row],[Erorr 1]]^2</f>
        <v>5.5908602499999649</v>
      </c>
      <c r="F646">
        <f>ABS(Table21[[#This Row],[Erorr 1]])</f>
        <v>2.3644999999999925</v>
      </c>
      <c r="G646" s="192">
        <f>Table21[[#This Row],[Abs Erorr 1]]/Table21[[#This Row],[Adj Close]]</f>
        <v>3.2378479710900951E-2</v>
      </c>
      <c r="H646" s="190">
        <f t="shared" ref="H646:H709" si="42">AVERAGE(B643:B645)</f>
        <v>69.877200000000002</v>
      </c>
      <c r="I646" s="193">
        <f>(Table21[[#This Row],[Adj Close]]-Table21[[#This Row],[3-MA]])</f>
        <v>3.1496999999999957</v>
      </c>
      <c r="J646" s="194">
        <f t="shared" si="41"/>
        <v>9.9206100899999736</v>
      </c>
      <c r="K646" s="194">
        <f>ABS(Table21[[#This Row],[Erorr 2]])</f>
        <v>3.1496999999999957</v>
      </c>
      <c r="L646" s="192">
        <f>Table21[[#This Row],[Abs Erorr 2]]/Table21[[#This Row],[Adj Close]]</f>
        <v>4.313068198157112E-2</v>
      </c>
      <c r="M646" s="190">
        <f t="shared" si="39"/>
        <v>69.020183333333335</v>
      </c>
      <c r="N646" s="195">
        <f>Table21[[#This Row],[Adj Close]]-Table21[[#This Row],[6-MA]]</f>
        <v>4.0067166666666623</v>
      </c>
      <c r="O646" s="194">
        <f>(Table21[[#This Row],[Adj Close]]-M646)^2</f>
        <v>16.05377844694441</v>
      </c>
      <c r="P646" s="194">
        <f>ABS(Table21[[#This Row],[Erorr 3]])</f>
        <v>4.0067166666666623</v>
      </c>
      <c r="Q646" s="192">
        <f>Table21[[#This Row],[Abs Erorr 3]]/Table21[[#This Row],[Adj Close]]</f>
        <v>5.4866311820256128E-2</v>
      </c>
    </row>
    <row r="647" spans="1:17" x14ac:dyDescent="0.3">
      <c r="A647" s="177">
        <v>44403</v>
      </c>
      <c r="B647" s="7">
        <v>73.176299999999998</v>
      </c>
      <c r="C647" s="190">
        <f t="shared" si="40"/>
        <v>73.026899999999998</v>
      </c>
      <c r="D647" s="191">
        <f>Table21[[#This Row],[Adj Close]]-Table21[[#This Row],[Naive Trend ]]</f>
        <v>0.14939999999999998</v>
      </c>
      <c r="E647">
        <f>Table21[[#This Row],[Erorr 1]]^2</f>
        <v>2.2320359999999994E-2</v>
      </c>
      <c r="F647">
        <f>ABS(Table21[[#This Row],[Erorr 1]])</f>
        <v>0.14939999999999998</v>
      </c>
      <c r="G647" s="192">
        <f>Table21[[#This Row],[Abs Erorr 1]]/Table21[[#This Row],[Adj Close]]</f>
        <v>2.0416446308435927E-3</v>
      </c>
      <c r="H647" s="190">
        <f t="shared" si="42"/>
        <v>71.31580000000001</v>
      </c>
      <c r="I647" s="193">
        <f>(Table21[[#This Row],[Adj Close]]-Table21[[#This Row],[3-MA]])</f>
        <v>1.8604999999999876</v>
      </c>
      <c r="J647" s="194">
        <f t="shared" si="41"/>
        <v>3.4614602499999538</v>
      </c>
      <c r="K647" s="194">
        <f>ABS(Table21[[#This Row],[Erorr 2]])</f>
        <v>1.8604999999999876</v>
      </c>
      <c r="L647" s="192">
        <f>Table21[[#This Row],[Abs Erorr 2]]/Table21[[#This Row],[Adj Close]]</f>
        <v>2.5424898498557426E-2</v>
      </c>
      <c r="M647" s="190">
        <f t="shared" si="39"/>
        <v>69.506550000000004</v>
      </c>
      <c r="N647" s="195">
        <f>Table21[[#This Row],[Adj Close]]-Table21[[#This Row],[6-MA]]</f>
        <v>3.6697499999999934</v>
      </c>
      <c r="O647" s="194">
        <f>(Table21[[#This Row],[Adj Close]]-M647)^2</f>
        <v>13.467065062499952</v>
      </c>
      <c r="P647" s="194">
        <f>ABS(Table21[[#This Row],[Erorr 3]])</f>
        <v>3.6697499999999934</v>
      </c>
      <c r="Q647" s="192">
        <f>Table21[[#This Row],[Abs Erorr 3]]/Table21[[#This Row],[Adj Close]]</f>
        <v>5.0149433628100815E-2</v>
      </c>
    </row>
    <row r="648" spans="1:17" x14ac:dyDescent="0.3">
      <c r="A648" s="177">
        <v>44404</v>
      </c>
      <c r="B648" s="7">
        <v>73.272999999999996</v>
      </c>
      <c r="C648" s="190">
        <f t="shared" si="40"/>
        <v>73.176299999999998</v>
      </c>
      <c r="D648" s="191">
        <f>Table21[[#This Row],[Adj Close]]-Table21[[#This Row],[Naive Trend ]]</f>
        <v>9.6699999999998454E-2</v>
      </c>
      <c r="E648">
        <f>Table21[[#This Row],[Erorr 1]]^2</f>
        <v>9.3508899999997005E-3</v>
      </c>
      <c r="F648">
        <f>ABS(Table21[[#This Row],[Erorr 1]])</f>
        <v>9.6699999999998454E-2</v>
      </c>
      <c r="G648" s="192">
        <f>Table21[[#This Row],[Abs Erorr 1]]/Table21[[#This Row],[Adj Close]]</f>
        <v>1.3197221350292531E-3</v>
      </c>
      <c r="H648" s="190">
        <f t="shared" si="42"/>
        <v>72.288533333333334</v>
      </c>
      <c r="I648" s="193">
        <f>(Table21[[#This Row],[Adj Close]]-Table21[[#This Row],[3-MA]])</f>
        <v>0.9844666666666626</v>
      </c>
      <c r="J648" s="194">
        <f t="shared" si="41"/>
        <v>0.96917461777776981</v>
      </c>
      <c r="K648" s="194">
        <f>ABS(Table21[[#This Row],[Erorr 2]])</f>
        <v>0.9844666666666626</v>
      </c>
      <c r="L648" s="192">
        <f>Table21[[#This Row],[Abs Erorr 2]]/Table21[[#This Row],[Adj Close]]</f>
        <v>1.3435599288505488E-2</v>
      </c>
      <c r="M648" s="190">
        <f t="shared" si="39"/>
        <v>70.36063333333334</v>
      </c>
      <c r="N648" s="195">
        <f>Table21[[#This Row],[Adj Close]]-Table21[[#This Row],[6-MA]]</f>
        <v>2.9123666666666566</v>
      </c>
      <c r="O648" s="194">
        <f>(Table21[[#This Row],[Adj Close]]-M648)^2</f>
        <v>8.4818796011110518</v>
      </c>
      <c r="P648" s="194">
        <f>ABS(Table21[[#This Row],[Erorr 3]])</f>
        <v>2.9123666666666566</v>
      </c>
      <c r="Q648" s="192">
        <f>Table21[[#This Row],[Abs Erorr 3]]/Table21[[#This Row],[Adj Close]]</f>
        <v>3.9746791678608173E-2</v>
      </c>
    </row>
    <row r="649" spans="1:17" x14ac:dyDescent="0.3">
      <c r="A649" s="177">
        <v>44405</v>
      </c>
      <c r="B649" s="7">
        <v>72.780799999999999</v>
      </c>
      <c r="C649" s="190">
        <f t="shared" si="40"/>
        <v>73.272999999999996</v>
      </c>
      <c r="D649" s="191">
        <f>Table21[[#This Row],[Adj Close]]-Table21[[#This Row],[Naive Trend ]]</f>
        <v>-0.49219999999999686</v>
      </c>
      <c r="E649">
        <f>Table21[[#This Row],[Erorr 1]]^2</f>
        <v>0.24226083999999692</v>
      </c>
      <c r="F649">
        <f>ABS(Table21[[#This Row],[Erorr 1]])</f>
        <v>0.49219999999999686</v>
      </c>
      <c r="G649" s="192">
        <f>Table21[[#This Row],[Abs Erorr 1]]/Table21[[#This Row],[Adj Close]]</f>
        <v>6.7627725993668229E-3</v>
      </c>
      <c r="H649" s="190">
        <f t="shared" si="42"/>
        <v>73.158733333333331</v>
      </c>
      <c r="I649" s="193">
        <f>(Table21[[#This Row],[Adj Close]]-Table21[[#This Row],[3-MA]])</f>
        <v>-0.37793333333333123</v>
      </c>
      <c r="J649" s="194">
        <f t="shared" si="41"/>
        <v>0.14283360444444285</v>
      </c>
      <c r="K649" s="194">
        <f>ABS(Table21[[#This Row],[Erorr 2]])</f>
        <v>0.37793333333333123</v>
      </c>
      <c r="L649" s="192">
        <f>Table21[[#This Row],[Abs Erorr 2]]/Table21[[#This Row],[Adj Close]]</f>
        <v>5.1927614608980833E-3</v>
      </c>
      <c r="M649" s="190">
        <f t="shared" ref="M649:M712" si="43">AVERAGE(B643:B648)</f>
        <v>71.517966666666666</v>
      </c>
      <c r="N649" s="195">
        <f>Table21[[#This Row],[Adj Close]]-Table21[[#This Row],[6-MA]]</f>
        <v>1.262833333333333</v>
      </c>
      <c r="O649" s="194">
        <f>(Table21[[#This Row],[Adj Close]]-M649)^2</f>
        <v>1.594748027777777</v>
      </c>
      <c r="P649" s="194">
        <f>ABS(Table21[[#This Row],[Erorr 3]])</f>
        <v>1.262833333333333</v>
      </c>
      <c r="Q649" s="192">
        <f>Table21[[#This Row],[Abs Erorr 3]]/Table21[[#This Row],[Adj Close]]</f>
        <v>1.7351187859069056E-2</v>
      </c>
    </row>
    <row r="650" spans="1:17" x14ac:dyDescent="0.3">
      <c r="A650" s="177">
        <v>44406</v>
      </c>
      <c r="B650" s="7">
        <v>74.319000000000003</v>
      </c>
      <c r="C650" s="190">
        <f t="shared" si="40"/>
        <v>72.780799999999999</v>
      </c>
      <c r="D650" s="191">
        <f>Table21[[#This Row],[Adj Close]]-Table21[[#This Row],[Naive Trend ]]</f>
        <v>1.5382000000000033</v>
      </c>
      <c r="E650">
        <f>Table21[[#This Row],[Erorr 1]]^2</f>
        <v>2.3660592400000104</v>
      </c>
      <c r="F650">
        <f>ABS(Table21[[#This Row],[Erorr 1]])</f>
        <v>1.5382000000000033</v>
      </c>
      <c r="G650" s="192">
        <f>Table21[[#This Row],[Abs Erorr 1]]/Table21[[#This Row],[Adj Close]]</f>
        <v>2.06972644949475E-2</v>
      </c>
      <c r="H650" s="190">
        <f t="shared" si="42"/>
        <v>73.076700000000002</v>
      </c>
      <c r="I650" s="193">
        <f>(Table21[[#This Row],[Adj Close]]-Table21[[#This Row],[3-MA]])</f>
        <v>1.2423000000000002</v>
      </c>
      <c r="J650" s="194">
        <f t="shared" si="41"/>
        <v>1.5433092900000005</v>
      </c>
      <c r="K650" s="194">
        <f>ABS(Table21[[#This Row],[Erorr 2]])</f>
        <v>1.2423000000000002</v>
      </c>
      <c r="L650" s="192">
        <f>Table21[[#This Row],[Abs Erorr 2]]/Table21[[#This Row],[Adj Close]]</f>
        <v>1.6715779275824488E-2</v>
      </c>
      <c r="M650" s="190">
        <f t="shared" si="43"/>
        <v>72.196250000000006</v>
      </c>
      <c r="N650" s="195">
        <f>Table21[[#This Row],[Adj Close]]-Table21[[#This Row],[6-MA]]</f>
        <v>2.1227499999999964</v>
      </c>
      <c r="O650" s="194">
        <f>(Table21[[#This Row],[Adj Close]]-M650)^2</f>
        <v>4.5060675624999842</v>
      </c>
      <c r="P650" s="194">
        <f>ABS(Table21[[#This Row],[Erorr 3]])</f>
        <v>2.1227499999999964</v>
      </c>
      <c r="Q650" s="192">
        <f>Table21[[#This Row],[Abs Erorr 3]]/Table21[[#This Row],[Adj Close]]</f>
        <v>2.8562682490345621E-2</v>
      </c>
    </row>
    <row r="651" spans="1:17" x14ac:dyDescent="0.3">
      <c r="A651" s="177">
        <v>44407</v>
      </c>
      <c r="B651" s="7">
        <v>70.495400000000004</v>
      </c>
      <c r="C651" s="190">
        <f t="shared" si="40"/>
        <v>74.319000000000003</v>
      </c>
      <c r="D651" s="191">
        <f>Table21[[#This Row],[Adj Close]]-Table21[[#This Row],[Naive Trend ]]</f>
        <v>-3.823599999999999</v>
      </c>
      <c r="E651">
        <f>Table21[[#This Row],[Erorr 1]]^2</f>
        <v>14.619916959999992</v>
      </c>
      <c r="F651">
        <f>ABS(Table21[[#This Row],[Erorr 1]])</f>
        <v>3.823599999999999</v>
      </c>
      <c r="G651" s="192">
        <f>Table21[[#This Row],[Abs Erorr 1]]/Table21[[#This Row],[Adj Close]]</f>
        <v>5.423899999148879E-2</v>
      </c>
      <c r="H651" s="190">
        <f t="shared" si="42"/>
        <v>73.457599999999999</v>
      </c>
      <c r="I651" s="193">
        <f>(Table21[[#This Row],[Adj Close]]-Table21[[#This Row],[3-MA]])</f>
        <v>-2.9621999999999957</v>
      </c>
      <c r="J651" s="194">
        <f t="shared" si="41"/>
        <v>8.7746288399999752</v>
      </c>
      <c r="K651" s="194">
        <f>ABS(Table21[[#This Row],[Erorr 2]])</f>
        <v>2.9621999999999957</v>
      </c>
      <c r="L651" s="192">
        <f>Table21[[#This Row],[Abs Erorr 2]]/Table21[[#This Row],[Adj Close]]</f>
        <v>4.2019762991627761E-2</v>
      </c>
      <c r="M651" s="190">
        <f t="shared" si="43"/>
        <v>72.873066666666674</v>
      </c>
      <c r="N651" s="195">
        <f>Table21[[#This Row],[Adj Close]]-Table21[[#This Row],[6-MA]]</f>
        <v>-2.3776666666666699</v>
      </c>
      <c r="O651" s="194">
        <f>(Table21[[#This Row],[Adj Close]]-M651)^2</f>
        <v>5.6532987777777937</v>
      </c>
      <c r="P651" s="194">
        <f>ABS(Table21[[#This Row],[Erorr 3]])</f>
        <v>2.3776666666666699</v>
      </c>
      <c r="Q651" s="192">
        <f>Table21[[#This Row],[Abs Erorr 3]]/Table21[[#This Row],[Adj Close]]</f>
        <v>3.3727969011689694E-2</v>
      </c>
    </row>
    <row r="652" spans="1:17" x14ac:dyDescent="0.3">
      <c r="A652" s="177">
        <v>44410</v>
      </c>
      <c r="B652" s="7">
        <v>71.928200000000004</v>
      </c>
      <c r="C652" s="190">
        <f t="shared" si="40"/>
        <v>70.495400000000004</v>
      </c>
      <c r="D652" s="191">
        <f>Table21[[#This Row],[Adj Close]]-Table21[[#This Row],[Naive Trend ]]</f>
        <v>1.4328000000000003</v>
      </c>
      <c r="E652">
        <f>Table21[[#This Row],[Erorr 1]]^2</f>
        <v>2.0529158400000007</v>
      </c>
      <c r="F652">
        <f>ABS(Table21[[#This Row],[Erorr 1]])</f>
        <v>1.4328000000000003</v>
      </c>
      <c r="G652" s="192">
        <f>Table21[[#This Row],[Abs Erorr 1]]/Table21[[#This Row],[Adj Close]]</f>
        <v>1.9919864531574544E-2</v>
      </c>
      <c r="H652" s="190">
        <f t="shared" si="42"/>
        <v>72.531733333333349</v>
      </c>
      <c r="I652" s="193">
        <f>(Table21[[#This Row],[Adj Close]]-Table21[[#This Row],[3-MA]])</f>
        <v>-0.60353333333334547</v>
      </c>
      <c r="J652" s="194">
        <f t="shared" si="41"/>
        <v>0.36425248444445907</v>
      </c>
      <c r="K652" s="194">
        <f>ABS(Table21[[#This Row],[Erorr 2]])</f>
        <v>0.60353333333334547</v>
      </c>
      <c r="L652" s="192">
        <f>Table21[[#This Row],[Abs Erorr 2]]/Table21[[#This Row],[Adj Close]]</f>
        <v>8.390774874574165E-3</v>
      </c>
      <c r="M652" s="190">
        <f t="shared" si="43"/>
        <v>72.845233333333326</v>
      </c>
      <c r="N652" s="195">
        <f>Table21[[#This Row],[Adj Close]]-Table21[[#This Row],[6-MA]]</f>
        <v>-0.91703333333332182</v>
      </c>
      <c r="O652" s="194">
        <f>(Table21[[#This Row],[Adj Close]]-M652)^2</f>
        <v>0.84095013444442335</v>
      </c>
      <c r="P652" s="194">
        <f>ABS(Table21[[#This Row],[Erorr 3]])</f>
        <v>0.91703333333332182</v>
      </c>
      <c r="Q652" s="192">
        <f>Table21[[#This Row],[Abs Erorr 3]]/Table21[[#This Row],[Adj Close]]</f>
        <v>1.2749287947332504E-2</v>
      </c>
    </row>
    <row r="653" spans="1:17" x14ac:dyDescent="0.3">
      <c r="A653" s="177">
        <v>44411</v>
      </c>
      <c r="B653" s="7">
        <v>71.699600000000004</v>
      </c>
      <c r="C653" s="190">
        <f t="shared" si="40"/>
        <v>71.928200000000004</v>
      </c>
      <c r="D653" s="191">
        <f>Table21[[#This Row],[Adj Close]]-Table21[[#This Row],[Naive Trend ]]</f>
        <v>-0.22860000000000014</v>
      </c>
      <c r="E653">
        <f>Table21[[#This Row],[Erorr 1]]^2</f>
        <v>5.2257960000000062E-2</v>
      </c>
      <c r="F653">
        <f>ABS(Table21[[#This Row],[Erorr 1]])</f>
        <v>0.22860000000000014</v>
      </c>
      <c r="G653" s="192">
        <f>Table21[[#This Row],[Abs Erorr 1]]/Table21[[#This Row],[Adj Close]]</f>
        <v>3.1883023057311353E-3</v>
      </c>
      <c r="H653" s="190">
        <f t="shared" si="42"/>
        <v>72.247533333333337</v>
      </c>
      <c r="I653" s="193">
        <f>(Table21[[#This Row],[Adj Close]]-Table21[[#This Row],[3-MA]])</f>
        <v>-0.54793333333333294</v>
      </c>
      <c r="J653" s="194">
        <f t="shared" si="41"/>
        <v>0.30023093777777737</v>
      </c>
      <c r="K653" s="194">
        <f>ABS(Table21[[#This Row],[Erorr 2]])</f>
        <v>0.54793333333333294</v>
      </c>
      <c r="L653" s="192">
        <f>Table21[[#This Row],[Abs Erorr 2]]/Table21[[#This Row],[Adj Close]]</f>
        <v>7.6420695977848256E-3</v>
      </c>
      <c r="M653" s="190">
        <f t="shared" si="43"/>
        <v>72.662116666666677</v>
      </c>
      <c r="N653" s="195">
        <f>Table21[[#This Row],[Adj Close]]-Table21[[#This Row],[6-MA]]</f>
        <v>-0.9625166666666729</v>
      </c>
      <c r="O653" s="194">
        <f>(Table21[[#This Row],[Adj Close]]-M653)^2</f>
        <v>0.92643833361112315</v>
      </c>
      <c r="P653" s="194">
        <f>ABS(Table21[[#This Row],[Erorr 3]])</f>
        <v>0.9625166666666729</v>
      </c>
      <c r="Q653" s="192">
        <f>Table21[[#This Row],[Abs Erorr 3]]/Table21[[#This Row],[Adj Close]]</f>
        <v>1.3424296183893255E-2</v>
      </c>
    </row>
    <row r="654" spans="1:17" x14ac:dyDescent="0.3">
      <c r="A654" s="177">
        <v>44412</v>
      </c>
      <c r="B654" s="7">
        <v>69.677899999999994</v>
      </c>
      <c r="C654" s="190">
        <f t="shared" si="40"/>
        <v>71.699600000000004</v>
      </c>
      <c r="D654" s="191">
        <f>Table21[[#This Row],[Adj Close]]-Table21[[#This Row],[Naive Trend ]]</f>
        <v>-2.0217000000000098</v>
      </c>
      <c r="E654">
        <f>Table21[[#This Row],[Erorr 1]]^2</f>
        <v>4.0872708900000401</v>
      </c>
      <c r="F654">
        <f>ABS(Table21[[#This Row],[Erorr 1]])</f>
        <v>2.0217000000000098</v>
      </c>
      <c r="G654" s="192">
        <f>Table21[[#This Row],[Abs Erorr 1]]/Table21[[#This Row],[Adj Close]]</f>
        <v>2.9014938739543097E-2</v>
      </c>
      <c r="H654" s="190">
        <f t="shared" si="42"/>
        <v>71.374400000000009</v>
      </c>
      <c r="I654" s="193">
        <f>(Table21[[#This Row],[Adj Close]]-Table21[[#This Row],[3-MA]])</f>
        <v>-1.6965000000000146</v>
      </c>
      <c r="J654" s="194">
        <f t="shared" si="41"/>
        <v>2.8781122500000493</v>
      </c>
      <c r="K654" s="194">
        <f>ABS(Table21[[#This Row],[Erorr 2]])</f>
        <v>1.6965000000000146</v>
      </c>
      <c r="L654" s="192">
        <f>Table21[[#This Row],[Abs Erorr 2]]/Table21[[#This Row],[Adj Close]]</f>
        <v>2.4347748712289185E-2</v>
      </c>
      <c r="M654" s="190">
        <f t="shared" si="43"/>
        <v>72.415999999999997</v>
      </c>
      <c r="N654" s="195">
        <f>Table21[[#This Row],[Adj Close]]-Table21[[#This Row],[6-MA]]</f>
        <v>-2.7381000000000029</v>
      </c>
      <c r="O654" s="194">
        <f>(Table21[[#This Row],[Adj Close]]-M654)^2</f>
        <v>7.4971916100000158</v>
      </c>
      <c r="P654" s="194">
        <f>ABS(Table21[[#This Row],[Erorr 3]])</f>
        <v>2.7381000000000029</v>
      </c>
      <c r="Q654" s="192">
        <f>Table21[[#This Row],[Abs Erorr 3]]/Table21[[#This Row],[Adj Close]]</f>
        <v>3.9296534482239034E-2</v>
      </c>
    </row>
    <row r="655" spans="1:17" x14ac:dyDescent="0.3">
      <c r="A655" s="177">
        <v>44413</v>
      </c>
      <c r="B655" s="7">
        <v>70.811800000000005</v>
      </c>
      <c r="C655" s="190">
        <f t="shared" si="40"/>
        <v>69.677899999999994</v>
      </c>
      <c r="D655" s="191">
        <f>Table21[[#This Row],[Adj Close]]-Table21[[#This Row],[Naive Trend ]]</f>
        <v>1.1339000000000112</v>
      </c>
      <c r="E655">
        <f>Table21[[#This Row],[Erorr 1]]^2</f>
        <v>1.2857292100000255</v>
      </c>
      <c r="F655">
        <f>ABS(Table21[[#This Row],[Erorr 1]])</f>
        <v>1.1339000000000112</v>
      </c>
      <c r="G655" s="192">
        <f>Table21[[#This Row],[Abs Erorr 1]]/Table21[[#This Row],[Adj Close]]</f>
        <v>1.601286791184536E-2</v>
      </c>
      <c r="H655" s="190">
        <f t="shared" si="42"/>
        <v>71.101900000000001</v>
      </c>
      <c r="I655" s="193">
        <f>(Table21[[#This Row],[Adj Close]]-Table21[[#This Row],[3-MA]])</f>
        <v>-0.29009999999999536</v>
      </c>
      <c r="J655" s="194">
        <f t="shared" si="41"/>
        <v>8.4158009999997313E-2</v>
      </c>
      <c r="K655" s="194">
        <f>ABS(Table21[[#This Row],[Erorr 2]])</f>
        <v>0.29009999999999536</v>
      </c>
      <c r="L655" s="192">
        <f>Table21[[#This Row],[Abs Erorr 2]]/Table21[[#This Row],[Adj Close]]</f>
        <v>4.0967748313133594E-3</v>
      </c>
      <c r="M655" s="190">
        <f t="shared" si="43"/>
        <v>71.816816666666682</v>
      </c>
      <c r="N655" s="195">
        <f>Table21[[#This Row],[Adj Close]]-Table21[[#This Row],[6-MA]]</f>
        <v>-1.0050166666666769</v>
      </c>
      <c r="O655" s="194">
        <f>(Table21[[#This Row],[Adj Close]]-M655)^2</f>
        <v>1.0100585002777984</v>
      </c>
      <c r="P655" s="194">
        <f>ABS(Table21[[#This Row],[Erorr 3]])</f>
        <v>1.0050166666666769</v>
      </c>
      <c r="Q655" s="192">
        <f>Table21[[#This Row],[Abs Erorr 3]]/Table21[[#This Row],[Adj Close]]</f>
        <v>1.4192785194934698E-2</v>
      </c>
    </row>
    <row r="656" spans="1:17" x14ac:dyDescent="0.3">
      <c r="A656" s="177">
        <v>44414</v>
      </c>
      <c r="B656" s="7">
        <v>70.864599999999996</v>
      </c>
      <c r="C656" s="190">
        <f t="shared" si="40"/>
        <v>70.811800000000005</v>
      </c>
      <c r="D656" s="191">
        <f>Table21[[#This Row],[Adj Close]]-Table21[[#This Row],[Naive Trend ]]</f>
        <v>5.2799999999990632E-2</v>
      </c>
      <c r="E656">
        <f>Table21[[#This Row],[Erorr 1]]^2</f>
        <v>2.787839999999011E-3</v>
      </c>
      <c r="F656">
        <f>ABS(Table21[[#This Row],[Erorr 1]])</f>
        <v>5.2799999999990632E-2</v>
      </c>
      <c r="G656" s="192">
        <f>Table21[[#This Row],[Abs Erorr 1]]/Table21[[#This Row],[Adj Close]]</f>
        <v>7.4508287635844468E-4</v>
      </c>
      <c r="H656" s="190">
        <f t="shared" si="42"/>
        <v>70.729766666666663</v>
      </c>
      <c r="I656" s="193">
        <f>(Table21[[#This Row],[Adj Close]]-Table21[[#This Row],[3-MA]])</f>
        <v>0.13483333333333292</v>
      </c>
      <c r="J656" s="194">
        <f t="shared" si="41"/>
        <v>1.8180027777777667E-2</v>
      </c>
      <c r="K656" s="194">
        <f>ABS(Table21[[#This Row],[Erorr 2]])</f>
        <v>0.13483333333333292</v>
      </c>
      <c r="L656" s="192">
        <f>Table21[[#This Row],[Abs Erorr 2]]/Table21[[#This Row],[Adj Close]]</f>
        <v>1.9026895422161831E-3</v>
      </c>
      <c r="M656" s="190">
        <f t="shared" si="43"/>
        <v>71.488649999999993</v>
      </c>
      <c r="N656" s="195">
        <f>Table21[[#This Row],[Adj Close]]-Table21[[#This Row],[6-MA]]</f>
        <v>-0.62404999999999688</v>
      </c>
      <c r="O656" s="194">
        <f>(Table21[[#This Row],[Adj Close]]-M656)^2</f>
        <v>0.38943840249999612</v>
      </c>
      <c r="P656" s="194">
        <f>ABS(Table21[[#This Row],[Erorr 3]])</f>
        <v>0.62404999999999688</v>
      </c>
      <c r="Q656" s="192">
        <f>Table21[[#This Row],[Abs Erorr 3]]/Table21[[#This Row],[Adj Close]]</f>
        <v>8.8062304733251429E-3</v>
      </c>
    </row>
    <row r="657" spans="1:17" x14ac:dyDescent="0.3">
      <c r="A657" s="177">
        <v>44417</v>
      </c>
      <c r="B657" s="7">
        <v>70.038300000000007</v>
      </c>
      <c r="C657" s="190">
        <f t="shared" si="40"/>
        <v>70.864599999999996</v>
      </c>
      <c r="D657" s="191">
        <f>Table21[[#This Row],[Adj Close]]-Table21[[#This Row],[Naive Trend ]]</f>
        <v>-0.82629999999998915</v>
      </c>
      <c r="E657">
        <f>Table21[[#This Row],[Erorr 1]]^2</f>
        <v>0.68277168999998206</v>
      </c>
      <c r="F657">
        <f>ABS(Table21[[#This Row],[Erorr 1]])</f>
        <v>0.82629999999998915</v>
      </c>
      <c r="G657" s="192">
        <f>Table21[[#This Row],[Abs Erorr 1]]/Table21[[#This Row],[Adj Close]]</f>
        <v>1.1797830615534487E-2</v>
      </c>
      <c r="H657" s="190">
        <f t="shared" si="42"/>
        <v>70.451433333333327</v>
      </c>
      <c r="I657" s="193">
        <f>(Table21[[#This Row],[Adj Close]]-Table21[[#This Row],[3-MA]])</f>
        <v>-0.41313333333332025</v>
      </c>
      <c r="J657" s="194">
        <f t="shared" si="41"/>
        <v>0.1706791511111003</v>
      </c>
      <c r="K657" s="194">
        <f>ABS(Table21[[#This Row],[Erorr 2]])</f>
        <v>0.41313333333332025</v>
      </c>
      <c r="L657" s="192">
        <f>Table21[[#This Row],[Abs Erorr 2]]/Table21[[#This Row],[Adj Close]]</f>
        <v>5.8986773427299093E-3</v>
      </c>
      <c r="M657" s="190">
        <f t="shared" si="43"/>
        <v>70.912916666666675</v>
      </c>
      <c r="N657" s="195">
        <f>Table21[[#This Row],[Adj Close]]-Table21[[#This Row],[6-MA]]</f>
        <v>-0.87461666666666815</v>
      </c>
      <c r="O657" s="194">
        <f>(Table21[[#This Row],[Adj Close]]-M657)^2</f>
        <v>0.76495431361111366</v>
      </c>
      <c r="P657" s="194">
        <f>ABS(Table21[[#This Row],[Erorr 3]])</f>
        <v>0.87461666666666815</v>
      </c>
      <c r="Q657" s="192">
        <f>Table21[[#This Row],[Abs Erorr 3]]/Table21[[#This Row],[Adj Close]]</f>
        <v>1.2487691258449564E-2</v>
      </c>
    </row>
    <row r="658" spans="1:17" x14ac:dyDescent="0.3">
      <c r="A658" s="177">
        <v>44418</v>
      </c>
      <c r="B658" s="7">
        <v>70.978899999999996</v>
      </c>
      <c r="C658" s="190">
        <f t="shared" si="40"/>
        <v>70.038300000000007</v>
      </c>
      <c r="D658" s="191">
        <f>Table21[[#This Row],[Adj Close]]-Table21[[#This Row],[Naive Trend ]]</f>
        <v>0.94059999999998922</v>
      </c>
      <c r="E658">
        <f>Table21[[#This Row],[Erorr 1]]^2</f>
        <v>0.88472835999997967</v>
      </c>
      <c r="F658">
        <f>ABS(Table21[[#This Row],[Erorr 1]])</f>
        <v>0.94059999999998922</v>
      </c>
      <c r="G658" s="192">
        <f>Table21[[#This Row],[Abs Erorr 1]]/Table21[[#This Row],[Adj Close]]</f>
        <v>1.3251825542520232E-2</v>
      </c>
      <c r="H658" s="190">
        <f t="shared" si="42"/>
        <v>70.571566666666669</v>
      </c>
      <c r="I658" s="193">
        <f>(Table21[[#This Row],[Adj Close]]-Table21[[#This Row],[3-MA]])</f>
        <v>0.40733333333332666</v>
      </c>
      <c r="J658" s="194">
        <f t="shared" si="41"/>
        <v>0.16592044444443901</v>
      </c>
      <c r="K658" s="194">
        <f>ABS(Table21[[#This Row],[Erorr 2]])</f>
        <v>0.40733333333332666</v>
      </c>
      <c r="L658" s="192">
        <f>Table21[[#This Row],[Abs Erorr 2]]/Table21[[#This Row],[Adj Close]]</f>
        <v>5.7387946746614371E-3</v>
      </c>
      <c r="M658" s="190">
        <f t="shared" si="43"/>
        <v>70.836733333333328</v>
      </c>
      <c r="N658" s="195">
        <f>Table21[[#This Row],[Adj Close]]-Table21[[#This Row],[6-MA]]</f>
        <v>0.14216666666666811</v>
      </c>
      <c r="O658" s="194">
        <f>(Table21[[#This Row],[Adj Close]]-M658)^2</f>
        <v>2.021136111111152E-2</v>
      </c>
      <c r="P658" s="194">
        <f>ABS(Table21[[#This Row],[Erorr 3]])</f>
        <v>0.14216666666666811</v>
      </c>
      <c r="Q658" s="192">
        <f>Table21[[#This Row],[Abs Erorr 3]]/Table21[[#This Row],[Adj Close]]</f>
        <v>2.002942658545964E-3</v>
      </c>
    </row>
    <row r="659" spans="1:17" x14ac:dyDescent="0.3">
      <c r="A659" s="177">
        <v>44419</v>
      </c>
      <c r="B659" s="7">
        <v>71.488699999999994</v>
      </c>
      <c r="C659" s="190">
        <f t="shared" si="40"/>
        <v>70.978899999999996</v>
      </c>
      <c r="D659" s="191">
        <f>Table21[[#This Row],[Adj Close]]-Table21[[#This Row],[Naive Trend ]]</f>
        <v>0.50979999999999848</v>
      </c>
      <c r="E659">
        <f>Table21[[#This Row],[Erorr 1]]^2</f>
        <v>0.25989603999999844</v>
      </c>
      <c r="F659">
        <f>ABS(Table21[[#This Row],[Erorr 1]])</f>
        <v>0.50979999999999848</v>
      </c>
      <c r="G659" s="192">
        <f>Table21[[#This Row],[Abs Erorr 1]]/Table21[[#This Row],[Adj Close]]</f>
        <v>7.1311969584003975E-3</v>
      </c>
      <c r="H659" s="190">
        <f t="shared" si="42"/>
        <v>70.627266666666671</v>
      </c>
      <c r="I659" s="193">
        <f>(Table21[[#This Row],[Adj Close]]-Table21[[#This Row],[3-MA]])</f>
        <v>0.8614333333333235</v>
      </c>
      <c r="J659" s="194">
        <f t="shared" si="41"/>
        <v>0.74206738777776082</v>
      </c>
      <c r="K659" s="194">
        <f>ABS(Table21[[#This Row],[Erorr 2]])</f>
        <v>0.8614333333333235</v>
      </c>
      <c r="L659" s="192">
        <f>Table21[[#This Row],[Abs Erorr 2]]/Table21[[#This Row],[Adj Close]]</f>
        <v>1.2049923041450238E-2</v>
      </c>
      <c r="M659" s="190">
        <f t="shared" si="43"/>
        <v>70.678516666666667</v>
      </c>
      <c r="N659" s="195">
        <f>Table21[[#This Row],[Adj Close]]-Table21[[#This Row],[6-MA]]</f>
        <v>0.81018333333332748</v>
      </c>
      <c r="O659" s="194">
        <f>(Table21[[#This Row],[Adj Close]]-M659)^2</f>
        <v>0.65639703361110158</v>
      </c>
      <c r="P659" s="194">
        <f>ABS(Table21[[#This Row],[Erorr 3]])</f>
        <v>0.81018333333332748</v>
      </c>
      <c r="Q659" s="192">
        <f>Table21[[#This Row],[Abs Erorr 3]]/Table21[[#This Row],[Adj Close]]</f>
        <v>1.1333026524937893E-2</v>
      </c>
    </row>
    <row r="660" spans="1:17" x14ac:dyDescent="0.3">
      <c r="A660" s="177">
        <v>44420</v>
      </c>
      <c r="B660" s="7">
        <v>70.767899999999997</v>
      </c>
      <c r="C660" s="190">
        <f t="shared" si="40"/>
        <v>71.488699999999994</v>
      </c>
      <c r="D660" s="191">
        <f>Table21[[#This Row],[Adj Close]]-Table21[[#This Row],[Naive Trend ]]</f>
        <v>-0.720799999999997</v>
      </c>
      <c r="E660">
        <f>Table21[[#This Row],[Erorr 1]]^2</f>
        <v>0.51955263999999568</v>
      </c>
      <c r="F660">
        <f>ABS(Table21[[#This Row],[Erorr 1]])</f>
        <v>0.720799999999997</v>
      </c>
      <c r="G660" s="192">
        <f>Table21[[#This Row],[Abs Erorr 1]]/Table21[[#This Row],[Adj Close]]</f>
        <v>1.0185408921276413E-2</v>
      </c>
      <c r="H660" s="190">
        <f t="shared" si="42"/>
        <v>70.835300000000004</v>
      </c>
      <c r="I660" s="193">
        <f>(Table21[[#This Row],[Adj Close]]-Table21[[#This Row],[3-MA]])</f>
        <v>-6.7400000000006344E-2</v>
      </c>
      <c r="J660" s="194">
        <f t="shared" si="41"/>
        <v>4.5427600000008551E-3</v>
      </c>
      <c r="K660" s="194">
        <f>ABS(Table21[[#This Row],[Erorr 2]])</f>
        <v>6.7400000000006344E-2</v>
      </c>
      <c r="L660" s="192">
        <f>Table21[[#This Row],[Abs Erorr 2]]/Table21[[#This Row],[Adj Close]]</f>
        <v>9.5240921378204446E-4</v>
      </c>
      <c r="M660" s="190">
        <f t="shared" si="43"/>
        <v>70.643366666666665</v>
      </c>
      <c r="N660" s="195">
        <f>Table21[[#This Row],[Adj Close]]-Table21[[#This Row],[6-MA]]</f>
        <v>0.12453333333333205</v>
      </c>
      <c r="O660" s="194">
        <f>(Table21[[#This Row],[Adj Close]]-M660)^2</f>
        <v>1.5508551111110791E-2</v>
      </c>
      <c r="P660" s="194">
        <f>ABS(Table21[[#This Row],[Erorr 3]])</f>
        <v>0.12453333333333205</v>
      </c>
      <c r="Q660" s="192">
        <f>Table21[[#This Row],[Abs Erorr 3]]/Table21[[#This Row],[Adj Close]]</f>
        <v>1.7597432357514078E-3</v>
      </c>
    </row>
    <row r="661" spans="1:17" x14ac:dyDescent="0.3">
      <c r="A661" s="177">
        <v>44421</v>
      </c>
      <c r="B661" s="7">
        <v>71.031599999999997</v>
      </c>
      <c r="C661" s="190">
        <f t="shared" si="40"/>
        <v>70.767899999999997</v>
      </c>
      <c r="D661" s="191">
        <f>Table21[[#This Row],[Adj Close]]-Table21[[#This Row],[Naive Trend ]]</f>
        <v>0.26370000000000005</v>
      </c>
      <c r="E661">
        <f>Table21[[#This Row],[Erorr 1]]^2</f>
        <v>6.9537690000000027E-2</v>
      </c>
      <c r="F661">
        <f>ABS(Table21[[#This Row],[Erorr 1]])</f>
        <v>0.26370000000000005</v>
      </c>
      <c r="G661" s="192">
        <f>Table21[[#This Row],[Abs Erorr 1]]/Table21[[#This Row],[Adj Close]]</f>
        <v>3.7124322132684614E-3</v>
      </c>
      <c r="H661" s="190">
        <f t="shared" si="42"/>
        <v>71.078500000000005</v>
      </c>
      <c r="I661" s="193">
        <f>(Table21[[#This Row],[Adj Close]]-Table21[[#This Row],[3-MA]])</f>
        <v>-4.6900000000007935E-2</v>
      </c>
      <c r="J661" s="194">
        <f t="shared" si="41"/>
        <v>2.1996100000007445E-3</v>
      </c>
      <c r="K661" s="194">
        <f>ABS(Table21[[#This Row],[Erorr 2]])</f>
        <v>4.6900000000007935E-2</v>
      </c>
      <c r="L661" s="192">
        <f>Table21[[#This Row],[Abs Erorr 2]]/Table21[[#This Row],[Adj Close]]</f>
        <v>6.6026951385028546E-4</v>
      </c>
      <c r="M661" s="190">
        <f t="shared" si="43"/>
        <v>70.825033333333337</v>
      </c>
      <c r="N661" s="195">
        <f>Table21[[#This Row],[Adj Close]]-Table21[[#This Row],[6-MA]]</f>
        <v>0.20656666666666013</v>
      </c>
      <c r="O661" s="194">
        <f>(Table21[[#This Row],[Adj Close]]-M661)^2</f>
        <v>4.2669787777775074E-2</v>
      </c>
      <c r="P661" s="194">
        <f>ABS(Table21[[#This Row],[Erorr 3]])</f>
        <v>0.20656666666666013</v>
      </c>
      <c r="Q661" s="192">
        <f>Table21[[#This Row],[Abs Erorr 3]]/Table21[[#This Row],[Adj Close]]</f>
        <v>2.9080953641289248E-3</v>
      </c>
    </row>
    <row r="662" spans="1:17" x14ac:dyDescent="0.3">
      <c r="A662" s="177">
        <v>44424</v>
      </c>
      <c r="B662" s="7">
        <v>70.091099999999997</v>
      </c>
      <c r="C662" s="190">
        <f t="shared" si="40"/>
        <v>71.031599999999997</v>
      </c>
      <c r="D662" s="191">
        <f>Table21[[#This Row],[Adj Close]]-Table21[[#This Row],[Naive Trend ]]</f>
        <v>-0.94050000000000011</v>
      </c>
      <c r="E662">
        <f>Table21[[#This Row],[Erorr 1]]^2</f>
        <v>0.88454025000000025</v>
      </c>
      <c r="F662">
        <f>ABS(Table21[[#This Row],[Erorr 1]])</f>
        <v>0.94050000000000011</v>
      </c>
      <c r="G662" s="192">
        <f>Table21[[#This Row],[Abs Erorr 1]]/Table21[[#This Row],[Adj Close]]</f>
        <v>1.3418251389976762E-2</v>
      </c>
      <c r="H662" s="190">
        <f t="shared" si="42"/>
        <v>71.096066666666658</v>
      </c>
      <c r="I662" s="193">
        <f>(Table21[[#This Row],[Adj Close]]-Table21[[#This Row],[3-MA]])</f>
        <v>-1.004966666666661</v>
      </c>
      <c r="J662" s="194">
        <f t="shared" si="41"/>
        <v>1.0099580011110998</v>
      </c>
      <c r="K662" s="194">
        <f>ABS(Table21[[#This Row],[Erorr 2]])</f>
        <v>1.004966666666661</v>
      </c>
      <c r="L662" s="192">
        <f>Table21[[#This Row],[Abs Erorr 2]]/Table21[[#This Row],[Adj Close]]</f>
        <v>1.4338006774992276E-2</v>
      </c>
      <c r="M662" s="190">
        <f t="shared" si="43"/>
        <v>70.861666666666665</v>
      </c>
      <c r="N662" s="195">
        <f>Table21[[#This Row],[Adj Close]]-Table21[[#This Row],[6-MA]]</f>
        <v>-0.77056666666666729</v>
      </c>
      <c r="O662" s="194">
        <f>(Table21[[#This Row],[Adj Close]]-M662)^2</f>
        <v>0.59377298777777876</v>
      </c>
      <c r="P662" s="194">
        <f>ABS(Table21[[#This Row],[Erorr 3]])</f>
        <v>0.77056666666666729</v>
      </c>
      <c r="Q662" s="192">
        <f>Table21[[#This Row],[Abs Erorr 3]]/Table21[[#This Row],[Adj Close]]</f>
        <v>1.0993787608792946E-2</v>
      </c>
    </row>
    <row r="663" spans="1:17" x14ac:dyDescent="0.3">
      <c r="A663" s="177">
        <v>44425</v>
      </c>
      <c r="B663" s="7">
        <v>67.726600000000005</v>
      </c>
      <c r="C663" s="190">
        <f t="shared" si="40"/>
        <v>70.091099999999997</v>
      </c>
      <c r="D663" s="191">
        <f>Table21[[#This Row],[Adj Close]]-Table21[[#This Row],[Naive Trend ]]</f>
        <v>-2.3644999999999925</v>
      </c>
      <c r="E663">
        <f>Table21[[#This Row],[Erorr 1]]^2</f>
        <v>5.5908602499999649</v>
      </c>
      <c r="F663">
        <f>ABS(Table21[[#This Row],[Erorr 1]])</f>
        <v>2.3644999999999925</v>
      </c>
      <c r="G663" s="192">
        <f>Table21[[#This Row],[Abs Erorr 1]]/Table21[[#This Row],[Adj Close]]</f>
        <v>3.4912427318069893E-2</v>
      </c>
      <c r="H663" s="190">
        <f t="shared" si="42"/>
        <v>70.630200000000002</v>
      </c>
      <c r="I663" s="193">
        <f>(Table21[[#This Row],[Adj Close]]-Table21[[#This Row],[3-MA]])</f>
        <v>-2.9035999999999973</v>
      </c>
      <c r="J663" s="194">
        <f t="shared" si="41"/>
        <v>8.4308929599999836</v>
      </c>
      <c r="K663" s="194">
        <f>ABS(Table21[[#This Row],[Erorr 2]])</f>
        <v>2.9035999999999973</v>
      </c>
      <c r="L663" s="192">
        <f>Table21[[#This Row],[Abs Erorr 2]]/Table21[[#This Row],[Adj Close]]</f>
        <v>4.2872372155105927E-2</v>
      </c>
      <c r="M663" s="190">
        <f t="shared" si="43"/>
        <v>70.732749999999996</v>
      </c>
      <c r="N663" s="195">
        <f>Table21[[#This Row],[Adj Close]]-Table21[[#This Row],[6-MA]]</f>
        <v>-3.006149999999991</v>
      </c>
      <c r="O663" s="194">
        <f>(Table21[[#This Row],[Adj Close]]-M663)^2</f>
        <v>9.0369378224999455</v>
      </c>
      <c r="P663" s="194">
        <f>ABS(Table21[[#This Row],[Erorr 3]])</f>
        <v>3.006149999999991</v>
      </c>
      <c r="Q663" s="192">
        <f>Table21[[#This Row],[Abs Erorr 3]]/Table21[[#This Row],[Adj Close]]</f>
        <v>4.4386548269069917E-2</v>
      </c>
    </row>
    <row r="664" spans="1:17" x14ac:dyDescent="0.3">
      <c r="A664" s="177">
        <v>44426</v>
      </c>
      <c r="B664" s="7">
        <v>66.935500000000005</v>
      </c>
      <c r="C664" s="190">
        <f t="shared" si="40"/>
        <v>67.726600000000005</v>
      </c>
      <c r="D664" s="191">
        <f>Table21[[#This Row],[Adj Close]]-Table21[[#This Row],[Naive Trend ]]</f>
        <v>-0.79110000000000014</v>
      </c>
      <c r="E664">
        <f>Table21[[#This Row],[Erorr 1]]^2</f>
        <v>0.6258392100000002</v>
      </c>
      <c r="F664">
        <f>ABS(Table21[[#This Row],[Erorr 1]])</f>
        <v>0.79110000000000014</v>
      </c>
      <c r="G664" s="192">
        <f>Table21[[#This Row],[Abs Erorr 1]]/Table21[[#This Row],[Adj Close]]</f>
        <v>1.1818840525580597E-2</v>
      </c>
      <c r="H664" s="190">
        <f t="shared" si="42"/>
        <v>69.616433333333347</v>
      </c>
      <c r="I664" s="193">
        <f>(Table21[[#This Row],[Adj Close]]-Table21[[#This Row],[3-MA]])</f>
        <v>-2.6809333333333427</v>
      </c>
      <c r="J664" s="194">
        <f t="shared" si="41"/>
        <v>7.1874035377778283</v>
      </c>
      <c r="K664" s="194">
        <f>ABS(Table21[[#This Row],[Erorr 2]])</f>
        <v>2.6809333333333427</v>
      </c>
      <c r="L664" s="192">
        <f>Table21[[#This Row],[Abs Erorr 2]]/Table21[[#This Row],[Adj Close]]</f>
        <v>4.0052488340765996E-2</v>
      </c>
      <c r="M664" s="190">
        <f t="shared" si="43"/>
        <v>70.347466666666676</v>
      </c>
      <c r="N664" s="195">
        <f>Table21[[#This Row],[Adj Close]]-Table21[[#This Row],[6-MA]]</f>
        <v>-3.4119666666666717</v>
      </c>
      <c r="O664" s="194">
        <f>(Table21[[#This Row],[Adj Close]]-M664)^2</f>
        <v>11.641516534444479</v>
      </c>
      <c r="P664" s="194">
        <f>ABS(Table21[[#This Row],[Erorr 3]])</f>
        <v>3.4119666666666717</v>
      </c>
      <c r="Q664" s="192">
        <f>Table21[[#This Row],[Abs Erorr 3]]/Table21[[#This Row],[Adj Close]]</f>
        <v>5.097394755647857E-2</v>
      </c>
    </row>
    <row r="665" spans="1:17" x14ac:dyDescent="0.3">
      <c r="A665" s="177">
        <v>44427</v>
      </c>
      <c r="B665" s="7">
        <v>66.742099999999994</v>
      </c>
      <c r="C665" s="190">
        <f t="shared" si="40"/>
        <v>66.935500000000005</v>
      </c>
      <c r="D665" s="191">
        <f>Table21[[#This Row],[Adj Close]]-Table21[[#This Row],[Naive Trend ]]</f>
        <v>-0.19340000000001112</v>
      </c>
      <c r="E665">
        <f>Table21[[#This Row],[Erorr 1]]^2</f>
        <v>3.7403560000004298E-2</v>
      </c>
      <c r="F665">
        <f>ABS(Table21[[#This Row],[Erorr 1]])</f>
        <v>0.19340000000001112</v>
      </c>
      <c r="G665" s="192">
        <f>Table21[[#This Row],[Abs Erorr 1]]/Table21[[#This Row],[Adj Close]]</f>
        <v>2.8977212284301982E-3</v>
      </c>
      <c r="H665" s="190">
        <f t="shared" si="42"/>
        <v>68.251066666666659</v>
      </c>
      <c r="I665" s="193">
        <f>(Table21[[#This Row],[Adj Close]]-Table21[[#This Row],[3-MA]])</f>
        <v>-1.5089666666666659</v>
      </c>
      <c r="J665" s="194">
        <f t="shared" si="41"/>
        <v>2.2769804011111088</v>
      </c>
      <c r="K665" s="194">
        <f>ABS(Table21[[#This Row],[Erorr 2]])</f>
        <v>1.5089666666666659</v>
      </c>
      <c r="L665" s="192">
        <f>Table21[[#This Row],[Abs Erorr 2]]/Table21[[#This Row],[Adj Close]]</f>
        <v>2.2608918009272498E-2</v>
      </c>
      <c r="M665" s="190">
        <f t="shared" si="43"/>
        <v>69.673566666666673</v>
      </c>
      <c r="N665" s="195">
        <f>Table21[[#This Row],[Adj Close]]-Table21[[#This Row],[6-MA]]</f>
        <v>-2.9314666666666795</v>
      </c>
      <c r="O665" s="194">
        <f>(Table21[[#This Row],[Adj Close]]-M665)^2</f>
        <v>8.5934968177778526</v>
      </c>
      <c r="P665" s="194">
        <f>ABS(Table21[[#This Row],[Erorr 3]])</f>
        <v>2.9314666666666795</v>
      </c>
      <c r="Q665" s="192">
        <f>Table21[[#This Row],[Abs Erorr 3]]/Table21[[#This Row],[Adj Close]]</f>
        <v>4.392230191538294E-2</v>
      </c>
    </row>
    <row r="666" spans="1:17" x14ac:dyDescent="0.3">
      <c r="A666" s="177">
        <v>44428</v>
      </c>
      <c r="B666" s="7">
        <v>67.181600000000003</v>
      </c>
      <c r="C666" s="190">
        <f t="shared" si="40"/>
        <v>66.742099999999994</v>
      </c>
      <c r="D666" s="191">
        <f>Table21[[#This Row],[Adj Close]]-Table21[[#This Row],[Naive Trend ]]</f>
        <v>0.43950000000000955</v>
      </c>
      <c r="E666">
        <f>Table21[[#This Row],[Erorr 1]]^2</f>
        <v>0.19316025000000839</v>
      </c>
      <c r="F666">
        <f>ABS(Table21[[#This Row],[Erorr 1]])</f>
        <v>0.43950000000000955</v>
      </c>
      <c r="G666" s="192">
        <f>Table21[[#This Row],[Abs Erorr 1]]/Table21[[#This Row],[Adj Close]]</f>
        <v>6.5419698250712924E-3</v>
      </c>
      <c r="H666" s="190">
        <f t="shared" si="42"/>
        <v>67.13473333333333</v>
      </c>
      <c r="I666" s="193">
        <f>(Table21[[#This Row],[Adj Close]]-Table21[[#This Row],[3-MA]])</f>
        <v>4.6866666666673495E-2</v>
      </c>
      <c r="J666" s="194">
        <f t="shared" si="41"/>
        <v>2.1964844444450843E-3</v>
      </c>
      <c r="K666" s="194">
        <f>ABS(Table21[[#This Row],[Erorr 2]])</f>
        <v>4.6866666666673495E-2</v>
      </c>
      <c r="L666" s="192">
        <f>Table21[[#This Row],[Abs Erorr 2]]/Table21[[#This Row],[Adj Close]]</f>
        <v>6.9761164763377907E-4</v>
      </c>
      <c r="M666" s="190">
        <f t="shared" si="43"/>
        <v>68.882466666666673</v>
      </c>
      <c r="N666" s="195">
        <f>Table21[[#This Row],[Adj Close]]-Table21[[#This Row],[6-MA]]</f>
        <v>-1.7008666666666699</v>
      </c>
      <c r="O666" s="194">
        <f>(Table21[[#This Row],[Adj Close]]-M666)^2</f>
        <v>2.8929474177777887</v>
      </c>
      <c r="P666" s="194">
        <f>ABS(Table21[[#This Row],[Erorr 3]])</f>
        <v>1.7008666666666699</v>
      </c>
      <c r="Q666" s="192">
        <f>Table21[[#This Row],[Abs Erorr 3]]/Table21[[#This Row],[Adj Close]]</f>
        <v>2.5317448031405471E-2</v>
      </c>
    </row>
    <row r="667" spans="1:17" x14ac:dyDescent="0.3">
      <c r="A667" s="177">
        <v>44431</v>
      </c>
      <c r="B667" s="7">
        <v>67.515600000000006</v>
      </c>
      <c r="C667" s="190">
        <f t="shared" si="40"/>
        <v>67.181600000000003</v>
      </c>
      <c r="D667" s="191">
        <f>Table21[[#This Row],[Adj Close]]-Table21[[#This Row],[Naive Trend ]]</f>
        <v>0.33400000000000318</v>
      </c>
      <c r="E667">
        <f>Table21[[#This Row],[Erorr 1]]^2</f>
        <v>0.11155600000000213</v>
      </c>
      <c r="F667">
        <f>ABS(Table21[[#This Row],[Erorr 1]])</f>
        <v>0.33400000000000318</v>
      </c>
      <c r="G667" s="192">
        <f>Table21[[#This Row],[Abs Erorr 1]]/Table21[[#This Row],[Adj Close]]</f>
        <v>4.9470048403628666E-3</v>
      </c>
      <c r="H667" s="190">
        <f t="shared" si="42"/>
        <v>66.953066666666658</v>
      </c>
      <c r="I667" s="193">
        <f>(Table21[[#This Row],[Adj Close]]-Table21[[#This Row],[3-MA]])</f>
        <v>0.56253333333334865</v>
      </c>
      <c r="J667" s="194">
        <f t="shared" si="41"/>
        <v>0.31644375111112832</v>
      </c>
      <c r="K667" s="194">
        <f>ABS(Table21[[#This Row],[Erorr 2]])</f>
        <v>0.56253333333334865</v>
      </c>
      <c r="L667" s="192">
        <f>Table21[[#This Row],[Abs Erorr 2]]/Table21[[#This Row],[Adj Close]]</f>
        <v>8.3319015654655902E-3</v>
      </c>
      <c r="M667" s="190">
        <f t="shared" si="43"/>
        <v>68.284750000000003</v>
      </c>
      <c r="N667" s="195">
        <f>Table21[[#This Row],[Adj Close]]-Table21[[#This Row],[6-MA]]</f>
        <v>-0.76914999999999623</v>
      </c>
      <c r="O667" s="194">
        <f>(Table21[[#This Row],[Adj Close]]-M667)^2</f>
        <v>0.59159172249999414</v>
      </c>
      <c r="P667" s="194">
        <f>ABS(Table21[[#This Row],[Erorr 3]])</f>
        <v>0.76914999999999623</v>
      </c>
      <c r="Q667" s="192">
        <f>Table21[[#This Row],[Abs Erorr 3]]/Table21[[#This Row],[Adj Close]]</f>
        <v>1.1392181954985162E-2</v>
      </c>
    </row>
    <row r="668" spans="1:17" x14ac:dyDescent="0.3">
      <c r="A668" s="177">
        <v>44432</v>
      </c>
      <c r="B668" s="7">
        <v>67.665000000000006</v>
      </c>
      <c r="C668" s="190">
        <f t="shared" si="40"/>
        <v>67.515600000000006</v>
      </c>
      <c r="D668" s="191">
        <f>Table21[[#This Row],[Adj Close]]-Table21[[#This Row],[Naive Trend ]]</f>
        <v>0.14939999999999998</v>
      </c>
      <c r="E668">
        <f>Table21[[#This Row],[Erorr 1]]^2</f>
        <v>2.2320359999999994E-2</v>
      </c>
      <c r="F668">
        <f>ABS(Table21[[#This Row],[Erorr 1]])</f>
        <v>0.14939999999999998</v>
      </c>
      <c r="G668" s="192">
        <f>Table21[[#This Row],[Abs Erorr 1]]/Table21[[#This Row],[Adj Close]]</f>
        <v>2.2079361560629566E-3</v>
      </c>
      <c r="H668" s="190">
        <f t="shared" si="42"/>
        <v>67.146433333333334</v>
      </c>
      <c r="I668" s="193">
        <f>(Table21[[#This Row],[Adj Close]]-Table21[[#This Row],[3-MA]])</f>
        <v>0.51856666666667195</v>
      </c>
      <c r="J668" s="194">
        <f t="shared" si="41"/>
        <v>0.26891138777778328</v>
      </c>
      <c r="K668" s="194">
        <f>ABS(Table21[[#This Row],[Erorr 2]])</f>
        <v>0.51856666666667195</v>
      </c>
      <c r="L668" s="192">
        <f>Table21[[#This Row],[Abs Erorr 2]]/Table21[[#This Row],[Adj Close]]</f>
        <v>7.6637355599892395E-3</v>
      </c>
      <c r="M668" s="190">
        <f t="shared" si="43"/>
        <v>67.698750000000004</v>
      </c>
      <c r="N668" s="195">
        <f>Table21[[#This Row],[Adj Close]]-Table21[[#This Row],[6-MA]]</f>
        <v>-3.3749999999997726E-2</v>
      </c>
      <c r="O668" s="194">
        <f>(Table21[[#This Row],[Adj Close]]-M668)^2</f>
        <v>1.1390624999998466E-3</v>
      </c>
      <c r="P668" s="194">
        <f>ABS(Table21[[#This Row],[Erorr 3]])</f>
        <v>3.3749999999997726E-2</v>
      </c>
      <c r="Q668" s="192">
        <f>Table21[[#This Row],[Abs Erorr 3]]/Table21[[#This Row],[Adj Close]]</f>
        <v>4.9878075814671868E-4</v>
      </c>
    </row>
    <row r="669" spans="1:17" x14ac:dyDescent="0.3">
      <c r="A669" s="177">
        <v>44433</v>
      </c>
      <c r="B669" s="7">
        <v>67.735399999999998</v>
      </c>
      <c r="C669" s="190">
        <f t="shared" si="40"/>
        <v>67.665000000000006</v>
      </c>
      <c r="D669" s="191">
        <f>Table21[[#This Row],[Adj Close]]-Table21[[#This Row],[Naive Trend ]]</f>
        <v>7.0399999999992247E-2</v>
      </c>
      <c r="E669">
        <f>Table21[[#This Row],[Erorr 1]]^2</f>
        <v>4.9561599999989082E-3</v>
      </c>
      <c r="F669">
        <f>ABS(Table21[[#This Row],[Erorr 1]])</f>
        <v>7.0399999999992247E-2</v>
      </c>
      <c r="G669" s="192">
        <f>Table21[[#This Row],[Abs Erorr 1]]/Table21[[#This Row],[Adj Close]]</f>
        <v>1.0393383666442103E-3</v>
      </c>
      <c r="H669" s="190">
        <f t="shared" si="42"/>
        <v>67.454066666666677</v>
      </c>
      <c r="I669" s="193">
        <f>(Table21[[#This Row],[Adj Close]]-Table21[[#This Row],[3-MA]])</f>
        <v>0.28133333333332189</v>
      </c>
      <c r="J669" s="194">
        <f t="shared" si="41"/>
        <v>7.9148444444437999E-2</v>
      </c>
      <c r="K669" s="194">
        <f>ABS(Table21[[#This Row],[Erorr 2]])</f>
        <v>0.28133333333332189</v>
      </c>
      <c r="L669" s="192">
        <f>Table21[[#This Row],[Abs Erorr 2]]/Table21[[#This Row],[Adj Close]]</f>
        <v>4.1534165788246896E-3</v>
      </c>
      <c r="M669" s="190">
        <f t="shared" si="43"/>
        <v>67.29440000000001</v>
      </c>
      <c r="N669" s="195">
        <f>Table21[[#This Row],[Adj Close]]-Table21[[#This Row],[6-MA]]</f>
        <v>0.44099999999998829</v>
      </c>
      <c r="O669" s="194">
        <f>(Table21[[#This Row],[Adj Close]]-M669)^2</f>
        <v>0.19448099999998966</v>
      </c>
      <c r="P669" s="194">
        <f>ABS(Table21[[#This Row],[Erorr 3]])</f>
        <v>0.44099999999998829</v>
      </c>
      <c r="Q669" s="192">
        <f>Table21[[#This Row],[Abs Erorr 3]]/Table21[[#This Row],[Adj Close]]</f>
        <v>6.5106281205985096E-3</v>
      </c>
    </row>
    <row r="670" spans="1:17" x14ac:dyDescent="0.3">
      <c r="A670" s="177">
        <v>44434</v>
      </c>
      <c r="B670" s="7">
        <v>67.243099999999998</v>
      </c>
      <c r="C670" s="190">
        <f t="shared" si="40"/>
        <v>67.735399999999998</v>
      </c>
      <c r="D670" s="191">
        <f>Table21[[#This Row],[Adj Close]]-Table21[[#This Row],[Naive Trend ]]</f>
        <v>-0.49230000000000018</v>
      </c>
      <c r="E670">
        <f>Table21[[#This Row],[Erorr 1]]^2</f>
        <v>0.24235929000000017</v>
      </c>
      <c r="F670">
        <f>ABS(Table21[[#This Row],[Erorr 1]])</f>
        <v>0.49230000000000018</v>
      </c>
      <c r="G670" s="192">
        <f>Table21[[#This Row],[Abs Erorr 1]]/Table21[[#This Row],[Adj Close]]</f>
        <v>7.3211972678237647E-3</v>
      </c>
      <c r="H670" s="190">
        <f t="shared" si="42"/>
        <v>67.63866666666668</v>
      </c>
      <c r="I670" s="193">
        <f>(Table21[[#This Row],[Adj Close]]-Table21[[#This Row],[3-MA]])</f>
        <v>-0.3955666666666815</v>
      </c>
      <c r="J670" s="194">
        <f t="shared" si="41"/>
        <v>0.15647298777778951</v>
      </c>
      <c r="K670" s="194">
        <f>ABS(Table21[[#This Row],[Erorr 2]])</f>
        <v>0.3955666666666815</v>
      </c>
      <c r="L670" s="192">
        <f>Table21[[#This Row],[Abs Erorr 2]]/Table21[[#This Row],[Adj Close]]</f>
        <v>5.8826357896450566E-3</v>
      </c>
      <c r="M670" s="190">
        <f t="shared" si="43"/>
        <v>67.295866666666669</v>
      </c>
      <c r="N670" s="195">
        <f>Table21[[#This Row],[Adj Close]]-Table21[[#This Row],[6-MA]]</f>
        <v>-5.2766666666670403E-2</v>
      </c>
      <c r="O670" s="194">
        <f>(Table21[[#This Row],[Adj Close]]-M670)^2</f>
        <v>2.7843211111115056E-3</v>
      </c>
      <c r="P670" s="194">
        <f>ABS(Table21[[#This Row],[Erorr 3]])</f>
        <v>5.2766666666670403E-2</v>
      </c>
      <c r="Q670" s="192">
        <f>Table21[[#This Row],[Abs Erorr 3]]/Table21[[#This Row],[Adj Close]]</f>
        <v>7.8471496208042764E-4</v>
      </c>
    </row>
    <row r="671" spans="1:17" x14ac:dyDescent="0.3">
      <c r="A671" s="177">
        <v>44435</v>
      </c>
      <c r="B671" s="7">
        <v>67.357399999999998</v>
      </c>
      <c r="C671" s="190">
        <f t="shared" si="40"/>
        <v>67.243099999999998</v>
      </c>
      <c r="D671" s="191">
        <f>Table21[[#This Row],[Adj Close]]-Table21[[#This Row],[Naive Trend ]]</f>
        <v>0.11430000000000007</v>
      </c>
      <c r="E671">
        <f>Table21[[#This Row],[Erorr 1]]^2</f>
        <v>1.3064490000000015E-2</v>
      </c>
      <c r="F671">
        <f>ABS(Table21[[#This Row],[Erorr 1]])</f>
        <v>0.11430000000000007</v>
      </c>
      <c r="G671" s="192">
        <f>Table21[[#This Row],[Abs Erorr 1]]/Table21[[#This Row],[Adj Close]]</f>
        <v>1.6969182302167256E-3</v>
      </c>
      <c r="H671" s="190">
        <f t="shared" si="42"/>
        <v>67.54783333333333</v>
      </c>
      <c r="I671" s="193">
        <f>(Table21[[#This Row],[Adj Close]]-Table21[[#This Row],[3-MA]])</f>
        <v>-0.19043333333333123</v>
      </c>
      <c r="J671" s="194">
        <f t="shared" si="41"/>
        <v>3.6264854444443648E-2</v>
      </c>
      <c r="K671" s="194">
        <f>ABS(Table21[[#This Row],[Erorr 2]])</f>
        <v>0.19043333333333123</v>
      </c>
      <c r="L671" s="192">
        <f>Table21[[#This Row],[Abs Erorr 2]]/Table21[[#This Row],[Adj Close]]</f>
        <v>2.8272073051117063E-3</v>
      </c>
      <c r="M671" s="190">
        <f t="shared" si="43"/>
        <v>67.347133333333332</v>
      </c>
      <c r="N671" s="195">
        <f>Table21[[#This Row],[Adj Close]]-Table21[[#This Row],[6-MA]]</f>
        <v>1.0266666666666424E-2</v>
      </c>
      <c r="O671" s="194">
        <f>(Table21[[#This Row],[Adj Close]]-M671)^2</f>
        <v>1.0540444444443946E-4</v>
      </c>
      <c r="P671" s="194">
        <f>ABS(Table21[[#This Row],[Erorr 3]])</f>
        <v>1.0266666666666424E-2</v>
      </c>
      <c r="Q671" s="192">
        <f>Table21[[#This Row],[Abs Erorr 3]]/Table21[[#This Row],[Adj Close]]</f>
        <v>1.5242076841841319E-4</v>
      </c>
    </row>
    <row r="672" spans="1:17" x14ac:dyDescent="0.3">
      <c r="A672" s="177">
        <v>44438</v>
      </c>
      <c r="B672" s="7">
        <v>67.665000000000006</v>
      </c>
      <c r="C672" s="190">
        <f t="shared" si="40"/>
        <v>67.357399999999998</v>
      </c>
      <c r="D672" s="191">
        <f>Table21[[#This Row],[Adj Close]]-Table21[[#This Row],[Naive Trend ]]</f>
        <v>0.30760000000000787</v>
      </c>
      <c r="E672">
        <f>Table21[[#This Row],[Erorr 1]]^2</f>
        <v>9.4617760000004839E-2</v>
      </c>
      <c r="F672">
        <f>ABS(Table21[[#This Row],[Erorr 1]])</f>
        <v>0.30760000000000787</v>
      </c>
      <c r="G672" s="192">
        <f>Table21[[#This Row],[Abs Erorr 1]]/Table21[[#This Row],[Adj Close]]</f>
        <v>4.5459247764724426E-3</v>
      </c>
      <c r="H672" s="190">
        <f t="shared" si="42"/>
        <v>67.445299999999989</v>
      </c>
      <c r="I672" s="193">
        <f>(Table21[[#This Row],[Adj Close]]-Table21[[#This Row],[3-MA]])</f>
        <v>0.21970000000001733</v>
      </c>
      <c r="J672" s="194">
        <f t="shared" si="41"/>
        <v>4.8268090000007612E-2</v>
      </c>
      <c r="K672" s="194">
        <f>ABS(Table21[[#This Row],[Erorr 2]])</f>
        <v>0.21970000000001733</v>
      </c>
      <c r="L672" s="192">
        <f>Table21[[#This Row],[Abs Erorr 2]]/Table21[[#This Row],[Adj Close]]</f>
        <v>3.2468780019214855E-3</v>
      </c>
      <c r="M672" s="190">
        <f t="shared" si="43"/>
        <v>67.44968333333334</v>
      </c>
      <c r="N672" s="195">
        <f>Table21[[#This Row],[Adj Close]]-Table21[[#This Row],[6-MA]]</f>
        <v>0.21531666666666638</v>
      </c>
      <c r="O672" s="194">
        <f>(Table21[[#This Row],[Adj Close]]-M672)^2</f>
        <v>4.636126694444432E-2</v>
      </c>
      <c r="P672" s="194">
        <f>ABS(Table21[[#This Row],[Erorr 3]])</f>
        <v>0.21531666666666638</v>
      </c>
      <c r="Q672" s="192">
        <f>Table21[[#This Row],[Abs Erorr 3]]/Table21[[#This Row],[Adj Close]]</f>
        <v>3.1820980812335233E-3</v>
      </c>
    </row>
    <row r="673" spans="1:17" x14ac:dyDescent="0.3">
      <c r="A673" s="177">
        <v>44439</v>
      </c>
      <c r="B673" s="7">
        <v>67.216800000000006</v>
      </c>
      <c r="C673" s="190">
        <f t="shared" si="40"/>
        <v>67.665000000000006</v>
      </c>
      <c r="D673" s="191">
        <f>Table21[[#This Row],[Adj Close]]-Table21[[#This Row],[Naive Trend ]]</f>
        <v>-0.44819999999999993</v>
      </c>
      <c r="E673">
        <f>Table21[[#This Row],[Erorr 1]]^2</f>
        <v>0.20088323999999994</v>
      </c>
      <c r="F673">
        <f>ABS(Table21[[#This Row],[Erorr 1]])</f>
        <v>0.44819999999999993</v>
      </c>
      <c r="G673" s="192">
        <f>Table21[[#This Row],[Abs Erorr 1]]/Table21[[#This Row],[Adj Close]]</f>
        <v>6.6679758631770615E-3</v>
      </c>
      <c r="H673" s="190">
        <f t="shared" si="42"/>
        <v>67.421833333333339</v>
      </c>
      <c r="I673" s="193">
        <f>(Table21[[#This Row],[Adj Close]]-Table21[[#This Row],[3-MA]])</f>
        <v>-0.20503333333333273</v>
      </c>
      <c r="J673" s="194">
        <f t="shared" si="41"/>
        <v>4.2038667777777532E-2</v>
      </c>
      <c r="K673" s="194">
        <f>ABS(Table21[[#This Row],[Erorr 2]])</f>
        <v>0.20503333333333273</v>
      </c>
      <c r="L673" s="192">
        <f>Table21[[#This Row],[Abs Erorr 2]]/Table21[[#This Row],[Adj Close]]</f>
        <v>3.0503286876693435E-3</v>
      </c>
      <c r="M673" s="190">
        <f t="shared" si="43"/>
        <v>67.530250000000009</v>
      </c>
      <c r="N673" s="195">
        <f>Table21[[#This Row],[Adj Close]]-Table21[[#This Row],[6-MA]]</f>
        <v>-0.31345000000000312</v>
      </c>
      <c r="O673" s="194">
        <f>(Table21[[#This Row],[Adj Close]]-M673)^2</f>
        <v>9.8250902500001958E-2</v>
      </c>
      <c r="P673" s="194">
        <f>ABS(Table21[[#This Row],[Erorr 3]])</f>
        <v>0.31345000000000312</v>
      </c>
      <c r="Q673" s="192">
        <f>Table21[[#This Row],[Abs Erorr 3]]/Table21[[#This Row],[Adj Close]]</f>
        <v>4.6632687066329118E-3</v>
      </c>
    </row>
    <row r="674" spans="1:17" x14ac:dyDescent="0.3">
      <c r="A674" s="177">
        <v>44440</v>
      </c>
      <c r="B674" s="7">
        <v>67.067300000000003</v>
      </c>
      <c r="C674" s="190">
        <f t="shared" si="40"/>
        <v>67.216800000000006</v>
      </c>
      <c r="D674" s="191">
        <f>Table21[[#This Row],[Adj Close]]-Table21[[#This Row],[Naive Trend ]]</f>
        <v>-0.1495000000000033</v>
      </c>
      <c r="E674">
        <f>Table21[[#This Row],[Erorr 1]]^2</f>
        <v>2.2350250000000987E-2</v>
      </c>
      <c r="F674">
        <f>ABS(Table21[[#This Row],[Erorr 1]])</f>
        <v>0.1495000000000033</v>
      </c>
      <c r="G674" s="192">
        <f>Table21[[#This Row],[Abs Erorr 1]]/Table21[[#This Row],[Adj Close]]</f>
        <v>2.2291041983202439E-3</v>
      </c>
      <c r="H674" s="190">
        <f t="shared" si="42"/>
        <v>67.413066666666666</v>
      </c>
      <c r="I674" s="193">
        <f>(Table21[[#This Row],[Adj Close]]-Table21[[#This Row],[3-MA]])</f>
        <v>-0.34576666666666256</v>
      </c>
      <c r="J674" s="194">
        <f t="shared" si="41"/>
        <v>0.11955458777777493</v>
      </c>
      <c r="K674" s="194">
        <f>ABS(Table21[[#This Row],[Erorr 2]])</f>
        <v>0.34576666666666256</v>
      </c>
      <c r="L674" s="192">
        <f>Table21[[#This Row],[Abs Erorr 2]]/Table21[[#This Row],[Adj Close]]</f>
        <v>5.1555179150892094E-3</v>
      </c>
      <c r="M674" s="190">
        <f t="shared" si="43"/>
        <v>67.480450000000005</v>
      </c>
      <c r="N674" s="195">
        <f>Table21[[#This Row],[Adj Close]]-Table21[[#This Row],[6-MA]]</f>
        <v>-0.41315000000000168</v>
      </c>
      <c r="O674" s="194">
        <f>(Table21[[#This Row],[Adj Close]]-M674)^2</f>
        <v>0.1706929225000014</v>
      </c>
      <c r="P674" s="194">
        <f>ABS(Table21[[#This Row],[Erorr 3]])</f>
        <v>0.41315000000000168</v>
      </c>
      <c r="Q674" s="192">
        <f>Table21[[#This Row],[Abs Erorr 3]]/Table21[[#This Row],[Adj Close]]</f>
        <v>6.1602300972307166E-3</v>
      </c>
    </row>
    <row r="675" spans="1:17" x14ac:dyDescent="0.3">
      <c r="A675" s="177">
        <v>44441</v>
      </c>
      <c r="B675" s="7">
        <v>66.654200000000003</v>
      </c>
      <c r="C675" s="190">
        <f t="shared" si="40"/>
        <v>67.067300000000003</v>
      </c>
      <c r="D675" s="191">
        <f>Table21[[#This Row],[Adj Close]]-Table21[[#This Row],[Naive Trend ]]</f>
        <v>-0.41310000000000002</v>
      </c>
      <c r="E675">
        <f>Table21[[#This Row],[Erorr 1]]^2</f>
        <v>0.17065161000000001</v>
      </c>
      <c r="F675">
        <f>ABS(Table21[[#This Row],[Erorr 1]])</f>
        <v>0.41310000000000002</v>
      </c>
      <c r="G675" s="192">
        <f>Table21[[#This Row],[Abs Erorr 1]]/Table21[[#This Row],[Adj Close]]</f>
        <v>6.1976589622259361E-3</v>
      </c>
      <c r="H675" s="190">
        <f t="shared" si="42"/>
        <v>67.316366666666667</v>
      </c>
      <c r="I675" s="193">
        <f>(Table21[[#This Row],[Adj Close]]-Table21[[#This Row],[3-MA]])</f>
        <v>-0.66216666666666413</v>
      </c>
      <c r="J675" s="194">
        <f t="shared" si="41"/>
        <v>0.43846469444444108</v>
      </c>
      <c r="K675" s="194">
        <f>ABS(Table21[[#This Row],[Erorr 2]])</f>
        <v>0.66216666666666413</v>
      </c>
      <c r="L675" s="192">
        <f>Table21[[#This Row],[Abs Erorr 2]]/Table21[[#This Row],[Adj Close]]</f>
        <v>9.9343577248945172E-3</v>
      </c>
      <c r="M675" s="190">
        <f t="shared" si="43"/>
        <v>67.380833333333342</v>
      </c>
      <c r="N675" s="195">
        <f>Table21[[#This Row],[Adj Close]]-Table21[[#This Row],[6-MA]]</f>
        <v>-0.72663333333333924</v>
      </c>
      <c r="O675" s="194">
        <f>(Table21[[#This Row],[Adj Close]]-M675)^2</f>
        <v>0.52799600111111966</v>
      </c>
      <c r="P675" s="194">
        <f>ABS(Table21[[#This Row],[Erorr 3]])</f>
        <v>0.72663333333333924</v>
      </c>
      <c r="Q675" s="192">
        <f>Table21[[#This Row],[Abs Erorr 3]]/Table21[[#This Row],[Adj Close]]</f>
        <v>1.0901538587715991E-2</v>
      </c>
    </row>
    <row r="676" spans="1:17" x14ac:dyDescent="0.3">
      <c r="A676" s="177">
        <v>44442</v>
      </c>
      <c r="B676" s="7">
        <v>67.005799999999994</v>
      </c>
      <c r="C676" s="190">
        <f t="shared" si="40"/>
        <v>66.654200000000003</v>
      </c>
      <c r="D676" s="191">
        <f>Table21[[#This Row],[Adj Close]]-Table21[[#This Row],[Naive Trend ]]</f>
        <v>0.35159999999999059</v>
      </c>
      <c r="E676">
        <f>Table21[[#This Row],[Erorr 1]]^2</f>
        <v>0.12362255999999339</v>
      </c>
      <c r="F676">
        <f>ABS(Table21[[#This Row],[Erorr 1]])</f>
        <v>0.35159999999999059</v>
      </c>
      <c r="G676" s="192">
        <f>Table21[[#This Row],[Abs Erorr 1]]/Table21[[#This Row],[Adj Close]]</f>
        <v>5.2473069495475111E-3</v>
      </c>
      <c r="H676" s="190">
        <f t="shared" si="42"/>
        <v>66.979433333333347</v>
      </c>
      <c r="I676" s="193">
        <f>(Table21[[#This Row],[Adj Close]]-Table21[[#This Row],[3-MA]])</f>
        <v>2.6366666666646665E-2</v>
      </c>
      <c r="J676" s="194">
        <f t="shared" si="41"/>
        <v>6.9520111111005638E-4</v>
      </c>
      <c r="K676" s="194">
        <f>ABS(Table21[[#This Row],[Erorr 2]])</f>
        <v>2.6366666666646665E-2</v>
      </c>
      <c r="L676" s="192">
        <f>Table21[[#This Row],[Abs Erorr 2]]/Table21[[#This Row],[Adj Close]]</f>
        <v>3.9349827427844554E-4</v>
      </c>
      <c r="M676" s="190">
        <f t="shared" si="43"/>
        <v>67.200633333333329</v>
      </c>
      <c r="N676" s="195">
        <f>Table21[[#This Row],[Adj Close]]-Table21[[#This Row],[6-MA]]</f>
        <v>-0.19483333333333519</v>
      </c>
      <c r="O676" s="194">
        <f>(Table21[[#This Row],[Adj Close]]-M676)^2</f>
        <v>3.7960027777778502E-2</v>
      </c>
      <c r="P676" s="194">
        <f>ABS(Table21[[#This Row],[Erorr 3]])</f>
        <v>0.19483333333333519</v>
      </c>
      <c r="Q676" s="192">
        <f>Table21[[#This Row],[Abs Erorr 3]]/Table21[[#This Row],[Adj Close]]</f>
        <v>2.9077084869270301E-3</v>
      </c>
    </row>
    <row r="677" spans="1:17" x14ac:dyDescent="0.3">
      <c r="A677" s="177">
        <v>44446</v>
      </c>
      <c r="B677" s="7">
        <v>63.1646</v>
      </c>
      <c r="C677" s="190">
        <f t="shared" si="40"/>
        <v>67.005799999999994</v>
      </c>
      <c r="D677" s="191">
        <f>Table21[[#This Row],[Adj Close]]-Table21[[#This Row],[Naive Trend ]]</f>
        <v>-3.8411999999999935</v>
      </c>
      <c r="E677">
        <f>Table21[[#This Row],[Erorr 1]]^2</f>
        <v>14.75481743999995</v>
      </c>
      <c r="F677">
        <f>ABS(Table21[[#This Row],[Erorr 1]])</f>
        <v>3.8411999999999935</v>
      </c>
      <c r="G677" s="192">
        <f>Table21[[#This Row],[Abs Erorr 1]]/Table21[[#This Row],[Adj Close]]</f>
        <v>6.0812543734940036E-2</v>
      </c>
      <c r="H677" s="190">
        <f t="shared" si="42"/>
        <v>66.909099999999995</v>
      </c>
      <c r="I677" s="193">
        <f>(Table21[[#This Row],[Adj Close]]-Table21[[#This Row],[3-MA]])</f>
        <v>-3.7444999999999951</v>
      </c>
      <c r="J677" s="194">
        <f t="shared" si="41"/>
        <v>14.021280249999963</v>
      </c>
      <c r="K677" s="194">
        <f>ABS(Table21[[#This Row],[Erorr 2]])</f>
        <v>3.7444999999999951</v>
      </c>
      <c r="L677" s="192">
        <f>Table21[[#This Row],[Abs Erorr 2]]/Table21[[#This Row],[Adj Close]]</f>
        <v>5.9281622934365057E-2</v>
      </c>
      <c r="M677" s="190">
        <f t="shared" si="43"/>
        <v>67.161083333333337</v>
      </c>
      <c r="N677" s="195">
        <f>Table21[[#This Row],[Adj Close]]-Table21[[#This Row],[6-MA]]</f>
        <v>-3.9964833333333374</v>
      </c>
      <c r="O677" s="194">
        <f>(Table21[[#This Row],[Adj Close]]-M677)^2</f>
        <v>15.971879033611144</v>
      </c>
      <c r="P677" s="194">
        <f>ABS(Table21[[#This Row],[Erorr 3]])</f>
        <v>3.9964833333333374</v>
      </c>
      <c r="Q677" s="192">
        <f>Table21[[#This Row],[Abs Erorr 3]]/Table21[[#This Row],[Adj Close]]</f>
        <v>6.3270935513457499E-2</v>
      </c>
    </row>
    <row r="678" spans="1:17" x14ac:dyDescent="0.3">
      <c r="A678" s="177">
        <v>44447</v>
      </c>
      <c r="B678" s="7">
        <v>62.593200000000003</v>
      </c>
      <c r="C678" s="190">
        <f t="shared" si="40"/>
        <v>63.1646</v>
      </c>
      <c r="D678" s="191">
        <f>Table21[[#This Row],[Adj Close]]-Table21[[#This Row],[Naive Trend ]]</f>
        <v>-0.57139999999999702</v>
      </c>
      <c r="E678">
        <f>Table21[[#This Row],[Erorr 1]]^2</f>
        <v>0.32649795999999659</v>
      </c>
      <c r="F678">
        <f>ABS(Table21[[#This Row],[Erorr 1]])</f>
        <v>0.57139999999999702</v>
      </c>
      <c r="G678" s="192">
        <f>Table21[[#This Row],[Abs Erorr 1]]/Table21[[#This Row],[Adj Close]]</f>
        <v>9.1287871525979978E-3</v>
      </c>
      <c r="H678" s="190">
        <f t="shared" si="42"/>
        <v>65.608199999999997</v>
      </c>
      <c r="I678" s="193">
        <f>(Table21[[#This Row],[Adj Close]]-Table21[[#This Row],[3-MA]])</f>
        <v>-3.0149999999999935</v>
      </c>
      <c r="J678" s="194">
        <f t="shared" si="41"/>
        <v>9.0902249999999611</v>
      </c>
      <c r="K678" s="194">
        <f>ABS(Table21[[#This Row],[Erorr 2]])</f>
        <v>3.0149999999999935</v>
      </c>
      <c r="L678" s="192">
        <f>Table21[[#This Row],[Abs Erorr 2]]/Table21[[#This Row],[Adj Close]]</f>
        <v>4.8168171622476455E-2</v>
      </c>
      <c r="M678" s="190">
        <f t="shared" si="43"/>
        <v>66.462283333333332</v>
      </c>
      <c r="N678" s="195">
        <f>Table21[[#This Row],[Adj Close]]-Table21[[#This Row],[6-MA]]</f>
        <v>-3.8690833333333288</v>
      </c>
      <c r="O678" s="194">
        <f>(Table21[[#This Row],[Adj Close]]-M678)^2</f>
        <v>14.969805840277742</v>
      </c>
      <c r="P678" s="194">
        <f>ABS(Table21[[#This Row],[Erorr 3]])</f>
        <v>3.8690833333333288</v>
      </c>
      <c r="Q678" s="192">
        <f>Table21[[#This Row],[Abs Erorr 3]]/Table21[[#This Row],[Adj Close]]</f>
        <v>6.1813157552790536E-2</v>
      </c>
    </row>
    <row r="679" spans="1:17" x14ac:dyDescent="0.3">
      <c r="A679" s="177">
        <v>44448</v>
      </c>
      <c r="B679" s="7">
        <v>63.858899999999998</v>
      </c>
      <c r="C679" s="190">
        <f t="shared" si="40"/>
        <v>62.593200000000003</v>
      </c>
      <c r="D679" s="191">
        <f>Table21[[#This Row],[Adj Close]]-Table21[[#This Row],[Naive Trend ]]</f>
        <v>1.2656999999999954</v>
      </c>
      <c r="E679">
        <f>Table21[[#This Row],[Erorr 1]]^2</f>
        <v>1.6019964899999883</v>
      </c>
      <c r="F679">
        <f>ABS(Table21[[#This Row],[Erorr 1]])</f>
        <v>1.2656999999999954</v>
      </c>
      <c r="G679" s="192">
        <f>Table21[[#This Row],[Abs Erorr 1]]/Table21[[#This Row],[Adj Close]]</f>
        <v>1.9820259979423313E-2</v>
      </c>
      <c r="H679" s="190">
        <f t="shared" si="42"/>
        <v>64.254533333333328</v>
      </c>
      <c r="I679" s="193">
        <f>(Table21[[#This Row],[Adj Close]]-Table21[[#This Row],[3-MA]])</f>
        <v>-0.39563333333332906</v>
      </c>
      <c r="J679" s="194">
        <f t="shared" si="41"/>
        <v>0.15652573444444107</v>
      </c>
      <c r="K679" s="194">
        <f>ABS(Table21[[#This Row],[Erorr 2]])</f>
        <v>0.39563333333332906</v>
      </c>
      <c r="L679" s="192">
        <f>Table21[[#This Row],[Abs Erorr 2]]/Table21[[#This Row],[Adj Close]]</f>
        <v>6.1954298200145802E-3</v>
      </c>
      <c r="M679" s="190">
        <f t="shared" si="43"/>
        <v>65.616983333333351</v>
      </c>
      <c r="N679" s="195">
        <f>Table21[[#This Row],[Adj Close]]-Table21[[#This Row],[6-MA]]</f>
        <v>-1.758083333333353</v>
      </c>
      <c r="O679" s="194">
        <f>(Table21[[#This Row],[Adj Close]]-M679)^2</f>
        <v>3.0908570069445136</v>
      </c>
      <c r="P679" s="194">
        <f>ABS(Table21[[#This Row],[Erorr 3]])</f>
        <v>1.758083333333353</v>
      </c>
      <c r="Q679" s="192">
        <f>Table21[[#This Row],[Abs Erorr 3]]/Table21[[#This Row],[Adj Close]]</f>
        <v>2.7530748781036833E-2</v>
      </c>
    </row>
    <row r="680" spans="1:17" x14ac:dyDescent="0.3">
      <c r="A680" s="177">
        <v>44449</v>
      </c>
      <c r="B680" s="7">
        <v>62.796799999999998</v>
      </c>
      <c r="C680" s="190">
        <f t="shared" si="40"/>
        <v>63.858899999999998</v>
      </c>
      <c r="D680" s="191">
        <f>Table21[[#This Row],[Adj Close]]-Table21[[#This Row],[Naive Trend ]]</f>
        <v>-1.0621000000000009</v>
      </c>
      <c r="E680">
        <f>Table21[[#This Row],[Erorr 1]]^2</f>
        <v>1.1280564100000019</v>
      </c>
      <c r="F680">
        <f>ABS(Table21[[#This Row],[Erorr 1]])</f>
        <v>1.0621000000000009</v>
      </c>
      <c r="G680" s="192">
        <f>Table21[[#This Row],[Abs Erorr 1]]/Table21[[#This Row],[Adj Close]]</f>
        <v>1.6913282205462715E-2</v>
      </c>
      <c r="H680" s="190">
        <f t="shared" si="42"/>
        <v>63.20556666666667</v>
      </c>
      <c r="I680" s="193">
        <f>(Table21[[#This Row],[Adj Close]]-Table21[[#This Row],[3-MA]])</f>
        <v>-0.40876666666667205</v>
      </c>
      <c r="J680" s="194">
        <f t="shared" si="41"/>
        <v>0.16709018777778217</v>
      </c>
      <c r="K680" s="194">
        <f>ABS(Table21[[#This Row],[Erorr 2]])</f>
        <v>0.40876666666667205</v>
      </c>
      <c r="L680" s="192">
        <f>Table21[[#This Row],[Abs Erorr 2]]/Table21[[#This Row],[Adj Close]]</f>
        <v>6.5093550414459349E-3</v>
      </c>
      <c r="M680" s="190">
        <f t="shared" si="43"/>
        <v>65.057333333333332</v>
      </c>
      <c r="N680" s="195">
        <f>Table21[[#This Row],[Adj Close]]-Table21[[#This Row],[6-MA]]</f>
        <v>-2.2605333333333348</v>
      </c>
      <c r="O680" s="194">
        <f>(Table21[[#This Row],[Adj Close]]-M680)^2</f>
        <v>5.1100109511111178</v>
      </c>
      <c r="P680" s="194">
        <f>ABS(Table21[[#This Row],[Erorr 3]])</f>
        <v>2.2605333333333348</v>
      </c>
      <c r="Q680" s="192">
        <f>Table21[[#This Row],[Abs Erorr 3]]/Table21[[#This Row],[Adj Close]]</f>
        <v>3.5997587987498324E-2</v>
      </c>
    </row>
    <row r="681" spans="1:17" x14ac:dyDescent="0.3">
      <c r="A681" s="177">
        <v>44452</v>
      </c>
      <c r="B681" s="7">
        <v>63.5137</v>
      </c>
      <c r="C681" s="190">
        <f t="shared" si="40"/>
        <v>62.796799999999998</v>
      </c>
      <c r="D681" s="191">
        <f>Table21[[#This Row],[Adj Close]]-Table21[[#This Row],[Naive Trend ]]</f>
        <v>0.71690000000000254</v>
      </c>
      <c r="E681">
        <f>Table21[[#This Row],[Erorr 1]]^2</f>
        <v>0.51394561000000361</v>
      </c>
      <c r="F681">
        <f>ABS(Table21[[#This Row],[Erorr 1]])</f>
        <v>0.71690000000000254</v>
      </c>
      <c r="G681" s="192">
        <f>Table21[[#This Row],[Abs Erorr 1]]/Table21[[#This Row],[Adj Close]]</f>
        <v>1.1287328560609797E-2</v>
      </c>
      <c r="H681" s="190">
        <f t="shared" si="42"/>
        <v>63.082966666666664</v>
      </c>
      <c r="I681" s="193">
        <f>(Table21[[#This Row],[Adj Close]]-Table21[[#This Row],[3-MA]])</f>
        <v>0.43073333333333608</v>
      </c>
      <c r="J681" s="194">
        <f t="shared" si="41"/>
        <v>0.18553120444444682</v>
      </c>
      <c r="K681" s="194">
        <f>ABS(Table21[[#This Row],[Erorr 2]])</f>
        <v>0.43073333333333608</v>
      </c>
      <c r="L681" s="192">
        <f>Table21[[#This Row],[Abs Erorr 2]]/Table21[[#This Row],[Adj Close]]</f>
        <v>6.7817389529083658E-3</v>
      </c>
      <c r="M681" s="190">
        <f t="shared" si="43"/>
        <v>64.345583333333337</v>
      </c>
      <c r="N681" s="195">
        <f>Table21[[#This Row],[Adj Close]]-Table21[[#This Row],[6-MA]]</f>
        <v>-0.8318833333333373</v>
      </c>
      <c r="O681" s="194">
        <f>(Table21[[#This Row],[Adj Close]]-M681)^2</f>
        <v>0.69202988027778434</v>
      </c>
      <c r="P681" s="194">
        <f>ABS(Table21[[#This Row],[Erorr 3]])</f>
        <v>0.8318833333333373</v>
      </c>
      <c r="Q681" s="192">
        <f>Table21[[#This Row],[Abs Erorr 3]]/Table21[[#This Row],[Adj Close]]</f>
        <v>1.3097699131578499E-2</v>
      </c>
    </row>
    <row r="682" spans="1:17" x14ac:dyDescent="0.3">
      <c r="A682" s="177">
        <v>44453</v>
      </c>
      <c r="B682" s="7">
        <v>62.372</v>
      </c>
      <c r="C682" s="190">
        <f t="shared" si="40"/>
        <v>63.5137</v>
      </c>
      <c r="D682" s="191">
        <f>Table21[[#This Row],[Adj Close]]-Table21[[#This Row],[Naive Trend ]]</f>
        <v>-1.1417000000000002</v>
      </c>
      <c r="E682">
        <f>Table21[[#This Row],[Erorr 1]]^2</f>
        <v>1.3034788900000003</v>
      </c>
      <c r="F682">
        <f>ABS(Table21[[#This Row],[Erorr 1]])</f>
        <v>1.1417000000000002</v>
      </c>
      <c r="G682" s="192">
        <f>Table21[[#This Row],[Abs Erorr 1]]/Table21[[#This Row],[Adj Close]]</f>
        <v>1.8304688001026102E-2</v>
      </c>
      <c r="H682" s="190">
        <f t="shared" si="42"/>
        <v>63.389800000000001</v>
      </c>
      <c r="I682" s="193">
        <f>(Table21[[#This Row],[Adj Close]]-Table21[[#This Row],[3-MA]])</f>
        <v>-1.0178000000000011</v>
      </c>
      <c r="J682" s="194">
        <f t="shared" si="41"/>
        <v>1.0359168400000023</v>
      </c>
      <c r="K682" s="194">
        <f>ABS(Table21[[#This Row],[Erorr 2]])</f>
        <v>1.0178000000000011</v>
      </c>
      <c r="L682" s="192">
        <f>Table21[[#This Row],[Abs Erorr 2]]/Table21[[#This Row],[Adj Close]]</f>
        <v>1.6318219713974239E-2</v>
      </c>
      <c r="M682" s="190">
        <f t="shared" si="43"/>
        <v>63.822166666666668</v>
      </c>
      <c r="N682" s="195">
        <f>Table21[[#This Row],[Adj Close]]-Table21[[#This Row],[6-MA]]</f>
        <v>-1.4501666666666679</v>
      </c>
      <c r="O682" s="194">
        <f>(Table21[[#This Row],[Adj Close]]-M682)^2</f>
        <v>2.1029833611111148</v>
      </c>
      <c r="P682" s="194">
        <f>ABS(Table21[[#This Row],[Erorr 3]])</f>
        <v>1.4501666666666679</v>
      </c>
      <c r="Q682" s="192">
        <f>Table21[[#This Row],[Abs Erorr 3]]/Table21[[#This Row],[Adj Close]]</f>
        <v>2.3250283246756043E-2</v>
      </c>
    </row>
    <row r="683" spans="1:17" x14ac:dyDescent="0.3">
      <c r="A683" s="177">
        <v>44454</v>
      </c>
      <c r="B683" s="7">
        <v>61.3187</v>
      </c>
      <c r="C683" s="190">
        <f t="shared" si="40"/>
        <v>62.372</v>
      </c>
      <c r="D683" s="191">
        <f>Table21[[#This Row],[Adj Close]]-Table21[[#This Row],[Naive Trend ]]</f>
        <v>-1.0533000000000001</v>
      </c>
      <c r="E683">
        <f>Table21[[#This Row],[Erorr 1]]^2</f>
        <v>1.1094408900000003</v>
      </c>
      <c r="F683">
        <f>ABS(Table21[[#This Row],[Erorr 1]])</f>
        <v>1.0533000000000001</v>
      </c>
      <c r="G683" s="192">
        <f>Table21[[#This Row],[Abs Erorr 1]]/Table21[[#This Row],[Adj Close]]</f>
        <v>1.7177467885000824E-2</v>
      </c>
      <c r="H683" s="190">
        <f t="shared" si="42"/>
        <v>62.894166666666671</v>
      </c>
      <c r="I683" s="193">
        <f>(Table21[[#This Row],[Adj Close]]-Table21[[#This Row],[3-MA]])</f>
        <v>-1.5754666666666708</v>
      </c>
      <c r="J683" s="194">
        <f t="shared" si="41"/>
        <v>2.4820952177777906</v>
      </c>
      <c r="K683" s="194">
        <f>ABS(Table21[[#This Row],[Erorr 2]])</f>
        <v>1.5754666666666708</v>
      </c>
      <c r="L683" s="192">
        <f>Table21[[#This Row],[Abs Erorr 2]]/Table21[[#This Row],[Adj Close]]</f>
        <v>2.5693086557064499E-2</v>
      </c>
      <c r="M683" s="190">
        <f t="shared" si="43"/>
        <v>63.049866666666667</v>
      </c>
      <c r="N683" s="195">
        <f>Table21[[#This Row],[Adj Close]]-Table21[[#This Row],[6-MA]]</f>
        <v>-1.7311666666666667</v>
      </c>
      <c r="O683" s="194">
        <f>(Table21[[#This Row],[Adj Close]]-M683)^2</f>
        <v>2.996938027777778</v>
      </c>
      <c r="P683" s="194">
        <f>ABS(Table21[[#This Row],[Erorr 3]])</f>
        <v>1.7311666666666667</v>
      </c>
      <c r="Q683" s="192">
        <f>Table21[[#This Row],[Abs Erorr 3]]/Table21[[#This Row],[Adj Close]]</f>
        <v>2.8232279331862332E-2</v>
      </c>
    </row>
    <row r="684" spans="1:17" x14ac:dyDescent="0.3">
      <c r="A684" s="177">
        <v>44455</v>
      </c>
      <c r="B684" s="7">
        <v>61.203699999999998</v>
      </c>
      <c r="C684" s="190">
        <f t="shared" si="40"/>
        <v>61.3187</v>
      </c>
      <c r="D684" s="191">
        <f>Table21[[#This Row],[Adj Close]]-Table21[[#This Row],[Naive Trend ]]</f>
        <v>-0.11500000000000199</v>
      </c>
      <c r="E684">
        <f>Table21[[#This Row],[Erorr 1]]^2</f>
        <v>1.3225000000000457E-2</v>
      </c>
      <c r="F684">
        <f>ABS(Table21[[#This Row],[Erorr 1]])</f>
        <v>0.11500000000000199</v>
      </c>
      <c r="G684" s="192">
        <f>Table21[[#This Row],[Abs Erorr 1]]/Table21[[#This Row],[Adj Close]]</f>
        <v>1.8789713693780276E-3</v>
      </c>
      <c r="H684" s="190">
        <f t="shared" si="42"/>
        <v>62.401466666666664</v>
      </c>
      <c r="I684" s="193">
        <f>(Table21[[#This Row],[Adj Close]]-Table21[[#This Row],[3-MA]])</f>
        <v>-1.1977666666666664</v>
      </c>
      <c r="J684" s="194">
        <f t="shared" si="41"/>
        <v>1.4346449877777772</v>
      </c>
      <c r="K684" s="194">
        <f>ABS(Table21[[#This Row],[Erorr 2]])</f>
        <v>1.1977666666666664</v>
      </c>
      <c r="L684" s="192">
        <f>Table21[[#This Row],[Abs Erorr 2]]/Table21[[#This Row],[Adj Close]]</f>
        <v>1.9570167598799853E-2</v>
      </c>
      <c r="M684" s="190">
        <f t="shared" si="43"/>
        <v>62.742216666666657</v>
      </c>
      <c r="N684" s="195">
        <f>Table21[[#This Row],[Adj Close]]-Table21[[#This Row],[6-MA]]</f>
        <v>-1.5385166666666592</v>
      </c>
      <c r="O684" s="194">
        <f>(Table21[[#This Row],[Adj Close]]-M684)^2</f>
        <v>2.3670335336110884</v>
      </c>
      <c r="P684" s="194">
        <f>ABS(Table21[[#This Row],[Erorr 3]])</f>
        <v>1.5385166666666592</v>
      </c>
      <c r="Q684" s="192">
        <f>Table21[[#This Row],[Abs Erorr 3]]/Table21[[#This Row],[Adj Close]]</f>
        <v>2.5137641460674098E-2</v>
      </c>
    </row>
    <row r="685" spans="1:17" x14ac:dyDescent="0.3">
      <c r="A685" s="177">
        <v>44456</v>
      </c>
      <c r="B685" s="7">
        <v>61.557699999999997</v>
      </c>
      <c r="C685" s="190">
        <f t="shared" si="40"/>
        <v>61.203699999999998</v>
      </c>
      <c r="D685" s="191">
        <f>Table21[[#This Row],[Adj Close]]-Table21[[#This Row],[Naive Trend ]]</f>
        <v>0.3539999999999992</v>
      </c>
      <c r="E685">
        <f>Table21[[#This Row],[Erorr 1]]^2</f>
        <v>0.12531599999999943</v>
      </c>
      <c r="F685">
        <f>ABS(Table21[[#This Row],[Erorr 1]])</f>
        <v>0.3539999999999992</v>
      </c>
      <c r="G685" s="192">
        <f>Table21[[#This Row],[Abs Erorr 1]]/Table21[[#This Row],[Adj Close]]</f>
        <v>5.7507021867288614E-3</v>
      </c>
      <c r="H685" s="190">
        <f t="shared" si="42"/>
        <v>61.631466666666661</v>
      </c>
      <c r="I685" s="193">
        <f>(Table21[[#This Row],[Adj Close]]-Table21[[#This Row],[3-MA]])</f>
        <v>-7.3766666666664094E-2</v>
      </c>
      <c r="J685" s="194">
        <f t="shared" si="41"/>
        <v>5.4415211111107312E-3</v>
      </c>
      <c r="K685" s="194">
        <f>ABS(Table21[[#This Row],[Erorr 2]])</f>
        <v>7.3766666666664094E-2</v>
      </c>
      <c r="L685" s="192">
        <f>Table21[[#This Row],[Abs Erorr 2]]/Table21[[#This Row],[Adj Close]]</f>
        <v>1.1983337042589977E-3</v>
      </c>
      <c r="M685" s="190">
        <f t="shared" si="43"/>
        <v>62.510633333333338</v>
      </c>
      <c r="N685" s="195">
        <f>Table21[[#This Row],[Adj Close]]-Table21[[#This Row],[6-MA]]</f>
        <v>-0.95293333333334118</v>
      </c>
      <c r="O685" s="194">
        <f>(Table21[[#This Row],[Adj Close]]-M685)^2</f>
        <v>0.90808193777779278</v>
      </c>
      <c r="P685" s="194">
        <f>ABS(Table21[[#This Row],[Erorr 3]])</f>
        <v>0.95293333333334118</v>
      </c>
      <c r="Q685" s="192">
        <f>Table21[[#This Row],[Abs Erorr 3]]/Table21[[#This Row],[Adj Close]]</f>
        <v>1.5480327129397967E-2</v>
      </c>
    </row>
    <row r="686" spans="1:17" x14ac:dyDescent="0.3">
      <c r="A686" s="177">
        <v>44459</v>
      </c>
      <c r="B686" s="7">
        <v>59.964500000000001</v>
      </c>
      <c r="C686" s="190">
        <f t="shared" si="40"/>
        <v>61.557699999999997</v>
      </c>
      <c r="D686" s="191">
        <f>Table21[[#This Row],[Adj Close]]-Table21[[#This Row],[Naive Trend ]]</f>
        <v>-1.593199999999996</v>
      </c>
      <c r="E686">
        <f>Table21[[#This Row],[Erorr 1]]^2</f>
        <v>2.5382862399999873</v>
      </c>
      <c r="F686">
        <f>ABS(Table21[[#This Row],[Erorr 1]])</f>
        <v>1.593199999999996</v>
      </c>
      <c r="G686" s="192">
        <f>Table21[[#This Row],[Abs Erorr 1]]/Table21[[#This Row],[Adj Close]]</f>
        <v>2.6569053356569235E-2</v>
      </c>
      <c r="H686" s="190">
        <f t="shared" si="42"/>
        <v>61.360033333333341</v>
      </c>
      <c r="I686" s="193">
        <f>(Table21[[#This Row],[Adj Close]]-Table21[[#This Row],[3-MA]])</f>
        <v>-1.39553333333334</v>
      </c>
      <c r="J686" s="194">
        <f t="shared" si="41"/>
        <v>1.9475132844444629</v>
      </c>
      <c r="K686" s="194">
        <f>ABS(Table21[[#This Row],[Erorr 2]])</f>
        <v>1.39553333333334</v>
      </c>
      <c r="L686" s="192">
        <f>Table21[[#This Row],[Abs Erorr 2]]/Table21[[#This Row],[Adj Close]]</f>
        <v>2.3272658545194905E-2</v>
      </c>
      <c r="M686" s="190">
        <f t="shared" si="43"/>
        <v>62.127100000000006</v>
      </c>
      <c r="N686" s="195">
        <f>Table21[[#This Row],[Adj Close]]-Table21[[#This Row],[6-MA]]</f>
        <v>-2.1626000000000047</v>
      </c>
      <c r="O686" s="194">
        <f>(Table21[[#This Row],[Adj Close]]-M686)^2</f>
        <v>4.6768387600000203</v>
      </c>
      <c r="P686" s="194">
        <f>ABS(Table21[[#This Row],[Erorr 3]])</f>
        <v>2.1626000000000047</v>
      </c>
      <c r="Q686" s="192">
        <f>Table21[[#This Row],[Abs Erorr 3]]/Table21[[#This Row],[Adj Close]]</f>
        <v>3.6064671597361854E-2</v>
      </c>
    </row>
    <row r="687" spans="1:17" x14ac:dyDescent="0.3">
      <c r="A687" s="177">
        <v>44460</v>
      </c>
      <c r="B687" s="7">
        <v>58.636899999999997</v>
      </c>
      <c r="C687" s="190">
        <f t="shared" si="40"/>
        <v>59.964500000000001</v>
      </c>
      <c r="D687" s="191">
        <f>Table21[[#This Row],[Adj Close]]-Table21[[#This Row],[Naive Trend ]]</f>
        <v>-1.3276000000000039</v>
      </c>
      <c r="E687">
        <f>Table21[[#This Row],[Erorr 1]]^2</f>
        <v>1.7625217600000103</v>
      </c>
      <c r="F687">
        <f>ABS(Table21[[#This Row],[Erorr 1]])</f>
        <v>1.3276000000000039</v>
      </c>
      <c r="G687" s="192">
        <f>Table21[[#This Row],[Abs Erorr 1]]/Table21[[#This Row],[Adj Close]]</f>
        <v>2.2641033206052912E-2</v>
      </c>
      <c r="H687" s="190">
        <f t="shared" si="42"/>
        <v>60.908633333333334</v>
      </c>
      <c r="I687" s="193">
        <f>(Table21[[#This Row],[Adj Close]]-Table21[[#This Row],[3-MA]])</f>
        <v>-2.2717333333333372</v>
      </c>
      <c r="J687" s="194">
        <f t="shared" si="41"/>
        <v>5.1607723377777948</v>
      </c>
      <c r="K687" s="194">
        <f>ABS(Table21[[#This Row],[Erorr 2]])</f>
        <v>2.2717333333333372</v>
      </c>
      <c r="L687" s="192">
        <f>Table21[[#This Row],[Abs Erorr 2]]/Table21[[#This Row],[Adj Close]]</f>
        <v>3.8742384630383549E-2</v>
      </c>
      <c r="M687" s="190">
        <f t="shared" si="43"/>
        <v>61.655049999999996</v>
      </c>
      <c r="N687" s="195">
        <f>Table21[[#This Row],[Adj Close]]-Table21[[#This Row],[6-MA]]</f>
        <v>-3.0181499999999986</v>
      </c>
      <c r="O687" s="194">
        <f>(Table21[[#This Row],[Adj Close]]-M687)^2</f>
        <v>9.1092294224999915</v>
      </c>
      <c r="P687" s="194">
        <f>ABS(Table21[[#This Row],[Erorr 3]])</f>
        <v>3.0181499999999986</v>
      </c>
      <c r="Q687" s="192">
        <f>Table21[[#This Row],[Abs Erorr 3]]/Table21[[#This Row],[Adj Close]]</f>
        <v>5.147185475357665E-2</v>
      </c>
    </row>
    <row r="688" spans="1:17" x14ac:dyDescent="0.3">
      <c r="A688" s="177">
        <v>44461</v>
      </c>
      <c r="B688" s="7">
        <v>58.459899999999998</v>
      </c>
      <c r="C688" s="190">
        <f t="shared" si="40"/>
        <v>58.636899999999997</v>
      </c>
      <c r="D688" s="191">
        <f>Table21[[#This Row],[Adj Close]]-Table21[[#This Row],[Naive Trend ]]</f>
        <v>-0.1769999999999996</v>
      </c>
      <c r="E688">
        <f>Table21[[#This Row],[Erorr 1]]^2</f>
        <v>3.1328999999999857E-2</v>
      </c>
      <c r="F688">
        <f>ABS(Table21[[#This Row],[Erorr 1]])</f>
        <v>0.1769999999999996</v>
      </c>
      <c r="G688" s="192">
        <f>Table21[[#This Row],[Abs Erorr 1]]/Table21[[#This Row],[Adj Close]]</f>
        <v>3.0277164346842814E-3</v>
      </c>
      <c r="H688" s="190">
        <f t="shared" si="42"/>
        <v>60.053033333333332</v>
      </c>
      <c r="I688" s="193">
        <f>(Table21[[#This Row],[Adj Close]]-Table21[[#This Row],[3-MA]])</f>
        <v>-1.5931333333333342</v>
      </c>
      <c r="J688" s="194">
        <f t="shared" si="41"/>
        <v>2.5380738177777804</v>
      </c>
      <c r="K688" s="194">
        <f>ABS(Table21[[#This Row],[Erorr 2]])</f>
        <v>1.5931333333333342</v>
      </c>
      <c r="L688" s="192">
        <f>Table21[[#This Row],[Abs Erorr 2]]/Table21[[#This Row],[Adj Close]]</f>
        <v>2.7251728677834451E-2</v>
      </c>
      <c r="M688" s="190">
        <f t="shared" si="43"/>
        <v>60.84225</v>
      </c>
      <c r="N688" s="195">
        <f>Table21[[#This Row],[Adj Close]]-Table21[[#This Row],[6-MA]]</f>
        <v>-2.3823500000000024</v>
      </c>
      <c r="O688" s="194">
        <f>(Table21[[#This Row],[Adj Close]]-M688)^2</f>
        <v>5.6755915225000111</v>
      </c>
      <c r="P688" s="194">
        <f>ABS(Table21[[#This Row],[Erorr 3]])</f>
        <v>2.3823500000000024</v>
      </c>
      <c r="Q688" s="192">
        <f>Table21[[#This Row],[Abs Erorr 3]]/Table21[[#This Row],[Adj Close]]</f>
        <v>4.0751865808870739E-2</v>
      </c>
    </row>
    <row r="689" spans="1:17" x14ac:dyDescent="0.3">
      <c r="A689" s="177">
        <v>44462</v>
      </c>
      <c r="B689" s="7">
        <v>59.619399999999999</v>
      </c>
      <c r="C689" s="190">
        <f t="shared" si="40"/>
        <v>58.459899999999998</v>
      </c>
      <c r="D689" s="191">
        <f>Table21[[#This Row],[Adj Close]]-Table21[[#This Row],[Naive Trend ]]</f>
        <v>1.1595000000000013</v>
      </c>
      <c r="E689">
        <f>Table21[[#This Row],[Erorr 1]]^2</f>
        <v>1.344440250000003</v>
      </c>
      <c r="F689">
        <f>ABS(Table21[[#This Row],[Erorr 1]])</f>
        <v>1.1595000000000013</v>
      </c>
      <c r="G689" s="192">
        <f>Table21[[#This Row],[Abs Erorr 1]]/Table21[[#This Row],[Adj Close]]</f>
        <v>1.9448367477700235E-2</v>
      </c>
      <c r="H689" s="190">
        <f t="shared" si="42"/>
        <v>59.02043333333333</v>
      </c>
      <c r="I689" s="193">
        <f>(Table21[[#This Row],[Adj Close]]-Table21[[#This Row],[3-MA]])</f>
        <v>0.59896666666666931</v>
      </c>
      <c r="J689" s="194">
        <f t="shared" si="41"/>
        <v>0.35876106777778094</v>
      </c>
      <c r="K689" s="194">
        <f>ABS(Table21[[#This Row],[Erorr 2]])</f>
        <v>0.59896666666666931</v>
      </c>
      <c r="L689" s="192">
        <f>Table21[[#This Row],[Abs Erorr 2]]/Table21[[#This Row],[Adj Close]]</f>
        <v>1.0046506114900005E-2</v>
      </c>
      <c r="M689" s="190">
        <f t="shared" si="43"/>
        <v>60.190233333333339</v>
      </c>
      <c r="N689" s="195">
        <f>Table21[[#This Row],[Adj Close]]-Table21[[#This Row],[6-MA]]</f>
        <v>-0.57083333333333997</v>
      </c>
      <c r="O689" s="194">
        <f>(Table21[[#This Row],[Adj Close]]-M689)^2</f>
        <v>0.32585069444445203</v>
      </c>
      <c r="P689" s="194">
        <f>ABS(Table21[[#This Row],[Erorr 3]])</f>
        <v>0.57083333333333997</v>
      </c>
      <c r="Q689" s="192">
        <f>Table21[[#This Row],[Abs Erorr 3]]/Table21[[#This Row],[Adj Close]]</f>
        <v>9.5746239199545786E-3</v>
      </c>
    </row>
    <row r="690" spans="1:17" x14ac:dyDescent="0.3">
      <c r="A690" s="177">
        <v>44463</v>
      </c>
      <c r="B690" s="7">
        <v>60.150399999999998</v>
      </c>
      <c r="C690" s="190">
        <f t="shared" si="40"/>
        <v>59.619399999999999</v>
      </c>
      <c r="D690" s="191">
        <f>Table21[[#This Row],[Adj Close]]-Table21[[#This Row],[Naive Trend ]]</f>
        <v>0.53099999999999881</v>
      </c>
      <c r="E690">
        <f>Table21[[#This Row],[Erorr 1]]^2</f>
        <v>0.28196099999999874</v>
      </c>
      <c r="F690">
        <f>ABS(Table21[[#This Row],[Erorr 1]])</f>
        <v>0.53099999999999881</v>
      </c>
      <c r="G690" s="192">
        <f>Table21[[#This Row],[Abs Erorr 1]]/Table21[[#This Row],[Adj Close]]</f>
        <v>8.8278714688513928E-3</v>
      </c>
      <c r="H690" s="190">
        <f t="shared" si="42"/>
        <v>58.905400000000007</v>
      </c>
      <c r="I690" s="193">
        <f>(Table21[[#This Row],[Adj Close]]-Table21[[#This Row],[3-MA]])</f>
        <v>1.2449999999999903</v>
      </c>
      <c r="J690" s="194">
        <f t="shared" si="41"/>
        <v>1.550024999999976</v>
      </c>
      <c r="K690" s="194">
        <f>ABS(Table21[[#This Row],[Erorr 2]])</f>
        <v>1.2449999999999903</v>
      </c>
      <c r="L690" s="192">
        <f>Table21[[#This Row],[Abs Erorr 2]]/Table21[[#This Row],[Adj Close]]</f>
        <v>2.0698116720753151E-2</v>
      </c>
      <c r="M690" s="190">
        <f t="shared" si="43"/>
        <v>59.907016666666664</v>
      </c>
      <c r="N690" s="195">
        <f>Table21[[#This Row],[Adj Close]]-Table21[[#This Row],[6-MA]]</f>
        <v>0.24338333333333395</v>
      </c>
      <c r="O690" s="194">
        <f>(Table21[[#This Row],[Adj Close]]-M690)^2</f>
        <v>5.9235446944444742E-2</v>
      </c>
      <c r="P690" s="194">
        <f>ABS(Table21[[#This Row],[Erorr 3]])</f>
        <v>0.24338333333333395</v>
      </c>
      <c r="Q690" s="192">
        <f>Table21[[#This Row],[Abs Erorr 3]]/Table21[[#This Row],[Adj Close]]</f>
        <v>4.0462462981681576E-3</v>
      </c>
    </row>
    <row r="691" spans="1:17" x14ac:dyDescent="0.3">
      <c r="A691" s="177">
        <v>44466</v>
      </c>
      <c r="B691" s="7">
        <v>60.336300000000001</v>
      </c>
      <c r="C691" s="190">
        <f t="shared" si="40"/>
        <v>60.150399999999998</v>
      </c>
      <c r="D691" s="191">
        <f>Table21[[#This Row],[Adj Close]]-Table21[[#This Row],[Naive Trend ]]</f>
        <v>0.18590000000000373</v>
      </c>
      <c r="E691">
        <f>Table21[[#This Row],[Erorr 1]]^2</f>
        <v>3.4558810000001383E-2</v>
      </c>
      <c r="F691">
        <f>ABS(Table21[[#This Row],[Erorr 1]])</f>
        <v>0.18590000000000373</v>
      </c>
      <c r="G691" s="192">
        <f>Table21[[#This Row],[Abs Erorr 1]]/Table21[[#This Row],[Adj Close]]</f>
        <v>3.081063969782763E-3</v>
      </c>
      <c r="H691" s="190">
        <f t="shared" si="42"/>
        <v>59.409899999999993</v>
      </c>
      <c r="I691" s="193">
        <f>(Table21[[#This Row],[Adj Close]]-Table21[[#This Row],[3-MA]])</f>
        <v>0.92640000000000811</v>
      </c>
      <c r="J691" s="194">
        <f t="shared" si="41"/>
        <v>0.85821696000001502</v>
      </c>
      <c r="K691" s="194">
        <f>ABS(Table21[[#This Row],[Erorr 2]])</f>
        <v>0.92640000000000811</v>
      </c>
      <c r="L691" s="192">
        <f>Table21[[#This Row],[Abs Erorr 2]]/Table21[[#This Row],[Adj Close]]</f>
        <v>1.535394115979946E-2</v>
      </c>
      <c r="M691" s="190">
        <f t="shared" si="43"/>
        <v>59.73146666666667</v>
      </c>
      <c r="N691" s="195">
        <f>Table21[[#This Row],[Adj Close]]-Table21[[#This Row],[6-MA]]</f>
        <v>0.60483333333333178</v>
      </c>
      <c r="O691" s="194">
        <f>(Table21[[#This Row],[Adj Close]]-M691)^2</f>
        <v>0.36582336111110925</v>
      </c>
      <c r="P691" s="194">
        <f>ABS(Table21[[#This Row],[Erorr 3]])</f>
        <v>0.60483333333333178</v>
      </c>
      <c r="Q691" s="192">
        <f>Table21[[#This Row],[Abs Erorr 3]]/Table21[[#This Row],[Adj Close]]</f>
        <v>1.0024368967492732E-2</v>
      </c>
    </row>
    <row r="692" spans="1:17" x14ac:dyDescent="0.3">
      <c r="A692" s="177">
        <v>44467</v>
      </c>
      <c r="B692" s="7">
        <v>60.177</v>
      </c>
      <c r="C692" s="190">
        <f t="shared" si="40"/>
        <v>60.336300000000001</v>
      </c>
      <c r="D692" s="191">
        <f>Table21[[#This Row],[Adj Close]]-Table21[[#This Row],[Naive Trend ]]</f>
        <v>-0.15930000000000177</v>
      </c>
      <c r="E692">
        <f>Table21[[#This Row],[Erorr 1]]^2</f>
        <v>2.5376490000000564E-2</v>
      </c>
      <c r="F692">
        <f>ABS(Table21[[#This Row],[Erorr 1]])</f>
        <v>0.15930000000000177</v>
      </c>
      <c r="G692" s="192">
        <f>Table21[[#This Row],[Abs Erorr 1]]/Table21[[#This Row],[Adj Close]]</f>
        <v>2.6471907871778548E-3</v>
      </c>
      <c r="H692" s="190">
        <f t="shared" si="42"/>
        <v>60.035366666666668</v>
      </c>
      <c r="I692" s="193">
        <f>(Table21[[#This Row],[Adj Close]]-Table21[[#This Row],[3-MA]])</f>
        <v>0.14163333333333128</v>
      </c>
      <c r="J692" s="194">
        <f t="shared" si="41"/>
        <v>2.0060001111110528E-2</v>
      </c>
      <c r="K692" s="194">
        <f>ABS(Table21[[#This Row],[Erorr 2]])</f>
        <v>0.14163333333333128</v>
      </c>
      <c r="L692" s="192">
        <f>Table21[[#This Row],[Abs Erorr 2]]/Table21[[#This Row],[Adj Close]]</f>
        <v>2.3536123989785348E-3</v>
      </c>
      <c r="M692" s="190">
        <f t="shared" si="43"/>
        <v>59.527899999999995</v>
      </c>
      <c r="N692" s="195">
        <f>Table21[[#This Row],[Adj Close]]-Table21[[#This Row],[6-MA]]</f>
        <v>0.64910000000000423</v>
      </c>
      <c r="O692" s="194">
        <f>(Table21[[#This Row],[Adj Close]]-M692)^2</f>
        <v>0.4213308100000055</v>
      </c>
      <c r="P692" s="194">
        <f>ABS(Table21[[#This Row],[Erorr 3]])</f>
        <v>0.64910000000000423</v>
      </c>
      <c r="Q692" s="192">
        <f>Table21[[#This Row],[Abs Erorr 3]]/Table21[[#This Row],[Adj Close]]</f>
        <v>1.0786513119630494E-2</v>
      </c>
    </row>
    <row r="693" spans="1:17" x14ac:dyDescent="0.3">
      <c r="A693" s="177">
        <v>44468</v>
      </c>
      <c r="B693" s="7">
        <v>60.663800000000002</v>
      </c>
      <c r="C693" s="190">
        <f t="shared" si="40"/>
        <v>60.177</v>
      </c>
      <c r="D693" s="191">
        <f>Table21[[#This Row],[Adj Close]]-Table21[[#This Row],[Naive Trend ]]</f>
        <v>0.48680000000000234</v>
      </c>
      <c r="E693">
        <f>Table21[[#This Row],[Erorr 1]]^2</f>
        <v>0.23697424000000228</v>
      </c>
      <c r="F693">
        <f>ABS(Table21[[#This Row],[Erorr 1]])</f>
        <v>0.48680000000000234</v>
      </c>
      <c r="G693" s="192">
        <f>Table21[[#This Row],[Abs Erorr 1]]/Table21[[#This Row],[Adj Close]]</f>
        <v>8.0245550064453972E-3</v>
      </c>
      <c r="H693" s="190">
        <f t="shared" si="42"/>
        <v>60.221233333333338</v>
      </c>
      <c r="I693" s="193">
        <f>(Table21[[#This Row],[Adj Close]]-Table21[[#This Row],[3-MA]])</f>
        <v>0.44256666666666433</v>
      </c>
      <c r="J693" s="194">
        <f t="shared" si="41"/>
        <v>0.19586525444444239</v>
      </c>
      <c r="K693" s="194">
        <f>ABS(Table21[[#This Row],[Erorr 2]])</f>
        <v>0.44256666666666433</v>
      </c>
      <c r="L693" s="192">
        <f>Table21[[#This Row],[Abs Erorr 2]]/Table21[[#This Row],[Adj Close]]</f>
        <v>7.2953996727317498E-3</v>
      </c>
      <c r="M693" s="190">
        <f t="shared" si="43"/>
        <v>59.563316666666672</v>
      </c>
      <c r="N693" s="195">
        <f>Table21[[#This Row],[Adj Close]]-Table21[[#This Row],[6-MA]]</f>
        <v>1.1004833333333295</v>
      </c>
      <c r="O693" s="194">
        <f>(Table21[[#This Row],[Adj Close]]-M693)^2</f>
        <v>1.2110635669444361</v>
      </c>
      <c r="P693" s="194">
        <f>ABS(Table21[[#This Row],[Erorr 3]])</f>
        <v>1.1004833333333295</v>
      </c>
      <c r="Q693" s="192">
        <f>Table21[[#This Row],[Abs Erorr 3]]/Table21[[#This Row],[Adj Close]]</f>
        <v>1.8140692362386291E-2</v>
      </c>
    </row>
    <row r="694" spans="1:17" x14ac:dyDescent="0.3">
      <c r="A694" s="177">
        <v>44469</v>
      </c>
      <c r="B694" s="7">
        <v>59.291899999999998</v>
      </c>
      <c r="C694" s="190">
        <f t="shared" si="40"/>
        <v>60.663800000000002</v>
      </c>
      <c r="D694" s="191">
        <f>Table21[[#This Row],[Adj Close]]-Table21[[#This Row],[Naive Trend ]]</f>
        <v>-1.3719000000000037</v>
      </c>
      <c r="E694">
        <f>Table21[[#This Row],[Erorr 1]]^2</f>
        <v>1.8821096100000101</v>
      </c>
      <c r="F694">
        <f>ABS(Table21[[#This Row],[Erorr 1]])</f>
        <v>1.3719000000000037</v>
      </c>
      <c r="G694" s="192">
        <f>Table21[[#This Row],[Abs Erorr 1]]/Table21[[#This Row],[Adj Close]]</f>
        <v>2.3138067763050326E-2</v>
      </c>
      <c r="H694" s="190">
        <f t="shared" si="42"/>
        <v>60.392366666666668</v>
      </c>
      <c r="I694" s="193">
        <f>(Table21[[#This Row],[Adj Close]]-Table21[[#This Row],[3-MA]])</f>
        <v>-1.1004666666666694</v>
      </c>
      <c r="J694" s="194">
        <f t="shared" si="41"/>
        <v>1.2110268844444505</v>
      </c>
      <c r="K694" s="194">
        <f>ABS(Table21[[#This Row],[Erorr 2]])</f>
        <v>1.1004666666666694</v>
      </c>
      <c r="L694" s="192">
        <f>Table21[[#This Row],[Abs Erorr 2]]/Table21[[#This Row],[Adj Close]]</f>
        <v>1.8560151836366678E-2</v>
      </c>
      <c r="M694" s="190">
        <f t="shared" si="43"/>
        <v>59.901133333333327</v>
      </c>
      <c r="N694" s="195">
        <f>Table21[[#This Row],[Adj Close]]-Table21[[#This Row],[6-MA]]</f>
        <v>-0.60923333333332863</v>
      </c>
      <c r="O694" s="194">
        <f>(Table21[[#This Row],[Adj Close]]-M694)^2</f>
        <v>0.37116525444443871</v>
      </c>
      <c r="P694" s="194">
        <f>ABS(Table21[[#This Row],[Erorr 3]])</f>
        <v>0.60923333333332863</v>
      </c>
      <c r="Q694" s="192">
        <f>Table21[[#This Row],[Abs Erorr 3]]/Table21[[#This Row],[Adj Close]]</f>
        <v>1.0275152817388692E-2</v>
      </c>
    </row>
    <row r="695" spans="1:17" x14ac:dyDescent="0.3">
      <c r="A695" s="177">
        <v>44470</v>
      </c>
      <c r="B695" s="7">
        <v>60.3628</v>
      </c>
      <c r="C695" s="190">
        <f t="shared" si="40"/>
        <v>59.291899999999998</v>
      </c>
      <c r="D695" s="191">
        <f>Table21[[#This Row],[Adj Close]]-Table21[[#This Row],[Naive Trend ]]</f>
        <v>1.0709000000000017</v>
      </c>
      <c r="E695">
        <f>Table21[[#This Row],[Erorr 1]]^2</f>
        <v>1.1468268100000036</v>
      </c>
      <c r="F695">
        <f>ABS(Table21[[#This Row],[Erorr 1]])</f>
        <v>1.0709000000000017</v>
      </c>
      <c r="G695" s="192">
        <f>Table21[[#This Row],[Abs Erorr 1]]/Table21[[#This Row],[Adj Close]]</f>
        <v>1.7741059062866563E-2</v>
      </c>
      <c r="H695" s="190">
        <f t="shared" si="42"/>
        <v>60.044233333333331</v>
      </c>
      <c r="I695" s="193">
        <f>(Table21[[#This Row],[Adj Close]]-Table21[[#This Row],[3-MA]])</f>
        <v>0.31856666666666911</v>
      </c>
      <c r="J695" s="194">
        <f t="shared" si="41"/>
        <v>0.10148472111111266</v>
      </c>
      <c r="K695" s="194">
        <f>ABS(Table21[[#This Row],[Erorr 2]])</f>
        <v>0.31856666666666911</v>
      </c>
      <c r="L695" s="192">
        <f>Table21[[#This Row],[Abs Erorr 2]]/Table21[[#This Row],[Adj Close]]</f>
        <v>5.277532961802122E-3</v>
      </c>
      <c r="M695" s="190">
        <f t="shared" si="43"/>
        <v>60.039799999999993</v>
      </c>
      <c r="N695" s="195">
        <f>Table21[[#This Row],[Adj Close]]-Table21[[#This Row],[6-MA]]</f>
        <v>0.3230000000000075</v>
      </c>
      <c r="O695" s="194">
        <f>(Table21[[#This Row],[Adj Close]]-M695)^2</f>
        <v>0.10432900000000485</v>
      </c>
      <c r="P695" s="194">
        <f>ABS(Table21[[#This Row],[Erorr 3]])</f>
        <v>0.3230000000000075</v>
      </c>
      <c r="Q695" s="192">
        <f>Table21[[#This Row],[Abs Erorr 3]]/Table21[[#This Row],[Adj Close]]</f>
        <v>5.3509777545111808E-3</v>
      </c>
    </row>
    <row r="696" spans="1:17" x14ac:dyDescent="0.3">
      <c r="A696" s="177">
        <v>44473</v>
      </c>
      <c r="B696" s="7">
        <v>60.876199999999997</v>
      </c>
      <c r="C696" s="190">
        <f t="shared" si="40"/>
        <v>60.3628</v>
      </c>
      <c r="D696" s="191">
        <f>Table21[[#This Row],[Adj Close]]-Table21[[#This Row],[Naive Trend ]]</f>
        <v>0.51339999999999719</v>
      </c>
      <c r="E696">
        <f>Table21[[#This Row],[Erorr 1]]^2</f>
        <v>0.2635795599999971</v>
      </c>
      <c r="F696">
        <f>ABS(Table21[[#This Row],[Erorr 1]])</f>
        <v>0.51339999999999719</v>
      </c>
      <c r="G696" s="192">
        <f>Table21[[#This Row],[Abs Erorr 1]]/Table21[[#This Row],[Adj Close]]</f>
        <v>8.4335093189127647E-3</v>
      </c>
      <c r="H696" s="190">
        <f t="shared" si="42"/>
        <v>60.106166666666667</v>
      </c>
      <c r="I696" s="193">
        <f>(Table21[[#This Row],[Adj Close]]-Table21[[#This Row],[3-MA]])</f>
        <v>0.77003333333333046</v>
      </c>
      <c r="J696" s="194">
        <f t="shared" si="41"/>
        <v>0.59295133444444004</v>
      </c>
      <c r="K696" s="194">
        <f>ABS(Table21[[#This Row],[Erorr 2]])</f>
        <v>0.77003333333333046</v>
      </c>
      <c r="L696" s="192">
        <f>Table21[[#This Row],[Abs Erorr 2]]/Table21[[#This Row],[Adj Close]]</f>
        <v>1.2649168859641872E-2</v>
      </c>
      <c r="M696" s="190">
        <f t="shared" si="43"/>
        <v>60.163700000000006</v>
      </c>
      <c r="N696" s="195">
        <f>Table21[[#This Row],[Adj Close]]-Table21[[#This Row],[6-MA]]</f>
        <v>0.71249999999999147</v>
      </c>
      <c r="O696" s="194">
        <f>(Table21[[#This Row],[Adj Close]]-M696)^2</f>
        <v>0.50765624999998782</v>
      </c>
      <c r="P696" s="194">
        <f>ABS(Table21[[#This Row],[Erorr 3]])</f>
        <v>0.71249999999999147</v>
      </c>
      <c r="Q696" s="192">
        <f>Table21[[#This Row],[Abs Erorr 3]]/Table21[[#This Row],[Adj Close]]</f>
        <v>1.1704081397984623E-2</v>
      </c>
    </row>
    <row r="697" spans="1:17" x14ac:dyDescent="0.3">
      <c r="A697" s="177">
        <v>44474</v>
      </c>
      <c r="B697" s="7">
        <v>59.707900000000002</v>
      </c>
      <c r="C697" s="190">
        <f t="shared" si="40"/>
        <v>60.876199999999997</v>
      </c>
      <c r="D697" s="191">
        <f>Table21[[#This Row],[Adj Close]]-Table21[[#This Row],[Naive Trend ]]</f>
        <v>-1.168299999999995</v>
      </c>
      <c r="E697">
        <f>Table21[[#This Row],[Erorr 1]]^2</f>
        <v>1.3649248899999884</v>
      </c>
      <c r="F697">
        <f>ABS(Table21[[#This Row],[Erorr 1]])</f>
        <v>1.168299999999995</v>
      </c>
      <c r="G697" s="192">
        <f>Table21[[#This Row],[Abs Erorr 1]]/Table21[[#This Row],[Adj Close]]</f>
        <v>1.9566924979776461E-2</v>
      </c>
      <c r="H697" s="190">
        <f t="shared" si="42"/>
        <v>60.176966666666658</v>
      </c>
      <c r="I697" s="193">
        <f>(Table21[[#This Row],[Adj Close]]-Table21[[#This Row],[3-MA]])</f>
        <v>-0.46906666666665586</v>
      </c>
      <c r="J697" s="194">
        <f t="shared" si="41"/>
        <v>0.22002353777776765</v>
      </c>
      <c r="K697" s="194">
        <f>ABS(Table21[[#This Row],[Erorr 2]])</f>
        <v>0.46906666666665586</v>
      </c>
      <c r="L697" s="192">
        <f>Table21[[#This Row],[Abs Erorr 2]]/Table21[[#This Row],[Adj Close]]</f>
        <v>7.8560235189423146E-3</v>
      </c>
      <c r="M697" s="190">
        <f t="shared" si="43"/>
        <v>60.284666666666659</v>
      </c>
      <c r="N697" s="195">
        <f>Table21[[#This Row],[Adj Close]]-Table21[[#This Row],[6-MA]]</f>
        <v>-0.5767666666666571</v>
      </c>
      <c r="O697" s="194">
        <f>(Table21[[#This Row],[Adj Close]]-M697)^2</f>
        <v>0.33265978777776672</v>
      </c>
      <c r="P697" s="194">
        <f>ABS(Table21[[#This Row],[Erorr 3]])</f>
        <v>0.5767666666666571</v>
      </c>
      <c r="Q697" s="192">
        <f>Table21[[#This Row],[Abs Erorr 3]]/Table21[[#This Row],[Adj Close]]</f>
        <v>9.6598049281025975E-3</v>
      </c>
    </row>
    <row r="698" spans="1:17" x14ac:dyDescent="0.3">
      <c r="A698" s="177">
        <v>44475</v>
      </c>
      <c r="B698" s="7">
        <v>59.283000000000001</v>
      </c>
      <c r="C698" s="190">
        <f t="shared" si="40"/>
        <v>59.707900000000002</v>
      </c>
      <c r="D698" s="191">
        <f>Table21[[#This Row],[Adj Close]]-Table21[[#This Row],[Naive Trend ]]</f>
        <v>-0.42490000000000094</v>
      </c>
      <c r="E698">
        <f>Table21[[#This Row],[Erorr 1]]^2</f>
        <v>0.18054001000000081</v>
      </c>
      <c r="F698">
        <f>ABS(Table21[[#This Row],[Erorr 1]])</f>
        <v>0.42490000000000094</v>
      </c>
      <c r="G698" s="192">
        <f>Table21[[#This Row],[Abs Erorr 1]]/Table21[[#This Row],[Adj Close]]</f>
        <v>7.167316093989861E-3</v>
      </c>
      <c r="H698" s="190">
        <f t="shared" si="42"/>
        <v>60.315633333333331</v>
      </c>
      <c r="I698" s="193">
        <f>(Table21[[#This Row],[Adj Close]]-Table21[[#This Row],[3-MA]])</f>
        <v>-1.0326333333333295</v>
      </c>
      <c r="J698" s="194">
        <f t="shared" si="41"/>
        <v>1.0663316011111033</v>
      </c>
      <c r="K698" s="194">
        <f>ABS(Table21[[#This Row],[Erorr 2]])</f>
        <v>1.0326333333333295</v>
      </c>
      <c r="L698" s="192">
        <f>Table21[[#This Row],[Abs Erorr 2]]/Table21[[#This Row],[Adj Close]]</f>
        <v>1.7418709129654868E-2</v>
      </c>
      <c r="M698" s="190">
        <f t="shared" si="43"/>
        <v>60.179933333333331</v>
      </c>
      <c r="N698" s="195">
        <f>Table21[[#This Row],[Adj Close]]-Table21[[#This Row],[6-MA]]</f>
        <v>-0.89693333333332959</v>
      </c>
      <c r="O698" s="194">
        <f>(Table21[[#This Row],[Adj Close]]-M698)^2</f>
        <v>0.80448940444443773</v>
      </c>
      <c r="P698" s="194">
        <f>ABS(Table21[[#This Row],[Erorr 3]])</f>
        <v>0.89693333333332959</v>
      </c>
      <c r="Q698" s="192">
        <f>Table21[[#This Row],[Abs Erorr 3]]/Table21[[#This Row],[Adj Close]]</f>
        <v>1.5129688668477128E-2</v>
      </c>
    </row>
    <row r="699" spans="1:17" x14ac:dyDescent="0.3">
      <c r="A699" s="177">
        <v>44476</v>
      </c>
      <c r="B699" s="7">
        <v>60.539900000000003</v>
      </c>
      <c r="C699" s="190">
        <f t="shared" si="40"/>
        <v>59.283000000000001</v>
      </c>
      <c r="D699" s="191">
        <f>Table21[[#This Row],[Adj Close]]-Table21[[#This Row],[Naive Trend ]]</f>
        <v>1.2569000000000017</v>
      </c>
      <c r="E699">
        <f>Table21[[#This Row],[Erorr 1]]^2</f>
        <v>1.5797976100000042</v>
      </c>
      <c r="F699">
        <f>ABS(Table21[[#This Row],[Erorr 1]])</f>
        <v>1.2569000000000017</v>
      </c>
      <c r="G699" s="192">
        <f>Table21[[#This Row],[Abs Erorr 1]]/Table21[[#This Row],[Adj Close]]</f>
        <v>2.0761514307093366E-2</v>
      </c>
      <c r="H699" s="190">
        <f t="shared" si="42"/>
        <v>59.9557</v>
      </c>
      <c r="I699" s="193">
        <f>(Table21[[#This Row],[Adj Close]]-Table21[[#This Row],[3-MA]])</f>
        <v>0.58420000000000272</v>
      </c>
      <c r="J699" s="194">
        <f t="shared" si="41"/>
        <v>0.34128964000000317</v>
      </c>
      <c r="K699" s="194">
        <f>ABS(Table21[[#This Row],[Erorr 2]])</f>
        <v>0.58420000000000272</v>
      </c>
      <c r="L699" s="192">
        <f>Table21[[#This Row],[Abs Erorr 2]]/Table21[[#This Row],[Adj Close]]</f>
        <v>9.6498342415498317E-3</v>
      </c>
      <c r="M699" s="190">
        <f t="shared" si="43"/>
        <v>60.030933333333337</v>
      </c>
      <c r="N699" s="195">
        <f>Table21[[#This Row],[Adj Close]]-Table21[[#This Row],[6-MA]]</f>
        <v>0.5089666666666659</v>
      </c>
      <c r="O699" s="194">
        <f>(Table21[[#This Row],[Adj Close]]-M699)^2</f>
        <v>0.25904706777777697</v>
      </c>
      <c r="P699" s="194">
        <f>ABS(Table21[[#This Row],[Erorr 3]])</f>
        <v>0.5089666666666659</v>
      </c>
      <c r="Q699" s="192">
        <f>Table21[[#This Row],[Abs Erorr 3]]/Table21[[#This Row],[Adj Close]]</f>
        <v>8.4071276408891633E-3</v>
      </c>
    </row>
    <row r="700" spans="1:17" x14ac:dyDescent="0.3">
      <c r="A700" s="177">
        <v>44477</v>
      </c>
      <c r="B700" s="7">
        <v>60.1858</v>
      </c>
      <c r="C700" s="190">
        <f t="shared" si="40"/>
        <v>60.539900000000003</v>
      </c>
      <c r="D700" s="191">
        <f>Table21[[#This Row],[Adj Close]]-Table21[[#This Row],[Naive Trend ]]</f>
        <v>-0.35410000000000252</v>
      </c>
      <c r="E700">
        <f>Table21[[#This Row],[Erorr 1]]^2</f>
        <v>0.12538681000000179</v>
      </c>
      <c r="F700">
        <f>ABS(Table21[[#This Row],[Erorr 1]])</f>
        <v>0.35410000000000252</v>
      </c>
      <c r="G700" s="192">
        <f>Table21[[#This Row],[Abs Erorr 1]]/Table21[[#This Row],[Adj Close]]</f>
        <v>5.8834475906277316E-3</v>
      </c>
      <c r="H700" s="190">
        <f t="shared" si="42"/>
        <v>59.843600000000002</v>
      </c>
      <c r="I700" s="193">
        <f>(Table21[[#This Row],[Adj Close]]-Table21[[#This Row],[3-MA]])</f>
        <v>0.34219999999999828</v>
      </c>
      <c r="J700" s="194">
        <f t="shared" si="41"/>
        <v>0.11710083999999883</v>
      </c>
      <c r="K700" s="194">
        <f>ABS(Table21[[#This Row],[Erorr 2]])</f>
        <v>0.34219999999999828</v>
      </c>
      <c r="L700" s="192">
        <f>Table21[[#This Row],[Abs Erorr 2]]/Table21[[#This Row],[Adj Close]]</f>
        <v>5.6857265335012296E-3</v>
      </c>
      <c r="M700" s="190">
        <f t="shared" si="43"/>
        <v>60.010283333333327</v>
      </c>
      <c r="N700" s="195">
        <f>Table21[[#This Row],[Adj Close]]-Table21[[#This Row],[6-MA]]</f>
        <v>0.17551666666667387</v>
      </c>
      <c r="O700" s="194">
        <f>(Table21[[#This Row],[Adj Close]]-M700)^2</f>
        <v>3.0806100277780305E-2</v>
      </c>
      <c r="P700" s="194">
        <f>ABS(Table21[[#This Row],[Erorr 3]])</f>
        <v>0.17551666666667387</v>
      </c>
      <c r="Q700" s="192">
        <f>Table21[[#This Row],[Abs Erorr 3]]/Table21[[#This Row],[Adj Close]]</f>
        <v>2.9162471324909508E-3</v>
      </c>
    </row>
    <row r="701" spans="1:17" x14ac:dyDescent="0.3">
      <c r="A701" s="177">
        <v>44480</v>
      </c>
      <c r="B701" s="7">
        <v>61.398400000000002</v>
      </c>
      <c r="C701" s="190">
        <f t="shared" si="40"/>
        <v>60.1858</v>
      </c>
      <c r="D701" s="191">
        <f>Table21[[#This Row],[Adj Close]]-Table21[[#This Row],[Naive Trend ]]</f>
        <v>1.2126000000000019</v>
      </c>
      <c r="E701">
        <f>Table21[[#This Row],[Erorr 1]]^2</f>
        <v>1.4703987600000046</v>
      </c>
      <c r="F701">
        <f>ABS(Table21[[#This Row],[Erorr 1]])</f>
        <v>1.2126000000000019</v>
      </c>
      <c r="G701" s="192">
        <f>Table21[[#This Row],[Abs Erorr 1]]/Table21[[#This Row],[Adj Close]]</f>
        <v>1.9749700317923623E-2</v>
      </c>
      <c r="H701" s="190">
        <f t="shared" si="42"/>
        <v>60.002900000000004</v>
      </c>
      <c r="I701" s="193">
        <f>(Table21[[#This Row],[Adj Close]]-Table21[[#This Row],[3-MA]])</f>
        <v>1.3954999999999984</v>
      </c>
      <c r="J701" s="194">
        <f t="shared" si="41"/>
        <v>1.9474202499999955</v>
      </c>
      <c r="K701" s="194">
        <f>ABS(Table21[[#This Row],[Erorr 2]])</f>
        <v>1.3954999999999984</v>
      </c>
      <c r="L701" s="192">
        <f>Table21[[#This Row],[Abs Erorr 2]]/Table21[[#This Row],[Adj Close]]</f>
        <v>2.2728605305675692E-2</v>
      </c>
      <c r="M701" s="190">
        <f t="shared" si="43"/>
        <v>60.159266666666667</v>
      </c>
      <c r="N701" s="195">
        <f>Table21[[#This Row],[Adj Close]]-Table21[[#This Row],[6-MA]]</f>
        <v>1.239133333333335</v>
      </c>
      <c r="O701" s="194">
        <f>(Table21[[#This Row],[Adj Close]]-M701)^2</f>
        <v>1.5354514177777818</v>
      </c>
      <c r="P701" s="194">
        <f>ABS(Table21[[#This Row],[Erorr 3]])</f>
        <v>1.239133333333335</v>
      </c>
      <c r="Q701" s="192">
        <f>Table21[[#This Row],[Abs Erorr 3]]/Table21[[#This Row],[Adj Close]]</f>
        <v>2.0181850558537925E-2</v>
      </c>
    </row>
    <row r="702" spans="1:17" x14ac:dyDescent="0.3">
      <c r="A702" s="177">
        <v>44481</v>
      </c>
      <c r="B702" s="7">
        <v>63.991700000000002</v>
      </c>
      <c r="C702" s="190">
        <f t="shared" si="40"/>
        <v>61.398400000000002</v>
      </c>
      <c r="D702" s="191">
        <f>Table21[[#This Row],[Adj Close]]-Table21[[#This Row],[Naive Trend ]]</f>
        <v>2.5932999999999993</v>
      </c>
      <c r="E702">
        <f>Table21[[#This Row],[Erorr 1]]^2</f>
        <v>6.7252048899999961</v>
      </c>
      <c r="F702">
        <f>ABS(Table21[[#This Row],[Erorr 1]])</f>
        <v>2.5932999999999993</v>
      </c>
      <c r="G702" s="192">
        <f>Table21[[#This Row],[Abs Erorr 1]]/Table21[[#This Row],[Adj Close]]</f>
        <v>4.052556815962069E-2</v>
      </c>
      <c r="H702" s="190">
        <f t="shared" si="42"/>
        <v>60.708033333333333</v>
      </c>
      <c r="I702" s="193">
        <f>(Table21[[#This Row],[Adj Close]]-Table21[[#This Row],[3-MA]])</f>
        <v>3.2836666666666687</v>
      </c>
      <c r="J702" s="194">
        <f t="shared" si="41"/>
        <v>10.782466777777792</v>
      </c>
      <c r="K702" s="194">
        <f>ABS(Table21[[#This Row],[Erorr 2]])</f>
        <v>3.2836666666666687</v>
      </c>
      <c r="L702" s="192">
        <f>Table21[[#This Row],[Abs Erorr 2]]/Table21[[#This Row],[Adj Close]]</f>
        <v>5.1313946444096169E-2</v>
      </c>
      <c r="M702" s="190">
        <f t="shared" si="43"/>
        <v>60.331866666666663</v>
      </c>
      <c r="N702" s="195">
        <f>Table21[[#This Row],[Adj Close]]-Table21[[#This Row],[6-MA]]</f>
        <v>3.6598333333333386</v>
      </c>
      <c r="O702" s="194">
        <f>(Table21[[#This Row],[Adj Close]]-M702)^2</f>
        <v>13.394380027777816</v>
      </c>
      <c r="P702" s="194">
        <f>ABS(Table21[[#This Row],[Erorr 3]])</f>
        <v>3.6598333333333386</v>
      </c>
      <c r="Q702" s="192">
        <f>Table21[[#This Row],[Abs Erorr 3]]/Table21[[#This Row],[Adj Close]]</f>
        <v>5.7192312961420598E-2</v>
      </c>
    </row>
    <row r="703" spans="1:17" x14ac:dyDescent="0.3">
      <c r="A703" s="177">
        <v>44482</v>
      </c>
      <c r="B703" s="7">
        <v>63.991700000000002</v>
      </c>
      <c r="C703" s="190">
        <f t="shared" si="40"/>
        <v>63.991700000000002</v>
      </c>
      <c r="D703" s="191">
        <f>Table21[[#This Row],[Adj Close]]-Table21[[#This Row],[Naive Trend ]]</f>
        <v>0</v>
      </c>
      <c r="E703">
        <f>Table21[[#This Row],[Erorr 1]]^2</f>
        <v>0</v>
      </c>
      <c r="F703">
        <f>ABS(Table21[[#This Row],[Erorr 1]])</f>
        <v>0</v>
      </c>
      <c r="G703" s="192">
        <f>Table21[[#This Row],[Abs Erorr 1]]/Table21[[#This Row],[Adj Close]]</f>
        <v>0</v>
      </c>
      <c r="H703" s="190">
        <f t="shared" si="42"/>
        <v>61.858633333333337</v>
      </c>
      <c r="I703" s="193">
        <f>(Table21[[#This Row],[Adj Close]]-Table21[[#This Row],[3-MA]])</f>
        <v>2.1330666666666644</v>
      </c>
      <c r="J703" s="194">
        <f t="shared" si="41"/>
        <v>4.5499734044444349</v>
      </c>
      <c r="K703" s="194">
        <f>ABS(Table21[[#This Row],[Erorr 2]])</f>
        <v>2.1330666666666644</v>
      </c>
      <c r="L703" s="192">
        <f>Table21[[#This Row],[Abs Erorr 2]]/Table21[[#This Row],[Adj Close]]</f>
        <v>3.3333489603599595E-2</v>
      </c>
      <c r="M703" s="190">
        <f t="shared" si="43"/>
        <v>60.851116666666663</v>
      </c>
      <c r="N703" s="195">
        <f>Table21[[#This Row],[Adj Close]]-Table21[[#This Row],[6-MA]]</f>
        <v>3.1405833333333391</v>
      </c>
      <c r="O703" s="194">
        <f>(Table21[[#This Row],[Adj Close]]-M703)^2</f>
        <v>9.8632636736111472</v>
      </c>
      <c r="P703" s="194">
        <f>ABS(Table21[[#This Row],[Erorr 3]])</f>
        <v>3.1405833333333391</v>
      </c>
      <c r="Q703" s="192">
        <f>Table21[[#This Row],[Abs Erorr 3]]/Table21[[#This Row],[Adj Close]]</f>
        <v>4.9077979383784755E-2</v>
      </c>
    </row>
    <row r="704" spans="1:17" x14ac:dyDescent="0.3">
      <c r="A704" s="177">
        <v>44483</v>
      </c>
      <c r="B704" s="7">
        <v>65.097999999999999</v>
      </c>
      <c r="C704" s="190">
        <f t="shared" si="40"/>
        <v>63.991700000000002</v>
      </c>
      <c r="D704" s="191">
        <f>Table21[[#This Row],[Adj Close]]-Table21[[#This Row],[Naive Trend ]]</f>
        <v>1.1062999999999974</v>
      </c>
      <c r="E704">
        <f>Table21[[#This Row],[Erorr 1]]^2</f>
        <v>1.2238996899999943</v>
      </c>
      <c r="F704">
        <f>ABS(Table21[[#This Row],[Erorr 1]])</f>
        <v>1.1062999999999974</v>
      </c>
      <c r="G704" s="192">
        <f>Table21[[#This Row],[Abs Erorr 1]]/Table21[[#This Row],[Adj Close]]</f>
        <v>1.6994377707456411E-2</v>
      </c>
      <c r="H704" s="190">
        <f t="shared" si="42"/>
        <v>63.127266666666664</v>
      </c>
      <c r="I704" s="193">
        <f>(Table21[[#This Row],[Adj Close]]-Table21[[#This Row],[3-MA]])</f>
        <v>1.9707333333333352</v>
      </c>
      <c r="J704" s="194">
        <f t="shared" si="41"/>
        <v>3.8837898711111185</v>
      </c>
      <c r="K704" s="194">
        <f>ABS(Table21[[#This Row],[Erorr 2]])</f>
        <v>1.9707333333333352</v>
      </c>
      <c r="L704" s="192">
        <f>Table21[[#This Row],[Abs Erorr 2]]/Table21[[#This Row],[Adj Close]]</f>
        <v>3.0273331489958758E-2</v>
      </c>
      <c r="M704" s="190">
        <f t="shared" si="43"/>
        <v>61.565083333333327</v>
      </c>
      <c r="N704" s="195">
        <f>Table21[[#This Row],[Adj Close]]-Table21[[#This Row],[6-MA]]</f>
        <v>3.5329166666666723</v>
      </c>
      <c r="O704" s="194">
        <f>(Table21[[#This Row],[Adj Close]]-M704)^2</f>
        <v>12.481500173611151</v>
      </c>
      <c r="P704" s="194">
        <f>ABS(Table21[[#This Row],[Erorr 3]])</f>
        <v>3.5329166666666723</v>
      </c>
      <c r="Q704" s="192">
        <f>Table21[[#This Row],[Abs Erorr 3]]/Table21[[#This Row],[Adj Close]]</f>
        <v>5.4270740524542574E-2</v>
      </c>
    </row>
    <row r="705" spans="1:17" x14ac:dyDescent="0.3">
      <c r="A705" s="177">
        <v>44484</v>
      </c>
      <c r="B705" s="7">
        <v>65.097999999999999</v>
      </c>
      <c r="C705" s="190">
        <f t="shared" si="40"/>
        <v>65.097999999999999</v>
      </c>
      <c r="D705" s="191">
        <f>Table21[[#This Row],[Adj Close]]-Table21[[#This Row],[Naive Trend ]]</f>
        <v>0</v>
      </c>
      <c r="E705">
        <f>Table21[[#This Row],[Erorr 1]]^2</f>
        <v>0</v>
      </c>
      <c r="F705">
        <f>ABS(Table21[[#This Row],[Erorr 1]])</f>
        <v>0</v>
      </c>
      <c r="G705" s="192">
        <f>Table21[[#This Row],[Abs Erorr 1]]/Table21[[#This Row],[Adj Close]]</f>
        <v>0</v>
      </c>
      <c r="H705" s="190">
        <f t="shared" si="42"/>
        <v>64.360466666666667</v>
      </c>
      <c r="I705" s="193">
        <f>(Table21[[#This Row],[Adj Close]]-Table21[[#This Row],[3-MA]])</f>
        <v>0.7375333333333316</v>
      </c>
      <c r="J705" s="194">
        <f t="shared" si="41"/>
        <v>0.54395541777777523</v>
      </c>
      <c r="K705" s="194">
        <f>ABS(Table21[[#This Row],[Erorr 2]])</f>
        <v>0.7375333333333316</v>
      </c>
      <c r="L705" s="192">
        <f>Table21[[#This Row],[Abs Erorr 2]]/Table21[[#This Row],[Adj Close]]</f>
        <v>1.1329585138304274E-2</v>
      </c>
      <c r="M705" s="190">
        <f t="shared" si="43"/>
        <v>62.534250000000007</v>
      </c>
      <c r="N705" s="195">
        <f>Table21[[#This Row],[Adj Close]]-Table21[[#This Row],[6-MA]]</f>
        <v>2.5637499999999918</v>
      </c>
      <c r="O705" s="194">
        <f>(Table21[[#This Row],[Adj Close]]-M705)^2</f>
        <v>6.5728140624999574</v>
      </c>
      <c r="P705" s="194">
        <f>ABS(Table21[[#This Row],[Erorr 3]])</f>
        <v>2.5637499999999918</v>
      </c>
      <c r="Q705" s="192">
        <f>Table21[[#This Row],[Abs Erorr 3]]/Table21[[#This Row],[Adj Close]]</f>
        <v>3.9382930351162734E-2</v>
      </c>
    </row>
    <row r="706" spans="1:17" x14ac:dyDescent="0.3">
      <c r="A706" s="177">
        <v>44487</v>
      </c>
      <c r="B706" s="7">
        <v>64.549300000000002</v>
      </c>
      <c r="C706" s="190">
        <f t="shared" si="40"/>
        <v>65.097999999999999</v>
      </c>
      <c r="D706" s="191">
        <f>Table21[[#This Row],[Adj Close]]-Table21[[#This Row],[Naive Trend ]]</f>
        <v>-0.54869999999999663</v>
      </c>
      <c r="E706">
        <f>Table21[[#This Row],[Erorr 1]]^2</f>
        <v>0.30107168999999628</v>
      </c>
      <c r="F706">
        <f>ABS(Table21[[#This Row],[Erorr 1]])</f>
        <v>0.54869999999999663</v>
      </c>
      <c r="G706" s="192">
        <f>Table21[[#This Row],[Abs Erorr 1]]/Table21[[#This Row],[Adj Close]]</f>
        <v>8.5004794784760886E-3</v>
      </c>
      <c r="H706" s="190">
        <f t="shared" si="42"/>
        <v>64.72923333333334</v>
      </c>
      <c r="I706" s="193">
        <f>(Table21[[#This Row],[Adj Close]]-Table21[[#This Row],[3-MA]])</f>
        <v>-0.17993333333333794</v>
      </c>
      <c r="J706" s="194">
        <f t="shared" si="41"/>
        <v>3.2376004444446105E-2</v>
      </c>
      <c r="K706" s="194">
        <f>ABS(Table21[[#This Row],[Erorr 2]])</f>
        <v>0.17993333333333794</v>
      </c>
      <c r="L706" s="192">
        <f>Table21[[#This Row],[Abs Erorr 2]]/Table21[[#This Row],[Adj Close]]</f>
        <v>2.7875334563401606E-3</v>
      </c>
      <c r="M706" s="190">
        <f t="shared" si="43"/>
        <v>63.293933333333342</v>
      </c>
      <c r="N706" s="195">
        <f>Table21[[#This Row],[Adj Close]]-Table21[[#This Row],[6-MA]]</f>
        <v>1.2553666666666601</v>
      </c>
      <c r="O706" s="194">
        <f>(Table21[[#This Row],[Adj Close]]-M706)^2</f>
        <v>1.5759454677777613</v>
      </c>
      <c r="P706" s="194">
        <f>ABS(Table21[[#This Row],[Erorr 3]])</f>
        <v>1.2553666666666601</v>
      </c>
      <c r="Q706" s="192">
        <f>Table21[[#This Row],[Abs Erorr 3]]/Table21[[#This Row],[Adj Close]]</f>
        <v>1.9448184049504179E-2</v>
      </c>
    </row>
    <row r="707" spans="1:17" x14ac:dyDescent="0.3">
      <c r="A707" s="177">
        <v>44488</v>
      </c>
      <c r="B707" s="7">
        <v>65.062600000000003</v>
      </c>
      <c r="C707" s="190">
        <f t="shared" si="40"/>
        <v>64.549300000000002</v>
      </c>
      <c r="D707" s="191">
        <f>Table21[[#This Row],[Adj Close]]-Table21[[#This Row],[Naive Trend ]]</f>
        <v>0.51330000000000098</v>
      </c>
      <c r="E707">
        <f>Table21[[#This Row],[Erorr 1]]^2</f>
        <v>0.26347689000000102</v>
      </c>
      <c r="F707">
        <f>ABS(Table21[[#This Row],[Erorr 1]])</f>
        <v>0.51330000000000098</v>
      </c>
      <c r="G707" s="192">
        <f>Table21[[#This Row],[Abs Erorr 1]]/Table21[[#This Row],[Adj Close]]</f>
        <v>7.8893250500287563E-3</v>
      </c>
      <c r="H707" s="190">
        <f t="shared" si="42"/>
        <v>64.915099999999995</v>
      </c>
      <c r="I707" s="193">
        <f>(Table21[[#This Row],[Adj Close]]-Table21[[#This Row],[3-MA]])</f>
        <v>0.14750000000000796</v>
      </c>
      <c r="J707" s="194">
        <f t="shared" si="41"/>
        <v>2.1756250000002347E-2</v>
      </c>
      <c r="K707" s="194">
        <f>ABS(Table21[[#This Row],[Erorr 2]])</f>
        <v>0.14750000000000796</v>
      </c>
      <c r="L707" s="192">
        <f>Table21[[#This Row],[Abs Erorr 2]]/Table21[[#This Row],[Adj Close]]</f>
        <v>2.2670474281693007E-3</v>
      </c>
      <c r="M707" s="190">
        <f t="shared" si="43"/>
        <v>64.02118333333334</v>
      </c>
      <c r="N707" s="195">
        <f>Table21[[#This Row],[Adj Close]]-Table21[[#This Row],[6-MA]]</f>
        <v>1.0414166666666631</v>
      </c>
      <c r="O707" s="194">
        <f>(Table21[[#This Row],[Adj Close]]-M707)^2</f>
        <v>1.0845486736111036</v>
      </c>
      <c r="P707" s="194">
        <f>ABS(Table21[[#This Row],[Erorr 3]])</f>
        <v>1.0414166666666631</v>
      </c>
      <c r="Q707" s="192">
        <f>Table21[[#This Row],[Abs Erorr 3]]/Table21[[#This Row],[Adj Close]]</f>
        <v>1.6006379497079167E-2</v>
      </c>
    </row>
    <row r="708" spans="1:17" x14ac:dyDescent="0.3">
      <c r="A708" s="177">
        <v>44489</v>
      </c>
      <c r="B708" s="7">
        <v>65.434399999999997</v>
      </c>
      <c r="C708" s="190">
        <f t="shared" ref="C708:C771" si="44">B707</f>
        <v>65.062600000000003</v>
      </c>
      <c r="D708" s="191">
        <f>Table21[[#This Row],[Adj Close]]-Table21[[#This Row],[Naive Trend ]]</f>
        <v>0.37179999999999325</v>
      </c>
      <c r="E708">
        <f>Table21[[#This Row],[Erorr 1]]^2</f>
        <v>0.13823523999999499</v>
      </c>
      <c r="F708">
        <f>ABS(Table21[[#This Row],[Erorr 1]])</f>
        <v>0.37179999999999325</v>
      </c>
      <c r="G708" s="192">
        <f>Table21[[#This Row],[Abs Erorr 1]]/Table21[[#This Row],[Adj Close]]</f>
        <v>5.6820265792915233E-3</v>
      </c>
      <c r="H708" s="190">
        <f t="shared" si="42"/>
        <v>64.903300000000002</v>
      </c>
      <c r="I708" s="193">
        <f>(Table21[[#This Row],[Adj Close]]-Table21[[#This Row],[3-MA]])</f>
        <v>0.53109999999999502</v>
      </c>
      <c r="J708" s="194">
        <f t="shared" si="41"/>
        <v>0.28206720999999468</v>
      </c>
      <c r="K708" s="194">
        <f>ABS(Table21[[#This Row],[Erorr 2]])</f>
        <v>0.53109999999999502</v>
      </c>
      <c r="L708" s="192">
        <f>Table21[[#This Row],[Abs Erorr 2]]/Table21[[#This Row],[Adj Close]]</f>
        <v>8.1165258640714215E-3</v>
      </c>
      <c r="M708" s="190">
        <f t="shared" si="43"/>
        <v>64.631883333333334</v>
      </c>
      <c r="N708" s="195">
        <f>Table21[[#This Row],[Adj Close]]-Table21[[#This Row],[6-MA]]</f>
        <v>0.8025166666666621</v>
      </c>
      <c r="O708" s="194">
        <f>(Table21[[#This Row],[Adj Close]]-M708)^2</f>
        <v>0.64403300027777044</v>
      </c>
      <c r="P708" s="194">
        <f>ABS(Table21[[#This Row],[Erorr 3]])</f>
        <v>0.8025166666666621</v>
      </c>
      <c r="Q708" s="192">
        <f>Table21[[#This Row],[Abs Erorr 3]]/Table21[[#This Row],[Adj Close]]</f>
        <v>1.2264446020238011E-2</v>
      </c>
    </row>
    <row r="709" spans="1:17" x14ac:dyDescent="0.3">
      <c r="A709" s="177">
        <v>44490</v>
      </c>
      <c r="B709" s="7">
        <v>65.558300000000003</v>
      </c>
      <c r="C709" s="190">
        <f t="shared" si="44"/>
        <v>65.434399999999997</v>
      </c>
      <c r="D709" s="191">
        <f>Table21[[#This Row],[Adj Close]]-Table21[[#This Row],[Naive Trend ]]</f>
        <v>0.12390000000000612</v>
      </c>
      <c r="E709">
        <f>Table21[[#This Row],[Erorr 1]]^2</f>
        <v>1.5351210000001515E-2</v>
      </c>
      <c r="F709">
        <f>ABS(Table21[[#This Row],[Erorr 1]])</f>
        <v>0.12390000000000612</v>
      </c>
      <c r="G709" s="192">
        <f>Table21[[#This Row],[Abs Erorr 1]]/Table21[[#This Row],[Adj Close]]</f>
        <v>1.8899208795836089E-3</v>
      </c>
      <c r="H709" s="190">
        <f t="shared" si="42"/>
        <v>65.01543333333332</v>
      </c>
      <c r="I709" s="193">
        <f>(Table21[[#This Row],[Adj Close]]-Table21[[#This Row],[3-MA]])</f>
        <v>0.54286666666668282</v>
      </c>
      <c r="J709" s="194">
        <f t="shared" ref="J709:J772" si="45">(B709-H709)^2</f>
        <v>0.29470421777779532</v>
      </c>
      <c r="K709" s="194">
        <f>ABS(Table21[[#This Row],[Erorr 2]])</f>
        <v>0.54286666666668282</v>
      </c>
      <c r="L709" s="192">
        <f>Table21[[#This Row],[Abs Erorr 2]]/Table21[[#This Row],[Adj Close]]</f>
        <v>8.2806702838036182E-3</v>
      </c>
      <c r="M709" s="190">
        <f t="shared" si="43"/>
        <v>64.872333333333344</v>
      </c>
      <c r="N709" s="195">
        <f>Table21[[#This Row],[Adj Close]]-Table21[[#This Row],[6-MA]]</f>
        <v>0.6859666666666584</v>
      </c>
      <c r="O709" s="194">
        <f>(Table21[[#This Row],[Adj Close]]-M709)^2</f>
        <v>0.47055026777776643</v>
      </c>
      <c r="P709" s="194">
        <f>ABS(Table21[[#This Row],[Erorr 3]])</f>
        <v>0.6859666666666584</v>
      </c>
      <c r="Q709" s="192">
        <f>Table21[[#This Row],[Abs Erorr 3]]/Table21[[#This Row],[Adj Close]]</f>
        <v>1.0463460258528033E-2</v>
      </c>
    </row>
    <row r="710" spans="1:17" x14ac:dyDescent="0.3">
      <c r="A710" s="177">
        <v>44491</v>
      </c>
      <c r="B710" s="7">
        <v>62.610900000000001</v>
      </c>
      <c r="C710" s="190">
        <f t="shared" si="44"/>
        <v>65.558300000000003</v>
      </c>
      <c r="D710" s="191">
        <f>Table21[[#This Row],[Adj Close]]-Table21[[#This Row],[Naive Trend ]]</f>
        <v>-2.9474000000000018</v>
      </c>
      <c r="E710">
        <f>Table21[[#This Row],[Erorr 1]]^2</f>
        <v>8.6871667600000109</v>
      </c>
      <c r="F710">
        <f>ABS(Table21[[#This Row],[Erorr 1]])</f>
        <v>2.9474000000000018</v>
      </c>
      <c r="G710" s="192">
        <f>Table21[[#This Row],[Abs Erorr 1]]/Table21[[#This Row],[Adj Close]]</f>
        <v>4.7074870350050896E-2</v>
      </c>
      <c r="H710" s="190">
        <f t="shared" ref="H710:H773" si="46">AVERAGE(B707:B709)</f>
        <v>65.351766666666677</v>
      </c>
      <c r="I710" s="193">
        <f>(Table21[[#This Row],[Adj Close]]-Table21[[#This Row],[3-MA]])</f>
        <v>-2.7408666666666761</v>
      </c>
      <c r="J710" s="194">
        <f t="shared" si="45"/>
        <v>7.5123500844444964</v>
      </c>
      <c r="K710" s="194">
        <f>ABS(Table21[[#This Row],[Erorr 2]])</f>
        <v>2.7408666666666761</v>
      </c>
      <c r="L710" s="192">
        <f>Table21[[#This Row],[Abs Erorr 2]]/Table21[[#This Row],[Adj Close]]</f>
        <v>4.3776190194785188E-2</v>
      </c>
      <c r="M710" s="190">
        <f t="shared" si="43"/>
        <v>65.133433333333343</v>
      </c>
      <c r="N710" s="195">
        <f>Table21[[#This Row],[Adj Close]]-Table21[[#This Row],[6-MA]]</f>
        <v>-2.5225333333333424</v>
      </c>
      <c r="O710" s="194">
        <f>(Table21[[#This Row],[Adj Close]]-M710)^2</f>
        <v>6.3631744177778238</v>
      </c>
      <c r="P710" s="194">
        <f>ABS(Table21[[#This Row],[Erorr 3]])</f>
        <v>2.5225333333333424</v>
      </c>
      <c r="Q710" s="192">
        <f>Table21[[#This Row],[Abs Erorr 3]]/Table21[[#This Row],[Adj Close]]</f>
        <v>4.0289044452856332E-2</v>
      </c>
    </row>
    <row r="711" spans="1:17" x14ac:dyDescent="0.3">
      <c r="A711" s="177">
        <v>44494</v>
      </c>
      <c r="B711" s="7">
        <v>62.6021</v>
      </c>
      <c r="C711" s="190">
        <f t="shared" si="44"/>
        <v>62.610900000000001</v>
      </c>
      <c r="D711" s="191">
        <f>Table21[[#This Row],[Adj Close]]-Table21[[#This Row],[Naive Trend ]]</f>
        <v>-8.8000000000008072E-3</v>
      </c>
      <c r="E711">
        <f>Table21[[#This Row],[Erorr 1]]^2</f>
        <v>7.7440000000014207E-5</v>
      </c>
      <c r="F711">
        <f>ABS(Table21[[#This Row],[Erorr 1]])</f>
        <v>8.8000000000008072E-3</v>
      </c>
      <c r="G711" s="192">
        <f>Table21[[#This Row],[Abs Erorr 1]]/Table21[[#This Row],[Adj Close]]</f>
        <v>1.4057036425296928E-4</v>
      </c>
      <c r="H711" s="190">
        <f t="shared" si="46"/>
        <v>64.534533333333343</v>
      </c>
      <c r="I711" s="193">
        <f>(Table21[[#This Row],[Adj Close]]-Table21[[#This Row],[3-MA]])</f>
        <v>-1.9324333333333428</v>
      </c>
      <c r="J711" s="194">
        <f t="shared" si="45"/>
        <v>3.7342985877778143</v>
      </c>
      <c r="K711" s="194">
        <f>ABS(Table21[[#This Row],[Erorr 2]])</f>
        <v>1.9324333333333428</v>
      </c>
      <c r="L711" s="192">
        <f>Table21[[#This Row],[Abs Erorr 2]]/Table21[[#This Row],[Adj Close]]</f>
        <v>3.086850654104803E-2</v>
      </c>
      <c r="M711" s="190">
        <f t="shared" si="43"/>
        <v>64.718916666666658</v>
      </c>
      <c r="N711" s="195">
        <f>Table21[[#This Row],[Adj Close]]-Table21[[#This Row],[6-MA]]</f>
        <v>-2.1168166666666579</v>
      </c>
      <c r="O711" s="194">
        <f>(Table21[[#This Row],[Adj Close]]-M711)^2</f>
        <v>4.480912800277741</v>
      </c>
      <c r="P711" s="194">
        <f>ABS(Table21[[#This Row],[Erorr 3]])</f>
        <v>2.1168166666666579</v>
      </c>
      <c r="Q711" s="192">
        <f>Table21[[#This Row],[Abs Erorr 3]]/Table21[[#This Row],[Adj Close]]</f>
        <v>3.3813828396597842E-2</v>
      </c>
    </row>
    <row r="712" spans="1:17" x14ac:dyDescent="0.3">
      <c r="A712" s="177">
        <v>44495</v>
      </c>
      <c r="B712" s="7">
        <v>63.9651</v>
      </c>
      <c r="C712" s="190">
        <f t="shared" si="44"/>
        <v>62.6021</v>
      </c>
      <c r="D712" s="191">
        <f>Table21[[#This Row],[Adj Close]]-Table21[[#This Row],[Naive Trend ]]</f>
        <v>1.3629999999999995</v>
      </c>
      <c r="E712">
        <f>Table21[[#This Row],[Erorr 1]]^2</f>
        <v>1.8577689999999987</v>
      </c>
      <c r="F712">
        <f>ABS(Table21[[#This Row],[Erorr 1]])</f>
        <v>1.3629999999999995</v>
      </c>
      <c r="G712" s="192">
        <f>Table21[[#This Row],[Abs Erorr 1]]/Table21[[#This Row],[Adj Close]]</f>
        <v>2.1308494788564381E-2</v>
      </c>
      <c r="H712" s="190">
        <f t="shared" si="46"/>
        <v>63.59043333333333</v>
      </c>
      <c r="I712" s="193">
        <f>(Table21[[#This Row],[Adj Close]]-Table21[[#This Row],[3-MA]])</f>
        <v>0.37466666666666981</v>
      </c>
      <c r="J712" s="194">
        <f t="shared" si="45"/>
        <v>0.14037511111111348</v>
      </c>
      <c r="K712" s="194">
        <f>ABS(Table21[[#This Row],[Erorr 2]])</f>
        <v>0.37466666666666981</v>
      </c>
      <c r="L712" s="192">
        <f>Table21[[#This Row],[Abs Erorr 2]]/Table21[[#This Row],[Adj Close]]</f>
        <v>5.8573607587054472E-3</v>
      </c>
      <c r="M712" s="190">
        <f t="shared" si="43"/>
        <v>64.302933333333343</v>
      </c>
      <c r="N712" s="195">
        <f>Table21[[#This Row],[Adj Close]]-Table21[[#This Row],[6-MA]]</f>
        <v>-0.33783333333334298</v>
      </c>
      <c r="O712" s="194">
        <f>(Table21[[#This Row],[Adj Close]]-M712)^2</f>
        <v>0.11413136111111763</v>
      </c>
      <c r="P712" s="194">
        <f>ABS(Table21[[#This Row],[Erorr 3]])</f>
        <v>0.33783333333334298</v>
      </c>
      <c r="Q712" s="192">
        <f>Table21[[#This Row],[Abs Erorr 3]]/Table21[[#This Row],[Adj Close]]</f>
        <v>5.2815259154342445E-3</v>
      </c>
    </row>
    <row r="713" spans="1:17" x14ac:dyDescent="0.3">
      <c r="A713" s="177">
        <v>44496</v>
      </c>
      <c r="B713" s="7">
        <v>62.690600000000003</v>
      </c>
      <c r="C713" s="190">
        <f t="shared" si="44"/>
        <v>63.9651</v>
      </c>
      <c r="D713" s="191">
        <f>Table21[[#This Row],[Adj Close]]-Table21[[#This Row],[Naive Trend ]]</f>
        <v>-1.2744999999999962</v>
      </c>
      <c r="E713">
        <f>Table21[[#This Row],[Erorr 1]]^2</f>
        <v>1.6243502499999902</v>
      </c>
      <c r="F713">
        <f>ABS(Table21[[#This Row],[Erorr 1]])</f>
        <v>1.2744999999999962</v>
      </c>
      <c r="G713" s="192">
        <f>Table21[[#This Row],[Abs Erorr 1]]/Table21[[#This Row],[Adj Close]]</f>
        <v>2.0330001627038123E-2</v>
      </c>
      <c r="H713" s="190">
        <f t="shared" si="46"/>
        <v>63.059366666666669</v>
      </c>
      <c r="I713" s="193">
        <f>(Table21[[#This Row],[Adj Close]]-Table21[[#This Row],[3-MA]])</f>
        <v>-0.3687666666666658</v>
      </c>
      <c r="J713" s="194">
        <f t="shared" si="45"/>
        <v>0.13598885444444381</v>
      </c>
      <c r="K713" s="194">
        <f>ABS(Table21[[#This Row],[Erorr 2]])</f>
        <v>0.3687666666666658</v>
      </c>
      <c r="L713" s="192">
        <f>Table21[[#This Row],[Abs Erorr 2]]/Table21[[#This Row],[Adj Close]]</f>
        <v>5.8823279194435175E-3</v>
      </c>
      <c r="M713" s="190">
        <f t="shared" ref="M713:M776" si="47">AVERAGE(B707:B712)</f>
        <v>64.20556666666667</v>
      </c>
      <c r="N713" s="195">
        <f>Table21[[#This Row],[Adj Close]]-Table21[[#This Row],[6-MA]]</f>
        <v>-1.5149666666666661</v>
      </c>
      <c r="O713" s="194">
        <f>(Table21[[#This Row],[Adj Close]]-M713)^2</f>
        <v>2.2951240011111094</v>
      </c>
      <c r="P713" s="194">
        <f>ABS(Table21[[#This Row],[Erorr 3]])</f>
        <v>1.5149666666666661</v>
      </c>
      <c r="Q713" s="192">
        <f>Table21[[#This Row],[Abs Erorr 3]]/Table21[[#This Row],[Adj Close]]</f>
        <v>2.4165770732241614E-2</v>
      </c>
    </row>
    <row r="714" spans="1:17" x14ac:dyDescent="0.3">
      <c r="A714" s="177">
        <v>44497</v>
      </c>
      <c r="B714" s="7">
        <v>64.407700000000006</v>
      </c>
      <c r="C714" s="190">
        <f t="shared" si="44"/>
        <v>62.690600000000003</v>
      </c>
      <c r="D714" s="191">
        <f>Table21[[#This Row],[Adj Close]]-Table21[[#This Row],[Naive Trend ]]</f>
        <v>1.7171000000000021</v>
      </c>
      <c r="E714">
        <f>Table21[[#This Row],[Erorr 1]]^2</f>
        <v>2.9484324100000072</v>
      </c>
      <c r="F714">
        <f>ABS(Table21[[#This Row],[Erorr 1]])</f>
        <v>1.7171000000000021</v>
      </c>
      <c r="G714" s="192">
        <f>Table21[[#This Row],[Abs Erorr 1]]/Table21[[#This Row],[Adj Close]]</f>
        <v>2.6659855886796174E-2</v>
      </c>
      <c r="H714" s="190">
        <f t="shared" si="46"/>
        <v>63.085933333333337</v>
      </c>
      <c r="I714" s="193">
        <f>(Table21[[#This Row],[Adj Close]]-Table21[[#This Row],[3-MA]])</f>
        <v>1.3217666666666688</v>
      </c>
      <c r="J714" s="194">
        <f t="shared" si="45"/>
        <v>1.7470671211111166</v>
      </c>
      <c r="K714" s="194">
        <f>ABS(Table21[[#This Row],[Erorr 2]])</f>
        <v>1.3217666666666688</v>
      </c>
      <c r="L714" s="192">
        <f>Table21[[#This Row],[Abs Erorr 2]]/Table21[[#This Row],[Adj Close]]</f>
        <v>2.0521873419896513E-2</v>
      </c>
      <c r="M714" s="190">
        <f t="shared" si="47"/>
        <v>63.810233333333343</v>
      </c>
      <c r="N714" s="195">
        <f>Table21[[#This Row],[Adj Close]]-Table21[[#This Row],[6-MA]]</f>
        <v>0.59746666666666215</v>
      </c>
      <c r="O714" s="194">
        <f>(Table21[[#This Row],[Adj Close]]-M714)^2</f>
        <v>0.35696641777777238</v>
      </c>
      <c r="P714" s="194">
        <f>ABS(Table21[[#This Row],[Erorr 3]])</f>
        <v>0.59746666666666215</v>
      </c>
      <c r="Q714" s="192">
        <f>Table21[[#This Row],[Abs Erorr 3]]/Table21[[#This Row],[Adj Close]]</f>
        <v>9.276323586569029E-3</v>
      </c>
    </row>
    <row r="715" spans="1:17" x14ac:dyDescent="0.3">
      <c r="A715" s="177">
        <v>44498</v>
      </c>
      <c r="B715" s="7">
        <v>64.504999999999995</v>
      </c>
      <c r="C715" s="190">
        <f t="shared" si="44"/>
        <v>64.407700000000006</v>
      </c>
      <c r="D715" s="191">
        <f>Table21[[#This Row],[Adj Close]]-Table21[[#This Row],[Naive Trend ]]</f>
        <v>9.729999999998995E-2</v>
      </c>
      <c r="E715">
        <f>Table21[[#This Row],[Erorr 1]]^2</f>
        <v>9.4672899999980447E-3</v>
      </c>
      <c r="F715">
        <f>ABS(Table21[[#This Row],[Erorr 1]])</f>
        <v>9.729999999998995E-2</v>
      </c>
      <c r="G715" s="192">
        <f>Table21[[#This Row],[Abs Erorr 1]]/Table21[[#This Row],[Adj Close]]</f>
        <v>1.5084102007594754E-3</v>
      </c>
      <c r="H715" s="190">
        <f t="shared" si="46"/>
        <v>63.687800000000003</v>
      </c>
      <c r="I715" s="193">
        <f>(Table21[[#This Row],[Adj Close]]-Table21[[#This Row],[3-MA]])</f>
        <v>0.8171999999999926</v>
      </c>
      <c r="J715" s="194">
        <f t="shared" si="45"/>
        <v>0.66781583999998795</v>
      </c>
      <c r="K715" s="194">
        <f>ABS(Table21[[#This Row],[Erorr 2]])</f>
        <v>0.8171999999999926</v>
      </c>
      <c r="L715" s="192">
        <f>Table21[[#This Row],[Abs Erorr 2]]/Table21[[#This Row],[Adj Close]]</f>
        <v>1.2668785365475431E-2</v>
      </c>
      <c r="M715" s="190">
        <f t="shared" si="47"/>
        <v>63.639116666666666</v>
      </c>
      <c r="N715" s="195">
        <f>Table21[[#This Row],[Adj Close]]-Table21[[#This Row],[6-MA]]</f>
        <v>0.86588333333332912</v>
      </c>
      <c r="O715" s="194">
        <f>(Table21[[#This Row],[Adj Close]]-M715)^2</f>
        <v>0.7497539469444372</v>
      </c>
      <c r="P715" s="194">
        <f>ABS(Table21[[#This Row],[Erorr 3]])</f>
        <v>0.86588333333332912</v>
      </c>
      <c r="Q715" s="192">
        <f>Table21[[#This Row],[Abs Erorr 3]]/Table21[[#This Row],[Adj Close]]</f>
        <v>1.3423507221662339E-2</v>
      </c>
    </row>
    <row r="716" spans="1:17" x14ac:dyDescent="0.3">
      <c r="A716" s="177">
        <v>44501</v>
      </c>
      <c r="B716" s="7">
        <v>64.726299999999995</v>
      </c>
      <c r="C716" s="190">
        <f t="shared" si="44"/>
        <v>64.504999999999995</v>
      </c>
      <c r="D716" s="191">
        <f>Table21[[#This Row],[Adj Close]]-Table21[[#This Row],[Naive Trend ]]</f>
        <v>0.22129999999999939</v>
      </c>
      <c r="E716">
        <f>Table21[[#This Row],[Erorr 1]]^2</f>
        <v>4.897368999999973E-2</v>
      </c>
      <c r="F716">
        <f>ABS(Table21[[#This Row],[Erorr 1]])</f>
        <v>0.22129999999999939</v>
      </c>
      <c r="G716" s="192">
        <f>Table21[[#This Row],[Abs Erorr 1]]/Table21[[#This Row],[Adj Close]]</f>
        <v>3.4190120553777895E-3</v>
      </c>
      <c r="H716" s="190">
        <f t="shared" si="46"/>
        <v>63.867766666666661</v>
      </c>
      <c r="I716" s="193">
        <f>(Table21[[#This Row],[Adj Close]]-Table21[[#This Row],[3-MA]])</f>
        <v>0.85853333333333381</v>
      </c>
      <c r="J716" s="194">
        <f t="shared" si="45"/>
        <v>0.73707948444444527</v>
      </c>
      <c r="K716" s="194">
        <f>ABS(Table21[[#This Row],[Erorr 2]])</f>
        <v>0.85853333333333381</v>
      </c>
      <c r="L716" s="192">
        <f>Table21[[#This Row],[Abs Erorr 2]]/Table21[[#This Row],[Adj Close]]</f>
        <v>1.3264057011343672E-2</v>
      </c>
      <c r="M716" s="190">
        <f t="shared" si="47"/>
        <v>63.463566666666658</v>
      </c>
      <c r="N716" s="195">
        <f>Table21[[#This Row],[Adj Close]]-Table21[[#This Row],[6-MA]]</f>
        <v>1.2627333333333368</v>
      </c>
      <c r="O716" s="194">
        <f>(Table21[[#This Row],[Adj Close]]-M716)^2</f>
        <v>1.5944954711111199</v>
      </c>
      <c r="P716" s="194">
        <f>ABS(Table21[[#This Row],[Erorr 3]])</f>
        <v>1.2627333333333368</v>
      </c>
      <c r="Q716" s="192">
        <f>Table21[[#This Row],[Abs Erorr 3]]/Table21[[#This Row],[Adj Close]]</f>
        <v>1.9508813779458071E-2</v>
      </c>
    </row>
    <row r="717" spans="1:17" x14ac:dyDescent="0.3">
      <c r="A717" s="177">
        <v>44502</v>
      </c>
      <c r="B717" s="7">
        <v>63.7881</v>
      </c>
      <c r="C717" s="190">
        <f t="shared" si="44"/>
        <v>64.726299999999995</v>
      </c>
      <c r="D717" s="191">
        <f>Table21[[#This Row],[Adj Close]]-Table21[[#This Row],[Naive Trend ]]</f>
        <v>-0.93819999999999482</v>
      </c>
      <c r="E717">
        <f>Table21[[#This Row],[Erorr 1]]^2</f>
        <v>0.8802192399999903</v>
      </c>
      <c r="F717">
        <f>ABS(Table21[[#This Row],[Erorr 1]])</f>
        <v>0.93819999999999482</v>
      </c>
      <c r="G717" s="192">
        <f>Table21[[#This Row],[Abs Erorr 1]]/Table21[[#This Row],[Adj Close]]</f>
        <v>1.4708072508822096E-2</v>
      </c>
      <c r="H717" s="190">
        <f t="shared" si="46"/>
        <v>64.546333333333337</v>
      </c>
      <c r="I717" s="193">
        <f>(Table21[[#This Row],[Adj Close]]-Table21[[#This Row],[3-MA]])</f>
        <v>-0.75823333333333665</v>
      </c>
      <c r="J717" s="194">
        <f t="shared" si="45"/>
        <v>0.5749177877777828</v>
      </c>
      <c r="K717" s="194">
        <f>ABS(Table21[[#This Row],[Erorr 2]])</f>
        <v>0.75823333333333665</v>
      </c>
      <c r="L717" s="192">
        <f>Table21[[#This Row],[Abs Erorr 2]]/Table21[[#This Row],[Adj Close]]</f>
        <v>1.188675212670289E-2</v>
      </c>
      <c r="M717" s="190">
        <f t="shared" si="47"/>
        <v>63.816133333333333</v>
      </c>
      <c r="N717" s="195">
        <f>Table21[[#This Row],[Adj Close]]-Table21[[#This Row],[6-MA]]</f>
        <v>-2.8033333333333132E-2</v>
      </c>
      <c r="O717" s="194">
        <f>(Table21[[#This Row],[Adj Close]]-M717)^2</f>
        <v>7.8586777777776655E-4</v>
      </c>
      <c r="P717" s="194">
        <f>ABS(Table21[[#This Row],[Erorr 3]])</f>
        <v>2.8033333333333132E-2</v>
      </c>
      <c r="Q717" s="192">
        <f>Table21[[#This Row],[Abs Erorr 3]]/Table21[[#This Row],[Adj Close]]</f>
        <v>4.3947591060610261E-4</v>
      </c>
    </row>
    <row r="718" spans="1:17" x14ac:dyDescent="0.3">
      <c r="A718" s="177">
        <v>44503</v>
      </c>
      <c r="B718" s="7">
        <v>65.841499999999996</v>
      </c>
      <c r="C718" s="190">
        <f t="shared" si="44"/>
        <v>63.7881</v>
      </c>
      <c r="D718" s="191">
        <f>Table21[[#This Row],[Adj Close]]-Table21[[#This Row],[Naive Trend ]]</f>
        <v>2.0533999999999963</v>
      </c>
      <c r="E718">
        <f>Table21[[#This Row],[Erorr 1]]^2</f>
        <v>4.2164515599999852</v>
      </c>
      <c r="F718">
        <f>ABS(Table21[[#This Row],[Erorr 1]])</f>
        <v>2.0533999999999963</v>
      </c>
      <c r="G718" s="192">
        <f>Table21[[#This Row],[Abs Erorr 1]]/Table21[[#This Row],[Adj Close]]</f>
        <v>3.1187017306713798E-2</v>
      </c>
      <c r="H718" s="190">
        <f t="shared" si="46"/>
        <v>64.339799999999983</v>
      </c>
      <c r="I718" s="193">
        <f>(Table21[[#This Row],[Adj Close]]-Table21[[#This Row],[3-MA]])</f>
        <v>1.5017000000000138</v>
      </c>
      <c r="J718" s="194">
        <f t="shared" si="45"/>
        <v>2.2551028900000416</v>
      </c>
      <c r="K718" s="194">
        <f>ABS(Table21[[#This Row],[Erorr 2]])</f>
        <v>1.5017000000000138</v>
      </c>
      <c r="L718" s="192">
        <f>Table21[[#This Row],[Abs Erorr 2]]/Table21[[#This Row],[Adj Close]]</f>
        <v>2.2807803588922093E-2</v>
      </c>
      <c r="M718" s="190">
        <f t="shared" si="47"/>
        <v>64.013799999999989</v>
      </c>
      <c r="N718" s="195">
        <f>Table21[[#This Row],[Adj Close]]-Table21[[#This Row],[6-MA]]</f>
        <v>1.8277000000000072</v>
      </c>
      <c r="O718" s="194">
        <f>(Table21[[#This Row],[Adj Close]]-M718)^2</f>
        <v>3.3404872900000262</v>
      </c>
      <c r="P718" s="194">
        <f>ABS(Table21[[#This Row],[Erorr 3]])</f>
        <v>1.8277000000000072</v>
      </c>
      <c r="Q718" s="192">
        <f>Table21[[#This Row],[Abs Erorr 3]]/Table21[[#This Row],[Adj Close]]</f>
        <v>2.7759088113120254E-2</v>
      </c>
    </row>
    <row r="719" spans="1:17" x14ac:dyDescent="0.3">
      <c r="A719" s="177">
        <v>44504</v>
      </c>
      <c r="B719" s="7">
        <v>64.938699999999997</v>
      </c>
      <c r="C719" s="190">
        <f t="shared" si="44"/>
        <v>65.841499999999996</v>
      </c>
      <c r="D719" s="191">
        <f>Table21[[#This Row],[Adj Close]]-Table21[[#This Row],[Naive Trend ]]</f>
        <v>-0.90279999999999916</v>
      </c>
      <c r="E719">
        <f>Table21[[#This Row],[Erorr 1]]^2</f>
        <v>0.81504783999999852</v>
      </c>
      <c r="F719">
        <f>ABS(Table21[[#This Row],[Erorr 1]])</f>
        <v>0.90279999999999916</v>
      </c>
      <c r="G719" s="192">
        <f>Table21[[#This Row],[Abs Erorr 1]]/Table21[[#This Row],[Adj Close]]</f>
        <v>1.3902341746908995E-2</v>
      </c>
      <c r="H719" s="190">
        <f t="shared" si="46"/>
        <v>64.785299999999992</v>
      </c>
      <c r="I719" s="193">
        <f>(Table21[[#This Row],[Adj Close]]-Table21[[#This Row],[3-MA]])</f>
        <v>0.15340000000000487</v>
      </c>
      <c r="J719" s="194">
        <f t="shared" si="45"/>
        <v>2.3531560000001492E-2</v>
      </c>
      <c r="K719" s="194">
        <f>ABS(Table21[[#This Row],[Erorr 2]])</f>
        <v>0.15340000000000487</v>
      </c>
      <c r="L719" s="192">
        <f>Table21[[#This Row],[Abs Erorr 2]]/Table21[[#This Row],[Adj Close]]</f>
        <v>2.3622277624899307E-3</v>
      </c>
      <c r="M719" s="190">
        <f t="shared" si="47"/>
        <v>64.32653333333333</v>
      </c>
      <c r="N719" s="195">
        <f>Table21[[#This Row],[Adj Close]]-Table21[[#This Row],[6-MA]]</f>
        <v>0.61216666666666697</v>
      </c>
      <c r="O719" s="194">
        <f>(Table21[[#This Row],[Adj Close]]-M719)^2</f>
        <v>0.37474802777777816</v>
      </c>
      <c r="P719" s="194">
        <f>ABS(Table21[[#This Row],[Erorr 3]])</f>
        <v>0.61216666666666697</v>
      </c>
      <c r="Q719" s="192">
        <f>Table21[[#This Row],[Abs Erorr 3]]/Table21[[#This Row],[Adj Close]]</f>
        <v>9.4268389522221257E-3</v>
      </c>
    </row>
    <row r="720" spans="1:17" x14ac:dyDescent="0.3">
      <c r="A720" s="177">
        <v>44505</v>
      </c>
      <c r="B720" s="7">
        <v>65.531700000000001</v>
      </c>
      <c r="C720" s="190">
        <f t="shared" si="44"/>
        <v>64.938699999999997</v>
      </c>
      <c r="D720" s="191">
        <f>Table21[[#This Row],[Adj Close]]-Table21[[#This Row],[Naive Trend ]]</f>
        <v>0.59300000000000352</v>
      </c>
      <c r="E720">
        <f>Table21[[#This Row],[Erorr 1]]^2</f>
        <v>0.35164900000000415</v>
      </c>
      <c r="F720">
        <f>ABS(Table21[[#This Row],[Erorr 1]])</f>
        <v>0.59300000000000352</v>
      </c>
      <c r="G720" s="192">
        <f>Table21[[#This Row],[Abs Erorr 1]]/Table21[[#This Row],[Adj Close]]</f>
        <v>9.0490556478773406E-3</v>
      </c>
      <c r="H720" s="190">
        <f t="shared" si="46"/>
        <v>64.856099999999984</v>
      </c>
      <c r="I720" s="193">
        <f>(Table21[[#This Row],[Adj Close]]-Table21[[#This Row],[3-MA]])</f>
        <v>0.67560000000001708</v>
      </c>
      <c r="J720" s="194">
        <f t="shared" si="45"/>
        <v>0.45643536000002305</v>
      </c>
      <c r="K720" s="194">
        <f>ABS(Table21[[#This Row],[Erorr 2]])</f>
        <v>0.67560000000001708</v>
      </c>
      <c r="L720" s="192">
        <f>Table21[[#This Row],[Abs Erorr 2]]/Table21[[#This Row],[Adj Close]]</f>
        <v>1.0309514326654383E-2</v>
      </c>
      <c r="M720" s="190">
        <f t="shared" si="47"/>
        <v>64.701216666666667</v>
      </c>
      <c r="N720" s="195">
        <f>Table21[[#This Row],[Adj Close]]-Table21[[#This Row],[6-MA]]</f>
        <v>0.83048333333333346</v>
      </c>
      <c r="O720" s="194">
        <f>(Table21[[#This Row],[Adj Close]]-M720)^2</f>
        <v>0.68970256694444465</v>
      </c>
      <c r="P720" s="194">
        <f>ABS(Table21[[#This Row],[Erorr 3]])</f>
        <v>0.83048333333333346</v>
      </c>
      <c r="Q720" s="192">
        <f>Table21[[#This Row],[Abs Erorr 3]]/Table21[[#This Row],[Adj Close]]</f>
        <v>1.267300151427986E-2</v>
      </c>
    </row>
    <row r="721" spans="1:17" x14ac:dyDescent="0.3">
      <c r="A721" s="177">
        <v>44508</v>
      </c>
      <c r="B721" s="7">
        <v>66.186700000000002</v>
      </c>
      <c r="C721" s="190">
        <f t="shared" si="44"/>
        <v>65.531700000000001</v>
      </c>
      <c r="D721" s="191">
        <f>Table21[[#This Row],[Adj Close]]-Table21[[#This Row],[Naive Trend ]]</f>
        <v>0.65500000000000114</v>
      </c>
      <c r="E721">
        <f>Table21[[#This Row],[Erorr 1]]^2</f>
        <v>0.42902500000000149</v>
      </c>
      <c r="F721">
        <f>ABS(Table21[[#This Row],[Erorr 1]])</f>
        <v>0.65500000000000114</v>
      </c>
      <c r="G721" s="192">
        <f>Table21[[#This Row],[Abs Erorr 1]]/Table21[[#This Row],[Adj Close]]</f>
        <v>9.8962480377477822E-3</v>
      </c>
      <c r="H721" s="190">
        <f t="shared" si="46"/>
        <v>65.437299999999993</v>
      </c>
      <c r="I721" s="193">
        <f>(Table21[[#This Row],[Adj Close]]-Table21[[#This Row],[3-MA]])</f>
        <v>0.7494000000000085</v>
      </c>
      <c r="J721" s="194">
        <f t="shared" si="45"/>
        <v>0.56160036000001279</v>
      </c>
      <c r="K721" s="194">
        <f>ABS(Table21[[#This Row],[Erorr 2]])</f>
        <v>0.7494000000000085</v>
      </c>
      <c r="L721" s="192">
        <f>Table21[[#This Row],[Abs Erorr 2]]/Table21[[#This Row],[Adj Close]]</f>
        <v>1.1322516457233983E-2</v>
      </c>
      <c r="M721" s="190">
        <f t="shared" si="47"/>
        <v>64.888549999999995</v>
      </c>
      <c r="N721" s="195">
        <f>Table21[[#This Row],[Adj Close]]-Table21[[#This Row],[6-MA]]</f>
        <v>1.2981500000000068</v>
      </c>
      <c r="O721" s="194">
        <f>(Table21[[#This Row],[Adj Close]]-M721)^2</f>
        <v>1.6851934225000176</v>
      </c>
      <c r="P721" s="194">
        <f>ABS(Table21[[#This Row],[Erorr 3]])</f>
        <v>1.2981500000000068</v>
      </c>
      <c r="Q721" s="192">
        <f>Table21[[#This Row],[Abs Erorr 3]]/Table21[[#This Row],[Adj Close]]</f>
        <v>1.9613457084278363E-2</v>
      </c>
    </row>
    <row r="722" spans="1:17" x14ac:dyDescent="0.3">
      <c r="A722" s="177">
        <v>44509</v>
      </c>
      <c r="B722" s="7">
        <v>66.540700000000001</v>
      </c>
      <c r="C722" s="190">
        <f t="shared" si="44"/>
        <v>66.186700000000002</v>
      </c>
      <c r="D722" s="191">
        <f>Table21[[#This Row],[Adj Close]]-Table21[[#This Row],[Naive Trend ]]</f>
        <v>0.3539999999999992</v>
      </c>
      <c r="E722">
        <f>Table21[[#This Row],[Erorr 1]]^2</f>
        <v>0.12531599999999943</v>
      </c>
      <c r="F722">
        <f>ABS(Table21[[#This Row],[Erorr 1]])</f>
        <v>0.3539999999999992</v>
      </c>
      <c r="G722" s="192">
        <f>Table21[[#This Row],[Abs Erorr 1]]/Table21[[#This Row],[Adj Close]]</f>
        <v>5.3200522387050215E-3</v>
      </c>
      <c r="H722" s="190">
        <f t="shared" si="46"/>
        <v>65.552366666666657</v>
      </c>
      <c r="I722" s="193">
        <f>(Table21[[#This Row],[Adj Close]]-Table21[[#This Row],[3-MA]])</f>
        <v>0.98833333333334394</v>
      </c>
      <c r="J722" s="194">
        <f t="shared" si="45"/>
        <v>0.97680277777779878</v>
      </c>
      <c r="K722" s="194">
        <f>ABS(Table21[[#This Row],[Erorr 2]])</f>
        <v>0.98833333333334394</v>
      </c>
      <c r="L722" s="192">
        <f>Table21[[#This Row],[Abs Erorr 2]]/Table21[[#This Row],[Adj Close]]</f>
        <v>1.4853064866064587E-2</v>
      </c>
      <c r="M722" s="190">
        <f t="shared" si="47"/>
        <v>65.168833333333339</v>
      </c>
      <c r="N722" s="195">
        <f>Table21[[#This Row],[Adj Close]]-Table21[[#This Row],[6-MA]]</f>
        <v>1.3718666666666621</v>
      </c>
      <c r="O722" s="194">
        <f>(Table21[[#This Row],[Adj Close]]-M722)^2</f>
        <v>1.8820181511110987</v>
      </c>
      <c r="P722" s="194">
        <f>ABS(Table21[[#This Row],[Erorr 3]])</f>
        <v>1.3718666666666621</v>
      </c>
      <c r="Q722" s="192">
        <f>Table21[[#This Row],[Abs Erorr 3]]/Table21[[#This Row],[Adj Close]]</f>
        <v>2.0616955737866632E-2</v>
      </c>
    </row>
    <row r="723" spans="1:17" x14ac:dyDescent="0.3">
      <c r="A723" s="177">
        <v>44510</v>
      </c>
      <c r="B723" s="7">
        <v>66.850499999999997</v>
      </c>
      <c r="C723" s="190">
        <f t="shared" si="44"/>
        <v>66.540700000000001</v>
      </c>
      <c r="D723" s="191">
        <f>Table21[[#This Row],[Adj Close]]-Table21[[#This Row],[Naive Trend ]]</f>
        <v>0.30979999999999563</v>
      </c>
      <c r="E723">
        <f>Table21[[#This Row],[Erorr 1]]^2</f>
        <v>9.5976039999997292E-2</v>
      </c>
      <c r="F723">
        <f>ABS(Table21[[#This Row],[Erorr 1]])</f>
        <v>0.30979999999999563</v>
      </c>
      <c r="G723" s="192">
        <f>Table21[[#This Row],[Abs Erorr 1]]/Table21[[#This Row],[Adj Close]]</f>
        <v>4.6342211352195664E-3</v>
      </c>
      <c r="H723" s="190">
        <f t="shared" si="46"/>
        <v>66.086366666666663</v>
      </c>
      <c r="I723" s="193">
        <f>(Table21[[#This Row],[Adj Close]]-Table21[[#This Row],[3-MA]])</f>
        <v>0.76413333333333355</v>
      </c>
      <c r="J723" s="194">
        <f t="shared" si="45"/>
        <v>0.58389975111111148</v>
      </c>
      <c r="K723" s="194">
        <f>ABS(Table21[[#This Row],[Erorr 2]])</f>
        <v>0.76413333333333355</v>
      </c>
      <c r="L723" s="192">
        <f>Table21[[#This Row],[Abs Erorr 2]]/Table21[[#This Row],[Adj Close]]</f>
        <v>1.1430480450158691E-2</v>
      </c>
      <c r="M723" s="190">
        <f t="shared" si="47"/>
        <v>65.471233333333331</v>
      </c>
      <c r="N723" s="195">
        <f>Table21[[#This Row],[Adj Close]]-Table21[[#This Row],[6-MA]]</f>
        <v>1.3792666666666662</v>
      </c>
      <c r="O723" s="194">
        <f>(Table21[[#This Row],[Adj Close]]-M723)^2</f>
        <v>1.9023765377777764</v>
      </c>
      <c r="P723" s="194">
        <f>ABS(Table21[[#This Row],[Erorr 3]])</f>
        <v>1.3792666666666662</v>
      </c>
      <c r="Q723" s="192">
        <f>Table21[[#This Row],[Abs Erorr 3]]/Table21[[#This Row],[Adj Close]]</f>
        <v>2.0632106965043886E-2</v>
      </c>
    </row>
    <row r="724" spans="1:17" x14ac:dyDescent="0.3">
      <c r="A724" s="177">
        <v>44511</v>
      </c>
      <c r="B724" s="7">
        <v>67.027500000000003</v>
      </c>
      <c r="C724" s="190">
        <f t="shared" si="44"/>
        <v>66.850499999999997</v>
      </c>
      <c r="D724" s="191">
        <f>Table21[[#This Row],[Adj Close]]-Table21[[#This Row],[Naive Trend ]]</f>
        <v>0.17700000000000671</v>
      </c>
      <c r="E724">
        <f>Table21[[#This Row],[Erorr 1]]^2</f>
        <v>3.1329000000002376E-2</v>
      </c>
      <c r="F724">
        <f>ABS(Table21[[#This Row],[Erorr 1]])</f>
        <v>0.17700000000000671</v>
      </c>
      <c r="G724" s="192">
        <f>Table21[[#This Row],[Abs Erorr 1]]/Table21[[#This Row],[Adj Close]]</f>
        <v>2.6407071724293268E-3</v>
      </c>
      <c r="H724" s="190">
        <f t="shared" si="46"/>
        <v>66.525966666666662</v>
      </c>
      <c r="I724" s="193">
        <f>(Table21[[#This Row],[Adj Close]]-Table21[[#This Row],[3-MA]])</f>
        <v>0.5015333333333416</v>
      </c>
      <c r="J724" s="194">
        <f t="shared" si="45"/>
        <v>0.25153568444445273</v>
      </c>
      <c r="K724" s="194">
        <f>ABS(Table21[[#This Row],[Erorr 2]])</f>
        <v>0.5015333333333416</v>
      </c>
      <c r="L724" s="192">
        <f>Table21[[#This Row],[Abs Erorr 2]]/Table21[[#This Row],[Adj Close]]</f>
        <v>7.4825009635349909E-3</v>
      </c>
      <c r="M724" s="190">
        <f t="shared" si="47"/>
        <v>65.981633333333335</v>
      </c>
      <c r="N724" s="195">
        <f>Table21[[#This Row],[Adj Close]]-Table21[[#This Row],[6-MA]]</f>
        <v>1.0458666666666687</v>
      </c>
      <c r="O724" s="194">
        <f>(Table21[[#This Row],[Adj Close]]-M724)^2</f>
        <v>1.0938370844444487</v>
      </c>
      <c r="P724" s="194">
        <f>ABS(Table21[[#This Row],[Erorr 3]])</f>
        <v>1.0458666666666687</v>
      </c>
      <c r="Q724" s="192">
        <f>Table21[[#This Row],[Abs Erorr 3]]/Table21[[#This Row],[Adj Close]]</f>
        <v>1.5603545808312538E-2</v>
      </c>
    </row>
    <row r="725" spans="1:17" x14ac:dyDescent="0.3">
      <c r="A725" s="177">
        <v>44512</v>
      </c>
      <c r="B725" s="7">
        <v>67.886099999999999</v>
      </c>
      <c r="C725" s="190">
        <f t="shared" si="44"/>
        <v>67.027500000000003</v>
      </c>
      <c r="D725" s="191">
        <f>Table21[[#This Row],[Adj Close]]-Table21[[#This Row],[Naive Trend ]]</f>
        <v>0.85859999999999559</v>
      </c>
      <c r="E725">
        <f>Table21[[#This Row],[Erorr 1]]^2</f>
        <v>0.73719395999999238</v>
      </c>
      <c r="F725">
        <f>ABS(Table21[[#This Row],[Erorr 1]])</f>
        <v>0.85859999999999559</v>
      </c>
      <c r="G725" s="192">
        <f>Table21[[#This Row],[Abs Erorr 1]]/Table21[[#This Row],[Adj Close]]</f>
        <v>1.2647655411048736E-2</v>
      </c>
      <c r="H725" s="190">
        <f t="shared" si="46"/>
        <v>66.806233333333338</v>
      </c>
      <c r="I725" s="193">
        <f>(Table21[[#This Row],[Adj Close]]-Table21[[#This Row],[3-MA]])</f>
        <v>1.0798666666666605</v>
      </c>
      <c r="J725" s="194">
        <f t="shared" si="45"/>
        <v>1.1661120177777646</v>
      </c>
      <c r="K725" s="194">
        <f>ABS(Table21[[#This Row],[Erorr 2]])</f>
        <v>1.0798666666666605</v>
      </c>
      <c r="L725" s="192">
        <f>Table21[[#This Row],[Abs Erorr 2]]/Table21[[#This Row],[Adj Close]]</f>
        <v>1.5907036442904521E-2</v>
      </c>
      <c r="M725" s="190">
        <f t="shared" si="47"/>
        <v>66.179299999999998</v>
      </c>
      <c r="N725" s="195">
        <f>Table21[[#This Row],[Adj Close]]-Table21[[#This Row],[6-MA]]</f>
        <v>1.7068000000000012</v>
      </c>
      <c r="O725" s="194">
        <f>(Table21[[#This Row],[Adj Close]]-M725)^2</f>
        <v>2.9131662400000042</v>
      </c>
      <c r="P725" s="194">
        <f>ABS(Table21[[#This Row],[Erorr 3]])</f>
        <v>1.7068000000000012</v>
      </c>
      <c r="Q725" s="192">
        <f>Table21[[#This Row],[Abs Erorr 3]]/Table21[[#This Row],[Adj Close]]</f>
        <v>2.5142113039340913E-2</v>
      </c>
    </row>
    <row r="726" spans="1:17" x14ac:dyDescent="0.3">
      <c r="A726" s="177">
        <v>44515</v>
      </c>
      <c r="B726" s="7">
        <v>68.381699999999995</v>
      </c>
      <c r="C726" s="190">
        <f t="shared" si="44"/>
        <v>67.886099999999999</v>
      </c>
      <c r="D726" s="191">
        <f>Table21[[#This Row],[Adj Close]]-Table21[[#This Row],[Naive Trend ]]</f>
        <v>0.49559999999999604</v>
      </c>
      <c r="E726">
        <f>Table21[[#This Row],[Erorr 1]]^2</f>
        <v>0.24561935999999607</v>
      </c>
      <c r="F726">
        <f>ABS(Table21[[#This Row],[Erorr 1]])</f>
        <v>0.49559999999999604</v>
      </c>
      <c r="G726" s="192">
        <f>Table21[[#This Row],[Abs Erorr 1]]/Table21[[#This Row],[Adj Close]]</f>
        <v>7.2475530734099338E-3</v>
      </c>
      <c r="H726" s="190">
        <f t="shared" si="46"/>
        <v>67.2547</v>
      </c>
      <c r="I726" s="193">
        <f>(Table21[[#This Row],[Adj Close]]-Table21[[#This Row],[3-MA]])</f>
        <v>1.1269999999999953</v>
      </c>
      <c r="J726" s="194">
        <f t="shared" si="45"/>
        <v>1.2701289999999894</v>
      </c>
      <c r="K726" s="194">
        <f>ABS(Table21[[#This Row],[Erorr 2]])</f>
        <v>1.1269999999999953</v>
      </c>
      <c r="L726" s="192">
        <f>Table21[[#This Row],[Abs Erorr 2]]/Table21[[#This Row],[Adj Close]]</f>
        <v>1.6481017582189322E-2</v>
      </c>
      <c r="M726" s="190">
        <f t="shared" si="47"/>
        <v>66.670533333333339</v>
      </c>
      <c r="N726" s="195">
        <f>Table21[[#This Row],[Adj Close]]-Table21[[#This Row],[6-MA]]</f>
        <v>1.7111666666666565</v>
      </c>
      <c r="O726" s="194">
        <f>(Table21[[#This Row],[Adj Close]]-M726)^2</f>
        <v>2.9280913611110764</v>
      </c>
      <c r="P726" s="194">
        <f>ABS(Table21[[#This Row],[Erorr 3]])</f>
        <v>1.7111666666666565</v>
      </c>
      <c r="Q726" s="192">
        <f>Table21[[#This Row],[Abs Erorr 3]]/Table21[[#This Row],[Adj Close]]</f>
        <v>2.5023751481268477E-2</v>
      </c>
    </row>
    <row r="727" spans="1:17" x14ac:dyDescent="0.3">
      <c r="A727" s="177">
        <v>44516</v>
      </c>
      <c r="B727" s="7">
        <v>69.045500000000004</v>
      </c>
      <c r="C727" s="190">
        <f t="shared" si="44"/>
        <v>68.381699999999995</v>
      </c>
      <c r="D727" s="191">
        <f>Table21[[#This Row],[Adj Close]]-Table21[[#This Row],[Naive Trend ]]</f>
        <v>0.66380000000000905</v>
      </c>
      <c r="E727">
        <f>Table21[[#This Row],[Erorr 1]]^2</f>
        <v>0.440630440000012</v>
      </c>
      <c r="F727">
        <f>ABS(Table21[[#This Row],[Erorr 1]])</f>
        <v>0.66380000000000905</v>
      </c>
      <c r="G727" s="192">
        <f>Table21[[#This Row],[Abs Erorr 1]]/Table21[[#This Row],[Adj Close]]</f>
        <v>9.6139502212310574E-3</v>
      </c>
      <c r="H727" s="190">
        <f t="shared" si="46"/>
        <v>67.765100000000004</v>
      </c>
      <c r="I727" s="193">
        <f>(Table21[[#This Row],[Adj Close]]-Table21[[#This Row],[3-MA]])</f>
        <v>1.2804000000000002</v>
      </c>
      <c r="J727" s="194">
        <f t="shared" si="45"/>
        <v>1.6394241600000006</v>
      </c>
      <c r="K727" s="194">
        <f>ABS(Table21[[#This Row],[Erorr 2]])</f>
        <v>1.2804000000000002</v>
      </c>
      <c r="L727" s="192">
        <f>Table21[[#This Row],[Abs Erorr 2]]/Table21[[#This Row],[Adj Close]]</f>
        <v>1.8544293255896478E-2</v>
      </c>
      <c r="M727" s="190">
        <f t="shared" si="47"/>
        <v>67.145533333333333</v>
      </c>
      <c r="N727" s="195">
        <f>Table21[[#This Row],[Adj Close]]-Table21[[#This Row],[6-MA]]</f>
        <v>1.8999666666666712</v>
      </c>
      <c r="O727" s="194">
        <f>(Table21[[#This Row],[Adj Close]]-M727)^2</f>
        <v>3.6098733344444618</v>
      </c>
      <c r="P727" s="194">
        <f>ABS(Table21[[#This Row],[Erorr 3]])</f>
        <v>1.8999666666666712</v>
      </c>
      <c r="Q727" s="192">
        <f>Table21[[#This Row],[Abs Erorr 3]]/Table21[[#This Row],[Adj Close]]</f>
        <v>2.7517603126440842E-2</v>
      </c>
    </row>
    <row r="728" spans="1:17" x14ac:dyDescent="0.3">
      <c r="A728" s="177">
        <v>44517</v>
      </c>
      <c r="B728" s="7">
        <v>67.7179</v>
      </c>
      <c r="C728" s="190">
        <f t="shared" si="44"/>
        <v>69.045500000000004</v>
      </c>
      <c r="D728" s="191">
        <f>Table21[[#This Row],[Adj Close]]-Table21[[#This Row],[Naive Trend ]]</f>
        <v>-1.3276000000000039</v>
      </c>
      <c r="E728">
        <f>Table21[[#This Row],[Erorr 1]]^2</f>
        <v>1.7625217600000103</v>
      </c>
      <c r="F728">
        <f>ABS(Table21[[#This Row],[Erorr 1]])</f>
        <v>1.3276000000000039</v>
      </c>
      <c r="G728" s="192">
        <f>Table21[[#This Row],[Abs Erorr 1]]/Table21[[#This Row],[Adj Close]]</f>
        <v>1.9604860753213018E-2</v>
      </c>
      <c r="H728" s="190">
        <f t="shared" si="46"/>
        <v>68.437766666666661</v>
      </c>
      <c r="I728" s="193">
        <f>(Table21[[#This Row],[Adj Close]]-Table21[[#This Row],[3-MA]])</f>
        <v>-0.7198666666666611</v>
      </c>
      <c r="J728" s="194">
        <f t="shared" si="45"/>
        <v>0.51820801777776981</v>
      </c>
      <c r="K728" s="194">
        <f>ABS(Table21[[#This Row],[Erorr 2]])</f>
        <v>0.7198666666666611</v>
      </c>
      <c r="L728" s="192">
        <f>Table21[[#This Row],[Abs Erorr 2]]/Table21[[#This Row],[Adj Close]]</f>
        <v>1.0630374932870942E-2</v>
      </c>
      <c r="M728" s="190">
        <f t="shared" si="47"/>
        <v>67.622</v>
      </c>
      <c r="N728" s="195">
        <f>Table21[[#This Row],[Adj Close]]-Table21[[#This Row],[6-MA]]</f>
        <v>9.5900000000000318E-2</v>
      </c>
      <c r="O728" s="194">
        <f>(Table21[[#This Row],[Adj Close]]-M728)^2</f>
        <v>9.1968100000000604E-3</v>
      </c>
      <c r="P728" s="194">
        <f>ABS(Table21[[#This Row],[Erorr 3]])</f>
        <v>9.5900000000000318E-2</v>
      </c>
      <c r="Q728" s="192">
        <f>Table21[[#This Row],[Abs Erorr 3]]/Table21[[#This Row],[Adj Close]]</f>
        <v>1.4161691369637913E-3</v>
      </c>
    </row>
    <row r="729" spans="1:17" x14ac:dyDescent="0.3">
      <c r="A729" s="177">
        <v>44518</v>
      </c>
      <c r="B729" s="7">
        <v>67.602800000000002</v>
      </c>
      <c r="C729" s="190">
        <f t="shared" si="44"/>
        <v>67.7179</v>
      </c>
      <c r="D729" s="191">
        <f>Table21[[#This Row],[Adj Close]]-Table21[[#This Row],[Naive Trend ]]</f>
        <v>-0.1150999999999982</v>
      </c>
      <c r="E729">
        <f>Table21[[#This Row],[Erorr 1]]^2</f>
        <v>1.3248009999999586E-2</v>
      </c>
      <c r="F729">
        <f>ABS(Table21[[#This Row],[Erorr 1]])</f>
        <v>0.1150999999999982</v>
      </c>
      <c r="G729" s="192">
        <f>Table21[[#This Row],[Abs Erorr 1]]/Table21[[#This Row],[Adj Close]]</f>
        <v>1.702592200323037E-3</v>
      </c>
      <c r="H729" s="190">
        <f t="shared" si="46"/>
        <v>68.381700000000009</v>
      </c>
      <c r="I729" s="193">
        <f>(Table21[[#This Row],[Adj Close]]-Table21[[#This Row],[3-MA]])</f>
        <v>-0.77890000000000725</v>
      </c>
      <c r="J729" s="194">
        <f t="shared" si="45"/>
        <v>0.6066852100000113</v>
      </c>
      <c r="K729" s="194">
        <f>ABS(Table21[[#This Row],[Erorr 2]])</f>
        <v>0.77890000000000725</v>
      </c>
      <c r="L729" s="192">
        <f>Table21[[#This Row],[Abs Erorr 2]]/Table21[[#This Row],[Adj Close]]</f>
        <v>1.1521712118433071E-2</v>
      </c>
      <c r="M729" s="190">
        <f t="shared" si="47"/>
        <v>67.818200000000004</v>
      </c>
      <c r="N729" s="195">
        <f>Table21[[#This Row],[Adj Close]]-Table21[[#This Row],[6-MA]]</f>
        <v>-0.21540000000000248</v>
      </c>
      <c r="O729" s="194">
        <f>(Table21[[#This Row],[Adj Close]]-M729)^2</f>
        <v>4.6397160000001068E-2</v>
      </c>
      <c r="P729" s="194">
        <f>ABS(Table21[[#This Row],[Erorr 3]])</f>
        <v>0.21540000000000248</v>
      </c>
      <c r="Q729" s="192">
        <f>Table21[[#This Row],[Abs Erorr 3]]/Table21[[#This Row],[Adj Close]]</f>
        <v>3.1862585573378985E-3</v>
      </c>
    </row>
    <row r="730" spans="1:17" x14ac:dyDescent="0.3">
      <c r="A730" s="177">
        <v>44519</v>
      </c>
      <c r="B730" s="7">
        <v>67.257599999999996</v>
      </c>
      <c r="C730" s="190">
        <f t="shared" si="44"/>
        <v>67.602800000000002</v>
      </c>
      <c r="D730" s="191">
        <f>Table21[[#This Row],[Adj Close]]-Table21[[#This Row],[Naive Trend ]]</f>
        <v>-0.3452000000000055</v>
      </c>
      <c r="E730">
        <f>Table21[[#This Row],[Erorr 1]]^2</f>
        <v>0.1191630400000038</v>
      </c>
      <c r="F730">
        <f>ABS(Table21[[#This Row],[Erorr 1]])</f>
        <v>0.3452000000000055</v>
      </c>
      <c r="G730" s="192">
        <f>Table21[[#This Row],[Abs Erorr 1]]/Table21[[#This Row],[Adj Close]]</f>
        <v>5.1325054715007003E-3</v>
      </c>
      <c r="H730" s="190">
        <f t="shared" si="46"/>
        <v>68.122066666666669</v>
      </c>
      <c r="I730" s="193">
        <f>(Table21[[#This Row],[Adj Close]]-Table21[[#This Row],[3-MA]])</f>
        <v>-0.86446666666667227</v>
      </c>
      <c r="J730" s="194">
        <f t="shared" si="45"/>
        <v>0.7473026177777875</v>
      </c>
      <c r="K730" s="194">
        <f>ABS(Table21[[#This Row],[Erorr 2]])</f>
        <v>0.86446666666667227</v>
      </c>
      <c r="L730" s="192">
        <f>Table21[[#This Row],[Abs Erorr 2]]/Table21[[#This Row],[Adj Close]]</f>
        <v>1.2853070384115288E-2</v>
      </c>
      <c r="M730" s="190">
        <f t="shared" si="47"/>
        <v>67.943583333333336</v>
      </c>
      <c r="N730" s="195">
        <f>Table21[[#This Row],[Adj Close]]-Table21[[#This Row],[6-MA]]</f>
        <v>-0.68598333333333983</v>
      </c>
      <c r="O730" s="194">
        <f>(Table21[[#This Row],[Adj Close]]-M730)^2</f>
        <v>0.47057313361112002</v>
      </c>
      <c r="P730" s="194">
        <f>ABS(Table21[[#This Row],[Erorr 3]])</f>
        <v>0.68598333333333983</v>
      </c>
      <c r="Q730" s="192">
        <f>Table21[[#This Row],[Abs Erorr 3]]/Table21[[#This Row],[Adj Close]]</f>
        <v>1.0199343023440322E-2</v>
      </c>
    </row>
    <row r="731" spans="1:17" x14ac:dyDescent="0.3">
      <c r="A731" s="177">
        <v>44522</v>
      </c>
      <c r="B731" s="7">
        <v>67.487799999999993</v>
      </c>
      <c r="C731" s="190">
        <f t="shared" si="44"/>
        <v>67.257599999999996</v>
      </c>
      <c r="D731" s="191">
        <f>Table21[[#This Row],[Adj Close]]-Table21[[#This Row],[Naive Trend ]]</f>
        <v>0.23019999999999641</v>
      </c>
      <c r="E731">
        <f>Table21[[#This Row],[Erorr 1]]^2</f>
        <v>5.2992039999998346E-2</v>
      </c>
      <c r="F731">
        <f>ABS(Table21[[#This Row],[Erorr 1]])</f>
        <v>0.23019999999999641</v>
      </c>
      <c r="G731" s="192">
        <f>Table21[[#This Row],[Abs Erorr 1]]/Table21[[#This Row],[Adj Close]]</f>
        <v>3.4109868746647013E-3</v>
      </c>
      <c r="H731" s="190">
        <f t="shared" si="46"/>
        <v>67.5261</v>
      </c>
      <c r="I731" s="193">
        <f>(Table21[[#This Row],[Adj Close]]-Table21[[#This Row],[3-MA]])</f>
        <v>-3.8300000000006662E-2</v>
      </c>
      <c r="J731" s="194">
        <f t="shared" si="45"/>
        <v>1.4668900000005102E-3</v>
      </c>
      <c r="K731" s="194">
        <f>ABS(Table21[[#This Row],[Erorr 2]])</f>
        <v>3.8300000000006662E-2</v>
      </c>
      <c r="L731" s="192">
        <f>Table21[[#This Row],[Abs Erorr 2]]/Table21[[#This Row],[Adj Close]]</f>
        <v>5.6750997958159347E-4</v>
      </c>
      <c r="M731" s="190">
        <f t="shared" si="47"/>
        <v>67.981933333333345</v>
      </c>
      <c r="N731" s="195">
        <f>Table21[[#This Row],[Adj Close]]-Table21[[#This Row],[6-MA]]</f>
        <v>-0.49413333333335174</v>
      </c>
      <c r="O731" s="194">
        <f>(Table21[[#This Row],[Adj Close]]-M731)^2</f>
        <v>0.24416775111112932</v>
      </c>
      <c r="P731" s="194">
        <f>ABS(Table21[[#This Row],[Erorr 3]])</f>
        <v>0.49413333333335174</v>
      </c>
      <c r="Q731" s="192">
        <f>Table21[[#This Row],[Abs Erorr 3]]/Table21[[#This Row],[Adj Close]]</f>
        <v>7.3218171778210552E-3</v>
      </c>
    </row>
    <row r="732" spans="1:17" x14ac:dyDescent="0.3">
      <c r="A732" s="177">
        <v>44523</v>
      </c>
      <c r="B732" s="7">
        <v>67.496600000000001</v>
      </c>
      <c r="C732" s="190">
        <f t="shared" si="44"/>
        <v>67.487799999999993</v>
      </c>
      <c r="D732" s="191">
        <f>Table21[[#This Row],[Adj Close]]-Table21[[#This Row],[Naive Trend ]]</f>
        <v>8.8000000000079126E-3</v>
      </c>
      <c r="E732">
        <f>Table21[[#This Row],[Erorr 1]]^2</f>
        <v>7.7440000000139256E-5</v>
      </c>
      <c r="F732">
        <f>ABS(Table21[[#This Row],[Erorr 1]])</f>
        <v>8.8000000000079126E-3</v>
      </c>
      <c r="G732" s="192">
        <f>Table21[[#This Row],[Abs Erorr 1]]/Table21[[#This Row],[Adj Close]]</f>
        <v>1.3037693750511748E-4</v>
      </c>
      <c r="H732" s="190">
        <f t="shared" si="46"/>
        <v>67.449399999999997</v>
      </c>
      <c r="I732" s="193">
        <f>(Table21[[#This Row],[Adj Close]]-Table21[[#This Row],[3-MA]])</f>
        <v>4.7200000000003683E-2</v>
      </c>
      <c r="J732" s="194">
        <f t="shared" si="45"/>
        <v>2.2278400000003478E-3</v>
      </c>
      <c r="K732" s="194">
        <f>ABS(Table21[[#This Row],[Erorr 2]])</f>
        <v>4.7200000000003683E-2</v>
      </c>
      <c r="L732" s="192">
        <f>Table21[[#This Row],[Abs Erorr 2]]/Table21[[#This Row],[Adj Close]]</f>
        <v>6.9929448298141955E-4</v>
      </c>
      <c r="M732" s="190">
        <f t="shared" si="47"/>
        <v>67.915549999999996</v>
      </c>
      <c r="N732" s="195">
        <f>Table21[[#This Row],[Adj Close]]-Table21[[#This Row],[6-MA]]</f>
        <v>-0.41894999999999527</v>
      </c>
      <c r="O732" s="194">
        <f>(Table21[[#This Row],[Adj Close]]-M732)^2</f>
        <v>0.17551910249999603</v>
      </c>
      <c r="P732" s="194">
        <f>ABS(Table21[[#This Row],[Erorr 3]])</f>
        <v>0.41894999999999527</v>
      </c>
      <c r="Q732" s="192">
        <f>Table21[[#This Row],[Abs Erorr 3]]/Table21[[#This Row],[Adj Close]]</f>
        <v>6.2069793145135494E-3</v>
      </c>
    </row>
    <row r="733" spans="1:17" x14ac:dyDescent="0.3">
      <c r="A733" s="177">
        <v>44524</v>
      </c>
      <c r="B733" s="7">
        <v>66.912499999999994</v>
      </c>
      <c r="C733" s="190">
        <f t="shared" si="44"/>
        <v>67.496600000000001</v>
      </c>
      <c r="D733" s="191">
        <f>Table21[[#This Row],[Adj Close]]-Table21[[#This Row],[Naive Trend ]]</f>
        <v>-0.5841000000000065</v>
      </c>
      <c r="E733">
        <f>Table21[[#This Row],[Erorr 1]]^2</f>
        <v>0.3411728100000076</v>
      </c>
      <c r="F733">
        <f>ABS(Table21[[#This Row],[Erorr 1]])</f>
        <v>0.5841000000000065</v>
      </c>
      <c r="G733" s="192">
        <f>Table21[[#This Row],[Abs Erorr 1]]/Table21[[#This Row],[Adj Close]]</f>
        <v>8.729310666915846E-3</v>
      </c>
      <c r="H733" s="190">
        <f t="shared" si="46"/>
        <v>67.414000000000001</v>
      </c>
      <c r="I733" s="193">
        <f>(Table21[[#This Row],[Adj Close]]-Table21[[#This Row],[3-MA]])</f>
        <v>-0.50150000000000716</v>
      </c>
      <c r="J733" s="194">
        <f t="shared" si="45"/>
        <v>0.2515022500000072</v>
      </c>
      <c r="K733" s="194">
        <f>ABS(Table21[[#This Row],[Erorr 2]])</f>
        <v>0.50150000000000716</v>
      </c>
      <c r="L733" s="192">
        <f>Table21[[#This Row],[Abs Erorr 2]]/Table21[[#This Row],[Adj Close]]</f>
        <v>7.4948626938166592E-3</v>
      </c>
      <c r="M733" s="190">
        <f t="shared" si="47"/>
        <v>67.768033333333321</v>
      </c>
      <c r="N733" s="195">
        <f>Table21[[#This Row],[Adj Close]]-Table21[[#This Row],[6-MA]]</f>
        <v>-0.8555333333333266</v>
      </c>
      <c r="O733" s="194">
        <f>(Table21[[#This Row],[Adj Close]]-M733)^2</f>
        <v>0.73193728444443296</v>
      </c>
      <c r="P733" s="194">
        <f>ABS(Table21[[#This Row],[Erorr 3]])</f>
        <v>0.8555333333333266</v>
      </c>
      <c r="Q733" s="192">
        <f>Table21[[#This Row],[Abs Erorr 3]]/Table21[[#This Row],[Adj Close]]</f>
        <v>1.2785852170122573E-2</v>
      </c>
    </row>
    <row r="734" spans="1:17" x14ac:dyDescent="0.3">
      <c r="A734" s="177">
        <v>44526</v>
      </c>
      <c r="B734" s="7">
        <v>65.4786</v>
      </c>
      <c r="C734" s="190">
        <f t="shared" si="44"/>
        <v>66.912499999999994</v>
      </c>
      <c r="D734" s="191">
        <f>Table21[[#This Row],[Adj Close]]-Table21[[#This Row],[Naive Trend ]]</f>
        <v>-1.4338999999999942</v>
      </c>
      <c r="E734">
        <f>Table21[[#This Row],[Erorr 1]]^2</f>
        <v>2.0560692099999831</v>
      </c>
      <c r="F734">
        <f>ABS(Table21[[#This Row],[Erorr 1]])</f>
        <v>1.4338999999999942</v>
      </c>
      <c r="G734" s="192">
        <f>Table21[[#This Row],[Abs Erorr 1]]/Table21[[#This Row],[Adj Close]]</f>
        <v>2.1898757762077902E-2</v>
      </c>
      <c r="H734" s="190">
        <f t="shared" si="46"/>
        <v>67.298966666666658</v>
      </c>
      <c r="I734" s="193">
        <f>(Table21[[#This Row],[Adj Close]]-Table21[[#This Row],[3-MA]])</f>
        <v>-1.8203666666666578</v>
      </c>
      <c r="J734" s="194">
        <f t="shared" si="45"/>
        <v>3.313734801111079</v>
      </c>
      <c r="K734" s="194">
        <f>ABS(Table21[[#This Row],[Erorr 2]])</f>
        <v>1.8203666666666578</v>
      </c>
      <c r="L734" s="192">
        <f>Table21[[#This Row],[Abs Erorr 2]]/Table21[[#This Row],[Adj Close]]</f>
        <v>2.780094056175083E-2</v>
      </c>
      <c r="M734" s="190">
        <f t="shared" si="47"/>
        <v>67.412533333333329</v>
      </c>
      <c r="N734" s="195">
        <f>Table21[[#This Row],[Adj Close]]-Table21[[#This Row],[6-MA]]</f>
        <v>-1.9339333333333286</v>
      </c>
      <c r="O734" s="194">
        <f>(Table21[[#This Row],[Adj Close]]-M734)^2</f>
        <v>3.7400981377777596</v>
      </c>
      <c r="P734" s="194">
        <f>ABS(Table21[[#This Row],[Erorr 3]])</f>
        <v>1.9339333333333286</v>
      </c>
      <c r="Q734" s="192">
        <f>Table21[[#This Row],[Abs Erorr 3]]/Table21[[#This Row],[Adj Close]]</f>
        <v>2.9535349462776063E-2</v>
      </c>
    </row>
    <row r="735" spans="1:17" x14ac:dyDescent="0.3">
      <c r="A735" s="177">
        <v>44529</v>
      </c>
      <c r="B735" s="7">
        <v>65.257400000000004</v>
      </c>
      <c r="C735" s="190">
        <f t="shared" si="44"/>
        <v>65.4786</v>
      </c>
      <c r="D735" s="191">
        <f>Table21[[#This Row],[Adj Close]]-Table21[[#This Row],[Naive Trend ]]</f>
        <v>-0.22119999999999607</v>
      </c>
      <c r="E735">
        <f>Table21[[#This Row],[Erorr 1]]^2</f>
        <v>4.8929439999998263E-2</v>
      </c>
      <c r="F735">
        <f>ABS(Table21[[#This Row],[Erorr 1]])</f>
        <v>0.22119999999999607</v>
      </c>
      <c r="G735" s="192">
        <f>Table21[[#This Row],[Abs Erorr 1]]/Table21[[#This Row],[Adj Close]]</f>
        <v>3.3896538936579769E-3</v>
      </c>
      <c r="H735" s="190">
        <f t="shared" si="46"/>
        <v>66.629233333333332</v>
      </c>
      <c r="I735" s="193">
        <f>(Table21[[#This Row],[Adj Close]]-Table21[[#This Row],[3-MA]])</f>
        <v>-1.3718333333333277</v>
      </c>
      <c r="J735" s="194">
        <f t="shared" si="45"/>
        <v>1.8819266944444291</v>
      </c>
      <c r="K735" s="194">
        <f>ABS(Table21[[#This Row],[Erorr 2]])</f>
        <v>1.3718333333333277</v>
      </c>
      <c r="L735" s="192">
        <f>Table21[[#This Row],[Abs Erorr 2]]/Table21[[#This Row],[Adj Close]]</f>
        <v>2.1021881554173588E-2</v>
      </c>
      <c r="M735" s="190">
        <f t="shared" si="47"/>
        <v>67.039316666666664</v>
      </c>
      <c r="N735" s="195">
        <f>Table21[[#This Row],[Adj Close]]-Table21[[#This Row],[6-MA]]</f>
        <v>-1.7819166666666604</v>
      </c>
      <c r="O735" s="194">
        <f>(Table21[[#This Row],[Adj Close]]-M735)^2</f>
        <v>3.1752270069444219</v>
      </c>
      <c r="P735" s="194">
        <f>ABS(Table21[[#This Row],[Erorr 3]])</f>
        <v>1.7819166666666604</v>
      </c>
      <c r="Q735" s="192">
        <f>Table21[[#This Row],[Abs Erorr 3]]/Table21[[#This Row],[Adj Close]]</f>
        <v>2.7305970919262186E-2</v>
      </c>
    </row>
    <row r="736" spans="1:17" x14ac:dyDescent="0.3">
      <c r="A736" s="177">
        <v>44530</v>
      </c>
      <c r="B736" s="7">
        <v>63.487200000000001</v>
      </c>
      <c r="C736" s="190">
        <f t="shared" si="44"/>
        <v>65.257400000000004</v>
      </c>
      <c r="D736" s="191">
        <f>Table21[[#This Row],[Adj Close]]-Table21[[#This Row],[Naive Trend ]]</f>
        <v>-1.7702000000000027</v>
      </c>
      <c r="E736">
        <f>Table21[[#This Row],[Erorr 1]]^2</f>
        <v>3.1336080400000093</v>
      </c>
      <c r="F736">
        <f>ABS(Table21[[#This Row],[Erorr 1]])</f>
        <v>1.7702000000000027</v>
      </c>
      <c r="G736" s="192">
        <f>Table21[[#This Row],[Abs Erorr 1]]/Table21[[#This Row],[Adj Close]]</f>
        <v>2.788278582139396E-2</v>
      </c>
      <c r="H736" s="190">
        <f t="shared" si="46"/>
        <v>65.882833333333338</v>
      </c>
      <c r="I736" s="193">
        <f>(Table21[[#This Row],[Adj Close]]-Table21[[#This Row],[3-MA]])</f>
        <v>-2.3956333333333362</v>
      </c>
      <c r="J736" s="194">
        <f t="shared" si="45"/>
        <v>5.7390590677777915</v>
      </c>
      <c r="K736" s="194">
        <f>ABS(Table21[[#This Row],[Erorr 2]])</f>
        <v>2.3956333333333362</v>
      </c>
      <c r="L736" s="192">
        <f>Table21[[#This Row],[Abs Erorr 2]]/Table21[[#This Row],[Adj Close]]</f>
        <v>3.7734115433242232E-2</v>
      </c>
      <c r="M736" s="190">
        <f t="shared" si="47"/>
        <v>66.648416666666677</v>
      </c>
      <c r="N736" s="195">
        <f>Table21[[#This Row],[Adj Close]]-Table21[[#This Row],[6-MA]]</f>
        <v>-3.1612166666666752</v>
      </c>
      <c r="O736" s="194">
        <f>(Table21[[#This Row],[Adj Close]]-M736)^2</f>
        <v>9.993290813611166</v>
      </c>
      <c r="P736" s="194">
        <f>ABS(Table21[[#This Row],[Erorr 3]])</f>
        <v>3.1612166666666752</v>
      </c>
      <c r="Q736" s="192">
        <f>Table21[[#This Row],[Abs Erorr 3]]/Table21[[#This Row],[Adj Close]]</f>
        <v>4.9792976642010912E-2</v>
      </c>
    </row>
    <row r="737" spans="1:17" x14ac:dyDescent="0.3">
      <c r="A737" s="177">
        <v>44531</v>
      </c>
      <c r="B737" s="7">
        <v>62.690600000000003</v>
      </c>
      <c r="C737" s="190">
        <f t="shared" si="44"/>
        <v>63.487200000000001</v>
      </c>
      <c r="D737" s="191">
        <f>Table21[[#This Row],[Adj Close]]-Table21[[#This Row],[Naive Trend ]]</f>
        <v>-0.79659999999999798</v>
      </c>
      <c r="E737">
        <f>Table21[[#This Row],[Erorr 1]]^2</f>
        <v>0.63457155999999681</v>
      </c>
      <c r="F737">
        <f>ABS(Table21[[#This Row],[Erorr 1]])</f>
        <v>0.79659999999999798</v>
      </c>
      <c r="G737" s="192">
        <f>Table21[[#This Row],[Abs Erorr 1]]/Table21[[#This Row],[Adj Close]]</f>
        <v>1.2706849192701904E-2</v>
      </c>
      <c r="H737" s="190">
        <f t="shared" si="46"/>
        <v>64.741066666666669</v>
      </c>
      <c r="I737" s="193">
        <f>(Table21[[#This Row],[Adj Close]]-Table21[[#This Row],[3-MA]])</f>
        <v>-2.0504666666666651</v>
      </c>
      <c r="J737" s="194">
        <f t="shared" si="45"/>
        <v>4.2044135511111049</v>
      </c>
      <c r="K737" s="194">
        <f>ABS(Table21[[#This Row],[Erorr 2]])</f>
        <v>2.0504666666666651</v>
      </c>
      <c r="L737" s="192">
        <f>Table21[[#This Row],[Abs Erorr 2]]/Table21[[#This Row],[Adj Close]]</f>
        <v>3.2707721200094832E-2</v>
      </c>
      <c r="M737" s="190">
        <f t="shared" si="47"/>
        <v>66.020016666666663</v>
      </c>
      <c r="N737" s="195">
        <f>Table21[[#This Row],[Adj Close]]-Table21[[#This Row],[6-MA]]</f>
        <v>-3.3294166666666598</v>
      </c>
      <c r="O737" s="194">
        <f>(Table21[[#This Row],[Adj Close]]-M737)^2</f>
        <v>11.085015340277732</v>
      </c>
      <c r="P737" s="194">
        <f>ABS(Table21[[#This Row],[Erorr 3]])</f>
        <v>3.3294166666666598</v>
      </c>
      <c r="Q737" s="192">
        <f>Table21[[#This Row],[Abs Erorr 3]]/Table21[[#This Row],[Adj Close]]</f>
        <v>5.3108706355764014E-2</v>
      </c>
    </row>
    <row r="738" spans="1:17" x14ac:dyDescent="0.3">
      <c r="A738" s="177">
        <v>44532</v>
      </c>
      <c r="B738" s="7">
        <v>65.558300000000003</v>
      </c>
      <c r="C738" s="190">
        <f t="shared" si="44"/>
        <v>62.690600000000003</v>
      </c>
      <c r="D738" s="191">
        <f>Table21[[#This Row],[Adj Close]]-Table21[[#This Row],[Naive Trend ]]</f>
        <v>2.8676999999999992</v>
      </c>
      <c r="E738">
        <f>Table21[[#This Row],[Erorr 1]]^2</f>
        <v>8.223703289999996</v>
      </c>
      <c r="F738">
        <f>ABS(Table21[[#This Row],[Erorr 1]])</f>
        <v>2.8676999999999992</v>
      </c>
      <c r="G738" s="192">
        <f>Table21[[#This Row],[Abs Erorr 1]]/Table21[[#This Row],[Adj Close]]</f>
        <v>4.3742745007115794E-2</v>
      </c>
      <c r="H738" s="190">
        <f t="shared" si="46"/>
        <v>63.811733333333336</v>
      </c>
      <c r="I738" s="193">
        <f>(Table21[[#This Row],[Adj Close]]-Table21[[#This Row],[3-MA]])</f>
        <v>1.7465666666666664</v>
      </c>
      <c r="J738" s="194">
        <f t="shared" si="45"/>
        <v>3.0504951211111102</v>
      </c>
      <c r="K738" s="194">
        <f>ABS(Table21[[#This Row],[Erorr 2]])</f>
        <v>1.7465666666666664</v>
      </c>
      <c r="L738" s="192">
        <f>Table21[[#This Row],[Abs Erorr 2]]/Table21[[#This Row],[Adj Close]]</f>
        <v>2.6641427045342333E-2</v>
      </c>
      <c r="M738" s="190">
        <f t="shared" si="47"/>
        <v>65.220483333333334</v>
      </c>
      <c r="N738" s="195">
        <f>Table21[[#This Row],[Adj Close]]-Table21[[#This Row],[6-MA]]</f>
        <v>0.33781666666666865</v>
      </c>
      <c r="O738" s="194">
        <f>(Table21[[#This Row],[Adj Close]]-M738)^2</f>
        <v>0.11412010027777912</v>
      </c>
      <c r="P738" s="194">
        <f>ABS(Table21[[#This Row],[Erorr 3]])</f>
        <v>0.33781666666666865</v>
      </c>
      <c r="Q738" s="192">
        <f>Table21[[#This Row],[Abs Erorr 3]]/Table21[[#This Row],[Adj Close]]</f>
        <v>5.1529198692868584E-3</v>
      </c>
    </row>
    <row r="739" spans="1:17" x14ac:dyDescent="0.3">
      <c r="A739" s="177">
        <v>44533</v>
      </c>
      <c r="B739" s="7">
        <v>65.947699999999998</v>
      </c>
      <c r="C739" s="190">
        <f t="shared" si="44"/>
        <v>65.558300000000003</v>
      </c>
      <c r="D739" s="191">
        <f>Table21[[#This Row],[Adj Close]]-Table21[[#This Row],[Naive Trend ]]</f>
        <v>0.38939999999999486</v>
      </c>
      <c r="E739">
        <f>Table21[[#This Row],[Erorr 1]]^2</f>
        <v>0.151632359999996</v>
      </c>
      <c r="F739">
        <f>ABS(Table21[[#This Row],[Erorr 1]])</f>
        <v>0.38939999999999486</v>
      </c>
      <c r="G739" s="192">
        <f>Table21[[#This Row],[Abs Erorr 1]]/Table21[[#This Row],[Adj Close]]</f>
        <v>5.904679010791807E-3</v>
      </c>
      <c r="H739" s="190">
        <f t="shared" si="46"/>
        <v>63.912033333333341</v>
      </c>
      <c r="I739" s="193">
        <f>(Table21[[#This Row],[Adj Close]]-Table21[[#This Row],[3-MA]])</f>
        <v>2.035666666666657</v>
      </c>
      <c r="J739" s="194">
        <f t="shared" si="45"/>
        <v>4.1439387777777386</v>
      </c>
      <c r="K739" s="194">
        <f>ABS(Table21[[#This Row],[Erorr 2]])</f>
        <v>2.035666666666657</v>
      </c>
      <c r="L739" s="192">
        <f>Table21[[#This Row],[Abs Erorr 2]]/Table21[[#This Row],[Adj Close]]</f>
        <v>3.0867894811595506E-2</v>
      </c>
      <c r="M739" s="190">
        <f t="shared" si="47"/>
        <v>64.897433333333353</v>
      </c>
      <c r="N739" s="195">
        <f>Table21[[#This Row],[Adj Close]]-Table21[[#This Row],[6-MA]]</f>
        <v>1.0502666666666443</v>
      </c>
      <c r="O739" s="194">
        <f>(Table21[[#This Row],[Adj Close]]-M739)^2</f>
        <v>1.1030600711110641</v>
      </c>
      <c r="P739" s="194">
        <f>ABS(Table21[[#This Row],[Erorr 3]])</f>
        <v>1.0502666666666443</v>
      </c>
      <c r="Q739" s="192">
        <f>Table21[[#This Row],[Abs Erorr 3]]/Table21[[#This Row],[Adj Close]]</f>
        <v>1.5925751264511793E-2</v>
      </c>
    </row>
    <row r="740" spans="1:17" x14ac:dyDescent="0.3">
      <c r="A740" s="177">
        <v>44536</v>
      </c>
      <c r="B740" s="7">
        <v>66.859399999999994</v>
      </c>
      <c r="C740" s="190">
        <f t="shared" si="44"/>
        <v>65.947699999999998</v>
      </c>
      <c r="D740" s="191">
        <f>Table21[[#This Row],[Adj Close]]-Table21[[#This Row],[Naive Trend ]]</f>
        <v>0.91169999999999618</v>
      </c>
      <c r="E740">
        <f>Table21[[#This Row],[Erorr 1]]^2</f>
        <v>0.83119688999999308</v>
      </c>
      <c r="F740">
        <f>ABS(Table21[[#This Row],[Erorr 1]])</f>
        <v>0.91169999999999618</v>
      </c>
      <c r="G740" s="192">
        <f>Table21[[#This Row],[Abs Erorr 1]]/Table21[[#This Row],[Adj Close]]</f>
        <v>1.3636078098217996E-2</v>
      </c>
      <c r="H740" s="190">
        <f t="shared" si="46"/>
        <v>64.732199999999992</v>
      </c>
      <c r="I740" s="193">
        <f>(Table21[[#This Row],[Adj Close]]-Table21[[#This Row],[3-MA]])</f>
        <v>2.127200000000002</v>
      </c>
      <c r="J740" s="194">
        <f t="shared" si="45"/>
        <v>4.5249798400000083</v>
      </c>
      <c r="K740" s="194">
        <f>ABS(Table21[[#This Row],[Erorr 2]])</f>
        <v>2.127200000000002</v>
      </c>
      <c r="L740" s="192">
        <f>Table21[[#This Row],[Abs Erorr 2]]/Table21[[#This Row],[Adj Close]]</f>
        <v>3.1816019886508139E-2</v>
      </c>
      <c r="M740" s="190">
        <f t="shared" si="47"/>
        <v>64.73663333333333</v>
      </c>
      <c r="N740" s="195">
        <f>Table21[[#This Row],[Adj Close]]-Table21[[#This Row],[6-MA]]</f>
        <v>2.1227666666666636</v>
      </c>
      <c r="O740" s="194">
        <f>(Table21[[#This Row],[Adj Close]]-M740)^2</f>
        <v>4.5061383211110977</v>
      </c>
      <c r="P740" s="194">
        <f>ABS(Table21[[#This Row],[Erorr 3]])</f>
        <v>2.1227666666666636</v>
      </c>
      <c r="Q740" s="192">
        <f>Table21[[#This Row],[Abs Erorr 3]]/Table21[[#This Row],[Adj Close]]</f>
        <v>3.1749711583811159E-2</v>
      </c>
    </row>
    <row r="741" spans="1:17" x14ac:dyDescent="0.3">
      <c r="A741" s="177">
        <v>44537</v>
      </c>
      <c r="B741" s="7">
        <v>68.027699999999996</v>
      </c>
      <c r="C741" s="190">
        <f t="shared" si="44"/>
        <v>66.859399999999994</v>
      </c>
      <c r="D741" s="191">
        <f>Table21[[#This Row],[Adj Close]]-Table21[[#This Row],[Naive Trend ]]</f>
        <v>1.1683000000000021</v>
      </c>
      <c r="E741">
        <f>Table21[[#This Row],[Erorr 1]]^2</f>
        <v>1.3649248900000048</v>
      </c>
      <c r="F741">
        <f>ABS(Table21[[#This Row],[Erorr 1]])</f>
        <v>1.1683000000000021</v>
      </c>
      <c r="G741" s="192">
        <f>Table21[[#This Row],[Abs Erorr 1]]/Table21[[#This Row],[Adj Close]]</f>
        <v>1.7173886519755956E-2</v>
      </c>
      <c r="H741" s="190">
        <f t="shared" si="46"/>
        <v>66.121799999999993</v>
      </c>
      <c r="I741" s="193">
        <f>(Table21[[#This Row],[Adj Close]]-Table21[[#This Row],[3-MA]])</f>
        <v>1.9059000000000026</v>
      </c>
      <c r="J741" s="194">
        <f t="shared" si="45"/>
        <v>3.6324548100000098</v>
      </c>
      <c r="K741" s="194">
        <f>ABS(Table21[[#This Row],[Erorr 2]])</f>
        <v>1.9059000000000026</v>
      </c>
      <c r="L741" s="192">
        <f>Table21[[#This Row],[Abs Erorr 2]]/Table21[[#This Row],[Adj Close]]</f>
        <v>2.8016528561159684E-2</v>
      </c>
      <c r="M741" s="190">
        <f t="shared" si="47"/>
        <v>64.966766666666672</v>
      </c>
      <c r="N741" s="195">
        <f>Table21[[#This Row],[Adj Close]]-Table21[[#This Row],[6-MA]]</f>
        <v>3.060933333333324</v>
      </c>
      <c r="O741" s="194">
        <f>(Table21[[#This Row],[Adj Close]]-M741)^2</f>
        <v>9.3693128711110543</v>
      </c>
      <c r="P741" s="194">
        <f>ABS(Table21[[#This Row],[Erorr 3]])</f>
        <v>3.060933333333324</v>
      </c>
      <c r="Q741" s="192">
        <f>Table21[[#This Row],[Abs Erorr 3]]/Table21[[#This Row],[Adj Close]]</f>
        <v>4.4995396483099151E-2</v>
      </c>
    </row>
    <row r="742" spans="1:17" x14ac:dyDescent="0.3">
      <c r="A742" s="177">
        <v>44538</v>
      </c>
      <c r="B742" s="7">
        <v>68.257800000000003</v>
      </c>
      <c r="C742" s="190">
        <f t="shared" si="44"/>
        <v>68.027699999999996</v>
      </c>
      <c r="D742" s="191">
        <f>Table21[[#This Row],[Adj Close]]-Table21[[#This Row],[Naive Trend ]]</f>
        <v>0.2301000000000073</v>
      </c>
      <c r="E742">
        <f>Table21[[#This Row],[Erorr 1]]^2</f>
        <v>5.294601000000336E-2</v>
      </c>
      <c r="F742">
        <f>ABS(Table21[[#This Row],[Erorr 1]])</f>
        <v>0.2301000000000073</v>
      </c>
      <c r="G742" s="192">
        <f>Table21[[#This Row],[Abs Erorr 1]]/Table21[[#This Row],[Adj Close]]</f>
        <v>3.3710433093361828E-3</v>
      </c>
      <c r="H742" s="190">
        <f t="shared" si="46"/>
        <v>66.944933333333324</v>
      </c>
      <c r="I742" s="193">
        <f>(Table21[[#This Row],[Adj Close]]-Table21[[#This Row],[3-MA]])</f>
        <v>1.3128666666666788</v>
      </c>
      <c r="J742" s="194">
        <f t="shared" si="45"/>
        <v>1.7236188844444764</v>
      </c>
      <c r="K742" s="194">
        <f>ABS(Table21[[#This Row],[Erorr 2]])</f>
        <v>1.3128666666666788</v>
      </c>
      <c r="L742" s="192">
        <f>Table21[[#This Row],[Abs Erorr 2]]/Table21[[#This Row],[Adj Close]]</f>
        <v>1.923394347117368E-2</v>
      </c>
      <c r="M742" s="190">
        <f t="shared" si="47"/>
        <v>65.428483333333332</v>
      </c>
      <c r="N742" s="195">
        <f>Table21[[#This Row],[Adj Close]]-Table21[[#This Row],[6-MA]]</f>
        <v>2.8293166666666707</v>
      </c>
      <c r="O742" s="194">
        <f>(Table21[[#This Row],[Adj Close]]-M742)^2</f>
        <v>8.0050328002778013</v>
      </c>
      <c r="P742" s="194">
        <f>ABS(Table21[[#This Row],[Erorr 3]])</f>
        <v>2.8293166666666707</v>
      </c>
      <c r="Q742" s="192">
        <f>Table21[[#This Row],[Abs Erorr 3]]/Table21[[#This Row],[Adj Close]]</f>
        <v>4.1450452060668094E-2</v>
      </c>
    </row>
    <row r="743" spans="1:17" x14ac:dyDescent="0.3">
      <c r="A743" s="177">
        <v>44539</v>
      </c>
      <c r="B743" s="7">
        <v>67.732200000000006</v>
      </c>
      <c r="C743" s="190">
        <f t="shared" si="44"/>
        <v>68.257800000000003</v>
      </c>
      <c r="D743" s="191">
        <f>Table21[[#This Row],[Adj Close]]-Table21[[#This Row],[Naive Trend ]]</f>
        <v>-0.52559999999999718</v>
      </c>
      <c r="E743">
        <f>Table21[[#This Row],[Erorr 1]]^2</f>
        <v>0.27625535999999706</v>
      </c>
      <c r="F743">
        <f>ABS(Table21[[#This Row],[Erorr 1]])</f>
        <v>0.52559999999999718</v>
      </c>
      <c r="G743" s="192">
        <f>Table21[[#This Row],[Abs Erorr 1]]/Table21[[#This Row],[Adj Close]]</f>
        <v>7.7599723617422312E-3</v>
      </c>
      <c r="H743" s="190">
        <f t="shared" si="46"/>
        <v>67.714966666666655</v>
      </c>
      <c r="I743" s="193">
        <f>(Table21[[#This Row],[Adj Close]]-Table21[[#This Row],[3-MA]])</f>
        <v>1.7233333333351197E-2</v>
      </c>
      <c r="J743" s="194">
        <f t="shared" si="45"/>
        <v>2.9698777777839347E-4</v>
      </c>
      <c r="K743" s="194">
        <f>ABS(Table21[[#This Row],[Erorr 2]])</f>
        <v>1.7233333333351197E-2</v>
      </c>
      <c r="L743" s="192">
        <f>Table21[[#This Row],[Abs Erorr 2]]/Table21[[#This Row],[Adj Close]]</f>
        <v>2.5443339111015434E-4</v>
      </c>
      <c r="M743" s="190">
        <f t="shared" si="47"/>
        <v>66.223583333333337</v>
      </c>
      <c r="N743" s="195">
        <f>Table21[[#This Row],[Adj Close]]-Table21[[#This Row],[6-MA]]</f>
        <v>1.5086166666666685</v>
      </c>
      <c r="O743" s="194">
        <f>(Table21[[#This Row],[Adj Close]]-M743)^2</f>
        <v>2.2759242469444501</v>
      </c>
      <c r="P743" s="194">
        <f>ABS(Table21[[#This Row],[Erorr 3]])</f>
        <v>1.5086166666666685</v>
      </c>
      <c r="Q743" s="192">
        <f>Table21[[#This Row],[Abs Erorr 3]]/Table21[[#This Row],[Adj Close]]</f>
        <v>2.2273256540709861E-2</v>
      </c>
    </row>
    <row r="744" spans="1:17" x14ac:dyDescent="0.3">
      <c r="A744" s="177">
        <v>44540</v>
      </c>
      <c r="B744" s="7">
        <v>67.687700000000007</v>
      </c>
      <c r="C744" s="190">
        <f t="shared" si="44"/>
        <v>67.732200000000006</v>
      </c>
      <c r="D744" s="191">
        <f>Table21[[#This Row],[Adj Close]]-Table21[[#This Row],[Naive Trend ]]</f>
        <v>-4.4499999999999318E-2</v>
      </c>
      <c r="E744">
        <f>Table21[[#This Row],[Erorr 1]]^2</f>
        <v>1.9802499999999391E-3</v>
      </c>
      <c r="F744">
        <f>ABS(Table21[[#This Row],[Erorr 1]])</f>
        <v>4.4499999999999318E-2</v>
      </c>
      <c r="G744" s="192">
        <f>Table21[[#This Row],[Abs Erorr 1]]/Table21[[#This Row],[Adj Close]]</f>
        <v>6.5743111377693903E-4</v>
      </c>
      <c r="H744" s="190">
        <f t="shared" si="46"/>
        <v>68.005900000000011</v>
      </c>
      <c r="I744" s="193">
        <f>(Table21[[#This Row],[Adj Close]]-Table21[[#This Row],[3-MA]])</f>
        <v>-0.31820000000000448</v>
      </c>
      <c r="J744" s="194">
        <f t="shared" si="45"/>
        <v>0.10125124000000285</v>
      </c>
      <c r="K744" s="194">
        <f>ABS(Table21[[#This Row],[Erorr 2]])</f>
        <v>0.31820000000000448</v>
      </c>
      <c r="L744" s="192">
        <f>Table21[[#This Row],[Abs Erorr 2]]/Table21[[#This Row],[Adj Close]]</f>
        <v>4.7010018068275984E-3</v>
      </c>
      <c r="M744" s="190">
        <f t="shared" si="47"/>
        <v>67.063850000000002</v>
      </c>
      <c r="N744" s="195">
        <f>Table21[[#This Row],[Adj Close]]-Table21[[#This Row],[6-MA]]</f>
        <v>0.62385000000000446</v>
      </c>
      <c r="O744" s="194">
        <f>(Table21[[#This Row],[Adj Close]]-M744)^2</f>
        <v>0.38918882250000558</v>
      </c>
      <c r="P744" s="194">
        <f>ABS(Table21[[#This Row],[Erorr 3]])</f>
        <v>0.62385000000000446</v>
      </c>
      <c r="Q744" s="192">
        <f>Table21[[#This Row],[Abs Erorr 3]]/Table21[[#This Row],[Adj Close]]</f>
        <v>9.2165932658371374E-3</v>
      </c>
    </row>
    <row r="745" spans="1:17" x14ac:dyDescent="0.3">
      <c r="A745" s="177">
        <v>44543</v>
      </c>
      <c r="B745" s="7">
        <v>66.627499999999998</v>
      </c>
      <c r="C745" s="190">
        <f t="shared" si="44"/>
        <v>67.687700000000007</v>
      </c>
      <c r="D745" s="191">
        <f>Table21[[#This Row],[Adj Close]]-Table21[[#This Row],[Naive Trend ]]</f>
        <v>-1.0602000000000089</v>
      </c>
      <c r="E745">
        <f>Table21[[#This Row],[Erorr 1]]^2</f>
        <v>1.124024040000019</v>
      </c>
      <c r="F745">
        <f>ABS(Table21[[#This Row],[Erorr 1]])</f>
        <v>1.0602000000000089</v>
      </c>
      <c r="G745" s="192">
        <f>Table21[[#This Row],[Abs Erorr 1]]/Table21[[#This Row],[Adj Close]]</f>
        <v>1.5912348504746671E-2</v>
      </c>
      <c r="H745" s="190">
        <f t="shared" si="46"/>
        <v>67.892566666666667</v>
      </c>
      <c r="I745" s="193">
        <f>(Table21[[#This Row],[Adj Close]]-Table21[[#This Row],[3-MA]])</f>
        <v>-1.2650666666666694</v>
      </c>
      <c r="J745" s="194">
        <f t="shared" si="45"/>
        <v>1.6003936711111182</v>
      </c>
      <c r="K745" s="194">
        <f>ABS(Table21[[#This Row],[Erorr 2]])</f>
        <v>1.2650666666666694</v>
      </c>
      <c r="L745" s="192">
        <f>Table21[[#This Row],[Abs Erorr 2]]/Table21[[#This Row],[Adj Close]]</f>
        <v>1.8987154953535243E-2</v>
      </c>
      <c r="M745" s="190">
        <f t="shared" si="47"/>
        <v>67.418750000000003</v>
      </c>
      <c r="N745" s="195">
        <f>Table21[[#This Row],[Adj Close]]-Table21[[#This Row],[6-MA]]</f>
        <v>-0.79125000000000512</v>
      </c>
      <c r="O745" s="194">
        <f>(Table21[[#This Row],[Adj Close]]-M745)^2</f>
        <v>0.62607656250000809</v>
      </c>
      <c r="P745" s="194">
        <f>ABS(Table21[[#This Row],[Erorr 3]])</f>
        <v>0.79125000000000512</v>
      </c>
      <c r="Q745" s="192">
        <f>Table21[[#This Row],[Abs Erorr 3]]/Table21[[#This Row],[Adj Close]]</f>
        <v>1.1875726989606471E-2</v>
      </c>
    </row>
    <row r="746" spans="1:17" x14ac:dyDescent="0.3">
      <c r="A746" s="177">
        <v>44544</v>
      </c>
      <c r="B746" s="7">
        <v>65.540700000000001</v>
      </c>
      <c r="C746" s="190">
        <f t="shared" si="44"/>
        <v>66.627499999999998</v>
      </c>
      <c r="D746" s="191">
        <f>Table21[[#This Row],[Adj Close]]-Table21[[#This Row],[Naive Trend ]]</f>
        <v>-1.0867999999999967</v>
      </c>
      <c r="E746">
        <f>Table21[[#This Row],[Erorr 1]]^2</f>
        <v>1.1811342399999927</v>
      </c>
      <c r="F746">
        <f>ABS(Table21[[#This Row],[Erorr 1]])</f>
        <v>1.0867999999999967</v>
      </c>
      <c r="G746" s="192">
        <f>Table21[[#This Row],[Abs Erorr 1]]/Table21[[#This Row],[Adj Close]]</f>
        <v>1.6582062748795735E-2</v>
      </c>
      <c r="H746" s="190">
        <f t="shared" si="46"/>
        <v>67.349133333333342</v>
      </c>
      <c r="I746" s="193">
        <f>(Table21[[#This Row],[Adj Close]]-Table21[[#This Row],[3-MA]])</f>
        <v>-1.8084333333333404</v>
      </c>
      <c r="J746" s="194">
        <f t="shared" si="45"/>
        <v>3.270431121111137</v>
      </c>
      <c r="K746" s="194">
        <f>ABS(Table21[[#This Row],[Erorr 2]])</f>
        <v>1.8084333333333404</v>
      </c>
      <c r="L746" s="192">
        <f>Table21[[#This Row],[Abs Erorr 2]]/Table21[[#This Row],[Adj Close]]</f>
        <v>2.7592523932965934E-2</v>
      </c>
      <c r="M746" s="190">
        <f t="shared" si="47"/>
        <v>67.532049999999998</v>
      </c>
      <c r="N746" s="195">
        <f>Table21[[#This Row],[Adj Close]]-Table21[[#This Row],[6-MA]]</f>
        <v>-1.9913499999999971</v>
      </c>
      <c r="O746" s="194">
        <f>(Table21[[#This Row],[Adj Close]]-M746)^2</f>
        <v>3.9654748224999885</v>
      </c>
      <c r="P746" s="194">
        <f>ABS(Table21[[#This Row],[Erorr 3]])</f>
        <v>1.9913499999999971</v>
      </c>
      <c r="Q746" s="192">
        <f>Table21[[#This Row],[Abs Erorr 3]]/Table21[[#This Row],[Adj Close]]</f>
        <v>3.0383410613557638E-2</v>
      </c>
    </row>
    <row r="747" spans="1:17" x14ac:dyDescent="0.3">
      <c r="A747" s="177">
        <v>44545</v>
      </c>
      <c r="B747" s="7">
        <v>65.745599999999996</v>
      </c>
      <c r="C747" s="190">
        <f t="shared" si="44"/>
        <v>65.540700000000001</v>
      </c>
      <c r="D747" s="191">
        <f>Table21[[#This Row],[Adj Close]]-Table21[[#This Row],[Naive Trend ]]</f>
        <v>0.20489999999999498</v>
      </c>
      <c r="E747">
        <f>Table21[[#This Row],[Erorr 1]]^2</f>
        <v>4.1984009999997941E-2</v>
      </c>
      <c r="F747">
        <f>ABS(Table21[[#This Row],[Erorr 1]])</f>
        <v>0.20489999999999498</v>
      </c>
      <c r="G747" s="192">
        <f>Table21[[#This Row],[Abs Erorr 1]]/Table21[[#This Row],[Adj Close]]</f>
        <v>3.1165583704460069E-3</v>
      </c>
      <c r="H747" s="190">
        <f t="shared" si="46"/>
        <v>66.618633333333335</v>
      </c>
      <c r="I747" s="193">
        <f>(Table21[[#This Row],[Adj Close]]-Table21[[#This Row],[3-MA]])</f>
        <v>-0.8730333333333391</v>
      </c>
      <c r="J747" s="194">
        <f t="shared" si="45"/>
        <v>0.76218720111112115</v>
      </c>
      <c r="K747" s="194">
        <f>ABS(Table21[[#This Row],[Erorr 2]])</f>
        <v>0.8730333333333391</v>
      </c>
      <c r="L747" s="192">
        <f>Table21[[#This Row],[Abs Erorr 2]]/Table21[[#This Row],[Adj Close]]</f>
        <v>1.3278962140939305E-2</v>
      </c>
      <c r="M747" s="190">
        <f t="shared" si="47"/>
        <v>67.312266666666673</v>
      </c>
      <c r="N747" s="195">
        <f>Table21[[#This Row],[Adj Close]]-Table21[[#This Row],[6-MA]]</f>
        <v>-1.5666666666666771</v>
      </c>
      <c r="O747" s="194">
        <f>(Table21[[#This Row],[Adj Close]]-M747)^2</f>
        <v>2.4544444444444773</v>
      </c>
      <c r="P747" s="194">
        <f>ABS(Table21[[#This Row],[Erorr 3]])</f>
        <v>1.5666666666666771</v>
      </c>
      <c r="Q747" s="192">
        <f>Table21[[#This Row],[Abs Erorr 3]]/Table21[[#This Row],[Adj Close]]</f>
        <v>2.3829224566612475E-2</v>
      </c>
    </row>
    <row r="748" spans="1:17" x14ac:dyDescent="0.3">
      <c r="A748" s="177">
        <v>44546</v>
      </c>
      <c r="B748" s="7">
        <v>64.480500000000006</v>
      </c>
      <c r="C748" s="190">
        <f t="shared" si="44"/>
        <v>65.745599999999996</v>
      </c>
      <c r="D748" s="191">
        <f>Table21[[#This Row],[Adj Close]]-Table21[[#This Row],[Naive Trend ]]</f>
        <v>-1.2650999999999897</v>
      </c>
      <c r="E748">
        <f>Table21[[#This Row],[Erorr 1]]^2</f>
        <v>1.6004780099999738</v>
      </c>
      <c r="F748">
        <f>ABS(Table21[[#This Row],[Erorr 1]])</f>
        <v>1.2650999999999897</v>
      </c>
      <c r="G748" s="192">
        <f>Table21[[#This Row],[Abs Erorr 1]]/Table21[[#This Row],[Adj Close]]</f>
        <v>1.9619885081536115E-2</v>
      </c>
      <c r="H748" s="190">
        <f t="shared" si="46"/>
        <v>65.971266666666665</v>
      </c>
      <c r="I748" s="193">
        <f>(Table21[[#This Row],[Adj Close]]-Table21[[#This Row],[3-MA]])</f>
        <v>-1.4907666666666586</v>
      </c>
      <c r="J748" s="194">
        <f t="shared" si="45"/>
        <v>2.2223852544444203</v>
      </c>
      <c r="K748" s="194">
        <f>ABS(Table21[[#This Row],[Erorr 2]])</f>
        <v>1.4907666666666586</v>
      </c>
      <c r="L748" s="192">
        <f>Table21[[#This Row],[Abs Erorr 2]]/Table21[[#This Row],[Adj Close]]</f>
        <v>2.3119651160686695E-2</v>
      </c>
      <c r="M748" s="190">
        <f t="shared" si="47"/>
        <v>66.931916666666666</v>
      </c>
      <c r="N748" s="195">
        <f>Table21[[#This Row],[Adj Close]]-Table21[[#This Row],[6-MA]]</f>
        <v>-2.4514166666666597</v>
      </c>
      <c r="O748" s="194">
        <f>(Table21[[#This Row],[Adj Close]]-M748)^2</f>
        <v>6.0094436736110772</v>
      </c>
      <c r="P748" s="194">
        <f>ABS(Table21[[#This Row],[Erorr 3]])</f>
        <v>2.4514166666666597</v>
      </c>
      <c r="Q748" s="192">
        <f>Table21[[#This Row],[Abs Erorr 3]]/Table21[[#This Row],[Adj Close]]</f>
        <v>3.8017953748290714E-2</v>
      </c>
    </row>
    <row r="749" spans="1:17" x14ac:dyDescent="0.3">
      <c r="A749" s="177">
        <v>44547</v>
      </c>
      <c r="B749" s="7">
        <v>63.2333</v>
      </c>
      <c r="C749" s="190">
        <f t="shared" si="44"/>
        <v>64.480500000000006</v>
      </c>
      <c r="D749" s="191">
        <f>Table21[[#This Row],[Adj Close]]-Table21[[#This Row],[Naive Trend ]]</f>
        <v>-1.2472000000000065</v>
      </c>
      <c r="E749">
        <f>Table21[[#This Row],[Erorr 1]]^2</f>
        <v>1.5555078400000162</v>
      </c>
      <c r="F749">
        <f>ABS(Table21[[#This Row],[Erorr 1]])</f>
        <v>1.2472000000000065</v>
      </c>
      <c r="G749" s="192">
        <f>Table21[[#This Row],[Abs Erorr 1]]/Table21[[#This Row],[Adj Close]]</f>
        <v>1.9723784777957287E-2</v>
      </c>
      <c r="H749" s="190">
        <f t="shared" si="46"/>
        <v>65.255600000000001</v>
      </c>
      <c r="I749" s="193">
        <f>(Table21[[#This Row],[Adj Close]]-Table21[[#This Row],[3-MA]])</f>
        <v>-2.0223000000000013</v>
      </c>
      <c r="J749" s="194">
        <f t="shared" si="45"/>
        <v>4.0896972900000055</v>
      </c>
      <c r="K749" s="194">
        <f>ABS(Table21[[#This Row],[Erorr 2]])</f>
        <v>2.0223000000000013</v>
      </c>
      <c r="L749" s="192">
        <f>Table21[[#This Row],[Abs Erorr 2]]/Table21[[#This Row],[Adj Close]]</f>
        <v>3.1981566674521199E-2</v>
      </c>
      <c r="M749" s="190">
        <f t="shared" si="47"/>
        <v>66.302366666666671</v>
      </c>
      <c r="N749" s="195">
        <f>Table21[[#This Row],[Adj Close]]-Table21[[#This Row],[6-MA]]</f>
        <v>-3.0690666666666715</v>
      </c>
      <c r="O749" s="194">
        <f>(Table21[[#This Row],[Adj Close]]-M749)^2</f>
        <v>9.4191702044444749</v>
      </c>
      <c r="P749" s="194">
        <f>ABS(Table21[[#This Row],[Erorr 3]])</f>
        <v>3.0690666666666715</v>
      </c>
      <c r="Q749" s="192">
        <f>Table21[[#This Row],[Abs Erorr 3]]/Table21[[#This Row],[Adj Close]]</f>
        <v>4.8535608084137177E-2</v>
      </c>
    </row>
    <row r="750" spans="1:17" x14ac:dyDescent="0.3">
      <c r="A750" s="177">
        <v>44550</v>
      </c>
      <c r="B750" s="7">
        <v>60.658700000000003</v>
      </c>
      <c r="C750" s="190">
        <f t="shared" si="44"/>
        <v>63.2333</v>
      </c>
      <c r="D750" s="191">
        <f>Table21[[#This Row],[Adj Close]]-Table21[[#This Row],[Naive Trend ]]</f>
        <v>-2.5745999999999967</v>
      </c>
      <c r="E750">
        <f>Table21[[#This Row],[Erorr 1]]^2</f>
        <v>6.6285651599999831</v>
      </c>
      <c r="F750">
        <f>ABS(Table21[[#This Row],[Erorr 1]])</f>
        <v>2.5745999999999967</v>
      </c>
      <c r="G750" s="192">
        <f>Table21[[#This Row],[Abs Erorr 1]]/Table21[[#This Row],[Adj Close]]</f>
        <v>4.2444035233198146E-2</v>
      </c>
      <c r="H750" s="190">
        <f t="shared" si="46"/>
        <v>64.486466666666672</v>
      </c>
      <c r="I750" s="193">
        <f>(Table21[[#This Row],[Adj Close]]-Table21[[#This Row],[3-MA]])</f>
        <v>-3.827766666666669</v>
      </c>
      <c r="J750" s="194">
        <f t="shared" si="45"/>
        <v>14.651797654444461</v>
      </c>
      <c r="K750" s="194">
        <f>ABS(Table21[[#This Row],[Erorr 2]])</f>
        <v>3.827766666666669</v>
      </c>
      <c r="L750" s="192">
        <f>Table21[[#This Row],[Abs Erorr 2]]/Table21[[#This Row],[Adj Close]]</f>
        <v>6.3103341592659734E-2</v>
      </c>
      <c r="M750" s="190">
        <f t="shared" si="47"/>
        <v>65.552549999999997</v>
      </c>
      <c r="N750" s="195">
        <f>Table21[[#This Row],[Adj Close]]-Table21[[#This Row],[6-MA]]</f>
        <v>-4.8938499999999934</v>
      </c>
      <c r="O750" s="194">
        <f>(Table21[[#This Row],[Adj Close]]-M750)^2</f>
        <v>23.949767822499936</v>
      </c>
      <c r="P750" s="194">
        <f>ABS(Table21[[#This Row],[Erorr 3]])</f>
        <v>4.8938499999999934</v>
      </c>
      <c r="Q750" s="192">
        <f>Table21[[#This Row],[Abs Erorr 3]]/Table21[[#This Row],[Adj Close]]</f>
        <v>8.067845173074914E-2</v>
      </c>
    </row>
    <row r="751" spans="1:17" x14ac:dyDescent="0.3">
      <c r="A751" s="177">
        <v>44551</v>
      </c>
      <c r="B751" s="7">
        <v>62.289000000000001</v>
      </c>
      <c r="C751" s="190">
        <f t="shared" si="44"/>
        <v>60.658700000000003</v>
      </c>
      <c r="D751" s="191">
        <f>Table21[[#This Row],[Adj Close]]-Table21[[#This Row],[Naive Trend ]]</f>
        <v>1.6302999999999983</v>
      </c>
      <c r="E751">
        <f>Table21[[#This Row],[Erorr 1]]^2</f>
        <v>2.6578780899999943</v>
      </c>
      <c r="F751">
        <f>ABS(Table21[[#This Row],[Erorr 1]])</f>
        <v>1.6302999999999983</v>
      </c>
      <c r="G751" s="192">
        <f>Table21[[#This Row],[Abs Erorr 1]]/Table21[[#This Row],[Adj Close]]</f>
        <v>2.6173160590152327E-2</v>
      </c>
      <c r="H751" s="190">
        <f t="shared" si="46"/>
        <v>62.790833333333332</v>
      </c>
      <c r="I751" s="193">
        <f>(Table21[[#This Row],[Adj Close]]-Table21[[#This Row],[3-MA]])</f>
        <v>-0.50183333333333024</v>
      </c>
      <c r="J751" s="194">
        <f t="shared" si="45"/>
        <v>0.25183669444444134</v>
      </c>
      <c r="K751" s="194">
        <f>ABS(Table21[[#This Row],[Erorr 2]])</f>
        <v>0.50183333333333024</v>
      </c>
      <c r="L751" s="192">
        <f>Table21[[#This Row],[Abs Erorr 2]]/Table21[[#This Row],[Adj Close]]</f>
        <v>8.0565321859931965E-3</v>
      </c>
      <c r="M751" s="190">
        <f t="shared" si="47"/>
        <v>64.381050000000002</v>
      </c>
      <c r="N751" s="195">
        <f>Table21[[#This Row],[Adj Close]]-Table21[[#This Row],[6-MA]]</f>
        <v>-2.0920500000000004</v>
      </c>
      <c r="O751" s="194">
        <f>(Table21[[#This Row],[Adj Close]]-M751)^2</f>
        <v>4.3766732025000019</v>
      </c>
      <c r="P751" s="194">
        <f>ABS(Table21[[#This Row],[Erorr 3]])</f>
        <v>2.0920500000000004</v>
      </c>
      <c r="Q751" s="192">
        <f>Table21[[#This Row],[Abs Erorr 3]]/Table21[[#This Row],[Adj Close]]</f>
        <v>3.3586186967201274E-2</v>
      </c>
    </row>
    <row r="752" spans="1:17" x14ac:dyDescent="0.3">
      <c r="A752" s="177">
        <v>44552</v>
      </c>
      <c r="B752" s="7">
        <v>61.888100000000001</v>
      </c>
      <c r="C752" s="190">
        <f t="shared" si="44"/>
        <v>62.289000000000001</v>
      </c>
      <c r="D752" s="191">
        <f>Table21[[#This Row],[Adj Close]]-Table21[[#This Row],[Naive Trend ]]</f>
        <v>-0.40090000000000003</v>
      </c>
      <c r="E752">
        <f>Table21[[#This Row],[Erorr 1]]^2</f>
        <v>0.16072081000000002</v>
      </c>
      <c r="F752">
        <f>ABS(Table21[[#This Row],[Erorr 1]])</f>
        <v>0.40090000000000003</v>
      </c>
      <c r="G752" s="192">
        <f>Table21[[#This Row],[Abs Erorr 1]]/Table21[[#This Row],[Adj Close]]</f>
        <v>6.4778204533666416E-3</v>
      </c>
      <c r="H752" s="190">
        <f t="shared" si="46"/>
        <v>62.060333333333325</v>
      </c>
      <c r="I752" s="193">
        <f>(Table21[[#This Row],[Adj Close]]-Table21[[#This Row],[3-MA]])</f>
        <v>-0.17223333333332391</v>
      </c>
      <c r="J752" s="194">
        <f t="shared" si="45"/>
        <v>2.9664321111107866E-2</v>
      </c>
      <c r="K752" s="194">
        <f>ABS(Table21[[#This Row],[Erorr 2]])</f>
        <v>0.17223333333332391</v>
      </c>
      <c r="L752" s="192">
        <f>Table21[[#This Row],[Abs Erorr 2]]/Table21[[#This Row],[Adj Close]]</f>
        <v>2.7829798189526567E-3</v>
      </c>
      <c r="M752" s="190">
        <f t="shared" si="47"/>
        <v>63.65796666666666</v>
      </c>
      <c r="N752" s="195">
        <f>Table21[[#This Row],[Adj Close]]-Table21[[#This Row],[6-MA]]</f>
        <v>-1.7698666666666583</v>
      </c>
      <c r="O752" s="194">
        <f>(Table21[[#This Row],[Adj Close]]-M752)^2</f>
        <v>3.1324280177777482</v>
      </c>
      <c r="P752" s="194">
        <f>ABS(Table21[[#This Row],[Erorr 3]])</f>
        <v>1.7698666666666583</v>
      </c>
      <c r="Q752" s="192">
        <f>Table21[[#This Row],[Abs Erorr 3]]/Table21[[#This Row],[Adj Close]]</f>
        <v>2.8597851067760333E-2</v>
      </c>
    </row>
    <row r="753" spans="1:17" x14ac:dyDescent="0.3">
      <c r="A753" s="177">
        <v>44553</v>
      </c>
      <c r="B753" s="7">
        <v>61.8703</v>
      </c>
      <c r="C753" s="190">
        <f t="shared" si="44"/>
        <v>61.888100000000001</v>
      </c>
      <c r="D753" s="191">
        <f>Table21[[#This Row],[Adj Close]]-Table21[[#This Row],[Naive Trend ]]</f>
        <v>-1.7800000000001148E-2</v>
      </c>
      <c r="E753">
        <f>Table21[[#This Row],[Erorr 1]]^2</f>
        <v>3.1684000000004086E-4</v>
      </c>
      <c r="F753">
        <f>ABS(Table21[[#This Row],[Erorr 1]])</f>
        <v>1.7800000000001148E-2</v>
      </c>
      <c r="G753" s="192">
        <f>Table21[[#This Row],[Abs Erorr 1]]/Table21[[#This Row],[Adj Close]]</f>
        <v>2.8769862114780677E-4</v>
      </c>
      <c r="H753" s="190">
        <f t="shared" si="46"/>
        <v>61.611933333333333</v>
      </c>
      <c r="I753" s="193">
        <f>(Table21[[#This Row],[Adj Close]]-Table21[[#This Row],[3-MA]])</f>
        <v>0.2583666666666673</v>
      </c>
      <c r="J753" s="194">
        <f t="shared" si="45"/>
        <v>6.675333444444477E-2</v>
      </c>
      <c r="K753" s="194">
        <f>ABS(Table21[[#This Row],[Erorr 2]])</f>
        <v>0.2583666666666673</v>
      </c>
      <c r="L753" s="192">
        <f>Table21[[#This Row],[Abs Erorr 2]]/Table21[[#This Row],[Adj Close]]</f>
        <v>4.1759400983455274E-3</v>
      </c>
      <c r="M753" s="190">
        <f t="shared" si="47"/>
        <v>63.049200000000006</v>
      </c>
      <c r="N753" s="195">
        <f>Table21[[#This Row],[Adj Close]]-Table21[[#This Row],[6-MA]]</f>
        <v>-1.1789000000000058</v>
      </c>
      <c r="O753" s="194">
        <f>(Table21[[#This Row],[Adj Close]]-M753)^2</f>
        <v>1.3898052100000138</v>
      </c>
      <c r="P753" s="194">
        <f>ABS(Table21[[#This Row],[Erorr 3]])</f>
        <v>1.1789000000000058</v>
      </c>
      <c r="Q753" s="192">
        <f>Table21[[#This Row],[Abs Erorr 3]]/Table21[[#This Row],[Adj Close]]</f>
        <v>1.9054376655681413E-2</v>
      </c>
    </row>
    <row r="754" spans="1:17" x14ac:dyDescent="0.3">
      <c r="A754" s="177">
        <v>44557</v>
      </c>
      <c r="B754" s="7">
        <v>63.322400000000002</v>
      </c>
      <c r="C754" s="190">
        <f t="shared" si="44"/>
        <v>61.8703</v>
      </c>
      <c r="D754" s="191">
        <f>Table21[[#This Row],[Adj Close]]-Table21[[#This Row],[Naive Trend ]]</f>
        <v>1.4521000000000015</v>
      </c>
      <c r="E754">
        <f>Table21[[#This Row],[Erorr 1]]^2</f>
        <v>2.1085944100000042</v>
      </c>
      <c r="F754">
        <f>ABS(Table21[[#This Row],[Erorr 1]])</f>
        <v>1.4521000000000015</v>
      </c>
      <c r="G754" s="192">
        <f>Table21[[#This Row],[Abs Erorr 1]]/Table21[[#This Row],[Adj Close]]</f>
        <v>2.2931853498919838E-2</v>
      </c>
      <c r="H754" s="190">
        <f t="shared" si="46"/>
        <v>62.015799999999992</v>
      </c>
      <c r="I754" s="193">
        <f>(Table21[[#This Row],[Adj Close]]-Table21[[#This Row],[3-MA]])</f>
        <v>1.3066000000000102</v>
      </c>
      <c r="J754" s="194">
        <f t="shared" si="45"/>
        <v>1.7072035600000266</v>
      </c>
      <c r="K754" s="194">
        <f>ABS(Table21[[#This Row],[Erorr 2]])</f>
        <v>1.3066000000000102</v>
      </c>
      <c r="L754" s="192">
        <f>Table21[[#This Row],[Abs Erorr 2]]/Table21[[#This Row],[Adj Close]]</f>
        <v>2.0634088411052173E-2</v>
      </c>
      <c r="M754" s="190">
        <f t="shared" si="47"/>
        <v>62.403316666666662</v>
      </c>
      <c r="N754" s="195">
        <f>Table21[[#This Row],[Adj Close]]-Table21[[#This Row],[6-MA]]</f>
        <v>0.91908333333334014</v>
      </c>
      <c r="O754" s="194">
        <f>(Table21[[#This Row],[Adj Close]]-M754)^2</f>
        <v>0.84471417361112366</v>
      </c>
      <c r="P754" s="194">
        <f>ABS(Table21[[#This Row],[Erorr 3]])</f>
        <v>0.91908333333334014</v>
      </c>
      <c r="Q754" s="192">
        <f>Table21[[#This Row],[Abs Erorr 3]]/Table21[[#This Row],[Adj Close]]</f>
        <v>1.4514347740031018E-2</v>
      </c>
    </row>
    <row r="755" spans="1:17" x14ac:dyDescent="0.3">
      <c r="A755" s="177">
        <v>44558</v>
      </c>
      <c r="B755" s="7">
        <v>63.874699999999997</v>
      </c>
      <c r="C755" s="190">
        <f t="shared" si="44"/>
        <v>63.322400000000002</v>
      </c>
      <c r="D755" s="191">
        <f>Table21[[#This Row],[Adj Close]]-Table21[[#This Row],[Naive Trend ]]</f>
        <v>0.55229999999999535</v>
      </c>
      <c r="E755">
        <f>Table21[[#This Row],[Erorr 1]]^2</f>
        <v>0.30503528999999485</v>
      </c>
      <c r="F755">
        <f>ABS(Table21[[#This Row],[Erorr 1]])</f>
        <v>0.55229999999999535</v>
      </c>
      <c r="G755" s="192">
        <f>Table21[[#This Row],[Abs Erorr 1]]/Table21[[#This Row],[Adj Close]]</f>
        <v>8.6466159527950094E-3</v>
      </c>
      <c r="H755" s="190">
        <f t="shared" si="46"/>
        <v>62.360266666666668</v>
      </c>
      <c r="I755" s="193">
        <f>(Table21[[#This Row],[Adj Close]]-Table21[[#This Row],[3-MA]])</f>
        <v>1.5144333333333293</v>
      </c>
      <c r="J755" s="194">
        <f t="shared" si="45"/>
        <v>2.2935083211110987</v>
      </c>
      <c r="K755" s="194">
        <f>ABS(Table21[[#This Row],[Erorr 2]])</f>
        <v>1.5144333333333293</v>
      </c>
      <c r="L755" s="192">
        <f>Table21[[#This Row],[Abs Erorr 2]]/Table21[[#This Row],[Adj Close]]</f>
        <v>2.3709439470296211E-2</v>
      </c>
      <c r="M755" s="190">
        <f t="shared" si="47"/>
        <v>62.210299999999997</v>
      </c>
      <c r="N755" s="195">
        <f>Table21[[#This Row],[Adj Close]]-Table21[[#This Row],[6-MA]]</f>
        <v>1.6644000000000005</v>
      </c>
      <c r="O755" s="194">
        <f>(Table21[[#This Row],[Adj Close]]-M755)^2</f>
        <v>2.770227360000002</v>
      </c>
      <c r="P755" s="194">
        <f>ABS(Table21[[#This Row],[Erorr 3]])</f>
        <v>1.6644000000000005</v>
      </c>
      <c r="Q755" s="192">
        <f>Table21[[#This Row],[Abs Erorr 3]]/Table21[[#This Row],[Adj Close]]</f>
        <v>2.6057265239601918E-2</v>
      </c>
    </row>
    <row r="756" spans="1:17" x14ac:dyDescent="0.3">
      <c r="A756" s="177">
        <v>44559</v>
      </c>
      <c r="B756" s="7">
        <v>64.489400000000003</v>
      </c>
      <c r="C756" s="190">
        <f t="shared" si="44"/>
        <v>63.874699999999997</v>
      </c>
      <c r="D756" s="191">
        <f>Table21[[#This Row],[Adj Close]]-Table21[[#This Row],[Naive Trend ]]</f>
        <v>0.61470000000000624</v>
      </c>
      <c r="E756">
        <f>Table21[[#This Row],[Erorr 1]]^2</f>
        <v>0.37785609000000769</v>
      </c>
      <c r="F756">
        <f>ABS(Table21[[#This Row],[Erorr 1]])</f>
        <v>0.61470000000000624</v>
      </c>
      <c r="G756" s="192">
        <f>Table21[[#This Row],[Abs Erorr 1]]/Table21[[#This Row],[Adj Close]]</f>
        <v>9.5317990243358793E-3</v>
      </c>
      <c r="H756" s="190">
        <f t="shared" si="46"/>
        <v>63.022466666666666</v>
      </c>
      <c r="I756" s="193">
        <f>(Table21[[#This Row],[Adj Close]]-Table21[[#This Row],[3-MA]])</f>
        <v>1.466933333333337</v>
      </c>
      <c r="J756" s="194">
        <f t="shared" si="45"/>
        <v>2.1518934044444551</v>
      </c>
      <c r="K756" s="194">
        <f>ABS(Table21[[#This Row],[Erorr 2]])</f>
        <v>1.466933333333337</v>
      </c>
      <c r="L756" s="192">
        <f>Table21[[#This Row],[Abs Erorr 2]]/Table21[[#This Row],[Adj Close]]</f>
        <v>2.2746890703485175E-2</v>
      </c>
      <c r="M756" s="190">
        <f t="shared" si="47"/>
        <v>62.317200000000007</v>
      </c>
      <c r="N756" s="195">
        <f>Table21[[#This Row],[Adj Close]]-Table21[[#This Row],[6-MA]]</f>
        <v>2.1721999999999966</v>
      </c>
      <c r="O756" s="194">
        <f>(Table21[[#This Row],[Adj Close]]-M756)^2</f>
        <v>4.7184528399999852</v>
      </c>
      <c r="P756" s="194">
        <f>ABS(Table21[[#This Row],[Erorr 3]])</f>
        <v>2.1721999999999966</v>
      </c>
      <c r="Q756" s="192">
        <f>Table21[[#This Row],[Abs Erorr 3]]/Table21[[#This Row],[Adj Close]]</f>
        <v>3.3683054889640726E-2</v>
      </c>
    </row>
    <row r="757" spans="1:17" x14ac:dyDescent="0.3">
      <c r="A757" s="177">
        <v>44560</v>
      </c>
      <c r="B757" s="7">
        <v>65.202200000000005</v>
      </c>
      <c r="C757" s="190">
        <f t="shared" si="44"/>
        <v>64.489400000000003</v>
      </c>
      <c r="D757" s="191">
        <f>Table21[[#This Row],[Adj Close]]-Table21[[#This Row],[Naive Trend ]]</f>
        <v>0.71280000000000143</v>
      </c>
      <c r="E757">
        <f>Table21[[#This Row],[Erorr 1]]^2</f>
        <v>0.50808384000000206</v>
      </c>
      <c r="F757">
        <f>ABS(Table21[[#This Row],[Erorr 1]])</f>
        <v>0.71280000000000143</v>
      </c>
      <c r="G757" s="192">
        <f>Table21[[#This Row],[Abs Erorr 1]]/Table21[[#This Row],[Adj Close]]</f>
        <v>1.0932146461315743E-2</v>
      </c>
      <c r="H757" s="190">
        <f t="shared" si="46"/>
        <v>63.895500000000006</v>
      </c>
      <c r="I757" s="193">
        <f>(Table21[[#This Row],[Adj Close]]-Table21[[#This Row],[3-MA]])</f>
        <v>1.3066999999999993</v>
      </c>
      <c r="J757" s="194">
        <f t="shared" si="45"/>
        <v>1.7074648899999982</v>
      </c>
      <c r="K757" s="194">
        <f>ABS(Table21[[#This Row],[Erorr 2]])</f>
        <v>1.3066999999999993</v>
      </c>
      <c r="L757" s="192">
        <f>Table21[[#This Row],[Abs Erorr 2]]/Table21[[#This Row],[Adj Close]]</f>
        <v>2.0040734821831153E-2</v>
      </c>
      <c r="M757" s="190">
        <f t="shared" si="47"/>
        <v>62.955649999999999</v>
      </c>
      <c r="N757" s="195">
        <f>Table21[[#This Row],[Adj Close]]-Table21[[#This Row],[6-MA]]</f>
        <v>2.2465500000000063</v>
      </c>
      <c r="O757" s="194">
        <f>(Table21[[#This Row],[Adj Close]]-M757)^2</f>
        <v>5.046986902500028</v>
      </c>
      <c r="P757" s="194">
        <f>ABS(Table21[[#This Row],[Erorr 3]])</f>
        <v>2.2465500000000063</v>
      </c>
      <c r="Q757" s="192">
        <f>Table21[[#This Row],[Abs Erorr 3]]/Table21[[#This Row],[Adj Close]]</f>
        <v>3.445512574729083E-2</v>
      </c>
    </row>
    <row r="758" spans="1:17" x14ac:dyDescent="0.3">
      <c r="A758" s="177">
        <v>44561</v>
      </c>
      <c r="B758" s="7">
        <v>65.228899999999996</v>
      </c>
      <c r="C758" s="190">
        <f t="shared" si="44"/>
        <v>65.202200000000005</v>
      </c>
      <c r="D758" s="191">
        <f>Table21[[#This Row],[Adj Close]]-Table21[[#This Row],[Naive Trend ]]</f>
        <v>2.6699999999991064E-2</v>
      </c>
      <c r="E758">
        <f>Table21[[#This Row],[Erorr 1]]^2</f>
        <v>7.1288999999952283E-4</v>
      </c>
      <c r="F758">
        <f>ABS(Table21[[#This Row],[Erorr 1]])</f>
        <v>2.6699999999991064E-2</v>
      </c>
      <c r="G758" s="192">
        <f>Table21[[#This Row],[Abs Erorr 1]]/Table21[[#This Row],[Adj Close]]</f>
        <v>4.0932776729319466E-4</v>
      </c>
      <c r="H758" s="190">
        <f t="shared" si="46"/>
        <v>64.522100000000009</v>
      </c>
      <c r="I758" s="193">
        <f>(Table21[[#This Row],[Adj Close]]-Table21[[#This Row],[3-MA]])</f>
        <v>0.70679999999998699</v>
      </c>
      <c r="J758" s="194">
        <f t="shared" si="45"/>
        <v>0.49956623999998162</v>
      </c>
      <c r="K758" s="194">
        <f>ABS(Table21[[#This Row],[Erorr 2]])</f>
        <v>0.70679999999998699</v>
      </c>
      <c r="L758" s="192">
        <f>Table21[[#This Row],[Abs Erorr 2]]/Table21[[#This Row],[Adj Close]]</f>
        <v>1.0835687862281704E-2</v>
      </c>
      <c r="M758" s="190">
        <f t="shared" si="47"/>
        <v>63.441183333333335</v>
      </c>
      <c r="N758" s="195">
        <f>Table21[[#This Row],[Adj Close]]-Table21[[#This Row],[6-MA]]</f>
        <v>1.7877166666666611</v>
      </c>
      <c r="O758" s="194">
        <f>(Table21[[#This Row],[Adj Close]]-M758)^2</f>
        <v>3.195930880277758</v>
      </c>
      <c r="P758" s="194">
        <f>ABS(Table21[[#This Row],[Erorr 3]])</f>
        <v>1.7877166666666611</v>
      </c>
      <c r="Q758" s="192">
        <f>Table21[[#This Row],[Abs Erorr 3]]/Table21[[#This Row],[Adj Close]]</f>
        <v>2.7406819165533395E-2</v>
      </c>
    </row>
    <row r="759" spans="1:17" x14ac:dyDescent="0.3">
      <c r="A759" s="177">
        <v>44564</v>
      </c>
      <c r="B759" s="7">
        <v>65.665400000000005</v>
      </c>
      <c r="C759" s="190">
        <f t="shared" si="44"/>
        <v>65.228899999999996</v>
      </c>
      <c r="D759" s="191">
        <f>Table21[[#This Row],[Adj Close]]-Table21[[#This Row],[Naive Trend ]]</f>
        <v>0.43650000000000944</v>
      </c>
      <c r="E759">
        <f>Table21[[#This Row],[Erorr 1]]^2</f>
        <v>0.19053225000000823</v>
      </c>
      <c r="F759">
        <f>ABS(Table21[[#This Row],[Erorr 1]])</f>
        <v>0.43650000000000944</v>
      </c>
      <c r="G759" s="192">
        <f>Table21[[#This Row],[Abs Erorr 1]]/Table21[[#This Row],[Adj Close]]</f>
        <v>6.6473363445590733E-3</v>
      </c>
      <c r="H759" s="190">
        <f t="shared" si="46"/>
        <v>64.973500000000001</v>
      </c>
      <c r="I759" s="193">
        <f>(Table21[[#This Row],[Adj Close]]-Table21[[#This Row],[3-MA]])</f>
        <v>0.69190000000000396</v>
      </c>
      <c r="J759" s="194">
        <f t="shared" si="45"/>
        <v>0.47872561000000546</v>
      </c>
      <c r="K759" s="194">
        <f>ABS(Table21[[#This Row],[Erorr 2]])</f>
        <v>0.69190000000000396</v>
      </c>
      <c r="L759" s="192">
        <f>Table21[[#This Row],[Abs Erorr 2]]/Table21[[#This Row],[Adj Close]]</f>
        <v>1.053675147033299E-2</v>
      </c>
      <c r="M759" s="190">
        <f t="shared" si="47"/>
        <v>63.997983333333337</v>
      </c>
      <c r="N759" s="195">
        <f>Table21[[#This Row],[Adj Close]]-Table21[[#This Row],[6-MA]]</f>
        <v>1.6674166666666679</v>
      </c>
      <c r="O759" s="194">
        <f>(Table21[[#This Row],[Adj Close]]-M759)^2</f>
        <v>2.780278340277782</v>
      </c>
      <c r="P759" s="194">
        <f>ABS(Table21[[#This Row],[Erorr 3]])</f>
        <v>1.6674166666666679</v>
      </c>
      <c r="Q759" s="192">
        <f>Table21[[#This Row],[Abs Erorr 3]]/Table21[[#This Row],[Adj Close]]</f>
        <v>2.5392621786613161E-2</v>
      </c>
    </row>
    <row r="760" spans="1:17" x14ac:dyDescent="0.3">
      <c r="A760" s="177">
        <v>44565</v>
      </c>
      <c r="B760" s="7">
        <v>67.491600000000005</v>
      </c>
      <c r="C760" s="190">
        <f t="shared" si="44"/>
        <v>65.665400000000005</v>
      </c>
      <c r="D760" s="191">
        <f>Table21[[#This Row],[Adj Close]]-Table21[[#This Row],[Naive Trend ]]</f>
        <v>1.8262</v>
      </c>
      <c r="E760">
        <f>Table21[[#This Row],[Erorr 1]]^2</f>
        <v>3.3350064400000003</v>
      </c>
      <c r="F760">
        <f>ABS(Table21[[#This Row],[Erorr 1]])</f>
        <v>1.8262</v>
      </c>
      <c r="G760" s="192">
        <f>Table21[[#This Row],[Abs Erorr 1]]/Table21[[#This Row],[Adj Close]]</f>
        <v>2.7058182055248355E-2</v>
      </c>
      <c r="H760" s="190">
        <f t="shared" si="46"/>
        <v>65.365500000000011</v>
      </c>
      <c r="I760" s="193">
        <f>(Table21[[#This Row],[Adj Close]]-Table21[[#This Row],[3-MA]])</f>
        <v>2.1260999999999939</v>
      </c>
      <c r="J760" s="194">
        <f t="shared" si="45"/>
        <v>4.5203012099999738</v>
      </c>
      <c r="K760" s="194">
        <f>ABS(Table21[[#This Row],[Erorr 2]])</f>
        <v>2.1260999999999939</v>
      </c>
      <c r="L760" s="192">
        <f>Table21[[#This Row],[Abs Erorr 2]]/Table21[[#This Row],[Adj Close]]</f>
        <v>3.1501697989082991E-2</v>
      </c>
      <c r="M760" s="190">
        <f t="shared" si="47"/>
        <v>64.630499999999998</v>
      </c>
      <c r="N760" s="195">
        <f>Table21[[#This Row],[Adj Close]]-Table21[[#This Row],[6-MA]]</f>
        <v>2.8611000000000075</v>
      </c>
      <c r="O760" s="194">
        <f>(Table21[[#This Row],[Adj Close]]-M760)^2</f>
        <v>8.1858932100000423</v>
      </c>
      <c r="P760" s="194">
        <f>ABS(Table21[[#This Row],[Erorr 3]])</f>
        <v>2.8611000000000075</v>
      </c>
      <c r="Q760" s="192">
        <f>Table21[[#This Row],[Abs Erorr 3]]/Table21[[#This Row],[Adj Close]]</f>
        <v>4.2391942108351371E-2</v>
      </c>
    </row>
    <row r="761" spans="1:17" x14ac:dyDescent="0.3">
      <c r="A761" s="177">
        <v>44566</v>
      </c>
      <c r="B761" s="7">
        <v>66.093000000000004</v>
      </c>
      <c r="C761" s="190">
        <f t="shared" si="44"/>
        <v>67.491600000000005</v>
      </c>
      <c r="D761" s="191">
        <f>Table21[[#This Row],[Adj Close]]-Table21[[#This Row],[Naive Trend ]]</f>
        <v>-1.3986000000000018</v>
      </c>
      <c r="E761">
        <f>Table21[[#This Row],[Erorr 1]]^2</f>
        <v>1.9560819600000052</v>
      </c>
      <c r="F761">
        <f>ABS(Table21[[#This Row],[Erorr 1]])</f>
        <v>1.3986000000000018</v>
      </c>
      <c r="G761" s="192">
        <f>Table21[[#This Row],[Abs Erorr 1]]/Table21[[#This Row],[Adj Close]]</f>
        <v>2.1161091189687287E-2</v>
      </c>
      <c r="H761" s="190">
        <f t="shared" si="46"/>
        <v>66.128633333333326</v>
      </c>
      <c r="I761" s="193">
        <f>(Table21[[#This Row],[Adj Close]]-Table21[[#This Row],[3-MA]])</f>
        <v>-3.5633333333322526E-2</v>
      </c>
      <c r="J761" s="194">
        <f t="shared" si="45"/>
        <v>1.2697344444436741E-3</v>
      </c>
      <c r="K761" s="194">
        <f>ABS(Table21[[#This Row],[Erorr 2]])</f>
        <v>3.5633333333322526E-2</v>
      </c>
      <c r="L761" s="192">
        <f>Table21[[#This Row],[Abs Erorr 2]]/Table21[[#This Row],[Adj Close]]</f>
        <v>5.391392936214504E-4</v>
      </c>
      <c r="M761" s="190">
        <f t="shared" si="47"/>
        <v>65.325366666666667</v>
      </c>
      <c r="N761" s="195">
        <f>Table21[[#This Row],[Adj Close]]-Table21[[#This Row],[6-MA]]</f>
        <v>0.76763333333333605</v>
      </c>
      <c r="O761" s="194">
        <f>(Table21[[#This Row],[Adj Close]]-M761)^2</f>
        <v>0.5892609344444486</v>
      </c>
      <c r="P761" s="194">
        <f>ABS(Table21[[#This Row],[Erorr 3]])</f>
        <v>0.76763333333333605</v>
      </c>
      <c r="Q761" s="192">
        <f>Table21[[#This Row],[Abs Erorr 3]]/Table21[[#This Row],[Adj Close]]</f>
        <v>1.1614442275783154E-2</v>
      </c>
    </row>
    <row r="762" spans="1:17" x14ac:dyDescent="0.3">
      <c r="A762" s="177">
        <v>44567</v>
      </c>
      <c r="B762" s="7">
        <v>64.017300000000006</v>
      </c>
      <c r="C762" s="190">
        <f t="shared" si="44"/>
        <v>66.093000000000004</v>
      </c>
      <c r="D762" s="191">
        <f>Table21[[#This Row],[Adj Close]]-Table21[[#This Row],[Naive Trend ]]</f>
        <v>-2.0756999999999977</v>
      </c>
      <c r="E762">
        <f>Table21[[#This Row],[Erorr 1]]^2</f>
        <v>4.3085304899999901</v>
      </c>
      <c r="F762">
        <f>ABS(Table21[[#This Row],[Erorr 1]])</f>
        <v>2.0756999999999977</v>
      </c>
      <c r="G762" s="192">
        <f>Table21[[#This Row],[Abs Erorr 1]]/Table21[[#This Row],[Adj Close]]</f>
        <v>3.2424047874558867E-2</v>
      </c>
      <c r="H762" s="190">
        <f t="shared" si="46"/>
        <v>66.416666666666671</v>
      </c>
      <c r="I762" s="193">
        <f>(Table21[[#This Row],[Adj Close]]-Table21[[#This Row],[3-MA]])</f>
        <v>-2.3993666666666655</v>
      </c>
      <c r="J762" s="194">
        <f t="shared" si="45"/>
        <v>5.7569604011111055</v>
      </c>
      <c r="K762" s="194">
        <f>ABS(Table21[[#This Row],[Erorr 2]])</f>
        <v>2.3993666666666655</v>
      </c>
      <c r="L762" s="192">
        <f>Table21[[#This Row],[Abs Erorr 2]]/Table21[[#This Row],[Adj Close]]</f>
        <v>3.7479972861502522E-2</v>
      </c>
      <c r="M762" s="190">
        <f t="shared" si="47"/>
        <v>65.695083333333343</v>
      </c>
      <c r="N762" s="195">
        <f>Table21[[#This Row],[Adj Close]]-Table21[[#This Row],[6-MA]]</f>
        <v>-1.6777833333333376</v>
      </c>
      <c r="O762" s="194">
        <f>(Table21[[#This Row],[Adj Close]]-M762)^2</f>
        <v>2.8149569136111254</v>
      </c>
      <c r="P762" s="194">
        <f>ABS(Table21[[#This Row],[Erorr 3]])</f>
        <v>1.6777833333333376</v>
      </c>
      <c r="Q762" s="192">
        <f>Table21[[#This Row],[Abs Erorr 3]]/Table21[[#This Row],[Adj Close]]</f>
        <v>2.6208280157603295E-2</v>
      </c>
    </row>
    <row r="763" spans="1:17" x14ac:dyDescent="0.3">
      <c r="A763" s="177">
        <v>44568</v>
      </c>
      <c r="B763" s="7">
        <v>64.578500000000005</v>
      </c>
      <c r="C763" s="190">
        <f t="shared" si="44"/>
        <v>64.017300000000006</v>
      </c>
      <c r="D763" s="191">
        <f>Table21[[#This Row],[Adj Close]]-Table21[[#This Row],[Naive Trend ]]</f>
        <v>0.56119999999999948</v>
      </c>
      <c r="E763">
        <f>Table21[[#This Row],[Erorr 1]]^2</f>
        <v>0.31494543999999941</v>
      </c>
      <c r="F763">
        <f>ABS(Table21[[#This Row],[Erorr 1]])</f>
        <v>0.56119999999999948</v>
      </c>
      <c r="G763" s="192">
        <f>Table21[[#This Row],[Abs Erorr 1]]/Table21[[#This Row],[Adj Close]]</f>
        <v>8.6901987503580826E-3</v>
      </c>
      <c r="H763" s="190">
        <f t="shared" si="46"/>
        <v>65.867300000000014</v>
      </c>
      <c r="I763" s="193">
        <f>(Table21[[#This Row],[Adj Close]]-Table21[[#This Row],[3-MA]])</f>
        <v>-1.288800000000009</v>
      </c>
      <c r="J763" s="194">
        <f t="shared" si="45"/>
        <v>1.6610054400000234</v>
      </c>
      <c r="K763" s="194">
        <f>ABS(Table21[[#This Row],[Erorr 2]])</f>
        <v>1.288800000000009</v>
      </c>
      <c r="L763" s="192">
        <f>Table21[[#This Row],[Abs Erorr 2]]/Table21[[#This Row],[Adj Close]]</f>
        <v>1.9957106467322853E-2</v>
      </c>
      <c r="M763" s="190">
        <f t="shared" si="47"/>
        <v>65.616400000000013</v>
      </c>
      <c r="N763" s="195">
        <f>Table21[[#This Row],[Adj Close]]-Table21[[#This Row],[6-MA]]</f>
        <v>-1.0379000000000076</v>
      </c>
      <c r="O763" s="194">
        <f>(Table21[[#This Row],[Adj Close]]-M763)^2</f>
        <v>1.0772364100000158</v>
      </c>
      <c r="P763" s="194">
        <f>ABS(Table21[[#This Row],[Erorr 3]])</f>
        <v>1.0379000000000076</v>
      </c>
      <c r="Q763" s="192">
        <f>Table21[[#This Row],[Abs Erorr 3]]/Table21[[#This Row],[Adj Close]]</f>
        <v>1.6071912478611419E-2</v>
      </c>
    </row>
    <row r="764" spans="1:17" x14ac:dyDescent="0.3">
      <c r="A764" s="177">
        <v>44571</v>
      </c>
      <c r="B764" s="7">
        <v>63.286799999999999</v>
      </c>
      <c r="C764" s="190">
        <f t="shared" si="44"/>
        <v>64.578500000000005</v>
      </c>
      <c r="D764" s="191">
        <f>Table21[[#This Row],[Adj Close]]-Table21[[#This Row],[Naive Trend ]]</f>
        <v>-1.2917000000000058</v>
      </c>
      <c r="E764">
        <f>Table21[[#This Row],[Erorr 1]]^2</f>
        <v>1.668488890000015</v>
      </c>
      <c r="F764">
        <f>ABS(Table21[[#This Row],[Erorr 1]])</f>
        <v>1.2917000000000058</v>
      </c>
      <c r="G764" s="192">
        <f>Table21[[#This Row],[Abs Erorr 1]]/Table21[[#This Row],[Adj Close]]</f>
        <v>2.0410259327379578E-2</v>
      </c>
      <c r="H764" s="190">
        <f t="shared" si="46"/>
        <v>64.896266666666676</v>
      </c>
      <c r="I764" s="193">
        <f>(Table21[[#This Row],[Adj Close]]-Table21[[#This Row],[3-MA]])</f>
        <v>-1.6094666666666768</v>
      </c>
      <c r="J764" s="194">
        <f t="shared" si="45"/>
        <v>2.5903829511111436</v>
      </c>
      <c r="K764" s="194">
        <f>ABS(Table21[[#This Row],[Erorr 2]])</f>
        <v>1.6094666666666768</v>
      </c>
      <c r="L764" s="192">
        <f>Table21[[#This Row],[Abs Erorr 2]]/Table21[[#This Row],[Adj Close]]</f>
        <v>2.5431316904420461E-2</v>
      </c>
      <c r="M764" s="190">
        <f t="shared" si="47"/>
        <v>65.512450000000015</v>
      </c>
      <c r="N764" s="195">
        <f>Table21[[#This Row],[Adj Close]]-Table21[[#This Row],[6-MA]]</f>
        <v>-2.2256500000000159</v>
      </c>
      <c r="O764" s="194">
        <f>(Table21[[#This Row],[Adj Close]]-M764)^2</f>
        <v>4.9535179225000707</v>
      </c>
      <c r="P764" s="194">
        <f>ABS(Table21[[#This Row],[Erorr 3]])</f>
        <v>2.2256500000000159</v>
      </c>
      <c r="Q764" s="192">
        <f>Table21[[#This Row],[Abs Erorr 3]]/Table21[[#This Row],[Adj Close]]</f>
        <v>3.5167681096216208E-2</v>
      </c>
    </row>
    <row r="765" spans="1:17" x14ac:dyDescent="0.3">
      <c r="A765" s="177">
        <v>44572</v>
      </c>
      <c r="B765" s="7">
        <v>64.008399999999995</v>
      </c>
      <c r="C765" s="190">
        <f t="shared" si="44"/>
        <v>63.286799999999999</v>
      </c>
      <c r="D765" s="191">
        <f>Table21[[#This Row],[Adj Close]]-Table21[[#This Row],[Naive Trend ]]</f>
        <v>0.72159999999999513</v>
      </c>
      <c r="E765">
        <f>Table21[[#This Row],[Erorr 1]]^2</f>
        <v>0.52070655999999294</v>
      </c>
      <c r="F765">
        <f>ABS(Table21[[#This Row],[Erorr 1]])</f>
        <v>0.72159999999999513</v>
      </c>
      <c r="G765" s="192">
        <f>Table21[[#This Row],[Abs Erorr 1]]/Table21[[#This Row],[Adj Close]]</f>
        <v>1.1273520350453928E-2</v>
      </c>
      <c r="H765" s="190">
        <f t="shared" si="46"/>
        <v>63.960866666666668</v>
      </c>
      <c r="I765" s="193">
        <f>(Table21[[#This Row],[Adj Close]]-Table21[[#This Row],[3-MA]])</f>
        <v>4.7533333333326766E-2</v>
      </c>
      <c r="J765" s="194">
        <f t="shared" si="45"/>
        <v>2.2594177777771536E-3</v>
      </c>
      <c r="K765" s="194">
        <f>ABS(Table21[[#This Row],[Erorr 2]])</f>
        <v>4.7533333333326766E-2</v>
      </c>
      <c r="L765" s="192">
        <f>Table21[[#This Row],[Abs Erorr 2]]/Table21[[#This Row],[Adj Close]]</f>
        <v>7.4261086565711326E-4</v>
      </c>
      <c r="M765" s="190">
        <f t="shared" si="47"/>
        <v>65.188766666666666</v>
      </c>
      <c r="N765" s="195">
        <f>Table21[[#This Row],[Adj Close]]-Table21[[#This Row],[6-MA]]</f>
        <v>-1.1803666666666714</v>
      </c>
      <c r="O765" s="194">
        <f>(Table21[[#This Row],[Adj Close]]-M765)^2</f>
        <v>1.3932654677777891</v>
      </c>
      <c r="P765" s="194">
        <f>ABS(Table21[[#This Row],[Erorr 3]])</f>
        <v>1.1803666666666714</v>
      </c>
      <c r="Q765" s="192">
        <f>Table21[[#This Row],[Abs Erorr 3]]/Table21[[#This Row],[Adj Close]]</f>
        <v>1.8440808810510363E-2</v>
      </c>
    </row>
    <row r="766" spans="1:17" x14ac:dyDescent="0.3">
      <c r="A766" s="177">
        <v>44573</v>
      </c>
      <c r="B766" s="7">
        <v>63.972700000000003</v>
      </c>
      <c r="C766" s="190">
        <f t="shared" si="44"/>
        <v>64.008399999999995</v>
      </c>
      <c r="D766" s="191">
        <f>Table21[[#This Row],[Adj Close]]-Table21[[#This Row],[Naive Trend ]]</f>
        <v>-3.5699999999991405E-2</v>
      </c>
      <c r="E766">
        <f>Table21[[#This Row],[Erorr 1]]^2</f>
        <v>1.2744899999993864E-3</v>
      </c>
      <c r="F766">
        <f>ABS(Table21[[#This Row],[Erorr 1]])</f>
        <v>3.5699999999991405E-2</v>
      </c>
      <c r="G766" s="192">
        <f>Table21[[#This Row],[Abs Erorr 1]]/Table21[[#This Row],[Adj Close]]</f>
        <v>5.5805054343479959E-4</v>
      </c>
      <c r="H766" s="190">
        <f t="shared" si="46"/>
        <v>63.957899999999995</v>
      </c>
      <c r="I766" s="193">
        <f>(Table21[[#This Row],[Adj Close]]-Table21[[#This Row],[3-MA]])</f>
        <v>1.480000000000814E-2</v>
      </c>
      <c r="J766" s="194">
        <f t="shared" si="45"/>
        <v>2.1904000000024095E-4</v>
      </c>
      <c r="K766" s="194">
        <f>ABS(Table21[[#This Row],[Erorr 2]])</f>
        <v>1.480000000000814E-2</v>
      </c>
      <c r="L766" s="192">
        <f>Table21[[#This Row],[Abs Erorr 2]]/Table21[[#This Row],[Adj Close]]</f>
        <v>2.3134868467343319E-4</v>
      </c>
      <c r="M766" s="190">
        <f t="shared" si="47"/>
        <v>64.912600000000012</v>
      </c>
      <c r="N766" s="195">
        <f>Table21[[#This Row],[Adj Close]]-Table21[[#This Row],[6-MA]]</f>
        <v>-0.93990000000000862</v>
      </c>
      <c r="O766" s="194">
        <f>(Table21[[#This Row],[Adj Close]]-M766)^2</f>
        <v>0.88341201000001623</v>
      </c>
      <c r="P766" s="194">
        <f>ABS(Table21[[#This Row],[Erorr 3]])</f>
        <v>0.93990000000000862</v>
      </c>
      <c r="Q766" s="192">
        <f>Table21[[#This Row],[Abs Erorr 3]]/Table21[[#This Row],[Adj Close]]</f>
        <v>1.4692204643543396E-2</v>
      </c>
    </row>
    <row r="767" spans="1:17" x14ac:dyDescent="0.3">
      <c r="A767" s="177">
        <v>44574</v>
      </c>
      <c r="B767" s="7">
        <v>64.355800000000002</v>
      </c>
      <c r="C767" s="190">
        <f t="shared" si="44"/>
        <v>63.972700000000003</v>
      </c>
      <c r="D767" s="191">
        <f>Table21[[#This Row],[Adj Close]]-Table21[[#This Row],[Naive Trend ]]</f>
        <v>0.38309999999999889</v>
      </c>
      <c r="E767">
        <f>Table21[[#This Row],[Erorr 1]]^2</f>
        <v>0.14676560999999916</v>
      </c>
      <c r="F767">
        <f>ABS(Table21[[#This Row],[Erorr 1]])</f>
        <v>0.38309999999999889</v>
      </c>
      <c r="G767" s="192">
        <f>Table21[[#This Row],[Abs Erorr 1]]/Table21[[#This Row],[Adj Close]]</f>
        <v>5.9528434111610585E-3</v>
      </c>
      <c r="H767" s="190">
        <f t="shared" si="46"/>
        <v>63.755966666666666</v>
      </c>
      <c r="I767" s="193">
        <f>(Table21[[#This Row],[Adj Close]]-Table21[[#This Row],[3-MA]])</f>
        <v>0.59983333333333633</v>
      </c>
      <c r="J767" s="194">
        <f t="shared" si="45"/>
        <v>0.35980002777778136</v>
      </c>
      <c r="K767" s="194">
        <f>ABS(Table21[[#This Row],[Erorr 2]])</f>
        <v>0.59983333333333633</v>
      </c>
      <c r="L767" s="192">
        <f>Table21[[#This Row],[Abs Erorr 2]]/Table21[[#This Row],[Adj Close]]</f>
        <v>9.3205792381313938E-3</v>
      </c>
      <c r="M767" s="190">
        <f t="shared" si="47"/>
        <v>64.326116666666664</v>
      </c>
      <c r="N767" s="195">
        <f>Table21[[#This Row],[Adj Close]]-Table21[[#This Row],[6-MA]]</f>
        <v>2.9683333333338169E-2</v>
      </c>
      <c r="O767" s="194">
        <f>(Table21[[#This Row],[Adj Close]]-M767)^2</f>
        <v>8.8110027777806488E-4</v>
      </c>
      <c r="P767" s="194">
        <f>ABS(Table21[[#This Row],[Erorr 3]])</f>
        <v>2.9683333333338169E-2</v>
      </c>
      <c r="Q767" s="192">
        <f>Table21[[#This Row],[Abs Erorr 3]]/Table21[[#This Row],[Adj Close]]</f>
        <v>4.612378889445577E-4</v>
      </c>
    </row>
    <row r="768" spans="1:17" x14ac:dyDescent="0.3">
      <c r="A768" s="177">
        <v>44575</v>
      </c>
      <c r="B768" s="7">
        <v>64.364699999999999</v>
      </c>
      <c r="C768" s="190">
        <f t="shared" si="44"/>
        <v>64.355800000000002</v>
      </c>
      <c r="D768" s="191">
        <f>Table21[[#This Row],[Adj Close]]-Table21[[#This Row],[Naive Trend ]]</f>
        <v>8.8999999999970214E-3</v>
      </c>
      <c r="E768">
        <f>Table21[[#This Row],[Erorr 1]]^2</f>
        <v>7.9209999999946978E-5</v>
      </c>
      <c r="F768">
        <f>ABS(Table21[[#This Row],[Erorr 1]])</f>
        <v>8.8999999999970214E-3</v>
      </c>
      <c r="G768" s="192">
        <f>Table21[[#This Row],[Abs Erorr 1]]/Table21[[#This Row],[Adj Close]]</f>
        <v>1.3827455111259778E-4</v>
      </c>
      <c r="H768" s="190">
        <f t="shared" si="46"/>
        <v>64.112300000000005</v>
      </c>
      <c r="I768" s="193">
        <f>(Table21[[#This Row],[Adj Close]]-Table21[[#This Row],[3-MA]])</f>
        <v>0.25239999999999441</v>
      </c>
      <c r="J768" s="194">
        <f t="shared" si="45"/>
        <v>6.3705759999997183E-2</v>
      </c>
      <c r="K768" s="194">
        <f>ABS(Table21[[#This Row],[Erorr 2]])</f>
        <v>0.25239999999999441</v>
      </c>
      <c r="L768" s="192">
        <f>Table21[[#This Row],[Abs Erorr 2]]/Table21[[#This Row],[Adj Close]]</f>
        <v>3.9214041236888299E-3</v>
      </c>
      <c r="M768" s="190">
        <f t="shared" si="47"/>
        <v>64.036583333333326</v>
      </c>
      <c r="N768" s="195">
        <f>Table21[[#This Row],[Adj Close]]-Table21[[#This Row],[6-MA]]</f>
        <v>0.3281166666666735</v>
      </c>
      <c r="O768" s="194">
        <f>(Table21[[#This Row],[Adj Close]]-M768)^2</f>
        <v>0.10766054694444893</v>
      </c>
      <c r="P768" s="194">
        <f>ABS(Table21[[#This Row],[Erorr 3]])</f>
        <v>0.3281166666666735</v>
      </c>
      <c r="Q768" s="192">
        <f>Table21[[#This Row],[Abs Erorr 3]]/Table21[[#This Row],[Adj Close]]</f>
        <v>5.0977735725743073E-3</v>
      </c>
    </row>
    <row r="769" spans="1:17" x14ac:dyDescent="0.3">
      <c r="A769" s="177">
        <v>44579</v>
      </c>
      <c r="B769" s="7">
        <v>63.3491</v>
      </c>
      <c r="C769" s="190">
        <f t="shared" si="44"/>
        <v>64.364699999999999</v>
      </c>
      <c r="D769" s="191">
        <f>Table21[[#This Row],[Adj Close]]-Table21[[#This Row],[Naive Trend ]]</f>
        <v>-1.0155999999999992</v>
      </c>
      <c r="E769">
        <f>Table21[[#This Row],[Erorr 1]]^2</f>
        <v>1.0314433599999984</v>
      </c>
      <c r="F769">
        <f>ABS(Table21[[#This Row],[Erorr 1]])</f>
        <v>1.0155999999999992</v>
      </c>
      <c r="G769" s="192">
        <f>Table21[[#This Row],[Abs Erorr 1]]/Table21[[#This Row],[Adj Close]]</f>
        <v>1.6031798399661543E-2</v>
      </c>
      <c r="H769" s="190">
        <f t="shared" si="46"/>
        <v>64.231066666666678</v>
      </c>
      <c r="I769" s="193">
        <f>(Table21[[#This Row],[Adj Close]]-Table21[[#This Row],[3-MA]])</f>
        <v>-0.88196666666667767</v>
      </c>
      <c r="J769" s="194">
        <f t="shared" si="45"/>
        <v>0.77786520111113056</v>
      </c>
      <c r="K769" s="194">
        <f>ABS(Table21[[#This Row],[Erorr 2]])</f>
        <v>0.88196666666667767</v>
      </c>
      <c r="L769" s="192">
        <f>Table21[[#This Row],[Abs Erorr 2]]/Table21[[#This Row],[Adj Close]]</f>
        <v>1.3922323547874834E-2</v>
      </c>
      <c r="M769" s="190">
        <f t="shared" si="47"/>
        <v>64.094483333333343</v>
      </c>
      <c r="N769" s="195">
        <f>Table21[[#This Row],[Adj Close]]-Table21[[#This Row],[6-MA]]</f>
        <v>-0.7453833333333435</v>
      </c>
      <c r="O769" s="194">
        <f>(Table21[[#This Row],[Adj Close]]-M769)^2</f>
        <v>0.55559631361112627</v>
      </c>
      <c r="P769" s="194">
        <f>ABS(Table21[[#This Row],[Erorr 3]])</f>
        <v>0.7453833333333435</v>
      </c>
      <c r="Q769" s="192">
        <f>Table21[[#This Row],[Abs Erorr 3]]/Table21[[#This Row],[Adj Close]]</f>
        <v>1.1766281341539873E-2</v>
      </c>
    </row>
    <row r="770" spans="1:17" x14ac:dyDescent="0.3">
      <c r="A770" s="177">
        <v>44580</v>
      </c>
      <c r="B770" s="7">
        <v>62.7256</v>
      </c>
      <c r="C770" s="190">
        <f t="shared" si="44"/>
        <v>63.3491</v>
      </c>
      <c r="D770" s="191">
        <f>Table21[[#This Row],[Adj Close]]-Table21[[#This Row],[Naive Trend ]]</f>
        <v>-0.62349999999999994</v>
      </c>
      <c r="E770">
        <f>Table21[[#This Row],[Erorr 1]]^2</f>
        <v>0.38875224999999991</v>
      </c>
      <c r="F770">
        <f>ABS(Table21[[#This Row],[Erorr 1]])</f>
        <v>0.62349999999999994</v>
      </c>
      <c r="G770" s="192">
        <f>Table21[[#This Row],[Abs Erorr 1]]/Table21[[#This Row],[Adj Close]]</f>
        <v>9.9401201423342297E-3</v>
      </c>
      <c r="H770" s="190">
        <f t="shared" si="46"/>
        <v>64.023200000000003</v>
      </c>
      <c r="I770" s="193">
        <f>(Table21[[#This Row],[Adj Close]]-Table21[[#This Row],[3-MA]])</f>
        <v>-1.2976000000000028</v>
      </c>
      <c r="J770" s="194">
        <f t="shared" si="45"/>
        <v>1.6837657600000071</v>
      </c>
      <c r="K770" s="194">
        <f>ABS(Table21[[#This Row],[Erorr 2]])</f>
        <v>1.2976000000000028</v>
      </c>
      <c r="L770" s="192">
        <f>Table21[[#This Row],[Abs Erorr 2]]/Table21[[#This Row],[Adj Close]]</f>
        <v>2.0686928463019928E-2</v>
      </c>
      <c r="M770" s="190">
        <f t="shared" si="47"/>
        <v>63.889583333333327</v>
      </c>
      <c r="N770" s="195">
        <f>Table21[[#This Row],[Adj Close]]-Table21[[#This Row],[6-MA]]</f>
        <v>-1.1639833333333272</v>
      </c>
      <c r="O770" s="194">
        <f>(Table21[[#This Row],[Adj Close]]-M770)^2</f>
        <v>1.3548572002777635</v>
      </c>
      <c r="P770" s="194">
        <f>ABS(Table21[[#This Row],[Erorr 3]])</f>
        <v>1.1639833333333272</v>
      </c>
      <c r="Q770" s="192">
        <f>Table21[[#This Row],[Abs Erorr 3]]/Table21[[#This Row],[Adj Close]]</f>
        <v>1.8556750885337519E-2</v>
      </c>
    </row>
    <row r="771" spans="1:17" x14ac:dyDescent="0.3">
      <c r="A771" s="177">
        <v>44581</v>
      </c>
      <c r="B771" s="7">
        <v>59.3581</v>
      </c>
      <c r="C771" s="190">
        <f t="shared" si="44"/>
        <v>62.7256</v>
      </c>
      <c r="D771" s="191">
        <f>Table21[[#This Row],[Adj Close]]-Table21[[#This Row],[Naive Trend ]]</f>
        <v>-3.3674999999999997</v>
      </c>
      <c r="E771">
        <f>Table21[[#This Row],[Erorr 1]]^2</f>
        <v>11.340056249999998</v>
      </c>
      <c r="F771">
        <f>ABS(Table21[[#This Row],[Erorr 1]])</f>
        <v>3.3674999999999997</v>
      </c>
      <c r="G771" s="192">
        <f>Table21[[#This Row],[Abs Erorr 1]]/Table21[[#This Row],[Adj Close]]</f>
        <v>5.6731937174538935E-2</v>
      </c>
      <c r="H771" s="190">
        <f t="shared" si="46"/>
        <v>63.47979999999999</v>
      </c>
      <c r="I771" s="193">
        <f>(Table21[[#This Row],[Adj Close]]-Table21[[#This Row],[3-MA]])</f>
        <v>-4.1216999999999899</v>
      </c>
      <c r="J771" s="194">
        <f t="shared" si="45"/>
        <v>16.988410889999916</v>
      </c>
      <c r="K771" s="194">
        <f>ABS(Table21[[#This Row],[Erorr 2]])</f>
        <v>4.1216999999999899</v>
      </c>
      <c r="L771" s="192">
        <f>Table21[[#This Row],[Abs Erorr 2]]/Table21[[#This Row],[Adj Close]]</f>
        <v>6.9437869473584726E-2</v>
      </c>
      <c r="M771" s="190">
        <f t="shared" si="47"/>
        <v>63.796050000000001</v>
      </c>
      <c r="N771" s="195">
        <f>Table21[[#This Row],[Adj Close]]-Table21[[#This Row],[6-MA]]</f>
        <v>-4.4379500000000007</v>
      </c>
      <c r="O771" s="194">
        <f>(Table21[[#This Row],[Adj Close]]-M771)^2</f>
        <v>19.695400202500007</v>
      </c>
      <c r="P771" s="194">
        <f>ABS(Table21[[#This Row],[Erorr 3]])</f>
        <v>4.4379500000000007</v>
      </c>
      <c r="Q771" s="192">
        <f>Table21[[#This Row],[Abs Erorr 3]]/Table21[[#This Row],[Adj Close]]</f>
        <v>7.4765701732366782E-2</v>
      </c>
    </row>
    <row r="772" spans="1:17" x14ac:dyDescent="0.3">
      <c r="A772" s="177">
        <v>44582</v>
      </c>
      <c r="B772" s="7">
        <v>60.578600000000002</v>
      </c>
      <c r="C772" s="190">
        <f t="shared" ref="C772:C835" si="48">B771</f>
        <v>59.3581</v>
      </c>
      <c r="D772" s="191">
        <f>Table21[[#This Row],[Adj Close]]-Table21[[#This Row],[Naive Trend ]]</f>
        <v>1.2205000000000013</v>
      </c>
      <c r="E772">
        <f>Table21[[#This Row],[Erorr 1]]^2</f>
        <v>1.4896202500000031</v>
      </c>
      <c r="F772">
        <f>ABS(Table21[[#This Row],[Erorr 1]])</f>
        <v>1.2205000000000013</v>
      </c>
      <c r="G772" s="192">
        <f>Table21[[#This Row],[Abs Erorr 1]]/Table21[[#This Row],[Adj Close]]</f>
        <v>2.0147378777324025E-2</v>
      </c>
      <c r="H772" s="190">
        <f t="shared" si="46"/>
        <v>61.810933333333338</v>
      </c>
      <c r="I772" s="193">
        <f>(Table21[[#This Row],[Adj Close]]-Table21[[#This Row],[3-MA]])</f>
        <v>-1.2323333333333366</v>
      </c>
      <c r="J772" s="194">
        <f t="shared" si="45"/>
        <v>1.5186454444444526</v>
      </c>
      <c r="K772" s="194">
        <f>ABS(Table21[[#This Row],[Erorr 2]])</f>
        <v>1.2323333333333366</v>
      </c>
      <c r="L772" s="192">
        <f>Table21[[#This Row],[Abs Erorr 2]]/Table21[[#This Row],[Adj Close]]</f>
        <v>2.034271728520198E-2</v>
      </c>
      <c r="M772" s="190">
        <f t="shared" si="47"/>
        <v>63.020999999999994</v>
      </c>
      <c r="N772" s="195">
        <f>Table21[[#This Row],[Adj Close]]-Table21[[#This Row],[6-MA]]</f>
        <v>-2.4423999999999921</v>
      </c>
      <c r="O772" s="194">
        <f>(Table21[[#This Row],[Adj Close]]-M772)^2</f>
        <v>5.9653177599999614</v>
      </c>
      <c r="P772" s="194">
        <f>ABS(Table21[[#This Row],[Erorr 3]])</f>
        <v>2.4423999999999921</v>
      </c>
      <c r="Q772" s="192">
        <f>Table21[[#This Row],[Abs Erorr 3]]/Table21[[#This Row],[Adj Close]]</f>
        <v>4.031786802600245E-2</v>
      </c>
    </row>
    <row r="773" spans="1:17" x14ac:dyDescent="0.3">
      <c r="A773" s="177">
        <v>44585</v>
      </c>
      <c r="B773" s="7">
        <v>60.578600000000002</v>
      </c>
      <c r="C773" s="190">
        <f t="shared" si="48"/>
        <v>60.578600000000002</v>
      </c>
      <c r="D773" s="191">
        <f>Table21[[#This Row],[Adj Close]]-Table21[[#This Row],[Naive Trend ]]</f>
        <v>0</v>
      </c>
      <c r="E773">
        <f>Table21[[#This Row],[Erorr 1]]^2</f>
        <v>0</v>
      </c>
      <c r="F773">
        <f>ABS(Table21[[#This Row],[Erorr 1]])</f>
        <v>0</v>
      </c>
      <c r="G773" s="192">
        <f>Table21[[#This Row],[Abs Erorr 1]]/Table21[[#This Row],[Adj Close]]</f>
        <v>0</v>
      </c>
      <c r="H773" s="190">
        <f t="shared" si="46"/>
        <v>60.887433333333327</v>
      </c>
      <c r="I773" s="193">
        <f>(Table21[[#This Row],[Adj Close]]-Table21[[#This Row],[3-MA]])</f>
        <v>-0.3088333333333253</v>
      </c>
      <c r="J773" s="194">
        <f t="shared" ref="J773:J836" si="49">(B773-H773)^2</f>
        <v>9.5378027777772809E-2</v>
      </c>
      <c r="K773" s="194">
        <f>ABS(Table21[[#This Row],[Erorr 2]])</f>
        <v>0.3088333333333253</v>
      </c>
      <c r="L773" s="192">
        <f>Table21[[#This Row],[Abs Erorr 2]]/Table21[[#This Row],[Adj Close]]</f>
        <v>5.0980599309545828E-3</v>
      </c>
      <c r="M773" s="190">
        <f t="shared" si="47"/>
        <v>62.455316666666668</v>
      </c>
      <c r="N773" s="195">
        <f>Table21[[#This Row],[Adj Close]]-Table21[[#This Row],[6-MA]]</f>
        <v>-1.8767166666666668</v>
      </c>
      <c r="O773" s="194">
        <f>(Table21[[#This Row],[Adj Close]]-M773)^2</f>
        <v>3.522065446944445</v>
      </c>
      <c r="P773" s="194">
        <f>ABS(Table21[[#This Row],[Erorr 3]])</f>
        <v>1.8767166666666668</v>
      </c>
      <c r="Q773" s="192">
        <f>Table21[[#This Row],[Abs Erorr 3]]/Table21[[#This Row],[Adj Close]]</f>
        <v>3.0979861975461084E-2</v>
      </c>
    </row>
    <row r="774" spans="1:17" x14ac:dyDescent="0.3">
      <c r="A774" s="177">
        <v>44586</v>
      </c>
      <c r="B774" s="7">
        <v>59.251199999999997</v>
      </c>
      <c r="C774" s="190">
        <f t="shared" si="48"/>
        <v>60.578600000000002</v>
      </c>
      <c r="D774" s="191">
        <f>Table21[[#This Row],[Adj Close]]-Table21[[#This Row],[Naive Trend ]]</f>
        <v>-1.3274000000000044</v>
      </c>
      <c r="E774">
        <f>Table21[[#This Row],[Erorr 1]]^2</f>
        <v>1.7619907600000115</v>
      </c>
      <c r="F774">
        <f>ABS(Table21[[#This Row],[Erorr 1]])</f>
        <v>1.3274000000000044</v>
      </c>
      <c r="G774" s="192">
        <f>Table21[[#This Row],[Abs Erorr 1]]/Table21[[#This Row],[Adj Close]]</f>
        <v>2.2402921797364517E-2</v>
      </c>
      <c r="H774" s="190">
        <f t="shared" ref="H774:H837" si="50">AVERAGE(B771:B773)</f>
        <v>60.171766666666663</v>
      </c>
      <c r="I774" s="193">
        <f>(Table21[[#This Row],[Adj Close]]-Table21[[#This Row],[3-MA]])</f>
        <v>-0.92056666666666587</v>
      </c>
      <c r="J774" s="194">
        <f t="shared" si="49"/>
        <v>0.84744298777777627</v>
      </c>
      <c r="K774" s="194">
        <f>ABS(Table21[[#This Row],[Erorr 2]])</f>
        <v>0.92056666666666587</v>
      </c>
      <c r="L774" s="192">
        <f>Table21[[#This Row],[Abs Erorr 2]]/Table21[[#This Row],[Adj Close]]</f>
        <v>1.5536675487866337E-2</v>
      </c>
      <c r="M774" s="190">
        <f t="shared" si="47"/>
        <v>61.825783333333334</v>
      </c>
      <c r="N774" s="195">
        <f>Table21[[#This Row],[Adj Close]]-Table21[[#This Row],[6-MA]]</f>
        <v>-2.5745833333333366</v>
      </c>
      <c r="O774" s="194">
        <f>(Table21[[#This Row],[Adj Close]]-M774)^2</f>
        <v>6.628479340277794</v>
      </c>
      <c r="P774" s="194">
        <f>ABS(Table21[[#This Row],[Erorr 3]])</f>
        <v>2.5745833333333366</v>
      </c>
      <c r="Q774" s="192">
        <f>Table21[[#This Row],[Abs Erorr 3]]/Table21[[#This Row],[Adj Close]]</f>
        <v>4.3452003222438307E-2</v>
      </c>
    </row>
    <row r="775" spans="1:17" x14ac:dyDescent="0.3">
      <c r="A775" s="177">
        <v>44587</v>
      </c>
      <c r="B775" s="7">
        <v>59.2423</v>
      </c>
      <c r="C775" s="190">
        <f t="shared" si="48"/>
        <v>59.251199999999997</v>
      </c>
      <c r="D775" s="191">
        <f>Table21[[#This Row],[Adj Close]]-Table21[[#This Row],[Naive Trend ]]</f>
        <v>-8.8999999999970214E-3</v>
      </c>
      <c r="E775">
        <f>Table21[[#This Row],[Erorr 1]]^2</f>
        <v>7.9209999999946978E-5</v>
      </c>
      <c r="F775">
        <f>ABS(Table21[[#This Row],[Erorr 1]])</f>
        <v>8.8999999999970214E-3</v>
      </c>
      <c r="G775" s="192">
        <f>Table21[[#This Row],[Abs Erorr 1]]/Table21[[#This Row],[Adj Close]]</f>
        <v>1.5023049408947696E-4</v>
      </c>
      <c r="H775" s="190">
        <f t="shared" si="50"/>
        <v>60.136133333333333</v>
      </c>
      <c r="I775" s="193">
        <f>(Table21[[#This Row],[Adj Close]]-Table21[[#This Row],[3-MA]])</f>
        <v>-0.89383333333333326</v>
      </c>
      <c r="J775" s="194">
        <f t="shared" si="49"/>
        <v>0.79893802777777767</v>
      </c>
      <c r="K775" s="194">
        <f>ABS(Table21[[#This Row],[Erorr 2]])</f>
        <v>0.89383333333333326</v>
      </c>
      <c r="L775" s="192">
        <f>Table21[[#This Row],[Abs Erorr 2]]/Table21[[#This Row],[Adj Close]]</f>
        <v>1.5087755427006265E-2</v>
      </c>
      <c r="M775" s="190">
        <f t="shared" si="47"/>
        <v>60.973533333333336</v>
      </c>
      <c r="N775" s="195">
        <f>Table21[[#This Row],[Adj Close]]-Table21[[#This Row],[6-MA]]</f>
        <v>-1.7312333333333356</v>
      </c>
      <c r="O775" s="194">
        <f>(Table21[[#This Row],[Adj Close]]-M775)^2</f>
        <v>2.9971688544444524</v>
      </c>
      <c r="P775" s="194">
        <f>ABS(Table21[[#This Row],[Erorr 3]])</f>
        <v>1.7312333333333356</v>
      </c>
      <c r="Q775" s="192">
        <f>Table21[[#This Row],[Abs Erorr 3]]/Table21[[#This Row],[Adj Close]]</f>
        <v>2.9222925736059127E-2</v>
      </c>
    </row>
    <row r="776" spans="1:17" x14ac:dyDescent="0.3">
      <c r="A776" s="177">
        <v>44588</v>
      </c>
      <c r="B776" s="7">
        <v>59.999499999999998</v>
      </c>
      <c r="C776" s="190">
        <f t="shared" si="48"/>
        <v>59.2423</v>
      </c>
      <c r="D776" s="191">
        <f>Table21[[#This Row],[Adj Close]]-Table21[[#This Row],[Naive Trend ]]</f>
        <v>0.75719999999999743</v>
      </c>
      <c r="E776">
        <f>Table21[[#This Row],[Erorr 1]]^2</f>
        <v>0.57335183999999606</v>
      </c>
      <c r="F776">
        <f>ABS(Table21[[#This Row],[Erorr 1]])</f>
        <v>0.75719999999999743</v>
      </c>
      <c r="G776" s="192">
        <f>Table21[[#This Row],[Abs Erorr 1]]/Table21[[#This Row],[Adj Close]]</f>
        <v>1.2620105167543021E-2</v>
      </c>
      <c r="H776" s="190">
        <f t="shared" si="50"/>
        <v>59.6907</v>
      </c>
      <c r="I776" s="193">
        <f>(Table21[[#This Row],[Adj Close]]-Table21[[#This Row],[3-MA]])</f>
        <v>0.30879999999999797</v>
      </c>
      <c r="J776" s="194">
        <f t="shared" si="49"/>
        <v>9.5357439999998739E-2</v>
      </c>
      <c r="K776" s="194">
        <f>ABS(Table21[[#This Row],[Erorr 2]])</f>
        <v>0.30879999999999797</v>
      </c>
      <c r="L776" s="192">
        <f>Table21[[#This Row],[Abs Erorr 2]]/Table21[[#This Row],[Adj Close]]</f>
        <v>5.1467095559129322E-3</v>
      </c>
      <c r="M776" s="190">
        <f t="shared" si="47"/>
        <v>60.289066666666663</v>
      </c>
      <c r="N776" s="195">
        <f>Table21[[#This Row],[Adj Close]]-Table21[[#This Row],[6-MA]]</f>
        <v>-0.28956666666666564</v>
      </c>
      <c r="O776" s="194">
        <f>(Table21[[#This Row],[Adj Close]]-M776)^2</f>
        <v>8.3848854444443843E-2</v>
      </c>
      <c r="P776" s="194">
        <f>ABS(Table21[[#This Row],[Erorr 3]])</f>
        <v>0.28956666666666564</v>
      </c>
      <c r="Q776" s="192">
        <f>Table21[[#This Row],[Abs Erorr 3]]/Table21[[#This Row],[Adj Close]]</f>
        <v>4.826151329038836E-3</v>
      </c>
    </row>
    <row r="777" spans="1:17" x14ac:dyDescent="0.3">
      <c r="A777" s="177">
        <v>44589</v>
      </c>
      <c r="B777" s="7">
        <v>56.0886</v>
      </c>
      <c r="C777" s="190">
        <f t="shared" si="48"/>
        <v>59.999499999999998</v>
      </c>
      <c r="D777" s="191">
        <f>Table21[[#This Row],[Adj Close]]-Table21[[#This Row],[Naive Trend ]]</f>
        <v>-3.910899999999998</v>
      </c>
      <c r="E777">
        <f>Table21[[#This Row],[Erorr 1]]^2</f>
        <v>15.295138809999985</v>
      </c>
      <c r="F777">
        <f>ABS(Table21[[#This Row],[Erorr 1]])</f>
        <v>3.910899999999998</v>
      </c>
      <c r="G777" s="192">
        <f>Table21[[#This Row],[Abs Erorr 1]]/Table21[[#This Row],[Adj Close]]</f>
        <v>6.9727181637623301E-2</v>
      </c>
      <c r="H777" s="190">
        <f t="shared" si="50"/>
        <v>59.497666666666667</v>
      </c>
      <c r="I777" s="193">
        <f>(Table21[[#This Row],[Adj Close]]-Table21[[#This Row],[3-MA]])</f>
        <v>-3.4090666666666678</v>
      </c>
      <c r="J777" s="194">
        <f t="shared" si="49"/>
        <v>11.621735537777786</v>
      </c>
      <c r="K777" s="194">
        <f>ABS(Table21[[#This Row],[Erorr 2]])</f>
        <v>3.4090666666666678</v>
      </c>
      <c r="L777" s="192">
        <f>Table21[[#This Row],[Abs Erorr 2]]/Table21[[#This Row],[Adj Close]]</f>
        <v>6.0780027789366607E-2</v>
      </c>
      <c r="M777" s="190">
        <f t="shared" ref="M777:M840" si="51">AVERAGE(B771:B776)</f>
        <v>59.834716666666672</v>
      </c>
      <c r="N777" s="195">
        <f>Table21[[#This Row],[Adj Close]]-Table21[[#This Row],[6-MA]]</f>
        <v>-3.7461166666666728</v>
      </c>
      <c r="O777" s="194">
        <f>(Table21[[#This Row],[Adj Close]]-M777)^2</f>
        <v>14.033390080277824</v>
      </c>
      <c r="P777" s="194">
        <f>ABS(Table21[[#This Row],[Erorr 3]])</f>
        <v>3.7461166666666728</v>
      </c>
      <c r="Q777" s="192">
        <f>Table21[[#This Row],[Abs Erorr 3]]/Table21[[#This Row],[Adj Close]]</f>
        <v>6.6789270309237037E-2</v>
      </c>
    </row>
    <row r="778" spans="1:17" x14ac:dyDescent="0.3">
      <c r="A778" s="177">
        <v>44592</v>
      </c>
      <c r="B778" s="7">
        <v>58.0931</v>
      </c>
      <c r="C778" s="190">
        <f t="shared" si="48"/>
        <v>56.0886</v>
      </c>
      <c r="D778" s="191">
        <f>Table21[[#This Row],[Adj Close]]-Table21[[#This Row],[Naive Trend ]]</f>
        <v>2.0045000000000002</v>
      </c>
      <c r="E778">
        <f>Table21[[#This Row],[Erorr 1]]^2</f>
        <v>4.0180202500000011</v>
      </c>
      <c r="F778">
        <f>ABS(Table21[[#This Row],[Erorr 1]])</f>
        <v>2.0045000000000002</v>
      </c>
      <c r="G778" s="192">
        <f>Table21[[#This Row],[Abs Erorr 1]]/Table21[[#This Row],[Adj Close]]</f>
        <v>3.4504958420191044E-2</v>
      </c>
      <c r="H778" s="190">
        <f t="shared" si="50"/>
        <v>58.443466666666666</v>
      </c>
      <c r="I778" s="193">
        <f>(Table21[[#This Row],[Adj Close]]-Table21[[#This Row],[3-MA]])</f>
        <v>-0.35036666666666605</v>
      </c>
      <c r="J778" s="194">
        <f t="shared" si="49"/>
        <v>0.12275680111111067</v>
      </c>
      <c r="K778" s="194">
        <f>ABS(Table21[[#This Row],[Erorr 2]])</f>
        <v>0.35036666666666605</v>
      </c>
      <c r="L778" s="192">
        <f>Table21[[#This Row],[Abs Erorr 2]]/Table21[[#This Row],[Adj Close]]</f>
        <v>6.0311236044670721E-3</v>
      </c>
      <c r="M778" s="190">
        <f t="shared" si="51"/>
        <v>59.289799999999993</v>
      </c>
      <c r="N778" s="195">
        <f>Table21[[#This Row],[Adj Close]]-Table21[[#This Row],[6-MA]]</f>
        <v>-1.1966999999999928</v>
      </c>
      <c r="O778" s="194">
        <f>(Table21[[#This Row],[Adj Close]]-M778)^2</f>
        <v>1.4320908899999827</v>
      </c>
      <c r="P778" s="194">
        <f>ABS(Table21[[#This Row],[Erorr 3]])</f>
        <v>1.1966999999999928</v>
      </c>
      <c r="Q778" s="192">
        <f>Table21[[#This Row],[Abs Erorr 3]]/Table21[[#This Row],[Adj Close]]</f>
        <v>2.0599692562455658E-2</v>
      </c>
    </row>
    <row r="779" spans="1:17" x14ac:dyDescent="0.3">
      <c r="A779" s="177">
        <v>44593</v>
      </c>
      <c r="B779" s="7">
        <v>58.770099999999999</v>
      </c>
      <c r="C779" s="190">
        <f t="shared" si="48"/>
        <v>58.0931</v>
      </c>
      <c r="D779" s="191">
        <f>Table21[[#This Row],[Adj Close]]-Table21[[#This Row],[Naive Trend ]]</f>
        <v>0.6769999999999996</v>
      </c>
      <c r="E779">
        <f>Table21[[#This Row],[Erorr 1]]^2</f>
        <v>0.45832899999999949</v>
      </c>
      <c r="F779">
        <f>ABS(Table21[[#This Row],[Erorr 1]])</f>
        <v>0.6769999999999996</v>
      </c>
      <c r="G779" s="192">
        <f>Table21[[#This Row],[Abs Erorr 1]]/Table21[[#This Row],[Adj Close]]</f>
        <v>1.1519463128359482E-2</v>
      </c>
      <c r="H779" s="190">
        <f t="shared" si="50"/>
        <v>58.060399999999994</v>
      </c>
      <c r="I779" s="193">
        <f>(Table21[[#This Row],[Adj Close]]-Table21[[#This Row],[3-MA]])</f>
        <v>0.7097000000000051</v>
      </c>
      <c r="J779" s="194">
        <f t="shared" si="49"/>
        <v>0.50367409000000729</v>
      </c>
      <c r="K779" s="194">
        <f>ABS(Table21[[#This Row],[Erorr 2]])</f>
        <v>0.7097000000000051</v>
      </c>
      <c r="L779" s="192">
        <f>Table21[[#This Row],[Abs Erorr 2]]/Table21[[#This Row],[Adj Close]]</f>
        <v>1.2075868511368963E-2</v>
      </c>
      <c r="M779" s="190">
        <f t="shared" si="51"/>
        <v>58.875549999999997</v>
      </c>
      <c r="N779" s="195">
        <f>Table21[[#This Row],[Adj Close]]-Table21[[#This Row],[6-MA]]</f>
        <v>-0.1054499999999976</v>
      </c>
      <c r="O779" s="194">
        <f>(Table21[[#This Row],[Adj Close]]-M779)^2</f>
        <v>1.1119702499999494E-2</v>
      </c>
      <c r="P779" s="194">
        <f>ABS(Table21[[#This Row],[Erorr 3]])</f>
        <v>0.1054499999999976</v>
      </c>
      <c r="Q779" s="192">
        <f>Table21[[#This Row],[Abs Erorr 3]]/Table21[[#This Row],[Adj Close]]</f>
        <v>1.7942797442916994E-3</v>
      </c>
    </row>
    <row r="780" spans="1:17" x14ac:dyDescent="0.3">
      <c r="A780" s="177">
        <v>44594</v>
      </c>
      <c r="B780" s="7">
        <v>58.2089</v>
      </c>
      <c r="C780" s="190">
        <f t="shared" si="48"/>
        <v>58.770099999999999</v>
      </c>
      <c r="D780" s="191">
        <f>Table21[[#This Row],[Adj Close]]-Table21[[#This Row],[Naive Trend ]]</f>
        <v>-0.56119999999999948</v>
      </c>
      <c r="E780">
        <f>Table21[[#This Row],[Erorr 1]]^2</f>
        <v>0.31494543999999941</v>
      </c>
      <c r="F780">
        <f>ABS(Table21[[#This Row],[Erorr 1]])</f>
        <v>0.56119999999999948</v>
      </c>
      <c r="G780" s="192">
        <f>Table21[[#This Row],[Abs Erorr 1]]/Table21[[#This Row],[Adj Close]]</f>
        <v>9.6411373518482477E-3</v>
      </c>
      <c r="H780" s="190">
        <f t="shared" si="50"/>
        <v>57.650599999999997</v>
      </c>
      <c r="I780" s="193">
        <f>(Table21[[#This Row],[Adj Close]]-Table21[[#This Row],[3-MA]])</f>
        <v>0.55830000000000268</v>
      </c>
      <c r="J780" s="194">
        <f t="shared" si="49"/>
        <v>0.311698890000003</v>
      </c>
      <c r="K780" s="194">
        <f>ABS(Table21[[#This Row],[Erorr 2]])</f>
        <v>0.55830000000000268</v>
      </c>
      <c r="L780" s="192">
        <f>Table21[[#This Row],[Abs Erorr 2]]/Table21[[#This Row],[Adj Close]]</f>
        <v>9.5913167917621306E-3</v>
      </c>
      <c r="M780" s="190">
        <f t="shared" si="51"/>
        <v>58.574133333333329</v>
      </c>
      <c r="N780" s="195">
        <f>Table21[[#This Row],[Adj Close]]-Table21[[#This Row],[6-MA]]</f>
        <v>-0.36523333333332886</v>
      </c>
      <c r="O780" s="194">
        <f>(Table21[[#This Row],[Adj Close]]-M780)^2</f>
        <v>0.13339538777777452</v>
      </c>
      <c r="P780" s="194">
        <f>ABS(Table21[[#This Row],[Erorr 3]])</f>
        <v>0.36523333333332886</v>
      </c>
      <c r="Q780" s="192">
        <f>Table21[[#This Row],[Abs Erorr 3]]/Table21[[#This Row],[Adj Close]]</f>
        <v>6.2745273202779788E-3</v>
      </c>
    </row>
    <row r="781" spans="1:17" x14ac:dyDescent="0.3">
      <c r="A781" s="177">
        <v>44595</v>
      </c>
      <c r="B781" s="7">
        <v>56.712200000000003</v>
      </c>
      <c r="C781" s="190">
        <f t="shared" si="48"/>
        <v>58.2089</v>
      </c>
      <c r="D781" s="191">
        <f>Table21[[#This Row],[Adj Close]]-Table21[[#This Row],[Naive Trend ]]</f>
        <v>-1.496699999999997</v>
      </c>
      <c r="E781">
        <f>Table21[[#This Row],[Erorr 1]]^2</f>
        <v>2.2401108899999911</v>
      </c>
      <c r="F781">
        <f>ABS(Table21[[#This Row],[Erorr 1]])</f>
        <v>1.496699999999997</v>
      </c>
      <c r="G781" s="192">
        <f>Table21[[#This Row],[Abs Erorr 1]]/Table21[[#This Row],[Adj Close]]</f>
        <v>2.639114687844938E-2</v>
      </c>
      <c r="H781" s="190">
        <f t="shared" si="50"/>
        <v>58.357366666666671</v>
      </c>
      <c r="I781" s="193">
        <f>(Table21[[#This Row],[Adj Close]]-Table21[[#This Row],[3-MA]])</f>
        <v>-1.6451666666666682</v>
      </c>
      <c r="J781" s="194">
        <f t="shared" si="49"/>
        <v>2.7065733611111162</v>
      </c>
      <c r="K781" s="194">
        <f>ABS(Table21[[#This Row],[Erorr 2]])</f>
        <v>1.6451666666666682</v>
      </c>
      <c r="L781" s="192">
        <f>Table21[[#This Row],[Abs Erorr 2]]/Table21[[#This Row],[Adj Close]]</f>
        <v>2.9009043321660388E-2</v>
      </c>
      <c r="M781" s="190">
        <f t="shared" si="51"/>
        <v>58.400416666666672</v>
      </c>
      <c r="N781" s="195">
        <f>Table21[[#This Row],[Adj Close]]-Table21[[#This Row],[6-MA]]</f>
        <v>-1.6882166666666691</v>
      </c>
      <c r="O781" s="194">
        <f>(Table21[[#This Row],[Adj Close]]-M781)^2</f>
        <v>2.8500755136111193</v>
      </c>
      <c r="P781" s="194">
        <f>ABS(Table21[[#This Row],[Erorr 3]])</f>
        <v>1.6882166666666691</v>
      </c>
      <c r="Q781" s="192">
        <f>Table21[[#This Row],[Abs Erorr 3]]/Table21[[#This Row],[Adj Close]]</f>
        <v>2.9768139248110091E-2</v>
      </c>
    </row>
    <row r="782" spans="1:17" x14ac:dyDescent="0.3">
      <c r="A782" s="177">
        <v>44596</v>
      </c>
      <c r="B782" s="7">
        <v>56.231200000000001</v>
      </c>
      <c r="C782" s="190">
        <f t="shared" si="48"/>
        <v>56.712200000000003</v>
      </c>
      <c r="D782" s="191">
        <f>Table21[[#This Row],[Adj Close]]-Table21[[#This Row],[Naive Trend ]]</f>
        <v>-0.48100000000000165</v>
      </c>
      <c r="E782">
        <f>Table21[[#This Row],[Erorr 1]]^2</f>
        <v>0.23136100000000159</v>
      </c>
      <c r="F782">
        <f>ABS(Table21[[#This Row],[Erorr 1]])</f>
        <v>0.48100000000000165</v>
      </c>
      <c r="G782" s="192">
        <f>Table21[[#This Row],[Abs Erorr 1]]/Table21[[#This Row],[Adj Close]]</f>
        <v>8.553970037986058E-3</v>
      </c>
      <c r="H782" s="190">
        <f t="shared" si="50"/>
        <v>57.897066666666667</v>
      </c>
      <c r="I782" s="193">
        <f>(Table21[[#This Row],[Adj Close]]-Table21[[#This Row],[3-MA]])</f>
        <v>-1.6658666666666662</v>
      </c>
      <c r="J782" s="194">
        <f t="shared" si="49"/>
        <v>2.7751117511111096</v>
      </c>
      <c r="K782" s="194">
        <f>ABS(Table21[[#This Row],[Erorr 2]])</f>
        <v>1.6658666666666662</v>
      </c>
      <c r="L782" s="192">
        <f>Table21[[#This Row],[Abs Erorr 2]]/Table21[[#This Row],[Adj Close]]</f>
        <v>2.9625308843963246E-2</v>
      </c>
      <c r="M782" s="190">
        <f t="shared" si="51"/>
        <v>57.978733333333338</v>
      </c>
      <c r="N782" s="195">
        <f>Table21[[#This Row],[Adj Close]]-Table21[[#This Row],[6-MA]]</f>
        <v>-1.7475333333333367</v>
      </c>
      <c r="O782" s="194">
        <f>(Table21[[#This Row],[Adj Close]]-M782)^2</f>
        <v>3.0538727511111228</v>
      </c>
      <c r="P782" s="194">
        <f>ABS(Table21[[#This Row],[Erorr 3]])</f>
        <v>1.7475333333333367</v>
      </c>
      <c r="Q782" s="192">
        <f>Table21[[#This Row],[Abs Erorr 3]]/Table21[[#This Row],[Adj Close]]</f>
        <v>3.1077646099200031E-2</v>
      </c>
    </row>
    <row r="783" spans="1:17" x14ac:dyDescent="0.3">
      <c r="A783" s="177">
        <v>44599</v>
      </c>
      <c r="B783" s="7">
        <v>55.954999999999998</v>
      </c>
      <c r="C783" s="190">
        <f t="shared" si="48"/>
        <v>56.231200000000001</v>
      </c>
      <c r="D783" s="191">
        <f>Table21[[#This Row],[Adj Close]]-Table21[[#This Row],[Naive Trend ]]</f>
        <v>-0.27620000000000289</v>
      </c>
      <c r="E783">
        <f>Table21[[#This Row],[Erorr 1]]^2</f>
        <v>7.6286440000001593E-2</v>
      </c>
      <c r="F783">
        <f>ABS(Table21[[#This Row],[Erorr 1]])</f>
        <v>0.27620000000000289</v>
      </c>
      <c r="G783" s="192">
        <f>Table21[[#This Row],[Abs Erorr 1]]/Table21[[#This Row],[Adj Close]]</f>
        <v>4.9361093736038407E-3</v>
      </c>
      <c r="H783" s="190">
        <f t="shared" si="50"/>
        <v>57.050766666666668</v>
      </c>
      <c r="I783" s="193">
        <f>(Table21[[#This Row],[Adj Close]]-Table21[[#This Row],[3-MA]])</f>
        <v>-1.0957666666666697</v>
      </c>
      <c r="J783" s="194">
        <f t="shared" si="49"/>
        <v>1.2007045877777844</v>
      </c>
      <c r="K783" s="194">
        <f>ABS(Table21[[#This Row],[Erorr 2]])</f>
        <v>1.0957666666666697</v>
      </c>
      <c r="L783" s="192">
        <f>Table21[[#This Row],[Abs Erorr 2]]/Table21[[#This Row],[Adj Close]]</f>
        <v>1.9582998242635506E-2</v>
      </c>
      <c r="M783" s="190">
        <f t="shared" si="51"/>
        <v>57.350683333333336</v>
      </c>
      <c r="N783" s="195">
        <f>Table21[[#This Row],[Adj Close]]-Table21[[#This Row],[6-MA]]</f>
        <v>-1.3956833333333378</v>
      </c>
      <c r="O783" s="194">
        <f>(Table21[[#This Row],[Adj Close]]-M783)^2</f>
        <v>1.947931966944457</v>
      </c>
      <c r="P783" s="194">
        <f>ABS(Table21[[#This Row],[Erorr 3]])</f>
        <v>1.3956833333333378</v>
      </c>
      <c r="Q783" s="192">
        <f>Table21[[#This Row],[Abs Erorr 3]]/Table21[[#This Row],[Adj Close]]</f>
        <v>2.4942960116760574E-2</v>
      </c>
    </row>
    <row r="784" spans="1:17" x14ac:dyDescent="0.3">
      <c r="A784" s="177">
        <v>44600</v>
      </c>
      <c r="B784" s="7">
        <v>56.115299999999998</v>
      </c>
      <c r="C784" s="190">
        <f t="shared" si="48"/>
        <v>55.954999999999998</v>
      </c>
      <c r="D784" s="191">
        <f>Table21[[#This Row],[Adj Close]]-Table21[[#This Row],[Naive Trend ]]</f>
        <v>0.16029999999999944</v>
      </c>
      <c r="E784">
        <f>Table21[[#This Row],[Erorr 1]]^2</f>
        <v>2.5696089999999821E-2</v>
      </c>
      <c r="F784">
        <f>ABS(Table21[[#This Row],[Erorr 1]])</f>
        <v>0.16029999999999944</v>
      </c>
      <c r="G784" s="192">
        <f>Table21[[#This Row],[Abs Erorr 1]]/Table21[[#This Row],[Adj Close]]</f>
        <v>2.8566184267035809E-3</v>
      </c>
      <c r="H784" s="190">
        <f t="shared" si="50"/>
        <v>56.29946666666666</v>
      </c>
      <c r="I784" s="193">
        <f>(Table21[[#This Row],[Adj Close]]-Table21[[#This Row],[3-MA]])</f>
        <v>-0.18416666666666259</v>
      </c>
      <c r="J784" s="194">
        <f t="shared" si="49"/>
        <v>3.3917361111109608E-2</v>
      </c>
      <c r="K784" s="194">
        <f>ABS(Table21[[#This Row],[Erorr 2]])</f>
        <v>0.18416666666666259</v>
      </c>
      <c r="L784" s="192">
        <f>Table21[[#This Row],[Abs Erorr 2]]/Table21[[#This Row],[Adj Close]]</f>
        <v>3.2819332101345373E-3</v>
      </c>
      <c r="M784" s="190">
        <f t="shared" si="51"/>
        <v>57.328416666666662</v>
      </c>
      <c r="N784" s="195">
        <f>Table21[[#This Row],[Adj Close]]-Table21[[#This Row],[6-MA]]</f>
        <v>-1.2131166666666644</v>
      </c>
      <c r="O784" s="194">
        <f>(Table21[[#This Row],[Adj Close]]-M784)^2</f>
        <v>1.471652046944439</v>
      </c>
      <c r="P784" s="194">
        <f>ABS(Table21[[#This Row],[Erorr 3]])</f>
        <v>1.2131166666666644</v>
      </c>
      <c r="Q784" s="192">
        <f>Table21[[#This Row],[Abs Erorr 3]]/Table21[[#This Row],[Adj Close]]</f>
        <v>2.161828711005135E-2</v>
      </c>
    </row>
    <row r="785" spans="1:17" x14ac:dyDescent="0.3">
      <c r="A785" s="177">
        <v>44601</v>
      </c>
      <c r="B785" s="7">
        <v>57.344700000000003</v>
      </c>
      <c r="C785" s="190">
        <f t="shared" si="48"/>
        <v>56.115299999999998</v>
      </c>
      <c r="D785" s="191">
        <f>Table21[[#This Row],[Adj Close]]-Table21[[#This Row],[Naive Trend ]]</f>
        <v>1.2294000000000054</v>
      </c>
      <c r="E785">
        <f>Table21[[#This Row],[Erorr 1]]^2</f>
        <v>1.5114243600000132</v>
      </c>
      <c r="F785">
        <f>ABS(Table21[[#This Row],[Erorr 1]])</f>
        <v>1.2294000000000054</v>
      </c>
      <c r="G785" s="192">
        <f>Table21[[#This Row],[Abs Erorr 1]]/Table21[[#This Row],[Adj Close]]</f>
        <v>2.1438772894443694E-2</v>
      </c>
      <c r="H785" s="190">
        <f t="shared" si="50"/>
        <v>56.100500000000004</v>
      </c>
      <c r="I785" s="193">
        <f>(Table21[[#This Row],[Adj Close]]-Table21[[#This Row],[3-MA]])</f>
        <v>1.2441999999999993</v>
      </c>
      <c r="J785" s="194">
        <f t="shared" si="49"/>
        <v>1.5480336399999983</v>
      </c>
      <c r="K785" s="194">
        <f>ABS(Table21[[#This Row],[Erorr 2]])</f>
        <v>1.2441999999999993</v>
      </c>
      <c r="L785" s="192">
        <f>Table21[[#This Row],[Abs Erorr 2]]/Table21[[#This Row],[Adj Close]]</f>
        <v>2.1696861261807966E-2</v>
      </c>
      <c r="M785" s="190">
        <f t="shared" si="51"/>
        <v>56.998783333333336</v>
      </c>
      <c r="N785" s="195">
        <f>Table21[[#This Row],[Adj Close]]-Table21[[#This Row],[6-MA]]</f>
        <v>0.34591666666666754</v>
      </c>
      <c r="O785" s="194">
        <f>(Table21[[#This Row],[Adj Close]]-M785)^2</f>
        <v>0.11965834027777839</v>
      </c>
      <c r="P785" s="194">
        <f>ABS(Table21[[#This Row],[Erorr 3]])</f>
        <v>0.34591666666666754</v>
      </c>
      <c r="Q785" s="192">
        <f>Table21[[#This Row],[Abs Erorr 3]]/Table21[[#This Row],[Adj Close]]</f>
        <v>6.0322343070356547E-3</v>
      </c>
    </row>
    <row r="786" spans="1:17" x14ac:dyDescent="0.3">
      <c r="A786" s="177">
        <v>44602</v>
      </c>
      <c r="B786" s="7">
        <v>55.750100000000003</v>
      </c>
      <c r="C786" s="190">
        <f t="shared" si="48"/>
        <v>57.344700000000003</v>
      </c>
      <c r="D786" s="191">
        <f>Table21[[#This Row],[Adj Close]]-Table21[[#This Row],[Naive Trend ]]</f>
        <v>-1.5945999999999998</v>
      </c>
      <c r="E786">
        <f>Table21[[#This Row],[Erorr 1]]^2</f>
        <v>2.5427491599999992</v>
      </c>
      <c r="F786">
        <f>ABS(Table21[[#This Row],[Erorr 1]])</f>
        <v>1.5945999999999998</v>
      </c>
      <c r="G786" s="192">
        <f>Table21[[#This Row],[Abs Erorr 1]]/Table21[[#This Row],[Adj Close]]</f>
        <v>2.8602639277777075E-2</v>
      </c>
      <c r="H786" s="190">
        <f t="shared" si="50"/>
        <v>56.471666666666671</v>
      </c>
      <c r="I786" s="193">
        <f>(Table21[[#This Row],[Adj Close]]-Table21[[#This Row],[3-MA]])</f>
        <v>-0.7215666666666678</v>
      </c>
      <c r="J786" s="194">
        <f t="shared" si="49"/>
        <v>0.52065845444444603</v>
      </c>
      <c r="K786" s="194">
        <f>ABS(Table21[[#This Row],[Erorr 2]])</f>
        <v>0.7215666666666678</v>
      </c>
      <c r="L786" s="192">
        <f>Table21[[#This Row],[Abs Erorr 2]]/Table21[[#This Row],[Adj Close]]</f>
        <v>1.2942876634600973E-2</v>
      </c>
      <c r="M786" s="190">
        <f t="shared" si="51"/>
        <v>56.761216666666662</v>
      </c>
      <c r="N786" s="195">
        <f>Table21[[#This Row],[Adj Close]]-Table21[[#This Row],[6-MA]]</f>
        <v>-1.0111166666666591</v>
      </c>
      <c r="O786" s="194">
        <f>(Table21[[#This Row],[Adj Close]]-M786)^2</f>
        <v>1.0223569136110959</v>
      </c>
      <c r="P786" s="194">
        <f>ABS(Table21[[#This Row],[Erorr 3]])</f>
        <v>1.0111166666666591</v>
      </c>
      <c r="Q786" s="192">
        <f>Table21[[#This Row],[Abs Erorr 3]]/Table21[[#This Row],[Adj Close]]</f>
        <v>1.8136589291618474E-2</v>
      </c>
    </row>
    <row r="787" spans="1:17" x14ac:dyDescent="0.3">
      <c r="A787" s="177">
        <v>44603</v>
      </c>
      <c r="B787" s="7">
        <v>54.110900000000001</v>
      </c>
      <c r="C787" s="190">
        <f t="shared" si="48"/>
        <v>55.750100000000003</v>
      </c>
      <c r="D787" s="191">
        <f>Table21[[#This Row],[Adj Close]]-Table21[[#This Row],[Naive Trend ]]</f>
        <v>-1.6392000000000024</v>
      </c>
      <c r="E787">
        <f>Table21[[#This Row],[Erorr 1]]^2</f>
        <v>2.6869766400000081</v>
      </c>
      <c r="F787">
        <f>ABS(Table21[[#This Row],[Erorr 1]])</f>
        <v>1.6392000000000024</v>
      </c>
      <c r="G787" s="192">
        <f>Table21[[#This Row],[Abs Erorr 1]]/Table21[[#This Row],[Adj Close]]</f>
        <v>3.0293342006878509E-2</v>
      </c>
      <c r="H787" s="190">
        <f t="shared" si="50"/>
        <v>56.40336666666667</v>
      </c>
      <c r="I787" s="193">
        <f>(Table21[[#This Row],[Adj Close]]-Table21[[#This Row],[3-MA]])</f>
        <v>-2.2924666666666695</v>
      </c>
      <c r="J787" s="194">
        <f t="shared" si="49"/>
        <v>5.2554034177777913</v>
      </c>
      <c r="K787" s="194">
        <f>ABS(Table21[[#This Row],[Erorr 2]])</f>
        <v>2.2924666666666695</v>
      </c>
      <c r="L787" s="192">
        <f>Table21[[#This Row],[Abs Erorr 2]]/Table21[[#This Row],[Adj Close]]</f>
        <v>4.2366079046304343E-2</v>
      </c>
      <c r="M787" s="190">
        <f t="shared" si="51"/>
        <v>56.351416666666658</v>
      </c>
      <c r="N787" s="195">
        <f>Table21[[#This Row],[Adj Close]]-Table21[[#This Row],[6-MA]]</f>
        <v>-2.2405166666666574</v>
      </c>
      <c r="O787" s="194">
        <f>(Table21[[#This Row],[Adj Close]]-M787)^2</f>
        <v>5.0199149336110693</v>
      </c>
      <c r="P787" s="194">
        <f>ABS(Table21[[#This Row],[Erorr 3]])</f>
        <v>2.2405166666666574</v>
      </c>
      <c r="Q787" s="192">
        <f>Table21[[#This Row],[Abs Erorr 3]]/Table21[[#This Row],[Adj Close]]</f>
        <v>4.1406013699026578E-2</v>
      </c>
    </row>
    <row r="788" spans="1:17" x14ac:dyDescent="0.3">
      <c r="A788" s="177">
        <v>44606</v>
      </c>
      <c r="B788" s="7">
        <v>53.353700000000003</v>
      </c>
      <c r="C788" s="190">
        <f t="shared" si="48"/>
        <v>54.110900000000001</v>
      </c>
      <c r="D788" s="191">
        <f>Table21[[#This Row],[Adj Close]]-Table21[[#This Row],[Naive Trend ]]</f>
        <v>-0.75719999999999743</v>
      </c>
      <c r="E788">
        <f>Table21[[#This Row],[Erorr 1]]^2</f>
        <v>0.57335183999999606</v>
      </c>
      <c r="F788">
        <f>ABS(Table21[[#This Row],[Erorr 1]])</f>
        <v>0.75719999999999743</v>
      </c>
      <c r="G788" s="192">
        <f>Table21[[#This Row],[Abs Erorr 1]]/Table21[[#This Row],[Adj Close]]</f>
        <v>1.4192080399297469E-2</v>
      </c>
      <c r="H788" s="190">
        <f t="shared" si="50"/>
        <v>55.735233333333333</v>
      </c>
      <c r="I788" s="193">
        <f>(Table21[[#This Row],[Adj Close]]-Table21[[#This Row],[3-MA]])</f>
        <v>-2.3815333333333299</v>
      </c>
      <c r="J788" s="194">
        <f t="shared" si="49"/>
        <v>5.671701017777762</v>
      </c>
      <c r="K788" s="194">
        <f>ABS(Table21[[#This Row],[Erorr 2]])</f>
        <v>2.3815333333333299</v>
      </c>
      <c r="L788" s="192">
        <f>Table21[[#This Row],[Abs Erorr 2]]/Table21[[#This Row],[Adj Close]]</f>
        <v>4.4636704358523023E-2</v>
      </c>
      <c r="M788" s="190">
        <f t="shared" si="51"/>
        <v>55.917866666666669</v>
      </c>
      <c r="N788" s="195">
        <f>Table21[[#This Row],[Adj Close]]-Table21[[#This Row],[6-MA]]</f>
        <v>-2.5641666666666652</v>
      </c>
      <c r="O788" s="194">
        <f>(Table21[[#This Row],[Adj Close]]-M788)^2</f>
        <v>6.5749506944444365</v>
      </c>
      <c r="P788" s="194">
        <f>ABS(Table21[[#This Row],[Erorr 3]])</f>
        <v>2.5641666666666652</v>
      </c>
      <c r="Q788" s="192">
        <f>Table21[[#This Row],[Abs Erorr 3]]/Table21[[#This Row],[Adj Close]]</f>
        <v>4.8059772174500831E-2</v>
      </c>
    </row>
    <row r="789" spans="1:17" x14ac:dyDescent="0.3">
      <c r="A789" s="177">
        <v>44607</v>
      </c>
      <c r="B789" s="7">
        <v>54.850299999999997</v>
      </c>
      <c r="C789" s="190">
        <f t="shared" si="48"/>
        <v>53.353700000000003</v>
      </c>
      <c r="D789" s="191">
        <f>Table21[[#This Row],[Adj Close]]-Table21[[#This Row],[Naive Trend ]]</f>
        <v>1.4965999999999937</v>
      </c>
      <c r="E789">
        <f>Table21[[#This Row],[Erorr 1]]^2</f>
        <v>2.239811559999981</v>
      </c>
      <c r="F789">
        <f>ABS(Table21[[#This Row],[Erorr 1]])</f>
        <v>1.4965999999999937</v>
      </c>
      <c r="G789" s="192">
        <f>Table21[[#This Row],[Abs Erorr 1]]/Table21[[#This Row],[Adj Close]]</f>
        <v>2.7285174374615886E-2</v>
      </c>
      <c r="H789" s="190">
        <f t="shared" si="50"/>
        <v>54.404899999999998</v>
      </c>
      <c r="I789" s="193">
        <f>(Table21[[#This Row],[Adj Close]]-Table21[[#This Row],[3-MA]])</f>
        <v>0.44539999999999935</v>
      </c>
      <c r="J789" s="194">
        <f t="shared" si="49"/>
        <v>0.19838115999999942</v>
      </c>
      <c r="K789" s="194">
        <f>ABS(Table21[[#This Row],[Erorr 2]])</f>
        <v>0.44539999999999935</v>
      </c>
      <c r="L789" s="192">
        <f>Table21[[#This Row],[Abs Erorr 2]]/Table21[[#This Row],[Adj Close]]</f>
        <v>8.1202837541453632E-3</v>
      </c>
      <c r="M789" s="190">
        <f t="shared" si="51"/>
        <v>55.438283333333338</v>
      </c>
      <c r="N789" s="195">
        <f>Table21[[#This Row],[Adj Close]]-Table21[[#This Row],[6-MA]]</f>
        <v>-0.58798333333334085</v>
      </c>
      <c r="O789" s="194">
        <f>(Table21[[#This Row],[Adj Close]]-M789)^2</f>
        <v>0.34572440027778661</v>
      </c>
      <c r="P789" s="194">
        <f>ABS(Table21[[#This Row],[Erorr 3]])</f>
        <v>0.58798333333334085</v>
      </c>
      <c r="Q789" s="192">
        <f>Table21[[#This Row],[Abs Erorr 3]]/Table21[[#This Row],[Adj Close]]</f>
        <v>1.0719783361865676E-2</v>
      </c>
    </row>
    <row r="790" spans="1:17" x14ac:dyDescent="0.3">
      <c r="A790" s="177">
        <v>44608</v>
      </c>
      <c r="B790" s="7">
        <v>54.298000000000002</v>
      </c>
      <c r="C790" s="190">
        <f t="shared" si="48"/>
        <v>54.850299999999997</v>
      </c>
      <c r="D790" s="191">
        <f>Table21[[#This Row],[Adj Close]]-Table21[[#This Row],[Naive Trend ]]</f>
        <v>-0.55229999999999535</v>
      </c>
      <c r="E790">
        <f>Table21[[#This Row],[Erorr 1]]^2</f>
        <v>0.30503528999999485</v>
      </c>
      <c r="F790">
        <f>ABS(Table21[[#This Row],[Erorr 1]])</f>
        <v>0.55229999999999535</v>
      </c>
      <c r="G790" s="192">
        <f>Table21[[#This Row],[Abs Erorr 1]]/Table21[[#This Row],[Adj Close]]</f>
        <v>1.017164536447006E-2</v>
      </c>
      <c r="H790" s="190">
        <f t="shared" si="50"/>
        <v>54.104966666666662</v>
      </c>
      <c r="I790" s="193">
        <f>(Table21[[#This Row],[Adj Close]]-Table21[[#This Row],[3-MA]])</f>
        <v>0.19303333333333939</v>
      </c>
      <c r="J790" s="194">
        <f t="shared" si="49"/>
        <v>3.7261867777780115E-2</v>
      </c>
      <c r="K790" s="194">
        <f>ABS(Table21[[#This Row],[Erorr 2]])</f>
        <v>0.19303333333333939</v>
      </c>
      <c r="L790" s="192">
        <f>Table21[[#This Row],[Abs Erorr 2]]/Table21[[#This Row],[Adj Close]]</f>
        <v>3.5550726239150501E-3</v>
      </c>
      <c r="M790" s="190">
        <f t="shared" si="51"/>
        <v>55.25416666666667</v>
      </c>
      <c r="N790" s="195">
        <f>Table21[[#This Row],[Adj Close]]-Table21[[#This Row],[6-MA]]</f>
        <v>-0.95616666666666816</v>
      </c>
      <c r="O790" s="194">
        <f>(Table21[[#This Row],[Adj Close]]-M790)^2</f>
        <v>0.91425469444444729</v>
      </c>
      <c r="P790" s="194">
        <f>ABS(Table21[[#This Row],[Erorr 3]])</f>
        <v>0.95616666666666816</v>
      </c>
      <c r="Q790" s="192">
        <f>Table21[[#This Row],[Abs Erorr 3]]/Table21[[#This Row],[Adj Close]]</f>
        <v>1.7609611158176511E-2</v>
      </c>
    </row>
    <row r="791" spans="1:17" x14ac:dyDescent="0.3">
      <c r="A791" s="177">
        <v>44609</v>
      </c>
      <c r="B791" s="7">
        <v>52.694400000000002</v>
      </c>
      <c r="C791" s="190">
        <f t="shared" si="48"/>
        <v>54.298000000000002</v>
      </c>
      <c r="D791" s="191">
        <f>Table21[[#This Row],[Adj Close]]-Table21[[#This Row],[Naive Trend ]]</f>
        <v>-1.6036000000000001</v>
      </c>
      <c r="E791">
        <f>Table21[[#This Row],[Erorr 1]]^2</f>
        <v>2.5715329600000003</v>
      </c>
      <c r="F791">
        <f>ABS(Table21[[#This Row],[Erorr 1]])</f>
        <v>1.6036000000000001</v>
      </c>
      <c r="G791" s="192">
        <f>Table21[[#This Row],[Abs Erorr 1]]/Table21[[#This Row],[Adj Close]]</f>
        <v>3.0432076273759642E-2</v>
      </c>
      <c r="H791" s="190">
        <f t="shared" si="50"/>
        <v>54.167333333333339</v>
      </c>
      <c r="I791" s="193">
        <f>(Table21[[#This Row],[Adj Close]]-Table21[[#This Row],[3-MA]])</f>
        <v>-1.4729333333333372</v>
      </c>
      <c r="J791" s="194">
        <f t="shared" si="49"/>
        <v>2.1695326044444561</v>
      </c>
      <c r="K791" s="194">
        <f>ABS(Table21[[#This Row],[Erorr 2]])</f>
        <v>1.4729333333333372</v>
      </c>
      <c r="L791" s="192">
        <f>Table21[[#This Row],[Abs Erorr 2]]/Table21[[#This Row],[Adj Close]]</f>
        <v>2.7952369385235189E-2</v>
      </c>
      <c r="M791" s="190">
        <f t="shared" si="51"/>
        <v>54.951283333333329</v>
      </c>
      <c r="N791" s="195">
        <f>Table21[[#This Row],[Adj Close]]-Table21[[#This Row],[6-MA]]</f>
        <v>-2.2568833333333274</v>
      </c>
      <c r="O791" s="194">
        <f>(Table21[[#This Row],[Adj Close]]-M791)^2</f>
        <v>5.0935223802777507</v>
      </c>
      <c r="P791" s="194">
        <f>ABS(Table21[[#This Row],[Erorr 3]])</f>
        <v>2.2568833333333274</v>
      </c>
      <c r="Q791" s="192">
        <f>Table21[[#This Row],[Abs Erorr 3]]/Table21[[#This Row],[Adj Close]]</f>
        <v>4.2829661848950311E-2</v>
      </c>
    </row>
    <row r="792" spans="1:17" x14ac:dyDescent="0.3">
      <c r="A792" s="177">
        <v>44610</v>
      </c>
      <c r="B792" s="7">
        <v>52.712299999999999</v>
      </c>
      <c r="C792" s="190">
        <f t="shared" si="48"/>
        <v>52.694400000000002</v>
      </c>
      <c r="D792" s="191">
        <f>Table21[[#This Row],[Adj Close]]-Table21[[#This Row],[Naive Trend ]]</f>
        <v>1.7899999999997362E-2</v>
      </c>
      <c r="E792">
        <f>Table21[[#This Row],[Erorr 1]]^2</f>
        <v>3.204099999999056E-4</v>
      </c>
      <c r="F792">
        <f>ABS(Table21[[#This Row],[Erorr 1]])</f>
        <v>1.7899999999997362E-2</v>
      </c>
      <c r="G792" s="192">
        <f>Table21[[#This Row],[Abs Erorr 1]]/Table21[[#This Row],[Adj Close]]</f>
        <v>3.3957918740023417E-4</v>
      </c>
      <c r="H792" s="190">
        <f t="shared" si="50"/>
        <v>53.947566666666667</v>
      </c>
      <c r="I792" s="193">
        <f>(Table21[[#This Row],[Adj Close]]-Table21[[#This Row],[3-MA]])</f>
        <v>-1.2352666666666678</v>
      </c>
      <c r="J792" s="194">
        <f t="shared" si="49"/>
        <v>1.5258837377777807</v>
      </c>
      <c r="K792" s="194">
        <f>ABS(Table21[[#This Row],[Erorr 2]])</f>
        <v>1.2352666666666678</v>
      </c>
      <c r="L792" s="192">
        <f>Table21[[#This Row],[Abs Erorr 2]]/Table21[[#This Row],[Adj Close]]</f>
        <v>2.3434125748006972E-2</v>
      </c>
      <c r="M792" s="190">
        <f t="shared" si="51"/>
        <v>54.176233333333336</v>
      </c>
      <c r="N792" s="195">
        <f>Table21[[#This Row],[Adj Close]]-Table21[[#This Row],[6-MA]]</f>
        <v>-1.4639333333333369</v>
      </c>
      <c r="O792" s="194">
        <f>(Table21[[#This Row],[Adj Close]]-M792)^2</f>
        <v>2.1431008044444546</v>
      </c>
      <c r="P792" s="194">
        <f>ABS(Table21[[#This Row],[Erorr 3]])</f>
        <v>1.4639333333333369</v>
      </c>
      <c r="Q792" s="192">
        <f>Table21[[#This Row],[Abs Erorr 3]]/Table21[[#This Row],[Adj Close]]</f>
        <v>2.7772139203437088E-2</v>
      </c>
    </row>
    <row r="793" spans="1:17" x14ac:dyDescent="0.3">
      <c r="A793" s="177">
        <v>44614</v>
      </c>
      <c r="B793" s="7">
        <v>51.8125</v>
      </c>
      <c r="C793" s="190">
        <f t="shared" si="48"/>
        <v>52.712299999999999</v>
      </c>
      <c r="D793" s="191">
        <f>Table21[[#This Row],[Adj Close]]-Table21[[#This Row],[Naive Trend ]]</f>
        <v>-0.89979999999999905</v>
      </c>
      <c r="E793">
        <f>Table21[[#This Row],[Erorr 1]]^2</f>
        <v>0.80964003999999823</v>
      </c>
      <c r="F793">
        <f>ABS(Table21[[#This Row],[Erorr 1]])</f>
        <v>0.89979999999999905</v>
      </c>
      <c r="G793" s="192">
        <f>Table21[[#This Row],[Abs Erorr 1]]/Table21[[#This Row],[Adj Close]]</f>
        <v>1.7366465621230381E-2</v>
      </c>
      <c r="H793" s="190">
        <f t="shared" si="50"/>
        <v>53.234900000000003</v>
      </c>
      <c r="I793" s="193">
        <f>(Table21[[#This Row],[Adj Close]]-Table21[[#This Row],[3-MA]])</f>
        <v>-1.4224000000000032</v>
      </c>
      <c r="J793" s="194">
        <f t="shared" si="49"/>
        <v>2.0232217600000091</v>
      </c>
      <c r="K793" s="194">
        <f>ABS(Table21[[#This Row],[Erorr 2]])</f>
        <v>1.4224000000000032</v>
      </c>
      <c r="L793" s="192">
        <f>Table21[[#This Row],[Abs Erorr 2]]/Table21[[#This Row],[Adj Close]]</f>
        <v>2.7452834740651449E-2</v>
      </c>
      <c r="M793" s="190">
        <f t="shared" si="51"/>
        <v>53.669933333333326</v>
      </c>
      <c r="N793" s="195">
        <f>Table21[[#This Row],[Adj Close]]-Table21[[#This Row],[6-MA]]</f>
        <v>-1.8574333333333257</v>
      </c>
      <c r="O793" s="194">
        <f>(Table21[[#This Row],[Adj Close]]-M793)^2</f>
        <v>3.4500585877777494</v>
      </c>
      <c r="P793" s="194">
        <f>ABS(Table21[[#This Row],[Erorr 3]])</f>
        <v>1.8574333333333257</v>
      </c>
      <c r="Q793" s="192">
        <f>Table21[[#This Row],[Abs Erorr 3]]/Table21[[#This Row],[Adj Close]]</f>
        <v>3.5849135504623895E-2</v>
      </c>
    </row>
    <row r="794" spans="1:17" x14ac:dyDescent="0.3">
      <c r="A794" s="177">
        <v>44615</v>
      </c>
      <c r="B794" s="7">
        <v>50.886000000000003</v>
      </c>
      <c r="C794" s="190">
        <f t="shared" si="48"/>
        <v>51.8125</v>
      </c>
      <c r="D794" s="191">
        <f>Table21[[#This Row],[Adj Close]]-Table21[[#This Row],[Naive Trend ]]</f>
        <v>-0.92649999999999721</v>
      </c>
      <c r="E794">
        <f>Table21[[#This Row],[Erorr 1]]^2</f>
        <v>0.85840224999999482</v>
      </c>
      <c r="F794">
        <f>ABS(Table21[[#This Row],[Erorr 1]])</f>
        <v>0.92649999999999721</v>
      </c>
      <c r="G794" s="192">
        <f>Table21[[#This Row],[Abs Erorr 1]]/Table21[[#This Row],[Adj Close]]</f>
        <v>1.8207365483630018E-2</v>
      </c>
      <c r="H794" s="190">
        <f t="shared" si="50"/>
        <v>52.406399999999998</v>
      </c>
      <c r="I794" s="193">
        <f>(Table21[[#This Row],[Adj Close]]-Table21[[#This Row],[3-MA]])</f>
        <v>-1.5203999999999951</v>
      </c>
      <c r="J794" s="194">
        <f t="shared" si="49"/>
        <v>2.3116161599999852</v>
      </c>
      <c r="K794" s="194">
        <f>ABS(Table21[[#This Row],[Erorr 2]])</f>
        <v>1.5203999999999951</v>
      </c>
      <c r="L794" s="192">
        <f>Table21[[#This Row],[Abs Erorr 2]]/Table21[[#This Row],[Adj Close]]</f>
        <v>2.9878552057540288E-2</v>
      </c>
      <c r="M794" s="190">
        <f t="shared" si="51"/>
        <v>53.286866666666668</v>
      </c>
      <c r="N794" s="195">
        <f>Table21[[#This Row],[Adj Close]]-Table21[[#This Row],[6-MA]]</f>
        <v>-2.4008666666666656</v>
      </c>
      <c r="O794" s="194">
        <f>(Table21[[#This Row],[Adj Close]]-M794)^2</f>
        <v>5.7641607511111062</v>
      </c>
      <c r="P794" s="194">
        <f>ABS(Table21[[#This Row],[Erorr 3]])</f>
        <v>2.4008666666666656</v>
      </c>
      <c r="Q794" s="192">
        <f>Table21[[#This Row],[Abs Erorr 3]]/Table21[[#This Row],[Adj Close]]</f>
        <v>4.7181281033421091E-2</v>
      </c>
    </row>
    <row r="795" spans="1:17" x14ac:dyDescent="0.3">
      <c r="A795" s="177">
        <v>44616</v>
      </c>
      <c r="B795" s="7">
        <v>51.349200000000003</v>
      </c>
      <c r="C795" s="190">
        <f t="shared" si="48"/>
        <v>50.886000000000003</v>
      </c>
      <c r="D795" s="191">
        <f>Table21[[#This Row],[Adj Close]]-Table21[[#This Row],[Naive Trend ]]</f>
        <v>0.4632000000000005</v>
      </c>
      <c r="E795">
        <f>Table21[[#This Row],[Erorr 1]]^2</f>
        <v>0.21455424000000045</v>
      </c>
      <c r="F795">
        <f>ABS(Table21[[#This Row],[Erorr 1]])</f>
        <v>0.4632000000000005</v>
      </c>
      <c r="G795" s="192">
        <f>Table21[[#This Row],[Abs Erorr 1]]/Table21[[#This Row],[Adj Close]]</f>
        <v>9.0205884414947153E-3</v>
      </c>
      <c r="H795" s="190">
        <f t="shared" si="50"/>
        <v>51.803599999999996</v>
      </c>
      <c r="I795" s="193">
        <f>(Table21[[#This Row],[Adj Close]]-Table21[[#This Row],[3-MA]])</f>
        <v>-0.45439999999999259</v>
      </c>
      <c r="J795" s="194">
        <f t="shared" si="49"/>
        <v>0.20647935999999326</v>
      </c>
      <c r="K795" s="194">
        <f>ABS(Table21[[#This Row],[Erorr 2]])</f>
        <v>0.45439999999999259</v>
      </c>
      <c r="L795" s="192">
        <f>Table21[[#This Row],[Abs Erorr 2]]/Table21[[#This Row],[Adj Close]]</f>
        <v>8.8492128407062342E-3</v>
      </c>
      <c r="M795" s="190">
        <f t="shared" si="51"/>
        <v>52.875583333333338</v>
      </c>
      <c r="N795" s="195">
        <f>Table21[[#This Row],[Adj Close]]-Table21[[#This Row],[6-MA]]</f>
        <v>-1.5263833333333352</v>
      </c>
      <c r="O795" s="194">
        <f>(Table21[[#This Row],[Adj Close]]-M795)^2</f>
        <v>2.3298460802777834</v>
      </c>
      <c r="P795" s="194">
        <f>ABS(Table21[[#This Row],[Erorr 3]])</f>
        <v>1.5263833333333352</v>
      </c>
      <c r="Q795" s="192">
        <f>Table21[[#This Row],[Abs Erorr 3]]/Table21[[#This Row],[Adj Close]]</f>
        <v>2.9725552361737576E-2</v>
      </c>
    </row>
    <row r="796" spans="1:17" x14ac:dyDescent="0.3">
      <c r="A796" s="177">
        <v>44617</v>
      </c>
      <c r="B796" s="7">
        <v>52.240099999999998</v>
      </c>
      <c r="C796" s="190">
        <f t="shared" si="48"/>
        <v>51.349200000000003</v>
      </c>
      <c r="D796" s="191">
        <f>Table21[[#This Row],[Adj Close]]-Table21[[#This Row],[Naive Trend ]]</f>
        <v>0.89089999999999492</v>
      </c>
      <c r="E796">
        <f>Table21[[#This Row],[Erorr 1]]^2</f>
        <v>0.79370280999999099</v>
      </c>
      <c r="F796">
        <f>ABS(Table21[[#This Row],[Erorr 1]])</f>
        <v>0.89089999999999492</v>
      </c>
      <c r="G796" s="192">
        <f>Table21[[#This Row],[Abs Erorr 1]]/Table21[[#This Row],[Adj Close]]</f>
        <v>1.7053948977892364E-2</v>
      </c>
      <c r="H796" s="190">
        <f t="shared" si="50"/>
        <v>51.349233333333331</v>
      </c>
      <c r="I796" s="193">
        <f>(Table21[[#This Row],[Adj Close]]-Table21[[#This Row],[3-MA]])</f>
        <v>0.89086666666666758</v>
      </c>
      <c r="J796" s="194">
        <f t="shared" si="49"/>
        <v>0.79364341777777936</v>
      </c>
      <c r="K796" s="194">
        <f>ABS(Table21[[#This Row],[Erorr 2]])</f>
        <v>0.89086666666666758</v>
      </c>
      <c r="L796" s="192">
        <f>Table21[[#This Row],[Abs Erorr 2]]/Table21[[#This Row],[Adj Close]]</f>
        <v>1.7053310898460523E-2</v>
      </c>
      <c r="M796" s="190">
        <f t="shared" si="51"/>
        <v>52.29206666666667</v>
      </c>
      <c r="N796" s="195">
        <f>Table21[[#This Row],[Adj Close]]-Table21[[#This Row],[6-MA]]</f>
        <v>-5.1966666666672268E-2</v>
      </c>
      <c r="O796" s="194">
        <f>(Table21[[#This Row],[Adj Close]]-M796)^2</f>
        <v>2.7005344444450264E-3</v>
      </c>
      <c r="P796" s="194">
        <f>ABS(Table21[[#This Row],[Erorr 3]])</f>
        <v>5.1966666666672268E-2</v>
      </c>
      <c r="Q796" s="192">
        <f>Table21[[#This Row],[Abs Erorr 3]]/Table21[[#This Row],[Adj Close]]</f>
        <v>9.9476583441977079E-4</v>
      </c>
    </row>
    <row r="797" spans="1:17" x14ac:dyDescent="0.3">
      <c r="A797" s="177">
        <v>44620</v>
      </c>
      <c r="B797" s="7">
        <v>51.687800000000003</v>
      </c>
      <c r="C797" s="190">
        <f t="shared" si="48"/>
        <v>52.240099999999998</v>
      </c>
      <c r="D797" s="191">
        <f>Table21[[#This Row],[Adj Close]]-Table21[[#This Row],[Naive Trend ]]</f>
        <v>-0.55229999999999535</v>
      </c>
      <c r="E797">
        <f>Table21[[#This Row],[Erorr 1]]^2</f>
        <v>0.30503528999999485</v>
      </c>
      <c r="F797">
        <f>ABS(Table21[[#This Row],[Erorr 1]])</f>
        <v>0.55229999999999535</v>
      </c>
      <c r="G797" s="192">
        <f>Table21[[#This Row],[Abs Erorr 1]]/Table21[[#This Row],[Adj Close]]</f>
        <v>1.0685306784192697E-2</v>
      </c>
      <c r="H797" s="190">
        <f t="shared" si="50"/>
        <v>51.49176666666667</v>
      </c>
      <c r="I797" s="193">
        <f>(Table21[[#This Row],[Adj Close]]-Table21[[#This Row],[3-MA]])</f>
        <v>0.19603333333333239</v>
      </c>
      <c r="J797" s="194">
        <f t="shared" si="49"/>
        <v>3.8429067777777409E-2</v>
      </c>
      <c r="K797" s="194">
        <f>ABS(Table21[[#This Row],[Erorr 2]])</f>
        <v>0.19603333333333239</v>
      </c>
      <c r="L797" s="192">
        <f>Table21[[#This Row],[Abs Erorr 2]]/Table21[[#This Row],[Adj Close]]</f>
        <v>3.7926422353695144E-3</v>
      </c>
      <c r="M797" s="190">
        <f t="shared" si="51"/>
        <v>51.949083333333334</v>
      </c>
      <c r="N797" s="195">
        <f>Table21[[#This Row],[Adj Close]]-Table21[[#This Row],[6-MA]]</f>
        <v>-0.26128333333333131</v>
      </c>
      <c r="O797" s="194">
        <f>(Table21[[#This Row],[Adj Close]]-M797)^2</f>
        <v>6.8268980277776725E-2</v>
      </c>
      <c r="P797" s="194">
        <f>ABS(Table21[[#This Row],[Erorr 3]])</f>
        <v>0.26128333333333131</v>
      </c>
      <c r="Q797" s="192">
        <f>Table21[[#This Row],[Abs Erorr 3]]/Table21[[#This Row],[Adj Close]]</f>
        <v>5.0550291042244259E-3</v>
      </c>
    </row>
    <row r="798" spans="1:17" x14ac:dyDescent="0.3">
      <c r="A798" s="177">
        <v>44621</v>
      </c>
      <c r="B798" s="7">
        <v>49.451700000000002</v>
      </c>
      <c r="C798" s="190">
        <f t="shared" si="48"/>
        <v>51.687800000000003</v>
      </c>
      <c r="D798" s="191">
        <f>Table21[[#This Row],[Adj Close]]-Table21[[#This Row],[Naive Trend ]]</f>
        <v>-2.2361000000000004</v>
      </c>
      <c r="E798">
        <f>Table21[[#This Row],[Erorr 1]]^2</f>
        <v>5.0001432100000018</v>
      </c>
      <c r="F798">
        <f>ABS(Table21[[#This Row],[Erorr 1]])</f>
        <v>2.2361000000000004</v>
      </c>
      <c r="G798" s="192">
        <f>Table21[[#This Row],[Abs Erorr 1]]/Table21[[#This Row],[Adj Close]]</f>
        <v>4.5217859042257398E-2</v>
      </c>
      <c r="H798" s="190">
        <f t="shared" si="50"/>
        <v>51.759033333333342</v>
      </c>
      <c r="I798" s="193">
        <f>(Table21[[#This Row],[Adj Close]]-Table21[[#This Row],[3-MA]])</f>
        <v>-2.3073333333333395</v>
      </c>
      <c r="J798" s="194">
        <f t="shared" si="49"/>
        <v>5.3237871111111392</v>
      </c>
      <c r="K798" s="194">
        <f>ABS(Table21[[#This Row],[Erorr 2]])</f>
        <v>2.3073333333333395</v>
      </c>
      <c r="L798" s="192">
        <f>Table21[[#This Row],[Abs Erorr 2]]/Table21[[#This Row],[Adj Close]]</f>
        <v>4.6658321823786431E-2</v>
      </c>
      <c r="M798" s="190">
        <f t="shared" si="51"/>
        <v>51.781316666666662</v>
      </c>
      <c r="N798" s="195">
        <f>Table21[[#This Row],[Adj Close]]-Table21[[#This Row],[6-MA]]</f>
        <v>-2.3296166666666593</v>
      </c>
      <c r="O798" s="194">
        <f>(Table21[[#This Row],[Adj Close]]-M798)^2</f>
        <v>5.4271138136110766</v>
      </c>
      <c r="P798" s="194">
        <f>ABS(Table21[[#This Row],[Erorr 3]])</f>
        <v>2.3296166666666593</v>
      </c>
      <c r="Q798" s="192">
        <f>Table21[[#This Row],[Abs Erorr 3]]/Table21[[#This Row],[Adj Close]]</f>
        <v>4.710892985815774E-2</v>
      </c>
    </row>
    <row r="799" spans="1:17" x14ac:dyDescent="0.3">
      <c r="A799" s="177">
        <v>44622</v>
      </c>
      <c r="B799" s="7">
        <v>50.939399999999999</v>
      </c>
      <c r="C799" s="190">
        <f t="shared" si="48"/>
        <v>49.451700000000002</v>
      </c>
      <c r="D799" s="191">
        <f>Table21[[#This Row],[Adj Close]]-Table21[[#This Row],[Naive Trend ]]</f>
        <v>1.4876999999999967</v>
      </c>
      <c r="E799">
        <f>Table21[[#This Row],[Erorr 1]]^2</f>
        <v>2.2132512899999903</v>
      </c>
      <c r="F799">
        <f>ABS(Table21[[#This Row],[Erorr 1]])</f>
        <v>1.4876999999999967</v>
      </c>
      <c r="G799" s="192">
        <f>Table21[[#This Row],[Abs Erorr 1]]/Table21[[#This Row],[Adj Close]]</f>
        <v>2.9205290992826705E-2</v>
      </c>
      <c r="H799" s="190">
        <f t="shared" si="50"/>
        <v>51.126533333333327</v>
      </c>
      <c r="I799" s="193">
        <f>(Table21[[#This Row],[Adj Close]]-Table21[[#This Row],[3-MA]])</f>
        <v>-0.18713333333332827</v>
      </c>
      <c r="J799" s="194">
        <f t="shared" si="49"/>
        <v>3.5018884444442545E-2</v>
      </c>
      <c r="K799" s="194">
        <f>ABS(Table21[[#This Row],[Erorr 2]])</f>
        <v>0.18713333333332827</v>
      </c>
      <c r="L799" s="192">
        <f>Table21[[#This Row],[Abs Erorr 2]]/Table21[[#This Row],[Adj Close]]</f>
        <v>3.6736462018266466E-3</v>
      </c>
      <c r="M799" s="190">
        <f t="shared" si="51"/>
        <v>51.237883333333336</v>
      </c>
      <c r="N799" s="195">
        <f>Table21[[#This Row],[Adj Close]]-Table21[[#This Row],[6-MA]]</f>
        <v>-0.29848333333333699</v>
      </c>
      <c r="O799" s="194">
        <f>(Table21[[#This Row],[Adj Close]]-M799)^2</f>
        <v>8.9092300277779965E-2</v>
      </c>
      <c r="P799" s="194">
        <f>ABS(Table21[[#This Row],[Erorr 3]])</f>
        <v>0.29848333333333699</v>
      </c>
      <c r="Q799" s="192">
        <f>Table21[[#This Row],[Abs Erorr 3]]/Table21[[#This Row],[Adj Close]]</f>
        <v>5.8595769352080508E-3</v>
      </c>
    </row>
    <row r="800" spans="1:17" x14ac:dyDescent="0.3">
      <c r="A800" s="177">
        <v>44623</v>
      </c>
      <c r="B800" s="7">
        <v>50.057499999999997</v>
      </c>
      <c r="C800" s="190">
        <f t="shared" si="48"/>
        <v>50.939399999999999</v>
      </c>
      <c r="D800" s="191">
        <f>Table21[[#This Row],[Adj Close]]-Table21[[#This Row],[Naive Trend ]]</f>
        <v>-0.88190000000000168</v>
      </c>
      <c r="E800">
        <f>Table21[[#This Row],[Erorr 1]]^2</f>
        <v>0.77774761000000292</v>
      </c>
      <c r="F800">
        <f>ABS(Table21[[#This Row],[Erorr 1]])</f>
        <v>0.88190000000000168</v>
      </c>
      <c r="G800" s="192">
        <f>Table21[[#This Row],[Abs Erorr 1]]/Table21[[#This Row],[Adj Close]]</f>
        <v>1.7617739599460655E-2</v>
      </c>
      <c r="H800" s="190">
        <f t="shared" si="50"/>
        <v>50.692966666666671</v>
      </c>
      <c r="I800" s="193">
        <f>(Table21[[#This Row],[Adj Close]]-Table21[[#This Row],[3-MA]])</f>
        <v>-0.63546666666667306</v>
      </c>
      <c r="J800" s="194">
        <f t="shared" si="49"/>
        <v>0.4038178844444526</v>
      </c>
      <c r="K800" s="194">
        <f>ABS(Table21[[#This Row],[Erorr 2]])</f>
        <v>0.63546666666667306</v>
      </c>
      <c r="L800" s="192">
        <f>Table21[[#This Row],[Abs Erorr 2]]/Table21[[#This Row],[Adj Close]]</f>
        <v>1.2694734388786358E-2</v>
      </c>
      <c r="M800" s="190">
        <f t="shared" si="51"/>
        <v>51.092366666666663</v>
      </c>
      <c r="N800" s="195">
        <f>Table21[[#This Row],[Adj Close]]-Table21[[#This Row],[6-MA]]</f>
        <v>-1.0348666666666659</v>
      </c>
      <c r="O800" s="194">
        <f>(Table21[[#This Row],[Adj Close]]-M800)^2</f>
        <v>1.0709490177777763</v>
      </c>
      <c r="P800" s="194">
        <f>ABS(Table21[[#This Row],[Erorr 3]])</f>
        <v>1.0348666666666659</v>
      </c>
      <c r="Q800" s="192">
        <f>Table21[[#This Row],[Abs Erorr 3]]/Table21[[#This Row],[Adj Close]]</f>
        <v>2.067355874078142E-2</v>
      </c>
    </row>
    <row r="801" spans="1:17" x14ac:dyDescent="0.3">
      <c r="A801" s="177">
        <v>44624</v>
      </c>
      <c r="B801" s="7">
        <v>48.935000000000002</v>
      </c>
      <c r="C801" s="190">
        <f t="shared" si="48"/>
        <v>50.057499999999997</v>
      </c>
      <c r="D801" s="191">
        <f>Table21[[#This Row],[Adj Close]]-Table21[[#This Row],[Naive Trend ]]</f>
        <v>-1.1224999999999952</v>
      </c>
      <c r="E801">
        <f>Table21[[#This Row],[Erorr 1]]^2</f>
        <v>1.2600062499999891</v>
      </c>
      <c r="F801">
        <f>ABS(Table21[[#This Row],[Erorr 1]])</f>
        <v>1.1224999999999952</v>
      </c>
      <c r="G801" s="192">
        <f>Table21[[#This Row],[Abs Erorr 1]]/Table21[[#This Row],[Adj Close]]</f>
        <v>2.2938592009808832E-2</v>
      </c>
      <c r="H801" s="190">
        <f t="shared" si="50"/>
        <v>50.149533333333331</v>
      </c>
      <c r="I801" s="193">
        <f>(Table21[[#This Row],[Adj Close]]-Table21[[#This Row],[3-MA]])</f>
        <v>-1.2145333333333284</v>
      </c>
      <c r="J801" s="194">
        <f t="shared" si="49"/>
        <v>1.4750912177777658</v>
      </c>
      <c r="K801" s="194">
        <f>ABS(Table21[[#This Row],[Erorr 2]])</f>
        <v>1.2145333333333284</v>
      </c>
      <c r="L801" s="192">
        <f>Table21[[#This Row],[Abs Erorr 2]]/Table21[[#This Row],[Adj Close]]</f>
        <v>2.4819318143114912E-2</v>
      </c>
      <c r="M801" s="190">
        <f t="shared" si="51"/>
        <v>50.954283333333336</v>
      </c>
      <c r="N801" s="195">
        <f>Table21[[#This Row],[Adj Close]]-Table21[[#This Row],[6-MA]]</f>
        <v>-2.019283333333334</v>
      </c>
      <c r="O801" s="194">
        <f>(Table21[[#This Row],[Adj Close]]-M801)^2</f>
        <v>4.0775051802777806</v>
      </c>
      <c r="P801" s="194">
        <f>ABS(Table21[[#This Row],[Erorr 3]])</f>
        <v>2.019283333333334</v>
      </c>
      <c r="Q801" s="192">
        <f>Table21[[#This Row],[Abs Erorr 3]]/Table21[[#This Row],[Adj Close]]</f>
        <v>4.1264602704267579E-2</v>
      </c>
    </row>
    <row r="802" spans="1:17" x14ac:dyDescent="0.3">
      <c r="A802" s="177">
        <v>44627</v>
      </c>
      <c r="B802" s="7">
        <v>46.128799999999998</v>
      </c>
      <c r="C802" s="190">
        <f t="shared" si="48"/>
        <v>48.935000000000002</v>
      </c>
      <c r="D802" s="191">
        <f>Table21[[#This Row],[Adj Close]]-Table21[[#This Row],[Naive Trend ]]</f>
        <v>-2.806200000000004</v>
      </c>
      <c r="E802">
        <f>Table21[[#This Row],[Erorr 1]]^2</f>
        <v>7.874758440000023</v>
      </c>
      <c r="F802">
        <f>ABS(Table21[[#This Row],[Erorr 1]])</f>
        <v>2.806200000000004</v>
      </c>
      <c r="G802" s="192">
        <f>Table21[[#This Row],[Abs Erorr 1]]/Table21[[#This Row],[Adj Close]]</f>
        <v>6.0834012590832716E-2</v>
      </c>
      <c r="H802" s="190">
        <f t="shared" si="50"/>
        <v>49.977299999999993</v>
      </c>
      <c r="I802" s="193">
        <f>(Table21[[#This Row],[Adj Close]]-Table21[[#This Row],[3-MA]])</f>
        <v>-3.8484999999999943</v>
      </c>
      <c r="J802" s="194">
        <f t="shared" si="49"/>
        <v>14.810952249999955</v>
      </c>
      <c r="K802" s="194">
        <f>ABS(Table21[[#This Row],[Erorr 2]])</f>
        <v>3.8484999999999943</v>
      </c>
      <c r="L802" s="192">
        <f>Table21[[#This Row],[Abs Erorr 2]]/Table21[[#This Row],[Adj Close]]</f>
        <v>8.3429441043339395E-2</v>
      </c>
      <c r="M802" s="190">
        <f t="shared" si="51"/>
        <v>50.551916666666671</v>
      </c>
      <c r="N802" s="195">
        <f>Table21[[#This Row],[Adj Close]]-Table21[[#This Row],[6-MA]]</f>
        <v>-4.4231166666666724</v>
      </c>
      <c r="O802" s="194">
        <f>(Table21[[#This Row],[Adj Close]]-M802)^2</f>
        <v>19.563961046944495</v>
      </c>
      <c r="P802" s="194">
        <f>ABS(Table21[[#This Row],[Erorr 3]])</f>
        <v>4.4231166666666724</v>
      </c>
      <c r="Q802" s="192">
        <f>Table21[[#This Row],[Abs Erorr 3]]/Table21[[#This Row],[Adj Close]]</f>
        <v>9.5886228704554904E-2</v>
      </c>
    </row>
    <row r="803" spans="1:17" x14ac:dyDescent="0.3">
      <c r="A803" s="177">
        <v>44628</v>
      </c>
      <c r="B803" s="7">
        <v>46.280200000000001</v>
      </c>
      <c r="C803" s="190">
        <f t="shared" si="48"/>
        <v>46.128799999999998</v>
      </c>
      <c r="D803" s="191">
        <f>Table21[[#This Row],[Adj Close]]-Table21[[#This Row],[Naive Trend ]]</f>
        <v>0.15140000000000242</v>
      </c>
      <c r="E803">
        <f>Table21[[#This Row],[Erorr 1]]^2</f>
        <v>2.2921960000000734E-2</v>
      </c>
      <c r="F803">
        <f>ABS(Table21[[#This Row],[Erorr 1]])</f>
        <v>0.15140000000000242</v>
      </c>
      <c r="G803" s="192">
        <f>Table21[[#This Row],[Abs Erorr 1]]/Table21[[#This Row],[Adj Close]]</f>
        <v>3.2713773924918739E-3</v>
      </c>
      <c r="H803" s="190">
        <f t="shared" si="50"/>
        <v>48.373766666666675</v>
      </c>
      <c r="I803" s="193">
        <f>(Table21[[#This Row],[Adj Close]]-Table21[[#This Row],[3-MA]])</f>
        <v>-2.0935666666666748</v>
      </c>
      <c r="J803" s="194">
        <f t="shared" si="49"/>
        <v>4.3830213877778119</v>
      </c>
      <c r="K803" s="194">
        <f>ABS(Table21[[#This Row],[Erorr 2]])</f>
        <v>2.0935666666666748</v>
      </c>
      <c r="L803" s="192">
        <f>Table21[[#This Row],[Abs Erorr 2]]/Table21[[#This Row],[Adj Close]]</f>
        <v>4.5236767919470414E-2</v>
      </c>
      <c r="M803" s="190">
        <f t="shared" si="51"/>
        <v>49.533366666666666</v>
      </c>
      <c r="N803" s="195">
        <f>Table21[[#This Row],[Adj Close]]-Table21[[#This Row],[6-MA]]</f>
        <v>-3.2531666666666652</v>
      </c>
      <c r="O803" s="194">
        <f>(Table21[[#This Row],[Adj Close]]-M803)^2</f>
        <v>10.583093361111102</v>
      </c>
      <c r="P803" s="194">
        <f>ABS(Table21[[#This Row],[Erorr 3]])</f>
        <v>3.2531666666666652</v>
      </c>
      <c r="Q803" s="192">
        <f>Table21[[#This Row],[Abs Erorr 3]]/Table21[[#This Row],[Adj Close]]</f>
        <v>7.0292839414407574E-2</v>
      </c>
    </row>
    <row r="804" spans="1:17" x14ac:dyDescent="0.3">
      <c r="A804" s="177">
        <v>44629</v>
      </c>
      <c r="B804" s="7">
        <v>48.115299999999998</v>
      </c>
      <c r="C804" s="190">
        <f t="shared" si="48"/>
        <v>46.280200000000001</v>
      </c>
      <c r="D804" s="191">
        <f>Table21[[#This Row],[Adj Close]]-Table21[[#This Row],[Naive Trend ]]</f>
        <v>1.8350999999999971</v>
      </c>
      <c r="E804">
        <f>Table21[[#This Row],[Erorr 1]]^2</f>
        <v>3.3675920099999894</v>
      </c>
      <c r="F804">
        <f>ABS(Table21[[#This Row],[Erorr 1]])</f>
        <v>1.8350999999999971</v>
      </c>
      <c r="G804" s="192">
        <f>Table21[[#This Row],[Abs Erorr 1]]/Table21[[#This Row],[Adj Close]]</f>
        <v>3.8139635417424336E-2</v>
      </c>
      <c r="H804" s="190">
        <f t="shared" si="50"/>
        <v>47.114666666666665</v>
      </c>
      <c r="I804" s="193">
        <f>(Table21[[#This Row],[Adj Close]]-Table21[[#This Row],[3-MA]])</f>
        <v>1.000633333333333</v>
      </c>
      <c r="J804" s="194">
        <f t="shared" si="49"/>
        <v>1.0012670677777773</v>
      </c>
      <c r="K804" s="194">
        <f>ABS(Table21[[#This Row],[Erorr 2]])</f>
        <v>1.000633333333333</v>
      </c>
      <c r="L804" s="192">
        <f>Table21[[#This Row],[Abs Erorr 2]]/Table21[[#This Row],[Adj Close]]</f>
        <v>2.0796572677159512E-2</v>
      </c>
      <c r="M804" s="190">
        <f t="shared" si="51"/>
        <v>48.632100000000001</v>
      </c>
      <c r="N804" s="195">
        <f>Table21[[#This Row],[Adj Close]]-Table21[[#This Row],[6-MA]]</f>
        <v>-0.51680000000000348</v>
      </c>
      <c r="O804" s="194">
        <f>(Table21[[#This Row],[Adj Close]]-M804)^2</f>
        <v>0.26708224000000358</v>
      </c>
      <c r="P804" s="194">
        <f>ABS(Table21[[#This Row],[Erorr 3]])</f>
        <v>0.51680000000000348</v>
      </c>
      <c r="Q804" s="192">
        <f>Table21[[#This Row],[Abs Erorr 3]]/Table21[[#This Row],[Adj Close]]</f>
        <v>1.074086621095584E-2</v>
      </c>
    </row>
    <row r="805" spans="1:17" x14ac:dyDescent="0.3">
      <c r="A805" s="177">
        <v>44630</v>
      </c>
      <c r="B805" s="7">
        <v>48.052300000000002</v>
      </c>
      <c r="C805" s="190">
        <f t="shared" si="48"/>
        <v>48.115299999999998</v>
      </c>
      <c r="D805" s="191">
        <f>Table21[[#This Row],[Adj Close]]-Table21[[#This Row],[Naive Trend ]]</f>
        <v>-6.2999999999995282E-2</v>
      </c>
      <c r="E805">
        <f>Table21[[#This Row],[Erorr 1]]^2</f>
        <v>3.9689999999994053E-3</v>
      </c>
      <c r="F805">
        <f>ABS(Table21[[#This Row],[Erorr 1]])</f>
        <v>6.2999999999995282E-2</v>
      </c>
      <c r="G805" s="192">
        <f>Table21[[#This Row],[Abs Erorr 1]]/Table21[[#This Row],[Adj Close]]</f>
        <v>1.311071478368263E-3</v>
      </c>
      <c r="H805" s="190">
        <f t="shared" si="50"/>
        <v>46.841433333333327</v>
      </c>
      <c r="I805" s="193">
        <f>(Table21[[#This Row],[Adj Close]]-Table21[[#This Row],[3-MA]])</f>
        <v>1.210866666666675</v>
      </c>
      <c r="J805" s="194">
        <f t="shared" si="49"/>
        <v>1.4661980844444646</v>
      </c>
      <c r="K805" s="194">
        <f>ABS(Table21[[#This Row],[Erorr 2]])</f>
        <v>1.210866666666675</v>
      </c>
      <c r="L805" s="192">
        <f>Table21[[#This Row],[Abs Erorr 2]]/Table21[[#This Row],[Adj Close]]</f>
        <v>2.5198932551962653E-2</v>
      </c>
      <c r="M805" s="190">
        <f t="shared" si="51"/>
        <v>48.409366666666671</v>
      </c>
      <c r="N805" s="195">
        <f>Table21[[#This Row],[Adj Close]]-Table21[[#This Row],[6-MA]]</f>
        <v>-0.3570666666666682</v>
      </c>
      <c r="O805" s="194">
        <f>(Table21[[#This Row],[Adj Close]]-M805)^2</f>
        <v>0.12749660444444555</v>
      </c>
      <c r="P805" s="194">
        <f>ABS(Table21[[#This Row],[Erorr 3]])</f>
        <v>0.3570666666666682</v>
      </c>
      <c r="Q805" s="192">
        <f>Table21[[#This Row],[Abs Erorr 3]]/Table21[[#This Row],[Adj Close]]</f>
        <v>7.4307924213131982E-3</v>
      </c>
    </row>
    <row r="806" spans="1:17" x14ac:dyDescent="0.3">
      <c r="A806" s="177">
        <v>44631</v>
      </c>
      <c r="B806" s="7">
        <v>48.124299999999998</v>
      </c>
      <c r="C806" s="190">
        <f t="shared" si="48"/>
        <v>48.052300000000002</v>
      </c>
      <c r="D806" s="191">
        <f>Table21[[#This Row],[Adj Close]]-Table21[[#This Row],[Naive Trend ]]</f>
        <v>7.1999999999995623E-2</v>
      </c>
      <c r="E806">
        <f>Table21[[#This Row],[Erorr 1]]^2</f>
        <v>5.1839999999993697E-3</v>
      </c>
      <c r="F806">
        <f>ABS(Table21[[#This Row],[Erorr 1]])</f>
        <v>7.1999999999995623E-2</v>
      </c>
      <c r="G806" s="192">
        <f>Table21[[#This Row],[Abs Erorr 1]]/Table21[[#This Row],[Adj Close]]</f>
        <v>1.496125657931557E-3</v>
      </c>
      <c r="H806" s="190">
        <f t="shared" si="50"/>
        <v>47.482599999999998</v>
      </c>
      <c r="I806" s="193">
        <f>(Table21[[#This Row],[Adj Close]]-Table21[[#This Row],[3-MA]])</f>
        <v>0.64170000000000016</v>
      </c>
      <c r="J806" s="194">
        <f t="shared" si="49"/>
        <v>0.41177889000000023</v>
      </c>
      <c r="K806" s="194">
        <f>ABS(Table21[[#This Row],[Erorr 2]])</f>
        <v>0.64170000000000016</v>
      </c>
      <c r="L806" s="192">
        <f>Table21[[#This Row],[Abs Erorr 2]]/Table21[[#This Row],[Adj Close]]</f>
        <v>1.3334219926315815E-2</v>
      </c>
      <c r="M806" s="190">
        <f t="shared" si="51"/>
        <v>47.928183333333344</v>
      </c>
      <c r="N806" s="195">
        <f>Table21[[#This Row],[Adj Close]]-Table21[[#This Row],[6-MA]]</f>
        <v>0.19611666666665428</v>
      </c>
      <c r="O806" s="194">
        <f>(Table21[[#This Row],[Adj Close]]-M806)^2</f>
        <v>3.8461746944439587E-2</v>
      </c>
      <c r="P806" s="194">
        <f>ABS(Table21[[#This Row],[Erorr 3]])</f>
        <v>0.19611666666665428</v>
      </c>
      <c r="Q806" s="192">
        <f>Table21[[#This Row],[Abs Erorr 3]]/Table21[[#This Row],[Adj Close]]</f>
        <v>4.0752107909445808E-3</v>
      </c>
    </row>
    <row r="807" spans="1:17" x14ac:dyDescent="0.3">
      <c r="A807" s="177">
        <v>44634</v>
      </c>
      <c r="B807" s="7">
        <v>48.493099999999998</v>
      </c>
      <c r="C807" s="190">
        <f t="shared" si="48"/>
        <v>48.124299999999998</v>
      </c>
      <c r="D807" s="191">
        <f>Table21[[#This Row],[Adj Close]]-Table21[[#This Row],[Naive Trend ]]</f>
        <v>0.36880000000000024</v>
      </c>
      <c r="E807">
        <f>Table21[[#This Row],[Erorr 1]]^2</f>
        <v>0.13601344000000018</v>
      </c>
      <c r="F807">
        <f>ABS(Table21[[#This Row],[Erorr 1]])</f>
        <v>0.36880000000000024</v>
      </c>
      <c r="G807" s="192">
        <f>Table21[[#This Row],[Abs Erorr 1]]/Table21[[#This Row],[Adj Close]]</f>
        <v>7.6052056890567989E-3</v>
      </c>
      <c r="H807" s="190">
        <f t="shared" si="50"/>
        <v>48.097299999999997</v>
      </c>
      <c r="I807" s="193">
        <f>(Table21[[#This Row],[Adj Close]]-Table21[[#This Row],[3-MA]])</f>
        <v>0.39580000000000126</v>
      </c>
      <c r="J807" s="194">
        <f t="shared" si="49"/>
        <v>0.15665764000000099</v>
      </c>
      <c r="K807" s="194">
        <f>ABS(Table21[[#This Row],[Erorr 2]])</f>
        <v>0.39580000000000126</v>
      </c>
      <c r="L807" s="192">
        <f>Table21[[#This Row],[Abs Erorr 2]]/Table21[[#This Row],[Adj Close]]</f>
        <v>8.1619859320192206E-3</v>
      </c>
      <c r="M807" s="190">
        <f t="shared" si="51"/>
        <v>47.605983333333334</v>
      </c>
      <c r="N807" s="195">
        <f>Table21[[#This Row],[Adj Close]]-Table21[[#This Row],[6-MA]]</f>
        <v>0.88711666666666389</v>
      </c>
      <c r="O807" s="194">
        <f>(Table21[[#This Row],[Adj Close]]-M807)^2</f>
        <v>0.78697598027777282</v>
      </c>
      <c r="P807" s="194">
        <f>ABS(Table21[[#This Row],[Erorr 3]])</f>
        <v>0.88711666666666389</v>
      </c>
      <c r="Q807" s="192">
        <f>Table21[[#This Row],[Abs Erorr 3]]/Table21[[#This Row],[Adj Close]]</f>
        <v>1.8293667896394826E-2</v>
      </c>
    </row>
    <row r="808" spans="1:17" x14ac:dyDescent="0.3">
      <c r="A808" s="177">
        <v>44635</v>
      </c>
      <c r="B808" s="7">
        <v>49.500500000000002</v>
      </c>
      <c r="C808" s="190">
        <f t="shared" si="48"/>
        <v>48.493099999999998</v>
      </c>
      <c r="D808" s="191">
        <f>Table21[[#This Row],[Adj Close]]-Table21[[#This Row],[Naive Trend ]]</f>
        <v>1.0074000000000041</v>
      </c>
      <c r="E808">
        <f>Table21[[#This Row],[Erorr 1]]^2</f>
        <v>1.0148547600000082</v>
      </c>
      <c r="F808">
        <f>ABS(Table21[[#This Row],[Erorr 1]])</f>
        <v>1.0074000000000041</v>
      </c>
      <c r="G808" s="192">
        <f>Table21[[#This Row],[Abs Erorr 1]]/Table21[[#This Row],[Adj Close]]</f>
        <v>2.0351309582731569E-2</v>
      </c>
      <c r="H808" s="190">
        <f t="shared" si="50"/>
        <v>48.223233333333333</v>
      </c>
      <c r="I808" s="193">
        <f>(Table21[[#This Row],[Adj Close]]-Table21[[#This Row],[3-MA]])</f>
        <v>1.2772666666666694</v>
      </c>
      <c r="J808" s="194">
        <f t="shared" si="49"/>
        <v>1.6314101377777848</v>
      </c>
      <c r="K808" s="194">
        <f>ABS(Table21[[#This Row],[Erorr 2]])</f>
        <v>1.2772666666666694</v>
      </c>
      <c r="L808" s="192">
        <f>Table21[[#This Row],[Abs Erorr 2]]/Table21[[#This Row],[Adj Close]]</f>
        <v>2.5803106365929019E-2</v>
      </c>
      <c r="M808" s="190">
        <f t="shared" si="51"/>
        <v>47.532333333333327</v>
      </c>
      <c r="N808" s="195">
        <f>Table21[[#This Row],[Adj Close]]-Table21[[#This Row],[6-MA]]</f>
        <v>1.9681666666666757</v>
      </c>
      <c r="O808" s="194">
        <f>(Table21[[#This Row],[Adj Close]]-M808)^2</f>
        <v>3.8736800277778136</v>
      </c>
      <c r="P808" s="194">
        <f>ABS(Table21[[#This Row],[Erorr 3]])</f>
        <v>1.9681666666666757</v>
      </c>
      <c r="Q808" s="192">
        <f>Table21[[#This Row],[Abs Erorr 3]]/Table21[[#This Row],[Adj Close]]</f>
        <v>3.9760541139315271E-2</v>
      </c>
    </row>
    <row r="809" spans="1:17" x14ac:dyDescent="0.3">
      <c r="A809" s="177">
        <v>44636</v>
      </c>
      <c r="B809" s="7">
        <v>50.957700000000003</v>
      </c>
      <c r="C809" s="190">
        <f t="shared" si="48"/>
        <v>49.500500000000002</v>
      </c>
      <c r="D809" s="191">
        <f>Table21[[#This Row],[Adj Close]]-Table21[[#This Row],[Naive Trend ]]</f>
        <v>1.4572000000000003</v>
      </c>
      <c r="E809">
        <f>Table21[[#This Row],[Erorr 1]]^2</f>
        <v>2.1234318400000007</v>
      </c>
      <c r="F809">
        <f>ABS(Table21[[#This Row],[Erorr 1]])</f>
        <v>1.4572000000000003</v>
      </c>
      <c r="G809" s="192">
        <f>Table21[[#This Row],[Abs Erorr 1]]/Table21[[#This Row],[Adj Close]]</f>
        <v>2.8596267099967231E-2</v>
      </c>
      <c r="H809" s="190">
        <f t="shared" si="50"/>
        <v>48.705966666666676</v>
      </c>
      <c r="I809" s="193">
        <f>(Table21[[#This Row],[Adj Close]]-Table21[[#This Row],[3-MA]])</f>
        <v>2.2517333333333269</v>
      </c>
      <c r="J809" s="194">
        <f t="shared" si="49"/>
        <v>5.0703030044444155</v>
      </c>
      <c r="K809" s="194">
        <f>ABS(Table21[[#This Row],[Erorr 2]])</f>
        <v>2.2517333333333269</v>
      </c>
      <c r="L809" s="192">
        <f>Table21[[#This Row],[Abs Erorr 2]]/Table21[[#This Row],[Adj Close]]</f>
        <v>4.4188284269763484E-2</v>
      </c>
      <c r="M809" s="190">
        <f t="shared" si="51"/>
        <v>48.09428333333333</v>
      </c>
      <c r="N809" s="195">
        <f>Table21[[#This Row],[Adj Close]]-Table21[[#This Row],[6-MA]]</f>
        <v>2.8634166666666729</v>
      </c>
      <c r="O809" s="194">
        <f>(Table21[[#This Row],[Adj Close]]-M809)^2</f>
        <v>8.1991550069444799</v>
      </c>
      <c r="P809" s="194">
        <f>ABS(Table21[[#This Row],[Erorr 3]])</f>
        <v>2.8634166666666729</v>
      </c>
      <c r="Q809" s="192">
        <f>Table21[[#This Row],[Abs Erorr 3]]/Table21[[#This Row],[Adj Close]]</f>
        <v>5.6192031168335162E-2</v>
      </c>
    </row>
    <row r="810" spans="1:17" x14ac:dyDescent="0.3">
      <c r="A810" s="177">
        <v>44637</v>
      </c>
      <c r="B810" s="7">
        <v>51.479500000000002</v>
      </c>
      <c r="C810" s="190">
        <f t="shared" si="48"/>
        <v>50.957700000000003</v>
      </c>
      <c r="D810" s="191">
        <f>Table21[[#This Row],[Adj Close]]-Table21[[#This Row],[Naive Trend ]]</f>
        <v>0.52179999999999893</v>
      </c>
      <c r="E810">
        <f>Table21[[#This Row],[Erorr 1]]^2</f>
        <v>0.27227523999999886</v>
      </c>
      <c r="F810">
        <f>ABS(Table21[[#This Row],[Erorr 1]])</f>
        <v>0.52179999999999893</v>
      </c>
      <c r="G810" s="192">
        <f>Table21[[#This Row],[Abs Erorr 1]]/Table21[[#This Row],[Adj Close]]</f>
        <v>1.0136073582688233E-2</v>
      </c>
      <c r="H810" s="190">
        <f t="shared" si="50"/>
        <v>49.650433333333332</v>
      </c>
      <c r="I810" s="193">
        <f>(Table21[[#This Row],[Adj Close]]-Table21[[#This Row],[3-MA]])</f>
        <v>1.8290666666666695</v>
      </c>
      <c r="J810" s="194">
        <f t="shared" si="49"/>
        <v>3.3454848711111214</v>
      </c>
      <c r="K810" s="194">
        <f>ABS(Table21[[#This Row],[Erorr 2]])</f>
        <v>1.8290666666666695</v>
      </c>
      <c r="L810" s="192">
        <f>Table21[[#This Row],[Abs Erorr 2]]/Table21[[#This Row],[Adj Close]]</f>
        <v>3.5530000615131646E-2</v>
      </c>
      <c r="M810" s="190">
        <f t="shared" si="51"/>
        <v>48.873866666666665</v>
      </c>
      <c r="N810" s="195">
        <f>Table21[[#This Row],[Adj Close]]-Table21[[#This Row],[6-MA]]</f>
        <v>2.605633333333337</v>
      </c>
      <c r="O810" s="194">
        <f>(Table21[[#This Row],[Adj Close]]-M810)^2</f>
        <v>6.7893250677777974</v>
      </c>
      <c r="P810" s="194">
        <f>ABS(Table21[[#This Row],[Erorr 3]])</f>
        <v>2.605633333333337</v>
      </c>
      <c r="Q810" s="192">
        <f>Table21[[#This Row],[Abs Erorr 3]]/Table21[[#This Row],[Adj Close]]</f>
        <v>5.0614969712863118E-2</v>
      </c>
    </row>
    <row r="811" spans="1:17" x14ac:dyDescent="0.3">
      <c r="A811" s="177">
        <v>44638</v>
      </c>
      <c r="B811" s="7">
        <v>51.713299999999997</v>
      </c>
      <c r="C811" s="190">
        <f t="shared" si="48"/>
        <v>51.479500000000002</v>
      </c>
      <c r="D811" s="191">
        <f>Table21[[#This Row],[Adj Close]]-Table21[[#This Row],[Naive Trend ]]</f>
        <v>0.23379999999999512</v>
      </c>
      <c r="E811">
        <f>Table21[[#This Row],[Erorr 1]]^2</f>
        <v>5.4662439999997717E-2</v>
      </c>
      <c r="F811">
        <f>ABS(Table21[[#This Row],[Erorr 1]])</f>
        <v>0.23379999999999512</v>
      </c>
      <c r="G811" s="192">
        <f>Table21[[#This Row],[Abs Erorr 1]]/Table21[[#This Row],[Adj Close]]</f>
        <v>4.5210806504321936E-3</v>
      </c>
      <c r="H811" s="190">
        <f t="shared" si="50"/>
        <v>50.645900000000005</v>
      </c>
      <c r="I811" s="193">
        <f>(Table21[[#This Row],[Adj Close]]-Table21[[#This Row],[3-MA]])</f>
        <v>1.0673999999999921</v>
      </c>
      <c r="J811" s="194">
        <f t="shared" si="49"/>
        <v>1.1393427599999832</v>
      </c>
      <c r="K811" s="194">
        <f>ABS(Table21[[#This Row],[Erorr 2]])</f>
        <v>1.0673999999999921</v>
      </c>
      <c r="L811" s="192">
        <f>Table21[[#This Row],[Abs Erorr 2]]/Table21[[#This Row],[Adj Close]]</f>
        <v>2.0640724919894732E-2</v>
      </c>
      <c r="M811" s="190">
        <f t="shared" si="51"/>
        <v>49.434566666666662</v>
      </c>
      <c r="N811" s="195">
        <f>Table21[[#This Row],[Adj Close]]-Table21[[#This Row],[6-MA]]</f>
        <v>2.2787333333333351</v>
      </c>
      <c r="O811" s="194">
        <f>(Table21[[#This Row],[Adj Close]]-M811)^2</f>
        <v>5.1926256044444523</v>
      </c>
      <c r="P811" s="194">
        <f>ABS(Table21[[#This Row],[Erorr 3]])</f>
        <v>2.2787333333333351</v>
      </c>
      <c r="Q811" s="192">
        <f>Table21[[#This Row],[Abs Erorr 3]]/Table21[[#This Row],[Adj Close]]</f>
        <v>4.4064744143834086E-2</v>
      </c>
    </row>
    <row r="812" spans="1:17" x14ac:dyDescent="0.3">
      <c r="A812" s="177">
        <v>44641</v>
      </c>
      <c r="B812" s="7">
        <v>50.786799999999999</v>
      </c>
      <c r="C812" s="190">
        <f t="shared" si="48"/>
        <v>51.713299999999997</v>
      </c>
      <c r="D812" s="191">
        <f>Table21[[#This Row],[Adj Close]]-Table21[[#This Row],[Naive Trend ]]</f>
        <v>-0.92649999999999721</v>
      </c>
      <c r="E812">
        <f>Table21[[#This Row],[Erorr 1]]^2</f>
        <v>0.85840224999999482</v>
      </c>
      <c r="F812">
        <f>ABS(Table21[[#This Row],[Erorr 1]])</f>
        <v>0.92649999999999721</v>
      </c>
      <c r="G812" s="192">
        <f>Table21[[#This Row],[Abs Erorr 1]]/Table21[[#This Row],[Adj Close]]</f>
        <v>1.8242929265084574E-2</v>
      </c>
      <c r="H812" s="190">
        <f t="shared" si="50"/>
        <v>51.383499999999998</v>
      </c>
      <c r="I812" s="193">
        <f>(Table21[[#This Row],[Adj Close]]-Table21[[#This Row],[3-MA]])</f>
        <v>-0.59669999999999845</v>
      </c>
      <c r="J812" s="194">
        <f t="shared" si="49"/>
        <v>0.35605088999999818</v>
      </c>
      <c r="K812" s="194">
        <f>ABS(Table21[[#This Row],[Erorr 2]])</f>
        <v>0.59669999999999845</v>
      </c>
      <c r="L812" s="192">
        <f>Table21[[#This Row],[Abs Erorr 2]]/Table21[[#This Row],[Adj Close]]</f>
        <v>1.1749115912008602E-2</v>
      </c>
      <c r="M812" s="190">
        <f t="shared" si="51"/>
        <v>50.044733333333333</v>
      </c>
      <c r="N812" s="195">
        <f>Table21[[#This Row],[Adj Close]]-Table21[[#This Row],[6-MA]]</f>
        <v>0.74206666666666621</v>
      </c>
      <c r="O812" s="194">
        <f>(Table21[[#This Row],[Adj Close]]-M812)^2</f>
        <v>0.55066293777777708</v>
      </c>
      <c r="P812" s="194">
        <f>ABS(Table21[[#This Row],[Erorr 3]])</f>
        <v>0.74206666666666621</v>
      </c>
      <c r="Q812" s="192">
        <f>Table21[[#This Row],[Abs Erorr 3]]/Table21[[#This Row],[Adj Close]]</f>
        <v>1.4611408213682812E-2</v>
      </c>
    </row>
    <row r="813" spans="1:17" x14ac:dyDescent="0.3">
      <c r="A813" s="177">
        <v>44642</v>
      </c>
      <c r="B813" s="7">
        <v>51.011699999999998</v>
      </c>
      <c r="C813" s="190">
        <f t="shared" si="48"/>
        <v>50.786799999999999</v>
      </c>
      <c r="D813" s="191">
        <f>Table21[[#This Row],[Adj Close]]-Table21[[#This Row],[Naive Trend ]]</f>
        <v>0.2248999999999981</v>
      </c>
      <c r="E813">
        <f>Table21[[#This Row],[Erorr 1]]^2</f>
        <v>5.0580009999999148E-2</v>
      </c>
      <c r="F813">
        <f>ABS(Table21[[#This Row],[Erorr 1]])</f>
        <v>0.2248999999999981</v>
      </c>
      <c r="G813" s="192">
        <f>Table21[[#This Row],[Abs Erorr 1]]/Table21[[#This Row],[Adj Close]]</f>
        <v>4.4087924927026173E-3</v>
      </c>
      <c r="H813" s="190">
        <f t="shared" si="50"/>
        <v>51.326533333333337</v>
      </c>
      <c r="I813" s="193">
        <f>(Table21[[#This Row],[Adj Close]]-Table21[[#This Row],[3-MA]])</f>
        <v>-0.31483333333333974</v>
      </c>
      <c r="J813" s="194">
        <f t="shared" si="49"/>
        <v>9.9120027777781811E-2</v>
      </c>
      <c r="K813" s="194">
        <f>ABS(Table21[[#This Row],[Erorr 2]])</f>
        <v>0.31483333333333974</v>
      </c>
      <c r="L813" s="192">
        <f>Table21[[#This Row],[Abs Erorr 2]]/Table21[[#This Row],[Adj Close]]</f>
        <v>6.1717867338932E-3</v>
      </c>
      <c r="M813" s="190">
        <f t="shared" si="51"/>
        <v>50.488483333333335</v>
      </c>
      <c r="N813" s="195">
        <f>Table21[[#This Row],[Adj Close]]-Table21[[#This Row],[6-MA]]</f>
        <v>0.52321666666666289</v>
      </c>
      <c r="O813" s="194">
        <f>(Table21[[#This Row],[Adj Close]]-M813)^2</f>
        <v>0.27375568027777381</v>
      </c>
      <c r="P813" s="194">
        <f>ABS(Table21[[#This Row],[Erorr 3]])</f>
        <v>0.52321666666666289</v>
      </c>
      <c r="Q813" s="192">
        <f>Table21[[#This Row],[Abs Erorr 3]]/Table21[[#This Row],[Adj Close]]</f>
        <v>1.0256797296829216E-2</v>
      </c>
    </row>
    <row r="814" spans="1:17" x14ac:dyDescent="0.3">
      <c r="A814" s="177">
        <v>44643</v>
      </c>
      <c r="B814" s="7">
        <v>50.049199999999999</v>
      </c>
      <c r="C814" s="190">
        <f t="shared" si="48"/>
        <v>51.011699999999998</v>
      </c>
      <c r="D814" s="191">
        <f>Table21[[#This Row],[Adj Close]]-Table21[[#This Row],[Naive Trend ]]</f>
        <v>-0.96249999999999858</v>
      </c>
      <c r="E814">
        <f>Table21[[#This Row],[Erorr 1]]^2</f>
        <v>0.92640624999999721</v>
      </c>
      <c r="F814">
        <f>ABS(Table21[[#This Row],[Erorr 1]])</f>
        <v>0.96249999999999858</v>
      </c>
      <c r="G814" s="192">
        <f>Table21[[#This Row],[Abs Erorr 1]]/Table21[[#This Row],[Adj Close]]</f>
        <v>1.9231076620605296E-2</v>
      </c>
      <c r="H814" s="190">
        <f t="shared" si="50"/>
        <v>51.1706</v>
      </c>
      <c r="I814" s="193">
        <f>(Table21[[#This Row],[Adj Close]]-Table21[[#This Row],[3-MA]])</f>
        <v>-1.1214000000000013</v>
      </c>
      <c r="J814" s="194">
        <f t="shared" si="49"/>
        <v>1.257537960000003</v>
      </c>
      <c r="K814" s="194">
        <f>ABS(Table21[[#This Row],[Erorr 2]])</f>
        <v>1.1214000000000013</v>
      </c>
      <c r="L814" s="192">
        <f>Table21[[#This Row],[Abs Erorr 2]]/Table21[[#This Row],[Adj Close]]</f>
        <v>2.2405952542698011E-2</v>
      </c>
      <c r="M814" s="190">
        <f t="shared" si="51"/>
        <v>50.908250000000002</v>
      </c>
      <c r="N814" s="195">
        <f>Table21[[#This Row],[Adj Close]]-Table21[[#This Row],[6-MA]]</f>
        <v>-0.85905000000000342</v>
      </c>
      <c r="O814" s="194">
        <f>(Table21[[#This Row],[Adj Close]]-M814)^2</f>
        <v>0.73796690250000585</v>
      </c>
      <c r="P814" s="194">
        <f>ABS(Table21[[#This Row],[Erorr 3]])</f>
        <v>0.85905000000000342</v>
      </c>
      <c r="Q814" s="192">
        <f>Table21[[#This Row],[Abs Erorr 3]]/Table21[[#This Row],[Adj Close]]</f>
        <v>1.7164110515253059E-2</v>
      </c>
    </row>
    <row r="815" spans="1:17" x14ac:dyDescent="0.3">
      <c r="A815" s="177">
        <v>44644</v>
      </c>
      <c r="B815" s="7">
        <v>50.588900000000002</v>
      </c>
      <c r="C815" s="190">
        <f t="shared" si="48"/>
        <v>50.049199999999999</v>
      </c>
      <c r="D815" s="191">
        <f>Table21[[#This Row],[Adj Close]]-Table21[[#This Row],[Naive Trend ]]</f>
        <v>0.5397000000000034</v>
      </c>
      <c r="E815">
        <f>Table21[[#This Row],[Erorr 1]]^2</f>
        <v>0.29127609000000365</v>
      </c>
      <c r="F815">
        <f>ABS(Table21[[#This Row],[Erorr 1]])</f>
        <v>0.5397000000000034</v>
      </c>
      <c r="G815" s="192">
        <f>Table21[[#This Row],[Abs Erorr 1]]/Table21[[#This Row],[Adj Close]]</f>
        <v>1.0668348194959831E-2</v>
      </c>
      <c r="H815" s="190">
        <f t="shared" si="50"/>
        <v>50.615899999999989</v>
      </c>
      <c r="I815" s="193">
        <f>(Table21[[#This Row],[Adj Close]]-Table21[[#This Row],[3-MA]])</f>
        <v>-2.6999999999986812E-2</v>
      </c>
      <c r="J815" s="194">
        <f t="shared" si="49"/>
        <v>7.2899999999928783E-4</v>
      </c>
      <c r="K815" s="194">
        <f>ABS(Table21[[#This Row],[Erorr 2]])</f>
        <v>2.6999999999986812E-2</v>
      </c>
      <c r="L815" s="192">
        <f>Table21[[#This Row],[Abs Erorr 2]]/Table21[[#This Row],[Adj Close]]</f>
        <v>5.3371391747966083E-4</v>
      </c>
      <c r="M815" s="190">
        <f t="shared" si="51"/>
        <v>50.999699999999997</v>
      </c>
      <c r="N815" s="195">
        <f>Table21[[#This Row],[Adj Close]]-Table21[[#This Row],[6-MA]]</f>
        <v>-0.41079999999999472</v>
      </c>
      <c r="O815" s="194">
        <f>(Table21[[#This Row],[Adj Close]]-M815)^2</f>
        <v>0.16875663999999566</v>
      </c>
      <c r="P815" s="194">
        <f>ABS(Table21[[#This Row],[Erorr 3]])</f>
        <v>0.41079999999999472</v>
      </c>
      <c r="Q815" s="192">
        <f>Table21[[#This Row],[Abs Erorr 3]]/Table21[[#This Row],[Adj Close]]</f>
        <v>8.1203584185462561E-3</v>
      </c>
    </row>
    <row r="816" spans="1:17" x14ac:dyDescent="0.3">
      <c r="A816" s="177">
        <v>44645</v>
      </c>
      <c r="B816" s="7">
        <v>51.605400000000003</v>
      </c>
      <c r="C816" s="190">
        <f t="shared" si="48"/>
        <v>50.588900000000002</v>
      </c>
      <c r="D816" s="191">
        <f>Table21[[#This Row],[Adj Close]]-Table21[[#This Row],[Naive Trend ]]</f>
        <v>1.0165000000000006</v>
      </c>
      <c r="E816">
        <f>Table21[[#This Row],[Erorr 1]]^2</f>
        <v>1.0332722500000013</v>
      </c>
      <c r="F816">
        <f>ABS(Table21[[#This Row],[Erorr 1]])</f>
        <v>1.0165000000000006</v>
      </c>
      <c r="G816" s="192">
        <f>Table21[[#This Row],[Abs Erorr 1]]/Table21[[#This Row],[Adj Close]]</f>
        <v>1.9697551031481214E-2</v>
      </c>
      <c r="H816" s="190">
        <f t="shared" si="50"/>
        <v>50.549933333333335</v>
      </c>
      <c r="I816" s="193">
        <f>(Table21[[#This Row],[Adj Close]]-Table21[[#This Row],[3-MA]])</f>
        <v>1.0554666666666677</v>
      </c>
      <c r="J816" s="194">
        <f t="shared" si="49"/>
        <v>1.1140098844444466</v>
      </c>
      <c r="K816" s="194">
        <f>ABS(Table21[[#This Row],[Erorr 2]])</f>
        <v>1.0554666666666677</v>
      </c>
      <c r="L816" s="192">
        <f>Table21[[#This Row],[Abs Erorr 2]]/Table21[[#This Row],[Adj Close]]</f>
        <v>2.0452639969202206E-2</v>
      </c>
      <c r="M816" s="190">
        <f t="shared" si="51"/>
        <v>50.938233333333336</v>
      </c>
      <c r="N816" s="195">
        <f>Table21[[#This Row],[Adj Close]]-Table21[[#This Row],[6-MA]]</f>
        <v>0.66716666666666669</v>
      </c>
      <c r="O816" s="194">
        <f>(Table21[[#This Row],[Adj Close]]-M816)^2</f>
        <v>0.44511136111111116</v>
      </c>
      <c r="P816" s="194">
        <f>ABS(Table21[[#This Row],[Erorr 3]])</f>
        <v>0.66716666666666669</v>
      </c>
      <c r="Q816" s="192">
        <f>Table21[[#This Row],[Abs Erorr 3]]/Table21[[#This Row],[Adj Close]]</f>
        <v>1.2928233608627521E-2</v>
      </c>
    </row>
    <row r="817" spans="1:17" x14ac:dyDescent="0.3">
      <c r="A817" s="177">
        <v>44648</v>
      </c>
      <c r="B817" s="7">
        <v>51.668399999999998</v>
      </c>
      <c r="C817" s="190">
        <f t="shared" si="48"/>
        <v>51.605400000000003</v>
      </c>
      <c r="D817" s="191">
        <f>Table21[[#This Row],[Adj Close]]-Table21[[#This Row],[Naive Trend ]]</f>
        <v>6.2999999999995282E-2</v>
      </c>
      <c r="E817">
        <f>Table21[[#This Row],[Erorr 1]]^2</f>
        <v>3.9689999999994053E-3</v>
      </c>
      <c r="F817">
        <f>ABS(Table21[[#This Row],[Erorr 1]])</f>
        <v>6.2999999999995282E-2</v>
      </c>
      <c r="G817" s="192">
        <f>Table21[[#This Row],[Abs Erorr 1]]/Table21[[#This Row],[Adj Close]]</f>
        <v>1.2193139326937797E-3</v>
      </c>
      <c r="H817" s="190">
        <f t="shared" si="50"/>
        <v>50.74783333333334</v>
      </c>
      <c r="I817" s="193">
        <f>(Table21[[#This Row],[Adj Close]]-Table21[[#This Row],[3-MA]])</f>
        <v>0.92056666666665876</v>
      </c>
      <c r="J817" s="194">
        <f t="shared" si="49"/>
        <v>0.84744298777776317</v>
      </c>
      <c r="K817" s="194">
        <f>ABS(Table21[[#This Row],[Erorr 2]])</f>
        <v>0.92056666666665876</v>
      </c>
      <c r="L817" s="192">
        <f>Table21[[#This Row],[Abs Erorr 2]]/Table21[[#This Row],[Adj Close]]</f>
        <v>1.7816821629209705E-2</v>
      </c>
      <c r="M817" s="190">
        <f t="shared" si="51"/>
        <v>50.959216666666663</v>
      </c>
      <c r="N817" s="195">
        <f>Table21[[#This Row],[Adj Close]]-Table21[[#This Row],[6-MA]]</f>
        <v>0.7091833333333355</v>
      </c>
      <c r="O817" s="194">
        <f>(Table21[[#This Row],[Adj Close]]-M817)^2</f>
        <v>0.50294100027778088</v>
      </c>
      <c r="P817" s="194">
        <f>ABS(Table21[[#This Row],[Erorr 3]])</f>
        <v>0.7091833333333355</v>
      </c>
      <c r="Q817" s="192">
        <f>Table21[[#This Row],[Abs Erorr 3]]/Table21[[#This Row],[Adj Close]]</f>
        <v>1.3725668558216154E-2</v>
      </c>
    </row>
    <row r="818" spans="1:17" x14ac:dyDescent="0.3">
      <c r="A818" s="177">
        <v>44649</v>
      </c>
      <c r="B818" s="7">
        <v>53.629300000000001</v>
      </c>
      <c r="C818" s="190">
        <f t="shared" si="48"/>
        <v>51.668399999999998</v>
      </c>
      <c r="D818" s="191">
        <f>Table21[[#This Row],[Adj Close]]-Table21[[#This Row],[Naive Trend ]]</f>
        <v>1.9609000000000023</v>
      </c>
      <c r="E818">
        <f>Table21[[#This Row],[Erorr 1]]^2</f>
        <v>3.8451288100000092</v>
      </c>
      <c r="F818">
        <f>ABS(Table21[[#This Row],[Erorr 1]])</f>
        <v>1.9609000000000023</v>
      </c>
      <c r="G818" s="192">
        <f>Table21[[#This Row],[Abs Erorr 1]]/Table21[[#This Row],[Adj Close]]</f>
        <v>3.6563967831017785E-2</v>
      </c>
      <c r="H818" s="190">
        <f t="shared" si="50"/>
        <v>51.287566666666663</v>
      </c>
      <c r="I818" s="193">
        <f>(Table21[[#This Row],[Adj Close]]-Table21[[#This Row],[3-MA]])</f>
        <v>2.3417333333333374</v>
      </c>
      <c r="J818" s="194">
        <f t="shared" si="49"/>
        <v>5.4837150044444636</v>
      </c>
      <c r="K818" s="194">
        <f>ABS(Table21[[#This Row],[Erorr 2]])</f>
        <v>2.3417333333333374</v>
      </c>
      <c r="L818" s="192">
        <f>Table21[[#This Row],[Abs Erorr 2]]/Table21[[#This Row],[Adj Close]]</f>
        <v>4.3665185511154114E-2</v>
      </c>
      <c r="M818" s="190">
        <f t="shared" si="51"/>
        <v>50.95173333333333</v>
      </c>
      <c r="N818" s="195">
        <f>Table21[[#This Row],[Adj Close]]-Table21[[#This Row],[6-MA]]</f>
        <v>2.6775666666666709</v>
      </c>
      <c r="O818" s="194">
        <f>(Table21[[#This Row],[Adj Close]]-M818)^2</f>
        <v>7.169363254444467</v>
      </c>
      <c r="P818" s="194">
        <f>ABS(Table21[[#This Row],[Erorr 3]])</f>
        <v>2.6775666666666709</v>
      </c>
      <c r="Q818" s="192">
        <f>Table21[[#This Row],[Abs Erorr 3]]/Table21[[#This Row],[Adj Close]]</f>
        <v>4.992730963608831E-2</v>
      </c>
    </row>
    <row r="819" spans="1:17" x14ac:dyDescent="0.3">
      <c r="A819" s="177">
        <v>44650</v>
      </c>
      <c r="B819" s="7">
        <v>52.540900000000001</v>
      </c>
      <c r="C819" s="190">
        <f t="shared" si="48"/>
        <v>53.629300000000001</v>
      </c>
      <c r="D819" s="191">
        <f>Table21[[#This Row],[Adj Close]]-Table21[[#This Row],[Naive Trend ]]</f>
        <v>-1.0884</v>
      </c>
      <c r="E819">
        <f>Table21[[#This Row],[Erorr 1]]^2</f>
        <v>1.18461456</v>
      </c>
      <c r="F819">
        <f>ABS(Table21[[#This Row],[Erorr 1]])</f>
        <v>1.0884</v>
      </c>
      <c r="G819" s="192">
        <f>Table21[[#This Row],[Abs Erorr 1]]/Table21[[#This Row],[Adj Close]]</f>
        <v>2.0715290373784993E-2</v>
      </c>
      <c r="H819" s="190">
        <f t="shared" si="50"/>
        <v>52.301033333333329</v>
      </c>
      <c r="I819" s="193">
        <f>(Table21[[#This Row],[Adj Close]]-Table21[[#This Row],[3-MA]])</f>
        <v>0.23986666666667134</v>
      </c>
      <c r="J819" s="194">
        <f t="shared" si="49"/>
        <v>5.7536017777780016E-2</v>
      </c>
      <c r="K819" s="194">
        <f>ABS(Table21[[#This Row],[Erorr 2]])</f>
        <v>0.23986666666667134</v>
      </c>
      <c r="L819" s="192">
        <f>Table21[[#This Row],[Abs Erorr 2]]/Table21[[#This Row],[Adj Close]]</f>
        <v>4.5653322776479151E-3</v>
      </c>
      <c r="M819" s="190">
        <f t="shared" si="51"/>
        <v>51.425483333333339</v>
      </c>
      <c r="N819" s="195">
        <f>Table21[[#This Row],[Adj Close]]-Table21[[#This Row],[6-MA]]</f>
        <v>1.1154166666666612</v>
      </c>
      <c r="O819" s="194">
        <f>(Table21[[#This Row],[Adj Close]]-M819)^2</f>
        <v>1.2441543402777655</v>
      </c>
      <c r="P819" s="194">
        <f>ABS(Table21[[#This Row],[Erorr 3]])</f>
        <v>1.1154166666666612</v>
      </c>
      <c r="Q819" s="192">
        <f>Table21[[#This Row],[Abs Erorr 3]]/Table21[[#This Row],[Adj Close]]</f>
        <v>2.1229492960087498E-2</v>
      </c>
    </row>
    <row r="820" spans="1:17" x14ac:dyDescent="0.3">
      <c r="A820" s="177">
        <v>44651</v>
      </c>
      <c r="B820" s="7">
        <v>51.146599999999999</v>
      </c>
      <c r="C820" s="190">
        <f t="shared" si="48"/>
        <v>52.540900000000001</v>
      </c>
      <c r="D820" s="191">
        <f>Table21[[#This Row],[Adj Close]]-Table21[[#This Row],[Naive Trend ]]</f>
        <v>-1.3943000000000012</v>
      </c>
      <c r="E820">
        <f>Table21[[#This Row],[Erorr 1]]^2</f>
        <v>1.9440724900000033</v>
      </c>
      <c r="F820">
        <f>ABS(Table21[[#This Row],[Erorr 1]])</f>
        <v>1.3943000000000012</v>
      </c>
      <c r="G820" s="192">
        <f>Table21[[#This Row],[Abs Erorr 1]]/Table21[[#This Row],[Adj Close]]</f>
        <v>2.7260854093918291E-2</v>
      </c>
      <c r="H820" s="190">
        <f t="shared" si="50"/>
        <v>52.612866666666662</v>
      </c>
      <c r="I820" s="193">
        <f>(Table21[[#This Row],[Adj Close]]-Table21[[#This Row],[3-MA]])</f>
        <v>-1.4662666666666624</v>
      </c>
      <c r="J820" s="194">
        <f t="shared" si="49"/>
        <v>2.1499379377777652</v>
      </c>
      <c r="K820" s="194">
        <f>ABS(Table21[[#This Row],[Erorr 2]])</f>
        <v>1.4662666666666624</v>
      </c>
      <c r="L820" s="192">
        <f>Table21[[#This Row],[Abs Erorr 2]]/Table21[[#This Row],[Adj Close]]</f>
        <v>2.8667920578624238E-2</v>
      </c>
      <c r="M820" s="190">
        <f t="shared" si="51"/>
        <v>51.680350000000004</v>
      </c>
      <c r="N820" s="195">
        <f>Table21[[#This Row],[Adj Close]]-Table21[[#This Row],[6-MA]]</f>
        <v>-0.53375000000000483</v>
      </c>
      <c r="O820" s="194">
        <f>(Table21[[#This Row],[Adj Close]]-M820)^2</f>
        <v>0.28488906250000517</v>
      </c>
      <c r="P820" s="194">
        <f>ABS(Table21[[#This Row],[Erorr 3]])</f>
        <v>0.53375000000000483</v>
      </c>
      <c r="Q820" s="192">
        <f>Table21[[#This Row],[Abs Erorr 3]]/Table21[[#This Row],[Adj Close]]</f>
        <v>1.0435688784787353E-2</v>
      </c>
    </row>
    <row r="821" spans="1:17" x14ac:dyDescent="0.3">
      <c r="A821" s="177">
        <v>44652</v>
      </c>
      <c r="B821" s="7">
        <v>50.858800000000002</v>
      </c>
      <c r="C821" s="190">
        <f t="shared" si="48"/>
        <v>51.146599999999999</v>
      </c>
      <c r="D821" s="191">
        <f>Table21[[#This Row],[Adj Close]]-Table21[[#This Row],[Naive Trend ]]</f>
        <v>-0.28779999999999717</v>
      </c>
      <c r="E821">
        <f>Table21[[#This Row],[Erorr 1]]^2</f>
        <v>8.2828839999998377E-2</v>
      </c>
      <c r="F821">
        <f>ABS(Table21[[#This Row],[Erorr 1]])</f>
        <v>0.28779999999999717</v>
      </c>
      <c r="G821" s="192">
        <f>Table21[[#This Row],[Abs Erorr 1]]/Table21[[#This Row],[Adj Close]]</f>
        <v>5.6588043760371293E-3</v>
      </c>
      <c r="H821" s="190">
        <f t="shared" si="50"/>
        <v>52.438933333333331</v>
      </c>
      <c r="I821" s="193">
        <f>(Table21[[#This Row],[Adj Close]]-Table21[[#This Row],[3-MA]])</f>
        <v>-1.5801333333333289</v>
      </c>
      <c r="J821" s="194">
        <f t="shared" si="49"/>
        <v>2.4968213511110973</v>
      </c>
      <c r="K821" s="194">
        <f>ABS(Table21[[#This Row],[Erorr 2]])</f>
        <v>1.5801333333333289</v>
      </c>
      <c r="L821" s="192">
        <f>Table21[[#This Row],[Abs Erorr 2]]/Table21[[#This Row],[Adj Close]]</f>
        <v>3.1069025091691682E-2</v>
      </c>
      <c r="M821" s="190">
        <f t="shared" si="51"/>
        <v>51.863249999999994</v>
      </c>
      <c r="N821" s="195">
        <f>Table21[[#This Row],[Adj Close]]-Table21[[#This Row],[6-MA]]</f>
        <v>-1.0044499999999914</v>
      </c>
      <c r="O821" s="194">
        <f>(Table21[[#This Row],[Adj Close]]-M821)^2</f>
        <v>1.0089198024999828</v>
      </c>
      <c r="P821" s="194">
        <f>ABS(Table21[[#This Row],[Erorr 3]])</f>
        <v>1.0044499999999914</v>
      </c>
      <c r="Q821" s="192">
        <f>Table21[[#This Row],[Abs Erorr 3]]/Table21[[#This Row],[Adj Close]]</f>
        <v>1.9749777816228289E-2</v>
      </c>
    </row>
    <row r="822" spans="1:17" x14ac:dyDescent="0.3">
      <c r="A822" s="177">
        <v>44655</v>
      </c>
      <c r="B822" s="7">
        <v>51.209600000000002</v>
      </c>
      <c r="C822" s="190">
        <f t="shared" si="48"/>
        <v>50.858800000000002</v>
      </c>
      <c r="D822" s="191">
        <f>Table21[[#This Row],[Adj Close]]-Table21[[#This Row],[Naive Trend ]]</f>
        <v>0.35079999999999956</v>
      </c>
      <c r="E822">
        <f>Table21[[#This Row],[Erorr 1]]^2</f>
        <v>0.12306063999999969</v>
      </c>
      <c r="F822">
        <f>ABS(Table21[[#This Row],[Erorr 1]])</f>
        <v>0.35079999999999956</v>
      </c>
      <c r="G822" s="192">
        <f>Table21[[#This Row],[Abs Erorr 1]]/Table21[[#This Row],[Adj Close]]</f>
        <v>6.8502780728613294E-3</v>
      </c>
      <c r="H822" s="190">
        <f t="shared" si="50"/>
        <v>51.515433333333334</v>
      </c>
      <c r="I822" s="193">
        <f>(Table21[[#This Row],[Adj Close]]-Table21[[#This Row],[3-MA]])</f>
        <v>-0.30583333333333229</v>
      </c>
      <c r="J822" s="194">
        <f t="shared" si="49"/>
        <v>9.353402777777714E-2</v>
      </c>
      <c r="K822" s="194">
        <f>ABS(Table21[[#This Row],[Erorr 2]])</f>
        <v>0.30583333333333229</v>
      </c>
      <c r="L822" s="192">
        <f>Table21[[#This Row],[Abs Erorr 2]]/Table21[[#This Row],[Adj Close]]</f>
        <v>5.9721875065091752E-3</v>
      </c>
      <c r="M822" s="190">
        <f t="shared" si="51"/>
        <v>51.908233333333328</v>
      </c>
      <c r="N822" s="195">
        <f>Table21[[#This Row],[Adj Close]]-Table21[[#This Row],[6-MA]]</f>
        <v>-0.69863333333332633</v>
      </c>
      <c r="O822" s="194">
        <f>(Table21[[#This Row],[Adj Close]]-M822)^2</f>
        <v>0.48808853444443467</v>
      </c>
      <c r="P822" s="194">
        <f>ABS(Table21[[#This Row],[Erorr 3]])</f>
        <v>0.69863333333332633</v>
      </c>
      <c r="Q822" s="192">
        <f>Table21[[#This Row],[Abs Erorr 3]]/Table21[[#This Row],[Adj Close]]</f>
        <v>1.3642624299610353E-2</v>
      </c>
    </row>
    <row r="823" spans="1:17" x14ac:dyDescent="0.3">
      <c r="A823" s="177">
        <v>44656</v>
      </c>
      <c r="B823" s="7">
        <v>50.139200000000002</v>
      </c>
      <c r="C823" s="190">
        <f t="shared" si="48"/>
        <v>51.209600000000002</v>
      </c>
      <c r="D823" s="191">
        <f>Table21[[#This Row],[Adj Close]]-Table21[[#This Row],[Naive Trend ]]</f>
        <v>-1.0703999999999994</v>
      </c>
      <c r="E823">
        <f>Table21[[#This Row],[Erorr 1]]^2</f>
        <v>1.1457561599999986</v>
      </c>
      <c r="F823">
        <f>ABS(Table21[[#This Row],[Erorr 1]])</f>
        <v>1.0703999999999994</v>
      </c>
      <c r="G823" s="192">
        <f>Table21[[#This Row],[Abs Erorr 1]]/Table21[[#This Row],[Adj Close]]</f>
        <v>2.1348565593387995E-2</v>
      </c>
      <c r="H823" s="190">
        <f t="shared" si="50"/>
        <v>51.071666666666665</v>
      </c>
      <c r="I823" s="193">
        <f>(Table21[[#This Row],[Adj Close]]-Table21[[#This Row],[3-MA]])</f>
        <v>-0.932466666666663</v>
      </c>
      <c r="J823" s="194">
        <f t="shared" si="49"/>
        <v>0.86949408444443765</v>
      </c>
      <c r="K823" s="194">
        <f>ABS(Table21[[#This Row],[Erorr 2]])</f>
        <v>0.932466666666663</v>
      </c>
      <c r="L823" s="192">
        <f>Table21[[#This Row],[Abs Erorr 2]]/Table21[[#This Row],[Adj Close]]</f>
        <v>1.8597557732605685E-2</v>
      </c>
      <c r="M823" s="190">
        <f t="shared" si="51"/>
        <v>51.842266666666667</v>
      </c>
      <c r="N823" s="195">
        <f>Table21[[#This Row],[Adj Close]]-Table21[[#This Row],[6-MA]]</f>
        <v>-1.7030666666666647</v>
      </c>
      <c r="O823" s="194">
        <f>(Table21[[#This Row],[Adj Close]]-M823)^2</f>
        <v>2.9004360711111046</v>
      </c>
      <c r="P823" s="194">
        <f>ABS(Table21[[#This Row],[Erorr 3]])</f>
        <v>1.7030666666666647</v>
      </c>
      <c r="Q823" s="192">
        <f>Table21[[#This Row],[Abs Erorr 3]]/Table21[[#This Row],[Adj Close]]</f>
        <v>3.3966769846081803E-2</v>
      </c>
    </row>
    <row r="824" spans="1:17" x14ac:dyDescent="0.3">
      <c r="A824" s="177">
        <v>44657</v>
      </c>
      <c r="B824" s="7">
        <v>50.148200000000003</v>
      </c>
      <c r="C824" s="190">
        <f t="shared" si="48"/>
        <v>50.139200000000002</v>
      </c>
      <c r="D824" s="191">
        <f>Table21[[#This Row],[Adj Close]]-Table21[[#This Row],[Naive Trend ]]</f>
        <v>9.0000000000003411E-3</v>
      </c>
      <c r="E824">
        <f>Table21[[#This Row],[Erorr 1]]^2</f>
        <v>8.1000000000006143E-5</v>
      </c>
      <c r="F824">
        <f>ABS(Table21[[#This Row],[Erorr 1]])</f>
        <v>9.0000000000003411E-3</v>
      </c>
      <c r="G824" s="192">
        <f>Table21[[#This Row],[Abs Erorr 1]]/Table21[[#This Row],[Adj Close]]</f>
        <v>1.7946805668000727E-4</v>
      </c>
      <c r="H824" s="190">
        <f t="shared" si="50"/>
        <v>50.735866666666674</v>
      </c>
      <c r="I824" s="193">
        <f>(Table21[[#This Row],[Adj Close]]-Table21[[#This Row],[3-MA]])</f>
        <v>-0.58766666666667078</v>
      </c>
      <c r="J824" s="194">
        <f t="shared" si="49"/>
        <v>0.34535211111111597</v>
      </c>
      <c r="K824" s="194">
        <f>ABS(Table21[[#This Row],[Erorr 2]])</f>
        <v>0.58766666666667078</v>
      </c>
      <c r="L824" s="192">
        <f>Table21[[#This Row],[Abs Erorr 2]]/Table21[[#This Row],[Adj Close]]</f>
        <v>1.1718599404697891E-2</v>
      </c>
      <c r="M824" s="190">
        <f t="shared" si="51"/>
        <v>51.587400000000002</v>
      </c>
      <c r="N824" s="195">
        <f>Table21[[#This Row],[Adj Close]]-Table21[[#This Row],[6-MA]]</f>
        <v>-1.4391999999999996</v>
      </c>
      <c r="O824" s="194">
        <f>(Table21[[#This Row],[Adj Close]]-M824)^2</f>
        <v>2.071296639999999</v>
      </c>
      <c r="P824" s="194">
        <f>ABS(Table21[[#This Row],[Erorr 3]])</f>
        <v>1.4391999999999996</v>
      </c>
      <c r="Q824" s="192">
        <f>Table21[[#This Row],[Abs Erorr 3]]/Table21[[#This Row],[Adj Close]]</f>
        <v>2.8698936352650733E-2</v>
      </c>
    </row>
    <row r="825" spans="1:17" x14ac:dyDescent="0.3">
      <c r="A825" s="177">
        <v>44658</v>
      </c>
      <c r="B825" s="7">
        <v>50.472000000000001</v>
      </c>
      <c r="C825" s="190">
        <f t="shared" si="48"/>
        <v>50.148200000000003</v>
      </c>
      <c r="D825" s="191">
        <f>Table21[[#This Row],[Adj Close]]-Table21[[#This Row],[Naive Trend ]]</f>
        <v>0.32379999999999853</v>
      </c>
      <c r="E825">
        <f>Table21[[#This Row],[Erorr 1]]^2</f>
        <v>0.10484643999999906</v>
      </c>
      <c r="F825">
        <f>ABS(Table21[[#This Row],[Erorr 1]])</f>
        <v>0.32379999999999853</v>
      </c>
      <c r="G825" s="192">
        <f>Table21[[#This Row],[Abs Erorr 1]]/Table21[[#This Row],[Adj Close]]</f>
        <v>6.4154382627991469E-3</v>
      </c>
      <c r="H825" s="190">
        <f t="shared" si="50"/>
        <v>50.499000000000002</v>
      </c>
      <c r="I825" s="193">
        <f>(Table21[[#This Row],[Adj Close]]-Table21[[#This Row],[3-MA]])</f>
        <v>-2.7000000000001023E-2</v>
      </c>
      <c r="J825" s="194">
        <f t="shared" si="49"/>
        <v>7.2900000000005523E-4</v>
      </c>
      <c r="K825" s="194">
        <f>ABS(Table21[[#This Row],[Erorr 2]])</f>
        <v>2.7000000000001023E-2</v>
      </c>
      <c r="L825" s="192">
        <f>Table21[[#This Row],[Abs Erorr 2]]/Table21[[#This Row],[Adj Close]]</f>
        <v>5.3495007132669647E-4</v>
      </c>
      <c r="M825" s="190">
        <f t="shared" si="51"/>
        <v>51.007216666666672</v>
      </c>
      <c r="N825" s="195">
        <f>Table21[[#This Row],[Adj Close]]-Table21[[#This Row],[6-MA]]</f>
        <v>-0.53521666666667045</v>
      </c>
      <c r="O825" s="194">
        <f>(Table21[[#This Row],[Adj Close]]-M825)^2</f>
        <v>0.28645688027778182</v>
      </c>
      <c r="P825" s="194">
        <f>ABS(Table21[[#This Row],[Erorr 3]])</f>
        <v>0.53521666666667045</v>
      </c>
      <c r="Q825" s="192">
        <f>Table21[[#This Row],[Abs Erorr 3]]/Table21[[#This Row],[Adj Close]]</f>
        <v>1.0604229407724489E-2</v>
      </c>
    </row>
    <row r="826" spans="1:17" x14ac:dyDescent="0.3">
      <c r="A826" s="177">
        <v>44659</v>
      </c>
      <c r="B826" s="7">
        <v>50.939799999999998</v>
      </c>
      <c r="C826" s="190">
        <f t="shared" si="48"/>
        <v>50.472000000000001</v>
      </c>
      <c r="D826" s="191">
        <f>Table21[[#This Row],[Adj Close]]-Table21[[#This Row],[Naive Trend ]]</f>
        <v>0.46779999999999688</v>
      </c>
      <c r="E826">
        <f>Table21[[#This Row],[Erorr 1]]^2</f>
        <v>0.21883683999999709</v>
      </c>
      <c r="F826">
        <f>ABS(Table21[[#This Row],[Erorr 1]])</f>
        <v>0.46779999999999688</v>
      </c>
      <c r="G826" s="192">
        <f>Table21[[#This Row],[Abs Erorr 1]]/Table21[[#This Row],[Adj Close]]</f>
        <v>9.1833890199803873E-3</v>
      </c>
      <c r="H826" s="190">
        <f t="shared" si="50"/>
        <v>50.253133333333331</v>
      </c>
      <c r="I826" s="193">
        <f>(Table21[[#This Row],[Adj Close]]-Table21[[#This Row],[3-MA]])</f>
        <v>0.68666666666666742</v>
      </c>
      <c r="J826" s="194">
        <f t="shared" si="49"/>
        <v>0.47151111111111216</v>
      </c>
      <c r="K826" s="194">
        <f>ABS(Table21[[#This Row],[Erorr 2]])</f>
        <v>0.68666666666666742</v>
      </c>
      <c r="L826" s="192">
        <f>Table21[[#This Row],[Abs Erorr 2]]/Table21[[#This Row],[Adj Close]]</f>
        <v>1.3479963931280991E-2</v>
      </c>
      <c r="M826" s="190">
        <f t="shared" si="51"/>
        <v>50.662399999999998</v>
      </c>
      <c r="N826" s="195">
        <f>Table21[[#This Row],[Adj Close]]-Table21[[#This Row],[6-MA]]</f>
        <v>0.27740000000000009</v>
      </c>
      <c r="O826" s="194">
        <f>(Table21[[#This Row],[Adj Close]]-M826)^2</f>
        <v>7.6950760000000049E-2</v>
      </c>
      <c r="P826" s="194">
        <f>ABS(Table21[[#This Row],[Erorr 3]])</f>
        <v>0.27740000000000009</v>
      </c>
      <c r="Q826" s="192">
        <f>Table21[[#This Row],[Abs Erorr 3]]/Table21[[#This Row],[Adj Close]]</f>
        <v>5.4456436813650642E-3</v>
      </c>
    </row>
    <row r="827" spans="1:17" x14ac:dyDescent="0.3">
      <c r="A827" s="177">
        <v>44662</v>
      </c>
      <c r="B827" s="7">
        <v>49.743400000000001</v>
      </c>
      <c r="C827" s="190">
        <f t="shared" si="48"/>
        <v>50.939799999999998</v>
      </c>
      <c r="D827" s="191">
        <f>Table21[[#This Row],[Adj Close]]-Table21[[#This Row],[Naive Trend ]]</f>
        <v>-1.196399999999997</v>
      </c>
      <c r="E827">
        <f>Table21[[#This Row],[Erorr 1]]^2</f>
        <v>1.4313729599999929</v>
      </c>
      <c r="F827">
        <f>ABS(Table21[[#This Row],[Erorr 1]])</f>
        <v>1.196399999999997</v>
      </c>
      <c r="G827" s="192">
        <f>Table21[[#This Row],[Abs Erorr 1]]/Table21[[#This Row],[Adj Close]]</f>
        <v>2.4051431948760981E-2</v>
      </c>
      <c r="H827" s="190">
        <f t="shared" si="50"/>
        <v>50.52</v>
      </c>
      <c r="I827" s="193">
        <f>(Table21[[#This Row],[Adj Close]]-Table21[[#This Row],[3-MA]])</f>
        <v>-0.77660000000000196</v>
      </c>
      <c r="J827" s="194">
        <f t="shared" si="49"/>
        <v>0.60310756000000298</v>
      </c>
      <c r="K827" s="194">
        <f>ABS(Table21[[#This Row],[Erorr 2]])</f>
        <v>0.77660000000000196</v>
      </c>
      <c r="L827" s="192">
        <f>Table21[[#This Row],[Abs Erorr 2]]/Table21[[#This Row],[Adj Close]]</f>
        <v>1.5612121407061075E-2</v>
      </c>
      <c r="M827" s="190">
        <f t="shared" si="51"/>
        <v>50.627933333333338</v>
      </c>
      <c r="N827" s="195">
        <f>Table21[[#This Row],[Adj Close]]-Table21[[#This Row],[6-MA]]</f>
        <v>-0.88453333333333717</v>
      </c>
      <c r="O827" s="194">
        <f>(Table21[[#This Row],[Adj Close]]-M827)^2</f>
        <v>0.78239921777778454</v>
      </c>
      <c r="P827" s="194">
        <f>ABS(Table21[[#This Row],[Erorr 3]])</f>
        <v>0.88453333333333717</v>
      </c>
      <c r="Q827" s="192">
        <f>Table21[[#This Row],[Abs Erorr 3]]/Table21[[#This Row],[Adj Close]]</f>
        <v>1.778192349805878E-2</v>
      </c>
    </row>
    <row r="828" spans="1:17" x14ac:dyDescent="0.3">
      <c r="A828" s="177">
        <v>44663</v>
      </c>
      <c r="B828" s="7">
        <v>49.842300000000002</v>
      </c>
      <c r="C828" s="190">
        <f t="shared" si="48"/>
        <v>49.743400000000001</v>
      </c>
      <c r="D828" s="191">
        <f>Table21[[#This Row],[Adj Close]]-Table21[[#This Row],[Naive Trend ]]</f>
        <v>9.8900000000000432E-2</v>
      </c>
      <c r="E828">
        <f>Table21[[#This Row],[Erorr 1]]^2</f>
        <v>9.7812100000000853E-3</v>
      </c>
      <c r="F828">
        <f>ABS(Table21[[#This Row],[Erorr 1]])</f>
        <v>9.8900000000000432E-2</v>
      </c>
      <c r="G828" s="192">
        <f>Table21[[#This Row],[Abs Erorr 1]]/Table21[[#This Row],[Adj Close]]</f>
        <v>1.9842583508385536E-3</v>
      </c>
      <c r="H828" s="190">
        <f t="shared" si="50"/>
        <v>50.385066666666667</v>
      </c>
      <c r="I828" s="193">
        <f>(Table21[[#This Row],[Adj Close]]-Table21[[#This Row],[3-MA]])</f>
        <v>-0.54276666666666529</v>
      </c>
      <c r="J828" s="194">
        <f t="shared" si="49"/>
        <v>0.29459565444444297</v>
      </c>
      <c r="K828" s="194">
        <f>ABS(Table21[[#This Row],[Erorr 2]])</f>
        <v>0.54276666666666529</v>
      </c>
      <c r="L828" s="192">
        <f>Table21[[#This Row],[Abs Erorr 2]]/Table21[[#This Row],[Adj Close]]</f>
        <v>1.0889679382104464E-2</v>
      </c>
      <c r="M828" s="190">
        <f t="shared" si="51"/>
        <v>50.442033333333335</v>
      </c>
      <c r="N828" s="195">
        <f>Table21[[#This Row],[Adj Close]]-Table21[[#This Row],[6-MA]]</f>
        <v>-0.59973333333333301</v>
      </c>
      <c r="O828" s="194">
        <f>(Table21[[#This Row],[Adj Close]]-M828)^2</f>
        <v>0.35968007111111072</v>
      </c>
      <c r="P828" s="194">
        <f>ABS(Table21[[#This Row],[Erorr 3]])</f>
        <v>0.59973333333333301</v>
      </c>
      <c r="Q828" s="192">
        <f>Table21[[#This Row],[Abs Erorr 3]]/Table21[[#This Row],[Adj Close]]</f>
        <v>1.2032617542395374E-2</v>
      </c>
    </row>
    <row r="829" spans="1:17" x14ac:dyDescent="0.3">
      <c r="A829" s="177">
        <v>44664</v>
      </c>
      <c r="B829" s="7">
        <v>50.319099999999999</v>
      </c>
      <c r="C829" s="190">
        <f t="shared" si="48"/>
        <v>49.842300000000002</v>
      </c>
      <c r="D829" s="191">
        <f>Table21[[#This Row],[Adj Close]]-Table21[[#This Row],[Naive Trend ]]</f>
        <v>0.47679999999999723</v>
      </c>
      <c r="E829">
        <f>Table21[[#This Row],[Erorr 1]]^2</f>
        <v>0.22733823999999736</v>
      </c>
      <c r="F829">
        <f>ABS(Table21[[#This Row],[Erorr 1]])</f>
        <v>0.47679999999999723</v>
      </c>
      <c r="G829" s="192">
        <f>Table21[[#This Row],[Abs Erorr 1]]/Table21[[#This Row],[Adj Close]]</f>
        <v>9.4755271855020713E-3</v>
      </c>
      <c r="H829" s="190">
        <f t="shared" si="50"/>
        <v>50.175166666666662</v>
      </c>
      <c r="I829" s="193">
        <f>(Table21[[#This Row],[Adj Close]]-Table21[[#This Row],[3-MA]])</f>
        <v>0.14393333333333658</v>
      </c>
      <c r="J829" s="194">
        <f t="shared" si="49"/>
        <v>2.0716804444445378E-2</v>
      </c>
      <c r="K829" s="194">
        <f>ABS(Table21[[#This Row],[Erorr 2]])</f>
        <v>0.14393333333333658</v>
      </c>
      <c r="L829" s="192">
        <f>Table21[[#This Row],[Abs Erorr 2]]/Table21[[#This Row],[Adj Close]]</f>
        <v>2.8604115203438966E-3</v>
      </c>
      <c r="M829" s="190">
        <f t="shared" si="51"/>
        <v>50.214149999999997</v>
      </c>
      <c r="N829" s="195">
        <f>Table21[[#This Row],[Adj Close]]-Table21[[#This Row],[6-MA]]</f>
        <v>0.10495000000000232</v>
      </c>
      <c r="O829" s="194">
        <f>(Table21[[#This Row],[Adj Close]]-M829)^2</f>
        <v>1.1014502500000486E-2</v>
      </c>
      <c r="P829" s="194">
        <f>ABS(Table21[[#This Row],[Erorr 3]])</f>
        <v>0.10495000000000232</v>
      </c>
      <c r="Q829" s="192">
        <f>Table21[[#This Row],[Abs Erorr 3]]/Table21[[#This Row],[Adj Close]]</f>
        <v>2.0856891319598783E-3</v>
      </c>
    </row>
    <row r="830" spans="1:17" x14ac:dyDescent="0.3">
      <c r="A830" s="177">
        <v>44665</v>
      </c>
      <c r="B830" s="7">
        <v>50.552999999999997</v>
      </c>
      <c r="C830" s="190">
        <f t="shared" si="48"/>
        <v>50.319099999999999</v>
      </c>
      <c r="D830" s="191">
        <f>Table21[[#This Row],[Adj Close]]-Table21[[#This Row],[Naive Trend ]]</f>
        <v>0.23389999999999844</v>
      </c>
      <c r="E830">
        <f>Table21[[#This Row],[Erorr 1]]^2</f>
        <v>5.4709209999999273E-2</v>
      </c>
      <c r="F830">
        <f>ABS(Table21[[#This Row],[Erorr 1]])</f>
        <v>0.23389999999999844</v>
      </c>
      <c r="G830" s="192">
        <f>Table21[[#This Row],[Abs Erorr 1]]/Table21[[#This Row],[Adj Close]]</f>
        <v>4.6268272901706818E-3</v>
      </c>
      <c r="H830" s="190">
        <f t="shared" si="50"/>
        <v>49.968266666666665</v>
      </c>
      <c r="I830" s="193">
        <f>(Table21[[#This Row],[Adj Close]]-Table21[[#This Row],[3-MA]])</f>
        <v>0.58473333333333244</v>
      </c>
      <c r="J830" s="194">
        <f t="shared" si="49"/>
        <v>0.34191307111111008</v>
      </c>
      <c r="K830" s="194">
        <f>ABS(Table21[[#This Row],[Erorr 2]])</f>
        <v>0.58473333333333244</v>
      </c>
      <c r="L830" s="192">
        <f>Table21[[#This Row],[Abs Erorr 2]]/Table21[[#This Row],[Adj Close]]</f>
        <v>1.1566738538431596E-2</v>
      </c>
      <c r="M830" s="190">
        <f t="shared" si="51"/>
        <v>50.244133333333338</v>
      </c>
      <c r="N830" s="195">
        <f>Table21[[#This Row],[Adj Close]]-Table21[[#This Row],[6-MA]]</f>
        <v>0.30886666666665974</v>
      </c>
      <c r="O830" s="194">
        <f>(Table21[[#This Row],[Adj Close]]-M830)^2</f>
        <v>9.5398617777773503E-2</v>
      </c>
      <c r="P830" s="194">
        <f>ABS(Table21[[#This Row],[Erorr 3]])</f>
        <v>0.30886666666665974</v>
      </c>
      <c r="Q830" s="192">
        <f>Table21[[#This Row],[Abs Erorr 3]]/Table21[[#This Row],[Adj Close]]</f>
        <v>6.1097593944307903E-3</v>
      </c>
    </row>
    <row r="831" spans="1:17" x14ac:dyDescent="0.3">
      <c r="A831" s="177">
        <v>44669</v>
      </c>
      <c r="B831" s="7">
        <v>50.103200000000001</v>
      </c>
      <c r="C831" s="190">
        <f t="shared" si="48"/>
        <v>50.552999999999997</v>
      </c>
      <c r="D831" s="191">
        <f>Table21[[#This Row],[Adj Close]]-Table21[[#This Row],[Naive Trend ]]</f>
        <v>-0.4497999999999962</v>
      </c>
      <c r="E831">
        <f>Table21[[#This Row],[Erorr 1]]^2</f>
        <v>0.20232003999999659</v>
      </c>
      <c r="F831">
        <f>ABS(Table21[[#This Row],[Erorr 1]])</f>
        <v>0.4497999999999962</v>
      </c>
      <c r="G831" s="192">
        <f>Table21[[#This Row],[Abs Erorr 1]]/Table21[[#This Row],[Adj Close]]</f>
        <v>8.9774705008860943E-3</v>
      </c>
      <c r="H831" s="190">
        <f t="shared" si="50"/>
        <v>50.238133333333337</v>
      </c>
      <c r="I831" s="193">
        <f>(Table21[[#This Row],[Adj Close]]-Table21[[#This Row],[3-MA]])</f>
        <v>-0.13493333333333624</v>
      </c>
      <c r="J831" s="194">
        <f t="shared" si="49"/>
        <v>1.8207004444445229E-2</v>
      </c>
      <c r="K831" s="194">
        <f>ABS(Table21[[#This Row],[Erorr 2]])</f>
        <v>0.13493333333333624</v>
      </c>
      <c r="L831" s="192">
        <f>Table21[[#This Row],[Abs Erorr 2]]/Table21[[#This Row],[Adj Close]]</f>
        <v>2.6931080915657329E-3</v>
      </c>
      <c r="M831" s="190">
        <f t="shared" si="51"/>
        <v>50.311599999999999</v>
      </c>
      <c r="N831" s="195">
        <f>Table21[[#This Row],[Adj Close]]-Table21[[#This Row],[6-MA]]</f>
        <v>-0.20839999999999748</v>
      </c>
      <c r="O831" s="194">
        <f>(Table21[[#This Row],[Adj Close]]-M831)^2</f>
        <v>4.3430559999998945E-2</v>
      </c>
      <c r="P831" s="194">
        <f>ABS(Table21[[#This Row],[Erorr 3]])</f>
        <v>0.20839999999999748</v>
      </c>
      <c r="Q831" s="192">
        <f>Table21[[#This Row],[Abs Erorr 3]]/Table21[[#This Row],[Adj Close]]</f>
        <v>4.1594149675070148E-3</v>
      </c>
    </row>
    <row r="832" spans="1:17" x14ac:dyDescent="0.3">
      <c r="A832" s="177">
        <v>44670</v>
      </c>
      <c r="B832" s="7">
        <v>51.605400000000003</v>
      </c>
      <c r="C832" s="190">
        <f t="shared" si="48"/>
        <v>50.103200000000001</v>
      </c>
      <c r="D832" s="191">
        <f>Table21[[#This Row],[Adj Close]]-Table21[[#This Row],[Naive Trend ]]</f>
        <v>1.502200000000002</v>
      </c>
      <c r="E832">
        <f>Table21[[#This Row],[Erorr 1]]^2</f>
        <v>2.2566048400000058</v>
      </c>
      <c r="F832">
        <f>ABS(Table21[[#This Row],[Erorr 1]])</f>
        <v>1.502200000000002</v>
      </c>
      <c r="G832" s="192">
        <f>Table21[[#This Row],[Abs Erorr 1]]/Table21[[#This Row],[Adj Close]]</f>
        <v>2.9109356772740874E-2</v>
      </c>
      <c r="H832" s="190">
        <f t="shared" si="50"/>
        <v>50.325099999999999</v>
      </c>
      <c r="I832" s="193">
        <f>(Table21[[#This Row],[Adj Close]]-Table21[[#This Row],[3-MA]])</f>
        <v>1.280300000000004</v>
      </c>
      <c r="J832" s="194">
        <f t="shared" si="49"/>
        <v>1.6391680900000103</v>
      </c>
      <c r="K832" s="194">
        <f>ABS(Table21[[#This Row],[Erorr 2]])</f>
        <v>1.280300000000004</v>
      </c>
      <c r="L832" s="192">
        <f>Table21[[#This Row],[Abs Erorr 2]]/Table21[[#This Row],[Adj Close]]</f>
        <v>2.4809419169311814E-2</v>
      </c>
      <c r="M832" s="190">
        <f t="shared" si="51"/>
        <v>50.250133333333331</v>
      </c>
      <c r="N832" s="195">
        <f>Table21[[#This Row],[Adj Close]]-Table21[[#This Row],[6-MA]]</f>
        <v>1.3552666666666724</v>
      </c>
      <c r="O832" s="194">
        <f>(Table21[[#This Row],[Adj Close]]-M832)^2</f>
        <v>1.8367477377777932</v>
      </c>
      <c r="P832" s="194">
        <f>ABS(Table21[[#This Row],[Erorr 3]])</f>
        <v>1.3552666666666724</v>
      </c>
      <c r="Q832" s="192">
        <f>Table21[[#This Row],[Abs Erorr 3]]/Table21[[#This Row],[Adj Close]]</f>
        <v>2.6262109520838368E-2</v>
      </c>
    </row>
    <row r="833" spans="1:17" x14ac:dyDescent="0.3">
      <c r="A833" s="177">
        <v>44671</v>
      </c>
      <c r="B833" s="7">
        <v>51.884300000000003</v>
      </c>
      <c r="C833" s="190">
        <f t="shared" si="48"/>
        <v>51.605400000000003</v>
      </c>
      <c r="D833" s="191">
        <f>Table21[[#This Row],[Adj Close]]-Table21[[#This Row],[Naive Trend ]]</f>
        <v>0.27890000000000015</v>
      </c>
      <c r="E833">
        <f>Table21[[#This Row],[Erorr 1]]^2</f>
        <v>7.7785210000000077E-2</v>
      </c>
      <c r="F833">
        <f>ABS(Table21[[#This Row],[Erorr 1]])</f>
        <v>0.27890000000000015</v>
      </c>
      <c r="G833" s="192">
        <f>Table21[[#This Row],[Abs Erorr 1]]/Table21[[#This Row],[Adj Close]]</f>
        <v>5.3754218520824246E-3</v>
      </c>
      <c r="H833" s="190">
        <f t="shared" si="50"/>
        <v>50.75386666666666</v>
      </c>
      <c r="I833" s="193">
        <f>(Table21[[#This Row],[Adj Close]]-Table21[[#This Row],[3-MA]])</f>
        <v>1.1304333333333432</v>
      </c>
      <c r="J833" s="194">
        <f t="shared" si="49"/>
        <v>1.2778795211111333</v>
      </c>
      <c r="K833" s="194">
        <f>ABS(Table21[[#This Row],[Erorr 2]])</f>
        <v>1.1304333333333432</v>
      </c>
      <c r="L833" s="192">
        <f>Table21[[#This Row],[Abs Erorr 2]]/Table21[[#This Row],[Adj Close]]</f>
        <v>2.1787579929445768E-2</v>
      </c>
      <c r="M833" s="190">
        <f t="shared" si="51"/>
        <v>50.361066666666659</v>
      </c>
      <c r="N833" s="195">
        <f>Table21[[#This Row],[Adj Close]]-Table21[[#This Row],[6-MA]]</f>
        <v>1.5232333333333443</v>
      </c>
      <c r="O833" s="194">
        <f>(Table21[[#This Row],[Adj Close]]-M833)^2</f>
        <v>2.3202397877778114</v>
      </c>
      <c r="P833" s="194">
        <f>ABS(Table21[[#This Row],[Erorr 3]])</f>
        <v>1.5232333333333443</v>
      </c>
      <c r="Q833" s="192">
        <f>Table21[[#This Row],[Abs Erorr 3]]/Table21[[#This Row],[Adj Close]]</f>
        <v>2.9358270870636093E-2</v>
      </c>
    </row>
    <row r="834" spans="1:17" x14ac:dyDescent="0.3">
      <c r="A834" s="177">
        <v>44672</v>
      </c>
      <c r="B834" s="7">
        <v>50.813800000000001</v>
      </c>
      <c r="C834" s="190">
        <f t="shared" si="48"/>
        <v>51.884300000000003</v>
      </c>
      <c r="D834" s="191">
        <f>Table21[[#This Row],[Adj Close]]-Table21[[#This Row],[Naive Trend ]]</f>
        <v>-1.0705000000000027</v>
      </c>
      <c r="E834">
        <f>Table21[[#This Row],[Erorr 1]]^2</f>
        <v>1.1459702500000057</v>
      </c>
      <c r="F834">
        <f>ABS(Table21[[#This Row],[Erorr 1]])</f>
        <v>1.0705000000000027</v>
      </c>
      <c r="G834" s="192">
        <f>Table21[[#This Row],[Abs Erorr 1]]/Table21[[#This Row],[Adj Close]]</f>
        <v>2.1067111690131472E-2</v>
      </c>
      <c r="H834" s="190">
        <f t="shared" si="50"/>
        <v>51.197633333333336</v>
      </c>
      <c r="I834" s="193">
        <f>(Table21[[#This Row],[Adj Close]]-Table21[[#This Row],[3-MA]])</f>
        <v>-0.38383333333333525</v>
      </c>
      <c r="J834" s="194">
        <f t="shared" si="49"/>
        <v>0.14732802777777926</v>
      </c>
      <c r="K834" s="194">
        <f>ABS(Table21[[#This Row],[Erorr 2]])</f>
        <v>0.38383333333333525</v>
      </c>
      <c r="L834" s="192">
        <f>Table21[[#This Row],[Abs Erorr 2]]/Table21[[#This Row],[Adj Close]]</f>
        <v>7.5537222827919822E-3</v>
      </c>
      <c r="M834" s="190">
        <f t="shared" si="51"/>
        <v>50.71788333333334</v>
      </c>
      <c r="N834" s="195">
        <f>Table21[[#This Row],[Adj Close]]-Table21[[#This Row],[6-MA]]</f>
        <v>9.5916666666660433E-2</v>
      </c>
      <c r="O834" s="194">
        <f>(Table21[[#This Row],[Adj Close]]-M834)^2</f>
        <v>9.2000069444432477E-3</v>
      </c>
      <c r="P834" s="194">
        <f>ABS(Table21[[#This Row],[Erorr 3]])</f>
        <v>9.5916666666660433E-2</v>
      </c>
      <c r="Q834" s="192">
        <f>Table21[[#This Row],[Abs Erorr 3]]/Table21[[#This Row],[Adj Close]]</f>
        <v>1.8876105834765445E-3</v>
      </c>
    </row>
    <row r="835" spans="1:17" x14ac:dyDescent="0.3">
      <c r="A835" s="177">
        <v>44673</v>
      </c>
      <c r="B835" s="7">
        <v>49.095700000000001</v>
      </c>
      <c r="C835" s="190">
        <f t="shared" si="48"/>
        <v>50.813800000000001</v>
      </c>
      <c r="D835" s="191">
        <f>Table21[[#This Row],[Adj Close]]-Table21[[#This Row],[Naive Trend ]]</f>
        <v>-1.7180999999999997</v>
      </c>
      <c r="E835">
        <f>Table21[[#This Row],[Erorr 1]]^2</f>
        <v>2.951867609999999</v>
      </c>
      <c r="F835">
        <f>ABS(Table21[[#This Row],[Erorr 1]])</f>
        <v>1.7180999999999997</v>
      </c>
      <c r="G835" s="192">
        <f>Table21[[#This Row],[Abs Erorr 1]]/Table21[[#This Row],[Adj Close]]</f>
        <v>3.4994918088549501E-2</v>
      </c>
      <c r="H835" s="190">
        <f t="shared" si="50"/>
        <v>51.434499999999993</v>
      </c>
      <c r="I835" s="193">
        <f>(Table21[[#This Row],[Adj Close]]-Table21[[#This Row],[3-MA]])</f>
        <v>-2.338799999999992</v>
      </c>
      <c r="J835" s="194">
        <f t="shared" si="49"/>
        <v>5.469985439999963</v>
      </c>
      <c r="K835" s="194">
        <f>ABS(Table21[[#This Row],[Erorr 2]])</f>
        <v>2.338799999999992</v>
      </c>
      <c r="L835" s="192">
        <f>Table21[[#This Row],[Abs Erorr 2]]/Table21[[#This Row],[Adj Close]]</f>
        <v>4.7637573147953728E-2</v>
      </c>
      <c r="M835" s="190">
        <f t="shared" si="51"/>
        <v>50.879799999999996</v>
      </c>
      <c r="N835" s="195">
        <f>Table21[[#This Row],[Adj Close]]-Table21[[#This Row],[6-MA]]</f>
        <v>-1.7840999999999951</v>
      </c>
      <c r="O835" s="194">
        <f>(Table21[[#This Row],[Adj Close]]-M835)^2</f>
        <v>3.1830128099999828</v>
      </c>
      <c r="P835" s="194">
        <f>ABS(Table21[[#This Row],[Erorr 3]])</f>
        <v>1.7840999999999951</v>
      </c>
      <c r="Q835" s="192">
        <f>Table21[[#This Row],[Abs Erorr 3]]/Table21[[#This Row],[Adj Close]]</f>
        <v>3.6339231337978582E-2</v>
      </c>
    </row>
    <row r="836" spans="1:17" x14ac:dyDescent="0.3">
      <c r="A836" s="177">
        <v>44676</v>
      </c>
      <c r="B836" s="7">
        <v>48.852899999999998</v>
      </c>
      <c r="C836" s="190">
        <f t="shared" ref="C836:C899" si="52">B835</f>
        <v>49.095700000000001</v>
      </c>
      <c r="D836" s="191">
        <f>Table21[[#This Row],[Adj Close]]-Table21[[#This Row],[Naive Trend ]]</f>
        <v>-0.24280000000000257</v>
      </c>
      <c r="E836">
        <f>Table21[[#This Row],[Erorr 1]]^2</f>
        <v>5.8951840000001247E-2</v>
      </c>
      <c r="F836">
        <f>ABS(Table21[[#This Row],[Erorr 1]])</f>
        <v>0.24280000000000257</v>
      </c>
      <c r="G836" s="192">
        <f>Table21[[#This Row],[Abs Erorr 1]]/Table21[[#This Row],[Adj Close]]</f>
        <v>4.9700222504703425E-3</v>
      </c>
      <c r="H836" s="190">
        <f t="shared" si="50"/>
        <v>50.597933333333337</v>
      </c>
      <c r="I836" s="193">
        <f>(Table21[[#This Row],[Adj Close]]-Table21[[#This Row],[3-MA]])</f>
        <v>-1.745033333333339</v>
      </c>
      <c r="J836" s="194">
        <f t="shared" si="49"/>
        <v>3.0451413344444642</v>
      </c>
      <c r="K836" s="194">
        <f>ABS(Table21[[#This Row],[Erorr 2]])</f>
        <v>1.745033333333339</v>
      </c>
      <c r="L836" s="192">
        <f>Table21[[#This Row],[Abs Erorr 2]]/Table21[[#This Row],[Adj Close]]</f>
        <v>3.5720158543982833E-2</v>
      </c>
      <c r="M836" s="190">
        <f t="shared" si="51"/>
        <v>50.675900000000006</v>
      </c>
      <c r="N836" s="195">
        <f>Table21[[#This Row],[Adj Close]]-Table21[[#This Row],[6-MA]]</f>
        <v>-1.8230000000000075</v>
      </c>
      <c r="O836" s="194">
        <f>(Table21[[#This Row],[Adj Close]]-M836)^2</f>
        <v>3.3233290000000273</v>
      </c>
      <c r="P836" s="194">
        <f>ABS(Table21[[#This Row],[Erorr 3]])</f>
        <v>1.8230000000000075</v>
      </c>
      <c r="Q836" s="192">
        <f>Table21[[#This Row],[Abs Erorr 3]]/Table21[[#This Row],[Adj Close]]</f>
        <v>3.7316106106290672E-2</v>
      </c>
    </row>
    <row r="837" spans="1:17" x14ac:dyDescent="0.3">
      <c r="A837" s="177">
        <v>44677</v>
      </c>
      <c r="B837" s="7">
        <v>47.152799999999999</v>
      </c>
      <c r="C837" s="190">
        <f t="shared" si="52"/>
        <v>48.852899999999998</v>
      </c>
      <c r="D837" s="191">
        <f>Table21[[#This Row],[Adj Close]]-Table21[[#This Row],[Naive Trend ]]</f>
        <v>-1.7000999999999991</v>
      </c>
      <c r="E837">
        <f>Table21[[#This Row],[Erorr 1]]^2</f>
        <v>2.890340009999997</v>
      </c>
      <c r="F837">
        <f>ABS(Table21[[#This Row],[Erorr 1]])</f>
        <v>1.7000999999999991</v>
      </c>
      <c r="G837" s="192">
        <f>Table21[[#This Row],[Abs Erorr 1]]/Table21[[#This Row],[Adj Close]]</f>
        <v>3.6055122919529677E-2</v>
      </c>
      <c r="H837" s="190">
        <f t="shared" si="50"/>
        <v>49.587466666666671</v>
      </c>
      <c r="I837" s="193">
        <f>(Table21[[#This Row],[Adj Close]]-Table21[[#This Row],[3-MA]])</f>
        <v>-2.4346666666666721</v>
      </c>
      <c r="J837" s="194">
        <f t="shared" ref="J837:J900" si="53">(B837-H837)^2</f>
        <v>5.9276017777778041</v>
      </c>
      <c r="K837" s="194">
        <f>ABS(Table21[[#This Row],[Erorr 2]])</f>
        <v>2.4346666666666721</v>
      </c>
      <c r="L837" s="192">
        <f>Table21[[#This Row],[Abs Erorr 2]]/Table21[[#This Row],[Adj Close]]</f>
        <v>5.1633554458413333E-2</v>
      </c>
      <c r="M837" s="190">
        <f t="shared" si="51"/>
        <v>50.39255</v>
      </c>
      <c r="N837" s="195">
        <f>Table21[[#This Row],[Adj Close]]-Table21[[#This Row],[6-MA]]</f>
        <v>-3.2397500000000008</v>
      </c>
      <c r="O837" s="194">
        <f>(Table21[[#This Row],[Adj Close]]-M837)^2</f>
        <v>10.495980062500005</v>
      </c>
      <c r="P837" s="194">
        <f>ABS(Table21[[#This Row],[Erorr 3]])</f>
        <v>3.2397500000000008</v>
      </c>
      <c r="Q837" s="192">
        <f>Table21[[#This Row],[Abs Erorr 3]]/Table21[[#This Row],[Adj Close]]</f>
        <v>6.8707478665105806E-2</v>
      </c>
    </row>
    <row r="838" spans="1:17" x14ac:dyDescent="0.3">
      <c r="A838" s="177">
        <v>44678</v>
      </c>
      <c r="B838" s="7">
        <v>47.206699999999998</v>
      </c>
      <c r="C838" s="190">
        <f t="shared" si="52"/>
        <v>47.152799999999999</v>
      </c>
      <c r="D838" s="191">
        <f>Table21[[#This Row],[Adj Close]]-Table21[[#This Row],[Naive Trend ]]</f>
        <v>5.3899999999998727E-2</v>
      </c>
      <c r="E838">
        <f>Table21[[#This Row],[Erorr 1]]^2</f>
        <v>2.9052099999998626E-3</v>
      </c>
      <c r="F838">
        <f>ABS(Table21[[#This Row],[Erorr 1]])</f>
        <v>5.3899999999998727E-2</v>
      </c>
      <c r="G838" s="192">
        <f>Table21[[#This Row],[Abs Erorr 1]]/Table21[[#This Row],[Adj Close]]</f>
        <v>1.1417870768344054E-3</v>
      </c>
      <c r="H838" s="190">
        <f t="shared" ref="H838:H901" si="54">AVERAGE(B835:B837)</f>
        <v>48.367133333333335</v>
      </c>
      <c r="I838" s="193">
        <f>(Table21[[#This Row],[Adj Close]]-Table21[[#This Row],[3-MA]])</f>
        <v>-1.1604333333333372</v>
      </c>
      <c r="J838" s="194">
        <f t="shared" si="53"/>
        <v>1.3466055211111201</v>
      </c>
      <c r="K838" s="194">
        <f>ABS(Table21[[#This Row],[Erorr 2]])</f>
        <v>1.1604333333333372</v>
      </c>
      <c r="L838" s="192">
        <f>Table21[[#This Row],[Abs Erorr 2]]/Table21[[#This Row],[Adj Close]]</f>
        <v>2.4581962588643928E-2</v>
      </c>
      <c r="M838" s="190">
        <f t="shared" si="51"/>
        <v>49.900816666666664</v>
      </c>
      <c r="N838" s="195">
        <f>Table21[[#This Row],[Adj Close]]-Table21[[#This Row],[6-MA]]</f>
        <v>-2.694116666666666</v>
      </c>
      <c r="O838" s="194">
        <f>(Table21[[#This Row],[Adj Close]]-M838)^2</f>
        <v>7.2582646136111082</v>
      </c>
      <c r="P838" s="194">
        <f>ABS(Table21[[#This Row],[Erorr 3]])</f>
        <v>2.694116666666666</v>
      </c>
      <c r="Q838" s="192">
        <f>Table21[[#This Row],[Abs Erorr 3]]/Table21[[#This Row],[Adj Close]]</f>
        <v>5.7070641808613314E-2</v>
      </c>
    </row>
    <row r="839" spans="1:17" x14ac:dyDescent="0.3">
      <c r="A839" s="177">
        <v>44679</v>
      </c>
      <c r="B839" s="7">
        <v>47.881399999999999</v>
      </c>
      <c r="C839" s="190">
        <f t="shared" si="52"/>
        <v>47.206699999999998</v>
      </c>
      <c r="D839" s="191">
        <f>Table21[[#This Row],[Adj Close]]-Table21[[#This Row],[Naive Trend ]]</f>
        <v>0.67470000000000141</v>
      </c>
      <c r="E839">
        <f>Table21[[#This Row],[Erorr 1]]^2</f>
        <v>0.45522009000000191</v>
      </c>
      <c r="F839">
        <f>ABS(Table21[[#This Row],[Erorr 1]])</f>
        <v>0.67470000000000141</v>
      </c>
      <c r="G839" s="192">
        <f>Table21[[#This Row],[Abs Erorr 1]]/Table21[[#This Row],[Adj Close]]</f>
        <v>1.4091066677248397E-2</v>
      </c>
      <c r="H839" s="190">
        <f t="shared" si="54"/>
        <v>47.73746666666667</v>
      </c>
      <c r="I839" s="193">
        <f>(Table21[[#This Row],[Adj Close]]-Table21[[#This Row],[3-MA]])</f>
        <v>0.14393333333332947</v>
      </c>
      <c r="J839" s="194">
        <f t="shared" si="53"/>
        <v>2.0716804444443331E-2</v>
      </c>
      <c r="K839" s="194">
        <f>ABS(Table21[[#This Row],[Erorr 2]])</f>
        <v>0.14393333333332947</v>
      </c>
      <c r="L839" s="192">
        <f>Table21[[#This Row],[Abs Erorr 2]]/Table21[[#This Row],[Adj Close]]</f>
        <v>3.0060385313154894E-3</v>
      </c>
      <c r="M839" s="190">
        <f t="shared" si="51"/>
        <v>49.167700000000004</v>
      </c>
      <c r="N839" s="195">
        <f>Table21[[#This Row],[Adj Close]]-Table21[[#This Row],[6-MA]]</f>
        <v>-1.2863000000000042</v>
      </c>
      <c r="O839" s="194">
        <f>(Table21[[#This Row],[Adj Close]]-M839)^2</f>
        <v>1.6545676900000108</v>
      </c>
      <c r="P839" s="194">
        <f>ABS(Table21[[#This Row],[Erorr 3]])</f>
        <v>1.2863000000000042</v>
      </c>
      <c r="Q839" s="192">
        <f>Table21[[#This Row],[Abs Erorr 3]]/Table21[[#This Row],[Adj Close]]</f>
        <v>2.686429385941105E-2</v>
      </c>
    </row>
    <row r="840" spans="1:17" x14ac:dyDescent="0.3">
      <c r="A840" s="177">
        <v>44680</v>
      </c>
      <c r="B840" s="7">
        <v>46.774999999999999</v>
      </c>
      <c r="C840" s="190">
        <f t="shared" si="52"/>
        <v>47.881399999999999</v>
      </c>
      <c r="D840" s="191">
        <f>Table21[[#This Row],[Adj Close]]-Table21[[#This Row],[Naive Trend ]]</f>
        <v>-1.1064000000000007</v>
      </c>
      <c r="E840">
        <f>Table21[[#This Row],[Erorr 1]]^2</f>
        <v>1.2241209600000016</v>
      </c>
      <c r="F840">
        <f>ABS(Table21[[#This Row],[Erorr 1]])</f>
        <v>1.1064000000000007</v>
      </c>
      <c r="G840" s="192">
        <f>Table21[[#This Row],[Abs Erorr 1]]/Table21[[#This Row],[Adj Close]]</f>
        <v>2.3653661143773399E-2</v>
      </c>
      <c r="H840" s="190">
        <f t="shared" si="54"/>
        <v>47.413633333333337</v>
      </c>
      <c r="I840" s="193">
        <f>(Table21[[#This Row],[Adj Close]]-Table21[[#This Row],[3-MA]])</f>
        <v>-0.63863333333333827</v>
      </c>
      <c r="J840" s="194">
        <f t="shared" si="53"/>
        <v>0.40785253444445074</v>
      </c>
      <c r="K840" s="194">
        <f>ABS(Table21[[#This Row],[Erorr 2]])</f>
        <v>0.63863333333333827</v>
      </c>
      <c r="L840" s="192">
        <f>Table21[[#This Row],[Abs Erorr 2]]/Table21[[#This Row],[Adj Close]]</f>
        <v>1.3653304828077783E-2</v>
      </c>
      <c r="M840" s="190">
        <f t="shared" si="51"/>
        <v>48.500550000000004</v>
      </c>
      <c r="N840" s="195">
        <f>Table21[[#This Row],[Adj Close]]-Table21[[#This Row],[6-MA]]</f>
        <v>-1.7255500000000055</v>
      </c>
      <c r="O840" s="194">
        <f>(Table21[[#This Row],[Adj Close]]-M840)^2</f>
        <v>2.9775228025000189</v>
      </c>
      <c r="P840" s="194">
        <f>ABS(Table21[[#This Row],[Erorr 3]])</f>
        <v>1.7255500000000055</v>
      </c>
      <c r="Q840" s="192">
        <f>Table21[[#This Row],[Abs Erorr 3]]/Table21[[#This Row],[Adj Close]]</f>
        <v>3.6890432923570401E-2</v>
      </c>
    </row>
    <row r="841" spans="1:17" x14ac:dyDescent="0.3">
      <c r="A841" s="177">
        <v>44683</v>
      </c>
      <c r="B841" s="7">
        <v>46.945900000000002</v>
      </c>
      <c r="C841" s="190">
        <f t="shared" si="52"/>
        <v>46.774999999999999</v>
      </c>
      <c r="D841" s="191">
        <f>Table21[[#This Row],[Adj Close]]-Table21[[#This Row],[Naive Trend ]]</f>
        <v>0.17090000000000316</v>
      </c>
      <c r="E841">
        <f>Table21[[#This Row],[Erorr 1]]^2</f>
        <v>2.9206810000001079E-2</v>
      </c>
      <c r="F841">
        <f>ABS(Table21[[#This Row],[Erorr 1]])</f>
        <v>0.17090000000000316</v>
      </c>
      <c r="G841" s="192">
        <f>Table21[[#This Row],[Abs Erorr 1]]/Table21[[#This Row],[Adj Close]]</f>
        <v>3.6403605000650354E-3</v>
      </c>
      <c r="H841" s="190">
        <f t="shared" si="54"/>
        <v>47.287700000000001</v>
      </c>
      <c r="I841" s="193">
        <f>(Table21[[#This Row],[Adj Close]]-Table21[[#This Row],[3-MA]])</f>
        <v>-0.34179999999999922</v>
      </c>
      <c r="J841" s="194">
        <f t="shared" si="53"/>
        <v>0.11682723999999946</v>
      </c>
      <c r="K841" s="194">
        <f>ABS(Table21[[#This Row],[Erorr 2]])</f>
        <v>0.34179999999999922</v>
      </c>
      <c r="L841" s="192">
        <f>Table21[[#This Row],[Abs Erorr 2]]/Table21[[#This Row],[Adj Close]]</f>
        <v>7.2807210001299199E-3</v>
      </c>
      <c r="M841" s="190">
        <f t="shared" ref="M841:M904" si="55">AVERAGE(B835:B840)</f>
        <v>47.827416666666664</v>
      </c>
      <c r="N841" s="195">
        <f>Table21[[#This Row],[Adj Close]]-Table21[[#This Row],[6-MA]]</f>
        <v>-0.88151666666666273</v>
      </c>
      <c r="O841" s="194">
        <f>(Table21[[#This Row],[Adj Close]]-M841)^2</f>
        <v>0.77707163361110421</v>
      </c>
      <c r="P841" s="194">
        <f>ABS(Table21[[#This Row],[Erorr 3]])</f>
        <v>0.88151666666666273</v>
      </c>
      <c r="Q841" s="192">
        <f>Table21[[#This Row],[Abs Erorr 3]]/Table21[[#This Row],[Adj Close]]</f>
        <v>1.8777287615460832E-2</v>
      </c>
    </row>
    <row r="842" spans="1:17" x14ac:dyDescent="0.3">
      <c r="A842" s="177">
        <v>44684</v>
      </c>
      <c r="B842" s="7">
        <v>46.73</v>
      </c>
      <c r="C842" s="190">
        <f t="shared" si="52"/>
        <v>46.945900000000002</v>
      </c>
      <c r="D842" s="191">
        <f>Table21[[#This Row],[Adj Close]]-Table21[[#This Row],[Naive Trend ]]</f>
        <v>-0.21590000000000487</v>
      </c>
      <c r="E842">
        <f>Table21[[#This Row],[Erorr 1]]^2</f>
        <v>4.66128100000021E-2</v>
      </c>
      <c r="F842">
        <f>ABS(Table21[[#This Row],[Erorr 1]])</f>
        <v>0.21590000000000487</v>
      </c>
      <c r="G842" s="192">
        <f>Table21[[#This Row],[Abs Erorr 1]]/Table21[[#This Row],[Adj Close]]</f>
        <v>4.620158356516261E-3</v>
      </c>
      <c r="H842" s="190">
        <f t="shared" si="54"/>
        <v>47.200766666666659</v>
      </c>
      <c r="I842" s="193">
        <f>(Table21[[#This Row],[Adj Close]]-Table21[[#This Row],[3-MA]])</f>
        <v>-0.47076666666666256</v>
      </c>
      <c r="J842" s="194">
        <f t="shared" si="53"/>
        <v>0.22162125444444059</v>
      </c>
      <c r="K842" s="194">
        <f>ABS(Table21[[#This Row],[Erorr 2]])</f>
        <v>0.47076666666666256</v>
      </c>
      <c r="L842" s="192">
        <f>Table21[[#This Row],[Abs Erorr 2]]/Table21[[#This Row],[Adj Close]]</f>
        <v>1.0074185034595819E-2</v>
      </c>
      <c r="M842" s="190">
        <f t="shared" si="55"/>
        <v>47.469116666666672</v>
      </c>
      <c r="N842" s="195">
        <f>Table21[[#This Row],[Adj Close]]-Table21[[#This Row],[6-MA]]</f>
        <v>-0.73911666666667486</v>
      </c>
      <c r="O842" s="194">
        <f>(Table21[[#This Row],[Adj Close]]-M842)^2</f>
        <v>0.54629344694445658</v>
      </c>
      <c r="P842" s="194">
        <f>ABS(Table21[[#This Row],[Erorr 3]])</f>
        <v>0.73911666666667486</v>
      </c>
      <c r="Q842" s="192">
        <f>Table21[[#This Row],[Abs Erorr 3]]/Table21[[#This Row],[Adj Close]]</f>
        <v>1.5816748698195483E-2</v>
      </c>
    </row>
    <row r="843" spans="1:17" x14ac:dyDescent="0.3">
      <c r="A843" s="177">
        <v>44685</v>
      </c>
      <c r="B843" s="7">
        <v>46.82</v>
      </c>
      <c r="C843" s="190">
        <f t="shared" si="52"/>
        <v>46.73</v>
      </c>
      <c r="D843" s="191">
        <f>Table21[[#This Row],[Adj Close]]-Table21[[#This Row],[Naive Trend ]]</f>
        <v>9.0000000000003411E-2</v>
      </c>
      <c r="E843">
        <f>Table21[[#This Row],[Erorr 1]]^2</f>
        <v>8.1000000000006137E-3</v>
      </c>
      <c r="F843">
        <f>ABS(Table21[[#This Row],[Erorr 1]])</f>
        <v>9.0000000000003411E-2</v>
      </c>
      <c r="G843" s="192">
        <f>Table21[[#This Row],[Abs Erorr 1]]/Table21[[#This Row],[Adj Close]]</f>
        <v>1.9222554463905043E-3</v>
      </c>
      <c r="H843" s="190">
        <f t="shared" si="54"/>
        <v>46.816966666666666</v>
      </c>
      <c r="I843" s="193">
        <f>(Table21[[#This Row],[Adj Close]]-Table21[[#This Row],[3-MA]])</f>
        <v>3.0333333333345536E-3</v>
      </c>
      <c r="J843" s="194">
        <f t="shared" si="53"/>
        <v>9.2011111111185144E-6</v>
      </c>
      <c r="K843" s="194">
        <f>ABS(Table21[[#This Row],[Erorr 2]])</f>
        <v>3.0333333333345536E-3</v>
      </c>
      <c r="L843" s="192">
        <f>Table21[[#This Row],[Abs Erorr 2]]/Table21[[#This Row],[Adj Close]]</f>
        <v>6.4787128007999859E-5</v>
      </c>
      <c r="M843" s="190">
        <f t="shared" si="55"/>
        <v>47.115299999999998</v>
      </c>
      <c r="N843" s="195">
        <f>Table21[[#This Row],[Adj Close]]-Table21[[#This Row],[6-MA]]</f>
        <v>-0.29529999999999745</v>
      </c>
      <c r="O843" s="194">
        <f>(Table21[[#This Row],[Adj Close]]-M843)^2</f>
        <v>8.7202089999998497E-2</v>
      </c>
      <c r="P843" s="194">
        <f>ABS(Table21[[#This Row],[Erorr 3]])</f>
        <v>0.29529999999999745</v>
      </c>
      <c r="Q843" s="192">
        <f>Table21[[#This Row],[Abs Erorr 3]]/Table21[[#This Row],[Adj Close]]</f>
        <v>6.3071337035454393E-3</v>
      </c>
    </row>
    <row r="844" spans="1:17" x14ac:dyDescent="0.3">
      <c r="A844" s="177">
        <v>44686</v>
      </c>
      <c r="B844" s="7">
        <v>44.157400000000003</v>
      </c>
      <c r="C844" s="190">
        <f t="shared" si="52"/>
        <v>46.82</v>
      </c>
      <c r="D844" s="191">
        <f>Table21[[#This Row],[Adj Close]]-Table21[[#This Row],[Naive Trend ]]</f>
        <v>-2.6625999999999976</v>
      </c>
      <c r="E844">
        <f>Table21[[#This Row],[Erorr 1]]^2</f>
        <v>7.0894387599999877</v>
      </c>
      <c r="F844">
        <f>ABS(Table21[[#This Row],[Erorr 1]])</f>
        <v>2.6625999999999976</v>
      </c>
      <c r="G844" s="192">
        <f>Table21[[#This Row],[Abs Erorr 1]]/Table21[[#This Row],[Adj Close]]</f>
        <v>6.0297934208082847E-2</v>
      </c>
      <c r="H844" s="190">
        <f t="shared" si="54"/>
        <v>46.831966666666666</v>
      </c>
      <c r="I844" s="193">
        <f>(Table21[[#This Row],[Adj Close]]-Table21[[#This Row],[3-MA]])</f>
        <v>-2.6745666666666637</v>
      </c>
      <c r="J844" s="194">
        <f t="shared" si="53"/>
        <v>7.1533068544444287</v>
      </c>
      <c r="K844" s="194">
        <f>ABS(Table21[[#This Row],[Erorr 2]])</f>
        <v>2.6745666666666637</v>
      </c>
      <c r="L844" s="192">
        <f>Table21[[#This Row],[Abs Erorr 2]]/Table21[[#This Row],[Adj Close]]</f>
        <v>6.0568934463230702E-2</v>
      </c>
      <c r="M844" s="190">
        <f t="shared" si="55"/>
        <v>47.05983333333333</v>
      </c>
      <c r="N844" s="195">
        <f>Table21[[#This Row],[Adj Close]]-Table21[[#This Row],[6-MA]]</f>
        <v>-2.9024333333333274</v>
      </c>
      <c r="O844" s="194">
        <f>(Table21[[#This Row],[Adj Close]]-M844)^2</f>
        <v>8.4241192544444097</v>
      </c>
      <c r="P844" s="194">
        <f>ABS(Table21[[#This Row],[Erorr 3]])</f>
        <v>2.9024333333333274</v>
      </c>
      <c r="Q844" s="192">
        <f>Table21[[#This Row],[Abs Erorr 3]]/Table21[[#This Row],[Adj Close]]</f>
        <v>6.5729262441478156E-2</v>
      </c>
    </row>
    <row r="845" spans="1:17" x14ac:dyDescent="0.3">
      <c r="A845" s="177">
        <v>44687</v>
      </c>
      <c r="B845" s="7">
        <v>42.826099999999997</v>
      </c>
      <c r="C845" s="190">
        <f t="shared" si="52"/>
        <v>44.157400000000003</v>
      </c>
      <c r="D845" s="191">
        <f>Table21[[#This Row],[Adj Close]]-Table21[[#This Row],[Naive Trend ]]</f>
        <v>-1.3313000000000059</v>
      </c>
      <c r="E845">
        <f>Table21[[#This Row],[Erorr 1]]^2</f>
        <v>1.7723596900000158</v>
      </c>
      <c r="F845">
        <f>ABS(Table21[[#This Row],[Erorr 1]])</f>
        <v>1.3313000000000059</v>
      </c>
      <c r="G845" s="192">
        <f>Table21[[#This Row],[Abs Erorr 1]]/Table21[[#This Row],[Adj Close]]</f>
        <v>3.1086183425528033E-2</v>
      </c>
      <c r="H845" s="190">
        <f t="shared" si="54"/>
        <v>45.902466666666669</v>
      </c>
      <c r="I845" s="193">
        <f>(Table21[[#This Row],[Adj Close]]-Table21[[#This Row],[3-MA]])</f>
        <v>-3.0763666666666722</v>
      </c>
      <c r="J845" s="194">
        <f t="shared" si="53"/>
        <v>9.4640318677778126</v>
      </c>
      <c r="K845" s="194">
        <f>ABS(Table21[[#This Row],[Erorr 2]])</f>
        <v>3.0763666666666722</v>
      </c>
      <c r="L845" s="192">
        <f>Table21[[#This Row],[Abs Erorr 2]]/Table21[[#This Row],[Adj Close]]</f>
        <v>7.1833920592037859E-2</v>
      </c>
      <c r="M845" s="190">
        <f t="shared" si="55"/>
        <v>46.551616666666661</v>
      </c>
      <c r="N845" s="195">
        <f>Table21[[#This Row],[Adj Close]]-Table21[[#This Row],[6-MA]]</f>
        <v>-3.7255166666666639</v>
      </c>
      <c r="O845" s="194">
        <f>(Table21[[#This Row],[Adj Close]]-M845)^2</f>
        <v>13.87947443361109</v>
      </c>
      <c r="P845" s="194">
        <f>ABS(Table21[[#This Row],[Erorr 3]])</f>
        <v>3.7255166666666639</v>
      </c>
      <c r="Q845" s="192">
        <f>Table21[[#This Row],[Abs Erorr 3]]/Table21[[#This Row],[Adj Close]]</f>
        <v>8.6991733234328225E-2</v>
      </c>
    </row>
    <row r="846" spans="1:17" x14ac:dyDescent="0.3">
      <c r="A846" s="177">
        <v>44690</v>
      </c>
      <c r="B846" s="7">
        <v>42.7361</v>
      </c>
      <c r="C846" s="190">
        <f t="shared" si="52"/>
        <v>42.826099999999997</v>
      </c>
      <c r="D846" s="191">
        <f>Table21[[#This Row],[Adj Close]]-Table21[[#This Row],[Naive Trend ]]</f>
        <v>-8.9999999999996305E-2</v>
      </c>
      <c r="E846">
        <f>Table21[[#This Row],[Erorr 1]]^2</f>
        <v>8.0999999999993352E-3</v>
      </c>
      <c r="F846">
        <f>ABS(Table21[[#This Row],[Erorr 1]])</f>
        <v>8.9999999999996305E-2</v>
      </c>
      <c r="G846" s="192">
        <f>Table21[[#This Row],[Abs Erorr 1]]/Table21[[#This Row],[Adj Close]]</f>
        <v>2.1059478988488959E-3</v>
      </c>
      <c r="H846" s="190">
        <f t="shared" si="54"/>
        <v>44.601166666666664</v>
      </c>
      <c r="I846" s="193">
        <f>(Table21[[#This Row],[Adj Close]]-Table21[[#This Row],[3-MA]])</f>
        <v>-1.8650666666666638</v>
      </c>
      <c r="J846" s="194">
        <f t="shared" si="53"/>
        <v>3.4784736711111002</v>
      </c>
      <c r="K846" s="194">
        <f>ABS(Table21[[#This Row],[Erorr 2]])</f>
        <v>1.8650666666666638</v>
      </c>
      <c r="L846" s="192">
        <f>Table21[[#This Row],[Abs Erorr 2]]/Table21[[#This Row],[Adj Close]]</f>
        <v>4.3641480309777068E-2</v>
      </c>
      <c r="M846" s="190">
        <f t="shared" si="55"/>
        <v>45.709066666666665</v>
      </c>
      <c r="N846" s="195">
        <f>Table21[[#This Row],[Adj Close]]-Table21[[#This Row],[6-MA]]</f>
        <v>-2.9729666666666645</v>
      </c>
      <c r="O846" s="194">
        <f>(Table21[[#This Row],[Adj Close]]-M846)^2</f>
        <v>8.8385308011110979</v>
      </c>
      <c r="P846" s="194">
        <f>ABS(Table21[[#This Row],[Erorr 3]])</f>
        <v>2.9729666666666645</v>
      </c>
      <c r="Q846" s="192">
        <f>Table21[[#This Row],[Abs Erorr 3]]/Table21[[#This Row],[Adj Close]]</f>
        <v>6.9565698944608054E-2</v>
      </c>
    </row>
    <row r="847" spans="1:17" x14ac:dyDescent="0.3">
      <c r="A847" s="177">
        <v>44691</v>
      </c>
      <c r="B847" s="7">
        <v>41.782600000000002</v>
      </c>
      <c r="C847" s="190">
        <f t="shared" si="52"/>
        <v>42.7361</v>
      </c>
      <c r="D847" s="191">
        <f>Table21[[#This Row],[Adj Close]]-Table21[[#This Row],[Naive Trend ]]</f>
        <v>-0.95349999999999824</v>
      </c>
      <c r="E847">
        <f>Table21[[#This Row],[Erorr 1]]^2</f>
        <v>0.90916224999999662</v>
      </c>
      <c r="F847">
        <f>ABS(Table21[[#This Row],[Erorr 1]])</f>
        <v>0.95349999999999824</v>
      </c>
      <c r="G847" s="192">
        <f>Table21[[#This Row],[Abs Erorr 1]]/Table21[[#This Row],[Adj Close]]</f>
        <v>2.2820504229033096E-2</v>
      </c>
      <c r="H847" s="190">
        <f t="shared" si="54"/>
        <v>43.239866666666664</v>
      </c>
      <c r="I847" s="193">
        <f>(Table21[[#This Row],[Adj Close]]-Table21[[#This Row],[3-MA]])</f>
        <v>-1.457266666666662</v>
      </c>
      <c r="J847" s="194">
        <f t="shared" si="53"/>
        <v>2.1236261377777641</v>
      </c>
      <c r="K847" s="194">
        <f>ABS(Table21[[#This Row],[Erorr 2]])</f>
        <v>1.457266666666662</v>
      </c>
      <c r="L847" s="192">
        <f>Table21[[#This Row],[Abs Erorr 2]]/Table21[[#This Row],[Adj Close]]</f>
        <v>3.4877357241211937E-2</v>
      </c>
      <c r="M847" s="190">
        <f t="shared" si="55"/>
        <v>45.035916666666672</v>
      </c>
      <c r="N847" s="195">
        <f>Table21[[#This Row],[Adj Close]]-Table21[[#This Row],[6-MA]]</f>
        <v>-3.2533166666666702</v>
      </c>
      <c r="O847" s="194">
        <f>(Table21[[#This Row],[Adj Close]]-M847)^2</f>
        <v>10.584069333611135</v>
      </c>
      <c r="P847" s="194">
        <f>ABS(Table21[[#This Row],[Erorr 3]])</f>
        <v>3.2533166666666702</v>
      </c>
      <c r="Q847" s="192">
        <f>Table21[[#This Row],[Abs Erorr 3]]/Table21[[#This Row],[Adj Close]]</f>
        <v>7.7862954116466418E-2</v>
      </c>
    </row>
    <row r="848" spans="1:17" x14ac:dyDescent="0.3">
      <c r="A848" s="177">
        <v>44692</v>
      </c>
      <c r="B848" s="7">
        <v>40.8202</v>
      </c>
      <c r="C848" s="190">
        <f t="shared" si="52"/>
        <v>41.782600000000002</v>
      </c>
      <c r="D848" s="191">
        <f>Table21[[#This Row],[Adj Close]]-Table21[[#This Row],[Naive Trend ]]</f>
        <v>-0.96240000000000236</v>
      </c>
      <c r="E848">
        <f>Table21[[#This Row],[Erorr 1]]^2</f>
        <v>0.92621376000000455</v>
      </c>
      <c r="F848">
        <f>ABS(Table21[[#This Row],[Erorr 1]])</f>
        <v>0.96240000000000236</v>
      </c>
      <c r="G848" s="192">
        <f>Table21[[#This Row],[Abs Erorr 1]]/Table21[[#This Row],[Adj Close]]</f>
        <v>2.3576562584210817E-2</v>
      </c>
      <c r="H848" s="190">
        <f t="shared" si="54"/>
        <v>42.448266666666662</v>
      </c>
      <c r="I848" s="193">
        <f>(Table21[[#This Row],[Adj Close]]-Table21[[#This Row],[3-MA]])</f>
        <v>-1.6280666666666619</v>
      </c>
      <c r="J848" s="194">
        <f t="shared" si="53"/>
        <v>2.6506010711110957</v>
      </c>
      <c r="K848" s="194">
        <f>ABS(Table21[[#This Row],[Erorr 2]])</f>
        <v>1.6280666666666619</v>
      </c>
      <c r="L848" s="192">
        <f>Table21[[#This Row],[Abs Erorr 2]]/Table21[[#This Row],[Adj Close]]</f>
        <v>3.988384835612422E-2</v>
      </c>
      <c r="M848" s="190">
        <f t="shared" si="55"/>
        <v>44.175366666666662</v>
      </c>
      <c r="N848" s="195">
        <f>Table21[[#This Row],[Adj Close]]-Table21[[#This Row],[6-MA]]</f>
        <v>-3.355166666666662</v>
      </c>
      <c r="O848" s="194">
        <f>(Table21[[#This Row],[Adj Close]]-M848)^2</f>
        <v>11.25714336111108</v>
      </c>
      <c r="P848" s="194">
        <f>ABS(Table21[[#This Row],[Erorr 3]])</f>
        <v>3.355166666666662</v>
      </c>
      <c r="Q848" s="192">
        <f>Table21[[#This Row],[Abs Erorr 3]]/Table21[[#This Row],[Adj Close]]</f>
        <v>8.2193783143312923E-2</v>
      </c>
    </row>
    <row r="849" spans="1:17" x14ac:dyDescent="0.3">
      <c r="A849" s="177">
        <v>44693</v>
      </c>
      <c r="B849" s="7">
        <v>42.502299999999998</v>
      </c>
      <c r="C849" s="190">
        <f t="shared" si="52"/>
        <v>40.8202</v>
      </c>
      <c r="D849" s="191">
        <f>Table21[[#This Row],[Adj Close]]-Table21[[#This Row],[Naive Trend ]]</f>
        <v>1.6820999999999984</v>
      </c>
      <c r="E849">
        <f>Table21[[#This Row],[Erorr 1]]^2</f>
        <v>2.8294604099999945</v>
      </c>
      <c r="F849">
        <f>ABS(Table21[[#This Row],[Erorr 1]])</f>
        <v>1.6820999999999984</v>
      </c>
      <c r="G849" s="192">
        <f>Table21[[#This Row],[Abs Erorr 1]]/Table21[[#This Row],[Adj Close]]</f>
        <v>3.9576681732517965E-2</v>
      </c>
      <c r="H849" s="190">
        <f t="shared" si="54"/>
        <v>41.779633333333329</v>
      </c>
      <c r="I849" s="193">
        <f>(Table21[[#This Row],[Adj Close]]-Table21[[#This Row],[3-MA]])</f>
        <v>0.72266666666666879</v>
      </c>
      <c r="J849" s="194">
        <f t="shared" si="53"/>
        <v>0.52224711111111422</v>
      </c>
      <c r="K849" s="194">
        <f>ABS(Table21[[#This Row],[Erorr 2]])</f>
        <v>0.72266666666666879</v>
      </c>
      <c r="L849" s="192">
        <f>Table21[[#This Row],[Abs Erorr 2]]/Table21[[#This Row],[Adj Close]]</f>
        <v>1.7003001406198461E-2</v>
      </c>
      <c r="M849" s="190">
        <f t="shared" si="55"/>
        <v>43.19039999999999</v>
      </c>
      <c r="N849" s="195">
        <f>Table21[[#This Row],[Adj Close]]-Table21[[#This Row],[6-MA]]</f>
        <v>-0.6880999999999915</v>
      </c>
      <c r="O849" s="194">
        <f>(Table21[[#This Row],[Adj Close]]-M849)^2</f>
        <v>0.47348160999998828</v>
      </c>
      <c r="P849" s="194">
        <f>ABS(Table21[[#This Row],[Erorr 3]])</f>
        <v>0.6880999999999915</v>
      </c>
      <c r="Q849" s="192">
        <f>Table21[[#This Row],[Abs Erorr 3]]/Table21[[#This Row],[Adj Close]]</f>
        <v>1.6189712086169254E-2</v>
      </c>
    </row>
    <row r="850" spans="1:17" x14ac:dyDescent="0.3">
      <c r="A850" s="177">
        <v>44694</v>
      </c>
      <c r="B850" s="7">
        <v>42.808100000000003</v>
      </c>
      <c r="C850" s="190">
        <f t="shared" si="52"/>
        <v>42.502299999999998</v>
      </c>
      <c r="D850" s="191">
        <f>Table21[[#This Row],[Adj Close]]-Table21[[#This Row],[Naive Trend ]]</f>
        <v>0.30580000000000496</v>
      </c>
      <c r="E850">
        <f>Table21[[#This Row],[Erorr 1]]^2</f>
        <v>9.3513640000003034E-2</v>
      </c>
      <c r="F850">
        <f>ABS(Table21[[#This Row],[Erorr 1]])</f>
        <v>0.30580000000000496</v>
      </c>
      <c r="G850" s="192">
        <f>Table21[[#This Row],[Abs Erorr 1]]/Table21[[#This Row],[Adj Close]]</f>
        <v>7.1435078875260738E-3</v>
      </c>
      <c r="H850" s="190">
        <f t="shared" si="54"/>
        <v>41.701699999999995</v>
      </c>
      <c r="I850" s="193">
        <f>(Table21[[#This Row],[Adj Close]]-Table21[[#This Row],[3-MA]])</f>
        <v>1.1064000000000078</v>
      </c>
      <c r="J850" s="194">
        <f t="shared" si="53"/>
        <v>1.2241209600000174</v>
      </c>
      <c r="K850" s="194">
        <f>ABS(Table21[[#This Row],[Erorr 2]])</f>
        <v>1.1064000000000078</v>
      </c>
      <c r="L850" s="192">
        <f>Table21[[#This Row],[Abs Erorr 2]]/Table21[[#This Row],[Adj Close]]</f>
        <v>2.5845575954083638E-2</v>
      </c>
      <c r="M850" s="190">
        <f t="shared" si="55"/>
        <v>42.47078333333333</v>
      </c>
      <c r="N850" s="195">
        <f>Table21[[#This Row],[Adj Close]]-Table21[[#This Row],[6-MA]]</f>
        <v>0.33731666666667337</v>
      </c>
      <c r="O850" s="194">
        <f>(Table21[[#This Row],[Adj Close]]-M850)^2</f>
        <v>0.11378253361111564</v>
      </c>
      <c r="P850" s="194">
        <f>ABS(Table21[[#This Row],[Erorr 3]])</f>
        <v>0.33731666666667337</v>
      </c>
      <c r="Q850" s="192">
        <f>Table21[[#This Row],[Abs Erorr 3]]/Table21[[#This Row],[Adj Close]]</f>
        <v>7.8797392705276179E-3</v>
      </c>
    </row>
    <row r="851" spans="1:17" x14ac:dyDescent="0.3">
      <c r="A851" s="177">
        <v>44697</v>
      </c>
      <c r="B851" s="7">
        <v>42.250399999999999</v>
      </c>
      <c r="C851" s="190">
        <f t="shared" si="52"/>
        <v>42.808100000000003</v>
      </c>
      <c r="D851" s="191">
        <f>Table21[[#This Row],[Adj Close]]-Table21[[#This Row],[Naive Trend ]]</f>
        <v>-0.55770000000000408</v>
      </c>
      <c r="E851">
        <f>Table21[[#This Row],[Erorr 1]]^2</f>
        <v>0.31102929000000457</v>
      </c>
      <c r="F851">
        <f>ABS(Table21[[#This Row],[Erorr 1]])</f>
        <v>0.55770000000000408</v>
      </c>
      <c r="G851" s="192">
        <f>Table21[[#This Row],[Abs Erorr 1]]/Table21[[#This Row],[Adj Close]]</f>
        <v>1.3199875030769036E-2</v>
      </c>
      <c r="H851" s="190">
        <f t="shared" si="54"/>
        <v>42.043533333333329</v>
      </c>
      <c r="I851" s="193">
        <f>(Table21[[#This Row],[Adj Close]]-Table21[[#This Row],[3-MA]])</f>
        <v>0.20686666666667008</v>
      </c>
      <c r="J851" s="194">
        <f t="shared" si="53"/>
        <v>4.2793817777779193E-2</v>
      </c>
      <c r="K851" s="194">
        <f>ABS(Table21[[#This Row],[Erorr 2]])</f>
        <v>0.20686666666667008</v>
      </c>
      <c r="L851" s="192">
        <f>Table21[[#This Row],[Abs Erorr 2]]/Table21[[#This Row],[Adj Close]]</f>
        <v>4.896206110869248E-3</v>
      </c>
      <c r="M851" s="190">
        <f t="shared" si="55"/>
        <v>42.245899999999999</v>
      </c>
      <c r="N851" s="195">
        <f>Table21[[#This Row],[Adj Close]]-Table21[[#This Row],[6-MA]]</f>
        <v>4.5000000000001705E-3</v>
      </c>
      <c r="O851" s="194">
        <f>(Table21[[#This Row],[Adj Close]]-M851)^2</f>
        <v>2.0250000000001536E-5</v>
      </c>
      <c r="P851" s="194">
        <f>ABS(Table21[[#This Row],[Erorr 3]])</f>
        <v>4.5000000000001705E-3</v>
      </c>
      <c r="Q851" s="192">
        <f>Table21[[#This Row],[Abs Erorr 3]]/Table21[[#This Row],[Adj Close]]</f>
        <v>1.0650786738114125E-4</v>
      </c>
    </row>
    <row r="852" spans="1:17" x14ac:dyDescent="0.3">
      <c r="A852" s="177">
        <v>44698</v>
      </c>
      <c r="B852" s="7">
        <v>43.383800000000001</v>
      </c>
      <c r="C852" s="190">
        <f t="shared" si="52"/>
        <v>42.250399999999999</v>
      </c>
      <c r="D852" s="191">
        <f>Table21[[#This Row],[Adj Close]]-Table21[[#This Row],[Naive Trend ]]</f>
        <v>1.1334000000000017</v>
      </c>
      <c r="E852">
        <f>Table21[[#This Row],[Erorr 1]]^2</f>
        <v>1.2845955600000039</v>
      </c>
      <c r="F852">
        <f>ABS(Table21[[#This Row],[Erorr 1]])</f>
        <v>1.1334000000000017</v>
      </c>
      <c r="G852" s="192">
        <f>Table21[[#This Row],[Abs Erorr 1]]/Table21[[#This Row],[Adj Close]]</f>
        <v>2.6124959086110525E-2</v>
      </c>
      <c r="H852" s="190">
        <f t="shared" si="54"/>
        <v>42.520266666666664</v>
      </c>
      <c r="I852" s="193">
        <f>(Table21[[#This Row],[Adj Close]]-Table21[[#This Row],[3-MA]])</f>
        <v>0.86353333333333637</v>
      </c>
      <c r="J852" s="194">
        <f t="shared" si="53"/>
        <v>0.74568981777778298</v>
      </c>
      <c r="K852" s="194">
        <f>ABS(Table21[[#This Row],[Erorr 2]])</f>
        <v>0.86353333333333637</v>
      </c>
      <c r="L852" s="192">
        <f>Table21[[#This Row],[Abs Erorr 2]]/Table21[[#This Row],[Adj Close]]</f>
        <v>1.9904511207716621E-2</v>
      </c>
      <c r="M852" s="190">
        <f t="shared" si="55"/>
        <v>42.149949999999997</v>
      </c>
      <c r="N852" s="195">
        <f>Table21[[#This Row],[Adj Close]]-Table21[[#This Row],[6-MA]]</f>
        <v>1.2338500000000039</v>
      </c>
      <c r="O852" s="194">
        <f>(Table21[[#This Row],[Adj Close]]-M852)^2</f>
        <v>1.5223858225000095</v>
      </c>
      <c r="P852" s="194">
        <f>ABS(Table21[[#This Row],[Erorr 3]])</f>
        <v>1.2338500000000039</v>
      </c>
      <c r="Q852" s="192">
        <f>Table21[[#This Row],[Abs Erorr 3]]/Table21[[#This Row],[Adj Close]]</f>
        <v>2.8440339481557723E-2</v>
      </c>
    </row>
    <row r="853" spans="1:17" x14ac:dyDescent="0.3">
      <c r="A853" s="177">
        <v>44699</v>
      </c>
      <c r="B853" s="7">
        <v>41.350900000000003</v>
      </c>
      <c r="C853" s="190">
        <f t="shared" si="52"/>
        <v>43.383800000000001</v>
      </c>
      <c r="D853" s="191">
        <f>Table21[[#This Row],[Adj Close]]-Table21[[#This Row],[Naive Trend ]]</f>
        <v>-2.0328999999999979</v>
      </c>
      <c r="E853">
        <f>Table21[[#This Row],[Erorr 1]]^2</f>
        <v>4.1326824099999913</v>
      </c>
      <c r="F853">
        <f>ABS(Table21[[#This Row],[Erorr 1]])</f>
        <v>2.0328999999999979</v>
      </c>
      <c r="G853" s="192">
        <f>Table21[[#This Row],[Abs Erorr 1]]/Table21[[#This Row],[Adj Close]]</f>
        <v>4.9162170593626688E-2</v>
      </c>
      <c r="H853" s="190">
        <f t="shared" si="54"/>
        <v>42.814100000000003</v>
      </c>
      <c r="I853" s="193">
        <f>(Table21[[#This Row],[Adj Close]]-Table21[[#This Row],[3-MA]])</f>
        <v>-1.4632000000000005</v>
      </c>
      <c r="J853" s="194">
        <f t="shared" si="53"/>
        <v>2.1409542400000015</v>
      </c>
      <c r="K853" s="194">
        <f>ABS(Table21[[#This Row],[Erorr 2]])</f>
        <v>1.4632000000000005</v>
      </c>
      <c r="L853" s="192">
        <f>Table21[[#This Row],[Abs Erorr 2]]/Table21[[#This Row],[Adj Close]]</f>
        <v>3.5384961391408662E-2</v>
      </c>
      <c r="M853" s="190">
        <f t="shared" si="55"/>
        <v>42.257899999999999</v>
      </c>
      <c r="N853" s="195">
        <f>Table21[[#This Row],[Adj Close]]-Table21[[#This Row],[6-MA]]</f>
        <v>-0.90699999999999648</v>
      </c>
      <c r="O853" s="194">
        <f>(Table21[[#This Row],[Adj Close]]-M853)^2</f>
        <v>0.82264899999999364</v>
      </c>
      <c r="P853" s="194">
        <f>ABS(Table21[[#This Row],[Erorr 3]])</f>
        <v>0.90699999999999648</v>
      </c>
      <c r="Q853" s="192">
        <f>Table21[[#This Row],[Abs Erorr 3]]/Table21[[#This Row],[Adj Close]]</f>
        <v>2.1934226340901804E-2</v>
      </c>
    </row>
    <row r="854" spans="1:17" x14ac:dyDescent="0.3">
      <c r="A854" s="177">
        <v>44700</v>
      </c>
      <c r="B854" s="7">
        <v>40.127499999999998</v>
      </c>
      <c r="C854" s="190">
        <f t="shared" si="52"/>
        <v>41.350900000000003</v>
      </c>
      <c r="D854" s="191">
        <f>Table21[[#This Row],[Adj Close]]-Table21[[#This Row],[Naive Trend ]]</f>
        <v>-1.2234000000000052</v>
      </c>
      <c r="E854">
        <f>Table21[[#This Row],[Erorr 1]]^2</f>
        <v>1.4967075600000126</v>
      </c>
      <c r="F854">
        <f>ABS(Table21[[#This Row],[Erorr 1]])</f>
        <v>1.2234000000000052</v>
      </c>
      <c r="G854" s="192">
        <f>Table21[[#This Row],[Abs Erorr 1]]/Table21[[#This Row],[Adj Close]]</f>
        <v>3.04878200735158E-2</v>
      </c>
      <c r="H854" s="190">
        <f t="shared" si="54"/>
        <v>42.32836666666666</v>
      </c>
      <c r="I854" s="193">
        <f>(Table21[[#This Row],[Adj Close]]-Table21[[#This Row],[3-MA]])</f>
        <v>-2.2008666666666628</v>
      </c>
      <c r="J854" s="194">
        <f t="shared" si="53"/>
        <v>4.8438140844444275</v>
      </c>
      <c r="K854" s="194">
        <f>ABS(Table21[[#This Row],[Erorr 2]])</f>
        <v>2.2008666666666628</v>
      </c>
      <c r="L854" s="192">
        <f>Table21[[#This Row],[Abs Erorr 2]]/Table21[[#This Row],[Adj Close]]</f>
        <v>5.4846842356654733E-2</v>
      </c>
      <c r="M854" s="190">
        <f t="shared" si="55"/>
        <v>42.185949999999998</v>
      </c>
      <c r="N854" s="195">
        <f>Table21[[#This Row],[Adj Close]]-Table21[[#This Row],[6-MA]]</f>
        <v>-2.0584500000000006</v>
      </c>
      <c r="O854" s="194">
        <f>(Table21[[#This Row],[Adj Close]]-M854)^2</f>
        <v>4.2372164025000023</v>
      </c>
      <c r="P854" s="194">
        <f>ABS(Table21[[#This Row],[Erorr 3]])</f>
        <v>2.0584500000000006</v>
      </c>
      <c r="Q854" s="192">
        <f>Table21[[#This Row],[Abs Erorr 3]]/Table21[[#This Row],[Adj Close]]</f>
        <v>5.1297738458663027E-2</v>
      </c>
    </row>
    <row r="855" spans="1:17" x14ac:dyDescent="0.3">
      <c r="A855" s="177">
        <v>44701</v>
      </c>
      <c r="B855" s="7">
        <v>42.565199999999997</v>
      </c>
      <c r="C855" s="190">
        <f t="shared" si="52"/>
        <v>40.127499999999998</v>
      </c>
      <c r="D855" s="191">
        <f>Table21[[#This Row],[Adj Close]]-Table21[[#This Row],[Naive Trend ]]</f>
        <v>2.4376999999999995</v>
      </c>
      <c r="E855">
        <f>Table21[[#This Row],[Erorr 1]]^2</f>
        <v>5.9423812899999975</v>
      </c>
      <c r="F855">
        <f>ABS(Table21[[#This Row],[Erorr 1]])</f>
        <v>2.4376999999999995</v>
      </c>
      <c r="G855" s="192">
        <f>Table21[[#This Row],[Abs Erorr 1]]/Table21[[#This Row],[Adj Close]]</f>
        <v>5.7269788465694971E-2</v>
      </c>
      <c r="H855" s="190">
        <f t="shared" si="54"/>
        <v>41.620733333333334</v>
      </c>
      <c r="I855" s="193">
        <f>(Table21[[#This Row],[Adj Close]]-Table21[[#This Row],[3-MA]])</f>
        <v>0.94446666666666346</v>
      </c>
      <c r="J855" s="194">
        <f t="shared" si="53"/>
        <v>0.8920172844444384</v>
      </c>
      <c r="K855" s="194">
        <f>ABS(Table21[[#This Row],[Erorr 2]])</f>
        <v>0.94446666666666346</v>
      </c>
      <c r="L855" s="192">
        <f>Table21[[#This Row],[Abs Erorr 2]]/Table21[[#This Row],[Adj Close]]</f>
        <v>2.2188705014111611E-2</v>
      </c>
      <c r="M855" s="190">
        <f t="shared" si="55"/>
        <v>42.070500000000003</v>
      </c>
      <c r="N855" s="195">
        <f>Table21[[#This Row],[Adj Close]]-Table21[[#This Row],[6-MA]]</f>
        <v>0.49469999999999459</v>
      </c>
      <c r="O855" s="194">
        <f>(Table21[[#This Row],[Adj Close]]-M855)^2</f>
        <v>0.24472808999999465</v>
      </c>
      <c r="P855" s="194">
        <f>ABS(Table21[[#This Row],[Erorr 3]])</f>
        <v>0.49469999999999459</v>
      </c>
      <c r="Q855" s="192">
        <f>Table21[[#This Row],[Abs Erorr 3]]/Table21[[#This Row],[Adj Close]]</f>
        <v>1.1622170223562784E-2</v>
      </c>
    </row>
    <row r="856" spans="1:17" x14ac:dyDescent="0.3">
      <c r="A856" s="177">
        <v>44704</v>
      </c>
      <c r="B856" s="7">
        <v>41.800600000000003</v>
      </c>
      <c r="C856" s="190">
        <f t="shared" si="52"/>
        <v>42.565199999999997</v>
      </c>
      <c r="D856" s="191">
        <f>Table21[[#This Row],[Adj Close]]-Table21[[#This Row],[Naive Trend ]]</f>
        <v>-0.7645999999999944</v>
      </c>
      <c r="E856">
        <f>Table21[[#This Row],[Erorr 1]]^2</f>
        <v>0.58461315999999142</v>
      </c>
      <c r="F856">
        <f>ABS(Table21[[#This Row],[Erorr 1]])</f>
        <v>0.7645999999999944</v>
      </c>
      <c r="G856" s="192">
        <f>Table21[[#This Row],[Abs Erorr 1]]/Table21[[#This Row],[Adj Close]]</f>
        <v>1.8291603469806517E-2</v>
      </c>
      <c r="H856" s="190">
        <f t="shared" si="54"/>
        <v>41.347866666666668</v>
      </c>
      <c r="I856" s="193">
        <f>(Table21[[#This Row],[Adj Close]]-Table21[[#This Row],[3-MA]])</f>
        <v>0.45273333333333454</v>
      </c>
      <c r="J856" s="194">
        <f t="shared" si="53"/>
        <v>0.20496747111111221</v>
      </c>
      <c r="K856" s="194">
        <f>ABS(Table21[[#This Row],[Erorr 2]])</f>
        <v>0.45273333333333454</v>
      </c>
      <c r="L856" s="192">
        <f>Table21[[#This Row],[Abs Erorr 2]]/Table21[[#This Row],[Adj Close]]</f>
        <v>1.0830785523014849E-2</v>
      </c>
      <c r="M856" s="190">
        <f t="shared" si="55"/>
        <v>42.080983333333336</v>
      </c>
      <c r="N856" s="195">
        <f>Table21[[#This Row],[Adj Close]]-Table21[[#This Row],[6-MA]]</f>
        <v>-0.28038333333333298</v>
      </c>
      <c r="O856" s="194">
        <f>(Table21[[#This Row],[Adj Close]]-M856)^2</f>
        <v>7.8614813611110917E-2</v>
      </c>
      <c r="P856" s="194">
        <f>ABS(Table21[[#This Row],[Erorr 3]])</f>
        <v>0.28038333333333298</v>
      </c>
      <c r="Q856" s="192">
        <f>Table21[[#This Row],[Abs Erorr 3]]/Table21[[#This Row],[Adj Close]]</f>
        <v>6.707638965309899E-3</v>
      </c>
    </row>
    <row r="857" spans="1:17" x14ac:dyDescent="0.3">
      <c r="A857" s="177">
        <v>44705</v>
      </c>
      <c r="B857" s="7">
        <v>40.9191</v>
      </c>
      <c r="C857" s="190">
        <f t="shared" si="52"/>
        <v>41.800600000000003</v>
      </c>
      <c r="D857" s="191">
        <f>Table21[[#This Row],[Adj Close]]-Table21[[#This Row],[Naive Trend ]]</f>
        <v>-0.88150000000000261</v>
      </c>
      <c r="E857">
        <f>Table21[[#This Row],[Erorr 1]]^2</f>
        <v>0.7770422500000046</v>
      </c>
      <c r="F857">
        <f>ABS(Table21[[#This Row],[Erorr 1]])</f>
        <v>0.88150000000000261</v>
      </c>
      <c r="G857" s="192">
        <f>Table21[[#This Row],[Abs Erorr 1]]/Table21[[#This Row],[Adj Close]]</f>
        <v>2.1542507044387649E-2</v>
      </c>
      <c r="H857" s="190">
        <f t="shared" si="54"/>
        <v>41.497766666666671</v>
      </c>
      <c r="I857" s="193">
        <f>(Table21[[#This Row],[Adj Close]]-Table21[[#This Row],[3-MA]])</f>
        <v>-0.57866666666667044</v>
      </c>
      <c r="J857" s="194">
        <f t="shared" si="53"/>
        <v>0.33485511111111549</v>
      </c>
      <c r="K857" s="194">
        <f>ABS(Table21[[#This Row],[Erorr 2]])</f>
        <v>0.57866666666667044</v>
      </c>
      <c r="L857" s="192">
        <f>Table21[[#This Row],[Abs Erorr 2]]/Table21[[#This Row],[Adj Close]]</f>
        <v>1.4141725176425445E-2</v>
      </c>
      <c r="M857" s="190">
        <f t="shared" si="55"/>
        <v>41.913066666666666</v>
      </c>
      <c r="N857" s="195">
        <f>Table21[[#This Row],[Adj Close]]-Table21[[#This Row],[6-MA]]</f>
        <v>-0.99396666666666533</v>
      </c>
      <c r="O857" s="194">
        <f>(Table21[[#This Row],[Adj Close]]-M857)^2</f>
        <v>0.98796973444444181</v>
      </c>
      <c r="P857" s="194">
        <f>ABS(Table21[[#This Row],[Erorr 3]])</f>
        <v>0.99396666666666533</v>
      </c>
      <c r="Q857" s="192">
        <f>Table21[[#This Row],[Abs Erorr 3]]/Table21[[#This Row],[Adj Close]]</f>
        <v>2.4291019760128287E-2</v>
      </c>
    </row>
    <row r="858" spans="1:17" x14ac:dyDescent="0.3">
      <c r="A858" s="177">
        <v>44706</v>
      </c>
      <c r="B858" s="7">
        <v>42.385300000000001</v>
      </c>
      <c r="C858" s="190">
        <f t="shared" si="52"/>
        <v>40.9191</v>
      </c>
      <c r="D858" s="191">
        <f>Table21[[#This Row],[Adj Close]]-Table21[[#This Row],[Naive Trend ]]</f>
        <v>1.4662000000000006</v>
      </c>
      <c r="E858">
        <f>Table21[[#This Row],[Erorr 1]]^2</f>
        <v>2.1497424400000016</v>
      </c>
      <c r="F858">
        <f>ABS(Table21[[#This Row],[Erorr 1]])</f>
        <v>1.4662000000000006</v>
      </c>
      <c r="G858" s="192">
        <f>Table21[[#This Row],[Abs Erorr 1]]/Table21[[#This Row],[Adj Close]]</f>
        <v>3.4592181723380529E-2</v>
      </c>
      <c r="H858" s="190">
        <f t="shared" si="54"/>
        <v>41.761633333333336</v>
      </c>
      <c r="I858" s="193">
        <f>(Table21[[#This Row],[Adj Close]]-Table21[[#This Row],[3-MA]])</f>
        <v>0.62366666666666504</v>
      </c>
      <c r="J858" s="194">
        <f t="shared" si="53"/>
        <v>0.38896011111110906</v>
      </c>
      <c r="K858" s="194">
        <f>ABS(Table21[[#This Row],[Erorr 2]])</f>
        <v>0.62366666666666504</v>
      </c>
      <c r="L858" s="192">
        <f>Table21[[#This Row],[Abs Erorr 2]]/Table21[[#This Row],[Adj Close]]</f>
        <v>1.4714220889475008E-2</v>
      </c>
      <c r="M858" s="190">
        <f t="shared" si="55"/>
        <v>41.691183333333335</v>
      </c>
      <c r="N858" s="195">
        <f>Table21[[#This Row],[Adj Close]]-Table21[[#This Row],[6-MA]]</f>
        <v>0.69411666666666605</v>
      </c>
      <c r="O858" s="194">
        <f>(Table21[[#This Row],[Adj Close]]-M858)^2</f>
        <v>0.48179794694444361</v>
      </c>
      <c r="P858" s="194">
        <f>ABS(Table21[[#This Row],[Erorr 3]])</f>
        <v>0.69411666666666605</v>
      </c>
      <c r="Q858" s="192">
        <f>Table21[[#This Row],[Abs Erorr 3]]/Table21[[#This Row],[Adj Close]]</f>
        <v>1.6376353751575808E-2</v>
      </c>
    </row>
    <row r="859" spans="1:17" x14ac:dyDescent="0.3">
      <c r="A859" s="177">
        <v>44707</v>
      </c>
      <c r="B859" s="7">
        <v>43.959499999999998</v>
      </c>
      <c r="C859" s="190">
        <f t="shared" si="52"/>
        <v>42.385300000000001</v>
      </c>
      <c r="D859" s="191">
        <f>Table21[[#This Row],[Adj Close]]-Table21[[#This Row],[Naive Trend ]]</f>
        <v>1.5741999999999976</v>
      </c>
      <c r="E859">
        <f>Table21[[#This Row],[Erorr 1]]^2</f>
        <v>2.4781056399999923</v>
      </c>
      <c r="F859">
        <f>ABS(Table21[[#This Row],[Erorr 1]])</f>
        <v>1.5741999999999976</v>
      </c>
      <c r="G859" s="192">
        <f>Table21[[#This Row],[Abs Erorr 1]]/Table21[[#This Row],[Adj Close]]</f>
        <v>3.5810234420318651E-2</v>
      </c>
      <c r="H859" s="190">
        <f t="shared" si="54"/>
        <v>41.701666666666668</v>
      </c>
      <c r="I859" s="193">
        <f>(Table21[[#This Row],[Adj Close]]-Table21[[#This Row],[3-MA]])</f>
        <v>2.2578333333333305</v>
      </c>
      <c r="J859" s="194">
        <f t="shared" si="53"/>
        <v>5.0978113611110984</v>
      </c>
      <c r="K859" s="194">
        <f>ABS(Table21[[#This Row],[Erorr 2]])</f>
        <v>2.2578333333333305</v>
      </c>
      <c r="L859" s="192">
        <f>Table21[[#This Row],[Abs Erorr 2]]/Table21[[#This Row],[Adj Close]]</f>
        <v>5.1361670022027787E-2</v>
      </c>
      <c r="M859" s="190">
        <f t="shared" si="55"/>
        <v>41.524766666666672</v>
      </c>
      <c r="N859" s="195">
        <f>Table21[[#This Row],[Adj Close]]-Table21[[#This Row],[6-MA]]</f>
        <v>2.4347333333333268</v>
      </c>
      <c r="O859" s="194">
        <f>(Table21[[#This Row],[Adj Close]]-M859)^2</f>
        <v>5.9279264044444124</v>
      </c>
      <c r="P859" s="194">
        <f>ABS(Table21[[#This Row],[Erorr 3]])</f>
        <v>2.4347333333333268</v>
      </c>
      <c r="Q859" s="192">
        <f>Table21[[#This Row],[Abs Erorr 3]]/Table21[[#This Row],[Adj Close]]</f>
        <v>5.538582862255774E-2</v>
      </c>
    </row>
    <row r="860" spans="1:17" x14ac:dyDescent="0.3">
      <c r="A860" s="177">
        <v>44708</v>
      </c>
      <c r="B860" s="7">
        <v>45.137900000000002</v>
      </c>
      <c r="C860" s="190">
        <f t="shared" si="52"/>
        <v>43.959499999999998</v>
      </c>
      <c r="D860" s="191">
        <f>Table21[[#This Row],[Adj Close]]-Table21[[#This Row],[Naive Trend ]]</f>
        <v>1.1784000000000034</v>
      </c>
      <c r="E860">
        <f>Table21[[#This Row],[Erorr 1]]^2</f>
        <v>1.3886265600000081</v>
      </c>
      <c r="F860">
        <f>ABS(Table21[[#This Row],[Erorr 1]])</f>
        <v>1.1784000000000034</v>
      </c>
      <c r="G860" s="192">
        <f>Table21[[#This Row],[Abs Erorr 1]]/Table21[[#This Row],[Adj Close]]</f>
        <v>2.6106664244459829E-2</v>
      </c>
      <c r="H860" s="190">
        <f t="shared" si="54"/>
        <v>42.421300000000002</v>
      </c>
      <c r="I860" s="193">
        <f>(Table21[[#This Row],[Adj Close]]-Table21[[#This Row],[3-MA]])</f>
        <v>2.7165999999999997</v>
      </c>
      <c r="J860" s="194">
        <f t="shared" si="53"/>
        <v>7.3799155599999979</v>
      </c>
      <c r="K860" s="194">
        <f>ABS(Table21[[#This Row],[Erorr 2]])</f>
        <v>2.7165999999999997</v>
      </c>
      <c r="L860" s="192">
        <f>Table21[[#This Row],[Abs Erorr 2]]/Table21[[#This Row],[Adj Close]]</f>
        <v>6.0184456964103329E-2</v>
      </c>
      <c r="M860" s="190">
        <f t="shared" si="55"/>
        <v>41.959533333333333</v>
      </c>
      <c r="N860" s="195">
        <f>Table21[[#This Row],[Adj Close]]-Table21[[#This Row],[6-MA]]</f>
        <v>3.178366666666669</v>
      </c>
      <c r="O860" s="194">
        <f>(Table21[[#This Row],[Adj Close]]-M860)^2</f>
        <v>10.102014667777793</v>
      </c>
      <c r="P860" s="194">
        <f>ABS(Table21[[#This Row],[Erorr 3]])</f>
        <v>3.178366666666669</v>
      </c>
      <c r="Q860" s="192">
        <f>Table21[[#This Row],[Abs Erorr 3]]/Table21[[#This Row],[Adj Close]]</f>
        <v>7.0414588774991058E-2</v>
      </c>
    </row>
    <row r="861" spans="1:17" x14ac:dyDescent="0.3">
      <c r="A861" s="177">
        <v>44712</v>
      </c>
      <c r="B861" s="7">
        <v>45.389699999999998</v>
      </c>
      <c r="C861" s="190">
        <f t="shared" si="52"/>
        <v>45.137900000000002</v>
      </c>
      <c r="D861" s="191">
        <f>Table21[[#This Row],[Adj Close]]-Table21[[#This Row],[Naive Trend ]]</f>
        <v>0.2517999999999958</v>
      </c>
      <c r="E861">
        <f>Table21[[#This Row],[Erorr 1]]^2</f>
        <v>6.340323999999789E-2</v>
      </c>
      <c r="F861">
        <f>ABS(Table21[[#This Row],[Erorr 1]])</f>
        <v>0.2517999999999958</v>
      </c>
      <c r="G861" s="192">
        <f>Table21[[#This Row],[Abs Erorr 1]]/Table21[[#This Row],[Adj Close]]</f>
        <v>5.5475140835915598E-3</v>
      </c>
      <c r="H861" s="190">
        <f t="shared" si="54"/>
        <v>43.827566666666662</v>
      </c>
      <c r="I861" s="193">
        <f>(Table21[[#This Row],[Adj Close]]-Table21[[#This Row],[3-MA]])</f>
        <v>1.5621333333333354</v>
      </c>
      <c r="J861" s="194">
        <f t="shared" si="53"/>
        <v>2.4402605511111175</v>
      </c>
      <c r="K861" s="194">
        <f>ABS(Table21[[#This Row],[Erorr 2]])</f>
        <v>1.5621333333333354</v>
      </c>
      <c r="L861" s="192">
        <f>Table21[[#This Row],[Abs Erorr 2]]/Table21[[#This Row],[Adj Close]]</f>
        <v>3.4416031243505361E-2</v>
      </c>
      <c r="M861" s="190">
        <f t="shared" si="55"/>
        <v>42.794600000000003</v>
      </c>
      <c r="N861" s="195">
        <f>Table21[[#This Row],[Adj Close]]-Table21[[#This Row],[6-MA]]</f>
        <v>2.5950999999999951</v>
      </c>
      <c r="O861" s="194">
        <f>(Table21[[#This Row],[Adj Close]]-M861)^2</f>
        <v>6.7345440099999747</v>
      </c>
      <c r="P861" s="194">
        <f>ABS(Table21[[#This Row],[Erorr 3]])</f>
        <v>2.5950999999999951</v>
      </c>
      <c r="Q861" s="192">
        <f>Table21[[#This Row],[Abs Erorr 3]]/Table21[[#This Row],[Adj Close]]</f>
        <v>5.7173764091853332E-2</v>
      </c>
    </row>
    <row r="862" spans="1:17" x14ac:dyDescent="0.3">
      <c r="A862" s="177">
        <v>44713</v>
      </c>
      <c r="B862" s="7">
        <v>44.823</v>
      </c>
      <c r="C862" s="190">
        <f t="shared" si="52"/>
        <v>45.389699999999998</v>
      </c>
      <c r="D862" s="191">
        <f>Table21[[#This Row],[Adj Close]]-Table21[[#This Row],[Naive Trend ]]</f>
        <v>-0.56669999999999732</v>
      </c>
      <c r="E862">
        <f>Table21[[#This Row],[Erorr 1]]^2</f>
        <v>0.32114888999999697</v>
      </c>
      <c r="F862">
        <f>ABS(Table21[[#This Row],[Erorr 1]])</f>
        <v>0.56669999999999732</v>
      </c>
      <c r="G862" s="192">
        <f>Table21[[#This Row],[Abs Erorr 1]]/Table21[[#This Row],[Adj Close]]</f>
        <v>1.2643062713339074E-2</v>
      </c>
      <c r="H862" s="190">
        <f t="shared" si="54"/>
        <v>44.829033333333335</v>
      </c>
      <c r="I862" s="193">
        <f>(Table21[[#This Row],[Adj Close]]-Table21[[#This Row],[3-MA]])</f>
        <v>-6.0333333333346673E-3</v>
      </c>
      <c r="J862" s="194">
        <f t="shared" si="53"/>
        <v>3.6401111111127209E-5</v>
      </c>
      <c r="K862" s="194">
        <f>ABS(Table21[[#This Row],[Erorr 2]])</f>
        <v>6.0333333333346673E-3</v>
      </c>
      <c r="L862" s="192">
        <f>Table21[[#This Row],[Abs Erorr 2]]/Table21[[#This Row],[Adj Close]]</f>
        <v>1.3460351456472496E-4</v>
      </c>
      <c r="M862" s="190">
        <f t="shared" si="55"/>
        <v>43.265350000000005</v>
      </c>
      <c r="N862" s="195">
        <f>Table21[[#This Row],[Adj Close]]-Table21[[#This Row],[6-MA]]</f>
        <v>1.5576499999999953</v>
      </c>
      <c r="O862" s="194">
        <f>(Table21[[#This Row],[Adj Close]]-M862)^2</f>
        <v>2.4262735224999856</v>
      </c>
      <c r="P862" s="194">
        <f>ABS(Table21[[#This Row],[Erorr 3]])</f>
        <v>1.5576499999999953</v>
      </c>
      <c r="Q862" s="192">
        <f>Table21[[#This Row],[Abs Erorr 3]]/Table21[[#This Row],[Adj Close]]</f>
        <v>3.4751132231220477E-2</v>
      </c>
    </row>
    <row r="863" spans="1:17" x14ac:dyDescent="0.3">
      <c r="A863" s="177">
        <v>44714</v>
      </c>
      <c r="B863" s="7">
        <v>46.1813</v>
      </c>
      <c r="C863" s="190">
        <f t="shared" si="52"/>
        <v>44.823</v>
      </c>
      <c r="D863" s="191">
        <f>Table21[[#This Row],[Adj Close]]-Table21[[#This Row],[Naive Trend ]]</f>
        <v>1.3582999999999998</v>
      </c>
      <c r="E863">
        <f>Table21[[#This Row],[Erorr 1]]^2</f>
        <v>1.8449788899999995</v>
      </c>
      <c r="F863">
        <f>ABS(Table21[[#This Row],[Erorr 1]])</f>
        <v>1.3582999999999998</v>
      </c>
      <c r="G863" s="192">
        <f>Table21[[#This Row],[Abs Erorr 1]]/Table21[[#This Row],[Adj Close]]</f>
        <v>2.941233789434251E-2</v>
      </c>
      <c r="H863" s="190">
        <f t="shared" si="54"/>
        <v>45.116866666666674</v>
      </c>
      <c r="I863" s="193">
        <f>(Table21[[#This Row],[Adj Close]]-Table21[[#This Row],[3-MA]])</f>
        <v>1.0644333333333265</v>
      </c>
      <c r="J863" s="194">
        <f t="shared" si="53"/>
        <v>1.1330183211110965</v>
      </c>
      <c r="K863" s="194">
        <f>ABS(Table21[[#This Row],[Erorr 2]])</f>
        <v>1.0644333333333265</v>
      </c>
      <c r="L863" s="192">
        <f>Table21[[#This Row],[Abs Erorr 2]]/Table21[[#This Row],[Adj Close]]</f>
        <v>2.3049011901642578E-2</v>
      </c>
      <c r="M863" s="190">
        <f t="shared" si="55"/>
        <v>43.769083333333334</v>
      </c>
      <c r="N863" s="195">
        <f>Table21[[#This Row],[Adj Close]]-Table21[[#This Row],[6-MA]]</f>
        <v>2.4122166666666658</v>
      </c>
      <c r="O863" s="194">
        <f>(Table21[[#This Row],[Adj Close]]-M863)^2</f>
        <v>5.8187892469444398</v>
      </c>
      <c r="P863" s="194">
        <f>ABS(Table21[[#This Row],[Erorr 3]])</f>
        <v>2.4122166666666658</v>
      </c>
      <c r="Q863" s="192">
        <f>Table21[[#This Row],[Abs Erorr 3]]/Table21[[#This Row],[Adj Close]]</f>
        <v>5.2233624143682961E-2</v>
      </c>
    </row>
    <row r="864" spans="1:17" x14ac:dyDescent="0.3">
      <c r="A864" s="177">
        <v>44715</v>
      </c>
      <c r="B864" s="7">
        <v>45.047899999999998</v>
      </c>
      <c r="C864" s="190">
        <f t="shared" si="52"/>
        <v>46.1813</v>
      </c>
      <c r="D864" s="191">
        <f>Table21[[#This Row],[Adj Close]]-Table21[[#This Row],[Naive Trend ]]</f>
        <v>-1.1334000000000017</v>
      </c>
      <c r="E864">
        <f>Table21[[#This Row],[Erorr 1]]^2</f>
        <v>1.2845955600000039</v>
      </c>
      <c r="F864">
        <f>ABS(Table21[[#This Row],[Erorr 1]])</f>
        <v>1.1334000000000017</v>
      </c>
      <c r="G864" s="192">
        <f>Table21[[#This Row],[Abs Erorr 1]]/Table21[[#This Row],[Adj Close]]</f>
        <v>2.5159885366465514E-2</v>
      </c>
      <c r="H864" s="190">
        <f t="shared" si="54"/>
        <v>45.464666666666666</v>
      </c>
      <c r="I864" s="193">
        <f>(Table21[[#This Row],[Adj Close]]-Table21[[#This Row],[3-MA]])</f>
        <v>-0.41676666666666762</v>
      </c>
      <c r="J864" s="194">
        <f t="shared" si="53"/>
        <v>0.17369445444444523</v>
      </c>
      <c r="K864" s="194">
        <f>ABS(Table21[[#This Row],[Erorr 2]])</f>
        <v>0.41676666666666762</v>
      </c>
      <c r="L864" s="192">
        <f>Table21[[#This Row],[Abs Erorr 2]]/Table21[[#This Row],[Adj Close]]</f>
        <v>9.251633631460459E-3</v>
      </c>
      <c r="M864" s="190">
        <f t="shared" si="55"/>
        <v>44.646116666666671</v>
      </c>
      <c r="N864" s="195">
        <f>Table21[[#This Row],[Adj Close]]-Table21[[#This Row],[6-MA]]</f>
        <v>0.40178333333332716</v>
      </c>
      <c r="O864" s="194">
        <f>(Table21[[#This Row],[Adj Close]]-M864)^2</f>
        <v>0.16142984694443949</v>
      </c>
      <c r="P864" s="194">
        <f>ABS(Table21[[#This Row],[Erorr 3]])</f>
        <v>0.40178333333332716</v>
      </c>
      <c r="Q864" s="192">
        <f>Table21[[#This Row],[Abs Erorr 3]]/Table21[[#This Row],[Adj Close]]</f>
        <v>8.9190247122136034E-3</v>
      </c>
    </row>
    <row r="865" spans="1:17" x14ac:dyDescent="0.3">
      <c r="A865" s="177">
        <v>44718</v>
      </c>
      <c r="B865" s="7">
        <v>44.948999999999998</v>
      </c>
      <c r="C865" s="190">
        <f t="shared" si="52"/>
        <v>45.047899999999998</v>
      </c>
      <c r="D865" s="191">
        <f>Table21[[#This Row],[Adj Close]]-Table21[[#This Row],[Naive Trend ]]</f>
        <v>-9.8900000000000432E-2</v>
      </c>
      <c r="E865">
        <f>Table21[[#This Row],[Erorr 1]]^2</f>
        <v>9.7812100000000853E-3</v>
      </c>
      <c r="F865">
        <f>ABS(Table21[[#This Row],[Erorr 1]])</f>
        <v>9.8900000000000432E-2</v>
      </c>
      <c r="G865" s="192">
        <f>Table21[[#This Row],[Abs Erorr 1]]/Table21[[#This Row],[Adj Close]]</f>
        <v>2.2002714187190024E-3</v>
      </c>
      <c r="H865" s="190">
        <f t="shared" si="54"/>
        <v>45.350733333333331</v>
      </c>
      <c r="I865" s="193">
        <f>(Table21[[#This Row],[Adj Close]]-Table21[[#This Row],[3-MA]])</f>
        <v>-0.40173333333333261</v>
      </c>
      <c r="J865" s="194">
        <f t="shared" si="53"/>
        <v>0.16138967111111052</v>
      </c>
      <c r="K865" s="194">
        <f>ABS(Table21[[#This Row],[Erorr 2]])</f>
        <v>0.40173333333333261</v>
      </c>
      <c r="L865" s="192">
        <f>Table21[[#This Row],[Abs Erorr 2]]/Table21[[#This Row],[Adj Close]]</f>
        <v>8.9375366155717059E-3</v>
      </c>
      <c r="M865" s="190">
        <f t="shared" si="55"/>
        <v>45.08988333333334</v>
      </c>
      <c r="N865" s="195">
        <f>Table21[[#This Row],[Adj Close]]-Table21[[#This Row],[6-MA]]</f>
        <v>-0.14088333333334191</v>
      </c>
      <c r="O865" s="194">
        <f>(Table21[[#This Row],[Adj Close]]-M865)^2</f>
        <v>1.9848113611113528E-2</v>
      </c>
      <c r="P865" s="194">
        <f>ABS(Table21[[#This Row],[Erorr 3]])</f>
        <v>0.14088333333334191</v>
      </c>
      <c r="Q865" s="192">
        <f>Table21[[#This Row],[Abs Erorr 3]]/Table21[[#This Row],[Adj Close]]</f>
        <v>3.134292939405591E-3</v>
      </c>
    </row>
    <row r="866" spans="1:17" x14ac:dyDescent="0.3">
      <c r="A866" s="177">
        <v>44719</v>
      </c>
      <c r="B866" s="7">
        <v>44.966900000000003</v>
      </c>
      <c r="C866" s="190">
        <f t="shared" si="52"/>
        <v>44.948999999999998</v>
      </c>
      <c r="D866" s="191">
        <f>Table21[[#This Row],[Adj Close]]-Table21[[#This Row],[Naive Trend ]]</f>
        <v>1.7900000000004468E-2</v>
      </c>
      <c r="E866">
        <f>Table21[[#This Row],[Erorr 1]]^2</f>
        <v>3.2041000000015995E-4</v>
      </c>
      <c r="F866">
        <f>ABS(Table21[[#This Row],[Erorr 1]])</f>
        <v>1.7900000000004468E-2</v>
      </c>
      <c r="G866" s="192">
        <f>Table21[[#This Row],[Abs Erorr 1]]/Table21[[#This Row],[Adj Close]]</f>
        <v>3.9807058080509146E-4</v>
      </c>
      <c r="H866" s="190">
        <f t="shared" si="54"/>
        <v>45.392733333333332</v>
      </c>
      <c r="I866" s="193">
        <f>(Table21[[#This Row],[Adj Close]]-Table21[[#This Row],[3-MA]])</f>
        <v>-0.42583333333332973</v>
      </c>
      <c r="J866" s="194">
        <f t="shared" si="53"/>
        <v>0.18133402777777471</v>
      </c>
      <c r="K866" s="194">
        <f>ABS(Table21[[#This Row],[Erorr 2]])</f>
        <v>0.42583333333332973</v>
      </c>
      <c r="L866" s="192">
        <f>Table21[[#This Row],[Abs Erorr 2]]/Table21[[#This Row],[Adj Close]]</f>
        <v>9.4699286215711945E-3</v>
      </c>
      <c r="M866" s="190">
        <f t="shared" si="55"/>
        <v>45.254799999999996</v>
      </c>
      <c r="N866" s="195">
        <f>Table21[[#This Row],[Adj Close]]-Table21[[#This Row],[6-MA]]</f>
        <v>-0.28789999999999338</v>
      </c>
      <c r="O866" s="194">
        <f>(Table21[[#This Row],[Adj Close]]-M866)^2</f>
        <v>8.2886409999996191E-2</v>
      </c>
      <c r="P866" s="194">
        <f>ABS(Table21[[#This Row],[Erorr 3]])</f>
        <v>0.28789999999999338</v>
      </c>
      <c r="Q866" s="192">
        <f>Table21[[#This Row],[Abs Erorr 3]]/Table21[[#This Row],[Adj Close]]</f>
        <v>6.4024871627795859E-3</v>
      </c>
    </row>
    <row r="867" spans="1:17" x14ac:dyDescent="0.3">
      <c r="A867" s="177">
        <v>44720</v>
      </c>
      <c r="B867" s="7">
        <v>44.805</v>
      </c>
      <c r="C867" s="190">
        <f t="shared" si="52"/>
        <v>44.966900000000003</v>
      </c>
      <c r="D867" s="191">
        <f>Table21[[#This Row],[Adj Close]]-Table21[[#This Row],[Naive Trend ]]</f>
        <v>-0.16190000000000282</v>
      </c>
      <c r="E867">
        <f>Table21[[#This Row],[Erorr 1]]^2</f>
        <v>2.6211610000000912E-2</v>
      </c>
      <c r="F867">
        <f>ABS(Table21[[#This Row],[Erorr 1]])</f>
        <v>0.16190000000000282</v>
      </c>
      <c r="G867" s="192">
        <f>Table21[[#This Row],[Abs Erorr 1]]/Table21[[#This Row],[Adj Close]]</f>
        <v>3.6134360004464417E-3</v>
      </c>
      <c r="H867" s="190">
        <f t="shared" si="54"/>
        <v>44.987933333333331</v>
      </c>
      <c r="I867" s="193">
        <f>(Table21[[#This Row],[Adj Close]]-Table21[[#This Row],[3-MA]])</f>
        <v>-0.18293333333333095</v>
      </c>
      <c r="J867" s="194">
        <f t="shared" si="53"/>
        <v>3.3464604444443574E-2</v>
      </c>
      <c r="K867" s="194">
        <f>ABS(Table21[[#This Row],[Erorr 2]])</f>
        <v>0.18293333333333095</v>
      </c>
      <c r="L867" s="192">
        <f>Table21[[#This Row],[Abs Erorr 2]]/Table21[[#This Row],[Adj Close]]</f>
        <v>4.0828776550235679E-3</v>
      </c>
      <c r="M867" s="190">
        <f t="shared" si="55"/>
        <v>45.226300000000002</v>
      </c>
      <c r="N867" s="195">
        <f>Table21[[#This Row],[Adj Close]]-Table21[[#This Row],[6-MA]]</f>
        <v>-0.42130000000000223</v>
      </c>
      <c r="O867" s="194">
        <f>(Table21[[#This Row],[Adj Close]]-M867)^2</f>
        <v>0.17749369000000187</v>
      </c>
      <c r="P867" s="194">
        <f>ABS(Table21[[#This Row],[Erorr 3]])</f>
        <v>0.42130000000000223</v>
      </c>
      <c r="Q867" s="192">
        <f>Table21[[#This Row],[Abs Erorr 3]]/Table21[[#This Row],[Adj Close]]</f>
        <v>9.4029684187033197E-3</v>
      </c>
    </row>
    <row r="868" spans="1:17" x14ac:dyDescent="0.3">
      <c r="A868" s="177">
        <v>44721</v>
      </c>
      <c r="B868" s="7">
        <v>44.005400000000002</v>
      </c>
      <c r="C868" s="190">
        <f t="shared" si="52"/>
        <v>44.805</v>
      </c>
      <c r="D868" s="191">
        <f>Table21[[#This Row],[Adj Close]]-Table21[[#This Row],[Naive Trend ]]</f>
        <v>-0.79959999999999809</v>
      </c>
      <c r="E868">
        <f>Table21[[#This Row],[Erorr 1]]^2</f>
        <v>0.63936015999999696</v>
      </c>
      <c r="F868">
        <f>ABS(Table21[[#This Row],[Erorr 1]])</f>
        <v>0.79959999999999809</v>
      </c>
      <c r="G868" s="192">
        <f>Table21[[#This Row],[Abs Erorr 1]]/Table21[[#This Row],[Adj Close]]</f>
        <v>1.817049725715476E-2</v>
      </c>
      <c r="H868" s="190">
        <f t="shared" si="54"/>
        <v>44.906966666666669</v>
      </c>
      <c r="I868" s="193">
        <f>(Table21[[#This Row],[Adj Close]]-Table21[[#This Row],[3-MA]])</f>
        <v>-0.90156666666666752</v>
      </c>
      <c r="J868" s="194">
        <f t="shared" si="53"/>
        <v>0.81282245444444601</v>
      </c>
      <c r="K868" s="194">
        <f>ABS(Table21[[#This Row],[Erorr 2]])</f>
        <v>0.90156666666666752</v>
      </c>
      <c r="L868" s="192">
        <f>Table21[[#This Row],[Abs Erorr 2]]/Table21[[#This Row],[Adj Close]]</f>
        <v>2.0487637123322761E-2</v>
      </c>
      <c r="M868" s="190">
        <f t="shared" si="55"/>
        <v>45.12885</v>
      </c>
      <c r="N868" s="195">
        <f>Table21[[#This Row],[Adj Close]]-Table21[[#This Row],[6-MA]]</f>
        <v>-1.1234499999999983</v>
      </c>
      <c r="O868" s="194">
        <f>(Table21[[#This Row],[Adj Close]]-M868)^2</f>
        <v>1.2621399024999962</v>
      </c>
      <c r="P868" s="194">
        <f>ABS(Table21[[#This Row],[Erorr 3]])</f>
        <v>1.1234499999999983</v>
      </c>
      <c r="Q868" s="192">
        <f>Table21[[#This Row],[Abs Erorr 3]]/Table21[[#This Row],[Adj Close]]</f>
        <v>2.5529821340108221E-2</v>
      </c>
    </row>
    <row r="869" spans="1:17" x14ac:dyDescent="0.3">
      <c r="A869" s="177">
        <v>44722</v>
      </c>
      <c r="B869" s="7">
        <v>42.978700000000003</v>
      </c>
      <c r="C869" s="190">
        <f t="shared" si="52"/>
        <v>44.005400000000002</v>
      </c>
      <c r="D869" s="191">
        <f>Table21[[#This Row],[Adj Close]]-Table21[[#This Row],[Naive Trend ]]</f>
        <v>-1.0266999999999982</v>
      </c>
      <c r="E869">
        <f>Table21[[#This Row],[Erorr 1]]^2</f>
        <v>1.0541128899999963</v>
      </c>
      <c r="F869">
        <f>ABS(Table21[[#This Row],[Erorr 1]])</f>
        <v>1.0266999999999982</v>
      </c>
      <c r="G869" s="192">
        <f>Table21[[#This Row],[Abs Erorr 1]]/Table21[[#This Row],[Adj Close]]</f>
        <v>2.3888577365066839E-2</v>
      </c>
      <c r="H869" s="190">
        <f t="shared" si="54"/>
        <v>44.592433333333332</v>
      </c>
      <c r="I869" s="193">
        <f>(Table21[[#This Row],[Adj Close]]-Table21[[#This Row],[3-MA]])</f>
        <v>-1.6137333333333288</v>
      </c>
      <c r="J869" s="194">
        <f t="shared" si="53"/>
        <v>2.6041352711110966</v>
      </c>
      <c r="K869" s="194">
        <f>ABS(Table21[[#This Row],[Erorr 2]])</f>
        <v>1.6137333333333288</v>
      </c>
      <c r="L869" s="192">
        <f>Table21[[#This Row],[Abs Erorr 2]]/Table21[[#This Row],[Adj Close]]</f>
        <v>3.7547281172611753E-2</v>
      </c>
      <c r="M869" s="190">
        <f t="shared" si="55"/>
        <v>44.992583333333336</v>
      </c>
      <c r="N869" s="195">
        <f>Table21[[#This Row],[Adj Close]]-Table21[[#This Row],[6-MA]]</f>
        <v>-2.0138833333333324</v>
      </c>
      <c r="O869" s="194">
        <f>(Table21[[#This Row],[Adj Close]]-M869)^2</f>
        <v>4.0557260802777737</v>
      </c>
      <c r="P869" s="194">
        <f>ABS(Table21[[#This Row],[Erorr 3]])</f>
        <v>2.0138833333333324</v>
      </c>
      <c r="Q869" s="192">
        <f>Table21[[#This Row],[Abs Erorr 3]]/Table21[[#This Row],[Adj Close]]</f>
        <v>4.685770703472493E-2</v>
      </c>
    </row>
    <row r="870" spans="1:17" x14ac:dyDescent="0.3">
      <c r="A870" s="177">
        <v>44725</v>
      </c>
      <c r="B870" s="7">
        <v>41.597499999999997</v>
      </c>
      <c r="C870" s="190">
        <f t="shared" si="52"/>
        <v>42.978700000000003</v>
      </c>
      <c r="D870" s="191">
        <f>Table21[[#This Row],[Adj Close]]-Table21[[#This Row],[Naive Trend ]]</f>
        <v>-1.3812000000000069</v>
      </c>
      <c r="E870">
        <f>Table21[[#This Row],[Erorr 1]]^2</f>
        <v>1.9077134400000191</v>
      </c>
      <c r="F870">
        <f>ABS(Table21[[#This Row],[Erorr 1]])</f>
        <v>1.3812000000000069</v>
      </c>
      <c r="G870" s="192">
        <f>Table21[[#This Row],[Abs Erorr 1]]/Table21[[#This Row],[Adj Close]]</f>
        <v>3.3203918504718002E-2</v>
      </c>
      <c r="H870" s="190">
        <f t="shared" si="54"/>
        <v>43.929700000000004</v>
      </c>
      <c r="I870" s="193">
        <f>(Table21[[#This Row],[Adj Close]]-Table21[[#This Row],[3-MA]])</f>
        <v>-2.3322000000000074</v>
      </c>
      <c r="J870" s="194">
        <f t="shared" si="53"/>
        <v>5.4391568400000345</v>
      </c>
      <c r="K870" s="194">
        <f>ABS(Table21[[#This Row],[Erorr 2]])</f>
        <v>2.3322000000000074</v>
      </c>
      <c r="L870" s="192">
        <f>Table21[[#This Row],[Abs Erorr 2]]/Table21[[#This Row],[Adj Close]]</f>
        <v>5.6065869343109746E-2</v>
      </c>
      <c r="M870" s="190">
        <f t="shared" si="55"/>
        <v>44.458816666666671</v>
      </c>
      <c r="N870" s="195">
        <f>Table21[[#This Row],[Adj Close]]-Table21[[#This Row],[6-MA]]</f>
        <v>-2.8613166666666743</v>
      </c>
      <c r="O870" s="194">
        <f>(Table21[[#This Row],[Adj Close]]-M870)^2</f>
        <v>8.1871330669444884</v>
      </c>
      <c r="P870" s="194">
        <f>ABS(Table21[[#This Row],[Erorr 3]])</f>
        <v>2.8613166666666743</v>
      </c>
      <c r="Q870" s="192">
        <f>Table21[[#This Row],[Abs Erorr 3]]/Table21[[#This Row],[Adj Close]]</f>
        <v>6.8785784402107683E-2</v>
      </c>
    </row>
    <row r="871" spans="1:17" x14ac:dyDescent="0.3">
      <c r="A871" s="177">
        <v>44726</v>
      </c>
      <c r="B871" s="7">
        <v>41.270400000000002</v>
      </c>
      <c r="C871" s="190">
        <f t="shared" si="52"/>
        <v>41.597499999999997</v>
      </c>
      <c r="D871" s="191">
        <f>Table21[[#This Row],[Adj Close]]-Table21[[#This Row],[Naive Trend ]]</f>
        <v>-0.3270999999999944</v>
      </c>
      <c r="E871">
        <f>Table21[[#This Row],[Erorr 1]]^2</f>
        <v>0.10699440999999633</v>
      </c>
      <c r="F871">
        <f>ABS(Table21[[#This Row],[Erorr 1]])</f>
        <v>0.3270999999999944</v>
      </c>
      <c r="G871" s="192">
        <f>Table21[[#This Row],[Abs Erorr 1]]/Table21[[#This Row],[Adj Close]]</f>
        <v>7.925777312553171E-3</v>
      </c>
      <c r="H871" s="190">
        <f t="shared" si="54"/>
        <v>42.860533333333336</v>
      </c>
      <c r="I871" s="193">
        <f>(Table21[[#This Row],[Adj Close]]-Table21[[#This Row],[3-MA]])</f>
        <v>-1.5901333333333341</v>
      </c>
      <c r="J871" s="194">
        <f t="shared" si="53"/>
        <v>2.5285240177777801</v>
      </c>
      <c r="K871" s="194">
        <f>ABS(Table21[[#This Row],[Erorr 2]])</f>
        <v>1.5901333333333341</v>
      </c>
      <c r="L871" s="192">
        <f>Table21[[#This Row],[Abs Erorr 2]]/Table21[[#This Row],[Adj Close]]</f>
        <v>3.852963221421004E-2</v>
      </c>
      <c r="M871" s="190">
        <f t="shared" si="55"/>
        <v>43.883749999999999</v>
      </c>
      <c r="N871" s="195">
        <f>Table21[[#This Row],[Adj Close]]-Table21[[#This Row],[6-MA]]</f>
        <v>-2.613349999999997</v>
      </c>
      <c r="O871" s="194">
        <f>(Table21[[#This Row],[Adj Close]]-M871)^2</f>
        <v>6.8295982224999845</v>
      </c>
      <c r="P871" s="194">
        <f>ABS(Table21[[#This Row],[Erorr 3]])</f>
        <v>2.613349999999997</v>
      </c>
      <c r="Q871" s="192">
        <f>Table21[[#This Row],[Abs Erorr 3]]/Table21[[#This Row],[Adj Close]]</f>
        <v>6.3322623478328219E-2</v>
      </c>
    </row>
    <row r="872" spans="1:17" x14ac:dyDescent="0.3">
      <c r="A872" s="177">
        <v>44727</v>
      </c>
      <c r="B872" s="7">
        <v>42.433500000000002</v>
      </c>
      <c r="C872" s="190">
        <f t="shared" si="52"/>
        <v>41.270400000000002</v>
      </c>
      <c r="D872" s="191">
        <f>Table21[[#This Row],[Adj Close]]-Table21[[#This Row],[Naive Trend ]]</f>
        <v>1.1631</v>
      </c>
      <c r="E872">
        <f>Table21[[#This Row],[Erorr 1]]^2</f>
        <v>1.35280161</v>
      </c>
      <c r="F872">
        <f>ABS(Table21[[#This Row],[Erorr 1]])</f>
        <v>1.1631</v>
      </c>
      <c r="G872" s="192">
        <f>Table21[[#This Row],[Abs Erorr 1]]/Table21[[#This Row],[Adj Close]]</f>
        <v>2.7409947329350631E-2</v>
      </c>
      <c r="H872" s="190">
        <f t="shared" si="54"/>
        <v>41.948866666666667</v>
      </c>
      <c r="I872" s="193">
        <f>(Table21[[#This Row],[Adj Close]]-Table21[[#This Row],[3-MA]])</f>
        <v>0.4846333333333348</v>
      </c>
      <c r="J872" s="194">
        <f t="shared" si="53"/>
        <v>0.2348694677777792</v>
      </c>
      <c r="K872" s="194">
        <f>ABS(Table21[[#This Row],[Erorr 2]])</f>
        <v>0.4846333333333348</v>
      </c>
      <c r="L872" s="192">
        <f>Table21[[#This Row],[Abs Erorr 2]]/Table21[[#This Row],[Adj Close]]</f>
        <v>1.1421007772946723E-2</v>
      </c>
      <c r="M872" s="190">
        <f t="shared" si="55"/>
        <v>43.270649999999996</v>
      </c>
      <c r="N872" s="195">
        <f>Table21[[#This Row],[Adj Close]]-Table21[[#This Row],[6-MA]]</f>
        <v>-0.83714999999999407</v>
      </c>
      <c r="O872" s="194">
        <f>(Table21[[#This Row],[Adj Close]]-M872)^2</f>
        <v>0.70082012249999004</v>
      </c>
      <c r="P872" s="194">
        <f>ABS(Table21[[#This Row],[Erorr 3]])</f>
        <v>0.83714999999999407</v>
      </c>
      <c r="Q872" s="192">
        <f>Table21[[#This Row],[Abs Erorr 3]]/Table21[[#This Row],[Adj Close]]</f>
        <v>1.972851638446025E-2</v>
      </c>
    </row>
    <row r="873" spans="1:17" x14ac:dyDescent="0.3">
      <c r="A873" s="177">
        <v>44728</v>
      </c>
      <c r="B873" s="7">
        <v>40.4345</v>
      </c>
      <c r="C873" s="190">
        <f t="shared" si="52"/>
        <v>42.433500000000002</v>
      </c>
      <c r="D873" s="191">
        <f>Table21[[#This Row],[Adj Close]]-Table21[[#This Row],[Naive Trend ]]</f>
        <v>-1.9990000000000023</v>
      </c>
      <c r="E873">
        <f>Table21[[#This Row],[Erorr 1]]^2</f>
        <v>3.9960010000000095</v>
      </c>
      <c r="F873">
        <f>ABS(Table21[[#This Row],[Erorr 1]])</f>
        <v>1.9990000000000023</v>
      </c>
      <c r="G873" s="192">
        <f>Table21[[#This Row],[Abs Erorr 1]]/Table21[[#This Row],[Adj Close]]</f>
        <v>4.9437979942870629E-2</v>
      </c>
      <c r="H873" s="190">
        <f t="shared" si="54"/>
        <v>41.767133333333334</v>
      </c>
      <c r="I873" s="193">
        <f>(Table21[[#This Row],[Adj Close]]-Table21[[#This Row],[3-MA]])</f>
        <v>-1.3326333333333338</v>
      </c>
      <c r="J873" s="194">
        <f t="shared" si="53"/>
        <v>1.7759116011111122</v>
      </c>
      <c r="K873" s="194">
        <f>ABS(Table21[[#This Row],[Erorr 2]])</f>
        <v>1.3326333333333338</v>
      </c>
      <c r="L873" s="192">
        <f>Table21[[#This Row],[Abs Erorr 2]]/Table21[[#This Row],[Adj Close]]</f>
        <v>3.2957828916725412E-2</v>
      </c>
      <c r="M873" s="190">
        <f t="shared" si="55"/>
        <v>42.848416666666672</v>
      </c>
      <c r="N873" s="195">
        <f>Table21[[#This Row],[Adj Close]]-Table21[[#This Row],[6-MA]]</f>
        <v>-2.4139166666666725</v>
      </c>
      <c r="O873" s="194">
        <f>(Table21[[#This Row],[Adj Close]]-M873)^2</f>
        <v>5.8269936736111392</v>
      </c>
      <c r="P873" s="194">
        <f>ABS(Table21[[#This Row],[Erorr 3]])</f>
        <v>2.4139166666666725</v>
      </c>
      <c r="Q873" s="192">
        <f>Table21[[#This Row],[Abs Erorr 3]]/Table21[[#This Row],[Adj Close]]</f>
        <v>5.9699431591009475E-2</v>
      </c>
    </row>
    <row r="874" spans="1:17" x14ac:dyDescent="0.3">
      <c r="A874" s="177">
        <v>44729</v>
      </c>
      <c r="B874" s="7">
        <v>41.524799999999999</v>
      </c>
      <c r="C874" s="190">
        <f t="shared" si="52"/>
        <v>40.4345</v>
      </c>
      <c r="D874" s="191">
        <f>Table21[[#This Row],[Adj Close]]-Table21[[#This Row],[Naive Trend ]]</f>
        <v>1.0902999999999992</v>
      </c>
      <c r="E874">
        <f>Table21[[#This Row],[Erorr 1]]^2</f>
        <v>1.1887540899999982</v>
      </c>
      <c r="F874">
        <f>ABS(Table21[[#This Row],[Erorr 1]])</f>
        <v>1.0902999999999992</v>
      </c>
      <c r="G874" s="192">
        <f>Table21[[#This Row],[Abs Erorr 1]]/Table21[[#This Row],[Adj Close]]</f>
        <v>2.6256598466458579E-2</v>
      </c>
      <c r="H874" s="190">
        <f t="shared" si="54"/>
        <v>41.379466666666666</v>
      </c>
      <c r="I874" s="193">
        <f>(Table21[[#This Row],[Adj Close]]-Table21[[#This Row],[3-MA]])</f>
        <v>0.14533333333333331</v>
      </c>
      <c r="J874" s="194">
        <f t="shared" si="53"/>
        <v>2.1121777777777771E-2</v>
      </c>
      <c r="K874" s="194">
        <f>ABS(Table21[[#This Row],[Erorr 2]])</f>
        <v>0.14533333333333331</v>
      </c>
      <c r="L874" s="192">
        <f>Table21[[#This Row],[Abs Erorr 2]]/Table21[[#This Row],[Adj Close]]</f>
        <v>3.499916515752835E-3</v>
      </c>
      <c r="M874" s="190">
        <f t="shared" si="55"/>
        <v>42.120000000000005</v>
      </c>
      <c r="N874" s="195">
        <f>Table21[[#This Row],[Adj Close]]-Table21[[#This Row],[6-MA]]</f>
        <v>-0.5952000000000055</v>
      </c>
      <c r="O874" s="194">
        <f>(Table21[[#This Row],[Adj Close]]-M874)^2</f>
        <v>0.35426304000000652</v>
      </c>
      <c r="P874" s="194">
        <f>ABS(Table21[[#This Row],[Erorr 3]])</f>
        <v>0.5952000000000055</v>
      </c>
      <c r="Q874" s="192">
        <f>Table21[[#This Row],[Abs Erorr 3]]/Table21[[#This Row],[Adj Close]]</f>
        <v>1.433360305167046E-2</v>
      </c>
    </row>
    <row r="875" spans="1:17" x14ac:dyDescent="0.3">
      <c r="A875" s="177">
        <v>44733</v>
      </c>
      <c r="B875" s="7">
        <v>42.142699999999998</v>
      </c>
      <c r="C875" s="190">
        <f t="shared" si="52"/>
        <v>41.524799999999999</v>
      </c>
      <c r="D875" s="191">
        <f>Table21[[#This Row],[Adj Close]]-Table21[[#This Row],[Naive Trend ]]</f>
        <v>0.61789999999999878</v>
      </c>
      <c r="E875">
        <f>Table21[[#This Row],[Erorr 1]]^2</f>
        <v>0.38180040999999848</v>
      </c>
      <c r="F875">
        <f>ABS(Table21[[#This Row],[Erorr 1]])</f>
        <v>0.61789999999999878</v>
      </c>
      <c r="G875" s="192">
        <f>Table21[[#This Row],[Abs Erorr 1]]/Table21[[#This Row],[Adj Close]]</f>
        <v>1.4662088570499726E-2</v>
      </c>
      <c r="H875" s="190">
        <f t="shared" si="54"/>
        <v>41.464266666666667</v>
      </c>
      <c r="I875" s="193">
        <f>(Table21[[#This Row],[Adj Close]]-Table21[[#This Row],[3-MA]])</f>
        <v>0.67843333333333078</v>
      </c>
      <c r="J875" s="194">
        <f t="shared" si="53"/>
        <v>0.46027178777777433</v>
      </c>
      <c r="K875" s="194">
        <f>ABS(Table21[[#This Row],[Erorr 2]])</f>
        <v>0.67843333333333078</v>
      </c>
      <c r="L875" s="192">
        <f>Table21[[#This Row],[Abs Erorr 2]]/Table21[[#This Row],[Adj Close]]</f>
        <v>1.6098478107319437E-2</v>
      </c>
      <c r="M875" s="190">
        <f t="shared" si="55"/>
        <v>41.706566666666667</v>
      </c>
      <c r="N875" s="195">
        <f>Table21[[#This Row],[Adj Close]]-Table21[[#This Row],[6-MA]]</f>
        <v>0.4361333333333306</v>
      </c>
      <c r="O875" s="194">
        <f>(Table21[[#This Row],[Adj Close]]-M875)^2</f>
        <v>0.19021228444444205</v>
      </c>
      <c r="P875" s="194">
        <f>ABS(Table21[[#This Row],[Erorr 3]])</f>
        <v>0.4361333333333306</v>
      </c>
      <c r="Q875" s="192">
        <f>Table21[[#This Row],[Abs Erorr 3]]/Table21[[#This Row],[Adj Close]]</f>
        <v>1.0348965143033802E-2</v>
      </c>
    </row>
    <row r="876" spans="1:17" x14ac:dyDescent="0.3">
      <c r="A876" s="177">
        <v>44734</v>
      </c>
      <c r="B876" s="7">
        <v>41.561199999999999</v>
      </c>
      <c r="C876" s="190">
        <f t="shared" si="52"/>
        <v>42.142699999999998</v>
      </c>
      <c r="D876" s="191">
        <f>Table21[[#This Row],[Adj Close]]-Table21[[#This Row],[Naive Trend ]]</f>
        <v>-0.58149999999999835</v>
      </c>
      <c r="E876">
        <f>Table21[[#This Row],[Erorr 1]]^2</f>
        <v>0.33814224999999809</v>
      </c>
      <c r="F876">
        <f>ABS(Table21[[#This Row],[Erorr 1]])</f>
        <v>0.58149999999999835</v>
      </c>
      <c r="G876" s="192">
        <f>Table21[[#This Row],[Abs Erorr 1]]/Table21[[#This Row],[Adj Close]]</f>
        <v>1.3991415069824702E-2</v>
      </c>
      <c r="H876" s="190">
        <f t="shared" si="54"/>
        <v>41.367333333333335</v>
      </c>
      <c r="I876" s="193">
        <f>(Table21[[#This Row],[Adj Close]]-Table21[[#This Row],[3-MA]])</f>
        <v>0.19386666666666486</v>
      </c>
      <c r="J876" s="194">
        <f t="shared" si="53"/>
        <v>3.7584284444443741E-2</v>
      </c>
      <c r="K876" s="194">
        <f>ABS(Table21[[#This Row],[Erorr 2]])</f>
        <v>0.19386666666666486</v>
      </c>
      <c r="L876" s="192">
        <f>Table21[[#This Row],[Abs Erorr 2]]/Table21[[#This Row],[Adj Close]]</f>
        <v>4.6646070533734553E-3</v>
      </c>
      <c r="M876" s="190">
        <f t="shared" si="55"/>
        <v>41.567233333333334</v>
      </c>
      <c r="N876" s="195">
        <f>Table21[[#This Row],[Adj Close]]-Table21[[#This Row],[6-MA]]</f>
        <v>-6.0333333333346673E-3</v>
      </c>
      <c r="O876" s="194">
        <f>(Table21[[#This Row],[Adj Close]]-M876)^2</f>
        <v>3.6401111111127209E-5</v>
      </c>
      <c r="P876" s="194">
        <f>ABS(Table21[[#This Row],[Erorr 3]])</f>
        <v>6.0333333333346673E-3</v>
      </c>
      <c r="Q876" s="192">
        <f>Table21[[#This Row],[Abs Erorr 3]]/Table21[[#This Row],[Adj Close]]</f>
        <v>1.4516744784401478E-4</v>
      </c>
    </row>
    <row r="877" spans="1:17" x14ac:dyDescent="0.3">
      <c r="A877" s="177">
        <v>44735</v>
      </c>
      <c r="B877" s="7">
        <v>42.469799999999999</v>
      </c>
      <c r="C877" s="190">
        <f t="shared" si="52"/>
        <v>41.561199999999999</v>
      </c>
      <c r="D877" s="191">
        <f>Table21[[#This Row],[Adj Close]]-Table21[[#This Row],[Naive Trend ]]</f>
        <v>0.90859999999999985</v>
      </c>
      <c r="E877">
        <f>Table21[[#This Row],[Erorr 1]]^2</f>
        <v>0.8255539599999997</v>
      </c>
      <c r="F877">
        <f>ABS(Table21[[#This Row],[Erorr 1]])</f>
        <v>0.90859999999999985</v>
      </c>
      <c r="G877" s="192">
        <f>Table21[[#This Row],[Abs Erorr 1]]/Table21[[#This Row],[Adj Close]]</f>
        <v>2.1394025872502338E-2</v>
      </c>
      <c r="H877" s="190">
        <f t="shared" si="54"/>
        <v>41.742899999999999</v>
      </c>
      <c r="I877" s="193">
        <f>(Table21[[#This Row],[Adj Close]]-Table21[[#This Row],[3-MA]])</f>
        <v>0.72690000000000055</v>
      </c>
      <c r="J877" s="194">
        <f t="shared" si="53"/>
        <v>0.52838361000000078</v>
      </c>
      <c r="K877" s="194">
        <f>ABS(Table21[[#This Row],[Erorr 2]])</f>
        <v>0.72690000000000055</v>
      </c>
      <c r="L877" s="192">
        <f>Table21[[#This Row],[Abs Erorr 2]]/Table21[[#This Row],[Adj Close]]</f>
        <v>1.7115691620869431E-2</v>
      </c>
      <c r="M877" s="190">
        <f t="shared" si="55"/>
        <v>41.561183333333332</v>
      </c>
      <c r="N877" s="195">
        <f>Table21[[#This Row],[Adj Close]]-Table21[[#This Row],[6-MA]]</f>
        <v>0.90861666666666707</v>
      </c>
      <c r="O877" s="194">
        <f>(Table21[[#This Row],[Adj Close]]-M877)^2</f>
        <v>0.82558424694444521</v>
      </c>
      <c r="P877" s="194">
        <f>ABS(Table21[[#This Row],[Erorr 3]])</f>
        <v>0.90861666666666707</v>
      </c>
      <c r="Q877" s="192">
        <f>Table21[[#This Row],[Abs Erorr 3]]/Table21[[#This Row],[Adj Close]]</f>
        <v>2.1394418308225305E-2</v>
      </c>
    </row>
    <row r="878" spans="1:17" x14ac:dyDescent="0.3">
      <c r="A878" s="177">
        <v>44736</v>
      </c>
      <c r="B878" s="7">
        <v>43.623800000000003</v>
      </c>
      <c r="C878" s="190">
        <f t="shared" si="52"/>
        <v>42.469799999999999</v>
      </c>
      <c r="D878" s="191">
        <f>Table21[[#This Row],[Adj Close]]-Table21[[#This Row],[Naive Trend ]]</f>
        <v>1.1540000000000035</v>
      </c>
      <c r="E878">
        <f>Table21[[#This Row],[Erorr 1]]^2</f>
        <v>1.3317160000000079</v>
      </c>
      <c r="F878">
        <f>ABS(Table21[[#This Row],[Erorr 1]])</f>
        <v>1.1540000000000035</v>
      </c>
      <c r="G878" s="192">
        <f>Table21[[#This Row],[Abs Erorr 1]]/Table21[[#This Row],[Adj Close]]</f>
        <v>2.6453449722399318E-2</v>
      </c>
      <c r="H878" s="190">
        <f t="shared" si="54"/>
        <v>42.057899999999997</v>
      </c>
      <c r="I878" s="193">
        <f>(Table21[[#This Row],[Adj Close]]-Table21[[#This Row],[3-MA]])</f>
        <v>1.5659000000000063</v>
      </c>
      <c r="J878" s="194">
        <f t="shared" si="53"/>
        <v>2.4520428100000196</v>
      </c>
      <c r="K878" s="194">
        <f>ABS(Table21[[#This Row],[Erorr 2]])</f>
        <v>1.5659000000000063</v>
      </c>
      <c r="L878" s="192">
        <f>Table21[[#This Row],[Abs Erorr 2]]/Table21[[#This Row],[Adj Close]]</f>
        <v>3.589554325849665E-2</v>
      </c>
      <c r="M878" s="190">
        <f t="shared" si="55"/>
        <v>41.761083333333332</v>
      </c>
      <c r="N878" s="195">
        <f>Table21[[#This Row],[Adj Close]]-Table21[[#This Row],[6-MA]]</f>
        <v>1.862716666666671</v>
      </c>
      <c r="O878" s="194">
        <f>(Table21[[#This Row],[Adj Close]]-M878)^2</f>
        <v>3.4697133802777942</v>
      </c>
      <c r="P878" s="194">
        <f>ABS(Table21[[#This Row],[Erorr 3]])</f>
        <v>1.862716666666671</v>
      </c>
      <c r="Q878" s="192">
        <f>Table21[[#This Row],[Abs Erorr 3]]/Table21[[#This Row],[Adj Close]]</f>
        <v>4.2699550856795394E-2</v>
      </c>
    </row>
    <row r="879" spans="1:17" x14ac:dyDescent="0.3">
      <c r="A879" s="177">
        <v>44739</v>
      </c>
      <c r="B879" s="7">
        <v>43.187600000000003</v>
      </c>
      <c r="C879" s="190">
        <f t="shared" si="52"/>
        <v>43.623800000000003</v>
      </c>
      <c r="D879" s="191">
        <f>Table21[[#This Row],[Adj Close]]-Table21[[#This Row],[Naive Trend ]]</f>
        <v>-0.43619999999999948</v>
      </c>
      <c r="E879">
        <f>Table21[[#This Row],[Erorr 1]]^2</f>
        <v>0.19027043999999954</v>
      </c>
      <c r="F879">
        <f>ABS(Table21[[#This Row],[Erorr 1]])</f>
        <v>0.43619999999999948</v>
      </c>
      <c r="G879" s="192">
        <f>Table21[[#This Row],[Abs Erorr 1]]/Table21[[#This Row],[Adj Close]]</f>
        <v>1.010012133112281E-2</v>
      </c>
      <c r="H879" s="190">
        <f t="shared" si="54"/>
        <v>42.551600000000001</v>
      </c>
      <c r="I879" s="193">
        <f>(Table21[[#This Row],[Adj Close]]-Table21[[#This Row],[3-MA]])</f>
        <v>0.63600000000000279</v>
      </c>
      <c r="J879" s="194">
        <f t="shared" si="53"/>
        <v>0.40449600000000352</v>
      </c>
      <c r="K879" s="194">
        <f>ABS(Table21[[#This Row],[Erorr 2]])</f>
        <v>0.63600000000000279</v>
      </c>
      <c r="L879" s="192">
        <f>Table21[[#This Row],[Abs Erorr 2]]/Table21[[#This Row],[Adj Close]]</f>
        <v>1.4726449258583546E-2</v>
      </c>
      <c r="M879" s="190">
        <f t="shared" si="55"/>
        <v>41.959466666666664</v>
      </c>
      <c r="N879" s="195">
        <f>Table21[[#This Row],[Adj Close]]-Table21[[#This Row],[6-MA]]</f>
        <v>1.2281333333333393</v>
      </c>
      <c r="O879" s="194">
        <f>(Table21[[#This Row],[Adj Close]]-M879)^2</f>
        <v>1.5083114844444592</v>
      </c>
      <c r="P879" s="194">
        <f>ABS(Table21[[#This Row],[Erorr 3]])</f>
        <v>1.2281333333333393</v>
      </c>
      <c r="Q879" s="192">
        <f>Table21[[#This Row],[Abs Erorr 3]]/Table21[[#This Row],[Adj Close]]</f>
        <v>2.8437174868094991E-2</v>
      </c>
    </row>
    <row r="880" spans="1:17" x14ac:dyDescent="0.3">
      <c r="A880" s="177">
        <v>44740</v>
      </c>
      <c r="B880" s="7">
        <v>41.851999999999997</v>
      </c>
      <c r="C880" s="190">
        <f t="shared" si="52"/>
        <v>43.187600000000003</v>
      </c>
      <c r="D880" s="191">
        <f>Table21[[#This Row],[Adj Close]]-Table21[[#This Row],[Naive Trend ]]</f>
        <v>-1.3356000000000066</v>
      </c>
      <c r="E880">
        <f>Table21[[#This Row],[Erorr 1]]^2</f>
        <v>1.7838273600000176</v>
      </c>
      <c r="F880">
        <f>ABS(Table21[[#This Row],[Erorr 1]])</f>
        <v>1.3356000000000066</v>
      </c>
      <c r="G880" s="192">
        <f>Table21[[#This Row],[Abs Erorr 1]]/Table21[[#This Row],[Adj Close]]</f>
        <v>3.1912453407244738E-2</v>
      </c>
      <c r="H880" s="190">
        <f t="shared" si="54"/>
        <v>43.09373333333334</v>
      </c>
      <c r="I880" s="193">
        <f>(Table21[[#This Row],[Adj Close]]-Table21[[#This Row],[3-MA]])</f>
        <v>-1.2417333333333431</v>
      </c>
      <c r="J880" s="194">
        <f t="shared" si="53"/>
        <v>1.5419016711111355</v>
      </c>
      <c r="K880" s="194">
        <f>ABS(Table21[[#This Row],[Erorr 2]])</f>
        <v>1.2417333333333431</v>
      </c>
      <c r="L880" s="192">
        <f>Table21[[#This Row],[Abs Erorr 2]]/Table21[[#This Row],[Adj Close]]</f>
        <v>2.9669629488037447E-2</v>
      </c>
      <c r="M880" s="190">
        <f t="shared" si="55"/>
        <v>42.418316666666662</v>
      </c>
      <c r="N880" s="195">
        <f>Table21[[#This Row],[Adj Close]]-Table21[[#This Row],[6-MA]]</f>
        <v>-0.56631666666666547</v>
      </c>
      <c r="O880" s="194">
        <f>(Table21[[#This Row],[Adj Close]]-M880)^2</f>
        <v>0.32071456694444311</v>
      </c>
      <c r="P880" s="194">
        <f>ABS(Table21[[#This Row],[Erorr 3]])</f>
        <v>0.56631666666666547</v>
      </c>
      <c r="Q880" s="192">
        <f>Table21[[#This Row],[Abs Erorr 3]]/Table21[[#This Row],[Adj Close]]</f>
        <v>1.3531412278186598E-2</v>
      </c>
    </row>
    <row r="881" spans="1:17" x14ac:dyDescent="0.3">
      <c r="A881" s="177">
        <v>44741</v>
      </c>
      <c r="B881" s="7">
        <v>41.015999999999998</v>
      </c>
      <c r="C881" s="190">
        <f t="shared" si="52"/>
        <v>41.851999999999997</v>
      </c>
      <c r="D881" s="191">
        <f>Table21[[#This Row],[Adj Close]]-Table21[[#This Row],[Naive Trend ]]</f>
        <v>-0.83599999999999852</v>
      </c>
      <c r="E881">
        <f>Table21[[#This Row],[Erorr 1]]^2</f>
        <v>0.69889599999999752</v>
      </c>
      <c r="F881">
        <f>ABS(Table21[[#This Row],[Erorr 1]])</f>
        <v>0.83599999999999852</v>
      </c>
      <c r="G881" s="192">
        <f>Table21[[#This Row],[Abs Erorr 1]]/Table21[[#This Row],[Adj Close]]</f>
        <v>2.0382289838111921E-2</v>
      </c>
      <c r="H881" s="190">
        <f t="shared" si="54"/>
        <v>42.887799999999999</v>
      </c>
      <c r="I881" s="193">
        <f>(Table21[[#This Row],[Adj Close]]-Table21[[#This Row],[3-MA]])</f>
        <v>-1.8718000000000004</v>
      </c>
      <c r="J881" s="194">
        <f t="shared" si="53"/>
        <v>3.5036352400000013</v>
      </c>
      <c r="K881" s="194">
        <f>ABS(Table21[[#This Row],[Erorr 2]])</f>
        <v>1.8718000000000004</v>
      </c>
      <c r="L881" s="192">
        <f>Table21[[#This Row],[Abs Erorr 2]]/Table21[[#This Row],[Adj Close]]</f>
        <v>4.5635849424614794E-2</v>
      </c>
      <c r="M881" s="190">
        <f t="shared" si="55"/>
        <v>42.472850000000001</v>
      </c>
      <c r="N881" s="195">
        <f>Table21[[#This Row],[Adj Close]]-Table21[[#This Row],[6-MA]]</f>
        <v>-1.4568500000000029</v>
      </c>
      <c r="O881" s="194">
        <f>(Table21[[#This Row],[Adj Close]]-M881)^2</f>
        <v>2.1224119225000084</v>
      </c>
      <c r="P881" s="194">
        <f>ABS(Table21[[#This Row],[Erorr 3]])</f>
        <v>1.4568500000000029</v>
      </c>
      <c r="Q881" s="192">
        <f>Table21[[#This Row],[Abs Erorr 3]]/Table21[[#This Row],[Adj Close]]</f>
        <v>3.5519065730446726E-2</v>
      </c>
    </row>
    <row r="882" spans="1:17" x14ac:dyDescent="0.3">
      <c r="A882" s="177">
        <v>44742</v>
      </c>
      <c r="B882" s="7">
        <v>40.134599999999999</v>
      </c>
      <c r="C882" s="190">
        <f t="shared" si="52"/>
        <v>41.015999999999998</v>
      </c>
      <c r="D882" s="191">
        <f>Table21[[#This Row],[Adj Close]]-Table21[[#This Row],[Naive Trend ]]</f>
        <v>-0.8813999999999993</v>
      </c>
      <c r="E882">
        <f>Table21[[#This Row],[Erorr 1]]^2</f>
        <v>0.77686595999999875</v>
      </c>
      <c r="F882">
        <f>ABS(Table21[[#This Row],[Erorr 1]])</f>
        <v>0.8813999999999993</v>
      </c>
      <c r="G882" s="192">
        <f>Table21[[#This Row],[Abs Erorr 1]]/Table21[[#This Row],[Adj Close]]</f>
        <v>2.1961100895486672E-2</v>
      </c>
      <c r="H882" s="190">
        <f t="shared" si="54"/>
        <v>42.01853333333333</v>
      </c>
      <c r="I882" s="193">
        <f>(Table21[[#This Row],[Adj Close]]-Table21[[#This Row],[3-MA]])</f>
        <v>-1.8839333333333315</v>
      </c>
      <c r="J882" s="194">
        <f t="shared" si="53"/>
        <v>3.5492048044444373</v>
      </c>
      <c r="K882" s="194">
        <f>ABS(Table21[[#This Row],[Erorr 2]])</f>
        <v>1.8839333333333315</v>
      </c>
      <c r="L882" s="192">
        <f>Table21[[#This Row],[Abs Erorr 2]]/Table21[[#This Row],[Adj Close]]</f>
        <v>4.6940378958139149E-2</v>
      </c>
      <c r="M882" s="190">
        <f t="shared" si="55"/>
        <v>42.285066666666665</v>
      </c>
      <c r="N882" s="195">
        <f>Table21[[#This Row],[Adj Close]]-Table21[[#This Row],[6-MA]]</f>
        <v>-2.1504666666666665</v>
      </c>
      <c r="O882" s="194">
        <f>(Table21[[#This Row],[Adj Close]]-M882)^2</f>
        <v>4.6245068844444441</v>
      </c>
      <c r="P882" s="194">
        <f>ABS(Table21[[#This Row],[Erorr 3]])</f>
        <v>2.1504666666666665</v>
      </c>
      <c r="Q882" s="192">
        <f>Table21[[#This Row],[Abs Erorr 3]]/Table21[[#This Row],[Adj Close]]</f>
        <v>5.358136537218925E-2</v>
      </c>
    </row>
    <row r="883" spans="1:17" x14ac:dyDescent="0.3">
      <c r="A883" s="177">
        <v>44743</v>
      </c>
      <c r="B883" s="7">
        <v>40.098300000000002</v>
      </c>
      <c r="C883" s="190">
        <f t="shared" si="52"/>
        <v>40.134599999999999</v>
      </c>
      <c r="D883" s="191">
        <f>Table21[[#This Row],[Adj Close]]-Table21[[#This Row],[Naive Trend ]]</f>
        <v>-3.6299999999997112E-2</v>
      </c>
      <c r="E883">
        <f>Table21[[#This Row],[Erorr 1]]^2</f>
        <v>1.3176899999997904E-3</v>
      </c>
      <c r="F883">
        <f>ABS(Table21[[#This Row],[Erorr 1]])</f>
        <v>3.6299999999997112E-2</v>
      </c>
      <c r="G883" s="192">
        <f>Table21[[#This Row],[Abs Erorr 1]]/Table21[[#This Row],[Adj Close]]</f>
        <v>9.0527528598462052E-4</v>
      </c>
      <c r="H883" s="190">
        <f t="shared" si="54"/>
        <v>41.000866666666667</v>
      </c>
      <c r="I883" s="193">
        <f>(Table21[[#This Row],[Adj Close]]-Table21[[#This Row],[3-MA]])</f>
        <v>-0.90256666666666518</v>
      </c>
      <c r="J883" s="194">
        <f t="shared" si="53"/>
        <v>0.81462658777777508</v>
      </c>
      <c r="K883" s="194">
        <f>ABS(Table21[[#This Row],[Erorr 2]])</f>
        <v>0.90256666666666518</v>
      </c>
      <c r="L883" s="192">
        <f>Table21[[#This Row],[Abs Erorr 2]]/Table21[[#This Row],[Adj Close]]</f>
        <v>2.2508851164928817E-2</v>
      </c>
      <c r="M883" s="190">
        <f t="shared" si="55"/>
        <v>42.0473</v>
      </c>
      <c r="N883" s="195">
        <f>Table21[[#This Row],[Adj Close]]-Table21[[#This Row],[6-MA]]</f>
        <v>-1.9489999999999981</v>
      </c>
      <c r="O883" s="194">
        <f>(Table21[[#This Row],[Adj Close]]-M883)^2</f>
        <v>3.7986009999999926</v>
      </c>
      <c r="P883" s="194">
        <f>ABS(Table21[[#This Row],[Erorr 3]])</f>
        <v>1.9489999999999981</v>
      </c>
      <c r="Q883" s="192">
        <f>Table21[[#This Row],[Abs Erorr 3]]/Table21[[#This Row],[Adj Close]]</f>
        <v>4.8605551856313059E-2</v>
      </c>
    </row>
    <row r="884" spans="1:17" x14ac:dyDescent="0.3">
      <c r="A884" s="177">
        <v>44747</v>
      </c>
      <c r="B884" s="7">
        <v>40.698</v>
      </c>
      <c r="C884" s="190">
        <f t="shared" si="52"/>
        <v>40.098300000000002</v>
      </c>
      <c r="D884" s="191">
        <f>Table21[[#This Row],[Adj Close]]-Table21[[#This Row],[Naive Trend ]]</f>
        <v>0.59969999999999857</v>
      </c>
      <c r="E884">
        <f>Table21[[#This Row],[Erorr 1]]^2</f>
        <v>0.3596400899999983</v>
      </c>
      <c r="F884">
        <f>ABS(Table21[[#This Row],[Erorr 1]])</f>
        <v>0.59969999999999857</v>
      </c>
      <c r="G884" s="192">
        <f>Table21[[#This Row],[Abs Erorr 1]]/Table21[[#This Row],[Adj Close]]</f>
        <v>1.4735367831343028E-2</v>
      </c>
      <c r="H884" s="190">
        <f t="shared" si="54"/>
        <v>40.4163</v>
      </c>
      <c r="I884" s="193">
        <f>(Table21[[#This Row],[Adj Close]]-Table21[[#This Row],[3-MA]])</f>
        <v>0.28170000000000073</v>
      </c>
      <c r="J884" s="194">
        <f t="shared" si="53"/>
        <v>7.9354890000000414E-2</v>
      </c>
      <c r="K884" s="194">
        <f>ABS(Table21[[#This Row],[Erorr 2]])</f>
        <v>0.28170000000000073</v>
      </c>
      <c r="L884" s="192">
        <f>Table21[[#This Row],[Abs Erorr 2]]/Table21[[#This Row],[Adj Close]]</f>
        <v>6.9217160548430074E-3</v>
      </c>
      <c r="M884" s="190">
        <f t="shared" si="55"/>
        <v>41.652049999999996</v>
      </c>
      <c r="N884" s="195">
        <f>Table21[[#This Row],[Adj Close]]-Table21[[#This Row],[6-MA]]</f>
        <v>-0.95404999999999518</v>
      </c>
      <c r="O884" s="194">
        <f>(Table21[[#This Row],[Adj Close]]-M884)^2</f>
        <v>0.91021140249999077</v>
      </c>
      <c r="P884" s="194">
        <f>ABS(Table21[[#This Row],[Erorr 3]])</f>
        <v>0.95404999999999518</v>
      </c>
      <c r="Q884" s="192">
        <f>Table21[[#This Row],[Abs Erorr 3]]/Table21[[#This Row],[Adj Close]]</f>
        <v>2.3442183891100182E-2</v>
      </c>
    </row>
    <row r="885" spans="1:17" x14ac:dyDescent="0.3">
      <c r="A885" s="177">
        <v>44748</v>
      </c>
      <c r="B885" s="7">
        <v>40.616199999999999</v>
      </c>
      <c r="C885" s="190">
        <f t="shared" si="52"/>
        <v>40.698</v>
      </c>
      <c r="D885" s="191">
        <f>Table21[[#This Row],[Adj Close]]-Table21[[#This Row],[Naive Trend ]]</f>
        <v>-8.1800000000001205E-2</v>
      </c>
      <c r="E885">
        <f>Table21[[#This Row],[Erorr 1]]^2</f>
        <v>6.6912400000001971E-3</v>
      </c>
      <c r="F885">
        <f>ABS(Table21[[#This Row],[Erorr 1]])</f>
        <v>8.1800000000001205E-2</v>
      </c>
      <c r="G885" s="192">
        <f>Table21[[#This Row],[Abs Erorr 1]]/Table21[[#This Row],[Adj Close]]</f>
        <v>2.0139747194469499E-3</v>
      </c>
      <c r="H885" s="190">
        <f t="shared" si="54"/>
        <v>40.310300000000005</v>
      </c>
      <c r="I885" s="193">
        <f>(Table21[[#This Row],[Adj Close]]-Table21[[#This Row],[3-MA]])</f>
        <v>0.30589999999999407</v>
      </c>
      <c r="J885" s="194">
        <f t="shared" si="53"/>
        <v>9.3574809999996372E-2</v>
      </c>
      <c r="K885" s="194">
        <f>ABS(Table21[[#This Row],[Erorr 2]])</f>
        <v>0.30589999999999407</v>
      </c>
      <c r="L885" s="192">
        <f>Table21[[#This Row],[Abs Erorr 2]]/Table21[[#This Row],[Adj Close]]</f>
        <v>7.5314775877604028E-3</v>
      </c>
      <c r="M885" s="190">
        <f t="shared" si="55"/>
        <v>41.164416666666668</v>
      </c>
      <c r="N885" s="195">
        <f>Table21[[#This Row],[Adj Close]]-Table21[[#This Row],[6-MA]]</f>
        <v>-0.54821666666666857</v>
      </c>
      <c r="O885" s="194">
        <f>(Table21[[#This Row],[Adj Close]]-M885)^2</f>
        <v>0.3005415136111132</v>
      </c>
      <c r="P885" s="194">
        <f>ABS(Table21[[#This Row],[Erorr 3]])</f>
        <v>0.54821666666666857</v>
      </c>
      <c r="Q885" s="192">
        <f>Table21[[#This Row],[Abs Erorr 3]]/Table21[[#This Row],[Adj Close]]</f>
        <v>1.3497487866089604E-2</v>
      </c>
    </row>
    <row r="886" spans="1:17" x14ac:dyDescent="0.3">
      <c r="A886" s="177">
        <v>44749</v>
      </c>
      <c r="B886" s="7">
        <v>41.643000000000001</v>
      </c>
      <c r="C886" s="190">
        <f t="shared" si="52"/>
        <v>40.616199999999999</v>
      </c>
      <c r="D886" s="191">
        <f>Table21[[#This Row],[Adj Close]]-Table21[[#This Row],[Naive Trend ]]</f>
        <v>1.0268000000000015</v>
      </c>
      <c r="E886">
        <f>Table21[[#This Row],[Erorr 1]]^2</f>
        <v>1.0543182400000031</v>
      </c>
      <c r="F886">
        <f>ABS(Table21[[#This Row],[Erorr 1]])</f>
        <v>1.0268000000000015</v>
      </c>
      <c r="G886" s="192">
        <f>Table21[[#This Row],[Abs Erorr 1]]/Table21[[#This Row],[Adj Close]]</f>
        <v>2.4657205292606236E-2</v>
      </c>
      <c r="H886" s="190">
        <f t="shared" si="54"/>
        <v>40.470833333333331</v>
      </c>
      <c r="I886" s="193">
        <f>(Table21[[#This Row],[Adj Close]]-Table21[[#This Row],[3-MA]])</f>
        <v>1.1721666666666692</v>
      </c>
      <c r="J886" s="194">
        <f t="shared" si="53"/>
        <v>1.3739746944444504</v>
      </c>
      <c r="K886" s="194">
        <f>ABS(Table21[[#This Row],[Erorr 2]])</f>
        <v>1.1721666666666692</v>
      </c>
      <c r="L886" s="192">
        <f>Table21[[#This Row],[Abs Erorr 2]]/Table21[[#This Row],[Adj Close]]</f>
        <v>2.814798805721656E-2</v>
      </c>
      <c r="M886" s="190">
        <f t="shared" si="55"/>
        <v>40.735849999999999</v>
      </c>
      <c r="N886" s="195">
        <f>Table21[[#This Row],[Adj Close]]-Table21[[#This Row],[6-MA]]</f>
        <v>0.90715000000000146</v>
      </c>
      <c r="O886" s="194">
        <f>(Table21[[#This Row],[Adj Close]]-M886)^2</f>
        <v>0.8229211225000026</v>
      </c>
      <c r="P886" s="194">
        <f>ABS(Table21[[#This Row],[Erorr 3]])</f>
        <v>0.90715000000000146</v>
      </c>
      <c r="Q886" s="192">
        <f>Table21[[#This Row],[Abs Erorr 3]]/Table21[[#This Row],[Adj Close]]</f>
        <v>2.1783973296832636E-2</v>
      </c>
    </row>
    <row r="887" spans="1:17" x14ac:dyDescent="0.3">
      <c r="A887" s="177">
        <v>44750</v>
      </c>
      <c r="B887" s="7">
        <v>41.643000000000001</v>
      </c>
      <c r="C887" s="190">
        <f t="shared" si="52"/>
        <v>41.643000000000001</v>
      </c>
      <c r="D887" s="191">
        <f>Table21[[#This Row],[Adj Close]]-Table21[[#This Row],[Naive Trend ]]</f>
        <v>0</v>
      </c>
      <c r="E887">
        <f>Table21[[#This Row],[Erorr 1]]^2</f>
        <v>0</v>
      </c>
      <c r="F887">
        <f>ABS(Table21[[#This Row],[Erorr 1]])</f>
        <v>0</v>
      </c>
      <c r="G887" s="192">
        <f>Table21[[#This Row],[Abs Erorr 1]]/Table21[[#This Row],[Adj Close]]</f>
        <v>0</v>
      </c>
      <c r="H887" s="190">
        <f t="shared" si="54"/>
        <v>40.985733333333336</v>
      </c>
      <c r="I887" s="193">
        <f>(Table21[[#This Row],[Adj Close]]-Table21[[#This Row],[3-MA]])</f>
        <v>0.65726666666666489</v>
      </c>
      <c r="J887" s="194">
        <f t="shared" si="53"/>
        <v>0.43199947111110876</v>
      </c>
      <c r="K887" s="194">
        <f>ABS(Table21[[#This Row],[Erorr 2]])</f>
        <v>0.65726666666666489</v>
      </c>
      <c r="L887" s="192">
        <f>Table21[[#This Row],[Abs Erorr 2]]/Table21[[#This Row],[Adj Close]]</f>
        <v>1.5783364951292293E-2</v>
      </c>
      <c r="M887" s="190">
        <f t="shared" si="55"/>
        <v>40.701016666666668</v>
      </c>
      <c r="N887" s="195">
        <f>Table21[[#This Row],[Adj Close]]-Table21[[#This Row],[6-MA]]</f>
        <v>0.94198333333333295</v>
      </c>
      <c r="O887" s="194">
        <f>(Table21[[#This Row],[Adj Close]]-M887)^2</f>
        <v>0.88733260027777705</v>
      </c>
      <c r="P887" s="194">
        <f>ABS(Table21[[#This Row],[Erorr 3]])</f>
        <v>0.94198333333333295</v>
      </c>
      <c r="Q887" s="192">
        <f>Table21[[#This Row],[Abs Erorr 3]]/Table21[[#This Row],[Adj Close]]</f>
        <v>2.262044841469954E-2</v>
      </c>
    </row>
    <row r="888" spans="1:17" x14ac:dyDescent="0.3">
      <c r="A888" s="177">
        <v>44753</v>
      </c>
      <c r="B888" s="7">
        <v>40.634399999999999</v>
      </c>
      <c r="C888" s="190">
        <f t="shared" si="52"/>
        <v>41.643000000000001</v>
      </c>
      <c r="D888" s="191">
        <f>Table21[[#This Row],[Adj Close]]-Table21[[#This Row],[Naive Trend ]]</f>
        <v>-1.0086000000000013</v>
      </c>
      <c r="E888">
        <f>Table21[[#This Row],[Erorr 1]]^2</f>
        <v>1.0172739600000025</v>
      </c>
      <c r="F888">
        <f>ABS(Table21[[#This Row],[Erorr 1]])</f>
        <v>1.0086000000000013</v>
      </c>
      <c r="G888" s="192">
        <f>Table21[[#This Row],[Abs Erorr 1]]/Table21[[#This Row],[Adj Close]]</f>
        <v>2.4821333648337402E-2</v>
      </c>
      <c r="H888" s="190">
        <f t="shared" si="54"/>
        <v>41.300733333333334</v>
      </c>
      <c r="I888" s="193">
        <f>(Table21[[#This Row],[Adj Close]]-Table21[[#This Row],[3-MA]])</f>
        <v>-0.66633333333333411</v>
      </c>
      <c r="J888" s="194">
        <f t="shared" si="53"/>
        <v>0.44400011111111215</v>
      </c>
      <c r="K888" s="194">
        <f>ABS(Table21[[#This Row],[Erorr 2]])</f>
        <v>0.66633333333333411</v>
      </c>
      <c r="L888" s="192">
        <f>Table21[[#This Row],[Abs Erorr 2]]/Table21[[#This Row],[Adj Close]]</f>
        <v>1.6398256977667544E-2</v>
      </c>
      <c r="M888" s="190">
        <f t="shared" si="55"/>
        <v>40.805516666666669</v>
      </c>
      <c r="N888" s="195">
        <f>Table21[[#This Row],[Adj Close]]-Table21[[#This Row],[6-MA]]</f>
        <v>-0.17111666666666991</v>
      </c>
      <c r="O888" s="194">
        <f>(Table21[[#This Row],[Adj Close]]-M888)^2</f>
        <v>2.9280913611112222E-2</v>
      </c>
      <c r="P888" s="194">
        <f>ABS(Table21[[#This Row],[Erorr 3]])</f>
        <v>0.17111666666666991</v>
      </c>
      <c r="Q888" s="192">
        <f>Table21[[#This Row],[Abs Erorr 3]]/Table21[[#This Row],[Adj Close]]</f>
        <v>4.2111281738298071E-3</v>
      </c>
    </row>
    <row r="889" spans="1:17" x14ac:dyDescent="0.3">
      <c r="A889" s="177">
        <v>44754</v>
      </c>
      <c r="B889" s="7">
        <v>41.106900000000003</v>
      </c>
      <c r="C889" s="190">
        <f t="shared" si="52"/>
        <v>40.634399999999999</v>
      </c>
      <c r="D889" s="191">
        <f>Table21[[#This Row],[Adj Close]]-Table21[[#This Row],[Naive Trend ]]</f>
        <v>0.47250000000000369</v>
      </c>
      <c r="E889">
        <f>Table21[[#This Row],[Erorr 1]]^2</f>
        <v>0.22325625000000349</v>
      </c>
      <c r="F889">
        <f>ABS(Table21[[#This Row],[Erorr 1]])</f>
        <v>0.47250000000000369</v>
      </c>
      <c r="G889" s="192">
        <f>Table21[[#This Row],[Abs Erorr 1]]/Table21[[#This Row],[Adj Close]]</f>
        <v>1.1494420644709371E-2</v>
      </c>
      <c r="H889" s="190">
        <f t="shared" si="54"/>
        <v>41.306800000000003</v>
      </c>
      <c r="I889" s="193">
        <f>(Table21[[#This Row],[Adj Close]]-Table21[[#This Row],[3-MA]])</f>
        <v>-0.19989999999999952</v>
      </c>
      <c r="J889" s="194">
        <f t="shared" si="53"/>
        <v>3.996000999999981E-2</v>
      </c>
      <c r="K889" s="194">
        <f>ABS(Table21[[#This Row],[Erorr 2]])</f>
        <v>0.19989999999999952</v>
      </c>
      <c r="L889" s="192">
        <f>Table21[[#This Row],[Abs Erorr 2]]/Table21[[#This Row],[Adj Close]]</f>
        <v>4.8629305542378411E-3</v>
      </c>
      <c r="M889" s="190">
        <f t="shared" si="55"/>
        <v>40.888816666666663</v>
      </c>
      <c r="N889" s="195">
        <f>Table21[[#This Row],[Adj Close]]-Table21[[#This Row],[6-MA]]</f>
        <v>0.21808333333333962</v>
      </c>
      <c r="O889" s="194">
        <f>(Table21[[#This Row],[Adj Close]]-M889)^2</f>
        <v>4.756034027778052E-2</v>
      </c>
      <c r="P889" s="194">
        <f>ABS(Table21[[#This Row],[Erorr 3]])</f>
        <v>0.21808333333333962</v>
      </c>
      <c r="Q889" s="192">
        <f>Table21[[#This Row],[Abs Erorr 3]]/Table21[[#This Row],[Adj Close]]</f>
        <v>5.3052731617645602E-3</v>
      </c>
    </row>
    <row r="890" spans="1:17" x14ac:dyDescent="0.3">
      <c r="A890" s="177">
        <v>44755</v>
      </c>
      <c r="B890" s="7">
        <v>41.3431</v>
      </c>
      <c r="C890" s="190">
        <f t="shared" si="52"/>
        <v>41.106900000000003</v>
      </c>
      <c r="D890" s="191">
        <f>Table21[[#This Row],[Adj Close]]-Table21[[#This Row],[Naive Trend ]]</f>
        <v>0.23619999999999663</v>
      </c>
      <c r="E890">
        <f>Table21[[#This Row],[Erorr 1]]^2</f>
        <v>5.5790439999998408E-2</v>
      </c>
      <c r="F890">
        <f>ABS(Table21[[#This Row],[Erorr 1]])</f>
        <v>0.23619999999999663</v>
      </c>
      <c r="G890" s="192">
        <f>Table21[[#This Row],[Abs Erorr 1]]/Table21[[#This Row],[Adj Close]]</f>
        <v>5.7131661631565278E-3</v>
      </c>
      <c r="H890" s="190">
        <f t="shared" si="54"/>
        <v>41.128099999999996</v>
      </c>
      <c r="I890" s="193">
        <f>(Table21[[#This Row],[Adj Close]]-Table21[[#This Row],[3-MA]])</f>
        <v>0.21500000000000341</v>
      </c>
      <c r="J890" s="194">
        <f t="shared" si="53"/>
        <v>4.6225000000001466E-2</v>
      </c>
      <c r="K890" s="194">
        <f>ABS(Table21[[#This Row],[Erorr 2]])</f>
        <v>0.21500000000000341</v>
      </c>
      <c r="L890" s="192">
        <f>Table21[[#This Row],[Abs Erorr 2]]/Table21[[#This Row],[Adj Close]]</f>
        <v>5.2003841027886974E-3</v>
      </c>
      <c r="M890" s="190">
        <f t="shared" si="55"/>
        <v>41.056916666666666</v>
      </c>
      <c r="N890" s="195">
        <f>Table21[[#This Row],[Adj Close]]-Table21[[#This Row],[6-MA]]</f>
        <v>0.28618333333333368</v>
      </c>
      <c r="O890" s="194">
        <f>(Table21[[#This Row],[Adj Close]]-M890)^2</f>
        <v>8.190090027777798E-2</v>
      </c>
      <c r="P890" s="194">
        <f>ABS(Table21[[#This Row],[Erorr 3]])</f>
        <v>0.28618333333333368</v>
      </c>
      <c r="Q890" s="192">
        <f>Table21[[#This Row],[Abs Erorr 3]]/Table21[[#This Row],[Adj Close]]</f>
        <v>6.9221546844173195E-3</v>
      </c>
    </row>
    <row r="891" spans="1:17" x14ac:dyDescent="0.3">
      <c r="A891" s="177">
        <v>44756</v>
      </c>
      <c r="B891" s="7">
        <v>40.816099999999999</v>
      </c>
      <c r="C891" s="190">
        <f t="shared" si="52"/>
        <v>41.3431</v>
      </c>
      <c r="D891" s="191">
        <f>Table21[[#This Row],[Adj Close]]-Table21[[#This Row],[Naive Trend ]]</f>
        <v>-0.52700000000000102</v>
      </c>
      <c r="E891">
        <f>Table21[[#This Row],[Erorr 1]]^2</f>
        <v>0.27772900000000106</v>
      </c>
      <c r="F891">
        <f>ABS(Table21[[#This Row],[Erorr 1]])</f>
        <v>0.52700000000000102</v>
      </c>
      <c r="G891" s="192">
        <f>Table21[[#This Row],[Abs Erorr 1]]/Table21[[#This Row],[Adj Close]]</f>
        <v>1.2911571659222734E-2</v>
      </c>
      <c r="H891" s="190">
        <f t="shared" si="54"/>
        <v>41.028133333333329</v>
      </c>
      <c r="I891" s="193">
        <f>(Table21[[#This Row],[Adj Close]]-Table21[[#This Row],[3-MA]])</f>
        <v>-0.21203333333333063</v>
      </c>
      <c r="J891" s="194">
        <f t="shared" si="53"/>
        <v>4.4958134444443298E-2</v>
      </c>
      <c r="K891" s="194">
        <f>ABS(Table21[[#This Row],[Erorr 2]])</f>
        <v>0.21203333333333063</v>
      </c>
      <c r="L891" s="192">
        <f>Table21[[#This Row],[Abs Erorr 2]]/Table21[[#This Row],[Adj Close]]</f>
        <v>5.1948454980591148E-3</v>
      </c>
      <c r="M891" s="190">
        <f t="shared" si="55"/>
        <v>41.164433333333328</v>
      </c>
      <c r="N891" s="195">
        <f>Table21[[#This Row],[Adj Close]]-Table21[[#This Row],[6-MA]]</f>
        <v>-0.34833333333332916</v>
      </c>
      <c r="O891" s="194">
        <f>(Table21[[#This Row],[Adj Close]]-M891)^2</f>
        <v>0.1213361111111082</v>
      </c>
      <c r="P891" s="194">
        <f>ABS(Table21[[#This Row],[Erorr 3]])</f>
        <v>0.34833333333332916</v>
      </c>
      <c r="Q891" s="192">
        <f>Table21[[#This Row],[Abs Erorr 3]]/Table21[[#This Row],[Adj Close]]</f>
        <v>8.5342140315544397E-3</v>
      </c>
    </row>
    <row r="892" spans="1:17" x14ac:dyDescent="0.3">
      <c r="A892" s="177">
        <v>44757</v>
      </c>
      <c r="B892" s="7">
        <v>41.297699999999999</v>
      </c>
      <c r="C892" s="190">
        <f t="shared" si="52"/>
        <v>40.816099999999999</v>
      </c>
      <c r="D892" s="191">
        <f>Table21[[#This Row],[Adj Close]]-Table21[[#This Row],[Naive Trend ]]</f>
        <v>0.48160000000000025</v>
      </c>
      <c r="E892">
        <f>Table21[[#This Row],[Erorr 1]]^2</f>
        <v>0.23193856000000024</v>
      </c>
      <c r="F892">
        <f>ABS(Table21[[#This Row],[Erorr 1]])</f>
        <v>0.48160000000000025</v>
      </c>
      <c r="G892" s="192">
        <f>Table21[[#This Row],[Abs Erorr 1]]/Table21[[#This Row],[Adj Close]]</f>
        <v>1.1661666388200802E-2</v>
      </c>
      <c r="H892" s="190">
        <f t="shared" si="54"/>
        <v>41.088699999999996</v>
      </c>
      <c r="I892" s="193">
        <f>(Table21[[#This Row],[Adj Close]]-Table21[[#This Row],[3-MA]])</f>
        <v>0.20900000000000318</v>
      </c>
      <c r="J892" s="194">
        <f t="shared" si="53"/>
        <v>4.368100000000133E-2</v>
      </c>
      <c r="K892" s="194">
        <f>ABS(Table21[[#This Row],[Erorr 2]])</f>
        <v>0.20900000000000318</v>
      </c>
      <c r="L892" s="192">
        <f>Table21[[#This Row],[Abs Erorr 2]]/Table21[[#This Row],[Adj Close]]</f>
        <v>5.0608145247799073E-3</v>
      </c>
      <c r="M892" s="190">
        <f t="shared" si="55"/>
        <v>41.197749999999999</v>
      </c>
      <c r="N892" s="195">
        <f>Table21[[#This Row],[Adj Close]]-Table21[[#This Row],[6-MA]]</f>
        <v>9.9949999999999761E-2</v>
      </c>
      <c r="O892" s="194">
        <f>(Table21[[#This Row],[Adj Close]]-M892)^2</f>
        <v>9.9900024999999525E-3</v>
      </c>
      <c r="P892" s="194">
        <f>ABS(Table21[[#This Row],[Erorr 3]])</f>
        <v>9.9949999999999761E-2</v>
      </c>
      <c r="Q892" s="192">
        <f>Table21[[#This Row],[Abs Erorr 3]]/Table21[[#This Row],[Adj Close]]</f>
        <v>2.4202316351758031E-3</v>
      </c>
    </row>
    <row r="893" spans="1:17" x14ac:dyDescent="0.3">
      <c r="A893" s="177">
        <v>44760</v>
      </c>
      <c r="B893" s="7">
        <v>41.397599999999997</v>
      </c>
      <c r="C893" s="190">
        <f t="shared" si="52"/>
        <v>41.297699999999999</v>
      </c>
      <c r="D893" s="191">
        <f>Table21[[#This Row],[Adj Close]]-Table21[[#This Row],[Naive Trend ]]</f>
        <v>9.9899999999998101E-2</v>
      </c>
      <c r="E893">
        <f>Table21[[#This Row],[Erorr 1]]^2</f>
        <v>9.9800099999996211E-3</v>
      </c>
      <c r="F893">
        <f>ABS(Table21[[#This Row],[Erorr 1]])</f>
        <v>9.9899999999998101E-2</v>
      </c>
      <c r="G893" s="192">
        <f>Table21[[#This Row],[Abs Erorr 1]]/Table21[[#This Row],[Adj Close]]</f>
        <v>2.413183372949111E-3</v>
      </c>
      <c r="H893" s="190">
        <f t="shared" si="54"/>
        <v>41.152299999999997</v>
      </c>
      <c r="I893" s="193">
        <f>(Table21[[#This Row],[Adj Close]]-Table21[[#This Row],[3-MA]])</f>
        <v>0.2453000000000003</v>
      </c>
      <c r="J893" s="194">
        <f t="shared" si="53"/>
        <v>6.0172090000000143E-2</v>
      </c>
      <c r="K893" s="194">
        <f>ABS(Table21[[#This Row],[Erorr 2]])</f>
        <v>0.2453000000000003</v>
      </c>
      <c r="L893" s="192">
        <f>Table21[[#This Row],[Abs Erorr 2]]/Table21[[#This Row],[Adj Close]]</f>
        <v>5.9254642781224106E-3</v>
      </c>
      <c r="M893" s="190">
        <f t="shared" si="55"/>
        <v>41.1402</v>
      </c>
      <c r="N893" s="195">
        <f>Table21[[#This Row],[Adj Close]]-Table21[[#This Row],[6-MA]]</f>
        <v>0.25739999999999696</v>
      </c>
      <c r="O893" s="194">
        <f>(Table21[[#This Row],[Adj Close]]-M893)^2</f>
        <v>6.6254759999998442E-2</v>
      </c>
      <c r="P893" s="194">
        <f>ABS(Table21[[#This Row],[Erorr 3]])</f>
        <v>0.25739999999999696</v>
      </c>
      <c r="Q893" s="192">
        <f>Table21[[#This Row],[Abs Erorr 3]]/Table21[[#This Row],[Adj Close]]</f>
        <v>6.217751753724781E-3</v>
      </c>
    </row>
    <row r="894" spans="1:17" x14ac:dyDescent="0.3">
      <c r="A894" s="177">
        <v>44761</v>
      </c>
      <c r="B894" s="7">
        <v>43.405700000000003</v>
      </c>
      <c r="C894" s="190">
        <f t="shared" si="52"/>
        <v>41.397599999999997</v>
      </c>
      <c r="D894" s="191">
        <f>Table21[[#This Row],[Adj Close]]-Table21[[#This Row],[Naive Trend ]]</f>
        <v>2.008100000000006</v>
      </c>
      <c r="E894">
        <f>Table21[[#This Row],[Erorr 1]]^2</f>
        <v>4.032465610000024</v>
      </c>
      <c r="F894">
        <f>ABS(Table21[[#This Row],[Erorr 1]])</f>
        <v>2.008100000000006</v>
      </c>
      <c r="G894" s="192">
        <f>Table21[[#This Row],[Abs Erorr 1]]/Table21[[#This Row],[Adj Close]]</f>
        <v>4.6263509170454707E-2</v>
      </c>
      <c r="H894" s="190">
        <f t="shared" si="54"/>
        <v>41.170466666666663</v>
      </c>
      <c r="I894" s="193">
        <f>(Table21[[#This Row],[Adj Close]]-Table21[[#This Row],[3-MA]])</f>
        <v>2.2352333333333405</v>
      </c>
      <c r="J894" s="194">
        <f t="shared" si="53"/>
        <v>4.9962680544444762</v>
      </c>
      <c r="K894" s="194">
        <f>ABS(Table21[[#This Row],[Erorr 2]])</f>
        <v>2.2352333333333405</v>
      </c>
      <c r="L894" s="192">
        <f>Table21[[#This Row],[Abs Erorr 2]]/Table21[[#This Row],[Adj Close]]</f>
        <v>5.1496308856517473E-2</v>
      </c>
      <c r="M894" s="190">
        <f t="shared" si="55"/>
        <v>41.099299999999999</v>
      </c>
      <c r="N894" s="195">
        <f>Table21[[#This Row],[Adj Close]]-Table21[[#This Row],[6-MA]]</f>
        <v>2.3064000000000036</v>
      </c>
      <c r="O894" s="194">
        <f>(Table21[[#This Row],[Adj Close]]-M894)^2</f>
        <v>5.3194809600000168</v>
      </c>
      <c r="P894" s="194">
        <f>ABS(Table21[[#This Row],[Erorr 3]])</f>
        <v>2.3064000000000036</v>
      </c>
      <c r="Q894" s="192">
        <f>Table21[[#This Row],[Abs Erorr 3]]/Table21[[#This Row],[Adj Close]]</f>
        <v>5.3135878467574615E-2</v>
      </c>
    </row>
    <row r="895" spans="1:17" x14ac:dyDescent="0.3">
      <c r="A895" s="177">
        <v>44762</v>
      </c>
      <c r="B895" s="7">
        <v>43.587499999999999</v>
      </c>
      <c r="C895" s="190">
        <f t="shared" si="52"/>
        <v>43.405700000000003</v>
      </c>
      <c r="D895" s="191">
        <f>Table21[[#This Row],[Adj Close]]-Table21[[#This Row],[Naive Trend ]]</f>
        <v>0.18179999999999552</v>
      </c>
      <c r="E895">
        <f>Table21[[#This Row],[Erorr 1]]^2</f>
        <v>3.3051239999998372E-2</v>
      </c>
      <c r="F895">
        <f>ABS(Table21[[#This Row],[Erorr 1]])</f>
        <v>0.18179999999999552</v>
      </c>
      <c r="G895" s="192">
        <f>Table21[[#This Row],[Abs Erorr 1]]/Table21[[#This Row],[Adj Close]]</f>
        <v>4.1709205620876523E-3</v>
      </c>
      <c r="H895" s="190">
        <f t="shared" si="54"/>
        <v>42.033666666666669</v>
      </c>
      <c r="I895" s="193">
        <f>(Table21[[#This Row],[Adj Close]]-Table21[[#This Row],[3-MA]])</f>
        <v>1.5538333333333298</v>
      </c>
      <c r="J895" s="194">
        <f t="shared" si="53"/>
        <v>2.414398027777767</v>
      </c>
      <c r="K895" s="194">
        <f>ABS(Table21[[#This Row],[Erorr 2]])</f>
        <v>1.5538333333333298</v>
      </c>
      <c r="L895" s="192">
        <f>Table21[[#This Row],[Abs Erorr 2]]/Table21[[#This Row],[Adj Close]]</f>
        <v>3.5648599560271409E-2</v>
      </c>
      <c r="M895" s="190">
        <f t="shared" si="55"/>
        <v>41.561183333333325</v>
      </c>
      <c r="N895" s="195">
        <f>Table21[[#This Row],[Adj Close]]-Table21[[#This Row],[6-MA]]</f>
        <v>2.0263166666666734</v>
      </c>
      <c r="O895" s="194">
        <f>(Table21[[#This Row],[Adj Close]]-M895)^2</f>
        <v>4.1059592336111388</v>
      </c>
      <c r="P895" s="194">
        <f>ABS(Table21[[#This Row],[Erorr 3]])</f>
        <v>2.0263166666666734</v>
      </c>
      <c r="Q895" s="192">
        <f>Table21[[#This Row],[Abs Erorr 3]]/Table21[[#This Row],[Adj Close]]</f>
        <v>4.6488481024758783E-2</v>
      </c>
    </row>
    <row r="896" spans="1:17" x14ac:dyDescent="0.3">
      <c r="A896" s="177">
        <v>44763</v>
      </c>
      <c r="B896" s="7">
        <v>42.978700000000003</v>
      </c>
      <c r="C896" s="190">
        <f t="shared" si="52"/>
        <v>43.587499999999999</v>
      </c>
      <c r="D896" s="191">
        <f>Table21[[#This Row],[Adj Close]]-Table21[[#This Row],[Naive Trend ]]</f>
        <v>-0.60879999999999512</v>
      </c>
      <c r="E896">
        <f>Table21[[#This Row],[Erorr 1]]^2</f>
        <v>0.37063743999999404</v>
      </c>
      <c r="F896">
        <f>ABS(Table21[[#This Row],[Erorr 1]])</f>
        <v>0.60879999999999512</v>
      </c>
      <c r="G896" s="192">
        <f>Table21[[#This Row],[Abs Erorr 1]]/Table21[[#This Row],[Adj Close]]</f>
        <v>1.4165156228550307E-2</v>
      </c>
      <c r="H896" s="190">
        <f t="shared" si="54"/>
        <v>42.796933333333335</v>
      </c>
      <c r="I896" s="193">
        <f>(Table21[[#This Row],[Adj Close]]-Table21[[#This Row],[3-MA]])</f>
        <v>0.18176666666666819</v>
      </c>
      <c r="J896" s="194">
        <f t="shared" si="53"/>
        <v>3.3039121111111666E-2</v>
      </c>
      <c r="K896" s="194">
        <f>ABS(Table21[[#This Row],[Erorr 2]])</f>
        <v>0.18176666666666819</v>
      </c>
      <c r="L896" s="192">
        <f>Table21[[#This Row],[Abs Erorr 2]]/Table21[[#This Row],[Adj Close]]</f>
        <v>4.2292267254865354E-3</v>
      </c>
      <c r="M896" s="190">
        <f t="shared" si="55"/>
        <v>41.974616666666662</v>
      </c>
      <c r="N896" s="195">
        <f>Table21[[#This Row],[Adj Close]]-Table21[[#This Row],[6-MA]]</f>
        <v>1.004083333333341</v>
      </c>
      <c r="O896" s="194">
        <f>(Table21[[#This Row],[Adj Close]]-M896)^2</f>
        <v>1.0081833402777931</v>
      </c>
      <c r="P896" s="194">
        <f>ABS(Table21[[#This Row],[Erorr 3]])</f>
        <v>1.004083333333341</v>
      </c>
      <c r="Q896" s="192">
        <f>Table21[[#This Row],[Abs Erorr 3]]/Table21[[#This Row],[Adj Close]]</f>
        <v>2.336234770556906E-2</v>
      </c>
    </row>
    <row r="897" spans="1:17" x14ac:dyDescent="0.3">
      <c r="A897" s="177">
        <v>44764</v>
      </c>
      <c r="B897" s="7">
        <v>43.124000000000002</v>
      </c>
      <c r="C897" s="190">
        <f t="shared" si="52"/>
        <v>42.978700000000003</v>
      </c>
      <c r="D897" s="191">
        <f>Table21[[#This Row],[Adj Close]]-Table21[[#This Row],[Naive Trend ]]</f>
        <v>0.14529999999999887</v>
      </c>
      <c r="E897">
        <f>Table21[[#This Row],[Erorr 1]]^2</f>
        <v>2.1112089999999674E-2</v>
      </c>
      <c r="F897">
        <f>ABS(Table21[[#This Row],[Erorr 1]])</f>
        <v>0.14529999999999887</v>
      </c>
      <c r="G897" s="192">
        <f>Table21[[#This Row],[Abs Erorr 1]]/Table21[[#This Row],[Adj Close]]</f>
        <v>3.3693534922548665E-3</v>
      </c>
      <c r="H897" s="190">
        <f t="shared" si="54"/>
        <v>43.323966666666671</v>
      </c>
      <c r="I897" s="193">
        <f>(Table21[[#This Row],[Adj Close]]-Table21[[#This Row],[3-MA]])</f>
        <v>-0.1999666666666684</v>
      </c>
      <c r="J897" s="194">
        <f t="shared" si="53"/>
        <v>3.998666777777847E-2</v>
      </c>
      <c r="K897" s="194">
        <f>ABS(Table21[[#This Row],[Erorr 2]])</f>
        <v>0.1999666666666684</v>
      </c>
      <c r="L897" s="192">
        <f>Table21[[#This Row],[Abs Erorr 2]]/Table21[[#This Row],[Adj Close]]</f>
        <v>4.6370157375630362E-3</v>
      </c>
      <c r="M897" s="190">
        <f t="shared" si="55"/>
        <v>42.247216666666667</v>
      </c>
      <c r="N897" s="195">
        <f>Table21[[#This Row],[Adj Close]]-Table21[[#This Row],[6-MA]]</f>
        <v>0.87678333333333569</v>
      </c>
      <c r="O897" s="194">
        <f>(Table21[[#This Row],[Adj Close]]-M897)^2</f>
        <v>0.76874901361111525</v>
      </c>
      <c r="P897" s="194">
        <f>ABS(Table21[[#This Row],[Erorr 3]])</f>
        <v>0.87678333333333569</v>
      </c>
      <c r="Q897" s="192">
        <f>Table21[[#This Row],[Abs Erorr 3]]/Table21[[#This Row],[Adj Close]]</f>
        <v>2.0331679188696217E-2</v>
      </c>
    </row>
    <row r="898" spans="1:17" x14ac:dyDescent="0.3">
      <c r="A898" s="177">
        <v>44767</v>
      </c>
      <c r="B898" s="7">
        <v>43.142200000000003</v>
      </c>
      <c r="C898" s="190">
        <f t="shared" si="52"/>
        <v>43.124000000000002</v>
      </c>
      <c r="D898" s="191">
        <f>Table21[[#This Row],[Adj Close]]-Table21[[#This Row],[Naive Trend ]]</f>
        <v>1.8200000000000216E-2</v>
      </c>
      <c r="E898">
        <f>Table21[[#This Row],[Erorr 1]]^2</f>
        <v>3.3124000000000787E-4</v>
      </c>
      <c r="F898">
        <f>ABS(Table21[[#This Row],[Erorr 1]])</f>
        <v>1.8200000000000216E-2</v>
      </c>
      <c r="G898" s="192">
        <f>Table21[[#This Row],[Abs Erorr 1]]/Table21[[#This Row],[Adj Close]]</f>
        <v>4.2186073032900997E-4</v>
      </c>
      <c r="H898" s="190">
        <f t="shared" si="54"/>
        <v>43.230066666666666</v>
      </c>
      <c r="I898" s="193">
        <f>(Table21[[#This Row],[Adj Close]]-Table21[[#This Row],[3-MA]])</f>
        <v>-8.7866666666663207E-2</v>
      </c>
      <c r="J898" s="194">
        <f t="shared" si="53"/>
        <v>7.7205511111105027E-3</v>
      </c>
      <c r="K898" s="194">
        <f>ABS(Table21[[#This Row],[Erorr 2]])</f>
        <v>8.7866666666663207E-2</v>
      </c>
      <c r="L898" s="192">
        <f>Table21[[#This Row],[Abs Erorr 2]]/Table21[[#This Row],[Adj Close]]</f>
        <v>2.0366756138227352E-3</v>
      </c>
      <c r="M898" s="190">
        <f t="shared" si="55"/>
        <v>42.631866666666667</v>
      </c>
      <c r="N898" s="195">
        <f>Table21[[#This Row],[Adj Close]]-Table21[[#This Row],[6-MA]]</f>
        <v>0.5103333333333353</v>
      </c>
      <c r="O898" s="194">
        <f>(Table21[[#This Row],[Adj Close]]-M898)^2</f>
        <v>0.26044011111111315</v>
      </c>
      <c r="P898" s="194">
        <f>ABS(Table21[[#This Row],[Erorr 3]])</f>
        <v>0.5103333333333353</v>
      </c>
      <c r="Q898" s="192">
        <f>Table21[[#This Row],[Abs Erorr 3]]/Table21[[#This Row],[Adj Close]]</f>
        <v>1.1829098500617384E-2</v>
      </c>
    </row>
    <row r="899" spans="1:17" x14ac:dyDescent="0.3">
      <c r="A899" s="177">
        <v>44768</v>
      </c>
      <c r="B899" s="7">
        <v>41.179600000000001</v>
      </c>
      <c r="C899" s="190">
        <f t="shared" si="52"/>
        <v>43.142200000000003</v>
      </c>
      <c r="D899" s="191">
        <f>Table21[[#This Row],[Adj Close]]-Table21[[#This Row],[Naive Trend ]]</f>
        <v>-1.9626000000000019</v>
      </c>
      <c r="E899">
        <f>Table21[[#This Row],[Erorr 1]]^2</f>
        <v>3.8517987600000074</v>
      </c>
      <c r="F899">
        <f>ABS(Table21[[#This Row],[Erorr 1]])</f>
        <v>1.9626000000000019</v>
      </c>
      <c r="G899" s="192">
        <f>Table21[[#This Row],[Abs Erorr 1]]/Table21[[#This Row],[Adj Close]]</f>
        <v>4.7659520733567148E-2</v>
      </c>
      <c r="H899" s="190">
        <f t="shared" si="54"/>
        <v>43.081633333333336</v>
      </c>
      <c r="I899" s="193">
        <f>(Table21[[#This Row],[Adj Close]]-Table21[[#This Row],[3-MA]])</f>
        <v>-1.9020333333333355</v>
      </c>
      <c r="J899" s="194">
        <f t="shared" si="53"/>
        <v>3.6177308011111191</v>
      </c>
      <c r="K899" s="194">
        <f>ABS(Table21[[#This Row],[Erorr 2]])</f>
        <v>1.9020333333333355</v>
      </c>
      <c r="L899" s="192">
        <f>Table21[[#This Row],[Abs Erorr 2]]/Table21[[#This Row],[Adj Close]]</f>
        <v>4.6188727751928997E-2</v>
      </c>
      <c r="M899" s="190">
        <f t="shared" si="55"/>
        <v>42.939283333333343</v>
      </c>
      <c r="N899" s="195">
        <f>Table21[[#This Row],[Adj Close]]-Table21[[#This Row],[6-MA]]</f>
        <v>-1.7596833333333421</v>
      </c>
      <c r="O899" s="194">
        <f>(Table21[[#This Row],[Adj Close]]-M899)^2</f>
        <v>3.096485433611142</v>
      </c>
      <c r="P899" s="194">
        <f>ABS(Table21[[#This Row],[Erorr 3]])</f>
        <v>1.7596833333333421</v>
      </c>
      <c r="Q899" s="192">
        <f>Table21[[#This Row],[Abs Erorr 3]]/Table21[[#This Row],[Adj Close]]</f>
        <v>4.2731919040819778E-2</v>
      </c>
    </row>
    <row r="900" spans="1:17" x14ac:dyDescent="0.3">
      <c r="A900" s="177">
        <v>44769</v>
      </c>
      <c r="B900" s="7">
        <v>42.578899999999997</v>
      </c>
      <c r="C900" s="190">
        <f t="shared" ref="C900:C963" si="56">B899</f>
        <v>41.179600000000001</v>
      </c>
      <c r="D900" s="191">
        <f>Table21[[#This Row],[Adj Close]]-Table21[[#This Row],[Naive Trend ]]</f>
        <v>1.3992999999999967</v>
      </c>
      <c r="E900">
        <f>Table21[[#This Row],[Erorr 1]]^2</f>
        <v>1.9580404899999906</v>
      </c>
      <c r="F900">
        <f>ABS(Table21[[#This Row],[Erorr 1]])</f>
        <v>1.3992999999999967</v>
      </c>
      <c r="G900" s="192">
        <f>Table21[[#This Row],[Abs Erorr 1]]/Table21[[#This Row],[Adj Close]]</f>
        <v>3.2863695398424965E-2</v>
      </c>
      <c r="H900" s="190">
        <f t="shared" si="54"/>
        <v>42.48193333333333</v>
      </c>
      <c r="I900" s="193">
        <f>(Table21[[#This Row],[Adj Close]]-Table21[[#This Row],[3-MA]])</f>
        <v>9.6966666666666868E-2</v>
      </c>
      <c r="J900" s="194">
        <f t="shared" si="53"/>
        <v>9.4025344444444835E-3</v>
      </c>
      <c r="K900" s="194">
        <f>ABS(Table21[[#This Row],[Erorr 2]])</f>
        <v>9.6966666666666868E-2</v>
      </c>
      <c r="L900" s="192">
        <f>Table21[[#This Row],[Abs Erorr 2]]/Table21[[#This Row],[Adj Close]]</f>
        <v>2.2773408112155757E-3</v>
      </c>
      <c r="M900" s="190">
        <f t="shared" si="55"/>
        <v>42.902950000000004</v>
      </c>
      <c r="N900" s="195">
        <f>Table21[[#This Row],[Adj Close]]-Table21[[#This Row],[6-MA]]</f>
        <v>-0.32405000000000683</v>
      </c>
      <c r="O900" s="194">
        <f>(Table21[[#This Row],[Adj Close]]-M900)^2</f>
        <v>0.10500840250000443</v>
      </c>
      <c r="P900" s="194">
        <f>ABS(Table21[[#This Row],[Erorr 3]])</f>
        <v>0.32405000000000683</v>
      </c>
      <c r="Q900" s="192">
        <f>Table21[[#This Row],[Abs Erorr 3]]/Table21[[#This Row],[Adj Close]]</f>
        <v>7.6105770698634027E-3</v>
      </c>
    </row>
    <row r="901" spans="1:17" x14ac:dyDescent="0.3">
      <c r="A901" s="177">
        <v>44770</v>
      </c>
      <c r="B901" s="7">
        <v>44.132599999999996</v>
      </c>
      <c r="C901" s="190">
        <f t="shared" si="56"/>
        <v>42.578899999999997</v>
      </c>
      <c r="D901" s="191">
        <f>Table21[[#This Row],[Adj Close]]-Table21[[#This Row],[Naive Trend ]]</f>
        <v>1.5536999999999992</v>
      </c>
      <c r="E901">
        <f>Table21[[#This Row],[Erorr 1]]^2</f>
        <v>2.4139836899999976</v>
      </c>
      <c r="F901">
        <f>ABS(Table21[[#This Row],[Erorr 1]])</f>
        <v>1.5536999999999992</v>
      </c>
      <c r="G901" s="192">
        <f>Table21[[#This Row],[Abs Erorr 1]]/Table21[[#This Row],[Adj Close]]</f>
        <v>3.5205267761246772E-2</v>
      </c>
      <c r="H901" s="190">
        <f t="shared" si="54"/>
        <v>42.300233333333331</v>
      </c>
      <c r="I901" s="193">
        <f>(Table21[[#This Row],[Adj Close]]-Table21[[#This Row],[3-MA]])</f>
        <v>1.8323666666666654</v>
      </c>
      <c r="J901" s="194">
        <f t="shared" ref="J901:J964" si="57">(B901-H901)^2</f>
        <v>3.3575676011111062</v>
      </c>
      <c r="K901" s="194">
        <f>ABS(Table21[[#This Row],[Erorr 2]])</f>
        <v>1.8323666666666654</v>
      </c>
      <c r="L901" s="192">
        <f>Table21[[#This Row],[Abs Erorr 2]]/Table21[[#This Row],[Adj Close]]</f>
        <v>4.1519572077481623E-2</v>
      </c>
      <c r="M901" s="190">
        <f t="shared" si="55"/>
        <v>42.765149999999998</v>
      </c>
      <c r="N901" s="195">
        <f>Table21[[#This Row],[Adj Close]]-Table21[[#This Row],[6-MA]]</f>
        <v>1.3674499999999981</v>
      </c>
      <c r="O901" s="194">
        <f>(Table21[[#This Row],[Adj Close]]-M901)^2</f>
        <v>1.8699195024999946</v>
      </c>
      <c r="P901" s="194">
        <f>ABS(Table21[[#This Row],[Erorr 3]])</f>
        <v>1.3674499999999981</v>
      </c>
      <c r="Q901" s="192">
        <f>Table21[[#This Row],[Abs Erorr 3]]/Table21[[#This Row],[Adj Close]]</f>
        <v>3.0985031473332598E-2</v>
      </c>
    </row>
    <row r="902" spans="1:17" x14ac:dyDescent="0.3">
      <c r="A902" s="177">
        <v>44771</v>
      </c>
      <c r="B902" s="7">
        <v>40.597999999999999</v>
      </c>
      <c r="C902" s="190">
        <f t="shared" si="56"/>
        <v>44.132599999999996</v>
      </c>
      <c r="D902" s="191">
        <f>Table21[[#This Row],[Adj Close]]-Table21[[#This Row],[Naive Trend ]]</f>
        <v>-3.5345999999999975</v>
      </c>
      <c r="E902">
        <f>Table21[[#This Row],[Erorr 1]]^2</f>
        <v>12.493397159999983</v>
      </c>
      <c r="F902">
        <f>ABS(Table21[[#This Row],[Erorr 1]])</f>
        <v>3.5345999999999975</v>
      </c>
      <c r="G902" s="192">
        <f>Table21[[#This Row],[Abs Erorr 1]]/Table21[[#This Row],[Adj Close]]</f>
        <v>8.7063402138036303E-2</v>
      </c>
      <c r="H902" s="190">
        <f t="shared" ref="H902:H965" si="58">AVERAGE(B899:B901)</f>
        <v>42.630366666666667</v>
      </c>
      <c r="I902" s="193">
        <f>(Table21[[#This Row],[Adj Close]]-Table21[[#This Row],[3-MA]])</f>
        <v>-2.0323666666666682</v>
      </c>
      <c r="J902" s="194">
        <f t="shared" si="57"/>
        <v>4.1305142677777837</v>
      </c>
      <c r="K902" s="194">
        <f>ABS(Table21[[#This Row],[Erorr 2]])</f>
        <v>2.0323666666666682</v>
      </c>
      <c r="L902" s="192">
        <f>Table21[[#This Row],[Abs Erorr 2]]/Table21[[#This Row],[Adj Close]]</f>
        <v>5.0060758329638612E-2</v>
      </c>
      <c r="M902" s="190">
        <f t="shared" si="55"/>
        <v>42.855999999999995</v>
      </c>
      <c r="N902" s="195">
        <f>Table21[[#This Row],[Adj Close]]-Table21[[#This Row],[6-MA]]</f>
        <v>-2.2579999999999956</v>
      </c>
      <c r="O902" s="194">
        <f>(Table21[[#This Row],[Adj Close]]-M902)^2</f>
        <v>5.0985639999999801</v>
      </c>
      <c r="P902" s="194">
        <f>ABS(Table21[[#This Row],[Erorr 3]])</f>
        <v>2.2579999999999956</v>
      </c>
      <c r="Q902" s="192">
        <f>Table21[[#This Row],[Abs Erorr 3]]/Table21[[#This Row],[Adj Close]]</f>
        <v>5.5618503374550363E-2</v>
      </c>
    </row>
    <row r="903" spans="1:17" x14ac:dyDescent="0.3">
      <c r="A903" s="177">
        <v>44774</v>
      </c>
      <c r="B903" s="7">
        <v>41.3431</v>
      </c>
      <c r="C903" s="190">
        <f t="shared" si="56"/>
        <v>40.597999999999999</v>
      </c>
      <c r="D903" s="191">
        <f>Table21[[#This Row],[Adj Close]]-Table21[[#This Row],[Naive Trend ]]</f>
        <v>0.74510000000000076</v>
      </c>
      <c r="E903">
        <f>Table21[[#This Row],[Erorr 1]]^2</f>
        <v>0.55517401000000111</v>
      </c>
      <c r="F903">
        <f>ABS(Table21[[#This Row],[Erorr 1]])</f>
        <v>0.74510000000000076</v>
      </c>
      <c r="G903" s="192">
        <f>Table21[[#This Row],[Abs Erorr 1]]/Table21[[#This Row],[Adj Close]]</f>
        <v>1.8022354395292099E-2</v>
      </c>
      <c r="H903" s="190">
        <f t="shared" si="58"/>
        <v>42.436500000000002</v>
      </c>
      <c r="I903" s="193">
        <f>(Table21[[#This Row],[Adj Close]]-Table21[[#This Row],[3-MA]])</f>
        <v>-1.0934000000000026</v>
      </c>
      <c r="J903" s="194">
        <f t="shared" si="57"/>
        <v>1.1955235600000056</v>
      </c>
      <c r="K903" s="194">
        <f>ABS(Table21[[#This Row],[Erorr 2]])</f>
        <v>1.0934000000000026</v>
      </c>
      <c r="L903" s="192">
        <f>Table21[[#This Row],[Abs Erorr 2]]/Table21[[#This Row],[Adj Close]]</f>
        <v>2.64469766418097E-2</v>
      </c>
      <c r="M903" s="190">
        <f t="shared" si="55"/>
        <v>42.459216666666663</v>
      </c>
      <c r="N903" s="195">
        <f>Table21[[#This Row],[Adj Close]]-Table21[[#This Row],[6-MA]]</f>
        <v>-1.1161166666666631</v>
      </c>
      <c r="O903" s="194">
        <f>(Table21[[#This Row],[Adj Close]]-M903)^2</f>
        <v>1.2457164136111032</v>
      </c>
      <c r="P903" s="194">
        <f>ABS(Table21[[#This Row],[Erorr 3]])</f>
        <v>1.1161166666666631</v>
      </c>
      <c r="Q903" s="192">
        <f>Table21[[#This Row],[Abs Erorr 3]]/Table21[[#This Row],[Adj Close]]</f>
        <v>2.6996443582282488E-2</v>
      </c>
    </row>
    <row r="904" spans="1:17" x14ac:dyDescent="0.3">
      <c r="A904" s="177">
        <v>44775</v>
      </c>
      <c r="B904" s="7">
        <v>40.28</v>
      </c>
      <c r="C904" s="190">
        <f t="shared" si="56"/>
        <v>41.3431</v>
      </c>
      <c r="D904" s="191">
        <f>Table21[[#This Row],[Adj Close]]-Table21[[#This Row],[Naive Trend ]]</f>
        <v>-1.0630999999999986</v>
      </c>
      <c r="E904">
        <f>Table21[[#This Row],[Erorr 1]]^2</f>
        <v>1.1301816099999971</v>
      </c>
      <c r="F904">
        <f>ABS(Table21[[#This Row],[Erorr 1]])</f>
        <v>1.0630999999999986</v>
      </c>
      <c r="G904" s="192">
        <f>Table21[[#This Row],[Abs Erorr 1]]/Table21[[#This Row],[Adj Close]]</f>
        <v>2.6392750744786458E-2</v>
      </c>
      <c r="H904" s="190">
        <f t="shared" si="58"/>
        <v>42.024566666666665</v>
      </c>
      <c r="I904" s="193">
        <f>(Table21[[#This Row],[Adj Close]]-Table21[[#This Row],[3-MA]])</f>
        <v>-1.7445666666666639</v>
      </c>
      <c r="J904" s="194">
        <f t="shared" si="57"/>
        <v>3.043512854444435</v>
      </c>
      <c r="K904" s="194">
        <f>ABS(Table21[[#This Row],[Erorr 2]])</f>
        <v>1.7445666666666639</v>
      </c>
      <c r="L904" s="192">
        <f>Table21[[#This Row],[Abs Erorr 2]]/Table21[[#This Row],[Adj Close]]</f>
        <v>4.3310989738497119E-2</v>
      </c>
      <c r="M904" s="190">
        <f t="shared" si="55"/>
        <v>42.162399999999998</v>
      </c>
      <c r="N904" s="195">
        <f>Table21[[#This Row],[Adj Close]]-Table21[[#This Row],[6-MA]]</f>
        <v>-1.882399999999997</v>
      </c>
      <c r="O904" s="194">
        <f>(Table21[[#This Row],[Adj Close]]-M904)^2</f>
        <v>3.5434297599999884</v>
      </c>
      <c r="P904" s="194">
        <f>ABS(Table21[[#This Row],[Erorr 3]])</f>
        <v>1.882399999999997</v>
      </c>
      <c r="Q904" s="192">
        <f>Table21[[#This Row],[Abs Erorr 3]]/Table21[[#This Row],[Adj Close]]</f>
        <v>4.6732869910625544E-2</v>
      </c>
    </row>
    <row r="905" spans="1:17" x14ac:dyDescent="0.3">
      <c r="A905" s="177">
        <v>44776</v>
      </c>
      <c r="B905" s="7">
        <v>40.688899999999997</v>
      </c>
      <c r="C905" s="190">
        <f t="shared" si="56"/>
        <v>40.28</v>
      </c>
      <c r="D905" s="191">
        <f>Table21[[#This Row],[Adj Close]]-Table21[[#This Row],[Naive Trend ]]</f>
        <v>0.4088999999999956</v>
      </c>
      <c r="E905">
        <f>Table21[[#This Row],[Erorr 1]]^2</f>
        <v>0.16719920999999641</v>
      </c>
      <c r="F905">
        <f>ABS(Table21[[#This Row],[Erorr 1]])</f>
        <v>0.4088999999999956</v>
      </c>
      <c r="G905" s="192">
        <f>Table21[[#This Row],[Abs Erorr 1]]/Table21[[#This Row],[Adj Close]]</f>
        <v>1.004942379862802E-2</v>
      </c>
      <c r="H905" s="190">
        <f t="shared" si="58"/>
        <v>40.740366666666667</v>
      </c>
      <c r="I905" s="193">
        <f>(Table21[[#This Row],[Adj Close]]-Table21[[#This Row],[3-MA]])</f>
        <v>-5.146666666666988E-2</v>
      </c>
      <c r="J905" s="194">
        <f t="shared" si="57"/>
        <v>2.6488177777781088E-3</v>
      </c>
      <c r="K905" s="194">
        <f>ABS(Table21[[#This Row],[Erorr 2]])</f>
        <v>5.146666666666988E-2</v>
      </c>
      <c r="L905" s="192">
        <f>Table21[[#This Row],[Abs Erorr 2]]/Table21[[#This Row],[Adj Close]]</f>
        <v>1.2648822324189124E-3</v>
      </c>
      <c r="M905" s="190">
        <f t="shared" ref="M905:M968" si="59">AVERAGE(B899:B904)</f>
        <v>41.685366666666667</v>
      </c>
      <c r="N905" s="195">
        <f>Table21[[#This Row],[Adj Close]]-Table21[[#This Row],[6-MA]]</f>
        <v>-0.99646666666667016</v>
      </c>
      <c r="O905" s="194">
        <f>(Table21[[#This Row],[Adj Close]]-M905)^2</f>
        <v>0.99294581777778479</v>
      </c>
      <c r="P905" s="194">
        <f>ABS(Table21[[#This Row],[Erorr 3]])</f>
        <v>0.99646666666667016</v>
      </c>
      <c r="Q905" s="192">
        <f>Table21[[#This Row],[Abs Erorr 3]]/Table21[[#This Row],[Adj Close]]</f>
        <v>2.4489889543995298E-2</v>
      </c>
    </row>
    <row r="906" spans="1:17" x14ac:dyDescent="0.3">
      <c r="A906" s="177">
        <v>44777</v>
      </c>
      <c r="B906" s="7">
        <v>41.025100000000002</v>
      </c>
      <c r="C906" s="190">
        <f t="shared" si="56"/>
        <v>40.688899999999997</v>
      </c>
      <c r="D906" s="191">
        <f>Table21[[#This Row],[Adj Close]]-Table21[[#This Row],[Naive Trend ]]</f>
        <v>0.33620000000000516</v>
      </c>
      <c r="E906">
        <f>Table21[[#This Row],[Erorr 1]]^2</f>
        <v>0.11303044000000347</v>
      </c>
      <c r="F906">
        <f>ABS(Table21[[#This Row],[Erorr 1]])</f>
        <v>0.33620000000000516</v>
      </c>
      <c r="G906" s="192">
        <f>Table21[[#This Row],[Abs Erorr 1]]/Table21[[#This Row],[Adj Close]]</f>
        <v>8.1949830713393783E-3</v>
      </c>
      <c r="H906" s="190">
        <f t="shared" si="58"/>
        <v>40.770666666666664</v>
      </c>
      <c r="I906" s="193">
        <f>(Table21[[#This Row],[Adj Close]]-Table21[[#This Row],[3-MA]])</f>
        <v>0.2544333333333384</v>
      </c>
      <c r="J906" s="194">
        <f t="shared" si="57"/>
        <v>6.4736321111113687E-2</v>
      </c>
      <c r="K906" s="194">
        <f>ABS(Table21[[#This Row],[Erorr 2]])</f>
        <v>0.2544333333333384</v>
      </c>
      <c r="L906" s="192">
        <f>Table21[[#This Row],[Abs Erorr 2]]/Table21[[#This Row],[Adj Close]]</f>
        <v>6.2018942874810393E-3</v>
      </c>
      <c r="M906" s="190">
        <f t="shared" si="59"/>
        <v>41.603583333333333</v>
      </c>
      <c r="N906" s="195">
        <f>Table21[[#This Row],[Adj Close]]-Table21[[#This Row],[6-MA]]</f>
        <v>-0.57848333333333102</v>
      </c>
      <c r="O906" s="194">
        <f>(Table21[[#This Row],[Adj Close]]-M906)^2</f>
        <v>0.33464296694444179</v>
      </c>
      <c r="P906" s="194">
        <f>ABS(Table21[[#This Row],[Erorr 3]])</f>
        <v>0.57848333333333102</v>
      </c>
      <c r="Q906" s="192">
        <f>Table21[[#This Row],[Abs Erorr 3]]/Table21[[#This Row],[Adj Close]]</f>
        <v>1.410071720320806E-2</v>
      </c>
    </row>
    <row r="907" spans="1:17" x14ac:dyDescent="0.3">
      <c r="A907" s="177">
        <v>44778</v>
      </c>
      <c r="B907" s="7">
        <v>41.497599999999998</v>
      </c>
      <c r="C907" s="190">
        <f t="shared" si="56"/>
        <v>41.025100000000002</v>
      </c>
      <c r="D907" s="191">
        <f>Table21[[#This Row],[Adj Close]]-Table21[[#This Row],[Naive Trend ]]</f>
        <v>0.47249999999999659</v>
      </c>
      <c r="E907">
        <f>Table21[[#This Row],[Erorr 1]]^2</f>
        <v>0.22325624999999677</v>
      </c>
      <c r="F907">
        <f>ABS(Table21[[#This Row],[Erorr 1]])</f>
        <v>0.47249999999999659</v>
      </c>
      <c r="G907" s="192">
        <f>Table21[[#This Row],[Abs Erorr 1]]/Table21[[#This Row],[Adj Close]]</f>
        <v>1.1386200647748222E-2</v>
      </c>
      <c r="H907" s="190">
        <f t="shared" si="58"/>
        <v>40.664666666666669</v>
      </c>
      <c r="I907" s="193">
        <f>(Table21[[#This Row],[Adj Close]]-Table21[[#This Row],[3-MA]])</f>
        <v>0.83293333333332953</v>
      </c>
      <c r="J907" s="194">
        <f t="shared" si="57"/>
        <v>0.69377793777777141</v>
      </c>
      <c r="K907" s="194">
        <f>ABS(Table21[[#This Row],[Erorr 2]])</f>
        <v>0.83293333333332953</v>
      </c>
      <c r="L907" s="192">
        <f>Table21[[#This Row],[Abs Erorr 2]]/Table21[[#This Row],[Adj Close]]</f>
        <v>2.0071843512235156E-2</v>
      </c>
      <c r="M907" s="190">
        <f t="shared" si="59"/>
        <v>41.344616666666667</v>
      </c>
      <c r="N907" s="195">
        <f>Table21[[#This Row],[Adj Close]]-Table21[[#This Row],[6-MA]]</f>
        <v>0.15298333333333147</v>
      </c>
      <c r="O907" s="194">
        <f>(Table21[[#This Row],[Adj Close]]-M907)^2</f>
        <v>2.3403900277777209E-2</v>
      </c>
      <c r="P907" s="194">
        <f>ABS(Table21[[#This Row],[Erorr 3]])</f>
        <v>0.15298333333333147</v>
      </c>
      <c r="Q907" s="192">
        <f>Table21[[#This Row],[Abs Erorr 3]]/Table21[[#This Row],[Adj Close]]</f>
        <v>3.686558580094547E-3</v>
      </c>
    </row>
    <row r="908" spans="1:17" x14ac:dyDescent="0.3">
      <c r="A908" s="177">
        <v>44781</v>
      </c>
      <c r="B908" s="7">
        <v>41.415799999999997</v>
      </c>
      <c r="C908" s="190">
        <f t="shared" si="56"/>
        <v>41.497599999999998</v>
      </c>
      <c r="D908" s="191">
        <f>Table21[[#This Row],[Adj Close]]-Table21[[#This Row],[Naive Trend ]]</f>
        <v>-8.1800000000001205E-2</v>
      </c>
      <c r="E908">
        <f>Table21[[#This Row],[Erorr 1]]^2</f>
        <v>6.6912400000001971E-3</v>
      </c>
      <c r="F908">
        <f>ABS(Table21[[#This Row],[Erorr 1]])</f>
        <v>8.1800000000001205E-2</v>
      </c>
      <c r="G908" s="192">
        <f>Table21[[#This Row],[Abs Erorr 1]]/Table21[[#This Row],[Adj Close]]</f>
        <v>1.975091631696145E-3</v>
      </c>
      <c r="H908" s="190">
        <f t="shared" si="58"/>
        <v>41.070533333333337</v>
      </c>
      <c r="I908" s="193">
        <f>(Table21[[#This Row],[Adj Close]]-Table21[[#This Row],[3-MA]])</f>
        <v>0.34526666666666017</v>
      </c>
      <c r="J908" s="194">
        <f t="shared" si="57"/>
        <v>0.11920907111110662</v>
      </c>
      <c r="K908" s="194">
        <f>ABS(Table21[[#This Row],[Erorr 2]])</f>
        <v>0.34526666666666017</v>
      </c>
      <c r="L908" s="192">
        <f>Table21[[#This Row],[Abs Erorr 2]]/Table21[[#This Row],[Adj Close]]</f>
        <v>8.3365929588867099E-3</v>
      </c>
      <c r="M908" s="190">
        <f t="shared" si="59"/>
        <v>40.905450000000002</v>
      </c>
      <c r="N908" s="195">
        <f>Table21[[#This Row],[Adj Close]]-Table21[[#This Row],[6-MA]]</f>
        <v>0.51034999999999542</v>
      </c>
      <c r="O908" s="194">
        <f>(Table21[[#This Row],[Adj Close]]-M908)^2</f>
        <v>0.26045712249999531</v>
      </c>
      <c r="P908" s="194">
        <f>ABS(Table21[[#This Row],[Erorr 3]])</f>
        <v>0.51034999999999542</v>
      </c>
      <c r="Q908" s="192">
        <f>Table21[[#This Row],[Abs Erorr 3]]/Table21[[#This Row],[Adj Close]]</f>
        <v>1.2322591861077063E-2</v>
      </c>
    </row>
    <row r="909" spans="1:17" x14ac:dyDescent="0.3">
      <c r="A909" s="177">
        <v>44782</v>
      </c>
      <c r="B909" s="7">
        <v>41.188600000000001</v>
      </c>
      <c r="C909" s="190">
        <f t="shared" si="56"/>
        <v>41.415799999999997</v>
      </c>
      <c r="D909" s="191">
        <f>Table21[[#This Row],[Adj Close]]-Table21[[#This Row],[Naive Trend ]]</f>
        <v>-0.22719999999999629</v>
      </c>
      <c r="E909">
        <f>Table21[[#This Row],[Erorr 1]]^2</f>
        <v>5.1619839999998314E-2</v>
      </c>
      <c r="F909">
        <f>ABS(Table21[[#This Row],[Erorr 1]])</f>
        <v>0.22719999999999629</v>
      </c>
      <c r="G909" s="192">
        <f>Table21[[#This Row],[Abs Erorr 1]]/Table21[[#This Row],[Adj Close]]</f>
        <v>5.5160894033785147E-3</v>
      </c>
      <c r="H909" s="190">
        <f t="shared" si="58"/>
        <v>41.312833333333337</v>
      </c>
      <c r="I909" s="193">
        <f>(Table21[[#This Row],[Adj Close]]-Table21[[#This Row],[3-MA]])</f>
        <v>-0.1242333333333363</v>
      </c>
      <c r="J909" s="194">
        <f t="shared" si="57"/>
        <v>1.5433921111111849E-2</v>
      </c>
      <c r="K909" s="194">
        <f>ABS(Table21[[#This Row],[Erorr 2]])</f>
        <v>0.1242333333333363</v>
      </c>
      <c r="L909" s="192">
        <f>Table21[[#This Row],[Abs Erorr 2]]/Table21[[#This Row],[Adj Close]]</f>
        <v>3.0162067497641653E-3</v>
      </c>
      <c r="M909" s="190">
        <f t="shared" si="59"/>
        <v>41.04175</v>
      </c>
      <c r="N909" s="195">
        <f>Table21[[#This Row],[Adj Close]]-Table21[[#This Row],[6-MA]]</f>
        <v>0.14685000000000059</v>
      </c>
      <c r="O909" s="194">
        <f>(Table21[[#This Row],[Adj Close]]-M909)^2</f>
        <v>2.1564922500000173E-2</v>
      </c>
      <c r="P909" s="194">
        <f>ABS(Table21[[#This Row],[Erorr 3]])</f>
        <v>0.14685000000000059</v>
      </c>
      <c r="Q909" s="192">
        <f>Table21[[#This Row],[Abs Erorr 3]]/Table21[[#This Row],[Adj Close]]</f>
        <v>3.5653069053087649E-3</v>
      </c>
    </row>
    <row r="910" spans="1:17" x14ac:dyDescent="0.3">
      <c r="A910" s="177">
        <v>44783</v>
      </c>
      <c r="B910" s="7">
        <v>41.933700000000002</v>
      </c>
      <c r="C910" s="190">
        <f t="shared" si="56"/>
        <v>41.188600000000001</v>
      </c>
      <c r="D910" s="191">
        <f>Table21[[#This Row],[Adj Close]]-Table21[[#This Row],[Naive Trend ]]</f>
        <v>0.74510000000000076</v>
      </c>
      <c r="E910">
        <f>Table21[[#This Row],[Erorr 1]]^2</f>
        <v>0.55517401000000111</v>
      </c>
      <c r="F910">
        <f>ABS(Table21[[#This Row],[Erorr 1]])</f>
        <v>0.74510000000000076</v>
      </c>
      <c r="G910" s="192">
        <f>Table21[[#This Row],[Abs Erorr 1]]/Table21[[#This Row],[Adj Close]]</f>
        <v>1.7768525076489811E-2</v>
      </c>
      <c r="H910" s="190">
        <f t="shared" si="58"/>
        <v>41.367333333333335</v>
      </c>
      <c r="I910" s="193">
        <f>(Table21[[#This Row],[Adj Close]]-Table21[[#This Row],[3-MA]])</f>
        <v>0.56636666666666713</v>
      </c>
      <c r="J910" s="194">
        <f t="shared" si="57"/>
        <v>0.32077120111111163</v>
      </c>
      <c r="K910" s="194">
        <f>ABS(Table21[[#This Row],[Erorr 2]])</f>
        <v>0.56636666666666713</v>
      </c>
      <c r="L910" s="192">
        <f>Table21[[#This Row],[Abs Erorr 2]]/Table21[[#This Row],[Adj Close]]</f>
        <v>1.3506241201388552E-2</v>
      </c>
      <c r="M910" s="190">
        <f t="shared" si="59"/>
        <v>41.015999999999998</v>
      </c>
      <c r="N910" s="195">
        <f>Table21[[#This Row],[Adj Close]]-Table21[[#This Row],[6-MA]]</f>
        <v>0.91770000000000351</v>
      </c>
      <c r="O910" s="194">
        <f>(Table21[[#This Row],[Adj Close]]-M910)^2</f>
        <v>0.8421732900000064</v>
      </c>
      <c r="P910" s="194">
        <f>ABS(Table21[[#This Row],[Erorr 3]])</f>
        <v>0.91770000000000351</v>
      </c>
      <c r="Q910" s="192">
        <f>Table21[[#This Row],[Abs Erorr 3]]/Table21[[#This Row],[Adj Close]]</f>
        <v>2.1884546319547369E-2</v>
      </c>
    </row>
    <row r="911" spans="1:17" x14ac:dyDescent="0.3">
      <c r="A911" s="177">
        <v>44784</v>
      </c>
      <c r="B911" s="7">
        <v>42.860500000000002</v>
      </c>
      <c r="C911" s="190">
        <f t="shared" si="56"/>
        <v>41.933700000000002</v>
      </c>
      <c r="D911" s="191">
        <f>Table21[[#This Row],[Adj Close]]-Table21[[#This Row],[Naive Trend ]]</f>
        <v>0.92680000000000007</v>
      </c>
      <c r="E911">
        <f>Table21[[#This Row],[Erorr 1]]^2</f>
        <v>0.8589582400000001</v>
      </c>
      <c r="F911">
        <f>ABS(Table21[[#This Row],[Erorr 1]])</f>
        <v>0.92680000000000007</v>
      </c>
      <c r="G911" s="192">
        <f>Table21[[#This Row],[Abs Erorr 1]]/Table21[[#This Row],[Adj Close]]</f>
        <v>2.1623639481573944E-2</v>
      </c>
      <c r="H911" s="190">
        <f t="shared" si="58"/>
        <v>41.512700000000002</v>
      </c>
      <c r="I911" s="193">
        <f>(Table21[[#This Row],[Adj Close]]-Table21[[#This Row],[3-MA]])</f>
        <v>1.3477999999999994</v>
      </c>
      <c r="J911" s="194">
        <f t="shared" si="57"/>
        <v>1.8165648399999985</v>
      </c>
      <c r="K911" s="194">
        <f>ABS(Table21[[#This Row],[Erorr 2]])</f>
        <v>1.3477999999999994</v>
      </c>
      <c r="L911" s="192">
        <f>Table21[[#This Row],[Abs Erorr 2]]/Table21[[#This Row],[Adj Close]]</f>
        <v>3.1446203380735165E-2</v>
      </c>
      <c r="M911" s="190">
        <f t="shared" si="59"/>
        <v>41.29161666666667</v>
      </c>
      <c r="N911" s="195">
        <f>Table21[[#This Row],[Adj Close]]-Table21[[#This Row],[6-MA]]</f>
        <v>1.5688833333333321</v>
      </c>
      <c r="O911" s="194">
        <f>(Table21[[#This Row],[Adj Close]]-M911)^2</f>
        <v>2.4613949136111071</v>
      </c>
      <c r="P911" s="194">
        <f>ABS(Table21[[#This Row],[Erorr 3]])</f>
        <v>1.5688833333333321</v>
      </c>
      <c r="Q911" s="192">
        <f>Table21[[#This Row],[Abs Erorr 3]]/Table21[[#This Row],[Adj Close]]</f>
        <v>3.6604410432293885E-2</v>
      </c>
    </row>
    <row r="912" spans="1:17" x14ac:dyDescent="0.3">
      <c r="A912" s="177">
        <v>44785</v>
      </c>
      <c r="B912" s="7">
        <v>42.815100000000001</v>
      </c>
      <c r="C912" s="190">
        <f t="shared" si="56"/>
        <v>42.860500000000002</v>
      </c>
      <c r="D912" s="191">
        <f>Table21[[#This Row],[Adj Close]]-Table21[[#This Row],[Naive Trend ]]</f>
        <v>-4.5400000000000773E-2</v>
      </c>
      <c r="E912">
        <f>Table21[[#This Row],[Erorr 1]]^2</f>
        <v>2.0611600000000701E-3</v>
      </c>
      <c r="F912">
        <f>ABS(Table21[[#This Row],[Erorr 1]])</f>
        <v>4.5400000000000773E-2</v>
      </c>
      <c r="G912" s="192">
        <f>Table21[[#This Row],[Abs Erorr 1]]/Table21[[#This Row],[Adj Close]]</f>
        <v>1.0603735597955108E-3</v>
      </c>
      <c r="H912" s="190">
        <f t="shared" si="58"/>
        <v>41.994266666666668</v>
      </c>
      <c r="I912" s="193">
        <f>(Table21[[#This Row],[Adj Close]]-Table21[[#This Row],[3-MA]])</f>
        <v>0.82083333333333286</v>
      </c>
      <c r="J912" s="194">
        <f t="shared" si="57"/>
        <v>0.67376736111111035</v>
      </c>
      <c r="K912" s="194">
        <f>ABS(Table21[[#This Row],[Erorr 2]])</f>
        <v>0.82083333333333286</v>
      </c>
      <c r="L912" s="192">
        <f>Table21[[#This Row],[Abs Erorr 2]]/Table21[[#This Row],[Adj Close]]</f>
        <v>1.9171585102763577E-2</v>
      </c>
      <c r="M912" s="190">
        <f t="shared" si="59"/>
        <v>41.653550000000003</v>
      </c>
      <c r="N912" s="195">
        <f>Table21[[#This Row],[Adj Close]]-Table21[[#This Row],[6-MA]]</f>
        <v>1.1615499999999983</v>
      </c>
      <c r="O912" s="194">
        <f>(Table21[[#This Row],[Adj Close]]-M912)^2</f>
        <v>1.3491984024999961</v>
      </c>
      <c r="P912" s="194">
        <f>ABS(Table21[[#This Row],[Erorr 3]])</f>
        <v>1.1615499999999983</v>
      </c>
      <c r="Q912" s="192">
        <f>Table21[[#This Row],[Abs Erorr 3]]/Table21[[#This Row],[Adj Close]]</f>
        <v>2.7129447321155346E-2</v>
      </c>
    </row>
    <row r="913" spans="1:17" x14ac:dyDescent="0.3">
      <c r="A913" s="177">
        <v>44788</v>
      </c>
      <c r="B913" s="7">
        <v>42.642499999999998</v>
      </c>
      <c r="C913" s="190">
        <f t="shared" si="56"/>
        <v>42.815100000000001</v>
      </c>
      <c r="D913" s="191">
        <f>Table21[[#This Row],[Adj Close]]-Table21[[#This Row],[Naive Trend ]]</f>
        <v>-0.17260000000000275</v>
      </c>
      <c r="E913">
        <f>Table21[[#This Row],[Erorr 1]]^2</f>
        <v>2.979076000000095E-2</v>
      </c>
      <c r="F913">
        <f>ABS(Table21[[#This Row],[Erorr 1]])</f>
        <v>0.17260000000000275</v>
      </c>
      <c r="G913" s="192">
        <f>Table21[[#This Row],[Abs Erorr 1]]/Table21[[#This Row],[Adj Close]]</f>
        <v>4.0476050888199038E-3</v>
      </c>
      <c r="H913" s="190">
        <f t="shared" si="58"/>
        <v>42.536433333333335</v>
      </c>
      <c r="I913" s="193">
        <f>(Table21[[#This Row],[Adj Close]]-Table21[[#This Row],[3-MA]])</f>
        <v>0.10606666666666342</v>
      </c>
      <c r="J913" s="194">
        <f t="shared" si="57"/>
        <v>1.125013777777709E-2</v>
      </c>
      <c r="K913" s="194">
        <f>ABS(Table21[[#This Row],[Erorr 2]])</f>
        <v>0.10606666666666342</v>
      </c>
      <c r="L913" s="192">
        <f>Table21[[#This Row],[Abs Erorr 2]]/Table21[[#This Row],[Adj Close]]</f>
        <v>2.4873463485176393E-3</v>
      </c>
      <c r="M913" s="190">
        <f t="shared" si="59"/>
        <v>41.951883333333335</v>
      </c>
      <c r="N913" s="195">
        <f>Table21[[#This Row],[Adj Close]]-Table21[[#This Row],[6-MA]]</f>
        <v>0.69061666666666355</v>
      </c>
      <c r="O913" s="194">
        <f>(Table21[[#This Row],[Adj Close]]-M913)^2</f>
        <v>0.47695138027777345</v>
      </c>
      <c r="P913" s="194">
        <f>ABS(Table21[[#This Row],[Erorr 3]])</f>
        <v>0.69061666666666355</v>
      </c>
      <c r="Q913" s="192">
        <f>Table21[[#This Row],[Abs Erorr 3]]/Table21[[#This Row],[Adj Close]]</f>
        <v>1.6195501358191089E-2</v>
      </c>
    </row>
    <row r="914" spans="1:17" x14ac:dyDescent="0.3">
      <c r="A914" s="177">
        <v>44789</v>
      </c>
      <c r="B914" s="7">
        <v>43.542000000000002</v>
      </c>
      <c r="C914" s="190">
        <f t="shared" si="56"/>
        <v>42.642499999999998</v>
      </c>
      <c r="D914" s="191">
        <f>Table21[[#This Row],[Adj Close]]-Table21[[#This Row],[Naive Trend ]]</f>
        <v>0.8995000000000033</v>
      </c>
      <c r="E914">
        <f>Table21[[#This Row],[Erorr 1]]^2</f>
        <v>0.80910025000000596</v>
      </c>
      <c r="F914">
        <f>ABS(Table21[[#This Row],[Erorr 1]])</f>
        <v>0.8995000000000033</v>
      </c>
      <c r="G914" s="192">
        <f>Table21[[#This Row],[Abs Erorr 1]]/Table21[[#This Row],[Adj Close]]</f>
        <v>2.0658215056726912E-2</v>
      </c>
      <c r="H914" s="190">
        <f t="shared" si="58"/>
        <v>42.772700000000007</v>
      </c>
      <c r="I914" s="193">
        <f>(Table21[[#This Row],[Adj Close]]-Table21[[#This Row],[3-MA]])</f>
        <v>0.7692999999999941</v>
      </c>
      <c r="J914" s="194">
        <f t="shared" si="57"/>
        <v>0.59182248999999088</v>
      </c>
      <c r="K914" s="194">
        <f>ABS(Table21[[#This Row],[Erorr 2]])</f>
        <v>0.7692999999999941</v>
      </c>
      <c r="L914" s="192">
        <f>Table21[[#This Row],[Abs Erorr 2]]/Table21[[#This Row],[Adj Close]]</f>
        <v>1.7667998713885309E-2</v>
      </c>
      <c r="M914" s="190">
        <f t="shared" si="59"/>
        <v>42.142699999999998</v>
      </c>
      <c r="N914" s="195">
        <f>Table21[[#This Row],[Adj Close]]-Table21[[#This Row],[6-MA]]</f>
        <v>1.3993000000000038</v>
      </c>
      <c r="O914" s="194">
        <f>(Table21[[#This Row],[Adj Close]]-M914)^2</f>
        <v>1.9580404900000106</v>
      </c>
      <c r="P914" s="194">
        <f>ABS(Table21[[#This Row],[Erorr 3]])</f>
        <v>1.3993000000000038</v>
      </c>
      <c r="Q914" s="192">
        <f>Table21[[#This Row],[Abs Erorr 3]]/Table21[[#This Row],[Adj Close]]</f>
        <v>3.2136787469569696E-2</v>
      </c>
    </row>
    <row r="915" spans="1:17" x14ac:dyDescent="0.3">
      <c r="A915" s="177">
        <v>44790</v>
      </c>
      <c r="B915" s="7">
        <v>42.824199999999998</v>
      </c>
      <c r="C915" s="190">
        <f t="shared" si="56"/>
        <v>43.542000000000002</v>
      </c>
      <c r="D915" s="191">
        <f>Table21[[#This Row],[Adj Close]]-Table21[[#This Row],[Naive Trend ]]</f>
        <v>-0.71780000000000399</v>
      </c>
      <c r="E915">
        <f>Table21[[#This Row],[Erorr 1]]^2</f>
        <v>0.51523684000000569</v>
      </c>
      <c r="F915">
        <f>ABS(Table21[[#This Row],[Erorr 1]])</f>
        <v>0.71780000000000399</v>
      </c>
      <c r="G915" s="192">
        <f>Table21[[#This Row],[Abs Erorr 1]]/Table21[[#This Row],[Adj Close]]</f>
        <v>1.6761550711980704E-2</v>
      </c>
      <c r="H915" s="190">
        <f t="shared" si="58"/>
        <v>42.999866666666662</v>
      </c>
      <c r="I915" s="193">
        <f>(Table21[[#This Row],[Adj Close]]-Table21[[#This Row],[3-MA]])</f>
        <v>-0.17566666666666464</v>
      </c>
      <c r="J915" s="194">
        <f t="shared" si="57"/>
        <v>3.0858777777777065E-2</v>
      </c>
      <c r="K915" s="194">
        <f>ABS(Table21[[#This Row],[Erorr 2]])</f>
        <v>0.17566666666666464</v>
      </c>
      <c r="L915" s="192">
        <f>Table21[[#This Row],[Abs Erorr 2]]/Table21[[#This Row],[Adj Close]]</f>
        <v>4.1020419918332308E-3</v>
      </c>
      <c r="M915" s="190">
        <f t="shared" si="59"/>
        <v>42.497066666666669</v>
      </c>
      <c r="N915" s="195">
        <f>Table21[[#This Row],[Adj Close]]-Table21[[#This Row],[6-MA]]</f>
        <v>0.32713333333332884</v>
      </c>
      <c r="O915" s="194">
        <f>(Table21[[#This Row],[Adj Close]]-M915)^2</f>
        <v>0.10701621777777484</v>
      </c>
      <c r="P915" s="194">
        <f>ABS(Table21[[#This Row],[Erorr 3]])</f>
        <v>0.32713333333332884</v>
      </c>
      <c r="Q915" s="192">
        <f>Table21[[#This Row],[Abs Erorr 3]]/Table21[[#This Row],[Adj Close]]</f>
        <v>7.6389829426662696E-3</v>
      </c>
    </row>
    <row r="916" spans="1:17" x14ac:dyDescent="0.3">
      <c r="A916" s="177">
        <v>44791</v>
      </c>
      <c r="B916" s="7">
        <v>42.369900000000001</v>
      </c>
      <c r="C916" s="190">
        <f t="shared" si="56"/>
        <v>42.824199999999998</v>
      </c>
      <c r="D916" s="191">
        <f>Table21[[#This Row],[Adj Close]]-Table21[[#This Row],[Naive Trend ]]</f>
        <v>-0.45429999999999637</v>
      </c>
      <c r="E916">
        <f>Table21[[#This Row],[Erorr 1]]^2</f>
        <v>0.2063884899999967</v>
      </c>
      <c r="F916">
        <f>ABS(Table21[[#This Row],[Erorr 1]])</f>
        <v>0.45429999999999637</v>
      </c>
      <c r="G916" s="192">
        <f>Table21[[#This Row],[Abs Erorr 1]]/Table21[[#This Row],[Adj Close]]</f>
        <v>1.0722234416413453E-2</v>
      </c>
      <c r="H916" s="190">
        <f t="shared" si="58"/>
        <v>43.002900000000004</v>
      </c>
      <c r="I916" s="193">
        <f>(Table21[[#This Row],[Adj Close]]-Table21[[#This Row],[3-MA]])</f>
        <v>-0.63300000000000267</v>
      </c>
      <c r="J916" s="194">
        <f t="shared" si="57"/>
        <v>0.4006890000000034</v>
      </c>
      <c r="K916" s="194">
        <f>ABS(Table21[[#This Row],[Erorr 2]])</f>
        <v>0.63300000000000267</v>
      </c>
      <c r="L916" s="192">
        <f>Table21[[#This Row],[Abs Erorr 2]]/Table21[[#This Row],[Adj Close]]</f>
        <v>1.4939851167928238E-2</v>
      </c>
      <c r="M916" s="190">
        <f t="shared" si="59"/>
        <v>42.769666666666666</v>
      </c>
      <c r="N916" s="195">
        <f>Table21[[#This Row],[Adj Close]]-Table21[[#This Row],[6-MA]]</f>
        <v>-0.39976666666666461</v>
      </c>
      <c r="O916" s="194">
        <f>(Table21[[#This Row],[Adj Close]]-M916)^2</f>
        <v>0.15981338777777612</v>
      </c>
      <c r="P916" s="194">
        <f>ABS(Table21[[#This Row],[Erorr 3]])</f>
        <v>0.39976666666666461</v>
      </c>
      <c r="Q916" s="192">
        <f>Table21[[#This Row],[Abs Erorr 3]]/Table21[[#This Row],[Adj Close]]</f>
        <v>9.4351571909932434E-3</v>
      </c>
    </row>
    <row r="917" spans="1:17" x14ac:dyDescent="0.3">
      <c r="A917" s="177">
        <v>44792</v>
      </c>
      <c r="B917" s="7">
        <v>41.388500000000001</v>
      </c>
      <c r="C917" s="190">
        <f t="shared" si="56"/>
        <v>42.369900000000001</v>
      </c>
      <c r="D917" s="191">
        <f>Table21[[#This Row],[Adj Close]]-Table21[[#This Row],[Naive Trend ]]</f>
        <v>-0.98140000000000072</v>
      </c>
      <c r="E917">
        <f>Table21[[#This Row],[Erorr 1]]^2</f>
        <v>0.96314596000000141</v>
      </c>
      <c r="F917">
        <f>ABS(Table21[[#This Row],[Erorr 1]])</f>
        <v>0.98140000000000072</v>
      </c>
      <c r="G917" s="192">
        <f>Table21[[#This Row],[Abs Erorr 1]]/Table21[[#This Row],[Adj Close]]</f>
        <v>2.3711900648730945E-2</v>
      </c>
      <c r="H917" s="190">
        <f t="shared" si="58"/>
        <v>42.912033333333333</v>
      </c>
      <c r="I917" s="193">
        <f>(Table21[[#This Row],[Adj Close]]-Table21[[#This Row],[3-MA]])</f>
        <v>-1.523533333333333</v>
      </c>
      <c r="J917" s="194">
        <f t="shared" si="57"/>
        <v>2.3211538177777769</v>
      </c>
      <c r="K917" s="194">
        <f>ABS(Table21[[#This Row],[Erorr 2]])</f>
        <v>1.523533333333333</v>
      </c>
      <c r="L917" s="192">
        <f>Table21[[#This Row],[Abs Erorr 2]]/Table21[[#This Row],[Adj Close]]</f>
        <v>3.681054721319528E-2</v>
      </c>
      <c r="M917" s="190">
        <f t="shared" si="59"/>
        <v>42.84236666666667</v>
      </c>
      <c r="N917" s="195">
        <f>Table21[[#This Row],[Adj Close]]-Table21[[#This Row],[6-MA]]</f>
        <v>-1.45386666666667</v>
      </c>
      <c r="O917" s="194">
        <f>(Table21[[#This Row],[Adj Close]]-M917)^2</f>
        <v>2.1137282844444543</v>
      </c>
      <c r="P917" s="194">
        <f>ABS(Table21[[#This Row],[Erorr 3]])</f>
        <v>1.45386666666667</v>
      </c>
      <c r="Q917" s="192">
        <f>Table21[[#This Row],[Abs Erorr 3]]/Table21[[#This Row],[Adj Close]]</f>
        <v>3.5127309921032891E-2</v>
      </c>
    </row>
    <row r="918" spans="1:17" x14ac:dyDescent="0.3">
      <c r="A918" s="177">
        <v>44795</v>
      </c>
      <c r="B918" s="7">
        <v>39.198700000000002</v>
      </c>
      <c r="C918" s="190">
        <f t="shared" si="56"/>
        <v>41.388500000000001</v>
      </c>
      <c r="D918" s="191">
        <f>Table21[[#This Row],[Adj Close]]-Table21[[#This Row],[Naive Trend ]]</f>
        <v>-2.1897999999999982</v>
      </c>
      <c r="E918">
        <f>Table21[[#This Row],[Erorr 1]]^2</f>
        <v>4.7952240399999919</v>
      </c>
      <c r="F918">
        <f>ABS(Table21[[#This Row],[Erorr 1]])</f>
        <v>2.1897999999999982</v>
      </c>
      <c r="G918" s="192">
        <f>Table21[[#This Row],[Abs Erorr 1]]/Table21[[#This Row],[Adj Close]]</f>
        <v>5.5864097533846739E-2</v>
      </c>
      <c r="H918" s="190">
        <f t="shared" si="58"/>
        <v>42.194199999999995</v>
      </c>
      <c r="I918" s="193">
        <f>(Table21[[#This Row],[Adj Close]]-Table21[[#This Row],[3-MA]])</f>
        <v>-2.9954999999999927</v>
      </c>
      <c r="J918" s="194">
        <f t="shared" si="57"/>
        <v>8.9730202499999567</v>
      </c>
      <c r="K918" s="194">
        <f>ABS(Table21[[#This Row],[Erorr 2]])</f>
        <v>2.9954999999999927</v>
      </c>
      <c r="L918" s="192">
        <f>Table21[[#This Row],[Abs Erorr 2]]/Table21[[#This Row],[Adj Close]]</f>
        <v>7.6418350608565916E-2</v>
      </c>
      <c r="M918" s="190">
        <f t="shared" si="59"/>
        <v>42.597033333333329</v>
      </c>
      <c r="N918" s="195">
        <f>Table21[[#This Row],[Adj Close]]-Table21[[#This Row],[6-MA]]</f>
        <v>-3.3983333333333263</v>
      </c>
      <c r="O918" s="194">
        <f>(Table21[[#This Row],[Adj Close]]-M918)^2</f>
        <v>11.548669444444396</v>
      </c>
      <c r="P918" s="194">
        <f>ABS(Table21[[#This Row],[Erorr 3]])</f>
        <v>3.3983333333333263</v>
      </c>
      <c r="Q918" s="192">
        <f>Table21[[#This Row],[Abs Erorr 3]]/Table21[[#This Row],[Adj Close]]</f>
        <v>8.6695051961757058E-2</v>
      </c>
    </row>
    <row r="919" spans="1:17" x14ac:dyDescent="0.3">
      <c r="A919" s="177">
        <v>44796</v>
      </c>
      <c r="B919" s="7">
        <v>39.444099999999999</v>
      </c>
      <c r="C919" s="190">
        <f t="shared" si="56"/>
        <v>39.198700000000002</v>
      </c>
      <c r="D919" s="191">
        <f>Table21[[#This Row],[Adj Close]]-Table21[[#This Row],[Naive Trend ]]</f>
        <v>0.24539999999999651</v>
      </c>
      <c r="E919">
        <f>Table21[[#This Row],[Erorr 1]]^2</f>
        <v>6.0221159999998289E-2</v>
      </c>
      <c r="F919">
        <f>ABS(Table21[[#This Row],[Erorr 1]])</f>
        <v>0.24539999999999651</v>
      </c>
      <c r="G919" s="192">
        <f>Table21[[#This Row],[Abs Erorr 1]]/Table21[[#This Row],[Adj Close]]</f>
        <v>6.2214627789706576E-3</v>
      </c>
      <c r="H919" s="190">
        <f t="shared" si="58"/>
        <v>40.985700000000001</v>
      </c>
      <c r="I919" s="193">
        <f>(Table21[[#This Row],[Adj Close]]-Table21[[#This Row],[3-MA]])</f>
        <v>-1.5416000000000025</v>
      </c>
      <c r="J919" s="194">
        <f t="shared" si="57"/>
        <v>2.376530560000008</v>
      </c>
      <c r="K919" s="194">
        <f>ABS(Table21[[#This Row],[Erorr 2]])</f>
        <v>1.5416000000000025</v>
      </c>
      <c r="L919" s="192">
        <f>Table21[[#This Row],[Abs Erorr 2]]/Table21[[#This Row],[Adj Close]]</f>
        <v>3.9083158190958915E-2</v>
      </c>
      <c r="M919" s="190">
        <f t="shared" si="59"/>
        <v>41.994300000000003</v>
      </c>
      <c r="N919" s="195">
        <f>Table21[[#This Row],[Adj Close]]-Table21[[#This Row],[6-MA]]</f>
        <v>-2.5502000000000038</v>
      </c>
      <c r="O919" s="194">
        <f>(Table21[[#This Row],[Adj Close]]-M919)^2</f>
        <v>6.5035200400000193</v>
      </c>
      <c r="P919" s="194">
        <f>ABS(Table21[[#This Row],[Erorr 3]])</f>
        <v>2.5502000000000038</v>
      </c>
      <c r="Q919" s="192">
        <f>Table21[[#This Row],[Abs Erorr 3]]/Table21[[#This Row],[Adj Close]]</f>
        <v>6.4653522326533097E-2</v>
      </c>
    </row>
    <row r="920" spans="1:17" x14ac:dyDescent="0.3">
      <c r="A920" s="177">
        <v>44797</v>
      </c>
      <c r="B920" s="7">
        <v>39.453099999999999</v>
      </c>
      <c r="C920" s="190">
        <f t="shared" si="56"/>
        <v>39.444099999999999</v>
      </c>
      <c r="D920" s="191">
        <f>Table21[[#This Row],[Adj Close]]-Table21[[#This Row],[Naive Trend ]]</f>
        <v>9.0000000000003411E-3</v>
      </c>
      <c r="E920">
        <f>Table21[[#This Row],[Erorr 1]]^2</f>
        <v>8.1000000000006143E-5</v>
      </c>
      <c r="F920">
        <f>ABS(Table21[[#This Row],[Erorr 1]])</f>
        <v>9.0000000000003411E-3</v>
      </c>
      <c r="G920" s="192">
        <f>Table21[[#This Row],[Abs Erorr 1]]/Table21[[#This Row],[Adj Close]]</f>
        <v>2.2811895643182263E-4</v>
      </c>
      <c r="H920" s="190">
        <f t="shared" si="58"/>
        <v>40.010433333333332</v>
      </c>
      <c r="I920" s="193">
        <f>(Table21[[#This Row],[Adj Close]]-Table21[[#This Row],[3-MA]])</f>
        <v>-0.55733333333333235</v>
      </c>
      <c r="J920" s="194">
        <f t="shared" si="57"/>
        <v>0.31062044444444337</v>
      </c>
      <c r="K920" s="194">
        <f>ABS(Table21[[#This Row],[Erorr 2]])</f>
        <v>0.55733333333333235</v>
      </c>
      <c r="L920" s="192">
        <f>Table21[[#This Row],[Abs Erorr 2]]/Table21[[#This Row],[Adj Close]]</f>
        <v>1.4126477598296012E-2</v>
      </c>
      <c r="M920" s="190">
        <f t="shared" si="59"/>
        <v>41.461233333333332</v>
      </c>
      <c r="N920" s="195">
        <f>Table21[[#This Row],[Adj Close]]-Table21[[#This Row],[6-MA]]</f>
        <v>-2.0081333333333333</v>
      </c>
      <c r="O920" s="194">
        <f>(Table21[[#This Row],[Adj Close]]-M920)^2</f>
        <v>4.0325994844444448</v>
      </c>
      <c r="P920" s="194">
        <f>ABS(Table21[[#This Row],[Erorr 3]])</f>
        <v>2.0081333333333333</v>
      </c>
      <c r="Q920" s="192">
        <f>Table21[[#This Row],[Abs Erorr 3]]/Table21[[#This Row],[Adj Close]]</f>
        <v>5.0899253375104453E-2</v>
      </c>
    </row>
    <row r="921" spans="1:17" x14ac:dyDescent="0.3">
      <c r="A921" s="177">
        <v>44798</v>
      </c>
      <c r="B921" s="7">
        <v>40.025599999999997</v>
      </c>
      <c r="C921" s="190">
        <f t="shared" si="56"/>
        <v>39.453099999999999</v>
      </c>
      <c r="D921" s="191">
        <f>Table21[[#This Row],[Adj Close]]-Table21[[#This Row],[Naive Trend ]]</f>
        <v>0.57249999999999801</v>
      </c>
      <c r="E921">
        <f>Table21[[#This Row],[Erorr 1]]^2</f>
        <v>0.3277562499999977</v>
      </c>
      <c r="F921">
        <f>ABS(Table21[[#This Row],[Erorr 1]])</f>
        <v>0.57249999999999801</v>
      </c>
      <c r="G921" s="192">
        <f>Table21[[#This Row],[Abs Erorr 1]]/Table21[[#This Row],[Adj Close]]</f>
        <v>1.4303345858650415E-2</v>
      </c>
      <c r="H921" s="190">
        <f t="shared" si="58"/>
        <v>39.365299999999998</v>
      </c>
      <c r="I921" s="193">
        <f>(Table21[[#This Row],[Adj Close]]-Table21[[#This Row],[3-MA]])</f>
        <v>0.66029999999999944</v>
      </c>
      <c r="J921" s="194">
        <f t="shared" si="57"/>
        <v>0.43599608999999928</v>
      </c>
      <c r="K921" s="194">
        <f>ABS(Table21[[#This Row],[Erorr 2]])</f>
        <v>0.66029999999999944</v>
      </c>
      <c r="L921" s="192">
        <f>Table21[[#This Row],[Abs Erorr 2]]/Table21[[#This Row],[Adj Close]]</f>
        <v>1.6496941957147414E-2</v>
      </c>
      <c r="M921" s="190">
        <f t="shared" si="59"/>
        <v>40.77975</v>
      </c>
      <c r="N921" s="195">
        <f>Table21[[#This Row],[Adj Close]]-Table21[[#This Row],[6-MA]]</f>
        <v>-0.75415000000000276</v>
      </c>
      <c r="O921" s="194">
        <f>(Table21[[#This Row],[Adj Close]]-M921)^2</f>
        <v>0.56874222250000417</v>
      </c>
      <c r="P921" s="194">
        <f>ABS(Table21[[#This Row],[Erorr 3]])</f>
        <v>0.75415000000000276</v>
      </c>
      <c r="Q921" s="192">
        <f>Table21[[#This Row],[Abs Erorr 3]]/Table21[[#This Row],[Adj Close]]</f>
        <v>1.8841691317556836E-2</v>
      </c>
    </row>
    <row r="922" spans="1:17" x14ac:dyDescent="0.3">
      <c r="A922" s="177">
        <v>44799</v>
      </c>
      <c r="B922" s="7">
        <v>37.3996</v>
      </c>
      <c r="C922" s="190">
        <f t="shared" si="56"/>
        <v>40.025599999999997</v>
      </c>
      <c r="D922" s="191">
        <f>Table21[[#This Row],[Adj Close]]-Table21[[#This Row],[Naive Trend ]]</f>
        <v>-2.6259999999999977</v>
      </c>
      <c r="E922">
        <f>Table21[[#This Row],[Erorr 1]]^2</f>
        <v>6.8958759999999879</v>
      </c>
      <c r="F922">
        <f>ABS(Table21[[#This Row],[Erorr 1]])</f>
        <v>2.6259999999999977</v>
      </c>
      <c r="G922" s="192">
        <f>Table21[[#This Row],[Abs Erorr 1]]/Table21[[#This Row],[Adj Close]]</f>
        <v>7.0214654702189266E-2</v>
      </c>
      <c r="H922" s="190">
        <f t="shared" si="58"/>
        <v>39.640933333333329</v>
      </c>
      <c r="I922" s="193">
        <f>(Table21[[#This Row],[Adj Close]]-Table21[[#This Row],[3-MA]])</f>
        <v>-2.2413333333333298</v>
      </c>
      <c r="J922" s="194">
        <f t="shared" si="57"/>
        <v>5.0235751111110956</v>
      </c>
      <c r="K922" s="194">
        <f>ABS(Table21[[#This Row],[Erorr 2]])</f>
        <v>2.2413333333333298</v>
      </c>
      <c r="L922" s="192">
        <f>Table21[[#This Row],[Abs Erorr 2]]/Table21[[#This Row],[Adj Close]]</f>
        <v>5.9929339707732968E-2</v>
      </c>
      <c r="M922" s="190">
        <f t="shared" si="59"/>
        <v>40.313316666666665</v>
      </c>
      <c r="N922" s="195">
        <f>Table21[[#This Row],[Adj Close]]-Table21[[#This Row],[6-MA]]</f>
        <v>-2.9137166666666658</v>
      </c>
      <c r="O922" s="194">
        <f>(Table21[[#This Row],[Adj Close]]-M922)^2</f>
        <v>8.4897448136111056</v>
      </c>
      <c r="P922" s="194">
        <f>ABS(Table21[[#This Row],[Erorr 3]])</f>
        <v>2.9137166666666658</v>
      </c>
      <c r="Q922" s="192">
        <f>Table21[[#This Row],[Abs Erorr 3]]/Table21[[#This Row],[Adj Close]]</f>
        <v>7.7907695982488201E-2</v>
      </c>
    </row>
    <row r="923" spans="1:17" x14ac:dyDescent="0.3">
      <c r="A923" s="177">
        <v>44802</v>
      </c>
      <c r="B923" s="7">
        <v>37.645000000000003</v>
      </c>
      <c r="C923" s="190">
        <f t="shared" si="56"/>
        <v>37.3996</v>
      </c>
      <c r="D923" s="191">
        <f>Table21[[#This Row],[Adj Close]]-Table21[[#This Row],[Naive Trend ]]</f>
        <v>0.24540000000000362</v>
      </c>
      <c r="E923">
        <f>Table21[[#This Row],[Erorr 1]]^2</f>
        <v>6.0221160000001772E-2</v>
      </c>
      <c r="F923">
        <f>ABS(Table21[[#This Row],[Erorr 1]])</f>
        <v>0.24540000000000362</v>
      </c>
      <c r="G923" s="192">
        <f>Table21[[#This Row],[Abs Erorr 1]]/Table21[[#This Row],[Adj Close]]</f>
        <v>6.5187939965467819E-3</v>
      </c>
      <c r="H923" s="190">
        <f t="shared" si="58"/>
        <v>38.95943333333333</v>
      </c>
      <c r="I923" s="193">
        <f>(Table21[[#This Row],[Adj Close]]-Table21[[#This Row],[3-MA]])</f>
        <v>-1.3144333333333265</v>
      </c>
      <c r="J923" s="194">
        <f t="shared" si="57"/>
        <v>1.7277349877777597</v>
      </c>
      <c r="K923" s="194">
        <f>ABS(Table21[[#This Row],[Erorr 2]])</f>
        <v>1.3144333333333265</v>
      </c>
      <c r="L923" s="192">
        <f>Table21[[#This Row],[Abs Erorr 2]]/Table21[[#This Row],[Adj Close]]</f>
        <v>3.4916544915216535E-2</v>
      </c>
      <c r="M923" s="190">
        <f t="shared" si="59"/>
        <v>39.484933333333331</v>
      </c>
      <c r="N923" s="195">
        <f>Table21[[#This Row],[Adj Close]]-Table21[[#This Row],[6-MA]]</f>
        <v>-1.8399333333333274</v>
      </c>
      <c r="O923" s="194">
        <f>(Table21[[#This Row],[Adj Close]]-M923)^2</f>
        <v>3.3853546711110893</v>
      </c>
      <c r="P923" s="194">
        <f>ABS(Table21[[#This Row],[Erorr 3]])</f>
        <v>1.8399333333333274</v>
      </c>
      <c r="Q923" s="192">
        <f>Table21[[#This Row],[Abs Erorr 3]]/Table21[[#This Row],[Adj Close]]</f>
        <v>4.8875902067560824E-2</v>
      </c>
    </row>
    <row r="924" spans="1:17" x14ac:dyDescent="0.3">
      <c r="A924" s="177">
        <v>44803</v>
      </c>
      <c r="B924" s="7">
        <v>38.090200000000003</v>
      </c>
      <c r="C924" s="190">
        <f t="shared" si="56"/>
        <v>37.645000000000003</v>
      </c>
      <c r="D924" s="191">
        <f>Table21[[#This Row],[Adj Close]]-Table21[[#This Row],[Naive Trend ]]</f>
        <v>0.44519999999999982</v>
      </c>
      <c r="E924">
        <f>Table21[[#This Row],[Erorr 1]]^2</f>
        <v>0.19820303999999983</v>
      </c>
      <c r="F924">
        <f>ABS(Table21[[#This Row],[Erorr 1]])</f>
        <v>0.44519999999999982</v>
      </c>
      <c r="G924" s="192">
        <f>Table21[[#This Row],[Abs Erorr 1]]/Table21[[#This Row],[Adj Close]]</f>
        <v>1.1688045744049644E-2</v>
      </c>
      <c r="H924" s="190">
        <f t="shared" si="58"/>
        <v>38.356733333333331</v>
      </c>
      <c r="I924" s="193">
        <f>(Table21[[#This Row],[Adj Close]]-Table21[[#This Row],[3-MA]])</f>
        <v>-0.26653333333332796</v>
      </c>
      <c r="J924" s="194">
        <f t="shared" si="57"/>
        <v>7.1040017777774911E-2</v>
      </c>
      <c r="K924" s="194">
        <f>ABS(Table21[[#This Row],[Erorr 2]])</f>
        <v>0.26653333333332796</v>
      </c>
      <c r="L924" s="192">
        <f>Table21[[#This Row],[Abs Erorr 2]]/Table21[[#This Row],[Adj Close]]</f>
        <v>6.9974254095102658E-3</v>
      </c>
      <c r="M924" s="190">
        <f t="shared" si="59"/>
        <v>38.861016666666664</v>
      </c>
      <c r="N924" s="195">
        <f>Table21[[#This Row],[Adj Close]]-Table21[[#This Row],[6-MA]]</f>
        <v>-0.77081666666666138</v>
      </c>
      <c r="O924" s="194">
        <f>(Table21[[#This Row],[Adj Close]]-M924)^2</f>
        <v>0.59415833361110293</v>
      </c>
      <c r="P924" s="194">
        <f>ABS(Table21[[#This Row],[Erorr 3]])</f>
        <v>0.77081666666666138</v>
      </c>
      <c r="Q924" s="192">
        <f>Table21[[#This Row],[Abs Erorr 3]]/Table21[[#This Row],[Adj Close]]</f>
        <v>2.0236613792173876E-2</v>
      </c>
    </row>
    <row r="925" spans="1:17" x14ac:dyDescent="0.3">
      <c r="A925" s="177">
        <v>44804</v>
      </c>
      <c r="B925" s="7">
        <v>37.6631</v>
      </c>
      <c r="C925" s="190">
        <f t="shared" si="56"/>
        <v>38.090200000000003</v>
      </c>
      <c r="D925" s="191">
        <f>Table21[[#This Row],[Adj Close]]-Table21[[#This Row],[Naive Trend ]]</f>
        <v>-0.42710000000000292</v>
      </c>
      <c r="E925">
        <f>Table21[[#This Row],[Erorr 1]]^2</f>
        <v>0.1824144100000025</v>
      </c>
      <c r="F925">
        <f>ABS(Table21[[#This Row],[Erorr 1]])</f>
        <v>0.42710000000000292</v>
      </c>
      <c r="G925" s="192">
        <f>Table21[[#This Row],[Abs Erorr 1]]/Table21[[#This Row],[Adj Close]]</f>
        <v>1.1340011841829348E-2</v>
      </c>
      <c r="H925" s="190">
        <f t="shared" si="58"/>
        <v>37.711600000000004</v>
      </c>
      <c r="I925" s="193">
        <f>(Table21[[#This Row],[Adj Close]]-Table21[[#This Row],[3-MA]])</f>
        <v>-4.8500000000004206E-2</v>
      </c>
      <c r="J925" s="194">
        <f t="shared" si="57"/>
        <v>2.3522500000004078E-3</v>
      </c>
      <c r="K925" s="194">
        <f>ABS(Table21[[#This Row],[Erorr 2]])</f>
        <v>4.8500000000004206E-2</v>
      </c>
      <c r="L925" s="192">
        <f>Table21[[#This Row],[Abs Erorr 2]]/Table21[[#This Row],[Adj Close]]</f>
        <v>1.2877325552066666E-3</v>
      </c>
      <c r="M925" s="190">
        <f t="shared" si="59"/>
        <v>38.67626666666667</v>
      </c>
      <c r="N925" s="195">
        <f>Table21[[#This Row],[Adj Close]]-Table21[[#This Row],[6-MA]]</f>
        <v>-1.0131666666666703</v>
      </c>
      <c r="O925" s="194">
        <f>(Table21[[#This Row],[Adj Close]]-M925)^2</f>
        <v>1.0265066944444519</v>
      </c>
      <c r="P925" s="194">
        <f>ABS(Table21[[#This Row],[Erorr 3]])</f>
        <v>1.0131666666666703</v>
      </c>
      <c r="Q925" s="192">
        <f>Table21[[#This Row],[Abs Erorr 3]]/Table21[[#This Row],[Adj Close]]</f>
        <v>2.6900777330242872E-2</v>
      </c>
    </row>
    <row r="926" spans="1:17" x14ac:dyDescent="0.3">
      <c r="A926" s="177">
        <v>44805</v>
      </c>
      <c r="B926" s="7">
        <v>37.626800000000003</v>
      </c>
      <c r="C926" s="190">
        <f t="shared" si="56"/>
        <v>37.6631</v>
      </c>
      <c r="D926" s="191">
        <f>Table21[[#This Row],[Adj Close]]-Table21[[#This Row],[Naive Trend ]]</f>
        <v>-3.6299999999997112E-2</v>
      </c>
      <c r="E926">
        <f>Table21[[#This Row],[Erorr 1]]^2</f>
        <v>1.3176899999997904E-3</v>
      </c>
      <c r="F926">
        <f>ABS(Table21[[#This Row],[Erorr 1]])</f>
        <v>3.6299999999997112E-2</v>
      </c>
      <c r="G926" s="192">
        <f>Table21[[#This Row],[Abs Erorr 1]]/Table21[[#This Row],[Adj Close]]</f>
        <v>9.647378995821359E-4</v>
      </c>
      <c r="H926" s="190">
        <f t="shared" si="58"/>
        <v>37.799433333333333</v>
      </c>
      <c r="I926" s="193">
        <f>(Table21[[#This Row],[Adj Close]]-Table21[[#This Row],[3-MA]])</f>
        <v>-0.17263333333333009</v>
      </c>
      <c r="J926" s="194">
        <f t="shared" si="57"/>
        <v>2.9802267777776656E-2</v>
      </c>
      <c r="K926" s="194">
        <f>ABS(Table21[[#This Row],[Erorr 2]])</f>
        <v>0.17263333333333009</v>
      </c>
      <c r="L926" s="192">
        <f>Table21[[#This Row],[Abs Erorr 2]]/Table21[[#This Row],[Adj Close]]</f>
        <v>4.5880418566907116E-3</v>
      </c>
      <c r="M926" s="190">
        <f t="shared" si="59"/>
        <v>38.379433333333338</v>
      </c>
      <c r="N926" s="195">
        <f>Table21[[#This Row],[Adj Close]]-Table21[[#This Row],[6-MA]]</f>
        <v>-0.75263333333333549</v>
      </c>
      <c r="O926" s="194">
        <f>(Table21[[#This Row],[Adj Close]]-M926)^2</f>
        <v>0.56645693444444767</v>
      </c>
      <c r="P926" s="194">
        <f>ABS(Table21[[#This Row],[Erorr 3]])</f>
        <v>0.75263333333333549</v>
      </c>
      <c r="Q926" s="192">
        <f>Table21[[#This Row],[Abs Erorr 3]]/Table21[[#This Row],[Adj Close]]</f>
        <v>2.000258680869315E-2</v>
      </c>
    </row>
    <row r="927" spans="1:17" x14ac:dyDescent="0.3">
      <c r="A927" s="177">
        <v>44806</v>
      </c>
      <c r="B927" s="7">
        <v>37.027099999999997</v>
      </c>
      <c r="C927" s="190">
        <f t="shared" si="56"/>
        <v>37.626800000000003</v>
      </c>
      <c r="D927" s="191">
        <f>Table21[[#This Row],[Adj Close]]-Table21[[#This Row],[Naive Trend ]]</f>
        <v>-0.59970000000000567</v>
      </c>
      <c r="E927">
        <f>Table21[[#This Row],[Erorr 1]]^2</f>
        <v>0.3596400900000068</v>
      </c>
      <c r="F927">
        <f>ABS(Table21[[#This Row],[Erorr 1]])</f>
        <v>0.59970000000000567</v>
      </c>
      <c r="G927" s="192">
        <f>Table21[[#This Row],[Abs Erorr 1]]/Table21[[#This Row],[Adj Close]]</f>
        <v>1.6196245452655102E-2</v>
      </c>
      <c r="H927" s="190">
        <f t="shared" si="58"/>
        <v>37.793366666666664</v>
      </c>
      <c r="I927" s="193">
        <f>(Table21[[#This Row],[Adj Close]]-Table21[[#This Row],[3-MA]])</f>
        <v>-0.76626666666666665</v>
      </c>
      <c r="J927" s="194">
        <f t="shared" si="57"/>
        <v>0.5871646044444444</v>
      </c>
      <c r="K927" s="194">
        <f>ABS(Table21[[#This Row],[Erorr 2]])</f>
        <v>0.76626666666666665</v>
      </c>
      <c r="L927" s="192">
        <f>Table21[[#This Row],[Abs Erorr 2]]/Table21[[#This Row],[Adj Close]]</f>
        <v>2.0694752402069475E-2</v>
      </c>
      <c r="M927" s="190">
        <f t="shared" si="59"/>
        <v>38.075050000000005</v>
      </c>
      <c r="N927" s="195">
        <f>Table21[[#This Row],[Adj Close]]-Table21[[#This Row],[6-MA]]</f>
        <v>-1.0479500000000073</v>
      </c>
      <c r="O927" s="194">
        <f>(Table21[[#This Row],[Adj Close]]-M927)^2</f>
        <v>1.0981992025000151</v>
      </c>
      <c r="P927" s="194">
        <f>ABS(Table21[[#This Row],[Erorr 3]])</f>
        <v>1.0479500000000073</v>
      </c>
      <c r="Q927" s="192">
        <f>Table21[[#This Row],[Abs Erorr 3]]/Table21[[#This Row],[Adj Close]]</f>
        <v>2.8302243491929082E-2</v>
      </c>
    </row>
    <row r="928" spans="1:17" x14ac:dyDescent="0.3">
      <c r="A928" s="177">
        <v>44810</v>
      </c>
      <c r="B928" s="7">
        <v>36.572800000000001</v>
      </c>
      <c r="C928" s="190">
        <f t="shared" si="56"/>
        <v>37.027099999999997</v>
      </c>
      <c r="D928" s="191">
        <f>Table21[[#This Row],[Adj Close]]-Table21[[#This Row],[Naive Trend ]]</f>
        <v>-0.45429999999999637</v>
      </c>
      <c r="E928">
        <f>Table21[[#This Row],[Erorr 1]]^2</f>
        <v>0.2063884899999967</v>
      </c>
      <c r="F928">
        <f>ABS(Table21[[#This Row],[Erorr 1]])</f>
        <v>0.45429999999999637</v>
      </c>
      <c r="G928" s="192">
        <f>Table21[[#This Row],[Abs Erorr 1]]/Table21[[#This Row],[Adj Close]]</f>
        <v>1.2421799807507119E-2</v>
      </c>
      <c r="H928" s="190">
        <f t="shared" si="58"/>
        <v>37.439</v>
      </c>
      <c r="I928" s="193">
        <f>(Table21[[#This Row],[Adj Close]]-Table21[[#This Row],[3-MA]])</f>
        <v>-0.86619999999999919</v>
      </c>
      <c r="J928" s="194">
        <f t="shared" si="57"/>
        <v>0.75030243999999857</v>
      </c>
      <c r="K928" s="194">
        <f>ABS(Table21[[#This Row],[Erorr 2]])</f>
        <v>0.86619999999999919</v>
      </c>
      <c r="L928" s="192">
        <f>Table21[[#This Row],[Abs Erorr 2]]/Table21[[#This Row],[Adj Close]]</f>
        <v>2.3684268089946604E-2</v>
      </c>
      <c r="M928" s="190">
        <f t="shared" si="59"/>
        <v>37.575300000000006</v>
      </c>
      <c r="N928" s="195">
        <f>Table21[[#This Row],[Adj Close]]-Table21[[#This Row],[6-MA]]</f>
        <v>-1.0025000000000048</v>
      </c>
      <c r="O928" s="194">
        <f>(Table21[[#This Row],[Adj Close]]-M928)^2</f>
        <v>1.0050062500000096</v>
      </c>
      <c r="P928" s="194">
        <f>ABS(Table21[[#This Row],[Erorr 3]])</f>
        <v>1.0025000000000048</v>
      </c>
      <c r="Q928" s="192">
        <f>Table21[[#This Row],[Abs Erorr 3]]/Table21[[#This Row],[Adj Close]]</f>
        <v>2.7411081459445402E-2</v>
      </c>
    </row>
    <row r="929" spans="1:17" x14ac:dyDescent="0.3">
      <c r="A929" s="177">
        <v>44811</v>
      </c>
      <c r="B929" s="7">
        <v>38.508200000000002</v>
      </c>
      <c r="C929" s="190">
        <f t="shared" si="56"/>
        <v>36.572800000000001</v>
      </c>
      <c r="D929" s="191">
        <f>Table21[[#This Row],[Adj Close]]-Table21[[#This Row],[Naive Trend ]]</f>
        <v>1.9354000000000013</v>
      </c>
      <c r="E929">
        <f>Table21[[#This Row],[Erorr 1]]^2</f>
        <v>3.745773160000005</v>
      </c>
      <c r="F929">
        <f>ABS(Table21[[#This Row],[Erorr 1]])</f>
        <v>1.9354000000000013</v>
      </c>
      <c r="G929" s="192">
        <f>Table21[[#This Row],[Abs Erorr 1]]/Table21[[#This Row],[Adj Close]]</f>
        <v>5.0259425265268207E-2</v>
      </c>
      <c r="H929" s="190">
        <f t="shared" si="58"/>
        <v>37.075566666666667</v>
      </c>
      <c r="I929" s="193">
        <f>(Table21[[#This Row],[Adj Close]]-Table21[[#This Row],[3-MA]])</f>
        <v>1.4326333333333352</v>
      </c>
      <c r="J929" s="194">
        <f t="shared" si="57"/>
        <v>2.052438267777783</v>
      </c>
      <c r="K929" s="194">
        <f>ABS(Table21[[#This Row],[Erorr 2]])</f>
        <v>1.4326333333333352</v>
      </c>
      <c r="L929" s="192">
        <f>Table21[[#This Row],[Abs Erorr 2]]/Table21[[#This Row],[Adj Close]]</f>
        <v>3.7203331584788051E-2</v>
      </c>
      <c r="M929" s="190">
        <f t="shared" si="59"/>
        <v>37.4375</v>
      </c>
      <c r="N929" s="195">
        <f>Table21[[#This Row],[Adj Close]]-Table21[[#This Row],[6-MA]]</f>
        <v>1.0707000000000022</v>
      </c>
      <c r="O929" s="194">
        <f>(Table21[[#This Row],[Adj Close]]-M929)^2</f>
        <v>1.1463984900000048</v>
      </c>
      <c r="P929" s="194">
        <f>ABS(Table21[[#This Row],[Erorr 3]])</f>
        <v>1.0707000000000022</v>
      </c>
      <c r="Q929" s="192">
        <f>Table21[[#This Row],[Abs Erorr 3]]/Table21[[#This Row],[Adj Close]]</f>
        <v>2.7804467619883613E-2</v>
      </c>
    </row>
    <row r="930" spans="1:17" x14ac:dyDescent="0.3">
      <c r="A930" s="177">
        <v>44812</v>
      </c>
      <c r="B930" s="7">
        <v>38.835299999999997</v>
      </c>
      <c r="C930" s="190">
        <f t="shared" si="56"/>
        <v>38.508200000000002</v>
      </c>
      <c r="D930" s="191">
        <f>Table21[[#This Row],[Adj Close]]-Table21[[#This Row],[Naive Trend ]]</f>
        <v>0.3270999999999944</v>
      </c>
      <c r="E930">
        <f>Table21[[#This Row],[Erorr 1]]^2</f>
        <v>0.10699440999999633</v>
      </c>
      <c r="F930">
        <f>ABS(Table21[[#This Row],[Erorr 1]])</f>
        <v>0.3270999999999944</v>
      </c>
      <c r="G930" s="192">
        <f>Table21[[#This Row],[Abs Erorr 1]]/Table21[[#This Row],[Adj Close]]</f>
        <v>8.4227494058239389E-3</v>
      </c>
      <c r="H930" s="190">
        <f t="shared" si="58"/>
        <v>37.369366666666664</v>
      </c>
      <c r="I930" s="193">
        <f>(Table21[[#This Row],[Adj Close]]-Table21[[#This Row],[3-MA]])</f>
        <v>1.4659333333333322</v>
      </c>
      <c r="J930" s="194">
        <f t="shared" si="57"/>
        <v>2.1489605377777745</v>
      </c>
      <c r="K930" s="194">
        <f>ABS(Table21[[#This Row],[Erorr 2]])</f>
        <v>1.4659333333333322</v>
      </c>
      <c r="L930" s="192">
        <f>Table21[[#This Row],[Abs Erorr 2]]/Table21[[#This Row],[Adj Close]]</f>
        <v>3.7747444550018473E-2</v>
      </c>
      <c r="M930" s="190">
        <f t="shared" si="59"/>
        <v>37.581366666666668</v>
      </c>
      <c r="N930" s="195">
        <f>Table21[[#This Row],[Adj Close]]-Table21[[#This Row],[6-MA]]</f>
        <v>1.2539333333333289</v>
      </c>
      <c r="O930" s="194">
        <f>(Table21[[#This Row],[Adj Close]]-M930)^2</f>
        <v>1.5723488044444334</v>
      </c>
      <c r="P930" s="194">
        <f>ABS(Table21[[#This Row],[Erorr 3]])</f>
        <v>1.2539333333333289</v>
      </c>
      <c r="Q930" s="192">
        <f>Table21[[#This Row],[Abs Erorr 3]]/Table21[[#This Row],[Adj Close]]</f>
        <v>3.2288493544103666E-2</v>
      </c>
    </row>
    <row r="931" spans="1:17" x14ac:dyDescent="0.3">
      <c r="A931" s="177">
        <v>44813</v>
      </c>
      <c r="B931" s="7">
        <v>39.865000000000002</v>
      </c>
      <c r="C931" s="190">
        <f t="shared" si="56"/>
        <v>38.835299999999997</v>
      </c>
      <c r="D931" s="191">
        <f>Table21[[#This Row],[Adj Close]]-Table21[[#This Row],[Naive Trend ]]</f>
        <v>1.0297000000000054</v>
      </c>
      <c r="E931">
        <f>Table21[[#This Row],[Erorr 1]]^2</f>
        <v>1.0602820900000112</v>
      </c>
      <c r="F931">
        <f>ABS(Table21[[#This Row],[Erorr 1]])</f>
        <v>1.0297000000000054</v>
      </c>
      <c r="G931" s="192">
        <f>Table21[[#This Row],[Abs Erorr 1]]/Table21[[#This Row],[Adj Close]]</f>
        <v>2.5829675153643681E-2</v>
      </c>
      <c r="H931" s="190">
        <f t="shared" si="58"/>
        <v>37.972100000000005</v>
      </c>
      <c r="I931" s="193">
        <f>(Table21[[#This Row],[Adj Close]]-Table21[[#This Row],[3-MA]])</f>
        <v>1.8928999999999974</v>
      </c>
      <c r="J931" s="194">
        <f t="shared" si="57"/>
        <v>3.5830704099999902</v>
      </c>
      <c r="K931" s="194">
        <f>ABS(Table21[[#This Row],[Erorr 2]])</f>
        <v>1.8928999999999974</v>
      </c>
      <c r="L931" s="192">
        <f>Table21[[#This Row],[Abs Erorr 2]]/Table21[[#This Row],[Adj Close]]</f>
        <v>4.7482754295748081E-2</v>
      </c>
      <c r="M931" s="190">
        <f t="shared" si="59"/>
        <v>37.705550000000002</v>
      </c>
      <c r="N931" s="195">
        <f>Table21[[#This Row],[Adj Close]]-Table21[[#This Row],[6-MA]]</f>
        <v>2.1594499999999996</v>
      </c>
      <c r="O931" s="194">
        <f>(Table21[[#This Row],[Adj Close]]-M931)^2</f>
        <v>4.6632243024999989</v>
      </c>
      <c r="P931" s="194">
        <f>ABS(Table21[[#This Row],[Erorr 3]])</f>
        <v>2.1594499999999996</v>
      </c>
      <c r="Q931" s="192">
        <f>Table21[[#This Row],[Abs Erorr 3]]/Table21[[#This Row],[Adj Close]]</f>
        <v>5.4169070613319943E-2</v>
      </c>
    </row>
    <row r="932" spans="1:17" x14ac:dyDescent="0.3">
      <c r="A932" s="177">
        <v>44816</v>
      </c>
      <c r="B932" s="7">
        <v>40.499400000000001</v>
      </c>
      <c r="C932" s="190">
        <f t="shared" si="56"/>
        <v>39.865000000000002</v>
      </c>
      <c r="D932" s="191">
        <f>Table21[[#This Row],[Adj Close]]-Table21[[#This Row],[Naive Trend ]]</f>
        <v>0.63439999999999941</v>
      </c>
      <c r="E932">
        <f>Table21[[#This Row],[Erorr 1]]^2</f>
        <v>0.40246335999999927</v>
      </c>
      <c r="F932">
        <f>ABS(Table21[[#This Row],[Erorr 1]])</f>
        <v>0.63439999999999941</v>
      </c>
      <c r="G932" s="192">
        <f>Table21[[#This Row],[Abs Erorr 1]]/Table21[[#This Row],[Adj Close]]</f>
        <v>1.5664429596487835E-2</v>
      </c>
      <c r="H932" s="190">
        <f t="shared" si="58"/>
        <v>39.069500000000005</v>
      </c>
      <c r="I932" s="193">
        <f>(Table21[[#This Row],[Adj Close]]-Table21[[#This Row],[3-MA]])</f>
        <v>1.4298999999999964</v>
      </c>
      <c r="J932" s="194">
        <f t="shared" si="57"/>
        <v>2.0446140099999899</v>
      </c>
      <c r="K932" s="194">
        <f>ABS(Table21[[#This Row],[Erorr 2]])</f>
        <v>1.4298999999999964</v>
      </c>
      <c r="L932" s="192">
        <f>Table21[[#This Row],[Abs Erorr 2]]/Table21[[#This Row],[Adj Close]]</f>
        <v>3.5306695901667587E-2</v>
      </c>
      <c r="M932" s="190">
        <f t="shared" si="59"/>
        <v>38.072533333333332</v>
      </c>
      <c r="N932" s="195">
        <f>Table21[[#This Row],[Adj Close]]-Table21[[#This Row],[6-MA]]</f>
        <v>2.4268666666666689</v>
      </c>
      <c r="O932" s="194">
        <f>(Table21[[#This Row],[Adj Close]]-M932)^2</f>
        <v>5.889681817777789</v>
      </c>
      <c r="P932" s="194">
        <f>ABS(Table21[[#This Row],[Erorr 3]])</f>
        <v>2.4268666666666689</v>
      </c>
      <c r="Q932" s="192">
        <f>Table21[[#This Row],[Abs Erorr 3]]/Table21[[#This Row],[Adj Close]]</f>
        <v>5.9923521500730104E-2</v>
      </c>
    </row>
    <row r="933" spans="1:17" x14ac:dyDescent="0.3">
      <c r="A933" s="177">
        <v>44817</v>
      </c>
      <c r="B933" s="7">
        <v>38.403199999999998</v>
      </c>
      <c r="C933" s="190">
        <f t="shared" si="56"/>
        <v>40.499400000000001</v>
      </c>
      <c r="D933" s="191">
        <f>Table21[[#This Row],[Adj Close]]-Table21[[#This Row],[Naive Trend ]]</f>
        <v>-2.0962000000000032</v>
      </c>
      <c r="E933">
        <f>Table21[[#This Row],[Erorr 1]]^2</f>
        <v>4.394054440000013</v>
      </c>
      <c r="F933">
        <f>ABS(Table21[[#This Row],[Erorr 1]])</f>
        <v>2.0962000000000032</v>
      </c>
      <c r="G933" s="192">
        <f>Table21[[#This Row],[Abs Erorr 1]]/Table21[[#This Row],[Adj Close]]</f>
        <v>5.4583993000583371E-2</v>
      </c>
      <c r="H933" s="190">
        <f t="shared" si="58"/>
        <v>39.733233333333338</v>
      </c>
      <c r="I933" s="193">
        <f>(Table21[[#This Row],[Adj Close]]-Table21[[#This Row],[3-MA]])</f>
        <v>-1.3300333333333398</v>
      </c>
      <c r="J933" s="194">
        <f t="shared" si="57"/>
        <v>1.7689886677777951</v>
      </c>
      <c r="K933" s="194">
        <f>ABS(Table21[[#This Row],[Erorr 2]])</f>
        <v>1.3300333333333398</v>
      </c>
      <c r="L933" s="192">
        <f>Table21[[#This Row],[Abs Erorr 2]]/Table21[[#This Row],[Adj Close]]</f>
        <v>3.4633398605671918E-2</v>
      </c>
      <c r="M933" s="190">
        <f t="shared" si="59"/>
        <v>38.551300000000005</v>
      </c>
      <c r="N933" s="195">
        <f>Table21[[#This Row],[Adj Close]]-Table21[[#This Row],[6-MA]]</f>
        <v>-0.14810000000000656</v>
      </c>
      <c r="O933" s="194">
        <f>(Table21[[#This Row],[Adj Close]]-M933)^2</f>
        <v>2.1933610000001942E-2</v>
      </c>
      <c r="P933" s="194">
        <f>ABS(Table21[[#This Row],[Erorr 3]])</f>
        <v>0.14810000000000656</v>
      </c>
      <c r="Q933" s="192">
        <f>Table21[[#This Row],[Abs Erorr 3]]/Table21[[#This Row],[Adj Close]]</f>
        <v>3.856449462544959E-3</v>
      </c>
    </row>
    <row r="934" spans="1:17" x14ac:dyDescent="0.3">
      <c r="A934" s="177">
        <v>44818</v>
      </c>
      <c r="B934" s="7">
        <v>37.777999999999999</v>
      </c>
      <c r="C934" s="190">
        <f t="shared" si="56"/>
        <v>38.403199999999998</v>
      </c>
      <c r="D934" s="191">
        <f>Table21[[#This Row],[Adj Close]]-Table21[[#This Row],[Naive Trend ]]</f>
        <v>-0.62519999999999953</v>
      </c>
      <c r="E934">
        <f>Table21[[#This Row],[Erorr 1]]^2</f>
        <v>0.3908750399999994</v>
      </c>
      <c r="F934">
        <f>ABS(Table21[[#This Row],[Erorr 1]])</f>
        <v>0.62519999999999953</v>
      </c>
      <c r="G934" s="192">
        <f>Table21[[#This Row],[Abs Erorr 1]]/Table21[[#This Row],[Adj Close]]</f>
        <v>1.6549314415797541E-2</v>
      </c>
      <c r="H934" s="190">
        <f t="shared" si="58"/>
        <v>39.589199999999998</v>
      </c>
      <c r="I934" s="193">
        <f>(Table21[[#This Row],[Adj Close]]-Table21[[#This Row],[3-MA]])</f>
        <v>-1.8111999999999995</v>
      </c>
      <c r="J934" s="194">
        <f t="shared" si="57"/>
        <v>3.280445439999998</v>
      </c>
      <c r="K934" s="194">
        <f>ABS(Table21[[#This Row],[Erorr 2]])</f>
        <v>1.8111999999999995</v>
      </c>
      <c r="L934" s="192">
        <f>Table21[[#This Row],[Abs Erorr 2]]/Table21[[#This Row],[Adj Close]]</f>
        <v>4.7943247392662383E-2</v>
      </c>
      <c r="M934" s="190">
        <f t="shared" si="59"/>
        <v>38.780650000000001</v>
      </c>
      <c r="N934" s="195">
        <f>Table21[[#This Row],[Adj Close]]-Table21[[#This Row],[6-MA]]</f>
        <v>-1.0026500000000027</v>
      </c>
      <c r="O934" s="194">
        <f>(Table21[[#This Row],[Adj Close]]-M934)^2</f>
        <v>1.0053070225000054</v>
      </c>
      <c r="P934" s="194">
        <f>ABS(Table21[[#This Row],[Erorr 3]])</f>
        <v>1.0026500000000027</v>
      </c>
      <c r="Q934" s="192">
        <f>Table21[[#This Row],[Abs Erorr 3]]/Table21[[#This Row],[Adj Close]]</f>
        <v>2.6540579173063759E-2</v>
      </c>
    </row>
    <row r="935" spans="1:17" x14ac:dyDescent="0.3">
      <c r="A935" s="177">
        <v>44819</v>
      </c>
      <c r="B935" s="7">
        <v>37.309100000000001</v>
      </c>
      <c r="C935" s="190">
        <f t="shared" si="56"/>
        <v>37.777999999999999</v>
      </c>
      <c r="D935" s="191">
        <f>Table21[[#This Row],[Adj Close]]-Table21[[#This Row],[Naive Trend ]]</f>
        <v>-0.46889999999999787</v>
      </c>
      <c r="E935">
        <f>Table21[[#This Row],[Erorr 1]]^2</f>
        <v>0.21986720999999801</v>
      </c>
      <c r="F935">
        <f>ABS(Table21[[#This Row],[Erorr 1]])</f>
        <v>0.46889999999999787</v>
      </c>
      <c r="G935" s="192">
        <f>Table21[[#This Row],[Abs Erorr 1]]/Table21[[#This Row],[Adj Close]]</f>
        <v>1.2567979393767147E-2</v>
      </c>
      <c r="H935" s="190">
        <f t="shared" si="58"/>
        <v>38.89353333333333</v>
      </c>
      <c r="I935" s="193">
        <f>(Table21[[#This Row],[Adj Close]]-Table21[[#This Row],[3-MA]])</f>
        <v>-1.5844333333333296</v>
      </c>
      <c r="J935" s="194">
        <f t="shared" si="57"/>
        <v>2.5104289877777659</v>
      </c>
      <c r="K935" s="194">
        <f>ABS(Table21[[#This Row],[Erorr 2]])</f>
        <v>1.5844333333333296</v>
      </c>
      <c r="L935" s="192">
        <f>Table21[[#This Row],[Abs Erorr 2]]/Table21[[#This Row],[Adj Close]]</f>
        <v>4.2467744687846386E-2</v>
      </c>
      <c r="M935" s="190">
        <f t="shared" si="59"/>
        <v>38.981516666666671</v>
      </c>
      <c r="N935" s="195">
        <f>Table21[[#This Row],[Adj Close]]-Table21[[#This Row],[6-MA]]</f>
        <v>-1.6724166666666704</v>
      </c>
      <c r="O935" s="194">
        <f>(Table21[[#This Row],[Adj Close]]-M935)^2</f>
        <v>2.7969775069444571</v>
      </c>
      <c r="P935" s="194">
        <f>ABS(Table21[[#This Row],[Erorr 3]])</f>
        <v>1.6724166666666704</v>
      </c>
      <c r="Q935" s="192">
        <f>Table21[[#This Row],[Abs Erorr 3]]/Table21[[#This Row],[Adj Close]]</f>
        <v>4.4825971858518977E-2</v>
      </c>
    </row>
    <row r="936" spans="1:17" x14ac:dyDescent="0.3">
      <c r="A936" s="177">
        <v>44820</v>
      </c>
      <c r="B936" s="7">
        <v>36.591900000000003</v>
      </c>
      <c r="C936" s="190">
        <f t="shared" si="56"/>
        <v>37.309100000000001</v>
      </c>
      <c r="D936" s="191">
        <f>Table21[[#This Row],[Adj Close]]-Table21[[#This Row],[Naive Trend ]]</f>
        <v>-0.71719999999999828</v>
      </c>
      <c r="E936">
        <f>Table21[[#This Row],[Erorr 1]]^2</f>
        <v>0.51437583999999759</v>
      </c>
      <c r="F936">
        <f>ABS(Table21[[#This Row],[Erorr 1]])</f>
        <v>0.71719999999999828</v>
      </c>
      <c r="G936" s="192">
        <f>Table21[[#This Row],[Abs Erorr 1]]/Table21[[#This Row],[Adj Close]]</f>
        <v>1.9599966112718886E-2</v>
      </c>
      <c r="H936" s="190">
        <f t="shared" si="58"/>
        <v>37.830099999999995</v>
      </c>
      <c r="I936" s="193">
        <f>(Table21[[#This Row],[Adj Close]]-Table21[[#This Row],[3-MA]])</f>
        <v>-1.238199999999992</v>
      </c>
      <c r="J936" s="194">
        <f t="shared" si="57"/>
        <v>1.5331392399999801</v>
      </c>
      <c r="K936" s="194">
        <f>ABS(Table21[[#This Row],[Erorr 2]])</f>
        <v>1.238199999999992</v>
      </c>
      <c r="L936" s="192">
        <f>Table21[[#This Row],[Abs Erorr 2]]/Table21[[#This Row],[Adj Close]]</f>
        <v>3.3838089850485815E-2</v>
      </c>
      <c r="M936" s="190">
        <f t="shared" si="59"/>
        <v>38.781666666666666</v>
      </c>
      <c r="N936" s="195">
        <f>Table21[[#This Row],[Adj Close]]-Table21[[#This Row],[6-MA]]</f>
        <v>-2.1897666666666638</v>
      </c>
      <c r="O936" s="194">
        <f>(Table21[[#This Row],[Adj Close]]-M936)^2</f>
        <v>4.7950780544444314</v>
      </c>
      <c r="P936" s="194">
        <f>ABS(Table21[[#This Row],[Erorr 3]])</f>
        <v>2.1897666666666638</v>
      </c>
      <c r="Q936" s="192">
        <f>Table21[[#This Row],[Abs Erorr 3]]/Table21[[#This Row],[Adj Close]]</f>
        <v>5.9842934274160771E-2</v>
      </c>
    </row>
    <row r="937" spans="1:17" x14ac:dyDescent="0.3">
      <c r="A937" s="177">
        <v>44823</v>
      </c>
      <c r="B937" s="7">
        <v>37.244700000000002</v>
      </c>
      <c r="C937" s="190">
        <f t="shared" si="56"/>
        <v>36.591900000000003</v>
      </c>
      <c r="D937" s="191">
        <f>Table21[[#This Row],[Adj Close]]-Table21[[#This Row],[Naive Trend ]]</f>
        <v>0.65279999999999916</v>
      </c>
      <c r="E937">
        <f>Table21[[#This Row],[Erorr 1]]^2</f>
        <v>0.42614783999999889</v>
      </c>
      <c r="F937">
        <f>ABS(Table21[[#This Row],[Erorr 1]])</f>
        <v>0.65279999999999916</v>
      </c>
      <c r="G937" s="192">
        <f>Table21[[#This Row],[Abs Erorr 1]]/Table21[[#This Row],[Adj Close]]</f>
        <v>1.7527326035650687E-2</v>
      </c>
      <c r="H937" s="190">
        <f t="shared" si="58"/>
        <v>37.226333333333336</v>
      </c>
      <c r="I937" s="193">
        <f>(Table21[[#This Row],[Adj Close]]-Table21[[#This Row],[3-MA]])</f>
        <v>1.836666666666531E-2</v>
      </c>
      <c r="J937" s="194">
        <f t="shared" si="57"/>
        <v>3.373344444443946E-4</v>
      </c>
      <c r="K937" s="194">
        <f>ABS(Table21[[#This Row],[Erorr 2]])</f>
        <v>1.836666666666531E-2</v>
      </c>
      <c r="L937" s="192">
        <f>Table21[[#This Row],[Abs Erorr 2]]/Table21[[#This Row],[Adj Close]]</f>
        <v>4.931350411378078E-4</v>
      </c>
      <c r="M937" s="190">
        <f t="shared" si="59"/>
        <v>38.407766666666667</v>
      </c>
      <c r="N937" s="195">
        <f>Table21[[#This Row],[Adj Close]]-Table21[[#This Row],[6-MA]]</f>
        <v>-1.1630666666666656</v>
      </c>
      <c r="O937" s="194">
        <f>(Table21[[#This Row],[Adj Close]]-M937)^2</f>
        <v>1.3527240711111086</v>
      </c>
      <c r="P937" s="194">
        <f>ABS(Table21[[#This Row],[Erorr 3]])</f>
        <v>1.1630666666666656</v>
      </c>
      <c r="Q937" s="192">
        <f>Table21[[#This Row],[Abs Erorr 3]]/Table21[[#This Row],[Adj Close]]</f>
        <v>3.1227709356409516E-2</v>
      </c>
    </row>
    <row r="938" spans="1:17" x14ac:dyDescent="0.3">
      <c r="A938" s="177">
        <v>44824</v>
      </c>
      <c r="B938" s="7">
        <v>35.2956</v>
      </c>
      <c r="C938" s="190">
        <f t="shared" si="56"/>
        <v>37.244700000000002</v>
      </c>
      <c r="D938" s="191">
        <f>Table21[[#This Row],[Adj Close]]-Table21[[#This Row],[Naive Trend ]]</f>
        <v>-1.9491000000000014</v>
      </c>
      <c r="E938">
        <f>Table21[[#This Row],[Erorr 1]]^2</f>
        <v>3.7989908100000056</v>
      </c>
      <c r="F938">
        <f>ABS(Table21[[#This Row],[Erorr 1]])</f>
        <v>1.9491000000000014</v>
      </c>
      <c r="G938" s="192">
        <f>Table21[[#This Row],[Abs Erorr 1]]/Table21[[#This Row],[Adj Close]]</f>
        <v>5.5222180668411967E-2</v>
      </c>
      <c r="H938" s="190">
        <f t="shared" si="58"/>
        <v>37.048566666666666</v>
      </c>
      <c r="I938" s="193">
        <f>(Table21[[#This Row],[Adj Close]]-Table21[[#This Row],[3-MA]])</f>
        <v>-1.7529666666666657</v>
      </c>
      <c r="J938" s="194">
        <f t="shared" si="57"/>
        <v>3.0728921344444409</v>
      </c>
      <c r="K938" s="194">
        <f>ABS(Table21[[#This Row],[Erorr 2]])</f>
        <v>1.7529666666666657</v>
      </c>
      <c r="L938" s="192">
        <f>Table21[[#This Row],[Abs Erorr 2]]/Table21[[#This Row],[Adj Close]]</f>
        <v>4.966530294616512E-2</v>
      </c>
      <c r="M938" s="190">
        <f t="shared" si="59"/>
        <v>37.971049999999998</v>
      </c>
      <c r="N938" s="195">
        <f>Table21[[#This Row],[Adj Close]]-Table21[[#This Row],[6-MA]]</f>
        <v>-2.6754499999999979</v>
      </c>
      <c r="O938" s="194">
        <f>(Table21[[#This Row],[Adj Close]]-M938)^2</f>
        <v>7.1580327024999884</v>
      </c>
      <c r="P938" s="194">
        <f>ABS(Table21[[#This Row],[Erorr 3]])</f>
        <v>2.6754499999999979</v>
      </c>
      <c r="Q938" s="192">
        <f>Table21[[#This Row],[Abs Erorr 3]]/Table21[[#This Row],[Adj Close]]</f>
        <v>7.5801233014879982E-2</v>
      </c>
    </row>
    <row r="939" spans="1:17" x14ac:dyDescent="0.3">
      <c r="A939" s="177">
        <v>44825</v>
      </c>
      <c r="B939" s="7">
        <v>34.164700000000003</v>
      </c>
      <c r="C939" s="190">
        <f t="shared" si="56"/>
        <v>35.2956</v>
      </c>
      <c r="D939" s="191">
        <f>Table21[[#This Row],[Adj Close]]-Table21[[#This Row],[Naive Trend ]]</f>
        <v>-1.1308999999999969</v>
      </c>
      <c r="E939">
        <f>Table21[[#This Row],[Erorr 1]]^2</f>
        <v>1.2789348099999931</v>
      </c>
      <c r="F939">
        <f>ABS(Table21[[#This Row],[Erorr 1]])</f>
        <v>1.1308999999999969</v>
      </c>
      <c r="G939" s="192">
        <f>Table21[[#This Row],[Abs Erorr 1]]/Table21[[#This Row],[Adj Close]]</f>
        <v>3.3101417545009816E-2</v>
      </c>
      <c r="H939" s="190">
        <f t="shared" si="58"/>
        <v>36.377400000000002</v>
      </c>
      <c r="I939" s="193">
        <f>(Table21[[#This Row],[Adj Close]]-Table21[[#This Row],[3-MA]])</f>
        <v>-2.2126999999999981</v>
      </c>
      <c r="J939" s="194">
        <f t="shared" si="57"/>
        <v>4.8960412899999914</v>
      </c>
      <c r="K939" s="194">
        <f>ABS(Table21[[#This Row],[Erorr 2]])</f>
        <v>2.2126999999999981</v>
      </c>
      <c r="L939" s="192">
        <f>Table21[[#This Row],[Abs Erorr 2]]/Table21[[#This Row],[Adj Close]]</f>
        <v>6.4765679195192633E-2</v>
      </c>
      <c r="M939" s="190">
        <f t="shared" si="59"/>
        <v>37.103749999999998</v>
      </c>
      <c r="N939" s="195">
        <f>Table21[[#This Row],[Adj Close]]-Table21[[#This Row],[6-MA]]</f>
        <v>-2.9390499999999946</v>
      </c>
      <c r="O939" s="194">
        <f>(Table21[[#This Row],[Adj Close]]-M939)^2</f>
        <v>8.6380149024999682</v>
      </c>
      <c r="P939" s="194">
        <f>ABS(Table21[[#This Row],[Erorr 3]])</f>
        <v>2.9390499999999946</v>
      </c>
      <c r="Q939" s="192">
        <f>Table21[[#This Row],[Abs Erorr 3]]/Table21[[#This Row],[Adj Close]]</f>
        <v>8.6025927346061709E-2</v>
      </c>
    </row>
    <row r="940" spans="1:17" x14ac:dyDescent="0.3">
      <c r="A940" s="177">
        <v>44826</v>
      </c>
      <c r="B940" s="7">
        <v>33.493600000000001</v>
      </c>
      <c r="C940" s="190">
        <f t="shared" si="56"/>
        <v>34.164700000000003</v>
      </c>
      <c r="D940" s="191">
        <f>Table21[[#This Row],[Adj Close]]-Table21[[#This Row],[Naive Trend ]]</f>
        <v>-0.67110000000000269</v>
      </c>
      <c r="E940">
        <f>Table21[[#This Row],[Erorr 1]]^2</f>
        <v>0.45037521000000363</v>
      </c>
      <c r="F940">
        <f>ABS(Table21[[#This Row],[Erorr 1]])</f>
        <v>0.67110000000000269</v>
      </c>
      <c r="G940" s="192">
        <f>Table21[[#This Row],[Abs Erorr 1]]/Table21[[#This Row],[Adj Close]]</f>
        <v>2.0036663720830329E-2</v>
      </c>
      <c r="H940" s="190">
        <f t="shared" si="58"/>
        <v>35.568333333333335</v>
      </c>
      <c r="I940" s="193">
        <f>(Table21[[#This Row],[Adj Close]]-Table21[[#This Row],[3-MA]])</f>
        <v>-2.0747333333333344</v>
      </c>
      <c r="J940" s="194">
        <f t="shared" si="57"/>
        <v>4.3045184044444493</v>
      </c>
      <c r="K940" s="194">
        <f>ABS(Table21[[#This Row],[Erorr 2]])</f>
        <v>2.0747333333333344</v>
      </c>
      <c r="L940" s="192">
        <f>Table21[[#This Row],[Abs Erorr 2]]/Table21[[#This Row],[Adj Close]]</f>
        <v>6.1944172419009437E-2</v>
      </c>
      <c r="M940" s="190">
        <f t="shared" si="59"/>
        <v>36.397333333333336</v>
      </c>
      <c r="N940" s="195">
        <f>Table21[[#This Row],[Adj Close]]-Table21[[#This Row],[6-MA]]</f>
        <v>-2.9037333333333351</v>
      </c>
      <c r="O940" s="194">
        <f>(Table21[[#This Row],[Adj Close]]-M940)^2</f>
        <v>8.4316672711111202</v>
      </c>
      <c r="P940" s="194">
        <f>ABS(Table21[[#This Row],[Erorr 3]])</f>
        <v>2.9037333333333351</v>
      </c>
      <c r="Q940" s="192">
        <f>Table21[[#This Row],[Abs Erorr 3]]/Table21[[#This Row],[Adj Close]]</f>
        <v>8.669516962444572E-2</v>
      </c>
    </row>
    <row r="941" spans="1:17" x14ac:dyDescent="0.3">
      <c r="A941" s="177">
        <v>44827</v>
      </c>
      <c r="B941" s="7">
        <v>32.896000000000001</v>
      </c>
      <c r="C941" s="190">
        <f t="shared" si="56"/>
        <v>33.493600000000001</v>
      </c>
      <c r="D941" s="191">
        <f>Table21[[#This Row],[Adj Close]]-Table21[[#This Row],[Naive Trend ]]</f>
        <v>-0.59759999999999991</v>
      </c>
      <c r="E941">
        <f>Table21[[#This Row],[Erorr 1]]^2</f>
        <v>0.3571257599999999</v>
      </c>
      <c r="F941">
        <f>ABS(Table21[[#This Row],[Erorr 1]])</f>
        <v>0.59759999999999991</v>
      </c>
      <c r="G941" s="192">
        <f>Table21[[#This Row],[Abs Erorr 1]]/Table21[[#This Row],[Adj Close]]</f>
        <v>1.816634241245136E-2</v>
      </c>
      <c r="H941" s="190">
        <f t="shared" si="58"/>
        <v>34.317966666666671</v>
      </c>
      <c r="I941" s="193">
        <f>(Table21[[#This Row],[Adj Close]]-Table21[[#This Row],[3-MA]])</f>
        <v>-1.4219666666666697</v>
      </c>
      <c r="J941" s="194">
        <f t="shared" si="57"/>
        <v>2.0219892011111198</v>
      </c>
      <c r="K941" s="194">
        <f>ABS(Table21[[#This Row],[Erorr 2]])</f>
        <v>1.4219666666666697</v>
      </c>
      <c r="L941" s="192">
        <f>Table21[[#This Row],[Abs Erorr 2]]/Table21[[#This Row],[Adj Close]]</f>
        <v>4.3226126783398273E-2</v>
      </c>
      <c r="M941" s="190">
        <f t="shared" si="59"/>
        <v>35.683266666666668</v>
      </c>
      <c r="N941" s="195">
        <f>Table21[[#This Row],[Adj Close]]-Table21[[#This Row],[6-MA]]</f>
        <v>-2.7872666666666674</v>
      </c>
      <c r="O941" s="194">
        <f>(Table21[[#This Row],[Adj Close]]-M941)^2</f>
        <v>7.7688554711111157</v>
      </c>
      <c r="P941" s="194">
        <f>ABS(Table21[[#This Row],[Erorr 3]])</f>
        <v>2.7872666666666674</v>
      </c>
      <c r="Q941" s="192">
        <f>Table21[[#This Row],[Abs Erorr 3]]/Table21[[#This Row],[Adj Close]]</f>
        <v>8.4729653047989642E-2</v>
      </c>
    </row>
    <row r="942" spans="1:17" x14ac:dyDescent="0.3">
      <c r="A942" s="177">
        <v>44830</v>
      </c>
      <c r="B942" s="7">
        <v>32.197200000000002</v>
      </c>
      <c r="C942" s="190">
        <f t="shared" si="56"/>
        <v>32.896000000000001</v>
      </c>
      <c r="D942" s="191">
        <f>Table21[[#This Row],[Adj Close]]-Table21[[#This Row],[Naive Trend ]]</f>
        <v>-0.69879999999999853</v>
      </c>
      <c r="E942">
        <f>Table21[[#This Row],[Erorr 1]]^2</f>
        <v>0.48832143999999794</v>
      </c>
      <c r="F942">
        <f>ABS(Table21[[#This Row],[Erorr 1]])</f>
        <v>0.69879999999999853</v>
      </c>
      <c r="G942" s="192">
        <f>Table21[[#This Row],[Abs Erorr 1]]/Table21[[#This Row],[Adj Close]]</f>
        <v>2.1703750636701279E-2</v>
      </c>
      <c r="H942" s="190">
        <f t="shared" si="58"/>
        <v>33.518099999999997</v>
      </c>
      <c r="I942" s="193">
        <f>(Table21[[#This Row],[Adj Close]]-Table21[[#This Row],[3-MA]])</f>
        <v>-1.3208999999999946</v>
      </c>
      <c r="J942" s="194">
        <f t="shared" si="57"/>
        <v>1.7447768099999859</v>
      </c>
      <c r="K942" s="194">
        <f>ABS(Table21[[#This Row],[Erorr 2]])</f>
        <v>1.3208999999999946</v>
      </c>
      <c r="L942" s="192">
        <f>Table21[[#This Row],[Abs Erorr 2]]/Table21[[#This Row],[Adj Close]]</f>
        <v>4.1025306548395341E-2</v>
      </c>
      <c r="M942" s="190">
        <f t="shared" si="59"/>
        <v>34.947750000000006</v>
      </c>
      <c r="N942" s="195">
        <f>Table21[[#This Row],[Adj Close]]-Table21[[#This Row],[6-MA]]</f>
        <v>-2.750550000000004</v>
      </c>
      <c r="O942" s="194">
        <f>(Table21[[#This Row],[Adj Close]]-M942)^2</f>
        <v>7.5655253025000224</v>
      </c>
      <c r="P942" s="194">
        <f>ABS(Table21[[#This Row],[Erorr 3]])</f>
        <v>2.750550000000004</v>
      </c>
      <c r="Q942" s="192">
        <f>Table21[[#This Row],[Abs Erorr 3]]/Table21[[#This Row],[Adj Close]]</f>
        <v>8.5428235995676768E-2</v>
      </c>
    </row>
    <row r="943" spans="1:17" x14ac:dyDescent="0.3">
      <c r="A943" s="177">
        <v>44831</v>
      </c>
      <c r="B943" s="7">
        <v>32.243200000000002</v>
      </c>
      <c r="C943" s="190">
        <f t="shared" si="56"/>
        <v>32.197200000000002</v>
      </c>
      <c r="D943" s="191">
        <f>Table21[[#This Row],[Adj Close]]-Table21[[#This Row],[Naive Trend ]]</f>
        <v>4.5999999999999375E-2</v>
      </c>
      <c r="E943">
        <f>Table21[[#This Row],[Erorr 1]]^2</f>
        <v>2.1159999999999426E-3</v>
      </c>
      <c r="F943">
        <f>ABS(Table21[[#This Row],[Erorr 1]])</f>
        <v>4.5999999999999375E-2</v>
      </c>
      <c r="G943" s="192">
        <f>Table21[[#This Row],[Abs Erorr 1]]/Table21[[#This Row],[Adj Close]]</f>
        <v>1.42665740373162E-3</v>
      </c>
      <c r="H943" s="190">
        <f t="shared" si="58"/>
        <v>32.86226666666667</v>
      </c>
      <c r="I943" s="193">
        <f>(Table21[[#This Row],[Adj Close]]-Table21[[#This Row],[3-MA]])</f>
        <v>-0.61906666666666865</v>
      </c>
      <c r="J943" s="194">
        <f t="shared" si="57"/>
        <v>0.38324353777778025</v>
      </c>
      <c r="K943" s="194">
        <f>ABS(Table21[[#This Row],[Erorr 2]])</f>
        <v>0.61906666666666865</v>
      </c>
      <c r="L943" s="192">
        <f>Table21[[#This Row],[Abs Erorr 2]]/Table21[[#This Row],[Adj Close]]</f>
        <v>1.9199913987031952E-2</v>
      </c>
      <c r="M943" s="190">
        <f t="shared" si="59"/>
        <v>34.215300000000006</v>
      </c>
      <c r="N943" s="195">
        <f>Table21[[#This Row],[Adj Close]]-Table21[[#This Row],[6-MA]]</f>
        <v>-1.9721000000000046</v>
      </c>
      <c r="O943" s="194">
        <f>(Table21[[#This Row],[Adj Close]]-M943)^2</f>
        <v>3.8891784100000182</v>
      </c>
      <c r="P943" s="194">
        <f>ABS(Table21[[#This Row],[Erorr 3]])</f>
        <v>1.9721000000000046</v>
      </c>
      <c r="Q943" s="192">
        <f>Table21[[#This Row],[Abs Erorr 3]]/Table21[[#This Row],[Adj Close]]</f>
        <v>6.1163284041286368E-2</v>
      </c>
    </row>
    <row r="944" spans="1:17" x14ac:dyDescent="0.3">
      <c r="A944" s="177">
        <v>44832</v>
      </c>
      <c r="B944" s="7">
        <v>30.0275</v>
      </c>
      <c r="C944" s="190">
        <f t="shared" si="56"/>
        <v>32.243200000000002</v>
      </c>
      <c r="D944" s="191">
        <f>Table21[[#This Row],[Adj Close]]-Table21[[#This Row],[Naive Trend ]]</f>
        <v>-2.2157000000000018</v>
      </c>
      <c r="E944">
        <f>Table21[[#This Row],[Erorr 1]]^2</f>
        <v>4.9093264900000078</v>
      </c>
      <c r="F944">
        <f>ABS(Table21[[#This Row],[Erorr 1]])</f>
        <v>2.2157000000000018</v>
      </c>
      <c r="G944" s="192">
        <f>Table21[[#This Row],[Abs Erorr 1]]/Table21[[#This Row],[Adj Close]]</f>
        <v>7.378902672550168E-2</v>
      </c>
      <c r="H944" s="190">
        <f t="shared" si="58"/>
        <v>32.445466666666668</v>
      </c>
      <c r="I944" s="193">
        <f>(Table21[[#This Row],[Adj Close]]-Table21[[#This Row],[3-MA]])</f>
        <v>-2.4179666666666684</v>
      </c>
      <c r="J944" s="194">
        <f t="shared" si="57"/>
        <v>5.8465628011111193</v>
      </c>
      <c r="K944" s="194">
        <f>ABS(Table21[[#This Row],[Erorr 2]])</f>
        <v>2.4179666666666684</v>
      </c>
      <c r="L944" s="192">
        <f>Table21[[#This Row],[Abs Erorr 2]]/Table21[[#This Row],[Adj Close]]</f>
        <v>8.0525074237504574E-2</v>
      </c>
      <c r="M944" s="190">
        <f t="shared" si="59"/>
        <v>33.381716666666669</v>
      </c>
      <c r="N944" s="195">
        <f>Table21[[#This Row],[Adj Close]]-Table21[[#This Row],[6-MA]]</f>
        <v>-3.3542166666666695</v>
      </c>
      <c r="O944" s="194">
        <f>(Table21[[#This Row],[Adj Close]]-M944)^2</f>
        <v>11.250769446944464</v>
      </c>
      <c r="P944" s="194">
        <f>ABS(Table21[[#This Row],[Erorr 3]])</f>
        <v>3.3542166666666695</v>
      </c>
      <c r="Q944" s="192">
        <f>Table21[[#This Row],[Abs Erorr 3]]/Table21[[#This Row],[Adj Close]]</f>
        <v>0.11170482613160168</v>
      </c>
    </row>
    <row r="945" spans="1:17" x14ac:dyDescent="0.3">
      <c r="A945" s="177">
        <v>44833</v>
      </c>
      <c r="B945" s="7">
        <v>28.2714</v>
      </c>
      <c r="C945" s="190">
        <f t="shared" si="56"/>
        <v>30.0275</v>
      </c>
      <c r="D945" s="191">
        <f>Table21[[#This Row],[Adj Close]]-Table21[[#This Row],[Naive Trend ]]</f>
        <v>-1.7561</v>
      </c>
      <c r="E945">
        <f>Table21[[#This Row],[Erorr 1]]^2</f>
        <v>3.0838872099999999</v>
      </c>
      <c r="F945">
        <f>ABS(Table21[[#This Row],[Erorr 1]])</f>
        <v>1.7561</v>
      </c>
      <c r="G945" s="192">
        <f>Table21[[#This Row],[Abs Erorr 1]]/Table21[[#This Row],[Adj Close]]</f>
        <v>6.2115777782493969E-2</v>
      </c>
      <c r="H945" s="190">
        <f t="shared" si="58"/>
        <v>31.489300000000004</v>
      </c>
      <c r="I945" s="193">
        <f>(Table21[[#This Row],[Adj Close]]-Table21[[#This Row],[3-MA]])</f>
        <v>-3.2179000000000038</v>
      </c>
      <c r="J945" s="194">
        <f t="shared" si="57"/>
        <v>10.354880410000025</v>
      </c>
      <c r="K945" s="194">
        <f>ABS(Table21[[#This Row],[Erorr 2]])</f>
        <v>3.2179000000000038</v>
      </c>
      <c r="L945" s="192">
        <f>Table21[[#This Row],[Abs Erorr 2]]/Table21[[#This Row],[Adj Close]]</f>
        <v>0.1138217421139386</v>
      </c>
      <c r="M945" s="190">
        <f t="shared" si="59"/>
        <v>32.503700000000002</v>
      </c>
      <c r="N945" s="195">
        <f>Table21[[#This Row],[Adj Close]]-Table21[[#This Row],[6-MA]]</f>
        <v>-4.2323000000000022</v>
      </c>
      <c r="O945" s="194">
        <f>(Table21[[#This Row],[Adj Close]]-M945)^2</f>
        <v>17.91236329000002</v>
      </c>
      <c r="P945" s="194">
        <f>ABS(Table21[[#This Row],[Erorr 3]])</f>
        <v>4.2323000000000022</v>
      </c>
      <c r="Q945" s="192">
        <f>Table21[[#This Row],[Abs Erorr 3]]/Table21[[#This Row],[Adj Close]]</f>
        <v>0.14970252622791946</v>
      </c>
    </row>
    <row r="946" spans="1:17" x14ac:dyDescent="0.3">
      <c r="A946" s="177">
        <v>44834</v>
      </c>
      <c r="B946" s="7">
        <v>27.499099999999999</v>
      </c>
      <c r="C946" s="190">
        <f t="shared" si="56"/>
        <v>28.2714</v>
      </c>
      <c r="D946" s="191">
        <f>Table21[[#This Row],[Adj Close]]-Table21[[#This Row],[Naive Trend ]]</f>
        <v>-0.77230000000000132</v>
      </c>
      <c r="E946">
        <f>Table21[[#This Row],[Erorr 1]]^2</f>
        <v>0.59644729000000207</v>
      </c>
      <c r="F946">
        <f>ABS(Table21[[#This Row],[Erorr 1]])</f>
        <v>0.77230000000000132</v>
      </c>
      <c r="G946" s="192">
        <f>Table21[[#This Row],[Abs Erorr 1]]/Table21[[#This Row],[Adj Close]]</f>
        <v>2.8084555494543507E-2</v>
      </c>
      <c r="H946" s="190">
        <f t="shared" si="58"/>
        <v>30.180700000000002</v>
      </c>
      <c r="I946" s="193">
        <f>(Table21[[#This Row],[Adj Close]]-Table21[[#This Row],[3-MA]])</f>
        <v>-2.6816000000000031</v>
      </c>
      <c r="J946" s="194">
        <f t="shared" si="57"/>
        <v>7.1909785600000165</v>
      </c>
      <c r="K946" s="194">
        <f>ABS(Table21[[#This Row],[Erorr 2]])</f>
        <v>2.6816000000000031</v>
      </c>
      <c r="L946" s="192">
        <f>Table21[[#This Row],[Abs Erorr 2]]/Table21[[#This Row],[Adj Close]]</f>
        <v>9.7515918702794024E-2</v>
      </c>
      <c r="M946" s="190">
        <f t="shared" si="59"/>
        <v>31.521483333333336</v>
      </c>
      <c r="N946" s="195">
        <f>Table21[[#This Row],[Adj Close]]-Table21[[#This Row],[6-MA]]</f>
        <v>-4.0223833333333374</v>
      </c>
      <c r="O946" s="194">
        <f>(Table21[[#This Row],[Adj Close]]-M946)^2</f>
        <v>16.17956768027781</v>
      </c>
      <c r="P946" s="194">
        <f>ABS(Table21[[#This Row],[Erorr 3]])</f>
        <v>4.0223833333333374</v>
      </c>
      <c r="Q946" s="192">
        <f>Table21[[#This Row],[Abs Erorr 3]]/Table21[[#This Row],[Adj Close]]</f>
        <v>0.14627327197374959</v>
      </c>
    </row>
    <row r="947" spans="1:17" x14ac:dyDescent="0.3">
      <c r="A947" s="177">
        <v>44837</v>
      </c>
      <c r="B947" s="7">
        <v>28.758700000000001</v>
      </c>
      <c r="C947" s="190">
        <f t="shared" si="56"/>
        <v>27.499099999999999</v>
      </c>
      <c r="D947" s="191">
        <f>Table21[[#This Row],[Adj Close]]-Table21[[#This Row],[Naive Trend ]]</f>
        <v>1.2596000000000025</v>
      </c>
      <c r="E947">
        <f>Table21[[#This Row],[Erorr 1]]^2</f>
        <v>1.5865921600000064</v>
      </c>
      <c r="F947">
        <f>ABS(Table21[[#This Row],[Erorr 1]])</f>
        <v>1.2596000000000025</v>
      </c>
      <c r="G947" s="192">
        <f>Table21[[#This Row],[Abs Erorr 1]]/Table21[[#This Row],[Adj Close]]</f>
        <v>4.3798919978997743E-2</v>
      </c>
      <c r="H947" s="190">
        <f t="shared" si="58"/>
        <v>28.599333333333334</v>
      </c>
      <c r="I947" s="193">
        <f>(Table21[[#This Row],[Adj Close]]-Table21[[#This Row],[3-MA]])</f>
        <v>0.1593666666666671</v>
      </c>
      <c r="J947" s="194">
        <f t="shared" si="57"/>
        <v>2.5397734444444584E-2</v>
      </c>
      <c r="K947" s="194">
        <f>ABS(Table21[[#This Row],[Erorr 2]])</f>
        <v>0.1593666666666671</v>
      </c>
      <c r="L947" s="192">
        <f>Table21[[#This Row],[Abs Erorr 2]]/Table21[[#This Row],[Adj Close]]</f>
        <v>5.5415114962313007E-3</v>
      </c>
      <c r="M947" s="190">
        <f t="shared" si="59"/>
        <v>30.522400000000001</v>
      </c>
      <c r="N947" s="195">
        <f>Table21[[#This Row],[Adj Close]]-Table21[[#This Row],[6-MA]]</f>
        <v>-1.7637</v>
      </c>
      <c r="O947" s="194">
        <f>(Table21[[#This Row],[Adj Close]]-M947)^2</f>
        <v>3.1106376900000003</v>
      </c>
      <c r="P947" s="194">
        <f>ABS(Table21[[#This Row],[Erorr 3]])</f>
        <v>1.7637</v>
      </c>
      <c r="Q947" s="192">
        <f>Table21[[#This Row],[Abs Erorr 3]]/Table21[[#This Row],[Adj Close]]</f>
        <v>6.1327528713050312E-2</v>
      </c>
    </row>
    <row r="948" spans="1:17" x14ac:dyDescent="0.3">
      <c r="A948" s="177">
        <v>44838</v>
      </c>
      <c r="B948" s="7">
        <v>29.2</v>
      </c>
      <c r="C948" s="190">
        <f t="shared" si="56"/>
        <v>28.758700000000001</v>
      </c>
      <c r="D948" s="191">
        <f>Table21[[#This Row],[Adj Close]]-Table21[[#This Row],[Naive Trend ]]</f>
        <v>0.44129999999999825</v>
      </c>
      <c r="E948">
        <f>Table21[[#This Row],[Erorr 1]]^2</f>
        <v>0.19474568999999844</v>
      </c>
      <c r="F948">
        <f>ABS(Table21[[#This Row],[Erorr 1]])</f>
        <v>0.44129999999999825</v>
      </c>
      <c r="G948" s="192">
        <f>Table21[[#This Row],[Abs Erorr 1]]/Table21[[#This Row],[Adj Close]]</f>
        <v>1.5113013698630077E-2</v>
      </c>
      <c r="H948" s="190">
        <f t="shared" si="58"/>
        <v>28.176400000000001</v>
      </c>
      <c r="I948" s="193">
        <f>(Table21[[#This Row],[Adj Close]]-Table21[[#This Row],[3-MA]])</f>
        <v>1.0235999999999983</v>
      </c>
      <c r="J948" s="194">
        <f t="shared" si="57"/>
        <v>1.0477569599999965</v>
      </c>
      <c r="K948" s="194">
        <f>ABS(Table21[[#This Row],[Erorr 2]])</f>
        <v>1.0235999999999983</v>
      </c>
      <c r="L948" s="192">
        <f>Table21[[#This Row],[Abs Erorr 2]]/Table21[[#This Row],[Adj Close]]</f>
        <v>3.505479452054789E-2</v>
      </c>
      <c r="M948" s="190">
        <f t="shared" si="59"/>
        <v>29.832850000000004</v>
      </c>
      <c r="N948" s="195">
        <f>Table21[[#This Row],[Adj Close]]-Table21[[#This Row],[6-MA]]</f>
        <v>-0.6328500000000048</v>
      </c>
      <c r="O948" s="194">
        <f>(Table21[[#This Row],[Adj Close]]-M948)^2</f>
        <v>0.40049912250000608</v>
      </c>
      <c r="P948" s="194">
        <f>ABS(Table21[[#This Row],[Erorr 3]])</f>
        <v>0.6328500000000048</v>
      </c>
      <c r="Q948" s="192">
        <f>Table21[[#This Row],[Abs Erorr 3]]/Table21[[#This Row],[Adj Close]]</f>
        <v>2.1672945205479618E-2</v>
      </c>
    </row>
    <row r="949" spans="1:17" x14ac:dyDescent="0.3">
      <c r="A949" s="177">
        <v>44839</v>
      </c>
      <c r="B949" s="7">
        <v>29.328700000000001</v>
      </c>
      <c r="C949" s="190">
        <f t="shared" si="56"/>
        <v>29.2</v>
      </c>
      <c r="D949" s="191">
        <f>Table21[[#This Row],[Adj Close]]-Table21[[#This Row],[Naive Trend ]]</f>
        <v>0.12870000000000203</v>
      </c>
      <c r="E949">
        <f>Table21[[#This Row],[Erorr 1]]^2</f>
        <v>1.6563690000000523E-2</v>
      </c>
      <c r="F949">
        <f>ABS(Table21[[#This Row],[Erorr 1]])</f>
        <v>0.12870000000000203</v>
      </c>
      <c r="G949" s="192">
        <f>Table21[[#This Row],[Abs Erorr 1]]/Table21[[#This Row],[Adj Close]]</f>
        <v>4.3881931350520827E-3</v>
      </c>
      <c r="H949" s="190">
        <f t="shared" si="58"/>
        <v>28.485933333333335</v>
      </c>
      <c r="I949" s="193">
        <f>(Table21[[#This Row],[Adj Close]]-Table21[[#This Row],[3-MA]])</f>
        <v>0.842766666666666</v>
      </c>
      <c r="J949" s="194">
        <f t="shared" si="57"/>
        <v>0.71025565444444327</v>
      </c>
      <c r="K949" s="194">
        <f>ABS(Table21[[#This Row],[Erorr 2]])</f>
        <v>0.842766666666666</v>
      </c>
      <c r="L949" s="192">
        <f>Table21[[#This Row],[Abs Erorr 2]]/Table21[[#This Row],[Adj Close]]</f>
        <v>2.8735220676902349E-2</v>
      </c>
      <c r="M949" s="190">
        <f t="shared" si="59"/>
        <v>29.333316666666665</v>
      </c>
      <c r="N949" s="195">
        <f>Table21[[#This Row],[Adj Close]]-Table21[[#This Row],[6-MA]]</f>
        <v>-4.6166666666636047E-3</v>
      </c>
      <c r="O949" s="194">
        <f>(Table21[[#This Row],[Adj Close]]-M949)^2</f>
        <v>2.131361111108284E-5</v>
      </c>
      <c r="P949" s="194">
        <f>ABS(Table21[[#This Row],[Erorr 3]])</f>
        <v>4.6166666666636047E-3</v>
      </c>
      <c r="Q949" s="192">
        <f>Table21[[#This Row],[Abs Erorr 3]]/Table21[[#This Row],[Adj Close]]</f>
        <v>1.5741122745514135E-4</v>
      </c>
    </row>
    <row r="950" spans="1:17" x14ac:dyDescent="0.3">
      <c r="A950" s="177">
        <v>44840</v>
      </c>
      <c r="B950" s="7">
        <v>27.857700000000001</v>
      </c>
      <c r="C950" s="190">
        <f t="shared" si="56"/>
        <v>29.328700000000001</v>
      </c>
      <c r="D950" s="191">
        <f>Table21[[#This Row],[Adj Close]]-Table21[[#This Row],[Naive Trend ]]</f>
        <v>-1.4710000000000001</v>
      </c>
      <c r="E950">
        <f>Table21[[#This Row],[Erorr 1]]^2</f>
        <v>2.1638410000000001</v>
      </c>
      <c r="F950">
        <f>ABS(Table21[[#This Row],[Erorr 1]])</f>
        <v>1.4710000000000001</v>
      </c>
      <c r="G950" s="192">
        <f>Table21[[#This Row],[Abs Erorr 1]]/Table21[[#This Row],[Adj Close]]</f>
        <v>5.2804072123685729E-2</v>
      </c>
      <c r="H950" s="190">
        <f t="shared" si="58"/>
        <v>29.095800000000001</v>
      </c>
      <c r="I950" s="193">
        <f>(Table21[[#This Row],[Adj Close]]-Table21[[#This Row],[3-MA]])</f>
        <v>-1.2380999999999993</v>
      </c>
      <c r="J950" s="194">
        <f t="shared" si="57"/>
        <v>1.5328916099999983</v>
      </c>
      <c r="K950" s="194">
        <f>ABS(Table21[[#This Row],[Erorr 2]])</f>
        <v>1.2380999999999993</v>
      </c>
      <c r="L950" s="192">
        <f>Table21[[#This Row],[Abs Erorr 2]]/Table21[[#This Row],[Adj Close]]</f>
        <v>4.4443726510085158E-2</v>
      </c>
      <c r="M950" s="190">
        <f t="shared" si="59"/>
        <v>28.847566666666665</v>
      </c>
      <c r="N950" s="195">
        <f>Table21[[#This Row],[Adj Close]]-Table21[[#This Row],[6-MA]]</f>
        <v>-0.98986666666666423</v>
      </c>
      <c r="O950" s="194">
        <f>(Table21[[#This Row],[Adj Close]]-M950)^2</f>
        <v>0.97983601777777296</v>
      </c>
      <c r="P950" s="194">
        <f>ABS(Table21[[#This Row],[Erorr 3]])</f>
        <v>0.98986666666666423</v>
      </c>
      <c r="Q950" s="192">
        <f>Table21[[#This Row],[Abs Erorr 3]]/Table21[[#This Row],[Adj Close]]</f>
        <v>3.5532964554384039E-2</v>
      </c>
    </row>
    <row r="951" spans="1:17" x14ac:dyDescent="0.3">
      <c r="A951" s="177">
        <v>44841</v>
      </c>
      <c r="B951" s="7">
        <v>26.542999999999999</v>
      </c>
      <c r="C951" s="190">
        <f t="shared" si="56"/>
        <v>27.857700000000001</v>
      </c>
      <c r="D951" s="191">
        <f>Table21[[#This Row],[Adj Close]]-Table21[[#This Row],[Naive Trend ]]</f>
        <v>-1.314700000000002</v>
      </c>
      <c r="E951">
        <f>Table21[[#This Row],[Erorr 1]]^2</f>
        <v>1.7284360900000053</v>
      </c>
      <c r="F951">
        <f>ABS(Table21[[#This Row],[Erorr 1]])</f>
        <v>1.314700000000002</v>
      </c>
      <c r="G951" s="192">
        <f>Table21[[#This Row],[Abs Erorr 1]]/Table21[[#This Row],[Adj Close]]</f>
        <v>4.9530949779602984E-2</v>
      </c>
      <c r="H951" s="190">
        <f t="shared" si="58"/>
        <v>28.79546666666667</v>
      </c>
      <c r="I951" s="193">
        <f>(Table21[[#This Row],[Adj Close]]-Table21[[#This Row],[3-MA]])</f>
        <v>-2.2524666666666704</v>
      </c>
      <c r="J951" s="194">
        <f t="shared" si="57"/>
        <v>5.073606084444461</v>
      </c>
      <c r="K951" s="194">
        <f>ABS(Table21[[#This Row],[Erorr 2]])</f>
        <v>2.2524666666666704</v>
      </c>
      <c r="L951" s="192">
        <f>Table21[[#This Row],[Abs Erorr 2]]/Table21[[#This Row],[Adj Close]]</f>
        <v>8.4861043087317581E-2</v>
      </c>
      <c r="M951" s="190">
        <f t="shared" si="59"/>
        <v>28.485933333333335</v>
      </c>
      <c r="N951" s="195">
        <f>Table21[[#This Row],[Adj Close]]-Table21[[#This Row],[6-MA]]</f>
        <v>-1.9429333333333361</v>
      </c>
      <c r="O951" s="194">
        <f>(Table21[[#This Row],[Adj Close]]-M951)^2</f>
        <v>3.7749899377777885</v>
      </c>
      <c r="P951" s="194">
        <f>ABS(Table21[[#This Row],[Erorr 3]])</f>
        <v>1.9429333333333361</v>
      </c>
      <c r="Q951" s="192">
        <f>Table21[[#This Row],[Abs Erorr 3]]/Table21[[#This Row],[Adj Close]]</f>
        <v>7.3199462507378077E-2</v>
      </c>
    </row>
    <row r="952" spans="1:17" x14ac:dyDescent="0.3">
      <c r="A952" s="177">
        <v>44844</v>
      </c>
      <c r="B952" s="7">
        <v>26.055700000000002</v>
      </c>
      <c r="C952" s="190">
        <f t="shared" si="56"/>
        <v>26.542999999999999</v>
      </c>
      <c r="D952" s="191">
        <f>Table21[[#This Row],[Adj Close]]-Table21[[#This Row],[Naive Trend ]]</f>
        <v>-0.48729999999999762</v>
      </c>
      <c r="E952">
        <f>Table21[[#This Row],[Erorr 1]]^2</f>
        <v>0.23746128999999769</v>
      </c>
      <c r="F952">
        <f>ABS(Table21[[#This Row],[Erorr 1]])</f>
        <v>0.48729999999999762</v>
      </c>
      <c r="G952" s="192">
        <f>Table21[[#This Row],[Abs Erorr 1]]/Table21[[#This Row],[Adj Close]]</f>
        <v>1.8702241735973225E-2</v>
      </c>
      <c r="H952" s="190">
        <f t="shared" si="58"/>
        <v>27.909800000000001</v>
      </c>
      <c r="I952" s="193">
        <f>(Table21[[#This Row],[Adj Close]]-Table21[[#This Row],[3-MA]])</f>
        <v>-1.854099999999999</v>
      </c>
      <c r="J952" s="194">
        <f t="shared" si="57"/>
        <v>3.4376868099999962</v>
      </c>
      <c r="K952" s="194">
        <f>ABS(Table21[[#This Row],[Erorr 2]])</f>
        <v>1.854099999999999</v>
      </c>
      <c r="L952" s="192">
        <f>Table21[[#This Row],[Abs Erorr 2]]/Table21[[#This Row],[Adj Close]]</f>
        <v>7.1159093787539721E-2</v>
      </c>
      <c r="M952" s="190">
        <f t="shared" si="59"/>
        <v>28.19786666666667</v>
      </c>
      <c r="N952" s="195">
        <f>Table21[[#This Row],[Adj Close]]-Table21[[#This Row],[6-MA]]</f>
        <v>-2.1421666666666681</v>
      </c>
      <c r="O952" s="194">
        <f>(Table21[[#This Row],[Adj Close]]-M952)^2</f>
        <v>4.5888780277777839</v>
      </c>
      <c r="P952" s="194">
        <f>ABS(Table21[[#This Row],[Erorr 3]])</f>
        <v>2.1421666666666681</v>
      </c>
      <c r="Q952" s="192">
        <f>Table21[[#This Row],[Abs Erorr 3]]/Table21[[#This Row],[Adj Close]]</f>
        <v>8.221489603682372E-2</v>
      </c>
    </row>
    <row r="953" spans="1:17" x14ac:dyDescent="0.3">
      <c r="A953" s="177">
        <v>44845</v>
      </c>
      <c r="B953" s="7">
        <v>26.625699999999998</v>
      </c>
      <c r="C953" s="190">
        <f t="shared" si="56"/>
        <v>26.055700000000002</v>
      </c>
      <c r="D953" s="191">
        <f>Table21[[#This Row],[Adj Close]]-Table21[[#This Row],[Naive Trend ]]</f>
        <v>0.56999999999999673</v>
      </c>
      <c r="E953">
        <f>Table21[[#This Row],[Erorr 1]]^2</f>
        <v>0.32489999999999625</v>
      </c>
      <c r="F953">
        <f>ABS(Table21[[#This Row],[Erorr 1]])</f>
        <v>0.56999999999999673</v>
      </c>
      <c r="G953" s="192">
        <f>Table21[[#This Row],[Abs Erorr 1]]/Table21[[#This Row],[Adj Close]]</f>
        <v>2.1407887867736689E-2</v>
      </c>
      <c r="H953" s="190">
        <f t="shared" si="58"/>
        <v>26.8188</v>
      </c>
      <c r="I953" s="193">
        <f>(Table21[[#This Row],[Adj Close]]-Table21[[#This Row],[3-MA]])</f>
        <v>-0.19310000000000116</v>
      </c>
      <c r="J953" s="194">
        <f t="shared" si="57"/>
        <v>3.728761000000045E-2</v>
      </c>
      <c r="K953" s="194">
        <f>ABS(Table21[[#This Row],[Erorr 2]])</f>
        <v>0.19310000000000116</v>
      </c>
      <c r="L953" s="192">
        <f>Table21[[#This Row],[Abs Erorr 2]]/Table21[[#This Row],[Adj Close]]</f>
        <v>7.2523914864210583E-3</v>
      </c>
      <c r="M953" s="190">
        <f t="shared" si="59"/>
        <v>27.957300000000004</v>
      </c>
      <c r="N953" s="195">
        <f>Table21[[#This Row],[Adj Close]]-Table21[[#This Row],[6-MA]]</f>
        <v>-1.3316000000000052</v>
      </c>
      <c r="O953" s="194">
        <f>(Table21[[#This Row],[Adj Close]]-M953)^2</f>
        <v>1.7731585600000139</v>
      </c>
      <c r="P953" s="194">
        <f>ABS(Table21[[#This Row],[Erorr 3]])</f>
        <v>1.3316000000000052</v>
      </c>
      <c r="Q953" s="192">
        <f>Table21[[#This Row],[Abs Erorr 3]]/Table21[[#This Row],[Adj Close]]</f>
        <v>5.0011830674874476E-2</v>
      </c>
    </row>
    <row r="954" spans="1:17" x14ac:dyDescent="0.3">
      <c r="A954" s="177">
        <v>44846</v>
      </c>
      <c r="B954" s="7">
        <v>26.708400000000001</v>
      </c>
      <c r="C954" s="190">
        <f t="shared" si="56"/>
        <v>26.625699999999998</v>
      </c>
      <c r="D954" s="191">
        <f>Table21[[#This Row],[Adj Close]]-Table21[[#This Row],[Naive Trend ]]</f>
        <v>8.270000000000266E-2</v>
      </c>
      <c r="E954">
        <f>Table21[[#This Row],[Erorr 1]]^2</f>
        <v>6.8392900000004402E-3</v>
      </c>
      <c r="F954">
        <f>ABS(Table21[[#This Row],[Erorr 1]])</f>
        <v>8.270000000000266E-2</v>
      </c>
      <c r="G954" s="192">
        <f>Table21[[#This Row],[Abs Erorr 1]]/Table21[[#This Row],[Adj Close]]</f>
        <v>3.0964041275404986E-3</v>
      </c>
      <c r="H954" s="190">
        <f t="shared" si="58"/>
        <v>26.408133333333335</v>
      </c>
      <c r="I954" s="193">
        <f>(Table21[[#This Row],[Adj Close]]-Table21[[#This Row],[3-MA]])</f>
        <v>0.30026666666666557</v>
      </c>
      <c r="J954" s="194">
        <f t="shared" si="57"/>
        <v>9.0160071111110449E-2</v>
      </c>
      <c r="K954" s="194">
        <f>ABS(Table21[[#This Row],[Erorr 2]])</f>
        <v>0.30026666666666557</v>
      </c>
      <c r="L954" s="192">
        <f>Table21[[#This Row],[Abs Erorr 2]]/Table21[[#This Row],[Adj Close]]</f>
        <v>1.12424056351809E-2</v>
      </c>
      <c r="M954" s="190">
        <f t="shared" si="59"/>
        <v>27.601800000000001</v>
      </c>
      <c r="N954" s="195">
        <f>Table21[[#This Row],[Adj Close]]-Table21[[#This Row],[6-MA]]</f>
        <v>-0.89339999999999975</v>
      </c>
      <c r="O954" s="194">
        <f>(Table21[[#This Row],[Adj Close]]-M954)^2</f>
        <v>0.79816355999999955</v>
      </c>
      <c r="P954" s="194">
        <f>ABS(Table21[[#This Row],[Erorr 3]])</f>
        <v>0.89339999999999975</v>
      </c>
      <c r="Q954" s="192">
        <f>Table21[[#This Row],[Abs Erorr 3]]/Table21[[#This Row],[Adj Close]]</f>
        <v>3.345015051444488E-2</v>
      </c>
    </row>
    <row r="955" spans="1:17" x14ac:dyDescent="0.3">
      <c r="A955" s="177">
        <v>44847</v>
      </c>
      <c r="B955" s="7">
        <v>26.8188</v>
      </c>
      <c r="C955" s="190">
        <f t="shared" si="56"/>
        <v>26.708400000000001</v>
      </c>
      <c r="D955" s="191">
        <f>Table21[[#This Row],[Adj Close]]-Table21[[#This Row],[Naive Trend ]]</f>
        <v>0.1103999999999985</v>
      </c>
      <c r="E955">
        <f>Table21[[#This Row],[Erorr 1]]^2</f>
        <v>1.2188159999999669E-2</v>
      </c>
      <c r="F955">
        <f>ABS(Table21[[#This Row],[Erorr 1]])</f>
        <v>0.1103999999999985</v>
      </c>
      <c r="G955" s="192">
        <f>Table21[[#This Row],[Abs Erorr 1]]/Table21[[#This Row],[Adj Close]]</f>
        <v>4.1165152803256857E-3</v>
      </c>
      <c r="H955" s="190">
        <f t="shared" si="58"/>
        <v>26.463266666666666</v>
      </c>
      <c r="I955" s="193">
        <f>(Table21[[#This Row],[Adj Close]]-Table21[[#This Row],[3-MA]])</f>
        <v>0.3555333333333337</v>
      </c>
      <c r="J955" s="194">
        <f t="shared" si="57"/>
        <v>0.12640395111111138</v>
      </c>
      <c r="K955" s="194">
        <f>ABS(Table21[[#This Row],[Erorr 2]])</f>
        <v>0.3555333333333337</v>
      </c>
      <c r="L955" s="192">
        <f>Table21[[#This Row],[Abs Erorr 2]]/Table21[[#This Row],[Adj Close]]</f>
        <v>1.3256869559164977E-2</v>
      </c>
      <c r="M955" s="190">
        <f t="shared" si="59"/>
        <v>27.186533333333333</v>
      </c>
      <c r="N955" s="195">
        <f>Table21[[#This Row],[Adj Close]]-Table21[[#This Row],[6-MA]]</f>
        <v>-0.36773333333333369</v>
      </c>
      <c r="O955" s="194">
        <f>(Table21[[#This Row],[Adj Close]]-M955)^2</f>
        <v>0.13522780444444471</v>
      </c>
      <c r="P955" s="194">
        <f>ABS(Table21[[#This Row],[Erorr 3]])</f>
        <v>0.36773333333333369</v>
      </c>
      <c r="Q955" s="192">
        <f>Table21[[#This Row],[Abs Erorr 3]]/Table21[[#This Row],[Adj Close]]</f>
        <v>1.3711774327461844E-2</v>
      </c>
    </row>
    <row r="956" spans="1:17" x14ac:dyDescent="0.3">
      <c r="A956" s="177">
        <v>44848</v>
      </c>
      <c r="B956" s="7">
        <v>26.616499999999998</v>
      </c>
      <c r="C956" s="190">
        <f t="shared" si="56"/>
        <v>26.8188</v>
      </c>
      <c r="D956" s="191">
        <f>Table21[[#This Row],[Adj Close]]-Table21[[#This Row],[Naive Trend ]]</f>
        <v>-0.20230000000000103</v>
      </c>
      <c r="E956">
        <f>Table21[[#This Row],[Erorr 1]]^2</f>
        <v>4.0925290000000419E-2</v>
      </c>
      <c r="F956">
        <f>ABS(Table21[[#This Row],[Erorr 1]])</f>
        <v>0.20230000000000103</v>
      </c>
      <c r="G956" s="192">
        <f>Table21[[#This Row],[Abs Erorr 1]]/Table21[[#This Row],[Adj Close]]</f>
        <v>7.6005485319257243E-3</v>
      </c>
      <c r="H956" s="190">
        <f t="shared" si="58"/>
        <v>26.717633333333335</v>
      </c>
      <c r="I956" s="193">
        <f>(Table21[[#This Row],[Adj Close]]-Table21[[#This Row],[3-MA]])</f>
        <v>-0.10113333333333685</v>
      </c>
      <c r="J956" s="194">
        <f t="shared" si="57"/>
        <v>1.0227951111111822E-2</v>
      </c>
      <c r="K956" s="194">
        <f>ABS(Table21[[#This Row],[Erorr 2]])</f>
        <v>0.10113333333333685</v>
      </c>
      <c r="L956" s="192">
        <f>Table21[[#This Row],[Abs Erorr 2]]/Table21[[#This Row],[Adj Close]]</f>
        <v>3.7996480879656175E-3</v>
      </c>
      <c r="M956" s="190">
        <f t="shared" si="59"/>
        <v>26.768216666666671</v>
      </c>
      <c r="N956" s="195">
        <f>Table21[[#This Row],[Adj Close]]-Table21[[#This Row],[6-MA]]</f>
        <v>-0.1517166666666725</v>
      </c>
      <c r="O956" s="194">
        <f>(Table21[[#This Row],[Adj Close]]-M956)^2</f>
        <v>2.3017946944446213E-2</v>
      </c>
      <c r="P956" s="194">
        <f>ABS(Table21[[#This Row],[Erorr 3]])</f>
        <v>0.1517166666666725</v>
      </c>
      <c r="Q956" s="192">
        <f>Table21[[#This Row],[Abs Erorr 3]]/Table21[[#This Row],[Adj Close]]</f>
        <v>5.7000983099458041E-3</v>
      </c>
    </row>
    <row r="957" spans="1:17" x14ac:dyDescent="0.3">
      <c r="A957" s="177">
        <v>44851</v>
      </c>
      <c r="B957" s="7">
        <v>27.168099999999999</v>
      </c>
      <c r="C957" s="190">
        <f t="shared" si="56"/>
        <v>26.616499999999998</v>
      </c>
      <c r="D957" s="191">
        <f>Table21[[#This Row],[Adj Close]]-Table21[[#This Row],[Naive Trend ]]</f>
        <v>0.55160000000000053</v>
      </c>
      <c r="E957">
        <f>Table21[[#This Row],[Erorr 1]]^2</f>
        <v>0.30426256000000057</v>
      </c>
      <c r="F957">
        <f>ABS(Table21[[#This Row],[Erorr 1]])</f>
        <v>0.55160000000000053</v>
      </c>
      <c r="G957" s="192">
        <f>Table21[[#This Row],[Abs Erorr 1]]/Table21[[#This Row],[Adj Close]]</f>
        <v>2.0303223265520979E-2</v>
      </c>
      <c r="H957" s="190">
        <f t="shared" si="58"/>
        <v>26.714566666666666</v>
      </c>
      <c r="I957" s="193">
        <f>(Table21[[#This Row],[Adj Close]]-Table21[[#This Row],[3-MA]])</f>
        <v>0.45353333333333268</v>
      </c>
      <c r="J957" s="194">
        <f t="shared" si="57"/>
        <v>0.20569248444444385</v>
      </c>
      <c r="K957" s="194">
        <f>ABS(Table21[[#This Row],[Erorr 2]])</f>
        <v>0.45353333333333268</v>
      </c>
      <c r="L957" s="192">
        <f>Table21[[#This Row],[Abs Erorr 2]]/Table21[[#This Row],[Adj Close]]</f>
        <v>1.6693597761099698E-2</v>
      </c>
      <c r="M957" s="190">
        <f t="shared" si="59"/>
        <v>26.561350000000001</v>
      </c>
      <c r="N957" s="195">
        <f>Table21[[#This Row],[Adj Close]]-Table21[[#This Row],[6-MA]]</f>
        <v>0.60674999999999812</v>
      </c>
      <c r="O957" s="194">
        <f>(Table21[[#This Row],[Adj Close]]-M957)^2</f>
        <v>0.36814556249999775</v>
      </c>
      <c r="P957" s="194">
        <f>ABS(Table21[[#This Row],[Erorr 3]])</f>
        <v>0.60674999999999812</v>
      </c>
      <c r="Q957" s="192">
        <f>Table21[[#This Row],[Abs Erorr 3]]/Table21[[#This Row],[Adj Close]]</f>
        <v>2.2333177513333583E-2</v>
      </c>
    </row>
    <row r="958" spans="1:17" x14ac:dyDescent="0.3">
      <c r="A958" s="177">
        <v>44852</v>
      </c>
      <c r="B958" s="7">
        <v>27.269300000000001</v>
      </c>
      <c r="C958" s="190">
        <f t="shared" si="56"/>
        <v>27.168099999999999</v>
      </c>
      <c r="D958" s="191">
        <f>Table21[[#This Row],[Adj Close]]-Table21[[#This Row],[Naive Trend ]]</f>
        <v>0.10120000000000218</v>
      </c>
      <c r="E958">
        <f>Table21[[#This Row],[Erorr 1]]^2</f>
        <v>1.024144000000044E-2</v>
      </c>
      <c r="F958">
        <f>ABS(Table21[[#This Row],[Erorr 1]])</f>
        <v>0.10120000000000218</v>
      </c>
      <c r="G958" s="192">
        <f>Table21[[#This Row],[Abs Erorr 1]]/Table21[[#This Row],[Adj Close]]</f>
        <v>3.7111330323844828E-3</v>
      </c>
      <c r="H958" s="190">
        <f t="shared" si="58"/>
        <v>26.867799999999999</v>
      </c>
      <c r="I958" s="193">
        <f>(Table21[[#This Row],[Adj Close]]-Table21[[#This Row],[3-MA]])</f>
        <v>0.40150000000000219</v>
      </c>
      <c r="J958" s="194">
        <f t="shared" si="57"/>
        <v>0.16120225000000177</v>
      </c>
      <c r="K958" s="194">
        <f>ABS(Table21[[#This Row],[Erorr 2]])</f>
        <v>0.40150000000000219</v>
      </c>
      <c r="L958" s="192">
        <f>Table21[[#This Row],[Abs Erorr 2]]/Table21[[#This Row],[Adj Close]]</f>
        <v>1.472351692195994E-2</v>
      </c>
      <c r="M958" s="190">
        <f t="shared" si="59"/>
        <v>26.665533333333332</v>
      </c>
      <c r="N958" s="195">
        <f>Table21[[#This Row],[Adj Close]]-Table21[[#This Row],[6-MA]]</f>
        <v>0.60376666666666878</v>
      </c>
      <c r="O958" s="194">
        <f>(Table21[[#This Row],[Adj Close]]-M958)^2</f>
        <v>0.36453418777778035</v>
      </c>
      <c r="P958" s="194">
        <f>ABS(Table21[[#This Row],[Erorr 3]])</f>
        <v>0.60376666666666878</v>
      </c>
      <c r="Q958" s="192">
        <f>Table21[[#This Row],[Abs Erorr 3]]/Table21[[#This Row],[Adj Close]]</f>
        <v>2.2140893483392269E-2</v>
      </c>
    </row>
    <row r="959" spans="1:17" x14ac:dyDescent="0.3">
      <c r="A959" s="177">
        <v>44853</v>
      </c>
      <c r="B959" s="7">
        <v>26.1568</v>
      </c>
      <c r="C959" s="190">
        <f t="shared" si="56"/>
        <v>27.269300000000001</v>
      </c>
      <c r="D959" s="191">
        <f>Table21[[#This Row],[Adj Close]]-Table21[[#This Row],[Naive Trend ]]</f>
        <v>-1.1125000000000007</v>
      </c>
      <c r="E959">
        <f>Table21[[#This Row],[Erorr 1]]^2</f>
        <v>1.2376562500000017</v>
      </c>
      <c r="F959">
        <f>ABS(Table21[[#This Row],[Erorr 1]])</f>
        <v>1.1125000000000007</v>
      </c>
      <c r="G959" s="192">
        <f>Table21[[#This Row],[Abs Erorr 1]]/Table21[[#This Row],[Adj Close]]</f>
        <v>4.2531961096158581E-2</v>
      </c>
      <c r="H959" s="190">
        <f t="shared" si="58"/>
        <v>27.017966666666666</v>
      </c>
      <c r="I959" s="193">
        <f>(Table21[[#This Row],[Adj Close]]-Table21[[#This Row],[3-MA]])</f>
        <v>-0.86116666666666575</v>
      </c>
      <c r="J959" s="194">
        <f t="shared" si="57"/>
        <v>0.74160802777777624</v>
      </c>
      <c r="K959" s="194">
        <f>ABS(Table21[[#This Row],[Erorr 2]])</f>
        <v>0.86116666666666575</v>
      </c>
      <c r="L959" s="192">
        <f>Table21[[#This Row],[Abs Erorr 2]]/Table21[[#This Row],[Adj Close]]</f>
        <v>3.2923242394584419E-2</v>
      </c>
      <c r="M959" s="190">
        <f t="shared" si="59"/>
        <v>26.867799999999999</v>
      </c>
      <c r="N959" s="195">
        <f>Table21[[#This Row],[Adj Close]]-Table21[[#This Row],[6-MA]]</f>
        <v>-0.71099999999999852</v>
      </c>
      <c r="O959" s="194">
        <f>(Table21[[#This Row],[Adj Close]]-M959)^2</f>
        <v>0.50552099999999789</v>
      </c>
      <c r="P959" s="194">
        <f>ABS(Table21[[#This Row],[Erorr 3]])</f>
        <v>0.71099999999999852</v>
      </c>
      <c r="Q959" s="192">
        <f>Table21[[#This Row],[Abs Erorr 3]]/Table21[[#This Row],[Adj Close]]</f>
        <v>2.7182224125275205E-2</v>
      </c>
    </row>
    <row r="960" spans="1:17" x14ac:dyDescent="0.3">
      <c r="A960" s="177">
        <v>44854</v>
      </c>
      <c r="B960" s="7">
        <v>25.3569</v>
      </c>
      <c r="C960" s="190">
        <f t="shared" si="56"/>
        <v>26.1568</v>
      </c>
      <c r="D960" s="191">
        <f>Table21[[#This Row],[Adj Close]]-Table21[[#This Row],[Naive Trend ]]</f>
        <v>-0.79990000000000094</v>
      </c>
      <c r="E960">
        <f>Table21[[#This Row],[Erorr 1]]^2</f>
        <v>0.63984001000000146</v>
      </c>
      <c r="F960">
        <f>ABS(Table21[[#This Row],[Erorr 1]])</f>
        <v>0.79990000000000094</v>
      </c>
      <c r="G960" s="192">
        <f>Table21[[#This Row],[Abs Erorr 1]]/Table21[[#This Row],[Adj Close]]</f>
        <v>3.1545654240068818E-2</v>
      </c>
      <c r="H960" s="190">
        <f t="shared" si="58"/>
        <v>26.864733333333334</v>
      </c>
      <c r="I960" s="193">
        <f>(Table21[[#This Row],[Adj Close]]-Table21[[#This Row],[3-MA]])</f>
        <v>-1.507833333333334</v>
      </c>
      <c r="J960" s="194">
        <f t="shared" si="57"/>
        <v>2.2735613611111134</v>
      </c>
      <c r="K960" s="194">
        <f>ABS(Table21[[#This Row],[Erorr 2]])</f>
        <v>1.507833333333334</v>
      </c>
      <c r="L960" s="192">
        <f>Table21[[#This Row],[Abs Erorr 2]]/Table21[[#This Row],[Adj Close]]</f>
        <v>5.9464419283640116E-2</v>
      </c>
      <c r="M960" s="190">
        <f t="shared" si="59"/>
        <v>26.789649999999998</v>
      </c>
      <c r="N960" s="195">
        <f>Table21[[#This Row],[Adj Close]]-Table21[[#This Row],[6-MA]]</f>
        <v>-1.4327499999999986</v>
      </c>
      <c r="O960" s="194">
        <f>(Table21[[#This Row],[Adj Close]]-M960)^2</f>
        <v>2.052772562499996</v>
      </c>
      <c r="P960" s="194">
        <f>ABS(Table21[[#This Row],[Erorr 3]])</f>
        <v>1.4327499999999986</v>
      </c>
      <c r="Q960" s="192">
        <f>Table21[[#This Row],[Abs Erorr 3]]/Table21[[#This Row],[Adj Close]]</f>
        <v>5.6503358060330668E-2</v>
      </c>
    </row>
    <row r="961" spans="1:17" x14ac:dyDescent="0.3">
      <c r="A961" s="177">
        <v>44855</v>
      </c>
      <c r="B961" s="7">
        <v>25.458100000000002</v>
      </c>
      <c r="C961" s="190">
        <f t="shared" si="56"/>
        <v>25.3569</v>
      </c>
      <c r="D961" s="191">
        <f>Table21[[#This Row],[Adj Close]]-Table21[[#This Row],[Naive Trend ]]</f>
        <v>0.10120000000000218</v>
      </c>
      <c r="E961">
        <f>Table21[[#This Row],[Erorr 1]]^2</f>
        <v>1.024144000000044E-2</v>
      </c>
      <c r="F961">
        <f>ABS(Table21[[#This Row],[Erorr 1]])</f>
        <v>0.10120000000000218</v>
      </c>
      <c r="G961" s="192">
        <f>Table21[[#This Row],[Abs Erorr 1]]/Table21[[#This Row],[Adj Close]]</f>
        <v>3.975159183128441E-3</v>
      </c>
      <c r="H961" s="190">
        <f t="shared" si="58"/>
        <v>26.260999999999999</v>
      </c>
      <c r="I961" s="193">
        <f>(Table21[[#This Row],[Adj Close]]-Table21[[#This Row],[3-MA]])</f>
        <v>-0.8028999999999975</v>
      </c>
      <c r="J961" s="194">
        <f t="shared" si="57"/>
        <v>0.64464840999999595</v>
      </c>
      <c r="K961" s="194">
        <f>ABS(Table21[[#This Row],[Erorr 2]])</f>
        <v>0.8028999999999975</v>
      </c>
      <c r="L961" s="192">
        <f>Table21[[#This Row],[Abs Erorr 2]]/Table21[[#This Row],[Adj Close]]</f>
        <v>3.1538095930175362E-2</v>
      </c>
      <c r="M961" s="190">
        <f t="shared" si="59"/>
        <v>26.564399999999996</v>
      </c>
      <c r="N961" s="195">
        <f>Table21[[#This Row],[Adj Close]]-Table21[[#This Row],[6-MA]]</f>
        <v>-1.1062999999999938</v>
      </c>
      <c r="O961" s="194">
        <f>(Table21[[#This Row],[Adj Close]]-M961)^2</f>
        <v>1.2238996899999863</v>
      </c>
      <c r="P961" s="194">
        <f>ABS(Table21[[#This Row],[Erorr 3]])</f>
        <v>1.1062999999999938</v>
      </c>
      <c r="Q961" s="192">
        <f>Table21[[#This Row],[Abs Erorr 3]]/Table21[[#This Row],[Adj Close]]</f>
        <v>4.345571743374383E-2</v>
      </c>
    </row>
    <row r="962" spans="1:17" x14ac:dyDescent="0.3">
      <c r="A962" s="177">
        <v>44858</v>
      </c>
      <c r="B962" s="7">
        <v>25.6144</v>
      </c>
      <c r="C962" s="190">
        <f t="shared" si="56"/>
        <v>25.458100000000002</v>
      </c>
      <c r="D962" s="191">
        <f>Table21[[#This Row],[Adj Close]]-Table21[[#This Row],[Naive Trend ]]</f>
        <v>0.15629999999999811</v>
      </c>
      <c r="E962">
        <f>Table21[[#This Row],[Erorr 1]]^2</f>
        <v>2.4429689999999407E-2</v>
      </c>
      <c r="F962">
        <f>ABS(Table21[[#This Row],[Erorr 1]])</f>
        <v>0.15629999999999811</v>
      </c>
      <c r="G962" s="192">
        <f>Table21[[#This Row],[Abs Erorr 1]]/Table21[[#This Row],[Adj Close]]</f>
        <v>6.1020363545504913E-3</v>
      </c>
      <c r="H962" s="190">
        <f t="shared" si="58"/>
        <v>25.657266666666668</v>
      </c>
      <c r="I962" s="193">
        <f>(Table21[[#This Row],[Adj Close]]-Table21[[#This Row],[3-MA]])</f>
        <v>-4.2866666666668607E-2</v>
      </c>
      <c r="J962" s="194">
        <f t="shared" si="57"/>
        <v>1.8375511111112775E-3</v>
      </c>
      <c r="K962" s="194">
        <f>ABS(Table21[[#This Row],[Erorr 2]])</f>
        <v>4.2866666666668607E-2</v>
      </c>
      <c r="L962" s="192">
        <f>Table21[[#This Row],[Abs Erorr 2]]/Table21[[#This Row],[Adj Close]]</f>
        <v>1.6735378016533124E-3</v>
      </c>
      <c r="M962" s="190">
        <f t="shared" si="59"/>
        <v>26.337616666666666</v>
      </c>
      <c r="N962" s="195">
        <f>Table21[[#This Row],[Adj Close]]-Table21[[#This Row],[6-MA]]</f>
        <v>-0.72321666666666573</v>
      </c>
      <c r="O962" s="194">
        <f>(Table21[[#This Row],[Adj Close]]-M962)^2</f>
        <v>0.52304234694444307</v>
      </c>
      <c r="P962" s="194">
        <f>ABS(Table21[[#This Row],[Erorr 3]])</f>
        <v>0.72321666666666573</v>
      </c>
      <c r="Q962" s="192">
        <f>Table21[[#This Row],[Abs Erorr 3]]/Table21[[#This Row],[Adj Close]]</f>
        <v>2.8234768984113066E-2</v>
      </c>
    </row>
    <row r="963" spans="1:17" x14ac:dyDescent="0.3">
      <c r="A963" s="177">
        <v>44859</v>
      </c>
      <c r="B963" s="7">
        <v>26.322299999999998</v>
      </c>
      <c r="C963" s="190">
        <f t="shared" si="56"/>
        <v>25.6144</v>
      </c>
      <c r="D963" s="191">
        <f>Table21[[#This Row],[Adj Close]]-Table21[[#This Row],[Naive Trend ]]</f>
        <v>0.70789999999999864</v>
      </c>
      <c r="E963">
        <f>Table21[[#This Row],[Erorr 1]]^2</f>
        <v>0.50112240999999813</v>
      </c>
      <c r="F963">
        <f>ABS(Table21[[#This Row],[Erorr 1]])</f>
        <v>0.70789999999999864</v>
      </c>
      <c r="G963" s="192">
        <f>Table21[[#This Row],[Abs Erorr 1]]/Table21[[#This Row],[Adj Close]]</f>
        <v>2.6893546536586797E-2</v>
      </c>
      <c r="H963" s="190">
        <f t="shared" si="58"/>
        <v>25.476466666666667</v>
      </c>
      <c r="I963" s="193">
        <f>(Table21[[#This Row],[Adj Close]]-Table21[[#This Row],[3-MA]])</f>
        <v>0.84583333333333144</v>
      </c>
      <c r="J963" s="194">
        <f t="shared" si="57"/>
        <v>0.71543402777777454</v>
      </c>
      <c r="K963" s="194">
        <f>ABS(Table21[[#This Row],[Erorr 2]])</f>
        <v>0.84583333333333144</v>
      </c>
      <c r="L963" s="192">
        <f>Table21[[#This Row],[Abs Erorr 2]]/Table21[[#This Row],[Adj Close]]</f>
        <v>3.2133716785133958E-2</v>
      </c>
      <c r="M963" s="190">
        <f t="shared" si="59"/>
        <v>26.170599999999997</v>
      </c>
      <c r="N963" s="195">
        <f>Table21[[#This Row],[Adj Close]]-Table21[[#This Row],[6-MA]]</f>
        <v>0.15170000000000172</v>
      </c>
      <c r="O963" s="194">
        <f>(Table21[[#This Row],[Adj Close]]-M963)^2</f>
        <v>2.3012890000000522E-2</v>
      </c>
      <c r="P963" s="194">
        <f>ABS(Table21[[#This Row],[Erorr 3]])</f>
        <v>0.15170000000000172</v>
      </c>
      <c r="Q963" s="192">
        <f>Table21[[#This Row],[Abs Erorr 3]]/Table21[[#This Row],[Adj Close]]</f>
        <v>5.7631741907052851E-3</v>
      </c>
    </row>
    <row r="964" spans="1:17" x14ac:dyDescent="0.3">
      <c r="A964" s="177">
        <v>44860</v>
      </c>
      <c r="B964" s="7">
        <v>25.936199999999999</v>
      </c>
      <c r="C964" s="190">
        <f t="shared" ref="C964:C1027" si="60">B963</f>
        <v>26.322299999999998</v>
      </c>
      <c r="D964" s="191">
        <f>Table21[[#This Row],[Adj Close]]-Table21[[#This Row],[Naive Trend ]]</f>
        <v>-0.386099999999999</v>
      </c>
      <c r="E964">
        <f>Table21[[#This Row],[Erorr 1]]^2</f>
        <v>0.14907320999999923</v>
      </c>
      <c r="F964">
        <f>ABS(Table21[[#This Row],[Erorr 1]])</f>
        <v>0.386099999999999</v>
      </c>
      <c r="G964" s="192">
        <f>Table21[[#This Row],[Abs Erorr 1]]/Table21[[#This Row],[Adj Close]]</f>
        <v>1.4886529252550452E-2</v>
      </c>
      <c r="H964" s="190">
        <f t="shared" si="58"/>
        <v>25.798266666666667</v>
      </c>
      <c r="I964" s="193">
        <f>(Table21[[#This Row],[Adj Close]]-Table21[[#This Row],[3-MA]])</f>
        <v>0.1379333333333328</v>
      </c>
      <c r="J964" s="194">
        <f t="shared" si="57"/>
        <v>1.9025604444444295E-2</v>
      </c>
      <c r="K964" s="194">
        <f>ABS(Table21[[#This Row],[Erorr 2]])</f>
        <v>0.1379333333333328</v>
      </c>
      <c r="L964" s="192">
        <f>Table21[[#This Row],[Abs Erorr 2]]/Table21[[#This Row],[Adj Close]]</f>
        <v>5.3181781962404976E-3</v>
      </c>
      <c r="M964" s="190">
        <f t="shared" si="59"/>
        <v>26.029633333333333</v>
      </c>
      <c r="N964" s="195">
        <f>Table21[[#This Row],[Adj Close]]-Table21[[#This Row],[6-MA]]</f>
        <v>-9.3433333333333479E-2</v>
      </c>
      <c r="O964" s="194">
        <f>(Table21[[#This Row],[Adj Close]]-M964)^2</f>
        <v>8.729787777777805E-3</v>
      </c>
      <c r="P964" s="194">
        <f>ABS(Table21[[#This Row],[Erorr 3]])</f>
        <v>9.3433333333333479E-2</v>
      </c>
      <c r="Q964" s="192">
        <f>Table21[[#This Row],[Abs Erorr 3]]/Table21[[#This Row],[Adj Close]]</f>
        <v>3.6024295514891728E-3</v>
      </c>
    </row>
    <row r="965" spans="1:17" x14ac:dyDescent="0.3">
      <c r="A965" s="177">
        <v>44861</v>
      </c>
      <c r="B965" s="7">
        <v>25.209800000000001</v>
      </c>
      <c r="C965" s="190">
        <f t="shared" si="60"/>
        <v>25.936199999999999</v>
      </c>
      <c r="D965" s="191">
        <f>Table21[[#This Row],[Adj Close]]-Table21[[#This Row],[Naive Trend ]]</f>
        <v>-0.72639999999999816</v>
      </c>
      <c r="E965">
        <f>Table21[[#This Row],[Erorr 1]]^2</f>
        <v>0.52765695999999729</v>
      </c>
      <c r="F965">
        <f>ABS(Table21[[#This Row],[Erorr 1]])</f>
        <v>0.72639999999999816</v>
      </c>
      <c r="G965" s="192">
        <f>Table21[[#This Row],[Abs Erorr 1]]/Table21[[#This Row],[Adj Close]]</f>
        <v>2.8814191306555312E-2</v>
      </c>
      <c r="H965" s="190">
        <f t="shared" si="58"/>
        <v>25.957633333333334</v>
      </c>
      <c r="I965" s="193">
        <f>(Table21[[#This Row],[Adj Close]]-Table21[[#This Row],[3-MA]])</f>
        <v>-0.74783333333333246</v>
      </c>
      <c r="J965" s="194">
        <f t="shared" ref="J965:J1028" si="61">(B965-H965)^2</f>
        <v>0.55925469444444309</v>
      </c>
      <c r="K965" s="194">
        <f>ABS(Table21[[#This Row],[Erorr 2]])</f>
        <v>0.74783333333333246</v>
      </c>
      <c r="L965" s="192">
        <f>Table21[[#This Row],[Abs Erorr 2]]/Table21[[#This Row],[Adj Close]]</f>
        <v>2.9664389774346978E-2</v>
      </c>
      <c r="M965" s="190">
        <f t="shared" si="59"/>
        <v>25.807449999999999</v>
      </c>
      <c r="N965" s="195">
        <f>Table21[[#This Row],[Adj Close]]-Table21[[#This Row],[6-MA]]</f>
        <v>-0.59764999999999802</v>
      </c>
      <c r="O965" s="194">
        <f>(Table21[[#This Row],[Adj Close]]-M965)^2</f>
        <v>0.35718552249999763</v>
      </c>
      <c r="P965" s="194">
        <f>ABS(Table21[[#This Row],[Erorr 3]])</f>
        <v>0.59764999999999802</v>
      </c>
      <c r="Q965" s="192">
        <f>Table21[[#This Row],[Abs Erorr 3]]/Table21[[#This Row],[Adj Close]]</f>
        <v>2.3707050432768131E-2</v>
      </c>
    </row>
    <row r="966" spans="1:17" x14ac:dyDescent="0.3">
      <c r="A966" s="177">
        <v>44862</v>
      </c>
      <c r="B966" s="7">
        <v>25.991299999999999</v>
      </c>
      <c r="C966" s="190">
        <f t="shared" si="60"/>
        <v>25.209800000000001</v>
      </c>
      <c r="D966" s="191">
        <f>Table21[[#This Row],[Adj Close]]-Table21[[#This Row],[Naive Trend ]]</f>
        <v>0.78149999999999764</v>
      </c>
      <c r="E966">
        <f>Table21[[#This Row],[Erorr 1]]^2</f>
        <v>0.61074224999999627</v>
      </c>
      <c r="F966">
        <f>ABS(Table21[[#This Row],[Erorr 1]])</f>
        <v>0.78149999999999764</v>
      </c>
      <c r="G966" s="192">
        <f>Table21[[#This Row],[Abs Erorr 1]]/Table21[[#This Row],[Adj Close]]</f>
        <v>3.0067753440574257E-2</v>
      </c>
      <c r="H966" s="190">
        <f t="shared" ref="H966:H1029" si="62">AVERAGE(B963:B965)</f>
        <v>25.822766666666666</v>
      </c>
      <c r="I966" s="193">
        <f>(Table21[[#This Row],[Adj Close]]-Table21[[#This Row],[3-MA]])</f>
        <v>0.16853333333333254</v>
      </c>
      <c r="J966" s="194">
        <f t="shared" si="61"/>
        <v>2.8403484444444176E-2</v>
      </c>
      <c r="K966" s="194">
        <f>ABS(Table21[[#This Row],[Erorr 2]])</f>
        <v>0.16853333333333254</v>
      </c>
      <c r="L966" s="192">
        <f>Table21[[#This Row],[Abs Erorr 2]]/Table21[[#This Row],[Adj Close]]</f>
        <v>6.484221002155819E-3</v>
      </c>
      <c r="M966" s="190">
        <f t="shared" si="59"/>
        <v>25.64961666666667</v>
      </c>
      <c r="N966" s="195">
        <f>Table21[[#This Row],[Adj Close]]-Table21[[#This Row],[6-MA]]</f>
        <v>0.34168333333332868</v>
      </c>
      <c r="O966" s="194">
        <f>(Table21[[#This Row],[Adj Close]]-M966)^2</f>
        <v>0.1167475002777746</v>
      </c>
      <c r="P966" s="194">
        <f>ABS(Table21[[#This Row],[Erorr 3]])</f>
        <v>0.34168333333332868</v>
      </c>
      <c r="Q966" s="192">
        <f>Table21[[#This Row],[Abs Erorr 3]]/Table21[[#This Row],[Adj Close]]</f>
        <v>1.3146065542444152E-2</v>
      </c>
    </row>
    <row r="967" spans="1:17" x14ac:dyDescent="0.3">
      <c r="A967" s="177">
        <v>44865</v>
      </c>
      <c r="B967" s="7">
        <v>25.972899999999999</v>
      </c>
      <c r="C967" s="190">
        <f t="shared" si="60"/>
        <v>25.991299999999999</v>
      </c>
      <c r="D967" s="191">
        <f>Table21[[#This Row],[Adj Close]]-Table21[[#This Row],[Naive Trend ]]</f>
        <v>-1.839999999999975E-2</v>
      </c>
      <c r="E967">
        <f>Table21[[#This Row],[Erorr 1]]^2</f>
        <v>3.385599999999908E-4</v>
      </c>
      <c r="F967">
        <f>ABS(Table21[[#This Row],[Erorr 1]])</f>
        <v>1.839999999999975E-2</v>
      </c>
      <c r="G967" s="192">
        <f>Table21[[#This Row],[Abs Erorr 1]]/Table21[[#This Row],[Adj Close]]</f>
        <v>7.0843071047128935E-4</v>
      </c>
      <c r="H967" s="190">
        <f t="shared" si="62"/>
        <v>25.712433333333333</v>
      </c>
      <c r="I967" s="193">
        <f>(Table21[[#This Row],[Adj Close]]-Table21[[#This Row],[3-MA]])</f>
        <v>0.26046666666666596</v>
      </c>
      <c r="J967" s="194">
        <f t="shared" si="61"/>
        <v>6.7842884444444071E-2</v>
      </c>
      <c r="K967" s="194">
        <f>ABS(Table21[[#This Row],[Erorr 2]])</f>
        <v>0.26046666666666596</v>
      </c>
      <c r="L967" s="192">
        <f>Table21[[#This Row],[Abs Erorr 2]]/Table21[[#This Row],[Adj Close]]</f>
        <v>1.0028401397867237E-2</v>
      </c>
      <c r="M967" s="190">
        <f t="shared" si="59"/>
        <v>25.755349999999996</v>
      </c>
      <c r="N967" s="195">
        <f>Table21[[#This Row],[Adj Close]]-Table21[[#This Row],[6-MA]]</f>
        <v>0.2175500000000028</v>
      </c>
      <c r="O967" s="194">
        <f>(Table21[[#This Row],[Adj Close]]-M967)^2</f>
        <v>4.7328002500001215E-2</v>
      </c>
      <c r="P967" s="194">
        <f>ABS(Table21[[#This Row],[Erorr 3]])</f>
        <v>0.2175500000000028</v>
      </c>
      <c r="Q967" s="192">
        <f>Table21[[#This Row],[Abs Erorr 3]]/Table21[[#This Row],[Adj Close]]</f>
        <v>8.3760381012517975E-3</v>
      </c>
    </row>
    <row r="968" spans="1:17" x14ac:dyDescent="0.3">
      <c r="A968" s="177">
        <v>44866</v>
      </c>
      <c r="B968" s="7">
        <v>26.322299999999998</v>
      </c>
      <c r="C968" s="190">
        <f t="shared" si="60"/>
        <v>25.972899999999999</v>
      </c>
      <c r="D968" s="191">
        <f>Table21[[#This Row],[Adj Close]]-Table21[[#This Row],[Naive Trend ]]</f>
        <v>0.34939999999999927</v>
      </c>
      <c r="E968">
        <f>Table21[[#This Row],[Erorr 1]]^2</f>
        <v>0.12208035999999949</v>
      </c>
      <c r="F968">
        <f>ABS(Table21[[#This Row],[Erorr 1]])</f>
        <v>0.34939999999999927</v>
      </c>
      <c r="G968" s="192">
        <f>Table21[[#This Row],[Abs Erorr 1]]/Table21[[#This Row],[Adj Close]]</f>
        <v>1.3273916033173365E-2</v>
      </c>
      <c r="H968" s="190">
        <f t="shared" si="62"/>
        <v>25.724666666666664</v>
      </c>
      <c r="I968" s="193">
        <f>(Table21[[#This Row],[Adj Close]]-Table21[[#This Row],[3-MA]])</f>
        <v>0.59763333333333435</v>
      </c>
      <c r="J968" s="194">
        <f t="shared" si="61"/>
        <v>0.35716560111111234</v>
      </c>
      <c r="K968" s="194">
        <f>ABS(Table21[[#This Row],[Erorr 2]])</f>
        <v>0.59763333333333435</v>
      </c>
      <c r="L968" s="192">
        <f>Table21[[#This Row],[Abs Erorr 2]]/Table21[[#This Row],[Adj Close]]</f>
        <v>2.270444958583917E-2</v>
      </c>
      <c r="M968" s="190">
        <f t="shared" si="59"/>
        <v>25.841150000000003</v>
      </c>
      <c r="N968" s="195">
        <f>Table21[[#This Row],[Adj Close]]-Table21[[#This Row],[6-MA]]</f>
        <v>0.48114999999999597</v>
      </c>
      <c r="O968" s="194">
        <f>(Table21[[#This Row],[Adj Close]]-M968)^2</f>
        <v>0.23150532249999611</v>
      </c>
      <c r="P968" s="194">
        <f>ABS(Table21[[#This Row],[Erorr 3]])</f>
        <v>0.48114999999999597</v>
      </c>
      <c r="Q968" s="192">
        <f>Table21[[#This Row],[Abs Erorr 3]]/Table21[[#This Row],[Adj Close]]</f>
        <v>1.8279177731429092E-2</v>
      </c>
    </row>
    <row r="969" spans="1:17" x14ac:dyDescent="0.3">
      <c r="A969" s="177">
        <v>44867</v>
      </c>
      <c r="B969" s="7">
        <v>25.2834</v>
      </c>
      <c r="C969" s="190">
        <f t="shared" si="60"/>
        <v>26.322299999999998</v>
      </c>
      <c r="D969" s="191">
        <f>Table21[[#This Row],[Adj Close]]-Table21[[#This Row],[Naive Trend ]]</f>
        <v>-1.0388999999999982</v>
      </c>
      <c r="E969">
        <f>Table21[[#This Row],[Erorr 1]]^2</f>
        <v>1.0793132099999962</v>
      </c>
      <c r="F969">
        <f>ABS(Table21[[#This Row],[Erorr 1]])</f>
        <v>1.0388999999999982</v>
      </c>
      <c r="G969" s="192">
        <f>Table21[[#This Row],[Abs Erorr 1]]/Table21[[#This Row],[Adj Close]]</f>
        <v>4.1090201476067227E-2</v>
      </c>
      <c r="H969" s="190">
        <f t="shared" si="62"/>
        <v>26.095499999999998</v>
      </c>
      <c r="I969" s="193">
        <f>(Table21[[#This Row],[Adj Close]]-Table21[[#This Row],[3-MA]])</f>
        <v>-0.81209999999999738</v>
      </c>
      <c r="J969" s="194">
        <f t="shared" si="61"/>
        <v>0.65950640999999577</v>
      </c>
      <c r="K969" s="194">
        <f>ABS(Table21[[#This Row],[Erorr 2]])</f>
        <v>0.81209999999999738</v>
      </c>
      <c r="L969" s="192">
        <f>Table21[[#This Row],[Abs Erorr 2]]/Table21[[#This Row],[Adj Close]]</f>
        <v>3.2119888938987533E-2</v>
      </c>
      <c r="M969" s="190">
        <f t="shared" ref="M969:M1032" si="63">AVERAGE(B963:B968)</f>
        <v>25.95913333333333</v>
      </c>
      <c r="N969" s="195">
        <f>Table21[[#This Row],[Adj Close]]-Table21[[#This Row],[6-MA]]</f>
        <v>-0.67573333333332997</v>
      </c>
      <c r="O969" s="194">
        <f>(Table21[[#This Row],[Adj Close]]-M969)^2</f>
        <v>0.45661553777777325</v>
      </c>
      <c r="P969" s="194">
        <f>ABS(Table21[[#This Row],[Erorr 3]])</f>
        <v>0.67573333333332997</v>
      </c>
      <c r="Q969" s="192">
        <f>Table21[[#This Row],[Abs Erorr 3]]/Table21[[#This Row],[Adj Close]]</f>
        <v>2.6726363279200183E-2</v>
      </c>
    </row>
    <row r="970" spans="1:17" x14ac:dyDescent="0.3">
      <c r="A970" s="177">
        <v>44868</v>
      </c>
      <c r="B970" s="7">
        <v>24.934000000000001</v>
      </c>
      <c r="C970" s="190">
        <f t="shared" si="60"/>
        <v>25.2834</v>
      </c>
      <c r="D970" s="191">
        <f>Table21[[#This Row],[Adj Close]]-Table21[[#This Row],[Naive Trend ]]</f>
        <v>-0.34939999999999927</v>
      </c>
      <c r="E970">
        <f>Table21[[#This Row],[Erorr 1]]^2</f>
        <v>0.12208035999999949</v>
      </c>
      <c r="F970">
        <f>ABS(Table21[[#This Row],[Erorr 1]])</f>
        <v>0.34939999999999927</v>
      </c>
      <c r="G970" s="192">
        <f>Table21[[#This Row],[Abs Erorr 1]]/Table21[[#This Row],[Adj Close]]</f>
        <v>1.4012994304965078E-2</v>
      </c>
      <c r="H970" s="190">
        <f t="shared" si="62"/>
        <v>25.859533333333331</v>
      </c>
      <c r="I970" s="193">
        <f>(Table21[[#This Row],[Adj Close]]-Table21[[#This Row],[3-MA]])</f>
        <v>-0.92553333333333043</v>
      </c>
      <c r="J970" s="194">
        <f t="shared" si="61"/>
        <v>0.85661195111110577</v>
      </c>
      <c r="K970" s="194">
        <f>ABS(Table21[[#This Row],[Erorr 2]])</f>
        <v>0.92553333333333043</v>
      </c>
      <c r="L970" s="192">
        <f>Table21[[#This Row],[Abs Erorr 2]]/Table21[[#This Row],[Adj Close]]</f>
        <v>3.7119328360204151E-2</v>
      </c>
      <c r="M970" s="190">
        <f t="shared" si="63"/>
        <v>25.785983333333334</v>
      </c>
      <c r="N970" s="195">
        <f>Table21[[#This Row],[Adj Close]]-Table21[[#This Row],[6-MA]]</f>
        <v>-0.85198333333333309</v>
      </c>
      <c r="O970" s="194">
        <f>(Table21[[#This Row],[Adj Close]]-M970)^2</f>
        <v>0.72587560027777742</v>
      </c>
      <c r="P970" s="194">
        <f>ABS(Table21[[#This Row],[Erorr 3]])</f>
        <v>0.85198333333333309</v>
      </c>
      <c r="Q970" s="192">
        <f>Table21[[#This Row],[Abs Erorr 3]]/Table21[[#This Row],[Adj Close]]</f>
        <v>3.4169540921365725E-2</v>
      </c>
    </row>
    <row r="971" spans="1:17" x14ac:dyDescent="0.3">
      <c r="A971" s="177">
        <v>44869</v>
      </c>
      <c r="B971" s="7">
        <v>25.972899999999999</v>
      </c>
      <c r="C971" s="190">
        <f t="shared" si="60"/>
        <v>24.934000000000001</v>
      </c>
      <c r="D971" s="191">
        <f>Table21[[#This Row],[Adj Close]]-Table21[[#This Row],[Naive Trend ]]</f>
        <v>1.0388999999999982</v>
      </c>
      <c r="E971">
        <f>Table21[[#This Row],[Erorr 1]]^2</f>
        <v>1.0793132099999962</v>
      </c>
      <c r="F971">
        <f>ABS(Table21[[#This Row],[Erorr 1]])</f>
        <v>1.0388999999999982</v>
      </c>
      <c r="G971" s="192">
        <f>Table21[[#This Row],[Abs Erorr 1]]/Table21[[#This Row],[Adj Close]]</f>
        <v>3.9999383973295173E-2</v>
      </c>
      <c r="H971" s="190">
        <f t="shared" si="62"/>
        <v>25.513233333333332</v>
      </c>
      <c r="I971" s="193">
        <f>(Table21[[#This Row],[Adj Close]]-Table21[[#This Row],[3-MA]])</f>
        <v>0.45966666666666711</v>
      </c>
      <c r="J971" s="194">
        <f t="shared" si="61"/>
        <v>0.21129344444444487</v>
      </c>
      <c r="K971" s="194">
        <f>ABS(Table21[[#This Row],[Erorr 2]])</f>
        <v>0.45966666666666711</v>
      </c>
      <c r="L971" s="192">
        <f>Table21[[#This Row],[Abs Erorr 2]]/Table21[[#This Row],[Adj Close]]</f>
        <v>1.7697933872100041E-2</v>
      </c>
      <c r="M971" s="190">
        <f t="shared" si="63"/>
        <v>25.618949999999998</v>
      </c>
      <c r="N971" s="195">
        <f>Table21[[#This Row],[Adj Close]]-Table21[[#This Row],[6-MA]]</f>
        <v>0.3539500000000011</v>
      </c>
      <c r="O971" s="194">
        <f>(Table21[[#This Row],[Adj Close]]-M971)^2</f>
        <v>0.12528060250000078</v>
      </c>
      <c r="P971" s="194">
        <f>ABS(Table21[[#This Row],[Erorr 3]])</f>
        <v>0.3539500000000011</v>
      </c>
      <c r="Q971" s="192">
        <f>Table21[[#This Row],[Abs Erorr 3]]/Table21[[#This Row],[Adj Close]]</f>
        <v>1.3627665759310709E-2</v>
      </c>
    </row>
    <row r="972" spans="1:17" x14ac:dyDescent="0.3">
      <c r="A972" s="177">
        <v>44872</v>
      </c>
      <c r="B972" s="7">
        <v>25.936199999999999</v>
      </c>
      <c r="C972" s="190">
        <f t="shared" si="60"/>
        <v>25.972899999999999</v>
      </c>
      <c r="D972" s="191">
        <f>Table21[[#This Row],[Adj Close]]-Table21[[#This Row],[Naive Trend ]]</f>
        <v>-3.6699999999999733E-2</v>
      </c>
      <c r="E972">
        <f>Table21[[#This Row],[Erorr 1]]^2</f>
        <v>1.3468899999999804E-3</v>
      </c>
      <c r="F972">
        <f>ABS(Table21[[#This Row],[Erorr 1]])</f>
        <v>3.6699999999999733E-2</v>
      </c>
      <c r="G972" s="192">
        <f>Table21[[#This Row],[Abs Erorr 1]]/Table21[[#This Row],[Adj Close]]</f>
        <v>1.4150106800533515E-3</v>
      </c>
      <c r="H972" s="190">
        <f t="shared" si="62"/>
        <v>25.396766666666664</v>
      </c>
      <c r="I972" s="193">
        <f>(Table21[[#This Row],[Adj Close]]-Table21[[#This Row],[3-MA]])</f>
        <v>0.53943333333333499</v>
      </c>
      <c r="J972" s="194">
        <f t="shared" si="61"/>
        <v>0.29098832111111289</v>
      </c>
      <c r="K972" s="194">
        <f>ABS(Table21[[#This Row],[Erorr 2]])</f>
        <v>0.53943333333333499</v>
      </c>
      <c r="L972" s="192">
        <f>Table21[[#This Row],[Abs Erorr 2]]/Table21[[#This Row],[Adj Close]]</f>
        <v>2.0798472148323002E-2</v>
      </c>
      <c r="M972" s="190">
        <f t="shared" si="63"/>
        <v>25.746133333333333</v>
      </c>
      <c r="N972" s="195">
        <f>Table21[[#This Row],[Adj Close]]-Table21[[#This Row],[6-MA]]</f>
        <v>0.19006666666666661</v>
      </c>
      <c r="O972" s="194">
        <f>(Table21[[#This Row],[Adj Close]]-M972)^2</f>
        <v>3.6125337777777752E-2</v>
      </c>
      <c r="P972" s="194">
        <f>ABS(Table21[[#This Row],[Erorr 3]])</f>
        <v>0.19006666666666661</v>
      </c>
      <c r="Q972" s="192">
        <f>Table21[[#This Row],[Abs Erorr 3]]/Table21[[#This Row],[Adj Close]]</f>
        <v>7.3282387808031478E-3</v>
      </c>
    </row>
    <row r="973" spans="1:17" x14ac:dyDescent="0.3">
      <c r="A973" s="177">
        <v>44873</v>
      </c>
      <c r="B973" s="7">
        <v>26.248699999999999</v>
      </c>
      <c r="C973" s="190">
        <f t="shared" si="60"/>
        <v>25.936199999999999</v>
      </c>
      <c r="D973" s="191">
        <f>Table21[[#This Row],[Adj Close]]-Table21[[#This Row],[Naive Trend ]]</f>
        <v>0.3125</v>
      </c>
      <c r="E973">
        <f>Table21[[#This Row],[Erorr 1]]^2</f>
        <v>9.765625E-2</v>
      </c>
      <c r="F973">
        <f>ABS(Table21[[#This Row],[Erorr 1]])</f>
        <v>0.3125</v>
      </c>
      <c r="G973" s="192">
        <f>Table21[[#This Row],[Abs Erorr 1]]/Table21[[#This Row],[Adj Close]]</f>
        <v>1.1905351503122059E-2</v>
      </c>
      <c r="H973" s="190">
        <f t="shared" si="62"/>
        <v>25.614366666666665</v>
      </c>
      <c r="I973" s="193">
        <f>(Table21[[#This Row],[Adj Close]]-Table21[[#This Row],[3-MA]])</f>
        <v>0.63433333333333408</v>
      </c>
      <c r="J973" s="194">
        <f t="shared" si="61"/>
        <v>0.40237877777777875</v>
      </c>
      <c r="K973" s="194">
        <f>ABS(Table21[[#This Row],[Erorr 2]])</f>
        <v>0.63433333333333408</v>
      </c>
      <c r="L973" s="192">
        <f>Table21[[#This Row],[Abs Erorr 2]]/Table21[[#This Row],[Adj Close]]</f>
        <v>2.4166276171137393E-2</v>
      </c>
      <c r="M973" s="190">
        <f t="shared" si="63"/>
        <v>25.736949999999997</v>
      </c>
      <c r="N973" s="195">
        <f>Table21[[#This Row],[Adj Close]]-Table21[[#This Row],[6-MA]]</f>
        <v>0.51175000000000281</v>
      </c>
      <c r="O973" s="194">
        <f>(Table21[[#This Row],[Adj Close]]-M973)^2</f>
        <v>0.2618880625000029</v>
      </c>
      <c r="P973" s="194">
        <f>ABS(Table21[[#This Row],[Erorr 3]])</f>
        <v>0.51175000000000281</v>
      </c>
      <c r="Q973" s="192">
        <f>Table21[[#This Row],[Abs Erorr 3]]/Table21[[#This Row],[Adj Close]]</f>
        <v>1.9496203621512793E-2</v>
      </c>
    </row>
    <row r="974" spans="1:17" x14ac:dyDescent="0.3">
      <c r="A974" s="177">
        <v>44874</v>
      </c>
      <c r="B974" s="7">
        <v>24.7317</v>
      </c>
      <c r="C974" s="190">
        <f t="shared" si="60"/>
        <v>26.248699999999999</v>
      </c>
      <c r="D974" s="191">
        <f>Table21[[#This Row],[Adj Close]]-Table21[[#This Row],[Naive Trend ]]</f>
        <v>-1.5169999999999995</v>
      </c>
      <c r="E974">
        <f>Table21[[#This Row],[Erorr 1]]^2</f>
        <v>2.3012889999999984</v>
      </c>
      <c r="F974">
        <f>ABS(Table21[[#This Row],[Erorr 1]])</f>
        <v>1.5169999999999995</v>
      </c>
      <c r="G974" s="192">
        <f>Table21[[#This Row],[Abs Erorr 1]]/Table21[[#This Row],[Adj Close]]</f>
        <v>6.1338282447223579E-2</v>
      </c>
      <c r="H974" s="190">
        <f t="shared" si="62"/>
        <v>26.052599999999998</v>
      </c>
      <c r="I974" s="193">
        <f>(Table21[[#This Row],[Adj Close]]-Table21[[#This Row],[3-MA]])</f>
        <v>-1.3208999999999982</v>
      </c>
      <c r="J974" s="194">
        <f t="shared" si="61"/>
        <v>1.7447768099999952</v>
      </c>
      <c r="K974" s="194">
        <f>ABS(Table21[[#This Row],[Erorr 2]])</f>
        <v>1.3208999999999982</v>
      </c>
      <c r="L974" s="192">
        <f>Table21[[#This Row],[Abs Erorr 2]]/Table21[[#This Row],[Adj Close]]</f>
        <v>5.3409187399167793E-2</v>
      </c>
      <c r="M974" s="190">
        <f t="shared" si="63"/>
        <v>25.782916666666665</v>
      </c>
      <c r="N974" s="195">
        <f>Table21[[#This Row],[Adj Close]]-Table21[[#This Row],[6-MA]]</f>
        <v>-1.0512166666666651</v>
      </c>
      <c r="O974" s="194">
        <f>(Table21[[#This Row],[Adj Close]]-M974)^2</f>
        <v>1.1050564802777745</v>
      </c>
      <c r="P974" s="194">
        <f>ABS(Table21[[#This Row],[Erorr 3]])</f>
        <v>1.0512166666666651</v>
      </c>
      <c r="Q974" s="192">
        <f>Table21[[#This Row],[Abs Erorr 3]]/Table21[[#This Row],[Adj Close]]</f>
        <v>4.250482848597812E-2</v>
      </c>
    </row>
    <row r="975" spans="1:17" x14ac:dyDescent="0.3">
      <c r="A975" s="177">
        <v>44875</v>
      </c>
      <c r="B975" s="7">
        <v>27.517499999999998</v>
      </c>
      <c r="C975" s="190">
        <f t="shared" si="60"/>
        <v>24.7317</v>
      </c>
      <c r="D975" s="191">
        <f>Table21[[#This Row],[Adj Close]]-Table21[[#This Row],[Naive Trend ]]</f>
        <v>2.7857999999999983</v>
      </c>
      <c r="E975">
        <f>Table21[[#This Row],[Erorr 1]]^2</f>
        <v>7.7606816399999907</v>
      </c>
      <c r="F975">
        <f>ABS(Table21[[#This Row],[Erorr 1]])</f>
        <v>2.7857999999999983</v>
      </c>
      <c r="G975" s="192">
        <f>Table21[[#This Row],[Abs Erorr 1]]/Table21[[#This Row],[Adj Close]]</f>
        <v>0.10123739438539106</v>
      </c>
      <c r="H975" s="190">
        <f t="shared" si="62"/>
        <v>25.638866666666669</v>
      </c>
      <c r="I975" s="193">
        <f>(Table21[[#This Row],[Adj Close]]-Table21[[#This Row],[3-MA]])</f>
        <v>1.8786333333333296</v>
      </c>
      <c r="J975" s="194">
        <f t="shared" si="61"/>
        <v>3.5292632011110969</v>
      </c>
      <c r="K975" s="194">
        <f>ABS(Table21[[#This Row],[Erorr 2]])</f>
        <v>1.8786333333333296</v>
      </c>
      <c r="L975" s="192">
        <f>Table21[[#This Row],[Abs Erorr 2]]/Table21[[#This Row],[Adj Close]]</f>
        <v>6.8270494533781395E-2</v>
      </c>
      <c r="M975" s="190">
        <f t="shared" si="63"/>
        <v>25.517816666666665</v>
      </c>
      <c r="N975" s="195">
        <f>Table21[[#This Row],[Adj Close]]-Table21[[#This Row],[6-MA]]</f>
        <v>1.9996833333333335</v>
      </c>
      <c r="O975" s="194">
        <f>(Table21[[#This Row],[Adj Close]]-M975)^2</f>
        <v>3.9987334336111116</v>
      </c>
      <c r="P975" s="194">
        <f>ABS(Table21[[#This Row],[Erorr 3]])</f>
        <v>1.9996833333333335</v>
      </c>
      <c r="Q975" s="192">
        <f>Table21[[#This Row],[Abs Erorr 3]]/Table21[[#This Row],[Adj Close]]</f>
        <v>7.2669513339995773E-2</v>
      </c>
    </row>
    <row r="976" spans="1:17" x14ac:dyDescent="0.3">
      <c r="A976" s="177">
        <v>44876</v>
      </c>
      <c r="B976" s="7">
        <v>30.6526</v>
      </c>
      <c r="C976" s="190">
        <f t="shared" si="60"/>
        <v>27.517499999999998</v>
      </c>
      <c r="D976" s="191">
        <f>Table21[[#This Row],[Adj Close]]-Table21[[#This Row],[Naive Trend ]]</f>
        <v>3.1351000000000013</v>
      </c>
      <c r="E976">
        <f>Table21[[#This Row],[Erorr 1]]^2</f>
        <v>9.8288520100000092</v>
      </c>
      <c r="F976">
        <f>ABS(Table21[[#This Row],[Erorr 1]])</f>
        <v>3.1351000000000013</v>
      </c>
      <c r="G976" s="192">
        <f>Table21[[#This Row],[Abs Erorr 1]]/Table21[[#This Row],[Adj Close]]</f>
        <v>0.10227843641322437</v>
      </c>
      <c r="H976" s="190">
        <f t="shared" si="62"/>
        <v>26.165966666666666</v>
      </c>
      <c r="I976" s="193">
        <f>(Table21[[#This Row],[Adj Close]]-Table21[[#This Row],[3-MA]])</f>
        <v>4.4866333333333337</v>
      </c>
      <c r="J976" s="194">
        <f t="shared" si="61"/>
        <v>20.129878667777781</v>
      </c>
      <c r="K976" s="194">
        <f>ABS(Table21[[#This Row],[Erorr 2]])</f>
        <v>4.4866333333333337</v>
      </c>
      <c r="L976" s="192">
        <f>Table21[[#This Row],[Abs Erorr 2]]/Table21[[#This Row],[Adj Close]]</f>
        <v>0.14637040033580623</v>
      </c>
      <c r="M976" s="190">
        <f t="shared" si="63"/>
        <v>25.890166666666669</v>
      </c>
      <c r="N976" s="195">
        <f>Table21[[#This Row],[Adj Close]]-Table21[[#This Row],[6-MA]]</f>
        <v>4.7624333333333304</v>
      </c>
      <c r="O976" s="194">
        <f>(Table21[[#This Row],[Adj Close]]-M976)^2</f>
        <v>22.680771254444416</v>
      </c>
      <c r="P976" s="194">
        <f>ABS(Table21[[#This Row],[Erorr 3]])</f>
        <v>4.7624333333333304</v>
      </c>
      <c r="Q976" s="192">
        <f>Table21[[#This Row],[Abs Erorr 3]]/Table21[[#This Row],[Adj Close]]</f>
        <v>0.15536800575916335</v>
      </c>
    </row>
    <row r="977" spans="1:17" x14ac:dyDescent="0.3">
      <c r="A977" s="177">
        <v>44879</v>
      </c>
      <c r="B977" s="7">
        <v>30.441199999999998</v>
      </c>
      <c r="C977" s="190">
        <f t="shared" si="60"/>
        <v>30.6526</v>
      </c>
      <c r="D977" s="191">
        <f>Table21[[#This Row],[Adj Close]]-Table21[[#This Row],[Naive Trend ]]</f>
        <v>-0.21140000000000114</v>
      </c>
      <c r="E977">
        <f>Table21[[#This Row],[Erorr 1]]^2</f>
        <v>4.4689960000000487E-2</v>
      </c>
      <c r="F977">
        <f>ABS(Table21[[#This Row],[Erorr 1]])</f>
        <v>0.21140000000000114</v>
      </c>
      <c r="G977" s="192">
        <f>Table21[[#This Row],[Abs Erorr 1]]/Table21[[#This Row],[Adj Close]]</f>
        <v>6.9445356950449113E-3</v>
      </c>
      <c r="H977" s="190">
        <f t="shared" si="62"/>
        <v>27.633933333333335</v>
      </c>
      <c r="I977" s="193">
        <f>(Table21[[#This Row],[Adj Close]]-Table21[[#This Row],[3-MA]])</f>
        <v>2.8072666666666635</v>
      </c>
      <c r="J977" s="194">
        <f t="shared" si="61"/>
        <v>7.8807461377777601</v>
      </c>
      <c r="K977" s="194">
        <f>ABS(Table21[[#This Row],[Erorr 2]])</f>
        <v>2.8072666666666635</v>
      </c>
      <c r="L977" s="192">
        <f>Table21[[#This Row],[Abs Erorr 2]]/Table21[[#This Row],[Adj Close]]</f>
        <v>9.2219316803104467E-2</v>
      </c>
      <c r="M977" s="190">
        <f t="shared" si="63"/>
        <v>26.843266666666665</v>
      </c>
      <c r="N977" s="195">
        <f>Table21[[#This Row],[Adj Close]]-Table21[[#This Row],[6-MA]]</f>
        <v>3.5979333333333336</v>
      </c>
      <c r="O977" s="194">
        <f>(Table21[[#This Row],[Adj Close]]-M977)^2</f>
        <v>12.945124271111114</v>
      </c>
      <c r="P977" s="194">
        <f>ABS(Table21[[#This Row],[Erorr 3]])</f>
        <v>3.5979333333333336</v>
      </c>
      <c r="Q977" s="192">
        <f>Table21[[#This Row],[Abs Erorr 3]]/Table21[[#This Row],[Adj Close]]</f>
        <v>0.11819288770920114</v>
      </c>
    </row>
    <row r="978" spans="1:17" x14ac:dyDescent="0.3">
      <c r="A978" s="177">
        <v>44880</v>
      </c>
      <c r="B978" s="7">
        <v>30.753799999999998</v>
      </c>
      <c r="C978" s="190">
        <f t="shared" si="60"/>
        <v>30.441199999999998</v>
      </c>
      <c r="D978" s="191">
        <f>Table21[[#This Row],[Adj Close]]-Table21[[#This Row],[Naive Trend ]]</f>
        <v>0.31259999999999977</v>
      </c>
      <c r="E978">
        <f>Table21[[#This Row],[Erorr 1]]^2</f>
        <v>9.7718759999999849E-2</v>
      </c>
      <c r="F978">
        <f>ABS(Table21[[#This Row],[Erorr 1]])</f>
        <v>0.31259999999999977</v>
      </c>
      <c r="G978" s="192">
        <f>Table21[[#This Row],[Abs Erorr 1]]/Table21[[#This Row],[Adj Close]]</f>
        <v>1.0164597545669146E-2</v>
      </c>
      <c r="H978" s="190">
        <f t="shared" si="62"/>
        <v>29.537099999999999</v>
      </c>
      <c r="I978" s="193">
        <f>(Table21[[#This Row],[Adj Close]]-Table21[[#This Row],[3-MA]])</f>
        <v>1.2166999999999994</v>
      </c>
      <c r="J978" s="194">
        <f t="shared" si="61"/>
        <v>1.4803588899999987</v>
      </c>
      <c r="K978" s="194">
        <f>ABS(Table21[[#This Row],[Erorr 2]])</f>
        <v>1.2166999999999994</v>
      </c>
      <c r="L978" s="192">
        <f>Table21[[#This Row],[Abs Erorr 2]]/Table21[[#This Row],[Adj Close]]</f>
        <v>3.9562590639205544E-2</v>
      </c>
      <c r="M978" s="190">
        <f t="shared" si="63"/>
        <v>27.587983333333337</v>
      </c>
      <c r="N978" s="195">
        <f>Table21[[#This Row],[Adj Close]]-Table21[[#This Row],[6-MA]]</f>
        <v>3.165816666666661</v>
      </c>
      <c r="O978" s="194">
        <f>(Table21[[#This Row],[Adj Close]]-M978)^2</f>
        <v>10.022395166944408</v>
      </c>
      <c r="P978" s="194">
        <f>ABS(Table21[[#This Row],[Erorr 3]])</f>
        <v>3.165816666666661</v>
      </c>
      <c r="Q978" s="192">
        <f>Table21[[#This Row],[Abs Erorr 3]]/Table21[[#This Row],[Adj Close]]</f>
        <v>0.10294066641087155</v>
      </c>
    </row>
    <row r="979" spans="1:17" x14ac:dyDescent="0.3">
      <c r="A979" s="177">
        <v>44881</v>
      </c>
      <c r="B979" s="7">
        <v>29.577000000000002</v>
      </c>
      <c r="C979" s="190">
        <f t="shared" si="60"/>
        <v>30.753799999999998</v>
      </c>
      <c r="D979" s="191">
        <f>Table21[[#This Row],[Adj Close]]-Table21[[#This Row],[Naive Trend ]]</f>
        <v>-1.1767999999999965</v>
      </c>
      <c r="E979">
        <f>Table21[[#This Row],[Erorr 1]]^2</f>
        <v>1.3848582399999918</v>
      </c>
      <c r="F979">
        <f>ABS(Table21[[#This Row],[Erorr 1]])</f>
        <v>1.1767999999999965</v>
      </c>
      <c r="G979" s="192">
        <f>Table21[[#This Row],[Abs Erorr 1]]/Table21[[#This Row],[Adj Close]]</f>
        <v>3.9787672853906629E-2</v>
      </c>
      <c r="H979" s="190">
        <f t="shared" si="62"/>
        <v>30.615866666666665</v>
      </c>
      <c r="I979" s="193">
        <f>(Table21[[#This Row],[Adj Close]]-Table21[[#This Row],[3-MA]])</f>
        <v>-1.0388666666666637</v>
      </c>
      <c r="J979" s="194">
        <f t="shared" si="61"/>
        <v>1.0792439511111049</v>
      </c>
      <c r="K979" s="194">
        <f>ABS(Table21[[#This Row],[Erorr 2]])</f>
        <v>1.0388666666666637</v>
      </c>
      <c r="L979" s="192">
        <f>Table21[[#This Row],[Abs Erorr 2]]/Table21[[#This Row],[Adj Close]]</f>
        <v>3.5124139252346878E-2</v>
      </c>
      <c r="M979" s="190">
        <f t="shared" si="63"/>
        <v>28.390916666666669</v>
      </c>
      <c r="N979" s="195">
        <f>Table21[[#This Row],[Adj Close]]-Table21[[#This Row],[6-MA]]</f>
        <v>1.1860833333333325</v>
      </c>
      <c r="O979" s="194">
        <f>(Table21[[#This Row],[Adj Close]]-M979)^2</f>
        <v>1.4067936736111091</v>
      </c>
      <c r="P979" s="194">
        <f>ABS(Table21[[#This Row],[Erorr 3]])</f>
        <v>1.1860833333333325</v>
      </c>
      <c r="Q979" s="192">
        <f>Table21[[#This Row],[Abs Erorr 3]]/Table21[[#This Row],[Adj Close]]</f>
        <v>4.0101542865514837E-2</v>
      </c>
    </row>
    <row r="980" spans="1:17" x14ac:dyDescent="0.3">
      <c r="A980" s="177">
        <v>44882</v>
      </c>
      <c r="B980" s="7">
        <v>29.972300000000001</v>
      </c>
      <c r="C980" s="190">
        <f t="shared" si="60"/>
        <v>29.577000000000002</v>
      </c>
      <c r="D980" s="191">
        <f>Table21[[#This Row],[Adj Close]]-Table21[[#This Row],[Naive Trend ]]</f>
        <v>0.39529999999999887</v>
      </c>
      <c r="E980">
        <f>Table21[[#This Row],[Erorr 1]]^2</f>
        <v>0.1562620899999991</v>
      </c>
      <c r="F980">
        <f>ABS(Table21[[#This Row],[Erorr 1]])</f>
        <v>0.39529999999999887</v>
      </c>
      <c r="G980" s="192">
        <f>Table21[[#This Row],[Abs Erorr 1]]/Table21[[#This Row],[Adj Close]]</f>
        <v>1.3188844366298177E-2</v>
      </c>
      <c r="H980" s="190">
        <f t="shared" si="62"/>
        <v>30.257333333333332</v>
      </c>
      <c r="I980" s="193">
        <f>(Table21[[#This Row],[Adj Close]]-Table21[[#This Row],[3-MA]])</f>
        <v>-0.28503333333333103</v>
      </c>
      <c r="J980" s="194">
        <f t="shared" si="61"/>
        <v>8.1244001111109798E-2</v>
      </c>
      <c r="K980" s="194">
        <f>ABS(Table21[[#This Row],[Erorr 2]])</f>
        <v>0.28503333333333103</v>
      </c>
      <c r="L980" s="192">
        <f>Table21[[#This Row],[Abs Erorr 2]]/Table21[[#This Row],[Adj Close]]</f>
        <v>9.5098919113091422E-3</v>
      </c>
      <c r="M980" s="190">
        <f t="shared" si="63"/>
        <v>28.945633333333333</v>
      </c>
      <c r="N980" s="195">
        <f>Table21[[#This Row],[Adj Close]]-Table21[[#This Row],[6-MA]]</f>
        <v>1.0266666666666673</v>
      </c>
      <c r="O980" s="194">
        <f>(Table21[[#This Row],[Adj Close]]-M980)^2</f>
        <v>1.0540444444444457</v>
      </c>
      <c r="P980" s="194">
        <f>ABS(Table21[[#This Row],[Erorr 3]])</f>
        <v>1.0266666666666673</v>
      </c>
      <c r="Q980" s="192">
        <f>Table21[[#This Row],[Abs Erorr 3]]/Table21[[#This Row],[Adj Close]]</f>
        <v>3.4253849943670228E-2</v>
      </c>
    </row>
    <row r="981" spans="1:17" x14ac:dyDescent="0.3">
      <c r="A981" s="177">
        <v>44883</v>
      </c>
      <c r="B981" s="7">
        <v>30.413599999999999</v>
      </c>
      <c r="C981" s="190">
        <f t="shared" si="60"/>
        <v>29.972300000000001</v>
      </c>
      <c r="D981" s="191">
        <f>Table21[[#This Row],[Adj Close]]-Table21[[#This Row],[Naive Trend ]]</f>
        <v>0.44129999999999825</v>
      </c>
      <c r="E981">
        <f>Table21[[#This Row],[Erorr 1]]^2</f>
        <v>0.19474568999999844</v>
      </c>
      <c r="F981">
        <f>ABS(Table21[[#This Row],[Erorr 1]])</f>
        <v>0.44129999999999825</v>
      </c>
      <c r="G981" s="192">
        <f>Table21[[#This Row],[Abs Erorr 1]]/Table21[[#This Row],[Adj Close]]</f>
        <v>1.4509956072283395E-2</v>
      </c>
      <c r="H981" s="190">
        <f t="shared" si="62"/>
        <v>30.101033333333334</v>
      </c>
      <c r="I981" s="193">
        <f>(Table21[[#This Row],[Adj Close]]-Table21[[#This Row],[3-MA]])</f>
        <v>0.31256666666666533</v>
      </c>
      <c r="J981" s="194">
        <f t="shared" si="61"/>
        <v>9.7697921111110267E-2</v>
      </c>
      <c r="K981" s="194">
        <f>ABS(Table21[[#This Row],[Erorr 2]])</f>
        <v>0.31256666666666533</v>
      </c>
      <c r="L981" s="192">
        <f>Table21[[#This Row],[Abs Erorr 2]]/Table21[[#This Row],[Adj Close]]</f>
        <v>1.0277200550630814E-2</v>
      </c>
      <c r="M981" s="190">
        <f t="shared" si="63"/>
        <v>29.819066666666668</v>
      </c>
      <c r="N981" s="195">
        <f>Table21[[#This Row],[Adj Close]]-Table21[[#This Row],[6-MA]]</f>
        <v>0.59453333333333092</v>
      </c>
      <c r="O981" s="194">
        <f>(Table21[[#This Row],[Adj Close]]-M981)^2</f>
        <v>0.35346988444444155</v>
      </c>
      <c r="P981" s="194">
        <f>ABS(Table21[[#This Row],[Erorr 3]])</f>
        <v>0.59453333333333092</v>
      </c>
      <c r="Q981" s="192">
        <f>Table21[[#This Row],[Abs Erorr 3]]/Table21[[#This Row],[Adj Close]]</f>
        <v>1.9548272264162444E-2</v>
      </c>
    </row>
    <row r="982" spans="1:17" x14ac:dyDescent="0.3">
      <c r="A982" s="177">
        <v>44886</v>
      </c>
      <c r="B982" s="7">
        <v>29.7424</v>
      </c>
      <c r="C982" s="190">
        <f t="shared" si="60"/>
        <v>30.413599999999999</v>
      </c>
      <c r="D982" s="191">
        <f>Table21[[#This Row],[Adj Close]]-Table21[[#This Row],[Naive Trend ]]</f>
        <v>-0.67119999999999891</v>
      </c>
      <c r="E982">
        <f>Table21[[#This Row],[Erorr 1]]^2</f>
        <v>0.45050943999999854</v>
      </c>
      <c r="F982">
        <f>ABS(Table21[[#This Row],[Erorr 1]])</f>
        <v>0.67119999999999891</v>
      </c>
      <c r="G982" s="192">
        <f>Table21[[#This Row],[Abs Erorr 1]]/Table21[[#This Row],[Adj Close]]</f>
        <v>2.2567109580934924E-2</v>
      </c>
      <c r="H982" s="190">
        <f t="shared" si="62"/>
        <v>29.987633333333335</v>
      </c>
      <c r="I982" s="193">
        <f>(Table21[[#This Row],[Adj Close]]-Table21[[#This Row],[3-MA]])</f>
        <v>-0.24523333333333497</v>
      </c>
      <c r="J982" s="194">
        <f t="shared" si="61"/>
        <v>6.013938777777858E-2</v>
      </c>
      <c r="K982" s="194">
        <f>ABS(Table21[[#This Row],[Erorr 2]])</f>
        <v>0.24523333333333497</v>
      </c>
      <c r="L982" s="192">
        <f>Table21[[#This Row],[Abs Erorr 2]]/Table21[[#This Row],[Adj Close]]</f>
        <v>8.2452436028476166E-3</v>
      </c>
      <c r="M982" s="190">
        <f t="shared" si="63"/>
        <v>30.301749999999998</v>
      </c>
      <c r="N982" s="195">
        <f>Table21[[#This Row],[Adj Close]]-Table21[[#This Row],[6-MA]]</f>
        <v>-0.55934999999999846</v>
      </c>
      <c r="O982" s="194">
        <f>(Table21[[#This Row],[Adj Close]]-M982)^2</f>
        <v>0.3128724224999983</v>
      </c>
      <c r="P982" s="194">
        <f>ABS(Table21[[#This Row],[Erorr 3]])</f>
        <v>0.55934999999999846</v>
      </c>
      <c r="Q982" s="192">
        <f>Table21[[#This Row],[Abs Erorr 3]]/Table21[[#This Row],[Adj Close]]</f>
        <v>1.880648501802136E-2</v>
      </c>
    </row>
    <row r="983" spans="1:17" x14ac:dyDescent="0.3">
      <c r="A983" s="177">
        <v>44887</v>
      </c>
      <c r="B983" s="7">
        <v>30.956</v>
      </c>
      <c r="C983" s="190">
        <f t="shared" si="60"/>
        <v>29.7424</v>
      </c>
      <c r="D983" s="191">
        <f>Table21[[#This Row],[Adj Close]]-Table21[[#This Row],[Naive Trend ]]</f>
        <v>1.2135999999999996</v>
      </c>
      <c r="E983">
        <f>Table21[[#This Row],[Erorr 1]]^2</f>
        <v>1.472824959999999</v>
      </c>
      <c r="F983">
        <f>ABS(Table21[[#This Row],[Erorr 1]])</f>
        <v>1.2135999999999996</v>
      </c>
      <c r="G983" s="192">
        <f>Table21[[#This Row],[Abs Erorr 1]]/Table21[[#This Row],[Adj Close]]</f>
        <v>3.9204031528621258E-2</v>
      </c>
      <c r="H983" s="190">
        <f t="shared" si="62"/>
        <v>30.042766666666665</v>
      </c>
      <c r="I983" s="193">
        <f>(Table21[[#This Row],[Adj Close]]-Table21[[#This Row],[3-MA]])</f>
        <v>0.91323333333333423</v>
      </c>
      <c r="J983" s="194">
        <f t="shared" si="61"/>
        <v>0.83399512111111274</v>
      </c>
      <c r="K983" s="194">
        <f>ABS(Table21[[#This Row],[Erorr 2]])</f>
        <v>0.91323333333333423</v>
      </c>
      <c r="L983" s="192">
        <f>Table21[[#This Row],[Abs Erorr 2]]/Table21[[#This Row],[Adj Close]]</f>
        <v>2.9501012189344044E-2</v>
      </c>
      <c r="M983" s="190">
        <f t="shared" si="63"/>
        <v>30.150049999999997</v>
      </c>
      <c r="N983" s="195">
        <f>Table21[[#This Row],[Adj Close]]-Table21[[#This Row],[6-MA]]</f>
        <v>0.80595000000000283</v>
      </c>
      <c r="O983" s="194">
        <f>(Table21[[#This Row],[Adj Close]]-M983)^2</f>
        <v>0.64955540250000454</v>
      </c>
      <c r="P983" s="194">
        <f>ABS(Table21[[#This Row],[Erorr 3]])</f>
        <v>0.80595000000000283</v>
      </c>
      <c r="Q983" s="192">
        <f>Table21[[#This Row],[Abs Erorr 3]]/Table21[[#This Row],[Adj Close]]</f>
        <v>2.6035340483266663E-2</v>
      </c>
    </row>
    <row r="984" spans="1:17" x14ac:dyDescent="0.3">
      <c r="A984" s="177">
        <v>44888</v>
      </c>
      <c r="B984" s="7">
        <v>31.038799999999998</v>
      </c>
      <c r="C984" s="190">
        <f t="shared" si="60"/>
        <v>30.956</v>
      </c>
      <c r="D984" s="191">
        <f>Table21[[#This Row],[Adj Close]]-Table21[[#This Row],[Naive Trend ]]</f>
        <v>8.2799999999998875E-2</v>
      </c>
      <c r="E984">
        <f>Table21[[#This Row],[Erorr 1]]^2</f>
        <v>6.8558399999998137E-3</v>
      </c>
      <c r="F984">
        <f>ABS(Table21[[#This Row],[Erorr 1]])</f>
        <v>8.2799999999998875E-2</v>
      </c>
      <c r="G984" s="192">
        <f>Table21[[#This Row],[Abs Erorr 1]]/Table21[[#This Row],[Adj Close]]</f>
        <v>2.6676289031792107E-3</v>
      </c>
      <c r="H984" s="190">
        <f t="shared" si="62"/>
        <v>30.370666666666665</v>
      </c>
      <c r="I984" s="193">
        <f>(Table21[[#This Row],[Adj Close]]-Table21[[#This Row],[3-MA]])</f>
        <v>0.66813333333333347</v>
      </c>
      <c r="J984" s="194">
        <f t="shared" si="61"/>
        <v>0.44640215111111131</v>
      </c>
      <c r="K984" s="194">
        <f>ABS(Table21[[#This Row],[Erorr 2]])</f>
        <v>0.66813333333333347</v>
      </c>
      <c r="L984" s="192">
        <f>Table21[[#This Row],[Abs Erorr 2]]/Table21[[#This Row],[Adj Close]]</f>
        <v>2.1525746270259594E-2</v>
      </c>
      <c r="M984" s="190">
        <f t="shared" si="63"/>
        <v>30.235849999999999</v>
      </c>
      <c r="N984" s="195">
        <f>Table21[[#This Row],[Adj Close]]-Table21[[#This Row],[6-MA]]</f>
        <v>0.80294999999999916</v>
      </c>
      <c r="O984" s="194">
        <f>(Table21[[#This Row],[Adj Close]]-M984)^2</f>
        <v>0.6447287024999987</v>
      </c>
      <c r="P984" s="194">
        <f>ABS(Table21[[#This Row],[Erorr 3]])</f>
        <v>0.80294999999999916</v>
      </c>
      <c r="Q984" s="192">
        <f>Table21[[#This Row],[Abs Erorr 3]]/Table21[[#This Row],[Adj Close]]</f>
        <v>2.5869234635359589E-2</v>
      </c>
    </row>
    <row r="985" spans="1:17" x14ac:dyDescent="0.3">
      <c r="A985" s="177">
        <v>44890</v>
      </c>
      <c r="B985" s="7">
        <v>31.571999999999999</v>
      </c>
      <c r="C985" s="190">
        <f t="shared" si="60"/>
        <v>31.038799999999998</v>
      </c>
      <c r="D985" s="191">
        <f>Table21[[#This Row],[Adj Close]]-Table21[[#This Row],[Naive Trend ]]</f>
        <v>0.53320000000000078</v>
      </c>
      <c r="E985">
        <f>Table21[[#This Row],[Erorr 1]]^2</f>
        <v>0.28430224000000082</v>
      </c>
      <c r="F985">
        <f>ABS(Table21[[#This Row],[Erorr 1]])</f>
        <v>0.53320000000000078</v>
      </c>
      <c r="G985" s="192">
        <f>Table21[[#This Row],[Abs Erorr 1]]/Table21[[#This Row],[Adj Close]]</f>
        <v>1.6888382110731053E-2</v>
      </c>
      <c r="H985" s="190">
        <f t="shared" si="62"/>
        <v>30.579066666666666</v>
      </c>
      <c r="I985" s="193">
        <f>(Table21[[#This Row],[Adj Close]]-Table21[[#This Row],[3-MA]])</f>
        <v>0.99293333333333322</v>
      </c>
      <c r="J985" s="194">
        <f t="shared" si="61"/>
        <v>0.98591660444444418</v>
      </c>
      <c r="K985" s="194">
        <f>ABS(Table21[[#This Row],[Erorr 2]])</f>
        <v>0.99293333333333322</v>
      </c>
      <c r="L985" s="192">
        <f>Table21[[#This Row],[Abs Erorr 2]]/Table21[[#This Row],[Adj Close]]</f>
        <v>3.1449807846615142E-2</v>
      </c>
      <c r="M985" s="190">
        <f t="shared" si="63"/>
        <v>30.283350000000002</v>
      </c>
      <c r="N985" s="195">
        <f>Table21[[#This Row],[Adj Close]]-Table21[[#This Row],[6-MA]]</f>
        <v>1.288649999999997</v>
      </c>
      <c r="O985" s="194">
        <f>(Table21[[#This Row],[Adj Close]]-M985)^2</f>
        <v>1.6606188224999923</v>
      </c>
      <c r="P985" s="194">
        <f>ABS(Table21[[#This Row],[Erorr 3]])</f>
        <v>1.288649999999997</v>
      </c>
      <c r="Q985" s="192">
        <f>Table21[[#This Row],[Abs Erorr 3]]/Table21[[#This Row],[Adj Close]]</f>
        <v>4.0816229570505416E-2</v>
      </c>
    </row>
    <row r="986" spans="1:17" x14ac:dyDescent="0.3">
      <c r="A986" s="177">
        <v>44893</v>
      </c>
      <c r="B986" s="7">
        <v>29.797599999999999</v>
      </c>
      <c r="C986" s="190">
        <f t="shared" si="60"/>
        <v>31.571999999999999</v>
      </c>
      <c r="D986" s="191">
        <f>Table21[[#This Row],[Adj Close]]-Table21[[#This Row],[Naive Trend ]]</f>
        <v>-1.7744</v>
      </c>
      <c r="E986">
        <f>Table21[[#This Row],[Erorr 1]]^2</f>
        <v>3.1484953600000001</v>
      </c>
      <c r="F986">
        <f>ABS(Table21[[#This Row],[Erorr 1]])</f>
        <v>1.7744</v>
      </c>
      <c r="G986" s="192">
        <f>Table21[[#This Row],[Abs Erorr 1]]/Table21[[#This Row],[Adj Close]]</f>
        <v>5.9548420006980428E-2</v>
      </c>
      <c r="H986" s="190">
        <f t="shared" si="62"/>
        <v>31.188933333333335</v>
      </c>
      <c r="I986" s="193">
        <f>(Table21[[#This Row],[Adj Close]]-Table21[[#This Row],[3-MA]])</f>
        <v>-1.3913333333333355</v>
      </c>
      <c r="J986" s="194">
        <f t="shared" si="61"/>
        <v>1.9358084444444505</v>
      </c>
      <c r="K986" s="194">
        <f>ABS(Table21[[#This Row],[Erorr 2]])</f>
        <v>1.3913333333333355</v>
      </c>
      <c r="L986" s="192">
        <f>Table21[[#This Row],[Abs Erorr 2]]/Table21[[#This Row],[Adj Close]]</f>
        <v>4.6692798525160936E-2</v>
      </c>
      <c r="M986" s="190">
        <f t="shared" si="63"/>
        <v>30.615849999999998</v>
      </c>
      <c r="N986" s="195">
        <f>Table21[[#This Row],[Adj Close]]-Table21[[#This Row],[6-MA]]</f>
        <v>-0.81824999999999903</v>
      </c>
      <c r="O986" s="194">
        <f>(Table21[[#This Row],[Adj Close]]-M986)^2</f>
        <v>0.66953306249999844</v>
      </c>
      <c r="P986" s="194">
        <f>ABS(Table21[[#This Row],[Erorr 3]])</f>
        <v>0.81824999999999903</v>
      </c>
      <c r="Q986" s="192">
        <f>Table21[[#This Row],[Abs Erorr 3]]/Table21[[#This Row],[Adj Close]]</f>
        <v>2.7460265256262217E-2</v>
      </c>
    </row>
    <row r="987" spans="1:17" x14ac:dyDescent="0.3">
      <c r="A987" s="177">
        <v>44894</v>
      </c>
      <c r="B987" s="7">
        <v>29.843599999999999</v>
      </c>
      <c r="C987" s="190">
        <f t="shared" si="60"/>
        <v>29.797599999999999</v>
      </c>
      <c r="D987" s="191">
        <f>Table21[[#This Row],[Adj Close]]-Table21[[#This Row],[Naive Trend ]]</f>
        <v>4.5999999999999375E-2</v>
      </c>
      <c r="E987">
        <f>Table21[[#This Row],[Erorr 1]]^2</f>
        <v>2.1159999999999426E-3</v>
      </c>
      <c r="F987">
        <f>ABS(Table21[[#This Row],[Erorr 1]])</f>
        <v>4.5999999999999375E-2</v>
      </c>
      <c r="G987" s="192">
        <f>Table21[[#This Row],[Abs Erorr 1]]/Table21[[#This Row],[Adj Close]]</f>
        <v>1.5413690037394743E-3</v>
      </c>
      <c r="H987" s="190">
        <f t="shared" si="62"/>
        <v>30.802800000000001</v>
      </c>
      <c r="I987" s="193">
        <f>(Table21[[#This Row],[Adj Close]]-Table21[[#This Row],[3-MA]])</f>
        <v>-0.95920000000000272</v>
      </c>
      <c r="J987" s="194">
        <f t="shared" si="61"/>
        <v>0.92006464000000521</v>
      </c>
      <c r="K987" s="194">
        <f>ABS(Table21[[#This Row],[Erorr 2]])</f>
        <v>0.95920000000000272</v>
      </c>
      <c r="L987" s="192">
        <f>Table21[[#This Row],[Abs Erorr 2]]/Table21[[#This Row],[Adj Close]]</f>
        <v>3.2140894530150607E-2</v>
      </c>
      <c r="M987" s="190">
        <f t="shared" si="63"/>
        <v>30.586733333333328</v>
      </c>
      <c r="N987" s="195">
        <f>Table21[[#This Row],[Adj Close]]-Table21[[#This Row],[6-MA]]</f>
        <v>-0.7431333333333292</v>
      </c>
      <c r="O987" s="194">
        <f>(Table21[[#This Row],[Adj Close]]-M987)^2</f>
        <v>0.55224715111110501</v>
      </c>
      <c r="P987" s="194">
        <f>ABS(Table21[[#This Row],[Erorr 3]])</f>
        <v>0.7431333333333292</v>
      </c>
      <c r="Q987" s="192">
        <f>Table21[[#This Row],[Abs Erorr 3]]/Table21[[#This Row],[Adj Close]]</f>
        <v>2.4900927948817476E-2</v>
      </c>
    </row>
    <row r="988" spans="1:17" x14ac:dyDescent="0.3">
      <c r="A988" s="177">
        <v>44895</v>
      </c>
      <c r="B988" s="7">
        <v>30.174600000000002</v>
      </c>
      <c r="C988" s="190">
        <f t="shared" si="60"/>
        <v>29.843599999999999</v>
      </c>
      <c r="D988" s="191">
        <f>Table21[[#This Row],[Adj Close]]-Table21[[#This Row],[Naive Trend ]]</f>
        <v>0.33100000000000307</v>
      </c>
      <c r="E988">
        <f>Table21[[#This Row],[Erorr 1]]^2</f>
        <v>0.10956100000000203</v>
      </c>
      <c r="F988">
        <f>ABS(Table21[[#This Row],[Erorr 1]])</f>
        <v>0.33100000000000307</v>
      </c>
      <c r="G988" s="192">
        <f>Table21[[#This Row],[Abs Erorr 1]]/Table21[[#This Row],[Adj Close]]</f>
        <v>1.0969490896316872E-2</v>
      </c>
      <c r="H988" s="190">
        <f t="shared" si="62"/>
        <v>30.404399999999999</v>
      </c>
      <c r="I988" s="193">
        <f>(Table21[[#This Row],[Adj Close]]-Table21[[#This Row],[3-MA]])</f>
        <v>-0.22979999999999734</v>
      </c>
      <c r="J988" s="194">
        <f t="shared" si="61"/>
        <v>5.2808039999998779E-2</v>
      </c>
      <c r="K988" s="194">
        <f>ABS(Table21[[#This Row],[Erorr 2]])</f>
        <v>0.22979999999999734</v>
      </c>
      <c r="L988" s="192">
        <f>Table21[[#This Row],[Abs Erorr 2]]/Table21[[#This Row],[Adj Close]]</f>
        <v>7.6156767612494394E-3</v>
      </c>
      <c r="M988" s="190">
        <f t="shared" si="63"/>
        <v>30.491733333333332</v>
      </c>
      <c r="N988" s="195">
        <f>Table21[[#This Row],[Adj Close]]-Table21[[#This Row],[6-MA]]</f>
        <v>-0.31713333333333082</v>
      </c>
      <c r="O988" s="194">
        <f>(Table21[[#This Row],[Adj Close]]-M988)^2</f>
        <v>0.10057355111110952</v>
      </c>
      <c r="P988" s="194">
        <f>ABS(Table21[[#This Row],[Erorr 3]])</f>
        <v>0.31713333333333082</v>
      </c>
      <c r="Q988" s="192">
        <f>Table21[[#This Row],[Abs Erorr 3]]/Table21[[#This Row],[Adj Close]]</f>
        <v>1.0509943241445812E-2</v>
      </c>
    </row>
    <row r="989" spans="1:17" x14ac:dyDescent="0.3">
      <c r="A989" s="177">
        <v>44896</v>
      </c>
      <c r="B989" s="7">
        <v>30.781400000000001</v>
      </c>
      <c r="C989" s="190">
        <f t="shared" si="60"/>
        <v>30.174600000000002</v>
      </c>
      <c r="D989" s="191">
        <f>Table21[[#This Row],[Adj Close]]-Table21[[#This Row],[Naive Trend ]]</f>
        <v>0.60679999999999978</v>
      </c>
      <c r="E989">
        <f>Table21[[#This Row],[Erorr 1]]^2</f>
        <v>0.36820623999999974</v>
      </c>
      <c r="F989">
        <f>ABS(Table21[[#This Row],[Erorr 1]])</f>
        <v>0.60679999999999978</v>
      </c>
      <c r="G989" s="192">
        <f>Table21[[#This Row],[Abs Erorr 1]]/Table21[[#This Row],[Adj Close]]</f>
        <v>1.9713203428044199E-2</v>
      </c>
      <c r="H989" s="190">
        <f t="shared" si="62"/>
        <v>29.938599999999997</v>
      </c>
      <c r="I989" s="193">
        <f>(Table21[[#This Row],[Adj Close]]-Table21[[#This Row],[3-MA]])</f>
        <v>0.84280000000000399</v>
      </c>
      <c r="J989" s="194">
        <f t="shared" si="61"/>
        <v>0.71031184000000669</v>
      </c>
      <c r="K989" s="194">
        <f>ABS(Table21[[#This Row],[Erorr 2]])</f>
        <v>0.84280000000000399</v>
      </c>
      <c r="L989" s="192">
        <f>Table21[[#This Row],[Abs Erorr 2]]/Table21[[#This Row],[Adj Close]]</f>
        <v>2.7380171142313343E-2</v>
      </c>
      <c r="M989" s="190">
        <f t="shared" si="63"/>
        <v>30.563766666666666</v>
      </c>
      <c r="N989" s="195">
        <f>Table21[[#This Row],[Adj Close]]-Table21[[#This Row],[6-MA]]</f>
        <v>0.21763333333333534</v>
      </c>
      <c r="O989" s="194">
        <f>(Table21[[#This Row],[Adj Close]]-M989)^2</f>
        <v>4.7364267777778656E-2</v>
      </c>
      <c r="P989" s="194">
        <f>ABS(Table21[[#This Row],[Erorr 3]])</f>
        <v>0.21763333333333534</v>
      </c>
      <c r="Q989" s="192">
        <f>Table21[[#This Row],[Abs Erorr 3]]/Table21[[#This Row],[Adj Close]]</f>
        <v>7.0702870348111303E-3</v>
      </c>
    </row>
    <row r="990" spans="1:17" x14ac:dyDescent="0.3">
      <c r="A990" s="177">
        <v>44897</v>
      </c>
      <c r="B990" s="7">
        <v>30.542300000000001</v>
      </c>
      <c r="C990" s="190">
        <f t="shared" si="60"/>
        <v>30.781400000000001</v>
      </c>
      <c r="D990" s="191">
        <f>Table21[[#This Row],[Adj Close]]-Table21[[#This Row],[Naive Trend ]]</f>
        <v>-0.23910000000000053</v>
      </c>
      <c r="E990">
        <f>Table21[[#This Row],[Erorr 1]]^2</f>
        <v>5.7168810000000257E-2</v>
      </c>
      <c r="F990">
        <f>ABS(Table21[[#This Row],[Erorr 1]])</f>
        <v>0.23910000000000053</v>
      </c>
      <c r="G990" s="192">
        <f>Table21[[#This Row],[Abs Erorr 1]]/Table21[[#This Row],[Adj Close]]</f>
        <v>7.8284870491089585E-3</v>
      </c>
      <c r="H990" s="190">
        <f t="shared" si="62"/>
        <v>30.266533333333332</v>
      </c>
      <c r="I990" s="193">
        <f>(Table21[[#This Row],[Adj Close]]-Table21[[#This Row],[3-MA]])</f>
        <v>0.27576666666666938</v>
      </c>
      <c r="J990" s="194">
        <f t="shared" si="61"/>
        <v>7.6047254444445947E-2</v>
      </c>
      <c r="K990" s="194">
        <f>ABS(Table21[[#This Row],[Erorr 2]])</f>
        <v>0.27576666666666938</v>
      </c>
      <c r="L990" s="192">
        <f>Table21[[#This Row],[Abs Erorr 2]]/Table21[[#This Row],[Adj Close]]</f>
        <v>9.0290078568630843E-3</v>
      </c>
      <c r="M990" s="190">
        <f t="shared" si="63"/>
        <v>30.534666666666666</v>
      </c>
      <c r="N990" s="195">
        <f>Table21[[#This Row],[Adj Close]]-Table21[[#This Row],[6-MA]]</f>
        <v>7.633333333334491E-3</v>
      </c>
      <c r="O990" s="194">
        <f>(Table21[[#This Row],[Adj Close]]-M990)^2</f>
        <v>5.8267777777795453E-5</v>
      </c>
      <c r="P990" s="194">
        <f>ABS(Table21[[#This Row],[Erorr 3]])</f>
        <v>7.633333333334491E-3</v>
      </c>
      <c r="Q990" s="192">
        <f>Table21[[#This Row],[Abs Erorr 3]]/Table21[[#This Row],[Adj Close]]</f>
        <v>2.4992660452338201E-4</v>
      </c>
    </row>
    <row r="991" spans="1:17" x14ac:dyDescent="0.3">
      <c r="A991" s="177">
        <v>44900</v>
      </c>
      <c r="B991" s="7">
        <v>27.131399999999999</v>
      </c>
      <c r="C991" s="190">
        <f t="shared" si="60"/>
        <v>30.542300000000001</v>
      </c>
      <c r="D991" s="191">
        <f>Table21[[#This Row],[Adj Close]]-Table21[[#This Row],[Naive Trend ]]</f>
        <v>-3.4109000000000016</v>
      </c>
      <c r="E991">
        <f>Table21[[#This Row],[Erorr 1]]^2</f>
        <v>11.63423881000001</v>
      </c>
      <c r="F991">
        <f>ABS(Table21[[#This Row],[Erorr 1]])</f>
        <v>3.4109000000000016</v>
      </c>
      <c r="G991" s="192">
        <f>Table21[[#This Row],[Abs Erorr 1]]/Table21[[#This Row],[Adj Close]]</f>
        <v>0.12571780298841939</v>
      </c>
      <c r="H991" s="190">
        <f t="shared" si="62"/>
        <v>30.499433333333332</v>
      </c>
      <c r="I991" s="193">
        <f>(Table21[[#This Row],[Adj Close]]-Table21[[#This Row],[3-MA]])</f>
        <v>-3.368033333333333</v>
      </c>
      <c r="J991" s="194">
        <f t="shared" si="61"/>
        <v>11.343648534444442</v>
      </c>
      <c r="K991" s="194">
        <f>ABS(Table21[[#This Row],[Erorr 2]])</f>
        <v>3.368033333333333</v>
      </c>
      <c r="L991" s="192">
        <f>Table21[[#This Row],[Abs Erorr 2]]/Table21[[#This Row],[Adj Close]]</f>
        <v>0.12413783783119681</v>
      </c>
      <c r="M991" s="190">
        <f t="shared" si="63"/>
        <v>30.451916666666666</v>
      </c>
      <c r="N991" s="195">
        <f>Table21[[#This Row],[Adj Close]]-Table21[[#This Row],[6-MA]]</f>
        <v>-3.3205166666666663</v>
      </c>
      <c r="O991" s="194">
        <f>(Table21[[#This Row],[Adj Close]]-M991)^2</f>
        <v>11.025830933611109</v>
      </c>
      <c r="P991" s="194">
        <f>ABS(Table21[[#This Row],[Erorr 3]])</f>
        <v>3.3205166666666663</v>
      </c>
      <c r="Q991" s="192">
        <f>Table21[[#This Row],[Abs Erorr 3]]/Table21[[#This Row],[Adj Close]]</f>
        <v>0.12238648454066751</v>
      </c>
    </row>
    <row r="992" spans="1:17" x14ac:dyDescent="0.3">
      <c r="A992" s="177">
        <v>44901</v>
      </c>
      <c r="B992" s="7">
        <v>27.021000000000001</v>
      </c>
      <c r="C992" s="190">
        <f t="shared" si="60"/>
        <v>27.131399999999999</v>
      </c>
      <c r="D992" s="191">
        <f>Table21[[#This Row],[Adj Close]]-Table21[[#This Row],[Naive Trend ]]</f>
        <v>-0.1103999999999985</v>
      </c>
      <c r="E992">
        <f>Table21[[#This Row],[Erorr 1]]^2</f>
        <v>1.2188159999999669E-2</v>
      </c>
      <c r="F992">
        <f>ABS(Table21[[#This Row],[Erorr 1]])</f>
        <v>0.1103999999999985</v>
      </c>
      <c r="G992" s="192">
        <f>Table21[[#This Row],[Abs Erorr 1]]/Table21[[#This Row],[Adj Close]]</f>
        <v>4.0857111135782723E-3</v>
      </c>
      <c r="H992" s="190">
        <f t="shared" si="62"/>
        <v>29.485033333333334</v>
      </c>
      <c r="I992" s="193">
        <f>(Table21[[#This Row],[Adj Close]]-Table21[[#This Row],[3-MA]])</f>
        <v>-2.4640333333333331</v>
      </c>
      <c r="J992" s="194">
        <f t="shared" si="61"/>
        <v>6.0714602677777769</v>
      </c>
      <c r="K992" s="194">
        <f>ABS(Table21[[#This Row],[Erorr 2]])</f>
        <v>2.4640333333333331</v>
      </c>
      <c r="L992" s="192">
        <f>Table21[[#This Row],[Abs Erorr 2]]/Table21[[#This Row],[Adj Close]]</f>
        <v>9.1189568607132718E-2</v>
      </c>
      <c r="M992" s="190">
        <f t="shared" si="63"/>
        <v>29.711816666666664</v>
      </c>
      <c r="N992" s="195">
        <f>Table21[[#This Row],[Adj Close]]-Table21[[#This Row],[6-MA]]</f>
        <v>-2.6908166666666631</v>
      </c>
      <c r="O992" s="194">
        <f>(Table21[[#This Row],[Adj Close]]-M992)^2</f>
        <v>7.2404943336110916</v>
      </c>
      <c r="P992" s="194">
        <f>ABS(Table21[[#This Row],[Erorr 3]])</f>
        <v>2.6908166666666631</v>
      </c>
      <c r="Q992" s="192">
        <f>Table21[[#This Row],[Abs Erorr 3]]/Table21[[#This Row],[Adj Close]]</f>
        <v>9.9582423547117535E-2</v>
      </c>
    </row>
    <row r="993" spans="1:17" x14ac:dyDescent="0.3">
      <c r="A993" s="177">
        <v>44902</v>
      </c>
      <c r="B993" s="7">
        <v>26.634899999999998</v>
      </c>
      <c r="C993" s="190">
        <f t="shared" si="60"/>
        <v>27.021000000000001</v>
      </c>
      <c r="D993" s="191">
        <f>Table21[[#This Row],[Adj Close]]-Table21[[#This Row],[Naive Trend ]]</f>
        <v>-0.38610000000000255</v>
      </c>
      <c r="E993">
        <f>Table21[[#This Row],[Erorr 1]]^2</f>
        <v>0.14907321000000198</v>
      </c>
      <c r="F993">
        <f>ABS(Table21[[#This Row],[Erorr 1]])</f>
        <v>0.38610000000000255</v>
      </c>
      <c r="G993" s="192">
        <f>Table21[[#This Row],[Abs Erorr 1]]/Table21[[#This Row],[Adj Close]]</f>
        <v>1.4496018381897532E-2</v>
      </c>
      <c r="H993" s="190">
        <f t="shared" si="62"/>
        <v>28.231566666666666</v>
      </c>
      <c r="I993" s="193">
        <f>(Table21[[#This Row],[Adj Close]]-Table21[[#This Row],[3-MA]])</f>
        <v>-1.5966666666666676</v>
      </c>
      <c r="J993" s="194">
        <f t="shared" si="61"/>
        <v>2.5493444444444475</v>
      </c>
      <c r="K993" s="194">
        <f>ABS(Table21[[#This Row],[Erorr 2]])</f>
        <v>1.5966666666666676</v>
      </c>
      <c r="L993" s="192">
        <f>Table21[[#This Row],[Abs Erorr 2]]/Table21[[#This Row],[Adj Close]]</f>
        <v>5.9946411162297125E-2</v>
      </c>
      <c r="M993" s="190">
        <f t="shared" si="63"/>
        <v>29.24905</v>
      </c>
      <c r="N993" s="195">
        <f>Table21[[#This Row],[Adj Close]]-Table21[[#This Row],[6-MA]]</f>
        <v>-2.6141500000000022</v>
      </c>
      <c r="O993" s="194">
        <f>(Table21[[#This Row],[Adj Close]]-M993)^2</f>
        <v>6.8337802225000113</v>
      </c>
      <c r="P993" s="194">
        <f>ABS(Table21[[#This Row],[Erorr 3]])</f>
        <v>2.6141500000000022</v>
      </c>
      <c r="Q993" s="192">
        <f>Table21[[#This Row],[Abs Erorr 3]]/Table21[[#This Row],[Adj Close]]</f>
        <v>9.8147543260909645E-2</v>
      </c>
    </row>
    <row r="994" spans="1:17" x14ac:dyDescent="0.3">
      <c r="A994" s="177">
        <v>44903</v>
      </c>
      <c r="B994" s="7">
        <v>26.359100000000002</v>
      </c>
      <c r="C994" s="190">
        <f t="shared" si="60"/>
        <v>26.634899999999998</v>
      </c>
      <c r="D994" s="191">
        <f>Table21[[#This Row],[Adj Close]]-Table21[[#This Row],[Naive Trend ]]</f>
        <v>-0.27579999999999671</v>
      </c>
      <c r="E994">
        <f>Table21[[#This Row],[Erorr 1]]^2</f>
        <v>7.6065639999998186E-2</v>
      </c>
      <c r="F994">
        <f>ABS(Table21[[#This Row],[Erorr 1]])</f>
        <v>0.27579999999999671</v>
      </c>
      <c r="G994" s="192">
        <f>Table21[[#This Row],[Abs Erorr 1]]/Table21[[#This Row],[Adj Close]]</f>
        <v>1.0463179698851504E-2</v>
      </c>
      <c r="H994" s="190">
        <f t="shared" si="62"/>
        <v>26.929100000000002</v>
      </c>
      <c r="I994" s="193">
        <f>(Table21[[#This Row],[Adj Close]]-Table21[[#This Row],[3-MA]])</f>
        <v>-0.57000000000000028</v>
      </c>
      <c r="J994" s="194">
        <f t="shared" si="61"/>
        <v>0.3249000000000003</v>
      </c>
      <c r="K994" s="194">
        <f>ABS(Table21[[#This Row],[Erorr 2]])</f>
        <v>0.57000000000000028</v>
      </c>
      <c r="L994" s="192">
        <f>Table21[[#This Row],[Abs Erorr 2]]/Table21[[#This Row],[Adj Close]]</f>
        <v>2.1624410545124845E-2</v>
      </c>
      <c r="M994" s="190">
        <f t="shared" si="63"/>
        <v>28.714266666666663</v>
      </c>
      <c r="N994" s="195">
        <f>Table21[[#This Row],[Adj Close]]-Table21[[#This Row],[6-MA]]</f>
        <v>-2.355166666666662</v>
      </c>
      <c r="O994" s="194">
        <f>(Table21[[#This Row],[Adj Close]]-M994)^2</f>
        <v>5.5468100277777559</v>
      </c>
      <c r="P994" s="194">
        <f>ABS(Table21[[#This Row],[Erorr 3]])</f>
        <v>2.355166666666662</v>
      </c>
      <c r="Q994" s="192">
        <f>Table21[[#This Row],[Abs Erorr 3]]/Table21[[#This Row],[Adj Close]]</f>
        <v>8.9349282284549233E-2</v>
      </c>
    </row>
    <row r="995" spans="1:17" x14ac:dyDescent="0.3">
      <c r="A995" s="177">
        <v>44904</v>
      </c>
      <c r="B995" s="7">
        <v>26.3965</v>
      </c>
      <c r="C995" s="190">
        <f t="shared" si="60"/>
        <v>26.359100000000002</v>
      </c>
      <c r="D995" s="191">
        <f>Table21[[#This Row],[Adj Close]]-Table21[[#This Row],[Naive Trend ]]</f>
        <v>3.7399999999998101E-2</v>
      </c>
      <c r="E995">
        <f>Table21[[#This Row],[Erorr 1]]^2</f>
        <v>1.3987599999998579E-3</v>
      </c>
      <c r="F995">
        <f>ABS(Table21[[#This Row],[Erorr 1]])</f>
        <v>3.7399999999998101E-2</v>
      </c>
      <c r="G995" s="192">
        <f>Table21[[#This Row],[Abs Erorr 1]]/Table21[[#This Row],[Adj Close]]</f>
        <v>1.4168545072262648E-3</v>
      </c>
      <c r="H995" s="190">
        <f t="shared" si="62"/>
        <v>26.671666666666667</v>
      </c>
      <c r="I995" s="193">
        <f>(Table21[[#This Row],[Adj Close]]-Table21[[#This Row],[3-MA]])</f>
        <v>-0.27516666666666723</v>
      </c>
      <c r="J995" s="194">
        <f t="shared" si="61"/>
        <v>7.5716694444444746E-2</v>
      </c>
      <c r="K995" s="194">
        <f>ABS(Table21[[#This Row],[Erorr 2]])</f>
        <v>0.27516666666666723</v>
      </c>
      <c r="L995" s="192">
        <f>Table21[[#This Row],[Abs Erorr 2]]/Table21[[#This Row],[Adj Close]]</f>
        <v>1.0424361815644772E-2</v>
      </c>
      <c r="M995" s="190">
        <f t="shared" si="63"/>
        <v>28.07835</v>
      </c>
      <c r="N995" s="195">
        <f>Table21[[#This Row],[Adj Close]]-Table21[[#This Row],[6-MA]]</f>
        <v>-1.6818500000000007</v>
      </c>
      <c r="O995" s="194">
        <f>(Table21[[#This Row],[Adj Close]]-M995)^2</f>
        <v>2.8286194225000023</v>
      </c>
      <c r="P995" s="194">
        <f>ABS(Table21[[#This Row],[Erorr 3]])</f>
        <v>1.6818500000000007</v>
      </c>
      <c r="Q995" s="192">
        <f>Table21[[#This Row],[Abs Erorr 3]]/Table21[[#This Row],[Adj Close]]</f>
        <v>6.3714886443278496E-2</v>
      </c>
    </row>
    <row r="996" spans="1:17" x14ac:dyDescent="0.3">
      <c r="A996" s="177">
        <v>44907</v>
      </c>
      <c r="B996" s="7">
        <v>26.349699999999999</v>
      </c>
      <c r="C996" s="190">
        <f t="shared" si="60"/>
        <v>26.3965</v>
      </c>
      <c r="D996" s="191">
        <f>Table21[[#This Row],[Adj Close]]-Table21[[#This Row],[Naive Trend ]]</f>
        <v>-4.6800000000001063E-2</v>
      </c>
      <c r="E996">
        <f>Table21[[#This Row],[Erorr 1]]^2</f>
        <v>2.1902400000000993E-3</v>
      </c>
      <c r="F996">
        <f>ABS(Table21[[#This Row],[Erorr 1]])</f>
        <v>4.6800000000001063E-2</v>
      </c>
      <c r="G996" s="192">
        <f>Table21[[#This Row],[Abs Erorr 1]]/Table21[[#This Row],[Adj Close]]</f>
        <v>1.7761113029750269E-3</v>
      </c>
      <c r="H996" s="190">
        <f t="shared" si="62"/>
        <v>26.4635</v>
      </c>
      <c r="I996" s="193">
        <f>(Table21[[#This Row],[Adj Close]]-Table21[[#This Row],[3-MA]])</f>
        <v>-0.11380000000000123</v>
      </c>
      <c r="J996" s="194">
        <f t="shared" si="61"/>
        <v>1.2950440000000282E-2</v>
      </c>
      <c r="K996" s="194">
        <f>ABS(Table21[[#This Row],[Erorr 2]])</f>
        <v>0.11380000000000123</v>
      </c>
      <c r="L996" s="192">
        <f>Table21[[#This Row],[Abs Erorr 2]]/Table21[[#This Row],[Adj Close]]</f>
        <v>4.3188347495417877E-3</v>
      </c>
      <c r="M996" s="190">
        <f t="shared" si="63"/>
        <v>27.347533333333335</v>
      </c>
      <c r="N996" s="195">
        <f>Table21[[#This Row],[Adj Close]]-Table21[[#This Row],[6-MA]]</f>
        <v>-0.99783333333333601</v>
      </c>
      <c r="O996" s="194">
        <f>(Table21[[#This Row],[Adj Close]]-M996)^2</f>
        <v>0.99567136111111643</v>
      </c>
      <c r="P996" s="194">
        <f>ABS(Table21[[#This Row],[Erorr 3]])</f>
        <v>0.99783333333333601</v>
      </c>
      <c r="Q996" s="192">
        <f>Table21[[#This Row],[Abs Erorr 3]]/Table21[[#This Row],[Adj Close]]</f>
        <v>3.786886884227661E-2</v>
      </c>
    </row>
    <row r="997" spans="1:17" x14ac:dyDescent="0.3">
      <c r="A997" s="177">
        <v>44908</v>
      </c>
      <c r="B997" s="7">
        <v>26.602399999999999</v>
      </c>
      <c r="C997" s="190">
        <f t="shared" si="60"/>
        <v>26.349699999999999</v>
      </c>
      <c r="D997" s="191">
        <f>Table21[[#This Row],[Adj Close]]-Table21[[#This Row],[Naive Trend ]]</f>
        <v>0.25270000000000081</v>
      </c>
      <c r="E997">
        <f>Table21[[#This Row],[Erorr 1]]^2</f>
        <v>6.3857290000000413E-2</v>
      </c>
      <c r="F997">
        <f>ABS(Table21[[#This Row],[Erorr 1]])</f>
        <v>0.25270000000000081</v>
      </c>
      <c r="G997" s="192">
        <f>Table21[[#This Row],[Abs Erorr 1]]/Table21[[#This Row],[Adj Close]]</f>
        <v>9.4991429344721077E-3</v>
      </c>
      <c r="H997" s="190">
        <f t="shared" si="62"/>
        <v>26.368433333333332</v>
      </c>
      <c r="I997" s="193">
        <f>(Table21[[#This Row],[Adj Close]]-Table21[[#This Row],[3-MA]])</f>
        <v>0.23396666666666732</v>
      </c>
      <c r="J997" s="194">
        <f t="shared" si="61"/>
        <v>5.474040111111142E-2</v>
      </c>
      <c r="K997" s="194">
        <f>ABS(Table21[[#This Row],[Erorr 2]])</f>
        <v>0.23396666666666732</v>
      </c>
      <c r="L997" s="192">
        <f>Table21[[#This Row],[Abs Erorr 2]]/Table21[[#This Row],[Adj Close]]</f>
        <v>8.7949458194248389E-3</v>
      </c>
      <c r="M997" s="190">
        <f t="shared" si="63"/>
        <v>26.64876666666667</v>
      </c>
      <c r="N997" s="195">
        <f>Table21[[#This Row],[Adj Close]]-Table21[[#This Row],[6-MA]]</f>
        <v>-4.6366666666671108E-2</v>
      </c>
      <c r="O997" s="194">
        <f>(Table21[[#This Row],[Adj Close]]-M997)^2</f>
        <v>2.1498677777781897E-3</v>
      </c>
      <c r="P997" s="194">
        <f>ABS(Table21[[#This Row],[Erorr 3]])</f>
        <v>4.6366666666671108E-2</v>
      </c>
      <c r="Q997" s="192">
        <f>Table21[[#This Row],[Abs Erorr 3]]/Table21[[#This Row],[Adj Close]]</f>
        <v>1.7429505107310283E-3</v>
      </c>
    </row>
    <row r="998" spans="1:17" x14ac:dyDescent="0.3">
      <c r="A998" s="177">
        <v>44909</v>
      </c>
      <c r="B998" s="7">
        <v>26.246700000000001</v>
      </c>
      <c r="C998" s="190">
        <f t="shared" si="60"/>
        <v>26.602399999999999</v>
      </c>
      <c r="D998" s="191">
        <f>Table21[[#This Row],[Adj Close]]-Table21[[#This Row],[Naive Trend ]]</f>
        <v>-0.35569999999999879</v>
      </c>
      <c r="E998">
        <f>Table21[[#This Row],[Erorr 1]]^2</f>
        <v>0.12652248999999915</v>
      </c>
      <c r="F998">
        <f>ABS(Table21[[#This Row],[Erorr 1]])</f>
        <v>0.35569999999999879</v>
      </c>
      <c r="G998" s="192">
        <f>Table21[[#This Row],[Abs Erorr 1]]/Table21[[#This Row],[Adj Close]]</f>
        <v>1.3552179893091276E-2</v>
      </c>
      <c r="H998" s="190">
        <f t="shared" si="62"/>
        <v>26.449533333333335</v>
      </c>
      <c r="I998" s="193">
        <f>(Table21[[#This Row],[Adj Close]]-Table21[[#This Row],[3-MA]])</f>
        <v>-0.20283333333333431</v>
      </c>
      <c r="J998" s="194">
        <f t="shared" si="61"/>
        <v>4.114136111111151E-2</v>
      </c>
      <c r="K998" s="194">
        <f>ABS(Table21[[#This Row],[Erorr 2]])</f>
        <v>0.20283333333333431</v>
      </c>
      <c r="L998" s="192">
        <f>Table21[[#This Row],[Abs Erorr 2]]/Table21[[#This Row],[Adj Close]]</f>
        <v>7.7279556414076552E-3</v>
      </c>
      <c r="M998" s="190">
        <f t="shared" si="63"/>
        <v>26.560599999999997</v>
      </c>
      <c r="N998" s="195">
        <f>Table21[[#This Row],[Adj Close]]-Table21[[#This Row],[6-MA]]</f>
        <v>-0.31389999999999674</v>
      </c>
      <c r="O998" s="194">
        <f>(Table21[[#This Row],[Adj Close]]-M998)^2</f>
        <v>9.8533209999997956E-2</v>
      </c>
      <c r="P998" s="194">
        <f>ABS(Table21[[#This Row],[Erorr 3]])</f>
        <v>0.31389999999999674</v>
      </c>
      <c r="Q998" s="192">
        <f>Table21[[#This Row],[Abs Erorr 3]]/Table21[[#This Row],[Adj Close]]</f>
        <v>1.1959598730506948E-2</v>
      </c>
    </row>
    <row r="999" spans="1:17" x14ac:dyDescent="0.3">
      <c r="A999" s="177">
        <v>44910</v>
      </c>
      <c r="B999" s="7">
        <v>25.769400000000001</v>
      </c>
      <c r="C999" s="190">
        <f t="shared" si="60"/>
        <v>26.246700000000001</v>
      </c>
      <c r="D999" s="191">
        <f>Table21[[#This Row],[Adj Close]]-Table21[[#This Row],[Naive Trend ]]</f>
        <v>-0.47729999999999961</v>
      </c>
      <c r="E999">
        <f>Table21[[#This Row],[Erorr 1]]^2</f>
        <v>0.22781528999999964</v>
      </c>
      <c r="F999">
        <f>ABS(Table21[[#This Row],[Erorr 1]])</f>
        <v>0.47729999999999961</v>
      </c>
      <c r="G999" s="192">
        <f>Table21[[#This Row],[Abs Erorr 1]]/Table21[[#This Row],[Adj Close]]</f>
        <v>1.8521967915434569E-2</v>
      </c>
      <c r="H999" s="190">
        <f t="shared" si="62"/>
        <v>26.399600000000003</v>
      </c>
      <c r="I999" s="193">
        <f>(Table21[[#This Row],[Adj Close]]-Table21[[#This Row],[3-MA]])</f>
        <v>-0.63020000000000209</v>
      </c>
      <c r="J999" s="194">
        <f t="shared" si="61"/>
        <v>0.39715204000000265</v>
      </c>
      <c r="K999" s="194">
        <f>ABS(Table21[[#This Row],[Erorr 2]])</f>
        <v>0.63020000000000209</v>
      </c>
      <c r="L999" s="192">
        <f>Table21[[#This Row],[Abs Erorr 2]]/Table21[[#This Row],[Adj Close]]</f>
        <v>2.4455361785683877E-2</v>
      </c>
      <c r="M999" s="190">
        <f t="shared" si="63"/>
        <v>26.431550000000001</v>
      </c>
      <c r="N999" s="195">
        <f>Table21[[#This Row],[Adj Close]]-Table21[[#This Row],[6-MA]]</f>
        <v>-0.66215000000000046</v>
      </c>
      <c r="O999" s="194">
        <f>(Table21[[#This Row],[Adj Close]]-M999)^2</f>
        <v>0.4384426225000006</v>
      </c>
      <c r="P999" s="194">
        <f>ABS(Table21[[#This Row],[Erorr 3]])</f>
        <v>0.66215000000000046</v>
      </c>
      <c r="Q999" s="192">
        <f>Table21[[#This Row],[Abs Erorr 3]]/Table21[[#This Row],[Adj Close]]</f>
        <v>2.5695204389702533E-2</v>
      </c>
    </row>
    <row r="1000" spans="1:17" x14ac:dyDescent="0.3">
      <c r="A1000" s="177">
        <v>44911</v>
      </c>
      <c r="B1000" s="7">
        <v>24.683499999999999</v>
      </c>
      <c r="C1000" s="190">
        <f t="shared" si="60"/>
        <v>25.769400000000001</v>
      </c>
      <c r="D1000" s="191">
        <f>Table21[[#This Row],[Adj Close]]-Table21[[#This Row],[Naive Trend ]]</f>
        <v>-1.0859000000000023</v>
      </c>
      <c r="E1000">
        <f>Table21[[#This Row],[Erorr 1]]^2</f>
        <v>1.1791788100000049</v>
      </c>
      <c r="F1000">
        <f>ABS(Table21[[#This Row],[Erorr 1]])</f>
        <v>1.0859000000000023</v>
      </c>
      <c r="G1000" s="192">
        <f>Table21[[#This Row],[Abs Erorr 1]]/Table21[[#This Row],[Adj Close]]</f>
        <v>4.3992950756578379E-2</v>
      </c>
      <c r="H1000" s="190">
        <f t="shared" si="62"/>
        <v>26.206166666666665</v>
      </c>
      <c r="I1000" s="193">
        <f>(Table21[[#This Row],[Adj Close]]-Table21[[#This Row],[3-MA]])</f>
        <v>-1.5226666666666659</v>
      </c>
      <c r="J1000" s="194">
        <f t="shared" si="61"/>
        <v>2.3185137777777758</v>
      </c>
      <c r="K1000" s="194">
        <f>ABS(Table21[[#This Row],[Erorr 2]])</f>
        <v>1.5226666666666659</v>
      </c>
      <c r="L1000" s="192">
        <f>Table21[[#This Row],[Abs Erorr 2]]/Table21[[#This Row],[Adj Close]]</f>
        <v>6.1687632088912273E-2</v>
      </c>
      <c r="M1000" s="190">
        <f t="shared" si="63"/>
        <v>26.287299999999998</v>
      </c>
      <c r="N1000" s="195">
        <f>Table21[[#This Row],[Adj Close]]-Table21[[#This Row],[6-MA]]</f>
        <v>-1.6037999999999997</v>
      </c>
      <c r="O1000" s="194">
        <f>(Table21[[#This Row],[Adj Close]]-M1000)^2</f>
        <v>2.5721744399999991</v>
      </c>
      <c r="P1000" s="194">
        <f>ABS(Table21[[#This Row],[Erorr 3]])</f>
        <v>1.6037999999999997</v>
      </c>
      <c r="Q1000" s="192">
        <f>Table21[[#This Row],[Abs Erorr 3]]/Table21[[#This Row],[Adj Close]]</f>
        <v>6.4974578159499252E-2</v>
      </c>
    </row>
    <row r="1001" spans="1:17" x14ac:dyDescent="0.3">
      <c r="A1001" s="177">
        <v>44914</v>
      </c>
      <c r="B1001" s="7">
        <v>24.384</v>
      </c>
      <c r="C1001" s="190">
        <f t="shared" si="60"/>
        <v>24.683499999999999</v>
      </c>
      <c r="D1001" s="191">
        <f>Table21[[#This Row],[Adj Close]]-Table21[[#This Row],[Naive Trend ]]</f>
        <v>-0.29949999999999832</v>
      </c>
      <c r="E1001">
        <f>Table21[[#This Row],[Erorr 1]]^2</f>
        <v>8.9700249999998996E-2</v>
      </c>
      <c r="F1001">
        <f>ABS(Table21[[#This Row],[Erorr 1]])</f>
        <v>0.29949999999999832</v>
      </c>
      <c r="G1001" s="192">
        <f>Table21[[#This Row],[Abs Erorr 1]]/Table21[[#This Row],[Adj Close]]</f>
        <v>1.2282644356955311E-2</v>
      </c>
      <c r="H1001" s="190">
        <f t="shared" si="62"/>
        <v>25.566533333333336</v>
      </c>
      <c r="I1001" s="193">
        <f>(Table21[[#This Row],[Adj Close]]-Table21[[#This Row],[3-MA]])</f>
        <v>-1.1825333333333354</v>
      </c>
      <c r="J1001" s="194">
        <f t="shared" si="61"/>
        <v>1.3983850844444494</v>
      </c>
      <c r="K1001" s="194">
        <f>ABS(Table21[[#This Row],[Erorr 2]])</f>
        <v>1.1825333333333354</v>
      </c>
      <c r="L1001" s="192">
        <f>Table21[[#This Row],[Abs Erorr 2]]/Table21[[#This Row],[Adj Close]]</f>
        <v>4.849628171478574E-2</v>
      </c>
      <c r="M1001" s="190">
        <f t="shared" si="63"/>
        <v>26.008033333333334</v>
      </c>
      <c r="N1001" s="195">
        <f>Table21[[#This Row],[Adj Close]]-Table21[[#This Row],[6-MA]]</f>
        <v>-1.6240333333333332</v>
      </c>
      <c r="O1001" s="194">
        <f>(Table21[[#This Row],[Adj Close]]-M1001)^2</f>
        <v>2.6374842677777774</v>
      </c>
      <c r="P1001" s="194">
        <f>ABS(Table21[[#This Row],[Erorr 3]])</f>
        <v>1.6240333333333332</v>
      </c>
      <c r="Q1001" s="192">
        <f>Table21[[#This Row],[Abs Erorr 3]]/Table21[[#This Row],[Adj Close]]</f>
        <v>6.6602416885389315E-2</v>
      </c>
    </row>
    <row r="1002" spans="1:17" x14ac:dyDescent="0.3">
      <c r="A1002" s="177">
        <v>44915</v>
      </c>
      <c r="B1002" s="7">
        <v>23.560300000000002</v>
      </c>
      <c r="C1002" s="190">
        <f t="shared" si="60"/>
        <v>24.384</v>
      </c>
      <c r="D1002" s="191">
        <f>Table21[[#This Row],[Adj Close]]-Table21[[#This Row],[Naive Trend ]]</f>
        <v>-0.82369999999999877</v>
      </c>
      <c r="E1002">
        <f>Table21[[#This Row],[Erorr 1]]^2</f>
        <v>0.67848168999999792</v>
      </c>
      <c r="F1002">
        <f>ABS(Table21[[#This Row],[Erorr 1]])</f>
        <v>0.82369999999999877</v>
      </c>
      <c r="G1002" s="192">
        <f>Table21[[#This Row],[Abs Erorr 1]]/Table21[[#This Row],[Adj Close]]</f>
        <v>3.4961354481903829E-2</v>
      </c>
      <c r="H1002" s="190">
        <f t="shared" si="62"/>
        <v>24.945633333333333</v>
      </c>
      <c r="I1002" s="193">
        <f>(Table21[[#This Row],[Adj Close]]-Table21[[#This Row],[3-MA]])</f>
        <v>-1.3853333333333318</v>
      </c>
      <c r="J1002" s="194">
        <f t="shared" si="61"/>
        <v>1.91914844444444</v>
      </c>
      <c r="K1002" s="194">
        <f>ABS(Table21[[#This Row],[Erorr 2]])</f>
        <v>1.3853333333333318</v>
      </c>
      <c r="L1002" s="192">
        <f>Table21[[#This Row],[Abs Erorr 2]]/Table21[[#This Row],[Adj Close]]</f>
        <v>5.8799477652378439E-2</v>
      </c>
      <c r="M1002" s="190">
        <f t="shared" si="63"/>
        <v>25.67261666666667</v>
      </c>
      <c r="N1002" s="195">
        <f>Table21[[#This Row],[Adj Close]]-Table21[[#This Row],[6-MA]]</f>
        <v>-2.1123166666666684</v>
      </c>
      <c r="O1002" s="194">
        <f>(Table21[[#This Row],[Adj Close]]-M1002)^2</f>
        <v>4.4618817002777851</v>
      </c>
      <c r="P1002" s="194">
        <f>ABS(Table21[[#This Row],[Erorr 3]])</f>
        <v>2.1123166666666684</v>
      </c>
      <c r="Q1002" s="192">
        <f>Table21[[#This Row],[Abs Erorr 3]]/Table21[[#This Row],[Adj Close]]</f>
        <v>8.9655762730808539E-2</v>
      </c>
    </row>
    <row r="1003" spans="1:17" x14ac:dyDescent="0.3">
      <c r="A1003" s="177">
        <v>44916</v>
      </c>
      <c r="B1003" s="7">
        <v>23.831700000000001</v>
      </c>
      <c r="C1003" s="190">
        <f t="shared" si="60"/>
        <v>23.560300000000002</v>
      </c>
      <c r="D1003" s="191">
        <f>Table21[[#This Row],[Adj Close]]-Table21[[#This Row],[Naive Trend ]]</f>
        <v>0.27139999999999986</v>
      </c>
      <c r="E1003">
        <f>Table21[[#This Row],[Erorr 1]]^2</f>
        <v>7.3657959999999925E-2</v>
      </c>
      <c r="F1003">
        <f>ABS(Table21[[#This Row],[Erorr 1]])</f>
        <v>0.27139999999999986</v>
      </c>
      <c r="G1003" s="192">
        <f>Table21[[#This Row],[Abs Erorr 1]]/Table21[[#This Row],[Adj Close]]</f>
        <v>1.1388193037005327E-2</v>
      </c>
      <c r="H1003" s="190">
        <f t="shared" si="62"/>
        <v>24.209266666666664</v>
      </c>
      <c r="I1003" s="193">
        <f>(Table21[[#This Row],[Adj Close]]-Table21[[#This Row],[3-MA]])</f>
        <v>-0.37756666666666305</v>
      </c>
      <c r="J1003" s="194">
        <f t="shared" si="61"/>
        <v>0.14255658777777505</v>
      </c>
      <c r="K1003" s="194">
        <f>ABS(Table21[[#This Row],[Erorr 2]])</f>
        <v>0.37756666666666305</v>
      </c>
      <c r="L1003" s="192">
        <f>Table21[[#This Row],[Abs Erorr 2]]/Table21[[#This Row],[Adj Close]]</f>
        <v>1.5843043789014757E-2</v>
      </c>
      <c r="M1003" s="190">
        <f t="shared" si="63"/>
        <v>25.207716666666666</v>
      </c>
      <c r="N1003" s="195">
        <f>Table21[[#This Row],[Adj Close]]-Table21[[#This Row],[6-MA]]</f>
        <v>-1.3760166666666649</v>
      </c>
      <c r="O1003" s="194">
        <f>(Table21[[#This Row],[Adj Close]]-M1003)^2</f>
        <v>1.8934218669444396</v>
      </c>
      <c r="P1003" s="194">
        <f>ABS(Table21[[#This Row],[Erorr 3]])</f>
        <v>1.3760166666666649</v>
      </c>
      <c r="Q1003" s="192">
        <f>Table21[[#This Row],[Abs Erorr 3]]/Table21[[#This Row],[Adj Close]]</f>
        <v>5.7738921968078852E-2</v>
      </c>
    </row>
    <row r="1004" spans="1:17" x14ac:dyDescent="0.3">
      <c r="A1004" s="177">
        <v>44917</v>
      </c>
      <c r="B1004" s="7">
        <v>24.533799999999999</v>
      </c>
      <c r="C1004" s="190">
        <f t="shared" si="60"/>
        <v>23.831700000000001</v>
      </c>
      <c r="D1004" s="191">
        <f>Table21[[#This Row],[Adj Close]]-Table21[[#This Row],[Naive Trend ]]</f>
        <v>0.70209999999999795</v>
      </c>
      <c r="E1004">
        <f>Table21[[#This Row],[Erorr 1]]^2</f>
        <v>0.49294440999999711</v>
      </c>
      <c r="F1004">
        <f>ABS(Table21[[#This Row],[Erorr 1]])</f>
        <v>0.70209999999999795</v>
      </c>
      <c r="G1004" s="192">
        <f>Table21[[#This Row],[Abs Erorr 1]]/Table21[[#This Row],[Adj Close]]</f>
        <v>2.861766216403484E-2</v>
      </c>
      <c r="H1004" s="190">
        <f t="shared" si="62"/>
        <v>23.925333333333331</v>
      </c>
      <c r="I1004" s="193">
        <f>(Table21[[#This Row],[Adj Close]]-Table21[[#This Row],[3-MA]])</f>
        <v>0.60846666666666849</v>
      </c>
      <c r="J1004" s="194">
        <f t="shared" si="61"/>
        <v>0.37023168444444665</v>
      </c>
      <c r="K1004" s="194">
        <f>ABS(Table21[[#This Row],[Erorr 2]])</f>
        <v>0.60846666666666849</v>
      </c>
      <c r="L1004" s="192">
        <f>Table21[[#This Row],[Abs Erorr 2]]/Table21[[#This Row],[Adj Close]]</f>
        <v>2.480115867361226E-2</v>
      </c>
      <c r="M1004" s="190">
        <f t="shared" si="63"/>
        <v>24.745933333333337</v>
      </c>
      <c r="N1004" s="195">
        <f>Table21[[#This Row],[Adj Close]]-Table21[[#This Row],[6-MA]]</f>
        <v>-0.2121333333333375</v>
      </c>
      <c r="O1004" s="194">
        <f>(Table21[[#This Row],[Adj Close]]-M1004)^2</f>
        <v>4.5000551111112883E-2</v>
      </c>
      <c r="P1004" s="194">
        <f>ABS(Table21[[#This Row],[Erorr 3]])</f>
        <v>0.2121333333333375</v>
      </c>
      <c r="Q1004" s="192">
        <f>Table21[[#This Row],[Abs Erorr 3]]/Table21[[#This Row],[Adj Close]]</f>
        <v>8.6465746575474459E-3</v>
      </c>
    </row>
    <row r="1005" spans="1:17" x14ac:dyDescent="0.3">
      <c r="A1005" s="177">
        <v>44918</v>
      </c>
      <c r="B1005" s="7">
        <v>24.402699999999999</v>
      </c>
      <c r="C1005" s="190">
        <f t="shared" si="60"/>
        <v>24.533799999999999</v>
      </c>
      <c r="D1005" s="191">
        <f>Table21[[#This Row],[Adj Close]]-Table21[[#This Row],[Naive Trend ]]</f>
        <v>-0.13109999999999999</v>
      </c>
      <c r="E1005">
        <f>Table21[[#This Row],[Erorr 1]]^2</f>
        <v>1.7187209999999998E-2</v>
      </c>
      <c r="F1005">
        <f>ABS(Table21[[#This Row],[Erorr 1]])</f>
        <v>0.13109999999999999</v>
      </c>
      <c r="G1005" s="192">
        <f>Table21[[#This Row],[Abs Erorr 1]]/Table21[[#This Row],[Adj Close]]</f>
        <v>5.3723563376183786E-3</v>
      </c>
      <c r="H1005" s="190">
        <f t="shared" si="62"/>
        <v>23.97526666666667</v>
      </c>
      <c r="I1005" s="193">
        <f>(Table21[[#This Row],[Adj Close]]-Table21[[#This Row],[3-MA]])</f>
        <v>0.42743333333332956</v>
      </c>
      <c r="J1005" s="194">
        <f t="shared" si="61"/>
        <v>0.18269925444444121</v>
      </c>
      <c r="K1005" s="194">
        <f>ABS(Table21[[#This Row],[Erorr 2]])</f>
        <v>0.42743333333332956</v>
      </c>
      <c r="L1005" s="192">
        <f>Table21[[#This Row],[Abs Erorr 2]]/Table21[[#This Row],[Adj Close]]</f>
        <v>1.7515821336709855E-2</v>
      </c>
      <c r="M1005" s="190">
        <f t="shared" si="63"/>
        <v>24.460449999999998</v>
      </c>
      <c r="N1005" s="195">
        <f>Table21[[#This Row],[Adj Close]]-Table21[[#This Row],[6-MA]]</f>
        <v>-5.7749999999998636E-2</v>
      </c>
      <c r="O1005" s="194">
        <f>(Table21[[#This Row],[Adj Close]]-M1005)^2</f>
        <v>3.3350624999998425E-3</v>
      </c>
      <c r="P1005" s="194">
        <f>ABS(Table21[[#This Row],[Erorr 3]])</f>
        <v>5.7749999999998636E-2</v>
      </c>
      <c r="Q1005" s="192">
        <f>Table21[[#This Row],[Abs Erorr 3]]/Table21[[#This Row],[Adj Close]]</f>
        <v>2.3665414073032343E-3</v>
      </c>
    </row>
    <row r="1006" spans="1:17" x14ac:dyDescent="0.3">
      <c r="A1006" s="177">
        <v>44922</v>
      </c>
      <c r="B1006" s="7">
        <v>25.422999999999998</v>
      </c>
      <c r="C1006" s="190">
        <f t="shared" si="60"/>
        <v>24.402699999999999</v>
      </c>
      <c r="D1006" s="191">
        <f>Table21[[#This Row],[Adj Close]]-Table21[[#This Row],[Naive Trend ]]</f>
        <v>1.0202999999999989</v>
      </c>
      <c r="E1006">
        <f>Table21[[#This Row],[Erorr 1]]^2</f>
        <v>1.0410120899999977</v>
      </c>
      <c r="F1006">
        <f>ABS(Table21[[#This Row],[Erorr 1]])</f>
        <v>1.0202999999999989</v>
      </c>
      <c r="G1006" s="192">
        <f>Table21[[#This Row],[Abs Erorr 1]]/Table21[[#This Row],[Adj Close]]</f>
        <v>4.0132950477913661E-2</v>
      </c>
      <c r="H1006" s="190">
        <f t="shared" si="62"/>
        <v>24.256066666666666</v>
      </c>
      <c r="I1006" s="193">
        <f>(Table21[[#This Row],[Adj Close]]-Table21[[#This Row],[3-MA]])</f>
        <v>1.1669333333333327</v>
      </c>
      <c r="J1006" s="194">
        <f t="shared" si="61"/>
        <v>1.3617334044444429</v>
      </c>
      <c r="K1006" s="194">
        <f>ABS(Table21[[#This Row],[Erorr 2]])</f>
        <v>1.1669333333333327</v>
      </c>
      <c r="L1006" s="192">
        <f>Table21[[#This Row],[Abs Erorr 2]]/Table21[[#This Row],[Adj Close]]</f>
        <v>4.5900693597660892E-2</v>
      </c>
      <c r="M1006" s="190">
        <f t="shared" si="63"/>
        <v>24.232666666666663</v>
      </c>
      <c r="N1006" s="195">
        <f>Table21[[#This Row],[Adj Close]]-Table21[[#This Row],[6-MA]]</f>
        <v>1.190333333333335</v>
      </c>
      <c r="O1006" s="194">
        <f>(Table21[[#This Row],[Adj Close]]-M1006)^2</f>
        <v>1.4168934444444485</v>
      </c>
      <c r="P1006" s="194">
        <f>ABS(Table21[[#This Row],[Erorr 3]])</f>
        <v>1.190333333333335</v>
      </c>
      <c r="Q1006" s="192">
        <f>Table21[[#This Row],[Abs Erorr 3]]/Table21[[#This Row],[Adj Close]]</f>
        <v>4.6821119983217363E-2</v>
      </c>
    </row>
    <row r="1007" spans="1:17" x14ac:dyDescent="0.3">
      <c r="A1007" s="177">
        <v>44923</v>
      </c>
      <c r="B1007" s="7">
        <v>24.206199999999999</v>
      </c>
      <c r="C1007" s="190">
        <f t="shared" si="60"/>
        <v>25.422999999999998</v>
      </c>
      <c r="D1007" s="191">
        <f>Table21[[#This Row],[Adj Close]]-Table21[[#This Row],[Naive Trend ]]</f>
        <v>-1.2167999999999992</v>
      </c>
      <c r="E1007">
        <f>Table21[[#This Row],[Erorr 1]]^2</f>
        <v>1.4806022399999981</v>
      </c>
      <c r="F1007">
        <f>ABS(Table21[[#This Row],[Erorr 1]])</f>
        <v>1.2167999999999992</v>
      </c>
      <c r="G1007" s="192">
        <f>Table21[[#This Row],[Abs Erorr 1]]/Table21[[#This Row],[Adj Close]]</f>
        <v>5.0268113128041546E-2</v>
      </c>
      <c r="H1007" s="190">
        <f t="shared" si="62"/>
        <v>24.7865</v>
      </c>
      <c r="I1007" s="193">
        <f>(Table21[[#This Row],[Adj Close]]-Table21[[#This Row],[3-MA]])</f>
        <v>-0.58030000000000115</v>
      </c>
      <c r="J1007" s="194">
        <f t="shared" si="61"/>
        <v>0.33674809000000133</v>
      </c>
      <c r="K1007" s="194">
        <f>ABS(Table21[[#This Row],[Erorr 2]])</f>
        <v>0.58030000000000115</v>
      </c>
      <c r="L1007" s="192">
        <f>Table21[[#This Row],[Abs Erorr 2]]/Table21[[#This Row],[Adj Close]]</f>
        <v>2.3973196949541902E-2</v>
      </c>
      <c r="M1007" s="190">
        <f t="shared" si="63"/>
        <v>24.355916666666662</v>
      </c>
      <c r="N1007" s="195">
        <f>Table21[[#This Row],[Adj Close]]-Table21[[#This Row],[6-MA]]</f>
        <v>-0.14971666666666295</v>
      </c>
      <c r="O1007" s="194">
        <f>(Table21[[#This Row],[Adj Close]]-M1007)^2</f>
        <v>2.2415080277776663E-2</v>
      </c>
      <c r="P1007" s="194">
        <f>ABS(Table21[[#This Row],[Erorr 3]])</f>
        <v>0.14971666666666295</v>
      </c>
      <c r="Q1007" s="192">
        <f>Table21[[#This Row],[Abs Erorr 3]]/Table21[[#This Row],[Adj Close]]</f>
        <v>6.1850545177129391E-3</v>
      </c>
    </row>
    <row r="1008" spans="1:17" x14ac:dyDescent="0.3">
      <c r="A1008" s="177">
        <v>44924</v>
      </c>
      <c r="B1008" s="7">
        <v>25.685099999999998</v>
      </c>
      <c r="C1008" s="190">
        <f t="shared" si="60"/>
        <v>24.206199999999999</v>
      </c>
      <c r="D1008" s="191">
        <f>Table21[[#This Row],[Adj Close]]-Table21[[#This Row],[Naive Trend ]]</f>
        <v>1.4788999999999994</v>
      </c>
      <c r="E1008">
        <f>Table21[[#This Row],[Erorr 1]]^2</f>
        <v>2.1871452099999984</v>
      </c>
      <c r="F1008">
        <f>ABS(Table21[[#This Row],[Erorr 1]])</f>
        <v>1.4788999999999994</v>
      </c>
      <c r="G1008" s="192">
        <f>Table21[[#This Row],[Abs Erorr 1]]/Table21[[#This Row],[Adj Close]]</f>
        <v>5.757812895414071E-2</v>
      </c>
      <c r="H1008" s="190">
        <f t="shared" si="62"/>
        <v>24.677299999999999</v>
      </c>
      <c r="I1008" s="193">
        <f>(Table21[[#This Row],[Adj Close]]-Table21[[#This Row],[3-MA]])</f>
        <v>1.0077999999999996</v>
      </c>
      <c r="J1008" s="194">
        <f t="shared" si="61"/>
        <v>1.0156608399999991</v>
      </c>
      <c r="K1008" s="194">
        <f>ABS(Table21[[#This Row],[Erorr 2]])</f>
        <v>1.0077999999999996</v>
      </c>
      <c r="L1008" s="192">
        <f>Table21[[#This Row],[Abs Erorr 2]]/Table21[[#This Row],[Adj Close]]</f>
        <v>3.9236755940214349E-2</v>
      </c>
      <c r="M1008" s="190">
        <f t="shared" si="63"/>
        <v>24.326283333333336</v>
      </c>
      <c r="N1008" s="195">
        <f>Table21[[#This Row],[Adj Close]]-Table21[[#This Row],[6-MA]]</f>
        <v>1.3588166666666623</v>
      </c>
      <c r="O1008" s="194">
        <f>(Table21[[#This Row],[Adj Close]]-M1008)^2</f>
        <v>1.8463827336110994</v>
      </c>
      <c r="P1008" s="194">
        <f>ABS(Table21[[#This Row],[Erorr 3]])</f>
        <v>1.3588166666666623</v>
      </c>
      <c r="Q1008" s="192">
        <f>Table21[[#This Row],[Abs Erorr 3]]/Table21[[#This Row],[Adj Close]]</f>
        <v>5.2902915179098481E-2</v>
      </c>
    </row>
    <row r="1009" spans="1:17" x14ac:dyDescent="0.3">
      <c r="A1009" s="177">
        <v>44925</v>
      </c>
      <c r="B1009" s="7">
        <v>25.844200000000001</v>
      </c>
      <c r="C1009" s="190">
        <f t="shared" si="60"/>
        <v>25.685099999999998</v>
      </c>
      <c r="D1009" s="191">
        <f>Table21[[#This Row],[Adj Close]]-Table21[[#This Row],[Naive Trend ]]</f>
        <v>0.15910000000000224</v>
      </c>
      <c r="E1009">
        <f>Table21[[#This Row],[Erorr 1]]^2</f>
        <v>2.5312810000000713E-2</v>
      </c>
      <c r="F1009">
        <f>ABS(Table21[[#This Row],[Erorr 1]])</f>
        <v>0.15910000000000224</v>
      </c>
      <c r="G1009" s="192">
        <f>Table21[[#This Row],[Abs Erorr 1]]/Table21[[#This Row],[Adj Close]]</f>
        <v>6.1561201352722172E-3</v>
      </c>
      <c r="H1009" s="190">
        <f t="shared" si="62"/>
        <v>25.104766666666666</v>
      </c>
      <c r="I1009" s="193">
        <f>(Table21[[#This Row],[Adj Close]]-Table21[[#This Row],[3-MA]])</f>
        <v>0.73943333333333428</v>
      </c>
      <c r="J1009" s="194">
        <f t="shared" si="61"/>
        <v>0.5467616544444458</v>
      </c>
      <c r="K1009" s="194">
        <f>ABS(Table21[[#This Row],[Erorr 2]])</f>
        <v>0.73943333333333428</v>
      </c>
      <c r="L1009" s="192">
        <f>Table21[[#This Row],[Abs Erorr 2]]/Table21[[#This Row],[Adj Close]]</f>
        <v>2.8611190647547004E-2</v>
      </c>
      <c r="M1009" s="190">
        <f t="shared" si="63"/>
        <v>24.680416666666662</v>
      </c>
      <c r="N1009" s="195">
        <f>Table21[[#This Row],[Adj Close]]-Table21[[#This Row],[6-MA]]</f>
        <v>1.1637833333333383</v>
      </c>
      <c r="O1009" s="194">
        <f>(Table21[[#This Row],[Adj Close]]-M1009)^2</f>
        <v>1.3543916469444559</v>
      </c>
      <c r="P1009" s="194">
        <f>ABS(Table21[[#This Row],[Erorr 3]])</f>
        <v>1.1637833333333383</v>
      </c>
      <c r="Q1009" s="192">
        <f>Table21[[#This Row],[Abs Erorr 3]]/Table21[[#This Row],[Adj Close]]</f>
        <v>4.5030735458375118E-2</v>
      </c>
    </row>
    <row r="1010" spans="1:17" x14ac:dyDescent="0.3">
      <c r="A1010" s="177">
        <v>44929</v>
      </c>
      <c r="B1010" s="7">
        <v>25.965900000000001</v>
      </c>
      <c r="C1010" s="190">
        <f t="shared" si="60"/>
        <v>25.844200000000001</v>
      </c>
      <c r="D1010" s="191">
        <f>Table21[[#This Row],[Adj Close]]-Table21[[#This Row],[Naive Trend ]]</f>
        <v>0.12170000000000059</v>
      </c>
      <c r="E1010">
        <f>Table21[[#This Row],[Erorr 1]]^2</f>
        <v>1.4810890000000142E-2</v>
      </c>
      <c r="F1010">
        <f>ABS(Table21[[#This Row],[Erorr 1]])</f>
        <v>0.12170000000000059</v>
      </c>
      <c r="G1010" s="192">
        <f>Table21[[#This Row],[Abs Erorr 1]]/Table21[[#This Row],[Adj Close]]</f>
        <v>4.6869163017650298E-3</v>
      </c>
      <c r="H1010" s="190">
        <f t="shared" si="62"/>
        <v>25.245166666666666</v>
      </c>
      <c r="I1010" s="193">
        <f>(Table21[[#This Row],[Adj Close]]-Table21[[#This Row],[3-MA]])</f>
        <v>0.72073333333333522</v>
      </c>
      <c r="J1010" s="194">
        <f t="shared" si="61"/>
        <v>0.51945653777778056</v>
      </c>
      <c r="K1010" s="194">
        <f>ABS(Table21[[#This Row],[Erorr 2]])</f>
        <v>0.72073333333333522</v>
      </c>
      <c r="L1010" s="192">
        <f>Table21[[#This Row],[Abs Erorr 2]]/Table21[[#This Row],[Adj Close]]</f>
        <v>2.7756917084843399E-2</v>
      </c>
      <c r="M1010" s="190">
        <f t="shared" si="63"/>
        <v>25.015833333333333</v>
      </c>
      <c r="N1010" s="195">
        <f>Table21[[#This Row],[Adj Close]]-Table21[[#This Row],[6-MA]]</f>
        <v>0.95006666666666817</v>
      </c>
      <c r="O1010" s="194">
        <f>(Table21[[#This Row],[Adj Close]]-M1010)^2</f>
        <v>0.90262667111111394</v>
      </c>
      <c r="P1010" s="194">
        <f>ABS(Table21[[#This Row],[Erorr 3]])</f>
        <v>0.95006666666666817</v>
      </c>
      <c r="Q1010" s="192">
        <f>Table21[[#This Row],[Abs Erorr 3]]/Table21[[#This Row],[Adj Close]]</f>
        <v>3.6589013539552573E-2</v>
      </c>
    </row>
    <row r="1011" spans="1:17" x14ac:dyDescent="0.3">
      <c r="A1011" s="177">
        <v>44930</v>
      </c>
      <c r="B1011" s="7">
        <v>27.632100000000001</v>
      </c>
      <c r="C1011" s="190">
        <f t="shared" si="60"/>
        <v>25.965900000000001</v>
      </c>
      <c r="D1011" s="191">
        <f>Table21[[#This Row],[Adj Close]]-Table21[[#This Row],[Naive Trend ]]</f>
        <v>1.6661999999999999</v>
      </c>
      <c r="E1011">
        <f>Table21[[#This Row],[Erorr 1]]^2</f>
        <v>2.7762224399999997</v>
      </c>
      <c r="F1011">
        <f>ABS(Table21[[#This Row],[Erorr 1]])</f>
        <v>1.6661999999999999</v>
      </c>
      <c r="G1011" s="192">
        <f>Table21[[#This Row],[Abs Erorr 1]]/Table21[[#This Row],[Adj Close]]</f>
        <v>6.0299434353523612E-2</v>
      </c>
      <c r="H1011" s="190">
        <f t="shared" si="62"/>
        <v>25.831733333333332</v>
      </c>
      <c r="I1011" s="193">
        <f>(Table21[[#This Row],[Adj Close]]-Table21[[#This Row],[3-MA]])</f>
        <v>1.8003666666666689</v>
      </c>
      <c r="J1011" s="194">
        <f t="shared" si="61"/>
        <v>3.2413201344444524</v>
      </c>
      <c r="K1011" s="194">
        <f>ABS(Table21[[#This Row],[Erorr 2]])</f>
        <v>1.8003666666666689</v>
      </c>
      <c r="L1011" s="192">
        <f>Table21[[#This Row],[Abs Erorr 2]]/Table21[[#This Row],[Adj Close]]</f>
        <v>6.515489834890105E-2</v>
      </c>
      <c r="M1011" s="190">
        <f t="shared" si="63"/>
        <v>25.254516666666664</v>
      </c>
      <c r="N1011" s="195">
        <f>Table21[[#This Row],[Adj Close]]-Table21[[#This Row],[6-MA]]</f>
        <v>2.3775833333333374</v>
      </c>
      <c r="O1011" s="194">
        <f>(Table21[[#This Row],[Adj Close]]-M1011)^2</f>
        <v>5.6529025069444634</v>
      </c>
      <c r="P1011" s="194">
        <f>ABS(Table21[[#This Row],[Erorr 3]])</f>
        <v>2.3775833333333374</v>
      </c>
      <c r="Q1011" s="192">
        <f>Table21[[#This Row],[Abs Erorr 3]]/Table21[[#This Row],[Adj Close]]</f>
        <v>8.6044250467150057E-2</v>
      </c>
    </row>
    <row r="1012" spans="1:17" x14ac:dyDescent="0.3">
      <c r="A1012" s="177">
        <v>44931</v>
      </c>
      <c r="B1012" s="7">
        <v>27.566600000000001</v>
      </c>
      <c r="C1012" s="190">
        <f t="shared" si="60"/>
        <v>27.632100000000001</v>
      </c>
      <c r="D1012" s="191">
        <f>Table21[[#This Row],[Adj Close]]-Table21[[#This Row],[Naive Trend ]]</f>
        <v>-6.5500000000000114E-2</v>
      </c>
      <c r="E1012">
        <f>Table21[[#This Row],[Erorr 1]]^2</f>
        <v>4.2902500000000145E-3</v>
      </c>
      <c r="F1012">
        <f>ABS(Table21[[#This Row],[Erorr 1]])</f>
        <v>6.5500000000000114E-2</v>
      </c>
      <c r="G1012" s="192">
        <f>Table21[[#This Row],[Abs Erorr 1]]/Table21[[#This Row],[Adj Close]]</f>
        <v>2.3760637873368536E-3</v>
      </c>
      <c r="H1012" s="190">
        <f t="shared" si="62"/>
        <v>26.480733333333337</v>
      </c>
      <c r="I1012" s="193">
        <f>(Table21[[#This Row],[Adj Close]]-Table21[[#This Row],[3-MA]])</f>
        <v>1.0858666666666643</v>
      </c>
      <c r="J1012" s="194">
        <f t="shared" si="61"/>
        <v>1.1791064177777726</v>
      </c>
      <c r="K1012" s="194">
        <f>ABS(Table21[[#This Row],[Erorr 2]])</f>
        <v>1.0858666666666643</v>
      </c>
      <c r="L1012" s="192">
        <f>Table21[[#This Row],[Abs Erorr 2]]/Table21[[#This Row],[Adj Close]]</f>
        <v>3.9390663580806638E-2</v>
      </c>
      <c r="M1012" s="190">
        <f t="shared" si="63"/>
        <v>25.792750000000002</v>
      </c>
      <c r="N1012" s="195">
        <f>Table21[[#This Row],[Adj Close]]-Table21[[#This Row],[6-MA]]</f>
        <v>1.7738499999999995</v>
      </c>
      <c r="O1012" s="194">
        <f>(Table21[[#This Row],[Adj Close]]-M1012)^2</f>
        <v>3.1465438224999982</v>
      </c>
      <c r="P1012" s="194">
        <f>ABS(Table21[[#This Row],[Erorr 3]])</f>
        <v>1.7738499999999995</v>
      </c>
      <c r="Q1012" s="192">
        <f>Table21[[#This Row],[Abs Erorr 3]]/Table21[[#This Row],[Adj Close]]</f>
        <v>6.4347797697213271E-2</v>
      </c>
    </row>
    <row r="1013" spans="1:17" x14ac:dyDescent="0.3">
      <c r="A1013" s="177">
        <v>44932</v>
      </c>
      <c r="B1013" s="7">
        <v>27.6508</v>
      </c>
      <c r="C1013" s="190">
        <f t="shared" si="60"/>
        <v>27.566600000000001</v>
      </c>
      <c r="D1013" s="191">
        <f>Table21[[#This Row],[Adj Close]]-Table21[[#This Row],[Naive Trend ]]</f>
        <v>8.4199999999999164E-2</v>
      </c>
      <c r="E1013">
        <f>Table21[[#This Row],[Erorr 1]]^2</f>
        <v>7.089639999999859E-3</v>
      </c>
      <c r="F1013">
        <f>ABS(Table21[[#This Row],[Erorr 1]])</f>
        <v>8.4199999999999164E-2</v>
      </c>
      <c r="G1013" s="192">
        <f>Table21[[#This Row],[Abs Erorr 1]]/Table21[[#This Row],[Adj Close]]</f>
        <v>3.0451198518668234E-3</v>
      </c>
      <c r="H1013" s="190">
        <f t="shared" si="62"/>
        <v>27.054866666666669</v>
      </c>
      <c r="I1013" s="193">
        <f>(Table21[[#This Row],[Adj Close]]-Table21[[#This Row],[3-MA]])</f>
        <v>0.59593333333333121</v>
      </c>
      <c r="J1013" s="194">
        <f t="shared" si="61"/>
        <v>0.35513653777777526</v>
      </c>
      <c r="K1013" s="194">
        <f>ABS(Table21[[#This Row],[Erorr 2]])</f>
        <v>0.59593333333333121</v>
      </c>
      <c r="L1013" s="192">
        <f>Table21[[#This Row],[Abs Erorr 2]]/Table21[[#This Row],[Adj Close]]</f>
        <v>2.1552119046585674E-2</v>
      </c>
      <c r="M1013" s="190">
        <f t="shared" si="63"/>
        <v>26.150016666666669</v>
      </c>
      <c r="N1013" s="195">
        <f>Table21[[#This Row],[Adj Close]]-Table21[[#This Row],[6-MA]]</f>
        <v>1.5007833333333309</v>
      </c>
      <c r="O1013" s="194">
        <f>(Table21[[#This Row],[Adj Close]]-M1013)^2</f>
        <v>2.252350613611104</v>
      </c>
      <c r="P1013" s="194">
        <f>ABS(Table21[[#This Row],[Erorr 3]])</f>
        <v>1.5007833333333309</v>
      </c>
      <c r="Q1013" s="192">
        <f>Table21[[#This Row],[Abs Erorr 3]]/Table21[[#This Row],[Adj Close]]</f>
        <v>5.4276307858482607E-2</v>
      </c>
    </row>
    <row r="1014" spans="1:17" x14ac:dyDescent="0.3">
      <c r="A1014" s="177">
        <v>44935</v>
      </c>
      <c r="B1014" s="7">
        <v>27.678899999999999</v>
      </c>
      <c r="C1014" s="190">
        <f t="shared" si="60"/>
        <v>27.6508</v>
      </c>
      <c r="D1014" s="191">
        <f>Table21[[#This Row],[Adj Close]]-Table21[[#This Row],[Naive Trend ]]</f>
        <v>2.809999999999846E-2</v>
      </c>
      <c r="E1014">
        <f>Table21[[#This Row],[Erorr 1]]^2</f>
        <v>7.8960999999991342E-4</v>
      </c>
      <c r="F1014">
        <f>ABS(Table21[[#This Row],[Erorr 1]])</f>
        <v>2.809999999999846E-2</v>
      </c>
      <c r="G1014" s="192">
        <f>Table21[[#This Row],[Abs Erorr 1]]/Table21[[#This Row],[Adj Close]]</f>
        <v>1.0152137548818218E-3</v>
      </c>
      <c r="H1014" s="190">
        <f t="shared" si="62"/>
        <v>27.616500000000002</v>
      </c>
      <c r="I1014" s="193">
        <f>(Table21[[#This Row],[Adj Close]]-Table21[[#This Row],[3-MA]])</f>
        <v>6.239999999999668E-2</v>
      </c>
      <c r="J1014" s="194">
        <f t="shared" si="61"/>
        <v>3.8937599999995859E-3</v>
      </c>
      <c r="K1014" s="194">
        <f>ABS(Table21[[#This Row],[Erorr 2]])</f>
        <v>6.239999999999668E-2</v>
      </c>
      <c r="L1014" s="192">
        <f>Table21[[#This Row],[Abs Erorr 2]]/Table21[[#This Row],[Adj Close]]</f>
        <v>2.2544248506984267E-3</v>
      </c>
      <c r="M1014" s="190">
        <f t="shared" si="63"/>
        <v>26.724116666666664</v>
      </c>
      <c r="N1014" s="195">
        <f>Table21[[#This Row],[Adj Close]]-Table21[[#This Row],[6-MA]]</f>
        <v>0.95478333333333509</v>
      </c>
      <c r="O1014" s="194">
        <f>(Table21[[#This Row],[Adj Close]]-M1014)^2</f>
        <v>0.91161121361111452</v>
      </c>
      <c r="P1014" s="194">
        <f>ABS(Table21[[#This Row],[Erorr 3]])</f>
        <v>0.95478333333333509</v>
      </c>
      <c r="Q1014" s="192">
        <f>Table21[[#This Row],[Abs Erorr 3]]/Table21[[#This Row],[Adj Close]]</f>
        <v>3.4494988360568343E-2</v>
      </c>
    </row>
    <row r="1015" spans="1:17" x14ac:dyDescent="0.3">
      <c r="A1015" s="177">
        <v>44936</v>
      </c>
      <c r="B1015" s="7">
        <v>28.0533</v>
      </c>
      <c r="C1015" s="190">
        <f t="shared" si="60"/>
        <v>27.678899999999999</v>
      </c>
      <c r="D1015" s="191">
        <f>Table21[[#This Row],[Adj Close]]-Table21[[#This Row],[Naive Trend ]]</f>
        <v>0.3744000000000014</v>
      </c>
      <c r="E1015">
        <f>Table21[[#This Row],[Erorr 1]]^2</f>
        <v>0.14017536000000105</v>
      </c>
      <c r="F1015">
        <f>ABS(Table21[[#This Row],[Erorr 1]])</f>
        <v>0.3744000000000014</v>
      </c>
      <c r="G1015" s="192">
        <f>Table21[[#This Row],[Abs Erorr 1]]/Table21[[#This Row],[Adj Close]]</f>
        <v>1.33460234624804E-2</v>
      </c>
      <c r="H1015" s="190">
        <f t="shared" si="62"/>
        <v>27.632099999999998</v>
      </c>
      <c r="I1015" s="193">
        <f>(Table21[[#This Row],[Adj Close]]-Table21[[#This Row],[3-MA]])</f>
        <v>0.42120000000000246</v>
      </c>
      <c r="J1015" s="194">
        <f t="shared" si="61"/>
        <v>0.17740944000000208</v>
      </c>
      <c r="K1015" s="194">
        <f>ABS(Table21[[#This Row],[Erorr 2]])</f>
        <v>0.42120000000000246</v>
      </c>
      <c r="L1015" s="192">
        <f>Table21[[#This Row],[Abs Erorr 2]]/Table21[[#This Row],[Adj Close]]</f>
        <v>1.5014276395290481E-2</v>
      </c>
      <c r="M1015" s="190">
        <f t="shared" si="63"/>
        <v>27.056416666666667</v>
      </c>
      <c r="N1015" s="195">
        <f>Table21[[#This Row],[Adj Close]]-Table21[[#This Row],[6-MA]]</f>
        <v>0.9968833333333329</v>
      </c>
      <c r="O1015" s="194">
        <f>(Table21[[#This Row],[Adj Close]]-M1015)^2</f>
        <v>0.99377638027777693</v>
      </c>
      <c r="P1015" s="194">
        <f>ABS(Table21[[#This Row],[Erorr 3]])</f>
        <v>0.9968833333333329</v>
      </c>
      <c r="Q1015" s="192">
        <f>Table21[[#This Row],[Abs Erorr 3]]/Table21[[#This Row],[Adj Close]]</f>
        <v>3.5535332147495408E-2</v>
      </c>
    </row>
    <row r="1016" spans="1:17" x14ac:dyDescent="0.3">
      <c r="A1016" s="177">
        <v>44937</v>
      </c>
      <c r="B1016" s="7">
        <v>28.2499</v>
      </c>
      <c r="C1016" s="190">
        <f t="shared" si="60"/>
        <v>28.0533</v>
      </c>
      <c r="D1016" s="191">
        <f>Table21[[#This Row],[Adj Close]]-Table21[[#This Row],[Naive Trend ]]</f>
        <v>0.19660000000000011</v>
      </c>
      <c r="E1016">
        <f>Table21[[#This Row],[Erorr 1]]^2</f>
        <v>3.8651560000000043E-2</v>
      </c>
      <c r="F1016">
        <f>ABS(Table21[[#This Row],[Erorr 1]])</f>
        <v>0.19660000000000011</v>
      </c>
      <c r="G1016" s="192">
        <f>Table21[[#This Row],[Abs Erorr 1]]/Table21[[#This Row],[Adj Close]]</f>
        <v>6.9593166701475088E-3</v>
      </c>
      <c r="H1016" s="190">
        <f t="shared" si="62"/>
        <v>27.794333333333338</v>
      </c>
      <c r="I1016" s="193">
        <f>(Table21[[#This Row],[Adj Close]]-Table21[[#This Row],[3-MA]])</f>
        <v>0.45556666666666246</v>
      </c>
      <c r="J1016" s="194">
        <f t="shared" si="61"/>
        <v>0.20754098777777394</v>
      </c>
      <c r="K1016" s="194">
        <f>ABS(Table21[[#This Row],[Erorr 2]])</f>
        <v>0.45556666666666246</v>
      </c>
      <c r="L1016" s="192">
        <f>Table21[[#This Row],[Abs Erorr 2]]/Table21[[#This Row],[Adj Close]]</f>
        <v>1.6126310771601402E-2</v>
      </c>
      <c r="M1016" s="190">
        <f t="shared" si="63"/>
        <v>27.424600000000002</v>
      </c>
      <c r="N1016" s="195">
        <f>Table21[[#This Row],[Adj Close]]-Table21[[#This Row],[6-MA]]</f>
        <v>0.82529999999999859</v>
      </c>
      <c r="O1016" s="194">
        <f>(Table21[[#This Row],[Adj Close]]-M1016)^2</f>
        <v>0.68112008999999762</v>
      </c>
      <c r="P1016" s="194">
        <f>ABS(Table21[[#This Row],[Erorr 3]])</f>
        <v>0.82529999999999859</v>
      </c>
      <c r="Q1016" s="192">
        <f>Table21[[#This Row],[Abs Erorr 3]]/Table21[[#This Row],[Adj Close]]</f>
        <v>2.9214262705354658E-2</v>
      </c>
    </row>
    <row r="1017" spans="1:17" x14ac:dyDescent="0.3">
      <c r="A1017" s="177">
        <v>44938</v>
      </c>
      <c r="B1017" s="7">
        <v>28.7834</v>
      </c>
      <c r="C1017" s="190">
        <f t="shared" si="60"/>
        <v>28.2499</v>
      </c>
      <c r="D1017" s="191">
        <f>Table21[[#This Row],[Adj Close]]-Table21[[#This Row],[Naive Trend ]]</f>
        <v>0.53350000000000009</v>
      </c>
      <c r="E1017">
        <f>Table21[[#This Row],[Erorr 1]]^2</f>
        <v>0.28462225000000008</v>
      </c>
      <c r="F1017">
        <f>ABS(Table21[[#This Row],[Erorr 1]])</f>
        <v>0.53350000000000009</v>
      </c>
      <c r="G1017" s="192">
        <f>Table21[[#This Row],[Abs Erorr 1]]/Table21[[#This Row],[Adj Close]]</f>
        <v>1.8534988917223126E-2</v>
      </c>
      <c r="H1017" s="190">
        <f t="shared" si="62"/>
        <v>27.994033333333334</v>
      </c>
      <c r="I1017" s="193">
        <f>(Table21[[#This Row],[Adj Close]]-Table21[[#This Row],[3-MA]])</f>
        <v>0.78936666666666611</v>
      </c>
      <c r="J1017" s="194">
        <f t="shared" si="61"/>
        <v>0.62309973444444355</v>
      </c>
      <c r="K1017" s="194">
        <f>ABS(Table21[[#This Row],[Erorr 2]])</f>
        <v>0.78936666666666611</v>
      </c>
      <c r="L1017" s="192">
        <f>Table21[[#This Row],[Abs Erorr 2]]/Table21[[#This Row],[Adj Close]]</f>
        <v>2.7424371918073127E-2</v>
      </c>
      <c r="M1017" s="190">
        <f t="shared" si="63"/>
        <v>27.805266666666668</v>
      </c>
      <c r="N1017" s="195">
        <f>Table21[[#This Row],[Adj Close]]-Table21[[#This Row],[6-MA]]</f>
        <v>0.97813333333333219</v>
      </c>
      <c r="O1017" s="194">
        <f>(Table21[[#This Row],[Adj Close]]-M1017)^2</f>
        <v>0.95674481777777554</v>
      </c>
      <c r="P1017" s="194">
        <f>ABS(Table21[[#This Row],[Erorr 3]])</f>
        <v>0.97813333333333219</v>
      </c>
      <c r="Q1017" s="192">
        <f>Table21[[#This Row],[Abs Erorr 3]]/Table21[[#This Row],[Adj Close]]</f>
        <v>3.3982550127272394E-2</v>
      </c>
    </row>
    <row r="1018" spans="1:17" x14ac:dyDescent="0.3">
      <c r="A1018" s="177">
        <v>44939</v>
      </c>
      <c r="B1018" s="7">
        <v>29.139099999999999</v>
      </c>
      <c r="C1018" s="190">
        <f t="shared" si="60"/>
        <v>28.7834</v>
      </c>
      <c r="D1018" s="191">
        <f>Table21[[#This Row],[Adj Close]]-Table21[[#This Row],[Naive Trend ]]</f>
        <v>0.35569999999999879</v>
      </c>
      <c r="E1018">
        <f>Table21[[#This Row],[Erorr 1]]^2</f>
        <v>0.12652248999999915</v>
      </c>
      <c r="F1018">
        <f>ABS(Table21[[#This Row],[Erorr 1]])</f>
        <v>0.35569999999999879</v>
      </c>
      <c r="G1018" s="192">
        <f>Table21[[#This Row],[Abs Erorr 1]]/Table21[[#This Row],[Adj Close]]</f>
        <v>1.2206965898054463E-2</v>
      </c>
      <c r="H1018" s="190">
        <f t="shared" si="62"/>
        <v>28.362200000000001</v>
      </c>
      <c r="I1018" s="193">
        <f>(Table21[[#This Row],[Adj Close]]-Table21[[#This Row],[3-MA]])</f>
        <v>0.7768999999999977</v>
      </c>
      <c r="J1018" s="194">
        <f t="shared" si="61"/>
        <v>0.60357360999999643</v>
      </c>
      <c r="K1018" s="194">
        <f>ABS(Table21[[#This Row],[Erorr 2]])</f>
        <v>0.7768999999999977</v>
      </c>
      <c r="L1018" s="192">
        <f>Table21[[#This Row],[Abs Erorr 2]]/Table21[[#This Row],[Adj Close]]</f>
        <v>2.6661770610622762E-2</v>
      </c>
      <c r="M1018" s="190">
        <f t="shared" si="63"/>
        <v>27.997150000000001</v>
      </c>
      <c r="N1018" s="195">
        <f>Table21[[#This Row],[Adj Close]]-Table21[[#This Row],[6-MA]]</f>
        <v>1.1419499999999978</v>
      </c>
      <c r="O1018" s="194">
        <f>(Table21[[#This Row],[Adj Close]]-M1018)^2</f>
        <v>1.3040498024999949</v>
      </c>
      <c r="P1018" s="194">
        <f>ABS(Table21[[#This Row],[Erorr 3]])</f>
        <v>1.1419499999999978</v>
      </c>
      <c r="Q1018" s="192">
        <f>Table21[[#This Row],[Abs Erorr 3]]/Table21[[#This Row],[Adj Close]]</f>
        <v>3.918961120968039E-2</v>
      </c>
    </row>
    <row r="1019" spans="1:17" x14ac:dyDescent="0.3">
      <c r="A1019" s="177">
        <v>44943</v>
      </c>
      <c r="B1019" s="7">
        <v>28.6524</v>
      </c>
      <c r="C1019" s="190">
        <f t="shared" si="60"/>
        <v>29.139099999999999</v>
      </c>
      <c r="D1019" s="191">
        <f>Table21[[#This Row],[Adj Close]]-Table21[[#This Row],[Naive Trend ]]</f>
        <v>-0.48669999999999902</v>
      </c>
      <c r="E1019">
        <f>Table21[[#This Row],[Erorr 1]]^2</f>
        <v>0.23687688999999904</v>
      </c>
      <c r="F1019">
        <f>ABS(Table21[[#This Row],[Erorr 1]])</f>
        <v>0.48669999999999902</v>
      </c>
      <c r="G1019" s="192">
        <f>Table21[[#This Row],[Abs Erorr 1]]/Table21[[#This Row],[Adj Close]]</f>
        <v>1.6986360653906792E-2</v>
      </c>
      <c r="H1019" s="190">
        <f t="shared" si="62"/>
        <v>28.724133333333331</v>
      </c>
      <c r="I1019" s="193">
        <f>(Table21[[#This Row],[Adj Close]]-Table21[[#This Row],[3-MA]])</f>
        <v>-7.1733333333330762E-2</v>
      </c>
      <c r="J1019" s="194">
        <f t="shared" si="61"/>
        <v>5.1456711111107422E-3</v>
      </c>
      <c r="K1019" s="194">
        <f>ABS(Table21[[#This Row],[Erorr 2]])</f>
        <v>7.1733333333330762E-2</v>
      </c>
      <c r="L1019" s="192">
        <f>Table21[[#This Row],[Abs Erorr 2]]/Table21[[#This Row],[Adj Close]]</f>
        <v>2.5035715449083064E-3</v>
      </c>
      <c r="M1019" s="190">
        <f t="shared" si="63"/>
        <v>28.259233333333338</v>
      </c>
      <c r="N1019" s="195">
        <f>Table21[[#This Row],[Adj Close]]-Table21[[#This Row],[6-MA]]</f>
        <v>0.39316666666666222</v>
      </c>
      <c r="O1019" s="194">
        <f>(Table21[[#This Row],[Adj Close]]-M1019)^2</f>
        <v>0.15458002777777427</v>
      </c>
      <c r="P1019" s="194">
        <f>ABS(Table21[[#This Row],[Erorr 3]])</f>
        <v>0.39316666666666222</v>
      </c>
      <c r="Q1019" s="192">
        <f>Table21[[#This Row],[Abs Erorr 3]]/Table21[[#This Row],[Adj Close]]</f>
        <v>1.372194534023894E-2</v>
      </c>
    </row>
    <row r="1020" spans="1:17" x14ac:dyDescent="0.3">
      <c r="A1020" s="177">
        <v>44944</v>
      </c>
      <c r="B1020" s="7">
        <v>28.137599999999999</v>
      </c>
      <c r="C1020" s="190">
        <f t="shared" si="60"/>
        <v>28.6524</v>
      </c>
      <c r="D1020" s="191">
        <f>Table21[[#This Row],[Adj Close]]-Table21[[#This Row],[Naive Trend ]]</f>
        <v>-0.51480000000000103</v>
      </c>
      <c r="E1020">
        <f>Table21[[#This Row],[Erorr 1]]^2</f>
        <v>0.26501904000000104</v>
      </c>
      <c r="F1020">
        <f>ABS(Table21[[#This Row],[Erorr 1]])</f>
        <v>0.51480000000000103</v>
      </c>
      <c r="G1020" s="192">
        <f>Table21[[#This Row],[Abs Erorr 1]]/Table21[[#This Row],[Adj Close]]</f>
        <v>1.8295803480040979E-2</v>
      </c>
      <c r="H1020" s="190">
        <f t="shared" si="62"/>
        <v>28.8583</v>
      </c>
      <c r="I1020" s="193">
        <f>(Table21[[#This Row],[Adj Close]]-Table21[[#This Row],[3-MA]])</f>
        <v>-0.72070000000000078</v>
      </c>
      <c r="J1020" s="194">
        <f t="shared" si="61"/>
        <v>0.51940849000000111</v>
      </c>
      <c r="K1020" s="194">
        <f>ABS(Table21[[#This Row],[Erorr 2]])</f>
        <v>0.72070000000000078</v>
      </c>
      <c r="L1020" s="192">
        <f>Table21[[#This Row],[Abs Erorr 2]]/Table21[[#This Row],[Adj Close]]</f>
        <v>2.5613414079381353E-2</v>
      </c>
      <c r="M1020" s="190">
        <f t="shared" si="63"/>
        <v>28.426166666666671</v>
      </c>
      <c r="N1020" s="195">
        <f>Table21[[#This Row],[Adj Close]]-Table21[[#This Row],[6-MA]]</f>
        <v>-0.28856666666667152</v>
      </c>
      <c r="O1020" s="194">
        <f>(Table21[[#This Row],[Adj Close]]-M1020)^2</f>
        <v>8.3270721111113916E-2</v>
      </c>
      <c r="P1020" s="194">
        <f>ABS(Table21[[#This Row],[Erorr 3]])</f>
        <v>0.28856666666667152</v>
      </c>
      <c r="Q1020" s="192">
        <f>Table21[[#This Row],[Abs Erorr 3]]/Table21[[#This Row],[Adj Close]]</f>
        <v>1.0255553660108593E-2</v>
      </c>
    </row>
    <row r="1021" spans="1:17" x14ac:dyDescent="0.3">
      <c r="A1021" s="177">
        <v>44945</v>
      </c>
      <c r="B1021" s="7">
        <v>26.602399999999999</v>
      </c>
      <c r="C1021" s="190">
        <f t="shared" si="60"/>
        <v>28.137599999999999</v>
      </c>
      <c r="D1021" s="191">
        <f>Table21[[#This Row],[Adj Close]]-Table21[[#This Row],[Naive Trend ]]</f>
        <v>-1.5351999999999997</v>
      </c>
      <c r="E1021">
        <f>Table21[[#This Row],[Erorr 1]]^2</f>
        <v>2.3568390399999992</v>
      </c>
      <c r="F1021">
        <f>ABS(Table21[[#This Row],[Erorr 1]])</f>
        <v>1.5351999999999997</v>
      </c>
      <c r="G1021" s="192">
        <f>Table21[[#This Row],[Abs Erorr 1]]/Table21[[#This Row],[Adj Close]]</f>
        <v>5.7709078880101031E-2</v>
      </c>
      <c r="H1021" s="190">
        <f t="shared" si="62"/>
        <v>28.643033333333335</v>
      </c>
      <c r="I1021" s="193">
        <f>(Table21[[#This Row],[Adj Close]]-Table21[[#This Row],[3-MA]])</f>
        <v>-2.0406333333333357</v>
      </c>
      <c r="J1021" s="194">
        <f t="shared" si="61"/>
        <v>4.1641844011111209</v>
      </c>
      <c r="K1021" s="194">
        <f>ABS(Table21[[#This Row],[Erorr 2]])</f>
        <v>2.0406333333333357</v>
      </c>
      <c r="L1021" s="192">
        <f>Table21[[#This Row],[Abs Erorr 2]]/Table21[[#This Row],[Adj Close]]</f>
        <v>7.6708617768822956E-2</v>
      </c>
      <c r="M1021" s="190">
        <f t="shared" si="63"/>
        <v>28.502616666666668</v>
      </c>
      <c r="N1021" s="195">
        <f>Table21[[#This Row],[Adj Close]]-Table21[[#This Row],[6-MA]]</f>
        <v>-1.9002166666666689</v>
      </c>
      <c r="O1021" s="194">
        <f>(Table21[[#This Row],[Adj Close]]-M1021)^2</f>
        <v>3.610823380277786</v>
      </c>
      <c r="P1021" s="194">
        <f>ABS(Table21[[#This Row],[Erorr 3]])</f>
        <v>1.9002166666666689</v>
      </c>
      <c r="Q1021" s="192">
        <f>Table21[[#This Row],[Abs Erorr 3]]/Table21[[#This Row],[Adj Close]]</f>
        <v>7.1430271955412628E-2</v>
      </c>
    </row>
    <row r="1022" spans="1:17" x14ac:dyDescent="0.3">
      <c r="A1022" s="177">
        <v>44946</v>
      </c>
      <c r="B1022" s="7">
        <v>27.4636</v>
      </c>
      <c r="C1022" s="190">
        <f t="shared" si="60"/>
        <v>26.602399999999999</v>
      </c>
      <c r="D1022" s="191">
        <f>Table21[[#This Row],[Adj Close]]-Table21[[#This Row],[Naive Trend ]]</f>
        <v>0.86120000000000019</v>
      </c>
      <c r="E1022">
        <f>Table21[[#This Row],[Erorr 1]]^2</f>
        <v>0.74166544000000034</v>
      </c>
      <c r="F1022">
        <f>ABS(Table21[[#This Row],[Erorr 1]])</f>
        <v>0.86120000000000019</v>
      </c>
      <c r="G1022" s="192">
        <f>Table21[[#This Row],[Abs Erorr 1]]/Table21[[#This Row],[Adj Close]]</f>
        <v>3.1357870053452579E-2</v>
      </c>
      <c r="H1022" s="190">
        <f t="shared" si="62"/>
        <v>27.797466666666665</v>
      </c>
      <c r="I1022" s="193">
        <f>(Table21[[#This Row],[Adj Close]]-Table21[[#This Row],[3-MA]])</f>
        <v>-0.33386666666666542</v>
      </c>
      <c r="J1022" s="194">
        <f t="shared" si="61"/>
        <v>0.11146695111111028</v>
      </c>
      <c r="K1022" s="194">
        <f>ABS(Table21[[#This Row],[Erorr 2]])</f>
        <v>0.33386666666666542</v>
      </c>
      <c r="L1022" s="192">
        <f>Table21[[#This Row],[Abs Erorr 2]]/Table21[[#This Row],[Adj Close]]</f>
        <v>1.2156697106958499E-2</v>
      </c>
      <c r="M1022" s="190">
        <f t="shared" si="63"/>
        <v>28.2608</v>
      </c>
      <c r="N1022" s="195">
        <f>Table21[[#This Row],[Adj Close]]-Table21[[#This Row],[6-MA]]</f>
        <v>-0.79720000000000013</v>
      </c>
      <c r="O1022" s="194">
        <f>(Table21[[#This Row],[Adj Close]]-M1022)^2</f>
        <v>0.63552784000000018</v>
      </c>
      <c r="P1022" s="194">
        <f>ABS(Table21[[#This Row],[Erorr 3]])</f>
        <v>0.79720000000000013</v>
      </c>
      <c r="Q1022" s="192">
        <f>Table21[[#This Row],[Abs Erorr 3]]/Table21[[#This Row],[Adj Close]]</f>
        <v>2.9027512780553173E-2</v>
      </c>
    </row>
    <row r="1023" spans="1:17" x14ac:dyDescent="0.3">
      <c r="A1023" s="177">
        <v>44949</v>
      </c>
      <c r="B1023" s="7">
        <v>28.540099999999999</v>
      </c>
      <c r="C1023" s="190">
        <f t="shared" si="60"/>
        <v>27.4636</v>
      </c>
      <c r="D1023" s="191">
        <f>Table21[[#This Row],[Adj Close]]-Table21[[#This Row],[Naive Trend ]]</f>
        <v>1.0764999999999993</v>
      </c>
      <c r="E1023">
        <f>Table21[[#This Row],[Erorr 1]]^2</f>
        <v>1.1588522499999987</v>
      </c>
      <c r="F1023">
        <f>ABS(Table21[[#This Row],[Erorr 1]])</f>
        <v>1.0764999999999993</v>
      </c>
      <c r="G1023" s="192">
        <f>Table21[[#This Row],[Abs Erorr 1]]/Table21[[#This Row],[Adj Close]]</f>
        <v>3.7718858728595886E-2</v>
      </c>
      <c r="H1023" s="190">
        <f t="shared" si="62"/>
        <v>27.401199999999999</v>
      </c>
      <c r="I1023" s="193">
        <f>(Table21[[#This Row],[Adj Close]]-Table21[[#This Row],[3-MA]])</f>
        <v>1.1388999999999996</v>
      </c>
      <c r="J1023" s="194">
        <f t="shared" si="61"/>
        <v>1.297093209999999</v>
      </c>
      <c r="K1023" s="194">
        <f>ABS(Table21[[#This Row],[Erorr 2]])</f>
        <v>1.1388999999999996</v>
      </c>
      <c r="L1023" s="192">
        <f>Table21[[#This Row],[Abs Erorr 2]]/Table21[[#This Row],[Adj Close]]</f>
        <v>3.990525611332825E-2</v>
      </c>
      <c r="M1023" s="190">
        <f t="shared" si="63"/>
        <v>28.129750000000001</v>
      </c>
      <c r="N1023" s="195">
        <f>Table21[[#This Row],[Adj Close]]-Table21[[#This Row],[6-MA]]</f>
        <v>0.41034999999999755</v>
      </c>
      <c r="O1023" s="194">
        <f>(Table21[[#This Row],[Adj Close]]-M1023)^2</f>
        <v>0.16838712249999799</v>
      </c>
      <c r="P1023" s="194">
        <f>ABS(Table21[[#This Row],[Erorr 3]])</f>
        <v>0.41034999999999755</v>
      </c>
      <c r="Q1023" s="192">
        <f>Table21[[#This Row],[Abs Erorr 3]]/Table21[[#This Row],[Adj Close]]</f>
        <v>1.4378015493989075E-2</v>
      </c>
    </row>
    <row r="1024" spans="1:17" x14ac:dyDescent="0.3">
      <c r="A1024" s="177">
        <v>44950</v>
      </c>
      <c r="B1024" s="7">
        <v>28.3248</v>
      </c>
      <c r="C1024" s="190">
        <f t="shared" si="60"/>
        <v>28.540099999999999</v>
      </c>
      <c r="D1024" s="191">
        <f>Table21[[#This Row],[Adj Close]]-Table21[[#This Row],[Naive Trend ]]</f>
        <v>-0.21529999999999916</v>
      </c>
      <c r="E1024">
        <f>Table21[[#This Row],[Erorr 1]]^2</f>
        <v>4.635408999999964E-2</v>
      </c>
      <c r="F1024">
        <f>ABS(Table21[[#This Row],[Erorr 1]])</f>
        <v>0.21529999999999916</v>
      </c>
      <c r="G1024" s="192">
        <f>Table21[[#This Row],[Abs Erorr 1]]/Table21[[#This Row],[Adj Close]]</f>
        <v>7.601112805739111E-3</v>
      </c>
      <c r="H1024" s="190">
        <f t="shared" si="62"/>
        <v>27.535366666666665</v>
      </c>
      <c r="I1024" s="193">
        <f>(Table21[[#This Row],[Adj Close]]-Table21[[#This Row],[3-MA]])</f>
        <v>0.78943333333333499</v>
      </c>
      <c r="J1024" s="194">
        <f t="shared" si="61"/>
        <v>0.62320498777778044</v>
      </c>
      <c r="K1024" s="194">
        <f>ABS(Table21[[#This Row],[Erorr 2]])</f>
        <v>0.78943333333333499</v>
      </c>
      <c r="L1024" s="192">
        <f>Table21[[#This Row],[Abs Erorr 2]]/Table21[[#This Row],[Adj Close]]</f>
        <v>2.7870746954376906E-2</v>
      </c>
      <c r="M1024" s="190">
        <f t="shared" si="63"/>
        <v>28.089200000000002</v>
      </c>
      <c r="N1024" s="195">
        <f>Table21[[#This Row],[Adj Close]]-Table21[[#This Row],[6-MA]]</f>
        <v>0.23559999999999803</v>
      </c>
      <c r="O1024" s="194">
        <f>(Table21[[#This Row],[Adj Close]]-M1024)^2</f>
        <v>5.5507359999999076E-2</v>
      </c>
      <c r="P1024" s="194">
        <f>ABS(Table21[[#This Row],[Erorr 3]])</f>
        <v>0.23559999999999803</v>
      </c>
      <c r="Q1024" s="192">
        <f>Table21[[#This Row],[Abs Erorr 3]]/Table21[[#This Row],[Adj Close]]</f>
        <v>8.3177992430660784E-3</v>
      </c>
    </row>
    <row r="1025" spans="1:17" x14ac:dyDescent="0.3">
      <c r="A1025" s="177">
        <v>44951</v>
      </c>
      <c r="B1025" s="7">
        <v>27.978400000000001</v>
      </c>
      <c r="C1025" s="190">
        <f t="shared" si="60"/>
        <v>28.3248</v>
      </c>
      <c r="D1025" s="191">
        <f>Table21[[#This Row],[Adj Close]]-Table21[[#This Row],[Naive Trend ]]</f>
        <v>-0.34639999999999915</v>
      </c>
      <c r="E1025">
        <f>Table21[[#This Row],[Erorr 1]]^2</f>
        <v>0.11999295999999941</v>
      </c>
      <c r="F1025">
        <f>ABS(Table21[[#This Row],[Erorr 1]])</f>
        <v>0.34639999999999915</v>
      </c>
      <c r="G1025" s="192">
        <f>Table21[[#This Row],[Abs Erorr 1]]/Table21[[#This Row],[Adj Close]]</f>
        <v>1.2380979612844163E-2</v>
      </c>
      <c r="H1025" s="190">
        <f t="shared" si="62"/>
        <v>28.109499999999997</v>
      </c>
      <c r="I1025" s="193">
        <f>(Table21[[#This Row],[Adj Close]]-Table21[[#This Row],[3-MA]])</f>
        <v>-0.13109999999999644</v>
      </c>
      <c r="J1025" s="194">
        <f t="shared" si="61"/>
        <v>1.7187209999999068E-2</v>
      </c>
      <c r="K1025" s="194">
        <f>ABS(Table21[[#This Row],[Erorr 2]])</f>
        <v>0.13109999999999644</v>
      </c>
      <c r="L1025" s="192">
        <f>Table21[[#This Row],[Abs Erorr 2]]/Table21[[#This Row],[Adj Close]]</f>
        <v>4.6857575844221414E-3</v>
      </c>
      <c r="M1025" s="190">
        <f t="shared" si="63"/>
        <v>27.953483333333335</v>
      </c>
      <c r="N1025" s="195">
        <f>Table21[[#This Row],[Adj Close]]-Table21[[#This Row],[6-MA]]</f>
        <v>2.4916666666666032E-2</v>
      </c>
      <c r="O1025" s="194">
        <f>(Table21[[#This Row],[Adj Close]]-M1025)^2</f>
        <v>6.2084027777774612E-4</v>
      </c>
      <c r="P1025" s="194">
        <f>ABS(Table21[[#This Row],[Erorr 3]])</f>
        <v>2.4916666666666032E-2</v>
      </c>
      <c r="Q1025" s="192">
        <f>Table21[[#This Row],[Abs Erorr 3]]/Table21[[#This Row],[Adj Close]]</f>
        <v>8.9056796195157806E-4</v>
      </c>
    </row>
    <row r="1026" spans="1:17" x14ac:dyDescent="0.3">
      <c r="A1026" s="177">
        <v>44952</v>
      </c>
      <c r="B1026" s="7">
        <v>27.9878</v>
      </c>
      <c r="C1026" s="190">
        <f t="shared" si="60"/>
        <v>27.978400000000001</v>
      </c>
      <c r="D1026" s="191">
        <f>Table21[[#This Row],[Adj Close]]-Table21[[#This Row],[Naive Trend ]]</f>
        <v>9.3999999999994088E-3</v>
      </c>
      <c r="E1026">
        <f>Table21[[#This Row],[Erorr 1]]^2</f>
        <v>8.8359999999988888E-5</v>
      </c>
      <c r="F1026">
        <f>ABS(Table21[[#This Row],[Erorr 1]])</f>
        <v>9.3999999999994088E-3</v>
      </c>
      <c r="G1026" s="192">
        <f>Table21[[#This Row],[Abs Erorr 1]]/Table21[[#This Row],[Adj Close]]</f>
        <v>3.3586062498658018E-4</v>
      </c>
      <c r="H1026" s="190">
        <f t="shared" si="62"/>
        <v>28.281099999999999</v>
      </c>
      <c r="I1026" s="193">
        <f>(Table21[[#This Row],[Adj Close]]-Table21[[#This Row],[3-MA]])</f>
        <v>-0.29329999999999856</v>
      </c>
      <c r="J1026" s="194">
        <f t="shared" si="61"/>
        <v>8.602488999999916E-2</v>
      </c>
      <c r="K1026" s="194">
        <f>ABS(Table21[[#This Row],[Erorr 2]])</f>
        <v>0.29329999999999856</v>
      </c>
      <c r="L1026" s="192">
        <f>Table21[[#This Row],[Abs Erorr 2]]/Table21[[#This Row],[Adj Close]]</f>
        <v>1.0479566096656349E-2</v>
      </c>
      <c r="M1026" s="190">
        <f t="shared" si="63"/>
        <v>27.841149999999999</v>
      </c>
      <c r="N1026" s="195">
        <f>Table21[[#This Row],[Adj Close]]-Table21[[#This Row],[6-MA]]</f>
        <v>0.14665000000000106</v>
      </c>
      <c r="O1026" s="194">
        <f>(Table21[[#This Row],[Adj Close]]-M1026)^2</f>
        <v>2.150622250000031E-2</v>
      </c>
      <c r="P1026" s="194">
        <f>ABS(Table21[[#This Row],[Erorr 3]])</f>
        <v>0.14665000000000106</v>
      </c>
      <c r="Q1026" s="192">
        <f>Table21[[#This Row],[Abs Erorr 3]]/Table21[[#This Row],[Adj Close]]</f>
        <v>5.2397830483282377E-3</v>
      </c>
    </row>
    <row r="1027" spans="1:17" x14ac:dyDescent="0.3">
      <c r="A1027" s="177">
        <v>44953</v>
      </c>
      <c r="B1027" s="7">
        <v>28.502600000000001</v>
      </c>
      <c r="C1027" s="190">
        <f t="shared" si="60"/>
        <v>27.9878</v>
      </c>
      <c r="D1027" s="191">
        <f>Table21[[#This Row],[Adj Close]]-Table21[[#This Row],[Naive Trend ]]</f>
        <v>0.51480000000000103</v>
      </c>
      <c r="E1027">
        <f>Table21[[#This Row],[Erorr 1]]^2</f>
        <v>0.26501904000000104</v>
      </c>
      <c r="F1027">
        <f>ABS(Table21[[#This Row],[Erorr 1]])</f>
        <v>0.51480000000000103</v>
      </c>
      <c r="G1027" s="192">
        <f>Table21[[#This Row],[Abs Erorr 1]]/Table21[[#This Row],[Adj Close]]</f>
        <v>1.8061510178018884E-2</v>
      </c>
      <c r="H1027" s="190">
        <f t="shared" si="62"/>
        <v>28.096999999999998</v>
      </c>
      <c r="I1027" s="193">
        <f>(Table21[[#This Row],[Adj Close]]-Table21[[#This Row],[3-MA]])</f>
        <v>0.40560000000000329</v>
      </c>
      <c r="J1027" s="194">
        <f t="shared" si="61"/>
        <v>0.16451136000000266</v>
      </c>
      <c r="K1027" s="194">
        <f>ABS(Table21[[#This Row],[Erorr 2]])</f>
        <v>0.40560000000000329</v>
      </c>
      <c r="L1027" s="192">
        <f>Table21[[#This Row],[Abs Erorr 2]]/Table21[[#This Row],[Adj Close]]</f>
        <v>1.4230280746317995E-2</v>
      </c>
      <c r="M1027" s="190">
        <f t="shared" si="63"/>
        <v>27.816183333333331</v>
      </c>
      <c r="N1027" s="195">
        <f>Table21[[#This Row],[Adj Close]]-Table21[[#This Row],[6-MA]]</f>
        <v>0.68641666666666978</v>
      </c>
      <c r="O1027" s="194">
        <f>(Table21[[#This Row],[Adj Close]]-M1027)^2</f>
        <v>0.47116784027778208</v>
      </c>
      <c r="P1027" s="194">
        <f>ABS(Table21[[#This Row],[Erorr 3]])</f>
        <v>0.68641666666666978</v>
      </c>
      <c r="Q1027" s="192">
        <f>Table21[[#This Row],[Abs Erorr 3]]/Table21[[#This Row],[Adj Close]]</f>
        <v>2.4082598312668662E-2</v>
      </c>
    </row>
    <row r="1028" spans="1:17" x14ac:dyDescent="0.3">
      <c r="A1028" s="177">
        <v>44956</v>
      </c>
      <c r="B1028" s="7">
        <v>28.1937</v>
      </c>
      <c r="C1028" s="190">
        <f t="shared" ref="C1028:C1091" si="64">B1027</f>
        <v>28.502600000000001</v>
      </c>
      <c r="D1028" s="191">
        <f>Table21[[#This Row],[Adj Close]]-Table21[[#This Row],[Naive Trend ]]</f>
        <v>-0.30890000000000128</v>
      </c>
      <c r="E1028">
        <f>Table21[[#This Row],[Erorr 1]]^2</f>
        <v>9.5419210000000795E-2</v>
      </c>
      <c r="F1028">
        <f>ABS(Table21[[#This Row],[Erorr 1]])</f>
        <v>0.30890000000000128</v>
      </c>
      <c r="G1028" s="192">
        <f>Table21[[#This Row],[Abs Erorr 1]]/Table21[[#This Row],[Adj Close]]</f>
        <v>1.0956348404076133E-2</v>
      </c>
      <c r="H1028" s="190">
        <f t="shared" si="62"/>
        <v>28.156266666666667</v>
      </c>
      <c r="I1028" s="193">
        <f>(Table21[[#This Row],[Adj Close]]-Table21[[#This Row],[3-MA]])</f>
        <v>3.7433333333332541E-2</v>
      </c>
      <c r="J1028" s="194">
        <f t="shared" si="61"/>
        <v>1.4012544444443852E-3</v>
      </c>
      <c r="K1028" s="194">
        <f>ABS(Table21[[#This Row],[Erorr 2]])</f>
        <v>3.7433333333332541E-2</v>
      </c>
      <c r="L1028" s="192">
        <f>Table21[[#This Row],[Abs Erorr 2]]/Table21[[#This Row],[Adj Close]]</f>
        <v>1.3277197860987575E-3</v>
      </c>
      <c r="M1028" s="190">
        <f t="shared" si="63"/>
        <v>28.132883333333329</v>
      </c>
      <c r="N1028" s="195">
        <f>Table21[[#This Row],[Adj Close]]-Table21[[#This Row],[6-MA]]</f>
        <v>6.0816666666671182E-2</v>
      </c>
      <c r="O1028" s="194">
        <f>(Table21[[#This Row],[Adj Close]]-M1028)^2</f>
        <v>3.6986669444449938E-3</v>
      </c>
      <c r="P1028" s="194">
        <f>ABS(Table21[[#This Row],[Erorr 3]])</f>
        <v>6.0816666666671182E-2</v>
      </c>
      <c r="Q1028" s="192">
        <f>Table21[[#This Row],[Abs Erorr 3]]/Table21[[#This Row],[Adj Close]]</f>
        <v>2.1571012909505026E-3</v>
      </c>
    </row>
    <row r="1029" spans="1:17" x14ac:dyDescent="0.3">
      <c r="A1029" s="177">
        <v>44957</v>
      </c>
      <c r="B1029" s="7">
        <v>28.961300000000001</v>
      </c>
      <c r="C1029" s="190">
        <f t="shared" si="64"/>
        <v>28.1937</v>
      </c>
      <c r="D1029" s="191">
        <f>Table21[[#This Row],[Adj Close]]-Table21[[#This Row],[Naive Trend ]]</f>
        <v>0.76760000000000161</v>
      </c>
      <c r="E1029">
        <f>Table21[[#This Row],[Erorr 1]]^2</f>
        <v>0.58920976000000247</v>
      </c>
      <c r="F1029">
        <f>ABS(Table21[[#This Row],[Erorr 1]])</f>
        <v>0.76760000000000161</v>
      </c>
      <c r="G1029" s="192">
        <f>Table21[[#This Row],[Abs Erorr 1]]/Table21[[#This Row],[Adj Close]]</f>
        <v>2.6504335095455023E-2</v>
      </c>
      <c r="H1029" s="190">
        <f t="shared" si="62"/>
        <v>28.228033333333332</v>
      </c>
      <c r="I1029" s="193">
        <f>(Table21[[#This Row],[Adj Close]]-Table21[[#This Row],[3-MA]])</f>
        <v>0.73326666666666895</v>
      </c>
      <c r="J1029" s="194">
        <f t="shared" ref="J1029:J1092" si="65">(B1029-H1029)^2</f>
        <v>0.53768000444444775</v>
      </c>
      <c r="K1029" s="194">
        <f>ABS(Table21[[#This Row],[Erorr 2]])</f>
        <v>0.73326666666666895</v>
      </c>
      <c r="L1029" s="192">
        <f>Table21[[#This Row],[Abs Erorr 2]]/Table21[[#This Row],[Adj Close]]</f>
        <v>2.5318845033429748E-2</v>
      </c>
      <c r="M1029" s="190">
        <f t="shared" si="63"/>
        <v>28.254566666666665</v>
      </c>
      <c r="N1029" s="195">
        <f>Table21[[#This Row],[Adj Close]]-Table21[[#This Row],[6-MA]]</f>
        <v>0.70673333333333588</v>
      </c>
      <c r="O1029" s="194">
        <f>(Table21[[#This Row],[Adj Close]]-M1029)^2</f>
        <v>0.49947200444444806</v>
      </c>
      <c r="P1029" s="194">
        <f>ABS(Table21[[#This Row],[Erorr 3]])</f>
        <v>0.70673333333333588</v>
      </c>
      <c r="Q1029" s="192">
        <f>Table21[[#This Row],[Abs Erorr 3]]/Table21[[#This Row],[Adj Close]]</f>
        <v>2.4402679898116997E-2</v>
      </c>
    </row>
    <row r="1030" spans="1:17" x14ac:dyDescent="0.3">
      <c r="A1030" s="177">
        <v>44958</v>
      </c>
      <c r="B1030" s="7">
        <v>29.616499999999998</v>
      </c>
      <c r="C1030" s="190">
        <f t="shared" si="64"/>
        <v>28.961300000000001</v>
      </c>
      <c r="D1030" s="191">
        <f>Table21[[#This Row],[Adj Close]]-Table21[[#This Row],[Naive Trend ]]</f>
        <v>0.65519999999999712</v>
      </c>
      <c r="E1030">
        <f>Table21[[#This Row],[Erorr 1]]^2</f>
        <v>0.42928703999999623</v>
      </c>
      <c r="F1030">
        <f>ABS(Table21[[#This Row],[Erorr 1]])</f>
        <v>0.65519999999999712</v>
      </c>
      <c r="G1030" s="192">
        <f>Table21[[#This Row],[Abs Erorr 1]]/Table21[[#This Row],[Adj Close]]</f>
        <v>2.212280316715335E-2</v>
      </c>
      <c r="H1030" s="190">
        <f t="shared" ref="H1030:H1093" si="66">AVERAGE(B1027:B1029)</f>
        <v>28.552533333333333</v>
      </c>
      <c r="I1030" s="193">
        <f>(Table21[[#This Row],[Adj Close]]-Table21[[#This Row],[3-MA]])</f>
        <v>1.0639666666666656</v>
      </c>
      <c r="J1030" s="194">
        <f t="shared" si="65"/>
        <v>1.1320250677777755</v>
      </c>
      <c r="K1030" s="194">
        <f>ABS(Table21[[#This Row],[Erorr 2]])</f>
        <v>1.0639666666666656</v>
      </c>
      <c r="L1030" s="192">
        <f>Table21[[#This Row],[Abs Erorr 2]]/Table21[[#This Row],[Adj Close]]</f>
        <v>3.5924794174418503E-2</v>
      </c>
      <c r="M1030" s="190">
        <f t="shared" si="63"/>
        <v>28.324766666666665</v>
      </c>
      <c r="N1030" s="195">
        <f>Table21[[#This Row],[Adj Close]]-Table21[[#This Row],[6-MA]]</f>
        <v>1.2917333333333332</v>
      </c>
      <c r="O1030" s="194">
        <f>(Table21[[#This Row],[Adj Close]]-M1030)^2</f>
        <v>1.6685750044444441</v>
      </c>
      <c r="P1030" s="194">
        <f>ABS(Table21[[#This Row],[Erorr 3]])</f>
        <v>1.2917333333333332</v>
      </c>
      <c r="Q1030" s="192">
        <f>Table21[[#This Row],[Abs Erorr 3]]/Table21[[#This Row],[Adj Close]]</f>
        <v>4.3615327041795396E-2</v>
      </c>
    </row>
    <row r="1031" spans="1:17" x14ac:dyDescent="0.3">
      <c r="A1031" s="177">
        <v>44959</v>
      </c>
      <c r="B1031" s="7">
        <v>29.148499999999999</v>
      </c>
      <c r="C1031" s="190">
        <f t="shared" si="64"/>
        <v>29.616499999999998</v>
      </c>
      <c r="D1031" s="191">
        <f>Table21[[#This Row],[Adj Close]]-Table21[[#This Row],[Naive Trend ]]</f>
        <v>-0.46799999999999997</v>
      </c>
      <c r="E1031">
        <f>Table21[[#This Row],[Erorr 1]]^2</f>
        <v>0.21902399999999997</v>
      </c>
      <c r="F1031">
        <f>ABS(Table21[[#This Row],[Erorr 1]])</f>
        <v>0.46799999999999997</v>
      </c>
      <c r="G1031" s="192">
        <f>Table21[[#This Row],[Abs Erorr 1]]/Table21[[#This Row],[Adj Close]]</f>
        <v>1.605571470230029E-2</v>
      </c>
      <c r="H1031" s="190">
        <f t="shared" si="66"/>
        <v>28.923833333333334</v>
      </c>
      <c r="I1031" s="193">
        <f>(Table21[[#This Row],[Adj Close]]-Table21[[#This Row],[3-MA]])</f>
        <v>0.22466666666666413</v>
      </c>
      <c r="J1031" s="194">
        <f t="shared" si="65"/>
        <v>5.0475111111109972E-2</v>
      </c>
      <c r="K1031" s="194">
        <f>ABS(Table21[[#This Row],[Erorr 2]])</f>
        <v>0.22466666666666413</v>
      </c>
      <c r="L1031" s="192">
        <f>Table21[[#This Row],[Abs Erorr 2]]/Table21[[#This Row],[Adj Close]]</f>
        <v>7.7076579126426452E-3</v>
      </c>
      <c r="M1031" s="190">
        <f t="shared" si="63"/>
        <v>28.540049999999997</v>
      </c>
      <c r="N1031" s="195">
        <f>Table21[[#This Row],[Adj Close]]-Table21[[#This Row],[6-MA]]</f>
        <v>0.60845000000000127</v>
      </c>
      <c r="O1031" s="194">
        <f>(Table21[[#This Row],[Adj Close]]-M1031)^2</f>
        <v>0.37021140250000156</v>
      </c>
      <c r="P1031" s="194">
        <f>ABS(Table21[[#This Row],[Erorr 3]])</f>
        <v>0.60845000000000127</v>
      </c>
      <c r="Q1031" s="192">
        <f>Table21[[#This Row],[Abs Erorr 3]]/Table21[[#This Row],[Adj Close]]</f>
        <v>2.0874144467125284E-2</v>
      </c>
    </row>
    <row r="1032" spans="1:17" x14ac:dyDescent="0.3">
      <c r="A1032" s="177">
        <v>44960</v>
      </c>
      <c r="B1032" s="7">
        <v>28.6617</v>
      </c>
      <c r="C1032" s="190">
        <f t="shared" si="64"/>
        <v>29.148499999999999</v>
      </c>
      <c r="D1032" s="191">
        <f>Table21[[#This Row],[Adj Close]]-Table21[[#This Row],[Naive Trend ]]</f>
        <v>-0.48679999999999879</v>
      </c>
      <c r="E1032">
        <f>Table21[[#This Row],[Erorr 1]]^2</f>
        <v>0.23697423999999881</v>
      </c>
      <c r="F1032">
        <f>ABS(Table21[[#This Row],[Erorr 1]])</f>
        <v>0.48679999999999879</v>
      </c>
      <c r="G1032" s="192">
        <f>Table21[[#This Row],[Abs Erorr 1]]/Table21[[#This Row],[Adj Close]]</f>
        <v>1.6984337984139071E-2</v>
      </c>
      <c r="H1032" s="190">
        <f t="shared" si="66"/>
        <v>29.242099999999997</v>
      </c>
      <c r="I1032" s="193">
        <f>(Table21[[#This Row],[Adj Close]]-Table21[[#This Row],[3-MA]])</f>
        <v>-0.58039999999999736</v>
      </c>
      <c r="J1032" s="194">
        <f t="shared" si="65"/>
        <v>0.33686415999999691</v>
      </c>
      <c r="K1032" s="194">
        <f>ABS(Table21[[#This Row],[Erorr 2]])</f>
        <v>0.58039999999999736</v>
      </c>
      <c r="L1032" s="192">
        <f>Table21[[#This Row],[Abs Erorr 2]]/Table21[[#This Row],[Adj Close]]</f>
        <v>2.0250020061615234E-2</v>
      </c>
      <c r="M1032" s="190">
        <f t="shared" si="63"/>
        <v>28.735066666666665</v>
      </c>
      <c r="N1032" s="195">
        <f>Table21[[#This Row],[Adj Close]]-Table21[[#This Row],[6-MA]]</f>
        <v>-7.3366666666665026E-2</v>
      </c>
      <c r="O1032" s="194">
        <f>(Table21[[#This Row],[Adj Close]]-M1032)^2</f>
        <v>5.3826677777775367E-3</v>
      </c>
      <c r="P1032" s="194">
        <f>ABS(Table21[[#This Row],[Erorr 3]])</f>
        <v>7.3366666666665026E-2</v>
      </c>
      <c r="Q1032" s="192">
        <f>Table21[[#This Row],[Abs Erorr 3]]/Table21[[#This Row],[Adj Close]]</f>
        <v>2.5597458164262773E-3</v>
      </c>
    </row>
    <row r="1033" spans="1:17" x14ac:dyDescent="0.3">
      <c r="A1033" s="177">
        <v>44963</v>
      </c>
      <c r="B1033" s="7">
        <v>26.827100000000002</v>
      </c>
      <c r="C1033" s="190">
        <f t="shared" si="64"/>
        <v>28.6617</v>
      </c>
      <c r="D1033" s="191">
        <f>Table21[[#This Row],[Adj Close]]-Table21[[#This Row],[Naive Trend ]]</f>
        <v>-1.8345999999999982</v>
      </c>
      <c r="E1033">
        <f>Table21[[#This Row],[Erorr 1]]^2</f>
        <v>3.3657571599999936</v>
      </c>
      <c r="F1033">
        <f>ABS(Table21[[#This Row],[Erorr 1]])</f>
        <v>1.8345999999999982</v>
      </c>
      <c r="G1033" s="192">
        <f>Table21[[#This Row],[Abs Erorr 1]]/Table21[[#This Row],[Adj Close]]</f>
        <v>6.8386072292569752E-2</v>
      </c>
      <c r="H1033" s="190">
        <f t="shared" si="66"/>
        <v>29.142233333333333</v>
      </c>
      <c r="I1033" s="193">
        <f>(Table21[[#This Row],[Adj Close]]-Table21[[#This Row],[3-MA]])</f>
        <v>-2.3151333333333319</v>
      </c>
      <c r="J1033" s="194">
        <f t="shared" si="65"/>
        <v>5.3598423511111042</v>
      </c>
      <c r="K1033" s="194">
        <f>ABS(Table21[[#This Row],[Erorr 2]])</f>
        <v>2.3151333333333319</v>
      </c>
      <c r="L1033" s="192">
        <f>Table21[[#This Row],[Abs Erorr 2]]/Table21[[#This Row],[Adj Close]]</f>
        <v>8.629830780566411E-2</v>
      </c>
      <c r="M1033" s="190">
        <f t="shared" ref="M1033:M1096" si="67">AVERAGE(B1027:B1032)</f>
        <v>28.84738333333333</v>
      </c>
      <c r="N1033" s="195">
        <f>Table21[[#This Row],[Adj Close]]-Table21[[#This Row],[6-MA]]</f>
        <v>-2.0202833333333281</v>
      </c>
      <c r="O1033" s="194">
        <f>(Table21[[#This Row],[Adj Close]]-M1033)^2</f>
        <v>4.0815447469444237</v>
      </c>
      <c r="P1033" s="194">
        <f>ABS(Table21[[#This Row],[Erorr 3]])</f>
        <v>2.0202833333333281</v>
      </c>
      <c r="Q1033" s="192">
        <f>Table21[[#This Row],[Abs Erorr 3]]/Table21[[#This Row],[Adj Close]]</f>
        <v>7.5307555916715854E-2</v>
      </c>
    </row>
    <row r="1034" spans="1:17" x14ac:dyDescent="0.3">
      <c r="A1034" s="177">
        <v>44964</v>
      </c>
      <c r="B1034" s="7">
        <v>26.696000000000002</v>
      </c>
      <c r="C1034" s="190">
        <f t="shared" si="64"/>
        <v>26.827100000000002</v>
      </c>
      <c r="D1034" s="191">
        <f>Table21[[#This Row],[Adj Close]]-Table21[[#This Row],[Naive Trend ]]</f>
        <v>-0.13109999999999999</v>
      </c>
      <c r="E1034">
        <f>Table21[[#This Row],[Erorr 1]]^2</f>
        <v>1.7187209999999998E-2</v>
      </c>
      <c r="F1034">
        <f>ABS(Table21[[#This Row],[Erorr 1]])</f>
        <v>0.13109999999999999</v>
      </c>
      <c r="G1034" s="192">
        <f>Table21[[#This Row],[Abs Erorr 1]]/Table21[[#This Row],[Adj Close]]</f>
        <v>4.9108480671261603E-3</v>
      </c>
      <c r="H1034" s="190">
        <f t="shared" si="66"/>
        <v>28.212433333333333</v>
      </c>
      <c r="I1034" s="193">
        <f>(Table21[[#This Row],[Adj Close]]-Table21[[#This Row],[3-MA]])</f>
        <v>-1.5164333333333317</v>
      </c>
      <c r="J1034" s="194">
        <f t="shared" si="65"/>
        <v>2.2995700544444397</v>
      </c>
      <c r="K1034" s="194">
        <f>ABS(Table21[[#This Row],[Erorr 2]])</f>
        <v>1.5164333333333317</v>
      </c>
      <c r="L1034" s="192">
        <f>Table21[[#This Row],[Abs Erorr 2]]/Table21[[#This Row],[Adj Close]]</f>
        <v>5.6803765857556622E-2</v>
      </c>
      <c r="M1034" s="190">
        <f t="shared" si="67"/>
        <v>28.568133333333336</v>
      </c>
      <c r="N1034" s="195">
        <f>Table21[[#This Row],[Adj Close]]-Table21[[#This Row],[6-MA]]</f>
        <v>-1.8721333333333341</v>
      </c>
      <c r="O1034" s="194">
        <f>(Table21[[#This Row],[Adj Close]]-M1034)^2</f>
        <v>3.5048832177777807</v>
      </c>
      <c r="P1034" s="194">
        <f>ABS(Table21[[#This Row],[Erorr 3]])</f>
        <v>1.8721333333333341</v>
      </c>
      <c r="Q1034" s="192">
        <f>Table21[[#This Row],[Abs Erorr 3]]/Table21[[#This Row],[Adj Close]]</f>
        <v>7.0127859354709846E-2</v>
      </c>
    </row>
    <row r="1035" spans="1:17" x14ac:dyDescent="0.3">
      <c r="A1035" s="177">
        <v>44965</v>
      </c>
      <c r="B1035" s="7">
        <v>26.621200000000002</v>
      </c>
      <c r="C1035" s="190">
        <f t="shared" si="64"/>
        <v>26.696000000000002</v>
      </c>
      <c r="D1035" s="191">
        <f>Table21[[#This Row],[Adj Close]]-Table21[[#This Row],[Naive Trend ]]</f>
        <v>-7.4799999999999756E-2</v>
      </c>
      <c r="E1035">
        <f>Table21[[#This Row],[Erorr 1]]^2</f>
        <v>5.5950399999999635E-3</v>
      </c>
      <c r="F1035">
        <f>ABS(Table21[[#This Row],[Erorr 1]])</f>
        <v>7.4799999999999756E-2</v>
      </c>
      <c r="G1035" s="192">
        <f>Table21[[#This Row],[Abs Erorr 1]]/Table21[[#This Row],[Adj Close]]</f>
        <v>2.8097906931317802E-3</v>
      </c>
      <c r="H1035" s="190">
        <f t="shared" si="66"/>
        <v>27.394933333333331</v>
      </c>
      <c r="I1035" s="193">
        <f>(Table21[[#This Row],[Adj Close]]-Table21[[#This Row],[3-MA]])</f>
        <v>-0.77373333333332894</v>
      </c>
      <c r="J1035" s="194">
        <f t="shared" si="65"/>
        <v>0.59866327111110429</v>
      </c>
      <c r="K1035" s="194">
        <f>ABS(Table21[[#This Row],[Erorr 2]])</f>
        <v>0.77373333333332894</v>
      </c>
      <c r="L1035" s="192">
        <f>Table21[[#This Row],[Abs Erorr 2]]/Table21[[#This Row],[Adj Close]]</f>
        <v>2.9064555066388026E-2</v>
      </c>
      <c r="M1035" s="190">
        <f t="shared" si="67"/>
        <v>28.318516666666667</v>
      </c>
      <c r="N1035" s="195">
        <f>Table21[[#This Row],[Adj Close]]-Table21[[#This Row],[6-MA]]</f>
        <v>-1.6973166666666657</v>
      </c>
      <c r="O1035" s="194">
        <f>(Table21[[#This Row],[Adj Close]]-M1035)^2</f>
        <v>2.880883866944441</v>
      </c>
      <c r="P1035" s="194">
        <f>ABS(Table21[[#This Row],[Erorr 3]])</f>
        <v>1.6973166666666657</v>
      </c>
      <c r="Q1035" s="192">
        <f>Table21[[#This Row],[Abs Erorr 3]]/Table21[[#This Row],[Adj Close]]</f>
        <v>6.3758082530714827E-2</v>
      </c>
    </row>
    <row r="1036" spans="1:17" x14ac:dyDescent="0.3">
      <c r="A1036" s="177">
        <v>44966</v>
      </c>
      <c r="B1036" s="7">
        <v>24.365300000000001</v>
      </c>
      <c r="C1036" s="190">
        <f t="shared" si="64"/>
        <v>26.621200000000002</v>
      </c>
      <c r="D1036" s="191">
        <f>Table21[[#This Row],[Adj Close]]-Table21[[#This Row],[Naive Trend ]]</f>
        <v>-2.2559000000000005</v>
      </c>
      <c r="E1036">
        <f>Table21[[#This Row],[Erorr 1]]^2</f>
        <v>5.0890848100000019</v>
      </c>
      <c r="F1036">
        <f>ABS(Table21[[#This Row],[Erorr 1]])</f>
        <v>2.2559000000000005</v>
      </c>
      <c r="G1036" s="192">
        <f>Table21[[#This Row],[Abs Erorr 1]]/Table21[[#This Row],[Adj Close]]</f>
        <v>9.2586588303858366E-2</v>
      </c>
      <c r="H1036" s="190">
        <f t="shared" si="66"/>
        <v>26.714766666666666</v>
      </c>
      <c r="I1036" s="193">
        <f>(Table21[[#This Row],[Adj Close]]-Table21[[#This Row],[3-MA]])</f>
        <v>-2.3494666666666646</v>
      </c>
      <c r="J1036" s="194">
        <f t="shared" si="65"/>
        <v>5.519993617777768</v>
      </c>
      <c r="K1036" s="194">
        <f>ABS(Table21[[#This Row],[Erorr 2]])</f>
        <v>2.3494666666666646</v>
      </c>
      <c r="L1036" s="192">
        <f>Table21[[#This Row],[Abs Erorr 2]]/Table21[[#This Row],[Adj Close]]</f>
        <v>9.6426748969504358E-2</v>
      </c>
      <c r="M1036" s="190">
        <f t="shared" si="67"/>
        <v>27.928500000000003</v>
      </c>
      <c r="N1036" s="195">
        <f>Table21[[#This Row],[Adj Close]]-Table21[[#This Row],[6-MA]]</f>
        <v>-3.5632000000000019</v>
      </c>
      <c r="O1036" s="194">
        <f>(Table21[[#This Row],[Adj Close]]-M1036)^2</f>
        <v>12.696394240000014</v>
      </c>
      <c r="P1036" s="194">
        <f>ABS(Table21[[#This Row],[Erorr 3]])</f>
        <v>3.5632000000000019</v>
      </c>
      <c r="Q1036" s="192">
        <f>Table21[[#This Row],[Abs Erorr 3]]/Table21[[#This Row],[Adj Close]]</f>
        <v>0.14624076042568743</v>
      </c>
    </row>
    <row r="1037" spans="1:17" x14ac:dyDescent="0.3">
      <c r="A1037" s="177">
        <v>44967</v>
      </c>
      <c r="B1037" s="7">
        <v>24.5899</v>
      </c>
      <c r="C1037" s="190">
        <f t="shared" si="64"/>
        <v>24.365300000000001</v>
      </c>
      <c r="D1037" s="191">
        <f>Table21[[#This Row],[Adj Close]]-Table21[[#This Row],[Naive Trend ]]</f>
        <v>0.2245999999999988</v>
      </c>
      <c r="E1037">
        <f>Table21[[#This Row],[Erorr 1]]^2</f>
        <v>5.0445159999999462E-2</v>
      </c>
      <c r="F1037">
        <f>ABS(Table21[[#This Row],[Erorr 1]])</f>
        <v>0.2245999999999988</v>
      </c>
      <c r="G1037" s="192">
        <f>Table21[[#This Row],[Abs Erorr 1]]/Table21[[#This Row],[Adj Close]]</f>
        <v>9.1338313697899871E-3</v>
      </c>
      <c r="H1037" s="190">
        <f t="shared" si="66"/>
        <v>25.894166666666667</v>
      </c>
      <c r="I1037" s="193">
        <f>(Table21[[#This Row],[Adj Close]]-Table21[[#This Row],[3-MA]])</f>
        <v>-1.3042666666666669</v>
      </c>
      <c r="J1037" s="194">
        <f t="shared" si="65"/>
        <v>1.7011115377777783</v>
      </c>
      <c r="K1037" s="194">
        <f>ABS(Table21[[#This Row],[Erorr 2]])</f>
        <v>1.3042666666666669</v>
      </c>
      <c r="L1037" s="192">
        <f>Table21[[#This Row],[Abs Erorr 2]]/Table21[[#This Row],[Adj Close]]</f>
        <v>5.3040747081796465E-2</v>
      </c>
      <c r="M1037" s="190">
        <f t="shared" si="67"/>
        <v>27.053299999999997</v>
      </c>
      <c r="N1037" s="195">
        <f>Table21[[#This Row],[Adj Close]]-Table21[[#This Row],[6-MA]]</f>
        <v>-2.4633999999999965</v>
      </c>
      <c r="O1037" s="194">
        <f>(Table21[[#This Row],[Adj Close]]-M1037)^2</f>
        <v>6.0683395599999823</v>
      </c>
      <c r="P1037" s="194">
        <f>ABS(Table21[[#This Row],[Erorr 3]])</f>
        <v>2.4633999999999965</v>
      </c>
      <c r="Q1037" s="192">
        <f>Table21[[#This Row],[Abs Erorr 3]]/Table21[[#This Row],[Adj Close]]</f>
        <v>0.10017934192493652</v>
      </c>
    </row>
    <row r="1038" spans="1:17" x14ac:dyDescent="0.3">
      <c r="A1038" s="177">
        <v>44970</v>
      </c>
      <c r="B1038" s="7">
        <v>25.376200000000001</v>
      </c>
      <c r="C1038" s="190">
        <f t="shared" si="64"/>
        <v>24.5899</v>
      </c>
      <c r="D1038" s="191">
        <f>Table21[[#This Row],[Adj Close]]-Table21[[#This Row],[Naive Trend ]]</f>
        <v>0.78630000000000067</v>
      </c>
      <c r="E1038">
        <f>Table21[[#This Row],[Erorr 1]]^2</f>
        <v>0.61826769000000104</v>
      </c>
      <c r="F1038">
        <f>ABS(Table21[[#This Row],[Erorr 1]])</f>
        <v>0.78630000000000067</v>
      </c>
      <c r="G1038" s="192">
        <f>Table21[[#This Row],[Abs Erorr 1]]/Table21[[#This Row],[Adj Close]]</f>
        <v>3.0985726783363966E-2</v>
      </c>
      <c r="H1038" s="190">
        <f t="shared" si="66"/>
        <v>25.192133333333334</v>
      </c>
      <c r="I1038" s="193">
        <f>(Table21[[#This Row],[Adj Close]]-Table21[[#This Row],[3-MA]])</f>
        <v>0.18406666666666638</v>
      </c>
      <c r="J1038" s="194">
        <f t="shared" si="65"/>
        <v>3.3880537777777671E-2</v>
      </c>
      <c r="K1038" s="194">
        <f>ABS(Table21[[#This Row],[Erorr 2]])</f>
        <v>0.18406666666666638</v>
      </c>
      <c r="L1038" s="192">
        <f>Table21[[#This Row],[Abs Erorr 2]]/Table21[[#This Row],[Adj Close]]</f>
        <v>7.2535157614877863E-3</v>
      </c>
      <c r="M1038" s="190">
        <f t="shared" si="67"/>
        <v>26.293533333333333</v>
      </c>
      <c r="N1038" s="195">
        <f>Table21[[#This Row],[Adj Close]]-Table21[[#This Row],[6-MA]]</f>
        <v>-0.91733333333333178</v>
      </c>
      <c r="O1038" s="194">
        <f>(Table21[[#This Row],[Adj Close]]-M1038)^2</f>
        <v>0.84150044444444161</v>
      </c>
      <c r="P1038" s="194">
        <f>ABS(Table21[[#This Row],[Erorr 3]])</f>
        <v>0.91733333333333178</v>
      </c>
      <c r="Q1038" s="192">
        <f>Table21[[#This Row],[Abs Erorr 3]]/Table21[[#This Row],[Adj Close]]</f>
        <v>3.6149357797200993E-2</v>
      </c>
    </row>
    <row r="1039" spans="1:17" x14ac:dyDescent="0.3">
      <c r="A1039" s="177">
        <v>44971</v>
      </c>
      <c r="B1039" s="7">
        <v>25.8536</v>
      </c>
      <c r="C1039" s="190">
        <f t="shared" si="64"/>
        <v>25.376200000000001</v>
      </c>
      <c r="D1039" s="191">
        <f>Table21[[#This Row],[Adj Close]]-Table21[[#This Row],[Naive Trend ]]</f>
        <v>0.47739999999999938</v>
      </c>
      <c r="E1039">
        <f>Table21[[#This Row],[Erorr 1]]^2</f>
        <v>0.22791075999999941</v>
      </c>
      <c r="F1039">
        <f>ABS(Table21[[#This Row],[Erorr 1]])</f>
        <v>0.47739999999999938</v>
      </c>
      <c r="G1039" s="192">
        <f>Table21[[#This Row],[Abs Erorr 1]]/Table21[[#This Row],[Adj Close]]</f>
        <v>1.846551350682301E-2</v>
      </c>
      <c r="H1039" s="190">
        <f t="shared" si="66"/>
        <v>24.777133333333335</v>
      </c>
      <c r="I1039" s="193">
        <f>(Table21[[#This Row],[Adj Close]]-Table21[[#This Row],[3-MA]])</f>
        <v>1.0764666666666649</v>
      </c>
      <c r="J1039" s="194">
        <f t="shared" si="65"/>
        <v>1.1587804844444407</v>
      </c>
      <c r="K1039" s="194">
        <f>ABS(Table21[[#This Row],[Erorr 2]])</f>
        <v>1.0764666666666649</v>
      </c>
      <c r="L1039" s="192">
        <f>Table21[[#This Row],[Abs Erorr 2]]/Table21[[#This Row],[Adj Close]]</f>
        <v>4.1637012511474801E-2</v>
      </c>
      <c r="M1039" s="190">
        <f t="shared" si="67"/>
        <v>25.745950000000004</v>
      </c>
      <c r="N1039" s="195">
        <f>Table21[[#This Row],[Adj Close]]-Table21[[#This Row],[6-MA]]</f>
        <v>0.10764999999999603</v>
      </c>
      <c r="O1039" s="194">
        <f>(Table21[[#This Row],[Adj Close]]-M1039)^2</f>
        <v>1.1588522499999145E-2</v>
      </c>
      <c r="P1039" s="194">
        <f>ABS(Table21[[#This Row],[Erorr 3]])</f>
        <v>0.10764999999999603</v>
      </c>
      <c r="Q1039" s="192">
        <f>Table21[[#This Row],[Abs Erorr 3]]/Table21[[#This Row],[Adj Close]]</f>
        <v>4.1638301822568627E-3</v>
      </c>
    </row>
    <row r="1040" spans="1:17" x14ac:dyDescent="0.3">
      <c r="A1040" s="177">
        <v>44972</v>
      </c>
      <c r="B1040" s="7">
        <v>26.0595</v>
      </c>
      <c r="C1040" s="190">
        <f t="shared" si="64"/>
        <v>25.8536</v>
      </c>
      <c r="D1040" s="191">
        <f>Table21[[#This Row],[Adj Close]]-Table21[[#This Row],[Naive Trend ]]</f>
        <v>0.20589999999999975</v>
      </c>
      <c r="E1040">
        <f>Table21[[#This Row],[Erorr 1]]^2</f>
        <v>4.2394809999999894E-2</v>
      </c>
      <c r="F1040">
        <f>ABS(Table21[[#This Row],[Erorr 1]])</f>
        <v>0.20589999999999975</v>
      </c>
      <c r="G1040" s="192">
        <f>Table21[[#This Row],[Abs Erorr 1]]/Table21[[#This Row],[Adj Close]]</f>
        <v>7.9011492929641682E-3</v>
      </c>
      <c r="H1040" s="190">
        <f t="shared" si="66"/>
        <v>25.273233333333334</v>
      </c>
      <c r="I1040" s="193">
        <f>(Table21[[#This Row],[Adj Close]]-Table21[[#This Row],[3-MA]])</f>
        <v>0.78626666666666623</v>
      </c>
      <c r="J1040" s="194">
        <f t="shared" si="65"/>
        <v>0.61821527111111041</v>
      </c>
      <c r="K1040" s="194">
        <f>ABS(Table21[[#This Row],[Erorr 2]])</f>
        <v>0.78626666666666623</v>
      </c>
      <c r="L1040" s="192">
        <f>Table21[[#This Row],[Abs Erorr 2]]/Table21[[#This Row],[Adj Close]]</f>
        <v>3.0171978229308553E-2</v>
      </c>
      <c r="M1040" s="190">
        <f t="shared" si="67"/>
        <v>25.583700000000004</v>
      </c>
      <c r="N1040" s="195">
        <f>Table21[[#This Row],[Adj Close]]-Table21[[#This Row],[6-MA]]</f>
        <v>0.475799999999996</v>
      </c>
      <c r="O1040" s="194">
        <f>(Table21[[#This Row],[Adj Close]]-M1040)^2</f>
        <v>0.2263856399999962</v>
      </c>
      <c r="P1040" s="194">
        <f>ABS(Table21[[#This Row],[Erorr 3]])</f>
        <v>0.475799999999996</v>
      </c>
      <c r="Q1040" s="192">
        <f>Table21[[#This Row],[Abs Erorr 3]]/Table21[[#This Row],[Adj Close]]</f>
        <v>1.825821677315359E-2</v>
      </c>
    </row>
    <row r="1041" spans="1:17" x14ac:dyDescent="0.3">
      <c r="A1041" s="177">
        <v>44973</v>
      </c>
      <c r="B1041" s="7">
        <v>25.338799999999999</v>
      </c>
      <c r="C1041" s="190">
        <f t="shared" si="64"/>
        <v>26.0595</v>
      </c>
      <c r="D1041" s="191">
        <f>Table21[[#This Row],[Adj Close]]-Table21[[#This Row],[Naive Trend ]]</f>
        <v>-0.72070000000000078</v>
      </c>
      <c r="E1041">
        <f>Table21[[#This Row],[Erorr 1]]^2</f>
        <v>0.51940849000000111</v>
      </c>
      <c r="F1041">
        <f>ABS(Table21[[#This Row],[Erorr 1]])</f>
        <v>0.72070000000000078</v>
      </c>
      <c r="G1041" s="192">
        <f>Table21[[#This Row],[Abs Erorr 1]]/Table21[[#This Row],[Adj Close]]</f>
        <v>2.8442546608363491E-2</v>
      </c>
      <c r="H1041" s="190">
        <f t="shared" si="66"/>
        <v>25.763099999999998</v>
      </c>
      <c r="I1041" s="193">
        <f>(Table21[[#This Row],[Adj Close]]-Table21[[#This Row],[3-MA]])</f>
        <v>-0.42429999999999879</v>
      </c>
      <c r="J1041" s="194">
        <f t="shared" si="65"/>
        <v>0.18003048999999896</v>
      </c>
      <c r="K1041" s="194">
        <f>ABS(Table21[[#This Row],[Erorr 2]])</f>
        <v>0.42429999999999879</v>
      </c>
      <c r="L1041" s="192">
        <f>Table21[[#This Row],[Abs Erorr 2]]/Table21[[#This Row],[Adj Close]]</f>
        <v>1.6745070800511422E-2</v>
      </c>
      <c r="M1041" s="190">
        <f t="shared" si="67"/>
        <v>25.477616666666666</v>
      </c>
      <c r="N1041" s="195">
        <f>Table21[[#This Row],[Adj Close]]-Table21[[#This Row],[6-MA]]</f>
        <v>-0.13881666666666703</v>
      </c>
      <c r="O1041" s="194">
        <f>(Table21[[#This Row],[Adj Close]]-M1041)^2</f>
        <v>1.9270066944444546E-2</v>
      </c>
      <c r="P1041" s="194">
        <f>ABS(Table21[[#This Row],[Erorr 3]])</f>
        <v>0.13881666666666703</v>
      </c>
      <c r="Q1041" s="192">
        <f>Table21[[#This Row],[Abs Erorr 3]]/Table21[[#This Row],[Adj Close]]</f>
        <v>5.4784230771254766E-3</v>
      </c>
    </row>
    <row r="1042" spans="1:17" x14ac:dyDescent="0.3">
      <c r="A1042" s="177">
        <v>44974</v>
      </c>
      <c r="B1042" s="7">
        <v>25.2639</v>
      </c>
      <c r="C1042" s="190">
        <f t="shared" si="64"/>
        <v>25.338799999999999</v>
      </c>
      <c r="D1042" s="191">
        <f>Table21[[#This Row],[Adj Close]]-Table21[[#This Row],[Naive Trend ]]</f>
        <v>-7.4899999999999523E-2</v>
      </c>
      <c r="E1042">
        <f>Table21[[#This Row],[Erorr 1]]^2</f>
        <v>5.6100099999999284E-3</v>
      </c>
      <c r="F1042">
        <f>ABS(Table21[[#This Row],[Erorr 1]])</f>
        <v>7.4899999999999523E-2</v>
      </c>
      <c r="G1042" s="192">
        <f>Table21[[#This Row],[Abs Erorr 1]]/Table21[[#This Row],[Adj Close]]</f>
        <v>2.9647045784696553E-3</v>
      </c>
      <c r="H1042" s="190">
        <f t="shared" si="66"/>
        <v>25.750633333333337</v>
      </c>
      <c r="I1042" s="193">
        <f>(Table21[[#This Row],[Adj Close]]-Table21[[#This Row],[3-MA]])</f>
        <v>-0.48673333333333701</v>
      </c>
      <c r="J1042" s="194">
        <f t="shared" si="65"/>
        <v>0.23690933777778136</v>
      </c>
      <c r="K1042" s="194">
        <f>ABS(Table21[[#This Row],[Erorr 2]])</f>
        <v>0.48673333333333701</v>
      </c>
      <c r="L1042" s="192">
        <f>Table21[[#This Row],[Abs Erorr 2]]/Table21[[#This Row],[Adj Close]]</f>
        <v>1.9265961840148869E-2</v>
      </c>
      <c r="M1042" s="190">
        <f t="shared" si="67"/>
        <v>25.263883333333336</v>
      </c>
      <c r="N1042" s="195">
        <f>Table21[[#This Row],[Adj Close]]-Table21[[#This Row],[6-MA]]</f>
        <v>1.6666666663667229E-5</v>
      </c>
      <c r="O1042" s="194">
        <f>(Table21[[#This Row],[Adj Close]]-M1042)^2</f>
        <v>2.777777776777965E-10</v>
      </c>
      <c r="P1042" s="194">
        <f>ABS(Table21[[#This Row],[Erorr 3]])</f>
        <v>1.6666666663667229E-5</v>
      </c>
      <c r="Q1042" s="192">
        <f>Table21[[#This Row],[Abs Erorr 3]]/Table21[[#This Row],[Adj Close]]</f>
        <v>6.597028433324716E-7</v>
      </c>
    </row>
    <row r="1043" spans="1:17" x14ac:dyDescent="0.3">
      <c r="A1043" s="177">
        <v>44978</v>
      </c>
      <c r="B1043" s="7">
        <v>23.897300000000001</v>
      </c>
      <c r="C1043" s="190">
        <f t="shared" si="64"/>
        <v>25.2639</v>
      </c>
      <c r="D1043" s="191">
        <f>Table21[[#This Row],[Adj Close]]-Table21[[#This Row],[Naive Trend ]]</f>
        <v>-1.3665999999999983</v>
      </c>
      <c r="E1043">
        <f>Table21[[#This Row],[Erorr 1]]^2</f>
        <v>1.8675955599999952</v>
      </c>
      <c r="F1043">
        <f>ABS(Table21[[#This Row],[Erorr 1]])</f>
        <v>1.3665999999999983</v>
      </c>
      <c r="G1043" s="192">
        <f>Table21[[#This Row],[Abs Erorr 1]]/Table21[[#This Row],[Adj Close]]</f>
        <v>5.7186376703644272E-2</v>
      </c>
      <c r="H1043" s="190">
        <f t="shared" si="66"/>
        <v>25.554066666666667</v>
      </c>
      <c r="I1043" s="193">
        <f>(Table21[[#This Row],[Adj Close]]-Table21[[#This Row],[3-MA]])</f>
        <v>-1.6567666666666661</v>
      </c>
      <c r="J1043" s="194">
        <f t="shared" si="65"/>
        <v>2.7448757877777759</v>
      </c>
      <c r="K1043" s="194">
        <f>ABS(Table21[[#This Row],[Erorr 2]])</f>
        <v>1.6567666666666661</v>
      </c>
      <c r="L1043" s="192">
        <f>Table21[[#This Row],[Abs Erorr 2]]/Table21[[#This Row],[Adj Close]]</f>
        <v>6.9328613134817155E-2</v>
      </c>
      <c r="M1043" s="190">
        <f t="shared" si="67"/>
        <v>25.413650000000001</v>
      </c>
      <c r="N1043" s="195">
        <f>Table21[[#This Row],[Adj Close]]-Table21[[#This Row],[6-MA]]</f>
        <v>-1.5163499999999992</v>
      </c>
      <c r="O1043" s="194">
        <f>(Table21[[#This Row],[Adj Close]]-M1043)^2</f>
        <v>2.2993173224999977</v>
      </c>
      <c r="P1043" s="194">
        <f>ABS(Table21[[#This Row],[Erorr 3]])</f>
        <v>1.5163499999999992</v>
      </c>
      <c r="Q1043" s="192">
        <f>Table21[[#This Row],[Abs Erorr 3]]/Table21[[#This Row],[Adj Close]]</f>
        <v>6.3452774999686115E-2</v>
      </c>
    </row>
    <row r="1044" spans="1:17" x14ac:dyDescent="0.3">
      <c r="A1044" s="177">
        <v>44979</v>
      </c>
      <c r="B1044" s="7">
        <v>23.504100000000001</v>
      </c>
      <c r="C1044" s="190">
        <f t="shared" si="64"/>
        <v>23.897300000000001</v>
      </c>
      <c r="D1044" s="191">
        <f>Table21[[#This Row],[Adj Close]]-Table21[[#This Row],[Naive Trend ]]</f>
        <v>-0.39320000000000022</v>
      </c>
      <c r="E1044">
        <f>Table21[[#This Row],[Erorr 1]]^2</f>
        <v>0.15460624000000017</v>
      </c>
      <c r="F1044">
        <f>ABS(Table21[[#This Row],[Erorr 1]])</f>
        <v>0.39320000000000022</v>
      </c>
      <c r="G1044" s="192">
        <f>Table21[[#This Row],[Abs Erorr 1]]/Table21[[#This Row],[Adj Close]]</f>
        <v>1.6728996217681178E-2</v>
      </c>
      <c r="H1044" s="190">
        <f t="shared" si="66"/>
        <v>24.833333333333332</v>
      </c>
      <c r="I1044" s="193">
        <f>(Table21[[#This Row],[Adj Close]]-Table21[[#This Row],[3-MA]])</f>
        <v>-1.329233333333331</v>
      </c>
      <c r="J1044" s="194">
        <f t="shared" si="65"/>
        <v>1.7668612544444384</v>
      </c>
      <c r="K1044" s="194">
        <f>ABS(Table21[[#This Row],[Erorr 2]])</f>
        <v>1.329233333333331</v>
      </c>
      <c r="L1044" s="192">
        <f>Table21[[#This Row],[Abs Erorr 2]]/Table21[[#This Row],[Adj Close]]</f>
        <v>5.6553253829473626E-2</v>
      </c>
      <c r="M1044" s="190">
        <f t="shared" si="67"/>
        <v>25.298216666666665</v>
      </c>
      <c r="N1044" s="195">
        <f>Table21[[#This Row],[Adj Close]]-Table21[[#This Row],[6-MA]]</f>
        <v>-1.7941166666666639</v>
      </c>
      <c r="O1044" s="194">
        <f>(Table21[[#This Row],[Adj Close]]-M1044)^2</f>
        <v>3.2188546136111014</v>
      </c>
      <c r="P1044" s="194">
        <f>ABS(Table21[[#This Row],[Erorr 3]])</f>
        <v>1.7941166666666639</v>
      </c>
      <c r="Q1044" s="192">
        <f>Table21[[#This Row],[Abs Erorr 3]]/Table21[[#This Row],[Adj Close]]</f>
        <v>7.6332072560390055E-2</v>
      </c>
    </row>
    <row r="1045" spans="1:17" x14ac:dyDescent="0.3">
      <c r="A1045" s="177">
        <v>44980</v>
      </c>
      <c r="B1045" s="7">
        <v>23.026700000000002</v>
      </c>
      <c r="C1045" s="190">
        <f t="shared" si="64"/>
        <v>23.504100000000001</v>
      </c>
      <c r="D1045" s="191">
        <f>Table21[[#This Row],[Adj Close]]-Table21[[#This Row],[Naive Trend ]]</f>
        <v>-0.47739999999999938</v>
      </c>
      <c r="E1045">
        <f>Table21[[#This Row],[Erorr 1]]^2</f>
        <v>0.22791075999999941</v>
      </c>
      <c r="F1045">
        <f>ABS(Table21[[#This Row],[Erorr 1]])</f>
        <v>0.47739999999999938</v>
      </c>
      <c r="G1045" s="192">
        <f>Table21[[#This Row],[Abs Erorr 1]]/Table21[[#This Row],[Adj Close]]</f>
        <v>2.0732454064195015E-2</v>
      </c>
      <c r="H1045" s="190">
        <f t="shared" si="66"/>
        <v>24.221766666666667</v>
      </c>
      <c r="I1045" s="193">
        <f>(Table21[[#This Row],[Adj Close]]-Table21[[#This Row],[3-MA]])</f>
        <v>-1.1950666666666656</v>
      </c>
      <c r="J1045" s="194">
        <f t="shared" si="65"/>
        <v>1.4281843377777752</v>
      </c>
      <c r="K1045" s="194">
        <f>ABS(Table21[[#This Row],[Erorr 2]])</f>
        <v>1.1950666666666656</v>
      </c>
      <c r="L1045" s="192">
        <f>Table21[[#This Row],[Abs Erorr 2]]/Table21[[#This Row],[Adj Close]]</f>
        <v>5.1899172120480376E-2</v>
      </c>
      <c r="M1045" s="190">
        <f t="shared" si="67"/>
        <v>24.9862</v>
      </c>
      <c r="N1045" s="195">
        <f>Table21[[#This Row],[Adj Close]]-Table21[[#This Row],[6-MA]]</f>
        <v>-1.9594999999999985</v>
      </c>
      <c r="O1045" s="194">
        <f>(Table21[[#This Row],[Adj Close]]-M1045)^2</f>
        <v>3.8396402499999942</v>
      </c>
      <c r="P1045" s="194">
        <f>ABS(Table21[[#This Row],[Erorr 3]])</f>
        <v>1.9594999999999985</v>
      </c>
      <c r="Q1045" s="192">
        <f>Table21[[#This Row],[Abs Erorr 3]]/Table21[[#This Row],[Adj Close]]</f>
        <v>8.5096865812296085E-2</v>
      </c>
    </row>
    <row r="1046" spans="1:17" x14ac:dyDescent="0.3">
      <c r="A1046" s="177">
        <v>44981</v>
      </c>
      <c r="B1046" s="7">
        <v>22.633600000000001</v>
      </c>
      <c r="C1046" s="190">
        <f t="shared" si="64"/>
        <v>23.026700000000002</v>
      </c>
      <c r="D1046" s="191">
        <f>Table21[[#This Row],[Adj Close]]-Table21[[#This Row],[Naive Trend ]]</f>
        <v>-0.39310000000000045</v>
      </c>
      <c r="E1046">
        <f>Table21[[#This Row],[Erorr 1]]^2</f>
        <v>0.15452761000000034</v>
      </c>
      <c r="F1046">
        <f>ABS(Table21[[#This Row],[Erorr 1]])</f>
        <v>0.39310000000000045</v>
      </c>
      <c r="G1046" s="192">
        <f>Table21[[#This Row],[Abs Erorr 1]]/Table21[[#This Row],[Adj Close]]</f>
        <v>1.7367983882369594E-2</v>
      </c>
      <c r="H1046" s="190">
        <f t="shared" si="66"/>
        <v>23.476033333333334</v>
      </c>
      <c r="I1046" s="193">
        <f>(Table21[[#This Row],[Adj Close]]-Table21[[#This Row],[3-MA]])</f>
        <v>-0.84243333333333226</v>
      </c>
      <c r="J1046" s="194">
        <f t="shared" si="65"/>
        <v>0.70969392111110929</v>
      </c>
      <c r="K1046" s="194">
        <f>ABS(Table21[[#This Row],[Erorr 2]])</f>
        <v>0.84243333333333226</v>
      </c>
      <c r="L1046" s="192">
        <f>Table21[[#This Row],[Abs Erorr 2]]/Table21[[#This Row],[Adj Close]]</f>
        <v>3.722047457467359E-2</v>
      </c>
      <c r="M1046" s="190">
        <f t="shared" si="67"/>
        <v>24.515050000000002</v>
      </c>
      <c r="N1046" s="195">
        <f>Table21[[#This Row],[Adj Close]]-Table21[[#This Row],[6-MA]]</f>
        <v>-1.881450000000001</v>
      </c>
      <c r="O1046" s="194">
        <f>(Table21[[#This Row],[Adj Close]]-M1046)^2</f>
        <v>3.5398541025000037</v>
      </c>
      <c r="P1046" s="194">
        <f>ABS(Table21[[#This Row],[Erorr 3]])</f>
        <v>1.881450000000001</v>
      </c>
      <c r="Q1046" s="192">
        <f>Table21[[#This Row],[Abs Erorr 3]]/Table21[[#This Row],[Adj Close]]</f>
        <v>8.312641382723035E-2</v>
      </c>
    </row>
    <row r="1047" spans="1:17" x14ac:dyDescent="0.3">
      <c r="A1047" s="177">
        <v>44984</v>
      </c>
      <c r="B1047" s="7">
        <v>22.764700000000001</v>
      </c>
      <c r="C1047" s="190">
        <f t="shared" si="64"/>
        <v>22.633600000000001</v>
      </c>
      <c r="D1047" s="191">
        <f>Table21[[#This Row],[Adj Close]]-Table21[[#This Row],[Naive Trend ]]</f>
        <v>0.13109999999999999</v>
      </c>
      <c r="E1047">
        <f>Table21[[#This Row],[Erorr 1]]^2</f>
        <v>1.7187209999999998E-2</v>
      </c>
      <c r="F1047">
        <f>ABS(Table21[[#This Row],[Erorr 1]])</f>
        <v>0.13109999999999999</v>
      </c>
      <c r="G1047" s="192">
        <f>Table21[[#This Row],[Abs Erorr 1]]/Table21[[#This Row],[Adj Close]]</f>
        <v>5.758916216774216E-3</v>
      </c>
      <c r="H1047" s="190">
        <f t="shared" si="66"/>
        <v>23.0548</v>
      </c>
      <c r="I1047" s="193">
        <f>(Table21[[#This Row],[Adj Close]]-Table21[[#This Row],[3-MA]])</f>
        <v>-0.29009999999999891</v>
      </c>
      <c r="J1047" s="194">
        <f t="shared" si="65"/>
        <v>8.4158009999999367E-2</v>
      </c>
      <c r="K1047" s="194">
        <f>ABS(Table21[[#This Row],[Erorr 2]])</f>
        <v>0.29009999999999891</v>
      </c>
      <c r="L1047" s="192">
        <f>Table21[[#This Row],[Abs Erorr 2]]/Table21[[#This Row],[Adj Close]]</f>
        <v>1.2743414145585002E-2</v>
      </c>
      <c r="M1047" s="190">
        <f t="shared" si="67"/>
        <v>23.944066666666668</v>
      </c>
      <c r="N1047" s="195">
        <f>Table21[[#This Row],[Adj Close]]-Table21[[#This Row],[6-MA]]</f>
        <v>-1.1793666666666667</v>
      </c>
      <c r="O1047" s="194">
        <f>(Table21[[#This Row],[Adj Close]]-M1047)^2</f>
        <v>1.3909057344444444</v>
      </c>
      <c r="P1047" s="194">
        <f>ABS(Table21[[#This Row],[Erorr 3]])</f>
        <v>1.1793666666666667</v>
      </c>
      <c r="Q1047" s="192">
        <f>Table21[[#This Row],[Abs Erorr 3]]/Table21[[#This Row],[Adj Close]]</f>
        <v>5.1806817865672143E-2</v>
      </c>
    </row>
    <row r="1048" spans="1:17" x14ac:dyDescent="0.3">
      <c r="A1048" s="177">
        <v>44985</v>
      </c>
      <c r="B1048" s="7">
        <v>23.232700000000001</v>
      </c>
      <c r="C1048" s="190">
        <f t="shared" si="64"/>
        <v>22.764700000000001</v>
      </c>
      <c r="D1048" s="191">
        <f>Table21[[#This Row],[Adj Close]]-Table21[[#This Row],[Naive Trend ]]</f>
        <v>0.46799999999999997</v>
      </c>
      <c r="E1048">
        <f>Table21[[#This Row],[Erorr 1]]^2</f>
        <v>0.21902399999999997</v>
      </c>
      <c r="F1048">
        <f>ABS(Table21[[#This Row],[Erorr 1]])</f>
        <v>0.46799999999999997</v>
      </c>
      <c r="G1048" s="192">
        <f>Table21[[#This Row],[Abs Erorr 1]]/Table21[[#This Row],[Adj Close]]</f>
        <v>2.0144021142613641E-2</v>
      </c>
      <c r="H1048" s="190">
        <f t="shared" si="66"/>
        <v>22.808333333333337</v>
      </c>
      <c r="I1048" s="193">
        <f>(Table21[[#This Row],[Adj Close]]-Table21[[#This Row],[3-MA]])</f>
        <v>0.42436666666666412</v>
      </c>
      <c r="J1048" s="194">
        <f t="shared" si="65"/>
        <v>0.18008706777777561</v>
      </c>
      <c r="K1048" s="194">
        <f>ABS(Table21[[#This Row],[Erorr 2]])</f>
        <v>0.42436666666666412</v>
      </c>
      <c r="L1048" s="192">
        <f>Table21[[#This Row],[Abs Erorr 2]]/Table21[[#This Row],[Adj Close]]</f>
        <v>1.8265921165713159E-2</v>
      </c>
      <c r="M1048" s="190">
        <f t="shared" si="67"/>
        <v>23.515050000000002</v>
      </c>
      <c r="N1048" s="195">
        <f>Table21[[#This Row],[Adj Close]]-Table21[[#This Row],[6-MA]]</f>
        <v>-0.28235000000000099</v>
      </c>
      <c r="O1048" s="194">
        <f>(Table21[[#This Row],[Adj Close]]-M1048)^2</f>
        <v>7.9721522500000558E-2</v>
      </c>
      <c r="P1048" s="194">
        <f>ABS(Table21[[#This Row],[Erorr 3]])</f>
        <v>0.28235000000000099</v>
      </c>
      <c r="Q1048" s="192">
        <f>Table21[[#This Row],[Abs Erorr 3]]/Table21[[#This Row],[Adj Close]]</f>
        <v>1.215312899490808E-2</v>
      </c>
    </row>
    <row r="1049" spans="1:17" x14ac:dyDescent="0.3">
      <c r="A1049" s="177">
        <v>44986</v>
      </c>
      <c r="B1049" s="7">
        <v>23.485399999999998</v>
      </c>
      <c r="C1049" s="190">
        <f t="shared" si="64"/>
        <v>23.232700000000001</v>
      </c>
      <c r="D1049" s="191">
        <f>Table21[[#This Row],[Adj Close]]-Table21[[#This Row],[Naive Trend ]]</f>
        <v>0.25269999999999726</v>
      </c>
      <c r="E1049">
        <f>Table21[[#This Row],[Erorr 1]]^2</f>
        <v>6.3857289999998609E-2</v>
      </c>
      <c r="F1049">
        <f>ABS(Table21[[#This Row],[Erorr 1]])</f>
        <v>0.25269999999999726</v>
      </c>
      <c r="G1049" s="192">
        <f>Table21[[#This Row],[Abs Erorr 1]]/Table21[[#This Row],[Adj Close]]</f>
        <v>1.0759876348710147E-2</v>
      </c>
      <c r="H1049" s="190">
        <f t="shared" si="66"/>
        <v>22.876999999999999</v>
      </c>
      <c r="I1049" s="193">
        <f>(Table21[[#This Row],[Adj Close]]-Table21[[#This Row],[3-MA]])</f>
        <v>0.60839999999999961</v>
      </c>
      <c r="J1049" s="194">
        <f t="shared" si="65"/>
        <v>0.37015055999999952</v>
      </c>
      <c r="K1049" s="194">
        <f>ABS(Table21[[#This Row],[Erorr 2]])</f>
        <v>0.60839999999999961</v>
      </c>
      <c r="L1049" s="192">
        <f>Table21[[#This Row],[Abs Erorr 2]]/Table21[[#This Row],[Adj Close]]</f>
        <v>2.5905456155739297E-2</v>
      </c>
      <c r="M1049" s="190">
        <f t="shared" si="67"/>
        <v>23.176516666666668</v>
      </c>
      <c r="N1049" s="195">
        <f>Table21[[#This Row],[Adj Close]]-Table21[[#This Row],[6-MA]]</f>
        <v>0.30888333333333051</v>
      </c>
      <c r="O1049" s="194">
        <f>(Table21[[#This Row],[Adj Close]]-M1049)^2</f>
        <v>9.5408913611109369E-2</v>
      </c>
      <c r="P1049" s="194">
        <f>ABS(Table21[[#This Row],[Erorr 3]])</f>
        <v>0.30888333333333051</v>
      </c>
      <c r="Q1049" s="192">
        <f>Table21[[#This Row],[Abs Erorr 3]]/Table21[[#This Row],[Adj Close]]</f>
        <v>1.3152142749679824E-2</v>
      </c>
    </row>
    <row r="1050" spans="1:17" x14ac:dyDescent="0.3">
      <c r="A1050" s="177">
        <v>44987</v>
      </c>
      <c r="B1050" s="7">
        <v>24.608699999999999</v>
      </c>
      <c r="C1050" s="190">
        <f t="shared" si="64"/>
        <v>23.485399999999998</v>
      </c>
      <c r="D1050" s="191">
        <f>Table21[[#This Row],[Adj Close]]-Table21[[#This Row],[Naive Trend ]]</f>
        <v>1.1233000000000004</v>
      </c>
      <c r="E1050">
        <f>Table21[[#This Row],[Erorr 1]]^2</f>
        <v>1.2618028900000009</v>
      </c>
      <c r="F1050">
        <f>ABS(Table21[[#This Row],[Erorr 1]])</f>
        <v>1.1233000000000004</v>
      </c>
      <c r="G1050" s="192">
        <f>Table21[[#This Row],[Abs Erorr 1]]/Table21[[#This Row],[Adj Close]]</f>
        <v>4.5646458366350132E-2</v>
      </c>
      <c r="H1050" s="190">
        <f t="shared" si="66"/>
        <v>23.160933333333332</v>
      </c>
      <c r="I1050" s="193">
        <f>(Table21[[#This Row],[Adj Close]]-Table21[[#This Row],[3-MA]])</f>
        <v>1.4477666666666664</v>
      </c>
      <c r="J1050" s="194">
        <f t="shared" si="65"/>
        <v>2.0960283211111106</v>
      </c>
      <c r="K1050" s="194">
        <f>ABS(Table21[[#This Row],[Erorr 2]])</f>
        <v>1.4477666666666664</v>
      </c>
      <c r="L1050" s="192">
        <f>Table21[[#This Row],[Abs Erorr 2]]/Table21[[#This Row],[Adj Close]]</f>
        <v>5.8831497261808488E-2</v>
      </c>
      <c r="M1050" s="190">
        <f t="shared" si="67"/>
        <v>23.107866666666666</v>
      </c>
      <c r="N1050" s="195">
        <f>Table21[[#This Row],[Adj Close]]-Table21[[#This Row],[6-MA]]</f>
        <v>1.5008333333333326</v>
      </c>
      <c r="O1050" s="194">
        <f>(Table21[[#This Row],[Adj Close]]-M1050)^2</f>
        <v>2.2525006944444423</v>
      </c>
      <c r="P1050" s="194">
        <f>ABS(Table21[[#This Row],[Erorr 3]])</f>
        <v>1.5008333333333326</v>
      </c>
      <c r="Q1050" s="192">
        <f>Table21[[#This Row],[Abs Erorr 3]]/Table21[[#This Row],[Adj Close]]</f>
        <v>6.0987916197659066E-2</v>
      </c>
    </row>
    <row r="1051" spans="1:17" x14ac:dyDescent="0.3">
      <c r="A1051" s="177">
        <v>44988</v>
      </c>
      <c r="B1051" s="7">
        <v>24.5806</v>
      </c>
      <c r="C1051" s="190">
        <f t="shared" si="64"/>
        <v>24.608699999999999</v>
      </c>
      <c r="D1051" s="191">
        <f>Table21[[#This Row],[Adj Close]]-Table21[[#This Row],[Naive Trend ]]</f>
        <v>-2.809999999999846E-2</v>
      </c>
      <c r="E1051">
        <f>Table21[[#This Row],[Erorr 1]]^2</f>
        <v>7.8960999999991342E-4</v>
      </c>
      <c r="F1051">
        <f>ABS(Table21[[#This Row],[Erorr 1]])</f>
        <v>2.809999999999846E-2</v>
      </c>
      <c r="G1051" s="192">
        <f>Table21[[#This Row],[Abs Erorr 1]]/Table21[[#This Row],[Adj Close]]</f>
        <v>1.1431779533452584E-3</v>
      </c>
      <c r="H1051" s="190">
        <f t="shared" si="66"/>
        <v>23.775599999999997</v>
      </c>
      <c r="I1051" s="193">
        <f>(Table21[[#This Row],[Adj Close]]-Table21[[#This Row],[3-MA]])</f>
        <v>0.80500000000000327</v>
      </c>
      <c r="J1051" s="194">
        <f t="shared" si="65"/>
        <v>0.64802500000000529</v>
      </c>
      <c r="K1051" s="194">
        <f>ABS(Table21[[#This Row],[Erorr 2]])</f>
        <v>0.80500000000000327</v>
      </c>
      <c r="L1051" s="192">
        <f>Table21[[#This Row],[Abs Erorr 2]]/Table21[[#This Row],[Adj Close]]</f>
        <v>3.2749404001529793E-2</v>
      </c>
      <c r="M1051" s="190">
        <f t="shared" si="67"/>
        <v>23.291966666666667</v>
      </c>
      <c r="N1051" s="195">
        <f>Table21[[#This Row],[Adj Close]]-Table21[[#This Row],[6-MA]]</f>
        <v>1.2886333333333333</v>
      </c>
      <c r="O1051" s="194">
        <f>(Table21[[#This Row],[Adj Close]]-M1051)^2</f>
        <v>1.6605758677777778</v>
      </c>
      <c r="P1051" s="194">
        <f>ABS(Table21[[#This Row],[Erorr 3]])</f>
        <v>1.2886333333333333</v>
      </c>
      <c r="Q1051" s="192">
        <f>Table21[[#This Row],[Abs Erorr 3]]/Table21[[#This Row],[Adj Close]]</f>
        <v>5.242481197909462E-2</v>
      </c>
    </row>
    <row r="1052" spans="1:17" x14ac:dyDescent="0.3">
      <c r="A1052" s="177">
        <v>44991</v>
      </c>
      <c r="B1052" s="7">
        <v>23.2608</v>
      </c>
      <c r="C1052" s="190">
        <f t="shared" si="64"/>
        <v>24.5806</v>
      </c>
      <c r="D1052" s="191">
        <f>Table21[[#This Row],[Adj Close]]-Table21[[#This Row],[Naive Trend ]]</f>
        <v>-1.3198000000000008</v>
      </c>
      <c r="E1052">
        <f>Table21[[#This Row],[Erorr 1]]^2</f>
        <v>1.7418720400000021</v>
      </c>
      <c r="F1052">
        <f>ABS(Table21[[#This Row],[Erorr 1]])</f>
        <v>1.3198000000000008</v>
      </c>
      <c r="G1052" s="192">
        <f>Table21[[#This Row],[Abs Erorr 1]]/Table21[[#This Row],[Adj Close]]</f>
        <v>5.6739235107992878E-2</v>
      </c>
      <c r="H1052" s="190">
        <f t="shared" si="66"/>
        <v>24.224900000000002</v>
      </c>
      <c r="I1052" s="193">
        <f>(Table21[[#This Row],[Adj Close]]-Table21[[#This Row],[3-MA]])</f>
        <v>-0.96410000000000196</v>
      </c>
      <c r="J1052" s="194">
        <f t="shared" si="65"/>
        <v>0.92948881000000372</v>
      </c>
      <c r="K1052" s="194">
        <f>ABS(Table21[[#This Row],[Erorr 2]])</f>
        <v>0.96410000000000196</v>
      </c>
      <c r="L1052" s="192">
        <f>Table21[[#This Row],[Abs Erorr 2]]/Table21[[#This Row],[Adj Close]]</f>
        <v>4.1447413674508271E-2</v>
      </c>
      <c r="M1052" s="190">
        <f t="shared" si="67"/>
        <v>23.55095</v>
      </c>
      <c r="N1052" s="195">
        <f>Table21[[#This Row],[Adj Close]]-Table21[[#This Row],[6-MA]]</f>
        <v>-0.29015000000000057</v>
      </c>
      <c r="O1052" s="194">
        <f>(Table21[[#This Row],[Adj Close]]-M1052)^2</f>
        <v>8.4187022500000333E-2</v>
      </c>
      <c r="P1052" s="194">
        <f>ABS(Table21[[#This Row],[Erorr 3]])</f>
        <v>0.29015000000000057</v>
      </c>
      <c r="Q1052" s="192">
        <f>Table21[[#This Row],[Abs Erorr 3]]/Table21[[#This Row],[Adj Close]]</f>
        <v>1.247377562250656E-2</v>
      </c>
    </row>
    <row r="1053" spans="1:17" x14ac:dyDescent="0.3">
      <c r="A1053" s="177">
        <v>44992</v>
      </c>
      <c r="B1053" s="7">
        <v>22.708500000000001</v>
      </c>
      <c r="C1053" s="190">
        <f t="shared" si="64"/>
        <v>23.2608</v>
      </c>
      <c r="D1053" s="191">
        <f>Table21[[#This Row],[Adj Close]]-Table21[[#This Row],[Naive Trend ]]</f>
        <v>-0.5522999999999989</v>
      </c>
      <c r="E1053">
        <f>Table21[[#This Row],[Erorr 1]]^2</f>
        <v>0.30503528999999879</v>
      </c>
      <c r="F1053">
        <f>ABS(Table21[[#This Row],[Erorr 1]])</f>
        <v>0.5522999999999989</v>
      </c>
      <c r="G1053" s="192">
        <f>Table21[[#This Row],[Abs Erorr 1]]/Table21[[#This Row],[Adj Close]]</f>
        <v>2.4321289385031988E-2</v>
      </c>
      <c r="H1053" s="190">
        <f t="shared" si="66"/>
        <v>24.150033333333337</v>
      </c>
      <c r="I1053" s="193">
        <f>(Table21[[#This Row],[Adj Close]]-Table21[[#This Row],[3-MA]])</f>
        <v>-1.4415333333333358</v>
      </c>
      <c r="J1053" s="194">
        <f t="shared" si="65"/>
        <v>2.0780183511111181</v>
      </c>
      <c r="K1053" s="194">
        <f>ABS(Table21[[#This Row],[Erorr 2]])</f>
        <v>1.4415333333333358</v>
      </c>
      <c r="L1053" s="192">
        <f>Table21[[#This Row],[Abs Erorr 2]]/Table21[[#This Row],[Adj Close]]</f>
        <v>6.3479901064946415E-2</v>
      </c>
      <c r="M1053" s="190">
        <f t="shared" si="67"/>
        <v>23.655483333333333</v>
      </c>
      <c r="N1053" s="195">
        <f>Table21[[#This Row],[Adj Close]]-Table21[[#This Row],[6-MA]]</f>
        <v>-0.94698333333333196</v>
      </c>
      <c r="O1053" s="194">
        <f>(Table21[[#This Row],[Adj Close]]-M1053)^2</f>
        <v>0.89677743361110851</v>
      </c>
      <c r="P1053" s="194">
        <f>ABS(Table21[[#This Row],[Erorr 3]])</f>
        <v>0.94698333333333196</v>
      </c>
      <c r="Q1053" s="192">
        <f>Table21[[#This Row],[Abs Erorr 3]]/Table21[[#This Row],[Adj Close]]</f>
        <v>4.1701712281010717E-2</v>
      </c>
    </row>
    <row r="1054" spans="1:17" x14ac:dyDescent="0.3">
      <c r="A1054" s="177">
        <v>44993</v>
      </c>
      <c r="B1054" s="7">
        <v>22.483799999999999</v>
      </c>
      <c r="C1054" s="190">
        <f t="shared" si="64"/>
        <v>22.708500000000001</v>
      </c>
      <c r="D1054" s="191">
        <f>Table21[[#This Row],[Adj Close]]-Table21[[#This Row],[Naive Trend ]]</f>
        <v>-0.22470000000000212</v>
      </c>
      <c r="E1054">
        <f>Table21[[#This Row],[Erorr 1]]^2</f>
        <v>5.0490090000000952E-2</v>
      </c>
      <c r="F1054">
        <f>ABS(Table21[[#This Row],[Erorr 1]])</f>
        <v>0.22470000000000212</v>
      </c>
      <c r="G1054" s="192">
        <f>Table21[[#This Row],[Abs Erorr 1]]/Table21[[#This Row],[Adj Close]]</f>
        <v>9.9938622474849501E-3</v>
      </c>
      <c r="H1054" s="190">
        <f t="shared" si="66"/>
        <v>23.516633333333335</v>
      </c>
      <c r="I1054" s="193">
        <f>(Table21[[#This Row],[Adj Close]]-Table21[[#This Row],[3-MA]])</f>
        <v>-1.0328333333333362</v>
      </c>
      <c r="J1054" s="194">
        <f t="shared" si="65"/>
        <v>1.0667446944444503</v>
      </c>
      <c r="K1054" s="194">
        <f>ABS(Table21[[#This Row],[Erorr 2]])</f>
        <v>1.0328333333333362</v>
      </c>
      <c r="L1054" s="192">
        <f>Table21[[#This Row],[Abs Erorr 2]]/Table21[[#This Row],[Adj Close]]</f>
        <v>4.5936778183996309E-2</v>
      </c>
      <c r="M1054" s="190">
        <f t="shared" si="67"/>
        <v>23.646116666666668</v>
      </c>
      <c r="N1054" s="195">
        <f>Table21[[#This Row],[Adj Close]]-Table21[[#This Row],[6-MA]]</f>
        <v>-1.1623166666666691</v>
      </c>
      <c r="O1054" s="194">
        <f>(Table21[[#This Row],[Adj Close]]-M1054)^2</f>
        <v>1.3509800336111168</v>
      </c>
      <c r="P1054" s="194">
        <f>ABS(Table21[[#This Row],[Erorr 3]])</f>
        <v>1.1623166666666691</v>
      </c>
      <c r="Q1054" s="192">
        <f>Table21[[#This Row],[Abs Erorr 3]]/Table21[[#This Row],[Adj Close]]</f>
        <v>5.1695739450923296E-2</v>
      </c>
    </row>
    <row r="1055" spans="1:17" x14ac:dyDescent="0.3">
      <c r="A1055" s="177">
        <v>44994</v>
      </c>
      <c r="B1055" s="7">
        <v>21.8108</v>
      </c>
      <c r="C1055" s="190">
        <f t="shared" si="64"/>
        <v>22.483799999999999</v>
      </c>
      <c r="D1055" s="191">
        <f>Table21[[#This Row],[Adj Close]]-Table21[[#This Row],[Naive Trend ]]</f>
        <v>-0.67299999999999827</v>
      </c>
      <c r="E1055">
        <f>Table21[[#This Row],[Erorr 1]]^2</f>
        <v>0.45292899999999764</v>
      </c>
      <c r="F1055">
        <f>ABS(Table21[[#This Row],[Erorr 1]])</f>
        <v>0.67299999999999827</v>
      </c>
      <c r="G1055" s="192">
        <f>Table21[[#This Row],[Abs Erorr 1]]/Table21[[#This Row],[Adj Close]]</f>
        <v>3.0856273039044795E-2</v>
      </c>
      <c r="H1055" s="190">
        <f t="shared" si="66"/>
        <v>22.817700000000002</v>
      </c>
      <c r="I1055" s="193">
        <f>(Table21[[#This Row],[Adj Close]]-Table21[[#This Row],[3-MA]])</f>
        <v>-1.0069000000000017</v>
      </c>
      <c r="J1055" s="194">
        <f t="shared" si="65"/>
        <v>1.0138476100000033</v>
      </c>
      <c r="K1055" s="194">
        <f>ABS(Table21[[#This Row],[Erorr 2]])</f>
        <v>1.0069000000000017</v>
      </c>
      <c r="L1055" s="192">
        <f>Table21[[#This Row],[Abs Erorr 2]]/Table21[[#This Row],[Adj Close]]</f>
        <v>4.6165202560199611E-2</v>
      </c>
      <c r="M1055" s="190">
        <f t="shared" si="67"/>
        <v>23.5213</v>
      </c>
      <c r="N1055" s="195">
        <f>Table21[[#This Row],[Adj Close]]-Table21[[#This Row],[6-MA]]</f>
        <v>-1.7104999999999997</v>
      </c>
      <c r="O1055" s="194">
        <f>(Table21[[#This Row],[Adj Close]]-M1055)^2</f>
        <v>2.9258102499999987</v>
      </c>
      <c r="P1055" s="194">
        <f>ABS(Table21[[#This Row],[Erorr 3]])</f>
        <v>1.7104999999999997</v>
      </c>
      <c r="Q1055" s="192">
        <f>Table21[[#This Row],[Abs Erorr 3]]/Table21[[#This Row],[Adj Close]]</f>
        <v>7.8424450272342128E-2</v>
      </c>
    </row>
    <row r="1056" spans="1:17" x14ac:dyDescent="0.3">
      <c r="A1056" s="177">
        <v>44995</v>
      </c>
      <c r="B1056" s="7">
        <v>20.6449</v>
      </c>
      <c r="C1056" s="190">
        <f t="shared" si="64"/>
        <v>21.8108</v>
      </c>
      <c r="D1056" s="191">
        <f>Table21[[#This Row],[Adj Close]]-Table21[[#This Row],[Naive Trend ]]</f>
        <v>-1.1659000000000006</v>
      </c>
      <c r="E1056">
        <f>Table21[[#This Row],[Erorr 1]]^2</f>
        <v>1.3593228100000014</v>
      </c>
      <c r="F1056">
        <f>ABS(Table21[[#This Row],[Erorr 1]])</f>
        <v>1.1659000000000006</v>
      </c>
      <c r="G1056" s="192">
        <f>Table21[[#This Row],[Abs Erorr 1]]/Table21[[#This Row],[Adj Close]]</f>
        <v>5.6473995999011893E-2</v>
      </c>
      <c r="H1056" s="190">
        <f t="shared" si="66"/>
        <v>22.334366666666668</v>
      </c>
      <c r="I1056" s="193">
        <f>(Table21[[#This Row],[Adj Close]]-Table21[[#This Row],[3-MA]])</f>
        <v>-1.689466666666668</v>
      </c>
      <c r="J1056" s="194">
        <f t="shared" si="65"/>
        <v>2.8542976177777821</v>
      </c>
      <c r="K1056" s="194">
        <f>ABS(Table21[[#This Row],[Erorr 2]])</f>
        <v>1.689466666666668</v>
      </c>
      <c r="L1056" s="192">
        <f>Table21[[#This Row],[Abs Erorr 2]]/Table21[[#This Row],[Adj Close]]</f>
        <v>8.1834577385536775E-2</v>
      </c>
      <c r="M1056" s="190">
        <f t="shared" si="67"/>
        <v>23.2422</v>
      </c>
      <c r="N1056" s="195">
        <f>Table21[[#This Row],[Adj Close]]-Table21[[#This Row],[6-MA]]</f>
        <v>-2.5973000000000006</v>
      </c>
      <c r="O1056" s="194">
        <f>(Table21[[#This Row],[Adj Close]]-M1056)^2</f>
        <v>6.7459672900000029</v>
      </c>
      <c r="P1056" s="194">
        <f>ABS(Table21[[#This Row],[Erorr 3]])</f>
        <v>2.5973000000000006</v>
      </c>
      <c r="Q1056" s="192">
        <f>Table21[[#This Row],[Abs Erorr 3]]/Table21[[#This Row],[Adj Close]]</f>
        <v>0.12580831101143627</v>
      </c>
    </row>
    <row r="1057" spans="1:17" x14ac:dyDescent="0.3">
      <c r="A1057" s="177">
        <v>44998</v>
      </c>
      <c r="B1057" s="7">
        <v>19.753900000000002</v>
      </c>
      <c r="C1057" s="190">
        <f t="shared" si="64"/>
        <v>20.6449</v>
      </c>
      <c r="D1057" s="191">
        <f>Table21[[#This Row],[Adj Close]]-Table21[[#This Row],[Naive Trend ]]</f>
        <v>-0.89099999999999824</v>
      </c>
      <c r="E1057">
        <f>Table21[[#This Row],[Erorr 1]]^2</f>
        <v>0.79388099999999684</v>
      </c>
      <c r="F1057">
        <f>ABS(Table21[[#This Row],[Erorr 1]])</f>
        <v>0.89099999999999824</v>
      </c>
      <c r="G1057" s="192">
        <f>Table21[[#This Row],[Abs Erorr 1]]/Table21[[#This Row],[Adj Close]]</f>
        <v>4.5105017237102453E-2</v>
      </c>
      <c r="H1057" s="190">
        <f t="shared" si="66"/>
        <v>21.646500000000003</v>
      </c>
      <c r="I1057" s="193">
        <f>(Table21[[#This Row],[Adj Close]]-Table21[[#This Row],[3-MA]])</f>
        <v>-1.8926000000000016</v>
      </c>
      <c r="J1057" s="194">
        <f t="shared" si="65"/>
        <v>3.581934760000006</v>
      </c>
      <c r="K1057" s="194">
        <f>ABS(Table21[[#This Row],[Erorr 2]])</f>
        <v>1.8926000000000016</v>
      </c>
      <c r="L1057" s="192">
        <f>Table21[[#This Row],[Abs Erorr 2]]/Table21[[#This Row],[Adj Close]]</f>
        <v>9.5808928869742252E-2</v>
      </c>
      <c r="M1057" s="190">
        <f t="shared" si="67"/>
        <v>22.581566666666671</v>
      </c>
      <c r="N1057" s="195">
        <f>Table21[[#This Row],[Adj Close]]-Table21[[#This Row],[6-MA]]</f>
        <v>-2.8276666666666692</v>
      </c>
      <c r="O1057" s="194">
        <f>(Table21[[#This Row],[Adj Close]]-M1057)^2</f>
        <v>7.9956987777777924</v>
      </c>
      <c r="P1057" s="194">
        <f>ABS(Table21[[#This Row],[Erorr 3]])</f>
        <v>2.8276666666666692</v>
      </c>
      <c r="Q1057" s="192">
        <f>Table21[[#This Row],[Abs Erorr 3]]/Table21[[#This Row],[Adj Close]]</f>
        <v>0.1431447292264651</v>
      </c>
    </row>
    <row r="1058" spans="1:17" x14ac:dyDescent="0.3">
      <c r="A1058" s="177">
        <v>44999</v>
      </c>
      <c r="B1058" s="7">
        <v>19.659099999999999</v>
      </c>
      <c r="C1058" s="190">
        <f t="shared" si="64"/>
        <v>19.753900000000002</v>
      </c>
      <c r="D1058" s="191">
        <f>Table21[[#This Row],[Adj Close]]-Table21[[#This Row],[Naive Trend ]]</f>
        <v>-9.4800000000002882E-2</v>
      </c>
      <c r="E1058">
        <f>Table21[[#This Row],[Erorr 1]]^2</f>
        <v>8.9870400000005464E-3</v>
      </c>
      <c r="F1058">
        <f>ABS(Table21[[#This Row],[Erorr 1]])</f>
        <v>9.4800000000002882E-2</v>
      </c>
      <c r="G1058" s="192">
        <f>Table21[[#This Row],[Abs Erorr 1]]/Table21[[#This Row],[Adj Close]]</f>
        <v>4.822194301875614E-3</v>
      </c>
      <c r="H1058" s="190">
        <f t="shared" si="66"/>
        <v>20.736533333333334</v>
      </c>
      <c r="I1058" s="193">
        <f>(Table21[[#This Row],[Adj Close]]-Table21[[#This Row],[3-MA]])</f>
        <v>-1.0774333333333352</v>
      </c>
      <c r="J1058" s="194">
        <f t="shared" si="65"/>
        <v>1.1608625877777818</v>
      </c>
      <c r="K1058" s="194">
        <f>ABS(Table21[[#This Row],[Erorr 2]])</f>
        <v>1.0774333333333352</v>
      </c>
      <c r="L1058" s="192">
        <f>Table21[[#This Row],[Abs Erorr 2]]/Table21[[#This Row],[Adj Close]]</f>
        <v>5.4805832074374478E-2</v>
      </c>
      <c r="M1058" s="190">
        <f t="shared" si="67"/>
        <v>21.777116666666672</v>
      </c>
      <c r="N1058" s="195">
        <f>Table21[[#This Row],[Adj Close]]-Table21[[#This Row],[6-MA]]</f>
        <v>-2.1180166666666729</v>
      </c>
      <c r="O1058" s="194">
        <f>(Table21[[#This Row],[Adj Close]]-M1058)^2</f>
        <v>4.4859946002778042</v>
      </c>
      <c r="P1058" s="194">
        <f>ABS(Table21[[#This Row],[Erorr 3]])</f>
        <v>2.1180166666666729</v>
      </c>
      <c r="Q1058" s="192">
        <f>Table21[[#This Row],[Abs Erorr 3]]/Table21[[#This Row],[Adj Close]]</f>
        <v>0.10773721414849474</v>
      </c>
    </row>
    <row r="1059" spans="1:17" x14ac:dyDescent="0.3">
      <c r="A1059" s="177">
        <v>45000</v>
      </c>
      <c r="B1059" s="7">
        <v>20.2089</v>
      </c>
      <c r="C1059" s="190">
        <f t="shared" si="64"/>
        <v>19.659099999999999</v>
      </c>
      <c r="D1059" s="191">
        <f>Table21[[#This Row],[Adj Close]]-Table21[[#This Row],[Naive Trend ]]</f>
        <v>0.54980000000000118</v>
      </c>
      <c r="E1059">
        <f>Table21[[#This Row],[Erorr 1]]^2</f>
        <v>0.3022800400000013</v>
      </c>
      <c r="F1059">
        <f>ABS(Table21[[#This Row],[Erorr 1]])</f>
        <v>0.54980000000000118</v>
      </c>
      <c r="G1059" s="192">
        <f>Table21[[#This Row],[Abs Erorr 1]]/Table21[[#This Row],[Adj Close]]</f>
        <v>2.7205835052872801E-2</v>
      </c>
      <c r="H1059" s="190">
        <f t="shared" si="66"/>
        <v>20.019300000000001</v>
      </c>
      <c r="I1059" s="193">
        <f>(Table21[[#This Row],[Adj Close]]-Table21[[#This Row],[3-MA]])</f>
        <v>0.18959999999999866</v>
      </c>
      <c r="J1059" s="194">
        <f t="shared" si="65"/>
        <v>3.5948159999999493E-2</v>
      </c>
      <c r="K1059" s="194">
        <f>ABS(Table21[[#This Row],[Erorr 2]])</f>
        <v>0.18959999999999866</v>
      </c>
      <c r="L1059" s="192">
        <f>Table21[[#This Row],[Abs Erorr 2]]/Table21[[#This Row],[Adj Close]]</f>
        <v>9.3820049582114141E-3</v>
      </c>
      <c r="M1059" s="190">
        <f t="shared" si="67"/>
        <v>21.176833333333331</v>
      </c>
      <c r="N1059" s="195">
        <f>Table21[[#This Row],[Adj Close]]-Table21[[#This Row],[6-MA]]</f>
        <v>-0.96793333333333109</v>
      </c>
      <c r="O1059" s="194">
        <f>(Table21[[#This Row],[Adj Close]]-M1059)^2</f>
        <v>0.93689493777777344</v>
      </c>
      <c r="P1059" s="194">
        <f>ABS(Table21[[#This Row],[Erorr 3]])</f>
        <v>0.96793333333333109</v>
      </c>
      <c r="Q1059" s="192">
        <f>Table21[[#This Row],[Abs Erorr 3]]/Table21[[#This Row],[Adj Close]]</f>
        <v>4.7896388884765183E-2</v>
      </c>
    </row>
    <row r="1060" spans="1:17" x14ac:dyDescent="0.3">
      <c r="A1060" s="177">
        <v>45001</v>
      </c>
      <c r="B1060" s="7">
        <v>20.275300000000001</v>
      </c>
      <c r="C1060" s="190">
        <f t="shared" si="64"/>
        <v>20.2089</v>
      </c>
      <c r="D1060" s="191">
        <f>Table21[[#This Row],[Adj Close]]-Table21[[#This Row],[Naive Trend ]]</f>
        <v>6.6400000000001569E-2</v>
      </c>
      <c r="E1060">
        <f>Table21[[#This Row],[Erorr 1]]^2</f>
        <v>4.4089600000002081E-3</v>
      </c>
      <c r="F1060">
        <f>ABS(Table21[[#This Row],[Erorr 1]])</f>
        <v>6.6400000000001569E-2</v>
      </c>
      <c r="G1060" s="192">
        <f>Table21[[#This Row],[Abs Erorr 1]]/Table21[[#This Row],[Adj Close]]</f>
        <v>3.2749207163396627E-3</v>
      </c>
      <c r="H1060" s="190">
        <f t="shared" si="66"/>
        <v>19.873966666666664</v>
      </c>
      <c r="I1060" s="193">
        <f>(Table21[[#This Row],[Adj Close]]-Table21[[#This Row],[3-MA]])</f>
        <v>0.40133333333333709</v>
      </c>
      <c r="J1060" s="194">
        <f t="shared" si="65"/>
        <v>0.16106844444444746</v>
      </c>
      <c r="K1060" s="194">
        <f>ABS(Table21[[#This Row],[Erorr 2]])</f>
        <v>0.40133333333333709</v>
      </c>
      <c r="L1060" s="192">
        <f>Table21[[#This Row],[Abs Erorr 2]]/Table21[[#This Row],[Adj Close]]</f>
        <v>1.9794199510406112E-2</v>
      </c>
      <c r="M1060" s="190">
        <f t="shared" si="67"/>
        <v>20.760233333333336</v>
      </c>
      <c r="N1060" s="195">
        <f>Table21[[#This Row],[Adj Close]]-Table21[[#This Row],[6-MA]]</f>
        <v>-0.4849333333333341</v>
      </c>
      <c r="O1060" s="194">
        <f>(Table21[[#This Row],[Adj Close]]-M1060)^2</f>
        <v>0.23516033777777853</v>
      </c>
      <c r="P1060" s="194">
        <f>ABS(Table21[[#This Row],[Erorr 3]])</f>
        <v>0.4849333333333341</v>
      </c>
      <c r="Q1060" s="192">
        <f>Table21[[#This Row],[Abs Erorr 3]]/Table21[[#This Row],[Adj Close]]</f>
        <v>2.3917443062905806E-2</v>
      </c>
    </row>
    <row r="1061" spans="1:17" x14ac:dyDescent="0.3">
      <c r="A1061" s="177">
        <v>45002</v>
      </c>
      <c r="B1061" s="7">
        <v>20.303699999999999</v>
      </c>
      <c r="C1061" s="190">
        <f t="shared" si="64"/>
        <v>20.275300000000001</v>
      </c>
      <c r="D1061" s="191">
        <f>Table21[[#This Row],[Adj Close]]-Table21[[#This Row],[Naive Trend ]]</f>
        <v>2.839999999999776E-2</v>
      </c>
      <c r="E1061">
        <f>Table21[[#This Row],[Erorr 1]]^2</f>
        <v>8.0655999999987283E-4</v>
      </c>
      <c r="F1061">
        <f>ABS(Table21[[#This Row],[Erorr 1]])</f>
        <v>2.839999999999776E-2</v>
      </c>
      <c r="G1061" s="192">
        <f>Table21[[#This Row],[Abs Erorr 1]]/Table21[[#This Row],[Adj Close]]</f>
        <v>1.3987598319517014E-3</v>
      </c>
      <c r="H1061" s="190">
        <f t="shared" si="66"/>
        <v>20.047766666666664</v>
      </c>
      <c r="I1061" s="193">
        <f>(Table21[[#This Row],[Adj Close]]-Table21[[#This Row],[3-MA]])</f>
        <v>0.2559333333333349</v>
      </c>
      <c r="J1061" s="194">
        <f t="shared" si="65"/>
        <v>6.5501871111111915E-2</v>
      </c>
      <c r="K1061" s="194">
        <f>ABS(Table21[[#This Row],[Erorr 2]])</f>
        <v>0.2559333333333349</v>
      </c>
      <c r="L1061" s="192">
        <f>Table21[[#This Row],[Abs Erorr 2]]/Table21[[#This Row],[Adj Close]]</f>
        <v>1.2605255856486006E-2</v>
      </c>
      <c r="M1061" s="190">
        <f t="shared" si="67"/>
        <v>20.392150000000001</v>
      </c>
      <c r="N1061" s="195">
        <f>Table21[[#This Row],[Adj Close]]-Table21[[#This Row],[6-MA]]</f>
        <v>-8.8450000000001694E-2</v>
      </c>
      <c r="O1061" s="194">
        <f>(Table21[[#This Row],[Adj Close]]-M1061)^2</f>
        <v>7.8234025000003E-3</v>
      </c>
      <c r="P1061" s="194">
        <f>ABS(Table21[[#This Row],[Erorr 3]])</f>
        <v>8.8450000000001694E-2</v>
      </c>
      <c r="Q1061" s="192">
        <f>Table21[[#This Row],[Abs Erorr 3]]/Table21[[#This Row],[Adj Close]]</f>
        <v>4.3563488428218352E-3</v>
      </c>
    </row>
    <row r="1062" spans="1:17" x14ac:dyDescent="0.3">
      <c r="A1062" s="177">
        <v>45005</v>
      </c>
      <c r="B1062" s="7">
        <v>20.322700000000001</v>
      </c>
      <c r="C1062" s="190">
        <f t="shared" si="64"/>
        <v>20.303699999999999</v>
      </c>
      <c r="D1062" s="191">
        <f>Table21[[#This Row],[Adj Close]]-Table21[[#This Row],[Naive Trend ]]</f>
        <v>1.9000000000001904E-2</v>
      </c>
      <c r="E1062">
        <f>Table21[[#This Row],[Erorr 1]]^2</f>
        <v>3.6100000000007236E-4</v>
      </c>
      <c r="F1062">
        <f>ABS(Table21[[#This Row],[Erorr 1]])</f>
        <v>1.9000000000001904E-2</v>
      </c>
      <c r="G1062" s="192">
        <f>Table21[[#This Row],[Abs Erorr 1]]/Table21[[#This Row],[Adj Close]]</f>
        <v>9.3491514414924704E-4</v>
      </c>
      <c r="H1062" s="190">
        <f t="shared" si="66"/>
        <v>20.262633333333333</v>
      </c>
      <c r="I1062" s="193">
        <f>(Table21[[#This Row],[Adj Close]]-Table21[[#This Row],[3-MA]])</f>
        <v>6.0066666666667601E-2</v>
      </c>
      <c r="J1062" s="194">
        <f t="shared" si="65"/>
        <v>3.6080044444445568E-3</v>
      </c>
      <c r="K1062" s="194">
        <f>ABS(Table21[[#This Row],[Erorr 2]])</f>
        <v>6.0066666666667601E-2</v>
      </c>
      <c r="L1062" s="192">
        <f>Table21[[#This Row],[Abs Erorr 2]]/Table21[[#This Row],[Adj Close]]</f>
        <v>2.9556440171171938E-3</v>
      </c>
      <c r="M1062" s="190">
        <f t="shared" si="67"/>
        <v>20.140966666666667</v>
      </c>
      <c r="N1062" s="195">
        <f>Table21[[#This Row],[Adj Close]]-Table21[[#This Row],[6-MA]]</f>
        <v>0.18173333333333375</v>
      </c>
      <c r="O1062" s="194">
        <f>(Table21[[#This Row],[Adj Close]]-M1062)^2</f>
        <v>3.3027004444444598E-2</v>
      </c>
      <c r="P1062" s="194">
        <f>ABS(Table21[[#This Row],[Erorr 3]])</f>
        <v>0.18173333333333375</v>
      </c>
      <c r="Q1062" s="192">
        <f>Table21[[#This Row],[Abs Erorr 3]]/Table21[[#This Row],[Adj Close]]</f>
        <v>8.9423813436863078E-3</v>
      </c>
    </row>
    <row r="1063" spans="1:17" x14ac:dyDescent="0.3">
      <c r="A1063" s="177">
        <v>45006</v>
      </c>
      <c r="B1063" s="7">
        <v>20.474299999999999</v>
      </c>
      <c r="C1063" s="190">
        <f t="shared" si="64"/>
        <v>20.322700000000001</v>
      </c>
      <c r="D1063" s="191">
        <f>Table21[[#This Row],[Adj Close]]-Table21[[#This Row],[Naive Trend ]]</f>
        <v>0.1515999999999984</v>
      </c>
      <c r="E1063">
        <f>Table21[[#This Row],[Erorr 1]]^2</f>
        <v>2.2982559999999517E-2</v>
      </c>
      <c r="F1063">
        <f>ABS(Table21[[#This Row],[Erorr 1]])</f>
        <v>0.1515999999999984</v>
      </c>
      <c r="G1063" s="192">
        <f>Table21[[#This Row],[Abs Erorr 1]]/Table21[[#This Row],[Adj Close]]</f>
        <v>7.4044045461870937E-3</v>
      </c>
      <c r="H1063" s="190">
        <f t="shared" si="66"/>
        <v>20.300566666666668</v>
      </c>
      <c r="I1063" s="193">
        <f>(Table21[[#This Row],[Adj Close]]-Table21[[#This Row],[3-MA]])</f>
        <v>0.17373333333333107</v>
      </c>
      <c r="J1063" s="194">
        <f t="shared" si="65"/>
        <v>3.0183271111110327E-2</v>
      </c>
      <c r="K1063" s="194">
        <f>ABS(Table21[[#This Row],[Erorr 2]])</f>
        <v>0.17373333333333107</v>
      </c>
      <c r="L1063" s="192">
        <f>Table21[[#This Row],[Abs Erorr 2]]/Table21[[#This Row],[Adj Close]]</f>
        <v>8.485434585472084E-3</v>
      </c>
      <c r="M1063" s="190">
        <f t="shared" si="67"/>
        <v>20.087266666666665</v>
      </c>
      <c r="N1063" s="195">
        <f>Table21[[#This Row],[Adj Close]]-Table21[[#This Row],[6-MA]]</f>
        <v>0.38703333333333489</v>
      </c>
      <c r="O1063" s="194">
        <f>(Table21[[#This Row],[Adj Close]]-M1063)^2</f>
        <v>0.14979480111111232</v>
      </c>
      <c r="P1063" s="194">
        <f>ABS(Table21[[#This Row],[Erorr 3]])</f>
        <v>0.38703333333333489</v>
      </c>
      <c r="Q1063" s="192">
        <f>Table21[[#This Row],[Abs Erorr 3]]/Table21[[#This Row],[Adj Close]]</f>
        <v>1.8903373171895249E-2</v>
      </c>
    </row>
    <row r="1064" spans="1:17" x14ac:dyDescent="0.3">
      <c r="A1064" s="177">
        <v>45007</v>
      </c>
      <c r="B1064" s="7">
        <v>19.564399999999999</v>
      </c>
      <c r="C1064" s="190">
        <f t="shared" si="64"/>
        <v>20.474299999999999</v>
      </c>
      <c r="D1064" s="191">
        <f>Table21[[#This Row],[Adj Close]]-Table21[[#This Row],[Naive Trend ]]</f>
        <v>-0.90990000000000038</v>
      </c>
      <c r="E1064">
        <f>Table21[[#This Row],[Erorr 1]]^2</f>
        <v>0.82791801000000065</v>
      </c>
      <c r="F1064">
        <f>ABS(Table21[[#This Row],[Erorr 1]])</f>
        <v>0.90990000000000038</v>
      </c>
      <c r="G1064" s="192">
        <f>Table21[[#This Row],[Abs Erorr 1]]/Table21[[#This Row],[Adj Close]]</f>
        <v>4.6507942998507516E-2</v>
      </c>
      <c r="H1064" s="190">
        <f t="shared" si="66"/>
        <v>20.366900000000001</v>
      </c>
      <c r="I1064" s="193">
        <f>(Table21[[#This Row],[Adj Close]]-Table21[[#This Row],[3-MA]])</f>
        <v>-0.80250000000000199</v>
      </c>
      <c r="J1064" s="194">
        <f t="shared" si="65"/>
        <v>0.64400625000000322</v>
      </c>
      <c r="K1064" s="194">
        <f>ABS(Table21[[#This Row],[Erorr 2]])</f>
        <v>0.80250000000000199</v>
      </c>
      <c r="L1064" s="192">
        <f>Table21[[#This Row],[Abs Erorr 2]]/Table21[[#This Row],[Adj Close]]</f>
        <v>4.1018380323444729E-2</v>
      </c>
      <c r="M1064" s="190">
        <f t="shared" si="67"/>
        <v>20.207333333333334</v>
      </c>
      <c r="N1064" s="195">
        <f>Table21[[#This Row],[Adj Close]]-Table21[[#This Row],[6-MA]]</f>
        <v>-0.64293333333333536</v>
      </c>
      <c r="O1064" s="194">
        <f>(Table21[[#This Row],[Adj Close]]-M1064)^2</f>
        <v>0.41336327111111371</v>
      </c>
      <c r="P1064" s="194">
        <f>ABS(Table21[[#This Row],[Erorr 3]])</f>
        <v>0.64293333333333536</v>
      </c>
      <c r="Q1064" s="192">
        <f>Table21[[#This Row],[Abs Erorr 3]]/Table21[[#This Row],[Adj Close]]</f>
        <v>3.2862409955497503E-2</v>
      </c>
    </row>
    <row r="1065" spans="1:17" x14ac:dyDescent="0.3">
      <c r="A1065" s="177">
        <v>45008</v>
      </c>
      <c r="B1065" s="7">
        <v>19.3748</v>
      </c>
      <c r="C1065" s="190">
        <f t="shared" si="64"/>
        <v>19.564399999999999</v>
      </c>
      <c r="D1065" s="191">
        <f>Table21[[#This Row],[Adj Close]]-Table21[[#This Row],[Naive Trend ]]</f>
        <v>-0.18959999999999866</v>
      </c>
      <c r="E1065">
        <f>Table21[[#This Row],[Erorr 1]]^2</f>
        <v>3.5948159999999493E-2</v>
      </c>
      <c r="F1065">
        <f>ABS(Table21[[#This Row],[Erorr 1]])</f>
        <v>0.18959999999999866</v>
      </c>
      <c r="G1065" s="192">
        <f>Table21[[#This Row],[Abs Erorr 1]]/Table21[[#This Row],[Adj Close]]</f>
        <v>9.7859074674318518E-3</v>
      </c>
      <c r="H1065" s="190">
        <f t="shared" si="66"/>
        <v>20.120466666666665</v>
      </c>
      <c r="I1065" s="193">
        <f>(Table21[[#This Row],[Adj Close]]-Table21[[#This Row],[3-MA]])</f>
        <v>-0.74566666666666492</v>
      </c>
      <c r="J1065" s="194">
        <f t="shared" si="65"/>
        <v>0.5560187777777752</v>
      </c>
      <c r="K1065" s="194">
        <f>ABS(Table21[[#This Row],[Erorr 2]])</f>
        <v>0.74566666666666492</v>
      </c>
      <c r="L1065" s="192">
        <f>Table21[[#This Row],[Abs Erorr 2]]/Table21[[#This Row],[Adj Close]]</f>
        <v>3.8486418784537901E-2</v>
      </c>
      <c r="M1065" s="190">
        <f t="shared" si="67"/>
        <v>20.191550000000003</v>
      </c>
      <c r="N1065" s="195">
        <f>Table21[[#This Row],[Adj Close]]-Table21[[#This Row],[6-MA]]</f>
        <v>-0.81675000000000253</v>
      </c>
      <c r="O1065" s="194">
        <f>(Table21[[#This Row],[Adj Close]]-M1065)^2</f>
        <v>0.66708056250000414</v>
      </c>
      <c r="P1065" s="194">
        <f>ABS(Table21[[#This Row],[Erorr 3]])</f>
        <v>0.81675000000000253</v>
      </c>
      <c r="Q1065" s="192">
        <f>Table21[[#This Row],[Abs Erorr 3]]/Table21[[#This Row],[Adj Close]]</f>
        <v>4.2155273860891594E-2</v>
      </c>
    </row>
    <row r="1066" spans="1:17" x14ac:dyDescent="0.3">
      <c r="A1066" s="177">
        <v>45009</v>
      </c>
      <c r="B1066" s="7">
        <v>19.232600000000001</v>
      </c>
      <c r="C1066" s="190">
        <f t="shared" si="64"/>
        <v>19.3748</v>
      </c>
      <c r="D1066" s="191">
        <f>Table21[[#This Row],[Adj Close]]-Table21[[#This Row],[Naive Trend ]]</f>
        <v>-0.14219999999999899</v>
      </c>
      <c r="E1066">
        <f>Table21[[#This Row],[Erorr 1]]^2</f>
        <v>2.0220839999999712E-2</v>
      </c>
      <c r="F1066">
        <f>ABS(Table21[[#This Row],[Erorr 1]])</f>
        <v>0.14219999999999899</v>
      </c>
      <c r="G1066" s="192">
        <f>Table21[[#This Row],[Abs Erorr 1]]/Table21[[#This Row],[Adj Close]]</f>
        <v>7.393696120129311E-3</v>
      </c>
      <c r="H1066" s="190">
        <f t="shared" si="66"/>
        <v>19.804500000000001</v>
      </c>
      <c r="I1066" s="193">
        <f>(Table21[[#This Row],[Adj Close]]-Table21[[#This Row],[3-MA]])</f>
        <v>-0.57189999999999941</v>
      </c>
      <c r="J1066" s="194">
        <f t="shared" si="65"/>
        <v>0.32706960999999934</v>
      </c>
      <c r="K1066" s="194">
        <f>ABS(Table21[[#This Row],[Erorr 2]])</f>
        <v>0.57189999999999941</v>
      </c>
      <c r="L1066" s="192">
        <f>Table21[[#This Row],[Abs Erorr 2]]/Table21[[#This Row],[Adj Close]]</f>
        <v>2.9735969135738245E-2</v>
      </c>
      <c r="M1066" s="190">
        <f t="shared" si="67"/>
        <v>20.052533333333333</v>
      </c>
      <c r="N1066" s="195">
        <f>Table21[[#This Row],[Adj Close]]-Table21[[#This Row],[6-MA]]</f>
        <v>-0.8199333333333314</v>
      </c>
      <c r="O1066" s="194">
        <f>(Table21[[#This Row],[Adj Close]]-M1066)^2</f>
        <v>0.67229067111110796</v>
      </c>
      <c r="P1066" s="194">
        <f>ABS(Table21[[#This Row],[Erorr 3]])</f>
        <v>0.8199333333333314</v>
      </c>
      <c r="Q1066" s="192">
        <f>Table21[[#This Row],[Abs Erorr 3]]/Table21[[#This Row],[Adj Close]]</f>
        <v>4.263247472173972E-2</v>
      </c>
    </row>
    <row r="1067" spans="1:17" x14ac:dyDescent="0.3">
      <c r="A1067" s="177">
        <v>45012</v>
      </c>
      <c r="B1067" s="7">
        <v>19.753900000000002</v>
      </c>
      <c r="C1067" s="190">
        <f t="shared" si="64"/>
        <v>19.232600000000001</v>
      </c>
      <c r="D1067" s="191">
        <f>Table21[[#This Row],[Adj Close]]-Table21[[#This Row],[Naive Trend ]]</f>
        <v>0.5213000000000001</v>
      </c>
      <c r="E1067">
        <f>Table21[[#This Row],[Erorr 1]]^2</f>
        <v>0.2717536900000001</v>
      </c>
      <c r="F1067">
        <f>ABS(Table21[[#This Row],[Erorr 1]])</f>
        <v>0.5213000000000001</v>
      </c>
      <c r="G1067" s="192">
        <f>Table21[[#This Row],[Abs Erorr 1]]/Table21[[#This Row],[Adj Close]]</f>
        <v>2.6389725573177959E-2</v>
      </c>
      <c r="H1067" s="190">
        <f t="shared" si="66"/>
        <v>19.390600000000003</v>
      </c>
      <c r="I1067" s="193">
        <f>(Table21[[#This Row],[Adj Close]]-Table21[[#This Row],[3-MA]])</f>
        <v>0.36329999999999885</v>
      </c>
      <c r="J1067" s="194">
        <f t="shared" si="65"/>
        <v>0.13198688999999916</v>
      </c>
      <c r="K1067" s="194">
        <f>ABS(Table21[[#This Row],[Erorr 2]])</f>
        <v>0.36329999999999885</v>
      </c>
      <c r="L1067" s="192">
        <f>Table21[[#This Row],[Abs Erorr 2]]/Table21[[#This Row],[Adj Close]]</f>
        <v>1.8391305008124918E-2</v>
      </c>
      <c r="M1067" s="190">
        <f t="shared" si="67"/>
        <v>19.87875</v>
      </c>
      <c r="N1067" s="195">
        <f>Table21[[#This Row],[Adj Close]]-Table21[[#This Row],[6-MA]]</f>
        <v>-0.12484999999999857</v>
      </c>
      <c r="O1067" s="194">
        <f>(Table21[[#This Row],[Adj Close]]-M1067)^2</f>
        <v>1.5587522499999644E-2</v>
      </c>
      <c r="P1067" s="194">
        <f>ABS(Table21[[#This Row],[Erorr 3]])</f>
        <v>0.12484999999999857</v>
      </c>
      <c r="Q1067" s="192">
        <f>Table21[[#This Row],[Abs Erorr 3]]/Table21[[#This Row],[Adj Close]]</f>
        <v>6.32027093384084E-3</v>
      </c>
    </row>
    <row r="1068" spans="1:17" x14ac:dyDescent="0.3">
      <c r="A1068" s="177">
        <v>45013</v>
      </c>
      <c r="B1068" s="7">
        <v>20.104600000000001</v>
      </c>
      <c r="C1068" s="190">
        <f t="shared" si="64"/>
        <v>19.753900000000002</v>
      </c>
      <c r="D1068" s="191">
        <f>Table21[[#This Row],[Adj Close]]-Table21[[#This Row],[Naive Trend ]]</f>
        <v>0.35069999999999979</v>
      </c>
      <c r="E1068">
        <f>Table21[[#This Row],[Erorr 1]]^2</f>
        <v>0.12299048999999986</v>
      </c>
      <c r="F1068">
        <f>ABS(Table21[[#This Row],[Erorr 1]])</f>
        <v>0.35069999999999979</v>
      </c>
      <c r="G1068" s="192">
        <f>Table21[[#This Row],[Abs Erorr 1]]/Table21[[#This Row],[Adj Close]]</f>
        <v>1.7443769087671465E-2</v>
      </c>
      <c r="H1068" s="190">
        <f t="shared" si="66"/>
        <v>19.453766666666667</v>
      </c>
      <c r="I1068" s="193">
        <f>(Table21[[#This Row],[Adj Close]]-Table21[[#This Row],[3-MA]])</f>
        <v>0.65083333333333471</v>
      </c>
      <c r="J1068" s="194">
        <f t="shared" si="65"/>
        <v>0.42358402777777959</v>
      </c>
      <c r="K1068" s="194">
        <f>ABS(Table21[[#This Row],[Erorr 2]])</f>
        <v>0.65083333333333471</v>
      </c>
      <c r="L1068" s="192">
        <f>Table21[[#This Row],[Abs Erorr 2]]/Table21[[#This Row],[Adj Close]]</f>
        <v>3.2372359227904789E-2</v>
      </c>
      <c r="M1068" s="190">
        <f t="shared" si="67"/>
        <v>19.787116666666666</v>
      </c>
      <c r="N1068" s="195">
        <f>Table21[[#This Row],[Adj Close]]-Table21[[#This Row],[6-MA]]</f>
        <v>0.31748333333333534</v>
      </c>
      <c r="O1068" s="194">
        <f>(Table21[[#This Row],[Adj Close]]-M1068)^2</f>
        <v>0.10079566694444572</v>
      </c>
      <c r="P1068" s="194">
        <f>ABS(Table21[[#This Row],[Erorr 3]])</f>
        <v>0.31748333333333534</v>
      </c>
      <c r="Q1068" s="192">
        <f>Table21[[#This Row],[Abs Erorr 3]]/Table21[[#This Row],[Adj Close]]</f>
        <v>1.5791576720418976E-2</v>
      </c>
    </row>
    <row r="1069" spans="1:17" x14ac:dyDescent="0.3">
      <c r="A1069" s="177">
        <v>45014</v>
      </c>
      <c r="B1069" s="7">
        <v>20.616499999999998</v>
      </c>
      <c r="C1069" s="190">
        <f t="shared" si="64"/>
        <v>20.104600000000001</v>
      </c>
      <c r="D1069" s="191">
        <f>Table21[[#This Row],[Adj Close]]-Table21[[#This Row],[Naive Trend ]]</f>
        <v>0.51189999999999714</v>
      </c>
      <c r="E1069">
        <f>Table21[[#This Row],[Erorr 1]]^2</f>
        <v>0.26204160999999709</v>
      </c>
      <c r="F1069">
        <f>ABS(Table21[[#This Row],[Erorr 1]])</f>
        <v>0.51189999999999714</v>
      </c>
      <c r="G1069" s="192">
        <f>Table21[[#This Row],[Abs Erorr 1]]/Table21[[#This Row],[Adj Close]]</f>
        <v>2.4829626755268702E-2</v>
      </c>
      <c r="H1069" s="190">
        <f t="shared" si="66"/>
        <v>19.697033333333337</v>
      </c>
      <c r="I1069" s="193">
        <f>(Table21[[#This Row],[Adj Close]]-Table21[[#This Row],[3-MA]])</f>
        <v>0.91946666666666133</v>
      </c>
      <c r="J1069" s="194">
        <f t="shared" si="65"/>
        <v>0.84541895111110132</v>
      </c>
      <c r="K1069" s="194">
        <f>ABS(Table21[[#This Row],[Erorr 2]])</f>
        <v>0.91946666666666133</v>
      </c>
      <c r="L1069" s="192">
        <f>Table21[[#This Row],[Abs Erorr 2]]/Table21[[#This Row],[Adj Close]]</f>
        <v>4.4598582041891759E-2</v>
      </c>
      <c r="M1069" s="190">
        <f t="shared" si="67"/>
        <v>19.750766666666667</v>
      </c>
      <c r="N1069" s="195">
        <f>Table21[[#This Row],[Adj Close]]-Table21[[#This Row],[6-MA]]</f>
        <v>0.86573333333333125</v>
      </c>
      <c r="O1069" s="194">
        <f>(Table21[[#This Row],[Adj Close]]-M1069)^2</f>
        <v>0.74949420444444081</v>
      </c>
      <c r="P1069" s="194">
        <f>ABS(Table21[[#This Row],[Erorr 3]])</f>
        <v>0.86573333333333125</v>
      </c>
      <c r="Q1069" s="192">
        <f>Table21[[#This Row],[Abs Erorr 3]]/Table21[[#This Row],[Adj Close]]</f>
        <v>4.1992255394142135E-2</v>
      </c>
    </row>
    <row r="1070" spans="1:17" x14ac:dyDescent="0.3">
      <c r="A1070" s="177">
        <v>45015</v>
      </c>
      <c r="B1070" s="7">
        <v>21.062000000000001</v>
      </c>
      <c r="C1070" s="190">
        <f t="shared" si="64"/>
        <v>20.616499999999998</v>
      </c>
      <c r="D1070" s="191">
        <f>Table21[[#This Row],[Adj Close]]-Table21[[#This Row],[Naive Trend ]]</f>
        <v>0.44550000000000267</v>
      </c>
      <c r="E1070">
        <f>Table21[[#This Row],[Erorr 1]]^2</f>
        <v>0.19847025000000237</v>
      </c>
      <c r="F1070">
        <f>ABS(Table21[[#This Row],[Erorr 1]])</f>
        <v>0.44550000000000267</v>
      </c>
      <c r="G1070" s="192">
        <f>Table21[[#This Row],[Abs Erorr 1]]/Table21[[#This Row],[Adj Close]]</f>
        <v>2.1151837432342734E-2</v>
      </c>
      <c r="H1070" s="190">
        <f t="shared" si="66"/>
        <v>20.158333333333335</v>
      </c>
      <c r="I1070" s="193">
        <f>(Table21[[#This Row],[Adj Close]]-Table21[[#This Row],[3-MA]])</f>
        <v>0.90366666666666617</v>
      </c>
      <c r="J1070" s="194">
        <f t="shared" si="65"/>
        <v>0.8166134444444435</v>
      </c>
      <c r="K1070" s="194">
        <f>ABS(Table21[[#This Row],[Erorr 2]])</f>
        <v>0.90366666666666617</v>
      </c>
      <c r="L1070" s="192">
        <f>Table21[[#This Row],[Abs Erorr 2]]/Table21[[#This Row],[Adj Close]]</f>
        <v>4.2905073908777236E-2</v>
      </c>
      <c r="M1070" s="190">
        <f t="shared" si="67"/>
        <v>19.774466666666669</v>
      </c>
      <c r="N1070" s="195">
        <f>Table21[[#This Row],[Adj Close]]-Table21[[#This Row],[6-MA]]</f>
        <v>1.2875333333333323</v>
      </c>
      <c r="O1070" s="194">
        <f>(Table21[[#This Row],[Adj Close]]-M1070)^2</f>
        <v>1.6577420844444417</v>
      </c>
      <c r="P1070" s="194">
        <f>ABS(Table21[[#This Row],[Erorr 3]])</f>
        <v>1.2875333333333323</v>
      </c>
      <c r="Q1070" s="192">
        <f>Table21[[#This Row],[Abs Erorr 3]]/Table21[[#This Row],[Adj Close]]</f>
        <v>6.1130630202892992E-2</v>
      </c>
    </row>
    <row r="1071" spans="1:17" x14ac:dyDescent="0.3">
      <c r="A1071" s="177">
        <v>45016</v>
      </c>
      <c r="B1071" s="7">
        <v>21.716100000000001</v>
      </c>
      <c r="C1071" s="190">
        <f t="shared" si="64"/>
        <v>21.062000000000001</v>
      </c>
      <c r="D1071" s="191">
        <f>Table21[[#This Row],[Adj Close]]-Table21[[#This Row],[Naive Trend ]]</f>
        <v>0.65409999999999968</v>
      </c>
      <c r="E1071">
        <f>Table21[[#This Row],[Erorr 1]]^2</f>
        <v>0.42784680999999958</v>
      </c>
      <c r="F1071">
        <f>ABS(Table21[[#This Row],[Erorr 1]])</f>
        <v>0.65409999999999968</v>
      </c>
      <c r="G1071" s="192">
        <f>Table21[[#This Row],[Abs Erorr 1]]/Table21[[#This Row],[Adj Close]]</f>
        <v>3.0120509667942202E-2</v>
      </c>
      <c r="H1071" s="190">
        <f t="shared" si="66"/>
        <v>20.594366666666669</v>
      </c>
      <c r="I1071" s="193">
        <f>(Table21[[#This Row],[Adj Close]]-Table21[[#This Row],[3-MA]])</f>
        <v>1.1217333333333315</v>
      </c>
      <c r="J1071" s="194">
        <f t="shared" si="65"/>
        <v>1.258285671111107</v>
      </c>
      <c r="K1071" s="194">
        <f>ABS(Table21[[#This Row],[Erorr 2]])</f>
        <v>1.1217333333333315</v>
      </c>
      <c r="L1071" s="192">
        <f>Table21[[#This Row],[Abs Erorr 2]]/Table21[[#This Row],[Adj Close]]</f>
        <v>5.1654456064087542E-2</v>
      </c>
      <c r="M1071" s="190">
        <f t="shared" si="67"/>
        <v>20.024066666666666</v>
      </c>
      <c r="N1071" s="195">
        <f>Table21[[#This Row],[Adj Close]]-Table21[[#This Row],[6-MA]]</f>
        <v>1.6920333333333346</v>
      </c>
      <c r="O1071" s="194">
        <f>(Table21[[#This Row],[Adj Close]]-M1071)^2</f>
        <v>2.8629768011111154</v>
      </c>
      <c r="P1071" s="194">
        <f>ABS(Table21[[#This Row],[Erorr 3]])</f>
        <v>1.6920333333333346</v>
      </c>
      <c r="Q1071" s="192">
        <f>Table21[[#This Row],[Abs Erorr 3]]/Table21[[#This Row],[Adj Close]]</f>
        <v>7.7916077625970345E-2</v>
      </c>
    </row>
    <row r="1072" spans="1:17" x14ac:dyDescent="0.3">
      <c r="A1072" s="177">
        <v>45019</v>
      </c>
      <c r="B1072" s="7">
        <v>21.3748</v>
      </c>
      <c r="C1072" s="190">
        <f t="shared" si="64"/>
        <v>21.716100000000001</v>
      </c>
      <c r="D1072" s="191">
        <f>Table21[[#This Row],[Adj Close]]-Table21[[#This Row],[Naive Trend ]]</f>
        <v>-0.34130000000000038</v>
      </c>
      <c r="E1072">
        <f>Table21[[#This Row],[Erorr 1]]^2</f>
        <v>0.11648569000000027</v>
      </c>
      <c r="F1072">
        <f>ABS(Table21[[#This Row],[Erorr 1]])</f>
        <v>0.34130000000000038</v>
      </c>
      <c r="G1072" s="192">
        <f>Table21[[#This Row],[Abs Erorr 1]]/Table21[[#This Row],[Adj Close]]</f>
        <v>1.5967400864569509E-2</v>
      </c>
      <c r="H1072" s="190">
        <f t="shared" si="66"/>
        <v>21.131533333333334</v>
      </c>
      <c r="I1072" s="193">
        <f>(Table21[[#This Row],[Adj Close]]-Table21[[#This Row],[3-MA]])</f>
        <v>0.24326666666666696</v>
      </c>
      <c r="J1072" s="194">
        <f t="shared" si="65"/>
        <v>5.9178671111111254E-2</v>
      </c>
      <c r="K1072" s="194">
        <f>ABS(Table21[[#This Row],[Erorr 2]])</f>
        <v>0.24326666666666696</v>
      </c>
      <c r="L1072" s="192">
        <f>Table21[[#This Row],[Abs Erorr 2]]/Table21[[#This Row],[Adj Close]]</f>
        <v>1.1381003175078454E-2</v>
      </c>
      <c r="M1072" s="190">
        <f t="shared" si="67"/>
        <v>20.414283333333334</v>
      </c>
      <c r="N1072" s="195">
        <f>Table21[[#This Row],[Adj Close]]-Table21[[#This Row],[6-MA]]</f>
        <v>0.96051666666666691</v>
      </c>
      <c r="O1072" s="194">
        <f>(Table21[[#This Row],[Adj Close]]-M1072)^2</f>
        <v>0.92259226694444496</v>
      </c>
      <c r="P1072" s="194">
        <f>ABS(Table21[[#This Row],[Erorr 3]])</f>
        <v>0.96051666666666691</v>
      </c>
      <c r="Q1072" s="192">
        <f>Table21[[#This Row],[Abs Erorr 3]]/Table21[[#This Row],[Adj Close]]</f>
        <v>4.4936872703682226E-2</v>
      </c>
    </row>
    <row r="1073" spans="1:17" x14ac:dyDescent="0.3">
      <c r="A1073" s="177">
        <v>45020</v>
      </c>
      <c r="B1073" s="7">
        <v>21.147300000000001</v>
      </c>
      <c r="C1073" s="190">
        <f t="shared" si="64"/>
        <v>21.3748</v>
      </c>
      <c r="D1073" s="191">
        <f>Table21[[#This Row],[Adj Close]]-Table21[[#This Row],[Naive Trend ]]</f>
        <v>-0.22749999999999915</v>
      </c>
      <c r="E1073">
        <f>Table21[[#This Row],[Erorr 1]]^2</f>
        <v>5.1756249999999615E-2</v>
      </c>
      <c r="F1073">
        <f>ABS(Table21[[#This Row],[Erorr 1]])</f>
        <v>0.22749999999999915</v>
      </c>
      <c r="G1073" s="192">
        <f>Table21[[#This Row],[Abs Erorr 1]]/Table21[[#This Row],[Adj Close]]</f>
        <v>1.0757874527717445E-2</v>
      </c>
      <c r="H1073" s="190">
        <f t="shared" si="66"/>
        <v>21.3843</v>
      </c>
      <c r="I1073" s="193">
        <f>(Table21[[#This Row],[Adj Close]]-Table21[[#This Row],[3-MA]])</f>
        <v>-0.23699999999999832</v>
      </c>
      <c r="J1073" s="194">
        <f t="shared" si="65"/>
        <v>5.6168999999999206E-2</v>
      </c>
      <c r="K1073" s="194">
        <f>ABS(Table21[[#This Row],[Erorr 2]])</f>
        <v>0.23699999999999832</v>
      </c>
      <c r="L1073" s="192">
        <f>Table21[[#This Row],[Abs Erorr 2]]/Table21[[#This Row],[Adj Close]]</f>
        <v>1.1207104453050664E-2</v>
      </c>
      <c r="M1073" s="190">
        <f t="shared" si="67"/>
        <v>20.771316666666667</v>
      </c>
      <c r="N1073" s="195">
        <f>Table21[[#This Row],[Adj Close]]-Table21[[#This Row],[6-MA]]</f>
        <v>0.375983333333334</v>
      </c>
      <c r="O1073" s="194">
        <f>(Table21[[#This Row],[Adj Close]]-M1073)^2</f>
        <v>0.14136346694444496</v>
      </c>
      <c r="P1073" s="194">
        <f>ABS(Table21[[#This Row],[Erorr 3]])</f>
        <v>0.375983333333334</v>
      </c>
      <c r="Q1073" s="192">
        <f>Table21[[#This Row],[Abs Erorr 3]]/Table21[[#This Row],[Adj Close]]</f>
        <v>1.7779259448408732E-2</v>
      </c>
    </row>
    <row r="1074" spans="1:17" x14ac:dyDescent="0.3">
      <c r="A1074" s="177">
        <v>45021</v>
      </c>
      <c r="B1074" s="7">
        <v>20.606999999999999</v>
      </c>
      <c r="C1074" s="190">
        <f t="shared" si="64"/>
        <v>21.147300000000001</v>
      </c>
      <c r="D1074" s="191">
        <f>Table21[[#This Row],[Adj Close]]-Table21[[#This Row],[Naive Trend ]]</f>
        <v>-0.540300000000002</v>
      </c>
      <c r="E1074">
        <f>Table21[[#This Row],[Erorr 1]]^2</f>
        <v>0.29192409000000219</v>
      </c>
      <c r="F1074">
        <f>ABS(Table21[[#This Row],[Erorr 1]])</f>
        <v>0.540300000000002</v>
      </c>
      <c r="G1074" s="192">
        <f>Table21[[#This Row],[Abs Erorr 1]]/Table21[[#This Row],[Adj Close]]</f>
        <v>2.6219245887319942E-2</v>
      </c>
      <c r="H1074" s="190">
        <f t="shared" si="66"/>
        <v>21.412733333333335</v>
      </c>
      <c r="I1074" s="193">
        <f>(Table21[[#This Row],[Adj Close]]-Table21[[#This Row],[3-MA]])</f>
        <v>-0.80573333333333608</v>
      </c>
      <c r="J1074" s="194">
        <f t="shared" si="65"/>
        <v>0.64920620444444888</v>
      </c>
      <c r="K1074" s="194">
        <f>ABS(Table21[[#This Row],[Erorr 2]])</f>
        <v>0.80573333333333608</v>
      </c>
      <c r="L1074" s="192">
        <f>Table21[[#This Row],[Abs Erorr 2]]/Table21[[#This Row],[Adj Close]]</f>
        <v>3.9099982206693654E-2</v>
      </c>
      <c r="M1074" s="190">
        <f t="shared" si="67"/>
        <v>21.003550000000001</v>
      </c>
      <c r="N1074" s="195">
        <f>Table21[[#This Row],[Adj Close]]-Table21[[#This Row],[6-MA]]</f>
        <v>-0.39655000000000129</v>
      </c>
      <c r="O1074" s="194">
        <f>(Table21[[#This Row],[Adj Close]]-M1074)^2</f>
        <v>0.15725190250000101</v>
      </c>
      <c r="P1074" s="194">
        <f>ABS(Table21[[#This Row],[Erorr 3]])</f>
        <v>0.39655000000000129</v>
      </c>
      <c r="Q1074" s="192">
        <f>Table21[[#This Row],[Abs Erorr 3]]/Table21[[#This Row],[Adj Close]]</f>
        <v>1.9243460959868071E-2</v>
      </c>
    </row>
    <row r="1075" spans="1:17" x14ac:dyDescent="0.3">
      <c r="A1075" s="177">
        <v>45022</v>
      </c>
      <c r="B1075" s="7">
        <v>20.237400000000001</v>
      </c>
      <c r="C1075" s="190">
        <f t="shared" si="64"/>
        <v>20.606999999999999</v>
      </c>
      <c r="D1075" s="191">
        <f>Table21[[#This Row],[Adj Close]]-Table21[[#This Row],[Naive Trend ]]</f>
        <v>-0.36959999999999837</v>
      </c>
      <c r="E1075">
        <f>Table21[[#This Row],[Erorr 1]]^2</f>
        <v>0.13660415999999881</v>
      </c>
      <c r="F1075">
        <f>ABS(Table21[[#This Row],[Erorr 1]])</f>
        <v>0.36959999999999837</v>
      </c>
      <c r="G1075" s="192">
        <f>Table21[[#This Row],[Abs Erorr 1]]/Table21[[#This Row],[Adj Close]]</f>
        <v>1.8263215630466283E-2</v>
      </c>
      <c r="H1075" s="190">
        <f t="shared" si="66"/>
        <v>21.043033333333334</v>
      </c>
      <c r="I1075" s="193">
        <f>(Table21[[#This Row],[Adj Close]]-Table21[[#This Row],[3-MA]])</f>
        <v>-0.80563333333333276</v>
      </c>
      <c r="J1075" s="194">
        <f t="shared" si="65"/>
        <v>0.64904506777777682</v>
      </c>
      <c r="K1075" s="194">
        <f>ABS(Table21[[#This Row],[Erorr 2]])</f>
        <v>0.80563333333333276</v>
      </c>
      <c r="L1075" s="192">
        <f>Table21[[#This Row],[Abs Erorr 2]]/Table21[[#This Row],[Adj Close]]</f>
        <v>3.9809132266661364E-2</v>
      </c>
      <c r="M1075" s="190">
        <f t="shared" si="67"/>
        <v>21.087283333333332</v>
      </c>
      <c r="N1075" s="195">
        <f>Table21[[#This Row],[Adj Close]]-Table21[[#This Row],[6-MA]]</f>
        <v>-0.84988333333333088</v>
      </c>
      <c r="O1075" s="194">
        <f>(Table21[[#This Row],[Adj Close]]-M1075)^2</f>
        <v>0.72230168027777364</v>
      </c>
      <c r="P1075" s="194">
        <f>ABS(Table21[[#This Row],[Erorr 3]])</f>
        <v>0.84988333333333088</v>
      </c>
      <c r="Q1075" s="192">
        <f>Table21[[#This Row],[Abs Erorr 3]]/Table21[[#This Row],[Adj Close]]</f>
        <v>4.1995677969172467E-2</v>
      </c>
    </row>
    <row r="1076" spans="1:17" x14ac:dyDescent="0.3">
      <c r="A1076" s="177">
        <v>45026</v>
      </c>
      <c r="B1076" s="7">
        <v>20.663900000000002</v>
      </c>
      <c r="C1076" s="190">
        <f t="shared" si="64"/>
        <v>20.237400000000001</v>
      </c>
      <c r="D1076" s="191">
        <f>Table21[[#This Row],[Adj Close]]-Table21[[#This Row],[Naive Trend ]]</f>
        <v>0.42650000000000077</v>
      </c>
      <c r="E1076">
        <f>Table21[[#This Row],[Erorr 1]]^2</f>
        <v>0.18190225000000065</v>
      </c>
      <c r="F1076">
        <f>ABS(Table21[[#This Row],[Erorr 1]])</f>
        <v>0.42650000000000077</v>
      </c>
      <c r="G1076" s="192">
        <f>Table21[[#This Row],[Abs Erorr 1]]/Table21[[#This Row],[Adj Close]]</f>
        <v>2.0639859852206056E-2</v>
      </c>
      <c r="H1076" s="190">
        <f t="shared" si="66"/>
        <v>20.663900000000002</v>
      </c>
      <c r="I1076" s="193">
        <f>(Table21[[#This Row],[Adj Close]]-Table21[[#This Row],[3-MA]])</f>
        <v>0</v>
      </c>
      <c r="J1076" s="194">
        <f t="shared" si="65"/>
        <v>0</v>
      </c>
      <c r="K1076" s="194">
        <f>ABS(Table21[[#This Row],[Erorr 2]])</f>
        <v>0</v>
      </c>
      <c r="L1076" s="192">
        <f>Table21[[#This Row],[Abs Erorr 2]]/Table21[[#This Row],[Adj Close]]</f>
        <v>0</v>
      </c>
      <c r="M1076" s="190">
        <f t="shared" si="67"/>
        <v>21.024100000000001</v>
      </c>
      <c r="N1076" s="195">
        <f>Table21[[#This Row],[Adj Close]]-Table21[[#This Row],[6-MA]]</f>
        <v>-0.36019999999999897</v>
      </c>
      <c r="O1076" s="194">
        <f>(Table21[[#This Row],[Adj Close]]-M1076)^2</f>
        <v>0.12974403999999926</v>
      </c>
      <c r="P1076" s="194">
        <f>ABS(Table21[[#This Row],[Erorr 3]])</f>
        <v>0.36019999999999897</v>
      </c>
      <c r="Q1076" s="192">
        <f>Table21[[#This Row],[Abs Erorr 3]]/Table21[[#This Row],[Adj Close]]</f>
        <v>1.7431365811874763E-2</v>
      </c>
    </row>
    <row r="1077" spans="1:17" x14ac:dyDescent="0.3">
      <c r="A1077" s="177">
        <v>45027</v>
      </c>
      <c r="B1077" s="7">
        <v>21.014600000000002</v>
      </c>
      <c r="C1077" s="190">
        <f t="shared" si="64"/>
        <v>20.663900000000002</v>
      </c>
      <c r="D1077" s="191">
        <f>Table21[[#This Row],[Adj Close]]-Table21[[#This Row],[Naive Trend ]]</f>
        <v>0.35069999999999979</v>
      </c>
      <c r="E1077">
        <f>Table21[[#This Row],[Erorr 1]]^2</f>
        <v>0.12299048999999986</v>
      </c>
      <c r="F1077">
        <f>ABS(Table21[[#This Row],[Erorr 1]])</f>
        <v>0.35069999999999979</v>
      </c>
      <c r="G1077" s="192">
        <f>Table21[[#This Row],[Abs Erorr 1]]/Table21[[#This Row],[Adj Close]]</f>
        <v>1.6688397590246769E-2</v>
      </c>
      <c r="H1077" s="190">
        <f t="shared" si="66"/>
        <v>20.50276666666667</v>
      </c>
      <c r="I1077" s="193">
        <f>(Table21[[#This Row],[Adj Close]]-Table21[[#This Row],[3-MA]])</f>
        <v>0.51183333333333181</v>
      </c>
      <c r="J1077" s="194">
        <f t="shared" si="65"/>
        <v>0.26197336111110953</v>
      </c>
      <c r="K1077" s="194">
        <f>ABS(Table21[[#This Row],[Erorr 2]])</f>
        <v>0.51183333333333181</v>
      </c>
      <c r="L1077" s="192">
        <f>Table21[[#This Row],[Abs Erorr 2]]/Table21[[#This Row],[Adj Close]]</f>
        <v>2.4356082596543916E-2</v>
      </c>
      <c r="M1077" s="190">
        <f t="shared" si="67"/>
        <v>20.957750000000001</v>
      </c>
      <c r="N1077" s="195">
        <f>Table21[[#This Row],[Adj Close]]-Table21[[#This Row],[6-MA]]</f>
        <v>5.6850000000000733E-2</v>
      </c>
      <c r="O1077" s="194">
        <f>(Table21[[#This Row],[Adj Close]]-M1077)^2</f>
        <v>3.2319225000000834E-3</v>
      </c>
      <c r="P1077" s="194">
        <f>ABS(Table21[[#This Row],[Erorr 3]])</f>
        <v>5.6850000000000733E-2</v>
      </c>
      <c r="Q1077" s="192">
        <f>Table21[[#This Row],[Abs Erorr 3]]/Table21[[#This Row],[Adj Close]]</f>
        <v>2.7052620559040253E-3</v>
      </c>
    </row>
    <row r="1078" spans="1:17" x14ac:dyDescent="0.3">
      <c r="A1078" s="177">
        <v>45028</v>
      </c>
      <c r="B1078" s="7">
        <v>20.445900000000002</v>
      </c>
      <c r="C1078" s="190">
        <f t="shared" si="64"/>
        <v>21.014600000000002</v>
      </c>
      <c r="D1078" s="191">
        <f>Table21[[#This Row],[Adj Close]]-Table21[[#This Row],[Naive Trend ]]</f>
        <v>-0.56869999999999976</v>
      </c>
      <c r="E1078">
        <f>Table21[[#This Row],[Erorr 1]]^2</f>
        <v>0.3234196899999997</v>
      </c>
      <c r="F1078">
        <f>ABS(Table21[[#This Row],[Erorr 1]])</f>
        <v>0.56869999999999976</v>
      </c>
      <c r="G1078" s="192">
        <f>Table21[[#This Row],[Abs Erorr 1]]/Table21[[#This Row],[Adj Close]]</f>
        <v>2.7814867528453122E-2</v>
      </c>
      <c r="H1078" s="190">
        <f t="shared" si="66"/>
        <v>20.638633333333335</v>
      </c>
      <c r="I1078" s="193">
        <f>(Table21[[#This Row],[Adj Close]]-Table21[[#This Row],[3-MA]])</f>
        <v>-0.19273333333333298</v>
      </c>
      <c r="J1078" s="194">
        <f t="shared" si="65"/>
        <v>3.7146137777777644E-2</v>
      </c>
      <c r="K1078" s="194">
        <f>ABS(Table21[[#This Row],[Erorr 2]])</f>
        <v>0.19273333333333298</v>
      </c>
      <c r="L1078" s="192">
        <f>Table21[[#This Row],[Abs Erorr 2]]/Table21[[#This Row],[Adj Close]]</f>
        <v>9.4265027870298179E-3</v>
      </c>
      <c r="M1078" s="190">
        <f t="shared" si="67"/>
        <v>20.840833333333332</v>
      </c>
      <c r="N1078" s="195">
        <f>Table21[[#This Row],[Adj Close]]-Table21[[#This Row],[6-MA]]</f>
        <v>-0.39493333333333069</v>
      </c>
      <c r="O1078" s="194">
        <f>(Table21[[#This Row],[Adj Close]]-M1078)^2</f>
        <v>0.15597233777777569</v>
      </c>
      <c r="P1078" s="194">
        <f>ABS(Table21[[#This Row],[Erorr 3]])</f>
        <v>0.39493333333333069</v>
      </c>
      <c r="Q1078" s="192">
        <f>Table21[[#This Row],[Abs Erorr 3]]/Table21[[#This Row],[Adj Close]]</f>
        <v>1.9316016087984909E-2</v>
      </c>
    </row>
    <row r="1079" spans="1:17" x14ac:dyDescent="0.3">
      <c r="A1079" s="177">
        <v>45029</v>
      </c>
      <c r="B1079" s="7">
        <v>20.6829</v>
      </c>
      <c r="C1079" s="190">
        <f t="shared" si="64"/>
        <v>20.445900000000002</v>
      </c>
      <c r="D1079" s="191">
        <f>Table21[[#This Row],[Adj Close]]-Table21[[#This Row],[Naive Trend ]]</f>
        <v>0.23699999999999832</v>
      </c>
      <c r="E1079">
        <f>Table21[[#This Row],[Erorr 1]]^2</f>
        <v>5.6168999999999206E-2</v>
      </c>
      <c r="F1079">
        <f>ABS(Table21[[#This Row],[Erorr 1]])</f>
        <v>0.23699999999999832</v>
      </c>
      <c r="G1079" s="192">
        <f>Table21[[#This Row],[Abs Erorr 1]]/Table21[[#This Row],[Adj Close]]</f>
        <v>1.1458741279027521E-2</v>
      </c>
      <c r="H1079" s="190">
        <f t="shared" si="66"/>
        <v>20.708133333333333</v>
      </c>
      <c r="I1079" s="193">
        <f>(Table21[[#This Row],[Adj Close]]-Table21[[#This Row],[3-MA]])</f>
        <v>-2.5233333333332553E-2</v>
      </c>
      <c r="J1079" s="194">
        <f t="shared" si="65"/>
        <v>6.3672111111107176E-4</v>
      </c>
      <c r="K1079" s="194">
        <f>ABS(Table21[[#This Row],[Erorr 2]])</f>
        <v>2.5233333333332553E-2</v>
      </c>
      <c r="L1079" s="192">
        <f>Table21[[#This Row],[Abs Erorr 2]]/Table21[[#This Row],[Adj Close]]</f>
        <v>1.220009444194603E-3</v>
      </c>
      <c r="M1079" s="190">
        <f t="shared" si="67"/>
        <v>20.686016666666671</v>
      </c>
      <c r="N1079" s="195">
        <f>Table21[[#This Row],[Adj Close]]-Table21[[#This Row],[6-MA]]</f>
        <v>-3.1166666666706533E-3</v>
      </c>
      <c r="O1079" s="194">
        <f>(Table21[[#This Row],[Adj Close]]-M1079)^2</f>
        <v>9.7136111111359605E-6</v>
      </c>
      <c r="P1079" s="194">
        <f>ABS(Table21[[#This Row],[Erorr 3]])</f>
        <v>3.1166666666706533E-3</v>
      </c>
      <c r="Q1079" s="192">
        <f>Table21[[#This Row],[Abs Erorr 3]]/Table21[[#This Row],[Adj Close]]</f>
        <v>1.5068808854999313E-4</v>
      </c>
    </row>
    <row r="1080" spans="1:17" x14ac:dyDescent="0.3">
      <c r="A1080" s="177">
        <v>45030</v>
      </c>
      <c r="B1080" s="7">
        <v>21.308499999999999</v>
      </c>
      <c r="C1080" s="190">
        <f t="shared" si="64"/>
        <v>20.6829</v>
      </c>
      <c r="D1080" s="191">
        <f>Table21[[#This Row],[Adj Close]]-Table21[[#This Row],[Naive Trend ]]</f>
        <v>0.6255999999999986</v>
      </c>
      <c r="E1080">
        <f>Table21[[#This Row],[Erorr 1]]^2</f>
        <v>0.39137535999999823</v>
      </c>
      <c r="F1080">
        <f>ABS(Table21[[#This Row],[Erorr 1]])</f>
        <v>0.6255999999999986</v>
      </c>
      <c r="G1080" s="192">
        <f>Table21[[#This Row],[Abs Erorr 1]]/Table21[[#This Row],[Adj Close]]</f>
        <v>2.9359175915714322E-2</v>
      </c>
      <c r="H1080" s="190">
        <f t="shared" si="66"/>
        <v>20.714466666666667</v>
      </c>
      <c r="I1080" s="193">
        <f>(Table21[[#This Row],[Adj Close]]-Table21[[#This Row],[3-MA]])</f>
        <v>0.59403333333333208</v>
      </c>
      <c r="J1080" s="194">
        <f t="shared" si="65"/>
        <v>0.3528756011111096</v>
      </c>
      <c r="K1080" s="194">
        <f>ABS(Table21[[#This Row],[Erorr 2]])</f>
        <v>0.59403333333333208</v>
      </c>
      <c r="L1080" s="192">
        <f>Table21[[#This Row],[Abs Erorr 2]]/Table21[[#This Row],[Adj Close]]</f>
        <v>2.7877763959609177E-2</v>
      </c>
      <c r="M1080" s="190">
        <f t="shared" si="67"/>
        <v>20.60861666666667</v>
      </c>
      <c r="N1080" s="195">
        <f>Table21[[#This Row],[Adj Close]]-Table21[[#This Row],[6-MA]]</f>
        <v>0.69988333333332875</v>
      </c>
      <c r="O1080" s="194">
        <f>(Table21[[#This Row],[Adj Close]]-M1080)^2</f>
        <v>0.48983668027777139</v>
      </c>
      <c r="P1080" s="194">
        <f>ABS(Table21[[#This Row],[Erorr 3]])</f>
        <v>0.69988333333332875</v>
      </c>
      <c r="Q1080" s="192">
        <f>Table21[[#This Row],[Abs Erorr 3]]/Table21[[#This Row],[Adj Close]]</f>
        <v>3.2845265191511784E-2</v>
      </c>
    </row>
    <row r="1081" spans="1:17" x14ac:dyDescent="0.3">
      <c r="A1081" s="177">
        <v>45033</v>
      </c>
      <c r="B1081" s="7">
        <v>21.270499999999998</v>
      </c>
      <c r="C1081" s="190">
        <f t="shared" si="64"/>
        <v>21.308499999999999</v>
      </c>
      <c r="D1081" s="191">
        <f>Table21[[#This Row],[Adj Close]]-Table21[[#This Row],[Naive Trend ]]</f>
        <v>-3.8000000000000256E-2</v>
      </c>
      <c r="E1081">
        <f>Table21[[#This Row],[Erorr 1]]^2</f>
        <v>1.4440000000000195E-3</v>
      </c>
      <c r="F1081">
        <f>ABS(Table21[[#This Row],[Erorr 1]])</f>
        <v>3.8000000000000256E-2</v>
      </c>
      <c r="G1081" s="192">
        <f>Table21[[#This Row],[Abs Erorr 1]]/Table21[[#This Row],[Adj Close]]</f>
        <v>1.7865118356409234E-3</v>
      </c>
      <c r="H1081" s="190">
        <f t="shared" si="66"/>
        <v>20.812433333333331</v>
      </c>
      <c r="I1081" s="193">
        <f>(Table21[[#This Row],[Adj Close]]-Table21[[#This Row],[3-MA]])</f>
        <v>0.45806666666666729</v>
      </c>
      <c r="J1081" s="194">
        <f t="shared" si="65"/>
        <v>0.20982507111111168</v>
      </c>
      <c r="K1081" s="194">
        <f>ABS(Table21[[#This Row],[Erorr 2]])</f>
        <v>0.45806666666666729</v>
      </c>
      <c r="L1081" s="192">
        <f>Table21[[#This Row],[Abs Erorr 2]]/Table21[[#This Row],[Adj Close]]</f>
        <v>2.1535303197699505E-2</v>
      </c>
      <c r="M1081" s="190">
        <f t="shared" si="67"/>
        <v>20.725533333333335</v>
      </c>
      <c r="N1081" s="195">
        <f>Table21[[#This Row],[Adj Close]]-Table21[[#This Row],[6-MA]]</f>
        <v>0.54496666666666371</v>
      </c>
      <c r="O1081" s="194">
        <f>(Table21[[#This Row],[Adj Close]]-M1081)^2</f>
        <v>0.29698866777777455</v>
      </c>
      <c r="P1081" s="194">
        <f>ABS(Table21[[#This Row],[Erorr 3]])</f>
        <v>0.54496666666666371</v>
      </c>
      <c r="Q1081" s="192">
        <f>Table21[[#This Row],[Abs Erorr 3]]/Table21[[#This Row],[Adj Close]]</f>
        <v>2.5620773684993946E-2</v>
      </c>
    </row>
    <row r="1082" spans="1:17" x14ac:dyDescent="0.3">
      <c r="A1082" s="177">
        <v>45034</v>
      </c>
      <c r="B1082" s="7">
        <v>21.5928</v>
      </c>
      <c r="C1082" s="190">
        <f t="shared" si="64"/>
        <v>21.270499999999998</v>
      </c>
      <c r="D1082" s="191">
        <f>Table21[[#This Row],[Adj Close]]-Table21[[#This Row],[Naive Trend ]]</f>
        <v>0.32230000000000203</v>
      </c>
      <c r="E1082">
        <f>Table21[[#This Row],[Erorr 1]]^2</f>
        <v>0.1038772900000013</v>
      </c>
      <c r="F1082">
        <f>ABS(Table21[[#This Row],[Erorr 1]])</f>
        <v>0.32230000000000203</v>
      </c>
      <c r="G1082" s="192">
        <f>Table21[[#This Row],[Abs Erorr 1]]/Table21[[#This Row],[Adj Close]]</f>
        <v>1.4926271720203124E-2</v>
      </c>
      <c r="H1082" s="190">
        <f t="shared" si="66"/>
        <v>21.087299999999999</v>
      </c>
      <c r="I1082" s="193">
        <f>(Table21[[#This Row],[Adj Close]]-Table21[[#This Row],[3-MA]])</f>
        <v>0.50550000000000139</v>
      </c>
      <c r="J1082" s="194">
        <f t="shared" si="65"/>
        <v>0.2555302500000014</v>
      </c>
      <c r="K1082" s="194">
        <f>ABS(Table21[[#This Row],[Erorr 2]])</f>
        <v>0.50550000000000139</v>
      </c>
      <c r="L1082" s="192">
        <f>Table21[[#This Row],[Abs Erorr 2]]/Table21[[#This Row],[Adj Close]]</f>
        <v>2.3410581304879469E-2</v>
      </c>
      <c r="M1082" s="190">
        <f t="shared" si="67"/>
        <v>20.897716666666664</v>
      </c>
      <c r="N1082" s="195">
        <f>Table21[[#This Row],[Adj Close]]-Table21[[#This Row],[6-MA]]</f>
        <v>0.69508333333333638</v>
      </c>
      <c r="O1082" s="194">
        <f>(Table21[[#This Row],[Adj Close]]-M1082)^2</f>
        <v>0.48314084027778204</v>
      </c>
      <c r="P1082" s="194">
        <f>ABS(Table21[[#This Row],[Erorr 3]])</f>
        <v>0.69508333333333638</v>
      </c>
      <c r="Q1082" s="192">
        <f>Table21[[#This Row],[Abs Erorr 3]]/Table21[[#This Row],[Adj Close]]</f>
        <v>3.219051412199142E-2</v>
      </c>
    </row>
    <row r="1083" spans="1:17" x14ac:dyDescent="0.3">
      <c r="A1083" s="177">
        <v>45035</v>
      </c>
      <c r="B1083" s="7">
        <v>21.6876</v>
      </c>
      <c r="C1083" s="190">
        <f t="shared" si="64"/>
        <v>21.5928</v>
      </c>
      <c r="D1083" s="191">
        <f>Table21[[#This Row],[Adj Close]]-Table21[[#This Row],[Naive Trend ]]</f>
        <v>9.4799999999999329E-2</v>
      </c>
      <c r="E1083">
        <f>Table21[[#This Row],[Erorr 1]]^2</f>
        <v>8.9870399999998733E-3</v>
      </c>
      <c r="F1083">
        <f>ABS(Table21[[#This Row],[Erorr 1]])</f>
        <v>9.4799999999999329E-2</v>
      </c>
      <c r="G1083" s="192">
        <f>Table21[[#This Row],[Abs Erorr 1]]/Table21[[#This Row],[Adj Close]]</f>
        <v>4.3711614009848635E-3</v>
      </c>
      <c r="H1083" s="190">
        <f t="shared" si="66"/>
        <v>21.390599999999996</v>
      </c>
      <c r="I1083" s="193">
        <f>(Table21[[#This Row],[Adj Close]]-Table21[[#This Row],[3-MA]])</f>
        <v>0.29700000000000415</v>
      </c>
      <c r="J1083" s="194">
        <f t="shared" si="65"/>
        <v>8.8209000000002466E-2</v>
      </c>
      <c r="K1083" s="194">
        <f>ABS(Table21[[#This Row],[Erorr 2]])</f>
        <v>0.29700000000000415</v>
      </c>
      <c r="L1083" s="192">
        <f>Table21[[#This Row],[Abs Erorr 2]]/Table21[[#This Row],[Adj Close]]</f>
        <v>1.3694461351187045E-2</v>
      </c>
      <c r="M1083" s="190">
        <f t="shared" si="67"/>
        <v>21.052533333333333</v>
      </c>
      <c r="N1083" s="195">
        <f>Table21[[#This Row],[Adj Close]]-Table21[[#This Row],[6-MA]]</f>
        <v>0.63506666666666689</v>
      </c>
      <c r="O1083" s="194">
        <f>(Table21[[#This Row],[Adj Close]]-M1083)^2</f>
        <v>0.40330967111111138</v>
      </c>
      <c r="P1083" s="194">
        <f>ABS(Table21[[#This Row],[Erorr 3]])</f>
        <v>0.63506666666666689</v>
      </c>
      <c r="Q1083" s="192">
        <f>Table21[[#This Row],[Abs Erorr 3]]/Table21[[#This Row],[Adj Close]]</f>
        <v>2.9282477852167456E-2</v>
      </c>
    </row>
    <row r="1084" spans="1:17" x14ac:dyDescent="0.3">
      <c r="A1084" s="177">
        <v>45036</v>
      </c>
      <c r="B1084" s="7">
        <v>21.4696</v>
      </c>
      <c r="C1084" s="190">
        <f t="shared" si="64"/>
        <v>21.6876</v>
      </c>
      <c r="D1084" s="191">
        <f>Table21[[#This Row],[Adj Close]]-Table21[[#This Row],[Naive Trend ]]</f>
        <v>-0.21799999999999997</v>
      </c>
      <c r="E1084">
        <f>Table21[[#This Row],[Erorr 1]]^2</f>
        <v>4.752399999999999E-2</v>
      </c>
      <c r="F1084">
        <f>ABS(Table21[[#This Row],[Erorr 1]])</f>
        <v>0.21799999999999997</v>
      </c>
      <c r="G1084" s="192">
        <f>Table21[[#This Row],[Abs Erorr 1]]/Table21[[#This Row],[Adj Close]]</f>
        <v>1.0153892014755746E-2</v>
      </c>
      <c r="H1084" s="190">
        <f t="shared" si="66"/>
        <v>21.516966666666665</v>
      </c>
      <c r="I1084" s="193">
        <f>(Table21[[#This Row],[Adj Close]]-Table21[[#This Row],[3-MA]])</f>
        <v>-4.7366666666665225E-2</v>
      </c>
      <c r="J1084" s="194">
        <f t="shared" si="65"/>
        <v>2.2436011111109746E-3</v>
      </c>
      <c r="K1084" s="194">
        <f>ABS(Table21[[#This Row],[Erorr 2]])</f>
        <v>4.7366666666665225E-2</v>
      </c>
      <c r="L1084" s="192">
        <f>Table21[[#This Row],[Abs Erorr 2]]/Table21[[#This Row],[Adj Close]]</f>
        <v>2.2062202680378407E-3</v>
      </c>
      <c r="M1084" s="190">
        <f t="shared" si="67"/>
        <v>21.1647</v>
      </c>
      <c r="N1084" s="195">
        <f>Table21[[#This Row],[Adj Close]]-Table21[[#This Row],[6-MA]]</f>
        <v>0.30489999999999995</v>
      </c>
      <c r="O1084" s="194">
        <f>(Table21[[#This Row],[Adj Close]]-M1084)^2</f>
        <v>9.2964009999999972E-2</v>
      </c>
      <c r="P1084" s="194">
        <f>ABS(Table21[[#This Row],[Erorr 3]])</f>
        <v>0.30489999999999995</v>
      </c>
      <c r="Q1084" s="192">
        <f>Table21[[#This Row],[Abs Erorr 3]]/Table21[[#This Row],[Adj Close]]</f>
        <v>1.4201475574766179E-2</v>
      </c>
    </row>
    <row r="1085" spans="1:17" x14ac:dyDescent="0.3">
      <c r="A1085" s="177">
        <v>45037</v>
      </c>
      <c r="B1085" s="7">
        <v>21.6876</v>
      </c>
      <c r="C1085" s="190">
        <f t="shared" si="64"/>
        <v>21.4696</v>
      </c>
      <c r="D1085" s="191">
        <f>Table21[[#This Row],[Adj Close]]-Table21[[#This Row],[Naive Trend ]]</f>
        <v>0.21799999999999997</v>
      </c>
      <c r="E1085">
        <f>Table21[[#This Row],[Erorr 1]]^2</f>
        <v>4.752399999999999E-2</v>
      </c>
      <c r="F1085">
        <f>ABS(Table21[[#This Row],[Erorr 1]])</f>
        <v>0.21799999999999997</v>
      </c>
      <c r="G1085" s="192">
        <f>Table21[[#This Row],[Abs Erorr 1]]/Table21[[#This Row],[Adj Close]]</f>
        <v>1.0051826850366107E-2</v>
      </c>
      <c r="H1085" s="190">
        <f t="shared" si="66"/>
        <v>21.583333333333332</v>
      </c>
      <c r="I1085" s="193">
        <f>(Table21[[#This Row],[Adj Close]]-Table21[[#This Row],[3-MA]])</f>
        <v>0.10426666666666762</v>
      </c>
      <c r="J1085" s="194">
        <f t="shared" si="65"/>
        <v>1.0871537777777976E-2</v>
      </c>
      <c r="K1085" s="194">
        <f>ABS(Table21[[#This Row],[Erorr 2]])</f>
        <v>0.10426666666666762</v>
      </c>
      <c r="L1085" s="192">
        <f>Table21[[#This Row],[Abs Erorr 2]]/Table21[[#This Row],[Adj Close]]</f>
        <v>4.8076627504503779E-3</v>
      </c>
      <c r="M1085" s="190">
        <f t="shared" si="67"/>
        <v>21.335316666666667</v>
      </c>
      <c r="N1085" s="195">
        <f>Table21[[#This Row],[Adj Close]]-Table21[[#This Row],[6-MA]]</f>
        <v>0.35228333333333239</v>
      </c>
      <c r="O1085" s="194">
        <f>(Table21[[#This Row],[Adj Close]]-M1085)^2</f>
        <v>0.12410354694444378</v>
      </c>
      <c r="P1085" s="194">
        <f>ABS(Table21[[#This Row],[Erorr 3]])</f>
        <v>0.35228333333333239</v>
      </c>
      <c r="Q1085" s="192">
        <f>Table21[[#This Row],[Abs Erorr 3]]/Table21[[#This Row],[Adj Close]]</f>
        <v>1.6243537013470019E-2</v>
      </c>
    </row>
    <row r="1086" spans="1:17" x14ac:dyDescent="0.3">
      <c r="A1086" s="177">
        <v>45040</v>
      </c>
      <c r="B1086" s="7">
        <v>21.7255</v>
      </c>
      <c r="C1086" s="190">
        <f t="shared" si="64"/>
        <v>21.6876</v>
      </c>
      <c r="D1086" s="191">
        <f>Table21[[#This Row],[Adj Close]]-Table21[[#This Row],[Naive Trend ]]</f>
        <v>3.7900000000000489E-2</v>
      </c>
      <c r="E1086">
        <f>Table21[[#This Row],[Erorr 1]]^2</f>
        <v>1.436410000000037E-3</v>
      </c>
      <c r="F1086">
        <f>ABS(Table21[[#This Row],[Erorr 1]])</f>
        <v>3.7900000000000489E-2</v>
      </c>
      <c r="G1086" s="192">
        <f>Table21[[#This Row],[Abs Erorr 1]]/Table21[[#This Row],[Adj Close]]</f>
        <v>1.7444937976111247E-3</v>
      </c>
      <c r="H1086" s="190">
        <f t="shared" si="66"/>
        <v>21.614933333333337</v>
      </c>
      <c r="I1086" s="193">
        <f>(Table21[[#This Row],[Adj Close]]-Table21[[#This Row],[3-MA]])</f>
        <v>0.11056666666666359</v>
      </c>
      <c r="J1086" s="194">
        <f t="shared" si="65"/>
        <v>1.2224987777777098E-2</v>
      </c>
      <c r="K1086" s="194">
        <f>ABS(Table21[[#This Row],[Erorr 2]])</f>
        <v>0.11056666666666359</v>
      </c>
      <c r="L1086" s="192">
        <f>Table21[[#This Row],[Abs Erorr 2]]/Table21[[#This Row],[Adj Close]]</f>
        <v>5.0892576312012881E-3</v>
      </c>
      <c r="M1086" s="190">
        <f t="shared" si="67"/>
        <v>21.502766666666663</v>
      </c>
      <c r="N1086" s="195">
        <f>Table21[[#This Row],[Adj Close]]-Table21[[#This Row],[6-MA]]</f>
        <v>0.22273333333333767</v>
      </c>
      <c r="O1086" s="194">
        <f>(Table21[[#This Row],[Adj Close]]-M1086)^2</f>
        <v>4.9610137777779707E-2</v>
      </c>
      <c r="P1086" s="194">
        <f>ABS(Table21[[#This Row],[Erorr 3]])</f>
        <v>0.22273333333333767</v>
      </c>
      <c r="Q1086" s="192">
        <f>Table21[[#This Row],[Abs Erorr 3]]/Table21[[#This Row],[Adj Close]]</f>
        <v>1.0252161438555507E-2</v>
      </c>
    </row>
    <row r="1087" spans="1:17" x14ac:dyDescent="0.3">
      <c r="A1087" s="177">
        <v>45041</v>
      </c>
      <c r="B1087" s="7">
        <v>21.147300000000001</v>
      </c>
      <c r="C1087" s="190">
        <f t="shared" si="64"/>
        <v>21.7255</v>
      </c>
      <c r="D1087" s="191">
        <f>Table21[[#This Row],[Adj Close]]-Table21[[#This Row],[Naive Trend ]]</f>
        <v>-0.57819999999999894</v>
      </c>
      <c r="E1087">
        <f>Table21[[#This Row],[Erorr 1]]^2</f>
        <v>0.33431523999999879</v>
      </c>
      <c r="F1087">
        <f>ABS(Table21[[#This Row],[Erorr 1]])</f>
        <v>0.57819999999999894</v>
      </c>
      <c r="G1087" s="192">
        <f>Table21[[#This Row],[Abs Erorr 1]]/Table21[[#This Row],[Adj Close]]</f>
        <v>2.7341551876598851E-2</v>
      </c>
      <c r="H1087" s="190">
        <f t="shared" si="66"/>
        <v>21.627566666666667</v>
      </c>
      <c r="I1087" s="193">
        <f>(Table21[[#This Row],[Adj Close]]-Table21[[#This Row],[3-MA]])</f>
        <v>-0.48026666666666529</v>
      </c>
      <c r="J1087" s="194">
        <f t="shared" si="65"/>
        <v>0.23065607111110978</v>
      </c>
      <c r="K1087" s="194">
        <f>ABS(Table21[[#This Row],[Erorr 2]])</f>
        <v>0.48026666666666529</v>
      </c>
      <c r="L1087" s="192">
        <f>Table21[[#This Row],[Abs Erorr 2]]/Table21[[#This Row],[Adj Close]]</f>
        <v>2.2710543032286166E-2</v>
      </c>
      <c r="M1087" s="190">
        <f t="shared" si="67"/>
        <v>21.572266666666668</v>
      </c>
      <c r="N1087" s="195">
        <f>Table21[[#This Row],[Adj Close]]-Table21[[#This Row],[6-MA]]</f>
        <v>-0.42496666666666627</v>
      </c>
      <c r="O1087" s="194">
        <f>(Table21[[#This Row],[Adj Close]]-M1087)^2</f>
        <v>0.18059666777777744</v>
      </c>
      <c r="P1087" s="194">
        <f>ABS(Table21[[#This Row],[Erorr 3]])</f>
        <v>0.42496666666666627</v>
      </c>
      <c r="Q1087" s="192">
        <f>Table21[[#This Row],[Abs Erorr 3]]/Table21[[#This Row],[Adj Close]]</f>
        <v>2.0095551993241041E-2</v>
      </c>
    </row>
    <row r="1088" spans="1:17" x14ac:dyDescent="0.3">
      <c r="A1088" s="177">
        <v>45042</v>
      </c>
      <c r="B1088" s="7">
        <v>21.099900000000002</v>
      </c>
      <c r="C1088" s="190">
        <f t="shared" si="64"/>
        <v>21.147300000000001</v>
      </c>
      <c r="D1088" s="191">
        <f>Table21[[#This Row],[Adj Close]]-Table21[[#This Row],[Naive Trend ]]</f>
        <v>-4.7399999999999665E-2</v>
      </c>
      <c r="E1088">
        <f>Table21[[#This Row],[Erorr 1]]^2</f>
        <v>2.2467599999999683E-3</v>
      </c>
      <c r="F1088">
        <f>ABS(Table21[[#This Row],[Erorr 1]])</f>
        <v>4.7399999999999665E-2</v>
      </c>
      <c r="G1088" s="192">
        <f>Table21[[#This Row],[Abs Erorr 1]]/Table21[[#This Row],[Adj Close]]</f>
        <v>2.2464561443419004E-3</v>
      </c>
      <c r="H1088" s="190">
        <f t="shared" si="66"/>
        <v>21.520133333333334</v>
      </c>
      <c r="I1088" s="193">
        <f>(Table21[[#This Row],[Adj Close]]-Table21[[#This Row],[3-MA]])</f>
        <v>-0.42023333333333213</v>
      </c>
      <c r="J1088" s="194">
        <f t="shared" si="65"/>
        <v>0.17659605444444343</v>
      </c>
      <c r="K1088" s="194">
        <f>ABS(Table21[[#This Row],[Erorr 2]])</f>
        <v>0.42023333333333213</v>
      </c>
      <c r="L1088" s="192">
        <f>Table21[[#This Row],[Abs Erorr 2]]/Table21[[#This Row],[Adj Close]]</f>
        <v>1.9916366112319589E-2</v>
      </c>
      <c r="M1088" s="190">
        <f t="shared" si="67"/>
        <v>21.551733333333335</v>
      </c>
      <c r="N1088" s="195">
        <f>Table21[[#This Row],[Adj Close]]-Table21[[#This Row],[6-MA]]</f>
        <v>-0.45183333333333309</v>
      </c>
      <c r="O1088" s="194">
        <f>(Table21[[#This Row],[Adj Close]]-M1088)^2</f>
        <v>0.20415336111111088</v>
      </c>
      <c r="P1088" s="194">
        <f>ABS(Table21[[#This Row],[Erorr 3]])</f>
        <v>0.45183333333333309</v>
      </c>
      <c r="Q1088" s="192">
        <f>Table21[[#This Row],[Abs Erorr 3]]/Table21[[#This Row],[Adj Close]]</f>
        <v>2.1414003541880913E-2</v>
      </c>
    </row>
    <row r="1089" spans="1:17" x14ac:dyDescent="0.3">
      <c r="A1089" s="177">
        <v>45043</v>
      </c>
      <c r="B1089" s="7">
        <v>21.934100000000001</v>
      </c>
      <c r="C1089" s="190">
        <f t="shared" si="64"/>
        <v>21.099900000000002</v>
      </c>
      <c r="D1089" s="191">
        <f>Table21[[#This Row],[Adj Close]]-Table21[[#This Row],[Naive Trend ]]</f>
        <v>0.83419999999999916</v>
      </c>
      <c r="E1089">
        <f>Table21[[#This Row],[Erorr 1]]^2</f>
        <v>0.69588963999999864</v>
      </c>
      <c r="F1089">
        <f>ABS(Table21[[#This Row],[Erorr 1]])</f>
        <v>0.83419999999999916</v>
      </c>
      <c r="G1089" s="192">
        <f>Table21[[#This Row],[Abs Erorr 1]]/Table21[[#This Row],[Adj Close]]</f>
        <v>3.8032105260758321E-2</v>
      </c>
      <c r="H1089" s="190">
        <f t="shared" si="66"/>
        <v>21.324233333333336</v>
      </c>
      <c r="I1089" s="193">
        <f>(Table21[[#This Row],[Adj Close]]-Table21[[#This Row],[3-MA]])</f>
        <v>0.60986666666666522</v>
      </c>
      <c r="J1089" s="194">
        <f t="shared" si="65"/>
        <v>0.37193735111110937</v>
      </c>
      <c r="K1089" s="194">
        <f>ABS(Table21[[#This Row],[Erorr 2]])</f>
        <v>0.60986666666666522</v>
      </c>
      <c r="L1089" s="192">
        <f>Table21[[#This Row],[Abs Erorr 2]]/Table21[[#This Row],[Adj Close]]</f>
        <v>2.7804499234829111E-2</v>
      </c>
      <c r="M1089" s="190">
        <f t="shared" si="67"/>
        <v>21.469583333333333</v>
      </c>
      <c r="N1089" s="195">
        <f>Table21[[#This Row],[Adj Close]]-Table21[[#This Row],[6-MA]]</f>
        <v>0.46451666666666824</v>
      </c>
      <c r="O1089" s="194">
        <f>(Table21[[#This Row],[Adj Close]]-M1089)^2</f>
        <v>0.21577573361111257</v>
      </c>
      <c r="P1089" s="194">
        <f>ABS(Table21[[#This Row],[Erorr 3]])</f>
        <v>0.46451666666666824</v>
      </c>
      <c r="Q1089" s="192">
        <f>Table21[[#This Row],[Abs Erorr 3]]/Table21[[#This Row],[Adj Close]]</f>
        <v>2.1177831170035161E-2</v>
      </c>
    </row>
    <row r="1090" spans="1:17" x14ac:dyDescent="0.3">
      <c r="A1090" s="177">
        <v>45044</v>
      </c>
      <c r="B1090" s="7">
        <v>22.284800000000001</v>
      </c>
      <c r="C1090" s="190">
        <f t="shared" si="64"/>
        <v>21.934100000000001</v>
      </c>
      <c r="D1090" s="191">
        <f>Table21[[#This Row],[Adj Close]]-Table21[[#This Row],[Naive Trend ]]</f>
        <v>0.35069999999999979</v>
      </c>
      <c r="E1090">
        <f>Table21[[#This Row],[Erorr 1]]^2</f>
        <v>0.12299048999999986</v>
      </c>
      <c r="F1090">
        <f>ABS(Table21[[#This Row],[Erorr 1]])</f>
        <v>0.35069999999999979</v>
      </c>
      <c r="G1090" s="192">
        <f>Table21[[#This Row],[Abs Erorr 1]]/Table21[[#This Row],[Adj Close]]</f>
        <v>1.5737184089603666E-2</v>
      </c>
      <c r="H1090" s="190">
        <f t="shared" si="66"/>
        <v>21.393766666666668</v>
      </c>
      <c r="I1090" s="193">
        <f>(Table21[[#This Row],[Adj Close]]-Table21[[#This Row],[3-MA]])</f>
        <v>0.89103333333333268</v>
      </c>
      <c r="J1090" s="194">
        <f t="shared" si="65"/>
        <v>0.79394040111110997</v>
      </c>
      <c r="K1090" s="194">
        <f>ABS(Table21[[#This Row],[Erorr 2]])</f>
        <v>0.89103333333333268</v>
      </c>
      <c r="L1090" s="192">
        <f>Table21[[#This Row],[Abs Erorr 2]]/Table21[[#This Row],[Adj Close]]</f>
        <v>3.9983905322611493E-2</v>
      </c>
      <c r="M1090" s="190">
        <f t="shared" si="67"/>
        <v>21.510666666666669</v>
      </c>
      <c r="N1090" s="195">
        <f>Table21[[#This Row],[Adj Close]]-Table21[[#This Row],[6-MA]]</f>
        <v>0.77413333333333156</v>
      </c>
      <c r="O1090" s="194">
        <f>(Table21[[#This Row],[Adj Close]]-M1090)^2</f>
        <v>0.59928241777777502</v>
      </c>
      <c r="P1090" s="194">
        <f>ABS(Table21[[#This Row],[Erorr 3]])</f>
        <v>0.77413333333333156</v>
      </c>
      <c r="Q1090" s="192">
        <f>Table21[[#This Row],[Abs Erorr 3]]/Table21[[#This Row],[Adj Close]]</f>
        <v>3.4738177292743554E-2</v>
      </c>
    </row>
    <row r="1091" spans="1:17" x14ac:dyDescent="0.3">
      <c r="A1091" s="177">
        <v>45047</v>
      </c>
      <c r="B1091" s="7">
        <v>21.573899999999998</v>
      </c>
      <c r="C1091" s="190">
        <f t="shared" si="64"/>
        <v>22.284800000000001</v>
      </c>
      <c r="D1091" s="191">
        <f>Table21[[#This Row],[Adj Close]]-Table21[[#This Row],[Naive Trend ]]</f>
        <v>-0.71090000000000231</v>
      </c>
      <c r="E1091">
        <f>Table21[[#This Row],[Erorr 1]]^2</f>
        <v>0.50537881000000329</v>
      </c>
      <c r="F1091">
        <f>ABS(Table21[[#This Row],[Erorr 1]])</f>
        <v>0.71090000000000231</v>
      </c>
      <c r="G1091" s="192">
        <f>Table21[[#This Row],[Abs Erorr 1]]/Table21[[#This Row],[Adj Close]]</f>
        <v>3.2951853860451859E-2</v>
      </c>
      <c r="H1091" s="190">
        <f t="shared" si="66"/>
        <v>21.772933333333338</v>
      </c>
      <c r="I1091" s="193">
        <f>(Table21[[#This Row],[Adj Close]]-Table21[[#This Row],[3-MA]])</f>
        <v>-0.19903333333333961</v>
      </c>
      <c r="J1091" s="194">
        <f t="shared" si="65"/>
        <v>3.9614267777780279E-2</v>
      </c>
      <c r="K1091" s="194">
        <f>ABS(Table21[[#This Row],[Erorr 2]])</f>
        <v>0.19903333333333961</v>
      </c>
      <c r="L1091" s="192">
        <f>Table21[[#This Row],[Abs Erorr 2]]/Table21[[#This Row],[Adj Close]]</f>
        <v>9.2256538378939195E-3</v>
      </c>
      <c r="M1091" s="190">
        <f t="shared" si="67"/>
        <v>21.646533333333334</v>
      </c>
      <c r="N1091" s="195">
        <f>Table21[[#This Row],[Adj Close]]-Table21[[#This Row],[6-MA]]</f>
        <v>-7.263333333333577E-2</v>
      </c>
      <c r="O1091" s="194">
        <f>(Table21[[#This Row],[Adj Close]]-M1091)^2</f>
        <v>5.2756011111114651E-3</v>
      </c>
      <c r="P1091" s="194">
        <f>ABS(Table21[[#This Row],[Erorr 3]])</f>
        <v>7.263333333333577E-2</v>
      </c>
      <c r="Q1091" s="192">
        <f>Table21[[#This Row],[Abs Erorr 3]]/Table21[[#This Row],[Adj Close]]</f>
        <v>3.3667224439408627E-3</v>
      </c>
    </row>
    <row r="1092" spans="1:17" x14ac:dyDescent="0.3">
      <c r="A1092" s="177">
        <v>45048</v>
      </c>
      <c r="B1092" s="7">
        <v>20.654399999999999</v>
      </c>
      <c r="C1092" s="190">
        <f t="shared" ref="C1092:C1155" si="68">B1091</f>
        <v>21.573899999999998</v>
      </c>
      <c r="D1092" s="191">
        <f>Table21[[#This Row],[Adj Close]]-Table21[[#This Row],[Naive Trend ]]</f>
        <v>-0.91949999999999932</v>
      </c>
      <c r="E1092">
        <f>Table21[[#This Row],[Erorr 1]]^2</f>
        <v>0.84548024999999871</v>
      </c>
      <c r="F1092">
        <f>ABS(Table21[[#This Row],[Erorr 1]])</f>
        <v>0.91949999999999932</v>
      </c>
      <c r="G1092" s="192">
        <f>Table21[[#This Row],[Abs Erorr 1]]/Table21[[#This Row],[Adj Close]]</f>
        <v>4.451835928422028E-2</v>
      </c>
      <c r="H1092" s="190">
        <f t="shared" si="66"/>
        <v>21.930933333333332</v>
      </c>
      <c r="I1092" s="193">
        <f>(Table21[[#This Row],[Adj Close]]-Table21[[#This Row],[3-MA]])</f>
        <v>-1.2765333333333331</v>
      </c>
      <c r="J1092" s="194">
        <f t="shared" si="65"/>
        <v>1.6295373511111104</v>
      </c>
      <c r="K1092" s="194">
        <f>ABS(Table21[[#This Row],[Erorr 2]])</f>
        <v>1.2765333333333331</v>
      </c>
      <c r="L1092" s="192">
        <f>Table21[[#This Row],[Abs Erorr 2]]/Table21[[#This Row],[Adj Close]]</f>
        <v>6.180442585276421E-2</v>
      </c>
      <c r="M1092" s="190">
        <f t="shared" si="67"/>
        <v>21.627583333333334</v>
      </c>
      <c r="N1092" s="195">
        <f>Table21[[#This Row],[Adj Close]]-Table21[[#This Row],[6-MA]]</f>
        <v>-0.97318333333333484</v>
      </c>
      <c r="O1092" s="194">
        <f>(Table21[[#This Row],[Adj Close]]-M1092)^2</f>
        <v>0.94708580027778067</v>
      </c>
      <c r="P1092" s="194">
        <f>ABS(Table21[[#This Row],[Erorr 3]])</f>
        <v>0.97318333333333484</v>
      </c>
      <c r="Q1092" s="192">
        <f>Table21[[#This Row],[Abs Erorr 3]]/Table21[[#This Row],[Adj Close]]</f>
        <v>4.711748263485431E-2</v>
      </c>
    </row>
    <row r="1093" spans="1:17" x14ac:dyDescent="0.3">
      <c r="A1093" s="177">
        <v>45049</v>
      </c>
      <c r="B1093" s="7">
        <v>20.806100000000001</v>
      </c>
      <c r="C1093" s="190">
        <f t="shared" si="68"/>
        <v>20.654399999999999</v>
      </c>
      <c r="D1093" s="191">
        <f>Table21[[#This Row],[Adj Close]]-Table21[[#This Row],[Naive Trend ]]</f>
        <v>0.15170000000000172</v>
      </c>
      <c r="E1093">
        <f>Table21[[#This Row],[Erorr 1]]^2</f>
        <v>2.3012890000000522E-2</v>
      </c>
      <c r="F1093">
        <f>ABS(Table21[[#This Row],[Erorr 1]])</f>
        <v>0.15170000000000172</v>
      </c>
      <c r="G1093" s="192">
        <f>Table21[[#This Row],[Abs Erorr 1]]/Table21[[#This Row],[Adj Close]]</f>
        <v>7.2911309663993597E-3</v>
      </c>
      <c r="H1093" s="190">
        <f t="shared" si="66"/>
        <v>21.504366666666666</v>
      </c>
      <c r="I1093" s="193">
        <f>(Table21[[#This Row],[Adj Close]]-Table21[[#This Row],[3-MA]])</f>
        <v>-0.69826666666666526</v>
      </c>
      <c r="J1093" s="194">
        <f t="shared" ref="J1093:J1156" si="69">(B1093-H1093)^2</f>
        <v>0.48757633777777581</v>
      </c>
      <c r="K1093" s="194">
        <f>ABS(Table21[[#This Row],[Erorr 2]])</f>
        <v>0.69826666666666526</v>
      </c>
      <c r="L1093" s="192">
        <f>Table21[[#This Row],[Abs Erorr 2]]/Table21[[#This Row],[Adj Close]]</f>
        <v>3.3560670508488627E-2</v>
      </c>
      <c r="M1093" s="190">
        <f t="shared" si="67"/>
        <v>21.449066666666667</v>
      </c>
      <c r="N1093" s="195">
        <f>Table21[[#This Row],[Adj Close]]-Table21[[#This Row],[6-MA]]</f>
        <v>-0.64296666666666624</v>
      </c>
      <c r="O1093" s="194">
        <f>(Table21[[#This Row],[Adj Close]]-M1093)^2</f>
        <v>0.41340613444444391</v>
      </c>
      <c r="P1093" s="194">
        <f>ABS(Table21[[#This Row],[Erorr 3]])</f>
        <v>0.64296666666666624</v>
      </c>
      <c r="Q1093" s="192">
        <f>Table21[[#This Row],[Abs Erorr 3]]/Table21[[#This Row],[Adj Close]]</f>
        <v>3.0902796135107793E-2</v>
      </c>
    </row>
    <row r="1094" spans="1:17" x14ac:dyDescent="0.3">
      <c r="A1094" s="177">
        <v>45050</v>
      </c>
      <c r="B1094" s="7">
        <v>19.886600000000001</v>
      </c>
      <c r="C1094" s="190">
        <f t="shared" si="68"/>
        <v>20.806100000000001</v>
      </c>
      <c r="D1094" s="191">
        <f>Table21[[#This Row],[Adj Close]]-Table21[[#This Row],[Naive Trend ]]</f>
        <v>-0.91949999999999932</v>
      </c>
      <c r="E1094">
        <f>Table21[[#This Row],[Erorr 1]]^2</f>
        <v>0.84548024999999871</v>
      </c>
      <c r="F1094">
        <f>ABS(Table21[[#This Row],[Erorr 1]])</f>
        <v>0.91949999999999932</v>
      </c>
      <c r="G1094" s="192">
        <f>Table21[[#This Row],[Abs Erorr 1]]/Table21[[#This Row],[Adj Close]]</f>
        <v>4.623716472398496E-2</v>
      </c>
      <c r="H1094" s="190">
        <f t="shared" ref="H1094:H1157" si="70">AVERAGE(B1091:B1093)</f>
        <v>21.011466666666667</v>
      </c>
      <c r="I1094" s="193">
        <f>(Table21[[#This Row],[Adj Close]]-Table21[[#This Row],[3-MA]])</f>
        <v>-1.1248666666666658</v>
      </c>
      <c r="J1094" s="194">
        <f t="shared" si="69"/>
        <v>1.2653250177777757</v>
      </c>
      <c r="K1094" s="194">
        <f>ABS(Table21[[#This Row],[Erorr 2]])</f>
        <v>1.1248666666666658</v>
      </c>
      <c r="L1094" s="192">
        <f>Table21[[#This Row],[Abs Erorr 2]]/Table21[[#This Row],[Adj Close]]</f>
        <v>5.6564051505368723E-2</v>
      </c>
      <c r="M1094" s="190">
        <f t="shared" si="67"/>
        <v>21.392200000000003</v>
      </c>
      <c r="N1094" s="195">
        <f>Table21[[#This Row],[Adj Close]]-Table21[[#This Row],[6-MA]]</f>
        <v>-1.5056000000000012</v>
      </c>
      <c r="O1094" s="194">
        <f>(Table21[[#This Row],[Adj Close]]-M1094)^2</f>
        <v>2.2668313600000034</v>
      </c>
      <c r="P1094" s="194">
        <f>ABS(Table21[[#This Row],[Erorr 3]])</f>
        <v>1.5056000000000012</v>
      </c>
      <c r="Q1094" s="192">
        <f>Table21[[#This Row],[Abs Erorr 3]]/Table21[[#This Row],[Adj Close]]</f>
        <v>7.5709271569800826E-2</v>
      </c>
    </row>
    <row r="1095" spans="1:17" x14ac:dyDescent="0.3">
      <c r="A1095" s="177">
        <v>45051</v>
      </c>
      <c r="B1095" s="7">
        <v>20.967199999999998</v>
      </c>
      <c r="C1095" s="190">
        <f t="shared" si="68"/>
        <v>19.886600000000001</v>
      </c>
      <c r="D1095" s="191">
        <f>Table21[[#This Row],[Adj Close]]-Table21[[#This Row],[Naive Trend ]]</f>
        <v>1.0805999999999969</v>
      </c>
      <c r="E1095">
        <f>Table21[[#This Row],[Erorr 1]]^2</f>
        <v>1.1676963599999932</v>
      </c>
      <c r="F1095">
        <f>ABS(Table21[[#This Row],[Erorr 1]])</f>
        <v>1.0805999999999969</v>
      </c>
      <c r="G1095" s="192">
        <f>Table21[[#This Row],[Abs Erorr 1]]/Table21[[#This Row],[Adj Close]]</f>
        <v>5.1537639742073191E-2</v>
      </c>
      <c r="H1095" s="190">
        <f t="shared" si="70"/>
        <v>20.449033333333333</v>
      </c>
      <c r="I1095" s="193">
        <f>(Table21[[#This Row],[Adj Close]]-Table21[[#This Row],[3-MA]])</f>
        <v>0.51816666666666578</v>
      </c>
      <c r="J1095" s="194">
        <f t="shared" si="69"/>
        <v>0.26849669444444352</v>
      </c>
      <c r="K1095" s="194">
        <f>ABS(Table21[[#This Row],[Erorr 2]])</f>
        <v>0.51816666666666578</v>
      </c>
      <c r="L1095" s="192">
        <f>Table21[[#This Row],[Abs Erorr 2]]/Table21[[#This Row],[Adj Close]]</f>
        <v>2.4713202843806795E-2</v>
      </c>
      <c r="M1095" s="190">
        <f t="shared" si="67"/>
        <v>21.189983333333334</v>
      </c>
      <c r="N1095" s="195">
        <f>Table21[[#This Row],[Adj Close]]-Table21[[#This Row],[6-MA]]</f>
        <v>-0.22278333333333578</v>
      </c>
      <c r="O1095" s="194">
        <f>(Table21[[#This Row],[Adj Close]]-M1095)^2</f>
        <v>4.9632413611112203E-2</v>
      </c>
      <c r="P1095" s="194">
        <f>ABS(Table21[[#This Row],[Erorr 3]])</f>
        <v>0.22278333333333578</v>
      </c>
      <c r="Q1095" s="192">
        <f>Table21[[#This Row],[Abs Erorr 3]]/Table21[[#This Row],[Adj Close]]</f>
        <v>1.0625325905859427E-2</v>
      </c>
    </row>
    <row r="1096" spans="1:17" x14ac:dyDescent="0.3">
      <c r="A1096" s="177">
        <v>45054</v>
      </c>
      <c r="B1096" s="7">
        <v>21.052499999999998</v>
      </c>
      <c r="C1096" s="190">
        <f t="shared" si="68"/>
        <v>20.967199999999998</v>
      </c>
      <c r="D1096" s="191">
        <f>Table21[[#This Row],[Adj Close]]-Table21[[#This Row],[Naive Trend ]]</f>
        <v>8.5300000000000153E-2</v>
      </c>
      <c r="E1096">
        <f>Table21[[#This Row],[Erorr 1]]^2</f>
        <v>7.2760900000000258E-3</v>
      </c>
      <c r="F1096">
        <f>ABS(Table21[[#This Row],[Erorr 1]])</f>
        <v>8.5300000000000153E-2</v>
      </c>
      <c r="G1096" s="192">
        <f>Table21[[#This Row],[Abs Erorr 1]]/Table21[[#This Row],[Adj Close]]</f>
        <v>4.05177532359578E-3</v>
      </c>
      <c r="H1096" s="190">
        <f t="shared" si="70"/>
        <v>20.5533</v>
      </c>
      <c r="I1096" s="193">
        <f>(Table21[[#This Row],[Adj Close]]-Table21[[#This Row],[3-MA]])</f>
        <v>0.49919999999999831</v>
      </c>
      <c r="J1096" s="194">
        <f t="shared" si="69"/>
        <v>0.24920063999999831</v>
      </c>
      <c r="K1096" s="194">
        <f>ABS(Table21[[#This Row],[Erorr 2]])</f>
        <v>0.49919999999999831</v>
      </c>
      <c r="L1096" s="192">
        <f>Table21[[#This Row],[Abs Erorr 2]]/Table21[[#This Row],[Adj Close]]</f>
        <v>2.3712148200926177E-2</v>
      </c>
      <c r="M1096" s="190">
        <f t="shared" si="67"/>
        <v>21.028833333333335</v>
      </c>
      <c r="N1096" s="195">
        <f>Table21[[#This Row],[Adj Close]]-Table21[[#This Row],[6-MA]]</f>
        <v>2.3666666666663616E-2</v>
      </c>
      <c r="O1096" s="194">
        <f>(Table21[[#This Row],[Adj Close]]-M1096)^2</f>
        <v>5.6011111111096675E-4</v>
      </c>
      <c r="P1096" s="194">
        <f>ABS(Table21[[#This Row],[Erorr 3]])</f>
        <v>2.3666666666663616E-2</v>
      </c>
      <c r="Q1096" s="192">
        <f>Table21[[#This Row],[Abs Erorr 3]]/Table21[[#This Row],[Adj Close]]</f>
        <v>1.1241736927521016E-3</v>
      </c>
    </row>
    <row r="1097" spans="1:17" x14ac:dyDescent="0.3">
      <c r="A1097" s="177">
        <v>45055</v>
      </c>
      <c r="B1097" s="7">
        <v>20.863</v>
      </c>
      <c r="C1097" s="190">
        <f t="shared" si="68"/>
        <v>21.052499999999998</v>
      </c>
      <c r="D1097" s="191">
        <f>Table21[[#This Row],[Adj Close]]-Table21[[#This Row],[Naive Trend ]]</f>
        <v>-0.18949999999999889</v>
      </c>
      <c r="E1097">
        <f>Table21[[#This Row],[Erorr 1]]^2</f>
        <v>3.5910249999999581E-2</v>
      </c>
      <c r="F1097">
        <f>ABS(Table21[[#This Row],[Erorr 1]])</f>
        <v>0.18949999999999889</v>
      </c>
      <c r="G1097" s="192">
        <f>Table21[[#This Row],[Abs Erorr 1]]/Table21[[#This Row],[Adj Close]]</f>
        <v>9.0830657144226092E-3</v>
      </c>
      <c r="H1097" s="190">
        <f t="shared" si="70"/>
        <v>20.635433333333335</v>
      </c>
      <c r="I1097" s="193">
        <f>(Table21[[#This Row],[Adj Close]]-Table21[[#This Row],[3-MA]])</f>
        <v>0.22756666666666447</v>
      </c>
      <c r="J1097" s="194">
        <f t="shared" si="69"/>
        <v>5.1786587777776782E-2</v>
      </c>
      <c r="K1097" s="194">
        <f>ABS(Table21[[#This Row],[Erorr 2]])</f>
        <v>0.22756666666666447</v>
      </c>
      <c r="L1097" s="192">
        <f>Table21[[#This Row],[Abs Erorr 2]]/Table21[[#This Row],[Adj Close]]</f>
        <v>1.090766748150623E-2</v>
      </c>
      <c r="M1097" s="190">
        <f t="shared" ref="M1097:M1160" si="71">AVERAGE(B1091:B1096)</f>
        <v>20.823449999999998</v>
      </c>
      <c r="N1097" s="195">
        <f>Table21[[#This Row],[Adj Close]]-Table21[[#This Row],[6-MA]]</f>
        <v>3.9550000000001972E-2</v>
      </c>
      <c r="O1097" s="194">
        <f>(Table21[[#This Row],[Adj Close]]-M1097)^2</f>
        <v>1.5642025000001561E-3</v>
      </c>
      <c r="P1097" s="194">
        <f>ABS(Table21[[#This Row],[Erorr 3]])</f>
        <v>3.9550000000001972E-2</v>
      </c>
      <c r="Q1097" s="192">
        <f>Table21[[#This Row],[Abs Erorr 3]]/Table21[[#This Row],[Adj Close]]</f>
        <v>1.8957005224561172E-3</v>
      </c>
    </row>
    <row r="1098" spans="1:17" x14ac:dyDescent="0.3">
      <c r="A1098" s="177">
        <v>45056</v>
      </c>
      <c r="B1098" s="7">
        <v>20.275300000000001</v>
      </c>
      <c r="C1098" s="190">
        <f t="shared" si="68"/>
        <v>20.863</v>
      </c>
      <c r="D1098" s="191">
        <f>Table21[[#This Row],[Adj Close]]-Table21[[#This Row],[Naive Trend ]]</f>
        <v>-0.58769999999999811</v>
      </c>
      <c r="E1098">
        <f>Table21[[#This Row],[Erorr 1]]^2</f>
        <v>0.3453912899999978</v>
      </c>
      <c r="F1098">
        <f>ABS(Table21[[#This Row],[Erorr 1]])</f>
        <v>0.58769999999999811</v>
      </c>
      <c r="G1098" s="192">
        <f>Table21[[#This Row],[Abs Erorr 1]]/Table21[[#This Row],[Adj Close]]</f>
        <v>2.8986007605312773E-2</v>
      </c>
      <c r="H1098" s="190">
        <f t="shared" si="70"/>
        <v>20.960899999999999</v>
      </c>
      <c r="I1098" s="193">
        <f>(Table21[[#This Row],[Adj Close]]-Table21[[#This Row],[3-MA]])</f>
        <v>-0.68559999999999732</v>
      </c>
      <c r="J1098" s="194">
        <f t="shared" si="69"/>
        <v>0.47004735999999631</v>
      </c>
      <c r="K1098" s="194">
        <f>ABS(Table21[[#This Row],[Erorr 2]])</f>
        <v>0.68559999999999732</v>
      </c>
      <c r="L1098" s="192">
        <f>Table21[[#This Row],[Abs Erorr 2]]/Table21[[#This Row],[Adj Close]]</f>
        <v>3.3814542818108598E-2</v>
      </c>
      <c r="M1098" s="190">
        <f t="shared" si="71"/>
        <v>20.704966666666667</v>
      </c>
      <c r="N1098" s="195">
        <f>Table21[[#This Row],[Adj Close]]-Table21[[#This Row],[6-MA]]</f>
        <v>-0.42966666666666598</v>
      </c>
      <c r="O1098" s="194">
        <f>(Table21[[#This Row],[Adj Close]]-M1098)^2</f>
        <v>0.18461344444444386</v>
      </c>
      <c r="P1098" s="194">
        <f>ABS(Table21[[#This Row],[Erorr 3]])</f>
        <v>0.42966666666666598</v>
      </c>
      <c r="Q1098" s="192">
        <f>Table21[[#This Row],[Abs Erorr 3]]/Table21[[#This Row],[Adj Close]]</f>
        <v>2.1191630538964452E-2</v>
      </c>
    </row>
    <row r="1099" spans="1:17" x14ac:dyDescent="0.3">
      <c r="A1099" s="177">
        <v>45057</v>
      </c>
      <c r="B1099" s="7">
        <v>20.370100000000001</v>
      </c>
      <c r="C1099" s="190">
        <f t="shared" si="68"/>
        <v>20.275300000000001</v>
      </c>
      <c r="D1099" s="191">
        <f>Table21[[#This Row],[Adj Close]]-Table21[[#This Row],[Naive Trend ]]</f>
        <v>9.4799999999999329E-2</v>
      </c>
      <c r="E1099">
        <f>Table21[[#This Row],[Erorr 1]]^2</f>
        <v>8.9870399999998733E-3</v>
      </c>
      <c r="F1099">
        <f>ABS(Table21[[#This Row],[Erorr 1]])</f>
        <v>9.4799999999999329E-2</v>
      </c>
      <c r="G1099" s="192">
        <f>Table21[[#This Row],[Abs Erorr 1]]/Table21[[#This Row],[Adj Close]]</f>
        <v>4.6538799514975046E-3</v>
      </c>
      <c r="H1099" s="190">
        <f t="shared" si="70"/>
        <v>20.730266666666665</v>
      </c>
      <c r="I1099" s="193">
        <f>(Table21[[#This Row],[Adj Close]]-Table21[[#This Row],[3-MA]])</f>
        <v>-0.36016666666666453</v>
      </c>
      <c r="J1099" s="194">
        <f t="shared" si="69"/>
        <v>0.12972002777777625</v>
      </c>
      <c r="K1099" s="194">
        <f>ABS(Table21[[#This Row],[Erorr 2]])</f>
        <v>0.36016666666666453</v>
      </c>
      <c r="L1099" s="192">
        <f>Table21[[#This Row],[Abs Erorr 2]]/Table21[[#This Row],[Adj Close]]</f>
        <v>1.7681143767908088E-2</v>
      </c>
      <c r="M1099" s="190">
        <f t="shared" si="71"/>
        <v>20.641783333333333</v>
      </c>
      <c r="N1099" s="195">
        <f>Table21[[#This Row],[Adj Close]]-Table21[[#This Row],[6-MA]]</f>
        <v>-0.27168333333333194</v>
      </c>
      <c r="O1099" s="194">
        <f>(Table21[[#This Row],[Adj Close]]-M1099)^2</f>
        <v>7.381183361111035E-2</v>
      </c>
      <c r="P1099" s="194">
        <f>ABS(Table21[[#This Row],[Erorr 3]])</f>
        <v>0.27168333333333194</v>
      </c>
      <c r="Q1099" s="192">
        <f>Table21[[#This Row],[Abs Erorr 3]]/Table21[[#This Row],[Adj Close]]</f>
        <v>1.3337358841308189E-2</v>
      </c>
    </row>
    <row r="1100" spans="1:17" x14ac:dyDescent="0.3">
      <c r="A1100" s="177">
        <v>45058</v>
      </c>
      <c r="B1100" s="7">
        <v>20.180499999999999</v>
      </c>
      <c r="C1100" s="190">
        <f t="shared" si="68"/>
        <v>20.370100000000001</v>
      </c>
      <c r="D1100" s="191">
        <f>Table21[[#This Row],[Adj Close]]-Table21[[#This Row],[Naive Trend ]]</f>
        <v>-0.18960000000000221</v>
      </c>
      <c r="E1100">
        <f>Table21[[#This Row],[Erorr 1]]^2</f>
        <v>3.5948160000000839E-2</v>
      </c>
      <c r="F1100">
        <f>ABS(Table21[[#This Row],[Erorr 1]])</f>
        <v>0.18960000000000221</v>
      </c>
      <c r="G1100" s="192">
        <f>Table21[[#This Row],[Abs Erorr 1]]/Table21[[#This Row],[Adj Close]]</f>
        <v>9.3952082455837187E-3</v>
      </c>
      <c r="H1100" s="190">
        <f t="shared" si="70"/>
        <v>20.502800000000001</v>
      </c>
      <c r="I1100" s="193">
        <f>(Table21[[#This Row],[Adj Close]]-Table21[[#This Row],[3-MA]])</f>
        <v>-0.32230000000000203</v>
      </c>
      <c r="J1100" s="194">
        <f t="shared" si="69"/>
        <v>0.1038772900000013</v>
      </c>
      <c r="K1100" s="194">
        <f>ABS(Table21[[#This Row],[Erorr 2]])</f>
        <v>0.32230000000000203</v>
      </c>
      <c r="L1100" s="192">
        <f>Table21[[#This Row],[Abs Erorr 2]]/Table21[[#This Row],[Adj Close]]</f>
        <v>1.5970862961770128E-2</v>
      </c>
      <c r="M1100" s="190">
        <f t="shared" si="71"/>
        <v>20.56911666666667</v>
      </c>
      <c r="N1100" s="195">
        <f>Table21[[#This Row],[Adj Close]]-Table21[[#This Row],[6-MA]]</f>
        <v>-0.38861666666667105</v>
      </c>
      <c r="O1100" s="194">
        <f>(Table21[[#This Row],[Adj Close]]-M1100)^2</f>
        <v>0.15102291361111453</v>
      </c>
      <c r="P1100" s="194">
        <f>ABS(Table21[[#This Row],[Erorr 3]])</f>
        <v>0.38861666666667105</v>
      </c>
      <c r="Q1100" s="192">
        <f>Table21[[#This Row],[Abs Erorr 3]]/Table21[[#This Row],[Adj Close]]</f>
        <v>1.9257038560326605E-2</v>
      </c>
    </row>
    <row r="1101" spans="1:17" x14ac:dyDescent="0.3">
      <c r="A1101" s="177">
        <v>45061</v>
      </c>
      <c r="B1101" s="7">
        <v>20.531199999999998</v>
      </c>
      <c r="C1101" s="190">
        <f t="shared" si="68"/>
        <v>20.180499999999999</v>
      </c>
      <c r="D1101" s="191">
        <f>Table21[[#This Row],[Adj Close]]-Table21[[#This Row],[Naive Trend ]]</f>
        <v>0.35069999999999979</v>
      </c>
      <c r="E1101">
        <f>Table21[[#This Row],[Erorr 1]]^2</f>
        <v>0.12299048999999986</v>
      </c>
      <c r="F1101">
        <f>ABS(Table21[[#This Row],[Erorr 1]])</f>
        <v>0.35069999999999979</v>
      </c>
      <c r="G1101" s="192">
        <f>Table21[[#This Row],[Abs Erorr 1]]/Table21[[#This Row],[Adj Close]]</f>
        <v>1.7081320137157099E-2</v>
      </c>
      <c r="H1101" s="190">
        <f t="shared" si="70"/>
        <v>20.275300000000001</v>
      </c>
      <c r="I1101" s="193">
        <f>(Table21[[#This Row],[Adj Close]]-Table21[[#This Row],[3-MA]])</f>
        <v>0.25589999999999691</v>
      </c>
      <c r="J1101" s="194">
        <f t="shared" si="69"/>
        <v>6.5484809999998422E-2</v>
      </c>
      <c r="K1101" s="194">
        <f>ABS(Table21[[#This Row],[Erorr 2]])</f>
        <v>0.25589999999999691</v>
      </c>
      <c r="L1101" s="192">
        <f>Table21[[#This Row],[Abs Erorr 2]]/Table21[[#This Row],[Adj Close]]</f>
        <v>1.2463957294264189E-2</v>
      </c>
      <c r="M1101" s="190">
        <f t="shared" si="71"/>
        <v>20.618099999999998</v>
      </c>
      <c r="N1101" s="195">
        <f>Table21[[#This Row],[Adj Close]]-Table21[[#This Row],[6-MA]]</f>
        <v>-8.6899999999999977E-2</v>
      </c>
      <c r="O1101" s="194">
        <f>(Table21[[#This Row],[Adj Close]]-M1101)^2</f>
        <v>7.5516099999999959E-3</v>
      </c>
      <c r="P1101" s="194">
        <f>ABS(Table21[[#This Row],[Erorr 3]])</f>
        <v>8.6899999999999977E-2</v>
      </c>
      <c r="Q1101" s="192">
        <f>Table21[[#This Row],[Abs Erorr 3]]/Table21[[#This Row],[Adj Close]]</f>
        <v>4.2325826059850368E-3</v>
      </c>
    </row>
    <row r="1102" spans="1:17" x14ac:dyDescent="0.3">
      <c r="A1102" s="177">
        <v>45062</v>
      </c>
      <c r="B1102" s="7">
        <v>19.526399999999999</v>
      </c>
      <c r="C1102" s="190">
        <f t="shared" si="68"/>
        <v>20.531199999999998</v>
      </c>
      <c r="D1102" s="191">
        <f>Table21[[#This Row],[Adj Close]]-Table21[[#This Row],[Naive Trend ]]</f>
        <v>-1.0047999999999995</v>
      </c>
      <c r="E1102">
        <f>Table21[[#This Row],[Erorr 1]]^2</f>
        <v>1.009623039999999</v>
      </c>
      <c r="F1102">
        <f>ABS(Table21[[#This Row],[Erorr 1]])</f>
        <v>1.0047999999999995</v>
      </c>
      <c r="G1102" s="192">
        <f>Table21[[#This Row],[Abs Erorr 1]]/Table21[[#This Row],[Adj Close]]</f>
        <v>5.1458538184201874E-2</v>
      </c>
      <c r="H1102" s="190">
        <f t="shared" si="70"/>
        <v>20.360600000000002</v>
      </c>
      <c r="I1102" s="193">
        <f>(Table21[[#This Row],[Adj Close]]-Table21[[#This Row],[3-MA]])</f>
        <v>-0.83420000000000272</v>
      </c>
      <c r="J1102" s="194">
        <f t="shared" si="69"/>
        <v>0.69588964000000453</v>
      </c>
      <c r="K1102" s="194">
        <f>ABS(Table21[[#This Row],[Erorr 2]])</f>
        <v>0.83420000000000272</v>
      </c>
      <c r="L1102" s="192">
        <f>Table21[[#This Row],[Abs Erorr 2]]/Table21[[#This Row],[Adj Close]]</f>
        <v>4.2721648639790374E-2</v>
      </c>
      <c r="M1102" s="190">
        <f t="shared" si="71"/>
        <v>20.545433333333332</v>
      </c>
      <c r="N1102" s="195">
        <f>Table21[[#This Row],[Adj Close]]-Table21[[#This Row],[6-MA]]</f>
        <v>-1.0190333333333328</v>
      </c>
      <c r="O1102" s="194">
        <f>(Table21[[#This Row],[Adj Close]]-M1102)^2</f>
        <v>1.0384289344444433</v>
      </c>
      <c r="P1102" s="194">
        <f>ABS(Table21[[#This Row],[Erorr 3]])</f>
        <v>1.0190333333333328</v>
      </c>
      <c r="Q1102" s="192">
        <f>Table21[[#This Row],[Abs Erorr 3]]/Table21[[#This Row],[Adj Close]]</f>
        <v>5.218746585818855E-2</v>
      </c>
    </row>
    <row r="1103" spans="1:17" x14ac:dyDescent="0.3">
      <c r="A1103" s="177">
        <v>45063</v>
      </c>
      <c r="B1103" s="7">
        <v>19.6023</v>
      </c>
      <c r="C1103" s="190">
        <f t="shared" si="68"/>
        <v>19.526399999999999</v>
      </c>
      <c r="D1103" s="191">
        <f>Table21[[#This Row],[Adj Close]]-Table21[[#This Row],[Naive Trend ]]</f>
        <v>7.5900000000000745E-2</v>
      </c>
      <c r="E1103">
        <f>Table21[[#This Row],[Erorr 1]]^2</f>
        <v>5.7608100000001126E-3</v>
      </c>
      <c r="F1103">
        <f>ABS(Table21[[#This Row],[Erorr 1]])</f>
        <v>7.5900000000000745E-2</v>
      </c>
      <c r="G1103" s="192">
        <f>Table21[[#This Row],[Abs Erorr 1]]/Table21[[#This Row],[Adj Close]]</f>
        <v>3.8719946128770986E-3</v>
      </c>
      <c r="H1103" s="190">
        <f t="shared" si="70"/>
        <v>20.079366666666662</v>
      </c>
      <c r="I1103" s="193">
        <f>(Table21[[#This Row],[Adj Close]]-Table21[[#This Row],[3-MA]])</f>
        <v>-0.47706666666666209</v>
      </c>
      <c r="J1103" s="194">
        <f t="shared" si="69"/>
        <v>0.22759260444444007</v>
      </c>
      <c r="K1103" s="194">
        <f>ABS(Table21[[#This Row],[Erorr 2]])</f>
        <v>0.47706666666666209</v>
      </c>
      <c r="L1103" s="192">
        <f>Table21[[#This Row],[Abs Erorr 2]]/Table21[[#This Row],[Adj Close]]</f>
        <v>2.4337280149097917E-2</v>
      </c>
      <c r="M1103" s="190">
        <f t="shared" si="71"/>
        <v>20.291083333333333</v>
      </c>
      <c r="N1103" s="195">
        <f>Table21[[#This Row],[Adj Close]]-Table21[[#This Row],[6-MA]]</f>
        <v>-0.6887833333333333</v>
      </c>
      <c r="O1103" s="194">
        <f>(Table21[[#This Row],[Adj Close]]-M1103)^2</f>
        <v>0.47442248027777773</v>
      </c>
      <c r="P1103" s="194">
        <f>ABS(Table21[[#This Row],[Erorr 3]])</f>
        <v>0.6887833333333333</v>
      </c>
      <c r="Q1103" s="192">
        <f>Table21[[#This Row],[Abs Erorr 3]]/Table21[[#This Row],[Adj Close]]</f>
        <v>3.5137883479659696E-2</v>
      </c>
    </row>
    <row r="1104" spans="1:17" x14ac:dyDescent="0.3">
      <c r="A1104" s="177">
        <v>45064</v>
      </c>
      <c r="B1104" s="7">
        <v>19.6876</v>
      </c>
      <c r="C1104" s="190">
        <f t="shared" si="68"/>
        <v>19.6023</v>
      </c>
      <c r="D1104" s="191">
        <f>Table21[[#This Row],[Adj Close]]-Table21[[#This Row],[Naive Trend ]]</f>
        <v>8.5300000000000153E-2</v>
      </c>
      <c r="E1104">
        <f>Table21[[#This Row],[Erorr 1]]^2</f>
        <v>7.2760900000000258E-3</v>
      </c>
      <c r="F1104">
        <f>ABS(Table21[[#This Row],[Erorr 1]])</f>
        <v>8.5300000000000153E-2</v>
      </c>
      <c r="G1104" s="192">
        <f>Table21[[#This Row],[Abs Erorr 1]]/Table21[[#This Row],[Adj Close]]</f>
        <v>4.3326764054531864E-3</v>
      </c>
      <c r="H1104" s="190">
        <f t="shared" si="70"/>
        <v>19.886633333333332</v>
      </c>
      <c r="I1104" s="193">
        <f>(Table21[[#This Row],[Adj Close]]-Table21[[#This Row],[3-MA]])</f>
        <v>-0.19903333333333251</v>
      </c>
      <c r="J1104" s="194">
        <f t="shared" si="69"/>
        <v>3.9614267777777448E-2</v>
      </c>
      <c r="K1104" s="194">
        <f>ABS(Table21[[#This Row],[Erorr 2]])</f>
        <v>0.19903333333333251</v>
      </c>
      <c r="L1104" s="192">
        <f>Table21[[#This Row],[Abs Erorr 2]]/Table21[[#This Row],[Adj Close]]</f>
        <v>1.0109578279390708E-2</v>
      </c>
      <c r="M1104" s="190">
        <f t="shared" si="71"/>
        <v>20.080966666666665</v>
      </c>
      <c r="N1104" s="195">
        <f>Table21[[#This Row],[Adj Close]]-Table21[[#This Row],[6-MA]]</f>
        <v>-0.39336666666666531</v>
      </c>
      <c r="O1104" s="194">
        <f>(Table21[[#This Row],[Adj Close]]-M1104)^2</f>
        <v>0.15473733444444338</v>
      </c>
      <c r="P1104" s="194">
        <f>ABS(Table21[[#This Row],[Erorr 3]])</f>
        <v>0.39336666666666531</v>
      </c>
      <c r="Q1104" s="192">
        <f>Table21[[#This Row],[Abs Erorr 3]]/Table21[[#This Row],[Adj Close]]</f>
        <v>1.9980427612642744E-2</v>
      </c>
    </row>
    <row r="1105" spans="1:17" x14ac:dyDescent="0.3">
      <c r="A1105" s="177">
        <v>45065</v>
      </c>
      <c r="B1105" s="7">
        <v>18.0762</v>
      </c>
      <c r="C1105" s="190">
        <f t="shared" si="68"/>
        <v>19.6876</v>
      </c>
      <c r="D1105" s="191">
        <f>Table21[[#This Row],[Adj Close]]-Table21[[#This Row],[Naive Trend ]]</f>
        <v>-1.6113999999999997</v>
      </c>
      <c r="E1105">
        <f>Table21[[#This Row],[Erorr 1]]^2</f>
        <v>2.596609959999999</v>
      </c>
      <c r="F1105">
        <f>ABS(Table21[[#This Row],[Erorr 1]])</f>
        <v>1.6113999999999997</v>
      </c>
      <c r="G1105" s="192">
        <f>Table21[[#This Row],[Abs Erorr 1]]/Table21[[#This Row],[Adj Close]]</f>
        <v>8.9144842389440246E-2</v>
      </c>
      <c r="H1105" s="190">
        <f t="shared" si="70"/>
        <v>19.605433333333334</v>
      </c>
      <c r="I1105" s="193">
        <f>(Table21[[#This Row],[Adj Close]]-Table21[[#This Row],[3-MA]])</f>
        <v>-1.5292333333333339</v>
      </c>
      <c r="J1105" s="194">
        <f t="shared" si="69"/>
        <v>2.3385545877777796</v>
      </c>
      <c r="K1105" s="194">
        <f>ABS(Table21[[#This Row],[Erorr 2]])</f>
        <v>1.5292333333333339</v>
      </c>
      <c r="L1105" s="192">
        <f>Table21[[#This Row],[Abs Erorr 2]]/Table21[[#This Row],[Adj Close]]</f>
        <v>8.4599270495642545E-2</v>
      </c>
      <c r="M1105" s="190">
        <f t="shared" si="71"/>
        <v>19.983016666666668</v>
      </c>
      <c r="N1105" s="195">
        <f>Table21[[#This Row],[Adj Close]]-Table21[[#This Row],[6-MA]]</f>
        <v>-1.9068166666666677</v>
      </c>
      <c r="O1105" s="194">
        <f>(Table21[[#This Row],[Adj Close]]-M1105)^2</f>
        <v>3.6359498002777819</v>
      </c>
      <c r="P1105" s="194">
        <f>ABS(Table21[[#This Row],[Erorr 3]])</f>
        <v>1.9068166666666677</v>
      </c>
      <c r="Q1105" s="192">
        <f>Table21[[#This Row],[Abs Erorr 3]]/Table21[[#This Row],[Adj Close]]</f>
        <v>0.10548769468509242</v>
      </c>
    </row>
    <row r="1106" spans="1:17" x14ac:dyDescent="0.3">
      <c r="A1106" s="177">
        <v>45068</v>
      </c>
      <c r="B1106" s="7">
        <v>18.540600000000001</v>
      </c>
      <c r="C1106" s="190">
        <f t="shared" si="68"/>
        <v>18.0762</v>
      </c>
      <c r="D1106" s="191">
        <f>Table21[[#This Row],[Adj Close]]-Table21[[#This Row],[Naive Trend ]]</f>
        <v>0.46440000000000126</v>
      </c>
      <c r="E1106">
        <f>Table21[[#This Row],[Erorr 1]]^2</f>
        <v>0.21566736000000117</v>
      </c>
      <c r="F1106">
        <f>ABS(Table21[[#This Row],[Erorr 1]])</f>
        <v>0.46440000000000126</v>
      </c>
      <c r="G1106" s="192">
        <f>Table21[[#This Row],[Abs Erorr 1]]/Table21[[#This Row],[Adj Close]]</f>
        <v>2.5047733083071812E-2</v>
      </c>
      <c r="H1106" s="190">
        <f t="shared" si="70"/>
        <v>19.122033333333334</v>
      </c>
      <c r="I1106" s="193">
        <f>(Table21[[#This Row],[Adj Close]]-Table21[[#This Row],[3-MA]])</f>
        <v>-0.58143333333333302</v>
      </c>
      <c r="J1106" s="194">
        <f t="shared" si="69"/>
        <v>0.33806472111111074</v>
      </c>
      <c r="K1106" s="194">
        <f>ABS(Table21[[#This Row],[Erorr 2]])</f>
        <v>0.58143333333333302</v>
      </c>
      <c r="L1106" s="192">
        <f>Table21[[#This Row],[Abs Erorr 2]]/Table21[[#This Row],[Adj Close]]</f>
        <v>3.1360006328453933E-2</v>
      </c>
      <c r="M1106" s="190">
        <f t="shared" si="71"/>
        <v>19.6007</v>
      </c>
      <c r="N1106" s="195">
        <f>Table21[[#This Row],[Adj Close]]-Table21[[#This Row],[6-MA]]</f>
        <v>-1.0600999999999985</v>
      </c>
      <c r="O1106" s="194">
        <f>(Table21[[#This Row],[Adj Close]]-M1106)^2</f>
        <v>1.1238120099999969</v>
      </c>
      <c r="P1106" s="194">
        <f>ABS(Table21[[#This Row],[Erorr 3]])</f>
        <v>1.0600999999999985</v>
      </c>
      <c r="Q1106" s="192">
        <f>Table21[[#This Row],[Abs Erorr 3]]/Table21[[#This Row],[Adj Close]]</f>
        <v>5.7177221880629452E-2</v>
      </c>
    </row>
    <row r="1107" spans="1:17" x14ac:dyDescent="0.3">
      <c r="A1107" s="177">
        <v>45069</v>
      </c>
      <c r="B1107" s="7">
        <v>17.981400000000001</v>
      </c>
      <c r="C1107" s="190">
        <f t="shared" si="68"/>
        <v>18.540600000000001</v>
      </c>
      <c r="D1107" s="191">
        <f>Table21[[#This Row],[Adj Close]]-Table21[[#This Row],[Naive Trend ]]</f>
        <v>-0.55920000000000059</v>
      </c>
      <c r="E1107">
        <f>Table21[[#This Row],[Erorr 1]]^2</f>
        <v>0.31270464000000064</v>
      </c>
      <c r="F1107">
        <f>ABS(Table21[[#This Row],[Erorr 1]])</f>
        <v>0.55920000000000059</v>
      </c>
      <c r="G1107" s="192">
        <f>Table21[[#This Row],[Abs Erorr 1]]/Table21[[#This Row],[Adj Close]]</f>
        <v>3.1098802095498715E-2</v>
      </c>
      <c r="H1107" s="190">
        <f t="shared" si="70"/>
        <v>18.768133333333335</v>
      </c>
      <c r="I1107" s="193">
        <f>(Table21[[#This Row],[Adj Close]]-Table21[[#This Row],[3-MA]])</f>
        <v>-0.78673333333333417</v>
      </c>
      <c r="J1107" s="194">
        <f t="shared" si="69"/>
        <v>0.61894933777777905</v>
      </c>
      <c r="K1107" s="194">
        <f>ABS(Table21[[#This Row],[Erorr 2]])</f>
        <v>0.78673333333333417</v>
      </c>
      <c r="L1107" s="192">
        <f>Table21[[#This Row],[Abs Erorr 2]]/Table21[[#This Row],[Adj Close]]</f>
        <v>4.3752618446468806E-2</v>
      </c>
      <c r="M1107" s="190">
        <f t="shared" si="71"/>
        <v>19.327383333333334</v>
      </c>
      <c r="N1107" s="195">
        <f>Table21[[#This Row],[Adj Close]]-Table21[[#This Row],[6-MA]]</f>
        <v>-1.3459833333333329</v>
      </c>
      <c r="O1107" s="194">
        <f>(Table21[[#This Row],[Adj Close]]-M1107)^2</f>
        <v>1.8116711336111098</v>
      </c>
      <c r="P1107" s="194">
        <f>ABS(Table21[[#This Row],[Erorr 3]])</f>
        <v>1.3459833333333329</v>
      </c>
      <c r="Q1107" s="192">
        <f>Table21[[#This Row],[Abs Erorr 3]]/Table21[[#This Row],[Adj Close]]</f>
        <v>7.4854201193084682E-2</v>
      </c>
    </row>
    <row r="1108" spans="1:17" x14ac:dyDescent="0.3">
      <c r="A1108" s="177">
        <v>45070</v>
      </c>
      <c r="B1108" s="7">
        <v>17.393699999999999</v>
      </c>
      <c r="C1108" s="190">
        <f t="shared" si="68"/>
        <v>17.981400000000001</v>
      </c>
      <c r="D1108" s="191">
        <f>Table21[[#This Row],[Adj Close]]-Table21[[#This Row],[Naive Trend ]]</f>
        <v>-0.58770000000000167</v>
      </c>
      <c r="E1108">
        <f>Table21[[#This Row],[Erorr 1]]^2</f>
        <v>0.34539129000000196</v>
      </c>
      <c r="F1108">
        <f>ABS(Table21[[#This Row],[Erorr 1]])</f>
        <v>0.58770000000000167</v>
      </c>
      <c r="G1108" s="192">
        <f>Table21[[#This Row],[Abs Erorr 1]]/Table21[[#This Row],[Adj Close]]</f>
        <v>3.3788095689818824E-2</v>
      </c>
      <c r="H1108" s="190">
        <f t="shared" si="70"/>
        <v>18.199400000000001</v>
      </c>
      <c r="I1108" s="193">
        <f>(Table21[[#This Row],[Adj Close]]-Table21[[#This Row],[3-MA]])</f>
        <v>-0.80570000000000164</v>
      </c>
      <c r="J1108" s="194">
        <f t="shared" si="69"/>
        <v>0.64915249000000264</v>
      </c>
      <c r="K1108" s="194">
        <f>ABS(Table21[[#This Row],[Erorr 2]])</f>
        <v>0.80570000000000164</v>
      </c>
      <c r="L1108" s="192">
        <f>Table21[[#This Row],[Abs Erorr 2]]/Table21[[#This Row],[Adj Close]]</f>
        <v>4.6321369231388472E-2</v>
      </c>
      <c r="M1108" s="190">
        <f t="shared" si="71"/>
        <v>18.902416666666667</v>
      </c>
      <c r="N1108" s="195">
        <f>Table21[[#This Row],[Adj Close]]-Table21[[#This Row],[6-MA]]</f>
        <v>-1.5087166666666683</v>
      </c>
      <c r="O1108" s="194">
        <f>(Table21[[#This Row],[Adj Close]]-M1108)^2</f>
        <v>2.2762259802777827</v>
      </c>
      <c r="P1108" s="194">
        <f>ABS(Table21[[#This Row],[Erorr 3]])</f>
        <v>1.5087166666666683</v>
      </c>
      <c r="Q1108" s="192">
        <f>Table21[[#This Row],[Abs Erorr 3]]/Table21[[#This Row],[Adj Close]]</f>
        <v>8.6739260000268395E-2</v>
      </c>
    </row>
    <row r="1109" spans="1:17" x14ac:dyDescent="0.3">
      <c r="A1109" s="177">
        <v>45071</v>
      </c>
      <c r="B1109" s="7">
        <v>16.540600000000001</v>
      </c>
      <c r="C1109" s="190">
        <f t="shared" si="68"/>
        <v>17.393699999999999</v>
      </c>
      <c r="D1109" s="191">
        <f>Table21[[#This Row],[Adj Close]]-Table21[[#This Row],[Naive Trend ]]</f>
        <v>-0.85309999999999775</v>
      </c>
      <c r="E1109">
        <f>Table21[[#This Row],[Erorr 1]]^2</f>
        <v>0.72777960999999614</v>
      </c>
      <c r="F1109">
        <f>ABS(Table21[[#This Row],[Erorr 1]])</f>
        <v>0.85309999999999775</v>
      </c>
      <c r="G1109" s="192">
        <f>Table21[[#This Row],[Abs Erorr 1]]/Table21[[#This Row],[Adj Close]]</f>
        <v>5.1576121785182984E-2</v>
      </c>
      <c r="H1109" s="190">
        <f t="shared" si="70"/>
        <v>17.971900000000002</v>
      </c>
      <c r="I1109" s="193">
        <f>(Table21[[#This Row],[Adj Close]]-Table21[[#This Row],[3-MA]])</f>
        <v>-1.4313000000000002</v>
      </c>
      <c r="J1109" s="194">
        <f t="shared" si="69"/>
        <v>2.0486196900000007</v>
      </c>
      <c r="K1109" s="194">
        <f>ABS(Table21[[#This Row],[Erorr 2]])</f>
        <v>1.4313000000000002</v>
      </c>
      <c r="L1109" s="192">
        <f>Table21[[#This Row],[Abs Erorr 2]]/Table21[[#This Row],[Adj Close]]</f>
        <v>8.6532532072597132E-2</v>
      </c>
      <c r="M1109" s="190">
        <f t="shared" si="71"/>
        <v>18.546966666666666</v>
      </c>
      <c r="N1109" s="195">
        <f>Table21[[#This Row],[Adj Close]]-Table21[[#This Row],[6-MA]]</f>
        <v>-2.0063666666666649</v>
      </c>
      <c r="O1109" s="194">
        <f>(Table21[[#This Row],[Adj Close]]-M1109)^2</f>
        <v>4.0255072011111039</v>
      </c>
      <c r="P1109" s="194">
        <f>ABS(Table21[[#This Row],[Erorr 3]])</f>
        <v>2.0063666666666649</v>
      </c>
      <c r="Q1109" s="192">
        <f>Table21[[#This Row],[Abs Erorr 3]]/Table21[[#This Row],[Adj Close]]</f>
        <v>0.12129950948978058</v>
      </c>
    </row>
    <row r="1110" spans="1:17" x14ac:dyDescent="0.3">
      <c r="A1110" s="177">
        <v>45072</v>
      </c>
      <c r="B1110" s="7">
        <v>17.109300000000001</v>
      </c>
      <c r="C1110" s="190">
        <f t="shared" si="68"/>
        <v>16.540600000000001</v>
      </c>
      <c r="D1110" s="191">
        <f>Table21[[#This Row],[Adj Close]]-Table21[[#This Row],[Naive Trend ]]</f>
        <v>0.56869999999999976</v>
      </c>
      <c r="E1110">
        <f>Table21[[#This Row],[Erorr 1]]^2</f>
        <v>0.3234196899999997</v>
      </c>
      <c r="F1110">
        <f>ABS(Table21[[#This Row],[Erorr 1]])</f>
        <v>0.56869999999999976</v>
      </c>
      <c r="G1110" s="192">
        <f>Table21[[#This Row],[Abs Erorr 1]]/Table21[[#This Row],[Adj Close]]</f>
        <v>3.3239232464215354E-2</v>
      </c>
      <c r="H1110" s="190">
        <f t="shared" si="70"/>
        <v>17.305233333333334</v>
      </c>
      <c r="I1110" s="193">
        <f>(Table21[[#This Row],[Adj Close]]-Table21[[#This Row],[3-MA]])</f>
        <v>-0.19593333333333263</v>
      </c>
      <c r="J1110" s="194">
        <f t="shared" si="69"/>
        <v>3.8389871111110835E-2</v>
      </c>
      <c r="K1110" s="194">
        <f>ABS(Table21[[#This Row],[Erorr 2]])</f>
        <v>0.19593333333333263</v>
      </c>
      <c r="L1110" s="192">
        <f>Table21[[#This Row],[Abs Erorr 2]]/Table21[[#This Row],[Adj Close]]</f>
        <v>1.1451861463258731E-2</v>
      </c>
      <c r="M1110" s="190">
        <f t="shared" si="71"/>
        <v>18.036683333333333</v>
      </c>
      <c r="N1110" s="195">
        <f>Table21[[#This Row],[Adj Close]]-Table21[[#This Row],[6-MA]]</f>
        <v>-0.92738333333333145</v>
      </c>
      <c r="O1110" s="194">
        <f>(Table21[[#This Row],[Adj Close]]-M1110)^2</f>
        <v>0.86003984694444091</v>
      </c>
      <c r="P1110" s="194">
        <f>ABS(Table21[[#This Row],[Erorr 3]])</f>
        <v>0.92738333333333145</v>
      </c>
      <c r="Q1110" s="192">
        <f>Table21[[#This Row],[Abs Erorr 3]]/Table21[[#This Row],[Adj Close]]</f>
        <v>5.4203464392659627E-2</v>
      </c>
    </row>
    <row r="1111" spans="1:17" x14ac:dyDescent="0.3">
      <c r="A1111" s="177">
        <v>45076</v>
      </c>
      <c r="B1111" s="7">
        <v>16.663799999999998</v>
      </c>
      <c r="C1111" s="190">
        <f t="shared" si="68"/>
        <v>17.109300000000001</v>
      </c>
      <c r="D1111" s="191">
        <f>Table21[[#This Row],[Adj Close]]-Table21[[#This Row],[Naive Trend ]]</f>
        <v>-0.44550000000000267</v>
      </c>
      <c r="E1111">
        <f>Table21[[#This Row],[Erorr 1]]^2</f>
        <v>0.19847025000000237</v>
      </c>
      <c r="F1111">
        <f>ABS(Table21[[#This Row],[Erorr 1]])</f>
        <v>0.44550000000000267</v>
      </c>
      <c r="G1111" s="192">
        <f>Table21[[#This Row],[Abs Erorr 1]]/Table21[[#This Row],[Adj Close]]</f>
        <v>2.673459835091652E-2</v>
      </c>
      <c r="H1111" s="190">
        <f t="shared" si="70"/>
        <v>17.014533333333333</v>
      </c>
      <c r="I1111" s="193">
        <f>(Table21[[#This Row],[Adj Close]]-Table21[[#This Row],[3-MA]])</f>
        <v>-0.35073333333333423</v>
      </c>
      <c r="J1111" s="194">
        <f t="shared" si="69"/>
        <v>0.12301387111111174</v>
      </c>
      <c r="K1111" s="194">
        <f>ABS(Table21[[#This Row],[Erorr 2]])</f>
        <v>0.35073333333333423</v>
      </c>
      <c r="L1111" s="192">
        <f>Table21[[#This Row],[Abs Erorr 2]]/Table21[[#This Row],[Adj Close]]</f>
        <v>2.1047620190672852E-2</v>
      </c>
      <c r="M1111" s="190">
        <f t="shared" si="71"/>
        <v>17.606966666666668</v>
      </c>
      <c r="N1111" s="195">
        <f>Table21[[#This Row],[Adj Close]]-Table21[[#This Row],[6-MA]]</f>
        <v>-0.94316666666667004</v>
      </c>
      <c r="O1111" s="194">
        <f>(Table21[[#This Row],[Adj Close]]-M1111)^2</f>
        <v>0.88956336111111745</v>
      </c>
      <c r="P1111" s="194">
        <f>ABS(Table21[[#This Row],[Erorr 3]])</f>
        <v>0.94316666666667004</v>
      </c>
      <c r="Q1111" s="192">
        <f>Table21[[#This Row],[Abs Erorr 3]]/Table21[[#This Row],[Adj Close]]</f>
        <v>5.6599735154446773E-2</v>
      </c>
    </row>
    <row r="1112" spans="1:17" x14ac:dyDescent="0.3">
      <c r="A1112" s="177">
        <v>45077</v>
      </c>
      <c r="B1112" s="7">
        <v>16.322600000000001</v>
      </c>
      <c r="C1112" s="190">
        <f t="shared" si="68"/>
        <v>16.663799999999998</v>
      </c>
      <c r="D1112" s="191">
        <f>Table21[[#This Row],[Adj Close]]-Table21[[#This Row],[Naive Trend ]]</f>
        <v>-0.34119999999999706</v>
      </c>
      <c r="E1112">
        <f>Table21[[#This Row],[Erorr 1]]^2</f>
        <v>0.116417439999998</v>
      </c>
      <c r="F1112">
        <f>ABS(Table21[[#This Row],[Erorr 1]])</f>
        <v>0.34119999999999706</v>
      </c>
      <c r="G1112" s="192">
        <f>Table21[[#This Row],[Abs Erorr 1]]/Table21[[#This Row],[Adj Close]]</f>
        <v>2.0903532525455321E-2</v>
      </c>
      <c r="H1112" s="190">
        <f t="shared" si="70"/>
        <v>16.771233333333331</v>
      </c>
      <c r="I1112" s="193">
        <f>(Table21[[#This Row],[Adj Close]]-Table21[[#This Row],[3-MA]])</f>
        <v>-0.44863333333332989</v>
      </c>
      <c r="J1112" s="194">
        <f t="shared" si="69"/>
        <v>0.2012718677777747</v>
      </c>
      <c r="K1112" s="194">
        <f>ABS(Table21[[#This Row],[Erorr 2]])</f>
        <v>0.44863333333332989</v>
      </c>
      <c r="L1112" s="192">
        <f>Table21[[#This Row],[Abs Erorr 2]]/Table21[[#This Row],[Adj Close]]</f>
        <v>2.7485408778829958E-2</v>
      </c>
      <c r="M1112" s="190">
        <f t="shared" si="71"/>
        <v>17.371566666666666</v>
      </c>
      <c r="N1112" s="195">
        <f>Table21[[#This Row],[Adj Close]]-Table21[[#This Row],[6-MA]]</f>
        <v>-1.048966666666665</v>
      </c>
      <c r="O1112" s="194">
        <f>(Table21[[#This Row],[Adj Close]]-M1112)^2</f>
        <v>1.1003310677777745</v>
      </c>
      <c r="P1112" s="194">
        <f>ABS(Table21[[#This Row],[Erorr 3]])</f>
        <v>1.048966666666665</v>
      </c>
      <c r="Q1112" s="192">
        <f>Table21[[#This Row],[Abs Erorr 3]]/Table21[[#This Row],[Adj Close]]</f>
        <v>6.4264680055056478E-2</v>
      </c>
    </row>
    <row r="1113" spans="1:17" x14ac:dyDescent="0.3">
      <c r="A1113" s="177">
        <v>45078</v>
      </c>
      <c r="B1113" s="7">
        <v>16.132999999999999</v>
      </c>
      <c r="C1113" s="190">
        <f t="shared" si="68"/>
        <v>16.322600000000001</v>
      </c>
      <c r="D1113" s="191">
        <f>Table21[[#This Row],[Adj Close]]-Table21[[#This Row],[Naive Trend ]]</f>
        <v>-0.18960000000000221</v>
      </c>
      <c r="E1113">
        <f>Table21[[#This Row],[Erorr 1]]^2</f>
        <v>3.5948160000000839E-2</v>
      </c>
      <c r="F1113">
        <f>ABS(Table21[[#This Row],[Erorr 1]])</f>
        <v>0.18960000000000221</v>
      </c>
      <c r="G1113" s="192">
        <f>Table21[[#This Row],[Abs Erorr 1]]/Table21[[#This Row],[Adj Close]]</f>
        <v>1.1752308932002865E-2</v>
      </c>
      <c r="H1113" s="190">
        <f t="shared" si="70"/>
        <v>16.698566666666668</v>
      </c>
      <c r="I1113" s="193">
        <f>(Table21[[#This Row],[Adj Close]]-Table21[[#This Row],[3-MA]])</f>
        <v>-0.56556666666666899</v>
      </c>
      <c r="J1113" s="194">
        <f t="shared" si="69"/>
        <v>0.31986565444444709</v>
      </c>
      <c r="K1113" s="194">
        <f>ABS(Table21[[#This Row],[Erorr 2]])</f>
        <v>0.56556666666666899</v>
      </c>
      <c r="L1113" s="192">
        <f>Table21[[#This Row],[Abs Erorr 2]]/Table21[[#This Row],[Adj Close]]</f>
        <v>3.5056509432013203E-2</v>
      </c>
      <c r="M1113" s="190">
        <f t="shared" si="71"/>
        <v>17.001900000000003</v>
      </c>
      <c r="N1113" s="195">
        <f>Table21[[#This Row],[Adj Close]]-Table21[[#This Row],[6-MA]]</f>
        <v>-0.86890000000000356</v>
      </c>
      <c r="O1113" s="194">
        <f>(Table21[[#This Row],[Adj Close]]-M1113)^2</f>
        <v>0.75498721000000624</v>
      </c>
      <c r="P1113" s="194">
        <f>ABS(Table21[[#This Row],[Erorr 3]])</f>
        <v>0.86890000000000356</v>
      </c>
      <c r="Q1113" s="192">
        <f>Table21[[#This Row],[Abs Erorr 3]]/Table21[[#This Row],[Adj Close]]</f>
        <v>5.3858550796504284E-2</v>
      </c>
    </row>
    <row r="1114" spans="1:17" x14ac:dyDescent="0.3">
      <c r="A1114" s="177">
        <v>45079</v>
      </c>
      <c r="B1114" s="7">
        <v>17.175699999999999</v>
      </c>
      <c r="C1114" s="190">
        <f t="shared" si="68"/>
        <v>16.132999999999999</v>
      </c>
      <c r="D1114" s="191">
        <f>Table21[[#This Row],[Adj Close]]-Table21[[#This Row],[Naive Trend ]]</f>
        <v>1.0427</v>
      </c>
      <c r="E1114">
        <f>Table21[[#This Row],[Erorr 1]]^2</f>
        <v>1.0872232899999998</v>
      </c>
      <c r="F1114">
        <f>ABS(Table21[[#This Row],[Erorr 1]])</f>
        <v>1.0427</v>
      </c>
      <c r="G1114" s="192">
        <f>Table21[[#This Row],[Abs Erorr 1]]/Table21[[#This Row],[Adj Close]]</f>
        <v>6.0707860523879671E-2</v>
      </c>
      <c r="H1114" s="190">
        <f t="shared" si="70"/>
        <v>16.373133333333332</v>
      </c>
      <c r="I1114" s="193">
        <f>(Table21[[#This Row],[Adj Close]]-Table21[[#This Row],[3-MA]])</f>
        <v>0.80256666666666732</v>
      </c>
      <c r="J1114" s="194">
        <f t="shared" si="69"/>
        <v>0.64411325444444545</v>
      </c>
      <c r="K1114" s="194">
        <f>ABS(Table21[[#This Row],[Erorr 2]])</f>
        <v>0.80256666666666732</v>
      </c>
      <c r="L1114" s="192">
        <f>Table21[[#This Row],[Abs Erorr 2]]/Table21[[#This Row],[Adj Close]]</f>
        <v>4.6726867997616828E-2</v>
      </c>
      <c r="M1114" s="190">
        <f t="shared" si="71"/>
        <v>16.693833333333334</v>
      </c>
      <c r="N1114" s="195">
        <f>Table21[[#This Row],[Adj Close]]-Table21[[#This Row],[6-MA]]</f>
        <v>0.48186666666666511</v>
      </c>
      <c r="O1114" s="194">
        <f>(Table21[[#This Row],[Adj Close]]-M1114)^2</f>
        <v>0.23219548444444293</v>
      </c>
      <c r="P1114" s="194">
        <f>ABS(Table21[[#This Row],[Erorr 3]])</f>
        <v>0.48186666666666511</v>
      </c>
      <c r="Q1114" s="192">
        <f>Table21[[#This Row],[Abs Erorr 3]]/Table21[[#This Row],[Adj Close]]</f>
        <v>2.8055139916665122E-2</v>
      </c>
    </row>
    <row r="1115" spans="1:17" x14ac:dyDescent="0.3">
      <c r="A1115" s="177">
        <v>45082</v>
      </c>
      <c r="B1115" s="7">
        <v>16.9861</v>
      </c>
      <c r="C1115" s="190">
        <f t="shared" si="68"/>
        <v>17.175699999999999</v>
      </c>
      <c r="D1115" s="191">
        <f>Table21[[#This Row],[Adj Close]]-Table21[[#This Row],[Naive Trend ]]</f>
        <v>-0.18959999999999866</v>
      </c>
      <c r="E1115">
        <f>Table21[[#This Row],[Erorr 1]]^2</f>
        <v>3.5948159999999493E-2</v>
      </c>
      <c r="F1115">
        <f>ABS(Table21[[#This Row],[Erorr 1]])</f>
        <v>0.18959999999999866</v>
      </c>
      <c r="G1115" s="192">
        <f>Table21[[#This Row],[Abs Erorr 1]]/Table21[[#This Row],[Adj Close]]</f>
        <v>1.1162067808384423E-2</v>
      </c>
      <c r="H1115" s="190">
        <f t="shared" si="70"/>
        <v>16.543766666666667</v>
      </c>
      <c r="I1115" s="193">
        <f>(Table21[[#This Row],[Adj Close]]-Table21[[#This Row],[3-MA]])</f>
        <v>0.44233333333333391</v>
      </c>
      <c r="J1115" s="194">
        <f t="shared" si="69"/>
        <v>0.19565877777777829</v>
      </c>
      <c r="K1115" s="194">
        <f>ABS(Table21[[#This Row],[Erorr 2]])</f>
        <v>0.44233333333333391</v>
      </c>
      <c r="L1115" s="192">
        <f>Table21[[#This Row],[Abs Erorr 2]]/Table21[[#This Row],[Adj Close]]</f>
        <v>2.6040900108520136E-2</v>
      </c>
      <c r="M1115" s="190">
        <f t="shared" si="71"/>
        <v>16.657499999999999</v>
      </c>
      <c r="N1115" s="195">
        <f>Table21[[#This Row],[Adj Close]]-Table21[[#This Row],[6-MA]]</f>
        <v>0.32860000000000156</v>
      </c>
      <c r="O1115" s="194">
        <f>(Table21[[#This Row],[Adj Close]]-M1115)^2</f>
        <v>0.10797796000000102</v>
      </c>
      <c r="P1115" s="194">
        <f>ABS(Table21[[#This Row],[Erorr 3]])</f>
        <v>0.32860000000000156</v>
      </c>
      <c r="Q1115" s="192">
        <f>Table21[[#This Row],[Abs Erorr 3]]/Table21[[#This Row],[Adj Close]]</f>
        <v>1.9345229334573655E-2</v>
      </c>
    </row>
    <row r="1116" spans="1:17" x14ac:dyDescent="0.3">
      <c r="A1116" s="177">
        <v>45083</v>
      </c>
      <c r="B1116" s="7">
        <v>18.095099999999999</v>
      </c>
      <c r="C1116" s="190">
        <f t="shared" si="68"/>
        <v>16.9861</v>
      </c>
      <c r="D1116" s="191">
        <f>Table21[[#This Row],[Adj Close]]-Table21[[#This Row],[Naive Trend ]]</f>
        <v>1.1089999999999982</v>
      </c>
      <c r="E1116">
        <f>Table21[[#This Row],[Erorr 1]]^2</f>
        <v>1.229880999999996</v>
      </c>
      <c r="F1116">
        <f>ABS(Table21[[#This Row],[Erorr 1]])</f>
        <v>1.1089999999999982</v>
      </c>
      <c r="G1116" s="192">
        <f>Table21[[#This Row],[Abs Erorr 1]]/Table21[[#This Row],[Adj Close]]</f>
        <v>6.1287309824206458E-2</v>
      </c>
      <c r="H1116" s="190">
        <f t="shared" si="70"/>
        <v>16.764933333333335</v>
      </c>
      <c r="I1116" s="193">
        <f>(Table21[[#This Row],[Adj Close]]-Table21[[#This Row],[3-MA]])</f>
        <v>1.3301666666666634</v>
      </c>
      <c r="J1116" s="194">
        <f t="shared" si="69"/>
        <v>1.7693433611111025</v>
      </c>
      <c r="K1116" s="194">
        <f>ABS(Table21[[#This Row],[Erorr 2]])</f>
        <v>1.3301666666666634</v>
      </c>
      <c r="L1116" s="192">
        <f>Table21[[#This Row],[Abs Erorr 2]]/Table21[[#This Row],[Adj Close]]</f>
        <v>7.3509771521940381E-2</v>
      </c>
      <c r="M1116" s="190">
        <f t="shared" si="71"/>
        <v>16.731750000000002</v>
      </c>
      <c r="N1116" s="195">
        <f>Table21[[#This Row],[Adj Close]]-Table21[[#This Row],[6-MA]]</f>
        <v>1.363349999999997</v>
      </c>
      <c r="O1116" s="194">
        <f>(Table21[[#This Row],[Adj Close]]-M1116)^2</f>
        <v>1.8587232224999917</v>
      </c>
      <c r="P1116" s="194">
        <f>ABS(Table21[[#This Row],[Erorr 3]])</f>
        <v>1.363349999999997</v>
      </c>
      <c r="Q1116" s="192">
        <f>Table21[[#This Row],[Abs Erorr 3]]/Table21[[#This Row],[Adj Close]]</f>
        <v>7.5343601306430863E-2</v>
      </c>
    </row>
    <row r="1117" spans="1:17" x14ac:dyDescent="0.3">
      <c r="A1117" s="177">
        <v>45084</v>
      </c>
      <c r="B1117" s="7">
        <v>18.569099999999999</v>
      </c>
      <c r="C1117" s="190">
        <f t="shared" si="68"/>
        <v>18.095099999999999</v>
      </c>
      <c r="D1117" s="191">
        <f>Table21[[#This Row],[Adj Close]]-Table21[[#This Row],[Naive Trend ]]</f>
        <v>0.4740000000000002</v>
      </c>
      <c r="E1117">
        <f>Table21[[#This Row],[Erorr 1]]^2</f>
        <v>0.22467600000000018</v>
      </c>
      <c r="F1117">
        <f>ABS(Table21[[#This Row],[Erorr 1]])</f>
        <v>0.4740000000000002</v>
      </c>
      <c r="G1117" s="192">
        <f>Table21[[#This Row],[Abs Erorr 1]]/Table21[[#This Row],[Adj Close]]</f>
        <v>2.552627752556668E-2</v>
      </c>
      <c r="H1117" s="190">
        <f t="shared" si="70"/>
        <v>17.418966666666666</v>
      </c>
      <c r="I1117" s="193">
        <f>(Table21[[#This Row],[Adj Close]]-Table21[[#This Row],[3-MA]])</f>
        <v>1.1501333333333328</v>
      </c>
      <c r="J1117" s="194">
        <f t="shared" si="69"/>
        <v>1.3228066844444433</v>
      </c>
      <c r="K1117" s="194">
        <f>ABS(Table21[[#This Row],[Erorr 2]])</f>
        <v>1.1501333333333328</v>
      </c>
      <c r="L1117" s="192">
        <f>Table21[[#This Row],[Abs Erorr 2]]/Table21[[#This Row],[Adj Close]]</f>
        <v>6.1938022485383395E-2</v>
      </c>
      <c r="M1117" s="190">
        <f t="shared" si="71"/>
        <v>16.896049999999999</v>
      </c>
      <c r="N1117" s="195">
        <f>Table21[[#This Row],[Adj Close]]-Table21[[#This Row],[6-MA]]</f>
        <v>1.6730499999999999</v>
      </c>
      <c r="O1117" s="194">
        <f>(Table21[[#This Row],[Adj Close]]-M1117)^2</f>
        <v>2.7990963024999997</v>
      </c>
      <c r="P1117" s="194">
        <f>ABS(Table21[[#This Row],[Erorr 3]])</f>
        <v>1.6730499999999999</v>
      </c>
      <c r="Q1117" s="192">
        <f>Table21[[#This Row],[Abs Erorr 3]]/Table21[[#This Row],[Adj Close]]</f>
        <v>9.009860467120108E-2</v>
      </c>
    </row>
    <row r="1118" spans="1:17" x14ac:dyDescent="0.3">
      <c r="A1118" s="177">
        <v>45085</v>
      </c>
      <c r="B1118" s="7">
        <v>18.588000000000001</v>
      </c>
      <c r="C1118" s="190">
        <f t="shared" si="68"/>
        <v>18.569099999999999</v>
      </c>
      <c r="D1118" s="191">
        <f>Table21[[#This Row],[Adj Close]]-Table21[[#This Row],[Naive Trend ]]</f>
        <v>1.8900000000002137E-2</v>
      </c>
      <c r="E1118">
        <f>Table21[[#This Row],[Erorr 1]]^2</f>
        <v>3.5721000000008078E-4</v>
      </c>
      <c r="F1118">
        <f>ABS(Table21[[#This Row],[Erorr 1]])</f>
        <v>1.8900000000002137E-2</v>
      </c>
      <c r="G1118" s="192">
        <f>Table21[[#This Row],[Abs Erorr 1]]/Table21[[#This Row],[Adj Close]]</f>
        <v>1.0167850225953376E-3</v>
      </c>
      <c r="H1118" s="190">
        <f t="shared" si="70"/>
        <v>17.883433333333333</v>
      </c>
      <c r="I1118" s="193">
        <f>(Table21[[#This Row],[Adj Close]]-Table21[[#This Row],[3-MA]])</f>
        <v>0.70456666666666834</v>
      </c>
      <c r="J1118" s="194">
        <f t="shared" si="69"/>
        <v>0.49641418777778012</v>
      </c>
      <c r="K1118" s="194">
        <f>ABS(Table21[[#This Row],[Erorr 2]])</f>
        <v>0.70456666666666834</v>
      </c>
      <c r="L1118" s="192">
        <f>Table21[[#This Row],[Abs Erorr 2]]/Table21[[#This Row],[Adj Close]]</f>
        <v>3.7904382755899954E-2</v>
      </c>
      <c r="M1118" s="190">
        <f t="shared" si="71"/>
        <v>17.2136</v>
      </c>
      <c r="N1118" s="195">
        <f>Table21[[#This Row],[Adj Close]]-Table21[[#This Row],[6-MA]]</f>
        <v>1.3744000000000014</v>
      </c>
      <c r="O1118" s="194">
        <f>(Table21[[#This Row],[Adj Close]]-M1118)^2</f>
        <v>1.8889753600000039</v>
      </c>
      <c r="P1118" s="194">
        <f>ABS(Table21[[#This Row],[Erorr 3]])</f>
        <v>1.3744000000000014</v>
      </c>
      <c r="Q1118" s="192">
        <f>Table21[[#This Row],[Abs Erorr 3]]/Table21[[#This Row],[Adj Close]]</f>
        <v>7.3940176457929913E-2</v>
      </c>
    </row>
    <row r="1119" spans="1:17" x14ac:dyDescent="0.3">
      <c r="A1119" s="177">
        <v>45086</v>
      </c>
      <c r="B1119" s="7">
        <v>18.395499999999998</v>
      </c>
      <c r="C1119" s="190">
        <f t="shared" si="68"/>
        <v>18.588000000000001</v>
      </c>
      <c r="D1119" s="191">
        <f>Table21[[#This Row],[Adj Close]]-Table21[[#This Row],[Naive Trend ]]</f>
        <v>-0.19250000000000256</v>
      </c>
      <c r="E1119">
        <f>Table21[[#This Row],[Erorr 1]]^2</f>
        <v>3.7056250000000984E-2</v>
      </c>
      <c r="F1119">
        <f>ABS(Table21[[#This Row],[Erorr 1]])</f>
        <v>0.19250000000000256</v>
      </c>
      <c r="G1119" s="192">
        <f>Table21[[#This Row],[Abs Erorr 1]]/Table21[[#This Row],[Adj Close]]</f>
        <v>1.0464515778315489E-2</v>
      </c>
      <c r="H1119" s="190">
        <f t="shared" si="70"/>
        <v>18.417399999999997</v>
      </c>
      <c r="I1119" s="193">
        <f>(Table21[[#This Row],[Adj Close]]-Table21[[#This Row],[3-MA]])</f>
        <v>-2.1899999999998698E-2</v>
      </c>
      <c r="J1119" s="194">
        <f t="shared" si="69"/>
        <v>4.7960999999994297E-4</v>
      </c>
      <c r="K1119" s="194">
        <f>ABS(Table21[[#This Row],[Erorr 2]])</f>
        <v>2.1899999999998698E-2</v>
      </c>
      <c r="L1119" s="192">
        <f>Table21[[#This Row],[Abs Erorr 2]]/Table21[[#This Row],[Adj Close]]</f>
        <v>1.1905085482861949E-3</v>
      </c>
      <c r="M1119" s="190">
        <f t="shared" si="71"/>
        <v>17.591166666666666</v>
      </c>
      <c r="N1119" s="195">
        <f>Table21[[#This Row],[Adj Close]]-Table21[[#This Row],[6-MA]]</f>
        <v>0.80433333333333223</v>
      </c>
      <c r="O1119" s="194">
        <f>(Table21[[#This Row],[Adj Close]]-M1119)^2</f>
        <v>0.6469521111111094</v>
      </c>
      <c r="P1119" s="194">
        <f>ABS(Table21[[#This Row],[Erorr 3]])</f>
        <v>0.80433333333333223</v>
      </c>
      <c r="Q1119" s="192">
        <f>Table21[[#This Row],[Abs Erorr 3]]/Table21[[#This Row],[Adj Close]]</f>
        <v>4.3724461598398101E-2</v>
      </c>
    </row>
    <row r="1120" spans="1:17" x14ac:dyDescent="0.3">
      <c r="A1120" s="177">
        <v>45089</v>
      </c>
      <c r="B1120" s="7">
        <v>18.4148</v>
      </c>
      <c r="C1120" s="190">
        <f t="shared" si="68"/>
        <v>18.395499999999998</v>
      </c>
      <c r="D1120" s="191">
        <f>Table21[[#This Row],[Adj Close]]-Table21[[#This Row],[Naive Trend ]]</f>
        <v>1.9300000000001205E-2</v>
      </c>
      <c r="E1120">
        <f>Table21[[#This Row],[Erorr 1]]^2</f>
        <v>3.7249000000004652E-4</v>
      </c>
      <c r="F1120">
        <f>ABS(Table21[[#This Row],[Erorr 1]])</f>
        <v>1.9300000000001205E-2</v>
      </c>
      <c r="G1120" s="192">
        <f>Table21[[#This Row],[Abs Erorr 1]]/Table21[[#This Row],[Adj Close]]</f>
        <v>1.0480700306276041E-3</v>
      </c>
      <c r="H1120" s="190">
        <f t="shared" si="70"/>
        <v>18.517533333333333</v>
      </c>
      <c r="I1120" s="193">
        <f>(Table21[[#This Row],[Adj Close]]-Table21[[#This Row],[3-MA]])</f>
        <v>-0.10273333333333312</v>
      </c>
      <c r="J1120" s="194">
        <f t="shared" si="69"/>
        <v>1.0554137777777734E-2</v>
      </c>
      <c r="K1120" s="194">
        <f>ABS(Table21[[#This Row],[Erorr 2]])</f>
        <v>0.10273333333333312</v>
      </c>
      <c r="L1120" s="192">
        <f>Table21[[#This Row],[Abs Erorr 2]]/Table21[[#This Row],[Adj Close]]</f>
        <v>5.5788460006806007E-3</v>
      </c>
      <c r="M1120" s="190">
        <f t="shared" si="71"/>
        <v>17.968249999999998</v>
      </c>
      <c r="N1120" s="195">
        <f>Table21[[#This Row],[Adj Close]]-Table21[[#This Row],[6-MA]]</f>
        <v>0.446550000000002</v>
      </c>
      <c r="O1120" s="194">
        <f>(Table21[[#This Row],[Adj Close]]-M1120)^2</f>
        <v>0.19940690250000179</v>
      </c>
      <c r="P1120" s="194">
        <f>ABS(Table21[[#This Row],[Erorr 3]])</f>
        <v>0.446550000000002</v>
      </c>
      <c r="Q1120" s="192">
        <f>Table21[[#This Row],[Abs Erorr 3]]/Table21[[#This Row],[Adj Close]]</f>
        <v>2.4249516693094796E-2</v>
      </c>
    </row>
    <row r="1121" spans="1:17" x14ac:dyDescent="0.3">
      <c r="A1121" s="177">
        <v>45090</v>
      </c>
      <c r="B1121" s="7">
        <v>18.3474</v>
      </c>
      <c r="C1121" s="190">
        <f t="shared" si="68"/>
        <v>18.4148</v>
      </c>
      <c r="D1121" s="191">
        <f>Table21[[#This Row],[Adj Close]]-Table21[[#This Row],[Naive Trend ]]</f>
        <v>-6.7399999999999238E-2</v>
      </c>
      <c r="E1121">
        <f>Table21[[#This Row],[Erorr 1]]^2</f>
        <v>4.5427599999998975E-3</v>
      </c>
      <c r="F1121">
        <f>ABS(Table21[[#This Row],[Erorr 1]])</f>
        <v>6.7399999999999238E-2</v>
      </c>
      <c r="G1121" s="192">
        <f>Table21[[#This Row],[Abs Erorr 1]]/Table21[[#This Row],[Adj Close]]</f>
        <v>3.6735450254531559E-3</v>
      </c>
      <c r="H1121" s="190">
        <f t="shared" si="70"/>
        <v>18.466100000000001</v>
      </c>
      <c r="I1121" s="193">
        <f>(Table21[[#This Row],[Adj Close]]-Table21[[#This Row],[3-MA]])</f>
        <v>-0.11870000000000047</v>
      </c>
      <c r="J1121" s="194">
        <f t="shared" si="69"/>
        <v>1.4089690000000111E-2</v>
      </c>
      <c r="K1121" s="194">
        <f>ABS(Table21[[#This Row],[Erorr 2]])</f>
        <v>0.11870000000000047</v>
      </c>
      <c r="L1121" s="192">
        <f>Table21[[#This Row],[Abs Erorr 2]]/Table21[[#This Row],[Adj Close]]</f>
        <v>6.4695815210874825E-3</v>
      </c>
      <c r="M1121" s="190">
        <f t="shared" si="71"/>
        <v>18.174766666666667</v>
      </c>
      <c r="N1121" s="195">
        <f>Table21[[#This Row],[Adj Close]]-Table21[[#This Row],[6-MA]]</f>
        <v>0.17263333333333364</v>
      </c>
      <c r="O1121" s="194">
        <f>(Table21[[#This Row],[Adj Close]]-M1121)^2</f>
        <v>2.9802267777777884E-2</v>
      </c>
      <c r="P1121" s="194">
        <f>ABS(Table21[[#This Row],[Erorr 3]])</f>
        <v>0.17263333333333364</v>
      </c>
      <c r="Q1121" s="192">
        <f>Table21[[#This Row],[Abs Erorr 3]]/Table21[[#This Row],[Adj Close]]</f>
        <v>9.4091442565885971E-3</v>
      </c>
    </row>
    <row r="1122" spans="1:17" x14ac:dyDescent="0.3">
      <c r="A1122" s="177">
        <v>45091</v>
      </c>
      <c r="B1122" s="7">
        <v>18.549499999999998</v>
      </c>
      <c r="C1122" s="190">
        <f t="shared" si="68"/>
        <v>18.3474</v>
      </c>
      <c r="D1122" s="191">
        <f>Table21[[#This Row],[Adj Close]]-Table21[[#This Row],[Naive Trend ]]</f>
        <v>0.20209999999999795</v>
      </c>
      <c r="E1122">
        <f>Table21[[#This Row],[Erorr 1]]^2</f>
        <v>4.0844409999999172E-2</v>
      </c>
      <c r="F1122">
        <f>ABS(Table21[[#This Row],[Erorr 1]])</f>
        <v>0.20209999999999795</v>
      </c>
      <c r="G1122" s="192">
        <f>Table21[[#This Row],[Abs Erorr 1]]/Table21[[#This Row],[Adj Close]]</f>
        <v>1.0895172376613815E-2</v>
      </c>
      <c r="H1122" s="190">
        <f t="shared" si="70"/>
        <v>18.385899999999999</v>
      </c>
      <c r="I1122" s="193">
        <f>(Table21[[#This Row],[Adj Close]]-Table21[[#This Row],[3-MA]])</f>
        <v>0.16359999999999886</v>
      </c>
      <c r="J1122" s="194">
        <f t="shared" si="69"/>
        <v>2.6764959999999626E-2</v>
      </c>
      <c r="K1122" s="194">
        <f>ABS(Table21[[#This Row],[Erorr 2]])</f>
        <v>0.16359999999999886</v>
      </c>
      <c r="L1122" s="192">
        <f>Table21[[#This Row],[Abs Erorr 2]]/Table21[[#This Row],[Adj Close]]</f>
        <v>8.8196447343593561E-3</v>
      </c>
      <c r="M1122" s="190">
        <f t="shared" si="71"/>
        <v>18.40165</v>
      </c>
      <c r="N1122" s="195">
        <f>Table21[[#This Row],[Adj Close]]-Table21[[#This Row],[6-MA]]</f>
        <v>0.14784999999999826</v>
      </c>
      <c r="O1122" s="194">
        <f>(Table21[[#This Row],[Adj Close]]-M1122)^2</f>
        <v>2.1859622499999485E-2</v>
      </c>
      <c r="P1122" s="194">
        <f>ABS(Table21[[#This Row],[Erorr 3]])</f>
        <v>0.14784999999999826</v>
      </c>
      <c r="Q1122" s="192">
        <f>Table21[[#This Row],[Abs Erorr 3]]/Table21[[#This Row],[Adj Close]]</f>
        <v>7.9705652443461152E-3</v>
      </c>
    </row>
    <row r="1123" spans="1:17" x14ac:dyDescent="0.3">
      <c r="A1123" s="177">
        <v>45092</v>
      </c>
      <c r="B1123" s="7">
        <v>18.6265</v>
      </c>
      <c r="C1123" s="190">
        <f t="shared" si="68"/>
        <v>18.549499999999998</v>
      </c>
      <c r="D1123" s="191">
        <f>Table21[[#This Row],[Adj Close]]-Table21[[#This Row],[Naive Trend ]]</f>
        <v>7.7000000000001734E-2</v>
      </c>
      <c r="E1123">
        <f>Table21[[#This Row],[Erorr 1]]^2</f>
        <v>5.9290000000002674E-3</v>
      </c>
      <c r="F1123">
        <f>ABS(Table21[[#This Row],[Erorr 1]])</f>
        <v>7.7000000000001734E-2</v>
      </c>
      <c r="G1123" s="192">
        <f>Table21[[#This Row],[Abs Erorr 1]]/Table21[[#This Row],[Adj Close]]</f>
        <v>4.1338952567579381E-3</v>
      </c>
      <c r="H1123" s="190">
        <f t="shared" si="70"/>
        <v>18.437233333333335</v>
      </c>
      <c r="I1123" s="193">
        <f>(Table21[[#This Row],[Adj Close]]-Table21[[#This Row],[3-MA]])</f>
        <v>0.18926666666666492</v>
      </c>
      <c r="J1123" s="194">
        <f t="shared" si="69"/>
        <v>3.5821871111110452E-2</v>
      </c>
      <c r="K1123" s="194">
        <f>ABS(Table21[[#This Row],[Erorr 2]])</f>
        <v>0.18926666666666492</v>
      </c>
      <c r="L1123" s="192">
        <f>Table21[[#This Row],[Abs Erorr 2]]/Table21[[#This Row],[Adj Close]]</f>
        <v>1.0161150332411613E-2</v>
      </c>
      <c r="M1123" s="190">
        <f t="shared" si="71"/>
        <v>18.477383333333332</v>
      </c>
      <c r="N1123" s="195">
        <f>Table21[[#This Row],[Adj Close]]-Table21[[#This Row],[6-MA]]</f>
        <v>0.1491166666666679</v>
      </c>
      <c r="O1123" s="194">
        <f>(Table21[[#This Row],[Adj Close]]-M1123)^2</f>
        <v>2.2235780277778144E-2</v>
      </c>
      <c r="P1123" s="194">
        <f>ABS(Table21[[#This Row],[Erorr 3]])</f>
        <v>0.1491166666666679</v>
      </c>
      <c r="Q1123" s="192">
        <f>Table21[[#This Row],[Abs Erorr 3]]/Table21[[#This Row],[Adj Close]]</f>
        <v>8.0056192342451826E-3</v>
      </c>
    </row>
    <row r="1124" spans="1:17" x14ac:dyDescent="0.3">
      <c r="A1124" s="177">
        <v>45093</v>
      </c>
      <c r="B1124" s="7">
        <v>18.7806</v>
      </c>
      <c r="C1124" s="190">
        <f t="shared" si="68"/>
        <v>18.6265</v>
      </c>
      <c r="D1124" s="191">
        <f>Table21[[#This Row],[Adj Close]]-Table21[[#This Row],[Naive Trend ]]</f>
        <v>0.15409999999999968</v>
      </c>
      <c r="E1124">
        <f>Table21[[#This Row],[Erorr 1]]^2</f>
        <v>2.3746809999999903E-2</v>
      </c>
      <c r="F1124">
        <f>ABS(Table21[[#This Row],[Erorr 1]])</f>
        <v>0.15409999999999968</v>
      </c>
      <c r="G1124" s="192">
        <f>Table21[[#This Row],[Abs Erorr 1]]/Table21[[#This Row],[Adj Close]]</f>
        <v>8.2052756567947607E-3</v>
      </c>
      <c r="H1124" s="190">
        <f t="shared" si="70"/>
        <v>18.5078</v>
      </c>
      <c r="I1124" s="193">
        <f>(Table21[[#This Row],[Adj Close]]-Table21[[#This Row],[3-MA]])</f>
        <v>0.27280000000000015</v>
      </c>
      <c r="J1124" s="194">
        <f t="shared" si="69"/>
        <v>7.4419840000000084E-2</v>
      </c>
      <c r="K1124" s="194">
        <f>ABS(Table21[[#This Row],[Erorr 2]])</f>
        <v>0.27280000000000015</v>
      </c>
      <c r="L1124" s="192">
        <f>Table21[[#This Row],[Abs Erorr 2]]/Table21[[#This Row],[Adj Close]]</f>
        <v>1.4525627509238265E-2</v>
      </c>
      <c r="M1124" s="190">
        <f t="shared" si="71"/>
        <v>18.486949999999997</v>
      </c>
      <c r="N1124" s="195">
        <f>Table21[[#This Row],[Adj Close]]-Table21[[#This Row],[6-MA]]</f>
        <v>0.29365000000000308</v>
      </c>
      <c r="O1124" s="194">
        <f>(Table21[[#This Row],[Adj Close]]-M1124)^2</f>
        <v>8.6230322500001802E-2</v>
      </c>
      <c r="P1124" s="194">
        <f>ABS(Table21[[#This Row],[Erorr 3]])</f>
        <v>0.29365000000000308</v>
      </c>
      <c r="Q1124" s="192">
        <f>Table21[[#This Row],[Abs Erorr 3]]/Table21[[#This Row],[Adj Close]]</f>
        <v>1.5635815682140244E-2</v>
      </c>
    </row>
    <row r="1125" spans="1:17" x14ac:dyDescent="0.3">
      <c r="A1125" s="177">
        <v>45097</v>
      </c>
      <c r="B1125" s="7">
        <v>18.9923</v>
      </c>
      <c r="C1125" s="190">
        <f t="shared" si="68"/>
        <v>18.7806</v>
      </c>
      <c r="D1125" s="191">
        <f>Table21[[#This Row],[Adj Close]]-Table21[[#This Row],[Naive Trend ]]</f>
        <v>0.21170000000000044</v>
      </c>
      <c r="E1125">
        <f>Table21[[#This Row],[Erorr 1]]^2</f>
        <v>4.4816890000000185E-2</v>
      </c>
      <c r="F1125">
        <f>ABS(Table21[[#This Row],[Erorr 1]])</f>
        <v>0.21170000000000044</v>
      </c>
      <c r="G1125" s="192">
        <f>Table21[[#This Row],[Abs Erorr 1]]/Table21[[#This Row],[Adj Close]]</f>
        <v>1.1146622578623993E-2</v>
      </c>
      <c r="H1125" s="190">
        <f t="shared" si="70"/>
        <v>18.652200000000001</v>
      </c>
      <c r="I1125" s="193">
        <f>(Table21[[#This Row],[Adj Close]]-Table21[[#This Row],[3-MA]])</f>
        <v>0.34009999999999962</v>
      </c>
      <c r="J1125" s="194">
        <f t="shared" si="69"/>
        <v>0.11566800999999974</v>
      </c>
      <c r="K1125" s="194">
        <f>ABS(Table21[[#This Row],[Erorr 2]])</f>
        <v>0.34009999999999962</v>
      </c>
      <c r="L1125" s="192">
        <f>Table21[[#This Row],[Abs Erorr 2]]/Table21[[#This Row],[Adj Close]]</f>
        <v>1.7907257151582465E-2</v>
      </c>
      <c r="M1125" s="190">
        <f t="shared" si="71"/>
        <v>18.519049999999996</v>
      </c>
      <c r="N1125" s="195">
        <f>Table21[[#This Row],[Adj Close]]-Table21[[#This Row],[6-MA]]</f>
        <v>0.47325000000000372</v>
      </c>
      <c r="O1125" s="194">
        <f>(Table21[[#This Row],[Adj Close]]-M1125)^2</f>
        <v>0.22396556250000352</v>
      </c>
      <c r="P1125" s="194">
        <f>ABS(Table21[[#This Row],[Erorr 3]])</f>
        <v>0.47325000000000372</v>
      </c>
      <c r="Q1125" s="192">
        <f>Table21[[#This Row],[Abs Erorr 3]]/Table21[[#This Row],[Adj Close]]</f>
        <v>2.491799308140687E-2</v>
      </c>
    </row>
    <row r="1126" spans="1:17" x14ac:dyDescent="0.3">
      <c r="A1126" s="177">
        <v>45098</v>
      </c>
      <c r="B1126" s="7">
        <v>18.4148</v>
      </c>
      <c r="C1126" s="190">
        <f t="shared" si="68"/>
        <v>18.9923</v>
      </c>
      <c r="D1126" s="191">
        <f>Table21[[#This Row],[Adj Close]]-Table21[[#This Row],[Naive Trend ]]</f>
        <v>-0.57750000000000057</v>
      </c>
      <c r="E1126">
        <f>Table21[[#This Row],[Erorr 1]]^2</f>
        <v>0.33350625000000067</v>
      </c>
      <c r="F1126">
        <f>ABS(Table21[[#This Row],[Erorr 1]])</f>
        <v>0.57750000000000057</v>
      </c>
      <c r="G1126" s="192">
        <f>Table21[[#This Row],[Abs Erorr 1]]/Table21[[#This Row],[Adj Close]]</f>
        <v>3.1360644698829238E-2</v>
      </c>
      <c r="H1126" s="190">
        <f t="shared" si="70"/>
        <v>18.799800000000001</v>
      </c>
      <c r="I1126" s="193">
        <f>(Table21[[#This Row],[Adj Close]]-Table21[[#This Row],[3-MA]])</f>
        <v>-0.38500000000000156</v>
      </c>
      <c r="J1126" s="194">
        <f t="shared" si="69"/>
        <v>0.14822500000000122</v>
      </c>
      <c r="K1126" s="194">
        <f>ABS(Table21[[#This Row],[Erorr 2]])</f>
        <v>0.38500000000000156</v>
      </c>
      <c r="L1126" s="192">
        <f>Table21[[#This Row],[Abs Erorr 2]]/Table21[[#This Row],[Adj Close]]</f>
        <v>2.0907096465886222E-2</v>
      </c>
      <c r="M1126" s="190">
        <f t="shared" si="71"/>
        <v>18.618516666666665</v>
      </c>
      <c r="N1126" s="195">
        <f>Table21[[#This Row],[Adj Close]]-Table21[[#This Row],[6-MA]]</f>
        <v>-0.20371666666666499</v>
      </c>
      <c r="O1126" s="194">
        <f>(Table21[[#This Row],[Adj Close]]-M1126)^2</f>
        <v>4.1500480277777092E-2</v>
      </c>
      <c r="P1126" s="194">
        <f>ABS(Table21[[#This Row],[Erorr 3]])</f>
        <v>0.20371666666666499</v>
      </c>
      <c r="Q1126" s="192">
        <f>Table21[[#This Row],[Abs Erorr 3]]/Table21[[#This Row],[Adj Close]]</f>
        <v>1.1062659744698014E-2</v>
      </c>
    </row>
    <row r="1127" spans="1:17" x14ac:dyDescent="0.3">
      <c r="A1127" s="177">
        <v>45099</v>
      </c>
      <c r="B1127" s="7">
        <v>18.2319</v>
      </c>
      <c r="C1127" s="190">
        <f t="shared" si="68"/>
        <v>18.4148</v>
      </c>
      <c r="D1127" s="191">
        <f>Table21[[#This Row],[Adj Close]]-Table21[[#This Row],[Naive Trend ]]</f>
        <v>-0.18290000000000006</v>
      </c>
      <c r="E1127">
        <f>Table21[[#This Row],[Erorr 1]]^2</f>
        <v>3.3452410000000023E-2</v>
      </c>
      <c r="F1127">
        <f>ABS(Table21[[#This Row],[Erorr 1]])</f>
        <v>0.18290000000000006</v>
      </c>
      <c r="G1127" s="192">
        <f>Table21[[#This Row],[Abs Erorr 1]]/Table21[[#This Row],[Adj Close]]</f>
        <v>1.0031867221737727E-2</v>
      </c>
      <c r="H1127" s="190">
        <f t="shared" si="70"/>
        <v>18.729233333333333</v>
      </c>
      <c r="I1127" s="193">
        <f>(Table21[[#This Row],[Adj Close]]-Table21[[#This Row],[3-MA]])</f>
        <v>-0.49733333333333363</v>
      </c>
      <c r="J1127" s="194">
        <f t="shared" si="69"/>
        <v>0.24734044444444472</v>
      </c>
      <c r="K1127" s="194">
        <f>ABS(Table21[[#This Row],[Erorr 2]])</f>
        <v>0.49733333333333363</v>
      </c>
      <c r="L1127" s="192">
        <f>Table21[[#This Row],[Abs Erorr 2]]/Table21[[#This Row],[Adj Close]]</f>
        <v>2.7278195543708205E-2</v>
      </c>
      <c r="M1127" s="190">
        <f t="shared" si="71"/>
        <v>18.618516666666668</v>
      </c>
      <c r="N1127" s="195">
        <f>Table21[[#This Row],[Adj Close]]-Table21[[#This Row],[6-MA]]</f>
        <v>-0.38661666666666861</v>
      </c>
      <c r="O1127" s="194">
        <f>(Table21[[#This Row],[Adj Close]]-M1127)^2</f>
        <v>0.14947244694444595</v>
      </c>
      <c r="P1127" s="194">
        <f>ABS(Table21[[#This Row],[Erorr 3]])</f>
        <v>0.38661666666666861</v>
      </c>
      <c r="Q1127" s="192">
        <f>Table21[[#This Row],[Abs Erorr 3]]/Table21[[#This Row],[Adj Close]]</f>
        <v>2.120550610011401E-2</v>
      </c>
    </row>
    <row r="1128" spans="1:17" x14ac:dyDescent="0.3">
      <c r="A1128" s="177">
        <v>45100</v>
      </c>
      <c r="B1128" s="7">
        <v>17.548400000000001</v>
      </c>
      <c r="C1128" s="190">
        <f t="shared" si="68"/>
        <v>18.2319</v>
      </c>
      <c r="D1128" s="191">
        <f>Table21[[#This Row],[Adj Close]]-Table21[[#This Row],[Naive Trend ]]</f>
        <v>-0.68349999999999866</v>
      </c>
      <c r="E1128">
        <f>Table21[[#This Row],[Erorr 1]]^2</f>
        <v>0.46717224999999818</v>
      </c>
      <c r="F1128">
        <f>ABS(Table21[[#This Row],[Erorr 1]])</f>
        <v>0.68349999999999866</v>
      </c>
      <c r="G1128" s="192">
        <f>Table21[[#This Row],[Abs Erorr 1]]/Table21[[#This Row],[Adj Close]]</f>
        <v>3.8949419890132356E-2</v>
      </c>
      <c r="H1128" s="190">
        <f t="shared" si="70"/>
        <v>18.546333333333333</v>
      </c>
      <c r="I1128" s="193">
        <f>(Table21[[#This Row],[Adj Close]]-Table21[[#This Row],[3-MA]])</f>
        <v>-0.99793333333333223</v>
      </c>
      <c r="J1128" s="194">
        <f t="shared" si="69"/>
        <v>0.99587093777777558</v>
      </c>
      <c r="K1128" s="194">
        <f>ABS(Table21[[#This Row],[Erorr 2]])</f>
        <v>0.99793333333333223</v>
      </c>
      <c r="L1128" s="192">
        <f>Table21[[#This Row],[Abs Erorr 2]]/Table21[[#This Row],[Adj Close]]</f>
        <v>5.6867482695478346E-2</v>
      </c>
      <c r="M1128" s="190">
        <f t="shared" si="71"/>
        <v>18.599266666666669</v>
      </c>
      <c r="N1128" s="195">
        <f>Table21[[#This Row],[Adj Close]]-Table21[[#This Row],[6-MA]]</f>
        <v>-1.0508666666666677</v>
      </c>
      <c r="O1128" s="194">
        <f>(Table21[[#This Row],[Adj Close]]-M1128)^2</f>
        <v>1.1043207511111133</v>
      </c>
      <c r="P1128" s="194">
        <f>ABS(Table21[[#This Row],[Erorr 3]])</f>
        <v>1.0508666666666677</v>
      </c>
      <c r="Q1128" s="192">
        <f>Table21[[#This Row],[Abs Erorr 3]]/Table21[[#This Row],[Adj Close]]</f>
        <v>5.9883902046150517E-2</v>
      </c>
    </row>
    <row r="1129" spans="1:17" x14ac:dyDescent="0.3">
      <c r="A1129" s="177">
        <v>45103</v>
      </c>
      <c r="B1129" s="7">
        <v>17.750599999999999</v>
      </c>
      <c r="C1129" s="190">
        <f t="shared" si="68"/>
        <v>17.548400000000001</v>
      </c>
      <c r="D1129" s="191">
        <f>Table21[[#This Row],[Adj Close]]-Table21[[#This Row],[Naive Trend ]]</f>
        <v>0.20219999999999771</v>
      </c>
      <c r="E1129">
        <f>Table21[[#This Row],[Erorr 1]]^2</f>
        <v>4.0884839999999076E-2</v>
      </c>
      <c r="F1129">
        <f>ABS(Table21[[#This Row],[Erorr 1]])</f>
        <v>0.20219999999999771</v>
      </c>
      <c r="G1129" s="192">
        <f>Table21[[#This Row],[Abs Erorr 1]]/Table21[[#This Row],[Adj Close]]</f>
        <v>1.1391164242335343E-2</v>
      </c>
      <c r="H1129" s="190">
        <f t="shared" si="70"/>
        <v>18.065033333333332</v>
      </c>
      <c r="I1129" s="193">
        <f>(Table21[[#This Row],[Adj Close]]-Table21[[#This Row],[3-MA]])</f>
        <v>-0.31443333333333356</v>
      </c>
      <c r="J1129" s="194">
        <f t="shared" si="69"/>
        <v>9.8868321111111254E-2</v>
      </c>
      <c r="K1129" s="194">
        <f>ABS(Table21[[#This Row],[Erorr 2]])</f>
        <v>0.31443333333333356</v>
      </c>
      <c r="L1129" s="192">
        <f>Table21[[#This Row],[Abs Erorr 2]]/Table21[[#This Row],[Adj Close]]</f>
        <v>1.7713955209025814E-2</v>
      </c>
      <c r="M1129" s="190">
        <f t="shared" si="71"/>
        <v>18.432416666666665</v>
      </c>
      <c r="N1129" s="195">
        <f>Table21[[#This Row],[Adj Close]]-Table21[[#This Row],[6-MA]]</f>
        <v>-0.68181666666666629</v>
      </c>
      <c r="O1129" s="194">
        <f>(Table21[[#This Row],[Adj Close]]-M1129)^2</f>
        <v>0.46487396694444394</v>
      </c>
      <c r="P1129" s="194">
        <f>ABS(Table21[[#This Row],[Erorr 3]])</f>
        <v>0.68181666666666629</v>
      </c>
      <c r="Q1129" s="192">
        <f>Table21[[#This Row],[Abs Erorr 3]]/Table21[[#This Row],[Adj Close]]</f>
        <v>3.8410908175873851E-2</v>
      </c>
    </row>
    <row r="1130" spans="1:17" x14ac:dyDescent="0.3">
      <c r="A1130" s="177">
        <v>45104</v>
      </c>
      <c r="B1130" s="7">
        <v>18.4148</v>
      </c>
      <c r="C1130" s="190">
        <f t="shared" si="68"/>
        <v>17.750599999999999</v>
      </c>
      <c r="D1130" s="191">
        <f>Table21[[#This Row],[Adj Close]]-Table21[[#This Row],[Naive Trend ]]</f>
        <v>0.66420000000000101</v>
      </c>
      <c r="E1130">
        <f>Table21[[#This Row],[Erorr 1]]^2</f>
        <v>0.44116164000000135</v>
      </c>
      <c r="F1130">
        <f>ABS(Table21[[#This Row],[Erorr 1]])</f>
        <v>0.66420000000000101</v>
      </c>
      <c r="G1130" s="192">
        <f>Table21[[#This Row],[Abs Erorr 1]]/Table21[[#This Row],[Adj Close]]</f>
        <v>3.6068814214653487E-2</v>
      </c>
      <c r="H1130" s="190">
        <f t="shared" si="70"/>
        <v>17.843633333333333</v>
      </c>
      <c r="I1130" s="193">
        <f>(Table21[[#This Row],[Adj Close]]-Table21[[#This Row],[3-MA]])</f>
        <v>0.5711666666666666</v>
      </c>
      <c r="J1130" s="194">
        <f t="shared" si="69"/>
        <v>0.32623136111111106</v>
      </c>
      <c r="K1130" s="194">
        <f>ABS(Table21[[#This Row],[Erorr 2]])</f>
        <v>0.5711666666666666</v>
      </c>
      <c r="L1130" s="192">
        <f>Table21[[#This Row],[Abs Erorr 2]]/Table21[[#This Row],[Adj Close]]</f>
        <v>3.1016718436619819E-2</v>
      </c>
      <c r="M1130" s="190">
        <f t="shared" si="71"/>
        <v>18.286433333333335</v>
      </c>
      <c r="N1130" s="195">
        <f>Table21[[#This Row],[Adj Close]]-Table21[[#This Row],[6-MA]]</f>
        <v>0.12836666666666474</v>
      </c>
      <c r="O1130" s="194">
        <f>(Table21[[#This Row],[Adj Close]]-M1130)^2</f>
        <v>1.6478001111110616E-2</v>
      </c>
      <c r="P1130" s="194">
        <f>ABS(Table21[[#This Row],[Erorr 3]])</f>
        <v>0.12836666666666474</v>
      </c>
      <c r="Q1130" s="192">
        <f>Table21[[#This Row],[Abs Erorr 3]]/Table21[[#This Row],[Adj Close]]</f>
        <v>6.9708422935174288E-3</v>
      </c>
    </row>
    <row r="1131" spans="1:17" x14ac:dyDescent="0.3">
      <c r="A1131" s="177">
        <v>45105</v>
      </c>
      <c r="B1131" s="7">
        <v>18.087499999999999</v>
      </c>
      <c r="C1131" s="190">
        <f t="shared" si="68"/>
        <v>18.4148</v>
      </c>
      <c r="D1131" s="191">
        <f>Table21[[#This Row],[Adj Close]]-Table21[[#This Row],[Naive Trend ]]</f>
        <v>-0.32730000000000103</v>
      </c>
      <c r="E1131">
        <f>Table21[[#This Row],[Erorr 1]]^2</f>
        <v>0.10712529000000068</v>
      </c>
      <c r="F1131">
        <f>ABS(Table21[[#This Row],[Erorr 1]])</f>
        <v>0.32730000000000103</v>
      </c>
      <c r="G1131" s="192">
        <f>Table21[[#This Row],[Abs Erorr 1]]/Table21[[#This Row],[Adj Close]]</f>
        <v>1.8095369730476908E-2</v>
      </c>
      <c r="H1131" s="190">
        <f t="shared" si="70"/>
        <v>17.904599999999999</v>
      </c>
      <c r="I1131" s="193">
        <f>(Table21[[#This Row],[Adj Close]]-Table21[[#This Row],[3-MA]])</f>
        <v>0.18290000000000006</v>
      </c>
      <c r="J1131" s="194">
        <f t="shared" si="69"/>
        <v>3.3452410000000023E-2</v>
      </c>
      <c r="K1131" s="194">
        <f>ABS(Table21[[#This Row],[Erorr 2]])</f>
        <v>0.18290000000000006</v>
      </c>
      <c r="L1131" s="192">
        <f>Table21[[#This Row],[Abs Erorr 2]]/Table21[[#This Row],[Adj Close]]</f>
        <v>1.0111955770559783E-2</v>
      </c>
      <c r="M1131" s="190">
        <f t="shared" si="71"/>
        <v>18.225466666666666</v>
      </c>
      <c r="N1131" s="195">
        <f>Table21[[#This Row],[Adj Close]]-Table21[[#This Row],[6-MA]]</f>
        <v>-0.13796666666666724</v>
      </c>
      <c r="O1131" s="194">
        <f>(Table21[[#This Row],[Adj Close]]-M1131)^2</f>
        <v>1.903480111111127E-2</v>
      </c>
      <c r="P1131" s="194">
        <f>ABS(Table21[[#This Row],[Erorr 3]])</f>
        <v>0.13796666666666724</v>
      </c>
      <c r="Q1131" s="192">
        <f>Table21[[#This Row],[Abs Erorr 3]]/Table21[[#This Row],[Adj Close]]</f>
        <v>7.6277355448053762E-3</v>
      </c>
    </row>
    <row r="1132" spans="1:17" x14ac:dyDescent="0.3">
      <c r="A1132" s="177">
        <v>45106</v>
      </c>
      <c r="B1132" s="7">
        <v>18.482099999999999</v>
      </c>
      <c r="C1132" s="190">
        <f t="shared" si="68"/>
        <v>18.087499999999999</v>
      </c>
      <c r="D1132" s="191">
        <f>Table21[[#This Row],[Adj Close]]-Table21[[#This Row],[Naive Trend ]]</f>
        <v>0.39460000000000051</v>
      </c>
      <c r="E1132">
        <f>Table21[[#This Row],[Erorr 1]]^2</f>
        <v>0.1557091600000004</v>
      </c>
      <c r="F1132">
        <f>ABS(Table21[[#This Row],[Erorr 1]])</f>
        <v>0.39460000000000051</v>
      </c>
      <c r="G1132" s="192">
        <f>Table21[[#This Row],[Abs Erorr 1]]/Table21[[#This Row],[Adj Close]]</f>
        <v>2.1350387672396564E-2</v>
      </c>
      <c r="H1132" s="190">
        <f t="shared" si="70"/>
        <v>18.084299999999999</v>
      </c>
      <c r="I1132" s="193">
        <f>(Table21[[#This Row],[Adj Close]]-Table21[[#This Row],[3-MA]])</f>
        <v>0.39780000000000015</v>
      </c>
      <c r="J1132" s="194">
        <f t="shared" si="69"/>
        <v>0.15824484000000011</v>
      </c>
      <c r="K1132" s="194">
        <f>ABS(Table21[[#This Row],[Erorr 2]])</f>
        <v>0.39780000000000015</v>
      </c>
      <c r="L1132" s="192">
        <f>Table21[[#This Row],[Abs Erorr 2]]/Table21[[#This Row],[Adj Close]]</f>
        <v>2.1523528170500114E-2</v>
      </c>
      <c r="M1132" s="190">
        <f t="shared" si="71"/>
        <v>18.074666666666662</v>
      </c>
      <c r="N1132" s="195">
        <f>Table21[[#This Row],[Adj Close]]-Table21[[#This Row],[6-MA]]</f>
        <v>0.40743333333333709</v>
      </c>
      <c r="O1132" s="194">
        <f>(Table21[[#This Row],[Adj Close]]-M1132)^2</f>
        <v>0.16600192111111417</v>
      </c>
      <c r="P1132" s="194">
        <f>ABS(Table21[[#This Row],[Erorr 3]])</f>
        <v>0.40743333333333709</v>
      </c>
      <c r="Q1132" s="192">
        <f>Table21[[#This Row],[Abs Erorr 3]]/Table21[[#This Row],[Adj Close]]</f>
        <v>2.2044753211666268E-2</v>
      </c>
    </row>
    <row r="1133" spans="1:17" x14ac:dyDescent="0.3">
      <c r="A1133" s="177">
        <v>45107</v>
      </c>
      <c r="B1133" s="7">
        <v>18.376300000000001</v>
      </c>
      <c r="C1133" s="190">
        <f t="shared" si="68"/>
        <v>18.482099999999999</v>
      </c>
      <c r="D1133" s="191">
        <f>Table21[[#This Row],[Adj Close]]-Table21[[#This Row],[Naive Trend ]]</f>
        <v>-0.10579999999999856</v>
      </c>
      <c r="E1133">
        <f>Table21[[#This Row],[Erorr 1]]^2</f>
        <v>1.1193639999999696E-2</v>
      </c>
      <c r="F1133">
        <f>ABS(Table21[[#This Row],[Erorr 1]])</f>
        <v>0.10579999999999856</v>
      </c>
      <c r="G1133" s="192">
        <f>Table21[[#This Row],[Abs Erorr 1]]/Table21[[#This Row],[Adj Close]]</f>
        <v>5.7574158018751627E-3</v>
      </c>
      <c r="H1133" s="190">
        <f t="shared" si="70"/>
        <v>18.32813333333333</v>
      </c>
      <c r="I1133" s="193">
        <f>(Table21[[#This Row],[Adj Close]]-Table21[[#This Row],[3-MA]])</f>
        <v>4.8166666666670466E-2</v>
      </c>
      <c r="J1133" s="194">
        <f t="shared" si="69"/>
        <v>2.3200277777781437E-3</v>
      </c>
      <c r="K1133" s="194">
        <f>ABS(Table21[[#This Row],[Erorr 2]])</f>
        <v>4.8166666666670466E-2</v>
      </c>
      <c r="L1133" s="192">
        <f>Table21[[#This Row],[Abs Erorr 2]]/Table21[[#This Row],[Adj Close]]</f>
        <v>2.6211297522717013E-3</v>
      </c>
      <c r="M1133" s="190">
        <f t="shared" si="71"/>
        <v>18.085883333333332</v>
      </c>
      <c r="N1133" s="195">
        <f>Table21[[#This Row],[Adj Close]]-Table21[[#This Row],[6-MA]]</f>
        <v>0.29041666666666899</v>
      </c>
      <c r="O1133" s="194">
        <f>(Table21[[#This Row],[Adj Close]]-M1133)^2</f>
        <v>8.434184027777912E-2</v>
      </c>
      <c r="P1133" s="194">
        <f>ABS(Table21[[#This Row],[Erorr 3]])</f>
        <v>0.29041666666666899</v>
      </c>
      <c r="Q1133" s="192">
        <f>Table21[[#This Row],[Abs Erorr 3]]/Table21[[#This Row],[Adj Close]]</f>
        <v>1.5803870565166491E-2</v>
      </c>
    </row>
    <row r="1134" spans="1:17" x14ac:dyDescent="0.3">
      <c r="A1134" s="177">
        <v>45110</v>
      </c>
      <c r="B1134" s="7">
        <v>18.424399999999999</v>
      </c>
      <c r="C1134" s="190">
        <f t="shared" si="68"/>
        <v>18.376300000000001</v>
      </c>
      <c r="D1134" s="191">
        <f>Table21[[#This Row],[Adj Close]]-Table21[[#This Row],[Naive Trend ]]</f>
        <v>4.8099999999998033E-2</v>
      </c>
      <c r="E1134">
        <f>Table21[[#This Row],[Erorr 1]]^2</f>
        <v>2.3136099999998107E-3</v>
      </c>
      <c r="F1134">
        <f>ABS(Table21[[#This Row],[Erorr 1]])</f>
        <v>4.8099999999998033E-2</v>
      </c>
      <c r="G1134" s="192">
        <f>Table21[[#This Row],[Abs Erorr 1]]/Table21[[#This Row],[Adj Close]]</f>
        <v>2.6106684613880528E-3</v>
      </c>
      <c r="H1134" s="190">
        <f t="shared" si="70"/>
        <v>18.315299999999997</v>
      </c>
      <c r="I1134" s="193">
        <f>(Table21[[#This Row],[Adj Close]]-Table21[[#This Row],[3-MA]])</f>
        <v>0.10910000000000153</v>
      </c>
      <c r="J1134" s="194">
        <f t="shared" si="69"/>
        <v>1.1902810000000333E-2</v>
      </c>
      <c r="K1134" s="194">
        <f>ABS(Table21[[#This Row],[Erorr 2]])</f>
        <v>0.10910000000000153</v>
      </c>
      <c r="L1134" s="192">
        <f>Table21[[#This Row],[Abs Erorr 2]]/Table21[[#This Row],[Adj Close]]</f>
        <v>5.9214954082630394E-3</v>
      </c>
      <c r="M1134" s="190">
        <f t="shared" si="71"/>
        <v>18.109950000000001</v>
      </c>
      <c r="N1134" s="195">
        <f>Table21[[#This Row],[Adj Close]]-Table21[[#This Row],[6-MA]]</f>
        <v>0.31444999999999723</v>
      </c>
      <c r="O1134" s="194">
        <f>(Table21[[#This Row],[Adj Close]]-M1134)^2</f>
        <v>9.8878802499998253E-2</v>
      </c>
      <c r="P1134" s="194">
        <f>ABS(Table21[[#This Row],[Erorr 3]])</f>
        <v>0.31444999999999723</v>
      </c>
      <c r="Q1134" s="192">
        <f>Table21[[#This Row],[Abs Erorr 3]]/Table21[[#This Row],[Adj Close]]</f>
        <v>1.7067041531881485E-2</v>
      </c>
    </row>
    <row r="1135" spans="1:17" x14ac:dyDescent="0.3">
      <c r="A1135" s="177">
        <v>45112</v>
      </c>
      <c r="B1135" s="7">
        <v>18.2607</v>
      </c>
      <c r="C1135" s="190">
        <f t="shared" si="68"/>
        <v>18.424399999999999</v>
      </c>
      <c r="D1135" s="191">
        <f>Table21[[#This Row],[Adj Close]]-Table21[[#This Row],[Naive Trend ]]</f>
        <v>-0.16369999999999862</v>
      </c>
      <c r="E1135">
        <f>Table21[[#This Row],[Erorr 1]]^2</f>
        <v>2.6797689999999548E-2</v>
      </c>
      <c r="F1135">
        <f>ABS(Table21[[#This Row],[Erorr 1]])</f>
        <v>0.16369999999999862</v>
      </c>
      <c r="G1135" s="192">
        <f>Table21[[#This Row],[Abs Erorr 1]]/Table21[[#This Row],[Adj Close]]</f>
        <v>8.9646070523035064E-3</v>
      </c>
      <c r="H1135" s="190">
        <f t="shared" si="70"/>
        <v>18.427600000000002</v>
      </c>
      <c r="I1135" s="193">
        <f>(Table21[[#This Row],[Adj Close]]-Table21[[#This Row],[3-MA]])</f>
        <v>-0.16690000000000182</v>
      </c>
      <c r="J1135" s="194">
        <f t="shared" si="69"/>
        <v>2.785561000000061E-2</v>
      </c>
      <c r="K1135" s="194">
        <f>ABS(Table21[[#This Row],[Erorr 2]])</f>
        <v>0.16690000000000182</v>
      </c>
      <c r="L1135" s="192">
        <f>Table21[[#This Row],[Abs Erorr 2]]/Table21[[#This Row],[Adj Close]]</f>
        <v>9.1398467747677709E-3</v>
      </c>
      <c r="M1135" s="190">
        <f t="shared" si="71"/>
        <v>18.255949999999999</v>
      </c>
      <c r="N1135" s="195">
        <f>Table21[[#This Row],[Adj Close]]-Table21[[#This Row],[6-MA]]</f>
        <v>4.7500000000013642E-3</v>
      </c>
      <c r="O1135" s="194">
        <f>(Table21[[#This Row],[Adj Close]]-M1135)^2</f>
        <v>2.2562500000012959E-5</v>
      </c>
      <c r="P1135" s="194">
        <f>ABS(Table21[[#This Row],[Erorr 3]])</f>
        <v>4.7500000000013642E-3</v>
      </c>
      <c r="Q1135" s="192">
        <f>Table21[[#This Row],[Abs Erorr 3]]/Table21[[#This Row],[Adj Close]]</f>
        <v>2.6012146303270765E-4</v>
      </c>
    </row>
    <row r="1136" spans="1:17" x14ac:dyDescent="0.3">
      <c r="A1136" s="177">
        <v>45113</v>
      </c>
      <c r="B1136" s="7">
        <v>17.885300000000001</v>
      </c>
      <c r="C1136" s="190">
        <f t="shared" si="68"/>
        <v>18.2607</v>
      </c>
      <c r="D1136" s="191">
        <f>Table21[[#This Row],[Adj Close]]-Table21[[#This Row],[Naive Trend ]]</f>
        <v>-0.37539999999999907</v>
      </c>
      <c r="E1136">
        <f>Table21[[#This Row],[Erorr 1]]^2</f>
        <v>0.1409251599999993</v>
      </c>
      <c r="F1136">
        <f>ABS(Table21[[#This Row],[Erorr 1]])</f>
        <v>0.37539999999999907</v>
      </c>
      <c r="G1136" s="192">
        <f>Table21[[#This Row],[Abs Erorr 1]]/Table21[[#This Row],[Adj Close]]</f>
        <v>2.0989304065349702E-2</v>
      </c>
      <c r="H1136" s="190">
        <f t="shared" si="70"/>
        <v>18.3538</v>
      </c>
      <c r="I1136" s="193">
        <f>(Table21[[#This Row],[Adj Close]]-Table21[[#This Row],[3-MA]])</f>
        <v>-0.46849999999999881</v>
      </c>
      <c r="J1136" s="194">
        <f t="shared" si="69"/>
        <v>0.21949224999999889</v>
      </c>
      <c r="K1136" s="194">
        <f>ABS(Table21[[#This Row],[Erorr 2]])</f>
        <v>0.46849999999999881</v>
      </c>
      <c r="L1136" s="192">
        <f>Table21[[#This Row],[Abs Erorr 2]]/Table21[[#This Row],[Adj Close]]</f>
        <v>2.6194696203026998E-2</v>
      </c>
      <c r="M1136" s="190">
        <f t="shared" si="71"/>
        <v>18.340966666666667</v>
      </c>
      <c r="N1136" s="195">
        <f>Table21[[#This Row],[Adj Close]]-Table21[[#This Row],[6-MA]]</f>
        <v>-0.45566666666666578</v>
      </c>
      <c r="O1136" s="194">
        <f>(Table21[[#This Row],[Adj Close]]-M1136)^2</f>
        <v>0.2076321111111103</v>
      </c>
      <c r="P1136" s="194">
        <f>ABS(Table21[[#This Row],[Erorr 3]])</f>
        <v>0.45566666666666578</v>
      </c>
      <c r="Q1136" s="192">
        <f>Table21[[#This Row],[Abs Erorr 3]]/Table21[[#This Row],[Adj Close]]</f>
        <v>2.5477160945953703E-2</v>
      </c>
    </row>
    <row r="1137" spans="1:17" x14ac:dyDescent="0.3">
      <c r="A1137" s="177">
        <v>45114</v>
      </c>
      <c r="B1137" s="7">
        <v>17.962299999999999</v>
      </c>
      <c r="C1137" s="190">
        <f t="shared" si="68"/>
        <v>17.885300000000001</v>
      </c>
      <c r="D1137" s="191">
        <f>Table21[[#This Row],[Adj Close]]-Table21[[#This Row],[Naive Trend ]]</f>
        <v>7.6999999999998181E-2</v>
      </c>
      <c r="E1137">
        <f>Table21[[#This Row],[Erorr 1]]^2</f>
        <v>5.9289999999997201E-3</v>
      </c>
      <c r="F1137">
        <f>ABS(Table21[[#This Row],[Erorr 1]])</f>
        <v>7.6999999999998181E-2</v>
      </c>
      <c r="G1137" s="192">
        <f>Table21[[#This Row],[Abs Erorr 1]]/Table21[[#This Row],[Adj Close]]</f>
        <v>4.286756150381532E-3</v>
      </c>
      <c r="H1137" s="190">
        <f t="shared" si="70"/>
        <v>18.190133333333332</v>
      </c>
      <c r="I1137" s="193">
        <f>(Table21[[#This Row],[Adj Close]]-Table21[[#This Row],[3-MA]])</f>
        <v>-0.22783333333333289</v>
      </c>
      <c r="J1137" s="194">
        <f t="shared" si="69"/>
        <v>5.1908027777777574E-2</v>
      </c>
      <c r="K1137" s="194">
        <f>ABS(Table21[[#This Row],[Erorr 2]])</f>
        <v>0.22783333333333289</v>
      </c>
      <c r="L1137" s="192">
        <f>Table21[[#This Row],[Abs Erorr 2]]/Table21[[#This Row],[Adj Close]]</f>
        <v>1.2683973284787188E-2</v>
      </c>
      <c r="M1137" s="190">
        <f t="shared" si="71"/>
        <v>18.252716666666664</v>
      </c>
      <c r="N1137" s="195">
        <f>Table21[[#This Row],[Adj Close]]-Table21[[#This Row],[6-MA]]</f>
        <v>-0.29041666666666544</v>
      </c>
      <c r="O1137" s="194">
        <f>(Table21[[#This Row],[Adj Close]]-M1137)^2</f>
        <v>8.4341840277777066E-2</v>
      </c>
      <c r="P1137" s="194">
        <f>ABS(Table21[[#This Row],[Erorr 3]])</f>
        <v>0.29041666666666544</v>
      </c>
      <c r="Q1137" s="192">
        <f>Table21[[#This Row],[Abs Erorr 3]]/Table21[[#This Row],[Adj Close]]</f>
        <v>1.6168122493592996E-2</v>
      </c>
    </row>
    <row r="1138" spans="1:17" x14ac:dyDescent="0.3">
      <c r="A1138" s="177">
        <v>45117</v>
      </c>
      <c r="B1138" s="7">
        <v>17.914200000000001</v>
      </c>
      <c r="C1138" s="190">
        <f t="shared" si="68"/>
        <v>17.962299999999999</v>
      </c>
      <c r="D1138" s="191">
        <f>Table21[[#This Row],[Adj Close]]-Table21[[#This Row],[Naive Trend ]]</f>
        <v>-4.8099999999998033E-2</v>
      </c>
      <c r="E1138">
        <f>Table21[[#This Row],[Erorr 1]]^2</f>
        <v>2.3136099999998107E-3</v>
      </c>
      <c r="F1138">
        <f>ABS(Table21[[#This Row],[Erorr 1]])</f>
        <v>4.8099999999998033E-2</v>
      </c>
      <c r="G1138" s="192">
        <f>Table21[[#This Row],[Abs Erorr 1]]/Table21[[#This Row],[Adj Close]]</f>
        <v>2.6850208214711253E-3</v>
      </c>
      <c r="H1138" s="190">
        <f t="shared" si="70"/>
        <v>18.036100000000001</v>
      </c>
      <c r="I1138" s="193">
        <f>(Table21[[#This Row],[Adj Close]]-Table21[[#This Row],[3-MA]])</f>
        <v>-0.12190000000000012</v>
      </c>
      <c r="J1138" s="194">
        <f t="shared" si="69"/>
        <v>1.4859610000000028E-2</v>
      </c>
      <c r="K1138" s="194">
        <f>ABS(Table21[[#This Row],[Erorr 2]])</f>
        <v>0.12190000000000012</v>
      </c>
      <c r="L1138" s="192">
        <f>Table21[[#This Row],[Abs Erorr 2]]/Table21[[#This Row],[Adj Close]]</f>
        <v>6.8046577575331365E-3</v>
      </c>
      <c r="M1138" s="190">
        <f t="shared" si="71"/>
        <v>18.231849999999998</v>
      </c>
      <c r="N1138" s="195">
        <f>Table21[[#This Row],[Adj Close]]-Table21[[#This Row],[6-MA]]</f>
        <v>-0.31764999999999688</v>
      </c>
      <c r="O1138" s="194">
        <f>(Table21[[#This Row],[Adj Close]]-M1138)^2</f>
        <v>0.10090152249999802</v>
      </c>
      <c r="P1138" s="194">
        <f>ABS(Table21[[#This Row],[Erorr 3]])</f>
        <v>0.31764999999999688</v>
      </c>
      <c r="Q1138" s="192">
        <f>Table21[[#This Row],[Abs Erorr 3]]/Table21[[#This Row],[Adj Close]]</f>
        <v>1.773174353306298E-2</v>
      </c>
    </row>
    <row r="1139" spans="1:17" x14ac:dyDescent="0.3">
      <c r="A1139" s="177">
        <v>45118</v>
      </c>
      <c r="B1139" s="7">
        <v>18.549499999999998</v>
      </c>
      <c r="C1139" s="190">
        <f t="shared" si="68"/>
        <v>17.914200000000001</v>
      </c>
      <c r="D1139" s="191">
        <f>Table21[[#This Row],[Adj Close]]-Table21[[#This Row],[Naive Trend ]]</f>
        <v>0.63529999999999731</v>
      </c>
      <c r="E1139">
        <f>Table21[[#This Row],[Erorr 1]]^2</f>
        <v>0.40360608999999659</v>
      </c>
      <c r="F1139">
        <f>ABS(Table21[[#This Row],[Erorr 1]])</f>
        <v>0.63529999999999731</v>
      </c>
      <c r="G1139" s="192">
        <f>Table21[[#This Row],[Abs Erorr 1]]/Table21[[#This Row],[Adj Close]]</f>
        <v>3.4248901587643731E-2</v>
      </c>
      <c r="H1139" s="190">
        <f t="shared" si="70"/>
        <v>17.9206</v>
      </c>
      <c r="I1139" s="193">
        <f>(Table21[[#This Row],[Adj Close]]-Table21[[#This Row],[3-MA]])</f>
        <v>0.62889999999999802</v>
      </c>
      <c r="J1139" s="194">
        <f t="shared" si="69"/>
        <v>0.39551520999999751</v>
      </c>
      <c r="K1139" s="194">
        <f>ABS(Table21[[#This Row],[Erorr 2]])</f>
        <v>0.62889999999999802</v>
      </c>
      <c r="L1139" s="192">
        <f>Table21[[#This Row],[Abs Erorr 2]]/Table21[[#This Row],[Adj Close]]</f>
        <v>3.3903878810749515E-2</v>
      </c>
      <c r="M1139" s="190">
        <f t="shared" si="71"/>
        <v>18.137199999999996</v>
      </c>
      <c r="N1139" s="195">
        <f>Table21[[#This Row],[Adj Close]]-Table21[[#This Row],[6-MA]]</f>
        <v>0.41230000000000189</v>
      </c>
      <c r="O1139" s="194">
        <f>(Table21[[#This Row],[Adj Close]]-M1139)^2</f>
        <v>0.16999129000000154</v>
      </c>
      <c r="P1139" s="194">
        <f>ABS(Table21[[#This Row],[Erorr 3]])</f>
        <v>0.41230000000000189</v>
      </c>
      <c r="Q1139" s="192">
        <f>Table21[[#This Row],[Abs Erorr 3]]/Table21[[#This Row],[Adj Close]]</f>
        <v>2.2227014205234746E-2</v>
      </c>
    </row>
    <row r="1140" spans="1:17" x14ac:dyDescent="0.3">
      <c r="A1140" s="177">
        <v>45119</v>
      </c>
      <c r="B1140" s="7">
        <v>18.799800000000001</v>
      </c>
      <c r="C1140" s="190">
        <f t="shared" si="68"/>
        <v>18.549499999999998</v>
      </c>
      <c r="D1140" s="191">
        <f>Table21[[#This Row],[Adj Close]]-Table21[[#This Row],[Naive Trend ]]</f>
        <v>0.25030000000000285</v>
      </c>
      <c r="E1140">
        <f>Table21[[#This Row],[Erorr 1]]^2</f>
        <v>6.2650090000001435E-2</v>
      </c>
      <c r="F1140">
        <f>ABS(Table21[[#This Row],[Erorr 1]])</f>
        <v>0.25030000000000285</v>
      </c>
      <c r="G1140" s="192">
        <f>Table21[[#This Row],[Abs Erorr 1]]/Table21[[#This Row],[Adj Close]]</f>
        <v>1.3313971425228079E-2</v>
      </c>
      <c r="H1140" s="190">
        <f t="shared" si="70"/>
        <v>18.141999999999999</v>
      </c>
      <c r="I1140" s="193">
        <f>(Table21[[#This Row],[Adj Close]]-Table21[[#This Row],[3-MA]])</f>
        <v>0.65780000000000172</v>
      </c>
      <c r="J1140" s="194">
        <f t="shared" si="69"/>
        <v>0.43270084000000225</v>
      </c>
      <c r="K1140" s="194">
        <f>ABS(Table21[[#This Row],[Erorr 2]])</f>
        <v>0.65780000000000172</v>
      </c>
      <c r="L1140" s="192">
        <f>Table21[[#This Row],[Abs Erorr 2]]/Table21[[#This Row],[Adj Close]]</f>
        <v>3.4989733933339803E-2</v>
      </c>
      <c r="M1140" s="190">
        <f t="shared" si="71"/>
        <v>18.166066666666666</v>
      </c>
      <c r="N1140" s="195">
        <f>Table21[[#This Row],[Adj Close]]-Table21[[#This Row],[6-MA]]</f>
        <v>0.63373333333333548</v>
      </c>
      <c r="O1140" s="194">
        <f>(Table21[[#This Row],[Adj Close]]-M1140)^2</f>
        <v>0.40161793777778049</v>
      </c>
      <c r="P1140" s="194">
        <f>ABS(Table21[[#This Row],[Erorr 3]])</f>
        <v>0.63373333333333548</v>
      </c>
      <c r="Q1140" s="192">
        <f>Table21[[#This Row],[Abs Erorr 3]]/Table21[[#This Row],[Adj Close]]</f>
        <v>3.3709578470693065E-2</v>
      </c>
    </row>
    <row r="1141" spans="1:17" x14ac:dyDescent="0.3">
      <c r="A1141" s="177">
        <v>45120</v>
      </c>
      <c r="B1141" s="7">
        <v>18.896100000000001</v>
      </c>
      <c r="C1141" s="190">
        <f t="shared" si="68"/>
        <v>18.799800000000001</v>
      </c>
      <c r="D1141" s="191">
        <f>Table21[[#This Row],[Adj Close]]-Table21[[#This Row],[Naive Trend ]]</f>
        <v>9.6299999999999386E-2</v>
      </c>
      <c r="E1141">
        <f>Table21[[#This Row],[Erorr 1]]^2</f>
        <v>9.2736899999998814E-3</v>
      </c>
      <c r="F1141">
        <f>ABS(Table21[[#This Row],[Erorr 1]])</f>
        <v>9.6299999999999386E-2</v>
      </c>
      <c r="G1141" s="192">
        <f>Table21[[#This Row],[Abs Erorr 1]]/Table21[[#This Row],[Adj Close]]</f>
        <v>5.0962897105751651E-3</v>
      </c>
      <c r="H1141" s="190">
        <f t="shared" si="70"/>
        <v>18.421166666666668</v>
      </c>
      <c r="I1141" s="193">
        <f>(Table21[[#This Row],[Adj Close]]-Table21[[#This Row],[3-MA]])</f>
        <v>0.47493333333333254</v>
      </c>
      <c r="J1141" s="194">
        <f t="shared" si="69"/>
        <v>0.22556167111111036</v>
      </c>
      <c r="K1141" s="194">
        <f>ABS(Table21[[#This Row],[Erorr 2]])</f>
        <v>0.47493333333333254</v>
      </c>
      <c r="L1141" s="192">
        <f>Table21[[#This Row],[Abs Erorr 2]]/Table21[[#This Row],[Adj Close]]</f>
        <v>2.5133934162781344E-2</v>
      </c>
      <c r="M1141" s="190">
        <f t="shared" si="71"/>
        <v>18.228633333333335</v>
      </c>
      <c r="N1141" s="195">
        <f>Table21[[#This Row],[Adj Close]]-Table21[[#This Row],[6-MA]]</f>
        <v>0.66746666666666599</v>
      </c>
      <c r="O1141" s="194">
        <f>(Table21[[#This Row],[Adj Close]]-M1141)^2</f>
        <v>0.44551175111111019</v>
      </c>
      <c r="P1141" s="194">
        <f>ABS(Table21[[#This Row],[Erorr 3]])</f>
        <v>0.66746666666666599</v>
      </c>
      <c r="Q1141" s="192">
        <f>Table21[[#This Row],[Abs Erorr 3]]/Table21[[#This Row],[Adj Close]]</f>
        <v>3.5322985519057687E-2</v>
      </c>
    </row>
    <row r="1142" spans="1:17" x14ac:dyDescent="0.3">
      <c r="A1142" s="177">
        <v>45121</v>
      </c>
      <c r="B1142" s="7">
        <v>18.4725</v>
      </c>
      <c r="C1142" s="190">
        <f t="shared" si="68"/>
        <v>18.896100000000001</v>
      </c>
      <c r="D1142" s="191">
        <f>Table21[[#This Row],[Adj Close]]-Table21[[#This Row],[Naive Trend ]]</f>
        <v>-0.42360000000000042</v>
      </c>
      <c r="E1142">
        <f>Table21[[#This Row],[Erorr 1]]^2</f>
        <v>0.17943696000000037</v>
      </c>
      <c r="F1142">
        <f>ABS(Table21[[#This Row],[Erorr 1]])</f>
        <v>0.42360000000000042</v>
      </c>
      <c r="G1142" s="192">
        <f>Table21[[#This Row],[Abs Erorr 1]]/Table21[[#This Row],[Adj Close]]</f>
        <v>2.2931384490458812E-2</v>
      </c>
      <c r="H1142" s="190">
        <f t="shared" si="70"/>
        <v>18.748466666666669</v>
      </c>
      <c r="I1142" s="193">
        <f>(Table21[[#This Row],[Adj Close]]-Table21[[#This Row],[3-MA]])</f>
        <v>-0.27596666666666891</v>
      </c>
      <c r="J1142" s="194">
        <f t="shared" si="69"/>
        <v>7.6157601111112347E-2</v>
      </c>
      <c r="K1142" s="194">
        <f>ABS(Table21[[#This Row],[Erorr 2]])</f>
        <v>0.27596666666666891</v>
      </c>
      <c r="L1142" s="192">
        <f>Table21[[#This Row],[Abs Erorr 2]]/Table21[[#This Row],[Adj Close]]</f>
        <v>1.4939324220688532E-2</v>
      </c>
      <c r="M1142" s="190">
        <f t="shared" si="71"/>
        <v>18.334533333333336</v>
      </c>
      <c r="N1142" s="195">
        <f>Table21[[#This Row],[Adj Close]]-Table21[[#This Row],[6-MA]]</f>
        <v>0.13796666666666368</v>
      </c>
      <c r="O1142" s="194">
        <f>(Table21[[#This Row],[Adj Close]]-M1142)^2</f>
        <v>1.9034801111110288E-2</v>
      </c>
      <c r="P1142" s="194">
        <f>ABS(Table21[[#This Row],[Erorr 3]])</f>
        <v>0.13796666666666368</v>
      </c>
      <c r="Q1142" s="192">
        <f>Table21[[#This Row],[Abs Erorr 3]]/Table21[[#This Row],[Adj Close]]</f>
        <v>7.4687598682724957E-3</v>
      </c>
    </row>
    <row r="1143" spans="1:17" x14ac:dyDescent="0.3">
      <c r="A1143" s="177">
        <v>45124</v>
      </c>
      <c r="B1143" s="7">
        <v>18.395499999999998</v>
      </c>
      <c r="C1143" s="190">
        <f t="shared" si="68"/>
        <v>18.4725</v>
      </c>
      <c r="D1143" s="191">
        <f>Table21[[#This Row],[Adj Close]]-Table21[[#This Row],[Naive Trend ]]</f>
        <v>-7.7000000000001734E-2</v>
      </c>
      <c r="E1143">
        <f>Table21[[#This Row],[Erorr 1]]^2</f>
        <v>5.9290000000002674E-3</v>
      </c>
      <c r="F1143">
        <f>ABS(Table21[[#This Row],[Erorr 1]])</f>
        <v>7.7000000000001734E-2</v>
      </c>
      <c r="G1143" s="192">
        <f>Table21[[#This Row],[Abs Erorr 1]]/Table21[[#This Row],[Adj Close]]</f>
        <v>4.1858063113262341E-3</v>
      </c>
      <c r="H1143" s="190">
        <f t="shared" si="70"/>
        <v>18.722800000000003</v>
      </c>
      <c r="I1143" s="193">
        <f>(Table21[[#This Row],[Adj Close]]-Table21[[#This Row],[3-MA]])</f>
        <v>-0.32730000000000459</v>
      </c>
      <c r="J1143" s="194">
        <f t="shared" si="69"/>
        <v>0.10712529000000301</v>
      </c>
      <c r="K1143" s="194">
        <f>ABS(Table21[[#This Row],[Erorr 2]])</f>
        <v>0.32730000000000459</v>
      </c>
      <c r="L1143" s="192">
        <f>Table21[[#This Row],[Abs Erorr 2]]/Table21[[#This Row],[Adj Close]]</f>
        <v>1.779239487918266E-2</v>
      </c>
      <c r="M1143" s="190">
        <f t="shared" si="71"/>
        <v>18.432400000000001</v>
      </c>
      <c r="N1143" s="195">
        <f>Table21[[#This Row],[Adj Close]]-Table21[[#This Row],[6-MA]]</f>
        <v>-3.6900000000002819E-2</v>
      </c>
      <c r="O1143" s="194">
        <f>(Table21[[#This Row],[Adj Close]]-M1143)^2</f>
        <v>1.361610000000208E-3</v>
      </c>
      <c r="P1143" s="194">
        <f>ABS(Table21[[#This Row],[Erorr 3]])</f>
        <v>3.6900000000002819E-2</v>
      </c>
      <c r="Q1143" s="192">
        <f>Table21[[#This Row],[Abs Erorr 3]]/Table21[[#This Row],[Adj Close]]</f>
        <v>2.0059253621811214E-3</v>
      </c>
    </row>
    <row r="1144" spans="1:17" x14ac:dyDescent="0.3">
      <c r="A1144" s="177">
        <v>45125</v>
      </c>
      <c r="B1144" s="7">
        <v>18.770900000000001</v>
      </c>
      <c r="C1144" s="190">
        <f t="shared" si="68"/>
        <v>18.395499999999998</v>
      </c>
      <c r="D1144" s="191">
        <f>Table21[[#This Row],[Adj Close]]-Table21[[#This Row],[Naive Trend ]]</f>
        <v>0.37540000000000262</v>
      </c>
      <c r="E1144">
        <f>Table21[[#This Row],[Erorr 1]]^2</f>
        <v>0.14092516000000196</v>
      </c>
      <c r="F1144">
        <f>ABS(Table21[[#This Row],[Erorr 1]])</f>
        <v>0.37540000000000262</v>
      </c>
      <c r="G1144" s="192">
        <f>Table21[[#This Row],[Abs Erorr 1]]/Table21[[#This Row],[Adj Close]]</f>
        <v>1.9999041068888685E-2</v>
      </c>
      <c r="H1144" s="190">
        <f t="shared" si="70"/>
        <v>18.588033333333332</v>
      </c>
      <c r="I1144" s="193">
        <f>(Table21[[#This Row],[Adj Close]]-Table21[[#This Row],[3-MA]])</f>
        <v>0.18286666666666918</v>
      </c>
      <c r="J1144" s="194">
        <f t="shared" si="69"/>
        <v>3.3440217777778697E-2</v>
      </c>
      <c r="K1144" s="194">
        <f>ABS(Table21[[#This Row],[Erorr 2]])</f>
        <v>0.18286666666666918</v>
      </c>
      <c r="L1144" s="192">
        <f>Table21[[#This Row],[Abs Erorr 2]]/Table21[[#This Row],[Adj Close]]</f>
        <v>9.7420297730353451E-3</v>
      </c>
      <c r="M1144" s="190">
        <f t="shared" si="71"/>
        <v>18.5046</v>
      </c>
      <c r="N1144" s="195">
        <f>Table21[[#This Row],[Adj Close]]-Table21[[#This Row],[6-MA]]</f>
        <v>0.26630000000000109</v>
      </c>
      <c r="O1144" s="194">
        <f>(Table21[[#This Row],[Adj Close]]-M1144)^2</f>
        <v>7.0915690000000586E-2</v>
      </c>
      <c r="P1144" s="194">
        <f>ABS(Table21[[#This Row],[Erorr 3]])</f>
        <v>0.26630000000000109</v>
      </c>
      <c r="Q1144" s="192">
        <f>Table21[[#This Row],[Abs Erorr 3]]/Table21[[#This Row],[Adj Close]]</f>
        <v>1.4186853054462017E-2</v>
      </c>
    </row>
    <row r="1145" spans="1:17" x14ac:dyDescent="0.3">
      <c r="A1145" s="177">
        <v>45126</v>
      </c>
      <c r="B1145" s="7">
        <v>19.695</v>
      </c>
      <c r="C1145" s="190">
        <f t="shared" si="68"/>
        <v>18.770900000000001</v>
      </c>
      <c r="D1145" s="191">
        <f>Table21[[#This Row],[Adj Close]]-Table21[[#This Row],[Naive Trend ]]</f>
        <v>0.92409999999999926</v>
      </c>
      <c r="E1145">
        <f>Table21[[#This Row],[Erorr 1]]^2</f>
        <v>0.85396080999999857</v>
      </c>
      <c r="F1145">
        <f>ABS(Table21[[#This Row],[Erorr 1]])</f>
        <v>0.92409999999999926</v>
      </c>
      <c r="G1145" s="192">
        <f>Table21[[#This Row],[Abs Erorr 1]]/Table21[[#This Row],[Adj Close]]</f>
        <v>4.6920538207666881E-2</v>
      </c>
      <c r="H1145" s="190">
        <f t="shared" si="70"/>
        <v>18.546299999999999</v>
      </c>
      <c r="I1145" s="193">
        <f>(Table21[[#This Row],[Adj Close]]-Table21[[#This Row],[3-MA]])</f>
        <v>1.1487000000000016</v>
      </c>
      <c r="J1145" s="194">
        <f t="shared" si="69"/>
        <v>1.3195116900000037</v>
      </c>
      <c r="K1145" s="194">
        <f>ABS(Table21[[#This Row],[Erorr 2]])</f>
        <v>1.1487000000000016</v>
      </c>
      <c r="L1145" s="192">
        <f>Table21[[#This Row],[Abs Erorr 2]]/Table21[[#This Row],[Adj Close]]</f>
        <v>5.8324447829398406E-2</v>
      </c>
      <c r="M1145" s="190">
        <f t="shared" si="71"/>
        <v>18.647383333333334</v>
      </c>
      <c r="N1145" s="195">
        <f>Table21[[#This Row],[Adj Close]]-Table21[[#This Row],[6-MA]]</f>
        <v>1.0476166666666664</v>
      </c>
      <c r="O1145" s="194">
        <f>(Table21[[#This Row],[Adj Close]]-M1145)^2</f>
        <v>1.0975006802777774</v>
      </c>
      <c r="P1145" s="194">
        <f>ABS(Table21[[#This Row],[Erorr 3]])</f>
        <v>1.0476166666666664</v>
      </c>
      <c r="Q1145" s="192">
        <f>Table21[[#This Row],[Abs Erorr 3]]/Table21[[#This Row],[Adj Close]]</f>
        <v>5.319201150884318E-2</v>
      </c>
    </row>
    <row r="1146" spans="1:17" x14ac:dyDescent="0.3">
      <c r="A1146" s="177">
        <v>45127</v>
      </c>
      <c r="B1146" s="7">
        <v>19.252199999999998</v>
      </c>
      <c r="C1146" s="190">
        <f t="shared" si="68"/>
        <v>19.695</v>
      </c>
      <c r="D1146" s="191">
        <f>Table21[[#This Row],[Adj Close]]-Table21[[#This Row],[Naive Trend ]]</f>
        <v>-0.44280000000000186</v>
      </c>
      <c r="E1146">
        <f>Table21[[#This Row],[Erorr 1]]^2</f>
        <v>0.19607184000000163</v>
      </c>
      <c r="F1146">
        <f>ABS(Table21[[#This Row],[Erorr 1]])</f>
        <v>0.44280000000000186</v>
      </c>
      <c r="G1146" s="192">
        <f>Table21[[#This Row],[Abs Erorr 1]]/Table21[[#This Row],[Adj Close]]</f>
        <v>2.2999968834730676E-2</v>
      </c>
      <c r="H1146" s="190">
        <f t="shared" si="70"/>
        <v>18.953799999999998</v>
      </c>
      <c r="I1146" s="193">
        <f>(Table21[[#This Row],[Adj Close]]-Table21[[#This Row],[3-MA]])</f>
        <v>0.29840000000000089</v>
      </c>
      <c r="J1146" s="194">
        <f t="shared" si="69"/>
        <v>8.9042560000000534E-2</v>
      </c>
      <c r="K1146" s="194">
        <f>ABS(Table21[[#This Row],[Erorr 2]])</f>
        <v>0.29840000000000089</v>
      </c>
      <c r="L1146" s="192">
        <f>Table21[[#This Row],[Abs Erorr 2]]/Table21[[#This Row],[Adj Close]]</f>
        <v>1.549952732674712E-2</v>
      </c>
      <c r="M1146" s="190">
        <f t="shared" si="71"/>
        <v>18.8383</v>
      </c>
      <c r="N1146" s="195">
        <f>Table21[[#This Row],[Adj Close]]-Table21[[#This Row],[6-MA]]</f>
        <v>0.41389999999999816</v>
      </c>
      <c r="O1146" s="194">
        <f>(Table21[[#This Row],[Adj Close]]-M1146)^2</f>
        <v>0.17131320999999847</v>
      </c>
      <c r="P1146" s="194">
        <f>ABS(Table21[[#This Row],[Erorr 3]])</f>
        <v>0.41389999999999816</v>
      </c>
      <c r="Q1146" s="192">
        <f>Table21[[#This Row],[Abs Erorr 3]]/Table21[[#This Row],[Adj Close]]</f>
        <v>2.1498841690819656E-2</v>
      </c>
    </row>
    <row r="1147" spans="1:17" x14ac:dyDescent="0.3">
      <c r="A1147" s="177">
        <v>45128</v>
      </c>
      <c r="B1147" s="7">
        <v>18.664999999999999</v>
      </c>
      <c r="C1147" s="190">
        <f t="shared" si="68"/>
        <v>19.252199999999998</v>
      </c>
      <c r="D1147" s="191">
        <f>Table21[[#This Row],[Adj Close]]-Table21[[#This Row],[Naive Trend ]]</f>
        <v>-0.58719999999999928</v>
      </c>
      <c r="E1147">
        <f>Table21[[#This Row],[Erorr 1]]^2</f>
        <v>0.34480383999999914</v>
      </c>
      <c r="F1147">
        <f>ABS(Table21[[#This Row],[Erorr 1]])</f>
        <v>0.58719999999999928</v>
      </c>
      <c r="G1147" s="192">
        <f>Table21[[#This Row],[Abs Erorr 1]]/Table21[[#This Row],[Adj Close]]</f>
        <v>3.1459951781409014E-2</v>
      </c>
      <c r="H1147" s="190">
        <f t="shared" si="70"/>
        <v>19.239366666666669</v>
      </c>
      <c r="I1147" s="193">
        <f>(Table21[[#This Row],[Adj Close]]-Table21[[#This Row],[3-MA]])</f>
        <v>-0.5743666666666698</v>
      </c>
      <c r="J1147" s="194">
        <f t="shared" si="69"/>
        <v>0.32989706777778138</v>
      </c>
      <c r="K1147" s="194">
        <f>ABS(Table21[[#This Row],[Erorr 2]])</f>
        <v>0.5743666666666698</v>
      </c>
      <c r="L1147" s="192">
        <f>Table21[[#This Row],[Abs Erorr 2]]/Table21[[#This Row],[Adj Close]]</f>
        <v>3.0772390391999454E-2</v>
      </c>
      <c r="M1147" s="190">
        <f t="shared" si="71"/>
        <v>18.913699999999999</v>
      </c>
      <c r="N1147" s="195">
        <f>Table21[[#This Row],[Adj Close]]-Table21[[#This Row],[6-MA]]</f>
        <v>-0.24869999999999948</v>
      </c>
      <c r="O1147" s="194">
        <f>(Table21[[#This Row],[Adj Close]]-M1147)^2</f>
        <v>6.1851689999999737E-2</v>
      </c>
      <c r="P1147" s="194">
        <f>ABS(Table21[[#This Row],[Erorr 3]])</f>
        <v>0.24869999999999948</v>
      </c>
      <c r="Q1147" s="192">
        <f>Table21[[#This Row],[Abs Erorr 3]]/Table21[[#This Row],[Adj Close]]</f>
        <v>1.3324403964639672E-2</v>
      </c>
    </row>
    <row r="1148" spans="1:17" x14ac:dyDescent="0.3">
      <c r="A1148" s="177">
        <v>45131</v>
      </c>
      <c r="B1148" s="7">
        <v>18.790199999999999</v>
      </c>
      <c r="C1148" s="190">
        <f t="shared" si="68"/>
        <v>18.664999999999999</v>
      </c>
      <c r="D1148" s="191">
        <f>Table21[[#This Row],[Adj Close]]-Table21[[#This Row],[Naive Trend ]]</f>
        <v>0.12519999999999953</v>
      </c>
      <c r="E1148">
        <f>Table21[[#This Row],[Erorr 1]]^2</f>
        <v>1.5675039999999883E-2</v>
      </c>
      <c r="F1148">
        <f>ABS(Table21[[#This Row],[Erorr 1]])</f>
        <v>0.12519999999999953</v>
      </c>
      <c r="G1148" s="192">
        <f>Table21[[#This Row],[Abs Erorr 1]]/Table21[[#This Row],[Adj Close]]</f>
        <v>6.6630477589381459E-3</v>
      </c>
      <c r="H1148" s="190">
        <f t="shared" si="70"/>
        <v>19.204066666666666</v>
      </c>
      <c r="I1148" s="193">
        <f>(Table21[[#This Row],[Adj Close]]-Table21[[#This Row],[3-MA]])</f>
        <v>-0.41386666666666727</v>
      </c>
      <c r="J1148" s="194">
        <f t="shared" si="69"/>
        <v>0.17128561777777829</v>
      </c>
      <c r="K1148" s="194">
        <f>ABS(Table21[[#This Row],[Erorr 2]])</f>
        <v>0.41386666666666727</v>
      </c>
      <c r="L1148" s="192">
        <f>Table21[[#This Row],[Abs Erorr 2]]/Table21[[#This Row],[Adj Close]]</f>
        <v>2.2025665861282333E-2</v>
      </c>
      <c r="M1148" s="190">
        <f t="shared" si="71"/>
        <v>18.875183333333336</v>
      </c>
      <c r="N1148" s="195">
        <f>Table21[[#This Row],[Adj Close]]-Table21[[#This Row],[6-MA]]</f>
        <v>-8.4983333333337185E-2</v>
      </c>
      <c r="O1148" s="194">
        <f>(Table21[[#This Row],[Adj Close]]-M1148)^2</f>
        <v>7.2221669444450989E-3</v>
      </c>
      <c r="P1148" s="194">
        <f>ABS(Table21[[#This Row],[Erorr 3]])</f>
        <v>8.4983333333337185E-2</v>
      </c>
      <c r="Q1148" s="192">
        <f>Table21[[#This Row],[Abs Erorr 3]]/Table21[[#This Row],[Adj Close]]</f>
        <v>4.5227476734328101E-3</v>
      </c>
    </row>
    <row r="1149" spans="1:17" x14ac:dyDescent="0.3">
      <c r="A1149" s="177">
        <v>45132</v>
      </c>
      <c r="B1149" s="7">
        <v>18.183700000000002</v>
      </c>
      <c r="C1149" s="190">
        <f t="shared" si="68"/>
        <v>18.790199999999999</v>
      </c>
      <c r="D1149" s="191">
        <f>Table21[[#This Row],[Adj Close]]-Table21[[#This Row],[Naive Trend ]]</f>
        <v>-0.60649999999999693</v>
      </c>
      <c r="E1149">
        <f>Table21[[#This Row],[Erorr 1]]^2</f>
        <v>0.36784224999999626</v>
      </c>
      <c r="F1149">
        <f>ABS(Table21[[#This Row],[Erorr 1]])</f>
        <v>0.60649999999999693</v>
      </c>
      <c r="G1149" s="192">
        <f>Table21[[#This Row],[Abs Erorr 1]]/Table21[[#This Row],[Adj Close]]</f>
        <v>3.3354047856046724E-2</v>
      </c>
      <c r="H1149" s="190">
        <f t="shared" si="70"/>
        <v>18.902466666666665</v>
      </c>
      <c r="I1149" s="193">
        <f>(Table21[[#This Row],[Adj Close]]-Table21[[#This Row],[3-MA]])</f>
        <v>-0.71876666666666367</v>
      </c>
      <c r="J1149" s="194">
        <f t="shared" si="69"/>
        <v>0.51662552111110682</v>
      </c>
      <c r="K1149" s="194">
        <f>ABS(Table21[[#This Row],[Erorr 2]])</f>
        <v>0.71876666666666367</v>
      </c>
      <c r="L1149" s="192">
        <f>Table21[[#This Row],[Abs Erorr 2]]/Table21[[#This Row],[Adj Close]]</f>
        <v>3.9528075510851128E-2</v>
      </c>
      <c r="M1149" s="190">
        <f t="shared" si="71"/>
        <v>18.928133333333331</v>
      </c>
      <c r="N1149" s="195">
        <f>Table21[[#This Row],[Adj Close]]-Table21[[#This Row],[6-MA]]</f>
        <v>-0.74443333333332973</v>
      </c>
      <c r="O1149" s="194">
        <f>(Table21[[#This Row],[Adj Close]]-M1149)^2</f>
        <v>0.55418098777777236</v>
      </c>
      <c r="P1149" s="194">
        <f>ABS(Table21[[#This Row],[Erorr 3]])</f>
        <v>0.74443333333332973</v>
      </c>
      <c r="Q1149" s="192">
        <f>Table21[[#This Row],[Abs Erorr 3]]/Table21[[#This Row],[Adj Close]]</f>
        <v>4.0939596085138322E-2</v>
      </c>
    </row>
    <row r="1150" spans="1:17" x14ac:dyDescent="0.3">
      <c r="A1150" s="177">
        <v>45133</v>
      </c>
      <c r="B1150" s="7">
        <v>18.9346</v>
      </c>
      <c r="C1150" s="190">
        <f t="shared" si="68"/>
        <v>18.183700000000002</v>
      </c>
      <c r="D1150" s="191">
        <f>Table21[[#This Row],[Adj Close]]-Table21[[#This Row],[Naive Trend ]]</f>
        <v>0.7508999999999979</v>
      </c>
      <c r="E1150">
        <f>Table21[[#This Row],[Erorr 1]]^2</f>
        <v>0.56385080999999682</v>
      </c>
      <c r="F1150">
        <f>ABS(Table21[[#This Row],[Erorr 1]])</f>
        <v>0.7508999999999979</v>
      </c>
      <c r="G1150" s="192">
        <f>Table21[[#This Row],[Abs Erorr 1]]/Table21[[#This Row],[Adj Close]]</f>
        <v>3.9657558121111505E-2</v>
      </c>
      <c r="H1150" s="190">
        <f t="shared" si="70"/>
        <v>18.546299999999999</v>
      </c>
      <c r="I1150" s="193">
        <f>(Table21[[#This Row],[Adj Close]]-Table21[[#This Row],[3-MA]])</f>
        <v>0.38830000000000098</v>
      </c>
      <c r="J1150" s="194">
        <f t="shared" si="69"/>
        <v>0.15077689000000075</v>
      </c>
      <c r="K1150" s="194">
        <f>ABS(Table21[[#This Row],[Erorr 2]])</f>
        <v>0.38830000000000098</v>
      </c>
      <c r="L1150" s="192">
        <f>Table21[[#This Row],[Abs Erorr 2]]/Table21[[#This Row],[Adj Close]]</f>
        <v>2.05074308408945E-2</v>
      </c>
      <c r="M1150" s="190">
        <f t="shared" si="71"/>
        <v>18.892833333333336</v>
      </c>
      <c r="N1150" s="195">
        <f>Table21[[#This Row],[Adj Close]]-Table21[[#This Row],[6-MA]]</f>
        <v>4.1766666666664065E-2</v>
      </c>
      <c r="O1150" s="194">
        <f>(Table21[[#This Row],[Adj Close]]-M1150)^2</f>
        <v>1.7444544444442272E-3</v>
      </c>
      <c r="P1150" s="194">
        <f>ABS(Table21[[#This Row],[Erorr 3]])</f>
        <v>4.1766666666664065E-2</v>
      </c>
      <c r="Q1150" s="192">
        <f>Table21[[#This Row],[Abs Erorr 3]]/Table21[[#This Row],[Adj Close]]</f>
        <v>2.2058383418009394E-3</v>
      </c>
    </row>
    <row r="1151" spans="1:17" x14ac:dyDescent="0.3">
      <c r="A1151" s="177">
        <v>45134</v>
      </c>
      <c r="B1151" s="7">
        <v>18.588000000000001</v>
      </c>
      <c r="C1151" s="190">
        <f t="shared" si="68"/>
        <v>18.9346</v>
      </c>
      <c r="D1151" s="191">
        <f>Table21[[#This Row],[Adj Close]]-Table21[[#This Row],[Naive Trend ]]</f>
        <v>-0.34659999999999869</v>
      </c>
      <c r="E1151">
        <f>Table21[[#This Row],[Erorr 1]]^2</f>
        <v>0.1201315599999991</v>
      </c>
      <c r="F1151">
        <f>ABS(Table21[[#This Row],[Erorr 1]])</f>
        <v>0.34659999999999869</v>
      </c>
      <c r="G1151" s="192">
        <f>Table21[[#This Row],[Abs Erorr 1]]/Table21[[#This Row],[Adj Close]]</f>
        <v>1.8646438562513377E-2</v>
      </c>
      <c r="H1151" s="190">
        <f t="shared" si="70"/>
        <v>18.636166666666668</v>
      </c>
      <c r="I1151" s="193">
        <f>(Table21[[#This Row],[Adj Close]]-Table21[[#This Row],[3-MA]])</f>
        <v>-4.8166666666666913E-2</v>
      </c>
      <c r="J1151" s="194">
        <f t="shared" si="69"/>
        <v>2.3200277777778015E-3</v>
      </c>
      <c r="K1151" s="194">
        <f>ABS(Table21[[#This Row],[Erorr 2]])</f>
        <v>4.8166666666666913E-2</v>
      </c>
      <c r="L1151" s="192">
        <f>Table21[[#This Row],[Abs Erorr 2]]/Table21[[#This Row],[Adj Close]]</f>
        <v>2.5912775267197606E-3</v>
      </c>
      <c r="M1151" s="190">
        <f t="shared" si="71"/>
        <v>18.920116666666669</v>
      </c>
      <c r="N1151" s="195">
        <f>Table21[[#This Row],[Adj Close]]-Table21[[#This Row],[6-MA]]</f>
        <v>-0.33211666666666773</v>
      </c>
      <c r="O1151" s="194">
        <f>(Table21[[#This Row],[Adj Close]]-M1151)^2</f>
        <v>0.11030148027777849</v>
      </c>
      <c r="P1151" s="194">
        <f>ABS(Table21[[#This Row],[Erorr 3]])</f>
        <v>0.33211666666666773</v>
      </c>
      <c r="Q1151" s="192">
        <f>Table21[[#This Row],[Abs Erorr 3]]/Table21[[#This Row],[Adj Close]]</f>
        <v>1.7867262032852792E-2</v>
      </c>
    </row>
    <row r="1152" spans="1:17" x14ac:dyDescent="0.3">
      <c r="A1152" s="177">
        <v>45135</v>
      </c>
      <c r="B1152" s="7">
        <v>18.953800000000001</v>
      </c>
      <c r="C1152" s="190">
        <f t="shared" si="68"/>
        <v>18.588000000000001</v>
      </c>
      <c r="D1152" s="191">
        <f>Table21[[#This Row],[Adj Close]]-Table21[[#This Row],[Naive Trend ]]</f>
        <v>0.36580000000000013</v>
      </c>
      <c r="E1152">
        <f>Table21[[#This Row],[Erorr 1]]^2</f>
        <v>0.13380964000000009</v>
      </c>
      <c r="F1152">
        <f>ABS(Table21[[#This Row],[Erorr 1]])</f>
        <v>0.36580000000000013</v>
      </c>
      <c r="G1152" s="192">
        <f>Table21[[#This Row],[Abs Erorr 1]]/Table21[[#This Row],[Adj Close]]</f>
        <v>1.929955998269477E-2</v>
      </c>
      <c r="H1152" s="190">
        <f t="shared" si="70"/>
        <v>18.568766666666669</v>
      </c>
      <c r="I1152" s="193">
        <f>(Table21[[#This Row],[Adj Close]]-Table21[[#This Row],[3-MA]])</f>
        <v>0.38503333333333245</v>
      </c>
      <c r="J1152" s="194">
        <f t="shared" si="69"/>
        <v>0.1482506677777771</v>
      </c>
      <c r="K1152" s="194">
        <f>ABS(Table21[[#This Row],[Erorr 2]])</f>
        <v>0.38503333333333245</v>
      </c>
      <c r="L1152" s="192">
        <f>Table21[[#This Row],[Abs Erorr 2]]/Table21[[#This Row],[Adj Close]]</f>
        <v>2.0314308124668005E-2</v>
      </c>
      <c r="M1152" s="190">
        <f t="shared" si="71"/>
        <v>18.735616666666669</v>
      </c>
      <c r="N1152" s="195">
        <f>Table21[[#This Row],[Adj Close]]-Table21[[#This Row],[6-MA]]</f>
        <v>0.21818333333333229</v>
      </c>
      <c r="O1152" s="194">
        <f>(Table21[[#This Row],[Adj Close]]-M1152)^2</f>
        <v>4.7603966944443986E-2</v>
      </c>
      <c r="P1152" s="194">
        <f>ABS(Table21[[#This Row],[Erorr 3]])</f>
        <v>0.21818333333333229</v>
      </c>
      <c r="Q1152" s="192">
        <f>Table21[[#This Row],[Abs Erorr 3]]/Table21[[#This Row],[Adj Close]]</f>
        <v>1.1511324026492433E-2</v>
      </c>
    </row>
    <row r="1153" spans="1:17" x14ac:dyDescent="0.3">
      <c r="A1153" s="177">
        <v>45138</v>
      </c>
      <c r="B1153" s="7">
        <v>19.069299999999998</v>
      </c>
      <c r="C1153" s="190">
        <f t="shared" si="68"/>
        <v>18.953800000000001</v>
      </c>
      <c r="D1153" s="191">
        <f>Table21[[#This Row],[Adj Close]]-Table21[[#This Row],[Naive Trend ]]</f>
        <v>0.11549999999999727</v>
      </c>
      <c r="E1153">
        <f>Table21[[#This Row],[Erorr 1]]^2</f>
        <v>1.334024999999937E-2</v>
      </c>
      <c r="F1153">
        <f>ABS(Table21[[#This Row],[Erorr 1]])</f>
        <v>0.11549999999999727</v>
      </c>
      <c r="G1153" s="192">
        <f>Table21[[#This Row],[Abs Erorr 1]]/Table21[[#This Row],[Adj Close]]</f>
        <v>6.0568557839038289E-3</v>
      </c>
      <c r="H1153" s="190">
        <f t="shared" si="70"/>
        <v>18.825466666666667</v>
      </c>
      <c r="I1153" s="193">
        <f>(Table21[[#This Row],[Adj Close]]-Table21[[#This Row],[3-MA]])</f>
        <v>0.24383333333333113</v>
      </c>
      <c r="J1153" s="194">
        <f t="shared" si="69"/>
        <v>5.9454694444443366E-2</v>
      </c>
      <c r="K1153" s="194">
        <f>ABS(Table21[[#This Row],[Erorr 2]])</f>
        <v>0.24383333333333113</v>
      </c>
      <c r="L1153" s="192">
        <f>Table21[[#This Row],[Abs Erorr 2]]/Table21[[#This Row],[Adj Close]]</f>
        <v>1.2786695543797157E-2</v>
      </c>
      <c r="M1153" s="190">
        <f t="shared" si="71"/>
        <v>18.685883333333333</v>
      </c>
      <c r="N1153" s="195">
        <f>Table21[[#This Row],[Adj Close]]-Table21[[#This Row],[6-MA]]</f>
        <v>0.38341666666666541</v>
      </c>
      <c r="O1153" s="194">
        <f>(Table21[[#This Row],[Adj Close]]-M1153)^2</f>
        <v>0.14700834027777682</v>
      </c>
      <c r="P1153" s="194">
        <f>ABS(Table21[[#This Row],[Erorr 3]])</f>
        <v>0.38341666666666541</v>
      </c>
      <c r="Q1153" s="192">
        <f>Table21[[#This Row],[Abs Erorr 3]]/Table21[[#This Row],[Adj Close]]</f>
        <v>2.0106488789135703E-2</v>
      </c>
    </row>
    <row r="1154" spans="1:17" x14ac:dyDescent="0.3">
      <c r="A1154" s="177">
        <v>45139</v>
      </c>
      <c r="B1154" s="7">
        <v>18.664999999999999</v>
      </c>
      <c r="C1154" s="190">
        <f t="shared" si="68"/>
        <v>19.069299999999998</v>
      </c>
      <c r="D1154" s="191">
        <f>Table21[[#This Row],[Adj Close]]-Table21[[#This Row],[Naive Trend ]]</f>
        <v>-0.40429999999999922</v>
      </c>
      <c r="E1154">
        <f>Table21[[#This Row],[Erorr 1]]^2</f>
        <v>0.16345848999999937</v>
      </c>
      <c r="F1154">
        <f>ABS(Table21[[#This Row],[Erorr 1]])</f>
        <v>0.40429999999999922</v>
      </c>
      <c r="G1154" s="192">
        <f>Table21[[#This Row],[Abs Erorr 1]]/Table21[[#This Row],[Adj Close]]</f>
        <v>2.1660862577015765E-2</v>
      </c>
      <c r="H1154" s="190">
        <f t="shared" si="70"/>
        <v>18.870366666666666</v>
      </c>
      <c r="I1154" s="193">
        <f>(Table21[[#This Row],[Adj Close]]-Table21[[#This Row],[3-MA]])</f>
        <v>-0.20536666666666648</v>
      </c>
      <c r="J1154" s="194">
        <f t="shared" si="69"/>
        <v>4.2175467777777698E-2</v>
      </c>
      <c r="K1154" s="194">
        <f>ABS(Table21[[#This Row],[Erorr 2]])</f>
        <v>0.20536666666666648</v>
      </c>
      <c r="L1154" s="192">
        <f>Table21[[#This Row],[Abs Erorr 2]]/Table21[[#This Row],[Adj Close]]</f>
        <v>1.1002768104295017E-2</v>
      </c>
      <c r="M1154" s="190">
        <f t="shared" si="71"/>
        <v>18.753266666666665</v>
      </c>
      <c r="N1154" s="195">
        <f>Table21[[#This Row],[Adj Close]]-Table21[[#This Row],[6-MA]]</f>
        <v>-8.8266666666665827E-2</v>
      </c>
      <c r="O1154" s="194">
        <f>(Table21[[#This Row],[Adj Close]]-M1154)^2</f>
        <v>7.7910044444442963E-3</v>
      </c>
      <c r="P1154" s="194">
        <f>ABS(Table21[[#This Row],[Erorr 3]])</f>
        <v>8.8266666666665827E-2</v>
      </c>
      <c r="Q1154" s="192">
        <f>Table21[[#This Row],[Abs Erorr 3]]/Table21[[#This Row],[Adj Close]]</f>
        <v>4.7289936601481826E-3</v>
      </c>
    </row>
    <row r="1155" spans="1:17" x14ac:dyDescent="0.3">
      <c r="A1155" s="177">
        <v>45140</v>
      </c>
      <c r="B1155" s="7">
        <v>18.337700000000002</v>
      </c>
      <c r="C1155" s="190">
        <f t="shared" si="68"/>
        <v>18.664999999999999</v>
      </c>
      <c r="D1155" s="191">
        <f>Table21[[#This Row],[Adj Close]]-Table21[[#This Row],[Naive Trend ]]</f>
        <v>-0.32729999999999748</v>
      </c>
      <c r="E1155">
        <f>Table21[[#This Row],[Erorr 1]]^2</f>
        <v>0.10712528999999835</v>
      </c>
      <c r="F1155">
        <f>ABS(Table21[[#This Row],[Erorr 1]])</f>
        <v>0.32729999999999748</v>
      </c>
      <c r="G1155" s="192">
        <f>Table21[[#This Row],[Abs Erorr 1]]/Table21[[#This Row],[Adj Close]]</f>
        <v>1.7848476090240185E-2</v>
      </c>
      <c r="H1155" s="190">
        <f t="shared" si="70"/>
        <v>18.896033333333332</v>
      </c>
      <c r="I1155" s="193">
        <f>(Table21[[#This Row],[Adj Close]]-Table21[[#This Row],[3-MA]])</f>
        <v>-0.55833333333333002</v>
      </c>
      <c r="J1155" s="194">
        <f t="shared" si="69"/>
        <v>0.31173611111110738</v>
      </c>
      <c r="K1155" s="194">
        <f>ABS(Table21[[#This Row],[Erorr 2]])</f>
        <v>0.55833333333333002</v>
      </c>
      <c r="L1155" s="192">
        <f>Table21[[#This Row],[Abs Erorr 2]]/Table21[[#This Row],[Adj Close]]</f>
        <v>3.044729346282958E-2</v>
      </c>
      <c r="M1155" s="190">
        <f t="shared" si="71"/>
        <v>18.732399999999998</v>
      </c>
      <c r="N1155" s="195">
        <f>Table21[[#This Row],[Adj Close]]-Table21[[#This Row],[6-MA]]</f>
        <v>-0.39469999999999672</v>
      </c>
      <c r="O1155" s="194">
        <f>(Table21[[#This Row],[Adj Close]]-M1155)^2</f>
        <v>0.15578808999999741</v>
      </c>
      <c r="P1155" s="194">
        <f>ABS(Table21[[#This Row],[Erorr 3]])</f>
        <v>0.39469999999999672</v>
      </c>
      <c r="Q1155" s="192">
        <f>Table21[[#This Row],[Abs Erorr 3]]/Table21[[#This Row],[Adj Close]]</f>
        <v>2.1523964292141144E-2</v>
      </c>
    </row>
    <row r="1156" spans="1:17" x14ac:dyDescent="0.3">
      <c r="A1156" s="177">
        <v>45141</v>
      </c>
      <c r="B1156" s="7">
        <v>18.328099999999999</v>
      </c>
      <c r="C1156" s="190">
        <f t="shared" ref="C1156:C1219" si="72">B1155</f>
        <v>18.337700000000002</v>
      </c>
      <c r="D1156" s="191">
        <f>Table21[[#This Row],[Adj Close]]-Table21[[#This Row],[Naive Trend ]]</f>
        <v>-9.6000000000024954E-3</v>
      </c>
      <c r="E1156">
        <f>Table21[[#This Row],[Erorr 1]]^2</f>
        <v>9.2160000000047907E-5</v>
      </c>
      <c r="F1156">
        <f>ABS(Table21[[#This Row],[Erorr 1]])</f>
        <v>9.6000000000024954E-3</v>
      </c>
      <c r="G1156" s="192">
        <f>Table21[[#This Row],[Abs Erorr 1]]/Table21[[#This Row],[Adj Close]]</f>
        <v>5.2378588069698965E-4</v>
      </c>
      <c r="H1156" s="190">
        <f t="shared" si="70"/>
        <v>18.690666666666669</v>
      </c>
      <c r="I1156" s="193">
        <f>(Table21[[#This Row],[Adj Close]]-Table21[[#This Row],[3-MA]])</f>
        <v>-0.36256666666666959</v>
      </c>
      <c r="J1156" s="194">
        <f t="shared" si="69"/>
        <v>0.13145458777777991</v>
      </c>
      <c r="K1156" s="194">
        <f>ABS(Table21[[#This Row],[Erorr 2]])</f>
        <v>0.36256666666666959</v>
      </c>
      <c r="L1156" s="192">
        <f>Table21[[#This Row],[Abs Erorr 2]]/Table21[[#This Row],[Adj Close]]</f>
        <v>1.9782010501179587E-2</v>
      </c>
      <c r="M1156" s="190">
        <f t="shared" si="71"/>
        <v>18.758066666666668</v>
      </c>
      <c r="N1156" s="195">
        <f>Table21[[#This Row],[Adj Close]]-Table21[[#This Row],[6-MA]]</f>
        <v>-0.42996666666666883</v>
      </c>
      <c r="O1156" s="194">
        <f>(Table21[[#This Row],[Adj Close]]-M1156)^2</f>
        <v>0.18487133444444631</v>
      </c>
      <c r="P1156" s="194">
        <f>ABS(Table21[[#This Row],[Erorr 3]])</f>
        <v>0.42996666666666883</v>
      </c>
      <c r="Q1156" s="192">
        <f>Table21[[#This Row],[Abs Erorr 3]]/Table21[[#This Row],[Adj Close]]</f>
        <v>2.3459423871905371E-2</v>
      </c>
    </row>
    <row r="1157" spans="1:17" x14ac:dyDescent="0.3">
      <c r="A1157" s="177">
        <v>45142</v>
      </c>
      <c r="B1157" s="7">
        <v>18.674700000000001</v>
      </c>
      <c r="C1157" s="190">
        <f t="shared" si="72"/>
        <v>18.328099999999999</v>
      </c>
      <c r="D1157" s="191">
        <f>Table21[[#This Row],[Adj Close]]-Table21[[#This Row],[Naive Trend ]]</f>
        <v>0.34660000000000224</v>
      </c>
      <c r="E1157">
        <f>Table21[[#This Row],[Erorr 1]]^2</f>
        <v>0.12013156000000155</v>
      </c>
      <c r="F1157">
        <f>ABS(Table21[[#This Row],[Erorr 1]])</f>
        <v>0.34660000000000224</v>
      </c>
      <c r="G1157" s="192">
        <f>Table21[[#This Row],[Abs Erorr 1]]/Table21[[#This Row],[Adj Close]]</f>
        <v>1.8559869770331101E-2</v>
      </c>
      <c r="H1157" s="190">
        <f t="shared" si="70"/>
        <v>18.4436</v>
      </c>
      <c r="I1157" s="193">
        <f>(Table21[[#This Row],[Adj Close]]-Table21[[#This Row],[3-MA]])</f>
        <v>0.23110000000000142</v>
      </c>
      <c r="J1157" s="194">
        <f t="shared" ref="J1157:J1220" si="73">(B1157-H1157)^2</f>
        <v>5.3407210000000656E-2</v>
      </c>
      <c r="K1157" s="194">
        <f>ABS(Table21[[#This Row],[Erorr 2]])</f>
        <v>0.23110000000000142</v>
      </c>
      <c r="L1157" s="192">
        <f>Table21[[#This Row],[Abs Erorr 2]]/Table21[[#This Row],[Adj Close]]</f>
        <v>1.2375031459675464E-2</v>
      </c>
      <c r="M1157" s="190">
        <f t="shared" si="71"/>
        <v>18.656983333333333</v>
      </c>
      <c r="N1157" s="195">
        <f>Table21[[#This Row],[Adj Close]]-Table21[[#This Row],[6-MA]]</f>
        <v>1.7716666666668601E-2</v>
      </c>
      <c r="O1157" s="194">
        <f>(Table21[[#This Row],[Adj Close]]-M1157)^2</f>
        <v>3.1388027777784635E-4</v>
      </c>
      <c r="P1157" s="194">
        <f>ABS(Table21[[#This Row],[Erorr 3]])</f>
        <v>1.7716666666668601E-2</v>
      </c>
      <c r="Q1157" s="192">
        <f>Table21[[#This Row],[Abs Erorr 3]]/Table21[[#This Row],[Adj Close]]</f>
        <v>9.4869886352490804E-4</v>
      </c>
    </row>
    <row r="1158" spans="1:17" x14ac:dyDescent="0.3">
      <c r="A1158" s="177">
        <v>45145</v>
      </c>
      <c r="B1158" s="7">
        <v>18.3474</v>
      </c>
      <c r="C1158" s="190">
        <f t="shared" si="72"/>
        <v>18.674700000000001</v>
      </c>
      <c r="D1158" s="191">
        <f>Table21[[#This Row],[Adj Close]]-Table21[[#This Row],[Naive Trend ]]</f>
        <v>-0.32730000000000103</v>
      </c>
      <c r="E1158">
        <f>Table21[[#This Row],[Erorr 1]]^2</f>
        <v>0.10712529000000068</v>
      </c>
      <c r="F1158">
        <f>ABS(Table21[[#This Row],[Erorr 1]])</f>
        <v>0.32730000000000103</v>
      </c>
      <c r="G1158" s="192">
        <f>Table21[[#This Row],[Abs Erorr 1]]/Table21[[#This Row],[Adj Close]]</f>
        <v>1.7839039863958982E-2</v>
      </c>
      <c r="H1158" s="190">
        <f t="shared" ref="H1158:H1221" si="74">AVERAGE(B1155:B1157)</f>
        <v>18.446833333333334</v>
      </c>
      <c r="I1158" s="193">
        <f>(Table21[[#This Row],[Adj Close]]-Table21[[#This Row],[3-MA]])</f>
        <v>-9.9433333333333707E-2</v>
      </c>
      <c r="J1158" s="194">
        <f t="shared" si="73"/>
        <v>9.8869877777778524E-3</v>
      </c>
      <c r="K1158" s="194">
        <f>ABS(Table21[[#This Row],[Erorr 2]])</f>
        <v>9.9433333333333707E-2</v>
      </c>
      <c r="L1158" s="192">
        <f>Table21[[#This Row],[Abs Erorr 2]]/Table21[[#This Row],[Adj Close]]</f>
        <v>5.419478145859016E-3</v>
      </c>
      <c r="M1158" s="190">
        <f t="shared" si="71"/>
        <v>18.671433333333336</v>
      </c>
      <c r="N1158" s="195">
        <f>Table21[[#This Row],[Adj Close]]-Table21[[#This Row],[6-MA]]</f>
        <v>-0.32403333333333606</v>
      </c>
      <c r="O1158" s="194">
        <f>(Table21[[#This Row],[Adj Close]]-M1158)^2</f>
        <v>0.10499760111111288</v>
      </c>
      <c r="P1158" s="194">
        <f>ABS(Table21[[#This Row],[Erorr 3]])</f>
        <v>0.32403333333333606</v>
      </c>
      <c r="Q1158" s="192">
        <f>Table21[[#This Row],[Abs Erorr 3]]/Table21[[#This Row],[Adj Close]]</f>
        <v>1.7660994655010306E-2</v>
      </c>
    </row>
    <row r="1159" spans="1:17" x14ac:dyDescent="0.3">
      <c r="A1159" s="177">
        <v>45146</v>
      </c>
      <c r="B1159" s="7">
        <v>18.847899999999999</v>
      </c>
      <c r="C1159" s="190">
        <f t="shared" si="72"/>
        <v>18.3474</v>
      </c>
      <c r="D1159" s="191">
        <f>Table21[[#This Row],[Adj Close]]-Table21[[#This Row],[Naive Trend ]]</f>
        <v>0.50049999999999883</v>
      </c>
      <c r="E1159">
        <f>Table21[[#This Row],[Erorr 1]]^2</f>
        <v>0.25050024999999881</v>
      </c>
      <c r="F1159">
        <f>ABS(Table21[[#This Row],[Erorr 1]])</f>
        <v>0.50049999999999883</v>
      </c>
      <c r="G1159" s="192">
        <f>Table21[[#This Row],[Abs Erorr 1]]/Table21[[#This Row],[Adj Close]]</f>
        <v>2.655468248452076E-2</v>
      </c>
      <c r="H1159" s="190">
        <f t="shared" si="74"/>
        <v>18.450066666666668</v>
      </c>
      <c r="I1159" s="193">
        <f>(Table21[[#This Row],[Adj Close]]-Table21[[#This Row],[3-MA]])</f>
        <v>0.39783333333333104</v>
      </c>
      <c r="J1159" s="194">
        <f t="shared" si="73"/>
        <v>0.15827136111110929</v>
      </c>
      <c r="K1159" s="194">
        <f>ABS(Table21[[#This Row],[Erorr 2]])</f>
        <v>0.39783333333333104</v>
      </c>
      <c r="L1159" s="192">
        <f>Table21[[#This Row],[Abs Erorr 2]]/Table21[[#This Row],[Adj Close]]</f>
        <v>2.1107568128721558E-2</v>
      </c>
      <c r="M1159" s="190">
        <f t="shared" si="71"/>
        <v>18.570366666666668</v>
      </c>
      <c r="N1159" s="195">
        <f>Table21[[#This Row],[Adj Close]]-Table21[[#This Row],[6-MA]]</f>
        <v>0.27753333333333075</v>
      </c>
      <c r="O1159" s="194">
        <f>(Table21[[#This Row],[Adj Close]]-M1159)^2</f>
        <v>7.7024751111109679E-2</v>
      </c>
      <c r="P1159" s="194">
        <f>ABS(Table21[[#This Row],[Erorr 3]])</f>
        <v>0.27753333333333075</v>
      </c>
      <c r="Q1159" s="192">
        <f>Table21[[#This Row],[Abs Erorr 3]]/Table21[[#This Row],[Adj Close]]</f>
        <v>1.4724894196877676E-2</v>
      </c>
    </row>
    <row r="1160" spans="1:17" x14ac:dyDescent="0.3">
      <c r="A1160" s="177">
        <v>45147</v>
      </c>
      <c r="B1160" s="7">
        <v>18.539899999999999</v>
      </c>
      <c r="C1160" s="190">
        <f t="shared" si="72"/>
        <v>18.847899999999999</v>
      </c>
      <c r="D1160" s="191">
        <f>Table21[[#This Row],[Adj Close]]-Table21[[#This Row],[Naive Trend ]]</f>
        <v>-0.30799999999999983</v>
      </c>
      <c r="E1160">
        <f>Table21[[#This Row],[Erorr 1]]^2</f>
        <v>9.4863999999999893E-2</v>
      </c>
      <c r="F1160">
        <f>ABS(Table21[[#This Row],[Erorr 1]])</f>
        <v>0.30799999999999983</v>
      </c>
      <c r="G1160" s="192">
        <f>Table21[[#This Row],[Abs Erorr 1]]/Table21[[#This Row],[Adj Close]]</f>
        <v>1.6612818839368056E-2</v>
      </c>
      <c r="H1160" s="190">
        <f t="shared" si="74"/>
        <v>18.623333333333335</v>
      </c>
      <c r="I1160" s="193">
        <f>(Table21[[#This Row],[Adj Close]]-Table21[[#This Row],[3-MA]])</f>
        <v>-8.3433333333335469E-2</v>
      </c>
      <c r="J1160" s="194">
        <f t="shared" si="73"/>
        <v>6.9611211111114671E-3</v>
      </c>
      <c r="K1160" s="194">
        <f>ABS(Table21[[#This Row],[Erorr 2]])</f>
        <v>8.3433333333335469E-2</v>
      </c>
      <c r="L1160" s="192">
        <f>Table21[[#This Row],[Abs Erorr 2]]/Table21[[#This Row],[Adj Close]]</f>
        <v>4.5002040643873737E-3</v>
      </c>
      <c r="M1160" s="190">
        <f t="shared" si="71"/>
        <v>18.533466666666666</v>
      </c>
      <c r="N1160" s="195">
        <f>Table21[[#This Row],[Adj Close]]-Table21[[#This Row],[6-MA]]</f>
        <v>6.433333333333735E-3</v>
      </c>
      <c r="O1160" s="194">
        <f>(Table21[[#This Row],[Adj Close]]-M1160)^2</f>
        <v>4.138777777778295E-5</v>
      </c>
      <c r="P1160" s="194">
        <f>ABS(Table21[[#This Row],[Erorr 3]])</f>
        <v>6.433333333333735E-3</v>
      </c>
      <c r="Q1160" s="192">
        <f>Table21[[#This Row],[Abs Erorr 3]]/Table21[[#This Row],[Adj Close]]</f>
        <v>3.4699935454526372E-4</v>
      </c>
    </row>
    <row r="1161" spans="1:17" x14ac:dyDescent="0.3">
      <c r="A1161" s="177">
        <v>45148</v>
      </c>
      <c r="B1161" s="7">
        <v>19.233000000000001</v>
      </c>
      <c r="C1161" s="190">
        <f t="shared" si="72"/>
        <v>18.539899999999999</v>
      </c>
      <c r="D1161" s="191">
        <f>Table21[[#This Row],[Adj Close]]-Table21[[#This Row],[Naive Trend ]]</f>
        <v>0.69310000000000116</v>
      </c>
      <c r="E1161">
        <f>Table21[[#This Row],[Erorr 1]]^2</f>
        <v>0.48038761000000163</v>
      </c>
      <c r="F1161">
        <f>ABS(Table21[[#This Row],[Erorr 1]])</f>
        <v>0.69310000000000116</v>
      </c>
      <c r="G1161" s="192">
        <f>Table21[[#This Row],[Abs Erorr 1]]/Table21[[#This Row],[Adj Close]]</f>
        <v>3.6037019705714199E-2</v>
      </c>
      <c r="H1161" s="190">
        <f t="shared" si="74"/>
        <v>18.578400000000002</v>
      </c>
      <c r="I1161" s="193">
        <f>(Table21[[#This Row],[Adj Close]]-Table21[[#This Row],[3-MA]])</f>
        <v>0.65459999999999852</v>
      </c>
      <c r="J1161" s="194">
        <f t="shared" si="73"/>
        <v>0.42850115999999805</v>
      </c>
      <c r="K1161" s="194">
        <f>ABS(Table21[[#This Row],[Erorr 2]])</f>
        <v>0.65459999999999852</v>
      </c>
      <c r="L1161" s="192">
        <f>Table21[[#This Row],[Abs Erorr 2]]/Table21[[#This Row],[Adj Close]]</f>
        <v>3.4035251910778275E-2</v>
      </c>
      <c r="M1161" s="190">
        <f t="shared" ref="M1161:M1224" si="75">AVERAGE(B1155:B1160)</f>
        <v>18.51261666666667</v>
      </c>
      <c r="N1161" s="195">
        <f>Table21[[#This Row],[Adj Close]]-Table21[[#This Row],[6-MA]]</f>
        <v>0.72038333333333071</v>
      </c>
      <c r="O1161" s="194">
        <f>(Table21[[#This Row],[Adj Close]]-M1161)^2</f>
        <v>0.5189521469444407</v>
      </c>
      <c r="P1161" s="194">
        <f>ABS(Table21[[#This Row],[Erorr 3]])</f>
        <v>0.72038333333333071</v>
      </c>
      <c r="Q1161" s="192">
        <f>Table21[[#This Row],[Abs Erorr 3]]/Table21[[#This Row],[Adj Close]]</f>
        <v>3.7455588485068927E-2</v>
      </c>
    </row>
    <row r="1162" spans="1:17" x14ac:dyDescent="0.3">
      <c r="A1162" s="177">
        <v>45149</v>
      </c>
      <c r="B1162" s="7">
        <v>19.839400000000001</v>
      </c>
      <c r="C1162" s="190">
        <f t="shared" si="72"/>
        <v>19.233000000000001</v>
      </c>
      <c r="D1162" s="191">
        <f>Table21[[#This Row],[Adj Close]]-Table21[[#This Row],[Naive Trend ]]</f>
        <v>0.60640000000000072</v>
      </c>
      <c r="E1162">
        <f>Table21[[#This Row],[Erorr 1]]^2</f>
        <v>0.36772096000000087</v>
      </c>
      <c r="F1162">
        <f>ABS(Table21[[#This Row],[Erorr 1]])</f>
        <v>0.60640000000000072</v>
      </c>
      <c r="G1162" s="192">
        <f>Table21[[#This Row],[Abs Erorr 1]]/Table21[[#This Row],[Adj Close]]</f>
        <v>3.0565440487111538E-2</v>
      </c>
      <c r="H1162" s="190">
        <f t="shared" si="74"/>
        <v>18.8736</v>
      </c>
      <c r="I1162" s="193">
        <f>(Table21[[#This Row],[Adj Close]]-Table21[[#This Row],[3-MA]])</f>
        <v>0.96580000000000155</v>
      </c>
      <c r="J1162" s="194">
        <f t="shared" si="73"/>
        <v>0.93276964000000295</v>
      </c>
      <c r="K1162" s="194">
        <f>ABS(Table21[[#This Row],[Erorr 2]])</f>
        <v>0.96580000000000155</v>
      </c>
      <c r="L1162" s="192">
        <f>Table21[[#This Row],[Abs Erorr 2]]/Table21[[#This Row],[Adj Close]]</f>
        <v>4.8680907688740664E-2</v>
      </c>
      <c r="M1162" s="190">
        <f t="shared" si="75"/>
        <v>18.661833333333334</v>
      </c>
      <c r="N1162" s="195">
        <f>Table21[[#This Row],[Adj Close]]-Table21[[#This Row],[6-MA]]</f>
        <v>1.1775666666666673</v>
      </c>
      <c r="O1162" s="194">
        <f>(Table21[[#This Row],[Adj Close]]-M1162)^2</f>
        <v>1.3866632544444459</v>
      </c>
      <c r="P1162" s="194">
        <f>ABS(Table21[[#This Row],[Erorr 3]])</f>
        <v>1.1775666666666673</v>
      </c>
      <c r="Q1162" s="192">
        <f>Table21[[#This Row],[Abs Erorr 3]]/Table21[[#This Row],[Adj Close]]</f>
        <v>5.9354953610828314E-2</v>
      </c>
    </row>
    <row r="1163" spans="1:17" x14ac:dyDescent="0.3">
      <c r="A1163" s="177">
        <v>45152</v>
      </c>
      <c r="B1163" s="7">
        <v>19.646899999999999</v>
      </c>
      <c r="C1163" s="190">
        <f t="shared" si="72"/>
        <v>19.839400000000001</v>
      </c>
      <c r="D1163" s="191">
        <f>Table21[[#This Row],[Adj Close]]-Table21[[#This Row],[Naive Trend ]]</f>
        <v>-0.19250000000000256</v>
      </c>
      <c r="E1163">
        <f>Table21[[#This Row],[Erorr 1]]^2</f>
        <v>3.7056250000000984E-2</v>
      </c>
      <c r="F1163">
        <f>ABS(Table21[[#This Row],[Erorr 1]])</f>
        <v>0.19250000000000256</v>
      </c>
      <c r="G1163" s="192">
        <f>Table21[[#This Row],[Abs Erorr 1]]/Table21[[#This Row],[Adj Close]]</f>
        <v>9.7979833968719014E-3</v>
      </c>
      <c r="H1163" s="190">
        <f t="shared" si="74"/>
        <v>19.2041</v>
      </c>
      <c r="I1163" s="193">
        <f>(Table21[[#This Row],[Adj Close]]-Table21[[#This Row],[3-MA]])</f>
        <v>0.44279999999999831</v>
      </c>
      <c r="J1163" s="194">
        <f t="shared" si="73"/>
        <v>0.1960718399999985</v>
      </c>
      <c r="K1163" s="194">
        <f>ABS(Table21[[#This Row],[Erorr 2]])</f>
        <v>0.44279999999999831</v>
      </c>
      <c r="L1163" s="192">
        <f>Table21[[#This Row],[Abs Erorr 2]]/Table21[[#This Row],[Adj Close]]</f>
        <v>2.2537906743557424E-2</v>
      </c>
      <c r="M1163" s="190">
        <f t="shared" si="75"/>
        <v>18.913716666666669</v>
      </c>
      <c r="N1163" s="195">
        <f>Table21[[#This Row],[Adj Close]]-Table21[[#This Row],[6-MA]]</f>
        <v>0.7331833333333293</v>
      </c>
      <c r="O1163" s="194">
        <f>(Table21[[#This Row],[Adj Close]]-M1163)^2</f>
        <v>0.53755780027777189</v>
      </c>
      <c r="P1163" s="194">
        <f>ABS(Table21[[#This Row],[Erorr 3]])</f>
        <v>0.7331833333333293</v>
      </c>
      <c r="Q1163" s="192">
        <f>Table21[[#This Row],[Abs Erorr 3]]/Table21[[#This Row],[Adj Close]]</f>
        <v>3.7318016243444482E-2</v>
      </c>
    </row>
    <row r="1164" spans="1:17" x14ac:dyDescent="0.3">
      <c r="A1164" s="177">
        <v>45153</v>
      </c>
      <c r="B1164" s="7">
        <v>19.223400000000002</v>
      </c>
      <c r="C1164" s="190">
        <f t="shared" si="72"/>
        <v>19.646899999999999</v>
      </c>
      <c r="D1164" s="191">
        <f>Table21[[#This Row],[Adj Close]]-Table21[[#This Row],[Naive Trend ]]</f>
        <v>-0.4234999999999971</v>
      </c>
      <c r="E1164">
        <f>Table21[[#This Row],[Erorr 1]]^2</f>
        <v>0.17935224999999755</v>
      </c>
      <c r="F1164">
        <f>ABS(Table21[[#This Row],[Erorr 1]])</f>
        <v>0.4234999999999971</v>
      </c>
      <c r="G1164" s="192">
        <f>Table21[[#This Row],[Abs Erorr 1]]/Table21[[#This Row],[Adj Close]]</f>
        <v>2.2030442065399308E-2</v>
      </c>
      <c r="H1164" s="190">
        <f t="shared" si="74"/>
        <v>19.5731</v>
      </c>
      <c r="I1164" s="193">
        <f>(Table21[[#This Row],[Adj Close]]-Table21[[#This Row],[3-MA]])</f>
        <v>-0.34969999999999857</v>
      </c>
      <c r="J1164" s="194">
        <f t="shared" si="73"/>
        <v>0.122290089999999</v>
      </c>
      <c r="K1164" s="194">
        <f>ABS(Table21[[#This Row],[Erorr 2]])</f>
        <v>0.34969999999999857</v>
      </c>
      <c r="L1164" s="192">
        <f>Table21[[#This Row],[Abs Erorr 2]]/Table21[[#This Row],[Adj Close]]</f>
        <v>1.8191370933341579E-2</v>
      </c>
      <c r="M1164" s="190">
        <f t="shared" si="75"/>
        <v>19.075750000000003</v>
      </c>
      <c r="N1164" s="195">
        <f>Table21[[#This Row],[Adj Close]]-Table21[[#This Row],[6-MA]]</f>
        <v>0.14764999999999873</v>
      </c>
      <c r="O1164" s="194">
        <f>(Table21[[#This Row],[Adj Close]]-M1164)^2</f>
        <v>2.1800522499999624E-2</v>
      </c>
      <c r="P1164" s="194">
        <f>ABS(Table21[[#This Row],[Erorr 3]])</f>
        <v>0.14764999999999873</v>
      </c>
      <c r="Q1164" s="192">
        <f>Table21[[#This Row],[Abs Erorr 3]]/Table21[[#This Row],[Adj Close]]</f>
        <v>7.6807432608174782E-3</v>
      </c>
    </row>
    <row r="1165" spans="1:17" x14ac:dyDescent="0.3">
      <c r="A1165" s="177">
        <v>45154</v>
      </c>
      <c r="B1165" s="7">
        <v>19.6662</v>
      </c>
      <c r="C1165" s="190">
        <f t="shared" si="72"/>
        <v>19.223400000000002</v>
      </c>
      <c r="D1165" s="191">
        <f>Table21[[#This Row],[Adj Close]]-Table21[[#This Row],[Naive Trend ]]</f>
        <v>0.44279999999999831</v>
      </c>
      <c r="E1165">
        <f>Table21[[#This Row],[Erorr 1]]^2</f>
        <v>0.1960718399999985</v>
      </c>
      <c r="F1165">
        <f>ABS(Table21[[#This Row],[Erorr 1]])</f>
        <v>0.44279999999999831</v>
      </c>
      <c r="G1165" s="192">
        <f>Table21[[#This Row],[Abs Erorr 1]]/Table21[[#This Row],[Adj Close]]</f>
        <v>2.2515788510235751E-2</v>
      </c>
      <c r="H1165" s="190">
        <f t="shared" si="74"/>
        <v>19.569900000000001</v>
      </c>
      <c r="I1165" s="193">
        <f>(Table21[[#This Row],[Adj Close]]-Table21[[#This Row],[3-MA]])</f>
        <v>9.6299999999999386E-2</v>
      </c>
      <c r="J1165" s="194">
        <f t="shared" si="73"/>
        <v>9.2736899999998814E-3</v>
      </c>
      <c r="K1165" s="194">
        <f>ABS(Table21[[#This Row],[Erorr 2]])</f>
        <v>9.6299999999999386E-2</v>
      </c>
      <c r="L1165" s="192">
        <f>Table21[[#This Row],[Abs Erorr 2]]/Table21[[#This Row],[Adj Close]]</f>
        <v>4.8967263629984131E-3</v>
      </c>
      <c r="M1165" s="190">
        <f t="shared" si="75"/>
        <v>19.22175</v>
      </c>
      <c r="N1165" s="195">
        <f>Table21[[#This Row],[Adj Close]]-Table21[[#This Row],[6-MA]]</f>
        <v>0.44444999999999979</v>
      </c>
      <c r="O1165" s="194">
        <f>(Table21[[#This Row],[Adj Close]]-M1165)^2</f>
        <v>0.1975358024999998</v>
      </c>
      <c r="P1165" s="194">
        <f>ABS(Table21[[#This Row],[Erorr 3]])</f>
        <v>0.44444999999999979</v>
      </c>
      <c r="Q1165" s="192">
        <f>Table21[[#This Row],[Abs Erorr 3]]/Table21[[#This Row],[Adj Close]]</f>
        <v>2.259968880617505E-2</v>
      </c>
    </row>
    <row r="1166" spans="1:17" x14ac:dyDescent="0.3">
      <c r="A1166" s="177">
        <v>45155</v>
      </c>
      <c r="B1166" s="7">
        <v>19.541</v>
      </c>
      <c r="C1166" s="190">
        <f t="shared" si="72"/>
        <v>19.6662</v>
      </c>
      <c r="D1166" s="191">
        <f>Table21[[#This Row],[Adj Close]]-Table21[[#This Row],[Naive Trend ]]</f>
        <v>-0.12519999999999953</v>
      </c>
      <c r="E1166">
        <f>Table21[[#This Row],[Erorr 1]]^2</f>
        <v>1.5675039999999883E-2</v>
      </c>
      <c r="F1166">
        <f>ABS(Table21[[#This Row],[Erorr 1]])</f>
        <v>0.12519999999999953</v>
      </c>
      <c r="G1166" s="192">
        <f>Table21[[#This Row],[Abs Erorr 1]]/Table21[[#This Row],[Adj Close]]</f>
        <v>6.4070416048308447E-3</v>
      </c>
      <c r="H1166" s="190">
        <f t="shared" si="74"/>
        <v>19.512166666666669</v>
      </c>
      <c r="I1166" s="193">
        <f>(Table21[[#This Row],[Adj Close]]-Table21[[#This Row],[3-MA]])</f>
        <v>2.8833333333331268E-2</v>
      </c>
      <c r="J1166" s="194">
        <f t="shared" si="73"/>
        <v>8.3136111111099201E-4</v>
      </c>
      <c r="K1166" s="194">
        <f>ABS(Table21[[#This Row],[Erorr 2]])</f>
        <v>2.8833333333331268E-2</v>
      </c>
      <c r="L1166" s="192">
        <f>Table21[[#This Row],[Abs Erorr 2]]/Table21[[#This Row],[Adj Close]]</f>
        <v>1.4755300820496018E-3</v>
      </c>
      <c r="M1166" s="190">
        <f t="shared" si="75"/>
        <v>19.358133333333335</v>
      </c>
      <c r="N1166" s="195">
        <f>Table21[[#This Row],[Adj Close]]-Table21[[#This Row],[6-MA]]</f>
        <v>0.18286666666666562</v>
      </c>
      <c r="O1166" s="194">
        <f>(Table21[[#This Row],[Adj Close]]-M1166)^2</f>
        <v>3.3440217777777399E-2</v>
      </c>
      <c r="P1166" s="194">
        <f>ABS(Table21[[#This Row],[Erorr 3]])</f>
        <v>0.18286666666666562</v>
      </c>
      <c r="Q1166" s="192">
        <f>Table21[[#This Row],[Abs Erorr 3]]/Table21[[#This Row],[Adj Close]]</f>
        <v>9.3581017689302291E-3</v>
      </c>
    </row>
    <row r="1167" spans="1:17" x14ac:dyDescent="0.3">
      <c r="A1167" s="177">
        <v>45156</v>
      </c>
      <c r="B1167" s="7">
        <v>19.261900000000001</v>
      </c>
      <c r="C1167" s="190">
        <f t="shared" si="72"/>
        <v>19.541</v>
      </c>
      <c r="D1167" s="191">
        <f>Table21[[#This Row],[Adj Close]]-Table21[[#This Row],[Naive Trend ]]</f>
        <v>-0.27909999999999968</v>
      </c>
      <c r="E1167">
        <f>Table21[[#This Row],[Erorr 1]]^2</f>
        <v>7.7896809999999816E-2</v>
      </c>
      <c r="F1167">
        <f>ABS(Table21[[#This Row],[Erorr 1]])</f>
        <v>0.27909999999999968</v>
      </c>
      <c r="G1167" s="192">
        <f>Table21[[#This Row],[Abs Erorr 1]]/Table21[[#This Row],[Adj Close]]</f>
        <v>1.4489744002408883E-2</v>
      </c>
      <c r="H1167" s="190">
        <f t="shared" si="74"/>
        <v>19.476866666666666</v>
      </c>
      <c r="I1167" s="193">
        <f>(Table21[[#This Row],[Adj Close]]-Table21[[#This Row],[3-MA]])</f>
        <v>-0.21496666666666542</v>
      </c>
      <c r="J1167" s="194">
        <f t="shared" si="73"/>
        <v>4.6210667777777242E-2</v>
      </c>
      <c r="K1167" s="194">
        <f>ABS(Table21[[#This Row],[Erorr 2]])</f>
        <v>0.21496666666666542</v>
      </c>
      <c r="L1167" s="192">
        <f>Table21[[#This Row],[Abs Erorr 2]]/Table21[[#This Row],[Adj Close]]</f>
        <v>1.1160200534042094E-2</v>
      </c>
      <c r="M1167" s="190">
        <f t="shared" si="75"/>
        <v>19.524983333333335</v>
      </c>
      <c r="N1167" s="195">
        <f>Table21[[#This Row],[Adj Close]]-Table21[[#This Row],[6-MA]]</f>
        <v>-0.26308333333333422</v>
      </c>
      <c r="O1167" s="194">
        <f>(Table21[[#This Row],[Adj Close]]-M1167)^2</f>
        <v>6.9212840277778243E-2</v>
      </c>
      <c r="P1167" s="194">
        <f>ABS(Table21[[#This Row],[Erorr 3]])</f>
        <v>0.26308333333333422</v>
      </c>
      <c r="Q1167" s="192">
        <f>Table21[[#This Row],[Abs Erorr 3]]/Table21[[#This Row],[Adj Close]]</f>
        <v>1.3658223401291369E-2</v>
      </c>
    </row>
    <row r="1168" spans="1:17" x14ac:dyDescent="0.3">
      <c r="A1168" s="177">
        <v>45159</v>
      </c>
      <c r="B1168" s="7">
        <v>19.598800000000001</v>
      </c>
      <c r="C1168" s="190">
        <f t="shared" si="72"/>
        <v>19.261900000000001</v>
      </c>
      <c r="D1168" s="191">
        <f>Table21[[#This Row],[Adj Close]]-Table21[[#This Row],[Naive Trend ]]</f>
        <v>0.33689999999999998</v>
      </c>
      <c r="E1168">
        <f>Table21[[#This Row],[Erorr 1]]^2</f>
        <v>0.11350160999999999</v>
      </c>
      <c r="F1168">
        <f>ABS(Table21[[#This Row],[Erorr 1]])</f>
        <v>0.33689999999999998</v>
      </c>
      <c r="G1168" s="192">
        <f>Table21[[#This Row],[Abs Erorr 1]]/Table21[[#This Row],[Adj Close]]</f>
        <v>1.7189827948649917E-2</v>
      </c>
      <c r="H1168" s="190">
        <f t="shared" si="74"/>
        <v>19.489699999999999</v>
      </c>
      <c r="I1168" s="193">
        <f>(Table21[[#This Row],[Adj Close]]-Table21[[#This Row],[3-MA]])</f>
        <v>0.10910000000000153</v>
      </c>
      <c r="J1168" s="194">
        <f t="shared" si="73"/>
        <v>1.1902810000000333E-2</v>
      </c>
      <c r="K1168" s="194">
        <f>ABS(Table21[[#This Row],[Erorr 2]])</f>
        <v>0.10910000000000153</v>
      </c>
      <c r="L1168" s="192">
        <f>Table21[[#This Row],[Abs Erorr 2]]/Table21[[#This Row],[Adj Close]]</f>
        <v>5.5666673469805051E-3</v>
      </c>
      <c r="M1168" s="190">
        <f t="shared" si="75"/>
        <v>19.529799999999998</v>
      </c>
      <c r="N1168" s="195">
        <f>Table21[[#This Row],[Adj Close]]-Table21[[#This Row],[6-MA]]</f>
        <v>6.9000000000002615E-2</v>
      </c>
      <c r="O1168" s="194">
        <f>(Table21[[#This Row],[Adj Close]]-M1168)^2</f>
        <v>4.7610000000003604E-3</v>
      </c>
      <c r="P1168" s="194">
        <f>ABS(Table21[[#This Row],[Erorr 3]])</f>
        <v>6.9000000000002615E-2</v>
      </c>
      <c r="Q1168" s="192">
        <f>Table21[[#This Row],[Abs Erorr 3]]/Table21[[#This Row],[Adj Close]]</f>
        <v>3.5206237116559491E-3</v>
      </c>
    </row>
    <row r="1169" spans="1:17" x14ac:dyDescent="0.3">
      <c r="A1169" s="177">
        <v>45160</v>
      </c>
      <c r="B1169" s="7">
        <v>18.251100000000001</v>
      </c>
      <c r="C1169" s="190">
        <f t="shared" si="72"/>
        <v>19.598800000000001</v>
      </c>
      <c r="D1169" s="191">
        <f>Table21[[#This Row],[Adj Close]]-Table21[[#This Row],[Naive Trend ]]</f>
        <v>-1.3476999999999997</v>
      </c>
      <c r="E1169">
        <f>Table21[[#This Row],[Erorr 1]]^2</f>
        <v>1.8162952899999991</v>
      </c>
      <c r="F1169">
        <f>ABS(Table21[[#This Row],[Erorr 1]])</f>
        <v>1.3476999999999997</v>
      </c>
      <c r="G1169" s="192">
        <f>Table21[[#This Row],[Abs Erorr 1]]/Table21[[#This Row],[Adj Close]]</f>
        <v>7.3842124584271612E-2</v>
      </c>
      <c r="H1169" s="190">
        <f t="shared" si="74"/>
        <v>19.467233333333336</v>
      </c>
      <c r="I1169" s="193">
        <f>(Table21[[#This Row],[Adj Close]]-Table21[[#This Row],[3-MA]])</f>
        <v>-1.2161333333333353</v>
      </c>
      <c r="J1169" s="194">
        <f t="shared" si="73"/>
        <v>1.4789802844444493</v>
      </c>
      <c r="K1169" s="194">
        <f>ABS(Table21[[#This Row],[Erorr 2]])</f>
        <v>1.2161333333333353</v>
      </c>
      <c r="L1169" s="192">
        <f>Table21[[#This Row],[Abs Erorr 2]]/Table21[[#This Row],[Adj Close]]</f>
        <v>6.6633426661041537E-2</v>
      </c>
      <c r="M1169" s="190">
        <f t="shared" si="75"/>
        <v>19.489699999999999</v>
      </c>
      <c r="N1169" s="195">
        <f>Table21[[#This Row],[Adj Close]]-Table21[[#This Row],[6-MA]]</f>
        <v>-1.2385999999999981</v>
      </c>
      <c r="O1169" s="194">
        <f>(Table21[[#This Row],[Adj Close]]-M1169)^2</f>
        <v>1.5341299599999954</v>
      </c>
      <c r="P1169" s="194">
        <f>ABS(Table21[[#This Row],[Erorr 3]])</f>
        <v>1.2385999999999981</v>
      </c>
      <c r="Q1169" s="192">
        <f>Table21[[#This Row],[Abs Erorr 3]]/Table21[[#This Row],[Adj Close]]</f>
        <v>6.7864402693536177E-2</v>
      </c>
    </row>
    <row r="1170" spans="1:17" x14ac:dyDescent="0.3">
      <c r="A1170" s="177">
        <v>45161</v>
      </c>
      <c r="B1170" s="7">
        <v>18.9634</v>
      </c>
      <c r="C1170" s="190">
        <f t="shared" si="72"/>
        <v>18.251100000000001</v>
      </c>
      <c r="D1170" s="191">
        <f>Table21[[#This Row],[Adj Close]]-Table21[[#This Row],[Naive Trend ]]</f>
        <v>0.71229999999999905</v>
      </c>
      <c r="E1170">
        <f>Table21[[#This Row],[Erorr 1]]^2</f>
        <v>0.50737128999999859</v>
      </c>
      <c r="F1170">
        <f>ABS(Table21[[#This Row],[Erorr 1]])</f>
        <v>0.71229999999999905</v>
      </c>
      <c r="G1170" s="192">
        <f>Table21[[#This Row],[Abs Erorr 1]]/Table21[[#This Row],[Adj Close]]</f>
        <v>3.7561829629707701E-2</v>
      </c>
      <c r="H1170" s="190">
        <f t="shared" si="74"/>
        <v>19.037266666666667</v>
      </c>
      <c r="I1170" s="193">
        <f>(Table21[[#This Row],[Adj Close]]-Table21[[#This Row],[3-MA]])</f>
        <v>-7.3866666666667413E-2</v>
      </c>
      <c r="J1170" s="194">
        <f t="shared" si="73"/>
        <v>5.4562844444445546E-3</v>
      </c>
      <c r="K1170" s="194">
        <f>ABS(Table21[[#This Row],[Erorr 2]])</f>
        <v>7.3866666666667413E-2</v>
      </c>
      <c r="L1170" s="192">
        <f>Table21[[#This Row],[Abs Erorr 2]]/Table21[[#This Row],[Adj Close]]</f>
        <v>3.8952227272887464E-3</v>
      </c>
      <c r="M1170" s="190">
        <f t="shared" si="75"/>
        <v>19.257066666666663</v>
      </c>
      <c r="N1170" s="195">
        <f>Table21[[#This Row],[Adj Close]]-Table21[[#This Row],[6-MA]]</f>
        <v>-0.29366666666666319</v>
      </c>
      <c r="O1170" s="194">
        <f>(Table21[[#This Row],[Adj Close]]-M1170)^2</f>
        <v>8.6240111111109075E-2</v>
      </c>
      <c r="P1170" s="194">
        <f>ABS(Table21[[#This Row],[Erorr 3]])</f>
        <v>0.29366666666666319</v>
      </c>
      <c r="Q1170" s="192">
        <f>Table21[[#This Row],[Abs Erorr 3]]/Table21[[#This Row],[Adj Close]]</f>
        <v>1.5485971221756815E-2</v>
      </c>
    </row>
    <row r="1171" spans="1:17" x14ac:dyDescent="0.3">
      <c r="A1171" s="177">
        <v>45162</v>
      </c>
      <c r="B1171" s="7">
        <v>18.482099999999999</v>
      </c>
      <c r="C1171" s="190">
        <f t="shared" si="72"/>
        <v>18.9634</v>
      </c>
      <c r="D1171" s="191">
        <f>Table21[[#This Row],[Adj Close]]-Table21[[#This Row],[Naive Trend ]]</f>
        <v>-0.48130000000000095</v>
      </c>
      <c r="E1171">
        <f>Table21[[#This Row],[Erorr 1]]^2</f>
        <v>0.23164969000000091</v>
      </c>
      <c r="F1171">
        <f>ABS(Table21[[#This Row],[Erorr 1]])</f>
        <v>0.48130000000000095</v>
      </c>
      <c r="G1171" s="192">
        <f>Table21[[#This Row],[Abs Erorr 1]]/Table21[[#This Row],[Adj Close]]</f>
        <v>2.6041413042890201E-2</v>
      </c>
      <c r="H1171" s="190">
        <f t="shared" si="74"/>
        <v>18.937766666666668</v>
      </c>
      <c r="I1171" s="193">
        <f>(Table21[[#This Row],[Adj Close]]-Table21[[#This Row],[3-MA]])</f>
        <v>-0.45566666666666933</v>
      </c>
      <c r="J1171" s="194">
        <f t="shared" si="73"/>
        <v>0.20763211111111354</v>
      </c>
      <c r="K1171" s="194">
        <f>ABS(Table21[[#This Row],[Erorr 2]])</f>
        <v>0.45566666666666933</v>
      </c>
      <c r="L1171" s="192">
        <f>Table21[[#This Row],[Abs Erorr 2]]/Table21[[#This Row],[Adj Close]]</f>
        <v>2.4654485511206484E-2</v>
      </c>
      <c r="M1171" s="190">
        <f t="shared" si="75"/>
        <v>19.213733333333334</v>
      </c>
      <c r="N1171" s="195">
        <f>Table21[[#This Row],[Adj Close]]-Table21[[#This Row],[6-MA]]</f>
        <v>-0.73163333333333469</v>
      </c>
      <c r="O1171" s="194">
        <f>(Table21[[#This Row],[Adj Close]]-M1171)^2</f>
        <v>0.53528733444444643</v>
      </c>
      <c r="P1171" s="194">
        <f>ABS(Table21[[#This Row],[Erorr 3]])</f>
        <v>0.73163333333333469</v>
      </c>
      <c r="Q1171" s="192">
        <f>Table21[[#This Row],[Abs Erorr 3]]/Table21[[#This Row],[Adj Close]]</f>
        <v>3.9586049925784121E-2</v>
      </c>
    </row>
    <row r="1172" spans="1:17" x14ac:dyDescent="0.3">
      <c r="A1172" s="177">
        <v>45163</v>
      </c>
      <c r="B1172" s="7">
        <v>18.1645</v>
      </c>
      <c r="C1172" s="190">
        <f t="shared" si="72"/>
        <v>18.482099999999999</v>
      </c>
      <c r="D1172" s="191">
        <f>Table21[[#This Row],[Adj Close]]-Table21[[#This Row],[Naive Trend ]]</f>
        <v>-0.31759999999999877</v>
      </c>
      <c r="E1172">
        <f>Table21[[#This Row],[Erorr 1]]^2</f>
        <v>0.10086975999999923</v>
      </c>
      <c r="F1172">
        <f>ABS(Table21[[#This Row],[Erorr 1]])</f>
        <v>0.31759999999999877</v>
      </c>
      <c r="G1172" s="192">
        <f>Table21[[#This Row],[Abs Erorr 1]]/Table21[[#This Row],[Adj Close]]</f>
        <v>1.7484654133061675E-2</v>
      </c>
      <c r="H1172" s="190">
        <f t="shared" si="74"/>
        <v>18.565533333333335</v>
      </c>
      <c r="I1172" s="193">
        <f>(Table21[[#This Row],[Adj Close]]-Table21[[#This Row],[3-MA]])</f>
        <v>-0.40103333333333424</v>
      </c>
      <c r="J1172" s="194">
        <f t="shared" si="73"/>
        <v>0.16082773444444518</v>
      </c>
      <c r="K1172" s="194">
        <f>ABS(Table21[[#This Row],[Erorr 2]])</f>
        <v>0.40103333333333424</v>
      </c>
      <c r="L1172" s="192">
        <f>Table21[[#This Row],[Abs Erorr 2]]/Table21[[#This Row],[Adj Close]]</f>
        <v>2.207786249736212E-2</v>
      </c>
      <c r="M1172" s="190">
        <f t="shared" si="75"/>
        <v>19.016383333333337</v>
      </c>
      <c r="N1172" s="195">
        <f>Table21[[#This Row],[Adj Close]]-Table21[[#This Row],[6-MA]]</f>
        <v>-0.85188333333333688</v>
      </c>
      <c r="O1172" s="194">
        <f>(Table21[[#This Row],[Adj Close]]-M1172)^2</f>
        <v>0.72570521361111717</v>
      </c>
      <c r="P1172" s="194">
        <f>ABS(Table21[[#This Row],[Erorr 3]])</f>
        <v>0.85188333333333688</v>
      </c>
      <c r="Q1172" s="192">
        <f>Table21[[#This Row],[Abs Erorr 3]]/Table21[[#This Row],[Adj Close]]</f>
        <v>4.6898253920192513E-2</v>
      </c>
    </row>
    <row r="1173" spans="1:17" x14ac:dyDescent="0.3">
      <c r="A1173" s="177">
        <v>45166</v>
      </c>
      <c r="B1173" s="7">
        <v>18.520600000000002</v>
      </c>
      <c r="C1173" s="190">
        <f t="shared" si="72"/>
        <v>18.1645</v>
      </c>
      <c r="D1173" s="191">
        <f>Table21[[#This Row],[Adj Close]]-Table21[[#This Row],[Naive Trend ]]</f>
        <v>0.35610000000000142</v>
      </c>
      <c r="E1173">
        <f>Table21[[#This Row],[Erorr 1]]^2</f>
        <v>0.126807210000001</v>
      </c>
      <c r="F1173">
        <f>ABS(Table21[[#This Row],[Erorr 1]])</f>
        <v>0.35610000000000142</v>
      </c>
      <c r="G1173" s="192">
        <f>Table21[[#This Row],[Abs Erorr 1]]/Table21[[#This Row],[Adj Close]]</f>
        <v>1.9227238858352397E-2</v>
      </c>
      <c r="H1173" s="190">
        <f t="shared" si="74"/>
        <v>18.536666666666665</v>
      </c>
      <c r="I1173" s="193">
        <f>(Table21[[#This Row],[Adj Close]]-Table21[[#This Row],[3-MA]])</f>
        <v>-1.6066666666663565E-2</v>
      </c>
      <c r="J1173" s="194">
        <f t="shared" si="73"/>
        <v>2.5813777777767812E-4</v>
      </c>
      <c r="K1173" s="194">
        <f>ABS(Table21[[#This Row],[Erorr 2]])</f>
        <v>1.6066666666663565E-2</v>
      </c>
      <c r="L1173" s="192">
        <f>Table21[[#This Row],[Abs Erorr 2]]/Table21[[#This Row],[Adj Close]]</f>
        <v>8.675024927196507E-4</v>
      </c>
      <c r="M1173" s="190">
        <f t="shared" si="75"/>
        <v>18.786966666666668</v>
      </c>
      <c r="N1173" s="195">
        <f>Table21[[#This Row],[Adj Close]]-Table21[[#This Row],[6-MA]]</f>
        <v>-0.26636666666666642</v>
      </c>
      <c r="O1173" s="194">
        <f>(Table21[[#This Row],[Adj Close]]-M1173)^2</f>
        <v>7.0951201111110973E-2</v>
      </c>
      <c r="P1173" s="194">
        <f>ABS(Table21[[#This Row],[Erorr 3]])</f>
        <v>0.26636666666666642</v>
      </c>
      <c r="Q1173" s="192">
        <f>Table21[[#This Row],[Abs Erorr 3]]/Table21[[#This Row],[Adj Close]]</f>
        <v>1.4382183442581039E-2</v>
      </c>
    </row>
    <row r="1174" spans="1:17" x14ac:dyDescent="0.3">
      <c r="A1174" s="177">
        <v>45167</v>
      </c>
      <c r="B1174" s="7">
        <v>18.722799999999999</v>
      </c>
      <c r="C1174" s="190">
        <f t="shared" si="72"/>
        <v>18.520600000000002</v>
      </c>
      <c r="D1174" s="191">
        <f>Table21[[#This Row],[Adj Close]]-Table21[[#This Row],[Naive Trend ]]</f>
        <v>0.20219999999999771</v>
      </c>
      <c r="E1174">
        <f>Table21[[#This Row],[Erorr 1]]^2</f>
        <v>4.0884839999999076E-2</v>
      </c>
      <c r="F1174">
        <f>ABS(Table21[[#This Row],[Erorr 1]])</f>
        <v>0.20219999999999771</v>
      </c>
      <c r="G1174" s="192">
        <f>Table21[[#This Row],[Abs Erorr 1]]/Table21[[#This Row],[Adj Close]]</f>
        <v>1.0799666716516639E-2</v>
      </c>
      <c r="H1174" s="190">
        <f t="shared" si="74"/>
        <v>18.389066666666668</v>
      </c>
      <c r="I1174" s="193">
        <f>(Table21[[#This Row],[Adj Close]]-Table21[[#This Row],[3-MA]])</f>
        <v>0.33373333333333122</v>
      </c>
      <c r="J1174" s="194">
        <f t="shared" si="73"/>
        <v>0.11137793777777637</v>
      </c>
      <c r="K1174" s="194">
        <f>ABS(Table21[[#This Row],[Erorr 2]])</f>
        <v>0.33373333333333122</v>
      </c>
      <c r="L1174" s="192">
        <f>Table21[[#This Row],[Abs Erorr 2]]/Table21[[#This Row],[Adj Close]]</f>
        <v>1.7824969199763455E-2</v>
      </c>
      <c r="M1174" s="190">
        <f t="shared" si="75"/>
        <v>18.663416666666667</v>
      </c>
      <c r="N1174" s="195">
        <f>Table21[[#This Row],[Adj Close]]-Table21[[#This Row],[6-MA]]</f>
        <v>5.9383333333332899E-2</v>
      </c>
      <c r="O1174" s="194">
        <f>(Table21[[#This Row],[Adj Close]]-M1174)^2</f>
        <v>3.5263802777777261E-3</v>
      </c>
      <c r="P1174" s="194">
        <f>ABS(Table21[[#This Row],[Erorr 3]])</f>
        <v>5.9383333333332899E-2</v>
      </c>
      <c r="Q1174" s="192">
        <f>Table21[[#This Row],[Abs Erorr 3]]/Table21[[#This Row],[Adj Close]]</f>
        <v>3.1717122082879109E-3</v>
      </c>
    </row>
    <row r="1175" spans="1:17" x14ac:dyDescent="0.3">
      <c r="A1175" s="177">
        <v>45168</v>
      </c>
      <c r="B1175" s="7">
        <v>18.6554</v>
      </c>
      <c r="C1175" s="190">
        <f t="shared" si="72"/>
        <v>18.722799999999999</v>
      </c>
      <c r="D1175" s="191">
        <f>Table21[[#This Row],[Adj Close]]-Table21[[#This Row],[Naive Trend ]]</f>
        <v>-6.7399999999999238E-2</v>
      </c>
      <c r="E1175">
        <f>Table21[[#This Row],[Erorr 1]]^2</f>
        <v>4.5427599999998975E-3</v>
      </c>
      <c r="F1175">
        <f>ABS(Table21[[#This Row],[Erorr 1]])</f>
        <v>6.7399999999999238E-2</v>
      </c>
      <c r="G1175" s="192">
        <f>Table21[[#This Row],[Abs Erorr 1]]/Table21[[#This Row],[Adj Close]]</f>
        <v>3.6128949258659284E-3</v>
      </c>
      <c r="H1175" s="190">
        <f t="shared" si="74"/>
        <v>18.4693</v>
      </c>
      <c r="I1175" s="193">
        <f>(Table21[[#This Row],[Adj Close]]-Table21[[#This Row],[3-MA]])</f>
        <v>0.18609999999999971</v>
      </c>
      <c r="J1175" s="194">
        <f t="shared" si="73"/>
        <v>3.4633209999999894E-2</v>
      </c>
      <c r="K1175" s="194">
        <f>ABS(Table21[[#This Row],[Erorr 2]])</f>
        <v>0.18609999999999971</v>
      </c>
      <c r="L1175" s="192">
        <f>Table21[[#This Row],[Abs Erorr 2]]/Table21[[#This Row],[Adj Close]]</f>
        <v>9.9756638828435579E-3</v>
      </c>
      <c r="M1175" s="190">
        <f t="shared" si="75"/>
        <v>18.517416666666666</v>
      </c>
      <c r="N1175" s="195">
        <f>Table21[[#This Row],[Adj Close]]-Table21[[#This Row],[6-MA]]</f>
        <v>0.13798333333333446</v>
      </c>
      <c r="O1175" s="194">
        <f>(Table21[[#This Row],[Adj Close]]-M1175)^2</f>
        <v>1.9039400277778087E-2</v>
      </c>
      <c r="P1175" s="194">
        <f>ABS(Table21[[#This Row],[Erorr 3]])</f>
        <v>0.13798333333333446</v>
      </c>
      <c r="Q1175" s="192">
        <f>Table21[[#This Row],[Abs Erorr 3]]/Table21[[#This Row],[Adj Close]]</f>
        <v>7.3964285586658263E-3</v>
      </c>
    </row>
    <row r="1176" spans="1:17" x14ac:dyDescent="0.3">
      <c r="A1176" s="177">
        <v>45169</v>
      </c>
      <c r="B1176" s="7">
        <v>19.0212</v>
      </c>
      <c r="C1176" s="190">
        <f t="shared" si="72"/>
        <v>18.6554</v>
      </c>
      <c r="D1176" s="191">
        <f>Table21[[#This Row],[Adj Close]]-Table21[[#This Row],[Naive Trend ]]</f>
        <v>0.36580000000000013</v>
      </c>
      <c r="E1176">
        <f>Table21[[#This Row],[Erorr 1]]^2</f>
        <v>0.13380964000000009</v>
      </c>
      <c r="F1176">
        <f>ABS(Table21[[#This Row],[Erorr 1]])</f>
        <v>0.36580000000000013</v>
      </c>
      <c r="G1176" s="192">
        <f>Table21[[#This Row],[Abs Erorr 1]]/Table21[[#This Row],[Adj Close]]</f>
        <v>1.9231173637835684E-2</v>
      </c>
      <c r="H1176" s="190">
        <f t="shared" si="74"/>
        <v>18.632933333333334</v>
      </c>
      <c r="I1176" s="193">
        <f>(Table21[[#This Row],[Adj Close]]-Table21[[#This Row],[3-MA]])</f>
        <v>0.38826666666666654</v>
      </c>
      <c r="J1176" s="194">
        <f t="shared" si="73"/>
        <v>0.15075100444444434</v>
      </c>
      <c r="K1176" s="194">
        <f>ABS(Table21[[#This Row],[Erorr 2]])</f>
        <v>0.38826666666666654</v>
      </c>
      <c r="L1176" s="192">
        <f>Table21[[#This Row],[Abs Erorr 2]]/Table21[[#This Row],[Adj Close]]</f>
        <v>2.0412311876572799E-2</v>
      </c>
      <c r="M1176" s="190">
        <f t="shared" si="75"/>
        <v>18.584799999999998</v>
      </c>
      <c r="N1176" s="195">
        <f>Table21[[#This Row],[Adj Close]]-Table21[[#This Row],[6-MA]]</f>
        <v>0.43640000000000256</v>
      </c>
      <c r="O1176" s="194">
        <f>(Table21[[#This Row],[Adj Close]]-M1176)^2</f>
        <v>0.19044496000000224</v>
      </c>
      <c r="P1176" s="194">
        <f>ABS(Table21[[#This Row],[Erorr 3]])</f>
        <v>0.43640000000000256</v>
      </c>
      <c r="Q1176" s="192">
        <f>Table21[[#This Row],[Abs Erorr 3]]/Table21[[#This Row],[Adj Close]]</f>
        <v>2.2942821693689282E-2</v>
      </c>
    </row>
    <row r="1177" spans="1:17" x14ac:dyDescent="0.3">
      <c r="A1177" s="177">
        <v>45170</v>
      </c>
      <c r="B1177" s="7">
        <v>19.695</v>
      </c>
      <c r="C1177" s="190">
        <f t="shared" si="72"/>
        <v>19.0212</v>
      </c>
      <c r="D1177" s="191">
        <f>Table21[[#This Row],[Adj Close]]-Table21[[#This Row],[Naive Trend ]]</f>
        <v>0.67379999999999995</v>
      </c>
      <c r="E1177">
        <f>Table21[[#This Row],[Erorr 1]]^2</f>
        <v>0.45400643999999996</v>
      </c>
      <c r="F1177">
        <f>ABS(Table21[[#This Row],[Erorr 1]])</f>
        <v>0.67379999999999995</v>
      </c>
      <c r="G1177" s="192">
        <f>Table21[[#This Row],[Abs Erorr 1]]/Table21[[#This Row],[Adj Close]]</f>
        <v>3.4211728865194212E-2</v>
      </c>
      <c r="H1177" s="190">
        <f t="shared" si="74"/>
        <v>18.799800000000001</v>
      </c>
      <c r="I1177" s="193">
        <f>(Table21[[#This Row],[Adj Close]]-Table21[[#This Row],[3-MA]])</f>
        <v>0.89519999999999911</v>
      </c>
      <c r="J1177" s="194">
        <f t="shared" si="73"/>
        <v>0.80138303999999838</v>
      </c>
      <c r="K1177" s="194">
        <f>ABS(Table21[[#This Row],[Erorr 2]])</f>
        <v>0.89519999999999911</v>
      </c>
      <c r="L1177" s="192">
        <f>Table21[[#This Row],[Abs Erorr 2]]/Table21[[#This Row],[Adj Close]]</f>
        <v>4.5453160700685405E-2</v>
      </c>
      <c r="M1177" s="190">
        <f t="shared" si="75"/>
        <v>18.594433333333331</v>
      </c>
      <c r="N1177" s="195">
        <f>Table21[[#This Row],[Adj Close]]-Table21[[#This Row],[6-MA]]</f>
        <v>1.1005666666666691</v>
      </c>
      <c r="O1177" s="194">
        <f>(Table21[[#This Row],[Adj Close]]-M1177)^2</f>
        <v>1.2112469877777832</v>
      </c>
      <c r="P1177" s="194">
        <f>ABS(Table21[[#This Row],[Erorr 3]])</f>
        <v>1.1005666666666691</v>
      </c>
      <c r="Q1177" s="192">
        <f>Table21[[#This Row],[Abs Erorr 3]]/Table21[[#This Row],[Adj Close]]</f>
        <v>5.5880511128036006E-2</v>
      </c>
    </row>
    <row r="1178" spans="1:17" x14ac:dyDescent="0.3">
      <c r="A1178" s="177">
        <v>45174</v>
      </c>
      <c r="B1178" s="7">
        <v>18.7517</v>
      </c>
      <c r="C1178" s="190">
        <f t="shared" si="72"/>
        <v>19.695</v>
      </c>
      <c r="D1178" s="191">
        <f>Table21[[#This Row],[Adj Close]]-Table21[[#This Row],[Naive Trend ]]</f>
        <v>-0.94330000000000069</v>
      </c>
      <c r="E1178">
        <f>Table21[[#This Row],[Erorr 1]]^2</f>
        <v>0.88981489000000136</v>
      </c>
      <c r="F1178">
        <f>ABS(Table21[[#This Row],[Erorr 1]])</f>
        <v>0.94330000000000069</v>
      </c>
      <c r="G1178" s="192">
        <f>Table21[[#This Row],[Abs Erorr 1]]/Table21[[#This Row],[Adj Close]]</f>
        <v>5.0304772367305399E-2</v>
      </c>
      <c r="H1178" s="190">
        <f t="shared" si="74"/>
        <v>19.123866666666668</v>
      </c>
      <c r="I1178" s="193">
        <f>(Table21[[#This Row],[Adj Close]]-Table21[[#This Row],[3-MA]])</f>
        <v>-0.37216666666666853</v>
      </c>
      <c r="J1178" s="194">
        <f t="shared" si="73"/>
        <v>0.13850802777777918</v>
      </c>
      <c r="K1178" s="194">
        <f>ABS(Table21[[#This Row],[Erorr 2]])</f>
        <v>0.37216666666666853</v>
      </c>
      <c r="L1178" s="192">
        <f>Table21[[#This Row],[Abs Erorr 2]]/Table21[[#This Row],[Adj Close]]</f>
        <v>1.9847089419448294E-2</v>
      </c>
      <c r="M1178" s="190">
        <f t="shared" si="75"/>
        <v>18.796583333333331</v>
      </c>
      <c r="N1178" s="195">
        <f>Table21[[#This Row],[Adj Close]]-Table21[[#This Row],[6-MA]]</f>
        <v>-4.4883333333331166E-2</v>
      </c>
      <c r="O1178" s="194">
        <f>(Table21[[#This Row],[Adj Close]]-M1178)^2</f>
        <v>2.0145136111109165E-3</v>
      </c>
      <c r="P1178" s="194">
        <f>ABS(Table21[[#This Row],[Erorr 3]])</f>
        <v>4.4883333333331166E-2</v>
      </c>
      <c r="Q1178" s="192">
        <f>Table21[[#This Row],[Abs Erorr 3]]/Table21[[#This Row],[Adj Close]]</f>
        <v>2.3935607616019437E-3</v>
      </c>
    </row>
    <row r="1179" spans="1:17" x14ac:dyDescent="0.3">
      <c r="A1179" s="177">
        <v>45175</v>
      </c>
      <c r="B1179" s="7">
        <v>18.857600000000001</v>
      </c>
      <c r="C1179" s="190">
        <f t="shared" si="72"/>
        <v>18.7517</v>
      </c>
      <c r="D1179" s="191">
        <f>Table21[[#This Row],[Adj Close]]-Table21[[#This Row],[Naive Trend ]]</f>
        <v>0.10590000000000188</v>
      </c>
      <c r="E1179">
        <f>Table21[[#This Row],[Erorr 1]]^2</f>
        <v>1.1214810000000398E-2</v>
      </c>
      <c r="F1179">
        <f>ABS(Table21[[#This Row],[Erorr 1]])</f>
        <v>0.10590000000000188</v>
      </c>
      <c r="G1179" s="192">
        <f>Table21[[#This Row],[Abs Erorr 1]]/Table21[[#This Row],[Adj Close]]</f>
        <v>5.6157729509588644E-3</v>
      </c>
      <c r="H1179" s="190">
        <f t="shared" si="74"/>
        <v>19.155966666666668</v>
      </c>
      <c r="I1179" s="193">
        <f>(Table21[[#This Row],[Adj Close]]-Table21[[#This Row],[3-MA]])</f>
        <v>-0.29836666666666645</v>
      </c>
      <c r="J1179" s="194">
        <f t="shared" si="73"/>
        <v>8.9022667777777648E-2</v>
      </c>
      <c r="K1179" s="194">
        <f>ABS(Table21[[#This Row],[Erorr 2]])</f>
        <v>0.29836666666666645</v>
      </c>
      <c r="L1179" s="192">
        <f>Table21[[#This Row],[Abs Erorr 2]]/Table21[[#This Row],[Adj Close]]</f>
        <v>1.5822091181627907E-2</v>
      </c>
      <c r="M1179" s="190">
        <f t="shared" si="75"/>
        <v>18.894450000000003</v>
      </c>
      <c r="N1179" s="195">
        <f>Table21[[#This Row],[Adj Close]]-Table21[[#This Row],[6-MA]]</f>
        <v>-3.685000000000116E-2</v>
      </c>
      <c r="O1179" s="194">
        <f>(Table21[[#This Row],[Adj Close]]-M1179)^2</f>
        <v>1.3579225000000855E-3</v>
      </c>
      <c r="P1179" s="194">
        <f>ABS(Table21[[#This Row],[Erorr 3]])</f>
        <v>3.685000000000116E-2</v>
      </c>
      <c r="Q1179" s="192">
        <f>Table21[[#This Row],[Abs Erorr 3]]/Table21[[#This Row],[Adj Close]]</f>
        <v>1.9541192940777806E-3</v>
      </c>
    </row>
    <row r="1180" spans="1:17" x14ac:dyDescent="0.3">
      <c r="A1180" s="177">
        <v>45176</v>
      </c>
      <c r="B1180" s="7">
        <v>18.4725</v>
      </c>
      <c r="C1180" s="190">
        <f t="shared" si="72"/>
        <v>18.857600000000001</v>
      </c>
      <c r="D1180" s="191">
        <f>Table21[[#This Row],[Adj Close]]-Table21[[#This Row],[Naive Trend ]]</f>
        <v>-0.38510000000000133</v>
      </c>
      <c r="E1180">
        <f>Table21[[#This Row],[Erorr 1]]^2</f>
        <v>0.14830201000000101</v>
      </c>
      <c r="F1180">
        <f>ABS(Table21[[#This Row],[Erorr 1]])</f>
        <v>0.38510000000000133</v>
      </c>
      <c r="G1180" s="192">
        <f>Table21[[#This Row],[Abs Erorr 1]]/Table21[[#This Row],[Adj Close]]</f>
        <v>2.0847205305183452E-2</v>
      </c>
      <c r="H1180" s="190">
        <f t="shared" si="74"/>
        <v>19.101433333333333</v>
      </c>
      <c r="I1180" s="193">
        <f>(Table21[[#This Row],[Adj Close]]-Table21[[#This Row],[3-MA]])</f>
        <v>-0.62893333333333246</v>
      </c>
      <c r="J1180" s="194">
        <f t="shared" si="73"/>
        <v>0.39555713777777668</v>
      </c>
      <c r="K1180" s="194">
        <f>ABS(Table21[[#This Row],[Erorr 2]])</f>
        <v>0.62893333333333246</v>
      </c>
      <c r="L1180" s="192">
        <f>Table21[[#This Row],[Abs Erorr 2]]/Table21[[#This Row],[Adj Close]]</f>
        <v>3.4047006811927592E-2</v>
      </c>
      <c r="M1180" s="190">
        <f t="shared" si="75"/>
        <v>18.950616666666669</v>
      </c>
      <c r="N1180" s="195">
        <f>Table21[[#This Row],[Adj Close]]-Table21[[#This Row],[6-MA]]</f>
        <v>-0.47811666666666852</v>
      </c>
      <c r="O1180" s="194">
        <f>(Table21[[#This Row],[Adj Close]]-M1180)^2</f>
        <v>0.22859554694444623</v>
      </c>
      <c r="P1180" s="194">
        <f>ABS(Table21[[#This Row],[Erorr 3]])</f>
        <v>0.47811666666666852</v>
      </c>
      <c r="Q1180" s="192">
        <f>Table21[[#This Row],[Abs Erorr 3]]/Table21[[#This Row],[Adj Close]]</f>
        <v>2.5882618306491731E-2</v>
      </c>
    </row>
    <row r="1181" spans="1:17" x14ac:dyDescent="0.3">
      <c r="A1181" s="177">
        <v>45177</v>
      </c>
      <c r="B1181" s="7">
        <v>18.384499999999999</v>
      </c>
      <c r="C1181" s="190">
        <f t="shared" si="72"/>
        <v>18.4725</v>
      </c>
      <c r="D1181" s="191">
        <f>Table21[[#This Row],[Adj Close]]-Table21[[#This Row],[Naive Trend ]]</f>
        <v>-8.8000000000000966E-2</v>
      </c>
      <c r="E1181">
        <f>Table21[[#This Row],[Erorr 1]]^2</f>
        <v>7.74400000000017E-3</v>
      </c>
      <c r="F1181">
        <f>ABS(Table21[[#This Row],[Erorr 1]])</f>
        <v>8.8000000000000966E-2</v>
      </c>
      <c r="G1181" s="192">
        <f>Table21[[#This Row],[Abs Erorr 1]]/Table21[[#This Row],[Adj Close]]</f>
        <v>4.7866409203405572E-3</v>
      </c>
      <c r="H1181" s="190">
        <f t="shared" si="74"/>
        <v>18.693933333333334</v>
      </c>
      <c r="I1181" s="193">
        <f>(Table21[[#This Row],[Adj Close]]-Table21[[#This Row],[3-MA]])</f>
        <v>-0.30943333333333456</v>
      </c>
      <c r="J1181" s="194">
        <f t="shared" si="73"/>
        <v>9.574898777777853E-2</v>
      </c>
      <c r="K1181" s="194">
        <f>ABS(Table21[[#This Row],[Erorr 2]])</f>
        <v>0.30943333333333456</v>
      </c>
      <c r="L1181" s="192">
        <f>Table21[[#This Row],[Abs Erorr 2]]/Table21[[#This Row],[Adj Close]]</f>
        <v>1.683120744830344E-2</v>
      </c>
      <c r="M1181" s="190">
        <f t="shared" si="75"/>
        <v>18.908899999999999</v>
      </c>
      <c r="N1181" s="195">
        <f>Table21[[#This Row],[Adj Close]]-Table21[[#This Row],[6-MA]]</f>
        <v>-0.52439999999999998</v>
      </c>
      <c r="O1181" s="194">
        <f>(Table21[[#This Row],[Adj Close]]-M1181)^2</f>
        <v>0.27499535999999997</v>
      </c>
      <c r="P1181" s="194">
        <f>ABS(Table21[[#This Row],[Erorr 3]])</f>
        <v>0.52439999999999998</v>
      </c>
      <c r="Q1181" s="192">
        <f>Table21[[#This Row],[Abs Erorr 3]]/Table21[[#This Row],[Adj Close]]</f>
        <v>2.8524028393483641E-2</v>
      </c>
    </row>
    <row r="1182" spans="1:17" x14ac:dyDescent="0.3">
      <c r="A1182" s="177">
        <v>45180</v>
      </c>
      <c r="B1182" s="7">
        <v>17.279499999999999</v>
      </c>
      <c r="C1182" s="190">
        <f t="shared" si="72"/>
        <v>18.384499999999999</v>
      </c>
      <c r="D1182" s="191">
        <f>Table21[[#This Row],[Adj Close]]-Table21[[#This Row],[Naive Trend ]]</f>
        <v>-1.1050000000000004</v>
      </c>
      <c r="E1182">
        <f>Table21[[#This Row],[Erorr 1]]^2</f>
        <v>1.2210250000000009</v>
      </c>
      <c r="F1182">
        <f>ABS(Table21[[#This Row],[Erorr 1]])</f>
        <v>1.1050000000000004</v>
      </c>
      <c r="G1182" s="192">
        <f>Table21[[#This Row],[Abs Erorr 1]]/Table21[[#This Row],[Adj Close]]</f>
        <v>6.3948609624121092E-2</v>
      </c>
      <c r="H1182" s="190">
        <f t="shared" si="74"/>
        <v>18.571533333333335</v>
      </c>
      <c r="I1182" s="193">
        <f>(Table21[[#This Row],[Adj Close]]-Table21[[#This Row],[3-MA]])</f>
        <v>-1.292033333333336</v>
      </c>
      <c r="J1182" s="194">
        <f t="shared" si="73"/>
        <v>1.6693501344444515</v>
      </c>
      <c r="K1182" s="194">
        <f>ABS(Table21[[#This Row],[Erorr 2]])</f>
        <v>1.292033333333336</v>
      </c>
      <c r="L1182" s="192">
        <f>Table21[[#This Row],[Abs Erorr 2]]/Table21[[#This Row],[Adj Close]]</f>
        <v>7.4772611090213034E-2</v>
      </c>
      <c r="M1182" s="190">
        <f t="shared" si="75"/>
        <v>18.86375</v>
      </c>
      <c r="N1182" s="195">
        <f>Table21[[#This Row],[Adj Close]]-Table21[[#This Row],[6-MA]]</f>
        <v>-1.5842500000000008</v>
      </c>
      <c r="O1182" s="194">
        <f>(Table21[[#This Row],[Adj Close]]-M1182)^2</f>
        <v>2.5098480625000028</v>
      </c>
      <c r="P1182" s="194">
        <f>ABS(Table21[[#This Row],[Erorr 3]])</f>
        <v>1.5842500000000008</v>
      </c>
      <c r="Q1182" s="192">
        <f>Table21[[#This Row],[Abs Erorr 3]]/Table21[[#This Row],[Adj Close]]</f>
        <v>9.1683787146618886E-2</v>
      </c>
    </row>
    <row r="1183" spans="1:17" x14ac:dyDescent="0.3">
      <c r="A1183" s="177">
        <v>45181</v>
      </c>
      <c r="B1183" s="7">
        <v>17.690200000000001</v>
      </c>
      <c r="C1183" s="190">
        <f t="shared" si="72"/>
        <v>17.279499999999999</v>
      </c>
      <c r="D1183" s="191">
        <f>Table21[[#This Row],[Adj Close]]-Table21[[#This Row],[Naive Trend ]]</f>
        <v>0.41070000000000206</v>
      </c>
      <c r="E1183">
        <f>Table21[[#This Row],[Erorr 1]]^2</f>
        <v>0.1686744900000017</v>
      </c>
      <c r="F1183">
        <f>ABS(Table21[[#This Row],[Erorr 1]])</f>
        <v>0.41070000000000206</v>
      </c>
      <c r="G1183" s="192">
        <f>Table21[[#This Row],[Abs Erorr 1]]/Table21[[#This Row],[Adj Close]]</f>
        <v>2.3216244022114054E-2</v>
      </c>
      <c r="H1183" s="190">
        <f t="shared" si="74"/>
        <v>18.045500000000001</v>
      </c>
      <c r="I1183" s="193">
        <f>(Table21[[#This Row],[Adj Close]]-Table21[[#This Row],[3-MA]])</f>
        <v>-0.35529999999999973</v>
      </c>
      <c r="J1183" s="194">
        <f t="shared" si="73"/>
        <v>0.1262380899999998</v>
      </c>
      <c r="K1183" s="194">
        <f>ABS(Table21[[#This Row],[Erorr 2]])</f>
        <v>0.35529999999999973</v>
      </c>
      <c r="L1183" s="192">
        <f>Table21[[#This Row],[Abs Erorr 2]]/Table21[[#This Row],[Adj Close]]</f>
        <v>2.0084566596194488E-2</v>
      </c>
      <c r="M1183" s="190">
        <f t="shared" si="75"/>
        <v>18.573466666666665</v>
      </c>
      <c r="N1183" s="195">
        <f>Table21[[#This Row],[Adj Close]]-Table21[[#This Row],[6-MA]]</f>
        <v>-0.88326666666666398</v>
      </c>
      <c r="O1183" s="194">
        <f>(Table21[[#This Row],[Adj Close]]-M1183)^2</f>
        <v>0.78016000444443967</v>
      </c>
      <c r="P1183" s="194">
        <f>ABS(Table21[[#This Row],[Erorr 3]])</f>
        <v>0.88326666666666398</v>
      </c>
      <c r="Q1183" s="192">
        <f>Table21[[#This Row],[Abs Erorr 3]]/Table21[[#This Row],[Adj Close]]</f>
        <v>4.9929716264749069E-2</v>
      </c>
    </row>
    <row r="1184" spans="1:17" x14ac:dyDescent="0.3">
      <c r="A1184" s="177">
        <v>45182</v>
      </c>
      <c r="B1184" s="7">
        <v>17.328399999999998</v>
      </c>
      <c r="C1184" s="190">
        <f t="shared" si="72"/>
        <v>17.690200000000001</v>
      </c>
      <c r="D1184" s="191">
        <f>Table21[[#This Row],[Adj Close]]-Table21[[#This Row],[Naive Trend ]]</f>
        <v>-0.36180000000000234</v>
      </c>
      <c r="E1184">
        <f>Table21[[#This Row],[Erorr 1]]^2</f>
        <v>0.13089924000000169</v>
      </c>
      <c r="F1184">
        <f>ABS(Table21[[#This Row],[Erorr 1]])</f>
        <v>0.36180000000000234</v>
      </c>
      <c r="G1184" s="192">
        <f>Table21[[#This Row],[Abs Erorr 1]]/Table21[[#This Row],[Adj Close]]</f>
        <v>2.0879019413217743E-2</v>
      </c>
      <c r="H1184" s="190">
        <f t="shared" si="74"/>
        <v>17.784733333333335</v>
      </c>
      <c r="I1184" s="193">
        <f>(Table21[[#This Row],[Adj Close]]-Table21[[#This Row],[3-MA]])</f>
        <v>-0.45633333333333681</v>
      </c>
      <c r="J1184" s="194">
        <f t="shared" si="73"/>
        <v>0.20824011111111429</v>
      </c>
      <c r="K1184" s="194">
        <f>ABS(Table21[[#This Row],[Erorr 2]])</f>
        <v>0.45633333333333681</v>
      </c>
      <c r="L1184" s="192">
        <f>Table21[[#This Row],[Abs Erorr 2]]/Table21[[#This Row],[Adj Close]]</f>
        <v>2.6334418257504263E-2</v>
      </c>
      <c r="M1184" s="190">
        <f t="shared" si="75"/>
        <v>18.239333333333335</v>
      </c>
      <c r="N1184" s="195">
        <f>Table21[[#This Row],[Adj Close]]-Table21[[#This Row],[6-MA]]</f>
        <v>-0.91093333333333604</v>
      </c>
      <c r="O1184" s="194">
        <f>(Table21[[#This Row],[Adj Close]]-M1184)^2</f>
        <v>0.8297995377777827</v>
      </c>
      <c r="P1184" s="194">
        <f>ABS(Table21[[#This Row],[Erorr 3]])</f>
        <v>0.91093333333333604</v>
      </c>
      <c r="Q1184" s="192">
        <f>Table21[[#This Row],[Abs Erorr 3]]/Table21[[#This Row],[Adj Close]]</f>
        <v>5.256880804536692E-2</v>
      </c>
    </row>
    <row r="1185" spans="1:17" x14ac:dyDescent="0.3">
      <c r="A1185" s="177">
        <v>45183</v>
      </c>
      <c r="B1185" s="7">
        <v>17.709800000000001</v>
      </c>
      <c r="C1185" s="190">
        <f t="shared" si="72"/>
        <v>17.328399999999998</v>
      </c>
      <c r="D1185" s="191">
        <f>Table21[[#This Row],[Adj Close]]-Table21[[#This Row],[Naive Trend ]]</f>
        <v>0.38140000000000285</v>
      </c>
      <c r="E1185">
        <f>Table21[[#This Row],[Erorr 1]]^2</f>
        <v>0.14546596000000217</v>
      </c>
      <c r="F1185">
        <f>ABS(Table21[[#This Row],[Erorr 1]])</f>
        <v>0.38140000000000285</v>
      </c>
      <c r="G1185" s="192">
        <f>Table21[[#This Row],[Abs Erorr 1]]/Table21[[#This Row],[Adj Close]]</f>
        <v>2.1536098657240783E-2</v>
      </c>
      <c r="H1185" s="190">
        <f t="shared" si="74"/>
        <v>17.432700000000001</v>
      </c>
      <c r="I1185" s="193">
        <f>(Table21[[#This Row],[Adj Close]]-Table21[[#This Row],[3-MA]])</f>
        <v>0.27710000000000079</v>
      </c>
      <c r="J1185" s="194">
        <f t="shared" si="73"/>
        <v>7.6784410000000441E-2</v>
      </c>
      <c r="K1185" s="194">
        <f>ABS(Table21[[#This Row],[Erorr 2]])</f>
        <v>0.27710000000000079</v>
      </c>
      <c r="L1185" s="192">
        <f>Table21[[#This Row],[Abs Erorr 2]]/Table21[[#This Row],[Adj Close]]</f>
        <v>1.5646704084744084E-2</v>
      </c>
      <c r="M1185" s="190">
        <f t="shared" si="75"/>
        <v>18.002116666666669</v>
      </c>
      <c r="N1185" s="195">
        <f>Table21[[#This Row],[Adj Close]]-Table21[[#This Row],[6-MA]]</f>
        <v>-0.29231666666666811</v>
      </c>
      <c r="O1185" s="194">
        <f>(Table21[[#This Row],[Adj Close]]-M1185)^2</f>
        <v>8.544903361111196E-2</v>
      </c>
      <c r="P1185" s="194">
        <f>ABS(Table21[[#This Row],[Erorr 3]])</f>
        <v>0.29231666666666811</v>
      </c>
      <c r="Q1185" s="192">
        <f>Table21[[#This Row],[Abs Erorr 3]]/Table21[[#This Row],[Adj Close]]</f>
        <v>1.6505927038513595E-2</v>
      </c>
    </row>
    <row r="1186" spans="1:17" x14ac:dyDescent="0.3">
      <c r="A1186" s="177">
        <v>45184</v>
      </c>
      <c r="B1186" s="7">
        <v>17.758700000000001</v>
      </c>
      <c r="C1186" s="190">
        <f t="shared" si="72"/>
        <v>17.709800000000001</v>
      </c>
      <c r="D1186" s="191">
        <f>Table21[[#This Row],[Adj Close]]-Table21[[#This Row],[Naive Trend ]]</f>
        <v>4.8899999999999721E-2</v>
      </c>
      <c r="E1186">
        <f>Table21[[#This Row],[Erorr 1]]^2</f>
        <v>2.3912099999999726E-3</v>
      </c>
      <c r="F1186">
        <f>ABS(Table21[[#This Row],[Erorr 1]])</f>
        <v>4.8899999999999721E-2</v>
      </c>
      <c r="G1186" s="192">
        <f>Table21[[#This Row],[Abs Erorr 1]]/Table21[[#This Row],[Adj Close]]</f>
        <v>2.7535799354682336E-3</v>
      </c>
      <c r="H1186" s="190">
        <f t="shared" si="74"/>
        <v>17.576133333333335</v>
      </c>
      <c r="I1186" s="193">
        <f>(Table21[[#This Row],[Adj Close]]-Table21[[#This Row],[3-MA]])</f>
        <v>0.18256666666666632</v>
      </c>
      <c r="J1186" s="194">
        <f t="shared" si="73"/>
        <v>3.333058777777765E-2</v>
      </c>
      <c r="K1186" s="194">
        <f>ABS(Table21[[#This Row],[Erorr 2]])</f>
        <v>0.18256666666666632</v>
      </c>
      <c r="L1186" s="192">
        <f>Table21[[#This Row],[Abs Erorr 2]]/Table21[[#This Row],[Adj Close]]</f>
        <v>1.0280407161935632E-2</v>
      </c>
      <c r="M1186" s="190">
        <f t="shared" si="75"/>
        <v>17.810816666666668</v>
      </c>
      <c r="N1186" s="195">
        <f>Table21[[#This Row],[Adj Close]]-Table21[[#This Row],[6-MA]]</f>
        <v>-5.2116666666666589E-2</v>
      </c>
      <c r="O1186" s="194">
        <f>(Table21[[#This Row],[Adj Close]]-M1186)^2</f>
        <v>2.7161469444444363E-3</v>
      </c>
      <c r="P1186" s="194">
        <f>ABS(Table21[[#This Row],[Erorr 3]])</f>
        <v>5.2116666666666589E-2</v>
      </c>
      <c r="Q1186" s="192">
        <f>Table21[[#This Row],[Abs Erorr 3]]/Table21[[#This Row],[Adj Close]]</f>
        <v>2.9347118126139067E-3</v>
      </c>
    </row>
    <row r="1187" spans="1:17" x14ac:dyDescent="0.3">
      <c r="A1187" s="177">
        <v>45187</v>
      </c>
      <c r="B1187" s="7">
        <v>16.946999999999999</v>
      </c>
      <c r="C1187" s="190">
        <f t="shared" si="72"/>
        <v>17.758700000000001</v>
      </c>
      <c r="D1187" s="191">
        <f>Table21[[#This Row],[Adj Close]]-Table21[[#This Row],[Naive Trend ]]</f>
        <v>-0.81170000000000186</v>
      </c>
      <c r="E1187">
        <f>Table21[[#This Row],[Erorr 1]]^2</f>
        <v>0.65885689000000303</v>
      </c>
      <c r="F1187">
        <f>ABS(Table21[[#This Row],[Erorr 1]])</f>
        <v>0.81170000000000186</v>
      </c>
      <c r="G1187" s="192">
        <f>Table21[[#This Row],[Abs Erorr 1]]/Table21[[#This Row],[Adj Close]]</f>
        <v>4.7896382840620873E-2</v>
      </c>
      <c r="H1187" s="190">
        <f t="shared" si="74"/>
        <v>17.598966666666669</v>
      </c>
      <c r="I1187" s="193">
        <f>(Table21[[#This Row],[Adj Close]]-Table21[[#This Row],[3-MA]])</f>
        <v>-0.65196666666667014</v>
      </c>
      <c r="J1187" s="194">
        <f t="shared" si="73"/>
        <v>0.42506053444444897</v>
      </c>
      <c r="K1187" s="194">
        <f>ABS(Table21[[#This Row],[Erorr 2]])</f>
        <v>0.65196666666667014</v>
      </c>
      <c r="L1187" s="192">
        <f>Table21[[#This Row],[Abs Erorr 2]]/Table21[[#This Row],[Adj Close]]</f>
        <v>3.8470919140064327E-2</v>
      </c>
      <c r="M1187" s="190">
        <f t="shared" si="75"/>
        <v>17.691850000000002</v>
      </c>
      <c r="N1187" s="195">
        <f>Table21[[#This Row],[Adj Close]]-Table21[[#This Row],[6-MA]]</f>
        <v>-0.74485000000000312</v>
      </c>
      <c r="O1187" s="194">
        <f>(Table21[[#This Row],[Adj Close]]-M1187)^2</f>
        <v>0.5548015225000047</v>
      </c>
      <c r="P1187" s="194">
        <f>ABS(Table21[[#This Row],[Erorr 3]])</f>
        <v>0.74485000000000312</v>
      </c>
      <c r="Q1187" s="192">
        <f>Table21[[#This Row],[Abs Erorr 3]]/Table21[[#This Row],[Adj Close]]</f>
        <v>4.395173186994767E-2</v>
      </c>
    </row>
    <row r="1188" spans="1:17" x14ac:dyDescent="0.3">
      <c r="A1188" s="177">
        <v>45188</v>
      </c>
      <c r="B1188" s="7">
        <v>17.3871</v>
      </c>
      <c r="C1188" s="190">
        <f t="shared" si="72"/>
        <v>16.946999999999999</v>
      </c>
      <c r="D1188" s="191">
        <f>Table21[[#This Row],[Adj Close]]-Table21[[#This Row],[Naive Trend ]]</f>
        <v>0.44010000000000105</v>
      </c>
      <c r="E1188">
        <f>Table21[[#This Row],[Erorr 1]]^2</f>
        <v>0.19368801000000091</v>
      </c>
      <c r="F1188">
        <f>ABS(Table21[[#This Row],[Erorr 1]])</f>
        <v>0.44010000000000105</v>
      </c>
      <c r="G1188" s="192">
        <f>Table21[[#This Row],[Abs Erorr 1]]/Table21[[#This Row],[Adj Close]]</f>
        <v>2.5311869144365711E-2</v>
      </c>
      <c r="H1188" s="190">
        <f t="shared" si="74"/>
        <v>17.471833333333336</v>
      </c>
      <c r="I1188" s="193">
        <f>(Table21[[#This Row],[Adj Close]]-Table21[[#This Row],[3-MA]])</f>
        <v>-8.4733333333335992E-2</v>
      </c>
      <c r="J1188" s="194">
        <f t="shared" si="73"/>
        <v>7.1797377777782284E-3</v>
      </c>
      <c r="K1188" s="194">
        <f>ABS(Table21[[#This Row],[Erorr 2]])</f>
        <v>8.4733333333335992E-2</v>
      </c>
      <c r="L1188" s="192">
        <f>Table21[[#This Row],[Abs Erorr 2]]/Table21[[#This Row],[Adj Close]]</f>
        <v>4.8733447977716811E-3</v>
      </c>
      <c r="M1188" s="190">
        <f t="shared" si="75"/>
        <v>17.45226666666667</v>
      </c>
      <c r="N1188" s="195">
        <f>Table21[[#This Row],[Adj Close]]-Table21[[#This Row],[6-MA]]</f>
        <v>-6.5166666666669926E-2</v>
      </c>
      <c r="O1188" s="194">
        <f>(Table21[[#This Row],[Adj Close]]-M1188)^2</f>
        <v>4.2466944444448694E-3</v>
      </c>
      <c r="P1188" s="194">
        <f>ABS(Table21[[#This Row],[Erorr 3]])</f>
        <v>6.5166666666669926E-2</v>
      </c>
      <c r="Q1188" s="192">
        <f>Table21[[#This Row],[Abs Erorr 3]]/Table21[[#This Row],[Adj Close]]</f>
        <v>3.7479894097733335E-3</v>
      </c>
    </row>
    <row r="1189" spans="1:17" x14ac:dyDescent="0.3">
      <c r="A1189" s="177">
        <v>45189</v>
      </c>
      <c r="B1189" s="7">
        <v>17.475100000000001</v>
      </c>
      <c r="C1189" s="190">
        <f t="shared" si="72"/>
        <v>17.3871</v>
      </c>
      <c r="D1189" s="191">
        <f>Table21[[#This Row],[Adj Close]]-Table21[[#This Row],[Naive Trend ]]</f>
        <v>8.8000000000000966E-2</v>
      </c>
      <c r="E1189">
        <f>Table21[[#This Row],[Erorr 1]]^2</f>
        <v>7.74400000000017E-3</v>
      </c>
      <c r="F1189">
        <f>ABS(Table21[[#This Row],[Erorr 1]])</f>
        <v>8.8000000000000966E-2</v>
      </c>
      <c r="G1189" s="192">
        <f>Table21[[#This Row],[Abs Erorr 1]]/Table21[[#This Row],[Adj Close]]</f>
        <v>5.0357365623087116E-3</v>
      </c>
      <c r="H1189" s="190">
        <f t="shared" si="74"/>
        <v>17.364266666666666</v>
      </c>
      <c r="I1189" s="193">
        <f>(Table21[[#This Row],[Adj Close]]-Table21[[#This Row],[3-MA]])</f>
        <v>0.11083333333333556</v>
      </c>
      <c r="J1189" s="194">
        <f t="shared" si="73"/>
        <v>1.2284027777778272E-2</v>
      </c>
      <c r="K1189" s="194">
        <f>ABS(Table21[[#This Row],[Erorr 2]])</f>
        <v>0.11083333333333556</v>
      </c>
      <c r="L1189" s="192">
        <f>Table21[[#This Row],[Abs Erorr 2]]/Table21[[#This Row],[Adj Close]]</f>
        <v>6.342357602150234E-3</v>
      </c>
      <c r="M1189" s="190">
        <f t="shared" si="75"/>
        <v>17.470200000000002</v>
      </c>
      <c r="N1189" s="195">
        <f>Table21[[#This Row],[Adj Close]]-Table21[[#This Row],[6-MA]]</f>
        <v>4.8999999999992383E-3</v>
      </c>
      <c r="O1189" s="194">
        <f>(Table21[[#This Row],[Adj Close]]-M1189)^2</f>
        <v>2.4009999999992535E-5</v>
      </c>
      <c r="P1189" s="194">
        <f>ABS(Table21[[#This Row],[Erorr 3]])</f>
        <v>4.8999999999992383E-3</v>
      </c>
      <c r="Q1189" s="192">
        <f>Table21[[#This Row],[Abs Erorr 3]]/Table21[[#This Row],[Adj Close]]</f>
        <v>2.803989676739611E-4</v>
      </c>
    </row>
    <row r="1190" spans="1:17" x14ac:dyDescent="0.3">
      <c r="A1190" s="177">
        <v>45190</v>
      </c>
      <c r="B1190" s="7">
        <v>17.259899999999998</v>
      </c>
      <c r="C1190" s="190">
        <f t="shared" si="72"/>
        <v>17.475100000000001</v>
      </c>
      <c r="D1190" s="191">
        <f>Table21[[#This Row],[Adj Close]]-Table21[[#This Row],[Naive Trend ]]</f>
        <v>-0.21520000000000294</v>
      </c>
      <c r="E1190">
        <f>Table21[[#This Row],[Erorr 1]]^2</f>
        <v>4.6311040000001268E-2</v>
      </c>
      <c r="F1190">
        <f>ABS(Table21[[#This Row],[Erorr 1]])</f>
        <v>0.21520000000000294</v>
      </c>
      <c r="G1190" s="192">
        <f>Table21[[#This Row],[Abs Erorr 1]]/Table21[[#This Row],[Adj Close]]</f>
        <v>1.246820665241415E-2</v>
      </c>
      <c r="H1190" s="190">
        <f t="shared" si="74"/>
        <v>17.269733333333335</v>
      </c>
      <c r="I1190" s="193">
        <f>(Table21[[#This Row],[Adj Close]]-Table21[[#This Row],[3-MA]])</f>
        <v>-9.8333333333364692E-3</v>
      </c>
      <c r="J1190" s="194">
        <f t="shared" si="73"/>
        <v>9.669444444450612E-5</v>
      </c>
      <c r="K1190" s="194">
        <f>ABS(Table21[[#This Row],[Erorr 2]])</f>
        <v>9.8333333333364692E-3</v>
      </c>
      <c r="L1190" s="192">
        <f>Table21[[#This Row],[Abs Erorr 2]]/Table21[[#This Row],[Adj Close]]</f>
        <v>5.6972133867151436E-4</v>
      </c>
      <c r="M1190" s="190">
        <f t="shared" si="75"/>
        <v>17.434350000000002</v>
      </c>
      <c r="N1190" s="195">
        <f>Table21[[#This Row],[Adj Close]]-Table21[[#This Row],[6-MA]]</f>
        <v>-0.17445000000000377</v>
      </c>
      <c r="O1190" s="194">
        <f>(Table21[[#This Row],[Adj Close]]-M1190)^2</f>
        <v>3.0432802500001317E-2</v>
      </c>
      <c r="P1190" s="194">
        <f>ABS(Table21[[#This Row],[Erorr 3]])</f>
        <v>0.17445000000000377</v>
      </c>
      <c r="Q1190" s="192">
        <f>Table21[[#This Row],[Abs Erorr 3]]/Table21[[#This Row],[Adj Close]]</f>
        <v>1.0107242799784691E-2</v>
      </c>
    </row>
    <row r="1191" spans="1:17" x14ac:dyDescent="0.3">
      <c r="A1191" s="177">
        <v>45191</v>
      </c>
      <c r="B1191" s="7">
        <v>17.0839</v>
      </c>
      <c r="C1191" s="190">
        <f t="shared" si="72"/>
        <v>17.259899999999998</v>
      </c>
      <c r="D1191" s="191">
        <f>Table21[[#This Row],[Adj Close]]-Table21[[#This Row],[Naive Trend ]]</f>
        <v>-0.17599999999999838</v>
      </c>
      <c r="E1191">
        <f>Table21[[#This Row],[Erorr 1]]^2</f>
        <v>3.0975999999999431E-2</v>
      </c>
      <c r="F1191">
        <f>ABS(Table21[[#This Row],[Erorr 1]])</f>
        <v>0.17599999999999838</v>
      </c>
      <c r="G1191" s="192">
        <f>Table21[[#This Row],[Abs Erorr 1]]/Table21[[#This Row],[Adj Close]]</f>
        <v>1.0302097296284712E-2</v>
      </c>
      <c r="H1191" s="190">
        <f t="shared" si="74"/>
        <v>17.374033333333333</v>
      </c>
      <c r="I1191" s="193">
        <f>(Table21[[#This Row],[Adj Close]]-Table21[[#This Row],[3-MA]])</f>
        <v>-0.29013333333333335</v>
      </c>
      <c r="J1191" s="194">
        <f t="shared" si="73"/>
        <v>8.4177351111111118E-2</v>
      </c>
      <c r="K1191" s="194">
        <f>ABS(Table21[[#This Row],[Erorr 2]])</f>
        <v>0.29013333333333335</v>
      </c>
      <c r="L1191" s="192">
        <f>Table21[[#This Row],[Abs Erorr 2]]/Table21[[#This Row],[Adj Close]]</f>
        <v>1.6982851300542227E-2</v>
      </c>
      <c r="M1191" s="190">
        <f t="shared" si="75"/>
        <v>17.422933333333336</v>
      </c>
      <c r="N1191" s="195">
        <f>Table21[[#This Row],[Adj Close]]-Table21[[#This Row],[6-MA]]</f>
        <v>-0.33903333333333663</v>
      </c>
      <c r="O1191" s="194">
        <f>(Table21[[#This Row],[Adj Close]]-M1191)^2</f>
        <v>0.11494360111111335</v>
      </c>
      <c r="P1191" s="194">
        <f>ABS(Table21[[#This Row],[Erorr 3]])</f>
        <v>0.33903333333333663</v>
      </c>
      <c r="Q1191" s="192">
        <f>Table21[[#This Row],[Abs Erorr 3]]/Table21[[#This Row],[Adj Close]]</f>
        <v>1.9845195378885187E-2</v>
      </c>
    </row>
    <row r="1192" spans="1:17" x14ac:dyDescent="0.3">
      <c r="A1192" s="177">
        <v>45194</v>
      </c>
      <c r="B1192" s="7">
        <v>16.839400000000001</v>
      </c>
      <c r="C1192" s="190">
        <f t="shared" si="72"/>
        <v>17.0839</v>
      </c>
      <c r="D1192" s="191">
        <f>Table21[[#This Row],[Adj Close]]-Table21[[#This Row],[Naive Trend ]]</f>
        <v>-0.24449999999999861</v>
      </c>
      <c r="E1192">
        <f>Table21[[#This Row],[Erorr 1]]^2</f>
        <v>5.978024999999932E-2</v>
      </c>
      <c r="F1192">
        <f>ABS(Table21[[#This Row],[Erorr 1]])</f>
        <v>0.24449999999999861</v>
      </c>
      <c r="G1192" s="192">
        <f>Table21[[#This Row],[Abs Erorr 1]]/Table21[[#This Row],[Adj Close]]</f>
        <v>1.4519519697851384E-2</v>
      </c>
      <c r="H1192" s="190">
        <f t="shared" si="74"/>
        <v>17.272966666666665</v>
      </c>
      <c r="I1192" s="193">
        <f>(Table21[[#This Row],[Adj Close]]-Table21[[#This Row],[3-MA]])</f>
        <v>-0.43356666666666399</v>
      </c>
      <c r="J1192" s="194">
        <f t="shared" si="73"/>
        <v>0.18798005444444213</v>
      </c>
      <c r="K1192" s="194">
        <f>ABS(Table21[[#This Row],[Erorr 2]])</f>
        <v>0.43356666666666399</v>
      </c>
      <c r="L1192" s="192">
        <f>Table21[[#This Row],[Abs Erorr 2]]/Table21[[#This Row],[Adj Close]]</f>
        <v>2.5747156470341221E-2</v>
      </c>
      <c r="M1192" s="190">
        <f t="shared" si="75"/>
        <v>17.318616666666667</v>
      </c>
      <c r="N1192" s="195">
        <f>Table21[[#This Row],[Adj Close]]-Table21[[#This Row],[6-MA]]</f>
        <v>-0.47921666666666596</v>
      </c>
      <c r="O1192" s="194">
        <f>(Table21[[#This Row],[Adj Close]]-M1192)^2</f>
        <v>0.22964861361111044</v>
      </c>
      <c r="P1192" s="194">
        <f>ABS(Table21[[#This Row],[Erorr 3]])</f>
        <v>0.47921666666666596</v>
      </c>
      <c r="Q1192" s="192">
        <f>Table21[[#This Row],[Abs Erorr 3]]/Table21[[#This Row],[Adj Close]]</f>
        <v>2.8458060659326694E-2</v>
      </c>
    </row>
    <row r="1193" spans="1:17" x14ac:dyDescent="0.3">
      <c r="A1193" s="177">
        <v>45195</v>
      </c>
      <c r="B1193" s="7">
        <v>16.702500000000001</v>
      </c>
      <c r="C1193" s="190">
        <f t="shared" si="72"/>
        <v>16.839400000000001</v>
      </c>
      <c r="D1193" s="191">
        <f>Table21[[#This Row],[Adj Close]]-Table21[[#This Row],[Naive Trend ]]</f>
        <v>-0.13690000000000069</v>
      </c>
      <c r="E1193">
        <f>Table21[[#This Row],[Erorr 1]]^2</f>
        <v>1.874161000000019E-2</v>
      </c>
      <c r="F1193">
        <f>ABS(Table21[[#This Row],[Erorr 1]])</f>
        <v>0.13690000000000069</v>
      </c>
      <c r="G1193" s="192">
        <f>Table21[[#This Row],[Abs Erorr 1]]/Table21[[#This Row],[Adj Close]]</f>
        <v>8.1963777877563648E-3</v>
      </c>
      <c r="H1193" s="190">
        <f t="shared" si="74"/>
        <v>17.061066666666665</v>
      </c>
      <c r="I1193" s="193">
        <f>(Table21[[#This Row],[Adj Close]]-Table21[[#This Row],[3-MA]])</f>
        <v>-0.3585666666666647</v>
      </c>
      <c r="J1193" s="194">
        <f t="shared" si="73"/>
        <v>0.12857005444444303</v>
      </c>
      <c r="K1193" s="194">
        <f>ABS(Table21[[#This Row],[Erorr 2]])</f>
        <v>0.3585666666666647</v>
      </c>
      <c r="L1193" s="192">
        <f>Table21[[#This Row],[Abs Erorr 2]]/Table21[[#This Row],[Adj Close]]</f>
        <v>2.1467844135109396E-2</v>
      </c>
      <c r="M1193" s="190">
        <f t="shared" si="75"/>
        <v>17.165400000000002</v>
      </c>
      <c r="N1193" s="195">
        <f>Table21[[#This Row],[Adj Close]]-Table21[[#This Row],[6-MA]]</f>
        <v>-0.4629000000000012</v>
      </c>
      <c r="O1193" s="194">
        <f>(Table21[[#This Row],[Adj Close]]-M1193)^2</f>
        <v>0.21427641000000111</v>
      </c>
      <c r="P1193" s="194">
        <f>ABS(Table21[[#This Row],[Erorr 3]])</f>
        <v>0.4629000000000012</v>
      </c>
      <c r="Q1193" s="192">
        <f>Table21[[#This Row],[Abs Erorr 3]]/Table21[[#This Row],[Adj Close]]</f>
        <v>2.771441400987883E-2</v>
      </c>
    </row>
    <row r="1194" spans="1:17" x14ac:dyDescent="0.3">
      <c r="A1194" s="177">
        <v>45196</v>
      </c>
      <c r="B1194" s="7">
        <v>16.536300000000001</v>
      </c>
      <c r="C1194" s="190">
        <f t="shared" si="72"/>
        <v>16.702500000000001</v>
      </c>
      <c r="D1194" s="191">
        <f>Table21[[#This Row],[Adj Close]]-Table21[[#This Row],[Naive Trend ]]</f>
        <v>-0.1661999999999999</v>
      </c>
      <c r="E1194">
        <f>Table21[[#This Row],[Erorr 1]]^2</f>
        <v>2.7622439999999967E-2</v>
      </c>
      <c r="F1194">
        <f>ABS(Table21[[#This Row],[Erorr 1]])</f>
        <v>0.1661999999999999</v>
      </c>
      <c r="G1194" s="192">
        <f>Table21[[#This Row],[Abs Erorr 1]]/Table21[[#This Row],[Adj Close]]</f>
        <v>1.0050615917708308E-2</v>
      </c>
      <c r="H1194" s="190">
        <f t="shared" si="74"/>
        <v>16.875266666666665</v>
      </c>
      <c r="I1194" s="193">
        <f>(Table21[[#This Row],[Adj Close]]-Table21[[#This Row],[3-MA]])</f>
        <v>-0.3389666666666642</v>
      </c>
      <c r="J1194" s="194">
        <f t="shared" si="73"/>
        <v>0.11489840111110944</v>
      </c>
      <c r="K1194" s="194">
        <f>ABS(Table21[[#This Row],[Erorr 2]])</f>
        <v>0.3389666666666642</v>
      </c>
      <c r="L1194" s="192">
        <f>Table21[[#This Row],[Abs Erorr 2]]/Table21[[#This Row],[Adj Close]]</f>
        <v>2.0498337999834557E-2</v>
      </c>
      <c r="M1194" s="190">
        <f t="shared" si="75"/>
        <v>17.124649999999999</v>
      </c>
      <c r="N1194" s="195">
        <f>Table21[[#This Row],[Adj Close]]-Table21[[#This Row],[6-MA]]</f>
        <v>-0.58834999999999837</v>
      </c>
      <c r="O1194" s="194">
        <f>(Table21[[#This Row],[Adj Close]]-M1194)^2</f>
        <v>0.3461557224999981</v>
      </c>
      <c r="P1194" s="194">
        <f>ABS(Table21[[#This Row],[Erorr 3]])</f>
        <v>0.58834999999999837</v>
      </c>
      <c r="Q1194" s="192">
        <f>Table21[[#This Row],[Abs Erorr 3]]/Table21[[#This Row],[Adj Close]]</f>
        <v>3.5579301294727257E-2</v>
      </c>
    </row>
    <row r="1195" spans="1:17" x14ac:dyDescent="0.3">
      <c r="A1195" s="177">
        <v>45197</v>
      </c>
      <c r="B1195" s="7">
        <v>16.223299999999998</v>
      </c>
      <c r="C1195" s="190">
        <f t="shared" si="72"/>
        <v>16.536300000000001</v>
      </c>
      <c r="D1195" s="191">
        <f>Table21[[#This Row],[Adj Close]]-Table21[[#This Row],[Naive Trend ]]</f>
        <v>-0.31300000000000239</v>
      </c>
      <c r="E1195">
        <f>Table21[[#This Row],[Erorr 1]]^2</f>
        <v>9.7969000000001499E-2</v>
      </c>
      <c r="F1195">
        <f>ABS(Table21[[#This Row],[Erorr 1]])</f>
        <v>0.31300000000000239</v>
      </c>
      <c r="G1195" s="192">
        <f>Table21[[#This Row],[Abs Erorr 1]]/Table21[[#This Row],[Adj Close]]</f>
        <v>1.929323873687859E-2</v>
      </c>
      <c r="H1195" s="190">
        <f t="shared" si="74"/>
        <v>16.692733333333333</v>
      </c>
      <c r="I1195" s="193">
        <f>(Table21[[#This Row],[Adj Close]]-Table21[[#This Row],[3-MA]])</f>
        <v>-0.4694333333333347</v>
      </c>
      <c r="J1195" s="194">
        <f t="shared" si="73"/>
        <v>0.22036765444444573</v>
      </c>
      <c r="K1195" s="194">
        <f>ABS(Table21[[#This Row],[Erorr 2]])</f>
        <v>0.4694333333333347</v>
      </c>
      <c r="L1195" s="192">
        <f>Table21[[#This Row],[Abs Erorr 2]]/Table21[[#This Row],[Adj Close]]</f>
        <v>2.8935748789292854E-2</v>
      </c>
      <c r="M1195" s="190">
        <f t="shared" si="75"/>
        <v>16.982849999999999</v>
      </c>
      <c r="N1195" s="195">
        <f>Table21[[#This Row],[Adj Close]]-Table21[[#This Row],[6-MA]]</f>
        <v>-0.75955000000000084</v>
      </c>
      <c r="O1195" s="194">
        <f>(Table21[[#This Row],[Adj Close]]-M1195)^2</f>
        <v>0.57691620250000131</v>
      </c>
      <c r="P1195" s="194">
        <f>ABS(Table21[[#This Row],[Erorr 3]])</f>
        <v>0.75955000000000084</v>
      </c>
      <c r="Q1195" s="192">
        <f>Table21[[#This Row],[Abs Erorr 3]]/Table21[[#This Row],[Adj Close]]</f>
        <v>4.6818464800626319E-2</v>
      </c>
    </row>
    <row r="1196" spans="1:17" x14ac:dyDescent="0.3">
      <c r="A1196" s="177">
        <v>45198</v>
      </c>
      <c r="B1196" s="7">
        <v>17.279499999999999</v>
      </c>
      <c r="C1196" s="190">
        <f t="shared" si="72"/>
        <v>16.223299999999998</v>
      </c>
      <c r="D1196" s="191">
        <f>Table21[[#This Row],[Adj Close]]-Table21[[#This Row],[Naive Trend ]]</f>
        <v>1.0562000000000005</v>
      </c>
      <c r="E1196">
        <f>Table21[[#This Row],[Erorr 1]]^2</f>
        <v>1.1155584400000009</v>
      </c>
      <c r="F1196">
        <f>ABS(Table21[[#This Row],[Erorr 1]])</f>
        <v>1.0562000000000005</v>
      </c>
      <c r="G1196" s="192">
        <f>Table21[[#This Row],[Abs Erorr 1]]/Table21[[#This Row],[Adj Close]]</f>
        <v>6.1124453832576205E-2</v>
      </c>
      <c r="H1196" s="190">
        <f t="shared" si="74"/>
        <v>16.487366666666663</v>
      </c>
      <c r="I1196" s="193">
        <f>(Table21[[#This Row],[Adj Close]]-Table21[[#This Row],[3-MA]])</f>
        <v>0.7921333333333358</v>
      </c>
      <c r="J1196" s="194">
        <f t="shared" si="73"/>
        <v>0.6274752177777817</v>
      </c>
      <c r="K1196" s="194">
        <f>ABS(Table21[[#This Row],[Erorr 2]])</f>
        <v>0.7921333333333358</v>
      </c>
      <c r="L1196" s="192">
        <f>Table21[[#This Row],[Abs Erorr 2]]/Table21[[#This Row],[Adj Close]]</f>
        <v>4.5842375840350467E-2</v>
      </c>
      <c r="M1196" s="190">
        <f t="shared" si="75"/>
        <v>16.774216666666664</v>
      </c>
      <c r="N1196" s="195">
        <f>Table21[[#This Row],[Adj Close]]-Table21[[#This Row],[6-MA]]</f>
        <v>0.50528333333333464</v>
      </c>
      <c r="O1196" s="194">
        <f>(Table21[[#This Row],[Adj Close]]-M1196)^2</f>
        <v>0.25531124694444579</v>
      </c>
      <c r="P1196" s="194">
        <f>ABS(Table21[[#This Row],[Erorr 3]])</f>
        <v>0.50528333333333464</v>
      </c>
      <c r="Q1196" s="192">
        <f>Table21[[#This Row],[Abs Erorr 3]]/Table21[[#This Row],[Adj Close]]</f>
        <v>2.9241779758287838E-2</v>
      </c>
    </row>
    <row r="1197" spans="1:17" x14ac:dyDescent="0.3">
      <c r="A1197" s="177">
        <v>45201</v>
      </c>
      <c r="B1197" s="7">
        <v>16.223299999999998</v>
      </c>
      <c r="C1197" s="190">
        <f t="shared" si="72"/>
        <v>17.279499999999999</v>
      </c>
      <c r="D1197" s="191">
        <f>Table21[[#This Row],[Adj Close]]-Table21[[#This Row],[Naive Trend ]]</f>
        <v>-1.0562000000000005</v>
      </c>
      <c r="E1197">
        <f>Table21[[#This Row],[Erorr 1]]^2</f>
        <v>1.1155584400000009</v>
      </c>
      <c r="F1197">
        <f>ABS(Table21[[#This Row],[Erorr 1]])</f>
        <v>1.0562000000000005</v>
      </c>
      <c r="G1197" s="192">
        <f>Table21[[#This Row],[Abs Erorr 1]]/Table21[[#This Row],[Adj Close]]</f>
        <v>6.5103893782399419E-2</v>
      </c>
      <c r="H1197" s="190">
        <f t="shared" si="74"/>
        <v>16.6797</v>
      </c>
      <c r="I1197" s="193">
        <f>(Table21[[#This Row],[Adj Close]]-Table21[[#This Row],[3-MA]])</f>
        <v>-0.45640000000000214</v>
      </c>
      <c r="J1197" s="194">
        <f t="shared" si="73"/>
        <v>0.20830096000000195</v>
      </c>
      <c r="K1197" s="194">
        <f>ABS(Table21[[#This Row],[Erorr 2]])</f>
        <v>0.45640000000000214</v>
      </c>
      <c r="L1197" s="192">
        <f>Table21[[#This Row],[Abs Erorr 2]]/Table21[[#This Row],[Adj Close]]</f>
        <v>2.8132377506426078E-2</v>
      </c>
      <c r="M1197" s="190">
        <f t="shared" si="75"/>
        <v>16.777483333333333</v>
      </c>
      <c r="N1197" s="195">
        <f>Table21[[#This Row],[Adj Close]]-Table21[[#This Row],[6-MA]]</f>
        <v>-0.55418333333333436</v>
      </c>
      <c r="O1197" s="194">
        <f>(Table21[[#This Row],[Adj Close]]-M1197)^2</f>
        <v>0.30711916694444558</v>
      </c>
      <c r="P1197" s="194">
        <f>ABS(Table21[[#This Row],[Erorr 3]])</f>
        <v>0.55418333333333436</v>
      </c>
      <c r="Q1197" s="192">
        <f>Table21[[#This Row],[Abs Erorr 3]]/Table21[[#This Row],[Adj Close]]</f>
        <v>3.4159716785939633E-2</v>
      </c>
    </row>
    <row r="1198" spans="1:17" x14ac:dyDescent="0.3">
      <c r="A1198" s="177">
        <v>45202</v>
      </c>
      <c r="B1198" s="7">
        <v>16.037500000000001</v>
      </c>
      <c r="C1198" s="190">
        <f t="shared" si="72"/>
        <v>16.223299999999998</v>
      </c>
      <c r="D1198" s="191">
        <f>Table21[[#This Row],[Adj Close]]-Table21[[#This Row],[Naive Trend ]]</f>
        <v>-0.18579999999999686</v>
      </c>
      <c r="E1198">
        <f>Table21[[#This Row],[Erorr 1]]^2</f>
        <v>3.4521639999998834E-2</v>
      </c>
      <c r="F1198">
        <f>ABS(Table21[[#This Row],[Erorr 1]])</f>
        <v>0.18579999999999686</v>
      </c>
      <c r="G1198" s="192">
        <f>Table21[[#This Row],[Abs Erorr 1]]/Table21[[#This Row],[Adj Close]]</f>
        <v>1.1585346843335734E-2</v>
      </c>
      <c r="H1198" s="190">
        <f t="shared" si="74"/>
        <v>16.575366666666664</v>
      </c>
      <c r="I1198" s="193">
        <f>(Table21[[#This Row],[Adj Close]]-Table21[[#This Row],[3-MA]])</f>
        <v>-0.5378666666666625</v>
      </c>
      <c r="J1198" s="194">
        <f t="shared" si="73"/>
        <v>0.28930055111110664</v>
      </c>
      <c r="K1198" s="194">
        <f>ABS(Table21[[#This Row],[Erorr 2]])</f>
        <v>0.5378666666666625</v>
      </c>
      <c r="L1198" s="192">
        <f>Table21[[#This Row],[Abs Erorr 2]]/Table21[[#This Row],[Adj Close]]</f>
        <v>3.3538061834242398E-2</v>
      </c>
      <c r="M1198" s="190">
        <f t="shared" si="75"/>
        <v>16.634049999999998</v>
      </c>
      <c r="N1198" s="195">
        <f>Table21[[#This Row],[Adj Close]]-Table21[[#This Row],[6-MA]]</f>
        <v>-0.59654999999999703</v>
      </c>
      <c r="O1198" s="194">
        <f>(Table21[[#This Row],[Adj Close]]-M1198)^2</f>
        <v>0.35587190249999645</v>
      </c>
      <c r="P1198" s="194">
        <f>ABS(Table21[[#This Row],[Erorr 3]])</f>
        <v>0.59654999999999703</v>
      </c>
      <c r="Q1198" s="192">
        <f>Table21[[#This Row],[Abs Erorr 3]]/Table21[[#This Row],[Adj Close]]</f>
        <v>3.7197194076383285E-2</v>
      </c>
    </row>
    <row r="1199" spans="1:17" x14ac:dyDescent="0.3">
      <c r="A1199" s="177">
        <v>45203</v>
      </c>
      <c r="B1199" s="7">
        <v>16.223299999999998</v>
      </c>
      <c r="C1199" s="190">
        <f t="shared" si="72"/>
        <v>16.037500000000001</v>
      </c>
      <c r="D1199" s="191">
        <f>Table21[[#This Row],[Adj Close]]-Table21[[#This Row],[Naive Trend ]]</f>
        <v>0.18579999999999686</v>
      </c>
      <c r="E1199">
        <f>Table21[[#This Row],[Erorr 1]]^2</f>
        <v>3.4521639999998834E-2</v>
      </c>
      <c r="F1199">
        <f>ABS(Table21[[#This Row],[Erorr 1]])</f>
        <v>0.18579999999999686</v>
      </c>
      <c r="G1199" s="192">
        <f>Table21[[#This Row],[Abs Erorr 1]]/Table21[[#This Row],[Adj Close]]</f>
        <v>1.1452663761380044E-2</v>
      </c>
      <c r="H1199" s="190">
        <f t="shared" si="74"/>
        <v>16.513433333333332</v>
      </c>
      <c r="I1199" s="193">
        <f>(Table21[[#This Row],[Adj Close]]-Table21[[#This Row],[3-MA]])</f>
        <v>-0.29013333333333335</v>
      </c>
      <c r="J1199" s="194">
        <f t="shared" si="73"/>
        <v>8.4177351111111118E-2</v>
      </c>
      <c r="K1199" s="194">
        <f>ABS(Table21[[#This Row],[Erorr 2]])</f>
        <v>0.29013333333333335</v>
      </c>
      <c r="L1199" s="192">
        <f>Table21[[#This Row],[Abs Erorr 2]]/Table21[[#This Row],[Adj Close]]</f>
        <v>1.7883743340339719E-2</v>
      </c>
      <c r="M1199" s="190">
        <f t="shared" si="75"/>
        <v>16.500399999999999</v>
      </c>
      <c r="N1199" s="195">
        <f>Table21[[#This Row],[Adj Close]]-Table21[[#This Row],[6-MA]]</f>
        <v>-0.27710000000000079</v>
      </c>
      <c r="O1199" s="194">
        <f>(Table21[[#This Row],[Adj Close]]-M1199)^2</f>
        <v>7.6784410000000441E-2</v>
      </c>
      <c r="P1199" s="194">
        <f>ABS(Table21[[#This Row],[Erorr 3]])</f>
        <v>0.27710000000000079</v>
      </c>
      <c r="Q1199" s="192">
        <f>Table21[[#This Row],[Abs Erorr 3]]/Table21[[#This Row],[Adj Close]]</f>
        <v>1.7080372057472943E-2</v>
      </c>
    </row>
    <row r="1200" spans="1:17" x14ac:dyDescent="0.3">
      <c r="A1200" s="177">
        <v>45204</v>
      </c>
      <c r="B1200" s="7">
        <v>16.203800000000001</v>
      </c>
      <c r="C1200" s="190">
        <f t="shared" si="72"/>
        <v>16.223299999999998</v>
      </c>
      <c r="D1200" s="191">
        <f>Table21[[#This Row],[Adj Close]]-Table21[[#This Row],[Naive Trend ]]</f>
        <v>-1.9499999999997186E-2</v>
      </c>
      <c r="E1200">
        <f>Table21[[#This Row],[Erorr 1]]^2</f>
        <v>3.8024999999989028E-4</v>
      </c>
      <c r="F1200">
        <f>ABS(Table21[[#This Row],[Erorr 1]])</f>
        <v>1.9499999999997186E-2</v>
      </c>
      <c r="G1200" s="192">
        <f>Table21[[#This Row],[Abs Erorr 1]]/Table21[[#This Row],[Adj Close]]</f>
        <v>1.2034214196668179E-3</v>
      </c>
      <c r="H1200" s="190">
        <f t="shared" si="74"/>
        <v>16.161366666666666</v>
      </c>
      <c r="I1200" s="193">
        <f>(Table21[[#This Row],[Adj Close]]-Table21[[#This Row],[3-MA]])</f>
        <v>4.2433333333335099E-2</v>
      </c>
      <c r="J1200" s="194">
        <f t="shared" si="73"/>
        <v>1.8005877777779275E-3</v>
      </c>
      <c r="K1200" s="194">
        <f>ABS(Table21[[#This Row],[Erorr 2]])</f>
        <v>4.2433333333335099E-2</v>
      </c>
      <c r="L1200" s="192">
        <f>Table21[[#This Row],[Abs Erorr 2]]/Table21[[#This Row],[Adj Close]]</f>
        <v>2.618727294420759E-3</v>
      </c>
      <c r="M1200" s="190">
        <f t="shared" si="75"/>
        <v>16.420533333333335</v>
      </c>
      <c r="N1200" s="195">
        <f>Table21[[#This Row],[Adj Close]]-Table21[[#This Row],[6-MA]]</f>
        <v>-0.21673333333333389</v>
      </c>
      <c r="O1200" s="194">
        <f>(Table21[[#This Row],[Adj Close]]-M1200)^2</f>
        <v>4.6973337777778019E-2</v>
      </c>
      <c r="P1200" s="194">
        <f>ABS(Table21[[#This Row],[Erorr 3]])</f>
        <v>0.21673333333333389</v>
      </c>
      <c r="Q1200" s="192">
        <f>Table21[[#This Row],[Abs Erorr 3]]/Table21[[#This Row],[Adj Close]]</f>
        <v>1.3375463368674871E-2</v>
      </c>
    </row>
    <row r="1201" spans="1:17" x14ac:dyDescent="0.3">
      <c r="A1201" s="177">
        <v>45205</v>
      </c>
      <c r="B1201" s="7">
        <v>15.8909</v>
      </c>
      <c r="C1201" s="190">
        <f t="shared" si="72"/>
        <v>16.203800000000001</v>
      </c>
      <c r="D1201" s="191">
        <f>Table21[[#This Row],[Adj Close]]-Table21[[#This Row],[Naive Trend ]]</f>
        <v>-0.31290000000000084</v>
      </c>
      <c r="E1201">
        <f>Table21[[#This Row],[Erorr 1]]^2</f>
        <v>9.7906410000000527E-2</v>
      </c>
      <c r="F1201">
        <f>ABS(Table21[[#This Row],[Erorr 1]])</f>
        <v>0.31290000000000084</v>
      </c>
      <c r="G1201" s="192">
        <f>Table21[[#This Row],[Abs Erorr 1]]/Table21[[#This Row],[Adj Close]]</f>
        <v>1.9690514697090839E-2</v>
      </c>
      <c r="H1201" s="190">
        <f t="shared" si="74"/>
        <v>16.154866666666667</v>
      </c>
      <c r="I1201" s="193">
        <f>(Table21[[#This Row],[Adj Close]]-Table21[[#This Row],[3-MA]])</f>
        <v>-0.26396666666666668</v>
      </c>
      <c r="J1201" s="194">
        <f t="shared" si="73"/>
        <v>6.9678401111111121E-2</v>
      </c>
      <c r="K1201" s="194">
        <f>ABS(Table21[[#This Row],[Erorr 2]])</f>
        <v>0.26396666666666668</v>
      </c>
      <c r="L1201" s="192">
        <f>Table21[[#This Row],[Abs Erorr 2]]/Table21[[#This Row],[Adj Close]]</f>
        <v>1.6611184178785762E-2</v>
      </c>
      <c r="M1201" s="190">
        <f t="shared" si="75"/>
        <v>16.365116666666665</v>
      </c>
      <c r="N1201" s="195">
        <f>Table21[[#This Row],[Adj Close]]-Table21[[#This Row],[6-MA]]</f>
        <v>-0.47421666666666518</v>
      </c>
      <c r="O1201" s="194">
        <f>(Table21[[#This Row],[Adj Close]]-M1201)^2</f>
        <v>0.22488144694444304</v>
      </c>
      <c r="P1201" s="194">
        <f>ABS(Table21[[#This Row],[Erorr 3]])</f>
        <v>0.47421666666666518</v>
      </c>
      <c r="Q1201" s="192">
        <f>Table21[[#This Row],[Abs Erorr 3]]/Table21[[#This Row],[Adj Close]]</f>
        <v>2.984202698819231E-2</v>
      </c>
    </row>
    <row r="1202" spans="1:17" x14ac:dyDescent="0.3">
      <c r="A1202" s="177">
        <v>45208</v>
      </c>
      <c r="B1202" s="7">
        <v>15.3041</v>
      </c>
      <c r="C1202" s="190">
        <f t="shared" si="72"/>
        <v>15.8909</v>
      </c>
      <c r="D1202" s="191">
        <f>Table21[[#This Row],[Adj Close]]-Table21[[#This Row],[Naive Trend ]]</f>
        <v>-0.58680000000000021</v>
      </c>
      <c r="E1202">
        <f>Table21[[#This Row],[Erorr 1]]^2</f>
        <v>0.34433424000000024</v>
      </c>
      <c r="F1202">
        <f>ABS(Table21[[#This Row],[Erorr 1]])</f>
        <v>0.58680000000000021</v>
      </c>
      <c r="G1202" s="192">
        <f>Table21[[#This Row],[Abs Erorr 1]]/Table21[[#This Row],[Adj Close]]</f>
        <v>3.8342666344312978E-2</v>
      </c>
      <c r="H1202" s="190">
        <f t="shared" si="74"/>
        <v>16.105999999999998</v>
      </c>
      <c r="I1202" s="193">
        <f>(Table21[[#This Row],[Adj Close]]-Table21[[#This Row],[3-MA]])</f>
        <v>-0.80189999999999806</v>
      </c>
      <c r="J1202" s="194">
        <f t="shared" si="73"/>
        <v>0.64304360999999688</v>
      </c>
      <c r="K1202" s="194">
        <f>ABS(Table21[[#This Row],[Erorr 2]])</f>
        <v>0.80189999999999806</v>
      </c>
      <c r="L1202" s="192">
        <f>Table21[[#This Row],[Abs Erorr 2]]/Table21[[#This Row],[Adj Close]]</f>
        <v>5.2397723485863142E-2</v>
      </c>
      <c r="M1202" s="190">
        <f t="shared" si="75"/>
        <v>16.309716666666667</v>
      </c>
      <c r="N1202" s="195">
        <f>Table21[[#This Row],[Adj Close]]-Table21[[#This Row],[6-MA]]</f>
        <v>-1.0056166666666666</v>
      </c>
      <c r="O1202" s="194">
        <f>(Table21[[#This Row],[Adj Close]]-M1202)^2</f>
        <v>1.0112648802777777</v>
      </c>
      <c r="P1202" s="194">
        <f>ABS(Table21[[#This Row],[Erorr 3]])</f>
        <v>1.0056166666666666</v>
      </c>
      <c r="Q1202" s="192">
        <f>Table21[[#This Row],[Abs Erorr 3]]/Table21[[#This Row],[Adj Close]]</f>
        <v>6.5708971234287969E-2</v>
      </c>
    </row>
    <row r="1203" spans="1:17" x14ac:dyDescent="0.3">
      <c r="A1203" s="177">
        <v>45209</v>
      </c>
      <c r="B1203" s="7">
        <v>15.6464</v>
      </c>
      <c r="C1203" s="190">
        <f t="shared" si="72"/>
        <v>15.3041</v>
      </c>
      <c r="D1203" s="191">
        <f>Table21[[#This Row],[Adj Close]]-Table21[[#This Row],[Naive Trend ]]</f>
        <v>0.34229999999999983</v>
      </c>
      <c r="E1203">
        <f>Table21[[#This Row],[Erorr 1]]^2</f>
        <v>0.11716928999999988</v>
      </c>
      <c r="F1203">
        <f>ABS(Table21[[#This Row],[Erorr 1]])</f>
        <v>0.34229999999999983</v>
      </c>
      <c r="G1203" s="192">
        <f>Table21[[#This Row],[Abs Erorr 1]]/Table21[[#This Row],[Adj Close]]</f>
        <v>2.1877236936292045E-2</v>
      </c>
      <c r="H1203" s="190">
        <f t="shared" si="74"/>
        <v>15.7996</v>
      </c>
      <c r="I1203" s="193">
        <f>(Table21[[#This Row],[Adj Close]]-Table21[[#This Row],[3-MA]])</f>
        <v>-0.1532</v>
      </c>
      <c r="J1203" s="194">
        <f t="shared" si="73"/>
        <v>2.347024E-2</v>
      </c>
      <c r="K1203" s="194">
        <f>ABS(Table21[[#This Row],[Erorr 2]])</f>
        <v>0.1532</v>
      </c>
      <c r="L1203" s="192">
        <f>Table21[[#This Row],[Abs Erorr 2]]/Table21[[#This Row],[Adj Close]]</f>
        <v>9.791389712649555E-3</v>
      </c>
      <c r="M1203" s="190">
        <f t="shared" si="75"/>
        <v>15.980483333333334</v>
      </c>
      <c r="N1203" s="195">
        <f>Table21[[#This Row],[Adj Close]]-Table21[[#This Row],[6-MA]]</f>
        <v>-0.33408333333333395</v>
      </c>
      <c r="O1203" s="194">
        <f>(Table21[[#This Row],[Adj Close]]-M1203)^2</f>
        <v>0.11161167361111153</v>
      </c>
      <c r="P1203" s="194">
        <f>ABS(Table21[[#This Row],[Erorr 3]])</f>
        <v>0.33408333333333395</v>
      </c>
      <c r="Q1203" s="192">
        <f>Table21[[#This Row],[Abs Erorr 3]]/Table21[[#This Row],[Adj Close]]</f>
        <v>2.1352089511538372E-2</v>
      </c>
    </row>
    <row r="1204" spans="1:17" x14ac:dyDescent="0.3">
      <c r="A1204" s="177">
        <v>45210</v>
      </c>
      <c r="B1204" s="7">
        <v>15.802899999999999</v>
      </c>
      <c r="C1204" s="190">
        <f t="shared" si="72"/>
        <v>15.6464</v>
      </c>
      <c r="D1204" s="191">
        <f>Table21[[#This Row],[Adj Close]]-Table21[[#This Row],[Naive Trend ]]</f>
        <v>0.15649999999999942</v>
      </c>
      <c r="E1204">
        <f>Table21[[#This Row],[Erorr 1]]^2</f>
        <v>2.4492249999999816E-2</v>
      </c>
      <c r="F1204">
        <f>ABS(Table21[[#This Row],[Erorr 1]])</f>
        <v>0.15649999999999942</v>
      </c>
      <c r="G1204" s="192">
        <f>Table21[[#This Row],[Abs Erorr 1]]/Table21[[#This Row],[Adj Close]]</f>
        <v>9.9032456068189646E-3</v>
      </c>
      <c r="H1204" s="190">
        <f t="shared" si="74"/>
        <v>15.613799999999999</v>
      </c>
      <c r="I1204" s="193">
        <f>(Table21[[#This Row],[Adj Close]]-Table21[[#This Row],[3-MA]])</f>
        <v>0.18909999999999982</v>
      </c>
      <c r="J1204" s="194">
        <f t="shared" si="73"/>
        <v>3.5758809999999933E-2</v>
      </c>
      <c r="K1204" s="194">
        <f>ABS(Table21[[#This Row],[Erorr 2]])</f>
        <v>0.18909999999999982</v>
      </c>
      <c r="L1204" s="192">
        <f>Table21[[#This Row],[Abs Erorr 2]]/Table21[[#This Row],[Adj Close]]</f>
        <v>1.1966158110220266E-2</v>
      </c>
      <c r="M1204" s="190">
        <f t="shared" si="75"/>
        <v>15.884333333333336</v>
      </c>
      <c r="N1204" s="195">
        <f>Table21[[#This Row],[Adj Close]]-Table21[[#This Row],[6-MA]]</f>
        <v>-8.1433333333336577E-2</v>
      </c>
      <c r="O1204" s="194">
        <f>(Table21[[#This Row],[Adj Close]]-M1204)^2</f>
        <v>6.631387777778306E-3</v>
      </c>
      <c r="P1204" s="194">
        <f>ABS(Table21[[#This Row],[Erorr 3]])</f>
        <v>8.1433333333336577E-2</v>
      </c>
      <c r="Q1204" s="192">
        <f>Table21[[#This Row],[Abs Erorr 3]]/Table21[[#This Row],[Adj Close]]</f>
        <v>5.1530626235271109E-3</v>
      </c>
    </row>
    <row r="1205" spans="1:17" x14ac:dyDescent="0.3">
      <c r="A1205" s="177">
        <v>45211</v>
      </c>
      <c r="B1205" s="7">
        <v>14.9619</v>
      </c>
      <c r="C1205" s="190">
        <f t="shared" si="72"/>
        <v>15.802899999999999</v>
      </c>
      <c r="D1205" s="191">
        <f>Table21[[#This Row],[Adj Close]]-Table21[[#This Row],[Naive Trend ]]</f>
        <v>-0.8409999999999993</v>
      </c>
      <c r="E1205">
        <f>Table21[[#This Row],[Erorr 1]]^2</f>
        <v>0.70728099999999883</v>
      </c>
      <c r="F1205">
        <f>ABS(Table21[[#This Row],[Erorr 1]])</f>
        <v>0.8409999999999993</v>
      </c>
      <c r="G1205" s="192">
        <f>Table21[[#This Row],[Abs Erorr 1]]/Table21[[#This Row],[Adj Close]]</f>
        <v>5.6209438640814291E-2</v>
      </c>
      <c r="H1205" s="190">
        <f t="shared" si="74"/>
        <v>15.584466666666666</v>
      </c>
      <c r="I1205" s="193">
        <f>(Table21[[#This Row],[Adj Close]]-Table21[[#This Row],[3-MA]])</f>
        <v>-0.62256666666666582</v>
      </c>
      <c r="J1205" s="194">
        <f t="shared" si="73"/>
        <v>0.38758925444444342</v>
      </c>
      <c r="K1205" s="194">
        <f>ABS(Table21[[#This Row],[Erorr 2]])</f>
        <v>0.62256666666666582</v>
      </c>
      <c r="L1205" s="192">
        <f>Table21[[#This Row],[Abs Erorr 2]]/Table21[[#This Row],[Adj Close]]</f>
        <v>4.161013418527499E-2</v>
      </c>
      <c r="M1205" s="190">
        <f t="shared" si="75"/>
        <v>15.845233333333331</v>
      </c>
      <c r="N1205" s="195">
        <f>Table21[[#This Row],[Adj Close]]-Table21[[#This Row],[6-MA]]</f>
        <v>-0.88333333333333108</v>
      </c>
      <c r="O1205" s="194">
        <f>(Table21[[#This Row],[Adj Close]]-M1205)^2</f>
        <v>0.78027777777777385</v>
      </c>
      <c r="P1205" s="194">
        <f>ABS(Table21[[#This Row],[Erorr 3]])</f>
        <v>0.88333333333333108</v>
      </c>
      <c r="Q1205" s="192">
        <f>Table21[[#This Row],[Abs Erorr 3]]/Table21[[#This Row],[Adj Close]]</f>
        <v>5.9038847561695446E-2</v>
      </c>
    </row>
    <row r="1206" spans="1:17" x14ac:dyDescent="0.3">
      <c r="A1206" s="177">
        <v>45212</v>
      </c>
      <c r="B1206" s="7">
        <v>15.108499999999999</v>
      </c>
      <c r="C1206" s="190">
        <f t="shared" si="72"/>
        <v>14.9619</v>
      </c>
      <c r="D1206" s="191">
        <f>Table21[[#This Row],[Adj Close]]-Table21[[#This Row],[Naive Trend ]]</f>
        <v>0.1465999999999994</v>
      </c>
      <c r="E1206">
        <f>Table21[[#This Row],[Erorr 1]]^2</f>
        <v>2.1491559999999823E-2</v>
      </c>
      <c r="F1206">
        <f>ABS(Table21[[#This Row],[Erorr 1]])</f>
        <v>0.1465999999999994</v>
      </c>
      <c r="G1206" s="192">
        <f>Table21[[#This Row],[Abs Erorr 1]]/Table21[[#This Row],[Adj Close]]</f>
        <v>9.7031472350001258E-3</v>
      </c>
      <c r="H1206" s="190">
        <f t="shared" si="74"/>
        <v>15.4704</v>
      </c>
      <c r="I1206" s="193">
        <f>(Table21[[#This Row],[Adj Close]]-Table21[[#This Row],[3-MA]])</f>
        <v>-0.36190000000000033</v>
      </c>
      <c r="J1206" s="194">
        <f t="shared" si="73"/>
        <v>0.13097161000000024</v>
      </c>
      <c r="K1206" s="194">
        <f>ABS(Table21[[#This Row],[Erorr 2]])</f>
        <v>0.36190000000000033</v>
      </c>
      <c r="L1206" s="192">
        <f>Table21[[#This Row],[Abs Erorr 2]]/Table21[[#This Row],[Adj Close]]</f>
        <v>2.3953403713141631E-2</v>
      </c>
      <c r="M1206" s="190">
        <f t="shared" si="75"/>
        <v>15.635</v>
      </c>
      <c r="N1206" s="195">
        <f>Table21[[#This Row],[Adj Close]]-Table21[[#This Row],[6-MA]]</f>
        <v>-0.52650000000000041</v>
      </c>
      <c r="O1206" s="194">
        <f>(Table21[[#This Row],[Adj Close]]-M1206)^2</f>
        <v>0.27720225000000043</v>
      </c>
      <c r="P1206" s="194">
        <f>ABS(Table21[[#This Row],[Erorr 3]])</f>
        <v>0.52650000000000041</v>
      </c>
      <c r="Q1206" s="192">
        <f>Table21[[#This Row],[Abs Erorr 3]]/Table21[[#This Row],[Adj Close]]</f>
        <v>3.4847933282589297E-2</v>
      </c>
    </row>
    <row r="1207" spans="1:17" x14ac:dyDescent="0.3">
      <c r="A1207" s="177">
        <v>45215</v>
      </c>
      <c r="B1207" s="7">
        <v>15.8322</v>
      </c>
      <c r="C1207" s="190">
        <f t="shared" si="72"/>
        <v>15.108499999999999</v>
      </c>
      <c r="D1207" s="191">
        <f>Table21[[#This Row],[Adj Close]]-Table21[[#This Row],[Naive Trend ]]</f>
        <v>0.7237000000000009</v>
      </c>
      <c r="E1207">
        <f>Table21[[#This Row],[Erorr 1]]^2</f>
        <v>0.52374169000000126</v>
      </c>
      <c r="F1207">
        <f>ABS(Table21[[#This Row],[Erorr 1]])</f>
        <v>0.7237000000000009</v>
      </c>
      <c r="G1207" s="192">
        <f>Table21[[#This Row],[Abs Erorr 1]]/Table21[[#This Row],[Adj Close]]</f>
        <v>4.5710640340571804E-2</v>
      </c>
      <c r="H1207" s="190">
        <f t="shared" si="74"/>
        <v>15.2911</v>
      </c>
      <c r="I1207" s="193">
        <f>(Table21[[#This Row],[Adj Close]]-Table21[[#This Row],[3-MA]])</f>
        <v>0.54110000000000014</v>
      </c>
      <c r="J1207" s="194">
        <f t="shared" si="73"/>
        <v>0.29278921000000013</v>
      </c>
      <c r="K1207" s="194">
        <f>ABS(Table21[[#This Row],[Erorr 2]])</f>
        <v>0.54110000000000014</v>
      </c>
      <c r="L1207" s="192">
        <f>Table21[[#This Row],[Abs Erorr 2]]/Table21[[#This Row],[Adj Close]]</f>
        <v>3.4177183208903381E-2</v>
      </c>
      <c r="M1207" s="190">
        <f t="shared" si="75"/>
        <v>15.452449999999999</v>
      </c>
      <c r="N1207" s="195">
        <f>Table21[[#This Row],[Adj Close]]-Table21[[#This Row],[6-MA]]</f>
        <v>0.37975000000000136</v>
      </c>
      <c r="O1207" s="194">
        <f>(Table21[[#This Row],[Adj Close]]-M1207)^2</f>
        <v>0.14421006250000104</v>
      </c>
      <c r="P1207" s="194">
        <f>ABS(Table21[[#This Row],[Erorr 3]])</f>
        <v>0.37975000000000136</v>
      </c>
      <c r="Q1207" s="192">
        <f>Table21[[#This Row],[Abs Erorr 3]]/Table21[[#This Row],[Adj Close]]</f>
        <v>2.3985927413751808E-2</v>
      </c>
    </row>
    <row r="1208" spans="1:17" x14ac:dyDescent="0.3">
      <c r="A1208" s="177">
        <v>45216</v>
      </c>
      <c r="B1208" s="7">
        <v>18.042200000000001</v>
      </c>
      <c r="C1208" s="190">
        <f t="shared" si="72"/>
        <v>15.8322</v>
      </c>
      <c r="D1208" s="191">
        <f>Table21[[#This Row],[Adj Close]]-Table21[[#This Row],[Naive Trend ]]</f>
        <v>2.2100000000000009</v>
      </c>
      <c r="E1208">
        <f>Table21[[#This Row],[Erorr 1]]^2</f>
        <v>4.8841000000000037</v>
      </c>
      <c r="F1208">
        <f>ABS(Table21[[#This Row],[Erorr 1]])</f>
        <v>2.2100000000000009</v>
      </c>
      <c r="G1208" s="192">
        <f>Table21[[#This Row],[Abs Erorr 1]]/Table21[[#This Row],[Adj Close]]</f>
        <v>0.12249060535854833</v>
      </c>
      <c r="H1208" s="190">
        <f t="shared" si="74"/>
        <v>15.300866666666666</v>
      </c>
      <c r="I1208" s="193">
        <f>(Table21[[#This Row],[Adj Close]]-Table21[[#This Row],[3-MA]])</f>
        <v>2.7413333333333352</v>
      </c>
      <c r="J1208" s="194">
        <f t="shared" si="73"/>
        <v>7.5149084444444547</v>
      </c>
      <c r="K1208" s="194">
        <f>ABS(Table21[[#This Row],[Erorr 2]])</f>
        <v>2.7413333333333352</v>
      </c>
      <c r="L1208" s="192">
        <f>Table21[[#This Row],[Abs Erorr 2]]/Table21[[#This Row],[Adj Close]]</f>
        <v>0.15194008121699876</v>
      </c>
      <c r="M1208" s="190">
        <f t="shared" si="75"/>
        <v>15.442666666666668</v>
      </c>
      <c r="N1208" s="195">
        <f>Table21[[#This Row],[Adj Close]]-Table21[[#This Row],[6-MA]]</f>
        <v>2.5995333333333335</v>
      </c>
      <c r="O1208" s="194">
        <f>(Table21[[#This Row],[Adj Close]]-M1208)^2</f>
        <v>6.7575735511111121</v>
      </c>
      <c r="P1208" s="194">
        <f>ABS(Table21[[#This Row],[Erorr 3]])</f>
        <v>2.5995333333333335</v>
      </c>
      <c r="Q1208" s="192">
        <f>Table21[[#This Row],[Abs Erorr 3]]/Table21[[#This Row],[Adj Close]]</f>
        <v>0.14408072925326917</v>
      </c>
    </row>
    <row r="1209" spans="1:17" x14ac:dyDescent="0.3">
      <c r="A1209" s="177">
        <v>45217</v>
      </c>
      <c r="B1209" s="7">
        <v>18.267199999999999</v>
      </c>
      <c r="C1209" s="190">
        <f t="shared" si="72"/>
        <v>18.042200000000001</v>
      </c>
      <c r="D1209" s="191">
        <f>Table21[[#This Row],[Adj Close]]-Table21[[#This Row],[Naive Trend ]]</f>
        <v>0.22499999999999787</v>
      </c>
      <c r="E1209">
        <f>Table21[[#This Row],[Erorr 1]]^2</f>
        <v>5.0624999999999039E-2</v>
      </c>
      <c r="F1209">
        <f>ABS(Table21[[#This Row],[Erorr 1]])</f>
        <v>0.22499999999999787</v>
      </c>
      <c r="G1209" s="192">
        <f>Table21[[#This Row],[Abs Erorr 1]]/Table21[[#This Row],[Adj Close]]</f>
        <v>1.2317158623105779E-2</v>
      </c>
      <c r="H1209" s="190">
        <f t="shared" si="74"/>
        <v>16.327633333333335</v>
      </c>
      <c r="I1209" s="193">
        <f>(Table21[[#This Row],[Adj Close]]-Table21[[#This Row],[3-MA]])</f>
        <v>1.9395666666666642</v>
      </c>
      <c r="J1209" s="194">
        <f t="shared" si="73"/>
        <v>3.7619188544444349</v>
      </c>
      <c r="K1209" s="194">
        <f>ABS(Table21[[#This Row],[Erorr 2]])</f>
        <v>1.9395666666666642</v>
      </c>
      <c r="L1209" s="192">
        <f>Table21[[#This Row],[Abs Erorr 2]]/Table21[[#This Row],[Adj Close]]</f>
        <v>0.1061775568596536</v>
      </c>
      <c r="M1209" s="190">
        <f t="shared" si="75"/>
        <v>15.899016666666668</v>
      </c>
      <c r="N1209" s="195">
        <f>Table21[[#This Row],[Adj Close]]-Table21[[#This Row],[6-MA]]</f>
        <v>2.3681833333333309</v>
      </c>
      <c r="O1209" s="194">
        <f>(Table21[[#This Row],[Adj Close]]-M1209)^2</f>
        <v>5.6082923002777658</v>
      </c>
      <c r="P1209" s="194">
        <f>ABS(Table21[[#This Row],[Erorr 3]])</f>
        <v>2.3681833333333309</v>
      </c>
      <c r="Q1209" s="192">
        <f>Table21[[#This Row],[Abs Erorr 3]]/Table21[[#This Row],[Adj Close]]</f>
        <v>0.12964128784561021</v>
      </c>
    </row>
    <row r="1210" spans="1:17" x14ac:dyDescent="0.3">
      <c r="A1210" s="177">
        <v>45218</v>
      </c>
      <c r="B1210" s="7">
        <v>18.149799999999999</v>
      </c>
      <c r="C1210" s="190">
        <f t="shared" si="72"/>
        <v>18.267199999999999</v>
      </c>
      <c r="D1210" s="191">
        <f>Table21[[#This Row],[Adj Close]]-Table21[[#This Row],[Naive Trend ]]</f>
        <v>-0.11739999999999995</v>
      </c>
      <c r="E1210">
        <f>Table21[[#This Row],[Erorr 1]]^2</f>
        <v>1.3782759999999988E-2</v>
      </c>
      <c r="F1210">
        <f>ABS(Table21[[#This Row],[Erorr 1]])</f>
        <v>0.11739999999999995</v>
      </c>
      <c r="G1210" s="192">
        <f>Table21[[#This Row],[Abs Erorr 1]]/Table21[[#This Row],[Adj Close]]</f>
        <v>6.4683908362626564E-3</v>
      </c>
      <c r="H1210" s="190">
        <f t="shared" si="74"/>
        <v>17.380533333333332</v>
      </c>
      <c r="I1210" s="193">
        <f>(Table21[[#This Row],[Adj Close]]-Table21[[#This Row],[3-MA]])</f>
        <v>0.76926666666666677</v>
      </c>
      <c r="J1210" s="194">
        <f t="shared" si="73"/>
        <v>0.59177120444444464</v>
      </c>
      <c r="K1210" s="194">
        <f>ABS(Table21[[#This Row],[Erorr 2]])</f>
        <v>0.76926666666666677</v>
      </c>
      <c r="L1210" s="192">
        <f>Table21[[#This Row],[Abs Erorr 2]]/Table21[[#This Row],[Adj Close]]</f>
        <v>4.2384305428526309E-2</v>
      </c>
      <c r="M1210" s="190">
        <f t="shared" si="75"/>
        <v>16.33581666666667</v>
      </c>
      <c r="N1210" s="195">
        <f>Table21[[#This Row],[Adj Close]]-Table21[[#This Row],[6-MA]]</f>
        <v>1.8139833333333293</v>
      </c>
      <c r="O1210" s="194">
        <f>(Table21[[#This Row],[Adj Close]]-M1210)^2</f>
        <v>3.2905355336110964</v>
      </c>
      <c r="P1210" s="194">
        <f>ABS(Table21[[#This Row],[Erorr 3]])</f>
        <v>1.8139833333333293</v>
      </c>
      <c r="Q1210" s="192">
        <f>Table21[[#This Row],[Abs Erorr 3]]/Table21[[#This Row],[Adj Close]]</f>
        <v>9.9945086630890106E-2</v>
      </c>
    </row>
    <row r="1211" spans="1:17" x14ac:dyDescent="0.3">
      <c r="A1211" s="177">
        <v>45219</v>
      </c>
      <c r="B1211" s="7">
        <v>17.621700000000001</v>
      </c>
      <c r="C1211" s="190">
        <f t="shared" si="72"/>
        <v>18.149799999999999</v>
      </c>
      <c r="D1211" s="191">
        <f>Table21[[#This Row],[Adj Close]]-Table21[[#This Row],[Naive Trend ]]</f>
        <v>-0.52809999999999846</v>
      </c>
      <c r="E1211">
        <f>Table21[[#This Row],[Erorr 1]]^2</f>
        <v>0.2788896099999984</v>
      </c>
      <c r="F1211">
        <f>ABS(Table21[[#This Row],[Erorr 1]])</f>
        <v>0.52809999999999846</v>
      </c>
      <c r="G1211" s="192">
        <f>Table21[[#This Row],[Abs Erorr 1]]/Table21[[#This Row],[Adj Close]]</f>
        <v>2.9968731734168579E-2</v>
      </c>
      <c r="H1211" s="190">
        <f t="shared" si="74"/>
        <v>18.153066666666664</v>
      </c>
      <c r="I1211" s="193">
        <f>(Table21[[#This Row],[Adj Close]]-Table21[[#This Row],[3-MA]])</f>
        <v>-0.53136666666666343</v>
      </c>
      <c r="J1211" s="194">
        <f t="shared" si="73"/>
        <v>0.28235053444444103</v>
      </c>
      <c r="K1211" s="194">
        <f>ABS(Table21[[#This Row],[Erorr 2]])</f>
        <v>0.53136666666666343</v>
      </c>
      <c r="L1211" s="192">
        <f>Table21[[#This Row],[Abs Erorr 2]]/Table21[[#This Row],[Adj Close]]</f>
        <v>3.0154109232745047E-2</v>
      </c>
      <c r="M1211" s="190">
        <f t="shared" si="75"/>
        <v>16.726966666666666</v>
      </c>
      <c r="N1211" s="195">
        <f>Table21[[#This Row],[Adj Close]]-Table21[[#This Row],[6-MA]]</f>
        <v>0.89473333333333471</v>
      </c>
      <c r="O1211" s="194">
        <f>(Table21[[#This Row],[Adj Close]]-M1211)^2</f>
        <v>0.80054773777778021</v>
      </c>
      <c r="P1211" s="194">
        <f>ABS(Table21[[#This Row],[Erorr 3]])</f>
        <v>0.89473333333333471</v>
      </c>
      <c r="Q1211" s="192">
        <f>Table21[[#This Row],[Abs Erorr 3]]/Table21[[#This Row],[Adj Close]]</f>
        <v>5.0774518538695738E-2</v>
      </c>
    </row>
    <row r="1212" spans="1:17" x14ac:dyDescent="0.3">
      <c r="A1212" s="177">
        <v>45222</v>
      </c>
      <c r="B1212" s="7">
        <v>17.093699999999998</v>
      </c>
      <c r="C1212" s="190">
        <f t="shared" si="72"/>
        <v>17.621700000000001</v>
      </c>
      <c r="D1212" s="191">
        <f>Table21[[#This Row],[Adj Close]]-Table21[[#This Row],[Naive Trend ]]</f>
        <v>-0.52800000000000225</v>
      </c>
      <c r="E1212">
        <f>Table21[[#This Row],[Erorr 1]]^2</f>
        <v>0.27878400000000236</v>
      </c>
      <c r="F1212">
        <f>ABS(Table21[[#This Row],[Erorr 1]])</f>
        <v>0.52800000000000225</v>
      </c>
      <c r="G1212" s="192">
        <f>Table21[[#This Row],[Abs Erorr 1]]/Table21[[#This Row],[Adj Close]]</f>
        <v>3.088857298302897E-2</v>
      </c>
      <c r="H1212" s="190">
        <f t="shared" si="74"/>
        <v>18.012900000000002</v>
      </c>
      <c r="I1212" s="193">
        <f>(Table21[[#This Row],[Adj Close]]-Table21[[#This Row],[3-MA]])</f>
        <v>-0.91920000000000357</v>
      </c>
      <c r="J1212" s="194">
        <f t="shared" si="73"/>
        <v>0.84492864000000656</v>
      </c>
      <c r="K1212" s="194">
        <f>ABS(Table21[[#This Row],[Erorr 2]])</f>
        <v>0.91920000000000357</v>
      </c>
      <c r="L1212" s="192">
        <f>Table21[[#This Row],[Abs Erorr 2]]/Table21[[#This Row],[Adj Close]]</f>
        <v>5.3774197511364051E-2</v>
      </c>
      <c r="M1212" s="190">
        <f t="shared" si="75"/>
        <v>17.170266666666667</v>
      </c>
      <c r="N1212" s="195">
        <f>Table21[[#This Row],[Adj Close]]-Table21[[#This Row],[6-MA]]</f>
        <v>-7.6566666666668226E-2</v>
      </c>
      <c r="O1212" s="194">
        <f>(Table21[[#This Row],[Adj Close]]-M1212)^2</f>
        <v>5.8624544444446829E-3</v>
      </c>
      <c r="P1212" s="194">
        <f>ABS(Table21[[#This Row],[Erorr 3]])</f>
        <v>7.6566666666668226E-2</v>
      </c>
      <c r="Q1212" s="192">
        <f>Table21[[#This Row],[Abs Erorr 3]]/Table21[[#This Row],[Adj Close]]</f>
        <v>4.4792330897739071E-3</v>
      </c>
    </row>
    <row r="1213" spans="1:17" x14ac:dyDescent="0.3">
      <c r="A1213" s="177">
        <v>45223</v>
      </c>
      <c r="B1213" s="7">
        <v>17.524000000000001</v>
      </c>
      <c r="C1213" s="190">
        <f t="shared" si="72"/>
        <v>17.093699999999998</v>
      </c>
      <c r="D1213" s="191">
        <f>Table21[[#This Row],[Adj Close]]-Table21[[#This Row],[Naive Trend ]]</f>
        <v>0.43030000000000257</v>
      </c>
      <c r="E1213">
        <f>Table21[[#This Row],[Erorr 1]]^2</f>
        <v>0.18515809000000222</v>
      </c>
      <c r="F1213">
        <f>ABS(Table21[[#This Row],[Erorr 1]])</f>
        <v>0.43030000000000257</v>
      </c>
      <c r="G1213" s="192">
        <f>Table21[[#This Row],[Abs Erorr 1]]/Table21[[#This Row],[Adj Close]]</f>
        <v>2.4554896142433381E-2</v>
      </c>
      <c r="H1213" s="190">
        <f t="shared" si="74"/>
        <v>17.621733333333335</v>
      </c>
      <c r="I1213" s="193">
        <f>(Table21[[#This Row],[Adj Close]]-Table21[[#This Row],[3-MA]])</f>
        <v>-9.7733333333334116E-2</v>
      </c>
      <c r="J1213" s="194">
        <f t="shared" si="73"/>
        <v>9.551804444444598E-3</v>
      </c>
      <c r="K1213" s="194">
        <f>ABS(Table21[[#This Row],[Erorr 2]])</f>
        <v>9.7733333333334116E-2</v>
      </c>
      <c r="L1213" s="192">
        <f>Table21[[#This Row],[Abs Erorr 2]]/Table21[[#This Row],[Adj Close]]</f>
        <v>5.5771132922468681E-3</v>
      </c>
      <c r="M1213" s="190">
        <f t="shared" si="75"/>
        <v>17.501133333333332</v>
      </c>
      <c r="N1213" s="195">
        <f>Table21[[#This Row],[Adj Close]]-Table21[[#This Row],[6-MA]]</f>
        <v>2.2866666666669033E-2</v>
      </c>
      <c r="O1213" s="194">
        <f>(Table21[[#This Row],[Adj Close]]-M1213)^2</f>
        <v>5.2288444444455271E-4</v>
      </c>
      <c r="P1213" s="194">
        <f>ABS(Table21[[#This Row],[Erorr 3]])</f>
        <v>2.2866666666669033E-2</v>
      </c>
      <c r="Q1213" s="192">
        <f>Table21[[#This Row],[Abs Erorr 3]]/Table21[[#This Row],[Adj Close]]</f>
        <v>1.3048771209009948E-3</v>
      </c>
    </row>
    <row r="1214" spans="1:17" x14ac:dyDescent="0.3">
      <c r="A1214" s="177">
        <v>45224</v>
      </c>
      <c r="B1214" s="7">
        <v>17.5533</v>
      </c>
      <c r="C1214" s="190">
        <f t="shared" si="72"/>
        <v>17.524000000000001</v>
      </c>
      <c r="D1214" s="191">
        <f>Table21[[#This Row],[Adj Close]]-Table21[[#This Row],[Naive Trend ]]</f>
        <v>2.9299999999999216E-2</v>
      </c>
      <c r="E1214">
        <f>Table21[[#This Row],[Erorr 1]]^2</f>
        <v>8.5848999999995409E-4</v>
      </c>
      <c r="F1214">
        <f>ABS(Table21[[#This Row],[Erorr 1]])</f>
        <v>2.9299999999999216E-2</v>
      </c>
      <c r="G1214" s="192">
        <f>Table21[[#This Row],[Abs Erorr 1]]/Table21[[#This Row],[Adj Close]]</f>
        <v>1.6692018025100247E-3</v>
      </c>
      <c r="H1214" s="190">
        <f t="shared" si="74"/>
        <v>17.413133333333334</v>
      </c>
      <c r="I1214" s="193">
        <f>(Table21[[#This Row],[Adj Close]]-Table21[[#This Row],[3-MA]])</f>
        <v>0.14016666666666566</v>
      </c>
      <c r="J1214" s="194">
        <f t="shared" si="73"/>
        <v>1.9646694444444161E-2</v>
      </c>
      <c r="K1214" s="194">
        <f>ABS(Table21[[#This Row],[Erorr 2]])</f>
        <v>0.14016666666666566</v>
      </c>
      <c r="L1214" s="192">
        <f>Table21[[#This Row],[Abs Erorr 2]]/Table21[[#This Row],[Adj Close]]</f>
        <v>7.9852031621783746E-3</v>
      </c>
      <c r="M1214" s="190">
        <f t="shared" si="75"/>
        <v>17.783100000000001</v>
      </c>
      <c r="N1214" s="195">
        <f>Table21[[#This Row],[Adj Close]]-Table21[[#This Row],[6-MA]]</f>
        <v>-0.22980000000000089</v>
      </c>
      <c r="O1214" s="194">
        <f>(Table21[[#This Row],[Adj Close]]-M1214)^2</f>
        <v>5.280804000000041E-2</v>
      </c>
      <c r="P1214" s="194">
        <f>ABS(Table21[[#This Row],[Erorr 3]])</f>
        <v>0.22980000000000089</v>
      </c>
      <c r="Q1214" s="192">
        <f>Table21[[#This Row],[Abs Erorr 3]]/Table21[[#This Row],[Adj Close]]</f>
        <v>1.3091555434021004E-2</v>
      </c>
    </row>
    <row r="1215" spans="1:17" x14ac:dyDescent="0.3">
      <c r="A1215" s="177">
        <v>45225</v>
      </c>
      <c r="B1215" s="7">
        <v>17.4359</v>
      </c>
      <c r="C1215" s="190">
        <f t="shared" si="72"/>
        <v>17.5533</v>
      </c>
      <c r="D1215" s="191">
        <f>Table21[[#This Row],[Adj Close]]-Table21[[#This Row],[Naive Trend ]]</f>
        <v>-0.11739999999999995</v>
      </c>
      <c r="E1215">
        <f>Table21[[#This Row],[Erorr 1]]^2</f>
        <v>1.3782759999999988E-2</v>
      </c>
      <c r="F1215">
        <f>ABS(Table21[[#This Row],[Erorr 1]])</f>
        <v>0.11739999999999995</v>
      </c>
      <c r="G1215" s="192">
        <f>Table21[[#This Row],[Abs Erorr 1]]/Table21[[#This Row],[Adj Close]]</f>
        <v>6.7332343039361291E-3</v>
      </c>
      <c r="H1215" s="190">
        <f t="shared" si="74"/>
        <v>17.390333333333334</v>
      </c>
      <c r="I1215" s="193">
        <f>(Table21[[#This Row],[Adj Close]]-Table21[[#This Row],[3-MA]])</f>
        <v>4.5566666666665867E-2</v>
      </c>
      <c r="J1215" s="194">
        <f t="shared" si="73"/>
        <v>2.0763211111110382E-3</v>
      </c>
      <c r="K1215" s="194">
        <f>ABS(Table21[[#This Row],[Erorr 2]])</f>
        <v>4.5566666666665867E-2</v>
      </c>
      <c r="L1215" s="192">
        <f>Table21[[#This Row],[Abs Erorr 2]]/Table21[[#This Row],[Adj Close]]</f>
        <v>2.6133819686202527E-3</v>
      </c>
      <c r="M1215" s="190">
        <f t="shared" si="75"/>
        <v>17.701616666666666</v>
      </c>
      <c r="N1215" s="195">
        <f>Table21[[#This Row],[Adj Close]]-Table21[[#This Row],[6-MA]]</f>
        <v>-0.26571666666666616</v>
      </c>
      <c r="O1215" s="194">
        <f>(Table21[[#This Row],[Adj Close]]-M1215)^2</f>
        <v>7.0605346944444175E-2</v>
      </c>
      <c r="P1215" s="194">
        <f>ABS(Table21[[#This Row],[Erorr 3]])</f>
        <v>0.26571666666666616</v>
      </c>
      <c r="Q1215" s="192">
        <f>Table21[[#This Row],[Abs Erorr 3]]/Table21[[#This Row],[Adj Close]]</f>
        <v>1.5239630111819072E-2</v>
      </c>
    </row>
    <row r="1216" spans="1:17" x14ac:dyDescent="0.3">
      <c r="A1216" s="177">
        <v>45226</v>
      </c>
      <c r="B1216" s="7">
        <v>16.526499999999999</v>
      </c>
      <c r="C1216" s="190">
        <f t="shared" si="72"/>
        <v>17.4359</v>
      </c>
      <c r="D1216" s="191">
        <f>Table21[[#This Row],[Adj Close]]-Table21[[#This Row],[Naive Trend ]]</f>
        <v>-0.90940000000000154</v>
      </c>
      <c r="E1216">
        <f>Table21[[#This Row],[Erorr 1]]^2</f>
        <v>0.82700836000000277</v>
      </c>
      <c r="F1216">
        <f>ABS(Table21[[#This Row],[Erorr 1]])</f>
        <v>0.90940000000000154</v>
      </c>
      <c r="G1216" s="192">
        <f>Table21[[#This Row],[Abs Erorr 1]]/Table21[[#This Row],[Adj Close]]</f>
        <v>5.502677517925765E-2</v>
      </c>
      <c r="H1216" s="190">
        <f t="shared" si="74"/>
        <v>17.5044</v>
      </c>
      <c r="I1216" s="193">
        <f>(Table21[[#This Row],[Adj Close]]-Table21[[#This Row],[3-MA]])</f>
        <v>-0.97790000000000177</v>
      </c>
      <c r="J1216" s="194">
        <f t="shared" si="73"/>
        <v>0.95628841000000342</v>
      </c>
      <c r="K1216" s="194">
        <f>ABS(Table21[[#This Row],[Erorr 2]])</f>
        <v>0.97790000000000177</v>
      </c>
      <c r="L1216" s="192">
        <f>Table21[[#This Row],[Abs Erorr 2]]/Table21[[#This Row],[Adj Close]]</f>
        <v>5.9171633437207022E-2</v>
      </c>
      <c r="M1216" s="190">
        <f t="shared" si="75"/>
        <v>17.563066666666668</v>
      </c>
      <c r="N1216" s="195">
        <f>Table21[[#This Row],[Adj Close]]-Table21[[#This Row],[6-MA]]</f>
        <v>-1.0365666666666691</v>
      </c>
      <c r="O1216" s="194">
        <f>(Table21[[#This Row],[Adj Close]]-M1216)^2</f>
        <v>1.0744704544444494</v>
      </c>
      <c r="P1216" s="194">
        <f>ABS(Table21[[#This Row],[Erorr 3]])</f>
        <v>1.0365666666666691</v>
      </c>
      <c r="Q1216" s="192">
        <f>Table21[[#This Row],[Abs Erorr 3]]/Table21[[#This Row],[Adj Close]]</f>
        <v>6.2721487711655172E-2</v>
      </c>
    </row>
    <row r="1217" spans="1:17" x14ac:dyDescent="0.3">
      <c r="A1217" s="177">
        <v>45229</v>
      </c>
      <c r="B1217" s="7">
        <v>16.741599999999998</v>
      </c>
      <c r="C1217" s="190">
        <f t="shared" si="72"/>
        <v>16.526499999999999</v>
      </c>
      <c r="D1217" s="191">
        <f>Table21[[#This Row],[Adj Close]]-Table21[[#This Row],[Naive Trend ]]</f>
        <v>0.21509999999999962</v>
      </c>
      <c r="E1217">
        <f>Table21[[#This Row],[Erorr 1]]^2</f>
        <v>4.6268009999999839E-2</v>
      </c>
      <c r="F1217">
        <f>ABS(Table21[[#This Row],[Erorr 1]])</f>
        <v>0.21509999999999962</v>
      </c>
      <c r="G1217" s="192">
        <f>Table21[[#This Row],[Abs Erorr 1]]/Table21[[#This Row],[Adj Close]]</f>
        <v>1.2848234338414467E-2</v>
      </c>
      <c r="H1217" s="190">
        <f t="shared" si="74"/>
        <v>17.171899999999997</v>
      </c>
      <c r="I1217" s="193">
        <f>(Table21[[#This Row],[Adj Close]]-Table21[[#This Row],[3-MA]])</f>
        <v>-0.43029999999999902</v>
      </c>
      <c r="J1217" s="194">
        <f t="shared" si="73"/>
        <v>0.18515808999999916</v>
      </c>
      <c r="K1217" s="194">
        <f>ABS(Table21[[#This Row],[Erorr 2]])</f>
        <v>0.43029999999999902</v>
      </c>
      <c r="L1217" s="192">
        <f>Table21[[#This Row],[Abs Erorr 2]]/Table21[[#This Row],[Adj Close]]</f>
        <v>2.5702441821570166E-2</v>
      </c>
      <c r="M1217" s="190">
        <f t="shared" si="75"/>
        <v>17.292516666666668</v>
      </c>
      <c r="N1217" s="195">
        <f>Table21[[#This Row],[Adj Close]]-Table21[[#This Row],[6-MA]]</f>
        <v>-0.55091666666666939</v>
      </c>
      <c r="O1217" s="194">
        <f>(Table21[[#This Row],[Adj Close]]-M1217)^2</f>
        <v>0.30350917361111412</v>
      </c>
      <c r="P1217" s="194">
        <f>ABS(Table21[[#This Row],[Erorr 3]])</f>
        <v>0.55091666666666939</v>
      </c>
      <c r="Q1217" s="192">
        <f>Table21[[#This Row],[Abs Erorr 3]]/Table21[[#This Row],[Adj Close]]</f>
        <v>3.2907049903633433E-2</v>
      </c>
    </row>
    <row r="1218" spans="1:17" x14ac:dyDescent="0.3">
      <c r="A1218" s="177">
        <v>45230</v>
      </c>
      <c r="B1218" s="7">
        <v>14.404500000000001</v>
      </c>
      <c r="C1218" s="190">
        <f t="shared" si="72"/>
        <v>16.741599999999998</v>
      </c>
      <c r="D1218" s="191">
        <f>Table21[[#This Row],[Adj Close]]-Table21[[#This Row],[Naive Trend ]]</f>
        <v>-2.3370999999999977</v>
      </c>
      <c r="E1218">
        <f>Table21[[#This Row],[Erorr 1]]^2</f>
        <v>5.4620364099999898</v>
      </c>
      <c r="F1218">
        <f>ABS(Table21[[#This Row],[Erorr 1]])</f>
        <v>2.3370999999999977</v>
      </c>
      <c r="G1218" s="192">
        <f>Table21[[#This Row],[Abs Erorr 1]]/Table21[[#This Row],[Adj Close]]</f>
        <v>0.16224790863966104</v>
      </c>
      <c r="H1218" s="190">
        <f t="shared" si="74"/>
        <v>16.901333333333334</v>
      </c>
      <c r="I1218" s="193">
        <f>(Table21[[#This Row],[Adj Close]]-Table21[[#This Row],[3-MA]])</f>
        <v>-2.496833333333333</v>
      </c>
      <c r="J1218" s="194">
        <f t="shared" si="73"/>
        <v>6.234176694444443</v>
      </c>
      <c r="K1218" s="194">
        <f>ABS(Table21[[#This Row],[Erorr 2]])</f>
        <v>2.496833333333333</v>
      </c>
      <c r="L1218" s="192">
        <f>Table21[[#This Row],[Abs Erorr 2]]/Table21[[#This Row],[Adj Close]]</f>
        <v>0.17333703587999119</v>
      </c>
      <c r="M1218" s="190">
        <f t="shared" si="75"/>
        <v>17.145833333333332</v>
      </c>
      <c r="N1218" s="195">
        <f>Table21[[#This Row],[Adj Close]]-Table21[[#This Row],[6-MA]]</f>
        <v>-2.7413333333333316</v>
      </c>
      <c r="O1218" s="194">
        <f>(Table21[[#This Row],[Adj Close]]-M1218)^2</f>
        <v>7.5149084444444352</v>
      </c>
      <c r="P1218" s="194">
        <f>ABS(Table21[[#This Row],[Erorr 3]])</f>
        <v>2.7413333333333316</v>
      </c>
      <c r="Q1218" s="192">
        <f>Table21[[#This Row],[Abs Erorr 3]]/Table21[[#This Row],[Adj Close]]</f>
        <v>0.19031089821467817</v>
      </c>
    </row>
    <row r="1219" spans="1:17" x14ac:dyDescent="0.3">
      <c r="A1219" s="177">
        <v>45231</v>
      </c>
      <c r="B1219" s="7">
        <v>12.810499999999999</v>
      </c>
      <c r="C1219" s="190">
        <f t="shared" si="72"/>
        <v>14.404500000000001</v>
      </c>
      <c r="D1219" s="191">
        <f>Table21[[#This Row],[Adj Close]]-Table21[[#This Row],[Naive Trend ]]</f>
        <v>-1.5940000000000012</v>
      </c>
      <c r="E1219">
        <f>Table21[[#This Row],[Erorr 1]]^2</f>
        <v>2.5408360000000036</v>
      </c>
      <c r="F1219">
        <f>ABS(Table21[[#This Row],[Erorr 1]])</f>
        <v>1.5940000000000012</v>
      </c>
      <c r="G1219" s="192">
        <f>Table21[[#This Row],[Abs Erorr 1]]/Table21[[#This Row],[Adj Close]]</f>
        <v>0.12442917918894666</v>
      </c>
      <c r="H1219" s="190">
        <f t="shared" si="74"/>
        <v>15.890866666666666</v>
      </c>
      <c r="I1219" s="193">
        <f>(Table21[[#This Row],[Adj Close]]-Table21[[#This Row],[3-MA]])</f>
        <v>-3.0803666666666665</v>
      </c>
      <c r="J1219" s="194">
        <f t="shared" si="73"/>
        <v>9.4886588011111108</v>
      </c>
      <c r="K1219" s="194">
        <f>ABS(Table21[[#This Row],[Erorr 2]])</f>
        <v>3.0803666666666665</v>
      </c>
      <c r="L1219" s="192">
        <f>Table21[[#This Row],[Abs Erorr 2]]/Table21[[#This Row],[Adj Close]]</f>
        <v>0.24045639644562403</v>
      </c>
      <c r="M1219" s="190">
        <f t="shared" si="75"/>
        <v>16.697633333333332</v>
      </c>
      <c r="N1219" s="195">
        <f>Table21[[#This Row],[Adj Close]]-Table21[[#This Row],[6-MA]]</f>
        <v>-3.8871333333333329</v>
      </c>
      <c r="O1219" s="194">
        <f>(Table21[[#This Row],[Adj Close]]-M1219)^2</f>
        <v>15.109805551111108</v>
      </c>
      <c r="P1219" s="194">
        <f>ABS(Table21[[#This Row],[Erorr 3]])</f>
        <v>3.8871333333333329</v>
      </c>
      <c r="Q1219" s="192">
        <f>Table21[[#This Row],[Abs Erorr 3]]/Table21[[#This Row],[Adj Close]]</f>
        <v>0.3034333814709288</v>
      </c>
    </row>
    <row r="1220" spans="1:17" x14ac:dyDescent="0.3">
      <c r="A1220" s="177">
        <v>45232</v>
      </c>
      <c r="B1220" s="7">
        <v>14.482699999999999</v>
      </c>
      <c r="C1220" s="190">
        <f t="shared" ref="C1220:C1283" si="76">B1219</f>
        <v>12.810499999999999</v>
      </c>
      <c r="D1220" s="191">
        <f>Table21[[#This Row],[Adj Close]]-Table21[[#This Row],[Naive Trend ]]</f>
        <v>1.6722000000000001</v>
      </c>
      <c r="E1220">
        <f>Table21[[#This Row],[Erorr 1]]^2</f>
        <v>2.7962528400000006</v>
      </c>
      <c r="F1220">
        <f>ABS(Table21[[#This Row],[Erorr 1]])</f>
        <v>1.6722000000000001</v>
      </c>
      <c r="G1220" s="192">
        <f>Table21[[#This Row],[Abs Erorr 1]]/Table21[[#This Row],[Adj Close]]</f>
        <v>0.11546189591719777</v>
      </c>
      <c r="H1220" s="190">
        <f t="shared" si="74"/>
        <v>14.652199999999999</v>
      </c>
      <c r="I1220" s="193">
        <f>(Table21[[#This Row],[Adj Close]]-Table21[[#This Row],[3-MA]])</f>
        <v>-0.16949999999999932</v>
      </c>
      <c r="J1220" s="194">
        <f t="shared" si="73"/>
        <v>2.873024999999977E-2</v>
      </c>
      <c r="K1220" s="194">
        <f>ABS(Table21[[#This Row],[Erorr 2]])</f>
        <v>0.16949999999999932</v>
      </c>
      <c r="L1220" s="192">
        <f>Table21[[#This Row],[Abs Erorr 2]]/Table21[[#This Row],[Adj Close]]</f>
        <v>1.1703618800361764E-2</v>
      </c>
      <c r="M1220" s="190">
        <f t="shared" si="75"/>
        <v>15.912049999999999</v>
      </c>
      <c r="N1220" s="195">
        <f>Table21[[#This Row],[Adj Close]]-Table21[[#This Row],[6-MA]]</f>
        <v>-1.4293499999999995</v>
      </c>
      <c r="O1220" s="194">
        <f>(Table21[[#This Row],[Adj Close]]-M1220)^2</f>
        <v>2.0430414224999986</v>
      </c>
      <c r="P1220" s="194">
        <f>ABS(Table21[[#This Row],[Erorr 3]])</f>
        <v>1.4293499999999995</v>
      </c>
      <c r="Q1220" s="192">
        <f>Table21[[#This Row],[Abs Erorr 3]]/Table21[[#This Row],[Adj Close]]</f>
        <v>9.8693613759865184E-2</v>
      </c>
    </row>
    <row r="1221" spans="1:17" x14ac:dyDescent="0.3">
      <c r="A1221" s="177">
        <v>45233</v>
      </c>
      <c r="B1221" s="7">
        <v>15.157400000000001</v>
      </c>
      <c r="C1221" s="190">
        <f t="shared" si="76"/>
        <v>14.482699999999999</v>
      </c>
      <c r="D1221" s="191">
        <f>Table21[[#This Row],[Adj Close]]-Table21[[#This Row],[Naive Trend ]]</f>
        <v>0.67470000000000141</v>
      </c>
      <c r="E1221">
        <f>Table21[[#This Row],[Erorr 1]]^2</f>
        <v>0.45522009000000191</v>
      </c>
      <c r="F1221">
        <f>ABS(Table21[[#This Row],[Erorr 1]])</f>
        <v>0.67470000000000141</v>
      </c>
      <c r="G1221" s="192">
        <f>Table21[[#This Row],[Abs Erorr 1]]/Table21[[#This Row],[Adj Close]]</f>
        <v>4.4512911185295718E-2</v>
      </c>
      <c r="H1221" s="190">
        <f t="shared" si="74"/>
        <v>13.899233333333333</v>
      </c>
      <c r="I1221" s="193">
        <f>(Table21[[#This Row],[Adj Close]]-Table21[[#This Row],[3-MA]])</f>
        <v>1.2581666666666678</v>
      </c>
      <c r="J1221" s="194">
        <f t="shared" ref="J1221:J1284" si="77">(B1221-H1221)^2</f>
        <v>1.5829833611111139</v>
      </c>
      <c r="K1221" s="194">
        <f>ABS(Table21[[#This Row],[Erorr 2]])</f>
        <v>1.2581666666666678</v>
      </c>
      <c r="L1221" s="192">
        <f>Table21[[#This Row],[Abs Erorr 2]]/Table21[[#This Row],[Adj Close]]</f>
        <v>8.3006760174348354E-2</v>
      </c>
      <c r="M1221" s="190">
        <f t="shared" si="75"/>
        <v>15.400283333333334</v>
      </c>
      <c r="N1221" s="195">
        <f>Table21[[#This Row],[Adj Close]]-Table21[[#This Row],[6-MA]]</f>
        <v>-0.24288333333333334</v>
      </c>
      <c r="O1221" s="194">
        <f>(Table21[[#This Row],[Adj Close]]-M1221)^2</f>
        <v>5.8992313611111118E-2</v>
      </c>
      <c r="P1221" s="194">
        <f>ABS(Table21[[#This Row],[Erorr 3]])</f>
        <v>0.24288333333333334</v>
      </c>
      <c r="Q1221" s="192">
        <f>Table21[[#This Row],[Abs Erorr 3]]/Table21[[#This Row],[Adj Close]]</f>
        <v>1.602407624878497E-2</v>
      </c>
    </row>
    <row r="1222" spans="1:17" x14ac:dyDescent="0.3">
      <c r="A1222" s="177">
        <v>45236</v>
      </c>
      <c r="B1222" s="7">
        <v>15.5975</v>
      </c>
      <c r="C1222" s="190">
        <f t="shared" si="76"/>
        <v>15.157400000000001</v>
      </c>
      <c r="D1222" s="191">
        <f>Table21[[#This Row],[Adj Close]]-Table21[[#This Row],[Naive Trend ]]</f>
        <v>0.44009999999999927</v>
      </c>
      <c r="E1222">
        <f>Table21[[#This Row],[Erorr 1]]^2</f>
        <v>0.19368800999999936</v>
      </c>
      <c r="F1222">
        <f>ABS(Table21[[#This Row],[Erorr 1]])</f>
        <v>0.44009999999999927</v>
      </c>
      <c r="G1222" s="192">
        <f>Table21[[#This Row],[Abs Erorr 1]]/Table21[[#This Row],[Adj Close]]</f>
        <v>2.8216060266068235E-2</v>
      </c>
      <c r="H1222" s="190">
        <f t="shared" ref="H1222:H1285" si="78">AVERAGE(B1219:B1221)</f>
        <v>14.1502</v>
      </c>
      <c r="I1222" s="193">
        <f>(Table21[[#This Row],[Adj Close]]-Table21[[#This Row],[3-MA]])</f>
        <v>1.4473000000000003</v>
      </c>
      <c r="J1222" s="194">
        <f t="shared" si="77"/>
        <v>2.0946772900000008</v>
      </c>
      <c r="K1222" s="194">
        <f>ABS(Table21[[#This Row],[Erorr 2]])</f>
        <v>1.4473000000000003</v>
      </c>
      <c r="L1222" s="192">
        <f>Table21[[#This Row],[Abs Erorr 2]]/Table21[[#This Row],[Adj Close]]</f>
        <v>9.2790511299887815E-2</v>
      </c>
      <c r="M1222" s="190">
        <f t="shared" si="75"/>
        <v>15.020533333333331</v>
      </c>
      <c r="N1222" s="195">
        <f>Table21[[#This Row],[Adj Close]]-Table21[[#This Row],[6-MA]]</f>
        <v>0.57696666666666907</v>
      </c>
      <c r="O1222" s="194">
        <f>(Table21[[#This Row],[Adj Close]]-M1222)^2</f>
        <v>0.33289053444444722</v>
      </c>
      <c r="P1222" s="194">
        <f>ABS(Table21[[#This Row],[Erorr 3]])</f>
        <v>0.57696666666666907</v>
      </c>
      <c r="Q1222" s="192">
        <f>Table21[[#This Row],[Abs Erorr 3]]/Table21[[#This Row],[Adj Close]]</f>
        <v>3.6990970775231224E-2</v>
      </c>
    </row>
    <row r="1223" spans="1:17" x14ac:dyDescent="0.3">
      <c r="A1223" s="177">
        <v>45237</v>
      </c>
      <c r="B1223" s="7">
        <v>15.6366</v>
      </c>
      <c r="C1223" s="190">
        <f t="shared" si="76"/>
        <v>15.5975</v>
      </c>
      <c r="D1223" s="191">
        <f>Table21[[#This Row],[Adj Close]]-Table21[[#This Row],[Naive Trend ]]</f>
        <v>3.9099999999999469E-2</v>
      </c>
      <c r="E1223">
        <f>Table21[[#This Row],[Erorr 1]]^2</f>
        <v>1.5288099999999584E-3</v>
      </c>
      <c r="F1223">
        <f>ABS(Table21[[#This Row],[Erorr 1]])</f>
        <v>3.9099999999999469E-2</v>
      </c>
      <c r="G1223" s="192">
        <f>Table21[[#This Row],[Abs Erorr 1]]/Table21[[#This Row],[Adj Close]]</f>
        <v>2.5005435964339734E-3</v>
      </c>
      <c r="H1223" s="190">
        <f t="shared" si="78"/>
        <v>15.0792</v>
      </c>
      <c r="I1223" s="193">
        <f>(Table21[[#This Row],[Adj Close]]-Table21[[#This Row],[3-MA]])</f>
        <v>0.55739999999999945</v>
      </c>
      <c r="J1223" s="194">
        <f t="shared" si="77"/>
        <v>0.3106947599999994</v>
      </c>
      <c r="K1223" s="194">
        <f>ABS(Table21[[#This Row],[Erorr 2]])</f>
        <v>0.55739999999999945</v>
      </c>
      <c r="L1223" s="192">
        <f>Table21[[#This Row],[Abs Erorr 2]]/Table21[[#This Row],[Adj Close]]</f>
        <v>3.5647135566555355E-2</v>
      </c>
      <c r="M1223" s="190">
        <f t="shared" si="75"/>
        <v>14.865699999999999</v>
      </c>
      <c r="N1223" s="195">
        <f>Table21[[#This Row],[Adj Close]]-Table21[[#This Row],[6-MA]]</f>
        <v>0.77090000000000103</v>
      </c>
      <c r="O1223" s="194">
        <f>(Table21[[#This Row],[Adj Close]]-M1223)^2</f>
        <v>0.59428681000000161</v>
      </c>
      <c r="P1223" s="194">
        <f>ABS(Table21[[#This Row],[Erorr 3]])</f>
        <v>0.77090000000000103</v>
      </c>
      <c r="Q1223" s="192">
        <f>Table21[[#This Row],[Abs Erorr 3]]/Table21[[#This Row],[Adj Close]]</f>
        <v>4.9300998938388206E-2</v>
      </c>
    </row>
    <row r="1224" spans="1:17" x14ac:dyDescent="0.3">
      <c r="A1224" s="177">
        <v>45238</v>
      </c>
      <c r="B1224" s="7">
        <v>15.2552</v>
      </c>
      <c r="C1224" s="190">
        <f t="shared" si="76"/>
        <v>15.6366</v>
      </c>
      <c r="D1224" s="191">
        <f>Table21[[#This Row],[Adj Close]]-Table21[[#This Row],[Naive Trend ]]</f>
        <v>-0.3813999999999993</v>
      </c>
      <c r="E1224">
        <f>Table21[[#This Row],[Erorr 1]]^2</f>
        <v>0.14546595999999945</v>
      </c>
      <c r="F1224">
        <f>ABS(Table21[[#This Row],[Erorr 1]])</f>
        <v>0.3813999999999993</v>
      </c>
      <c r="G1224" s="192">
        <f>Table21[[#This Row],[Abs Erorr 1]]/Table21[[#This Row],[Adj Close]]</f>
        <v>2.5001311028370606E-2</v>
      </c>
      <c r="H1224" s="190">
        <f t="shared" si="78"/>
        <v>15.463833333333334</v>
      </c>
      <c r="I1224" s="193">
        <f>(Table21[[#This Row],[Adj Close]]-Table21[[#This Row],[3-MA]])</f>
        <v>-0.20863333333333323</v>
      </c>
      <c r="J1224" s="194">
        <f t="shared" si="77"/>
        <v>4.3527867777777736E-2</v>
      </c>
      <c r="K1224" s="194">
        <f>ABS(Table21[[#This Row],[Erorr 2]])</f>
        <v>0.20863333333333323</v>
      </c>
      <c r="L1224" s="192">
        <f>Table21[[#This Row],[Abs Erorr 2]]/Table21[[#This Row],[Adj Close]]</f>
        <v>1.367621095320502E-2</v>
      </c>
      <c r="M1224" s="190">
        <f t="shared" si="75"/>
        <v>14.681533333333334</v>
      </c>
      <c r="N1224" s="195">
        <f>Table21[[#This Row],[Adj Close]]-Table21[[#This Row],[6-MA]]</f>
        <v>0.5736666666666661</v>
      </c>
      <c r="O1224" s="194">
        <f>(Table21[[#This Row],[Adj Close]]-M1224)^2</f>
        <v>0.32909344444444377</v>
      </c>
      <c r="P1224" s="194">
        <f>ABS(Table21[[#This Row],[Erorr 3]])</f>
        <v>0.5736666666666661</v>
      </c>
      <c r="Q1224" s="192">
        <f>Table21[[#This Row],[Abs Erorr 3]]/Table21[[#This Row],[Adj Close]]</f>
        <v>3.7604663764923836E-2</v>
      </c>
    </row>
    <row r="1225" spans="1:17" x14ac:dyDescent="0.3">
      <c r="A1225" s="177">
        <v>45239</v>
      </c>
      <c r="B1225" s="7">
        <v>14.815200000000001</v>
      </c>
      <c r="C1225" s="190">
        <f t="shared" si="76"/>
        <v>15.2552</v>
      </c>
      <c r="D1225" s="191">
        <f>Table21[[#This Row],[Adj Close]]-Table21[[#This Row],[Naive Trend ]]</f>
        <v>-0.4399999999999995</v>
      </c>
      <c r="E1225">
        <f>Table21[[#This Row],[Erorr 1]]^2</f>
        <v>0.19359999999999955</v>
      </c>
      <c r="F1225">
        <f>ABS(Table21[[#This Row],[Erorr 1]])</f>
        <v>0.4399999999999995</v>
      </c>
      <c r="G1225" s="192">
        <f>Table21[[#This Row],[Abs Erorr 1]]/Table21[[#This Row],[Adj Close]]</f>
        <v>2.9699227820076644E-2</v>
      </c>
      <c r="H1225" s="190">
        <f t="shared" si="78"/>
        <v>15.496433333333334</v>
      </c>
      <c r="I1225" s="193">
        <f>(Table21[[#This Row],[Adj Close]]-Table21[[#This Row],[3-MA]])</f>
        <v>-0.68123333333333314</v>
      </c>
      <c r="J1225" s="194">
        <f t="shared" si="77"/>
        <v>0.46407885444444419</v>
      </c>
      <c r="K1225" s="194">
        <f>ABS(Table21[[#This Row],[Erorr 2]])</f>
        <v>0.68123333333333314</v>
      </c>
      <c r="L1225" s="192">
        <f>Table21[[#This Row],[Abs Erorr 2]]/Table21[[#This Row],[Adj Close]]</f>
        <v>4.5982054466583856E-2</v>
      </c>
      <c r="M1225" s="190">
        <f t="shared" ref="M1225:M1288" si="79">AVERAGE(B1219:B1224)</f>
        <v>14.823316666666669</v>
      </c>
      <c r="N1225" s="195">
        <f>Table21[[#This Row],[Adj Close]]-Table21[[#This Row],[6-MA]]</f>
        <v>-8.1166666666678822E-3</v>
      </c>
      <c r="O1225" s="194">
        <f>(Table21[[#This Row],[Adj Close]]-M1225)^2</f>
        <v>6.5880277777797508E-5</v>
      </c>
      <c r="P1225" s="194">
        <f>ABS(Table21[[#This Row],[Erorr 3]])</f>
        <v>8.1166666666678822E-3</v>
      </c>
      <c r="Q1225" s="192">
        <f>Table21[[#This Row],[Abs Erorr 3]]/Table21[[#This Row],[Adj Close]]</f>
        <v>5.4786075562043585E-4</v>
      </c>
    </row>
    <row r="1226" spans="1:17" x14ac:dyDescent="0.3">
      <c r="A1226" s="177">
        <v>45240</v>
      </c>
      <c r="B1226" s="7">
        <v>14.5707</v>
      </c>
      <c r="C1226" s="190">
        <f t="shared" si="76"/>
        <v>14.815200000000001</v>
      </c>
      <c r="D1226" s="191">
        <f>Table21[[#This Row],[Adj Close]]-Table21[[#This Row],[Naive Trend ]]</f>
        <v>-0.24450000000000038</v>
      </c>
      <c r="E1226">
        <f>Table21[[#This Row],[Erorr 1]]^2</f>
        <v>5.9780250000000187E-2</v>
      </c>
      <c r="F1226">
        <f>ABS(Table21[[#This Row],[Erorr 1]])</f>
        <v>0.24450000000000038</v>
      </c>
      <c r="G1226" s="192">
        <f>Table21[[#This Row],[Abs Erorr 1]]/Table21[[#This Row],[Adj Close]]</f>
        <v>1.6780250777244772E-2</v>
      </c>
      <c r="H1226" s="190">
        <f t="shared" si="78"/>
        <v>15.235666666666667</v>
      </c>
      <c r="I1226" s="193">
        <f>(Table21[[#This Row],[Adj Close]]-Table21[[#This Row],[3-MA]])</f>
        <v>-0.66496666666666648</v>
      </c>
      <c r="J1226" s="194">
        <f t="shared" si="77"/>
        <v>0.44218066777777754</v>
      </c>
      <c r="K1226" s="194">
        <f>ABS(Table21[[#This Row],[Erorr 2]])</f>
        <v>0.66496666666666648</v>
      </c>
      <c r="L1226" s="192">
        <f>Table21[[#This Row],[Abs Erorr 2]]/Table21[[#This Row],[Adj Close]]</f>
        <v>4.5637249182720559E-2</v>
      </c>
      <c r="M1226" s="190">
        <f t="shared" si="79"/>
        <v>15.157433333333335</v>
      </c>
      <c r="N1226" s="195">
        <f>Table21[[#This Row],[Adj Close]]-Table21[[#This Row],[6-MA]]</f>
        <v>-0.58673333333333488</v>
      </c>
      <c r="O1226" s="194">
        <f>(Table21[[#This Row],[Adj Close]]-M1226)^2</f>
        <v>0.34425600444444626</v>
      </c>
      <c r="P1226" s="194">
        <f>ABS(Table21[[#This Row],[Erorr 3]])</f>
        <v>0.58673333333333488</v>
      </c>
      <c r="Q1226" s="192">
        <f>Table21[[#This Row],[Abs Erorr 3]]/Table21[[#This Row],[Adj Close]]</f>
        <v>4.0268026473219191E-2</v>
      </c>
    </row>
    <row r="1227" spans="1:17" x14ac:dyDescent="0.3">
      <c r="A1227" s="177">
        <v>45243</v>
      </c>
      <c r="B1227" s="7">
        <v>13.837300000000001</v>
      </c>
      <c r="C1227" s="190">
        <f t="shared" si="76"/>
        <v>14.5707</v>
      </c>
      <c r="D1227" s="191">
        <f>Table21[[#This Row],[Adj Close]]-Table21[[#This Row],[Naive Trend ]]</f>
        <v>-0.73339999999999961</v>
      </c>
      <c r="E1227">
        <f>Table21[[#This Row],[Erorr 1]]^2</f>
        <v>0.53787555999999948</v>
      </c>
      <c r="F1227">
        <f>ABS(Table21[[#This Row],[Erorr 1]])</f>
        <v>0.73339999999999961</v>
      </c>
      <c r="G1227" s="192">
        <f>Table21[[#This Row],[Abs Erorr 1]]/Table21[[#This Row],[Adj Close]]</f>
        <v>5.3001669400822383E-2</v>
      </c>
      <c r="H1227" s="190">
        <f t="shared" si="78"/>
        <v>14.880366666666667</v>
      </c>
      <c r="I1227" s="193">
        <f>(Table21[[#This Row],[Adj Close]]-Table21[[#This Row],[3-MA]])</f>
        <v>-1.0430666666666664</v>
      </c>
      <c r="J1227" s="194">
        <f t="shared" si="77"/>
        <v>1.0879880711111105</v>
      </c>
      <c r="K1227" s="194">
        <f>ABS(Table21[[#This Row],[Erorr 2]])</f>
        <v>1.0430666666666664</v>
      </c>
      <c r="L1227" s="192">
        <f>Table21[[#This Row],[Abs Erorr 2]]/Table21[[#This Row],[Adj Close]]</f>
        <v>7.5380794422804043E-2</v>
      </c>
      <c r="M1227" s="190">
        <f t="shared" si="79"/>
        <v>15.1721</v>
      </c>
      <c r="N1227" s="195">
        <f>Table21[[#This Row],[Adj Close]]-Table21[[#This Row],[6-MA]]</f>
        <v>-1.3347999999999995</v>
      </c>
      <c r="O1227" s="194">
        <f>(Table21[[#This Row],[Adj Close]]-M1227)^2</f>
        <v>1.7816910399999988</v>
      </c>
      <c r="P1227" s="194">
        <f>ABS(Table21[[#This Row],[Erorr 3]])</f>
        <v>1.3347999999999995</v>
      </c>
      <c r="Q1227" s="192">
        <f>Table21[[#This Row],[Abs Erorr 3]]/Table21[[#This Row],[Adj Close]]</f>
        <v>9.6463905530703206E-2</v>
      </c>
    </row>
    <row r="1228" spans="1:17" x14ac:dyDescent="0.3">
      <c r="A1228" s="177">
        <v>45244</v>
      </c>
      <c r="B1228" s="7">
        <v>15.225899999999999</v>
      </c>
      <c r="C1228" s="190">
        <f t="shared" si="76"/>
        <v>13.837300000000001</v>
      </c>
      <c r="D1228" s="191">
        <f>Table21[[#This Row],[Adj Close]]-Table21[[#This Row],[Naive Trend ]]</f>
        <v>1.3885999999999985</v>
      </c>
      <c r="E1228">
        <f>Table21[[#This Row],[Erorr 1]]^2</f>
        <v>1.9282099599999958</v>
      </c>
      <c r="F1228">
        <f>ABS(Table21[[#This Row],[Erorr 1]])</f>
        <v>1.3885999999999985</v>
      </c>
      <c r="G1228" s="192">
        <f>Table21[[#This Row],[Abs Erorr 1]]/Table21[[#This Row],[Adj Close]]</f>
        <v>9.1199863390669753E-2</v>
      </c>
      <c r="H1228" s="190">
        <f t="shared" si="78"/>
        <v>14.407733333333333</v>
      </c>
      <c r="I1228" s="193">
        <f>(Table21[[#This Row],[Adj Close]]-Table21[[#This Row],[3-MA]])</f>
        <v>0.81816666666666649</v>
      </c>
      <c r="J1228" s="194">
        <f t="shared" si="77"/>
        <v>0.66939669444444416</v>
      </c>
      <c r="K1228" s="194">
        <f>ABS(Table21[[#This Row],[Erorr 2]])</f>
        <v>0.81816666666666649</v>
      </c>
      <c r="L1228" s="192">
        <f>Table21[[#This Row],[Abs Erorr 2]]/Table21[[#This Row],[Adj Close]]</f>
        <v>5.3735192446204595E-2</v>
      </c>
      <c r="M1228" s="190">
        <f t="shared" si="79"/>
        <v>14.952083333333334</v>
      </c>
      <c r="N1228" s="195">
        <f>Table21[[#This Row],[Adj Close]]-Table21[[#This Row],[6-MA]]</f>
        <v>0.27381666666666504</v>
      </c>
      <c r="O1228" s="194">
        <f>(Table21[[#This Row],[Adj Close]]-M1228)^2</f>
        <v>7.4975566944443559E-2</v>
      </c>
      <c r="P1228" s="194">
        <f>ABS(Table21[[#This Row],[Erorr 3]])</f>
        <v>0.27381666666666504</v>
      </c>
      <c r="Q1228" s="192">
        <f>Table21[[#This Row],[Abs Erorr 3]]/Table21[[#This Row],[Adj Close]]</f>
        <v>1.7983611258885521E-2</v>
      </c>
    </row>
    <row r="1229" spans="1:17" x14ac:dyDescent="0.3">
      <c r="A1229" s="177">
        <v>45245</v>
      </c>
      <c r="B1229" s="7">
        <v>17.377300000000002</v>
      </c>
      <c r="C1229" s="190">
        <f t="shared" si="76"/>
        <v>15.225899999999999</v>
      </c>
      <c r="D1229" s="191">
        <f>Table21[[#This Row],[Adj Close]]-Table21[[#This Row],[Naive Trend ]]</f>
        <v>2.1514000000000024</v>
      </c>
      <c r="E1229">
        <f>Table21[[#This Row],[Erorr 1]]^2</f>
        <v>4.6285219600000103</v>
      </c>
      <c r="F1229">
        <f>ABS(Table21[[#This Row],[Erorr 1]])</f>
        <v>2.1514000000000024</v>
      </c>
      <c r="G1229" s="192">
        <f>Table21[[#This Row],[Abs Erorr 1]]/Table21[[#This Row],[Adj Close]]</f>
        <v>0.12380519413257539</v>
      </c>
      <c r="H1229" s="190">
        <f t="shared" si="78"/>
        <v>14.544633333333332</v>
      </c>
      <c r="I1229" s="193">
        <f>(Table21[[#This Row],[Adj Close]]-Table21[[#This Row],[3-MA]])</f>
        <v>2.83266666666667</v>
      </c>
      <c r="J1229" s="194">
        <f t="shared" si="77"/>
        <v>8.0240004444444626</v>
      </c>
      <c r="K1229" s="194">
        <f>ABS(Table21[[#This Row],[Erorr 2]])</f>
        <v>2.83266666666667</v>
      </c>
      <c r="L1229" s="192">
        <f>Table21[[#This Row],[Abs Erorr 2]]/Table21[[#This Row],[Adj Close]]</f>
        <v>0.1630095968111657</v>
      </c>
      <c r="M1229" s="190">
        <f t="shared" si="79"/>
        <v>14.89015</v>
      </c>
      <c r="N1229" s="195">
        <f>Table21[[#This Row],[Adj Close]]-Table21[[#This Row],[6-MA]]</f>
        <v>2.4871500000000015</v>
      </c>
      <c r="O1229" s="194">
        <f>(Table21[[#This Row],[Adj Close]]-M1229)^2</f>
        <v>6.185915122500008</v>
      </c>
      <c r="P1229" s="194">
        <f>ABS(Table21[[#This Row],[Erorr 3]])</f>
        <v>2.4871500000000015</v>
      </c>
      <c r="Q1229" s="192">
        <f>Table21[[#This Row],[Abs Erorr 3]]/Table21[[#This Row],[Adj Close]]</f>
        <v>0.14312637751549442</v>
      </c>
    </row>
    <row r="1230" spans="1:17" x14ac:dyDescent="0.3">
      <c r="A1230" s="177">
        <v>45246</v>
      </c>
      <c r="B1230" s="7">
        <v>16.810099999999998</v>
      </c>
      <c r="C1230" s="190">
        <f t="shared" si="76"/>
        <v>17.377300000000002</v>
      </c>
      <c r="D1230" s="191">
        <f>Table21[[#This Row],[Adj Close]]-Table21[[#This Row],[Naive Trend ]]</f>
        <v>-0.56720000000000326</v>
      </c>
      <c r="E1230">
        <f>Table21[[#This Row],[Erorr 1]]^2</f>
        <v>0.32171584000000369</v>
      </c>
      <c r="F1230">
        <f>ABS(Table21[[#This Row],[Erorr 1]])</f>
        <v>0.56720000000000326</v>
      </c>
      <c r="G1230" s="192">
        <f>Table21[[#This Row],[Abs Erorr 1]]/Table21[[#This Row],[Adj Close]]</f>
        <v>3.3741619621537246E-2</v>
      </c>
      <c r="H1230" s="190">
        <f t="shared" si="78"/>
        <v>15.480166666666667</v>
      </c>
      <c r="I1230" s="193">
        <f>(Table21[[#This Row],[Adj Close]]-Table21[[#This Row],[3-MA]])</f>
        <v>1.3299333333333312</v>
      </c>
      <c r="J1230" s="194">
        <f t="shared" si="77"/>
        <v>1.7687226711111055</v>
      </c>
      <c r="K1230" s="194">
        <f>ABS(Table21[[#This Row],[Erorr 2]])</f>
        <v>1.3299333333333312</v>
      </c>
      <c r="L1230" s="192">
        <f>Table21[[#This Row],[Abs Erorr 2]]/Table21[[#This Row],[Adj Close]]</f>
        <v>7.9115135146925433E-2</v>
      </c>
      <c r="M1230" s="190">
        <f t="shared" si="79"/>
        <v>15.180266666666668</v>
      </c>
      <c r="N1230" s="195">
        <f>Table21[[#This Row],[Adj Close]]-Table21[[#This Row],[6-MA]]</f>
        <v>1.6298333333333304</v>
      </c>
      <c r="O1230" s="194">
        <f>(Table21[[#This Row],[Adj Close]]-M1230)^2</f>
        <v>2.6563566944444346</v>
      </c>
      <c r="P1230" s="194">
        <f>ABS(Table21[[#This Row],[Erorr 3]])</f>
        <v>1.6298333333333304</v>
      </c>
      <c r="Q1230" s="192">
        <f>Table21[[#This Row],[Abs Erorr 3]]/Table21[[#This Row],[Adj Close]]</f>
        <v>9.6955600105491965E-2</v>
      </c>
    </row>
    <row r="1231" spans="1:17" x14ac:dyDescent="0.3">
      <c r="A1231" s="177">
        <v>45247</v>
      </c>
      <c r="B1231" s="7">
        <v>16.829599999999999</v>
      </c>
      <c r="C1231" s="190">
        <f t="shared" si="76"/>
        <v>16.810099999999998</v>
      </c>
      <c r="D1231" s="191">
        <f>Table21[[#This Row],[Adj Close]]-Table21[[#This Row],[Naive Trend ]]</f>
        <v>1.9500000000000739E-2</v>
      </c>
      <c r="E1231">
        <f>Table21[[#This Row],[Erorr 1]]^2</f>
        <v>3.8025000000002884E-4</v>
      </c>
      <c r="F1231">
        <f>ABS(Table21[[#This Row],[Erorr 1]])</f>
        <v>1.9500000000000739E-2</v>
      </c>
      <c r="G1231" s="192">
        <f>Table21[[#This Row],[Abs Erorr 1]]/Table21[[#This Row],[Adj Close]]</f>
        <v>1.1586728145648584E-3</v>
      </c>
      <c r="H1231" s="190">
        <f t="shared" si="78"/>
        <v>16.4711</v>
      </c>
      <c r="I1231" s="193">
        <f>(Table21[[#This Row],[Adj Close]]-Table21[[#This Row],[3-MA]])</f>
        <v>0.35849999999999937</v>
      </c>
      <c r="J1231" s="194">
        <f t="shared" si="77"/>
        <v>0.12852224999999956</v>
      </c>
      <c r="K1231" s="194">
        <f>ABS(Table21[[#This Row],[Erorr 2]])</f>
        <v>0.35849999999999937</v>
      </c>
      <c r="L1231" s="192">
        <f>Table21[[#This Row],[Abs Erorr 2]]/Table21[[#This Row],[Adj Close]]</f>
        <v>2.130175405238386E-2</v>
      </c>
      <c r="M1231" s="190">
        <f t="shared" si="79"/>
        <v>15.439416666666668</v>
      </c>
      <c r="N1231" s="195">
        <f>Table21[[#This Row],[Adj Close]]-Table21[[#This Row],[6-MA]]</f>
        <v>1.3901833333333311</v>
      </c>
      <c r="O1231" s="194">
        <f>(Table21[[#This Row],[Adj Close]]-M1231)^2</f>
        <v>1.9326097002777716</v>
      </c>
      <c r="P1231" s="194">
        <f>ABS(Table21[[#This Row],[Erorr 3]])</f>
        <v>1.3901833333333311</v>
      </c>
      <c r="Q1231" s="192">
        <f>Table21[[#This Row],[Abs Erorr 3]]/Table21[[#This Row],[Adj Close]]</f>
        <v>8.2603468492021867E-2</v>
      </c>
    </row>
    <row r="1232" spans="1:17" x14ac:dyDescent="0.3">
      <c r="A1232" s="177">
        <v>45250</v>
      </c>
      <c r="B1232" s="7">
        <v>16.741599999999998</v>
      </c>
      <c r="C1232" s="190">
        <f t="shared" si="76"/>
        <v>16.829599999999999</v>
      </c>
      <c r="D1232" s="191">
        <f>Table21[[#This Row],[Adj Close]]-Table21[[#This Row],[Naive Trend ]]</f>
        <v>-8.8000000000000966E-2</v>
      </c>
      <c r="E1232">
        <f>Table21[[#This Row],[Erorr 1]]^2</f>
        <v>7.74400000000017E-3</v>
      </c>
      <c r="F1232">
        <f>ABS(Table21[[#This Row],[Erorr 1]])</f>
        <v>8.8000000000000966E-2</v>
      </c>
      <c r="G1232" s="192">
        <f>Table21[[#This Row],[Abs Erorr 1]]/Table21[[#This Row],[Adj Close]]</f>
        <v>5.2563673722942237E-3</v>
      </c>
      <c r="H1232" s="190">
        <f t="shared" si="78"/>
        <v>17.005666666666666</v>
      </c>
      <c r="I1232" s="193">
        <f>(Table21[[#This Row],[Adj Close]]-Table21[[#This Row],[3-MA]])</f>
        <v>-0.26406666666666823</v>
      </c>
      <c r="J1232" s="194">
        <f t="shared" si="77"/>
        <v>6.9731204444445263E-2</v>
      </c>
      <c r="K1232" s="194">
        <f>ABS(Table21[[#This Row],[Erorr 2]])</f>
        <v>0.26406666666666823</v>
      </c>
      <c r="L1232" s="192">
        <f>Table21[[#This Row],[Abs Erorr 2]]/Table21[[#This Row],[Adj Close]]</f>
        <v>1.5773084213376753E-2</v>
      </c>
      <c r="M1232" s="190">
        <f t="shared" si="79"/>
        <v>15.775150000000002</v>
      </c>
      <c r="N1232" s="195">
        <f>Table21[[#This Row],[Adj Close]]-Table21[[#This Row],[6-MA]]</f>
        <v>0.96644999999999648</v>
      </c>
      <c r="O1232" s="194">
        <f>(Table21[[#This Row],[Adj Close]]-M1232)^2</f>
        <v>0.93402560249999322</v>
      </c>
      <c r="P1232" s="194">
        <f>ABS(Table21[[#This Row],[Erorr 3]])</f>
        <v>0.96644999999999648</v>
      </c>
      <c r="Q1232" s="192">
        <f>Table21[[#This Row],[Abs Erorr 3]]/Table21[[#This Row],[Adj Close]]</f>
        <v>5.7727457351746343E-2</v>
      </c>
    </row>
    <row r="1233" spans="1:17" x14ac:dyDescent="0.3">
      <c r="A1233" s="177">
        <v>45251</v>
      </c>
      <c r="B1233" s="7">
        <v>16.1647</v>
      </c>
      <c r="C1233" s="190">
        <f t="shared" si="76"/>
        <v>16.741599999999998</v>
      </c>
      <c r="D1233" s="191">
        <f>Table21[[#This Row],[Adj Close]]-Table21[[#This Row],[Naive Trend ]]</f>
        <v>-0.57689999999999841</v>
      </c>
      <c r="E1233">
        <f>Table21[[#This Row],[Erorr 1]]^2</f>
        <v>0.33281360999999815</v>
      </c>
      <c r="F1233">
        <f>ABS(Table21[[#This Row],[Erorr 1]])</f>
        <v>0.57689999999999841</v>
      </c>
      <c r="G1233" s="192">
        <f>Table21[[#This Row],[Abs Erorr 1]]/Table21[[#This Row],[Adj Close]]</f>
        <v>3.5688877616039789E-2</v>
      </c>
      <c r="H1233" s="190">
        <f t="shared" si="78"/>
        <v>16.793766666666667</v>
      </c>
      <c r="I1233" s="193">
        <f>(Table21[[#This Row],[Adj Close]]-Table21[[#This Row],[3-MA]])</f>
        <v>-0.62906666666666666</v>
      </c>
      <c r="J1233" s="194">
        <f t="shared" si="77"/>
        <v>0.3957248711111111</v>
      </c>
      <c r="K1233" s="194">
        <f>ABS(Table21[[#This Row],[Erorr 2]])</f>
        <v>0.62906666666666666</v>
      </c>
      <c r="L1233" s="192">
        <f>Table21[[#This Row],[Abs Erorr 2]]/Table21[[#This Row],[Adj Close]]</f>
        <v>3.891607432656756E-2</v>
      </c>
      <c r="M1233" s="190">
        <f t="shared" si="79"/>
        <v>16.136966666666666</v>
      </c>
      <c r="N1233" s="195">
        <f>Table21[[#This Row],[Adj Close]]-Table21[[#This Row],[6-MA]]</f>
        <v>2.7733333333333832E-2</v>
      </c>
      <c r="O1233" s="194">
        <f>(Table21[[#This Row],[Adj Close]]-M1233)^2</f>
        <v>7.6913777777780541E-4</v>
      </c>
      <c r="P1233" s="194">
        <f>ABS(Table21[[#This Row],[Erorr 3]])</f>
        <v>2.7733333333333832E-2</v>
      </c>
      <c r="Q1233" s="192">
        <f>Table21[[#This Row],[Abs Erorr 3]]/Table21[[#This Row],[Adj Close]]</f>
        <v>1.7156726282166594E-3</v>
      </c>
    </row>
    <row r="1234" spans="1:17" x14ac:dyDescent="0.3">
      <c r="A1234" s="177">
        <v>45252</v>
      </c>
      <c r="B1234" s="7">
        <v>16.311399999999999</v>
      </c>
      <c r="C1234" s="190">
        <f t="shared" si="76"/>
        <v>16.1647</v>
      </c>
      <c r="D1234" s="191">
        <f>Table21[[#This Row],[Adj Close]]-Table21[[#This Row],[Naive Trend ]]</f>
        <v>0.14669999999999916</v>
      </c>
      <c r="E1234">
        <f>Table21[[#This Row],[Erorr 1]]^2</f>
        <v>2.1520889999999755E-2</v>
      </c>
      <c r="F1234">
        <f>ABS(Table21[[#This Row],[Erorr 1]])</f>
        <v>0.14669999999999916</v>
      </c>
      <c r="G1234" s="192">
        <f>Table21[[#This Row],[Abs Erorr 1]]/Table21[[#This Row],[Adj Close]]</f>
        <v>8.993709920668929E-3</v>
      </c>
      <c r="H1234" s="190">
        <f t="shared" si="78"/>
        <v>16.578633333333332</v>
      </c>
      <c r="I1234" s="193">
        <f>(Table21[[#This Row],[Adj Close]]-Table21[[#This Row],[3-MA]])</f>
        <v>-0.26723333333333343</v>
      </c>
      <c r="J1234" s="194">
        <f t="shared" si="77"/>
        <v>7.1413654444444502E-2</v>
      </c>
      <c r="K1234" s="194">
        <f>ABS(Table21[[#This Row],[Erorr 2]])</f>
        <v>0.26723333333333343</v>
      </c>
      <c r="L1234" s="192">
        <f>Table21[[#This Row],[Abs Erorr 2]]/Table21[[#This Row],[Adj Close]]</f>
        <v>1.6383224820268858E-2</v>
      </c>
      <c r="M1234" s="190">
        <f t="shared" si="79"/>
        <v>16.524866666666664</v>
      </c>
      <c r="N1234" s="195">
        <f>Table21[[#This Row],[Adj Close]]-Table21[[#This Row],[6-MA]]</f>
        <v>-0.21346666666666536</v>
      </c>
      <c r="O1234" s="194">
        <f>(Table21[[#This Row],[Adj Close]]-M1234)^2</f>
        <v>4.556801777777722E-2</v>
      </c>
      <c r="P1234" s="194">
        <f>ABS(Table21[[#This Row],[Erorr 3]])</f>
        <v>0.21346666666666536</v>
      </c>
      <c r="Q1234" s="192">
        <f>Table21[[#This Row],[Abs Erorr 3]]/Table21[[#This Row],[Adj Close]]</f>
        <v>1.3086961675065621E-2</v>
      </c>
    </row>
    <row r="1235" spans="1:17" x14ac:dyDescent="0.3">
      <c r="A1235" s="177">
        <v>45254</v>
      </c>
      <c r="B1235" s="7">
        <v>16.223299999999998</v>
      </c>
      <c r="C1235" s="190">
        <f t="shared" si="76"/>
        <v>16.311399999999999</v>
      </c>
      <c r="D1235" s="191">
        <f>Table21[[#This Row],[Adj Close]]-Table21[[#This Row],[Naive Trend ]]</f>
        <v>-8.8100000000000733E-2</v>
      </c>
      <c r="E1235">
        <f>Table21[[#This Row],[Erorr 1]]^2</f>
        <v>7.7616100000001296E-3</v>
      </c>
      <c r="F1235">
        <f>ABS(Table21[[#This Row],[Erorr 1]])</f>
        <v>8.8100000000000733E-2</v>
      </c>
      <c r="G1235" s="192">
        <f>Table21[[#This Row],[Abs Erorr 1]]/Table21[[#This Row],[Adj Close]]</f>
        <v>5.4304611268977789E-3</v>
      </c>
      <c r="H1235" s="190">
        <f t="shared" si="78"/>
        <v>16.405899999999999</v>
      </c>
      <c r="I1235" s="193">
        <f>(Table21[[#This Row],[Adj Close]]-Table21[[#This Row],[3-MA]])</f>
        <v>-0.18260000000000076</v>
      </c>
      <c r="J1235" s="194">
        <f t="shared" si="77"/>
        <v>3.3342760000000277E-2</v>
      </c>
      <c r="K1235" s="194">
        <f>ABS(Table21[[#This Row],[Erorr 2]])</f>
        <v>0.18260000000000076</v>
      </c>
      <c r="L1235" s="192">
        <f>Table21[[#This Row],[Abs Erorr 2]]/Table21[[#This Row],[Adj Close]]</f>
        <v>1.1255416592185362E-2</v>
      </c>
      <c r="M1235" s="190">
        <f t="shared" si="79"/>
        <v>16.705783333333333</v>
      </c>
      <c r="N1235" s="195">
        <f>Table21[[#This Row],[Adj Close]]-Table21[[#This Row],[6-MA]]</f>
        <v>-0.48248333333333449</v>
      </c>
      <c r="O1235" s="194">
        <f>(Table21[[#This Row],[Adj Close]]-M1235)^2</f>
        <v>0.23279016694444554</v>
      </c>
      <c r="P1235" s="194">
        <f>ABS(Table21[[#This Row],[Erorr 3]])</f>
        <v>0.48248333333333449</v>
      </c>
      <c r="Q1235" s="192">
        <f>Table21[[#This Row],[Abs Erorr 3]]/Table21[[#This Row],[Adj Close]]</f>
        <v>2.9740147401165887E-2</v>
      </c>
    </row>
    <row r="1236" spans="1:17" x14ac:dyDescent="0.3">
      <c r="A1236" s="177">
        <v>45257</v>
      </c>
      <c r="B1236" s="7">
        <v>16.2136</v>
      </c>
      <c r="C1236" s="190">
        <f t="shared" si="76"/>
        <v>16.223299999999998</v>
      </c>
      <c r="D1236" s="191">
        <f>Table21[[#This Row],[Adj Close]]-Table21[[#This Row],[Naive Trend ]]</f>
        <v>-9.6999999999987097E-3</v>
      </c>
      <c r="E1236">
        <f>Table21[[#This Row],[Erorr 1]]^2</f>
        <v>9.4089999999974971E-5</v>
      </c>
      <c r="F1236">
        <f>ABS(Table21[[#This Row],[Erorr 1]])</f>
        <v>9.6999999999987097E-3</v>
      </c>
      <c r="G1236" s="192">
        <f>Table21[[#This Row],[Abs Erorr 1]]/Table21[[#This Row],[Adj Close]]</f>
        <v>5.9826318646066942E-4</v>
      </c>
      <c r="H1236" s="190">
        <f t="shared" si="78"/>
        <v>16.233133333333331</v>
      </c>
      <c r="I1236" s="193">
        <f>(Table21[[#This Row],[Adj Close]]-Table21[[#This Row],[3-MA]])</f>
        <v>-1.9533333333331626E-2</v>
      </c>
      <c r="J1236" s="194">
        <f t="shared" si="77"/>
        <v>3.815511111110444E-4</v>
      </c>
      <c r="K1236" s="194">
        <f>ABS(Table21[[#This Row],[Erorr 2]])</f>
        <v>1.9533333333331626E-2</v>
      </c>
      <c r="L1236" s="192">
        <f>Table21[[#This Row],[Abs Erorr 2]]/Table21[[#This Row],[Adj Close]]</f>
        <v>1.2047499218761797E-3</v>
      </c>
      <c r="M1236" s="190">
        <f t="shared" si="79"/>
        <v>16.513449999999995</v>
      </c>
      <c r="N1236" s="195">
        <f>Table21[[#This Row],[Adj Close]]-Table21[[#This Row],[6-MA]]</f>
        <v>-0.29984999999999573</v>
      </c>
      <c r="O1236" s="194">
        <f>(Table21[[#This Row],[Adj Close]]-M1236)^2</f>
        <v>8.9910022499997438E-2</v>
      </c>
      <c r="P1236" s="194">
        <f>ABS(Table21[[#This Row],[Erorr 3]])</f>
        <v>0.29984999999999573</v>
      </c>
      <c r="Q1236" s="192">
        <f>Table21[[#This Row],[Abs Erorr 3]]/Table21[[#This Row],[Adj Close]]</f>
        <v>1.849373365569619E-2</v>
      </c>
    </row>
    <row r="1237" spans="1:17" x14ac:dyDescent="0.3">
      <c r="A1237" s="177">
        <v>45258</v>
      </c>
      <c r="B1237" s="7">
        <v>16.536300000000001</v>
      </c>
      <c r="C1237" s="190">
        <f t="shared" si="76"/>
        <v>16.2136</v>
      </c>
      <c r="D1237" s="191">
        <f>Table21[[#This Row],[Adj Close]]-Table21[[#This Row],[Naive Trend ]]</f>
        <v>0.3227000000000011</v>
      </c>
      <c r="E1237">
        <f>Table21[[#This Row],[Erorr 1]]^2</f>
        <v>0.10413529000000071</v>
      </c>
      <c r="F1237">
        <f>ABS(Table21[[#This Row],[Erorr 1]])</f>
        <v>0.3227000000000011</v>
      </c>
      <c r="G1237" s="192">
        <f>Table21[[#This Row],[Abs Erorr 1]]/Table21[[#This Row],[Adj Close]]</f>
        <v>1.9514643541783897E-2</v>
      </c>
      <c r="H1237" s="190">
        <f t="shared" si="78"/>
        <v>16.249433333333332</v>
      </c>
      <c r="I1237" s="193">
        <f>(Table21[[#This Row],[Adj Close]]-Table21[[#This Row],[3-MA]])</f>
        <v>0.28686666666666838</v>
      </c>
      <c r="J1237" s="194">
        <f t="shared" si="77"/>
        <v>8.2292484444445424E-2</v>
      </c>
      <c r="K1237" s="194">
        <f>ABS(Table21[[#This Row],[Erorr 2]])</f>
        <v>0.28686666666666838</v>
      </c>
      <c r="L1237" s="192">
        <f>Table21[[#This Row],[Abs Erorr 2]]/Table21[[#This Row],[Adj Close]]</f>
        <v>1.7347693659807113E-2</v>
      </c>
      <c r="M1237" s="190">
        <f t="shared" si="79"/>
        <v>16.414033333333332</v>
      </c>
      <c r="N1237" s="195">
        <f>Table21[[#This Row],[Adj Close]]-Table21[[#This Row],[6-MA]]</f>
        <v>0.1222666666666683</v>
      </c>
      <c r="O1237" s="194">
        <f>(Table21[[#This Row],[Adj Close]]-M1237)^2</f>
        <v>1.4949137777778176E-2</v>
      </c>
      <c r="P1237" s="194">
        <f>ABS(Table21[[#This Row],[Erorr 3]])</f>
        <v>0.1222666666666683</v>
      </c>
      <c r="Q1237" s="192">
        <f>Table21[[#This Row],[Abs Erorr 3]]/Table21[[#This Row],[Adj Close]]</f>
        <v>7.3938345740382251E-3</v>
      </c>
    </row>
    <row r="1238" spans="1:17" x14ac:dyDescent="0.3">
      <c r="A1238" s="177">
        <v>45259</v>
      </c>
      <c r="B1238" s="7">
        <v>16.7514</v>
      </c>
      <c r="C1238" s="190">
        <f t="shared" si="76"/>
        <v>16.536300000000001</v>
      </c>
      <c r="D1238" s="191">
        <f>Table21[[#This Row],[Adj Close]]-Table21[[#This Row],[Naive Trend ]]</f>
        <v>0.21509999999999962</v>
      </c>
      <c r="E1238">
        <f>Table21[[#This Row],[Erorr 1]]^2</f>
        <v>4.6268009999999839E-2</v>
      </c>
      <c r="F1238">
        <f>ABS(Table21[[#This Row],[Erorr 1]])</f>
        <v>0.21509999999999962</v>
      </c>
      <c r="G1238" s="192">
        <f>Table21[[#This Row],[Abs Erorr 1]]/Table21[[#This Row],[Adj Close]]</f>
        <v>1.2840717790751795E-2</v>
      </c>
      <c r="H1238" s="190">
        <f t="shared" si="78"/>
        <v>16.324399999999997</v>
      </c>
      <c r="I1238" s="193">
        <f>(Table21[[#This Row],[Adj Close]]-Table21[[#This Row],[3-MA]])</f>
        <v>0.42700000000000315</v>
      </c>
      <c r="J1238" s="194">
        <f t="shared" si="77"/>
        <v>0.18232900000000268</v>
      </c>
      <c r="K1238" s="194">
        <f>ABS(Table21[[#This Row],[Erorr 2]])</f>
        <v>0.42700000000000315</v>
      </c>
      <c r="L1238" s="192">
        <f>Table21[[#This Row],[Abs Erorr 2]]/Table21[[#This Row],[Adj Close]]</f>
        <v>2.5490406771971487E-2</v>
      </c>
      <c r="M1238" s="190">
        <f t="shared" si="79"/>
        <v>16.36515</v>
      </c>
      <c r="N1238" s="195">
        <f>Table21[[#This Row],[Adj Close]]-Table21[[#This Row],[6-MA]]</f>
        <v>0.38625000000000043</v>
      </c>
      <c r="O1238" s="194">
        <f>(Table21[[#This Row],[Adj Close]]-M1238)^2</f>
        <v>0.14918906250000033</v>
      </c>
      <c r="P1238" s="194">
        <f>ABS(Table21[[#This Row],[Erorr 3]])</f>
        <v>0.38625000000000043</v>
      </c>
      <c r="Q1238" s="192">
        <f>Table21[[#This Row],[Abs Erorr 3]]/Table21[[#This Row],[Adj Close]]</f>
        <v>2.3057774275582962E-2</v>
      </c>
    </row>
    <row r="1239" spans="1:17" x14ac:dyDescent="0.3">
      <c r="A1239" s="177">
        <v>45260</v>
      </c>
      <c r="B1239" s="7">
        <v>16.360299999999999</v>
      </c>
      <c r="C1239" s="190">
        <f t="shared" si="76"/>
        <v>16.7514</v>
      </c>
      <c r="D1239" s="191">
        <f>Table21[[#This Row],[Adj Close]]-Table21[[#This Row],[Naive Trend ]]</f>
        <v>-0.39110000000000156</v>
      </c>
      <c r="E1239">
        <f>Table21[[#This Row],[Erorr 1]]^2</f>
        <v>0.15295921000000121</v>
      </c>
      <c r="F1239">
        <f>ABS(Table21[[#This Row],[Erorr 1]])</f>
        <v>0.39110000000000156</v>
      </c>
      <c r="G1239" s="192">
        <f>Table21[[#This Row],[Abs Erorr 1]]/Table21[[#This Row],[Adj Close]]</f>
        <v>2.3905429607036642E-2</v>
      </c>
      <c r="H1239" s="190">
        <f t="shared" si="78"/>
        <v>16.500433333333334</v>
      </c>
      <c r="I1239" s="193">
        <f>(Table21[[#This Row],[Adj Close]]-Table21[[#This Row],[3-MA]])</f>
        <v>-0.14013333333333478</v>
      </c>
      <c r="J1239" s="194">
        <f t="shared" si="77"/>
        <v>1.9637351111111517E-2</v>
      </c>
      <c r="K1239" s="194">
        <f>ABS(Table21[[#This Row],[Erorr 2]])</f>
        <v>0.14013333333333478</v>
      </c>
      <c r="L1239" s="192">
        <f>Table21[[#This Row],[Abs Erorr 2]]/Table21[[#This Row],[Adj Close]]</f>
        <v>8.5654501038082906E-3</v>
      </c>
      <c r="M1239" s="190">
        <f t="shared" si="79"/>
        <v>16.366783333333334</v>
      </c>
      <c r="N1239" s="195">
        <f>Table21[[#This Row],[Adj Close]]-Table21[[#This Row],[6-MA]]</f>
        <v>-6.4833333333353949E-3</v>
      </c>
      <c r="O1239" s="194">
        <f>(Table21[[#This Row],[Adj Close]]-M1239)^2</f>
        <v>4.2033611111137845E-5</v>
      </c>
      <c r="P1239" s="194">
        <f>ABS(Table21[[#This Row],[Erorr 3]])</f>
        <v>6.4833333333353949E-3</v>
      </c>
      <c r="Q1239" s="192">
        <f>Table21[[#This Row],[Abs Erorr 3]]/Table21[[#This Row],[Adj Close]]</f>
        <v>3.9628450171056735E-4</v>
      </c>
    </row>
    <row r="1240" spans="1:17" x14ac:dyDescent="0.3">
      <c r="A1240" s="177">
        <v>45261</v>
      </c>
      <c r="B1240" s="7">
        <v>17.690200000000001</v>
      </c>
      <c r="C1240" s="190">
        <f t="shared" si="76"/>
        <v>16.360299999999999</v>
      </c>
      <c r="D1240" s="191">
        <f>Table21[[#This Row],[Adj Close]]-Table21[[#This Row],[Naive Trend ]]</f>
        <v>1.3299000000000021</v>
      </c>
      <c r="E1240">
        <f>Table21[[#This Row],[Erorr 1]]^2</f>
        <v>1.7686340100000055</v>
      </c>
      <c r="F1240">
        <f>ABS(Table21[[#This Row],[Erorr 1]])</f>
        <v>1.3299000000000021</v>
      </c>
      <c r="G1240" s="192">
        <f>Table21[[#This Row],[Abs Erorr 1]]/Table21[[#This Row],[Adj Close]]</f>
        <v>7.517721676408419E-2</v>
      </c>
      <c r="H1240" s="190">
        <f t="shared" si="78"/>
        <v>16.549333333333333</v>
      </c>
      <c r="I1240" s="193">
        <f>(Table21[[#This Row],[Adj Close]]-Table21[[#This Row],[3-MA]])</f>
        <v>1.1408666666666676</v>
      </c>
      <c r="J1240" s="194">
        <f t="shared" si="77"/>
        <v>1.3015767511111132</v>
      </c>
      <c r="K1240" s="194">
        <f>ABS(Table21[[#This Row],[Erorr 2]])</f>
        <v>1.1408666666666676</v>
      </c>
      <c r="L1240" s="192">
        <f>Table21[[#This Row],[Abs Erorr 2]]/Table21[[#This Row],[Adj Close]]</f>
        <v>6.4491451010540726E-2</v>
      </c>
      <c r="M1240" s="190">
        <f t="shared" si="79"/>
        <v>16.399383333333333</v>
      </c>
      <c r="N1240" s="195">
        <f>Table21[[#This Row],[Adj Close]]-Table21[[#This Row],[6-MA]]</f>
        <v>1.2908166666666681</v>
      </c>
      <c r="O1240" s="194">
        <f>(Table21[[#This Row],[Adj Close]]-M1240)^2</f>
        <v>1.6662076669444481</v>
      </c>
      <c r="P1240" s="194">
        <f>ABS(Table21[[#This Row],[Erorr 3]])</f>
        <v>1.2908166666666681</v>
      </c>
      <c r="Q1240" s="192">
        <f>Table21[[#This Row],[Abs Erorr 3]]/Table21[[#This Row],[Adj Close]]</f>
        <v>7.2967895595678289E-2</v>
      </c>
    </row>
    <row r="1241" spans="1:17" x14ac:dyDescent="0.3">
      <c r="A1241" s="177">
        <v>45264</v>
      </c>
      <c r="B1241" s="7">
        <v>18.374700000000001</v>
      </c>
      <c r="C1241" s="190">
        <f t="shared" si="76"/>
        <v>17.690200000000001</v>
      </c>
      <c r="D1241" s="191">
        <f>Table21[[#This Row],[Adj Close]]-Table21[[#This Row],[Naive Trend ]]</f>
        <v>0.68449999999999989</v>
      </c>
      <c r="E1241">
        <f>Table21[[#This Row],[Erorr 1]]^2</f>
        <v>0.46854024999999982</v>
      </c>
      <c r="F1241">
        <f>ABS(Table21[[#This Row],[Erorr 1]])</f>
        <v>0.68449999999999989</v>
      </c>
      <c r="G1241" s="192">
        <f>Table21[[#This Row],[Abs Erorr 1]]/Table21[[#This Row],[Adj Close]]</f>
        <v>3.7252308881233424E-2</v>
      </c>
      <c r="H1241" s="190">
        <f t="shared" si="78"/>
        <v>16.933966666666667</v>
      </c>
      <c r="I1241" s="193">
        <f>(Table21[[#This Row],[Adj Close]]-Table21[[#This Row],[3-MA]])</f>
        <v>1.4407333333333341</v>
      </c>
      <c r="J1241" s="194">
        <f t="shared" si="77"/>
        <v>2.0757125377777799</v>
      </c>
      <c r="K1241" s="194">
        <f>ABS(Table21[[#This Row],[Erorr 2]])</f>
        <v>1.4407333333333341</v>
      </c>
      <c r="L1241" s="192">
        <f>Table21[[#This Row],[Abs Erorr 2]]/Table21[[#This Row],[Adj Close]]</f>
        <v>7.8408536375197097E-2</v>
      </c>
      <c r="M1241" s="190">
        <f t="shared" si="79"/>
        <v>16.629183333333334</v>
      </c>
      <c r="N1241" s="195">
        <f>Table21[[#This Row],[Adj Close]]-Table21[[#This Row],[6-MA]]</f>
        <v>1.745516666666667</v>
      </c>
      <c r="O1241" s="194">
        <f>(Table21[[#This Row],[Adj Close]]-M1241)^2</f>
        <v>3.0468284336111124</v>
      </c>
      <c r="P1241" s="194">
        <f>ABS(Table21[[#This Row],[Erorr 3]])</f>
        <v>1.745516666666667</v>
      </c>
      <c r="Q1241" s="192">
        <f>Table21[[#This Row],[Abs Erorr 3]]/Table21[[#This Row],[Adj Close]]</f>
        <v>9.4995655257863632E-2</v>
      </c>
    </row>
    <row r="1242" spans="1:17" x14ac:dyDescent="0.3">
      <c r="A1242" s="177">
        <v>45265</v>
      </c>
      <c r="B1242" s="7">
        <v>17.6706</v>
      </c>
      <c r="C1242" s="190">
        <f t="shared" si="76"/>
        <v>18.374700000000001</v>
      </c>
      <c r="D1242" s="191">
        <f>Table21[[#This Row],[Adj Close]]-Table21[[#This Row],[Naive Trend ]]</f>
        <v>-0.70410000000000039</v>
      </c>
      <c r="E1242">
        <f>Table21[[#This Row],[Erorr 1]]^2</f>
        <v>0.49575681000000055</v>
      </c>
      <c r="F1242">
        <f>ABS(Table21[[#This Row],[Erorr 1]])</f>
        <v>0.70410000000000039</v>
      </c>
      <c r="G1242" s="192">
        <f>Table21[[#This Row],[Abs Erorr 1]]/Table21[[#This Row],[Adj Close]]</f>
        <v>3.9845845641913707E-2</v>
      </c>
      <c r="H1242" s="190">
        <f t="shared" si="78"/>
        <v>17.475066666666667</v>
      </c>
      <c r="I1242" s="193">
        <f>(Table21[[#This Row],[Adj Close]]-Table21[[#This Row],[3-MA]])</f>
        <v>0.19553333333333356</v>
      </c>
      <c r="J1242" s="194">
        <f t="shared" si="77"/>
        <v>3.8233284444444536E-2</v>
      </c>
      <c r="K1242" s="194">
        <f>ABS(Table21[[#This Row],[Erorr 2]])</f>
        <v>0.19553333333333356</v>
      </c>
      <c r="L1242" s="192">
        <f>Table21[[#This Row],[Abs Erorr 2]]/Table21[[#This Row],[Adj Close]]</f>
        <v>1.1065460897385124E-2</v>
      </c>
      <c r="M1242" s="190">
        <f t="shared" si="79"/>
        <v>16.987750000000002</v>
      </c>
      <c r="N1242" s="195">
        <f>Table21[[#This Row],[Adj Close]]-Table21[[#This Row],[6-MA]]</f>
        <v>0.6828499999999984</v>
      </c>
      <c r="O1242" s="194">
        <f>(Table21[[#This Row],[Adj Close]]-M1242)^2</f>
        <v>0.46628412249999784</v>
      </c>
      <c r="P1242" s="194">
        <f>ABS(Table21[[#This Row],[Erorr 3]])</f>
        <v>0.6828499999999984</v>
      </c>
      <c r="Q1242" s="192">
        <f>Table21[[#This Row],[Abs Erorr 3]]/Table21[[#This Row],[Adj Close]]</f>
        <v>3.8643283193553042E-2</v>
      </c>
    </row>
    <row r="1243" spans="1:17" x14ac:dyDescent="0.3">
      <c r="A1243" s="177">
        <v>45266</v>
      </c>
      <c r="B1243" s="7">
        <v>17.807500000000001</v>
      </c>
      <c r="C1243" s="190">
        <f t="shared" si="76"/>
        <v>17.6706</v>
      </c>
      <c r="D1243" s="191">
        <f>Table21[[#This Row],[Adj Close]]-Table21[[#This Row],[Naive Trend ]]</f>
        <v>0.13690000000000069</v>
      </c>
      <c r="E1243">
        <f>Table21[[#This Row],[Erorr 1]]^2</f>
        <v>1.874161000000019E-2</v>
      </c>
      <c r="F1243">
        <f>ABS(Table21[[#This Row],[Erorr 1]])</f>
        <v>0.13690000000000069</v>
      </c>
      <c r="G1243" s="192">
        <f>Table21[[#This Row],[Abs Erorr 1]]/Table21[[#This Row],[Adj Close]]</f>
        <v>7.6877720061772105E-3</v>
      </c>
      <c r="H1243" s="190">
        <f t="shared" si="78"/>
        <v>17.911833333333334</v>
      </c>
      <c r="I1243" s="193">
        <f>(Table21[[#This Row],[Adj Close]]-Table21[[#This Row],[3-MA]])</f>
        <v>-0.10433333333333294</v>
      </c>
      <c r="J1243" s="194">
        <f t="shared" si="77"/>
        <v>1.0885444444444363E-2</v>
      </c>
      <c r="K1243" s="194">
        <f>ABS(Table21[[#This Row],[Erorr 2]])</f>
        <v>0.10433333333333294</v>
      </c>
      <c r="L1243" s="192">
        <f>Table21[[#This Row],[Abs Erorr 2]]/Table21[[#This Row],[Adj Close]]</f>
        <v>5.8589545603444024E-3</v>
      </c>
      <c r="M1243" s="190">
        <f t="shared" si="79"/>
        <v>17.230583333333332</v>
      </c>
      <c r="N1243" s="195">
        <f>Table21[[#This Row],[Adj Close]]-Table21[[#This Row],[6-MA]]</f>
        <v>0.57691666666666919</v>
      </c>
      <c r="O1243" s="194">
        <f>(Table21[[#This Row],[Adj Close]]-M1243)^2</f>
        <v>0.33283284027778071</v>
      </c>
      <c r="P1243" s="194">
        <f>ABS(Table21[[#This Row],[Erorr 3]])</f>
        <v>0.57691666666666919</v>
      </c>
      <c r="Q1243" s="192">
        <f>Table21[[#This Row],[Abs Erorr 3]]/Table21[[#This Row],[Adj Close]]</f>
        <v>3.2397398100051614E-2</v>
      </c>
    </row>
    <row r="1244" spans="1:17" x14ac:dyDescent="0.3">
      <c r="A1244" s="177">
        <v>45267</v>
      </c>
      <c r="B1244" s="7">
        <v>17.797799999999999</v>
      </c>
      <c r="C1244" s="190">
        <f t="shared" si="76"/>
        <v>17.807500000000001</v>
      </c>
      <c r="D1244" s="191">
        <f>Table21[[#This Row],[Adj Close]]-Table21[[#This Row],[Naive Trend ]]</f>
        <v>-9.7000000000022624E-3</v>
      </c>
      <c r="E1244">
        <f>Table21[[#This Row],[Erorr 1]]^2</f>
        <v>9.4090000000043885E-5</v>
      </c>
      <c r="F1244">
        <f>ABS(Table21[[#This Row],[Erorr 1]])</f>
        <v>9.7000000000022624E-3</v>
      </c>
      <c r="G1244" s="192">
        <f>Table21[[#This Row],[Abs Erorr 1]]/Table21[[#This Row],[Adj Close]]</f>
        <v>5.4501118115734886E-4</v>
      </c>
      <c r="H1244" s="190">
        <f t="shared" si="78"/>
        <v>17.950933333333335</v>
      </c>
      <c r="I1244" s="193">
        <f>(Table21[[#This Row],[Adj Close]]-Table21[[#This Row],[3-MA]])</f>
        <v>-0.15313333333333645</v>
      </c>
      <c r="J1244" s="194">
        <f t="shared" si="77"/>
        <v>2.3449817777778732E-2</v>
      </c>
      <c r="K1244" s="194">
        <f>ABS(Table21[[#This Row],[Erorr 2]])</f>
        <v>0.15313333333333645</v>
      </c>
      <c r="L1244" s="192">
        <f>Table21[[#This Row],[Abs Erorr 2]]/Table21[[#This Row],[Adj Close]]</f>
        <v>8.6040596777880677E-3</v>
      </c>
      <c r="M1244" s="190">
        <f t="shared" si="79"/>
        <v>17.442450000000004</v>
      </c>
      <c r="N1244" s="195">
        <f>Table21[[#This Row],[Adj Close]]-Table21[[#This Row],[6-MA]]</f>
        <v>0.35534999999999428</v>
      </c>
      <c r="O1244" s="194">
        <f>(Table21[[#This Row],[Adj Close]]-M1244)^2</f>
        <v>0.12627362249999594</v>
      </c>
      <c r="P1244" s="194">
        <f>ABS(Table21[[#This Row],[Erorr 3]])</f>
        <v>0.35534999999999428</v>
      </c>
      <c r="Q1244" s="192">
        <f>Table21[[#This Row],[Abs Erorr 3]]/Table21[[#This Row],[Adj Close]]</f>
        <v>1.9965950847857281E-2</v>
      </c>
    </row>
    <row r="1245" spans="1:17" x14ac:dyDescent="0.3">
      <c r="A1245" s="177">
        <v>45268</v>
      </c>
      <c r="B1245" s="7">
        <v>17.827200000000001</v>
      </c>
      <c r="C1245" s="190">
        <f t="shared" si="76"/>
        <v>17.797799999999999</v>
      </c>
      <c r="D1245" s="191">
        <f>Table21[[#This Row],[Adj Close]]-Table21[[#This Row],[Naive Trend ]]</f>
        <v>2.9400000000002535E-2</v>
      </c>
      <c r="E1245">
        <f>Table21[[#This Row],[Erorr 1]]^2</f>
        <v>8.6436000000014908E-4</v>
      </c>
      <c r="F1245">
        <f>ABS(Table21[[#This Row],[Erorr 1]])</f>
        <v>2.9400000000002535E-2</v>
      </c>
      <c r="G1245" s="192">
        <f>Table21[[#This Row],[Abs Erorr 1]]/Table21[[#This Row],[Adj Close]]</f>
        <v>1.6491653204094043E-3</v>
      </c>
      <c r="H1245" s="190">
        <f t="shared" si="78"/>
        <v>17.758633333333332</v>
      </c>
      <c r="I1245" s="193">
        <f>(Table21[[#This Row],[Adj Close]]-Table21[[#This Row],[3-MA]])</f>
        <v>6.8566666666669107E-2</v>
      </c>
      <c r="J1245" s="194">
        <f t="shared" si="77"/>
        <v>4.7013877777781123E-3</v>
      </c>
      <c r="K1245" s="194">
        <f>ABS(Table21[[#This Row],[Erorr 2]])</f>
        <v>6.8566666666669107E-2</v>
      </c>
      <c r="L1245" s="192">
        <f>Table21[[#This Row],[Abs Erorr 2]]/Table21[[#This Row],[Adj Close]]</f>
        <v>3.8461826123378376E-3</v>
      </c>
      <c r="M1245" s="190">
        <f t="shared" si="79"/>
        <v>17.616849999999999</v>
      </c>
      <c r="N1245" s="195">
        <f>Table21[[#This Row],[Adj Close]]-Table21[[#This Row],[6-MA]]</f>
        <v>0.21035000000000181</v>
      </c>
      <c r="O1245" s="194">
        <f>(Table21[[#This Row],[Adj Close]]-M1245)^2</f>
        <v>4.4247122500000763E-2</v>
      </c>
      <c r="P1245" s="194">
        <f>ABS(Table21[[#This Row],[Erorr 3]])</f>
        <v>0.21035000000000181</v>
      </c>
      <c r="Q1245" s="192">
        <f>Table21[[#This Row],[Abs Erorr 3]]/Table21[[#This Row],[Adj Close]]</f>
        <v>1.1799385209118751E-2</v>
      </c>
    </row>
    <row r="1246" spans="1:17" x14ac:dyDescent="0.3">
      <c r="A1246" s="177">
        <v>45271</v>
      </c>
      <c r="B1246" s="7">
        <v>17.915700000000001</v>
      </c>
      <c r="C1246" s="190">
        <f t="shared" si="76"/>
        <v>17.827200000000001</v>
      </c>
      <c r="D1246" s="191">
        <f>Table21[[#This Row],[Adj Close]]-Table21[[#This Row],[Naive Trend ]]</f>
        <v>8.8499999999999801E-2</v>
      </c>
      <c r="E1246">
        <f>Table21[[#This Row],[Erorr 1]]^2</f>
        <v>7.8322499999999642E-3</v>
      </c>
      <c r="F1246">
        <f>ABS(Table21[[#This Row],[Erorr 1]])</f>
        <v>8.8499999999999801E-2</v>
      </c>
      <c r="G1246" s="192">
        <f>Table21[[#This Row],[Abs Erorr 1]]/Table21[[#This Row],[Adj Close]]</f>
        <v>4.9398014032384892E-3</v>
      </c>
      <c r="H1246" s="190">
        <f t="shared" si="78"/>
        <v>17.810833333333335</v>
      </c>
      <c r="I1246" s="193">
        <f>(Table21[[#This Row],[Adj Close]]-Table21[[#This Row],[3-MA]])</f>
        <v>0.10486666666666622</v>
      </c>
      <c r="J1246" s="194">
        <f t="shared" si="77"/>
        <v>1.0997017777777684E-2</v>
      </c>
      <c r="K1246" s="194">
        <f>ABS(Table21[[#This Row],[Erorr 2]])</f>
        <v>0.10486666666666622</v>
      </c>
      <c r="L1246" s="192">
        <f>Table21[[#This Row],[Abs Erorr 2]]/Table21[[#This Row],[Adj Close]]</f>
        <v>5.8533390638750493E-3</v>
      </c>
      <c r="M1246" s="190">
        <f t="shared" si="79"/>
        <v>17.861333333333334</v>
      </c>
      <c r="N1246" s="195">
        <f>Table21[[#This Row],[Adj Close]]-Table21[[#This Row],[6-MA]]</f>
        <v>5.4366666666666674E-2</v>
      </c>
      <c r="O1246" s="194">
        <f>(Table21[[#This Row],[Adj Close]]-M1246)^2</f>
        <v>2.9557344444444454E-3</v>
      </c>
      <c r="P1246" s="194">
        <f>ABS(Table21[[#This Row],[Erorr 3]])</f>
        <v>5.4366666666666674E-2</v>
      </c>
      <c r="Q1246" s="192">
        <f>Table21[[#This Row],[Abs Erorr 3]]/Table21[[#This Row],[Adj Close]]</f>
        <v>3.0345823309536704E-3</v>
      </c>
    </row>
    <row r="1247" spans="1:17" x14ac:dyDescent="0.3">
      <c r="A1247" s="177">
        <v>45272</v>
      </c>
      <c r="B1247" s="7">
        <v>17.453800000000001</v>
      </c>
      <c r="C1247" s="190">
        <f t="shared" si="76"/>
        <v>17.915700000000001</v>
      </c>
      <c r="D1247" s="191">
        <f>Table21[[#This Row],[Adj Close]]-Table21[[#This Row],[Naive Trend ]]</f>
        <v>-0.46189999999999998</v>
      </c>
      <c r="E1247">
        <f>Table21[[#This Row],[Erorr 1]]^2</f>
        <v>0.21335160999999997</v>
      </c>
      <c r="F1247">
        <f>ABS(Table21[[#This Row],[Erorr 1]])</f>
        <v>0.46189999999999998</v>
      </c>
      <c r="G1247" s="192">
        <f>Table21[[#This Row],[Abs Erorr 1]]/Table21[[#This Row],[Adj Close]]</f>
        <v>2.6464151073118745E-2</v>
      </c>
      <c r="H1247" s="190">
        <f t="shared" si="78"/>
        <v>17.846900000000002</v>
      </c>
      <c r="I1247" s="193">
        <f>(Table21[[#This Row],[Adj Close]]-Table21[[#This Row],[3-MA]])</f>
        <v>-0.39310000000000045</v>
      </c>
      <c r="J1247" s="194">
        <f t="shared" si="77"/>
        <v>0.15452761000000034</v>
      </c>
      <c r="K1247" s="194">
        <f>ABS(Table21[[#This Row],[Erorr 2]])</f>
        <v>0.39310000000000045</v>
      </c>
      <c r="L1247" s="192">
        <f>Table21[[#This Row],[Abs Erorr 2]]/Table21[[#This Row],[Adj Close]]</f>
        <v>2.2522316057248304E-2</v>
      </c>
      <c r="M1247" s="190">
        <f t="shared" si="79"/>
        <v>17.898916666666668</v>
      </c>
      <c r="N1247" s="195">
        <f>Table21[[#This Row],[Adj Close]]-Table21[[#This Row],[6-MA]]</f>
        <v>-0.44511666666666727</v>
      </c>
      <c r="O1247" s="194">
        <f>(Table21[[#This Row],[Adj Close]]-M1247)^2</f>
        <v>0.19812884694444499</v>
      </c>
      <c r="P1247" s="194">
        <f>ABS(Table21[[#This Row],[Erorr 3]])</f>
        <v>0.44511666666666727</v>
      </c>
      <c r="Q1247" s="192">
        <f>Table21[[#This Row],[Abs Erorr 3]]/Table21[[#This Row],[Adj Close]]</f>
        <v>2.5502564866485649E-2</v>
      </c>
    </row>
    <row r="1248" spans="1:17" x14ac:dyDescent="0.3">
      <c r="A1248" s="177">
        <v>45273</v>
      </c>
      <c r="B1248" s="7">
        <v>18.485700000000001</v>
      </c>
      <c r="C1248" s="190">
        <f t="shared" si="76"/>
        <v>17.453800000000001</v>
      </c>
      <c r="D1248" s="191">
        <f>Table21[[#This Row],[Adj Close]]-Table21[[#This Row],[Naive Trend ]]</f>
        <v>1.0319000000000003</v>
      </c>
      <c r="E1248">
        <f>Table21[[#This Row],[Erorr 1]]^2</f>
        <v>1.0648176100000006</v>
      </c>
      <c r="F1248">
        <f>ABS(Table21[[#This Row],[Erorr 1]])</f>
        <v>1.0319000000000003</v>
      </c>
      <c r="G1248" s="192">
        <f>Table21[[#This Row],[Abs Erorr 1]]/Table21[[#This Row],[Adj Close]]</f>
        <v>5.5821526909989892E-2</v>
      </c>
      <c r="H1248" s="190">
        <f t="shared" si="78"/>
        <v>17.732233333333337</v>
      </c>
      <c r="I1248" s="193">
        <f>(Table21[[#This Row],[Adj Close]]-Table21[[#This Row],[3-MA]])</f>
        <v>0.75346666666666451</v>
      </c>
      <c r="J1248" s="194">
        <f t="shared" si="77"/>
        <v>0.56771201777777458</v>
      </c>
      <c r="K1248" s="194">
        <f>ABS(Table21[[#This Row],[Erorr 2]])</f>
        <v>0.75346666666666451</v>
      </c>
      <c r="L1248" s="192">
        <f>Table21[[#This Row],[Abs Erorr 2]]/Table21[[#This Row],[Adj Close]]</f>
        <v>4.0759433868701997E-2</v>
      </c>
      <c r="M1248" s="190">
        <f t="shared" si="79"/>
        <v>17.745433333333335</v>
      </c>
      <c r="N1248" s="195">
        <f>Table21[[#This Row],[Adj Close]]-Table21[[#This Row],[6-MA]]</f>
        <v>0.74026666666666685</v>
      </c>
      <c r="O1248" s="194">
        <f>(Table21[[#This Row],[Adj Close]]-M1248)^2</f>
        <v>0.54799473777777807</v>
      </c>
      <c r="P1248" s="194">
        <f>ABS(Table21[[#This Row],[Erorr 3]])</f>
        <v>0.74026666666666685</v>
      </c>
      <c r="Q1248" s="192">
        <f>Table21[[#This Row],[Abs Erorr 3]]/Table21[[#This Row],[Adj Close]]</f>
        <v>4.0045368401881824E-2</v>
      </c>
    </row>
    <row r="1249" spans="1:17" x14ac:dyDescent="0.3">
      <c r="A1249" s="177">
        <v>45274</v>
      </c>
      <c r="B1249" s="7">
        <v>20.038499999999999</v>
      </c>
      <c r="C1249" s="190">
        <f t="shared" si="76"/>
        <v>18.485700000000001</v>
      </c>
      <c r="D1249" s="191">
        <f>Table21[[#This Row],[Adj Close]]-Table21[[#This Row],[Naive Trend ]]</f>
        <v>1.5527999999999977</v>
      </c>
      <c r="E1249">
        <f>Table21[[#This Row],[Erorr 1]]^2</f>
        <v>2.4111878399999931</v>
      </c>
      <c r="F1249">
        <f>ABS(Table21[[#This Row],[Erorr 1]])</f>
        <v>1.5527999999999977</v>
      </c>
      <c r="G1249" s="192">
        <f>Table21[[#This Row],[Abs Erorr 1]]/Table21[[#This Row],[Adj Close]]</f>
        <v>7.7490830151957374E-2</v>
      </c>
      <c r="H1249" s="190">
        <f t="shared" si="78"/>
        <v>17.951733333333333</v>
      </c>
      <c r="I1249" s="193">
        <f>(Table21[[#This Row],[Adj Close]]-Table21[[#This Row],[3-MA]])</f>
        <v>2.0867666666666658</v>
      </c>
      <c r="J1249" s="194">
        <f t="shared" si="77"/>
        <v>4.3545951211111076</v>
      </c>
      <c r="K1249" s="194">
        <f>ABS(Table21[[#This Row],[Erorr 2]])</f>
        <v>2.0867666666666658</v>
      </c>
      <c r="L1249" s="192">
        <f>Table21[[#This Row],[Abs Erorr 2]]/Table21[[#This Row],[Adj Close]]</f>
        <v>0.1041378679375535</v>
      </c>
      <c r="M1249" s="190">
        <f t="shared" si="79"/>
        <v>17.881283333333332</v>
      </c>
      <c r="N1249" s="195">
        <f>Table21[[#This Row],[Adj Close]]-Table21[[#This Row],[6-MA]]</f>
        <v>2.1572166666666668</v>
      </c>
      <c r="O1249" s="194">
        <f>(Table21[[#This Row],[Adj Close]]-M1249)^2</f>
        <v>4.6535837469444452</v>
      </c>
      <c r="P1249" s="194">
        <f>ABS(Table21[[#This Row],[Erorr 3]])</f>
        <v>2.1572166666666668</v>
      </c>
      <c r="Q1249" s="192">
        <f>Table21[[#This Row],[Abs Erorr 3]]/Table21[[#This Row],[Adj Close]]</f>
        <v>0.10765360015303875</v>
      </c>
    </row>
    <row r="1250" spans="1:17" x14ac:dyDescent="0.3">
      <c r="A1250" s="177">
        <v>45275</v>
      </c>
      <c r="B1250" s="7">
        <v>19.566700000000001</v>
      </c>
      <c r="C1250" s="190">
        <f t="shared" si="76"/>
        <v>20.038499999999999</v>
      </c>
      <c r="D1250" s="191">
        <f>Table21[[#This Row],[Adj Close]]-Table21[[#This Row],[Naive Trend ]]</f>
        <v>-0.47179999999999822</v>
      </c>
      <c r="E1250">
        <f>Table21[[#This Row],[Erorr 1]]^2</f>
        <v>0.22259523999999833</v>
      </c>
      <c r="F1250">
        <f>ABS(Table21[[#This Row],[Erorr 1]])</f>
        <v>0.47179999999999822</v>
      </c>
      <c r="G1250" s="192">
        <f>Table21[[#This Row],[Abs Erorr 1]]/Table21[[#This Row],[Adj Close]]</f>
        <v>2.4112395038509211E-2</v>
      </c>
      <c r="H1250" s="190">
        <f t="shared" si="78"/>
        <v>18.659333333333333</v>
      </c>
      <c r="I1250" s="193">
        <f>(Table21[[#This Row],[Adj Close]]-Table21[[#This Row],[3-MA]])</f>
        <v>0.90736666666666821</v>
      </c>
      <c r="J1250" s="194">
        <f t="shared" si="77"/>
        <v>0.82331426777778061</v>
      </c>
      <c r="K1250" s="194">
        <f>ABS(Table21[[#This Row],[Erorr 2]])</f>
        <v>0.90736666666666821</v>
      </c>
      <c r="L1250" s="192">
        <f>Table21[[#This Row],[Abs Erorr 2]]/Table21[[#This Row],[Adj Close]]</f>
        <v>4.637300447529058E-2</v>
      </c>
      <c r="M1250" s="190">
        <f t="shared" si="79"/>
        <v>18.253116666666667</v>
      </c>
      <c r="N1250" s="195">
        <f>Table21[[#This Row],[Adj Close]]-Table21[[#This Row],[6-MA]]</f>
        <v>1.3135833333333338</v>
      </c>
      <c r="O1250" s="194">
        <f>(Table21[[#This Row],[Adj Close]]-M1250)^2</f>
        <v>1.7255011736111123</v>
      </c>
      <c r="P1250" s="194">
        <f>ABS(Table21[[#This Row],[Erorr 3]])</f>
        <v>1.3135833333333338</v>
      </c>
      <c r="Q1250" s="192">
        <f>Table21[[#This Row],[Abs Erorr 3]]/Table21[[#This Row],[Adj Close]]</f>
        <v>6.7133616467433641E-2</v>
      </c>
    </row>
    <row r="1251" spans="1:17" x14ac:dyDescent="0.3">
      <c r="A1251" s="177">
        <v>45278</v>
      </c>
      <c r="B1251" s="7">
        <v>18.043500000000002</v>
      </c>
      <c r="C1251" s="190">
        <f t="shared" si="76"/>
        <v>19.566700000000001</v>
      </c>
      <c r="D1251" s="191">
        <f>Table21[[#This Row],[Adj Close]]-Table21[[#This Row],[Naive Trend ]]</f>
        <v>-1.5231999999999992</v>
      </c>
      <c r="E1251">
        <f>Table21[[#This Row],[Erorr 1]]^2</f>
        <v>2.3201382399999977</v>
      </c>
      <c r="F1251">
        <f>ABS(Table21[[#This Row],[Erorr 1]])</f>
        <v>1.5231999999999992</v>
      </c>
      <c r="G1251" s="192">
        <f>Table21[[#This Row],[Abs Erorr 1]]/Table21[[#This Row],[Adj Close]]</f>
        <v>8.4418211544323385E-2</v>
      </c>
      <c r="H1251" s="190">
        <f t="shared" si="78"/>
        <v>19.363633333333336</v>
      </c>
      <c r="I1251" s="193">
        <f>(Table21[[#This Row],[Adj Close]]-Table21[[#This Row],[3-MA]])</f>
        <v>-1.3201333333333345</v>
      </c>
      <c r="J1251" s="194">
        <f t="shared" si="77"/>
        <v>1.7427520177777809</v>
      </c>
      <c r="K1251" s="194">
        <f>ABS(Table21[[#This Row],[Erorr 2]])</f>
        <v>1.3201333333333345</v>
      </c>
      <c r="L1251" s="192">
        <f>Table21[[#This Row],[Abs Erorr 2]]/Table21[[#This Row],[Adj Close]]</f>
        <v>7.3163927914946345E-2</v>
      </c>
      <c r="M1251" s="190">
        <f t="shared" si="79"/>
        <v>18.547933333333333</v>
      </c>
      <c r="N1251" s="195">
        <f>Table21[[#This Row],[Adj Close]]-Table21[[#This Row],[6-MA]]</f>
        <v>-0.50443333333333129</v>
      </c>
      <c r="O1251" s="194">
        <f>(Table21[[#This Row],[Adj Close]]-M1251)^2</f>
        <v>0.2544529877777757</v>
      </c>
      <c r="P1251" s="194">
        <f>ABS(Table21[[#This Row],[Erorr 3]])</f>
        <v>0.50443333333333129</v>
      </c>
      <c r="Q1251" s="192">
        <f>Table21[[#This Row],[Abs Erorr 3]]/Table21[[#This Row],[Adj Close]]</f>
        <v>2.7956512502193658E-2</v>
      </c>
    </row>
    <row r="1252" spans="1:17" x14ac:dyDescent="0.3">
      <c r="A1252" s="177">
        <v>45279</v>
      </c>
      <c r="B1252" s="7">
        <v>18.416899999999998</v>
      </c>
      <c r="C1252" s="190">
        <f t="shared" si="76"/>
        <v>18.043500000000002</v>
      </c>
      <c r="D1252" s="191">
        <f>Table21[[#This Row],[Adj Close]]-Table21[[#This Row],[Naive Trend ]]</f>
        <v>0.37339999999999662</v>
      </c>
      <c r="E1252">
        <f>Table21[[#This Row],[Erorr 1]]^2</f>
        <v>0.13942755999999748</v>
      </c>
      <c r="F1252">
        <f>ABS(Table21[[#This Row],[Erorr 1]])</f>
        <v>0.37339999999999662</v>
      </c>
      <c r="G1252" s="192">
        <f>Table21[[#This Row],[Abs Erorr 1]]/Table21[[#This Row],[Adj Close]]</f>
        <v>2.0274856246165027E-2</v>
      </c>
      <c r="H1252" s="190">
        <f t="shared" si="78"/>
        <v>19.216233333333332</v>
      </c>
      <c r="I1252" s="193">
        <f>(Table21[[#This Row],[Adj Close]]-Table21[[#This Row],[3-MA]])</f>
        <v>-0.79933333333333323</v>
      </c>
      <c r="J1252" s="194">
        <f t="shared" si="77"/>
        <v>0.6389337777777776</v>
      </c>
      <c r="K1252" s="194">
        <f>ABS(Table21[[#This Row],[Erorr 2]])</f>
        <v>0.79933333333333323</v>
      </c>
      <c r="L1252" s="192">
        <f>Table21[[#This Row],[Abs Erorr 2]]/Table21[[#This Row],[Adj Close]]</f>
        <v>4.3402165040442926E-2</v>
      </c>
      <c r="M1252" s="190">
        <f t="shared" si="79"/>
        <v>18.583983333333332</v>
      </c>
      <c r="N1252" s="195">
        <f>Table21[[#This Row],[Adj Close]]-Table21[[#This Row],[6-MA]]</f>
        <v>-0.16708333333333414</v>
      </c>
      <c r="O1252" s="194">
        <f>(Table21[[#This Row],[Adj Close]]-M1252)^2</f>
        <v>2.7916840277778045E-2</v>
      </c>
      <c r="P1252" s="194">
        <f>ABS(Table21[[#This Row],[Erorr 3]])</f>
        <v>0.16708333333333414</v>
      </c>
      <c r="Q1252" s="192">
        <f>Table21[[#This Row],[Abs Erorr 3]]/Table21[[#This Row],[Adj Close]]</f>
        <v>9.0722832470901266E-3</v>
      </c>
    </row>
    <row r="1253" spans="1:17" x14ac:dyDescent="0.3">
      <c r="A1253" s="177">
        <v>45280</v>
      </c>
      <c r="B1253" s="7">
        <v>17.630700000000001</v>
      </c>
      <c r="C1253" s="190">
        <f t="shared" si="76"/>
        <v>18.416899999999998</v>
      </c>
      <c r="D1253" s="191">
        <f>Table21[[#This Row],[Adj Close]]-Table21[[#This Row],[Naive Trend ]]</f>
        <v>-0.78619999999999735</v>
      </c>
      <c r="E1253">
        <f>Table21[[#This Row],[Erorr 1]]^2</f>
        <v>0.61811043999999582</v>
      </c>
      <c r="F1253">
        <f>ABS(Table21[[#This Row],[Erorr 1]])</f>
        <v>0.78619999999999735</v>
      </c>
      <c r="G1253" s="192">
        <f>Table21[[#This Row],[Abs Erorr 1]]/Table21[[#This Row],[Adj Close]]</f>
        <v>4.4592670739108331E-2</v>
      </c>
      <c r="H1253" s="190">
        <f t="shared" si="78"/>
        <v>18.675700000000003</v>
      </c>
      <c r="I1253" s="193">
        <f>(Table21[[#This Row],[Adj Close]]-Table21[[#This Row],[3-MA]])</f>
        <v>-1.0450000000000017</v>
      </c>
      <c r="J1253" s="194">
        <f t="shared" si="77"/>
        <v>1.0920250000000036</v>
      </c>
      <c r="K1253" s="194">
        <f>ABS(Table21[[#This Row],[Erorr 2]])</f>
        <v>1.0450000000000017</v>
      </c>
      <c r="L1253" s="192">
        <f>Table21[[#This Row],[Abs Erorr 2]]/Table21[[#This Row],[Adj Close]]</f>
        <v>5.9271611450481355E-2</v>
      </c>
      <c r="M1253" s="190">
        <f t="shared" si="79"/>
        <v>18.667516666666668</v>
      </c>
      <c r="N1253" s="195">
        <f>Table21[[#This Row],[Adj Close]]-Table21[[#This Row],[6-MA]]</f>
        <v>-1.0368166666666667</v>
      </c>
      <c r="O1253" s="194">
        <f>(Table21[[#This Row],[Adj Close]]-M1253)^2</f>
        <v>1.0749888002777779</v>
      </c>
      <c r="P1253" s="194">
        <f>ABS(Table21[[#This Row],[Erorr 3]])</f>
        <v>1.0368166666666667</v>
      </c>
      <c r="Q1253" s="192">
        <f>Table21[[#This Row],[Abs Erorr 3]]/Table21[[#This Row],[Adj Close]]</f>
        <v>5.8807458958899342E-2</v>
      </c>
    </row>
    <row r="1254" spans="1:17" x14ac:dyDescent="0.3">
      <c r="A1254" s="177">
        <v>45281</v>
      </c>
      <c r="B1254" s="7">
        <v>18.878799999999998</v>
      </c>
      <c r="C1254" s="190">
        <f t="shared" si="76"/>
        <v>17.630700000000001</v>
      </c>
      <c r="D1254" s="191">
        <f>Table21[[#This Row],[Adj Close]]-Table21[[#This Row],[Naive Trend ]]</f>
        <v>1.2480999999999973</v>
      </c>
      <c r="E1254">
        <f>Table21[[#This Row],[Erorr 1]]^2</f>
        <v>1.5577536099999933</v>
      </c>
      <c r="F1254">
        <f>ABS(Table21[[#This Row],[Erorr 1]])</f>
        <v>1.2480999999999973</v>
      </c>
      <c r="G1254" s="192">
        <f>Table21[[#This Row],[Abs Erorr 1]]/Table21[[#This Row],[Adj Close]]</f>
        <v>6.6111193508061813E-2</v>
      </c>
      <c r="H1254" s="190">
        <f t="shared" si="78"/>
        <v>18.030366666666666</v>
      </c>
      <c r="I1254" s="193">
        <f>(Table21[[#This Row],[Adj Close]]-Table21[[#This Row],[3-MA]])</f>
        <v>0.84843333333333248</v>
      </c>
      <c r="J1254" s="194">
        <f t="shared" si="77"/>
        <v>0.7198391211111097</v>
      </c>
      <c r="K1254" s="194">
        <f>ABS(Table21[[#This Row],[Erorr 2]])</f>
        <v>0.84843333333333248</v>
      </c>
      <c r="L1254" s="192">
        <f>Table21[[#This Row],[Abs Erorr 2]]/Table21[[#This Row],[Adj Close]]</f>
        <v>4.4941062638161992E-2</v>
      </c>
      <c r="M1254" s="190">
        <f t="shared" si="79"/>
        <v>18.696999999999999</v>
      </c>
      <c r="N1254" s="195">
        <f>Table21[[#This Row],[Adj Close]]-Table21[[#This Row],[6-MA]]</f>
        <v>0.18179999999999907</v>
      </c>
      <c r="O1254" s="194">
        <f>(Table21[[#This Row],[Adj Close]]-M1254)^2</f>
        <v>3.3051239999999663E-2</v>
      </c>
      <c r="P1254" s="194">
        <f>ABS(Table21[[#This Row],[Erorr 3]])</f>
        <v>0.18179999999999907</v>
      </c>
      <c r="Q1254" s="192">
        <f>Table21[[#This Row],[Abs Erorr 3]]/Table21[[#This Row],[Adj Close]]</f>
        <v>9.6298493548318265E-3</v>
      </c>
    </row>
    <row r="1255" spans="1:17" x14ac:dyDescent="0.3">
      <c r="A1255" s="177">
        <v>45282</v>
      </c>
      <c r="B1255" s="7">
        <v>18.269500000000001</v>
      </c>
      <c r="C1255" s="190">
        <f t="shared" si="76"/>
        <v>18.878799999999998</v>
      </c>
      <c r="D1255" s="191">
        <f>Table21[[#This Row],[Adj Close]]-Table21[[#This Row],[Naive Trend ]]</f>
        <v>-0.60929999999999751</v>
      </c>
      <c r="E1255">
        <f>Table21[[#This Row],[Erorr 1]]^2</f>
        <v>0.37124648999999699</v>
      </c>
      <c r="F1255">
        <f>ABS(Table21[[#This Row],[Erorr 1]])</f>
        <v>0.60929999999999751</v>
      </c>
      <c r="G1255" s="192">
        <f>Table21[[#This Row],[Abs Erorr 1]]/Table21[[#This Row],[Adj Close]]</f>
        <v>3.3350666411231696E-2</v>
      </c>
      <c r="H1255" s="190">
        <f t="shared" si="78"/>
        <v>18.308800000000002</v>
      </c>
      <c r="I1255" s="193">
        <f>(Table21[[#This Row],[Adj Close]]-Table21[[#This Row],[3-MA]])</f>
        <v>-3.9300000000000779E-2</v>
      </c>
      <c r="J1255" s="194">
        <f t="shared" si="77"/>
        <v>1.5444900000000613E-3</v>
      </c>
      <c r="K1255" s="194">
        <f>ABS(Table21[[#This Row],[Erorr 2]])</f>
        <v>3.9300000000000779E-2</v>
      </c>
      <c r="L1255" s="192">
        <f>Table21[[#This Row],[Abs Erorr 2]]/Table21[[#This Row],[Adj Close]]</f>
        <v>2.1511261939298164E-3</v>
      </c>
      <c r="M1255" s="190">
        <f t="shared" si="79"/>
        <v>18.762516666666667</v>
      </c>
      <c r="N1255" s="195">
        <f>Table21[[#This Row],[Adj Close]]-Table21[[#This Row],[6-MA]]</f>
        <v>-0.49301666666666577</v>
      </c>
      <c r="O1255" s="194">
        <f>(Table21[[#This Row],[Adj Close]]-M1255)^2</f>
        <v>0.24306543361111022</v>
      </c>
      <c r="P1255" s="194">
        <f>ABS(Table21[[#This Row],[Erorr 3]])</f>
        <v>0.49301666666666577</v>
      </c>
      <c r="Q1255" s="192">
        <f>Table21[[#This Row],[Abs Erorr 3]]/Table21[[#This Row],[Adj Close]]</f>
        <v>2.69857777534506E-2</v>
      </c>
    </row>
    <row r="1256" spans="1:17" x14ac:dyDescent="0.3">
      <c r="A1256" s="177">
        <v>45286</v>
      </c>
      <c r="B1256" s="7">
        <v>18.397200000000002</v>
      </c>
      <c r="C1256" s="190">
        <f t="shared" si="76"/>
        <v>18.269500000000001</v>
      </c>
      <c r="D1256" s="191">
        <f>Table21[[#This Row],[Adj Close]]-Table21[[#This Row],[Naive Trend ]]</f>
        <v>0.12770000000000081</v>
      </c>
      <c r="E1256">
        <f>Table21[[#This Row],[Erorr 1]]^2</f>
        <v>1.6307290000000207E-2</v>
      </c>
      <c r="F1256">
        <f>ABS(Table21[[#This Row],[Erorr 1]])</f>
        <v>0.12770000000000081</v>
      </c>
      <c r="G1256" s="192">
        <f>Table21[[#This Row],[Abs Erorr 1]]/Table21[[#This Row],[Adj Close]]</f>
        <v>6.9412736720805774E-3</v>
      </c>
      <c r="H1256" s="190">
        <f t="shared" si="78"/>
        <v>18.259666666666668</v>
      </c>
      <c r="I1256" s="193">
        <f>(Table21[[#This Row],[Adj Close]]-Table21[[#This Row],[3-MA]])</f>
        <v>0.13753333333333373</v>
      </c>
      <c r="J1256" s="194">
        <f t="shared" si="77"/>
        <v>1.8915417777777888E-2</v>
      </c>
      <c r="K1256" s="194">
        <f>ABS(Table21[[#This Row],[Erorr 2]])</f>
        <v>0.13753333333333373</v>
      </c>
      <c r="L1256" s="192">
        <f>Table21[[#This Row],[Abs Erorr 2]]/Table21[[#This Row],[Adj Close]]</f>
        <v>7.4757752991397447E-3</v>
      </c>
      <c r="M1256" s="190">
        <f t="shared" si="79"/>
        <v>18.467683333333337</v>
      </c>
      <c r="N1256" s="195">
        <f>Table21[[#This Row],[Adj Close]]-Table21[[#This Row],[6-MA]]</f>
        <v>-7.0483333333335452E-2</v>
      </c>
      <c r="O1256" s="194">
        <f>(Table21[[#This Row],[Adj Close]]-M1256)^2</f>
        <v>4.9679002777780765E-3</v>
      </c>
      <c r="P1256" s="194">
        <f>ABS(Table21[[#This Row],[Erorr 3]])</f>
        <v>7.0483333333335452E-2</v>
      </c>
      <c r="Q1256" s="192">
        <f>Table21[[#This Row],[Abs Erorr 3]]/Table21[[#This Row],[Adj Close]]</f>
        <v>3.831198950565056E-3</v>
      </c>
    </row>
    <row r="1257" spans="1:17" x14ac:dyDescent="0.3">
      <c r="A1257" s="177">
        <v>45287</v>
      </c>
      <c r="B1257" s="7">
        <v>18.5152</v>
      </c>
      <c r="C1257" s="190">
        <f t="shared" si="76"/>
        <v>18.397200000000002</v>
      </c>
      <c r="D1257" s="191">
        <f>Table21[[#This Row],[Adj Close]]-Table21[[#This Row],[Naive Trend ]]</f>
        <v>0.11799999999999855</v>
      </c>
      <c r="E1257">
        <f>Table21[[#This Row],[Erorr 1]]^2</f>
        <v>1.3923999999999657E-2</v>
      </c>
      <c r="F1257">
        <f>ABS(Table21[[#This Row],[Erorr 1]])</f>
        <v>0.11799999999999855</v>
      </c>
      <c r="G1257" s="192">
        <f>Table21[[#This Row],[Abs Erorr 1]]/Table21[[#This Row],[Adj Close]]</f>
        <v>6.373142067058339E-3</v>
      </c>
      <c r="H1257" s="190">
        <f t="shared" si="78"/>
        <v>18.515166666666669</v>
      </c>
      <c r="I1257" s="193">
        <f>(Table21[[#This Row],[Adj Close]]-Table21[[#This Row],[3-MA]])</f>
        <v>3.3333333330887172E-5</v>
      </c>
      <c r="J1257" s="194">
        <f t="shared" si="77"/>
        <v>1.1111111109480336E-9</v>
      </c>
      <c r="K1257" s="194">
        <f>ABS(Table21[[#This Row],[Erorr 2]])</f>
        <v>3.3333333330887172E-5</v>
      </c>
      <c r="L1257" s="192">
        <f>Table21[[#This Row],[Abs Erorr 2]]/Table21[[#This Row],[Adj Close]]</f>
        <v>1.8003226176809958E-6</v>
      </c>
      <c r="M1257" s="190">
        <f t="shared" si="79"/>
        <v>18.272766666666666</v>
      </c>
      <c r="N1257" s="195">
        <f>Table21[[#This Row],[Adj Close]]-Table21[[#This Row],[6-MA]]</f>
        <v>0.24243333333333439</v>
      </c>
      <c r="O1257" s="194">
        <f>(Table21[[#This Row],[Adj Close]]-M1257)^2</f>
        <v>5.877392111111162E-2</v>
      </c>
      <c r="P1257" s="194">
        <f>ABS(Table21[[#This Row],[Erorr 3]])</f>
        <v>0.24243333333333439</v>
      </c>
      <c r="Q1257" s="192">
        <f>Table21[[#This Row],[Abs Erorr 3]]/Table21[[#This Row],[Adj Close]]</f>
        <v>1.3093746399354822E-2</v>
      </c>
    </row>
    <row r="1258" spans="1:17" x14ac:dyDescent="0.3">
      <c r="A1258" s="177">
        <v>45288</v>
      </c>
      <c r="B1258" s="7">
        <v>18.731400000000001</v>
      </c>
      <c r="C1258" s="190">
        <f t="shared" si="76"/>
        <v>18.5152</v>
      </c>
      <c r="D1258" s="191">
        <f>Table21[[#This Row],[Adj Close]]-Table21[[#This Row],[Naive Trend ]]</f>
        <v>0.21620000000000061</v>
      </c>
      <c r="E1258">
        <f>Table21[[#This Row],[Erorr 1]]^2</f>
        <v>4.6742440000000267E-2</v>
      </c>
      <c r="F1258">
        <f>ABS(Table21[[#This Row],[Erorr 1]])</f>
        <v>0.21620000000000061</v>
      </c>
      <c r="G1258" s="192">
        <f>Table21[[#This Row],[Abs Erorr 1]]/Table21[[#This Row],[Adj Close]]</f>
        <v>1.154211644618131E-2</v>
      </c>
      <c r="H1258" s="190">
        <f t="shared" si="78"/>
        <v>18.393966666666667</v>
      </c>
      <c r="I1258" s="193">
        <f>(Table21[[#This Row],[Adj Close]]-Table21[[#This Row],[3-MA]])</f>
        <v>0.33743333333333325</v>
      </c>
      <c r="J1258" s="194">
        <f t="shared" si="77"/>
        <v>0.11386125444444439</v>
      </c>
      <c r="K1258" s="194">
        <f>ABS(Table21[[#This Row],[Erorr 2]])</f>
        <v>0.33743333333333325</v>
      </c>
      <c r="L1258" s="192">
        <f>Table21[[#This Row],[Abs Erorr 2]]/Table21[[#This Row],[Adj Close]]</f>
        <v>1.8014314644571854E-2</v>
      </c>
      <c r="M1258" s="190">
        <f t="shared" si="79"/>
        <v>18.351383333333331</v>
      </c>
      <c r="N1258" s="195">
        <f>Table21[[#This Row],[Adj Close]]-Table21[[#This Row],[6-MA]]</f>
        <v>0.38001666666666978</v>
      </c>
      <c r="O1258" s="194">
        <f>(Table21[[#This Row],[Adj Close]]-M1258)^2</f>
        <v>0.14441266694444682</v>
      </c>
      <c r="P1258" s="194">
        <f>ABS(Table21[[#This Row],[Erorr 3]])</f>
        <v>0.38001666666666978</v>
      </c>
      <c r="Q1258" s="192">
        <f>Table21[[#This Row],[Abs Erorr 3]]/Table21[[#This Row],[Adj Close]]</f>
        <v>2.0287680935043285E-2</v>
      </c>
    </row>
    <row r="1259" spans="1:17" x14ac:dyDescent="0.3">
      <c r="A1259" s="177">
        <v>45289</v>
      </c>
      <c r="B1259" s="7">
        <v>18.475899999999999</v>
      </c>
      <c r="C1259" s="190">
        <f t="shared" si="76"/>
        <v>18.731400000000001</v>
      </c>
      <c r="D1259" s="191">
        <f>Table21[[#This Row],[Adj Close]]-Table21[[#This Row],[Naive Trend ]]</f>
        <v>-0.25550000000000139</v>
      </c>
      <c r="E1259">
        <f>Table21[[#This Row],[Erorr 1]]^2</f>
        <v>6.5280250000000706E-2</v>
      </c>
      <c r="F1259">
        <f>ABS(Table21[[#This Row],[Erorr 1]])</f>
        <v>0.25550000000000139</v>
      </c>
      <c r="G1259" s="192">
        <f>Table21[[#This Row],[Abs Erorr 1]]/Table21[[#This Row],[Adj Close]]</f>
        <v>1.3828825659372556E-2</v>
      </c>
      <c r="H1259" s="190">
        <f t="shared" si="78"/>
        <v>18.547933333333336</v>
      </c>
      <c r="I1259" s="193">
        <f>(Table21[[#This Row],[Adj Close]]-Table21[[#This Row],[3-MA]])</f>
        <v>-7.2033333333337168E-2</v>
      </c>
      <c r="J1259" s="194">
        <f t="shared" si="77"/>
        <v>5.188801111111664E-3</v>
      </c>
      <c r="K1259" s="194">
        <f>ABS(Table21[[#This Row],[Erorr 2]])</f>
        <v>7.2033333333337168E-2</v>
      </c>
      <c r="L1259" s="192">
        <f>Table21[[#This Row],[Abs Erorr 2]]/Table21[[#This Row],[Adj Close]]</f>
        <v>3.898772635343186E-3</v>
      </c>
      <c r="M1259" s="190">
        <f t="shared" si="79"/>
        <v>18.403800000000004</v>
      </c>
      <c r="N1259" s="195">
        <f>Table21[[#This Row],[Adj Close]]-Table21[[#This Row],[6-MA]]</f>
        <v>7.209999999999539E-2</v>
      </c>
      <c r="O1259" s="194">
        <f>(Table21[[#This Row],[Adj Close]]-M1259)^2</f>
        <v>5.1984099999993353E-3</v>
      </c>
      <c r="P1259" s="194">
        <f>ABS(Table21[[#This Row],[Erorr 3]])</f>
        <v>7.209999999999539E-2</v>
      </c>
      <c r="Q1259" s="192">
        <f>Table21[[#This Row],[Abs Erorr 3]]/Table21[[#This Row],[Adj Close]]</f>
        <v>3.9023809394939024E-3</v>
      </c>
    </row>
    <row r="1260" spans="1:17" x14ac:dyDescent="0.3">
      <c r="A1260" s="177">
        <v>45293</v>
      </c>
      <c r="B1260" s="7">
        <v>18.328499999999998</v>
      </c>
      <c r="C1260" s="190">
        <f t="shared" si="76"/>
        <v>18.475899999999999</v>
      </c>
      <c r="D1260" s="191">
        <f>Table21[[#This Row],[Adj Close]]-Table21[[#This Row],[Naive Trend ]]</f>
        <v>-0.14740000000000109</v>
      </c>
      <c r="E1260">
        <f>Table21[[#This Row],[Erorr 1]]^2</f>
        <v>2.172676000000032E-2</v>
      </c>
      <c r="F1260">
        <f>ABS(Table21[[#This Row],[Erorr 1]])</f>
        <v>0.14740000000000109</v>
      </c>
      <c r="G1260" s="192">
        <f>Table21[[#This Row],[Abs Erorr 1]]/Table21[[#This Row],[Adj Close]]</f>
        <v>8.0421201953242826E-3</v>
      </c>
      <c r="H1260" s="190">
        <f t="shared" si="78"/>
        <v>18.574166666666667</v>
      </c>
      <c r="I1260" s="193">
        <f>(Table21[[#This Row],[Adj Close]]-Table21[[#This Row],[3-MA]])</f>
        <v>-0.24566666666666848</v>
      </c>
      <c r="J1260" s="194">
        <f t="shared" si="77"/>
        <v>6.0352111111112001E-2</v>
      </c>
      <c r="K1260" s="194">
        <f>ABS(Table21[[#This Row],[Erorr 2]])</f>
        <v>0.24566666666666848</v>
      </c>
      <c r="L1260" s="192">
        <f>Table21[[#This Row],[Abs Erorr 2]]/Table21[[#This Row],[Adj Close]]</f>
        <v>1.3403533658873803E-2</v>
      </c>
      <c r="M1260" s="190">
        <f t="shared" si="79"/>
        <v>18.544666666666668</v>
      </c>
      <c r="N1260" s="195">
        <f>Table21[[#This Row],[Adj Close]]-Table21[[#This Row],[6-MA]]</f>
        <v>-0.21616666666666973</v>
      </c>
      <c r="O1260" s="194">
        <f>(Table21[[#This Row],[Adj Close]]-M1260)^2</f>
        <v>4.6728027777779103E-2</v>
      </c>
      <c r="P1260" s="194">
        <f>ABS(Table21[[#This Row],[Erorr 3]])</f>
        <v>0.21616666666666973</v>
      </c>
      <c r="Q1260" s="192">
        <f>Table21[[#This Row],[Abs Erorr 3]]/Table21[[#This Row],[Adj Close]]</f>
        <v>1.179401842303897E-2</v>
      </c>
    </row>
    <row r="1261" spans="1:17" x14ac:dyDescent="0.3">
      <c r="A1261" s="177">
        <v>45294</v>
      </c>
      <c r="B1261" s="7">
        <v>17.208100000000002</v>
      </c>
      <c r="C1261" s="190">
        <f t="shared" si="76"/>
        <v>18.328499999999998</v>
      </c>
      <c r="D1261" s="191">
        <f>Table21[[#This Row],[Adj Close]]-Table21[[#This Row],[Naive Trend ]]</f>
        <v>-1.1203999999999965</v>
      </c>
      <c r="E1261">
        <f>Table21[[#This Row],[Erorr 1]]^2</f>
        <v>1.2552961599999921</v>
      </c>
      <c r="F1261">
        <f>ABS(Table21[[#This Row],[Erorr 1]])</f>
        <v>1.1203999999999965</v>
      </c>
      <c r="G1261" s="192">
        <f>Table21[[#This Row],[Abs Erorr 1]]/Table21[[#This Row],[Adj Close]]</f>
        <v>6.5108873146948035E-2</v>
      </c>
      <c r="H1261" s="190">
        <f t="shared" si="78"/>
        <v>18.511933333333335</v>
      </c>
      <c r="I1261" s="193">
        <f>(Table21[[#This Row],[Adj Close]]-Table21[[#This Row],[3-MA]])</f>
        <v>-1.3038333333333334</v>
      </c>
      <c r="J1261" s="194">
        <f t="shared" si="77"/>
        <v>1.6999813611111112</v>
      </c>
      <c r="K1261" s="194">
        <f>ABS(Table21[[#This Row],[Erorr 2]])</f>
        <v>1.3038333333333334</v>
      </c>
      <c r="L1261" s="192">
        <f>Table21[[#This Row],[Abs Erorr 2]]/Table21[[#This Row],[Adj Close]]</f>
        <v>7.5768581850020236E-2</v>
      </c>
      <c r="M1261" s="190">
        <f t="shared" si="79"/>
        <v>18.452950000000001</v>
      </c>
      <c r="N1261" s="195">
        <f>Table21[[#This Row],[Adj Close]]-Table21[[#This Row],[6-MA]]</f>
        <v>-1.2448499999999996</v>
      </c>
      <c r="O1261" s="194">
        <f>(Table21[[#This Row],[Adj Close]]-M1261)^2</f>
        <v>1.5496515224999989</v>
      </c>
      <c r="P1261" s="194">
        <f>ABS(Table21[[#This Row],[Erorr 3]])</f>
        <v>1.2448499999999996</v>
      </c>
      <c r="Q1261" s="192">
        <f>Table21[[#This Row],[Abs Erorr 3]]/Table21[[#This Row],[Adj Close]]</f>
        <v>7.2340932467849409E-2</v>
      </c>
    </row>
    <row r="1262" spans="1:17" x14ac:dyDescent="0.3">
      <c r="A1262" s="177">
        <v>45295</v>
      </c>
      <c r="B1262" s="7">
        <v>16.6479</v>
      </c>
      <c r="C1262" s="190">
        <f t="shared" si="76"/>
        <v>17.208100000000002</v>
      </c>
      <c r="D1262" s="191">
        <f>Table21[[#This Row],[Adj Close]]-Table21[[#This Row],[Naive Trend ]]</f>
        <v>-0.56020000000000181</v>
      </c>
      <c r="E1262">
        <f>Table21[[#This Row],[Erorr 1]]^2</f>
        <v>0.31382404000000202</v>
      </c>
      <c r="F1262">
        <f>ABS(Table21[[#This Row],[Erorr 1]])</f>
        <v>0.56020000000000181</v>
      </c>
      <c r="G1262" s="192">
        <f>Table21[[#This Row],[Abs Erorr 1]]/Table21[[#This Row],[Adj Close]]</f>
        <v>3.3649889775887759E-2</v>
      </c>
      <c r="H1262" s="190">
        <f t="shared" si="78"/>
        <v>18.004166666666666</v>
      </c>
      <c r="I1262" s="193">
        <f>(Table21[[#This Row],[Adj Close]]-Table21[[#This Row],[3-MA]])</f>
        <v>-1.3562666666666665</v>
      </c>
      <c r="J1262" s="194">
        <f t="shared" si="77"/>
        <v>1.8394592711111106</v>
      </c>
      <c r="K1262" s="194">
        <f>ABS(Table21[[#This Row],[Erorr 2]])</f>
        <v>1.3562666666666665</v>
      </c>
      <c r="L1262" s="192">
        <f>Table21[[#This Row],[Abs Erorr 2]]/Table21[[#This Row],[Adj Close]]</f>
        <v>8.1467732666983012E-2</v>
      </c>
      <c r="M1262" s="190">
        <f t="shared" si="79"/>
        <v>18.276050000000001</v>
      </c>
      <c r="N1262" s="195">
        <f>Table21[[#This Row],[Adj Close]]-Table21[[#This Row],[6-MA]]</f>
        <v>-1.6281500000000015</v>
      </c>
      <c r="O1262" s="194">
        <f>(Table21[[#This Row],[Adj Close]]-M1262)^2</f>
        <v>2.6508724225000049</v>
      </c>
      <c r="P1262" s="194">
        <f>ABS(Table21[[#This Row],[Erorr 3]])</f>
        <v>1.6281500000000015</v>
      </c>
      <c r="Q1262" s="192">
        <f>Table21[[#This Row],[Abs Erorr 3]]/Table21[[#This Row],[Adj Close]]</f>
        <v>9.7799121811159462E-2</v>
      </c>
    </row>
    <row r="1263" spans="1:17" x14ac:dyDescent="0.3">
      <c r="A1263" s="177">
        <v>45296</v>
      </c>
      <c r="B1263" s="7">
        <v>16.608599999999999</v>
      </c>
      <c r="C1263" s="190">
        <f t="shared" si="76"/>
        <v>16.6479</v>
      </c>
      <c r="D1263" s="191">
        <f>Table21[[#This Row],[Adj Close]]-Table21[[#This Row],[Naive Trend ]]</f>
        <v>-3.9300000000000779E-2</v>
      </c>
      <c r="E1263">
        <f>Table21[[#This Row],[Erorr 1]]^2</f>
        <v>1.5444900000000613E-3</v>
      </c>
      <c r="F1263">
        <f>ABS(Table21[[#This Row],[Erorr 1]])</f>
        <v>3.9300000000000779E-2</v>
      </c>
      <c r="G1263" s="192">
        <f>Table21[[#This Row],[Abs Erorr 1]]/Table21[[#This Row],[Adj Close]]</f>
        <v>2.3662439940754054E-3</v>
      </c>
      <c r="H1263" s="190">
        <f t="shared" si="78"/>
        <v>17.394833333333334</v>
      </c>
      <c r="I1263" s="193">
        <f>(Table21[[#This Row],[Adj Close]]-Table21[[#This Row],[3-MA]])</f>
        <v>-0.78623333333333534</v>
      </c>
      <c r="J1263" s="194">
        <f t="shared" si="77"/>
        <v>0.61816285444444763</v>
      </c>
      <c r="K1263" s="194">
        <f>ABS(Table21[[#This Row],[Erorr 2]])</f>
        <v>0.78623333333333534</v>
      </c>
      <c r="L1263" s="192">
        <f>Table21[[#This Row],[Abs Erorr 2]]/Table21[[#This Row],[Adj Close]]</f>
        <v>4.7338928828037002E-2</v>
      </c>
      <c r="M1263" s="190">
        <f t="shared" si="79"/>
        <v>17.984499999999997</v>
      </c>
      <c r="N1263" s="195">
        <f>Table21[[#This Row],[Adj Close]]-Table21[[#This Row],[6-MA]]</f>
        <v>-1.3758999999999979</v>
      </c>
      <c r="O1263" s="194">
        <f>(Table21[[#This Row],[Adj Close]]-M1263)^2</f>
        <v>1.8931008099999942</v>
      </c>
      <c r="P1263" s="194">
        <f>ABS(Table21[[#This Row],[Erorr 3]])</f>
        <v>1.3758999999999979</v>
      </c>
      <c r="Q1263" s="192">
        <f>Table21[[#This Row],[Abs Erorr 3]]/Table21[[#This Row],[Adj Close]]</f>
        <v>8.2842623700974075E-2</v>
      </c>
    </row>
    <row r="1264" spans="1:17" x14ac:dyDescent="0.3">
      <c r="A1264" s="177">
        <v>45299</v>
      </c>
      <c r="B1264" s="7">
        <v>17.031199999999998</v>
      </c>
      <c r="C1264" s="190">
        <f t="shared" si="76"/>
        <v>16.608599999999999</v>
      </c>
      <c r="D1264" s="191">
        <f>Table21[[#This Row],[Adj Close]]-Table21[[#This Row],[Naive Trend ]]</f>
        <v>0.4225999999999992</v>
      </c>
      <c r="E1264">
        <f>Table21[[#This Row],[Erorr 1]]^2</f>
        <v>0.17859075999999932</v>
      </c>
      <c r="F1264">
        <f>ABS(Table21[[#This Row],[Erorr 1]])</f>
        <v>0.4225999999999992</v>
      </c>
      <c r="G1264" s="192">
        <f>Table21[[#This Row],[Abs Erorr 1]]/Table21[[#This Row],[Adj Close]]</f>
        <v>2.4813283855512191E-2</v>
      </c>
      <c r="H1264" s="190">
        <f t="shared" si="78"/>
        <v>16.821533333333335</v>
      </c>
      <c r="I1264" s="193">
        <f>(Table21[[#This Row],[Adj Close]]-Table21[[#This Row],[3-MA]])</f>
        <v>0.20966666666666356</v>
      </c>
      <c r="J1264" s="194">
        <f t="shared" si="77"/>
        <v>4.3960111111109805E-2</v>
      </c>
      <c r="K1264" s="194">
        <f>ABS(Table21[[#This Row],[Erorr 2]])</f>
        <v>0.20966666666666356</v>
      </c>
      <c r="L1264" s="192">
        <f>Table21[[#This Row],[Abs Erorr 2]]/Table21[[#This Row],[Adj Close]]</f>
        <v>1.2310739505534759E-2</v>
      </c>
      <c r="M1264" s="190">
        <f t="shared" si="79"/>
        <v>17.66673333333333</v>
      </c>
      <c r="N1264" s="195">
        <f>Table21[[#This Row],[Adj Close]]-Table21[[#This Row],[6-MA]]</f>
        <v>-0.63553333333333129</v>
      </c>
      <c r="O1264" s="194">
        <f>(Table21[[#This Row],[Adj Close]]-M1264)^2</f>
        <v>0.4039026177777752</v>
      </c>
      <c r="P1264" s="194">
        <f>ABS(Table21[[#This Row],[Erorr 3]])</f>
        <v>0.63553333333333129</v>
      </c>
      <c r="Q1264" s="192">
        <f>Table21[[#This Row],[Abs Erorr 3]]/Table21[[#This Row],[Adj Close]]</f>
        <v>3.7315828205489419E-2</v>
      </c>
    </row>
    <row r="1265" spans="1:17" x14ac:dyDescent="0.3">
      <c r="A1265" s="177">
        <v>45300</v>
      </c>
      <c r="B1265" s="7">
        <v>16.864100000000001</v>
      </c>
      <c r="C1265" s="190">
        <f t="shared" si="76"/>
        <v>17.031199999999998</v>
      </c>
      <c r="D1265" s="191">
        <f>Table21[[#This Row],[Adj Close]]-Table21[[#This Row],[Naive Trend ]]</f>
        <v>-0.16709999999999781</v>
      </c>
      <c r="E1265">
        <f>Table21[[#This Row],[Erorr 1]]^2</f>
        <v>2.7922409999999266E-2</v>
      </c>
      <c r="F1265">
        <f>ABS(Table21[[#This Row],[Erorr 1]])</f>
        <v>0.16709999999999781</v>
      </c>
      <c r="G1265" s="192">
        <f>Table21[[#This Row],[Abs Erorr 1]]/Table21[[#This Row],[Adj Close]]</f>
        <v>9.9086224583581576E-3</v>
      </c>
      <c r="H1265" s="190">
        <f t="shared" si="78"/>
        <v>16.762566666666668</v>
      </c>
      <c r="I1265" s="193">
        <f>(Table21[[#This Row],[Adj Close]]-Table21[[#This Row],[3-MA]])</f>
        <v>0.10153333333333237</v>
      </c>
      <c r="J1265" s="194">
        <f t="shared" si="77"/>
        <v>1.030901777777758E-2</v>
      </c>
      <c r="K1265" s="194">
        <f>ABS(Table21[[#This Row],[Erorr 2]])</f>
        <v>0.10153333333333237</v>
      </c>
      <c r="L1265" s="192">
        <f>Table21[[#This Row],[Abs Erorr 2]]/Table21[[#This Row],[Adj Close]]</f>
        <v>6.0206790361378524E-3</v>
      </c>
      <c r="M1265" s="190">
        <f t="shared" si="79"/>
        <v>17.383366666666667</v>
      </c>
      <c r="N1265" s="195">
        <f>Table21[[#This Row],[Adj Close]]-Table21[[#This Row],[6-MA]]</f>
        <v>-0.51926666666666677</v>
      </c>
      <c r="O1265" s="194">
        <f>(Table21[[#This Row],[Adj Close]]-M1265)^2</f>
        <v>0.2696378711111112</v>
      </c>
      <c r="P1265" s="194">
        <f>ABS(Table21[[#This Row],[Erorr 3]])</f>
        <v>0.51926666666666677</v>
      </c>
      <c r="Q1265" s="192">
        <f>Table21[[#This Row],[Abs Erorr 3]]/Table21[[#This Row],[Adj Close]]</f>
        <v>3.079124688934878E-2</v>
      </c>
    </row>
    <row r="1266" spans="1:17" x14ac:dyDescent="0.3">
      <c r="A1266" s="177">
        <v>45301</v>
      </c>
      <c r="B1266" s="7">
        <v>17.0017</v>
      </c>
      <c r="C1266" s="190">
        <f t="shared" si="76"/>
        <v>16.864100000000001</v>
      </c>
      <c r="D1266" s="191">
        <f>Table21[[#This Row],[Adj Close]]-Table21[[#This Row],[Naive Trend ]]</f>
        <v>0.13759999999999906</v>
      </c>
      <c r="E1266">
        <f>Table21[[#This Row],[Erorr 1]]^2</f>
        <v>1.8933759999999741E-2</v>
      </c>
      <c r="F1266">
        <f>ABS(Table21[[#This Row],[Erorr 1]])</f>
        <v>0.13759999999999906</v>
      </c>
      <c r="G1266" s="192">
        <f>Table21[[#This Row],[Abs Erorr 1]]/Table21[[#This Row],[Adj Close]]</f>
        <v>8.0933083162271456E-3</v>
      </c>
      <c r="H1266" s="190">
        <f t="shared" si="78"/>
        <v>16.834633333333333</v>
      </c>
      <c r="I1266" s="193">
        <f>(Table21[[#This Row],[Adj Close]]-Table21[[#This Row],[3-MA]])</f>
        <v>0.16706666666666692</v>
      </c>
      <c r="J1266" s="194">
        <f t="shared" si="77"/>
        <v>2.7911271111111195E-2</v>
      </c>
      <c r="K1266" s="194">
        <f>ABS(Table21[[#This Row],[Erorr 2]])</f>
        <v>0.16706666666666692</v>
      </c>
      <c r="L1266" s="192">
        <f>Table21[[#This Row],[Abs Erorr 2]]/Table21[[#This Row],[Adj Close]]</f>
        <v>9.8264683335588156E-3</v>
      </c>
      <c r="M1266" s="190">
        <f t="shared" si="79"/>
        <v>17.114733333333334</v>
      </c>
      <c r="N1266" s="195">
        <f>Table21[[#This Row],[Adj Close]]-Table21[[#This Row],[6-MA]]</f>
        <v>-0.11303333333333399</v>
      </c>
      <c r="O1266" s="194">
        <f>(Table21[[#This Row],[Adj Close]]-M1266)^2</f>
        <v>1.2776534444444591E-2</v>
      </c>
      <c r="P1266" s="194">
        <f>ABS(Table21[[#This Row],[Erorr 3]])</f>
        <v>0.11303333333333399</v>
      </c>
      <c r="Q1266" s="192">
        <f>Table21[[#This Row],[Abs Erorr 3]]/Table21[[#This Row],[Adj Close]]</f>
        <v>6.648354772365939E-3</v>
      </c>
    </row>
    <row r="1267" spans="1:17" x14ac:dyDescent="0.3">
      <c r="A1267" s="177">
        <v>45302</v>
      </c>
      <c r="B1267" s="7">
        <v>16.6676</v>
      </c>
      <c r="C1267" s="190">
        <f t="shared" si="76"/>
        <v>17.0017</v>
      </c>
      <c r="D1267" s="191">
        <f>Table21[[#This Row],[Adj Close]]-Table21[[#This Row],[Naive Trend ]]</f>
        <v>-0.3340999999999994</v>
      </c>
      <c r="E1267">
        <f>Table21[[#This Row],[Erorr 1]]^2</f>
        <v>0.1116228099999996</v>
      </c>
      <c r="F1267">
        <f>ABS(Table21[[#This Row],[Erorr 1]])</f>
        <v>0.3340999999999994</v>
      </c>
      <c r="G1267" s="192">
        <f>Table21[[#This Row],[Abs Erorr 1]]/Table21[[#This Row],[Adj Close]]</f>
        <v>2.00448774868607E-2</v>
      </c>
      <c r="H1267" s="190">
        <f t="shared" si="78"/>
        <v>16.965666666666667</v>
      </c>
      <c r="I1267" s="193">
        <f>(Table21[[#This Row],[Adj Close]]-Table21[[#This Row],[3-MA]])</f>
        <v>-0.29806666666666715</v>
      </c>
      <c r="J1267" s="194">
        <f t="shared" si="77"/>
        <v>8.884373777777807E-2</v>
      </c>
      <c r="K1267" s="194">
        <f>ABS(Table21[[#This Row],[Erorr 2]])</f>
        <v>0.29806666666666715</v>
      </c>
      <c r="L1267" s="192">
        <f>Table21[[#This Row],[Abs Erorr 2]]/Table21[[#This Row],[Adj Close]]</f>
        <v>1.7882998552081111E-2</v>
      </c>
      <c r="M1267" s="190">
        <f t="shared" si="79"/>
        <v>16.893600000000003</v>
      </c>
      <c r="N1267" s="195">
        <f>Table21[[#This Row],[Adj Close]]-Table21[[#This Row],[6-MA]]</f>
        <v>-0.22600000000000264</v>
      </c>
      <c r="O1267" s="194">
        <f>(Table21[[#This Row],[Adj Close]]-M1267)^2</f>
        <v>5.1076000000001197E-2</v>
      </c>
      <c r="P1267" s="194">
        <f>ABS(Table21[[#This Row],[Erorr 3]])</f>
        <v>0.22600000000000264</v>
      </c>
      <c r="Q1267" s="192">
        <f>Table21[[#This Row],[Abs Erorr 3]]/Table21[[#This Row],[Adj Close]]</f>
        <v>1.3559240682521937E-2</v>
      </c>
    </row>
    <row r="1268" spans="1:17" x14ac:dyDescent="0.3">
      <c r="A1268" s="177">
        <v>45303</v>
      </c>
      <c r="B1268" s="7">
        <v>15.9305</v>
      </c>
      <c r="C1268" s="190">
        <f t="shared" si="76"/>
        <v>16.6676</v>
      </c>
      <c r="D1268" s="191">
        <f>Table21[[#This Row],[Adj Close]]-Table21[[#This Row],[Naive Trend ]]</f>
        <v>-0.73709999999999987</v>
      </c>
      <c r="E1268">
        <f>Table21[[#This Row],[Erorr 1]]^2</f>
        <v>0.54331640999999975</v>
      </c>
      <c r="F1268">
        <f>ABS(Table21[[#This Row],[Erorr 1]])</f>
        <v>0.73709999999999987</v>
      </c>
      <c r="G1268" s="192">
        <f>Table21[[#This Row],[Abs Erorr 1]]/Table21[[#This Row],[Adj Close]]</f>
        <v>4.6269734157747711E-2</v>
      </c>
      <c r="H1268" s="190">
        <f t="shared" si="78"/>
        <v>16.844466666666666</v>
      </c>
      <c r="I1268" s="193">
        <f>(Table21[[#This Row],[Adj Close]]-Table21[[#This Row],[3-MA]])</f>
        <v>-0.91396666666666526</v>
      </c>
      <c r="J1268" s="194">
        <f t="shared" si="77"/>
        <v>0.83533506777777522</v>
      </c>
      <c r="K1268" s="194">
        <f>ABS(Table21[[#This Row],[Erorr 2]])</f>
        <v>0.91396666666666526</v>
      </c>
      <c r="L1268" s="192">
        <f>Table21[[#This Row],[Abs Erorr 2]]/Table21[[#This Row],[Adj Close]]</f>
        <v>5.7372126842639294E-2</v>
      </c>
      <c r="M1268" s="190">
        <f t="shared" si="79"/>
        <v>16.803516666666667</v>
      </c>
      <c r="N1268" s="195">
        <f>Table21[[#This Row],[Adj Close]]-Table21[[#This Row],[6-MA]]</f>
        <v>-0.87301666666666655</v>
      </c>
      <c r="O1268" s="194">
        <f>(Table21[[#This Row],[Adj Close]]-M1268)^2</f>
        <v>0.76215810027777753</v>
      </c>
      <c r="P1268" s="194">
        <f>ABS(Table21[[#This Row],[Erorr 3]])</f>
        <v>0.87301666666666655</v>
      </c>
      <c r="Q1268" s="192">
        <f>Table21[[#This Row],[Abs Erorr 3]]/Table21[[#This Row],[Adj Close]]</f>
        <v>5.4801586056097834E-2</v>
      </c>
    </row>
    <row r="1269" spans="1:17" x14ac:dyDescent="0.3">
      <c r="A1269" s="177">
        <v>45307</v>
      </c>
      <c r="B1269" s="7">
        <v>15.164</v>
      </c>
      <c r="C1269" s="190">
        <f t="shared" si="76"/>
        <v>15.9305</v>
      </c>
      <c r="D1269" s="191">
        <f>Table21[[#This Row],[Adj Close]]-Table21[[#This Row],[Naive Trend ]]</f>
        <v>-0.76650000000000063</v>
      </c>
      <c r="E1269">
        <f>Table21[[#This Row],[Erorr 1]]^2</f>
        <v>0.58752225000000091</v>
      </c>
      <c r="F1269">
        <f>ABS(Table21[[#This Row],[Erorr 1]])</f>
        <v>0.76650000000000063</v>
      </c>
      <c r="G1269" s="192">
        <f>Table21[[#This Row],[Abs Erorr 1]]/Table21[[#This Row],[Adj Close]]</f>
        <v>5.0547348984436864E-2</v>
      </c>
      <c r="H1269" s="190">
        <f t="shared" si="78"/>
        <v>16.533266666666666</v>
      </c>
      <c r="I1269" s="193">
        <f>(Table21[[#This Row],[Adj Close]]-Table21[[#This Row],[3-MA]])</f>
        <v>-1.3692666666666664</v>
      </c>
      <c r="J1269" s="194">
        <f t="shared" si="77"/>
        <v>1.8748912044444437</v>
      </c>
      <c r="K1269" s="194">
        <f>ABS(Table21[[#This Row],[Erorr 2]])</f>
        <v>1.3692666666666664</v>
      </c>
      <c r="L1269" s="192">
        <f>Table21[[#This Row],[Abs Erorr 2]]/Table21[[#This Row],[Adj Close]]</f>
        <v>9.0297195111228329E-2</v>
      </c>
      <c r="M1269" s="190">
        <f t="shared" si="79"/>
        <v>16.683949999999996</v>
      </c>
      <c r="N1269" s="195">
        <f>Table21[[#This Row],[Adj Close]]-Table21[[#This Row],[6-MA]]</f>
        <v>-1.5199499999999961</v>
      </c>
      <c r="O1269" s="194">
        <f>(Table21[[#This Row],[Adj Close]]-M1269)^2</f>
        <v>2.3102480024999883</v>
      </c>
      <c r="P1269" s="194">
        <f>ABS(Table21[[#This Row],[Erorr 3]])</f>
        <v>1.5199499999999961</v>
      </c>
      <c r="Q1269" s="192">
        <f>Table21[[#This Row],[Abs Erorr 3]]/Table21[[#This Row],[Adj Close]]</f>
        <v>0.10023410709575285</v>
      </c>
    </row>
    <row r="1270" spans="1:17" x14ac:dyDescent="0.3">
      <c r="A1270" s="177">
        <v>45308</v>
      </c>
      <c r="B1270" s="7">
        <v>14.9871</v>
      </c>
      <c r="C1270" s="190">
        <f t="shared" si="76"/>
        <v>15.164</v>
      </c>
      <c r="D1270" s="191">
        <f>Table21[[#This Row],[Adj Close]]-Table21[[#This Row],[Naive Trend ]]</f>
        <v>-0.17689999999999984</v>
      </c>
      <c r="E1270">
        <f>Table21[[#This Row],[Erorr 1]]^2</f>
        <v>3.1293609999999944E-2</v>
      </c>
      <c r="F1270">
        <f>ABS(Table21[[#This Row],[Erorr 1]])</f>
        <v>0.17689999999999984</v>
      </c>
      <c r="G1270" s="192">
        <f>Table21[[#This Row],[Abs Erorr 1]]/Table21[[#This Row],[Adj Close]]</f>
        <v>1.1803484329856999E-2</v>
      </c>
      <c r="H1270" s="190">
        <f t="shared" si="78"/>
        <v>15.920700000000002</v>
      </c>
      <c r="I1270" s="193">
        <f>(Table21[[#This Row],[Adj Close]]-Table21[[#This Row],[3-MA]])</f>
        <v>-0.93360000000000198</v>
      </c>
      <c r="J1270" s="194">
        <f t="shared" si="77"/>
        <v>0.87160896000000365</v>
      </c>
      <c r="K1270" s="194">
        <f>ABS(Table21[[#This Row],[Erorr 2]])</f>
        <v>0.93360000000000198</v>
      </c>
      <c r="L1270" s="192">
        <f>Table21[[#This Row],[Abs Erorr 2]]/Table21[[#This Row],[Adj Close]]</f>
        <v>6.2293572472326336E-2</v>
      </c>
      <c r="M1270" s="190">
        <f t="shared" si="79"/>
        <v>16.443183333333334</v>
      </c>
      <c r="N1270" s="195">
        <f>Table21[[#This Row],[Adj Close]]-Table21[[#This Row],[6-MA]]</f>
        <v>-1.4560833333333338</v>
      </c>
      <c r="O1270" s="194">
        <f>(Table21[[#This Row],[Adj Close]]-M1270)^2</f>
        <v>2.1201786736111128</v>
      </c>
      <c r="P1270" s="194">
        <f>ABS(Table21[[#This Row],[Erorr 3]])</f>
        <v>1.4560833333333338</v>
      </c>
      <c r="Q1270" s="192">
        <f>Table21[[#This Row],[Abs Erorr 3]]/Table21[[#This Row],[Adj Close]]</f>
        <v>9.7155776189745441E-2</v>
      </c>
    </row>
    <row r="1271" spans="1:17" x14ac:dyDescent="0.3">
      <c r="A1271" s="177">
        <v>45309</v>
      </c>
      <c r="B1271" s="7">
        <v>15.055899999999999</v>
      </c>
      <c r="C1271" s="190">
        <f t="shared" si="76"/>
        <v>14.9871</v>
      </c>
      <c r="D1271" s="191">
        <f>Table21[[#This Row],[Adj Close]]-Table21[[#This Row],[Naive Trend ]]</f>
        <v>6.8799999999999528E-2</v>
      </c>
      <c r="E1271">
        <f>Table21[[#This Row],[Erorr 1]]^2</f>
        <v>4.7334399999999352E-3</v>
      </c>
      <c r="F1271">
        <f>ABS(Table21[[#This Row],[Erorr 1]])</f>
        <v>6.8799999999999528E-2</v>
      </c>
      <c r="G1271" s="192">
        <f>Table21[[#This Row],[Abs Erorr 1]]/Table21[[#This Row],[Adj Close]]</f>
        <v>4.569637152212723E-3</v>
      </c>
      <c r="H1271" s="190">
        <f t="shared" si="78"/>
        <v>15.360533333333334</v>
      </c>
      <c r="I1271" s="193">
        <f>(Table21[[#This Row],[Adj Close]]-Table21[[#This Row],[3-MA]])</f>
        <v>-0.30463333333333509</v>
      </c>
      <c r="J1271" s="194">
        <f t="shared" si="77"/>
        <v>9.280146777777884E-2</v>
      </c>
      <c r="K1271" s="194">
        <f>ABS(Table21[[#This Row],[Erorr 2]])</f>
        <v>0.30463333333333509</v>
      </c>
      <c r="L1271" s="192">
        <f>Table21[[#This Row],[Abs Erorr 2]]/Table21[[#This Row],[Adj Close]]</f>
        <v>2.023348543317471E-2</v>
      </c>
      <c r="M1271" s="190">
        <f t="shared" si="79"/>
        <v>16.102499999999999</v>
      </c>
      <c r="N1271" s="195">
        <f>Table21[[#This Row],[Adj Close]]-Table21[[#This Row],[6-MA]]</f>
        <v>-1.0465999999999998</v>
      </c>
      <c r="O1271" s="194">
        <f>(Table21[[#This Row],[Adj Close]]-M1271)^2</f>
        <v>1.0953715599999996</v>
      </c>
      <c r="P1271" s="194">
        <f>ABS(Table21[[#This Row],[Erorr 3]])</f>
        <v>1.0465999999999998</v>
      </c>
      <c r="Q1271" s="192">
        <f>Table21[[#This Row],[Abs Erorr 3]]/Table21[[#This Row],[Adj Close]]</f>
        <v>6.9514276795143423E-2</v>
      </c>
    </row>
    <row r="1272" spans="1:17" x14ac:dyDescent="0.3">
      <c r="A1272" s="177">
        <v>45310</v>
      </c>
      <c r="B1272" s="7">
        <v>15.4391</v>
      </c>
      <c r="C1272" s="190">
        <f t="shared" si="76"/>
        <v>15.055899999999999</v>
      </c>
      <c r="D1272" s="191">
        <f>Table21[[#This Row],[Adj Close]]-Table21[[#This Row],[Naive Trend ]]</f>
        <v>0.38320000000000043</v>
      </c>
      <c r="E1272">
        <f>Table21[[#This Row],[Erorr 1]]^2</f>
        <v>0.14684224000000032</v>
      </c>
      <c r="F1272">
        <f>ABS(Table21[[#This Row],[Erorr 1]])</f>
        <v>0.38320000000000043</v>
      </c>
      <c r="G1272" s="192">
        <f>Table21[[#This Row],[Abs Erorr 1]]/Table21[[#This Row],[Adj Close]]</f>
        <v>2.4820099617205695E-2</v>
      </c>
      <c r="H1272" s="190">
        <f t="shared" si="78"/>
        <v>15.069000000000001</v>
      </c>
      <c r="I1272" s="193">
        <f>(Table21[[#This Row],[Adj Close]]-Table21[[#This Row],[3-MA]])</f>
        <v>0.37009999999999899</v>
      </c>
      <c r="J1272" s="194">
        <f t="shared" si="77"/>
        <v>0.13697400999999926</v>
      </c>
      <c r="K1272" s="194">
        <f>ABS(Table21[[#This Row],[Erorr 2]])</f>
        <v>0.37009999999999899</v>
      </c>
      <c r="L1272" s="192">
        <f>Table21[[#This Row],[Abs Erorr 2]]/Table21[[#This Row],[Adj Close]]</f>
        <v>2.3971604562442045E-2</v>
      </c>
      <c r="M1272" s="190">
        <f t="shared" si="79"/>
        <v>15.801133333333333</v>
      </c>
      <c r="N1272" s="195">
        <f>Table21[[#This Row],[Adj Close]]-Table21[[#This Row],[6-MA]]</f>
        <v>-0.36203333333333276</v>
      </c>
      <c r="O1272" s="194">
        <f>(Table21[[#This Row],[Adj Close]]-M1272)^2</f>
        <v>0.13106813444444404</v>
      </c>
      <c r="P1272" s="194">
        <f>ABS(Table21[[#This Row],[Erorr 3]])</f>
        <v>0.36203333333333276</v>
      </c>
      <c r="Q1272" s="192">
        <f>Table21[[#This Row],[Abs Erorr 3]]/Table21[[#This Row],[Adj Close]]</f>
        <v>2.3449121602511336E-2</v>
      </c>
    </row>
    <row r="1273" spans="1:17" x14ac:dyDescent="0.3">
      <c r="A1273" s="177">
        <v>45313</v>
      </c>
      <c r="B1273" s="7">
        <v>16.2057</v>
      </c>
      <c r="C1273" s="190">
        <f t="shared" si="76"/>
        <v>15.4391</v>
      </c>
      <c r="D1273" s="191">
        <f>Table21[[#This Row],[Adj Close]]-Table21[[#This Row],[Naive Trend ]]</f>
        <v>0.76660000000000039</v>
      </c>
      <c r="E1273">
        <f>Table21[[#This Row],[Erorr 1]]^2</f>
        <v>0.58767556000000065</v>
      </c>
      <c r="F1273">
        <f>ABS(Table21[[#This Row],[Erorr 1]])</f>
        <v>0.76660000000000039</v>
      </c>
      <c r="G1273" s="192">
        <f>Table21[[#This Row],[Abs Erorr 1]]/Table21[[#This Row],[Adj Close]]</f>
        <v>4.7304343533448132E-2</v>
      </c>
      <c r="H1273" s="190">
        <f t="shared" si="78"/>
        <v>15.1607</v>
      </c>
      <c r="I1273" s="193">
        <f>(Table21[[#This Row],[Adj Close]]-Table21[[#This Row],[3-MA]])</f>
        <v>1.0449999999999999</v>
      </c>
      <c r="J1273" s="194">
        <f t="shared" si="77"/>
        <v>1.0920249999999998</v>
      </c>
      <c r="K1273" s="194">
        <f>ABS(Table21[[#This Row],[Erorr 2]])</f>
        <v>1.0449999999999999</v>
      </c>
      <c r="L1273" s="192">
        <f>Table21[[#This Row],[Abs Erorr 2]]/Table21[[#This Row],[Adj Close]]</f>
        <v>6.4483484206174363E-2</v>
      </c>
      <c r="M1273" s="190">
        <f t="shared" si="79"/>
        <v>15.540699999999999</v>
      </c>
      <c r="N1273" s="195">
        <f>Table21[[#This Row],[Adj Close]]-Table21[[#This Row],[6-MA]]</f>
        <v>0.66500000000000092</v>
      </c>
      <c r="O1273" s="194">
        <f>(Table21[[#This Row],[Adj Close]]-M1273)^2</f>
        <v>0.44222500000000126</v>
      </c>
      <c r="P1273" s="194">
        <f>ABS(Table21[[#This Row],[Erorr 3]])</f>
        <v>0.66500000000000092</v>
      </c>
      <c r="Q1273" s="192">
        <f>Table21[[#This Row],[Abs Erorr 3]]/Table21[[#This Row],[Adj Close]]</f>
        <v>4.1034944494838292E-2</v>
      </c>
    </row>
    <row r="1274" spans="1:17" x14ac:dyDescent="0.3">
      <c r="A1274" s="177">
        <v>45314</v>
      </c>
      <c r="B1274" s="7">
        <v>16.431699999999999</v>
      </c>
      <c r="C1274" s="190">
        <f t="shared" si="76"/>
        <v>16.2057</v>
      </c>
      <c r="D1274" s="191">
        <f>Table21[[#This Row],[Adj Close]]-Table21[[#This Row],[Naive Trend ]]</f>
        <v>0.22599999999999909</v>
      </c>
      <c r="E1274">
        <f>Table21[[#This Row],[Erorr 1]]^2</f>
        <v>5.1075999999999587E-2</v>
      </c>
      <c r="F1274">
        <f>ABS(Table21[[#This Row],[Erorr 1]])</f>
        <v>0.22599999999999909</v>
      </c>
      <c r="G1274" s="192">
        <f>Table21[[#This Row],[Abs Erorr 1]]/Table21[[#This Row],[Adj Close]]</f>
        <v>1.3753902517694401E-2</v>
      </c>
      <c r="H1274" s="190">
        <f t="shared" si="78"/>
        <v>15.566899999999999</v>
      </c>
      <c r="I1274" s="193">
        <f>(Table21[[#This Row],[Adj Close]]-Table21[[#This Row],[3-MA]])</f>
        <v>0.86480000000000068</v>
      </c>
      <c r="J1274" s="194">
        <f t="shared" si="77"/>
        <v>0.74787904000000116</v>
      </c>
      <c r="K1274" s="194">
        <f>ABS(Table21[[#This Row],[Erorr 2]])</f>
        <v>0.86480000000000068</v>
      </c>
      <c r="L1274" s="192">
        <f>Table21[[#This Row],[Abs Erorr 2]]/Table21[[#This Row],[Adj Close]]</f>
        <v>5.2629977421691045E-2</v>
      </c>
      <c r="M1274" s="190">
        <f t="shared" si="79"/>
        <v>15.463716666666665</v>
      </c>
      <c r="N1274" s="195">
        <f>Table21[[#This Row],[Adj Close]]-Table21[[#This Row],[6-MA]]</f>
        <v>0.96798333333333453</v>
      </c>
      <c r="O1274" s="194">
        <f>(Table21[[#This Row],[Adj Close]]-M1274)^2</f>
        <v>0.93699173361111343</v>
      </c>
      <c r="P1274" s="194">
        <f>ABS(Table21[[#This Row],[Erorr 3]])</f>
        <v>0.96798333333333453</v>
      </c>
      <c r="Q1274" s="192">
        <f>Table21[[#This Row],[Abs Erorr 3]]/Table21[[#This Row],[Adj Close]]</f>
        <v>5.8909506218670894E-2</v>
      </c>
    </row>
    <row r="1275" spans="1:17" x14ac:dyDescent="0.3">
      <c r="A1275" s="177">
        <v>45315</v>
      </c>
      <c r="B1275" s="7">
        <v>16.520199999999999</v>
      </c>
      <c r="C1275" s="190">
        <f t="shared" si="76"/>
        <v>16.431699999999999</v>
      </c>
      <c r="D1275" s="191">
        <f>Table21[[#This Row],[Adj Close]]-Table21[[#This Row],[Naive Trend ]]</f>
        <v>8.8499999999999801E-2</v>
      </c>
      <c r="E1275">
        <f>Table21[[#This Row],[Erorr 1]]^2</f>
        <v>7.8322499999999642E-3</v>
      </c>
      <c r="F1275">
        <f>ABS(Table21[[#This Row],[Erorr 1]])</f>
        <v>8.8499999999999801E-2</v>
      </c>
      <c r="G1275" s="192">
        <f>Table21[[#This Row],[Abs Erorr 1]]/Table21[[#This Row],[Adj Close]]</f>
        <v>5.3570780014769682E-3</v>
      </c>
      <c r="H1275" s="190">
        <f t="shared" si="78"/>
        <v>16.025499999999997</v>
      </c>
      <c r="I1275" s="193">
        <f>(Table21[[#This Row],[Adj Close]]-Table21[[#This Row],[3-MA]])</f>
        <v>0.49470000000000169</v>
      </c>
      <c r="J1275" s="194">
        <f t="shared" si="77"/>
        <v>0.24472809000000167</v>
      </c>
      <c r="K1275" s="194">
        <f>ABS(Table21[[#This Row],[Erorr 2]])</f>
        <v>0.49470000000000169</v>
      </c>
      <c r="L1275" s="192">
        <f>Table21[[#This Row],[Abs Erorr 2]]/Table21[[#This Row],[Adj Close]]</f>
        <v>2.9945158048934137E-2</v>
      </c>
      <c r="M1275" s="190">
        <f t="shared" si="79"/>
        <v>15.54725</v>
      </c>
      <c r="N1275" s="195">
        <f>Table21[[#This Row],[Adj Close]]-Table21[[#This Row],[6-MA]]</f>
        <v>0.97294999999999909</v>
      </c>
      <c r="O1275" s="194">
        <f>(Table21[[#This Row],[Adj Close]]-M1275)^2</f>
        <v>0.94663170249999828</v>
      </c>
      <c r="P1275" s="194">
        <f>ABS(Table21[[#This Row],[Erorr 3]])</f>
        <v>0.97294999999999909</v>
      </c>
      <c r="Q1275" s="192">
        <f>Table21[[#This Row],[Abs Erorr 3]]/Table21[[#This Row],[Adj Close]]</f>
        <v>5.8894565441096301E-2</v>
      </c>
    </row>
    <row r="1276" spans="1:17" x14ac:dyDescent="0.3">
      <c r="A1276" s="177">
        <v>45316</v>
      </c>
      <c r="B1276" s="7">
        <v>16.756</v>
      </c>
      <c r="C1276" s="190">
        <f t="shared" si="76"/>
        <v>16.520199999999999</v>
      </c>
      <c r="D1276" s="191">
        <f>Table21[[#This Row],[Adj Close]]-Table21[[#This Row],[Naive Trend ]]</f>
        <v>0.23580000000000112</v>
      </c>
      <c r="E1276">
        <f>Table21[[#This Row],[Erorr 1]]^2</f>
        <v>5.5601640000000528E-2</v>
      </c>
      <c r="F1276">
        <f>ABS(Table21[[#This Row],[Erorr 1]])</f>
        <v>0.23580000000000112</v>
      </c>
      <c r="G1276" s="192">
        <f>Table21[[#This Row],[Abs Erorr 1]]/Table21[[#This Row],[Adj Close]]</f>
        <v>1.4072571019336424E-2</v>
      </c>
      <c r="H1276" s="190">
        <f t="shared" si="78"/>
        <v>16.385866666666669</v>
      </c>
      <c r="I1276" s="193">
        <f>(Table21[[#This Row],[Adj Close]]-Table21[[#This Row],[3-MA]])</f>
        <v>0.37013333333333165</v>
      </c>
      <c r="J1276" s="194">
        <f t="shared" si="77"/>
        <v>0.13699868444444319</v>
      </c>
      <c r="K1276" s="194">
        <f>ABS(Table21[[#This Row],[Erorr 2]])</f>
        <v>0.37013333333333165</v>
      </c>
      <c r="L1276" s="192">
        <f>Table21[[#This Row],[Abs Erorr 2]]/Table21[[#This Row],[Adj Close]]</f>
        <v>2.2089599745364744E-2</v>
      </c>
      <c r="M1276" s="190">
        <f t="shared" si="79"/>
        <v>15.773283333333334</v>
      </c>
      <c r="N1276" s="195">
        <f>Table21[[#This Row],[Adj Close]]-Table21[[#This Row],[6-MA]]</f>
        <v>0.98271666666666668</v>
      </c>
      <c r="O1276" s="194">
        <f>(Table21[[#This Row],[Adj Close]]-M1276)^2</f>
        <v>0.96573204694444448</v>
      </c>
      <c r="P1276" s="194">
        <f>ABS(Table21[[#This Row],[Erorr 3]])</f>
        <v>0.98271666666666668</v>
      </c>
      <c r="Q1276" s="192">
        <f>Table21[[#This Row],[Abs Erorr 3]]/Table21[[#This Row],[Adj Close]]</f>
        <v>5.8648643272061748E-2</v>
      </c>
    </row>
    <row r="1277" spans="1:17" x14ac:dyDescent="0.3">
      <c r="A1277" s="177">
        <v>45317</v>
      </c>
      <c r="B1277" s="7">
        <v>17.050899999999999</v>
      </c>
      <c r="C1277" s="190">
        <f t="shared" si="76"/>
        <v>16.756</v>
      </c>
      <c r="D1277" s="191">
        <f>Table21[[#This Row],[Adj Close]]-Table21[[#This Row],[Naive Trend ]]</f>
        <v>0.29489999999999839</v>
      </c>
      <c r="E1277">
        <f>Table21[[#This Row],[Erorr 1]]^2</f>
        <v>8.6966009999999053E-2</v>
      </c>
      <c r="F1277">
        <f>ABS(Table21[[#This Row],[Erorr 1]])</f>
        <v>0.29489999999999839</v>
      </c>
      <c r="G1277" s="192">
        <f>Table21[[#This Row],[Abs Erorr 1]]/Table21[[#This Row],[Adj Close]]</f>
        <v>1.729527473623084E-2</v>
      </c>
      <c r="H1277" s="190">
        <f t="shared" si="78"/>
        <v>16.569299999999998</v>
      </c>
      <c r="I1277" s="193">
        <f>(Table21[[#This Row],[Adj Close]]-Table21[[#This Row],[3-MA]])</f>
        <v>0.48160000000000025</v>
      </c>
      <c r="J1277" s="194">
        <f t="shared" si="77"/>
        <v>0.23193856000000024</v>
      </c>
      <c r="K1277" s="194">
        <f>ABS(Table21[[#This Row],[Erorr 2]])</f>
        <v>0.48160000000000025</v>
      </c>
      <c r="L1277" s="192">
        <f>Table21[[#This Row],[Abs Erorr 2]]/Table21[[#This Row],[Adj Close]]</f>
        <v>2.824484338070133E-2</v>
      </c>
      <c r="M1277" s="190">
        <f t="shared" si="79"/>
        <v>16.068099999999998</v>
      </c>
      <c r="N1277" s="195">
        <f>Table21[[#This Row],[Adj Close]]-Table21[[#This Row],[6-MA]]</f>
        <v>0.98280000000000101</v>
      </c>
      <c r="O1277" s="194">
        <f>(Table21[[#This Row],[Adj Close]]-M1277)^2</f>
        <v>0.96589584000000195</v>
      </c>
      <c r="P1277" s="194">
        <f>ABS(Table21[[#This Row],[Erorr 3]])</f>
        <v>0.98280000000000101</v>
      </c>
      <c r="Q1277" s="192">
        <f>Table21[[#This Row],[Abs Erorr 3]]/Table21[[#This Row],[Adj Close]]</f>
        <v>5.7639186201314953E-2</v>
      </c>
    </row>
    <row r="1278" spans="1:17" x14ac:dyDescent="0.3">
      <c r="A1278" s="177">
        <v>45320</v>
      </c>
      <c r="B1278" s="7">
        <v>17.227799999999998</v>
      </c>
      <c r="C1278" s="190">
        <f t="shared" si="76"/>
        <v>17.050899999999999</v>
      </c>
      <c r="D1278" s="191">
        <f>Table21[[#This Row],[Adj Close]]-Table21[[#This Row],[Naive Trend ]]</f>
        <v>0.17689999999999984</v>
      </c>
      <c r="E1278">
        <f>Table21[[#This Row],[Erorr 1]]^2</f>
        <v>3.1293609999999944E-2</v>
      </c>
      <c r="F1278">
        <f>ABS(Table21[[#This Row],[Erorr 1]])</f>
        <v>0.17689999999999984</v>
      </c>
      <c r="G1278" s="192">
        <f>Table21[[#This Row],[Abs Erorr 1]]/Table21[[#This Row],[Adj Close]]</f>
        <v>1.0268287303079897E-2</v>
      </c>
      <c r="H1278" s="190">
        <f t="shared" si="78"/>
        <v>16.775700000000001</v>
      </c>
      <c r="I1278" s="193">
        <f>(Table21[[#This Row],[Adj Close]]-Table21[[#This Row],[3-MA]])</f>
        <v>0.45209999999999795</v>
      </c>
      <c r="J1278" s="194">
        <f t="shared" si="77"/>
        <v>0.20439440999999814</v>
      </c>
      <c r="K1278" s="194">
        <f>ABS(Table21[[#This Row],[Erorr 2]])</f>
        <v>0.45209999999999795</v>
      </c>
      <c r="L1278" s="192">
        <f>Table21[[#This Row],[Abs Erorr 2]]/Table21[[#This Row],[Adj Close]]</f>
        <v>2.6242468568244231E-2</v>
      </c>
      <c r="M1278" s="190">
        <f t="shared" si="79"/>
        <v>16.400600000000001</v>
      </c>
      <c r="N1278" s="195">
        <f>Table21[[#This Row],[Adj Close]]-Table21[[#This Row],[6-MA]]</f>
        <v>0.82719999999999771</v>
      </c>
      <c r="O1278" s="194">
        <f>(Table21[[#This Row],[Adj Close]]-M1278)^2</f>
        <v>0.68425983999999618</v>
      </c>
      <c r="P1278" s="194">
        <f>ABS(Table21[[#This Row],[Erorr 3]])</f>
        <v>0.82719999999999771</v>
      </c>
      <c r="Q1278" s="192">
        <f>Table21[[#This Row],[Abs Erorr 3]]/Table21[[#This Row],[Adj Close]]</f>
        <v>4.801541694238369E-2</v>
      </c>
    </row>
    <row r="1279" spans="1:17" x14ac:dyDescent="0.3">
      <c r="A1279" s="177">
        <v>45321</v>
      </c>
      <c r="B1279" s="7">
        <v>16.923100000000002</v>
      </c>
      <c r="C1279" s="190">
        <f t="shared" si="76"/>
        <v>17.227799999999998</v>
      </c>
      <c r="D1279" s="191">
        <f>Table21[[#This Row],[Adj Close]]-Table21[[#This Row],[Naive Trend ]]</f>
        <v>-0.30469999999999686</v>
      </c>
      <c r="E1279">
        <f>Table21[[#This Row],[Erorr 1]]^2</f>
        <v>9.2842089999998087E-2</v>
      </c>
      <c r="F1279">
        <f>ABS(Table21[[#This Row],[Erorr 1]])</f>
        <v>0.30469999999999686</v>
      </c>
      <c r="G1279" s="192">
        <f>Table21[[#This Row],[Abs Erorr 1]]/Table21[[#This Row],[Adj Close]]</f>
        <v>1.8004975447760568E-2</v>
      </c>
      <c r="H1279" s="190">
        <f t="shared" si="78"/>
        <v>17.011566666666667</v>
      </c>
      <c r="I1279" s="193">
        <f>(Table21[[#This Row],[Adj Close]]-Table21[[#This Row],[3-MA]])</f>
        <v>-8.8466666666665361E-2</v>
      </c>
      <c r="J1279" s="194">
        <f t="shared" si="77"/>
        <v>7.8263511111108797E-3</v>
      </c>
      <c r="K1279" s="194">
        <f>ABS(Table21[[#This Row],[Erorr 2]])</f>
        <v>8.8466666666665361E-2</v>
      </c>
      <c r="L1279" s="192">
        <f>Table21[[#This Row],[Abs Erorr 2]]/Table21[[#This Row],[Adj Close]]</f>
        <v>5.2275686290730039E-3</v>
      </c>
      <c r="M1279" s="190">
        <f t="shared" si="79"/>
        <v>16.698716666666666</v>
      </c>
      <c r="N1279" s="195">
        <f>Table21[[#This Row],[Adj Close]]-Table21[[#This Row],[6-MA]]</f>
        <v>0.2243833333333356</v>
      </c>
      <c r="O1279" s="194">
        <f>(Table21[[#This Row],[Adj Close]]-M1279)^2</f>
        <v>5.0347880277778798E-2</v>
      </c>
      <c r="P1279" s="194">
        <f>ABS(Table21[[#This Row],[Erorr 3]])</f>
        <v>0.2243833333333356</v>
      </c>
      <c r="Q1279" s="192">
        <f>Table21[[#This Row],[Abs Erorr 3]]/Table21[[#This Row],[Adj Close]]</f>
        <v>1.3258997071064732E-2</v>
      </c>
    </row>
    <row r="1280" spans="1:17" x14ac:dyDescent="0.3">
      <c r="A1280" s="177">
        <v>45322</v>
      </c>
      <c r="B1280" s="7">
        <v>16.176200000000001</v>
      </c>
      <c r="C1280" s="190">
        <f t="shared" si="76"/>
        <v>16.923100000000002</v>
      </c>
      <c r="D1280" s="191">
        <f>Table21[[#This Row],[Adj Close]]-Table21[[#This Row],[Naive Trend ]]</f>
        <v>-0.74690000000000012</v>
      </c>
      <c r="E1280">
        <f>Table21[[#This Row],[Erorr 1]]^2</f>
        <v>0.55785961000000017</v>
      </c>
      <c r="F1280">
        <f>ABS(Table21[[#This Row],[Erorr 1]])</f>
        <v>0.74690000000000012</v>
      </c>
      <c r="G1280" s="192">
        <f>Table21[[#This Row],[Abs Erorr 1]]/Table21[[#This Row],[Adj Close]]</f>
        <v>4.6172772344555586E-2</v>
      </c>
      <c r="H1280" s="190">
        <f t="shared" si="78"/>
        <v>17.067266666666669</v>
      </c>
      <c r="I1280" s="193">
        <f>(Table21[[#This Row],[Adj Close]]-Table21[[#This Row],[3-MA]])</f>
        <v>-0.89106666666666712</v>
      </c>
      <c r="J1280" s="194">
        <f t="shared" si="77"/>
        <v>0.79399980444444529</v>
      </c>
      <c r="K1280" s="194">
        <f>ABS(Table21[[#This Row],[Erorr 2]])</f>
        <v>0.89106666666666712</v>
      </c>
      <c r="L1280" s="192">
        <f>Table21[[#This Row],[Abs Erorr 2]]/Table21[[#This Row],[Adj Close]]</f>
        <v>5.5085042634652581E-2</v>
      </c>
      <c r="M1280" s="190">
        <f t="shared" si="79"/>
        <v>16.818283333333333</v>
      </c>
      <c r="N1280" s="195">
        <f>Table21[[#This Row],[Adj Close]]-Table21[[#This Row],[6-MA]]</f>
        <v>-0.64208333333333201</v>
      </c>
      <c r="O1280" s="194">
        <f>(Table21[[#This Row],[Adj Close]]-M1280)^2</f>
        <v>0.41227100694444274</v>
      </c>
      <c r="P1280" s="194">
        <f>ABS(Table21[[#This Row],[Erorr 3]])</f>
        <v>0.64208333333333201</v>
      </c>
      <c r="Q1280" s="192">
        <f>Table21[[#This Row],[Abs Erorr 3]]/Table21[[#This Row],[Adj Close]]</f>
        <v>3.9693088199535861E-2</v>
      </c>
    </row>
    <row r="1281" spans="1:17" x14ac:dyDescent="0.3">
      <c r="A1281" s="177">
        <v>45323</v>
      </c>
      <c r="B1281" s="7">
        <v>16.5398</v>
      </c>
      <c r="C1281" s="190">
        <f t="shared" si="76"/>
        <v>16.176200000000001</v>
      </c>
      <c r="D1281" s="191">
        <f>Table21[[#This Row],[Adj Close]]-Table21[[#This Row],[Naive Trend ]]</f>
        <v>0.36359999999999815</v>
      </c>
      <c r="E1281">
        <f>Table21[[#This Row],[Erorr 1]]^2</f>
        <v>0.13220495999999865</v>
      </c>
      <c r="F1281">
        <f>ABS(Table21[[#This Row],[Erorr 1]])</f>
        <v>0.36359999999999815</v>
      </c>
      <c r="G1281" s="192">
        <f>Table21[[#This Row],[Abs Erorr 1]]/Table21[[#This Row],[Adj Close]]</f>
        <v>2.1983337162480691E-2</v>
      </c>
      <c r="H1281" s="190">
        <f t="shared" si="78"/>
        <v>16.775700000000001</v>
      </c>
      <c r="I1281" s="193">
        <f>(Table21[[#This Row],[Adj Close]]-Table21[[#This Row],[3-MA]])</f>
        <v>-0.23590000000000089</v>
      </c>
      <c r="J1281" s="194">
        <f t="shared" si="77"/>
        <v>5.5648810000000416E-2</v>
      </c>
      <c r="K1281" s="194">
        <f>ABS(Table21[[#This Row],[Erorr 2]])</f>
        <v>0.23590000000000089</v>
      </c>
      <c r="L1281" s="192">
        <f>Table21[[#This Row],[Abs Erorr 2]]/Table21[[#This Row],[Adj Close]]</f>
        <v>1.4262566657396152E-2</v>
      </c>
      <c r="M1281" s="190">
        <f t="shared" si="79"/>
        <v>16.775700000000001</v>
      </c>
      <c r="N1281" s="195">
        <f>Table21[[#This Row],[Adj Close]]-Table21[[#This Row],[6-MA]]</f>
        <v>-0.23590000000000089</v>
      </c>
      <c r="O1281" s="194">
        <f>(Table21[[#This Row],[Adj Close]]-M1281)^2</f>
        <v>5.5648810000000416E-2</v>
      </c>
      <c r="P1281" s="194">
        <f>ABS(Table21[[#This Row],[Erorr 3]])</f>
        <v>0.23590000000000089</v>
      </c>
      <c r="Q1281" s="192">
        <f>Table21[[#This Row],[Abs Erorr 3]]/Table21[[#This Row],[Adj Close]]</f>
        <v>1.4262566657396152E-2</v>
      </c>
    </row>
    <row r="1282" spans="1:17" x14ac:dyDescent="0.3">
      <c r="A1282" s="177">
        <v>45324</v>
      </c>
      <c r="B1282" s="7">
        <v>16.3826</v>
      </c>
      <c r="C1282" s="190">
        <f t="shared" si="76"/>
        <v>16.5398</v>
      </c>
      <c r="D1282" s="191">
        <f>Table21[[#This Row],[Adj Close]]-Table21[[#This Row],[Naive Trend ]]</f>
        <v>-0.15719999999999956</v>
      </c>
      <c r="E1282">
        <f>Table21[[#This Row],[Erorr 1]]^2</f>
        <v>2.4711839999999863E-2</v>
      </c>
      <c r="F1282">
        <f>ABS(Table21[[#This Row],[Erorr 1]])</f>
        <v>0.15719999999999956</v>
      </c>
      <c r="G1282" s="192">
        <f>Table21[[#This Row],[Abs Erorr 1]]/Table21[[#This Row],[Adj Close]]</f>
        <v>9.5955464944514034E-3</v>
      </c>
      <c r="H1282" s="190">
        <f t="shared" si="78"/>
        <v>16.546366666666668</v>
      </c>
      <c r="I1282" s="193">
        <f>(Table21[[#This Row],[Adj Close]]-Table21[[#This Row],[3-MA]])</f>
        <v>-0.1637666666666675</v>
      </c>
      <c r="J1282" s="194">
        <f t="shared" si="77"/>
        <v>2.6819521111111386E-2</v>
      </c>
      <c r="K1282" s="194">
        <f>ABS(Table21[[#This Row],[Erorr 2]])</f>
        <v>0.1637666666666675</v>
      </c>
      <c r="L1282" s="192">
        <f>Table21[[#This Row],[Abs Erorr 2]]/Table21[[#This Row],[Adj Close]]</f>
        <v>9.9963782712553257E-3</v>
      </c>
      <c r="M1282" s="190">
        <f t="shared" si="79"/>
        <v>16.778966666666669</v>
      </c>
      <c r="N1282" s="195">
        <f>Table21[[#This Row],[Adj Close]]-Table21[[#This Row],[6-MA]]</f>
        <v>-0.39636666666666898</v>
      </c>
      <c r="O1282" s="194">
        <f>(Table21[[#This Row],[Adj Close]]-M1282)^2</f>
        <v>0.15710653444444628</v>
      </c>
      <c r="P1282" s="194">
        <f>ABS(Table21[[#This Row],[Erorr 3]])</f>
        <v>0.39636666666666898</v>
      </c>
      <c r="Q1282" s="192">
        <f>Table21[[#This Row],[Abs Erorr 3]]/Table21[[#This Row],[Adj Close]]</f>
        <v>2.4194368822205815E-2</v>
      </c>
    </row>
    <row r="1283" spans="1:17" x14ac:dyDescent="0.3">
      <c r="A1283" s="177">
        <v>45327</v>
      </c>
      <c r="B1283" s="7">
        <v>16.245000000000001</v>
      </c>
      <c r="C1283" s="190">
        <f t="shared" si="76"/>
        <v>16.3826</v>
      </c>
      <c r="D1283" s="191">
        <f>Table21[[#This Row],[Adj Close]]-Table21[[#This Row],[Naive Trend ]]</f>
        <v>-0.13759999999999906</v>
      </c>
      <c r="E1283">
        <f>Table21[[#This Row],[Erorr 1]]^2</f>
        <v>1.8933759999999741E-2</v>
      </c>
      <c r="F1283">
        <f>ABS(Table21[[#This Row],[Erorr 1]])</f>
        <v>0.13759999999999906</v>
      </c>
      <c r="G1283" s="192">
        <f>Table21[[#This Row],[Abs Erorr 1]]/Table21[[#This Row],[Adj Close]]</f>
        <v>8.4702985534009876E-3</v>
      </c>
      <c r="H1283" s="190">
        <f t="shared" si="78"/>
        <v>16.366200000000003</v>
      </c>
      <c r="I1283" s="193">
        <f>(Table21[[#This Row],[Adj Close]]-Table21[[#This Row],[3-MA]])</f>
        <v>-0.12120000000000175</v>
      </c>
      <c r="J1283" s="194">
        <f t="shared" si="77"/>
        <v>1.4689440000000425E-2</v>
      </c>
      <c r="K1283" s="194">
        <f>ABS(Table21[[#This Row],[Erorr 2]])</f>
        <v>0.12120000000000175</v>
      </c>
      <c r="L1283" s="192">
        <f>Table21[[#This Row],[Abs Erorr 2]]/Table21[[#This Row],[Adj Close]]</f>
        <v>7.4607571560481225E-3</v>
      </c>
      <c r="M1283" s="190">
        <f t="shared" si="79"/>
        <v>16.716733333333334</v>
      </c>
      <c r="N1283" s="195">
        <f>Table21[[#This Row],[Adj Close]]-Table21[[#This Row],[6-MA]]</f>
        <v>-0.47173333333333289</v>
      </c>
      <c r="O1283" s="194">
        <f>(Table21[[#This Row],[Adj Close]]-M1283)^2</f>
        <v>0.22253233777777737</v>
      </c>
      <c r="P1283" s="194">
        <f>ABS(Table21[[#This Row],[Erorr 3]])</f>
        <v>0.47173333333333289</v>
      </c>
      <c r="Q1283" s="192">
        <f>Table21[[#This Row],[Abs Erorr 3]]/Table21[[#This Row],[Adj Close]]</f>
        <v>2.903867856776441E-2</v>
      </c>
    </row>
    <row r="1284" spans="1:17" x14ac:dyDescent="0.3">
      <c r="A1284" s="177">
        <v>45328</v>
      </c>
      <c r="B1284" s="7">
        <v>16.657800000000002</v>
      </c>
      <c r="C1284" s="190">
        <f t="shared" ref="C1284:C1347" si="80">B1283</f>
        <v>16.245000000000001</v>
      </c>
      <c r="D1284" s="191">
        <f>Table21[[#This Row],[Adj Close]]-Table21[[#This Row],[Naive Trend ]]</f>
        <v>0.41280000000000072</v>
      </c>
      <c r="E1284">
        <f>Table21[[#This Row],[Erorr 1]]^2</f>
        <v>0.17040384000000058</v>
      </c>
      <c r="F1284">
        <f>ABS(Table21[[#This Row],[Erorr 1]])</f>
        <v>0.41280000000000072</v>
      </c>
      <c r="G1284" s="192">
        <f>Table21[[#This Row],[Abs Erorr 1]]/Table21[[#This Row],[Adj Close]]</f>
        <v>2.4781183589669745E-2</v>
      </c>
      <c r="H1284" s="190">
        <f t="shared" si="78"/>
        <v>16.389133333333334</v>
      </c>
      <c r="I1284" s="193">
        <f>(Table21[[#This Row],[Adj Close]]-Table21[[#This Row],[3-MA]])</f>
        <v>0.26866666666666816</v>
      </c>
      <c r="J1284" s="194">
        <f t="shared" si="77"/>
        <v>7.218177777777858E-2</v>
      </c>
      <c r="K1284" s="194">
        <f>ABS(Table21[[#This Row],[Erorr 2]])</f>
        <v>0.26866666666666816</v>
      </c>
      <c r="L1284" s="192">
        <f>Table21[[#This Row],[Abs Erorr 2]]/Table21[[#This Row],[Adj Close]]</f>
        <v>1.6128580404775428E-2</v>
      </c>
      <c r="M1284" s="190">
        <f t="shared" si="79"/>
        <v>16.582416666666667</v>
      </c>
      <c r="N1284" s="195">
        <f>Table21[[#This Row],[Adj Close]]-Table21[[#This Row],[6-MA]]</f>
        <v>7.538333333333469E-2</v>
      </c>
      <c r="O1284" s="194">
        <f>(Table21[[#This Row],[Adj Close]]-M1284)^2</f>
        <v>5.6826469444446488E-3</v>
      </c>
      <c r="P1284" s="194">
        <f>ABS(Table21[[#This Row],[Erorr 3]])</f>
        <v>7.538333333333469E-2</v>
      </c>
      <c r="Q1284" s="192">
        <f>Table21[[#This Row],[Abs Erorr 3]]/Table21[[#This Row],[Adj Close]]</f>
        <v>4.525407516799018E-3</v>
      </c>
    </row>
    <row r="1285" spans="1:17" x14ac:dyDescent="0.3">
      <c r="A1285" s="177">
        <v>45329</v>
      </c>
      <c r="B1285" s="7">
        <v>15.045999999999999</v>
      </c>
      <c r="C1285" s="190">
        <f t="shared" si="80"/>
        <v>16.657800000000002</v>
      </c>
      <c r="D1285" s="191">
        <f>Table21[[#This Row],[Adj Close]]-Table21[[#This Row],[Naive Trend ]]</f>
        <v>-1.6118000000000023</v>
      </c>
      <c r="E1285">
        <f>Table21[[#This Row],[Erorr 1]]^2</f>
        <v>2.5978992400000074</v>
      </c>
      <c r="F1285">
        <f>ABS(Table21[[#This Row],[Erorr 1]])</f>
        <v>1.6118000000000023</v>
      </c>
      <c r="G1285" s="192">
        <f>Table21[[#This Row],[Abs Erorr 1]]/Table21[[#This Row],[Adj Close]]</f>
        <v>0.10712481722717017</v>
      </c>
      <c r="H1285" s="190">
        <f t="shared" si="78"/>
        <v>16.428466666666669</v>
      </c>
      <c r="I1285" s="193">
        <f>(Table21[[#This Row],[Adj Close]]-Table21[[#This Row],[3-MA]])</f>
        <v>-1.3824666666666694</v>
      </c>
      <c r="J1285" s="194">
        <f t="shared" ref="J1285:J1348" si="81">(B1285-H1285)^2</f>
        <v>1.9112140844444521</v>
      </c>
      <c r="K1285" s="194">
        <f>ABS(Table21[[#This Row],[Erorr 2]])</f>
        <v>1.3824666666666694</v>
      </c>
      <c r="L1285" s="192">
        <f>Table21[[#This Row],[Abs Erorr 2]]/Table21[[#This Row],[Adj Close]]</f>
        <v>9.1882670920289081E-2</v>
      </c>
      <c r="M1285" s="190">
        <f t="shared" si="79"/>
        <v>16.487416666666665</v>
      </c>
      <c r="N1285" s="195">
        <f>Table21[[#This Row],[Adj Close]]-Table21[[#This Row],[6-MA]]</f>
        <v>-1.4414166666666652</v>
      </c>
      <c r="O1285" s="194">
        <f>(Table21[[#This Row],[Adj Close]]-M1285)^2</f>
        <v>2.0776820069444404</v>
      </c>
      <c r="P1285" s="194">
        <f>ABS(Table21[[#This Row],[Erorr 3]])</f>
        <v>1.4414166666666652</v>
      </c>
      <c r="Q1285" s="192">
        <f>Table21[[#This Row],[Abs Erorr 3]]/Table21[[#This Row],[Adj Close]]</f>
        <v>9.5800655766759626E-2</v>
      </c>
    </row>
    <row r="1286" spans="1:17" x14ac:dyDescent="0.3">
      <c r="A1286" s="177">
        <v>45330</v>
      </c>
      <c r="B1286" s="7">
        <v>15.0854</v>
      </c>
      <c r="C1286" s="190">
        <f t="shared" si="80"/>
        <v>15.045999999999999</v>
      </c>
      <c r="D1286" s="191">
        <f>Table21[[#This Row],[Adj Close]]-Table21[[#This Row],[Naive Trend ]]</f>
        <v>3.9400000000000546E-2</v>
      </c>
      <c r="E1286">
        <f>Table21[[#This Row],[Erorr 1]]^2</f>
        <v>1.552360000000043E-3</v>
      </c>
      <c r="F1286">
        <f>ABS(Table21[[#This Row],[Erorr 1]])</f>
        <v>3.9400000000000546E-2</v>
      </c>
      <c r="G1286" s="192">
        <f>Table21[[#This Row],[Abs Erorr 1]]/Table21[[#This Row],[Adj Close]]</f>
        <v>2.6117968366765579E-3</v>
      </c>
      <c r="H1286" s="190">
        <f t="shared" ref="H1286:H1349" si="82">AVERAGE(B1283:B1285)</f>
        <v>15.982933333333333</v>
      </c>
      <c r="I1286" s="193">
        <f>(Table21[[#This Row],[Adj Close]]-Table21[[#This Row],[3-MA]])</f>
        <v>-0.89753333333333352</v>
      </c>
      <c r="J1286" s="194">
        <f t="shared" si="81"/>
        <v>0.80556608444444477</v>
      </c>
      <c r="K1286" s="194">
        <f>ABS(Table21[[#This Row],[Erorr 2]])</f>
        <v>0.89753333333333352</v>
      </c>
      <c r="L1286" s="192">
        <f>Table21[[#This Row],[Abs Erorr 2]]/Table21[[#This Row],[Adj Close]]</f>
        <v>5.9496820325170931E-2</v>
      </c>
      <c r="M1286" s="190">
        <f t="shared" si="79"/>
        <v>16.174566666666667</v>
      </c>
      <c r="N1286" s="195">
        <f>Table21[[#This Row],[Adj Close]]-Table21[[#This Row],[6-MA]]</f>
        <v>-1.0891666666666673</v>
      </c>
      <c r="O1286" s="194">
        <f>(Table21[[#This Row],[Adj Close]]-M1286)^2</f>
        <v>1.1862840277777791</v>
      </c>
      <c r="P1286" s="194">
        <f>ABS(Table21[[#This Row],[Erorr 3]])</f>
        <v>1.0891666666666673</v>
      </c>
      <c r="Q1286" s="192">
        <f>Table21[[#This Row],[Abs Erorr 3]]/Table21[[#This Row],[Adj Close]]</f>
        <v>7.2200052147551097E-2</v>
      </c>
    </row>
    <row r="1287" spans="1:17" x14ac:dyDescent="0.3">
      <c r="A1287" s="177">
        <v>45331</v>
      </c>
      <c r="B1287" s="7">
        <v>15.036199999999999</v>
      </c>
      <c r="C1287" s="190">
        <f t="shared" si="80"/>
        <v>15.0854</v>
      </c>
      <c r="D1287" s="191">
        <f>Table21[[#This Row],[Adj Close]]-Table21[[#This Row],[Naive Trend ]]</f>
        <v>-4.9200000000000799E-2</v>
      </c>
      <c r="E1287">
        <f>Table21[[#This Row],[Erorr 1]]^2</f>
        <v>2.4206400000000784E-3</v>
      </c>
      <c r="F1287">
        <f>ABS(Table21[[#This Row],[Erorr 1]])</f>
        <v>4.9200000000000799E-2</v>
      </c>
      <c r="G1287" s="192">
        <f>Table21[[#This Row],[Abs Erorr 1]]/Table21[[#This Row],[Adj Close]]</f>
        <v>3.272103323978186E-3</v>
      </c>
      <c r="H1287" s="190">
        <f t="shared" si="82"/>
        <v>15.596400000000001</v>
      </c>
      <c r="I1287" s="193">
        <f>(Table21[[#This Row],[Adj Close]]-Table21[[#This Row],[3-MA]])</f>
        <v>-0.56020000000000181</v>
      </c>
      <c r="J1287" s="194">
        <f t="shared" si="81"/>
        <v>0.31382404000000202</v>
      </c>
      <c r="K1287" s="194">
        <f>ABS(Table21[[#This Row],[Erorr 2]])</f>
        <v>0.56020000000000181</v>
      </c>
      <c r="L1287" s="192">
        <f>Table21[[#This Row],[Abs Erorr 2]]/Table21[[#This Row],[Adj Close]]</f>
        <v>3.7256753701068214E-2</v>
      </c>
      <c r="M1287" s="190">
        <f t="shared" si="79"/>
        <v>15.992766666666663</v>
      </c>
      <c r="N1287" s="195">
        <f>Table21[[#This Row],[Adj Close]]-Table21[[#This Row],[6-MA]]</f>
        <v>-0.95656666666666368</v>
      </c>
      <c r="O1287" s="194">
        <f>(Table21[[#This Row],[Adj Close]]-M1287)^2</f>
        <v>0.91501978777777204</v>
      </c>
      <c r="P1287" s="194">
        <f>ABS(Table21[[#This Row],[Erorr 3]])</f>
        <v>0.95656666666666368</v>
      </c>
      <c r="Q1287" s="192">
        <f>Table21[[#This Row],[Abs Erorr 3]]/Table21[[#This Row],[Adj Close]]</f>
        <v>6.3617580683062461E-2</v>
      </c>
    </row>
    <row r="1288" spans="1:17" x14ac:dyDescent="0.3">
      <c r="A1288" s="177">
        <v>45334</v>
      </c>
      <c r="B1288" s="7">
        <v>17.139299999999999</v>
      </c>
      <c r="C1288" s="190">
        <f t="shared" si="80"/>
        <v>15.036199999999999</v>
      </c>
      <c r="D1288" s="191">
        <f>Table21[[#This Row],[Adj Close]]-Table21[[#This Row],[Naive Trend ]]</f>
        <v>2.1030999999999995</v>
      </c>
      <c r="E1288">
        <f>Table21[[#This Row],[Erorr 1]]^2</f>
        <v>4.4230296099999977</v>
      </c>
      <c r="F1288">
        <f>ABS(Table21[[#This Row],[Erorr 1]])</f>
        <v>2.1030999999999995</v>
      </c>
      <c r="G1288" s="192">
        <f>Table21[[#This Row],[Abs Erorr 1]]/Table21[[#This Row],[Adj Close]]</f>
        <v>0.12270629488952289</v>
      </c>
      <c r="H1288" s="190">
        <f t="shared" si="82"/>
        <v>15.055866666666667</v>
      </c>
      <c r="I1288" s="193">
        <f>(Table21[[#This Row],[Adj Close]]-Table21[[#This Row],[3-MA]])</f>
        <v>2.0834333333333319</v>
      </c>
      <c r="J1288" s="194">
        <f t="shared" si="81"/>
        <v>4.3406944544444386</v>
      </c>
      <c r="K1288" s="194">
        <f>ABS(Table21[[#This Row],[Erorr 2]])</f>
        <v>2.0834333333333319</v>
      </c>
      <c r="L1288" s="192">
        <f>Table21[[#This Row],[Abs Erorr 2]]/Table21[[#This Row],[Adj Close]]</f>
        <v>0.12155883456928417</v>
      </c>
      <c r="M1288" s="190">
        <f t="shared" si="79"/>
        <v>15.742166666666664</v>
      </c>
      <c r="N1288" s="195">
        <f>Table21[[#This Row],[Adj Close]]-Table21[[#This Row],[6-MA]]</f>
        <v>1.3971333333333344</v>
      </c>
      <c r="O1288" s="194">
        <f>(Table21[[#This Row],[Adj Close]]-M1288)^2</f>
        <v>1.9519815511111143</v>
      </c>
      <c r="P1288" s="194">
        <f>ABS(Table21[[#This Row],[Erorr 3]])</f>
        <v>1.3971333333333344</v>
      </c>
      <c r="Q1288" s="192">
        <f>Table21[[#This Row],[Abs Erorr 3]]/Table21[[#This Row],[Adj Close]]</f>
        <v>8.1516359088955478E-2</v>
      </c>
    </row>
    <row r="1289" spans="1:17" x14ac:dyDescent="0.3">
      <c r="A1289" s="177">
        <v>45335</v>
      </c>
      <c r="B1289" s="7">
        <v>16.156600000000001</v>
      </c>
      <c r="C1289" s="190">
        <f t="shared" si="80"/>
        <v>17.139299999999999</v>
      </c>
      <c r="D1289" s="191">
        <f>Table21[[#This Row],[Adj Close]]-Table21[[#This Row],[Naive Trend ]]</f>
        <v>-0.98269999999999769</v>
      </c>
      <c r="E1289">
        <f>Table21[[#This Row],[Erorr 1]]^2</f>
        <v>0.96569928999999544</v>
      </c>
      <c r="F1289">
        <f>ABS(Table21[[#This Row],[Erorr 1]])</f>
        <v>0.98269999999999769</v>
      </c>
      <c r="G1289" s="192">
        <f>Table21[[#This Row],[Abs Erorr 1]]/Table21[[#This Row],[Adj Close]]</f>
        <v>6.0823440575368433E-2</v>
      </c>
      <c r="H1289" s="190">
        <f t="shared" si="82"/>
        <v>15.753633333333333</v>
      </c>
      <c r="I1289" s="193">
        <f>(Table21[[#This Row],[Adj Close]]-Table21[[#This Row],[3-MA]])</f>
        <v>0.40296666666666781</v>
      </c>
      <c r="J1289" s="194">
        <f t="shared" si="81"/>
        <v>0.16238213444444535</v>
      </c>
      <c r="K1289" s="194">
        <f>ABS(Table21[[#This Row],[Erorr 2]])</f>
        <v>0.40296666666666781</v>
      </c>
      <c r="L1289" s="192">
        <f>Table21[[#This Row],[Abs Erorr 2]]/Table21[[#This Row],[Adj Close]]</f>
        <v>2.4941303657122649E-2</v>
      </c>
      <c r="M1289" s="190">
        <f t="shared" ref="M1289:M1352" si="83">AVERAGE(B1283:B1288)</f>
        <v>15.868283333333332</v>
      </c>
      <c r="N1289" s="195">
        <f>Table21[[#This Row],[Adj Close]]-Table21[[#This Row],[6-MA]]</f>
        <v>0.28831666666666855</v>
      </c>
      <c r="O1289" s="194">
        <f>(Table21[[#This Row],[Adj Close]]-M1289)^2</f>
        <v>8.3126500277778861E-2</v>
      </c>
      <c r="P1289" s="194">
        <f>ABS(Table21[[#This Row],[Erorr 3]])</f>
        <v>0.28831666666666855</v>
      </c>
      <c r="Q1289" s="192">
        <f>Table21[[#This Row],[Abs Erorr 3]]/Table21[[#This Row],[Adj Close]]</f>
        <v>1.7845132432979003E-2</v>
      </c>
    </row>
    <row r="1290" spans="1:17" x14ac:dyDescent="0.3">
      <c r="A1290" s="177">
        <v>45336</v>
      </c>
      <c r="B1290" s="7">
        <v>16.903500000000001</v>
      </c>
      <c r="C1290" s="190">
        <f t="shared" si="80"/>
        <v>16.156600000000001</v>
      </c>
      <c r="D1290" s="191">
        <f>Table21[[#This Row],[Adj Close]]-Table21[[#This Row],[Naive Trend ]]</f>
        <v>0.74690000000000012</v>
      </c>
      <c r="E1290">
        <f>Table21[[#This Row],[Erorr 1]]^2</f>
        <v>0.55785961000000017</v>
      </c>
      <c r="F1290">
        <f>ABS(Table21[[#This Row],[Erorr 1]])</f>
        <v>0.74690000000000012</v>
      </c>
      <c r="G1290" s="192">
        <f>Table21[[#This Row],[Abs Erorr 1]]/Table21[[#This Row],[Adj Close]]</f>
        <v>4.4186115301564771E-2</v>
      </c>
      <c r="H1290" s="190">
        <f t="shared" si="82"/>
        <v>16.110699999999998</v>
      </c>
      <c r="I1290" s="193">
        <f>(Table21[[#This Row],[Adj Close]]-Table21[[#This Row],[3-MA]])</f>
        <v>0.79280000000000328</v>
      </c>
      <c r="J1290" s="194">
        <f t="shared" si="81"/>
        <v>0.62853184000000517</v>
      </c>
      <c r="K1290" s="194">
        <f>ABS(Table21[[#This Row],[Erorr 2]])</f>
        <v>0.79280000000000328</v>
      </c>
      <c r="L1290" s="192">
        <f>Table21[[#This Row],[Abs Erorr 2]]/Table21[[#This Row],[Adj Close]]</f>
        <v>4.6901529269086473E-2</v>
      </c>
      <c r="M1290" s="190">
        <f t="shared" si="83"/>
        <v>15.853549999999998</v>
      </c>
      <c r="N1290" s="195">
        <f>Table21[[#This Row],[Adj Close]]-Table21[[#This Row],[6-MA]]</f>
        <v>1.0499500000000026</v>
      </c>
      <c r="O1290" s="194">
        <f>(Table21[[#This Row],[Adj Close]]-M1290)^2</f>
        <v>1.1023950025000055</v>
      </c>
      <c r="P1290" s="194">
        <f>ABS(Table21[[#This Row],[Erorr 3]])</f>
        <v>1.0499500000000026</v>
      </c>
      <c r="Q1290" s="192">
        <f>Table21[[#This Row],[Abs Erorr 3]]/Table21[[#This Row],[Adj Close]]</f>
        <v>6.2114355015233678E-2</v>
      </c>
    </row>
    <row r="1291" spans="1:17" x14ac:dyDescent="0.3">
      <c r="A1291" s="177">
        <v>45337</v>
      </c>
      <c r="B1291" s="7">
        <v>16.756</v>
      </c>
      <c r="C1291" s="190">
        <f t="shared" si="80"/>
        <v>16.903500000000001</v>
      </c>
      <c r="D1291" s="191">
        <f>Table21[[#This Row],[Adj Close]]-Table21[[#This Row],[Naive Trend ]]</f>
        <v>-0.14750000000000085</v>
      </c>
      <c r="E1291">
        <f>Table21[[#This Row],[Erorr 1]]^2</f>
        <v>2.1756250000000251E-2</v>
      </c>
      <c r="F1291">
        <f>ABS(Table21[[#This Row],[Erorr 1]])</f>
        <v>0.14750000000000085</v>
      </c>
      <c r="G1291" s="192">
        <f>Table21[[#This Row],[Abs Erorr 1]]/Table21[[#This Row],[Adj Close]]</f>
        <v>8.8028169014085014E-3</v>
      </c>
      <c r="H1291" s="190">
        <f t="shared" si="82"/>
        <v>16.733133333333335</v>
      </c>
      <c r="I1291" s="193">
        <f>(Table21[[#This Row],[Adj Close]]-Table21[[#This Row],[3-MA]])</f>
        <v>2.2866666666665481E-2</v>
      </c>
      <c r="J1291" s="194">
        <f t="shared" si="81"/>
        <v>5.2288444444439019E-4</v>
      </c>
      <c r="K1291" s="194">
        <f>ABS(Table21[[#This Row],[Erorr 2]])</f>
        <v>2.2866666666665481E-2</v>
      </c>
      <c r="L1291" s="192">
        <f>Table21[[#This Row],[Abs Erorr 2]]/Table21[[#This Row],[Adj Close]]</f>
        <v>1.3646852868623466E-3</v>
      </c>
      <c r="M1291" s="190">
        <f t="shared" si="83"/>
        <v>15.894499999999999</v>
      </c>
      <c r="N1291" s="195">
        <f>Table21[[#This Row],[Adj Close]]-Table21[[#This Row],[6-MA]]</f>
        <v>0.86150000000000126</v>
      </c>
      <c r="O1291" s="194">
        <f>(Table21[[#This Row],[Adj Close]]-M1291)^2</f>
        <v>0.74218225000000215</v>
      </c>
      <c r="P1291" s="194">
        <f>ABS(Table21[[#This Row],[Erorr 3]])</f>
        <v>0.86150000000000126</v>
      </c>
      <c r="Q1291" s="192">
        <f>Table21[[#This Row],[Abs Erorr 3]]/Table21[[#This Row],[Adj Close]]</f>
        <v>5.1414418715684009E-2</v>
      </c>
    </row>
    <row r="1292" spans="1:17" x14ac:dyDescent="0.3">
      <c r="A1292" s="177">
        <v>45338</v>
      </c>
      <c r="B1292" s="7">
        <v>16.3629</v>
      </c>
      <c r="C1292" s="190">
        <f t="shared" si="80"/>
        <v>16.756</v>
      </c>
      <c r="D1292" s="191">
        <f>Table21[[#This Row],[Adj Close]]-Table21[[#This Row],[Naive Trend ]]</f>
        <v>-0.39310000000000045</v>
      </c>
      <c r="E1292">
        <f>Table21[[#This Row],[Erorr 1]]^2</f>
        <v>0.15452761000000034</v>
      </c>
      <c r="F1292">
        <f>ABS(Table21[[#This Row],[Erorr 1]])</f>
        <v>0.39310000000000045</v>
      </c>
      <c r="G1292" s="192">
        <f>Table21[[#This Row],[Abs Erorr 1]]/Table21[[#This Row],[Adj Close]]</f>
        <v>2.4023858851426119E-2</v>
      </c>
      <c r="H1292" s="190">
        <f t="shared" si="82"/>
        <v>16.605366666666669</v>
      </c>
      <c r="I1292" s="193">
        <f>(Table21[[#This Row],[Adj Close]]-Table21[[#This Row],[3-MA]])</f>
        <v>-0.24246666666666883</v>
      </c>
      <c r="J1292" s="194">
        <f t="shared" si="81"/>
        <v>5.8790084444445494E-2</v>
      </c>
      <c r="K1292" s="194">
        <f>ABS(Table21[[#This Row],[Erorr 2]])</f>
        <v>0.24246666666666883</v>
      </c>
      <c r="L1292" s="192">
        <f>Table21[[#This Row],[Abs Erorr 2]]/Table21[[#This Row],[Adj Close]]</f>
        <v>1.4818074220747473E-2</v>
      </c>
      <c r="M1292" s="190">
        <f t="shared" si="83"/>
        <v>16.179500000000001</v>
      </c>
      <c r="N1292" s="195">
        <f>Table21[[#This Row],[Adj Close]]-Table21[[#This Row],[6-MA]]</f>
        <v>0.1833999999999989</v>
      </c>
      <c r="O1292" s="194">
        <f>(Table21[[#This Row],[Adj Close]]-M1292)^2</f>
        <v>3.3635559999999592E-2</v>
      </c>
      <c r="P1292" s="194">
        <f>ABS(Table21[[#This Row],[Erorr 3]])</f>
        <v>0.1833999999999989</v>
      </c>
      <c r="Q1292" s="192">
        <f>Table21[[#This Row],[Abs Erorr 3]]/Table21[[#This Row],[Adj Close]]</f>
        <v>1.1208282150474482E-2</v>
      </c>
    </row>
    <row r="1293" spans="1:17" x14ac:dyDescent="0.3">
      <c r="A1293" s="177">
        <v>45342</v>
      </c>
      <c r="B1293" s="7">
        <v>15.9207</v>
      </c>
      <c r="C1293" s="190">
        <f t="shared" si="80"/>
        <v>16.3629</v>
      </c>
      <c r="D1293" s="191">
        <f>Table21[[#This Row],[Adj Close]]-Table21[[#This Row],[Naive Trend ]]</f>
        <v>-0.4421999999999997</v>
      </c>
      <c r="E1293">
        <f>Table21[[#This Row],[Erorr 1]]^2</f>
        <v>0.19554083999999974</v>
      </c>
      <c r="F1293">
        <f>ABS(Table21[[#This Row],[Erorr 1]])</f>
        <v>0.4421999999999997</v>
      </c>
      <c r="G1293" s="192">
        <f>Table21[[#This Row],[Abs Erorr 1]]/Table21[[#This Row],[Adj Close]]</f>
        <v>2.7775160639921592E-2</v>
      </c>
      <c r="H1293" s="190">
        <f t="shared" si="82"/>
        <v>16.674133333333334</v>
      </c>
      <c r="I1293" s="193">
        <f>(Table21[[#This Row],[Adj Close]]-Table21[[#This Row],[3-MA]])</f>
        <v>-0.75343333333333362</v>
      </c>
      <c r="J1293" s="194">
        <f t="shared" si="81"/>
        <v>0.5676617877777782</v>
      </c>
      <c r="K1293" s="194">
        <f>ABS(Table21[[#This Row],[Erorr 2]])</f>
        <v>0.75343333333333362</v>
      </c>
      <c r="L1293" s="192">
        <f>Table21[[#This Row],[Abs Erorr 2]]/Table21[[#This Row],[Adj Close]]</f>
        <v>4.7324133570341355E-2</v>
      </c>
      <c r="M1293" s="190">
        <f t="shared" si="83"/>
        <v>16.392416666666666</v>
      </c>
      <c r="N1293" s="195">
        <f>Table21[[#This Row],[Adj Close]]-Table21[[#This Row],[6-MA]]</f>
        <v>-0.47171666666666567</v>
      </c>
      <c r="O1293" s="194">
        <f>(Table21[[#This Row],[Adj Close]]-M1293)^2</f>
        <v>0.22251661361111016</v>
      </c>
      <c r="P1293" s="194">
        <f>ABS(Table21[[#This Row],[Erorr 3]])</f>
        <v>0.47171666666666567</v>
      </c>
      <c r="Q1293" s="192">
        <f>Table21[[#This Row],[Abs Erorr 3]]/Table21[[#This Row],[Adj Close]]</f>
        <v>2.962914109722975E-2</v>
      </c>
    </row>
    <row r="1294" spans="1:17" x14ac:dyDescent="0.3">
      <c r="A1294" s="177">
        <v>45343</v>
      </c>
      <c r="B1294" s="7">
        <v>15.694699999999999</v>
      </c>
      <c r="C1294" s="190">
        <f t="shared" si="80"/>
        <v>15.9207</v>
      </c>
      <c r="D1294" s="191">
        <f>Table21[[#This Row],[Adj Close]]-Table21[[#This Row],[Naive Trend ]]</f>
        <v>-0.22600000000000087</v>
      </c>
      <c r="E1294">
        <f>Table21[[#This Row],[Erorr 1]]^2</f>
        <v>5.1076000000000392E-2</v>
      </c>
      <c r="F1294">
        <f>ABS(Table21[[#This Row],[Erorr 1]])</f>
        <v>0.22600000000000087</v>
      </c>
      <c r="G1294" s="192">
        <f>Table21[[#This Row],[Abs Erorr 1]]/Table21[[#This Row],[Adj Close]]</f>
        <v>1.4399765525941934E-2</v>
      </c>
      <c r="H1294" s="190">
        <f t="shared" si="82"/>
        <v>16.34653333333333</v>
      </c>
      <c r="I1294" s="193">
        <f>(Table21[[#This Row],[Adj Close]]-Table21[[#This Row],[3-MA]])</f>
        <v>-0.6518333333333306</v>
      </c>
      <c r="J1294" s="194">
        <f t="shared" si="81"/>
        <v>0.42488669444444088</v>
      </c>
      <c r="K1294" s="194">
        <f>ABS(Table21[[#This Row],[Erorr 2]])</f>
        <v>0.6518333333333306</v>
      </c>
      <c r="L1294" s="192">
        <f>Table21[[#This Row],[Abs Erorr 2]]/Table21[[#This Row],[Adj Close]]</f>
        <v>4.1532067088464936E-2</v>
      </c>
      <c r="M1294" s="190">
        <f t="shared" si="83"/>
        <v>16.539833333333331</v>
      </c>
      <c r="N1294" s="195">
        <f>Table21[[#This Row],[Adj Close]]-Table21[[#This Row],[6-MA]]</f>
        <v>-0.84513333333333129</v>
      </c>
      <c r="O1294" s="194">
        <f>(Table21[[#This Row],[Adj Close]]-M1294)^2</f>
        <v>0.71425035111110768</v>
      </c>
      <c r="P1294" s="194">
        <f>ABS(Table21[[#This Row],[Erorr 3]])</f>
        <v>0.84513333333333129</v>
      </c>
      <c r="Q1294" s="192">
        <f>Table21[[#This Row],[Abs Erorr 3]]/Table21[[#This Row],[Adj Close]]</f>
        <v>5.3848326717511732E-2</v>
      </c>
    </row>
    <row r="1295" spans="1:17" x14ac:dyDescent="0.3">
      <c r="A1295" s="177">
        <v>45344</v>
      </c>
      <c r="B1295" s="7">
        <v>15.6259</v>
      </c>
      <c r="C1295" s="190">
        <f t="shared" si="80"/>
        <v>15.694699999999999</v>
      </c>
      <c r="D1295" s="191">
        <f>Table21[[#This Row],[Adj Close]]-Table21[[#This Row],[Naive Trend ]]</f>
        <v>-6.8799999999999528E-2</v>
      </c>
      <c r="E1295">
        <f>Table21[[#This Row],[Erorr 1]]^2</f>
        <v>4.7334399999999352E-3</v>
      </c>
      <c r="F1295">
        <f>ABS(Table21[[#This Row],[Erorr 1]])</f>
        <v>6.8799999999999528E-2</v>
      </c>
      <c r="G1295" s="192">
        <f>Table21[[#This Row],[Abs Erorr 1]]/Table21[[#This Row],[Adj Close]]</f>
        <v>4.4029463902878893E-3</v>
      </c>
      <c r="H1295" s="190">
        <f t="shared" si="82"/>
        <v>15.992766666666666</v>
      </c>
      <c r="I1295" s="193">
        <f>(Table21[[#This Row],[Adj Close]]-Table21[[#This Row],[3-MA]])</f>
        <v>-0.36686666666666667</v>
      </c>
      <c r="J1295" s="194">
        <f t="shared" si="81"/>
        <v>0.13459115111111111</v>
      </c>
      <c r="K1295" s="194">
        <f>ABS(Table21[[#This Row],[Erorr 2]])</f>
        <v>0.36686666666666667</v>
      </c>
      <c r="L1295" s="192">
        <f>Table21[[#This Row],[Abs Erorr 2]]/Table21[[#This Row],[Adj Close]]</f>
        <v>2.3478114327281415E-2</v>
      </c>
      <c r="M1295" s="190">
        <f t="shared" si="83"/>
        <v>16.299066666666665</v>
      </c>
      <c r="N1295" s="195">
        <f>Table21[[#This Row],[Adj Close]]-Table21[[#This Row],[6-MA]]</f>
        <v>-0.67316666666666514</v>
      </c>
      <c r="O1295" s="194">
        <f>(Table21[[#This Row],[Adj Close]]-M1295)^2</f>
        <v>0.45315336111110904</v>
      </c>
      <c r="P1295" s="194">
        <f>ABS(Table21[[#This Row],[Erorr 3]])</f>
        <v>0.67316666666666514</v>
      </c>
      <c r="Q1295" s="192">
        <f>Table21[[#This Row],[Abs Erorr 3]]/Table21[[#This Row],[Adj Close]]</f>
        <v>4.3080185247996283E-2</v>
      </c>
    </row>
    <row r="1296" spans="1:17" x14ac:dyDescent="0.3">
      <c r="A1296" s="177">
        <v>45345</v>
      </c>
      <c r="B1296" s="7">
        <v>15.704499999999999</v>
      </c>
      <c r="C1296" s="190">
        <f t="shared" si="80"/>
        <v>15.6259</v>
      </c>
      <c r="D1296" s="191">
        <f>Table21[[#This Row],[Adj Close]]-Table21[[#This Row],[Naive Trend ]]</f>
        <v>7.8599999999999781E-2</v>
      </c>
      <c r="E1296">
        <f>Table21[[#This Row],[Erorr 1]]^2</f>
        <v>6.1779599999999659E-3</v>
      </c>
      <c r="F1296">
        <f>ABS(Table21[[#This Row],[Erorr 1]])</f>
        <v>7.8599999999999781E-2</v>
      </c>
      <c r="G1296" s="192">
        <f>Table21[[#This Row],[Abs Erorr 1]]/Table21[[#This Row],[Adj Close]]</f>
        <v>5.004934891273188E-3</v>
      </c>
      <c r="H1296" s="190">
        <f t="shared" si="82"/>
        <v>15.747100000000001</v>
      </c>
      <c r="I1296" s="193">
        <f>(Table21[[#This Row],[Adj Close]]-Table21[[#This Row],[3-MA]])</f>
        <v>-4.260000000000197E-2</v>
      </c>
      <c r="J1296" s="194">
        <f t="shared" si="81"/>
        <v>1.8147600000001677E-3</v>
      </c>
      <c r="K1296" s="194">
        <f>ABS(Table21[[#This Row],[Erorr 2]])</f>
        <v>4.260000000000197E-2</v>
      </c>
      <c r="L1296" s="192">
        <f>Table21[[#This Row],[Abs Erorr 2]]/Table21[[#This Row],[Adj Close]]</f>
        <v>2.712598299850487E-3</v>
      </c>
      <c r="M1296" s="190">
        <f t="shared" si="83"/>
        <v>16.210616666666667</v>
      </c>
      <c r="N1296" s="195">
        <f>Table21[[#This Row],[Adj Close]]-Table21[[#This Row],[6-MA]]</f>
        <v>-0.50611666666666721</v>
      </c>
      <c r="O1296" s="194">
        <f>(Table21[[#This Row],[Adj Close]]-M1296)^2</f>
        <v>0.25615408027777831</v>
      </c>
      <c r="P1296" s="194">
        <f>ABS(Table21[[#This Row],[Erorr 3]])</f>
        <v>0.50611666666666721</v>
      </c>
      <c r="Q1296" s="192">
        <f>Table21[[#This Row],[Abs Erorr 3]]/Table21[[#This Row],[Adj Close]]</f>
        <v>3.2227493181359944E-2</v>
      </c>
    </row>
    <row r="1297" spans="1:17" x14ac:dyDescent="0.3">
      <c r="A1297" s="177">
        <v>45348</v>
      </c>
      <c r="B1297" s="7">
        <v>15.232799999999999</v>
      </c>
      <c r="C1297" s="190">
        <f t="shared" si="80"/>
        <v>15.704499999999999</v>
      </c>
      <c r="D1297" s="191">
        <f>Table21[[#This Row],[Adj Close]]-Table21[[#This Row],[Naive Trend ]]</f>
        <v>-0.47170000000000023</v>
      </c>
      <c r="E1297">
        <f>Table21[[#This Row],[Erorr 1]]^2</f>
        <v>0.22250089000000023</v>
      </c>
      <c r="F1297">
        <f>ABS(Table21[[#This Row],[Erorr 1]])</f>
        <v>0.47170000000000023</v>
      </c>
      <c r="G1297" s="192">
        <f>Table21[[#This Row],[Abs Erorr 1]]/Table21[[#This Row],[Adj Close]]</f>
        <v>3.0966073210440644E-2</v>
      </c>
      <c r="H1297" s="190">
        <f t="shared" si="82"/>
        <v>15.675033333333332</v>
      </c>
      <c r="I1297" s="193">
        <f>(Table21[[#This Row],[Adj Close]]-Table21[[#This Row],[3-MA]])</f>
        <v>-0.44223333333333237</v>
      </c>
      <c r="J1297" s="194">
        <f t="shared" si="81"/>
        <v>0.19557032111111025</v>
      </c>
      <c r="K1297" s="194">
        <f>ABS(Table21[[#This Row],[Erorr 2]])</f>
        <v>0.44223333333333237</v>
      </c>
      <c r="L1297" s="192">
        <f>Table21[[#This Row],[Abs Erorr 2]]/Table21[[#This Row],[Adj Close]]</f>
        <v>2.9031650998721993E-2</v>
      </c>
      <c r="M1297" s="190">
        <f t="shared" si="83"/>
        <v>16.010783333333332</v>
      </c>
      <c r="N1297" s="195">
        <f>Table21[[#This Row],[Adj Close]]-Table21[[#This Row],[6-MA]]</f>
        <v>-0.77798333333333325</v>
      </c>
      <c r="O1297" s="194">
        <f>(Table21[[#This Row],[Adj Close]]-M1297)^2</f>
        <v>0.60525806694444428</v>
      </c>
      <c r="P1297" s="194">
        <f>ABS(Table21[[#This Row],[Erorr 3]])</f>
        <v>0.77798333333333325</v>
      </c>
      <c r="Q1297" s="192">
        <f>Table21[[#This Row],[Abs Erorr 3]]/Table21[[#This Row],[Adj Close]]</f>
        <v>5.1072904084169243E-2</v>
      </c>
    </row>
    <row r="1298" spans="1:17" x14ac:dyDescent="0.3">
      <c r="A1298" s="177">
        <v>45349</v>
      </c>
      <c r="B1298" s="7">
        <v>15.792899999999999</v>
      </c>
      <c r="C1298" s="190">
        <f t="shared" si="80"/>
        <v>15.232799999999999</v>
      </c>
      <c r="D1298" s="191">
        <f>Table21[[#This Row],[Adj Close]]-Table21[[#This Row],[Naive Trend ]]</f>
        <v>0.56010000000000026</v>
      </c>
      <c r="E1298">
        <f>Table21[[#This Row],[Erorr 1]]^2</f>
        <v>0.31371201000000032</v>
      </c>
      <c r="F1298">
        <f>ABS(Table21[[#This Row],[Erorr 1]])</f>
        <v>0.56010000000000026</v>
      </c>
      <c r="G1298" s="192">
        <f>Table21[[#This Row],[Abs Erorr 1]]/Table21[[#This Row],[Adj Close]]</f>
        <v>3.5465304029025722E-2</v>
      </c>
      <c r="H1298" s="190">
        <f t="shared" si="82"/>
        <v>15.521066666666664</v>
      </c>
      <c r="I1298" s="193">
        <f>(Table21[[#This Row],[Adj Close]]-Table21[[#This Row],[3-MA]])</f>
        <v>0.27183333333333515</v>
      </c>
      <c r="J1298" s="194">
        <f t="shared" si="81"/>
        <v>7.3893361111112096E-2</v>
      </c>
      <c r="K1298" s="194">
        <f>ABS(Table21[[#This Row],[Erorr 2]])</f>
        <v>0.27183333333333515</v>
      </c>
      <c r="L1298" s="192">
        <f>Table21[[#This Row],[Abs Erorr 2]]/Table21[[#This Row],[Adj Close]]</f>
        <v>1.721237602551369E-2</v>
      </c>
      <c r="M1298" s="190">
        <f t="shared" si="83"/>
        <v>15.756916666666667</v>
      </c>
      <c r="N1298" s="195">
        <f>Table21[[#This Row],[Adj Close]]-Table21[[#This Row],[6-MA]]</f>
        <v>3.5983333333332368E-2</v>
      </c>
      <c r="O1298" s="194">
        <f>(Table21[[#This Row],[Adj Close]]-M1298)^2</f>
        <v>1.2948002777777082E-3</v>
      </c>
      <c r="P1298" s="194">
        <f>ABS(Table21[[#This Row],[Erorr 3]])</f>
        <v>3.5983333333332368E-2</v>
      </c>
      <c r="Q1298" s="192">
        <f>Table21[[#This Row],[Abs Erorr 3]]/Table21[[#This Row],[Adj Close]]</f>
        <v>2.278450020789872E-3</v>
      </c>
    </row>
    <row r="1299" spans="1:17" x14ac:dyDescent="0.3">
      <c r="A1299" s="177">
        <v>45350</v>
      </c>
      <c r="B1299" s="7">
        <v>15.8912</v>
      </c>
      <c r="C1299" s="190">
        <f t="shared" si="80"/>
        <v>15.792899999999999</v>
      </c>
      <c r="D1299" s="191">
        <f>Table21[[#This Row],[Adj Close]]-Table21[[#This Row],[Naive Trend ]]</f>
        <v>9.8300000000000054E-2</v>
      </c>
      <c r="E1299">
        <f>Table21[[#This Row],[Erorr 1]]^2</f>
        <v>9.6628900000000108E-3</v>
      </c>
      <c r="F1299">
        <f>ABS(Table21[[#This Row],[Erorr 1]])</f>
        <v>9.8300000000000054E-2</v>
      </c>
      <c r="G1299" s="192">
        <f>Table21[[#This Row],[Abs Erorr 1]]/Table21[[#This Row],[Adj Close]]</f>
        <v>6.1858135320177242E-3</v>
      </c>
      <c r="H1299" s="190">
        <f t="shared" si="82"/>
        <v>15.576733333333332</v>
      </c>
      <c r="I1299" s="193">
        <f>(Table21[[#This Row],[Adj Close]]-Table21[[#This Row],[3-MA]])</f>
        <v>0.314466666666668</v>
      </c>
      <c r="J1299" s="194">
        <f t="shared" si="81"/>
        <v>9.888928444444528E-2</v>
      </c>
      <c r="K1299" s="194">
        <f>ABS(Table21[[#This Row],[Erorr 2]])</f>
        <v>0.314466666666668</v>
      </c>
      <c r="L1299" s="192">
        <f>Table21[[#This Row],[Abs Erorr 2]]/Table21[[#This Row],[Adj Close]]</f>
        <v>1.9788730030876712E-2</v>
      </c>
      <c r="M1299" s="190">
        <f t="shared" si="83"/>
        <v>15.661916666666668</v>
      </c>
      <c r="N1299" s="195">
        <f>Table21[[#This Row],[Adj Close]]-Table21[[#This Row],[6-MA]]</f>
        <v>0.22928333333333129</v>
      </c>
      <c r="O1299" s="194">
        <f>(Table21[[#This Row],[Adj Close]]-M1299)^2</f>
        <v>5.2570846944443507E-2</v>
      </c>
      <c r="P1299" s="194">
        <f>ABS(Table21[[#This Row],[Erorr 3]])</f>
        <v>0.22928333333333129</v>
      </c>
      <c r="Q1299" s="192">
        <f>Table21[[#This Row],[Abs Erorr 3]]/Table21[[#This Row],[Adj Close]]</f>
        <v>1.4428320915559007E-2</v>
      </c>
    </row>
    <row r="1300" spans="1:17" x14ac:dyDescent="0.3">
      <c r="A1300" s="177">
        <v>45351</v>
      </c>
      <c r="B1300" s="7">
        <v>16.058299999999999</v>
      </c>
      <c r="C1300" s="190">
        <f t="shared" si="80"/>
        <v>15.8912</v>
      </c>
      <c r="D1300" s="191">
        <f>Table21[[#This Row],[Adj Close]]-Table21[[#This Row],[Naive Trend ]]</f>
        <v>0.16709999999999958</v>
      </c>
      <c r="E1300">
        <f>Table21[[#This Row],[Erorr 1]]^2</f>
        <v>2.7922409999999859E-2</v>
      </c>
      <c r="F1300">
        <f>ABS(Table21[[#This Row],[Erorr 1]])</f>
        <v>0.16709999999999958</v>
      </c>
      <c r="G1300" s="192">
        <f>Table21[[#This Row],[Abs Erorr 1]]/Table21[[#This Row],[Adj Close]]</f>
        <v>1.0405833743297833E-2</v>
      </c>
      <c r="H1300" s="190">
        <f t="shared" si="82"/>
        <v>15.638966666666667</v>
      </c>
      <c r="I1300" s="193">
        <f>(Table21[[#This Row],[Adj Close]]-Table21[[#This Row],[3-MA]])</f>
        <v>0.41933333333333245</v>
      </c>
      <c r="J1300" s="194">
        <f t="shared" si="81"/>
        <v>0.17584044444444369</v>
      </c>
      <c r="K1300" s="194">
        <f>ABS(Table21[[#This Row],[Erorr 2]])</f>
        <v>0.41933333333333245</v>
      </c>
      <c r="L1300" s="192">
        <f>Table21[[#This Row],[Abs Erorr 2]]/Table21[[#This Row],[Adj Close]]</f>
        <v>2.611318342124213E-2</v>
      </c>
      <c r="M1300" s="190">
        <f t="shared" si="83"/>
        <v>15.656999999999998</v>
      </c>
      <c r="N1300" s="195">
        <f>Table21[[#This Row],[Adj Close]]-Table21[[#This Row],[6-MA]]</f>
        <v>0.40130000000000088</v>
      </c>
      <c r="O1300" s="194">
        <f>(Table21[[#This Row],[Adj Close]]-M1300)^2</f>
        <v>0.16104169000000071</v>
      </c>
      <c r="P1300" s="194">
        <f>ABS(Table21[[#This Row],[Erorr 3]])</f>
        <v>0.40130000000000088</v>
      </c>
      <c r="Q1300" s="192">
        <f>Table21[[#This Row],[Abs Erorr 3]]/Table21[[#This Row],[Adj Close]]</f>
        <v>2.4990191987943985E-2</v>
      </c>
    </row>
    <row r="1301" spans="1:17" x14ac:dyDescent="0.3">
      <c r="A1301" s="177">
        <v>45352</v>
      </c>
      <c r="B1301" s="7">
        <v>15.96</v>
      </c>
      <c r="C1301" s="190">
        <f t="shared" si="80"/>
        <v>16.058299999999999</v>
      </c>
      <c r="D1301" s="191">
        <f>Table21[[#This Row],[Adj Close]]-Table21[[#This Row],[Naive Trend ]]</f>
        <v>-9.8299999999998278E-2</v>
      </c>
      <c r="E1301">
        <f>Table21[[#This Row],[Erorr 1]]^2</f>
        <v>9.6628899999996621E-3</v>
      </c>
      <c r="F1301">
        <f>ABS(Table21[[#This Row],[Erorr 1]])</f>
        <v>9.8299999999998278E-2</v>
      </c>
      <c r="G1301" s="192">
        <f>Table21[[#This Row],[Abs Erorr 1]]/Table21[[#This Row],[Adj Close]]</f>
        <v>6.1591478696740769E-3</v>
      </c>
      <c r="H1301" s="190">
        <f t="shared" si="82"/>
        <v>15.914133333333334</v>
      </c>
      <c r="I1301" s="193">
        <f>(Table21[[#This Row],[Adj Close]]-Table21[[#This Row],[3-MA]])</f>
        <v>4.5866666666666944E-2</v>
      </c>
      <c r="J1301" s="194">
        <f t="shared" si="81"/>
        <v>2.1037511111111364E-3</v>
      </c>
      <c r="K1301" s="194">
        <f>ABS(Table21[[#This Row],[Erorr 2]])</f>
        <v>4.5866666666666944E-2</v>
      </c>
      <c r="L1301" s="192">
        <f>Table21[[#This Row],[Abs Erorr 2]]/Table21[[#This Row],[Adj Close]]</f>
        <v>2.8738512949039439E-3</v>
      </c>
      <c r="M1301" s="190">
        <f t="shared" si="83"/>
        <v>15.717599999999999</v>
      </c>
      <c r="N1301" s="195">
        <f>Table21[[#This Row],[Adj Close]]-Table21[[#This Row],[6-MA]]</f>
        <v>0.24240000000000173</v>
      </c>
      <c r="O1301" s="194">
        <f>(Table21[[#This Row],[Adj Close]]-M1301)^2</f>
        <v>5.8757760000000839E-2</v>
      </c>
      <c r="P1301" s="194">
        <f>ABS(Table21[[#This Row],[Erorr 3]])</f>
        <v>0.24240000000000173</v>
      </c>
      <c r="Q1301" s="192">
        <f>Table21[[#This Row],[Abs Erorr 3]]/Table21[[#This Row],[Adj Close]]</f>
        <v>1.5187969924812137E-2</v>
      </c>
    </row>
    <row r="1302" spans="1:17" x14ac:dyDescent="0.3">
      <c r="A1302" s="177">
        <v>45355</v>
      </c>
      <c r="B1302" s="7">
        <v>15.4588</v>
      </c>
      <c r="C1302" s="190">
        <f t="shared" si="80"/>
        <v>15.96</v>
      </c>
      <c r="D1302" s="191">
        <f>Table21[[#This Row],[Adj Close]]-Table21[[#This Row],[Naive Trend ]]</f>
        <v>-0.50120000000000076</v>
      </c>
      <c r="E1302">
        <f>Table21[[#This Row],[Erorr 1]]^2</f>
        <v>0.25120144000000078</v>
      </c>
      <c r="F1302">
        <f>ABS(Table21[[#This Row],[Erorr 1]])</f>
        <v>0.50120000000000076</v>
      </c>
      <c r="G1302" s="192">
        <f>Table21[[#This Row],[Abs Erorr 1]]/Table21[[#This Row],[Adj Close]]</f>
        <v>3.2421662742256885E-2</v>
      </c>
      <c r="H1302" s="190">
        <f t="shared" si="82"/>
        <v>15.969833333333334</v>
      </c>
      <c r="I1302" s="193">
        <f>(Table21[[#This Row],[Adj Close]]-Table21[[#This Row],[3-MA]])</f>
        <v>-0.51103333333333367</v>
      </c>
      <c r="J1302" s="194">
        <f t="shared" si="81"/>
        <v>0.26115506777777814</v>
      </c>
      <c r="K1302" s="194">
        <f>ABS(Table21[[#This Row],[Erorr 2]])</f>
        <v>0.51103333333333367</v>
      </c>
      <c r="L1302" s="192">
        <f>Table21[[#This Row],[Abs Erorr 2]]/Table21[[#This Row],[Adj Close]]</f>
        <v>3.3057762137638995E-2</v>
      </c>
      <c r="M1302" s="190">
        <f t="shared" si="83"/>
        <v>15.773283333333334</v>
      </c>
      <c r="N1302" s="195">
        <f>Table21[[#This Row],[Adj Close]]-Table21[[#This Row],[6-MA]]</f>
        <v>-0.31448333333333345</v>
      </c>
      <c r="O1302" s="194">
        <f>(Table21[[#This Row],[Adj Close]]-M1302)^2</f>
        <v>9.8899766944444523E-2</v>
      </c>
      <c r="P1302" s="194">
        <f>ABS(Table21[[#This Row],[Erorr 3]])</f>
        <v>0.31448333333333345</v>
      </c>
      <c r="Q1302" s="192">
        <f>Table21[[#This Row],[Abs Erorr 3]]/Table21[[#This Row],[Adj Close]]</f>
        <v>2.0343321171975407E-2</v>
      </c>
    </row>
    <row r="1303" spans="1:17" x14ac:dyDescent="0.3">
      <c r="A1303" s="177">
        <v>45356</v>
      </c>
      <c r="B1303" s="7">
        <v>15.5472</v>
      </c>
      <c r="C1303" s="190">
        <f t="shared" si="80"/>
        <v>15.4588</v>
      </c>
      <c r="D1303" s="191">
        <f>Table21[[#This Row],[Adj Close]]-Table21[[#This Row],[Naive Trend ]]</f>
        <v>8.8400000000000034E-2</v>
      </c>
      <c r="E1303">
        <f>Table21[[#This Row],[Erorr 1]]^2</f>
        <v>7.8145600000000068E-3</v>
      </c>
      <c r="F1303">
        <f>ABS(Table21[[#This Row],[Erorr 1]])</f>
        <v>8.8400000000000034E-2</v>
      </c>
      <c r="G1303" s="192">
        <f>Table21[[#This Row],[Abs Erorr 1]]/Table21[[#This Row],[Adj Close]]</f>
        <v>5.6859112894926435E-3</v>
      </c>
      <c r="H1303" s="190">
        <f t="shared" si="82"/>
        <v>15.825699999999998</v>
      </c>
      <c r="I1303" s="193">
        <f>(Table21[[#This Row],[Adj Close]]-Table21[[#This Row],[3-MA]])</f>
        <v>-0.27849999999999753</v>
      </c>
      <c r="J1303" s="194">
        <f t="shared" si="81"/>
        <v>7.7562249999998625E-2</v>
      </c>
      <c r="K1303" s="194">
        <f>ABS(Table21[[#This Row],[Erorr 2]])</f>
        <v>0.27849999999999753</v>
      </c>
      <c r="L1303" s="192">
        <f>Table21[[#This Row],[Abs Erorr 2]]/Table21[[#This Row],[Adj Close]]</f>
        <v>1.7913193372439896E-2</v>
      </c>
      <c r="M1303" s="190">
        <f t="shared" si="83"/>
        <v>15.732333333333335</v>
      </c>
      <c r="N1303" s="195">
        <f>Table21[[#This Row],[Adj Close]]-Table21[[#This Row],[6-MA]]</f>
        <v>-0.1851333333333347</v>
      </c>
      <c r="O1303" s="194">
        <f>(Table21[[#This Row],[Adj Close]]-M1303)^2</f>
        <v>3.4274351111111621E-2</v>
      </c>
      <c r="P1303" s="194">
        <f>ABS(Table21[[#This Row],[Erorr 3]])</f>
        <v>0.1851333333333347</v>
      </c>
      <c r="Q1303" s="192">
        <f>Table21[[#This Row],[Abs Erorr 3]]/Table21[[#This Row],[Adj Close]]</f>
        <v>1.1907824774450364E-2</v>
      </c>
    </row>
    <row r="1304" spans="1:17" x14ac:dyDescent="0.3">
      <c r="A1304" s="177">
        <v>45357</v>
      </c>
      <c r="B1304" s="7">
        <v>15.5472</v>
      </c>
      <c r="C1304" s="190">
        <f t="shared" si="80"/>
        <v>15.5472</v>
      </c>
      <c r="D1304" s="191">
        <f>Table21[[#This Row],[Adj Close]]-Table21[[#This Row],[Naive Trend ]]</f>
        <v>0</v>
      </c>
      <c r="E1304">
        <f>Table21[[#This Row],[Erorr 1]]^2</f>
        <v>0</v>
      </c>
      <c r="F1304">
        <f>ABS(Table21[[#This Row],[Erorr 1]])</f>
        <v>0</v>
      </c>
      <c r="G1304" s="192">
        <f>Table21[[#This Row],[Abs Erorr 1]]/Table21[[#This Row],[Adj Close]]</f>
        <v>0</v>
      </c>
      <c r="H1304" s="190">
        <f t="shared" si="82"/>
        <v>15.655333333333333</v>
      </c>
      <c r="I1304" s="193">
        <f>(Table21[[#This Row],[Adj Close]]-Table21[[#This Row],[3-MA]])</f>
        <v>-0.10813333333333297</v>
      </c>
      <c r="J1304" s="194">
        <f t="shared" si="81"/>
        <v>1.1692817777777699E-2</v>
      </c>
      <c r="K1304" s="194">
        <f>ABS(Table21[[#This Row],[Erorr 2]])</f>
        <v>0.10813333333333297</v>
      </c>
      <c r="L1304" s="192">
        <f>Table21[[#This Row],[Abs Erorr 2]]/Table21[[#This Row],[Adj Close]]</f>
        <v>6.955164488353721E-3</v>
      </c>
      <c r="M1304" s="190">
        <f t="shared" si="83"/>
        <v>15.784733333333335</v>
      </c>
      <c r="N1304" s="195">
        <f>Table21[[#This Row],[Adj Close]]-Table21[[#This Row],[6-MA]]</f>
        <v>-0.23753333333333515</v>
      </c>
      <c r="O1304" s="194">
        <f>(Table21[[#This Row],[Adj Close]]-M1304)^2</f>
        <v>5.6422084444445304E-2</v>
      </c>
      <c r="P1304" s="194">
        <f>ABS(Table21[[#This Row],[Erorr 3]])</f>
        <v>0.23753333333333515</v>
      </c>
      <c r="Q1304" s="192">
        <f>Table21[[#This Row],[Abs Erorr 3]]/Table21[[#This Row],[Adj Close]]</f>
        <v>1.5278206579534267E-2</v>
      </c>
    </row>
    <row r="1305" spans="1:17" x14ac:dyDescent="0.3">
      <c r="A1305" s="177">
        <v>45358</v>
      </c>
      <c r="B1305" s="7">
        <v>15.8126</v>
      </c>
      <c r="C1305" s="190">
        <f t="shared" si="80"/>
        <v>15.5472</v>
      </c>
      <c r="D1305" s="191">
        <f>Table21[[#This Row],[Adj Close]]-Table21[[#This Row],[Naive Trend ]]</f>
        <v>0.26539999999999964</v>
      </c>
      <c r="E1305">
        <f>Table21[[#This Row],[Erorr 1]]^2</f>
        <v>7.0437159999999804E-2</v>
      </c>
      <c r="F1305">
        <f>ABS(Table21[[#This Row],[Erorr 1]])</f>
        <v>0.26539999999999964</v>
      </c>
      <c r="G1305" s="192">
        <f>Table21[[#This Row],[Abs Erorr 1]]/Table21[[#This Row],[Adj Close]]</f>
        <v>1.6784083578918054E-2</v>
      </c>
      <c r="H1305" s="190">
        <f t="shared" si="82"/>
        <v>15.517733333333334</v>
      </c>
      <c r="I1305" s="193">
        <f>(Table21[[#This Row],[Adj Close]]-Table21[[#This Row],[3-MA]])</f>
        <v>0.29486666666666572</v>
      </c>
      <c r="J1305" s="194">
        <f t="shared" si="81"/>
        <v>8.6946351111110556E-2</v>
      </c>
      <c r="K1305" s="194">
        <f>ABS(Table21[[#This Row],[Erorr 2]])</f>
        <v>0.29486666666666572</v>
      </c>
      <c r="L1305" s="192">
        <f>Table21[[#This Row],[Abs Erorr 2]]/Table21[[#This Row],[Adj Close]]</f>
        <v>1.8647576405313847E-2</v>
      </c>
      <c r="M1305" s="190">
        <f t="shared" si="83"/>
        <v>15.743783333333335</v>
      </c>
      <c r="N1305" s="195">
        <f>Table21[[#This Row],[Adj Close]]-Table21[[#This Row],[6-MA]]</f>
        <v>6.8816666666664972E-2</v>
      </c>
      <c r="O1305" s="194">
        <f>(Table21[[#This Row],[Adj Close]]-M1305)^2</f>
        <v>4.7357336111108778E-3</v>
      </c>
      <c r="P1305" s="194">
        <f>ABS(Table21[[#This Row],[Erorr 3]])</f>
        <v>6.8816666666664972E-2</v>
      </c>
      <c r="Q1305" s="192">
        <f>Table21[[#This Row],[Abs Erorr 3]]/Table21[[#This Row],[Adj Close]]</f>
        <v>4.3520146381154888E-3</v>
      </c>
    </row>
    <row r="1306" spans="1:17" x14ac:dyDescent="0.3">
      <c r="A1306" s="177">
        <v>45359</v>
      </c>
      <c r="B1306" s="7">
        <v>15.9114</v>
      </c>
      <c r="C1306" s="190">
        <f t="shared" si="80"/>
        <v>15.8126</v>
      </c>
      <c r="D1306" s="191">
        <f>Table21[[#This Row],[Adj Close]]-Table21[[#This Row],[Naive Trend ]]</f>
        <v>9.8800000000000665E-2</v>
      </c>
      <c r="E1306">
        <f>Table21[[#This Row],[Erorr 1]]^2</f>
        <v>9.7614400000001315E-3</v>
      </c>
      <c r="F1306">
        <f>ABS(Table21[[#This Row],[Erorr 1]])</f>
        <v>9.8800000000000665E-2</v>
      </c>
      <c r="G1306" s="192">
        <f>Table21[[#This Row],[Abs Erorr 1]]/Table21[[#This Row],[Adj Close]]</f>
        <v>6.2093844664831924E-3</v>
      </c>
      <c r="H1306" s="190">
        <f t="shared" si="82"/>
        <v>15.635666666666665</v>
      </c>
      <c r="I1306" s="193">
        <f>(Table21[[#This Row],[Adj Close]]-Table21[[#This Row],[3-MA]])</f>
        <v>0.27573333333333494</v>
      </c>
      <c r="J1306" s="194">
        <f t="shared" si="81"/>
        <v>7.6028871111111992E-2</v>
      </c>
      <c r="K1306" s="194">
        <f>ABS(Table21[[#This Row],[Erorr 2]])</f>
        <v>0.27573333333333494</v>
      </c>
      <c r="L1306" s="192">
        <f>Table21[[#This Row],[Abs Erorr 2]]/Table21[[#This Row],[Adj Close]]</f>
        <v>1.7329294300522578E-2</v>
      </c>
      <c r="M1306" s="190">
        <f t="shared" si="83"/>
        <v>15.730683333333333</v>
      </c>
      <c r="N1306" s="195">
        <f>Table21[[#This Row],[Adj Close]]-Table21[[#This Row],[6-MA]]</f>
        <v>0.18071666666666708</v>
      </c>
      <c r="O1306" s="194">
        <f>(Table21[[#This Row],[Adj Close]]-M1306)^2</f>
        <v>3.2658513611111259E-2</v>
      </c>
      <c r="P1306" s="194">
        <f>ABS(Table21[[#This Row],[Erorr 3]])</f>
        <v>0.18071666666666708</v>
      </c>
      <c r="Q1306" s="192">
        <f>Table21[[#This Row],[Abs Erorr 3]]/Table21[[#This Row],[Adj Close]]</f>
        <v>1.1357684846504209E-2</v>
      </c>
    </row>
    <row r="1307" spans="1:17" x14ac:dyDescent="0.3">
      <c r="A1307" s="177">
        <v>45362</v>
      </c>
      <c r="B1307" s="7">
        <v>15.8126</v>
      </c>
      <c r="C1307" s="190">
        <f t="shared" si="80"/>
        <v>15.9114</v>
      </c>
      <c r="D1307" s="191">
        <f>Table21[[#This Row],[Adj Close]]-Table21[[#This Row],[Naive Trend ]]</f>
        <v>-9.8800000000000665E-2</v>
      </c>
      <c r="E1307">
        <f>Table21[[#This Row],[Erorr 1]]^2</f>
        <v>9.7614400000001315E-3</v>
      </c>
      <c r="F1307">
        <f>ABS(Table21[[#This Row],[Erorr 1]])</f>
        <v>9.8800000000000665E-2</v>
      </c>
      <c r="G1307" s="192">
        <f>Table21[[#This Row],[Abs Erorr 1]]/Table21[[#This Row],[Adj Close]]</f>
        <v>6.2481818296801703E-3</v>
      </c>
      <c r="H1307" s="190">
        <f t="shared" si="82"/>
        <v>15.757066666666667</v>
      </c>
      <c r="I1307" s="193">
        <f>(Table21[[#This Row],[Adj Close]]-Table21[[#This Row],[3-MA]])</f>
        <v>5.553333333333299E-2</v>
      </c>
      <c r="J1307" s="194">
        <f t="shared" si="81"/>
        <v>3.0839511111110732E-3</v>
      </c>
      <c r="K1307" s="194">
        <f>ABS(Table21[[#This Row],[Erorr 2]])</f>
        <v>5.553333333333299E-2</v>
      </c>
      <c r="L1307" s="192">
        <f>Table21[[#This Row],[Abs Erorr 2]]/Table21[[#This Row],[Adj Close]]</f>
        <v>3.5119672497459617E-3</v>
      </c>
      <c r="M1307" s="190">
        <f t="shared" si="83"/>
        <v>15.706200000000001</v>
      </c>
      <c r="N1307" s="195">
        <f>Table21[[#This Row],[Adj Close]]-Table21[[#This Row],[6-MA]]</f>
        <v>0.10639999999999894</v>
      </c>
      <c r="O1307" s="194">
        <f>(Table21[[#This Row],[Adj Close]]-M1307)^2</f>
        <v>1.1320959999999774E-2</v>
      </c>
      <c r="P1307" s="194">
        <f>ABS(Table21[[#This Row],[Erorr 3]])</f>
        <v>0.10639999999999894</v>
      </c>
      <c r="Q1307" s="192">
        <f>Table21[[#This Row],[Abs Erorr 3]]/Table21[[#This Row],[Adj Close]]</f>
        <v>6.7288112011939178E-3</v>
      </c>
    </row>
    <row r="1308" spans="1:17" x14ac:dyDescent="0.3">
      <c r="A1308" s="177">
        <v>45363</v>
      </c>
      <c r="B1308" s="7">
        <v>15.397500000000001</v>
      </c>
      <c r="C1308" s="190">
        <f t="shared" si="80"/>
        <v>15.8126</v>
      </c>
      <c r="D1308" s="191">
        <f>Table21[[#This Row],[Adj Close]]-Table21[[#This Row],[Naive Trend ]]</f>
        <v>-0.41509999999999891</v>
      </c>
      <c r="E1308">
        <f>Table21[[#This Row],[Erorr 1]]^2</f>
        <v>0.1723080099999991</v>
      </c>
      <c r="F1308">
        <f>ABS(Table21[[#This Row],[Erorr 1]])</f>
        <v>0.41509999999999891</v>
      </c>
      <c r="G1308" s="192">
        <f>Table21[[#This Row],[Abs Erorr 1]]/Table21[[#This Row],[Adj Close]]</f>
        <v>2.6958921902906243E-2</v>
      </c>
      <c r="H1308" s="190">
        <f t="shared" si="82"/>
        <v>15.845533333333334</v>
      </c>
      <c r="I1308" s="193">
        <f>(Table21[[#This Row],[Adj Close]]-Table21[[#This Row],[3-MA]])</f>
        <v>-0.44803333333333306</v>
      </c>
      <c r="J1308" s="194">
        <f t="shared" si="81"/>
        <v>0.20073386777777755</v>
      </c>
      <c r="K1308" s="194">
        <f>ABS(Table21[[#This Row],[Erorr 2]])</f>
        <v>0.44803333333333306</v>
      </c>
      <c r="L1308" s="192">
        <f>Table21[[#This Row],[Abs Erorr 2]]/Table21[[#This Row],[Adj Close]]</f>
        <v>2.9097797261460175E-2</v>
      </c>
      <c r="M1308" s="190">
        <f t="shared" si="83"/>
        <v>15.681633333333336</v>
      </c>
      <c r="N1308" s="195">
        <f>Table21[[#This Row],[Adj Close]]-Table21[[#This Row],[6-MA]]</f>
        <v>-0.2841333333333349</v>
      </c>
      <c r="O1308" s="194">
        <f>(Table21[[#This Row],[Adj Close]]-M1308)^2</f>
        <v>8.0731751111111999E-2</v>
      </c>
      <c r="P1308" s="194">
        <f>ABS(Table21[[#This Row],[Erorr 3]])</f>
        <v>0.2841333333333349</v>
      </c>
      <c r="Q1308" s="192">
        <f>Table21[[#This Row],[Abs Erorr 3]]/Table21[[#This Row],[Adj Close]]</f>
        <v>1.8453212101531734E-2</v>
      </c>
    </row>
    <row r="1309" spans="1:17" x14ac:dyDescent="0.3">
      <c r="A1309" s="177">
        <v>45364</v>
      </c>
      <c r="B1309" s="7">
        <v>15.3184</v>
      </c>
      <c r="C1309" s="190">
        <f t="shared" si="80"/>
        <v>15.397500000000001</v>
      </c>
      <c r="D1309" s="191">
        <f>Table21[[#This Row],[Adj Close]]-Table21[[#This Row],[Naive Trend ]]</f>
        <v>-7.9100000000000392E-2</v>
      </c>
      <c r="E1309">
        <f>Table21[[#This Row],[Erorr 1]]^2</f>
        <v>6.2568100000000623E-3</v>
      </c>
      <c r="F1309">
        <f>ABS(Table21[[#This Row],[Erorr 1]])</f>
        <v>7.9100000000000392E-2</v>
      </c>
      <c r="G1309" s="192">
        <f>Table21[[#This Row],[Abs Erorr 1]]/Table21[[#This Row],[Adj Close]]</f>
        <v>5.16372467098394E-3</v>
      </c>
      <c r="H1309" s="190">
        <f t="shared" si="82"/>
        <v>15.707166666666666</v>
      </c>
      <c r="I1309" s="193">
        <f>(Table21[[#This Row],[Adj Close]]-Table21[[#This Row],[3-MA]])</f>
        <v>-0.38876666666666537</v>
      </c>
      <c r="J1309" s="194">
        <f t="shared" si="81"/>
        <v>0.15113952111111009</v>
      </c>
      <c r="K1309" s="194">
        <f>ABS(Table21[[#This Row],[Erorr 2]])</f>
        <v>0.38876666666666537</v>
      </c>
      <c r="L1309" s="192">
        <f>Table21[[#This Row],[Abs Erorr 2]]/Table21[[#This Row],[Adj Close]]</f>
        <v>2.5379064828354485E-2</v>
      </c>
      <c r="M1309" s="190">
        <f t="shared" si="83"/>
        <v>15.671416666666667</v>
      </c>
      <c r="N1309" s="195">
        <f>Table21[[#This Row],[Adj Close]]-Table21[[#This Row],[6-MA]]</f>
        <v>-0.35301666666666698</v>
      </c>
      <c r="O1309" s="194">
        <f>(Table21[[#This Row],[Adj Close]]-M1309)^2</f>
        <v>0.12462076694444467</v>
      </c>
      <c r="P1309" s="194">
        <f>ABS(Table21[[#This Row],[Erorr 3]])</f>
        <v>0.35301666666666698</v>
      </c>
      <c r="Q1309" s="192">
        <f>Table21[[#This Row],[Abs Erorr 3]]/Table21[[#This Row],[Adj Close]]</f>
        <v>2.3045270176171594E-2</v>
      </c>
    </row>
    <row r="1310" spans="1:17" x14ac:dyDescent="0.3">
      <c r="A1310" s="177">
        <v>45365</v>
      </c>
      <c r="B1310" s="7">
        <v>14.429</v>
      </c>
      <c r="C1310" s="190">
        <f t="shared" si="80"/>
        <v>15.3184</v>
      </c>
      <c r="D1310" s="191">
        <f>Table21[[#This Row],[Adj Close]]-Table21[[#This Row],[Naive Trend ]]</f>
        <v>-0.88940000000000019</v>
      </c>
      <c r="E1310">
        <f>Table21[[#This Row],[Erorr 1]]^2</f>
        <v>0.79103236000000032</v>
      </c>
      <c r="F1310">
        <f>ABS(Table21[[#This Row],[Erorr 1]])</f>
        <v>0.88940000000000019</v>
      </c>
      <c r="G1310" s="192">
        <f>Table21[[#This Row],[Abs Erorr 1]]/Table21[[#This Row],[Adj Close]]</f>
        <v>6.1639753274655221E-2</v>
      </c>
      <c r="H1310" s="190">
        <f t="shared" si="82"/>
        <v>15.509500000000001</v>
      </c>
      <c r="I1310" s="193">
        <f>(Table21[[#This Row],[Adj Close]]-Table21[[#This Row],[3-MA]])</f>
        <v>-1.0805000000000007</v>
      </c>
      <c r="J1310" s="194">
        <f t="shared" si="81"/>
        <v>1.1674802500000014</v>
      </c>
      <c r="K1310" s="194">
        <f>ABS(Table21[[#This Row],[Erorr 2]])</f>
        <v>1.0805000000000007</v>
      </c>
      <c r="L1310" s="192">
        <f>Table21[[#This Row],[Abs Erorr 2]]/Table21[[#This Row],[Adj Close]]</f>
        <v>7.4883914339178084E-2</v>
      </c>
      <c r="M1310" s="190">
        <f t="shared" si="83"/>
        <v>15.633283333333333</v>
      </c>
      <c r="N1310" s="195">
        <f>Table21[[#This Row],[Adj Close]]-Table21[[#This Row],[6-MA]]</f>
        <v>-1.2042833333333327</v>
      </c>
      <c r="O1310" s="194">
        <f>(Table21[[#This Row],[Adj Close]]-M1310)^2</f>
        <v>1.450298346944443</v>
      </c>
      <c r="P1310" s="194">
        <f>ABS(Table21[[#This Row],[Erorr 3]])</f>
        <v>1.2042833333333327</v>
      </c>
      <c r="Q1310" s="192">
        <f>Table21[[#This Row],[Abs Erorr 3]]/Table21[[#This Row],[Adj Close]]</f>
        <v>8.3462702427980637E-2</v>
      </c>
    </row>
    <row r="1311" spans="1:17" x14ac:dyDescent="0.3">
      <c r="A1311" s="177">
        <v>45366</v>
      </c>
      <c r="B1311" s="7">
        <v>14.6069</v>
      </c>
      <c r="C1311" s="190">
        <f t="shared" si="80"/>
        <v>14.429</v>
      </c>
      <c r="D1311" s="191">
        <f>Table21[[#This Row],[Adj Close]]-Table21[[#This Row],[Naive Trend ]]</f>
        <v>0.17789999999999928</v>
      </c>
      <c r="E1311">
        <f>Table21[[#This Row],[Erorr 1]]^2</f>
        <v>3.1648409999999745E-2</v>
      </c>
      <c r="F1311">
        <f>ABS(Table21[[#This Row],[Erorr 1]])</f>
        <v>0.17789999999999928</v>
      </c>
      <c r="G1311" s="192">
        <f>Table21[[#This Row],[Abs Erorr 1]]/Table21[[#This Row],[Adj Close]]</f>
        <v>1.217917559509542E-2</v>
      </c>
      <c r="H1311" s="190">
        <f t="shared" si="82"/>
        <v>15.048299999999999</v>
      </c>
      <c r="I1311" s="193">
        <f>(Table21[[#This Row],[Adj Close]]-Table21[[#This Row],[3-MA]])</f>
        <v>-0.44139999999999979</v>
      </c>
      <c r="J1311" s="194">
        <f t="shared" si="81"/>
        <v>0.19483395999999981</v>
      </c>
      <c r="K1311" s="194">
        <f>ABS(Table21[[#This Row],[Erorr 2]])</f>
        <v>0.44139999999999979</v>
      </c>
      <c r="L1311" s="192">
        <f>Table21[[#This Row],[Abs Erorr 2]]/Table21[[#This Row],[Adj Close]]</f>
        <v>3.0218595321389194E-2</v>
      </c>
      <c r="M1311" s="190">
        <f t="shared" si="83"/>
        <v>15.446916666666667</v>
      </c>
      <c r="N1311" s="195">
        <f>Table21[[#This Row],[Adj Close]]-Table21[[#This Row],[6-MA]]</f>
        <v>-0.84001666666666708</v>
      </c>
      <c r="O1311" s="194">
        <f>(Table21[[#This Row],[Adj Close]]-M1311)^2</f>
        <v>0.7056280002777785</v>
      </c>
      <c r="P1311" s="194">
        <f>ABS(Table21[[#This Row],[Erorr 3]])</f>
        <v>0.84001666666666708</v>
      </c>
      <c r="Q1311" s="192">
        <f>Table21[[#This Row],[Abs Erorr 3]]/Table21[[#This Row],[Adj Close]]</f>
        <v>5.7508209590444725E-2</v>
      </c>
    </row>
    <row r="1312" spans="1:17" x14ac:dyDescent="0.3">
      <c r="A1312" s="177">
        <v>45369</v>
      </c>
      <c r="B1312" s="7">
        <v>14.221500000000001</v>
      </c>
      <c r="C1312" s="190">
        <f t="shared" si="80"/>
        <v>14.6069</v>
      </c>
      <c r="D1312" s="191">
        <f>Table21[[#This Row],[Adj Close]]-Table21[[#This Row],[Naive Trend ]]</f>
        <v>-0.38539999999999885</v>
      </c>
      <c r="E1312">
        <f>Table21[[#This Row],[Erorr 1]]^2</f>
        <v>0.14853315999999911</v>
      </c>
      <c r="F1312">
        <f>ABS(Table21[[#This Row],[Erorr 1]])</f>
        <v>0.38539999999999885</v>
      </c>
      <c r="G1312" s="192">
        <f>Table21[[#This Row],[Abs Erorr 1]]/Table21[[#This Row],[Adj Close]]</f>
        <v>2.7099813662412462E-2</v>
      </c>
      <c r="H1312" s="190">
        <f t="shared" si="82"/>
        <v>14.784766666666664</v>
      </c>
      <c r="I1312" s="193">
        <f>(Table21[[#This Row],[Adj Close]]-Table21[[#This Row],[3-MA]])</f>
        <v>-0.5632666666666637</v>
      </c>
      <c r="J1312" s="194">
        <f t="shared" si="81"/>
        <v>0.31726933777777444</v>
      </c>
      <c r="K1312" s="194">
        <f>ABS(Table21[[#This Row],[Erorr 2]])</f>
        <v>0.5632666666666637</v>
      </c>
      <c r="L1312" s="192">
        <f>Table21[[#This Row],[Abs Erorr 2]]/Table21[[#This Row],[Adj Close]]</f>
        <v>3.9606698777672096E-2</v>
      </c>
      <c r="M1312" s="190">
        <f t="shared" si="83"/>
        <v>15.245966666666666</v>
      </c>
      <c r="N1312" s="195">
        <f>Table21[[#This Row],[Adj Close]]-Table21[[#This Row],[6-MA]]</f>
        <v>-1.0244666666666653</v>
      </c>
      <c r="O1312" s="194">
        <f>(Table21[[#This Row],[Adj Close]]-M1312)^2</f>
        <v>1.0495319511111083</v>
      </c>
      <c r="P1312" s="194">
        <f>ABS(Table21[[#This Row],[Erorr 3]])</f>
        <v>1.0244666666666653</v>
      </c>
      <c r="Q1312" s="192">
        <f>Table21[[#This Row],[Abs Erorr 3]]/Table21[[#This Row],[Adj Close]]</f>
        <v>7.2036470602022659E-2</v>
      </c>
    </row>
    <row r="1313" spans="1:17" x14ac:dyDescent="0.3">
      <c r="A1313" s="177">
        <v>45370</v>
      </c>
      <c r="B1313" s="7">
        <v>14.3302</v>
      </c>
      <c r="C1313" s="190">
        <f t="shared" si="80"/>
        <v>14.221500000000001</v>
      </c>
      <c r="D1313" s="191">
        <f>Table21[[#This Row],[Adj Close]]-Table21[[#This Row],[Naive Trend ]]</f>
        <v>0.10869999999999891</v>
      </c>
      <c r="E1313">
        <f>Table21[[#This Row],[Erorr 1]]^2</f>
        <v>1.1815689999999763E-2</v>
      </c>
      <c r="F1313">
        <f>ABS(Table21[[#This Row],[Erorr 1]])</f>
        <v>0.10869999999999891</v>
      </c>
      <c r="G1313" s="192">
        <f>Table21[[#This Row],[Abs Erorr 1]]/Table21[[#This Row],[Adj Close]]</f>
        <v>7.5853791293910003E-3</v>
      </c>
      <c r="H1313" s="190">
        <f t="shared" si="82"/>
        <v>14.419133333333333</v>
      </c>
      <c r="I1313" s="193">
        <f>(Table21[[#This Row],[Adj Close]]-Table21[[#This Row],[3-MA]])</f>
        <v>-8.8933333333333309E-2</v>
      </c>
      <c r="J1313" s="194">
        <f t="shared" si="81"/>
        <v>7.9091377777777729E-3</v>
      </c>
      <c r="K1313" s="194">
        <f>ABS(Table21[[#This Row],[Erorr 2]])</f>
        <v>8.8933333333333309E-2</v>
      </c>
      <c r="L1313" s="192">
        <f>Table21[[#This Row],[Abs Erorr 2]]/Table21[[#This Row],[Adj Close]]</f>
        <v>6.2060078249663864E-3</v>
      </c>
      <c r="M1313" s="190">
        <f t="shared" si="83"/>
        <v>14.964316666666669</v>
      </c>
      <c r="N1313" s="195">
        <f>Table21[[#This Row],[Adj Close]]-Table21[[#This Row],[6-MA]]</f>
        <v>-0.6341166666666691</v>
      </c>
      <c r="O1313" s="194">
        <f>(Table21[[#This Row],[Adj Close]]-M1313)^2</f>
        <v>0.40210394694444751</v>
      </c>
      <c r="P1313" s="194">
        <f>ABS(Table21[[#This Row],[Erorr 3]])</f>
        <v>0.6341166666666691</v>
      </c>
      <c r="Q1313" s="192">
        <f>Table21[[#This Row],[Abs Erorr 3]]/Table21[[#This Row],[Adj Close]]</f>
        <v>4.4250371011337532E-2</v>
      </c>
    </row>
    <row r="1314" spans="1:17" x14ac:dyDescent="0.3">
      <c r="A1314" s="177">
        <v>45371</v>
      </c>
      <c r="B1314" s="7">
        <v>14.251099999999999</v>
      </c>
      <c r="C1314" s="190">
        <f t="shared" si="80"/>
        <v>14.3302</v>
      </c>
      <c r="D1314" s="191">
        <f>Table21[[#This Row],[Adj Close]]-Table21[[#This Row],[Naive Trend ]]</f>
        <v>-7.9100000000000392E-2</v>
      </c>
      <c r="E1314">
        <f>Table21[[#This Row],[Erorr 1]]^2</f>
        <v>6.2568100000000623E-3</v>
      </c>
      <c r="F1314">
        <f>ABS(Table21[[#This Row],[Erorr 1]])</f>
        <v>7.9100000000000392E-2</v>
      </c>
      <c r="G1314" s="192">
        <f>Table21[[#This Row],[Abs Erorr 1]]/Table21[[#This Row],[Adj Close]]</f>
        <v>5.5504487372904825E-3</v>
      </c>
      <c r="H1314" s="190">
        <f t="shared" si="82"/>
        <v>14.386200000000001</v>
      </c>
      <c r="I1314" s="193">
        <f>(Table21[[#This Row],[Adj Close]]-Table21[[#This Row],[3-MA]])</f>
        <v>-0.13510000000000133</v>
      </c>
      <c r="J1314" s="194">
        <f t="shared" si="81"/>
        <v>1.825201000000036E-2</v>
      </c>
      <c r="K1314" s="194">
        <f>ABS(Table21[[#This Row],[Erorr 2]])</f>
        <v>0.13510000000000133</v>
      </c>
      <c r="L1314" s="192">
        <f>Table21[[#This Row],[Abs Erorr 2]]/Table21[[#This Row],[Adj Close]]</f>
        <v>9.4799699672306944E-3</v>
      </c>
      <c r="M1314" s="190">
        <f t="shared" si="83"/>
        <v>14.717250000000002</v>
      </c>
      <c r="N1314" s="195">
        <f>Table21[[#This Row],[Adj Close]]-Table21[[#This Row],[6-MA]]</f>
        <v>-0.46615000000000251</v>
      </c>
      <c r="O1314" s="194">
        <f>(Table21[[#This Row],[Adj Close]]-M1314)^2</f>
        <v>0.21729582250000234</v>
      </c>
      <c r="P1314" s="194">
        <f>ABS(Table21[[#This Row],[Erorr 3]])</f>
        <v>0.46615000000000251</v>
      </c>
      <c r="Q1314" s="192">
        <f>Table21[[#This Row],[Abs Erorr 3]]/Table21[[#This Row],[Adj Close]]</f>
        <v>3.2709755738153726E-2</v>
      </c>
    </row>
    <row r="1315" spans="1:17" x14ac:dyDescent="0.3">
      <c r="A1315" s="177">
        <v>45372</v>
      </c>
      <c r="B1315" s="7">
        <v>14.3697</v>
      </c>
      <c r="C1315" s="190">
        <f t="shared" si="80"/>
        <v>14.251099999999999</v>
      </c>
      <c r="D1315" s="191">
        <f>Table21[[#This Row],[Adj Close]]-Table21[[#This Row],[Naive Trend ]]</f>
        <v>0.1186000000000007</v>
      </c>
      <c r="E1315">
        <f>Table21[[#This Row],[Erorr 1]]^2</f>
        <v>1.4065960000000167E-2</v>
      </c>
      <c r="F1315">
        <f>ABS(Table21[[#This Row],[Erorr 1]])</f>
        <v>0.1186000000000007</v>
      </c>
      <c r="G1315" s="192">
        <f>Table21[[#This Row],[Abs Erorr 1]]/Table21[[#This Row],[Adj Close]]</f>
        <v>8.2534778039903903E-3</v>
      </c>
      <c r="H1315" s="190">
        <f t="shared" si="82"/>
        <v>14.2676</v>
      </c>
      <c r="I1315" s="193">
        <f>(Table21[[#This Row],[Adj Close]]-Table21[[#This Row],[3-MA]])</f>
        <v>0.10210000000000008</v>
      </c>
      <c r="J1315" s="194">
        <f t="shared" si="81"/>
        <v>1.0424410000000016E-2</v>
      </c>
      <c r="K1315" s="194">
        <f>ABS(Table21[[#This Row],[Erorr 2]])</f>
        <v>0.10210000000000008</v>
      </c>
      <c r="L1315" s="192">
        <f>Table21[[#This Row],[Abs Erorr 2]]/Table21[[#This Row],[Adj Close]]</f>
        <v>7.1052283624571206E-3</v>
      </c>
      <c r="M1315" s="190">
        <f t="shared" si="83"/>
        <v>14.52618333333333</v>
      </c>
      <c r="N1315" s="195">
        <f>Table21[[#This Row],[Adj Close]]-Table21[[#This Row],[6-MA]]</f>
        <v>-0.15648333333333042</v>
      </c>
      <c r="O1315" s="194">
        <f>(Table21[[#This Row],[Adj Close]]-M1315)^2</f>
        <v>2.4487033611110199E-2</v>
      </c>
      <c r="P1315" s="194">
        <f>ABS(Table21[[#This Row],[Erorr 3]])</f>
        <v>0.15648333333333042</v>
      </c>
      <c r="Q1315" s="192">
        <f>Table21[[#This Row],[Abs Erorr 3]]/Table21[[#This Row],[Adj Close]]</f>
        <v>1.0889812127833597E-2</v>
      </c>
    </row>
    <row r="1316" spans="1:17" x14ac:dyDescent="0.3">
      <c r="A1316" s="177">
        <v>45373</v>
      </c>
      <c r="B1316" s="7">
        <v>13.925000000000001</v>
      </c>
      <c r="C1316" s="190">
        <f t="shared" si="80"/>
        <v>14.3697</v>
      </c>
      <c r="D1316" s="191">
        <f>Table21[[#This Row],[Adj Close]]-Table21[[#This Row],[Naive Trend ]]</f>
        <v>-0.44469999999999921</v>
      </c>
      <c r="E1316">
        <f>Table21[[#This Row],[Erorr 1]]^2</f>
        <v>0.1977580899999993</v>
      </c>
      <c r="F1316">
        <f>ABS(Table21[[#This Row],[Erorr 1]])</f>
        <v>0.44469999999999921</v>
      </c>
      <c r="G1316" s="192">
        <f>Table21[[#This Row],[Abs Erorr 1]]/Table21[[#This Row],[Adj Close]]</f>
        <v>3.1935368043087914E-2</v>
      </c>
      <c r="H1316" s="190">
        <f t="shared" si="82"/>
        <v>14.317</v>
      </c>
      <c r="I1316" s="193">
        <f>(Table21[[#This Row],[Adj Close]]-Table21[[#This Row],[3-MA]])</f>
        <v>-0.39199999999999946</v>
      </c>
      <c r="J1316" s="194">
        <f t="shared" si="81"/>
        <v>0.15366399999999958</v>
      </c>
      <c r="K1316" s="194">
        <f>ABS(Table21[[#This Row],[Erorr 2]])</f>
        <v>0.39199999999999946</v>
      </c>
      <c r="L1316" s="192">
        <f>Table21[[#This Row],[Abs Erorr 2]]/Table21[[#This Row],[Adj Close]]</f>
        <v>2.8150807899461359E-2</v>
      </c>
      <c r="M1316" s="190">
        <f t="shared" si="83"/>
        <v>14.368066666666664</v>
      </c>
      <c r="N1316" s="195">
        <f>Table21[[#This Row],[Adj Close]]-Table21[[#This Row],[6-MA]]</f>
        <v>-0.44306666666666317</v>
      </c>
      <c r="O1316" s="194">
        <f>(Table21[[#This Row],[Adj Close]]-M1316)^2</f>
        <v>0.19630807111110801</v>
      </c>
      <c r="P1316" s="194">
        <f>ABS(Table21[[#This Row],[Erorr 3]])</f>
        <v>0.44306666666666317</v>
      </c>
      <c r="Q1316" s="192">
        <f>Table21[[#This Row],[Abs Erorr 3]]/Table21[[#This Row],[Adj Close]]</f>
        <v>3.1818073010173295E-2</v>
      </c>
    </row>
    <row r="1317" spans="1:17" x14ac:dyDescent="0.3">
      <c r="A1317" s="177">
        <v>45376</v>
      </c>
      <c r="B1317" s="7">
        <v>14.3005</v>
      </c>
      <c r="C1317" s="190">
        <f t="shared" si="80"/>
        <v>13.925000000000001</v>
      </c>
      <c r="D1317" s="191">
        <f>Table21[[#This Row],[Adj Close]]-Table21[[#This Row],[Naive Trend ]]</f>
        <v>0.37549999999999883</v>
      </c>
      <c r="E1317">
        <f>Table21[[#This Row],[Erorr 1]]^2</f>
        <v>0.14100024999999913</v>
      </c>
      <c r="F1317">
        <f>ABS(Table21[[#This Row],[Erorr 1]])</f>
        <v>0.37549999999999883</v>
      </c>
      <c r="G1317" s="192">
        <f>Table21[[#This Row],[Abs Erorr 1]]/Table21[[#This Row],[Adj Close]]</f>
        <v>2.6257823153036527E-2</v>
      </c>
      <c r="H1317" s="190">
        <f t="shared" si="82"/>
        <v>14.181933333333333</v>
      </c>
      <c r="I1317" s="193">
        <f>(Table21[[#This Row],[Adj Close]]-Table21[[#This Row],[3-MA]])</f>
        <v>0.11856666666666626</v>
      </c>
      <c r="J1317" s="194">
        <f t="shared" si="81"/>
        <v>1.405805444444435E-2</v>
      </c>
      <c r="K1317" s="194">
        <f>ABS(Table21[[#This Row],[Erorr 2]])</f>
        <v>0.11856666666666626</v>
      </c>
      <c r="L1317" s="192">
        <f>Table21[[#This Row],[Abs Erorr 2]]/Table21[[#This Row],[Adj Close]]</f>
        <v>8.291085393284589E-3</v>
      </c>
      <c r="M1317" s="190">
        <f t="shared" si="83"/>
        <v>14.284066666666666</v>
      </c>
      <c r="N1317" s="195">
        <f>Table21[[#This Row],[Adj Close]]-Table21[[#This Row],[6-MA]]</f>
        <v>1.6433333333333522E-2</v>
      </c>
      <c r="O1317" s="194">
        <f>(Table21[[#This Row],[Adj Close]]-M1317)^2</f>
        <v>2.7005444444445063E-4</v>
      </c>
      <c r="P1317" s="194">
        <f>ABS(Table21[[#This Row],[Erorr 3]])</f>
        <v>1.6433333333333522E-2</v>
      </c>
      <c r="Q1317" s="192">
        <f>Table21[[#This Row],[Abs Erorr 3]]/Table21[[#This Row],[Adj Close]]</f>
        <v>1.1491439693250951E-3</v>
      </c>
    </row>
    <row r="1318" spans="1:17" x14ac:dyDescent="0.3">
      <c r="A1318" s="177">
        <v>45377</v>
      </c>
      <c r="B1318" s="7">
        <v>14.093</v>
      </c>
      <c r="C1318" s="190">
        <f t="shared" si="80"/>
        <v>14.3005</v>
      </c>
      <c r="D1318" s="191">
        <f>Table21[[#This Row],[Adj Close]]-Table21[[#This Row],[Naive Trend ]]</f>
        <v>-0.20749999999999957</v>
      </c>
      <c r="E1318">
        <f>Table21[[#This Row],[Erorr 1]]^2</f>
        <v>4.3056249999999824E-2</v>
      </c>
      <c r="F1318">
        <f>ABS(Table21[[#This Row],[Erorr 1]])</f>
        <v>0.20749999999999957</v>
      </c>
      <c r="G1318" s="192">
        <f>Table21[[#This Row],[Abs Erorr 1]]/Table21[[#This Row],[Adj Close]]</f>
        <v>1.4723621656141316E-2</v>
      </c>
      <c r="H1318" s="190">
        <f t="shared" si="82"/>
        <v>14.198399999999999</v>
      </c>
      <c r="I1318" s="193">
        <f>(Table21[[#This Row],[Adj Close]]-Table21[[#This Row],[3-MA]])</f>
        <v>-0.10539999999999949</v>
      </c>
      <c r="J1318" s="194">
        <f t="shared" si="81"/>
        <v>1.1109159999999894E-2</v>
      </c>
      <c r="K1318" s="194">
        <f>ABS(Table21[[#This Row],[Erorr 2]])</f>
        <v>0.10539999999999949</v>
      </c>
      <c r="L1318" s="192">
        <f>Table21[[#This Row],[Abs Erorr 2]]/Table21[[#This Row],[Adj Close]]</f>
        <v>7.4788902291917612E-3</v>
      </c>
      <c r="M1318" s="190">
        <f t="shared" si="83"/>
        <v>14.232999999999999</v>
      </c>
      <c r="N1318" s="195">
        <f>Table21[[#This Row],[Adj Close]]-Table21[[#This Row],[6-MA]]</f>
        <v>-0.13999999999999879</v>
      </c>
      <c r="O1318" s="194">
        <f>(Table21[[#This Row],[Adj Close]]-M1318)^2</f>
        <v>1.9599999999999663E-2</v>
      </c>
      <c r="P1318" s="194">
        <f>ABS(Table21[[#This Row],[Erorr 3]])</f>
        <v>0.13999999999999879</v>
      </c>
      <c r="Q1318" s="192">
        <f>Table21[[#This Row],[Abs Erorr 3]]/Table21[[#This Row],[Adj Close]]</f>
        <v>9.9340097920952806E-3</v>
      </c>
    </row>
    <row r="1319" spans="1:17" x14ac:dyDescent="0.3">
      <c r="A1319" s="177">
        <v>45378</v>
      </c>
      <c r="B1319" s="7">
        <v>14.9133</v>
      </c>
      <c r="C1319" s="190">
        <f t="shared" si="80"/>
        <v>14.093</v>
      </c>
      <c r="D1319" s="191">
        <f>Table21[[#This Row],[Adj Close]]-Table21[[#This Row],[Naive Trend ]]</f>
        <v>0.82029999999999959</v>
      </c>
      <c r="E1319">
        <f>Table21[[#This Row],[Erorr 1]]^2</f>
        <v>0.67289208999999928</v>
      </c>
      <c r="F1319">
        <f>ABS(Table21[[#This Row],[Erorr 1]])</f>
        <v>0.82029999999999959</v>
      </c>
      <c r="G1319" s="192">
        <f>Table21[[#This Row],[Abs Erorr 1]]/Table21[[#This Row],[Adj Close]]</f>
        <v>5.5004593215451952E-2</v>
      </c>
      <c r="H1319" s="190">
        <f t="shared" si="82"/>
        <v>14.106166666666667</v>
      </c>
      <c r="I1319" s="193">
        <f>(Table21[[#This Row],[Adj Close]]-Table21[[#This Row],[3-MA]])</f>
        <v>0.80713333333333281</v>
      </c>
      <c r="J1319" s="194">
        <f t="shared" si="81"/>
        <v>0.65146421777777697</v>
      </c>
      <c r="K1319" s="194">
        <f>ABS(Table21[[#This Row],[Erorr 2]])</f>
        <v>0.80713333333333281</v>
      </c>
      <c r="L1319" s="192">
        <f>Table21[[#This Row],[Abs Erorr 2]]/Table21[[#This Row],[Adj Close]]</f>
        <v>5.4121712386482723E-2</v>
      </c>
      <c r="M1319" s="190">
        <f t="shared" si="83"/>
        <v>14.211583333333335</v>
      </c>
      <c r="N1319" s="195">
        <f>Table21[[#This Row],[Adj Close]]-Table21[[#This Row],[6-MA]]</f>
        <v>0.70171666666666432</v>
      </c>
      <c r="O1319" s="194">
        <f>(Table21[[#This Row],[Adj Close]]-M1319)^2</f>
        <v>0.4924062802777745</v>
      </c>
      <c r="P1319" s="194">
        <f>ABS(Table21[[#This Row],[Erorr 3]])</f>
        <v>0.70171666666666432</v>
      </c>
      <c r="Q1319" s="192">
        <f>Table21[[#This Row],[Abs Erorr 3]]/Table21[[#This Row],[Adj Close]]</f>
        <v>4.7053077901380941E-2</v>
      </c>
    </row>
    <row r="1320" spans="1:17" x14ac:dyDescent="0.3">
      <c r="A1320" s="177">
        <v>45379</v>
      </c>
      <c r="B1320" s="7">
        <v>15.160299999999999</v>
      </c>
      <c r="C1320" s="190">
        <f t="shared" si="80"/>
        <v>14.9133</v>
      </c>
      <c r="D1320" s="191">
        <f>Table21[[#This Row],[Adj Close]]-Table21[[#This Row],[Naive Trend ]]</f>
        <v>0.24699999999999989</v>
      </c>
      <c r="E1320">
        <f>Table21[[#This Row],[Erorr 1]]^2</f>
        <v>6.1008999999999945E-2</v>
      </c>
      <c r="F1320">
        <f>ABS(Table21[[#This Row],[Erorr 1]])</f>
        <v>0.24699999999999989</v>
      </c>
      <c r="G1320" s="192">
        <f>Table21[[#This Row],[Abs Erorr 1]]/Table21[[#This Row],[Adj Close]]</f>
        <v>1.6292553577435795E-2</v>
      </c>
      <c r="H1320" s="190">
        <f t="shared" si="82"/>
        <v>14.435599999999999</v>
      </c>
      <c r="I1320" s="193">
        <f>(Table21[[#This Row],[Adj Close]]-Table21[[#This Row],[3-MA]])</f>
        <v>0.72470000000000034</v>
      </c>
      <c r="J1320" s="194">
        <f t="shared" si="81"/>
        <v>0.5251900900000005</v>
      </c>
      <c r="K1320" s="194">
        <f>ABS(Table21[[#This Row],[Erorr 2]])</f>
        <v>0.72470000000000034</v>
      </c>
      <c r="L1320" s="192">
        <f>Table21[[#This Row],[Abs Erorr 2]]/Table21[[#This Row],[Adj Close]]</f>
        <v>4.7802484119707417E-2</v>
      </c>
      <c r="M1320" s="190">
        <f t="shared" si="83"/>
        <v>14.308766666666665</v>
      </c>
      <c r="N1320" s="195">
        <f>Table21[[#This Row],[Adj Close]]-Table21[[#This Row],[6-MA]]</f>
        <v>0.85153333333333414</v>
      </c>
      <c r="O1320" s="194">
        <f>(Table21[[#This Row],[Adj Close]]-M1320)^2</f>
        <v>0.72510901777777914</v>
      </c>
      <c r="P1320" s="194">
        <f>ABS(Table21[[#This Row],[Erorr 3]])</f>
        <v>0.85153333333333414</v>
      </c>
      <c r="Q1320" s="192">
        <f>Table21[[#This Row],[Abs Erorr 3]]/Table21[[#This Row],[Adj Close]]</f>
        <v>5.6168633426339466E-2</v>
      </c>
    </row>
    <row r="1321" spans="1:17" x14ac:dyDescent="0.3">
      <c r="A1321" s="177">
        <v>45383</v>
      </c>
      <c r="B1321" s="7">
        <v>15.120799999999999</v>
      </c>
      <c r="C1321" s="190">
        <f t="shared" si="80"/>
        <v>15.160299999999999</v>
      </c>
      <c r="D1321" s="191">
        <f>Table21[[#This Row],[Adj Close]]-Table21[[#This Row],[Naive Trend ]]</f>
        <v>-3.9500000000000313E-2</v>
      </c>
      <c r="E1321">
        <f>Table21[[#This Row],[Erorr 1]]^2</f>
        <v>1.5602500000000247E-3</v>
      </c>
      <c r="F1321">
        <f>ABS(Table21[[#This Row],[Erorr 1]])</f>
        <v>3.9500000000000313E-2</v>
      </c>
      <c r="G1321" s="192">
        <f>Table21[[#This Row],[Abs Erorr 1]]/Table21[[#This Row],[Adj Close]]</f>
        <v>2.612295645733051E-3</v>
      </c>
      <c r="H1321" s="190">
        <f t="shared" si="82"/>
        <v>14.722200000000001</v>
      </c>
      <c r="I1321" s="193">
        <f>(Table21[[#This Row],[Adj Close]]-Table21[[#This Row],[3-MA]])</f>
        <v>0.39859999999999829</v>
      </c>
      <c r="J1321" s="194">
        <f t="shared" si="81"/>
        <v>0.15888195999999863</v>
      </c>
      <c r="K1321" s="194">
        <f>ABS(Table21[[#This Row],[Erorr 2]])</f>
        <v>0.39859999999999829</v>
      </c>
      <c r="L1321" s="192">
        <f>Table21[[#This Row],[Abs Erorr 2]]/Table21[[#This Row],[Adj Close]]</f>
        <v>2.6361039098460288E-2</v>
      </c>
      <c r="M1321" s="190">
        <f t="shared" si="83"/>
        <v>14.460299999999998</v>
      </c>
      <c r="N1321" s="195">
        <f>Table21[[#This Row],[Adj Close]]-Table21[[#This Row],[6-MA]]</f>
        <v>0.66050000000000075</v>
      </c>
      <c r="O1321" s="194">
        <f>(Table21[[#This Row],[Adj Close]]-M1321)^2</f>
        <v>0.43626025000000102</v>
      </c>
      <c r="P1321" s="194">
        <f>ABS(Table21[[#This Row],[Erorr 3]])</f>
        <v>0.66050000000000075</v>
      </c>
      <c r="Q1321" s="192">
        <f>Table21[[#This Row],[Abs Erorr 3]]/Table21[[#This Row],[Adj Close]]</f>
        <v>4.3681551240675145E-2</v>
      </c>
    </row>
    <row r="1322" spans="1:17" x14ac:dyDescent="0.3">
      <c r="A1322" s="177">
        <v>45384</v>
      </c>
      <c r="B1322" s="7">
        <v>14.1127</v>
      </c>
      <c r="C1322" s="190">
        <f t="shared" si="80"/>
        <v>15.120799999999999</v>
      </c>
      <c r="D1322" s="191">
        <f>Table21[[#This Row],[Adj Close]]-Table21[[#This Row],[Naive Trend ]]</f>
        <v>-1.0080999999999989</v>
      </c>
      <c r="E1322">
        <f>Table21[[#This Row],[Erorr 1]]^2</f>
        <v>1.0162656099999978</v>
      </c>
      <c r="F1322">
        <f>ABS(Table21[[#This Row],[Erorr 1]])</f>
        <v>1.0080999999999989</v>
      </c>
      <c r="G1322" s="192">
        <f>Table21[[#This Row],[Abs Erorr 1]]/Table21[[#This Row],[Adj Close]]</f>
        <v>7.1432114336732078E-2</v>
      </c>
      <c r="H1322" s="190">
        <f t="shared" si="82"/>
        <v>15.0648</v>
      </c>
      <c r="I1322" s="193">
        <f>(Table21[[#This Row],[Adj Close]]-Table21[[#This Row],[3-MA]])</f>
        <v>-0.95209999999999972</v>
      </c>
      <c r="J1322" s="194">
        <f t="shared" si="81"/>
        <v>0.90649440999999953</v>
      </c>
      <c r="K1322" s="194">
        <f>ABS(Table21[[#This Row],[Erorr 2]])</f>
        <v>0.95209999999999972</v>
      </c>
      <c r="L1322" s="192">
        <f>Table21[[#This Row],[Abs Erorr 2]]/Table21[[#This Row],[Adj Close]]</f>
        <v>6.7464057196709323E-2</v>
      </c>
      <c r="M1322" s="190">
        <f t="shared" si="83"/>
        <v>14.585483333333334</v>
      </c>
      <c r="N1322" s="195">
        <f>Table21[[#This Row],[Adj Close]]-Table21[[#This Row],[6-MA]]</f>
        <v>-0.472783333333334</v>
      </c>
      <c r="O1322" s="194">
        <f>(Table21[[#This Row],[Adj Close]]-M1322)^2</f>
        <v>0.2235240802777784</v>
      </c>
      <c r="P1322" s="194">
        <f>ABS(Table21[[#This Row],[Erorr 3]])</f>
        <v>0.472783333333334</v>
      </c>
      <c r="Q1322" s="192">
        <f>Table21[[#This Row],[Abs Erorr 3]]/Table21[[#This Row],[Adj Close]]</f>
        <v>3.3500558598520053E-2</v>
      </c>
    </row>
    <row r="1323" spans="1:17" x14ac:dyDescent="0.3">
      <c r="A1323" s="177">
        <v>45385</v>
      </c>
      <c r="B1323" s="7">
        <v>13.7471</v>
      </c>
      <c r="C1323" s="190">
        <f t="shared" si="80"/>
        <v>14.1127</v>
      </c>
      <c r="D1323" s="191">
        <f>Table21[[#This Row],[Adj Close]]-Table21[[#This Row],[Naive Trend ]]</f>
        <v>-0.36560000000000059</v>
      </c>
      <c r="E1323">
        <f>Table21[[#This Row],[Erorr 1]]^2</f>
        <v>0.13366336000000043</v>
      </c>
      <c r="F1323">
        <f>ABS(Table21[[#This Row],[Erorr 1]])</f>
        <v>0.36560000000000059</v>
      </c>
      <c r="G1323" s="192">
        <f>Table21[[#This Row],[Abs Erorr 1]]/Table21[[#This Row],[Adj Close]]</f>
        <v>2.6594699973085275E-2</v>
      </c>
      <c r="H1323" s="190">
        <f t="shared" si="82"/>
        <v>14.797933333333333</v>
      </c>
      <c r="I1323" s="193">
        <f>(Table21[[#This Row],[Adj Close]]-Table21[[#This Row],[3-MA]])</f>
        <v>-1.0508333333333333</v>
      </c>
      <c r="J1323" s="194">
        <f t="shared" si="81"/>
        <v>1.1042506944444443</v>
      </c>
      <c r="K1323" s="194">
        <f>ABS(Table21[[#This Row],[Erorr 2]])</f>
        <v>1.0508333333333333</v>
      </c>
      <c r="L1323" s="192">
        <f>Table21[[#This Row],[Abs Erorr 2]]/Table21[[#This Row],[Adj Close]]</f>
        <v>7.6440364392005106E-2</v>
      </c>
      <c r="M1323" s="190">
        <f t="shared" si="83"/>
        <v>14.616766666666665</v>
      </c>
      <c r="N1323" s="195">
        <f>Table21[[#This Row],[Adj Close]]-Table21[[#This Row],[6-MA]]</f>
        <v>-0.86966666666666548</v>
      </c>
      <c r="O1323" s="194">
        <f>(Table21[[#This Row],[Adj Close]]-M1323)^2</f>
        <v>0.75632011111110908</v>
      </c>
      <c r="P1323" s="194">
        <f>ABS(Table21[[#This Row],[Erorr 3]])</f>
        <v>0.86966666666666548</v>
      </c>
      <c r="Q1323" s="192">
        <f>Table21[[#This Row],[Abs Erorr 3]]/Table21[[#This Row],[Adj Close]]</f>
        <v>6.3261827342978916E-2</v>
      </c>
    </row>
    <row r="1324" spans="1:17" x14ac:dyDescent="0.3">
      <c r="A1324" s="177">
        <v>45386</v>
      </c>
      <c r="B1324" s="7">
        <v>13.667999999999999</v>
      </c>
      <c r="C1324" s="190">
        <f t="shared" si="80"/>
        <v>13.7471</v>
      </c>
      <c r="D1324" s="191">
        <f>Table21[[#This Row],[Adj Close]]-Table21[[#This Row],[Naive Trend ]]</f>
        <v>-7.9100000000000392E-2</v>
      </c>
      <c r="E1324">
        <f>Table21[[#This Row],[Erorr 1]]^2</f>
        <v>6.2568100000000623E-3</v>
      </c>
      <c r="F1324">
        <f>ABS(Table21[[#This Row],[Erorr 1]])</f>
        <v>7.9100000000000392E-2</v>
      </c>
      <c r="G1324" s="192">
        <f>Table21[[#This Row],[Abs Erorr 1]]/Table21[[#This Row],[Adj Close]]</f>
        <v>5.7872402692420539E-3</v>
      </c>
      <c r="H1324" s="190">
        <f t="shared" si="82"/>
        <v>14.326866666666666</v>
      </c>
      <c r="I1324" s="193">
        <f>(Table21[[#This Row],[Adj Close]]-Table21[[#This Row],[3-MA]])</f>
        <v>-0.65886666666666649</v>
      </c>
      <c r="J1324" s="194">
        <f t="shared" si="81"/>
        <v>0.43410528444444418</v>
      </c>
      <c r="K1324" s="194">
        <f>ABS(Table21[[#This Row],[Erorr 2]])</f>
        <v>0.65886666666666649</v>
      </c>
      <c r="L1324" s="192">
        <f>Table21[[#This Row],[Abs Erorr 2]]/Table21[[#This Row],[Adj Close]]</f>
        <v>4.8205053165544812E-2</v>
      </c>
      <c r="M1324" s="190">
        <f t="shared" si="83"/>
        <v>14.524533333333336</v>
      </c>
      <c r="N1324" s="195">
        <f>Table21[[#This Row],[Adj Close]]-Table21[[#This Row],[6-MA]]</f>
        <v>-0.8565333333333367</v>
      </c>
      <c r="O1324" s="194">
        <f>(Table21[[#This Row],[Adj Close]]-M1324)^2</f>
        <v>0.73364935111111684</v>
      </c>
      <c r="P1324" s="194">
        <f>ABS(Table21[[#This Row],[Erorr 3]])</f>
        <v>0.8565333333333367</v>
      </c>
      <c r="Q1324" s="192">
        <f>Table21[[#This Row],[Abs Erorr 3]]/Table21[[#This Row],[Adj Close]]</f>
        <v>6.2667056872500487E-2</v>
      </c>
    </row>
    <row r="1325" spans="1:17" x14ac:dyDescent="0.3">
      <c r="A1325" s="177">
        <v>45387</v>
      </c>
      <c r="B1325" s="7">
        <v>13.598800000000001</v>
      </c>
      <c r="C1325" s="190">
        <f t="shared" si="80"/>
        <v>13.667999999999999</v>
      </c>
      <c r="D1325" s="191">
        <f>Table21[[#This Row],[Adj Close]]-Table21[[#This Row],[Naive Trend ]]</f>
        <v>-6.9199999999998596E-2</v>
      </c>
      <c r="E1325">
        <f>Table21[[#This Row],[Erorr 1]]^2</f>
        <v>4.788639999999806E-3</v>
      </c>
      <c r="F1325">
        <f>ABS(Table21[[#This Row],[Erorr 1]])</f>
        <v>6.9199999999998596E-2</v>
      </c>
      <c r="G1325" s="192">
        <f>Table21[[#This Row],[Abs Erorr 1]]/Table21[[#This Row],[Adj Close]]</f>
        <v>5.0886842956730438E-3</v>
      </c>
      <c r="H1325" s="190">
        <f t="shared" si="82"/>
        <v>13.842599999999999</v>
      </c>
      <c r="I1325" s="193">
        <f>(Table21[[#This Row],[Adj Close]]-Table21[[#This Row],[3-MA]])</f>
        <v>-0.24379999999999846</v>
      </c>
      <c r="J1325" s="194">
        <f t="shared" si="81"/>
        <v>5.9438439999999253E-2</v>
      </c>
      <c r="K1325" s="194">
        <f>ABS(Table21[[#This Row],[Erorr 2]])</f>
        <v>0.24379999999999846</v>
      </c>
      <c r="L1325" s="192">
        <f>Table21[[#This Row],[Abs Erorr 2]]/Table21[[#This Row],[Adj Close]]</f>
        <v>1.7928052475218288E-2</v>
      </c>
      <c r="M1325" s="190">
        <f t="shared" si="83"/>
        <v>14.453700000000003</v>
      </c>
      <c r="N1325" s="195">
        <f>Table21[[#This Row],[Adj Close]]-Table21[[#This Row],[6-MA]]</f>
        <v>-0.85490000000000244</v>
      </c>
      <c r="O1325" s="194">
        <f>(Table21[[#This Row],[Adj Close]]-M1325)^2</f>
        <v>0.73085401000000416</v>
      </c>
      <c r="P1325" s="194">
        <f>ABS(Table21[[#This Row],[Erorr 3]])</f>
        <v>0.85490000000000244</v>
      </c>
      <c r="Q1325" s="192">
        <f>Table21[[#This Row],[Abs Erorr 3]]/Table21[[#This Row],[Adj Close]]</f>
        <v>6.286584110362696E-2</v>
      </c>
    </row>
    <row r="1326" spans="1:17" x14ac:dyDescent="0.3">
      <c r="A1326" s="177">
        <v>45390</v>
      </c>
      <c r="B1326" s="7">
        <v>13.361599999999999</v>
      </c>
      <c r="C1326" s="190">
        <f t="shared" si="80"/>
        <v>13.598800000000001</v>
      </c>
      <c r="D1326" s="191">
        <f>Table21[[#This Row],[Adj Close]]-Table21[[#This Row],[Naive Trend ]]</f>
        <v>-0.23720000000000141</v>
      </c>
      <c r="E1326">
        <f>Table21[[#This Row],[Erorr 1]]^2</f>
        <v>5.6263840000000669E-2</v>
      </c>
      <c r="F1326">
        <f>ABS(Table21[[#This Row],[Erorr 1]])</f>
        <v>0.23720000000000141</v>
      </c>
      <c r="G1326" s="192">
        <f>Table21[[#This Row],[Abs Erorr 1]]/Table21[[#This Row],[Adj Close]]</f>
        <v>1.7752364986229299E-2</v>
      </c>
      <c r="H1326" s="190">
        <f t="shared" si="82"/>
        <v>13.6713</v>
      </c>
      <c r="I1326" s="193">
        <f>(Table21[[#This Row],[Adj Close]]-Table21[[#This Row],[3-MA]])</f>
        <v>-0.3097000000000012</v>
      </c>
      <c r="J1326" s="194">
        <f t="shared" si="81"/>
        <v>9.5914090000000743E-2</v>
      </c>
      <c r="K1326" s="194">
        <f>ABS(Table21[[#This Row],[Erorr 2]])</f>
        <v>0.3097000000000012</v>
      </c>
      <c r="L1326" s="192">
        <f>Table21[[#This Row],[Abs Erorr 2]]/Table21[[#This Row],[Adj Close]]</f>
        <v>2.3178361872829692E-2</v>
      </c>
      <c r="M1326" s="190">
        <f t="shared" si="83"/>
        <v>14.234616666666666</v>
      </c>
      <c r="N1326" s="195">
        <f>Table21[[#This Row],[Adj Close]]-Table21[[#This Row],[6-MA]]</f>
        <v>-0.87301666666666655</v>
      </c>
      <c r="O1326" s="194">
        <f>(Table21[[#This Row],[Adj Close]]-M1326)^2</f>
        <v>0.76215810027777753</v>
      </c>
      <c r="P1326" s="194">
        <f>ABS(Table21[[#This Row],[Erorr 3]])</f>
        <v>0.87301666666666655</v>
      </c>
      <c r="Q1326" s="192">
        <f>Table21[[#This Row],[Abs Erorr 3]]/Table21[[#This Row],[Adj Close]]</f>
        <v>6.5337734003911699E-2</v>
      </c>
    </row>
    <row r="1327" spans="1:17" x14ac:dyDescent="0.3">
      <c r="A1327" s="177">
        <v>45391</v>
      </c>
      <c r="B1327" s="7">
        <v>13.7866</v>
      </c>
      <c r="C1327" s="190">
        <f t="shared" si="80"/>
        <v>13.361599999999999</v>
      </c>
      <c r="D1327" s="191">
        <f>Table21[[#This Row],[Adj Close]]-Table21[[#This Row],[Naive Trend ]]</f>
        <v>0.42500000000000071</v>
      </c>
      <c r="E1327">
        <f>Table21[[#This Row],[Erorr 1]]^2</f>
        <v>0.18062500000000059</v>
      </c>
      <c r="F1327">
        <f>ABS(Table21[[#This Row],[Erorr 1]])</f>
        <v>0.42500000000000071</v>
      </c>
      <c r="G1327" s="192">
        <f>Table21[[#This Row],[Abs Erorr 1]]/Table21[[#This Row],[Adj Close]]</f>
        <v>3.0827034946977552E-2</v>
      </c>
      <c r="H1327" s="190">
        <f t="shared" si="82"/>
        <v>13.5428</v>
      </c>
      <c r="I1327" s="193">
        <f>(Table21[[#This Row],[Adj Close]]-Table21[[#This Row],[3-MA]])</f>
        <v>0.24380000000000024</v>
      </c>
      <c r="J1327" s="194">
        <f t="shared" si="81"/>
        <v>5.9438440000000113E-2</v>
      </c>
      <c r="K1327" s="194">
        <f>ABS(Table21[[#This Row],[Erorr 2]])</f>
        <v>0.24380000000000024</v>
      </c>
      <c r="L1327" s="192">
        <f>Table21[[#This Row],[Abs Erorr 2]]/Table21[[#This Row],[Adj Close]]</f>
        <v>1.7683837929583817E-2</v>
      </c>
      <c r="M1327" s="190">
        <f t="shared" si="83"/>
        <v>13.934833333333332</v>
      </c>
      <c r="N1327" s="195">
        <f>Table21[[#This Row],[Adj Close]]-Table21[[#This Row],[6-MA]]</f>
        <v>-0.14823333333333188</v>
      </c>
      <c r="O1327" s="194">
        <f>(Table21[[#This Row],[Adj Close]]-M1327)^2</f>
        <v>2.1973121111110681E-2</v>
      </c>
      <c r="P1327" s="194">
        <f>ABS(Table21[[#This Row],[Erorr 3]])</f>
        <v>0.14823333333333188</v>
      </c>
      <c r="Q1327" s="192">
        <f>Table21[[#This Row],[Abs Erorr 3]]/Table21[[#This Row],[Adj Close]]</f>
        <v>1.0751986228173145E-2</v>
      </c>
    </row>
    <row r="1328" spans="1:17" x14ac:dyDescent="0.3">
      <c r="A1328" s="177">
        <v>45392</v>
      </c>
      <c r="B1328" s="7">
        <v>13.341900000000001</v>
      </c>
      <c r="C1328" s="190">
        <f t="shared" si="80"/>
        <v>13.7866</v>
      </c>
      <c r="D1328" s="191">
        <f>Table21[[#This Row],[Adj Close]]-Table21[[#This Row],[Naive Trend ]]</f>
        <v>-0.44469999999999921</v>
      </c>
      <c r="E1328">
        <f>Table21[[#This Row],[Erorr 1]]^2</f>
        <v>0.1977580899999993</v>
      </c>
      <c r="F1328">
        <f>ABS(Table21[[#This Row],[Erorr 1]])</f>
        <v>0.44469999999999921</v>
      </c>
      <c r="G1328" s="192">
        <f>Table21[[#This Row],[Abs Erorr 1]]/Table21[[#This Row],[Adj Close]]</f>
        <v>3.3331084778030054E-2</v>
      </c>
      <c r="H1328" s="190">
        <f t="shared" si="82"/>
        <v>13.582333333333333</v>
      </c>
      <c r="I1328" s="193">
        <f>(Table21[[#This Row],[Adj Close]]-Table21[[#This Row],[3-MA]])</f>
        <v>-0.24043333333333194</v>
      </c>
      <c r="J1328" s="194">
        <f t="shared" si="81"/>
        <v>5.7808187777777111E-2</v>
      </c>
      <c r="K1328" s="194">
        <f>ABS(Table21[[#This Row],[Erorr 2]])</f>
        <v>0.24043333333333194</v>
      </c>
      <c r="L1328" s="192">
        <f>Table21[[#This Row],[Abs Erorr 2]]/Table21[[#This Row],[Adj Close]]</f>
        <v>1.8020921557898945E-2</v>
      </c>
      <c r="M1328" s="190">
        <f t="shared" si="83"/>
        <v>13.712466666666666</v>
      </c>
      <c r="N1328" s="195">
        <f>Table21[[#This Row],[Adj Close]]-Table21[[#This Row],[6-MA]]</f>
        <v>-0.37056666666666516</v>
      </c>
      <c r="O1328" s="194">
        <f>(Table21[[#This Row],[Adj Close]]-M1328)^2</f>
        <v>0.13731965444444333</v>
      </c>
      <c r="P1328" s="194">
        <f>ABS(Table21[[#This Row],[Erorr 3]])</f>
        <v>0.37056666666666516</v>
      </c>
      <c r="Q1328" s="192">
        <f>Table21[[#This Row],[Abs Erorr 3]]/Table21[[#This Row],[Adj Close]]</f>
        <v>2.7774654784300971E-2</v>
      </c>
    </row>
    <row r="1329" spans="1:17" x14ac:dyDescent="0.3">
      <c r="A1329" s="177">
        <v>45393</v>
      </c>
      <c r="B1329" s="7">
        <v>12.9762</v>
      </c>
      <c r="C1329" s="190">
        <f t="shared" si="80"/>
        <v>13.341900000000001</v>
      </c>
      <c r="D1329" s="191">
        <f>Table21[[#This Row],[Adj Close]]-Table21[[#This Row],[Naive Trend ]]</f>
        <v>-0.36570000000000036</v>
      </c>
      <c r="E1329">
        <f>Table21[[#This Row],[Erorr 1]]^2</f>
        <v>0.13373649000000026</v>
      </c>
      <c r="F1329">
        <f>ABS(Table21[[#This Row],[Erorr 1]])</f>
        <v>0.36570000000000036</v>
      </c>
      <c r="G1329" s="192">
        <f>Table21[[#This Row],[Abs Erorr 1]]/Table21[[#This Row],[Adj Close]]</f>
        <v>2.8182364636796624E-2</v>
      </c>
      <c r="H1329" s="190">
        <f t="shared" si="82"/>
        <v>13.496699999999999</v>
      </c>
      <c r="I1329" s="193">
        <f>(Table21[[#This Row],[Adj Close]]-Table21[[#This Row],[3-MA]])</f>
        <v>-0.52049999999999841</v>
      </c>
      <c r="J1329" s="194">
        <f t="shared" si="81"/>
        <v>0.27092024999999836</v>
      </c>
      <c r="K1329" s="194">
        <f>ABS(Table21[[#This Row],[Erorr 2]])</f>
        <v>0.52049999999999841</v>
      </c>
      <c r="L1329" s="192">
        <f>Table21[[#This Row],[Abs Erorr 2]]/Table21[[#This Row],[Adj Close]]</f>
        <v>4.0111897165579939E-2</v>
      </c>
      <c r="M1329" s="190">
        <f t="shared" si="83"/>
        <v>13.584000000000001</v>
      </c>
      <c r="N1329" s="195">
        <f>Table21[[#This Row],[Adj Close]]-Table21[[#This Row],[6-MA]]</f>
        <v>-0.60780000000000101</v>
      </c>
      <c r="O1329" s="194">
        <f>(Table21[[#This Row],[Adj Close]]-M1329)^2</f>
        <v>0.36942084000000125</v>
      </c>
      <c r="P1329" s="194">
        <f>ABS(Table21[[#This Row],[Erorr 3]])</f>
        <v>0.60780000000000101</v>
      </c>
      <c r="Q1329" s="192">
        <f>Table21[[#This Row],[Abs Erorr 3]]/Table21[[#This Row],[Adj Close]]</f>
        <v>4.6839598649835931E-2</v>
      </c>
    </row>
    <row r="1330" spans="1:17" x14ac:dyDescent="0.3">
      <c r="A1330" s="177">
        <v>45394</v>
      </c>
      <c r="B1330" s="7">
        <v>11.9682</v>
      </c>
      <c r="C1330" s="190">
        <f t="shared" si="80"/>
        <v>12.9762</v>
      </c>
      <c r="D1330" s="191">
        <f>Table21[[#This Row],[Adj Close]]-Table21[[#This Row],[Naive Trend ]]</f>
        <v>-1.0080000000000009</v>
      </c>
      <c r="E1330">
        <f>Table21[[#This Row],[Erorr 1]]^2</f>
        <v>1.0160640000000019</v>
      </c>
      <c r="F1330">
        <f>ABS(Table21[[#This Row],[Erorr 1]])</f>
        <v>1.0080000000000009</v>
      </c>
      <c r="G1330" s="192">
        <f>Table21[[#This Row],[Abs Erorr 1]]/Table21[[#This Row],[Adj Close]]</f>
        <v>8.4223191457362082E-2</v>
      </c>
      <c r="H1330" s="190">
        <f t="shared" si="82"/>
        <v>13.368233333333334</v>
      </c>
      <c r="I1330" s="193">
        <f>(Table21[[#This Row],[Adj Close]]-Table21[[#This Row],[3-MA]])</f>
        <v>-1.4000333333333348</v>
      </c>
      <c r="J1330" s="194">
        <f t="shared" si="81"/>
        <v>1.9600933344444484</v>
      </c>
      <c r="K1330" s="194">
        <f>ABS(Table21[[#This Row],[Erorr 2]])</f>
        <v>1.4000333333333348</v>
      </c>
      <c r="L1330" s="192">
        <f>Table21[[#This Row],[Abs Erorr 2]]/Table21[[#This Row],[Adj Close]]</f>
        <v>0.11697943996033947</v>
      </c>
      <c r="M1330" s="190">
        <f t="shared" si="83"/>
        <v>13.455516666666668</v>
      </c>
      <c r="N1330" s="195">
        <f>Table21[[#This Row],[Adj Close]]-Table21[[#This Row],[6-MA]]</f>
        <v>-1.4873166666666684</v>
      </c>
      <c r="O1330" s="194">
        <f>(Table21[[#This Row],[Adj Close]]-M1330)^2</f>
        <v>2.2121108669444496</v>
      </c>
      <c r="P1330" s="194">
        <f>ABS(Table21[[#This Row],[Erorr 3]])</f>
        <v>1.4873166666666684</v>
      </c>
      <c r="Q1330" s="192">
        <f>Table21[[#This Row],[Abs Erorr 3]]/Table21[[#This Row],[Adj Close]]</f>
        <v>0.1242723773555479</v>
      </c>
    </row>
    <row r="1331" spans="1:17" x14ac:dyDescent="0.3">
      <c r="A1331" s="177">
        <v>45397</v>
      </c>
      <c r="B1331" s="7">
        <v>12.0077</v>
      </c>
      <c r="C1331" s="190">
        <f t="shared" si="80"/>
        <v>11.9682</v>
      </c>
      <c r="D1331" s="191">
        <f>Table21[[#This Row],[Adj Close]]-Table21[[#This Row],[Naive Trend ]]</f>
        <v>3.9500000000000313E-2</v>
      </c>
      <c r="E1331">
        <f>Table21[[#This Row],[Erorr 1]]^2</f>
        <v>1.5602500000000247E-3</v>
      </c>
      <c r="F1331">
        <f>ABS(Table21[[#This Row],[Erorr 1]])</f>
        <v>3.9500000000000313E-2</v>
      </c>
      <c r="G1331" s="192">
        <f>Table21[[#This Row],[Abs Erorr 1]]/Table21[[#This Row],[Adj Close]]</f>
        <v>3.2895558683178555E-3</v>
      </c>
      <c r="H1331" s="190">
        <f t="shared" si="82"/>
        <v>12.762099999999998</v>
      </c>
      <c r="I1331" s="193">
        <f>(Table21[[#This Row],[Adj Close]]-Table21[[#This Row],[3-MA]])</f>
        <v>-0.75439999999999863</v>
      </c>
      <c r="J1331" s="194">
        <f t="shared" si="81"/>
        <v>0.56911935999999796</v>
      </c>
      <c r="K1331" s="194">
        <f>ABS(Table21[[#This Row],[Erorr 2]])</f>
        <v>0.75439999999999863</v>
      </c>
      <c r="L1331" s="192">
        <f>Table21[[#This Row],[Abs Erorr 2]]/Table21[[#This Row],[Adj Close]]</f>
        <v>6.2826353090100401E-2</v>
      </c>
      <c r="M1331" s="190">
        <f t="shared" si="83"/>
        <v>13.172216666666666</v>
      </c>
      <c r="N1331" s="195">
        <f>Table21[[#This Row],[Adj Close]]-Table21[[#This Row],[6-MA]]</f>
        <v>-1.1645166666666658</v>
      </c>
      <c r="O1331" s="194">
        <f>(Table21[[#This Row],[Adj Close]]-M1331)^2</f>
        <v>1.3560990669444424</v>
      </c>
      <c r="P1331" s="194">
        <f>ABS(Table21[[#This Row],[Erorr 3]])</f>
        <v>1.1645166666666658</v>
      </c>
      <c r="Q1331" s="192">
        <f>Table21[[#This Row],[Abs Erorr 3]]/Table21[[#This Row],[Adj Close]]</f>
        <v>9.6980826192082231E-2</v>
      </c>
    </row>
    <row r="1332" spans="1:17" x14ac:dyDescent="0.3">
      <c r="A1332" s="177">
        <v>45398</v>
      </c>
      <c r="B1332" s="7">
        <v>12.422800000000001</v>
      </c>
      <c r="C1332" s="190">
        <f t="shared" si="80"/>
        <v>12.0077</v>
      </c>
      <c r="D1332" s="191">
        <f>Table21[[#This Row],[Adj Close]]-Table21[[#This Row],[Naive Trend ]]</f>
        <v>0.41510000000000069</v>
      </c>
      <c r="E1332">
        <f>Table21[[#This Row],[Erorr 1]]^2</f>
        <v>0.17230801000000057</v>
      </c>
      <c r="F1332">
        <f>ABS(Table21[[#This Row],[Erorr 1]])</f>
        <v>0.41510000000000069</v>
      </c>
      <c r="G1332" s="192">
        <f>Table21[[#This Row],[Abs Erorr 1]]/Table21[[#This Row],[Adj Close]]</f>
        <v>3.3414367131403604E-2</v>
      </c>
      <c r="H1332" s="190">
        <f t="shared" si="82"/>
        <v>12.317366666666667</v>
      </c>
      <c r="I1332" s="193">
        <f>(Table21[[#This Row],[Adj Close]]-Table21[[#This Row],[3-MA]])</f>
        <v>0.10543333333333393</v>
      </c>
      <c r="J1332" s="194">
        <f t="shared" si="81"/>
        <v>1.1116187777777904E-2</v>
      </c>
      <c r="K1332" s="194">
        <f>ABS(Table21[[#This Row],[Erorr 2]])</f>
        <v>0.10543333333333393</v>
      </c>
      <c r="L1332" s="192">
        <f>Table21[[#This Row],[Abs Erorr 2]]/Table21[[#This Row],[Adj Close]]</f>
        <v>8.4870828905990545E-3</v>
      </c>
      <c r="M1332" s="190">
        <f t="shared" si="83"/>
        <v>12.907033333333333</v>
      </c>
      <c r="N1332" s="195">
        <f>Table21[[#This Row],[Adj Close]]-Table21[[#This Row],[6-MA]]</f>
        <v>-0.48423333333333218</v>
      </c>
      <c r="O1332" s="194">
        <f>(Table21[[#This Row],[Adj Close]]-M1332)^2</f>
        <v>0.23448192111110999</v>
      </c>
      <c r="P1332" s="194">
        <f>ABS(Table21[[#This Row],[Erorr 3]])</f>
        <v>0.48423333333333218</v>
      </c>
      <c r="Q1332" s="192">
        <f>Table21[[#This Row],[Abs Erorr 3]]/Table21[[#This Row],[Adj Close]]</f>
        <v>3.8979403462450671E-2</v>
      </c>
    </row>
    <row r="1333" spans="1:17" x14ac:dyDescent="0.3">
      <c r="A1333" s="177">
        <v>45399</v>
      </c>
      <c r="B1333" s="7">
        <v>12.1065</v>
      </c>
      <c r="C1333" s="190">
        <f t="shared" si="80"/>
        <v>12.422800000000001</v>
      </c>
      <c r="D1333" s="191">
        <f>Table21[[#This Row],[Adj Close]]-Table21[[#This Row],[Naive Trend ]]</f>
        <v>-0.31630000000000003</v>
      </c>
      <c r="E1333">
        <f>Table21[[#This Row],[Erorr 1]]^2</f>
        <v>0.10004569000000002</v>
      </c>
      <c r="F1333">
        <f>ABS(Table21[[#This Row],[Erorr 1]])</f>
        <v>0.31630000000000003</v>
      </c>
      <c r="G1333" s="192">
        <f>Table21[[#This Row],[Abs Erorr 1]]/Table21[[#This Row],[Adj Close]]</f>
        <v>2.6126460992029078E-2</v>
      </c>
      <c r="H1333" s="190">
        <f t="shared" si="82"/>
        <v>12.132899999999999</v>
      </c>
      <c r="I1333" s="193">
        <f>(Table21[[#This Row],[Adj Close]]-Table21[[#This Row],[3-MA]])</f>
        <v>-2.6399999999998869E-2</v>
      </c>
      <c r="J1333" s="194">
        <f t="shared" si="81"/>
        <v>6.9695999999994031E-4</v>
      </c>
      <c r="K1333" s="194">
        <f>ABS(Table21[[#This Row],[Erorr 2]])</f>
        <v>2.6399999999998869E-2</v>
      </c>
      <c r="L1333" s="192">
        <f>Table21[[#This Row],[Abs Erorr 2]]/Table21[[#This Row],[Adj Close]]</f>
        <v>2.1806467600048625E-3</v>
      </c>
      <c r="M1333" s="190">
        <f t="shared" si="83"/>
        <v>12.750566666666666</v>
      </c>
      <c r="N1333" s="195">
        <f>Table21[[#This Row],[Adj Close]]-Table21[[#This Row],[6-MA]]</f>
        <v>-0.64406666666666545</v>
      </c>
      <c r="O1333" s="194">
        <f>(Table21[[#This Row],[Adj Close]]-M1333)^2</f>
        <v>0.41482187111110957</v>
      </c>
      <c r="P1333" s="194">
        <f>ABS(Table21[[#This Row],[Erorr 3]])</f>
        <v>0.64406666666666545</v>
      </c>
      <c r="Q1333" s="192">
        <f>Table21[[#This Row],[Abs Erorr 3]]/Table21[[#This Row],[Adj Close]]</f>
        <v>5.3200071586888484E-2</v>
      </c>
    </row>
    <row r="1334" spans="1:17" x14ac:dyDescent="0.3">
      <c r="A1334" s="177">
        <v>45400</v>
      </c>
      <c r="B1334" s="7">
        <v>12.521599999999999</v>
      </c>
      <c r="C1334" s="190">
        <f t="shared" si="80"/>
        <v>12.1065</v>
      </c>
      <c r="D1334" s="191">
        <f>Table21[[#This Row],[Adj Close]]-Table21[[#This Row],[Naive Trend ]]</f>
        <v>0.41509999999999891</v>
      </c>
      <c r="E1334">
        <f>Table21[[#This Row],[Erorr 1]]^2</f>
        <v>0.1723080099999991</v>
      </c>
      <c r="F1334">
        <f>ABS(Table21[[#This Row],[Erorr 1]])</f>
        <v>0.41509999999999891</v>
      </c>
      <c r="G1334" s="192">
        <f>Table21[[#This Row],[Abs Erorr 1]]/Table21[[#This Row],[Adj Close]]</f>
        <v>3.3150715563506176E-2</v>
      </c>
      <c r="H1334" s="190">
        <f t="shared" si="82"/>
        <v>12.179000000000002</v>
      </c>
      <c r="I1334" s="193">
        <f>(Table21[[#This Row],[Adj Close]]-Table21[[#This Row],[3-MA]])</f>
        <v>0.34259999999999735</v>
      </c>
      <c r="J1334" s="194">
        <f t="shared" si="81"/>
        <v>0.11737475999999819</v>
      </c>
      <c r="K1334" s="194">
        <f>ABS(Table21[[#This Row],[Erorr 2]])</f>
        <v>0.34259999999999735</v>
      </c>
      <c r="L1334" s="192">
        <f>Table21[[#This Row],[Abs Erorr 2]]/Table21[[#This Row],[Adj Close]]</f>
        <v>2.7360720674673954E-2</v>
      </c>
      <c r="M1334" s="190">
        <f t="shared" si="83"/>
        <v>12.470550000000001</v>
      </c>
      <c r="N1334" s="195">
        <f>Table21[[#This Row],[Adj Close]]-Table21[[#This Row],[6-MA]]</f>
        <v>5.1049999999998263E-2</v>
      </c>
      <c r="O1334" s="194">
        <f>(Table21[[#This Row],[Adj Close]]-M1334)^2</f>
        <v>2.6061024999998227E-3</v>
      </c>
      <c r="P1334" s="194">
        <f>ABS(Table21[[#This Row],[Erorr 3]])</f>
        <v>5.1049999999998263E-2</v>
      </c>
      <c r="Q1334" s="192">
        <f>Table21[[#This Row],[Abs Erorr 3]]/Table21[[#This Row],[Adj Close]]</f>
        <v>4.0769550217223255E-3</v>
      </c>
    </row>
    <row r="1335" spans="1:17" x14ac:dyDescent="0.3">
      <c r="A1335" s="177">
        <v>45401</v>
      </c>
      <c r="B1335" s="7">
        <v>12.6797</v>
      </c>
      <c r="C1335" s="190">
        <f t="shared" si="80"/>
        <v>12.521599999999999</v>
      </c>
      <c r="D1335" s="191">
        <f>Table21[[#This Row],[Adj Close]]-Table21[[#This Row],[Naive Trend ]]</f>
        <v>0.15810000000000102</v>
      </c>
      <c r="E1335">
        <f>Table21[[#This Row],[Erorr 1]]^2</f>
        <v>2.4995610000000321E-2</v>
      </c>
      <c r="F1335">
        <f>ABS(Table21[[#This Row],[Erorr 1]])</f>
        <v>0.15810000000000102</v>
      </c>
      <c r="G1335" s="192">
        <f>Table21[[#This Row],[Abs Erorr 1]]/Table21[[#This Row],[Adj Close]]</f>
        <v>1.2468749260629275E-2</v>
      </c>
      <c r="H1335" s="190">
        <f t="shared" si="82"/>
        <v>12.350299999999999</v>
      </c>
      <c r="I1335" s="193">
        <f>(Table21[[#This Row],[Adj Close]]-Table21[[#This Row],[3-MA]])</f>
        <v>0.32940000000000147</v>
      </c>
      <c r="J1335" s="194">
        <f t="shared" si="81"/>
        <v>0.10850436000000097</v>
      </c>
      <c r="K1335" s="194">
        <f>ABS(Table21[[#This Row],[Erorr 2]])</f>
        <v>0.32940000000000147</v>
      </c>
      <c r="L1335" s="192">
        <f>Table21[[#This Row],[Abs Erorr 2]]/Table21[[#This Row],[Adj Close]]</f>
        <v>2.5978532615125078E-2</v>
      </c>
      <c r="M1335" s="190">
        <f t="shared" si="83"/>
        <v>12.333833333333336</v>
      </c>
      <c r="N1335" s="195">
        <f>Table21[[#This Row],[Adj Close]]-Table21[[#This Row],[6-MA]]</f>
        <v>0.3458666666666641</v>
      </c>
      <c r="O1335" s="194">
        <f>(Table21[[#This Row],[Adj Close]]-M1335)^2</f>
        <v>0.11962375111110933</v>
      </c>
      <c r="P1335" s="194">
        <f>ABS(Table21[[#This Row],[Erorr 3]])</f>
        <v>0.3458666666666641</v>
      </c>
      <c r="Q1335" s="192">
        <f>Table21[[#This Row],[Abs Erorr 3]]/Table21[[#This Row],[Adj Close]]</f>
        <v>2.7277196358483566E-2</v>
      </c>
    </row>
    <row r="1336" spans="1:17" x14ac:dyDescent="0.3">
      <c r="A1336" s="177">
        <v>45404</v>
      </c>
      <c r="B1336" s="7">
        <v>12.6402</v>
      </c>
      <c r="C1336" s="190">
        <f t="shared" si="80"/>
        <v>12.6797</v>
      </c>
      <c r="D1336" s="191">
        <f>Table21[[#This Row],[Adj Close]]-Table21[[#This Row],[Naive Trend ]]</f>
        <v>-3.9500000000000313E-2</v>
      </c>
      <c r="E1336">
        <f>Table21[[#This Row],[Erorr 1]]^2</f>
        <v>1.5602500000000247E-3</v>
      </c>
      <c r="F1336">
        <f>ABS(Table21[[#This Row],[Erorr 1]])</f>
        <v>3.9500000000000313E-2</v>
      </c>
      <c r="G1336" s="192">
        <f>Table21[[#This Row],[Abs Erorr 1]]/Table21[[#This Row],[Adj Close]]</f>
        <v>3.1249505545798573E-3</v>
      </c>
      <c r="H1336" s="190">
        <f t="shared" si="82"/>
        <v>12.435933333333333</v>
      </c>
      <c r="I1336" s="193">
        <f>(Table21[[#This Row],[Adj Close]]-Table21[[#This Row],[3-MA]])</f>
        <v>0.20426666666666726</v>
      </c>
      <c r="J1336" s="194">
        <f t="shared" si="81"/>
        <v>4.1724871111111353E-2</v>
      </c>
      <c r="K1336" s="194">
        <f>ABS(Table21[[#This Row],[Erorr 2]])</f>
        <v>0.20426666666666726</v>
      </c>
      <c r="L1336" s="192">
        <f>Table21[[#This Row],[Abs Erorr 2]]/Table21[[#This Row],[Adj Close]]</f>
        <v>1.6160081855244954E-2</v>
      </c>
      <c r="M1336" s="190">
        <f t="shared" si="83"/>
        <v>12.284416666666667</v>
      </c>
      <c r="N1336" s="195">
        <f>Table21[[#This Row],[Adj Close]]-Table21[[#This Row],[6-MA]]</f>
        <v>0.35578333333333312</v>
      </c>
      <c r="O1336" s="194">
        <f>(Table21[[#This Row],[Adj Close]]-M1336)^2</f>
        <v>0.12658178027777761</v>
      </c>
      <c r="P1336" s="194">
        <f>ABS(Table21[[#This Row],[Erorr 3]])</f>
        <v>0.35578333333333312</v>
      </c>
      <c r="Q1336" s="192">
        <f>Table21[[#This Row],[Abs Erorr 3]]/Table21[[#This Row],[Adj Close]]</f>
        <v>2.8146970248361033E-2</v>
      </c>
    </row>
    <row r="1337" spans="1:17" x14ac:dyDescent="0.3">
      <c r="A1337" s="177">
        <v>45405</v>
      </c>
      <c r="B1337" s="7">
        <v>12.798299999999999</v>
      </c>
      <c r="C1337" s="190">
        <f t="shared" si="80"/>
        <v>12.6402</v>
      </c>
      <c r="D1337" s="191">
        <f>Table21[[#This Row],[Adj Close]]-Table21[[#This Row],[Naive Trend ]]</f>
        <v>0.15809999999999924</v>
      </c>
      <c r="E1337">
        <f>Table21[[#This Row],[Erorr 1]]^2</f>
        <v>2.4995609999999759E-2</v>
      </c>
      <c r="F1337">
        <f>ABS(Table21[[#This Row],[Erorr 1]])</f>
        <v>0.15809999999999924</v>
      </c>
      <c r="G1337" s="192">
        <f>Table21[[#This Row],[Abs Erorr 1]]/Table21[[#This Row],[Adj Close]]</f>
        <v>1.2353203159794601E-2</v>
      </c>
      <c r="H1337" s="190">
        <f t="shared" si="82"/>
        <v>12.613833333333332</v>
      </c>
      <c r="I1337" s="193">
        <f>(Table21[[#This Row],[Adj Close]]-Table21[[#This Row],[3-MA]])</f>
        <v>0.18446666666666722</v>
      </c>
      <c r="J1337" s="194">
        <f t="shared" si="81"/>
        <v>3.4027951111111315E-2</v>
      </c>
      <c r="K1337" s="194">
        <f>ABS(Table21[[#This Row],[Erorr 2]])</f>
        <v>0.18446666666666722</v>
      </c>
      <c r="L1337" s="192">
        <f>Table21[[#This Row],[Abs Erorr 2]]/Table21[[#This Row],[Adj Close]]</f>
        <v>1.4413372609383062E-2</v>
      </c>
      <c r="M1337" s="190">
        <f t="shared" si="83"/>
        <v>12.396416666666667</v>
      </c>
      <c r="N1337" s="195">
        <f>Table21[[#This Row],[Adj Close]]-Table21[[#This Row],[6-MA]]</f>
        <v>0.40188333333333226</v>
      </c>
      <c r="O1337" s="194">
        <f>(Table21[[#This Row],[Adj Close]]-M1337)^2</f>
        <v>0.16151021361111026</v>
      </c>
      <c r="P1337" s="194">
        <f>ABS(Table21[[#This Row],[Erorr 3]])</f>
        <v>0.40188333333333226</v>
      </c>
      <c r="Q1337" s="192">
        <f>Table21[[#This Row],[Abs Erorr 3]]/Table21[[#This Row],[Adj Close]]</f>
        <v>3.1401305902606771E-2</v>
      </c>
    </row>
    <row r="1338" spans="1:17" x14ac:dyDescent="0.3">
      <c r="A1338" s="177">
        <v>45406</v>
      </c>
      <c r="B1338" s="7">
        <v>12.8378</v>
      </c>
      <c r="C1338" s="190">
        <f t="shared" si="80"/>
        <v>12.798299999999999</v>
      </c>
      <c r="D1338" s="191">
        <f>Table21[[#This Row],[Adj Close]]-Table21[[#This Row],[Naive Trend ]]</f>
        <v>3.9500000000000313E-2</v>
      </c>
      <c r="E1338">
        <f>Table21[[#This Row],[Erorr 1]]^2</f>
        <v>1.5602500000000247E-3</v>
      </c>
      <c r="F1338">
        <f>ABS(Table21[[#This Row],[Erorr 1]])</f>
        <v>3.9500000000000313E-2</v>
      </c>
      <c r="G1338" s="192">
        <f>Table21[[#This Row],[Abs Erorr 1]]/Table21[[#This Row],[Adj Close]]</f>
        <v>3.0768511738771685E-3</v>
      </c>
      <c r="H1338" s="190">
        <f t="shared" si="82"/>
        <v>12.706066666666667</v>
      </c>
      <c r="I1338" s="193">
        <f>(Table21[[#This Row],[Adj Close]]-Table21[[#This Row],[3-MA]])</f>
        <v>0.13173333333333304</v>
      </c>
      <c r="J1338" s="194">
        <f t="shared" si="81"/>
        <v>1.7353671111111031E-2</v>
      </c>
      <c r="K1338" s="194">
        <f>ABS(Table21[[#This Row],[Erorr 2]])</f>
        <v>0.13173333333333304</v>
      </c>
      <c r="L1338" s="192">
        <f>Table21[[#This Row],[Abs Erorr 2]]/Table21[[#This Row],[Adj Close]]</f>
        <v>1.0261363577352274E-2</v>
      </c>
      <c r="M1338" s="190">
        <f t="shared" si="83"/>
        <v>12.528183333333333</v>
      </c>
      <c r="N1338" s="195">
        <f>Table21[[#This Row],[Adj Close]]-Table21[[#This Row],[6-MA]]</f>
        <v>0.30961666666666687</v>
      </c>
      <c r="O1338" s="194">
        <f>(Table21[[#This Row],[Adj Close]]-M1338)^2</f>
        <v>9.5862480277777912E-2</v>
      </c>
      <c r="P1338" s="194">
        <f>ABS(Table21[[#This Row],[Erorr 3]])</f>
        <v>0.30961666666666687</v>
      </c>
      <c r="Q1338" s="192">
        <f>Table21[[#This Row],[Abs Erorr 3]]/Table21[[#This Row],[Adj Close]]</f>
        <v>2.4117579855323101E-2</v>
      </c>
    </row>
    <row r="1339" spans="1:17" x14ac:dyDescent="0.3">
      <c r="A1339" s="177">
        <v>45407</v>
      </c>
      <c r="B1339" s="7">
        <v>12.472200000000001</v>
      </c>
      <c r="C1339" s="190">
        <f t="shared" si="80"/>
        <v>12.8378</v>
      </c>
      <c r="D1339" s="191">
        <f>Table21[[#This Row],[Adj Close]]-Table21[[#This Row],[Naive Trend ]]</f>
        <v>-0.36559999999999881</v>
      </c>
      <c r="E1339">
        <f>Table21[[#This Row],[Erorr 1]]^2</f>
        <v>0.13366335999999912</v>
      </c>
      <c r="F1339">
        <f>ABS(Table21[[#This Row],[Erorr 1]])</f>
        <v>0.36559999999999881</v>
      </c>
      <c r="G1339" s="192">
        <f>Table21[[#This Row],[Abs Erorr 1]]/Table21[[#This Row],[Adj Close]]</f>
        <v>2.931319254020933E-2</v>
      </c>
      <c r="H1339" s="190">
        <f t="shared" si="82"/>
        <v>12.758766666666666</v>
      </c>
      <c r="I1339" s="193">
        <f>(Table21[[#This Row],[Adj Close]]-Table21[[#This Row],[3-MA]])</f>
        <v>-0.28656666666666553</v>
      </c>
      <c r="J1339" s="194">
        <f t="shared" si="81"/>
        <v>8.2120454444443797E-2</v>
      </c>
      <c r="K1339" s="194">
        <f>ABS(Table21[[#This Row],[Erorr 2]])</f>
        <v>0.28656666666666553</v>
      </c>
      <c r="L1339" s="192">
        <f>Table21[[#This Row],[Abs Erorr 2]]/Table21[[#This Row],[Adj Close]]</f>
        <v>2.2976432920147651E-2</v>
      </c>
      <c r="M1339" s="190">
        <f t="shared" si="83"/>
        <v>12.597349999999999</v>
      </c>
      <c r="N1339" s="195">
        <f>Table21[[#This Row],[Adj Close]]-Table21[[#This Row],[6-MA]]</f>
        <v>-0.12514999999999787</v>
      </c>
      <c r="O1339" s="194">
        <f>(Table21[[#This Row],[Adj Close]]-M1339)^2</f>
        <v>1.5662522499999467E-2</v>
      </c>
      <c r="P1339" s="194">
        <f>ABS(Table21[[#This Row],[Erorr 3]])</f>
        <v>0.12514999999999787</v>
      </c>
      <c r="Q1339" s="192">
        <f>Table21[[#This Row],[Abs Erorr 3]]/Table21[[#This Row],[Adj Close]]</f>
        <v>1.0034316319494386E-2</v>
      </c>
    </row>
    <row r="1340" spans="1:17" x14ac:dyDescent="0.3">
      <c r="A1340" s="177">
        <v>45408</v>
      </c>
      <c r="B1340" s="7">
        <v>12.492000000000001</v>
      </c>
      <c r="C1340" s="190">
        <f t="shared" si="80"/>
        <v>12.472200000000001</v>
      </c>
      <c r="D1340" s="191">
        <f>Table21[[#This Row],[Adj Close]]-Table21[[#This Row],[Naive Trend ]]</f>
        <v>1.980000000000004E-2</v>
      </c>
      <c r="E1340">
        <f>Table21[[#This Row],[Erorr 1]]^2</f>
        <v>3.9204000000000159E-4</v>
      </c>
      <c r="F1340">
        <f>ABS(Table21[[#This Row],[Erorr 1]])</f>
        <v>1.980000000000004E-2</v>
      </c>
      <c r="G1340" s="192">
        <f>Table21[[#This Row],[Abs Erorr 1]]/Table21[[#This Row],[Adj Close]]</f>
        <v>1.5850144092219051E-3</v>
      </c>
      <c r="H1340" s="190">
        <f t="shared" si="82"/>
        <v>12.702766666666667</v>
      </c>
      <c r="I1340" s="193">
        <f>(Table21[[#This Row],[Adj Close]]-Table21[[#This Row],[3-MA]])</f>
        <v>-0.21076666666666632</v>
      </c>
      <c r="J1340" s="194">
        <f t="shared" si="81"/>
        <v>4.4422587777777633E-2</v>
      </c>
      <c r="K1340" s="194">
        <f>ABS(Table21[[#This Row],[Erorr 2]])</f>
        <v>0.21076666666666632</v>
      </c>
      <c r="L1340" s="192">
        <f>Table21[[#This Row],[Abs Erorr 2]]/Table21[[#This Row],[Adj Close]]</f>
        <v>1.6872131497491699E-2</v>
      </c>
      <c r="M1340" s="190">
        <f t="shared" si="83"/>
        <v>12.658299999999999</v>
      </c>
      <c r="N1340" s="195">
        <f>Table21[[#This Row],[Adj Close]]-Table21[[#This Row],[6-MA]]</f>
        <v>-0.16629999999999789</v>
      </c>
      <c r="O1340" s="194">
        <f>(Table21[[#This Row],[Adj Close]]-M1340)^2</f>
        <v>2.7655689999999299E-2</v>
      </c>
      <c r="P1340" s="194">
        <f>ABS(Table21[[#This Row],[Erorr 3]])</f>
        <v>0.16629999999999789</v>
      </c>
      <c r="Q1340" s="192">
        <f>Table21[[#This Row],[Abs Erorr 3]]/Table21[[#This Row],[Adj Close]]</f>
        <v>1.3312520012808029E-2</v>
      </c>
    </row>
    <row r="1341" spans="1:17" x14ac:dyDescent="0.3">
      <c r="A1341" s="177">
        <v>45411</v>
      </c>
      <c r="B1341" s="7">
        <v>12.739000000000001</v>
      </c>
      <c r="C1341" s="190">
        <f t="shared" si="80"/>
        <v>12.492000000000001</v>
      </c>
      <c r="D1341" s="191">
        <f>Table21[[#This Row],[Adj Close]]-Table21[[#This Row],[Naive Trend ]]</f>
        <v>0.24699999999999989</v>
      </c>
      <c r="E1341">
        <f>Table21[[#This Row],[Erorr 1]]^2</f>
        <v>6.1008999999999945E-2</v>
      </c>
      <c r="F1341">
        <f>ABS(Table21[[#This Row],[Erorr 1]])</f>
        <v>0.24699999999999989</v>
      </c>
      <c r="G1341" s="192">
        <f>Table21[[#This Row],[Abs Erorr 1]]/Table21[[#This Row],[Adj Close]]</f>
        <v>1.9389277023314222E-2</v>
      </c>
      <c r="H1341" s="190">
        <f t="shared" si="82"/>
        <v>12.600666666666669</v>
      </c>
      <c r="I1341" s="193">
        <f>(Table21[[#This Row],[Adj Close]]-Table21[[#This Row],[3-MA]])</f>
        <v>0.13833333333333186</v>
      </c>
      <c r="J1341" s="194">
        <f t="shared" si="81"/>
        <v>1.9136111111110705E-2</v>
      </c>
      <c r="K1341" s="194">
        <f>ABS(Table21[[#This Row],[Erorr 2]])</f>
        <v>0.13833333333333186</v>
      </c>
      <c r="L1341" s="192">
        <f>Table21[[#This Row],[Abs Erorr 2]]/Table21[[#This Row],[Adj Close]]</f>
        <v>1.0859041787685993E-2</v>
      </c>
      <c r="M1341" s="190">
        <f t="shared" si="83"/>
        <v>12.653366666666669</v>
      </c>
      <c r="N1341" s="195">
        <f>Table21[[#This Row],[Adj Close]]-Table21[[#This Row],[6-MA]]</f>
        <v>8.5633333333332118E-2</v>
      </c>
      <c r="O1341" s="194">
        <f>(Table21[[#This Row],[Adj Close]]-M1341)^2</f>
        <v>7.3330677777775693E-3</v>
      </c>
      <c r="P1341" s="194">
        <f>ABS(Table21[[#This Row],[Erorr 3]])</f>
        <v>8.5633333333332118E-2</v>
      </c>
      <c r="Q1341" s="192">
        <f>Table21[[#This Row],[Abs Erorr 3]]/Table21[[#This Row],[Adj Close]]</f>
        <v>6.7221393620639069E-3</v>
      </c>
    </row>
    <row r="1342" spans="1:17" x14ac:dyDescent="0.3">
      <c r="A1342" s="177">
        <v>45412</v>
      </c>
      <c r="B1342" s="7">
        <v>12.3141</v>
      </c>
      <c r="C1342" s="190">
        <f t="shared" si="80"/>
        <v>12.739000000000001</v>
      </c>
      <c r="D1342" s="191">
        <f>Table21[[#This Row],[Adj Close]]-Table21[[#This Row],[Naive Trend ]]</f>
        <v>-0.42490000000000094</v>
      </c>
      <c r="E1342">
        <f>Table21[[#This Row],[Erorr 1]]^2</f>
        <v>0.18054001000000081</v>
      </c>
      <c r="F1342">
        <f>ABS(Table21[[#This Row],[Erorr 1]])</f>
        <v>0.42490000000000094</v>
      </c>
      <c r="G1342" s="192">
        <f>Table21[[#This Row],[Abs Erorr 1]]/Table21[[#This Row],[Adj Close]]</f>
        <v>3.4505160750684251E-2</v>
      </c>
      <c r="H1342" s="190">
        <f t="shared" si="82"/>
        <v>12.567733333333335</v>
      </c>
      <c r="I1342" s="193">
        <f>(Table21[[#This Row],[Adj Close]]-Table21[[#This Row],[3-MA]])</f>
        <v>-0.25363333333333493</v>
      </c>
      <c r="J1342" s="194">
        <f t="shared" si="81"/>
        <v>6.432986777777859E-2</v>
      </c>
      <c r="K1342" s="194">
        <f>ABS(Table21[[#This Row],[Erorr 2]])</f>
        <v>0.25363333333333493</v>
      </c>
      <c r="L1342" s="192">
        <f>Table21[[#This Row],[Abs Erorr 2]]/Table21[[#This Row],[Adj Close]]</f>
        <v>2.0596985028003258E-2</v>
      </c>
      <c r="M1342" s="190">
        <f t="shared" si="83"/>
        <v>12.66325</v>
      </c>
      <c r="N1342" s="195">
        <f>Table21[[#This Row],[Adj Close]]-Table21[[#This Row],[6-MA]]</f>
        <v>-0.34914999999999985</v>
      </c>
      <c r="O1342" s="194">
        <f>(Table21[[#This Row],[Adj Close]]-M1342)^2</f>
        <v>0.1219057224999999</v>
      </c>
      <c r="P1342" s="194">
        <f>ABS(Table21[[#This Row],[Erorr 3]])</f>
        <v>0.34914999999999985</v>
      </c>
      <c r="Q1342" s="192">
        <f>Table21[[#This Row],[Abs Erorr 3]]/Table21[[#This Row],[Adj Close]]</f>
        <v>2.8353675867501472E-2</v>
      </c>
    </row>
    <row r="1343" spans="1:17" x14ac:dyDescent="0.3">
      <c r="A1343" s="177">
        <v>45413</v>
      </c>
      <c r="B1343" s="7">
        <v>12.0373</v>
      </c>
      <c r="C1343" s="190">
        <f t="shared" si="80"/>
        <v>12.3141</v>
      </c>
      <c r="D1343" s="191">
        <f>Table21[[#This Row],[Adj Close]]-Table21[[#This Row],[Naive Trend ]]</f>
        <v>-0.27679999999999971</v>
      </c>
      <c r="E1343">
        <f>Table21[[#This Row],[Erorr 1]]^2</f>
        <v>7.6618239999999838E-2</v>
      </c>
      <c r="F1343">
        <f>ABS(Table21[[#This Row],[Erorr 1]])</f>
        <v>0.27679999999999971</v>
      </c>
      <c r="G1343" s="192">
        <f>Table21[[#This Row],[Abs Erorr 1]]/Table21[[#This Row],[Adj Close]]</f>
        <v>2.2995189951234889E-2</v>
      </c>
      <c r="H1343" s="190">
        <f t="shared" si="82"/>
        <v>12.515033333333335</v>
      </c>
      <c r="I1343" s="193">
        <f>(Table21[[#This Row],[Adj Close]]-Table21[[#This Row],[3-MA]])</f>
        <v>-0.4777333333333349</v>
      </c>
      <c r="J1343" s="194">
        <f t="shared" si="81"/>
        <v>0.22822913777777928</v>
      </c>
      <c r="K1343" s="194">
        <f>ABS(Table21[[#This Row],[Erorr 2]])</f>
        <v>0.4777333333333349</v>
      </c>
      <c r="L1343" s="192">
        <f>Table21[[#This Row],[Abs Erorr 2]]/Table21[[#This Row],[Adj Close]]</f>
        <v>3.9687748359959037E-2</v>
      </c>
      <c r="M1343" s="190">
        <f t="shared" si="83"/>
        <v>12.6089</v>
      </c>
      <c r="N1343" s="195">
        <f>Table21[[#This Row],[Adj Close]]-Table21[[#This Row],[6-MA]]</f>
        <v>-0.57160000000000011</v>
      </c>
      <c r="O1343" s="194">
        <f>(Table21[[#This Row],[Adj Close]]-M1343)^2</f>
        <v>0.32672656000000011</v>
      </c>
      <c r="P1343" s="194">
        <f>ABS(Table21[[#This Row],[Erorr 3]])</f>
        <v>0.57160000000000011</v>
      </c>
      <c r="Q1343" s="192">
        <f>Table21[[#This Row],[Abs Erorr 3]]/Table21[[#This Row],[Adj Close]]</f>
        <v>4.7485731850165747E-2</v>
      </c>
    </row>
    <row r="1344" spans="1:17" x14ac:dyDescent="0.3">
      <c r="A1344" s="177">
        <v>45414</v>
      </c>
      <c r="B1344" s="7">
        <v>12.4129</v>
      </c>
      <c r="C1344" s="190">
        <f t="shared" si="80"/>
        <v>12.0373</v>
      </c>
      <c r="D1344" s="191">
        <f>Table21[[#This Row],[Adj Close]]-Table21[[#This Row],[Naive Trend ]]</f>
        <v>0.37560000000000038</v>
      </c>
      <c r="E1344">
        <f>Table21[[#This Row],[Erorr 1]]^2</f>
        <v>0.14107536000000029</v>
      </c>
      <c r="F1344">
        <f>ABS(Table21[[#This Row],[Erorr 1]])</f>
        <v>0.37560000000000038</v>
      </c>
      <c r="G1344" s="192">
        <f>Table21[[#This Row],[Abs Erorr 1]]/Table21[[#This Row],[Adj Close]]</f>
        <v>3.0258843622360639E-2</v>
      </c>
      <c r="H1344" s="190">
        <f t="shared" si="82"/>
        <v>12.363466666666667</v>
      </c>
      <c r="I1344" s="193">
        <f>(Table21[[#This Row],[Adj Close]]-Table21[[#This Row],[3-MA]])</f>
        <v>4.9433333333332996E-2</v>
      </c>
      <c r="J1344" s="194">
        <f t="shared" si="81"/>
        <v>2.4436544444444109E-3</v>
      </c>
      <c r="K1344" s="194">
        <f>ABS(Table21[[#This Row],[Erorr 2]])</f>
        <v>4.9433333333332996E-2</v>
      </c>
      <c r="L1344" s="192">
        <f>Table21[[#This Row],[Abs Erorr 2]]/Table21[[#This Row],[Adj Close]]</f>
        <v>3.9824161423465104E-3</v>
      </c>
      <c r="M1344" s="190">
        <f t="shared" si="83"/>
        <v>12.482066666666668</v>
      </c>
      <c r="N1344" s="195">
        <f>Table21[[#This Row],[Adj Close]]-Table21[[#This Row],[6-MA]]</f>
        <v>-6.9166666666667709E-2</v>
      </c>
      <c r="O1344" s="194">
        <f>(Table21[[#This Row],[Adj Close]]-M1344)^2</f>
        <v>4.7840277777779217E-3</v>
      </c>
      <c r="P1344" s="194">
        <f>ABS(Table21[[#This Row],[Erorr 3]])</f>
        <v>6.9166666666667709E-2</v>
      </c>
      <c r="Q1344" s="192">
        <f>Table21[[#This Row],[Abs Erorr 3]]/Table21[[#This Row],[Adj Close]]</f>
        <v>5.572160145225347E-3</v>
      </c>
    </row>
    <row r="1345" spans="1:17" x14ac:dyDescent="0.3">
      <c r="A1345" s="177">
        <v>45415</v>
      </c>
      <c r="B1345" s="7">
        <v>12.462300000000001</v>
      </c>
      <c r="C1345" s="190">
        <f t="shared" si="80"/>
        <v>12.4129</v>
      </c>
      <c r="D1345" s="191">
        <f>Table21[[#This Row],[Adj Close]]-Table21[[#This Row],[Naive Trend ]]</f>
        <v>4.9400000000000333E-2</v>
      </c>
      <c r="E1345">
        <f>Table21[[#This Row],[Erorr 1]]^2</f>
        <v>2.4403600000000329E-3</v>
      </c>
      <c r="F1345">
        <f>ABS(Table21[[#This Row],[Erorr 1]])</f>
        <v>4.9400000000000333E-2</v>
      </c>
      <c r="G1345" s="192">
        <f>Table21[[#This Row],[Abs Erorr 1]]/Table21[[#This Row],[Adj Close]]</f>
        <v>3.9639552891521093E-3</v>
      </c>
      <c r="H1345" s="190">
        <f t="shared" si="82"/>
        <v>12.254766666666667</v>
      </c>
      <c r="I1345" s="193">
        <f>(Table21[[#This Row],[Adj Close]]-Table21[[#This Row],[3-MA]])</f>
        <v>0.20753333333333401</v>
      </c>
      <c r="J1345" s="194">
        <f t="shared" si="81"/>
        <v>4.3070084444444726E-2</v>
      </c>
      <c r="K1345" s="194">
        <f>ABS(Table21[[#This Row],[Erorr 2]])</f>
        <v>0.20753333333333401</v>
      </c>
      <c r="L1345" s="192">
        <f>Table21[[#This Row],[Abs Erorr 2]]/Table21[[#This Row],[Adj Close]]</f>
        <v>1.6652891788300234E-2</v>
      </c>
      <c r="M1345" s="190">
        <f t="shared" si="83"/>
        <v>12.411250000000001</v>
      </c>
      <c r="N1345" s="195">
        <f>Table21[[#This Row],[Adj Close]]-Table21[[#This Row],[6-MA]]</f>
        <v>5.105000000000004E-2</v>
      </c>
      <c r="O1345" s="194">
        <f>(Table21[[#This Row],[Adj Close]]-M1345)^2</f>
        <v>2.606102500000004E-3</v>
      </c>
      <c r="P1345" s="194">
        <f>ABS(Table21[[#This Row],[Erorr 3]])</f>
        <v>5.105000000000004E-2</v>
      </c>
      <c r="Q1345" s="192">
        <f>Table21[[#This Row],[Abs Erorr 3]]/Table21[[#This Row],[Adj Close]]</f>
        <v>4.0963546054901614E-3</v>
      </c>
    </row>
    <row r="1346" spans="1:17" x14ac:dyDescent="0.3">
      <c r="A1346" s="177">
        <v>45418</v>
      </c>
      <c r="B1346" s="7">
        <v>12.6204</v>
      </c>
      <c r="C1346" s="190">
        <f t="shared" si="80"/>
        <v>12.462300000000001</v>
      </c>
      <c r="D1346" s="191">
        <f>Table21[[#This Row],[Adj Close]]-Table21[[#This Row],[Naive Trend ]]</f>
        <v>0.15809999999999924</v>
      </c>
      <c r="E1346">
        <f>Table21[[#This Row],[Erorr 1]]^2</f>
        <v>2.4995609999999759E-2</v>
      </c>
      <c r="F1346">
        <f>ABS(Table21[[#This Row],[Erorr 1]])</f>
        <v>0.15809999999999924</v>
      </c>
      <c r="G1346" s="192">
        <f>Table21[[#This Row],[Abs Erorr 1]]/Table21[[#This Row],[Adj Close]]</f>
        <v>1.252733669297322E-2</v>
      </c>
      <c r="H1346" s="190">
        <f t="shared" si="82"/>
        <v>12.304166666666667</v>
      </c>
      <c r="I1346" s="193">
        <f>(Table21[[#This Row],[Adj Close]]-Table21[[#This Row],[3-MA]])</f>
        <v>0.31623333333333292</v>
      </c>
      <c r="J1346" s="194">
        <f t="shared" si="81"/>
        <v>0.10000352111111085</v>
      </c>
      <c r="K1346" s="194">
        <f>ABS(Table21[[#This Row],[Erorr 2]])</f>
        <v>0.31623333333333292</v>
      </c>
      <c r="L1346" s="192">
        <f>Table21[[#This Row],[Abs Erorr 2]]/Table21[[#This Row],[Adj Close]]</f>
        <v>2.5057314612320761E-2</v>
      </c>
      <c r="M1346" s="190">
        <f t="shared" si="83"/>
        <v>12.409600000000003</v>
      </c>
      <c r="N1346" s="195">
        <f>Table21[[#This Row],[Adj Close]]-Table21[[#This Row],[6-MA]]</f>
        <v>0.21079999999999721</v>
      </c>
      <c r="O1346" s="194">
        <f>(Table21[[#This Row],[Adj Close]]-M1346)^2</f>
        <v>4.4436639999998827E-2</v>
      </c>
      <c r="P1346" s="194">
        <f>ABS(Table21[[#This Row],[Erorr 3]])</f>
        <v>0.21079999999999721</v>
      </c>
      <c r="Q1346" s="192">
        <f>Table21[[#This Row],[Abs Erorr 3]]/Table21[[#This Row],[Adj Close]]</f>
        <v>1.670311559063082E-2</v>
      </c>
    </row>
    <row r="1347" spans="1:17" x14ac:dyDescent="0.3">
      <c r="A1347" s="177">
        <v>45419</v>
      </c>
      <c r="B1347" s="7">
        <v>12.521599999999999</v>
      </c>
      <c r="C1347" s="190">
        <f t="shared" si="80"/>
        <v>12.6204</v>
      </c>
      <c r="D1347" s="191">
        <f>Table21[[#This Row],[Adj Close]]-Table21[[#This Row],[Naive Trend ]]</f>
        <v>-9.8800000000000665E-2</v>
      </c>
      <c r="E1347">
        <f>Table21[[#This Row],[Erorr 1]]^2</f>
        <v>9.7614400000001315E-3</v>
      </c>
      <c r="F1347">
        <f>ABS(Table21[[#This Row],[Erorr 1]])</f>
        <v>9.8800000000000665E-2</v>
      </c>
      <c r="G1347" s="192">
        <f>Table21[[#This Row],[Abs Erorr 1]]/Table21[[#This Row],[Adj Close]]</f>
        <v>7.8903654485050368E-3</v>
      </c>
      <c r="H1347" s="190">
        <f t="shared" si="82"/>
        <v>12.498533333333333</v>
      </c>
      <c r="I1347" s="193">
        <f>(Table21[[#This Row],[Adj Close]]-Table21[[#This Row],[3-MA]])</f>
        <v>2.3066666666666791E-2</v>
      </c>
      <c r="J1347" s="194">
        <f t="shared" si="81"/>
        <v>5.3207111111111679E-4</v>
      </c>
      <c r="K1347" s="194">
        <f>ABS(Table21[[#This Row],[Erorr 2]])</f>
        <v>2.3066666666666791E-2</v>
      </c>
      <c r="L1347" s="192">
        <f>Table21[[#This Row],[Abs Erorr 2]]/Table21[[#This Row],[Adj Close]]</f>
        <v>1.8421500979640614E-3</v>
      </c>
      <c r="M1347" s="190">
        <f t="shared" si="83"/>
        <v>12.430999999999999</v>
      </c>
      <c r="N1347" s="195">
        <f>Table21[[#This Row],[Adj Close]]-Table21[[#This Row],[6-MA]]</f>
        <v>9.0600000000000236E-2</v>
      </c>
      <c r="O1347" s="194">
        <f>(Table21[[#This Row],[Adj Close]]-M1347)^2</f>
        <v>8.208360000000043E-3</v>
      </c>
      <c r="P1347" s="194">
        <f>ABS(Table21[[#This Row],[Erorr 3]])</f>
        <v>9.0600000000000236E-2</v>
      </c>
      <c r="Q1347" s="192">
        <f>Table21[[#This Row],[Abs Erorr 3]]/Table21[[#This Row],[Adj Close]]</f>
        <v>7.2354970610784752E-3</v>
      </c>
    </row>
    <row r="1348" spans="1:17" x14ac:dyDescent="0.3">
      <c r="A1348" s="177">
        <v>45420</v>
      </c>
      <c r="B1348" s="7">
        <v>12.442500000000001</v>
      </c>
      <c r="C1348" s="190">
        <f t="shared" ref="C1348:C1411" si="84">B1347</f>
        <v>12.521599999999999</v>
      </c>
      <c r="D1348" s="191">
        <f>Table21[[#This Row],[Adj Close]]-Table21[[#This Row],[Naive Trend ]]</f>
        <v>-7.9099999999998616E-2</v>
      </c>
      <c r="E1348">
        <f>Table21[[#This Row],[Erorr 1]]^2</f>
        <v>6.2568099999997812E-3</v>
      </c>
      <c r="F1348">
        <f>ABS(Table21[[#This Row],[Erorr 1]])</f>
        <v>7.9099999999998616E-2</v>
      </c>
      <c r="G1348" s="192">
        <f>Table21[[#This Row],[Abs Erorr 1]]/Table21[[#This Row],[Adj Close]]</f>
        <v>6.3572433192685242E-3</v>
      </c>
      <c r="H1348" s="190">
        <f t="shared" si="82"/>
        <v>12.534766666666668</v>
      </c>
      <c r="I1348" s="193">
        <f>(Table21[[#This Row],[Adj Close]]-Table21[[#This Row],[3-MA]])</f>
        <v>-9.2266666666667163E-2</v>
      </c>
      <c r="J1348" s="194">
        <f t="shared" si="81"/>
        <v>8.5131377777778686E-3</v>
      </c>
      <c r="K1348" s="194">
        <f>ABS(Table21[[#This Row],[Erorr 2]])</f>
        <v>9.2266666666667163E-2</v>
      </c>
      <c r="L1348" s="192">
        <f>Table21[[#This Row],[Abs Erorr 2]]/Table21[[#This Row],[Adj Close]]</f>
        <v>7.4154443774697336E-3</v>
      </c>
      <c r="M1348" s="190">
        <f t="shared" si="83"/>
        <v>12.394766666666664</v>
      </c>
      <c r="N1348" s="195">
        <f>Table21[[#This Row],[Adj Close]]-Table21[[#This Row],[6-MA]]</f>
        <v>4.7733333333336958E-2</v>
      </c>
      <c r="O1348" s="194">
        <f>(Table21[[#This Row],[Adj Close]]-M1348)^2</f>
        <v>2.2784711111114571E-3</v>
      </c>
      <c r="P1348" s="194">
        <f>ABS(Table21[[#This Row],[Erorr 3]])</f>
        <v>4.7733333333336958E-2</v>
      </c>
      <c r="Q1348" s="192">
        <f>Table21[[#This Row],[Abs Erorr 3]]/Table21[[#This Row],[Adj Close]]</f>
        <v>3.8363137097317222E-3</v>
      </c>
    </row>
    <row r="1349" spans="1:17" x14ac:dyDescent="0.3">
      <c r="A1349" s="177">
        <v>45421</v>
      </c>
      <c r="B1349" s="7">
        <v>12.5809</v>
      </c>
      <c r="C1349" s="190">
        <f t="shared" si="84"/>
        <v>12.442500000000001</v>
      </c>
      <c r="D1349" s="191">
        <f>Table21[[#This Row],[Adj Close]]-Table21[[#This Row],[Naive Trend ]]</f>
        <v>0.13839999999999897</v>
      </c>
      <c r="E1349">
        <f>Table21[[#This Row],[Erorr 1]]^2</f>
        <v>1.9154559999999713E-2</v>
      </c>
      <c r="F1349">
        <f>ABS(Table21[[#This Row],[Erorr 1]])</f>
        <v>0.13839999999999897</v>
      </c>
      <c r="G1349" s="192">
        <f>Table21[[#This Row],[Abs Erorr 1]]/Table21[[#This Row],[Adj Close]]</f>
        <v>1.1000802804250807E-2</v>
      </c>
      <c r="H1349" s="190">
        <f t="shared" si="82"/>
        <v>12.528166666666666</v>
      </c>
      <c r="I1349" s="193">
        <f>(Table21[[#This Row],[Adj Close]]-Table21[[#This Row],[3-MA]])</f>
        <v>5.2733333333334187E-2</v>
      </c>
      <c r="J1349" s="194">
        <f t="shared" ref="J1349:J1412" si="85">(B1349-H1349)^2</f>
        <v>2.7808044444445346E-3</v>
      </c>
      <c r="K1349" s="194">
        <f>ABS(Table21[[#This Row],[Erorr 2]])</f>
        <v>5.2733333333334187E-2</v>
      </c>
      <c r="L1349" s="192">
        <f>Table21[[#This Row],[Abs Erorr 2]]/Table21[[#This Row],[Adj Close]]</f>
        <v>4.1915390260898813E-3</v>
      </c>
      <c r="M1349" s="190">
        <f t="shared" si="83"/>
        <v>12.416166666666667</v>
      </c>
      <c r="N1349" s="195">
        <f>Table21[[#This Row],[Adj Close]]-Table21[[#This Row],[6-MA]]</f>
        <v>0.16473333333333251</v>
      </c>
      <c r="O1349" s="194">
        <f>(Table21[[#This Row],[Adj Close]]-M1349)^2</f>
        <v>2.7137071111110841E-2</v>
      </c>
      <c r="P1349" s="194">
        <f>ABS(Table21[[#This Row],[Erorr 3]])</f>
        <v>0.16473333333333251</v>
      </c>
      <c r="Q1349" s="192">
        <f>Table21[[#This Row],[Abs Erorr 3]]/Table21[[#This Row],[Adj Close]]</f>
        <v>1.30939227983159E-2</v>
      </c>
    </row>
    <row r="1350" spans="1:17" x14ac:dyDescent="0.3">
      <c r="A1350" s="177">
        <v>45422</v>
      </c>
      <c r="B1350" s="7">
        <v>12.2844</v>
      </c>
      <c r="C1350" s="190">
        <f t="shared" si="84"/>
        <v>12.5809</v>
      </c>
      <c r="D1350" s="191">
        <f>Table21[[#This Row],[Adj Close]]-Table21[[#This Row],[Naive Trend ]]</f>
        <v>-0.29649999999999999</v>
      </c>
      <c r="E1350">
        <f>Table21[[#This Row],[Erorr 1]]^2</f>
        <v>8.7912249999999997E-2</v>
      </c>
      <c r="F1350">
        <f>ABS(Table21[[#This Row],[Erorr 1]])</f>
        <v>0.29649999999999999</v>
      </c>
      <c r="G1350" s="192">
        <f>Table21[[#This Row],[Abs Erorr 1]]/Table21[[#This Row],[Adj Close]]</f>
        <v>2.4136302953339194E-2</v>
      </c>
      <c r="H1350" s="190">
        <f t="shared" ref="H1350:H1413" si="86">AVERAGE(B1347:B1349)</f>
        <v>12.515000000000001</v>
      </c>
      <c r="I1350" s="193">
        <f>(Table21[[#This Row],[Adj Close]]-Table21[[#This Row],[3-MA]])</f>
        <v>-0.2306000000000008</v>
      </c>
      <c r="J1350" s="194">
        <f t="shared" si="85"/>
        <v>5.3176360000000374E-2</v>
      </c>
      <c r="K1350" s="194">
        <f>ABS(Table21[[#This Row],[Erorr 2]])</f>
        <v>0.2306000000000008</v>
      </c>
      <c r="L1350" s="192">
        <f>Table21[[#This Row],[Abs Erorr 2]]/Table21[[#This Row],[Adj Close]]</f>
        <v>1.8771775585295237E-2</v>
      </c>
      <c r="M1350" s="190">
        <f t="shared" si="83"/>
        <v>12.506766666666666</v>
      </c>
      <c r="N1350" s="195">
        <f>Table21[[#This Row],[Adj Close]]-Table21[[#This Row],[6-MA]]</f>
        <v>-0.22236666666666594</v>
      </c>
      <c r="O1350" s="194">
        <f>(Table21[[#This Row],[Adj Close]]-M1350)^2</f>
        <v>4.9446934444444118E-2</v>
      </c>
      <c r="P1350" s="194">
        <f>ABS(Table21[[#This Row],[Erorr 3]])</f>
        <v>0.22236666666666594</v>
      </c>
      <c r="Q1350" s="192">
        <f>Table21[[#This Row],[Abs Erorr 3]]/Table21[[#This Row],[Adj Close]]</f>
        <v>1.8101548847861186E-2</v>
      </c>
    </row>
    <row r="1351" spans="1:17" x14ac:dyDescent="0.3">
      <c r="A1351" s="177">
        <v>45425</v>
      </c>
      <c r="B1351" s="7">
        <v>12.6698</v>
      </c>
      <c r="C1351" s="190">
        <f t="shared" si="84"/>
        <v>12.2844</v>
      </c>
      <c r="D1351" s="191">
        <f>Table21[[#This Row],[Adj Close]]-Table21[[#This Row],[Naive Trend ]]</f>
        <v>0.38540000000000063</v>
      </c>
      <c r="E1351">
        <f>Table21[[#This Row],[Erorr 1]]^2</f>
        <v>0.1485331600000005</v>
      </c>
      <c r="F1351">
        <f>ABS(Table21[[#This Row],[Erorr 1]])</f>
        <v>0.38540000000000063</v>
      </c>
      <c r="G1351" s="192">
        <f>Table21[[#This Row],[Abs Erorr 1]]/Table21[[#This Row],[Adj Close]]</f>
        <v>3.041879114113882E-2</v>
      </c>
      <c r="H1351" s="190">
        <f t="shared" si="86"/>
        <v>12.435933333333333</v>
      </c>
      <c r="I1351" s="193">
        <f>(Table21[[#This Row],[Adj Close]]-Table21[[#This Row],[3-MA]])</f>
        <v>0.23386666666666756</v>
      </c>
      <c r="J1351" s="194">
        <f t="shared" si="85"/>
        <v>5.4693617777778196E-2</v>
      </c>
      <c r="K1351" s="194">
        <f>ABS(Table21[[#This Row],[Erorr 2]])</f>
        <v>0.23386666666666756</v>
      </c>
      <c r="L1351" s="192">
        <f>Table21[[#This Row],[Abs Erorr 2]]/Table21[[#This Row],[Adj Close]]</f>
        <v>1.8458591822023043E-2</v>
      </c>
      <c r="M1351" s="190">
        <f t="shared" si="83"/>
        <v>12.485350000000002</v>
      </c>
      <c r="N1351" s="195">
        <f>Table21[[#This Row],[Adj Close]]-Table21[[#This Row],[6-MA]]</f>
        <v>0.18444999999999823</v>
      </c>
      <c r="O1351" s="194">
        <f>(Table21[[#This Row],[Adj Close]]-M1351)^2</f>
        <v>3.4021802499999344E-2</v>
      </c>
      <c r="P1351" s="194">
        <f>ABS(Table21[[#This Row],[Erorr 3]])</f>
        <v>0.18444999999999823</v>
      </c>
      <c r="Q1351" s="192">
        <f>Table21[[#This Row],[Abs Erorr 3]]/Table21[[#This Row],[Adj Close]]</f>
        <v>1.4558240856209112E-2</v>
      </c>
    </row>
    <row r="1352" spans="1:17" x14ac:dyDescent="0.3">
      <c r="A1352" s="177">
        <v>45426</v>
      </c>
      <c r="B1352" s="7">
        <v>12.7094</v>
      </c>
      <c r="C1352" s="190">
        <f t="shared" si="84"/>
        <v>12.6698</v>
      </c>
      <c r="D1352" s="191">
        <f>Table21[[#This Row],[Adj Close]]-Table21[[#This Row],[Naive Trend ]]</f>
        <v>3.960000000000008E-2</v>
      </c>
      <c r="E1352">
        <f>Table21[[#This Row],[Erorr 1]]^2</f>
        <v>1.5681600000000064E-3</v>
      </c>
      <c r="F1352">
        <f>ABS(Table21[[#This Row],[Erorr 1]])</f>
        <v>3.960000000000008E-2</v>
      </c>
      <c r="G1352" s="192">
        <f>Table21[[#This Row],[Abs Erorr 1]]/Table21[[#This Row],[Adj Close]]</f>
        <v>3.1158040505452718E-3</v>
      </c>
      <c r="H1352" s="190">
        <f t="shared" si="86"/>
        <v>12.511699999999999</v>
      </c>
      <c r="I1352" s="193">
        <f>(Table21[[#This Row],[Adj Close]]-Table21[[#This Row],[3-MA]])</f>
        <v>0.1977000000000011</v>
      </c>
      <c r="J1352" s="194">
        <f t="shared" si="85"/>
        <v>3.9085290000000432E-2</v>
      </c>
      <c r="K1352" s="194">
        <f>ABS(Table21[[#This Row],[Erorr 2]])</f>
        <v>0.1977000000000011</v>
      </c>
      <c r="L1352" s="192">
        <f>Table21[[#This Row],[Abs Erorr 2]]/Table21[[#This Row],[Adj Close]]</f>
        <v>1.555541567658592E-2</v>
      </c>
      <c r="M1352" s="190">
        <f t="shared" si="83"/>
        <v>12.519933333333332</v>
      </c>
      <c r="N1352" s="195">
        <f>Table21[[#This Row],[Adj Close]]-Table21[[#This Row],[6-MA]]</f>
        <v>0.189466666666668</v>
      </c>
      <c r="O1352" s="194">
        <f>(Table21[[#This Row],[Adj Close]]-M1352)^2</f>
        <v>3.5897617777778286E-2</v>
      </c>
      <c r="P1352" s="194">
        <f>ABS(Table21[[#This Row],[Erorr 3]])</f>
        <v>0.189466666666668</v>
      </c>
      <c r="Q1352" s="192">
        <f>Table21[[#This Row],[Abs Erorr 3]]/Table21[[#This Row],[Adj Close]]</f>
        <v>1.490760119806348E-2</v>
      </c>
    </row>
    <row r="1353" spans="1:17" x14ac:dyDescent="0.3">
      <c r="A1353" s="177">
        <v>45427</v>
      </c>
      <c r="B1353" s="7">
        <v>12.6402</v>
      </c>
      <c r="C1353" s="190">
        <f t="shared" si="84"/>
        <v>12.7094</v>
      </c>
      <c r="D1353" s="191">
        <f>Table21[[#This Row],[Adj Close]]-Table21[[#This Row],[Naive Trend ]]</f>
        <v>-6.9200000000000372E-2</v>
      </c>
      <c r="E1353">
        <f>Table21[[#This Row],[Erorr 1]]^2</f>
        <v>4.7886400000000514E-3</v>
      </c>
      <c r="F1353">
        <f>ABS(Table21[[#This Row],[Erorr 1]])</f>
        <v>6.9200000000000372E-2</v>
      </c>
      <c r="G1353" s="192">
        <f>Table21[[#This Row],[Abs Erorr 1]]/Table21[[#This Row],[Adj Close]]</f>
        <v>5.4745969209348249E-3</v>
      </c>
      <c r="H1353" s="190">
        <f t="shared" si="86"/>
        <v>12.554533333333334</v>
      </c>
      <c r="I1353" s="193">
        <f>(Table21[[#This Row],[Adj Close]]-Table21[[#This Row],[3-MA]])</f>
        <v>8.5666666666666558E-2</v>
      </c>
      <c r="J1353" s="194">
        <f t="shared" si="85"/>
        <v>7.3387777777777592E-3</v>
      </c>
      <c r="K1353" s="194">
        <f>ABS(Table21[[#This Row],[Erorr 2]])</f>
        <v>8.5666666666666558E-2</v>
      </c>
      <c r="L1353" s="192">
        <f>Table21[[#This Row],[Abs Erorr 2]]/Table21[[#This Row],[Adj Close]]</f>
        <v>6.7773189242786155E-3</v>
      </c>
      <c r="M1353" s="190">
        <f t="shared" ref="M1353:M1416" si="87">AVERAGE(B1347:B1352)</f>
        <v>12.534766666666668</v>
      </c>
      <c r="N1353" s="195">
        <f>Table21[[#This Row],[Adj Close]]-Table21[[#This Row],[6-MA]]</f>
        <v>0.10543333333333216</v>
      </c>
      <c r="O1353" s="194">
        <f>(Table21[[#This Row],[Adj Close]]-M1353)^2</f>
        <v>1.1116187777777529E-2</v>
      </c>
      <c r="P1353" s="194">
        <f>ABS(Table21[[#This Row],[Erorr 3]])</f>
        <v>0.10543333333333216</v>
      </c>
      <c r="Q1353" s="192">
        <f>Table21[[#This Row],[Abs Erorr 3]]/Table21[[#This Row],[Adj Close]]</f>
        <v>8.3411127461062457E-3</v>
      </c>
    </row>
    <row r="1354" spans="1:17" x14ac:dyDescent="0.3">
      <c r="A1354" s="177">
        <v>45428</v>
      </c>
      <c r="B1354" s="7">
        <v>12.8873</v>
      </c>
      <c r="C1354" s="190">
        <f t="shared" si="84"/>
        <v>12.6402</v>
      </c>
      <c r="D1354" s="191">
        <f>Table21[[#This Row],[Adj Close]]-Table21[[#This Row],[Naive Trend ]]</f>
        <v>0.24709999999999965</v>
      </c>
      <c r="E1354">
        <f>Table21[[#This Row],[Erorr 1]]^2</f>
        <v>6.1058409999999827E-2</v>
      </c>
      <c r="F1354">
        <f>ABS(Table21[[#This Row],[Erorr 1]])</f>
        <v>0.24709999999999965</v>
      </c>
      <c r="G1354" s="192">
        <f>Table21[[#This Row],[Abs Erorr 1]]/Table21[[#This Row],[Adj Close]]</f>
        <v>1.9173915405088705E-2</v>
      </c>
      <c r="H1354" s="190">
        <f t="shared" si="86"/>
        <v>12.673133333333334</v>
      </c>
      <c r="I1354" s="193">
        <f>(Table21[[#This Row],[Adj Close]]-Table21[[#This Row],[3-MA]])</f>
        <v>0.21416666666666551</v>
      </c>
      <c r="J1354" s="194">
        <f t="shared" si="85"/>
        <v>4.5867361111110616E-2</v>
      </c>
      <c r="K1354" s="194">
        <f>ABS(Table21[[#This Row],[Erorr 2]])</f>
        <v>0.21416666666666551</v>
      </c>
      <c r="L1354" s="192">
        <f>Table21[[#This Row],[Abs Erorr 2]]/Table21[[#This Row],[Adj Close]]</f>
        <v>1.6618427961377909E-2</v>
      </c>
      <c r="M1354" s="190">
        <f t="shared" si="87"/>
        <v>12.554533333333334</v>
      </c>
      <c r="N1354" s="195">
        <f>Table21[[#This Row],[Adj Close]]-Table21[[#This Row],[6-MA]]</f>
        <v>0.33276666666666621</v>
      </c>
      <c r="O1354" s="194">
        <f>(Table21[[#This Row],[Adj Close]]-M1354)^2</f>
        <v>0.11073365444444414</v>
      </c>
      <c r="P1354" s="194">
        <f>ABS(Table21[[#This Row],[Erorr 3]])</f>
        <v>0.33276666666666621</v>
      </c>
      <c r="Q1354" s="192">
        <f>Table21[[#This Row],[Abs Erorr 3]]/Table21[[#This Row],[Adj Close]]</f>
        <v>2.5821286589639895E-2</v>
      </c>
    </row>
    <row r="1355" spans="1:17" x14ac:dyDescent="0.3">
      <c r="A1355" s="177">
        <v>45429</v>
      </c>
      <c r="B1355" s="7">
        <v>12.6105</v>
      </c>
      <c r="C1355" s="190">
        <f t="shared" si="84"/>
        <v>12.8873</v>
      </c>
      <c r="D1355" s="191">
        <f>Table21[[#This Row],[Adj Close]]-Table21[[#This Row],[Naive Trend ]]</f>
        <v>-0.27679999999999971</v>
      </c>
      <c r="E1355">
        <f>Table21[[#This Row],[Erorr 1]]^2</f>
        <v>7.6618239999999838E-2</v>
      </c>
      <c r="F1355">
        <f>ABS(Table21[[#This Row],[Erorr 1]])</f>
        <v>0.27679999999999971</v>
      </c>
      <c r="G1355" s="192">
        <f>Table21[[#This Row],[Abs Erorr 1]]/Table21[[#This Row],[Adj Close]]</f>
        <v>2.1949962332976466E-2</v>
      </c>
      <c r="H1355" s="190">
        <f t="shared" si="86"/>
        <v>12.745633333333336</v>
      </c>
      <c r="I1355" s="193">
        <f>(Table21[[#This Row],[Adj Close]]-Table21[[#This Row],[3-MA]])</f>
        <v>-0.13513333333333577</v>
      </c>
      <c r="J1355" s="194">
        <f t="shared" si="85"/>
        <v>1.8261017777778436E-2</v>
      </c>
      <c r="K1355" s="194">
        <f>ABS(Table21[[#This Row],[Erorr 2]])</f>
        <v>0.13513333333333577</v>
      </c>
      <c r="L1355" s="192">
        <f>Table21[[#This Row],[Abs Erorr 2]]/Table21[[#This Row],[Adj Close]]</f>
        <v>1.0715937776720651E-2</v>
      </c>
      <c r="M1355" s="190">
        <f t="shared" si="87"/>
        <v>12.628666666666668</v>
      </c>
      <c r="N1355" s="195">
        <f>Table21[[#This Row],[Adj Close]]-Table21[[#This Row],[6-MA]]</f>
        <v>-1.8166666666667552E-2</v>
      </c>
      <c r="O1355" s="194">
        <f>(Table21[[#This Row],[Adj Close]]-M1355)^2</f>
        <v>3.3002777777780997E-4</v>
      </c>
      <c r="P1355" s="194">
        <f>ABS(Table21[[#This Row],[Erorr 3]])</f>
        <v>1.8166666666667552E-2</v>
      </c>
      <c r="Q1355" s="192">
        <f>Table21[[#This Row],[Abs Erorr 3]]/Table21[[#This Row],[Adj Close]]</f>
        <v>1.4405984430964317E-3</v>
      </c>
    </row>
    <row r="1356" spans="1:17" x14ac:dyDescent="0.3">
      <c r="A1356" s="177">
        <v>45432</v>
      </c>
      <c r="B1356" s="7">
        <v>12.175700000000001</v>
      </c>
      <c r="C1356" s="190">
        <f t="shared" si="84"/>
        <v>12.6105</v>
      </c>
      <c r="D1356" s="191">
        <f>Table21[[#This Row],[Adj Close]]-Table21[[#This Row],[Naive Trend ]]</f>
        <v>-0.43479999999999919</v>
      </c>
      <c r="E1356">
        <f>Table21[[#This Row],[Erorr 1]]^2</f>
        <v>0.18905103999999928</v>
      </c>
      <c r="F1356">
        <f>ABS(Table21[[#This Row],[Erorr 1]])</f>
        <v>0.43479999999999919</v>
      </c>
      <c r="G1356" s="192">
        <f>Table21[[#This Row],[Abs Erorr 1]]/Table21[[#This Row],[Adj Close]]</f>
        <v>3.5710472498501046E-2</v>
      </c>
      <c r="H1356" s="190">
        <f t="shared" si="86"/>
        <v>12.712666666666665</v>
      </c>
      <c r="I1356" s="193">
        <f>(Table21[[#This Row],[Adj Close]]-Table21[[#This Row],[3-MA]])</f>
        <v>-0.53696666666666459</v>
      </c>
      <c r="J1356" s="194">
        <f t="shared" si="85"/>
        <v>0.28833320111110888</v>
      </c>
      <c r="K1356" s="194">
        <f>ABS(Table21[[#This Row],[Erorr 2]])</f>
        <v>0.53696666666666459</v>
      </c>
      <c r="L1356" s="192">
        <f>Table21[[#This Row],[Abs Erorr 2]]/Table21[[#This Row],[Adj Close]]</f>
        <v>4.4101502719898204E-2</v>
      </c>
      <c r="M1356" s="190">
        <f t="shared" si="87"/>
        <v>12.633600000000001</v>
      </c>
      <c r="N1356" s="195">
        <f>Table21[[#This Row],[Adj Close]]-Table21[[#This Row],[6-MA]]</f>
        <v>-0.45790000000000042</v>
      </c>
      <c r="O1356" s="194">
        <f>(Table21[[#This Row],[Adj Close]]-M1356)^2</f>
        <v>0.20967241000000039</v>
      </c>
      <c r="P1356" s="194">
        <f>ABS(Table21[[#This Row],[Erorr 3]])</f>
        <v>0.45790000000000042</v>
      </c>
      <c r="Q1356" s="192">
        <f>Table21[[#This Row],[Abs Erorr 3]]/Table21[[#This Row],[Adj Close]]</f>
        <v>3.7607694013485911E-2</v>
      </c>
    </row>
    <row r="1357" spans="1:17" x14ac:dyDescent="0.3">
      <c r="A1357" s="177">
        <v>45433</v>
      </c>
      <c r="B1357" s="7">
        <v>12.3141</v>
      </c>
      <c r="C1357" s="190">
        <f t="shared" si="84"/>
        <v>12.175700000000001</v>
      </c>
      <c r="D1357" s="191">
        <f>Table21[[#This Row],[Adj Close]]-Table21[[#This Row],[Naive Trend ]]</f>
        <v>0.13839999999999897</v>
      </c>
      <c r="E1357">
        <f>Table21[[#This Row],[Erorr 1]]^2</f>
        <v>1.9154559999999713E-2</v>
      </c>
      <c r="F1357">
        <f>ABS(Table21[[#This Row],[Erorr 1]])</f>
        <v>0.13839999999999897</v>
      </c>
      <c r="G1357" s="192">
        <f>Table21[[#This Row],[Abs Erorr 1]]/Table21[[#This Row],[Adj Close]]</f>
        <v>1.123914861825054E-2</v>
      </c>
      <c r="H1357" s="190">
        <f t="shared" si="86"/>
        <v>12.557833333333333</v>
      </c>
      <c r="I1357" s="193">
        <f>(Table21[[#This Row],[Adj Close]]-Table21[[#This Row],[3-MA]])</f>
        <v>-0.24373333333333314</v>
      </c>
      <c r="J1357" s="194">
        <f t="shared" si="85"/>
        <v>5.9405937777777681E-2</v>
      </c>
      <c r="K1357" s="194">
        <f>ABS(Table21[[#This Row],[Erorr 2]])</f>
        <v>0.24373333333333314</v>
      </c>
      <c r="L1357" s="192">
        <f>Table21[[#This Row],[Abs Erorr 2]]/Table21[[#This Row],[Adj Close]]</f>
        <v>1.9793028587824783E-2</v>
      </c>
      <c r="M1357" s="190">
        <f t="shared" si="87"/>
        <v>12.615483333333335</v>
      </c>
      <c r="N1357" s="195">
        <f>Table21[[#This Row],[Adj Close]]-Table21[[#This Row],[6-MA]]</f>
        <v>-0.30138333333333556</v>
      </c>
      <c r="O1357" s="194">
        <f>(Table21[[#This Row],[Adj Close]]-M1357)^2</f>
        <v>9.0831913611112453E-2</v>
      </c>
      <c r="P1357" s="194">
        <f>ABS(Table21[[#This Row],[Erorr 3]])</f>
        <v>0.30138333333333556</v>
      </c>
      <c r="Q1357" s="192">
        <f>Table21[[#This Row],[Abs Erorr 3]]/Table21[[#This Row],[Adj Close]]</f>
        <v>2.4474653716742234E-2</v>
      </c>
    </row>
    <row r="1358" spans="1:17" x14ac:dyDescent="0.3">
      <c r="A1358" s="177">
        <v>45434</v>
      </c>
      <c r="B1358" s="7">
        <v>12.185600000000001</v>
      </c>
      <c r="C1358" s="190">
        <f t="shared" si="84"/>
        <v>12.3141</v>
      </c>
      <c r="D1358" s="191">
        <f>Table21[[#This Row],[Adj Close]]-Table21[[#This Row],[Naive Trend ]]</f>
        <v>-0.12849999999999895</v>
      </c>
      <c r="E1358">
        <f>Table21[[#This Row],[Erorr 1]]^2</f>
        <v>1.6512249999999729E-2</v>
      </c>
      <c r="F1358">
        <f>ABS(Table21[[#This Row],[Erorr 1]])</f>
        <v>0.12849999999999895</v>
      </c>
      <c r="G1358" s="192">
        <f>Table21[[#This Row],[Abs Erorr 1]]/Table21[[#This Row],[Adj Close]]</f>
        <v>1.0545233718487307E-2</v>
      </c>
      <c r="H1358" s="190">
        <f t="shared" si="86"/>
        <v>12.366766666666669</v>
      </c>
      <c r="I1358" s="193">
        <f>(Table21[[#This Row],[Adj Close]]-Table21[[#This Row],[3-MA]])</f>
        <v>-0.18116666666666781</v>
      </c>
      <c r="J1358" s="194">
        <f t="shared" si="85"/>
        <v>3.2821361111111523E-2</v>
      </c>
      <c r="K1358" s="194">
        <f>ABS(Table21[[#This Row],[Erorr 2]])</f>
        <v>0.18116666666666781</v>
      </c>
      <c r="L1358" s="192">
        <f>Table21[[#This Row],[Abs Erorr 2]]/Table21[[#This Row],[Adj Close]]</f>
        <v>1.4867275035014098E-2</v>
      </c>
      <c r="M1358" s="190">
        <f t="shared" si="87"/>
        <v>12.556200000000002</v>
      </c>
      <c r="N1358" s="195">
        <f>Table21[[#This Row],[Adj Close]]-Table21[[#This Row],[6-MA]]</f>
        <v>-0.37060000000000137</v>
      </c>
      <c r="O1358" s="194">
        <f>(Table21[[#This Row],[Adj Close]]-M1358)^2</f>
        <v>0.13734436000000103</v>
      </c>
      <c r="P1358" s="194">
        <f>ABS(Table21[[#This Row],[Erorr 3]])</f>
        <v>0.37060000000000137</v>
      </c>
      <c r="Q1358" s="192">
        <f>Table21[[#This Row],[Abs Erorr 3]]/Table21[[#This Row],[Adj Close]]</f>
        <v>3.0412946428571539E-2</v>
      </c>
    </row>
    <row r="1359" spans="1:17" x14ac:dyDescent="0.3">
      <c r="A1359" s="177">
        <v>45435</v>
      </c>
      <c r="B1359" s="7">
        <v>11.829800000000001</v>
      </c>
      <c r="C1359" s="190">
        <f t="shared" si="84"/>
        <v>12.185600000000001</v>
      </c>
      <c r="D1359" s="191">
        <f>Table21[[#This Row],[Adj Close]]-Table21[[#This Row],[Naive Trend ]]</f>
        <v>-0.35580000000000034</v>
      </c>
      <c r="E1359">
        <f>Table21[[#This Row],[Erorr 1]]^2</f>
        <v>0.12659364000000023</v>
      </c>
      <c r="F1359">
        <f>ABS(Table21[[#This Row],[Erorr 1]])</f>
        <v>0.35580000000000034</v>
      </c>
      <c r="G1359" s="192">
        <f>Table21[[#This Row],[Abs Erorr 1]]/Table21[[#This Row],[Adj Close]]</f>
        <v>3.007658624828825E-2</v>
      </c>
      <c r="H1359" s="190">
        <f t="shared" si="86"/>
        <v>12.225133333333334</v>
      </c>
      <c r="I1359" s="193">
        <f>(Table21[[#This Row],[Adj Close]]-Table21[[#This Row],[3-MA]])</f>
        <v>-0.39533333333333331</v>
      </c>
      <c r="J1359" s="194">
        <f t="shared" si="85"/>
        <v>0.15628844444444442</v>
      </c>
      <c r="K1359" s="194">
        <f>ABS(Table21[[#This Row],[Erorr 2]])</f>
        <v>0.39533333333333331</v>
      </c>
      <c r="L1359" s="192">
        <f>Table21[[#This Row],[Abs Erorr 2]]/Table21[[#This Row],[Adj Close]]</f>
        <v>3.3418429164764688E-2</v>
      </c>
      <c r="M1359" s="190">
        <f t="shared" si="87"/>
        <v>12.4689</v>
      </c>
      <c r="N1359" s="195">
        <f>Table21[[#This Row],[Adj Close]]-Table21[[#This Row],[6-MA]]</f>
        <v>-0.63909999999999911</v>
      </c>
      <c r="O1359" s="194">
        <f>(Table21[[#This Row],[Adj Close]]-M1359)^2</f>
        <v>0.40844880999999889</v>
      </c>
      <c r="P1359" s="194">
        <f>ABS(Table21[[#This Row],[Erorr 3]])</f>
        <v>0.63909999999999911</v>
      </c>
      <c r="Q1359" s="192">
        <f>Table21[[#This Row],[Abs Erorr 3]]/Table21[[#This Row],[Adj Close]]</f>
        <v>5.4024581987861087E-2</v>
      </c>
    </row>
    <row r="1360" spans="1:17" x14ac:dyDescent="0.3">
      <c r="A1360" s="177">
        <v>45436</v>
      </c>
      <c r="B1360" s="7">
        <v>12.195499999999999</v>
      </c>
      <c r="C1360" s="190">
        <f t="shared" si="84"/>
        <v>11.829800000000001</v>
      </c>
      <c r="D1360" s="191">
        <f>Table21[[#This Row],[Adj Close]]-Table21[[#This Row],[Naive Trend ]]</f>
        <v>0.36569999999999858</v>
      </c>
      <c r="E1360">
        <f>Table21[[#This Row],[Erorr 1]]^2</f>
        <v>0.13373648999999896</v>
      </c>
      <c r="F1360">
        <f>ABS(Table21[[#This Row],[Erorr 1]])</f>
        <v>0.36569999999999858</v>
      </c>
      <c r="G1360" s="192">
        <f>Table21[[#This Row],[Abs Erorr 1]]/Table21[[#This Row],[Adj Close]]</f>
        <v>2.9986470419416884E-2</v>
      </c>
      <c r="H1360" s="190">
        <f t="shared" si="86"/>
        <v>12.109833333333334</v>
      </c>
      <c r="I1360" s="193">
        <f>(Table21[[#This Row],[Adj Close]]-Table21[[#This Row],[3-MA]])</f>
        <v>8.5666666666664781E-2</v>
      </c>
      <c r="J1360" s="194">
        <f t="shared" si="85"/>
        <v>7.3387777777774547E-3</v>
      </c>
      <c r="K1360" s="194">
        <f>ABS(Table21[[#This Row],[Erorr 2]])</f>
        <v>8.5666666666664781E-2</v>
      </c>
      <c r="L1360" s="192">
        <f>Table21[[#This Row],[Abs Erorr 2]]/Table21[[#This Row],[Adj Close]]</f>
        <v>7.0244489087503414E-3</v>
      </c>
      <c r="M1360" s="190">
        <f t="shared" si="87"/>
        <v>12.333833333333333</v>
      </c>
      <c r="N1360" s="195">
        <f>Table21[[#This Row],[Adj Close]]-Table21[[#This Row],[6-MA]]</f>
        <v>-0.13833333333333364</v>
      </c>
      <c r="O1360" s="194">
        <f>(Table21[[#This Row],[Adj Close]]-M1360)^2</f>
        <v>1.9136111111111197E-2</v>
      </c>
      <c r="P1360" s="194">
        <f>ABS(Table21[[#This Row],[Erorr 3]])</f>
        <v>0.13833333333333364</v>
      </c>
      <c r="Q1360" s="192">
        <f>Table21[[#This Row],[Abs Erorr 3]]/Table21[[#This Row],[Adj Close]]</f>
        <v>1.1342981700900631E-2</v>
      </c>
    </row>
    <row r="1361" spans="1:17" x14ac:dyDescent="0.3">
      <c r="A1361" s="177">
        <v>45440</v>
      </c>
      <c r="B1361" s="7">
        <v>12.205299999999999</v>
      </c>
      <c r="C1361" s="190">
        <f t="shared" si="84"/>
        <v>12.195499999999999</v>
      </c>
      <c r="D1361" s="191">
        <f>Table21[[#This Row],[Adj Close]]-Table21[[#This Row],[Naive Trend ]]</f>
        <v>9.800000000000253E-3</v>
      </c>
      <c r="E1361">
        <f>Table21[[#This Row],[Erorr 1]]^2</f>
        <v>9.6040000000004955E-5</v>
      </c>
      <c r="F1361">
        <f>ABS(Table21[[#This Row],[Erorr 1]])</f>
        <v>9.800000000000253E-3</v>
      </c>
      <c r="G1361" s="192">
        <f>Table21[[#This Row],[Abs Erorr 1]]/Table21[[#This Row],[Adj Close]]</f>
        <v>8.0292987472657402E-4</v>
      </c>
      <c r="H1361" s="190">
        <f t="shared" si="86"/>
        <v>12.070299999999998</v>
      </c>
      <c r="I1361" s="193">
        <f>(Table21[[#This Row],[Adj Close]]-Table21[[#This Row],[3-MA]])</f>
        <v>0.13500000000000156</v>
      </c>
      <c r="J1361" s="194">
        <f t="shared" si="85"/>
        <v>1.8225000000000421E-2</v>
      </c>
      <c r="K1361" s="194">
        <f>ABS(Table21[[#This Row],[Erorr 2]])</f>
        <v>0.13500000000000156</v>
      </c>
      <c r="L1361" s="192">
        <f>Table21[[#This Row],[Abs Erorr 2]]/Table21[[#This Row],[Adj Close]]</f>
        <v>1.106076868245775E-2</v>
      </c>
      <c r="M1361" s="190">
        <f t="shared" si="87"/>
        <v>12.218533333333333</v>
      </c>
      <c r="N1361" s="195">
        <f>Table21[[#This Row],[Adj Close]]-Table21[[#This Row],[6-MA]]</f>
        <v>-1.3233333333333874E-2</v>
      </c>
      <c r="O1361" s="194">
        <f>(Table21[[#This Row],[Adj Close]]-M1361)^2</f>
        <v>1.7512111111112543E-4</v>
      </c>
      <c r="P1361" s="194">
        <f>ABS(Table21[[#This Row],[Erorr 3]])</f>
        <v>1.3233333333333874E-2</v>
      </c>
      <c r="Q1361" s="192">
        <f>Table21[[#This Row],[Abs Erorr 3]]/Table21[[#This Row],[Adj Close]]</f>
        <v>1.0842284362804582E-3</v>
      </c>
    </row>
    <row r="1362" spans="1:17" x14ac:dyDescent="0.3">
      <c r="A1362" s="177">
        <v>45441</v>
      </c>
      <c r="B1362" s="7">
        <v>11.898999999999999</v>
      </c>
      <c r="C1362" s="190">
        <f t="shared" si="84"/>
        <v>12.205299999999999</v>
      </c>
      <c r="D1362" s="191">
        <f>Table21[[#This Row],[Adj Close]]-Table21[[#This Row],[Naive Trend ]]</f>
        <v>-0.30630000000000024</v>
      </c>
      <c r="E1362">
        <f>Table21[[#This Row],[Erorr 1]]^2</f>
        <v>9.381969000000015E-2</v>
      </c>
      <c r="F1362">
        <f>ABS(Table21[[#This Row],[Erorr 1]])</f>
        <v>0.30630000000000024</v>
      </c>
      <c r="G1362" s="192">
        <f>Table21[[#This Row],[Abs Erorr 1]]/Table21[[#This Row],[Adj Close]]</f>
        <v>2.5741658962938084E-2</v>
      </c>
      <c r="H1362" s="190">
        <f t="shared" si="86"/>
        <v>12.076866666666668</v>
      </c>
      <c r="I1362" s="193">
        <f>(Table21[[#This Row],[Adj Close]]-Table21[[#This Row],[3-MA]])</f>
        <v>-0.17786666666666839</v>
      </c>
      <c r="J1362" s="194">
        <f t="shared" si="85"/>
        <v>3.1636551111111723E-2</v>
      </c>
      <c r="K1362" s="194">
        <f>ABS(Table21[[#This Row],[Erorr 2]])</f>
        <v>0.17786666666666839</v>
      </c>
      <c r="L1362" s="192">
        <f>Table21[[#This Row],[Abs Erorr 2]]/Table21[[#This Row],[Adj Close]]</f>
        <v>1.4948034848866998E-2</v>
      </c>
      <c r="M1362" s="190">
        <f t="shared" si="87"/>
        <v>12.150999999999998</v>
      </c>
      <c r="N1362" s="195">
        <f>Table21[[#This Row],[Adj Close]]-Table21[[#This Row],[6-MA]]</f>
        <v>-0.25199999999999889</v>
      </c>
      <c r="O1362" s="194">
        <f>(Table21[[#This Row],[Adj Close]]-M1362)^2</f>
        <v>6.3503999999999436E-2</v>
      </c>
      <c r="P1362" s="194">
        <f>ABS(Table21[[#This Row],[Erorr 3]])</f>
        <v>0.25199999999999889</v>
      </c>
      <c r="Q1362" s="192">
        <f>Table21[[#This Row],[Abs Erorr 3]]/Table21[[#This Row],[Adj Close]]</f>
        <v>2.1178250273132103E-2</v>
      </c>
    </row>
    <row r="1363" spans="1:17" x14ac:dyDescent="0.3">
      <c r="A1363" s="177">
        <v>45442</v>
      </c>
      <c r="B1363" s="7">
        <v>12.185600000000001</v>
      </c>
      <c r="C1363" s="190">
        <f t="shared" si="84"/>
        <v>11.898999999999999</v>
      </c>
      <c r="D1363" s="191">
        <f>Table21[[#This Row],[Adj Close]]-Table21[[#This Row],[Naive Trend ]]</f>
        <v>0.28660000000000174</v>
      </c>
      <c r="E1363">
        <f>Table21[[#This Row],[Erorr 1]]^2</f>
        <v>8.2139560000001E-2</v>
      </c>
      <c r="F1363">
        <f>ABS(Table21[[#This Row],[Erorr 1]])</f>
        <v>0.28660000000000174</v>
      </c>
      <c r="G1363" s="192">
        <f>Table21[[#This Row],[Abs Erorr 1]]/Table21[[#This Row],[Adj Close]]</f>
        <v>2.3519564075630394E-2</v>
      </c>
      <c r="H1363" s="190">
        <f t="shared" si="86"/>
        <v>12.099933333333333</v>
      </c>
      <c r="I1363" s="193">
        <f>(Table21[[#This Row],[Adj Close]]-Table21[[#This Row],[3-MA]])</f>
        <v>8.5666666666668334E-2</v>
      </c>
      <c r="J1363" s="194">
        <f t="shared" si="85"/>
        <v>7.3387777777780636E-3</v>
      </c>
      <c r="K1363" s="194">
        <f>ABS(Table21[[#This Row],[Erorr 2]])</f>
        <v>8.5666666666668334E-2</v>
      </c>
      <c r="L1363" s="192">
        <f>Table21[[#This Row],[Abs Erorr 2]]/Table21[[#This Row],[Adj Close]]</f>
        <v>7.0301558123250663E-3</v>
      </c>
      <c r="M1363" s="190">
        <f t="shared" si="87"/>
        <v>12.104883333333333</v>
      </c>
      <c r="N1363" s="195">
        <f>Table21[[#This Row],[Adj Close]]-Table21[[#This Row],[6-MA]]</f>
        <v>8.0716666666667436E-2</v>
      </c>
      <c r="O1363" s="194">
        <f>(Table21[[#This Row],[Adj Close]]-M1363)^2</f>
        <v>6.515180277777902E-3</v>
      </c>
      <c r="P1363" s="194">
        <f>ABS(Table21[[#This Row],[Erorr 3]])</f>
        <v>8.0716666666667436E-2</v>
      </c>
      <c r="Q1363" s="192">
        <f>Table21[[#This Row],[Abs Erorr 3]]/Table21[[#This Row],[Adj Close]]</f>
        <v>6.6239386379552444E-3</v>
      </c>
    </row>
    <row r="1364" spans="1:17" x14ac:dyDescent="0.3">
      <c r="A1364" s="177">
        <v>45443</v>
      </c>
      <c r="B1364" s="7">
        <v>13.124499999999999</v>
      </c>
      <c r="C1364" s="190">
        <f t="shared" si="84"/>
        <v>12.185600000000001</v>
      </c>
      <c r="D1364" s="191">
        <f>Table21[[#This Row],[Adj Close]]-Table21[[#This Row],[Naive Trend ]]</f>
        <v>0.93889999999999851</v>
      </c>
      <c r="E1364">
        <f>Table21[[#This Row],[Erorr 1]]^2</f>
        <v>0.88153320999999718</v>
      </c>
      <c r="F1364">
        <f>ABS(Table21[[#This Row],[Erorr 1]])</f>
        <v>0.93889999999999851</v>
      </c>
      <c r="G1364" s="192">
        <f>Table21[[#This Row],[Abs Erorr 1]]/Table21[[#This Row],[Adj Close]]</f>
        <v>7.1537963350984696E-2</v>
      </c>
      <c r="H1364" s="190">
        <f t="shared" si="86"/>
        <v>12.096633333333335</v>
      </c>
      <c r="I1364" s="193">
        <f>(Table21[[#This Row],[Adj Close]]-Table21[[#This Row],[3-MA]])</f>
        <v>1.0278666666666645</v>
      </c>
      <c r="J1364" s="194">
        <f t="shared" si="85"/>
        <v>1.0565098844444401</v>
      </c>
      <c r="K1364" s="194">
        <f>ABS(Table21[[#This Row],[Erorr 2]])</f>
        <v>1.0278666666666645</v>
      </c>
      <c r="L1364" s="192">
        <f>Table21[[#This Row],[Abs Erorr 2]]/Table21[[#This Row],[Adj Close]]</f>
        <v>7.8316634284480519E-2</v>
      </c>
      <c r="M1364" s="190">
        <f t="shared" si="87"/>
        <v>12.083466666666666</v>
      </c>
      <c r="N1364" s="195">
        <f>Table21[[#This Row],[Adj Close]]-Table21[[#This Row],[6-MA]]</f>
        <v>1.041033333333333</v>
      </c>
      <c r="O1364" s="194">
        <f>(Table21[[#This Row],[Adj Close]]-M1364)^2</f>
        <v>1.0837504011111105</v>
      </c>
      <c r="P1364" s="194">
        <f>ABS(Table21[[#This Row],[Erorr 3]])</f>
        <v>1.041033333333333</v>
      </c>
      <c r="Q1364" s="192">
        <f>Table21[[#This Row],[Abs Erorr 3]]/Table21[[#This Row],[Adj Close]]</f>
        <v>7.9319847105286528E-2</v>
      </c>
    </row>
    <row r="1365" spans="1:17" x14ac:dyDescent="0.3">
      <c r="A1365" s="177">
        <v>45446</v>
      </c>
      <c r="B1365" s="7">
        <v>13.648199999999999</v>
      </c>
      <c r="C1365" s="190">
        <f t="shared" si="84"/>
        <v>13.124499999999999</v>
      </c>
      <c r="D1365" s="191">
        <f>Table21[[#This Row],[Adj Close]]-Table21[[#This Row],[Naive Trend ]]</f>
        <v>0.52369999999999983</v>
      </c>
      <c r="E1365">
        <f>Table21[[#This Row],[Erorr 1]]^2</f>
        <v>0.27426168999999984</v>
      </c>
      <c r="F1365">
        <f>ABS(Table21[[#This Row],[Erorr 1]])</f>
        <v>0.52369999999999983</v>
      </c>
      <c r="G1365" s="192">
        <f>Table21[[#This Row],[Abs Erorr 1]]/Table21[[#This Row],[Adj Close]]</f>
        <v>3.8371360325903769E-2</v>
      </c>
      <c r="H1365" s="190">
        <f t="shared" si="86"/>
        <v>12.403033333333333</v>
      </c>
      <c r="I1365" s="193">
        <f>(Table21[[#This Row],[Adj Close]]-Table21[[#This Row],[3-MA]])</f>
        <v>1.2451666666666661</v>
      </c>
      <c r="J1365" s="194">
        <f t="shared" si="85"/>
        <v>1.5504400277777763</v>
      </c>
      <c r="K1365" s="194">
        <f>ABS(Table21[[#This Row],[Erorr 2]])</f>
        <v>1.2451666666666661</v>
      </c>
      <c r="L1365" s="192">
        <f>Table21[[#This Row],[Abs Erorr 2]]/Table21[[#This Row],[Adj Close]]</f>
        <v>9.1233031950489166E-2</v>
      </c>
      <c r="M1365" s="190">
        <f t="shared" si="87"/>
        <v>12.23995</v>
      </c>
      <c r="N1365" s="195">
        <f>Table21[[#This Row],[Adj Close]]-Table21[[#This Row],[6-MA]]</f>
        <v>1.4082499999999989</v>
      </c>
      <c r="O1365" s="194">
        <f>(Table21[[#This Row],[Adj Close]]-M1365)^2</f>
        <v>1.9831680624999968</v>
      </c>
      <c r="P1365" s="194">
        <f>ABS(Table21[[#This Row],[Erorr 3]])</f>
        <v>1.4082499999999989</v>
      </c>
      <c r="Q1365" s="192">
        <f>Table21[[#This Row],[Abs Erorr 3]]/Table21[[#This Row],[Adj Close]]</f>
        <v>0.1031821045998739</v>
      </c>
    </row>
    <row r="1366" spans="1:17" x14ac:dyDescent="0.3">
      <c r="A1366" s="177">
        <v>45447</v>
      </c>
      <c r="B1366" s="7">
        <v>12.9663</v>
      </c>
      <c r="C1366" s="190">
        <f t="shared" si="84"/>
        <v>13.648199999999999</v>
      </c>
      <c r="D1366" s="191">
        <f>Table21[[#This Row],[Adj Close]]-Table21[[#This Row],[Naive Trend ]]</f>
        <v>-0.68189999999999884</v>
      </c>
      <c r="E1366">
        <f>Table21[[#This Row],[Erorr 1]]^2</f>
        <v>0.46498760999999844</v>
      </c>
      <c r="F1366">
        <f>ABS(Table21[[#This Row],[Erorr 1]])</f>
        <v>0.68189999999999884</v>
      </c>
      <c r="G1366" s="192">
        <f>Table21[[#This Row],[Abs Erorr 1]]/Table21[[#This Row],[Adj Close]]</f>
        <v>5.2590176071816847E-2</v>
      </c>
      <c r="H1366" s="190">
        <f t="shared" si="86"/>
        <v>12.986099999999999</v>
      </c>
      <c r="I1366" s="193">
        <f>(Table21[[#This Row],[Adj Close]]-Table21[[#This Row],[3-MA]])</f>
        <v>-1.9799999999998263E-2</v>
      </c>
      <c r="J1366" s="194">
        <f t="shared" si="85"/>
        <v>3.9203999999993123E-4</v>
      </c>
      <c r="K1366" s="194">
        <f>ABS(Table21[[#This Row],[Erorr 2]])</f>
        <v>1.9799999999998263E-2</v>
      </c>
      <c r="L1366" s="192">
        <f>Table21[[#This Row],[Abs Erorr 2]]/Table21[[#This Row],[Adj Close]]</f>
        <v>1.5270354688691657E-3</v>
      </c>
      <c r="M1366" s="190">
        <f t="shared" si="87"/>
        <v>12.543016666666666</v>
      </c>
      <c r="N1366" s="195">
        <f>Table21[[#This Row],[Adj Close]]-Table21[[#This Row],[6-MA]]</f>
        <v>0.4232833333333339</v>
      </c>
      <c r="O1366" s="194">
        <f>(Table21[[#This Row],[Adj Close]]-M1366)^2</f>
        <v>0.17916878027777824</v>
      </c>
      <c r="P1366" s="194">
        <f>ABS(Table21[[#This Row],[Erorr 3]])</f>
        <v>0.4232833333333339</v>
      </c>
      <c r="Q1366" s="192">
        <f>Table21[[#This Row],[Abs Erorr 3]]/Table21[[#This Row],[Adj Close]]</f>
        <v>3.2644881988950887E-2</v>
      </c>
    </row>
    <row r="1367" spans="1:17" x14ac:dyDescent="0.3">
      <c r="A1367" s="177">
        <v>45448</v>
      </c>
      <c r="B1367" s="7">
        <v>13.312200000000001</v>
      </c>
      <c r="C1367" s="190">
        <f t="shared" si="84"/>
        <v>12.9663</v>
      </c>
      <c r="D1367" s="191">
        <f>Table21[[#This Row],[Adj Close]]-Table21[[#This Row],[Naive Trend ]]</f>
        <v>0.34590000000000032</v>
      </c>
      <c r="E1367">
        <f>Table21[[#This Row],[Erorr 1]]^2</f>
        <v>0.11964681000000021</v>
      </c>
      <c r="F1367">
        <f>ABS(Table21[[#This Row],[Erorr 1]])</f>
        <v>0.34590000000000032</v>
      </c>
      <c r="G1367" s="192">
        <f>Table21[[#This Row],[Abs Erorr 1]]/Table21[[#This Row],[Adj Close]]</f>
        <v>2.5983684139360908E-2</v>
      </c>
      <c r="H1367" s="190">
        <f t="shared" si="86"/>
        <v>13.246333333333334</v>
      </c>
      <c r="I1367" s="193">
        <f>(Table21[[#This Row],[Adj Close]]-Table21[[#This Row],[3-MA]])</f>
        <v>6.5866666666666518E-2</v>
      </c>
      <c r="J1367" s="194">
        <f t="shared" si="85"/>
        <v>4.3384177777777578E-3</v>
      </c>
      <c r="K1367" s="194">
        <f>ABS(Table21[[#This Row],[Erorr 2]])</f>
        <v>6.5866666666666518E-2</v>
      </c>
      <c r="L1367" s="192">
        <f>Table21[[#This Row],[Abs Erorr 2]]/Table21[[#This Row],[Adj Close]]</f>
        <v>4.9478423300931863E-3</v>
      </c>
      <c r="M1367" s="190">
        <f t="shared" si="87"/>
        <v>12.671483333333335</v>
      </c>
      <c r="N1367" s="195">
        <f>Table21[[#This Row],[Adj Close]]-Table21[[#This Row],[6-MA]]</f>
        <v>0.64071666666666616</v>
      </c>
      <c r="O1367" s="194">
        <f>(Table21[[#This Row],[Adj Close]]-M1367)^2</f>
        <v>0.41051784694444377</v>
      </c>
      <c r="P1367" s="194">
        <f>ABS(Table21[[#This Row],[Erorr 3]])</f>
        <v>0.64071666666666616</v>
      </c>
      <c r="Q1367" s="192">
        <f>Table21[[#This Row],[Abs Erorr 3]]/Table21[[#This Row],[Adj Close]]</f>
        <v>4.813003610722992E-2</v>
      </c>
    </row>
    <row r="1368" spans="1:17" x14ac:dyDescent="0.3">
      <c r="A1368" s="177">
        <v>45449</v>
      </c>
      <c r="B1368" s="7">
        <v>13.411099999999999</v>
      </c>
      <c r="C1368" s="190">
        <f t="shared" si="84"/>
        <v>13.312200000000001</v>
      </c>
      <c r="D1368" s="191">
        <f>Table21[[#This Row],[Adj Close]]-Table21[[#This Row],[Naive Trend ]]</f>
        <v>9.8899999999998656E-2</v>
      </c>
      <c r="E1368">
        <f>Table21[[#This Row],[Erorr 1]]^2</f>
        <v>9.7812099999997348E-3</v>
      </c>
      <c r="F1368">
        <f>ABS(Table21[[#This Row],[Erorr 1]])</f>
        <v>9.8899999999998656E-2</v>
      </c>
      <c r="G1368" s="192">
        <f>Table21[[#This Row],[Abs Erorr 1]]/Table21[[#This Row],[Adj Close]]</f>
        <v>7.3744882970076028E-3</v>
      </c>
      <c r="H1368" s="190">
        <f t="shared" si="86"/>
        <v>13.3089</v>
      </c>
      <c r="I1368" s="193">
        <f>(Table21[[#This Row],[Adj Close]]-Table21[[#This Row],[3-MA]])</f>
        <v>0.10219999999999985</v>
      </c>
      <c r="J1368" s="194">
        <f t="shared" si="85"/>
        <v>1.0444839999999969E-2</v>
      </c>
      <c r="K1368" s="194">
        <f>ABS(Table21[[#This Row],[Erorr 2]])</f>
        <v>0.10219999999999985</v>
      </c>
      <c r="L1368" s="192">
        <f>Table21[[#This Row],[Abs Erorr 2]]/Table21[[#This Row],[Adj Close]]</f>
        <v>7.6205531239048139E-3</v>
      </c>
      <c r="M1368" s="190">
        <f t="shared" si="87"/>
        <v>12.855966666666667</v>
      </c>
      <c r="N1368" s="195">
        <f>Table21[[#This Row],[Adj Close]]-Table21[[#This Row],[6-MA]]</f>
        <v>0.55513333333333215</v>
      </c>
      <c r="O1368" s="194">
        <f>(Table21[[#This Row],[Adj Close]]-M1368)^2</f>
        <v>0.30817301777777645</v>
      </c>
      <c r="P1368" s="194">
        <f>ABS(Table21[[#This Row],[Erorr 3]])</f>
        <v>0.55513333333333215</v>
      </c>
      <c r="Q1368" s="192">
        <f>Table21[[#This Row],[Abs Erorr 3]]/Table21[[#This Row],[Adj Close]]</f>
        <v>4.1393571991360303E-2</v>
      </c>
    </row>
    <row r="1369" spans="1:17" x14ac:dyDescent="0.3">
      <c r="A1369" s="177">
        <v>45450</v>
      </c>
      <c r="B1369" s="7">
        <v>13.4209</v>
      </c>
      <c r="C1369" s="190">
        <f t="shared" si="84"/>
        <v>13.411099999999999</v>
      </c>
      <c r="D1369" s="191">
        <f>Table21[[#This Row],[Adj Close]]-Table21[[#This Row],[Naive Trend ]]</f>
        <v>9.800000000000253E-3</v>
      </c>
      <c r="E1369">
        <f>Table21[[#This Row],[Erorr 1]]^2</f>
        <v>9.6040000000004955E-5</v>
      </c>
      <c r="F1369">
        <f>ABS(Table21[[#This Row],[Erorr 1]])</f>
        <v>9.800000000000253E-3</v>
      </c>
      <c r="G1369" s="192">
        <f>Table21[[#This Row],[Abs Erorr 1]]/Table21[[#This Row],[Adj Close]]</f>
        <v>7.302043827165282E-4</v>
      </c>
      <c r="H1369" s="190">
        <f t="shared" si="86"/>
        <v>13.229866666666666</v>
      </c>
      <c r="I1369" s="193">
        <f>(Table21[[#This Row],[Adj Close]]-Table21[[#This Row],[3-MA]])</f>
        <v>0.19103333333333339</v>
      </c>
      <c r="J1369" s="194">
        <f t="shared" si="85"/>
        <v>3.6493734444444467E-2</v>
      </c>
      <c r="K1369" s="194">
        <f>ABS(Table21[[#This Row],[Erorr 2]])</f>
        <v>0.19103333333333339</v>
      </c>
      <c r="L1369" s="192">
        <f>Table21[[#This Row],[Abs Erorr 2]]/Table21[[#This Row],[Adj Close]]</f>
        <v>1.4234018086218762E-2</v>
      </c>
      <c r="M1369" s="190">
        <f t="shared" si="87"/>
        <v>13.107983333333335</v>
      </c>
      <c r="N1369" s="195">
        <f>Table21[[#This Row],[Adj Close]]-Table21[[#This Row],[6-MA]]</f>
        <v>0.31291666666666451</v>
      </c>
      <c r="O1369" s="194">
        <f>(Table21[[#This Row],[Adj Close]]-M1369)^2</f>
        <v>9.7916840277776432E-2</v>
      </c>
      <c r="P1369" s="194">
        <f>ABS(Table21[[#This Row],[Erorr 3]])</f>
        <v>0.31291666666666451</v>
      </c>
      <c r="Q1369" s="192">
        <f>Table21[[#This Row],[Abs Erorr 3]]/Table21[[#This Row],[Adj Close]]</f>
        <v>2.3315624635208108E-2</v>
      </c>
    </row>
    <row r="1370" spans="1:17" x14ac:dyDescent="0.3">
      <c r="A1370" s="177">
        <v>45453</v>
      </c>
      <c r="B1370" s="7">
        <v>13.092599999999999</v>
      </c>
      <c r="C1370" s="190">
        <f t="shared" si="84"/>
        <v>13.4209</v>
      </c>
      <c r="D1370" s="191">
        <f>Table21[[#This Row],[Adj Close]]-Table21[[#This Row],[Naive Trend ]]</f>
        <v>-0.32830000000000048</v>
      </c>
      <c r="E1370">
        <f>Table21[[#This Row],[Erorr 1]]^2</f>
        <v>0.10778089000000031</v>
      </c>
      <c r="F1370">
        <f>ABS(Table21[[#This Row],[Erorr 1]])</f>
        <v>0.32830000000000048</v>
      </c>
      <c r="G1370" s="192">
        <f>Table21[[#This Row],[Abs Erorr 1]]/Table21[[#This Row],[Adj Close]]</f>
        <v>2.5075233337916114E-2</v>
      </c>
      <c r="H1370" s="190">
        <f t="shared" si="86"/>
        <v>13.381399999999999</v>
      </c>
      <c r="I1370" s="193">
        <f>(Table21[[#This Row],[Adj Close]]-Table21[[#This Row],[3-MA]])</f>
        <v>-0.28880000000000017</v>
      </c>
      <c r="J1370" s="194">
        <f t="shared" si="85"/>
        <v>8.3405440000000095E-2</v>
      </c>
      <c r="K1370" s="194">
        <f>ABS(Table21[[#This Row],[Erorr 2]])</f>
        <v>0.28880000000000017</v>
      </c>
      <c r="L1370" s="192">
        <f>Table21[[#This Row],[Abs Erorr 2]]/Table21[[#This Row],[Adj Close]]</f>
        <v>2.2058261918946595E-2</v>
      </c>
      <c r="M1370" s="190">
        <f t="shared" si="87"/>
        <v>13.313866666666669</v>
      </c>
      <c r="N1370" s="195">
        <f>Table21[[#This Row],[Adj Close]]-Table21[[#This Row],[6-MA]]</f>
        <v>-0.22126666666667028</v>
      </c>
      <c r="O1370" s="194">
        <f>(Table21[[#This Row],[Adj Close]]-M1370)^2</f>
        <v>4.8958937777779377E-2</v>
      </c>
      <c r="P1370" s="194">
        <f>ABS(Table21[[#This Row],[Erorr 3]])</f>
        <v>0.22126666666667028</v>
      </c>
      <c r="Q1370" s="192">
        <f>Table21[[#This Row],[Abs Erorr 3]]/Table21[[#This Row],[Adj Close]]</f>
        <v>1.6900131881113781E-2</v>
      </c>
    </row>
    <row r="1371" spans="1:17" x14ac:dyDescent="0.3">
      <c r="A1371" s="177">
        <v>45454</v>
      </c>
      <c r="B1371" s="7">
        <v>13.470700000000001</v>
      </c>
      <c r="C1371" s="190">
        <f t="shared" si="84"/>
        <v>13.092599999999999</v>
      </c>
      <c r="D1371" s="191">
        <f>Table21[[#This Row],[Adj Close]]-Table21[[#This Row],[Naive Trend ]]</f>
        <v>0.37810000000000166</v>
      </c>
      <c r="E1371">
        <f>Table21[[#This Row],[Erorr 1]]^2</f>
        <v>0.14295961000000126</v>
      </c>
      <c r="F1371">
        <f>ABS(Table21[[#This Row],[Erorr 1]])</f>
        <v>0.37810000000000166</v>
      </c>
      <c r="G1371" s="192">
        <f>Table21[[#This Row],[Abs Erorr 1]]/Table21[[#This Row],[Adj Close]]</f>
        <v>2.8068326070657176E-2</v>
      </c>
      <c r="H1371" s="190">
        <f t="shared" si="86"/>
        <v>13.308199999999999</v>
      </c>
      <c r="I1371" s="193">
        <f>(Table21[[#This Row],[Adj Close]]-Table21[[#This Row],[3-MA]])</f>
        <v>0.16250000000000142</v>
      </c>
      <c r="J1371" s="194">
        <f t="shared" si="85"/>
        <v>2.6406250000000461E-2</v>
      </c>
      <c r="K1371" s="194">
        <f>ABS(Table21[[#This Row],[Erorr 2]])</f>
        <v>0.16250000000000142</v>
      </c>
      <c r="L1371" s="192">
        <f>Table21[[#This Row],[Abs Erorr 2]]/Table21[[#This Row],[Adj Close]]</f>
        <v>1.2063218689452026E-2</v>
      </c>
      <c r="M1371" s="190">
        <f t="shared" si="87"/>
        <v>13.308549999999999</v>
      </c>
      <c r="N1371" s="195">
        <f>Table21[[#This Row],[Adj Close]]-Table21[[#This Row],[6-MA]]</f>
        <v>0.16215000000000224</v>
      </c>
      <c r="O1371" s="194">
        <f>(Table21[[#This Row],[Adj Close]]-M1371)^2</f>
        <v>2.6292622500000726E-2</v>
      </c>
      <c r="P1371" s="194">
        <f>ABS(Table21[[#This Row],[Erorr 3]])</f>
        <v>0.16215000000000224</v>
      </c>
      <c r="Q1371" s="192">
        <f>Table21[[#This Row],[Abs Erorr 3]]/Table21[[#This Row],[Adj Close]]</f>
        <v>1.2037236372274806E-2</v>
      </c>
    </row>
    <row r="1372" spans="1:17" x14ac:dyDescent="0.3">
      <c r="A1372" s="177">
        <v>45455</v>
      </c>
      <c r="B1372" s="7">
        <v>13.7294</v>
      </c>
      <c r="C1372" s="190">
        <f t="shared" si="84"/>
        <v>13.470700000000001</v>
      </c>
      <c r="D1372" s="191">
        <f>Table21[[#This Row],[Adj Close]]-Table21[[#This Row],[Naive Trend ]]</f>
        <v>0.25869999999999926</v>
      </c>
      <c r="E1372">
        <f>Table21[[#This Row],[Erorr 1]]^2</f>
        <v>6.6925689999999621E-2</v>
      </c>
      <c r="F1372">
        <f>ABS(Table21[[#This Row],[Erorr 1]])</f>
        <v>0.25869999999999926</v>
      </c>
      <c r="G1372" s="192">
        <f>Table21[[#This Row],[Abs Erorr 1]]/Table21[[#This Row],[Adj Close]]</f>
        <v>1.8842775357990827E-2</v>
      </c>
      <c r="H1372" s="190">
        <f t="shared" si="86"/>
        <v>13.328066666666667</v>
      </c>
      <c r="I1372" s="193">
        <f>(Table21[[#This Row],[Adj Close]]-Table21[[#This Row],[3-MA]])</f>
        <v>0.40133333333333354</v>
      </c>
      <c r="J1372" s="194">
        <f t="shared" si="85"/>
        <v>0.16106844444444463</v>
      </c>
      <c r="K1372" s="194">
        <f>ABS(Table21[[#This Row],[Erorr 2]])</f>
        <v>0.40133333333333354</v>
      </c>
      <c r="L1372" s="192">
        <f>Table21[[#This Row],[Abs Erorr 2]]/Table21[[#This Row],[Adj Close]]</f>
        <v>2.9231673149105828E-2</v>
      </c>
      <c r="M1372" s="190">
        <f t="shared" si="87"/>
        <v>13.278966666666667</v>
      </c>
      <c r="N1372" s="195">
        <f>Table21[[#This Row],[Adj Close]]-Table21[[#This Row],[6-MA]]</f>
        <v>0.4504333333333328</v>
      </c>
      <c r="O1372" s="194">
        <f>(Table21[[#This Row],[Adj Close]]-M1372)^2</f>
        <v>0.20289018777777729</v>
      </c>
      <c r="P1372" s="194">
        <f>ABS(Table21[[#This Row],[Erorr 3]])</f>
        <v>0.4504333333333328</v>
      </c>
      <c r="Q1372" s="192">
        <f>Table21[[#This Row],[Abs Erorr 3]]/Table21[[#This Row],[Adj Close]]</f>
        <v>3.280794013819488E-2</v>
      </c>
    </row>
    <row r="1373" spans="1:17" x14ac:dyDescent="0.3">
      <c r="A1373" s="177">
        <v>45456</v>
      </c>
      <c r="B1373" s="7">
        <v>13.649800000000001</v>
      </c>
      <c r="C1373" s="190">
        <f t="shared" si="84"/>
        <v>13.7294</v>
      </c>
      <c r="D1373" s="191">
        <f>Table21[[#This Row],[Adj Close]]-Table21[[#This Row],[Naive Trend ]]</f>
        <v>-7.9599999999999227E-2</v>
      </c>
      <c r="E1373">
        <f>Table21[[#This Row],[Erorr 1]]^2</f>
        <v>6.3361599999998772E-3</v>
      </c>
      <c r="F1373">
        <f>ABS(Table21[[#This Row],[Erorr 1]])</f>
        <v>7.9599999999999227E-2</v>
      </c>
      <c r="G1373" s="192">
        <f>Table21[[#This Row],[Abs Erorr 1]]/Table21[[#This Row],[Adj Close]]</f>
        <v>5.8315872760039871E-3</v>
      </c>
      <c r="H1373" s="190">
        <f t="shared" si="86"/>
        <v>13.430899999999999</v>
      </c>
      <c r="I1373" s="193">
        <f>(Table21[[#This Row],[Adj Close]]-Table21[[#This Row],[3-MA]])</f>
        <v>0.21890000000000143</v>
      </c>
      <c r="J1373" s="194">
        <f t="shared" si="85"/>
        <v>4.7917210000000626E-2</v>
      </c>
      <c r="K1373" s="194">
        <f>ABS(Table21[[#This Row],[Erorr 2]])</f>
        <v>0.21890000000000143</v>
      </c>
      <c r="L1373" s="192">
        <f>Table21[[#This Row],[Abs Erorr 2]]/Table21[[#This Row],[Adj Close]]</f>
        <v>1.6036865009011223E-2</v>
      </c>
      <c r="M1373" s="190">
        <f t="shared" si="87"/>
        <v>13.406149999999998</v>
      </c>
      <c r="N1373" s="195">
        <f>Table21[[#This Row],[Adj Close]]-Table21[[#This Row],[6-MA]]</f>
        <v>0.24365000000000236</v>
      </c>
      <c r="O1373" s="194">
        <f>(Table21[[#This Row],[Adj Close]]-M1373)^2</f>
        <v>5.936532250000115E-2</v>
      </c>
      <c r="P1373" s="194">
        <f>ABS(Table21[[#This Row],[Erorr 3]])</f>
        <v>0.24365000000000236</v>
      </c>
      <c r="Q1373" s="192">
        <f>Table21[[#This Row],[Abs Erorr 3]]/Table21[[#This Row],[Adj Close]]</f>
        <v>1.7850078389427124E-2</v>
      </c>
    </row>
    <row r="1374" spans="1:17" x14ac:dyDescent="0.3">
      <c r="A1374" s="177">
        <v>45457</v>
      </c>
      <c r="B1374" s="7">
        <v>13.5702</v>
      </c>
      <c r="C1374" s="190">
        <f t="shared" si="84"/>
        <v>13.649800000000001</v>
      </c>
      <c r="D1374" s="191">
        <f>Table21[[#This Row],[Adj Close]]-Table21[[#This Row],[Naive Trend ]]</f>
        <v>-7.9600000000001003E-2</v>
      </c>
      <c r="E1374">
        <f>Table21[[#This Row],[Erorr 1]]^2</f>
        <v>6.33616000000016E-3</v>
      </c>
      <c r="F1374">
        <f>ABS(Table21[[#This Row],[Erorr 1]])</f>
        <v>7.9600000000001003E-2</v>
      </c>
      <c r="G1374" s="192">
        <f>Table21[[#This Row],[Abs Erorr 1]]/Table21[[#This Row],[Adj Close]]</f>
        <v>5.8657941666298953E-3</v>
      </c>
      <c r="H1374" s="190">
        <f t="shared" si="86"/>
        <v>13.616633333333333</v>
      </c>
      <c r="I1374" s="193">
        <f>(Table21[[#This Row],[Adj Close]]-Table21[[#This Row],[3-MA]])</f>
        <v>-4.6433333333332882E-2</v>
      </c>
      <c r="J1374" s="194">
        <f t="shared" si="85"/>
        <v>2.1560544444444024E-3</v>
      </c>
      <c r="K1374" s="194">
        <f>ABS(Table21[[#This Row],[Erorr 2]])</f>
        <v>4.6433333333332882E-2</v>
      </c>
      <c r="L1374" s="192">
        <f>Table21[[#This Row],[Abs Erorr 2]]/Table21[[#This Row],[Adj Close]]</f>
        <v>3.4217132638673627E-3</v>
      </c>
      <c r="M1374" s="190">
        <f t="shared" si="87"/>
        <v>13.462416666666668</v>
      </c>
      <c r="N1374" s="195">
        <f>Table21[[#This Row],[Adj Close]]-Table21[[#This Row],[6-MA]]</f>
        <v>0.10778333333333201</v>
      </c>
      <c r="O1374" s="194">
        <f>(Table21[[#This Row],[Adj Close]]-M1374)^2</f>
        <v>1.161724694444416E-2</v>
      </c>
      <c r="P1374" s="194">
        <f>ABS(Table21[[#This Row],[Erorr 3]])</f>
        <v>0.10778333333333201</v>
      </c>
      <c r="Q1374" s="192">
        <f>Table21[[#This Row],[Abs Erorr 3]]/Table21[[#This Row],[Adj Close]]</f>
        <v>7.9426488432987E-3</v>
      </c>
    </row>
    <row r="1375" spans="1:17" x14ac:dyDescent="0.3">
      <c r="A1375" s="177">
        <v>45460</v>
      </c>
      <c r="B1375" s="7">
        <v>13.7393</v>
      </c>
      <c r="C1375" s="190">
        <f t="shared" si="84"/>
        <v>13.5702</v>
      </c>
      <c r="D1375" s="191">
        <f>Table21[[#This Row],[Adj Close]]-Table21[[#This Row],[Naive Trend ]]</f>
        <v>0.16910000000000025</v>
      </c>
      <c r="E1375">
        <f>Table21[[#This Row],[Erorr 1]]^2</f>
        <v>2.8594810000000085E-2</v>
      </c>
      <c r="F1375">
        <f>ABS(Table21[[#This Row],[Erorr 1]])</f>
        <v>0.16910000000000025</v>
      </c>
      <c r="G1375" s="192">
        <f>Table21[[#This Row],[Abs Erorr 1]]/Table21[[#This Row],[Adj Close]]</f>
        <v>1.230775949284172E-2</v>
      </c>
      <c r="H1375" s="190">
        <f t="shared" si="86"/>
        <v>13.649799999999999</v>
      </c>
      <c r="I1375" s="193">
        <f>(Table21[[#This Row],[Adj Close]]-Table21[[#This Row],[3-MA]])</f>
        <v>8.9500000000001023E-2</v>
      </c>
      <c r="J1375" s="194">
        <f t="shared" si="85"/>
        <v>8.0102500000001839E-3</v>
      </c>
      <c r="K1375" s="194">
        <f>ABS(Table21[[#This Row],[Erorr 2]])</f>
        <v>8.9500000000001023E-2</v>
      </c>
      <c r="L1375" s="192">
        <f>Table21[[#This Row],[Abs Erorr 2]]/Table21[[#This Row],[Adj Close]]</f>
        <v>6.5141601100493487E-3</v>
      </c>
      <c r="M1375" s="190">
        <f t="shared" si="87"/>
        <v>13.488933333333334</v>
      </c>
      <c r="N1375" s="195">
        <f>Table21[[#This Row],[Adj Close]]-Table21[[#This Row],[6-MA]]</f>
        <v>0.2503666666666664</v>
      </c>
      <c r="O1375" s="194">
        <f>(Table21[[#This Row],[Adj Close]]-M1375)^2</f>
        <v>6.2683467777777641E-2</v>
      </c>
      <c r="P1375" s="194">
        <f>ABS(Table21[[#This Row],[Erorr 3]])</f>
        <v>0.2503666666666664</v>
      </c>
      <c r="Q1375" s="192">
        <f>Table21[[#This Row],[Abs Erorr 3]]/Table21[[#This Row],[Adj Close]]</f>
        <v>1.8222665395374319E-2</v>
      </c>
    </row>
    <row r="1376" spans="1:17" x14ac:dyDescent="0.3">
      <c r="A1376" s="177">
        <v>45461</v>
      </c>
      <c r="B1376" s="7">
        <v>13.6</v>
      </c>
      <c r="C1376" s="190">
        <f t="shared" si="84"/>
        <v>13.7393</v>
      </c>
      <c r="D1376" s="191">
        <f>Table21[[#This Row],[Adj Close]]-Table21[[#This Row],[Naive Trend ]]</f>
        <v>-0.13930000000000042</v>
      </c>
      <c r="E1376">
        <f>Table21[[#This Row],[Erorr 1]]^2</f>
        <v>1.9404490000000118E-2</v>
      </c>
      <c r="F1376">
        <f>ABS(Table21[[#This Row],[Erorr 1]])</f>
        <v>0.13930000000000042</v>
      </c>
      <c r="G1376" s="192">
        <f>Table21[[#This Row],[Abs Erorr 1]]/Table21[[#This Row],[Adj Close]]</f>
        <v>1.0242647058823561E-2</v>
      </c>
      <c r="H1376" s="190">
        <f t="shared" si="86"/>
        <v>13.6531</v>
      </c>
      <c r="I1376" s="193">
        <f>(Table21[[#This Row],[Adj Close]]-Table21[[#This Row],[3-MA]])</f>
        <v>-5.3100000000000591E-2</v>
      </c>
      <c r="J1376" s="194">
        <f t="shared" si="85"/>
        <v>2.8196100000000626E-3</v>
      </c>
      <c r="K1376" s="194">
        <f>ABS(Table21[[#This Row],[Erorr 2]])</f>
        <v>5.3100000000000591E-2</v>
      </c>
      <c r="L1376" s="192">
        <f>Table21[[#This Row],[Abs Erorr 2]]/Table21[[#This Row],[Adj Close]]</f>
        <v>3.9044117647059257E-3</v>
      </c>
      <c r="M1376" s="190">
        <f t="shared" si="87"/>
        <v>13.542</v>
      </c>
      <c r="N1376" s="195">
        <f>Table21[[#This Row],[Adj Close]]-Table21[[#This Row],[6-MA]]</f>
        <v>5.7999999999999829E-2</v>
      </c>
      <c r="O1376" s="194">
        <f>(Table21[[#This Row],[Adj Close]]-M1376)^2</f>
        <v>3.3639999999999803E-3</v>
      </c>
      <c r="P1376" s="194">
        <f>ABS(Table21[[#This Row],[Erorr 3]])</f>
        <v>5.7999999999999829E-2</v>
      </c>
      <c r="Q1376" s="192">
        <f>Table21[[#This Row],[Abs Erorr 3]]/Table21[[#This Row],[Adj Close]]</f>
        <v>4.2647058823529291E-3</v>
      </c>
    </row>
    <row r="1377" spans="1:17" x14ac:dyDescent="0.3">
      <c r="A1377" s="177">
        <v>45463</v>
      </c>
      <c r="B1377" s="7">
        <v>13.838800000000001</v>
      </c>
      <c r="C1377" s="190">
        <f t="shared" si="84"/>
        <v>13.6</v>
      </c>
      <c r="D1377" s="191">
        <f>Table21[[#This Row],[Adj Close]]-Table21[[#This Row],[Naive Trend ]]</f>
        <v>0.23880000000000123</v>
      </c>
      <c r="E1377">
        <f>Table21[[#This Row],[Erorr 1]]^2</f>
        <v>5.7025440000000586E-2</v>
      </c>
      <c r="F1377">
        <f>ABS(Table21[[#This Row],[Erorr 1]])</f>
        <v>0.23880000000000123</v>
      </c>
      <c r="G1377" s="192">
        <f>Table21[[#This Row],[Abs Erorr 1]]/Table21[[#This Row],[Adj Close]]</f>
        <v>1.7255831430470939E-2</v>
      </c>
      <c r="H1377" s="190">
        <f t="shared" si="86"/>
        <v>13.6365</v>
      </c>
      <c r="I1377" s="193">
        <f>(Table21[[#This Row],[Adj Close]]-Table21[[#This Row],[3-MA]])</f>
        <v>0.20230000000000103</v>
      </c>
      <c r="J1377" s="194">
        <f t="shared" si="85"/>
        <v>4.0925290000000419E-2</v>
      </c>
      <c r="K1377" s="194">
        <f>ABS(Table21[[#This Row],[Erorr 2]])</f>
        <v>0.20230000000000103</v>
      </c>
      <c r="L1377" s="192">
        <f>Table21[[#This Row],[Abs Erorr 2]]/Table21[[#This Row],[Adj Close]]</f>
        <v>1.4618319507471819E-2</v>
      </c>
      <c r="M1377" s="190">
        <f t="shared" si="87"/>
        <v>13.626566666666667</v>
      </c>
      <c r="N1377" s="195">
        <f>Table21[[#This Row],[Adj Close]]-Table21[[#This Row],[6-MA]]</f>
        <v>0.21223333333333372</v>
      </c>
      <c r="O1377" s="194">
        <f>(Table21[[#This Row],[Adj Close]]-M1377)^2</f>
        <v>4.5042987777777939E-2</v>
      </c>
      <c r="P1377" s="194">
        <f>ABS(Table21[[#This Row],[Erorr 3]])</f>
        <v>0.21223333333333372</v>
      </c>
      <c r="Q1377" s="192">
        <f>Table21[[#This Row],[Abs Erorr 3]]/Table21[[#This Row],[Adj Close]]</f>
        <v>1.5336108140397556E-2</v>
      </c>
    </row>
    <row r="1378" spans="1:17" x14ac:dyDescent="0.3">
      <c r="A1378" s="177">
        <v>45464</v>
      </c>
      <c r="B1378" s="7">
        <v>14.236700000000001</v>
      </c>
      <c r="C1378" s="190">
        <f t="shared" si="84"/>
        <v>13.838800000000001</v>
      </c>
      <c r="D1378" s="191">
        <f>Table21[[#This Row],[Adj Close]]-Table21[[#This Row],[Naive Trend ]]</f>
        <v>0.39789999999999992</v>
      </c>
      <c r="E1378">
        <f>Table21[[#This Row],[Erorr 1]]^2</f>
        <v>0.15832440999999994</v>
      </c>
      <c r="F1378">
        <f>ABS(Table21[[#This Row],[Erorr 1]])</f>
        <v>0.39789999999999992</v>
      </c>
      <c r="G1378" s="192">
        <f>Table21[[#This Row],[Abs Erorr 1]]/Table21[[#This Row],[Adj Close]]</f>
        <v>2.7948892650684492E-2</v>
      </c>
      <c r="H1378" s="190">
        <f t="shared" si="86"/>
        <v>13.726033333333334</v>
      </c>
      <c r="I1378" s="193">
        <f>(Table21[[#This Row],[Adj Close]]-Table21[[#This Row],[3-MA]])</f>
        <v>0.51066666666666727</v>
      </c>
      <c r="J1378" s="194">
        <f t="shared" si="85"/>
        <v>0.26078044444444504</v>
      </c>
      <c r="K1378" s="194">
        <f>ABS(Table21[[#This Row],[Erorr 2]])</f>
        <v>0.51066666666666727</v>
      </c>
      <c r="L1378" s="192">
        <f>Table21[[#This Row],[Abs Erorr 2]]/Table21[[#This Row],[Adj Close]]</f>
        <v>3.5869735729956186E-2</v>
      </c>
      <c r="M1378" s="190">
        <f t="shared" si="87"/>
        <v>13.687916666666666</v>
      </c>
      <c r="N1378" s="195">
        <f>Table21[[#This Row],[Adj Close]]-Table21[[#This Row],[6-MA]]</f>
        <v>0.54878333333333451</v>
      </c>
      <c r="O1378" s="194">
        <f>(Table21[[#This Row],[Adj Close]]-M1378)^2</f>
        <v>0.30116314694444574</v>
      </c>
      <c r="P1378" s="194">
        <f>ABS(Table21[[#This Row],[Erorr 3]])</f>
        <v>0.54878333333333451</v>
      </c>
      <c r="Q1378" s="192">
        <f>Table21[[#This Row],[Abs Erorr 3]]/Table21[[#This Row],[Adj Close]]</f>
        <v>3.8547088393611893E-2</v>
      </c>
    </row>
    <row r="1379" spans="1:17" x14ac:dyDescent="0.3">
      <c r="A1379" s="177">
        <v>45467</v>
      </c>
      <c r="B1379" s="7">
        <v>14.6347</v>
      </c>
      <c r="C1379" s="190">
        <f t="shared" si="84"/>
        <v>14.236700000000001</v>
      </c>
      <c r="D1379" s="191">
        <f>Table21[[#This Row],[Adj Close]]-Table21[[#This Row],[Naive Trend ]]</f>
        <v>0.39799999999999969</v>
      </c>
      <c r="E1379">
        <f>Table21[[#This Row],[Erorr 1]]^2</f>
        <v>0.15840399999999974</v>
      </c>
      <c r="F1379">
        <f>ABS(Table21[[#This Row],[Erorr 1]])</f>
        <v>0.39799999999999969</v>
      </c>
      <c r="G1379" s="192">
        <f>Table21[[#This Row],[Abs Erorr 1]]/Table21[[#This Row],[Adj Close]]</f>
        <v>2.7195637765037868E-2</v>
      </c>
      <c r="H1379" s="190">
        <f t="shared" si="86"/>
        <v>13.891833333333333</v>
      </c>
      <c r="I1379" s="193">
        <f>(Table21[[#This Row],[Adj Close]]-Table21[[#This Row],[3-MA]])</f>
        <v>0.7428666666666679</v>
      </c>
      <c r="J1379" s="194">
        <f t="shared" si="85"/>
        <v>0.5518508844444463</v>
      </c>
      <c r="K1379" s="194">
        <f>ABS(Table21[[#This Row],[Erorr 2]])</f>
        <v>0.7428666666666679</v>
      </c>
      <c r="L1379" s="192">
        <f>Table21[[#This Row],[Abs Erorr 2]]/Table21[[#This Row],[Adj Close]]</f>
        <v>5.0760635111527251E-2</v>
      </c>
      <c r="M1379" s="190">
        <f t="shared" si="87"/>
        <v>13.772466666666666</v>
      </c>
      <c r="N1379" s="195">
        <f>Table21[[#This Row],[Adj Close]]-Table21[[#This Row],[6-MA]]</f>
        <v>0.86223333333333407</v>
      </c>
      <c r="O1379" s="194">
        <f>(Table21[[#This Row],[Adj Close]]-M1379)^2</f>
        <v>0.74344632111111242</v>
      </c>
      <c r="P1379" s="194">
        <f>ABS(Table21[[#This Row],[Erorr 3]])</f>
        <v>0.86223333333333407</v>
      </c>
      <c r="Q1379" s="192">
        <f>Table21[[#This Row],[Abs Erorr 3]]/Table21[[#This Row],[Adj Close]]</f>
        <v>5.8917048749433473E-2</v>
      </c>
    </row>
    <row r="1380" spans="1:17" x14ac:dyDescent="0.3">
      <c r="A1380" s="177">
        <v>45468</v>
      </c>
      <c r="B1380" s="7">
        <v>14.057700000000001</v>
      </c>
      <c r="C1380" s="190">
        <f t="shared" si="84"/>
        <v>14.6347</v>
      </c>
      <c r="D1380" s="191">
        <f>Table21[[#This Row],[Adj Close]]-Table21[[#This Row],[Naive Trend ]]</f>
        <v>-0.57699999999999996</v>
      </c>
      <c r="E1380">
        <f>Table21[[#This Row],[Erorr 1]]^2</f>
        <v>0.33292899999999997</v>
      </c>
      <c r="F1380">
        <f>ABS(Table21[[#This Row],[Erorr 1]])</f>
        <v>0.57699999999999996</v>
      </c>
      <c r="G1380" s="192">
        <f>Table21[[#This Row],[Abs Erorr 1]]/Table21[[#This Row],[Adj Close]]</f>
        <v>4.1045121179140255E-2</v>
      </c>
      <c r="H1380" s="190">
        <f t="shared" si="86"/>
        <v>14.236733333333333</v>
      </c>
      <c r="I1380" s="193">
        <f>(Table21[[#This Row],[Adj Close]]-Table21[[#This Row],[3-MA]])</f>
        <v>-0.17903333333333293</v>
      </c>
      <c r="J1380" s="194">
        <f t="shared" si="85"/>
        <v>3.2052934444444299E-2</v>
      </c>
      <c r="K1380" s="194">
        <f>ABS(Table21[[#This Row],[Erorr 2]])</f>
        <v>0.17903333333333293</v>
      </c>
      <c r="L1380" s="192">
        <f>Table21[[#This Row],[Abs Erorr 2]]/Table21[[#This Row],[Adj Close]]</f>
        <v>1.2735606346225409E-2</v>
      </c>
      <c r="M1380" s="190">
        <f t="shared" si="87"/>
        <v>13.936616666666666</v>
      </c>
      <c r="N1380" s="195">
        <f>Table21[[#This Row],[Adj Close]]-Table21[[#This Row],[6-MA]]</f>
        <v>0.12108333333333476</v>
      </c>
      <c r="O1380" s="194">
        <f>(Table21[[#This Row],[Adj Close]]-M1380)^2</f>
        <v>1.4661173611111458E-2</v>
      </c>
      <c r="P1380" s="194">
        <f>ABS(Table21[[#This Row],[Erorr 3]])</f>
        <v>0.12108333333333476</v>
      </c>
      <c r="Q1380" s="192">
        <f>Table21[[#This Row],[Abs Erorr 3]]/Table21[[#This Row],[Adj Close]]</f>
        <v>8.6133103803136182E-3</v>
      </c>
    </row>
    <row r="1381" spans="1:17" x14ac:dyDescent="0.3">
      <c r="A1381" s="177">
        <v>45469</v>
      </c>
      <c r="B1381" s="7">
        <v>13.997999999999999</v>
      </c>
      <c r="C1381" s="190">
        <f t="shared" si="84"/>
        <v>14.057700000000001</v>
      </c>
      <c r="D1381" s="191">
        <f>Table21[[#This Row],[Adj Close]]-Table21[[#This Row],[Naive Trend ]]</f>
        <v>-5.9700000000001197E-2</v>
      </c>
      <c r="E1381">
        <f>Table21[[#This Row],[Erorr 1]]^2</f>
        <v>3.5640900000001429E-3</v>
      </c>
      <c r="F1381">
        <f>ABS(Table21[[#This Row],[Erorr 1]])</f>
        <v>5.9700000000001197E-2</v>
      </c>
      <c r="G1381" s="192">
        <f>Table21[[#This Row],[Abs Erorr 1]]/Table21[[#This Row],[Adj Close]]</f>
        <v>4.2648949849979426E-3</v>
      </c>
      <c r="H1381" s="190">
        <f t="shared" si="86"/>
        <v>14.309700000000001</v>
      </c>
      <c r="I1381" s="193">
        <f>(Table21[[#This Row],[Adj Close]]-Table21[[#This Row],[3-MA]])</f>
        <v>-0.31170000000000186</v>
      </c>
      <c r="J1381" s="194">
        <f t="shared" si="85"/>
        <v>9.7156890000001161E-2</v>
      </c>
      <c r="K1381" s="194">
        <f>ABS(Table21[[#This Row],[Erorr 2]])</f>
        <v>0.31170000000000186</v>
      </c>
      <c r="L1381" s="192">
        <f>Table21[[#This Row],[Abs Erorr 2]]/Table21[[#This Row],[Adj Close]]</f>
        <v>2.2267466780968845E-2</v>
      </c>
      <c r="M1381" s="190">
        <f t="shared" si="87"/>
        <v>14.017866666666665</v>
      </c>
      <c r="N1381" s="195">
        <f>Table21[[#This Row],[Adj Close]]-Table21[[#This Row],[6-MA]]</f>
        <v>-1.9866666666665367E-2</v>
      </c>
      <c r="O1381" s="194">
        <f>(Table21[[#This Row],[Adj Close]]-M1381)^2</f>
        <v>3.9468444444439282E-4</v>
      </c>
      <c r="P1381" s="194">
        <f>ABS(Table21[[#This Row],[Erorr 3]])</f>
        <v>1.9866666666665367E-2</v>
      </c>
      <c r="Q1381" s="192">
        <f>Table21[[#This Row],[Abs Erorr 3]]/Table21[[#This Row],[Adj Close]]</f>
        <v>1.4192503691002549E-3</v>
      </c>
    </row>
    <row r="1382" spans="1:17" x14ac:dyDescent="0.3">
      <c r="A1382" s="177">
        <v>45470</v>
      </c>
      <c r="B1382" s="7">
        <v>13.7294</v>
      </c>
      <c r="C1382" s="190">
        <f t="shared" si="84"/>
        <v>13.997999999999999</v>
      </c>
      <c r="D1382" s="191">
        <f>Table21[[#This Row],[Adj Close]]-Table21[[#This Row],[Naive Trend ]]</f>
        <v>-0.26859999999999928</v>
      </c>
      <c r="E1382">
        <f>Table21[[#This Row],[Erorr 1]]^2</f>
        <v>7.214595999999962E-2</v>
      </c>
      <c r="F1382">
        <f>ABS(Table21[[#This Row],[Erorr 1]])</f>
        <v>0.26859999999999928</v>
      </c>
      <c r="G1382" s="192">
        <f>Table21[[#This Row],[Abs Erorr 1]]/Table21[[#This Row],[Adj Close]]</f>
        <v>1.9563855667399835E-2</v>
      </c>
      <c r="H1382" s="190">
        <f t="shared" si="86"/>
        <v>14.230133333333333</v>
      </c>
      <c r="I1382" s="193">
        <f>(Table21[[#This Row],[Adj Close]]-Table21[[#This Row],[3-MA]])</f>
        <v>-0.50073333333333281</v>
      </c>
      <c r="J1382" s="194">
        <f t="shared" si="85"/>
        <v>0.25073387111111056</v>
      </c>
      <c r="K1382" s="194">
        <f>ABS(Table21[[#This Row],[Erorr 2]])</f>
        <v>0.50073333333333281</v>
      </c>
      <c r="L1382" s="192">
        <f>Table21[[#This Row],[Abs Erorr 2]]/Table21[[#This Row],[Adj Close]]</f>
        <v>3.6471610801151751E-2</v>
      </c>
      <c r="M1382" s="190">
        <f t="shared" si="87"/>
        <v>14.060983333333334</v>
      </c>
      <c r="N1382" s="195">
        <f>Table21[[#This Row],[Adj Close]]-Table21[[#This Row],[6-MA]]</f>
        <v>-0.33158333333333445</v>
      </c>
      <c r="O1382" s="194">
        <f>(Table21[[#This Row],[Adj Close]]-M1382)^2</f>
        <v>0.10994750694444519</v>
      </c>
      <c r="P1382" s="194">
        <f>ABS(Table21[[#This Row],[Erorr 3]])</f>
        <v>0.33158333333333445</v>
      </c>
      <c r="Q1382" s="192">
        <f>Table21[[#This Row],[Abs Erorr 3]]/Table21[[#This Row],[Adj Close]]</f>
        <v>2.4151334605542446E-2</v>
      </c>
    </row>
    <row r="1383" spans="1:17" x14ac:dyDescent="0.3">
      <c r="A1383" s="177">
        <v>45471</v>
      </c>
      <c r="B1383" s="7">
        <v>13.430899999999999</v>
      </c>
      <c r="C1383" s="190">
        <f t="shared" si="84"/>
        <v>13.7294</v>
      </c>
      <c r="D1383" s="191">
        <f>Table21[[#This Row],[Adj Close]]-Table21[[#This Row],[Naive Trend ]]</f>
        <v>-0.29850000000000065</v>
      </c>
      <c r="E1383">
        <f>Table21[[#This Row],[Erorr 1]]^2</f>
        <v>8.9102250000000396E-2</v>
      </c>
      <c r="F1383">
        <f>ABS(Table21[[#This Row],[Erorr 1]])</f>
        <v>0.29850000000000065</v>
      </c>
      <c r="G1383" s="192">
        <f>Table21[[#This Row],[Abs Erorr 1]]/Table21[[#This Row],[Adj Close]]</f>
        <v>2.2224869517307153E-2</v>
      </c>
      <c r="H1383" s="190">
        <f t="shared" si="86"/>
        <v>13.928366666666667</v>
      </c>
      <c r="I1383" s="193">
        <f>(Table21[[#This Row],[Adj Close]]-Table21[[#This Row],[3-MA]])</f>
        <v>-0.49746666666666783</v>
      </c>
      <c r="J1383" s="194">
        <f t="shared" si="85"/>
        <v>0.2474730844444456</v>
      </c>
      <c r="K1383" s="194">
        <f>ABS(Table21[[#This Row],[Erorr 2]])</f>
        <v>0.49746666666666783</v>
      </c>
      <c r="L1383" s="192">
        <f>Table21[[#This Row],[Abs Erorr 2]]/Table21[[#This Row],[Adj Close]]</f>
        <v>3.7038967356369856E-2</v>
      </c>
      <c r="M1383" s="190">
        <f t="shared" si="87"/>
        <v>14.082549999999999</v>
      </c>
      <c r="N1383" s="195">
        <f>Table21[[#This Row],[Adj Close]]-Table21[[#This Row],[6-MA]]</f>
        <v>-0.65165000000000006</v>
      </c>
      <c r="O1383" s="194">
        <f>(Table21[[#This Row],[Adj Close]]-M1383)^2</f>
        <v>0.4246477225000001</v>
      </c>
      <c r="P1383" s="194">
        <f>ABS(Table21[[#This Row],[Erorr 3]])</f>
        <v>0.65165000000000006</v>
      </c>
      <c r="Q1383" s="192">
        <f>Table21[[#This Row],[Abs Erorr 3]]/Table21[[#This Row],[Adj Close]]</f>
        <v>4.8518714308050846E-2</v>
      </c>
    </row>
    <row r="1384" spans="1:17" x14ac:dyDescent="0.3">
      <c r="A1384" s="177">
        <v>45474</v>
      </c>
      <c r="B1384" s="7">
        <v>12.7743</v>
      </c>
      <c r="C1384" s="190">
        <f t="shared" si="84"/>
        <v>13.430899999999999</v>
      </c>
      <c r="D1384" s="191">
        <f>Table21[[#This Row],[Adj Close]]-Table21[[#This Row],[Naive Trend ]]</f>
        <v>-0.65659999999999918</v>
      </c>
      <c r="E1384">
        <f>Table21[[#This Row],[Erorr 1]]^2</f>
        <v>0.43112355999999891</v>
      </c>
      <c r="F1384">
        <f>ABS(Table21[[#This Row],[Erorr 1]])</f>
        <v>0.65659999999999918</v>
      </c>
      <c r="G1384" s="192">
        <f>Table21[[#This Row],[Abs Erorr 1]]/Table21[[#This Row],[Adj Close]]</f>
        <v>5.140007671653235E-2</v>
      </c>
      <c r="H1384" s="190">
        <f t="shared" si="86"/>
        <v>13.719433333333333</v>
      </c>
      <c r="I1384" s="193">
        <f>(Table21[[#This Row],[Adj Close]]-Table21[[#This Row],[3-MA]])</f>
        <v>-0.94513333333333271</v>
      </c>
      <c r="J1384" s="194">
        <f t="shared" si="85"/>
        <v>0.89327701777777657</v>
      </c>
      <c r="K1384" s="194">
        <f>ABS(Table21[[#This Row],[Erorr 2]])</f>
        <v>0.94513333333333271</v>
      </c>
      <c r="L1384" s="192">
        <f>Table21[[#This Row],[Abs Erorr 2]]/Table21[[#This Row],[Adj Close]]</f>
        <v>7.3987093878594729E-2</v>
      </c>
      <c r="M1384" s="190">
        <f t="shared" si="87"/>
        <v>14.014566666666667</v>
      </c>
      <c r="N1384" s="195">
        <f>Table21[[#This Row],[Adj Close]]-Table21[[#This Row],[6-MA]]</f>
        <v>-1.2402666666666669</v>
      </c>
      <c r="O1384" s="194">
        <f>(Table21[[#This Row],[Adj Close]]-M1384)^2</f>
        <v>1.5382614044444449</v>
      </c>
      <c r="P1384" s="194">
        <f>ABS(Table21[[#This Row],[Erorr 3]])</f>
        <v>1.2402666666666669</v>
      </c>
      <c r="Q1384" s="192">
        <f>Table21[[#This Row],[Abs Erorr 3]]/Table21[[#This Row],[Adj Close]]</f>
        <v>9.7090773401804151E-2</v>
      </c>
    </row>
    <row r="1385" spans="1:17" x14ac:dyDescent="0.3">
      <c r="A1385" s="177">
        <v>45475</v>
      </c>
      <c r="B1385" s="7">
        <v>12.7643</v>
      </c>
      <c r="C1385" s="190">
        <f t="shared" si="84"/>
        <v>12.7743</v>
      </c>
      <c r="D1385" s="191">
        <f>Table21[[#This Row],[Adj Close]]-Table21[[#This Row],[Naive Trend ]]</f>
        <v>-9.9999999999997868E-3</v>
      </c>
      <c r="E1385">
        <f>Table21[[#This Row],[Erorr 1]]^2</f>
        <v>9.9999999999995736E-5</v>
      </c>
      <c r="F1385">
        <f>ABS(Table21[[#This Row],[Erorr 1]])</f>
        <v>9.9999999999997868E-3</v>
      </c>
      <c r="G1385" s="192">
        <f>Table21[[#This Row],[Abs Erorr 1]]/Table21[[#This Row],[Adj Close]]</f>
        <v>7.8343504931721966E-4</v>
      </c>
      <c r="H1385" s="190">
        <f t="shared" si="86"/>
        <v>13.311533333333335</v>
      </c>
      <c r="I1385" s="193">
        <f>(Table21[[#This Row],[Adj Close]]-Table21[[#This Row],[3-MA]])</f>
        <v>-0.54723333333333457</v>
      </c>
      <c r="J1385" s="194">
        <f t="shared" si="85"/>
        <v>0.29946432111111249</v>
      </c>
      <c r="K1385" s="194">
        <f>ABS(Table21[[#This Row],[Erorr 2]])</f>
        <v>0.54723333333333457</v>
      </c>
      <c r="L1385" s="192">
        <f>Table21[[#This Row],[Abs Erorr 2]]/Table21[[#This Row],[Adj Close]]</f>
        <v>4.2872177348803657E-2</v>
      </c>
      <c r="M1385" s="190">
        <f t="shared" si="87"/>
        <v>13.77083333333333</v>
      </c>
      <c r="N1385" s="195">
        <f>Table21[[#This Row],[Adj Close]]-Table21[[#This Row],[6-MA]]</f>
        <v>-1.0065333333333299</v>
      </c>
      <c r="O1385" s="194">
        <f>(Table21[[#This Row],[Adj Close]]-M1385)^2</f>
        <v>1.0131093511111042</v>
      </c>
      <c r="P1385" s="194">
        <f>ABS(Table21[[#This Row],[Erorr 3]])</f>
        <v>1.0065333333333299</v>
      </c>
      <c r="Q1385" s="192">
        <f>Table21[[#This Row],[Abs Erorr 3]]/Table21[[#This Row],[Adj Close]]</f>
        <v>7.8855349163943961E-2</v>
      </c>
    </row>
    <row r="1386" spans="1:17" x14ac:dyDescent="0.3">
      <c r="A1386" s="177">
        <v>45476</v>
      </c>
      <c r="B1386" s="7">
        <v>12.933400000000001</v>
      </c>
      <c r="C1386" s="190">
        <f t="shared" si="84"/>
        <v>12.7643</v>
      </c>
      <c r="D1386" s="191">
        <f>Table21[[#This Row],[Adj Close]]-Table21[[#This Row],[Naive Trend ]]</f>
        <v>0.16910000000000025</v>
      </c>
      <c r="E1386">
        <f>Table21[[#This Row],[Erorr 1]]^2</f>
        <v>2.8594810000000085E-2</v>
      </c>
      <c r="F1386">
        <f>ABS(Table21[[#This Row],[Erorr 1]])</f>
        <v>0.16910000000000025</v>
      </c>
      <c r="G1386" s="192">
        <f>Table21[[#This Row],[Abs Erorr 1]]/Table21[[#This Row],[Adj Close]]</f>
        <v>1.3074674872809952E-2</v>
      </c>
      <c r="H1386" s="190">
        <f t="shared" si="86"/>
        <v>12.989833333333332</v>
      </c>
      <c r="I1386" s="193">
        <f>(Table21[[#This Row],[Adj Close]]-Table21[[#This Row],[3-MA]])</f>
        <v>-5.6433333333330893E-2</v>
      </c>
      <c r="J1386" s="194">
        <f t="shared" si="85"/>
        <v>3.1847211111108355E-3</v>
      </c>
      <c r="K1386" s="194">
        <f>ABS(Table21[[#This Row],[Erorr 2]])</f>
        <v>5.6433333333330893E-2</v>
      </c>
      <c r="L1386" s="192">
        <f>Table21[[#This Row],[Abs Erorr 2]]/Table21[[#This Row],[Adj Close]]</f>
        <v>4.3633795702082119E-3</v>
      </c>
      <c r="M1386" s="190">
        <f t="shared" si="87"/>
        <v>13.459100000000001</v>
      </c>
      <c r="N1386" s="195">
        <f>Table21[[#This Row],[Adj Close]]-Table21[[#This Row],[6-MA]]</f>
        <v>-0.5257000000000005</v>
      </c>
      <c r="O1386" s="194">
        <f>(Table21[[#This Row],[Adj Close]]-M1386)^2</f>
        <v>0.27636049000000051</v>
      </c>
      <c r="P1386" s="194">
        <f>ABS(Table21[[#This Row],[Erorr 3]])</f>
        <v>0.5257000000000005</v>
      </c>
      <c r="Q1386" s="192">
        <f>Table21[[#This Row],[Abs Erorr 3]]/Table21[[#This Row],[Adj Close]]</f>
        <v>4.0646697697434585E-2</v>
      </c>
    </row>
    <row r="1387" spans="1:17" x14ac:dyDescent="0.3">
      <c r="A1387" s="177">
        <v>45478</v>
      </c>
      <c r="B1387" s="7">
        <v>12.883699999999999</v>
      </c>
      <c r="C1387" s="190">
        <f t="shared" si="84"/>
        <v>12.933400000000001</v>
      </c>
      <c r="D1387" s="191">
        <f>Table21[[#This Row],[Adj Close]]-Table21[[#This Row],[Naive Trend ]]</f>
        <v>-4.970000000000141E-2</v>
      </c>
      <c r="E1387">
        <f>Table21[[#This Row],[Erorr 1]]^2</f>
        <v>2.47009000000014E-3</v>
      </c>
      <c r="F1387">
        <f>ABS(Table21[[#This Row],[Erorr 1]])</f>
        <v>4.970000000000141E-2</v>
      </c>
      <c r="G1387" s="192">
        <f>Table21[[#This Row],[Abs Erorr 1]]/Table21[[#This Row],[Adj Close]]</f>
        <v>3.8575874942758225E-3</v>
      </c>
      <c r="H1387" s="190">
        <f t="shared" si="86"/>
        <v>12.824</v>
      </c>
      <c r="I1387" s="193">
        <f>(Table21[[#This Row],[Adj Close]]-Table21[[#This Row],[3-MA]])</f>
        <v>5.969999999999942E-2</v>
      </c>
      <c r="J1387" s="194">
        <f t="shared" si="85"/>
        <v>3.5640899999999308E-3</v>
      </c>
      <c r="K1387" s="194">
        <f>ABS(Table21[[#This Row],[Erorr 2]])</f>
        <v>5.969999999999942E-2</v>
      </c>
      <c r="L1387" s="192">
        <f>Table21[[#This Row],[Abs Erorr 2]]/Table21[[#This Row],[Adj Close]]</f>
        <v>4.6337620404076022E-3</v>
      </c>
      <c r="M1387" s="190">
        <f t="shared" si="87"/>
        <v>13.271716666666668</v>
      </c>
      <c r="N1387" s="195">
        <f>Table21[[#This Row],[Adj Close]]-Table21[[#This Row],[6-MA]]</f>
        <v>-0.3880166666666689</v>
      </c>
      <c r="O1387" s="194">
        <f>(Table21[[#This Row],[Adj Close]]-M1387)^2</f>
        <v>0.15055693361111283</v>
      </c>
      <c r="P1387" s="194">
        <f>ABS(Table21[[#This Row],[Erorr 3]])</f>
        <v>0.3880166666666689</v>
      </c>
      <c r="Q1387" s="192">
        <f>Table21[[#This Row],[Abs Erorr 3]]/Table21[[#This Row],[Adj Close]]</f>
        <v>3.0116866014162774E-2</v>
      </c>
    </row>
    <row r="1388" spans="1:17" x14ac:dyDescent="0.3">
      <c r="A1388" s="177">
        <v>45481</v>
      </c>
      <c r="B1388" s="7">
        <v>13.3811</v>
      </c>
      <c r="C1388" s="190">
        <f t="shared" si="84"/>
        <v>12.883699999999999</v>
      </c>
      <c r="D1388" s="191">
        <f>Table21[[#This Row],[Adj Close]]-Table21[[#This Row],[Naive Trend ]]</f>
        <v>0.49740000000000073</v>
      </c>
      <c r="E1388">
        <f>Table21[[#This Row],[Erorr 1]]^2</f>
        <v>0.24740676000000072</v>
      </c>
      <c r="F1388">
        <f>ABS(Table21[[#This Row],[Erorr 1]])</f>
        <v>0.49740000000000073</v>
      </c>
      <c r="G1388" s="192">
        <f>Table21[[#This Row],[Abs Erorr 1]]/Table21[[#This Row],[Adj Close]]</f>
        <v>3.7171831912174692E-2</v>
      </c>
      <c r="H1388" s="190">
        <f t="shared" si="86"/>
        <v>12.860466666666667</v>
      </c>
      <c r="I1388" s="193">
        <f>(Table21[[#This Row],[Adj Close]]-Table21[[#This Row],[3-MA]])</f>
        <v>0.52063333333333262</v>
      </c>
      <c r="J1388" s="194">
        <f t="shared" si="85"/>
        <v>0.27105906777777705</v>
      </c>
      <c r="K1388" s="194">
        <f>ABS(Table21[[#This Row],[Erorr 2]])</f>
        <v>0.52063333333333262</v>
      </c>
      <c r="L1388" s="192">
        <f>Table21[[#This Row],[Abs Erorr 2]]/Table21[[#This Row],[Adj Close]]</f>
        <v>3.8908111689870982E-2</v>
      </c>
      <c r="M1388" s="190">
        <f t="shared" si="87"/>
        <v>13.086</v>
      </c>
      <c r="N1388" s="195">
        <f>Table21[[#This Row],[Adj Close]]-Table21[[#This Row],[6-MA]]</f>
        <v>0.2950999999999997</v>
      </c>
      <c r="O1388" s="194">
        <f>(Table21[[#This Row],[Adj Close]]-M1388)^2</f>
        <v>8.7084009999999823E-2</v>
      </c>
      <c r="P1388" s="194">
        <f>ABS(Table21[[#This Row],[Erorr 3]])</f>
        <v>0.2950999999999997</v>
      </c>
      <c r="Q1388" s="192">
        <f>Table21[[#This Row],[Abs Erorr 3]]/Table21[[#This Row],[Adj Close]]</f>
        <v>2.2053493360037642E-2</v>
      </c>
    </row>
    <row r="1389" spans="1:17" x14ac:dyDescent="0.3">
      <c r="A1389" s="177">
        <v>45482</v>
      </c>
      <c r="B1389" s="7">
        <v>12.913500000000001</v>
      </c>
      <c r="C1389" s="190">
        <f t="shared" si="84"/>
        <v>13.3811</v>
      </c>
      <c r="D1389" s="191">
        <f>Table21[[#This Row],[Adj Close]]-Table21[[#This Row],[Naive Trend ]]</f>
        <v>-0.46759999999999913</v>
      </c>
      <c r="E1389">
        <f>Table21[[#This Row],[Erorr 1]]^2</f>
        <v>0.21864975999999919</v>
      </c>
      <c r="F1389">
        <f>ABS(Table21[[#This Row],[Erorr 1]])</f>
        <v>0.46759999999999913</v>
      </c>
      <c r="G1389" s="192">
        <f>Table21[[#This Row],[Abs Erorr 1]]/Table21[[#This Row],[Adj Close]]</f>
        <v>3.6210167654005428E-2</v>
      </c>
      <c r="H1389" s="190">
        <f t="shared" si="86"/>
        <v>13.066066666666666</v>
      </c>
      <c r="I1389" s="193">
        <f>(Table21[[#This Row],[Adj Close]]-Table21[[#This Row],[3-MA]])</f>
        <v>-0.15256666666666518</v>
      </c>
      <c r="J1389" s="194">
        <f t="shared" si="85"/>
        <v>2.3276587777777327E-2</v>
      </c>
      <c r="K1389" s="194">
        <f>ABS(Table21[[#This Row],[Erorr 2]])</f>
        <v>0.15256666666666518</v>
      </c>
      <c r="L1389" s="192">
        <f>Table21[[#This Row],[Abs Erorr 2]]/Table21[[#This Row],[Adj Close]]</f>
        <v>1.1814509363585796E-2</v>
      </c>
      <c r="M1389" s="190">
        <f t="shared" si="87"/>
        <v>13.027949999999999</v>
      </c>
      <c r="N1389" s="195">
        <f>Table21[[#This Row],[Adj Close]]-Table21[[#This Row],[6-MA]]</f>
        <v>-0.11444999999999794</v>
      </c>
      <c r="O1389" s="194">
        <f>(Table21[[#This Row],[Adj Close]]-M1389)^2</f>
        <v>1.3098802499999529E-2</v>
      </c>
      <c r="P1389" s="194">
        <f>ABS(Table21[[#This Row],[Erorr 3]])</f>
        <v>0.11444999999999794</v>
      </c>
      <c r="Q1389" s="192">
        <f>Table21[[#This Row],[Abs Erorr 3]]/Table21[[#This Row],[Adj Close]]</f>
        <v>8.8628179811823232E-3</v>
      </c>
    </row>
    <row r="1390" spans="1:17" x14ac:dyDescent="0.3">
      <c r="A1390" s="177">
        <v>45483</v>
      </c>
      <c r="B1390" s="7">
        <v>12.674799999999999</v>
      </c>
      <c r="C1390" s="190">
        <f t="shared" si="84"/>
        <v>12.913500000000001</v>
      </c>
      <c r="D1390" s="191">
        <f>Table21[[#This Row],[Adj Close]]-Table21[[#This Row],[Naive Trend ]]</f>
        <v>-0.23870000000000147</v>
      </c>
      <c r="E1390">
        <f>Table21[[#This Row],[Erorr 1]]^2</f>
        <v>5.6977690000000698E-2</v>
      </c>
      <c r="F1390">
        <f>ABS(Table21[[#This Row],[Erorr 1]])</f>
        <v>0.23870000000000147</v>
      </c>
      <c r="G1390" s="192">
        <f>Table21[[#This Row],[Abs Erorr 1]]/Table21[[#This Row],[Adj Close]]</f>
        <v>1.8832644302079832E-2</v>
      </c>
      <c r="H1390" s="190">
        <f t="shared" si="86"/>
        <v>13.059433333333333</v>
      </c>
      <c r="I1390" s="193">
        <f>(Table21[[#This Row],[Adj Close]]-Table21[[#This Row],[3-MA]])</f>
        <v>-0.38463333333333338</v>
      </c>
      <c r="J1390" s="194">
        <f t="shared" si="85"/>
        <v>0.14794280111111116</v>
      </c>
      <c r="K1390" s="194">
        <f>ABS(Table21[[#This Row],[Erorr 2]])</f>
        <v>0.38463333333333338</v>
      </c>
      <c r="L1390" s="192">
        <f>Table21[[#This Row],[Abs Erorr 2]]/Table21[[#This Row],[Adj Close]]</f>
        <v>3.034630395219912E-2</v>
      </c>
      <c r="M1390" s="190">
        <f t="shared" si="87"/>
        <v>12.941716666666666</v>
      </c>
      <c r="N1390" s="195">
        <f>Table21[[#This Row],[Adj Close]]-Table21[[#This Row],[6-MA]]</f>
        <v>-0.26691666666666691</v>
      </c>
      <c r="O1390" s="194">
        <f>(Table21[[#This Row],[Adj Close]]-M1390)^2</f>
        <v>7.1244506944444577E-2</v>
      </c>
      <c r="P1390" s="194">
        <f>ABS(Table21[[#This Row],[Erorr 3]])</f>
        <v>0.26691666666666691</v>
      </c>
      <c r="Q1390" s="192">
        <f>Table21[[#This Row],[Abs Erorr 3]]/Table21[[#This Row],[Adj Close]]</f>
        <v>2.1058846424927172E-2</v>
      </c>
    </row>
    <row r="1391" spans="1:17" x14ac:dyDescent="0.3">
      <c r="A1391" s="177">
        <v>45484</v>
      </c>
      <c r="B1391" s="7">
        <v>13.3513</v>
      </c>
      <c r="C1391" s="190">
        <f t="shared" si="84"/>
        <v>12.674799999999999</v>
      </c>
      <c r="D1391" s="191">
        <f>Table21[[#This Row],[Adj Close]]-Table21[[#This Row],[Naive Trend ]]</f>
        <v>0.67650000000000077</v>
      </c>
      <c r="E1391">
        <f>Table21[[#This Row],[Erorr 1]]^2</f>
        <v>0.45765225000000104</v>
      </c>
      <c r="F1391">
        <f>ABS(Table21[[#This Row],[Erorr 1]])</f>
        <v>0.67650000000000077</v>
      </c>
      <c r="G1391" s="192">
        <f>Table21[[#This Row],[Abs Erorr 1]]/Table21[[#This Row],[Adj Close]]</f>
        <v>5.0669223221708803E-2</v>
      </c>
      <c r="H1391" s="190">
        <f t="shared" si="86"/>
        <v>12.989800000000001</v>
      </c>
      <c r="I1391" s="193">
        <f>(Table21[[#This Row],[Adj Close]]-Table21[[#This Row],[3-MA]])</f>
        <v>0.36149999999999949</v>
      </c>
      <c r="J1391" s="194">
        <f t="shared" si="85"/>
        <v>0.13068224999999964</v>
      </c>
      <c r="K1391" s="194">
        <f>ABS(Table21[[#This Row],[Erorr 2]])</f>
        <v>0.36149999999999949</v>
      </c>
      <c r="L1391" s="192">
        <f>Table21[[#This Row],[Abs Erorr 2]]/Table21[[#This Row],[Adj Close]]</f>
        <v>2.7076015069693548E-2</v>
      </c>
      <c r="M1391" s="190">
        <f t="shared" si="87"/>
        <v>12.925133333333335</v>
      </c>
      <c r="N1391" s="195">
        <f>Table21[[#This Row],[Adj Close]]-Table21[[#This Row],[6-MA]]</f>
        <v>0.42616666666666525</v>
      </c>
      <c r="O1391" s="194">
        <f>(Table21[[#This Row],[Adj Close]]-M1391)^2</f>
        <v>0.18161802777777658</v>
      </c>
      <c r="P1391" s="194">
        <f>ABS(Table21[[#This Row],[Erorr 3]])</f>
        <v>0.42616666666666525</v>
      </c>
      <c r="Q1391" s="192">
        <f>Table21[[#This Row],[Abs Erorr 3]]/Table21[[#This Row],[Adj Close]]</f>
        <v>3.1919488489260614E-2</v>
      </c>
    </row>
    <row r="1392" spans="1:17" x14ac:dyDescent="0.3">
      <c r="A1392" s="177">
        <v>45485</v>
      </c>
      <c r="B1392" s="7">
        <v>13.679600000000001</v>
      </c>
      <c r="C1392" s="190">
        <f t="shared" si="84"/>
        <v>13.3513</v>
      </c>
      <c r="D1392" s="191">
        <f>Table21[[#This Row],[Adj Close]]-Table21[[#This Row],[Naive Trend ]]</f>
        <v>0.32830000000000048</v>
      </c>
      <c r="E1392">
        <f>Table21[[#This Row],[Erorr 1]]^2</f>
        <v>0.10778089000000031</v>
      </c>
      <c r="F1392">
        <f>ABS(Table21[[#This Row],[Erorr 1]])</f>
        <v>0.32830000000000048</v>
      </c>
      <c r="G1392" s="192">
        <f>Table21[[#This Row],[Abs Erorr 1]]/Table21[[#This Row],[Adj Close]]</f>
        <v>2.3999239743852194E-2</v>
      </c>
      <c r="H1392" s="190">
        <f t="shared" si="86"/>
        <v>12.979866666666666</v>
      </c>
      <c r="I1392" s="193">
        <f>(Table21[[#This Row],[Adj Close]]-Table21[[#This Row],[3-MA]])</f>
        <v>0.69973333333333443</v>
      </c>
      <c r="J1392" s="194">
        <f t="shared" si="85"/>
        <v>0.48962673777777932</v>
      </c>
      <c r="K1392" s="194">
        <f>ABS(Table21[[#This Row],[Erorr 2]])</f>
        <v>0.69973333333333443</v>
      </c>
      <c r="L1392" s="192">
        <f>Table21[[#This Row],[Abs Erorr 2]]/Table21[[#This Row],[Adj Close]]</f>
        <v>5.1151593126504753E-2</v>
      </c>
      <c r="M1392" s="190">
        <f t="shared" si="87"/>
        <v>13.022966666666667</v>
      </c>
      <c r="N1392" s="195">
        <f>Table21[[#This Row],[Adj Close]]-Table21[[#This Row],[6-MA]]</f>
        <v>0.65663333333333362</v>
      </c>
      <c r="O1392" s="194">
        <f>(Table21[[#This Row],[Adj Close]]-M1392)^2</f>
        <v>0.43116733444444483</v>
      </c>
      <c r="P1392" s="194">
        <f>ABS(Table21[[#This Row],[Erorr 3]])</f>
        <v>0.65663333333333362</v>
      </c>
      <c r="Q1392" s="192">
        <f>Table21[[#This Row],[Abs Erorr 3]]/Table21[[#This Row],[Adj Close]]</f>
        <v>4.8000916206126905E-2</v>
      </c>
    </row>
    <row r="1393" spans="1:17" x14ac:dyDescent="0.3">
      <c r="A1393" s="177">
        <v>45488</v>
      </c>
      <c r="B1393" s="7">
        <v>13.261799999999999</v>
      </c>
      <c r="C1393" s="190">
        <f t="shared" si="84"/>
        <v>13.679600000000001</v>
      </c>
      <c r="D1393" s="191">
        <f>Table21[[#This Row],[Adj Close]]-Table21[[#This Row],[Naive Trend ]]</f>
        <v>-0.4178000000000015</v>
      </c>
      <c r="E1393">
        <f>Table21[[#This Row],[Erorr 1]]^2</f>
        <v>0.17455684000000127</v>
      </c>
      <c r="F1393">
        <f>ABS(Table21[[#This Row],[Erorr 1]])</f>
        <v>0.4178000000000015</v>
      </c>
      <c r="G1393" s="192">
        <f>Table21[[#This Row],[Abs Erorr 1]]/Table21[[#This Row],[Adj Close]]</f>
        <v>3.1504019062269191E-2</v>
      </c>
      <c r="H1393" s="190">
        <f t="shared" si="86"/>
        <v>13.235233333333333</v>
      </c>
      <c r="I1393" s="193">
        <f>(Table21[[#This Row],[Adj Close]]-Table21[[#This Row],[3-MA]])</f>
        <v>2.6566666666665739E-2</v>
      </c>
      <c r="J1393" s="194">
        <f t="shared" si="85"/>
        <v>7.0578777777772854E-4</v>
      </c>
      <c r="K1393" s="194">
        <f>ABS(Table21[[#This Row],[Erorr 2]])</f>
        <v>2.6566666666665739E-2</v>
      </c>
      <c r="L1393" s="192">
        <f>Table21[[#This Row],[Abs Erorr 2]]/Table21[[#This Row],[Adj Close]]</f>
        <v>2.0032474224212205E-3</v>
      </c>
      <c r="M1393" s="190">
        <f t="shared" si="87"/>
        <v>13.14733333333333</v>
      </c>
      <c r="N1393" s="195">
        <f>Table21[[#This Row],[Adj Close]]-Table21[[#This Row],[6-MA]]</f>
        <v>0.11446666666666871</v>
      </c>
      <c r="O1393" s="194">
        <f>(Table21[[#This Row],[Adj Close]]-M1393)^2</f>
        <v>1.3102617777778247E-2</v>
      </c>
      <c r="P1393" s="194">
        <f>ABS(Table21[[#This Row],[Erorr 3]])</f>
        <v>0.11446666666666871</v>
      </c>
      <c r="Q1393" s="192">
        <f>Table21[[#This Row],[Abs Erorr 3]]/Table21[[#This Row],[Adj Close]]</f>
        <v>8.6313069618504813E-3</v>
      </c>
    </row>
    <row r="1394" spans="1:17" x14ac:dyDescent="0.3">
      <c r="A1394" s="177">
        <v>45489</v>
      </c>
      <c r="B1394" s="7">
        <v>14.1472</v>
      </c>
      <c r="C1394" s="190">
        <f t="shared" si="84"/>
        <v>13.261799999999999</v>
      </c>
      <c r="D1394" s="191">
        <f>Table21[[#This Row],[Adj Close]]-Table21[[#This Row],[Naive Trend ]]</f>
        <v>0.88540000000000063</v>
      </c>
      <c r="E1394">
        <f>Table21[[#This Row],[Erorr 1]]^2</f>
        <v>0.78393316000000113</v>
      </c>
      <c r="F1394">
        <f>ABS(Table21[[#This Row],[Erorr 1]])</f>
        <v>0.88540000000000063</v>
      </c>
      <c r="G1394" s="192">
        <f>Table21[[#This Row],[Abs Erorr 1]]/Table21[[#This Row],[Adj Close]]</f>
        <v>6.25848224383624E-2</v>
      </c>
      <c r="H1394" s="190">
        <f t="shared" si="86"/>
        <v>13.430900000000001</v>
      </c>
      <c r="I1394" s="193">
        <f>(Table21[[#This Row],[Adj Close]]-Table21[[#This Row],[3-MA]])</f>
        <v>0.7162999999999986</v>
      </c>
      <c r="J1394" s="194">
        <f t="shared" si="85"/>
        <v>0.51308568999999804</v>
      </c>
      <c r="K1394" s="194">
        <f>ABS(Table21[[#This Row],[Erorr 2]])</f>
        <v>0.7162999999999986</v>
      </c>
      <c r="L1394" s="192">
        <f>Table21[[#This Row],[Abs Erorr 2]]/Table21[[#This Row],[Adj Close]]</f>
        <v>5.0631927165799492E-2</v>
      </c>
      <c r="M1394" s="190">
        <f t="shared" si="87"/>
        <v>13.21035</v>
      </c>
      <c r="N1394" s="195">
        <f>Table21[[#This Row],[Adj Close]]-Table21[[#This Row],[6-MA]]</f>
        <v>0.93684999999999974</v>
      </c>
      <c r="O1394" s="194">
        <f>(Table21[[#This Row],[Adj Close]]-M1394)^2</f>
        <v>0.8776879224999995</v>
      </c>
      <c r="P1394" s="194">
        <f>ABS(Table21[[#This Row],[Erorr 3]])</f>
        <v>0.93684999999999974</v>
      </c>
      <c r="Q1394" s="192">
        <f>Table21[[#This Row],[Abs Erorr 3]]/Table21[[#This Row],[Adj Close]]</f>
        <v>6.6221584483148591E-2</v>
      </c>
    </row>
    <row r="1395" spans="1:17" x14ac:dyDescent="0.3">
      <c r="A1395" s="177">
        <v>45490</v>
      </c>
      <c r="B1395" s="7">
        <v>16.067299999999999</v>
      </c>
      <c r="C1395" s="190">
        <f t="shared" si="84"/>
        <v>14.1472</v>
      </c>
      <c r="D1395" s="191">
        <f>Table21[[#This Row],[Adj Close]]-Table21[[#This Row],[Naive Trend ]]</f>
        <v>1.9200999999999997</v>
      </c>
      <c r="E1395">
        <f>Table21[[#This Row],[Erorr 1]]^2</f>
        <v>3.6867840099999989</v>
      </c>
      <c r="F1395">
        <f>ABS(Table21[[#This Row],[Erorr 1]])</f>
        <v>1.9200999999999997</v>
      </c>
      <c r="G1395" s="192">
        <f>Table21[[#This Row],[Abs Erorr 1]]/Table21[[#This Row],[Adj Close]]</f>
        <v>0.11950358803283687</v>
      </c>
      <c r="H1395" s="190">
        <f t="shared" si="86"/>
        <v>13.696199999999999</v>
      </c>
      <c r="I1395" s="193">
        <f>(Table21[[#This Row],[Adj Close]]-Table21[[#This Row],[3-MA]])</f>
        <v>2.3711000000000002</v>
      </c>
      <c r="J1395" s="194">
        <f t="shared" si="85"/>
        <v>5.6221152100000014</v>
      </c>
      <c r="K1395" s="194">
        <f>ABS(Table21[[#This Row],[Erorr 2]])</f>
        <v>2.3711000000000002</v>
      </c>
      <c r="L1395" s="192">
        <f>Table21[[#This Row],[Abs Erorr 2]]/Table21[[#This Row],[Adj Close]]</f>
        <v>0.14757302098050079</v>
      </c>
      <c r="M1395" s="190">
        <f t="shared" si="87"/>
        <v>13.338033333333334</v>
      </c>
      <c r="N1395" s="195">
        <f>Table21[[#This Row],[Adj Close]]-Table21[[#This Row],[6-MA]]</f>
        <v>2.7292666666666658</v>
      </c>
      <c r="O1395" s="194">
        <f>(Table21[[#This Row],[Adj Close]]-M1395)^2</f>
        <v>7.4488965377777729</v>
      </c>
      <c r="P1395" s="194">
        <f>ABS(Table21[[#This Row],[Erorr 3]])</f>
        <v>2.7292666666666658</v>
      </c>
      <c r="Q1395" s="192">
        <f>Table21[[#This Row],[Abs Erorr 3]]/Table21[[#This Row],[Adj Close]]</f>
        <v>0.16986467338424413</v>
      </c>
    </row>
    <row r="1396" spans="1:17" x14ac:dyDescent="0.3">
      <c r="A1396" s="177">
        <v>45491</v>
      </c>
      <c r="B1396" s="7">
        <v>15.947900000000001</v>
      </c>
      <c r="C1396" s="190">
        <f t="shared" si="84"/>
        <v>16.067299999999999</v>
      </c>
      <c r="D1396" s="191">
        <f>Table21[[#This Row],[Adj Close]]-Table21[[#This Row],[Naive Trend ]]</f>
        <v>-0.11939999999999884</v>
      </c>
      <c r="E1396">
        <f>Table21[[#This Row],[Erorr 1]]^2</f>
        <v>1.4256359999999723E-2</v>
      </c>
      <c r="F1396">
        <f>ABS(Table21[[#This Row],[Erorr 1]])</f>
        <v>0.11939999999999884</v>
      </c>
      <c r="G1396" s="192">
        <f>Table21[[#This Row],[Abs Erorr 1]]/Table21[[#This Row],[Adj Close]]</f>
        <v>7.4868791502328731E-3</v>
      </c>
      <c r="H1396" s="190">
        <f t="shared" si="86"/>
        <v>14.492099999999999</v>
      </c>
      <c r="I1396" s="193">
        <f>(Table21[[#This Row],[Adj Close]]-Table21[[#This Row],[3-MA]])</f>
        <v>1.4558000000000018</v>
      </c>
      <c r="J1396" s="194">
        <f t="shared" si="85"/>
        <v>2.1193536400000053</v>
      </c>
      <c r="K1396" s="194">
        <f>ABS(Table21[[#This Row],[Erorr 2]])</f>
        <v>1.4558000000000018</v>
      </c>
      <c r="L1396" s="192">
        <f>Table21[[#This Row],[Abs Erorr 2]]/Table21[[#This Row],[Adj Close]]</f>
        <v>9.1284745954012855E-2</v>
      </c>
      <c r="M1396" s="190">
        <f t="shared" si="87"/>
        <v>13.863666666666667</v>
      </c>
      <c r="N1396" s="195">
        <f>Table21[[#This Row],[Adj Close]]-Table21[[#This Row],[6-MA]]</f>
        <v>2.0842333333333336</v>
      </c>
      <c r="O1396" s="194">
        <f>(Table21[[#This Row],[Adj Close]]-M1396)^2</f>
        <v>4.3440285877777791</v>
      </c>
      <c r="P1396" s="194">
        <f>ABS(Table21[[#This Row],[Erorr 3]])</f>
        <v>2.0842333333333336</v>
      </c>
      <c r="Q1396" s="192">
        <f>Table21[[#This Row],[Abs Erorr 3]]/Table21[[#This Row],[Adj Close]]</f>
        <v>0.13069014311184127</v>
      </c>
    </row>
    <row r="1397" spans="1:17" x14ac:dyDescent="0.3">
      <c r="A1397" s="177">
        <v>45492</v>
      </c>
      <c r="B1397" s="7">
        <v>16.296099999999999</v>
      </c>
      <c r="C1397" s="190">
        <f t="shared" si="84"/>
        <v>15.947900000000001</v>
      </c>
      <c r="D1397" s="191">
        <f>Table21[[#This Row],[Adj Close]]-Table21[[#This Row],[Naive Trend ]]</f>
        <v>0.34819999999999851</v>
      </c>
      <c r="E1397">
        <f>Table21[[#This Row],[Erorr 1]]^2</f>
        <v>0.12124323999999896</v>
      </c>
      <c r="F1397">
        <f>ABS(Table21[[#This Row],[Erorr 1]])</f>
        <v>0.34819999999999851</v>
      </c>
      <c r="G1397" s="192">
        <f>Table21[[#This Row],[Abs Erorr 1]]/Table21[[#This Row],[Adj Close]]</f>
        <v>2.1367075557955494E-2</v>
      </c>
      <c r="H1397" s="190">
        <f t="shared" si="86"/>
        <v>15.387466666666668</v>
      </c>
      <c r="I1397" s="193">
        <f>(Table21[[#This Row],[Adj Close]]-Table21[[#This Row],[3-MA]])</f>
        <v>0.90863333333333074</v>
      </c>
      <c r="J1397" s="194">
        <f t="shared" si="85"/>
        <v>0.82561453444443977</v>
      </c>
      <c r="K1397" s="194">
        <f>ABS(Table21[[#This Row],[Erorr 2]])</f>
        <v>0.90863333333333074</v>
      </c>
      <c r="L1397" s="192">
        <f>Table21[[#This Row],[Abs Erorr 2]]/Table21[[#This Row],[Adj Close]]</f>
        <v>5.5757717081591961E-2</v>
      </c>
      <c r="M1397" s="190">
        <f t="shared" si="87"/>
        <v>14.409183333333333</v>
      </c>
      <c r="N1397" s="195">
        <f>Table21[[#This Row],[Adj Close]]-Table21[[#This Row],[6-MA]]</f>
        <v>1.8869166666666661</v>
      </c>
      <c r="O1397" s="194">
        <f>(Table21[[#This Row],[Adj Close]]-M1397)^2</f>
        <v>3.5604545069444424</v>
      </c>
      <c r="P1397" s="194">
        <f>ABS(Table21[[#This Row],[Erorr 3]])</f>
        <v>1.8869166666666661</v>
      </c>
      <c r="Q1397" s="192">
        <f>Table21[[#This Row],[Abs Erorr 3]]/Table21[[#This Row],[Adj Close]]</f>
        <v>0.11578946291853058</v>
      </c>
    </row>
    <row r="1398" spans="1:17" x14ac:dyDescent="0.3">
      <c r="A1398" s="177">
        <v>45495</v>
      </c>
      <c r="B1398" s="7">
        <v>16.1967</v>
      </c>
      <c r="C1398" s="190">
        <f t="shared" si="84"/>
        <v>16.296099999999999</v>
      </c>
      <c r="D1398" s="191">
        <f>Table21[[#This Row],[Adj Close]]-Table21[[#This Row],[Naive Trend ]]</f>
        <v>-9.9399999999999267E-2</v>
      </c>
      <c r="E1398">
        <f>Table21[[#This Row],[Erorr 1]]^2</f>
        <v>9.8803599999998538E-3</v>
      </c>
      <c r="F1398">
        <f>ABS(Table21[[#This Row],[Erorr 1]])</f>
        <v>9.9399999999999267E-2</v>
      </c>
      <c r="G1398" s="192">
        <f>Table21[[#This Row],[Abs Erorr 1]]/Table21[[#This Row],[Adj Close]]</f>
        <v>6.1370526094821336E-3</v>
      </c>
      <c r="H1398" s="190">
        <f t="shared" si="86"/>
        <v>16.103766666666669</v>
      </c>
      <c r="I1398" s="193">
        <f>(Table21[[#This Row],[Adj Close]]-Table21[[#This Row],[3-MA]])</f>
        <v>9.2933333333331092E-2</v>
      </c>
      <c r="J1398" s="194">
        <f t="shared" si="85"/>
        <v>8.6366044444440276E-3</v>
      </c>
      <c r="K1398" s="194">
        <f>ABS(Table21[[#This Row],[Erorr 2]])</f>
        <v>9.2933333333331092E-2</v>
      </c>
      <c r="L1398" s="192">
        <f>Table21[[#This Row],[Abs Erorr 2]]/Table21[[#This Row],[Adj Close]]</f>
        <v>5.7377943243581159E-3</v>
      </c>
      <c r="M1398" s="190">
        <f t="shared" si="87"/>
        <v>14.899983333333333</v>
      </c>
      <c r="N1398" s="195">
        <f>Table21[[#This Row],[Adj Close]]-Table21[[#This Row],[6-MA]]</f>
        <v>1.2967166666666667</v>
      </c>
      <c r="O1398" s="194">
        <f>(Table21[[#This Row],[Adj Close]]-M1398)^2</f>
        <v>1.6814741136111113</v>
      </c>
      <c r="P1398" s="194">
        <f>ABS(Table21[[#This Row],[Erorr 3]])</f>
        <v>1.2967166666666667</v>
      </c>
      <c r="Q1398" s="192">
        <f>Table21[[#This Row],[Abs Erorr 3]]/Table21[[#This Row],[Adj Close]]</f>
        <v>8.0060547313135805E-2</v>
      </c>
    </row>
    <row r="1399" spans="1:17" x14ac:dyDescent="0.3">
      <c r="A1399" s="177">
        <v>45496</v>
      </c>
      <c r="B1399" s="7">
        <v>16.186699999999998</v>
      </c>
      <c r="C1399" s="190">
        <f t="shared" si="84"/>
        <v>16.1967</v>
      </c>
      <c r="D1399" s="191">
        <f>Table21[[#This Row],[Adj Close]]-Table21[[#This Row],[Naive Trend ]]</f>
        <v>-1.0000000000001563E-2</v>
      </c>
      <c r="E1399">
        <f>Table21[[#This Row],[Erorr 1]]^2</f>
        <v>1.0000000000003127E-4</v>
      </c>
      <c r="F1399">
        <f>ABS(Table21[[#This Row],[Erorr 1]])</f>
        <v>1.0000000000001563E-2</v>
      </c>
      <c r="G1399" s="192">
        <f>Table21[[#This Row],[Abs Erorr 1]]/Table21[[#This Row],[Adj Close]]</f>
        <v>6.1779114952408855E-4</v>
      </c>
      <c r="H1399" s="190">
        <f t="shared" si="86"/>
        <v>16.146899999999999</v>
      </c>
      <c r="I1399" s="193">
        <f>(Table21[[#This Row],[Adj Close]]-Table21[[#This Row],[3-MA]])</f>
        <v>3.9799999999999613E-2</v>
      </c>
      <c r="J1399" s="194">
        <f t="shared" si="85"/>
        <v>1.5840399999999693E-3</v>
      </c>
      <c r="K1399" s="194">
        <f>ABS(Table21[[#This Row],[Erorr 2]])</f>
        <v>3.9799999999999613E-2</v>
      </c>
      <c r="L1399" s="192">
        <f>Table21[[#This Row],[Abs Erorr 2]]/Table21[[#This Row],[Adj Close]]</f>
        <v>2.458808775105464E-3</v>
      </c>
      <c r="M1399" s="190">
        <f t="shared" si="87"/>
        <v>15.3195</v>
      </c>
      <c r="N1399" s="195">
        <f>Table21[[#This Row],[Adj Close]]-Table21[[#This Row],[6-MA]]</f>
        <v>0.86719999999999864</v>
      </c>
      <c r="O1399" s="194">
        <f>(Table21[[#This Row],[Adj Close]]-M1399)^2</f>
        <v>0.75203583999999768</v>
      </c>
      <c r="P1399" s="194">
        <f>ABS(Table21[[#This Row],[Erorr 3]])</f>
        <v>0.86719999999999864</v>
      </c>
      <c r="Q1399" s="192">
        <f>Table21[[#This Row],[Abs Erorr 3]]/Table21[[#This Row],[Adj Close]]</f>
        <v>5.3574848486720499E-2</v>
      </c>
    </row>
    <row r="1400" spans="1:17" x14ac:dyDescent="0.3">
      <c r="A1400" s="177">
        <v>45497</v>
      </c>
      <c r="B1400" s="7">
        <v>15.888199999999999</v>
      </c>
      <c r="C1400" s="190">
        <f t="shared" si="84"/>
        <v>16.186699999999998</v>
      </c>
      <c r="D1400" s="191">
        <f>Table21[[#This Row],[Adj Close]]-Table21[[#This Row],[Naive Trend ]]</f>
        <v>-0.29849999999999888</v>
      </c>
      <c r="E1400">
        <f>Table21[[#This Row],[Erorr 1]]^2</f>
        <v>8.9102249999999328E-2</v>
      </c>
      <c r="F1400">
        <f>ABS(Table21[[#This Row],[Erorr 1]])</f>
        <v>0.29849999999999888</v>
      </c>
      <c r="G1400" s="192">
        <f>Table21[[#This Row],[Abs Erorr 1]]/Table21[[#This Row],[Adj Close]]</f>
        <v>1.8787527850857799E-2</v>
      </c>
      <c r="H1400" s="190">
        <f t="shared" si="86"/>
        <v>16.226500000000001</v>
      </c>
      <c r="I1400" s="193">
        <f>(Table21[[#This Row],[Adj Close]]-Table21[[#This Row],[3-MA]])</f>
        <v>-0.33830000000000204</v>
      </c>
      <c r="J1400" s="194">
        <f t="shared" si="85"/>
        <v>0.11444689000000138</v>
      </c>
      <c r="K1400" s="194">
        <f>ABS(Table21[[#This Row],[Erorr 2]])</f>
        <v>0.33830000000000204</v>
      </c>
      <c r="L1400" s="192">
        <f>Table21[[#This Row],[Abs Erorr 2]]/Table21[[#This Row],[Adj Close]]</f>
        <v>2.1292531564305713E-2</v>
      </c>
      <c r="M1400" s="190">
        <f t="shared" si="87"/>
        <v>15.806983333333335</v>
      </c>
      <c r="N1400" s="195">
        <f>Table21[[#This Row],[Adj Close]]-Table21[[#This Row],[6-MA]]</f>
        <v>8.1216666666664494E-2</v>
      </c>
      <c r="O1400" s="194">
        <f>(Table21[[#This Row],[Adj Close]]-M1400)^2</f>
        <v>6.5961469444440913E-3</v>
      </c>
      <c r="P1400" s="194">
        <f>ABS(Table21[[#This Row],[Erorr 3]])</f>
        <v>8.1216666666664494E-2</v>
      </c>
      <c r="Q1400" s="192">
        <f>Table21[[#This Row],[Abs Erorr 3]]/Table21[[#This Row],[Adj Close]]</f>
        <v>5.1117600902974847E-3</v>
      </c>
    </row>
    <row r="1401" spans="1:17" x14ac:dyDescent="0.3">
      <c r="A1401" s="177">
        <v>45498</v>
      </c>
      <c r="B1401" s="7">
        <v>15.9877</v>
      </c>
      <c r="C1401" s="190">
        <f t="shared" si="84"/>
        <v>15.888199999999999</v>
      </c>
      <c r="D1401" s="191">
        <f>Table21[[#This Row],[Adj Close]]-Table21[[#This Row],[Naive Trend ]]</f>
        <v>9.950000000000081E-2</v>
      </c>
      <c r="E1401">
        <f>Table21[[#This Row],[Erorr 1]]^2</f>
        <v>9.9002500000001607E-3</v>
      </c>
      <c r="F1401">
        <f>ABS(Table21[[#This Row],[Erorr 1]])</f>
        <v>9.950000000000081E-2</v>
      </c>
      <c r="G1401" s="192">
        <f>Table21[[#This Row],[Abs Erorr 1]]/Table21[[#This Row],[Adj Close]]</f>
        <v>6.2235343420254828E-3</v>
      </c>
      <c r="H1401" s="190">
        <f t="shared" si="86"/>
        <v>16.09053333333333</v>
      </c>
      <c r="I1401" s="193">
        <f>(Table21[[#This Row],[Adj Close]]-Table21[[#This Row],[3-MA]])</f>
        <v>-0.10283333333332934</v>
      </c>
      <c r="J1401" s="194">
        <f t="shared" si="85"/>
        <v>1.0574694444443622E-2</v>
      </c>
      <c r="K1401" s="194">
        <f>ABS(Table21[[#This Row],[Erorr 2]])</f>
        <v>0.10283333333332934</v>
      </c>
      <c r="L1401" s="192">
        <f>Table21[[#This Row],[Abs Erorr 2]]/Table21[[#This Row],[Adj Close]]</f>
        <v>6.4320279548233539E-3</v>
      </c>
      <c r="M1401" s="190">
        <f t="shared" si="87"/>
        <v>16.097150000000003</v>
      </c>
      <c r="N1401" s="195">
        <f>Table21[[#This Row],[Adj Close]]-Table21[[#This Row],[6-MA]]</f>
        <v>-0.10945000000000249</v>
      </c>
      <c r="O1401" s="194">
        <f>(Table21[[#This Row],[Adj Close]]-M1401)^2</f>
        <v>1.1979302500000545E-2</v>
      </c>
      <c r="P1401" s="194">
        <f>ABS(Table21[[#This Row],[Erorr 3]])</f>
        <v>0.10945000000000249</v>
      </c>
      <c r="Q1401" s="192">
        <f>Table21[[#This Row],[Abs Erorr 3]]/Table21[[#This Row],[Adj Close]]</f>
        <v>6.8458877762281305E-3</v>
      </c>
    </row>
    <row r="1402" spans="1:17" x14ac:dyDescent="0.3">
      <c r="A1402" s="177">
        <v>45499</v>
      </c>
      <c r="B1402" s="7">
        <v>16.306100000000001</v>
      </c>
      <c r="C1402" s="190">
        <f t="shared" si="84"/>
        <v>15.9877</v>
      </c>
      <c r="D1402" s="191">
        <f>Table21[[#This Row],[Adj Close]]-Table21[[#This Row],[Naive Trend ]]</f>
        <v>0.31840000000000046</v>
      </c>
      <c r="E1402">
        <f>Table21[[#This Row],[Erorr 1]]^2</f>
        <v>0.1013785600000003</v>
      </c>
      <c r="F1402">
        <f>ABS(Table21[[#This Row],[Erorr 1]])</f>
        <v>0.31840000000000046</v>
      </c>
      <c r="G1402" s="192">
        <f>Table21[[#This Row],[Abs Erorr 1]]/Table21[[#This Row],[Adj Close]]</f>
        <v>1.9526434892463584E-2</v>
      </c>
      <c r="H1402" s="190">
        <f t="shared" si="86"/>
        <v>16.020866666666667</v>
      </c>
      <c r="I1402" s="193">
        <f>(Table21[[#This Row],[Adj Close]]-Table21[[#This Row],[3-MA]])</f>
        <v>0.28523333333333412</v>
      </c>
      <c r="J1402" s="194">
        <f t="shared" si="85"/>
        <v>8.1358054444444897E-2</v>
      </c>
      <c r="K1402" s="194">
        <f>ABS(Table21[[#This Row],[Erorr 2]])</f>
        <v>0.28523333333333412</v>
      </c>
      <c r="L1402" s="192">
        <f>Table21[[#This Row],[Abs Erorr 2]]/Table21[[#This Row],[Adj Close]]</f>
        <v>1.7492431257831984E-2</v>
      </c>
      <c r="M1402" s="190">
        <f t="shared" si="87"/>
        <v>16.083883333333333</v>
      </c>
      <c r="N1402" s="195">
        <f>Table21[[#This Row],[Adj Close]]-Table21[[#This Row],[6-MA]]</f>
        <v>0.22221666666666806</v>
      </c>
      <c r="O1402" s="194">
        <f>(Table21[[#This Row],[Adj Close]]-M1402)^2</f>
        <v>4.9380246944445066E-2</v>
      </c>
      <c r="P1402" s="194">
        <f>ABS(Table21[[#This Row],[Erorr 3]])</f>
        <v>0.22221666666666806</v>
      </c>
      <c r="Q1402" s="192">
        <f>Table21[[#This Row],[Abs Erorr 3]]/Table21[[#This Row],[Adj Close]]</f>
        <v>1.3627824352031942E-2</v>
      </c>
    </row>
    <row r="1403" spans="1:17" x14ac:dyDescent="0.3">
      <c r="A1403" s="177">
        <v>45502</v>
      </c>
      <c r="B1403" s="7">
        <v>16.2563</v>
      </c>
      <c r="C1403" s="190">
        <f t="shared" si="84"/>
        <v>16.306100000000001</v>
      </c>
      <c r="D1403" s="191">
        <f>Table21[[#This Row],[Adj Close]]-Table21[[#This Row],[Naive Trend ]]</f>
        <v>-4.9800000000001177E-2</v>
      </c>
      <c r="E1403">
        <f>Table21[[#This Row],[Erorr 1]]^2</f>
        <v>2.4800400000001173E-3</v>
      </c>
      <c r="F1403">
        <f>ABS(Table21[[#This Row],[Erorr 1]])</f>
        <v>4.9800000000001177E-2</v>
      </c>
      <c r="G1403" s="192">
        <f>Table21[[#This Row],[Abs Erorr 1]]/Table21[[#This Row],[Adj Close]]</f>
        <v>3.0634277172543064E-3</v>
      </c>
      <c r="H1403" s="190">
        <f t="shared" si="86"/>
        <v>16.060666666666666</v>
      </c>
      <c r="I1403" s="193">
        <f>(Table21[[#This Row],[Adj Close]]-Table21[[#This Row],[3-MA]])</f>
        <v>0.19563333333333333</v>
      </c>
      <c r="J1403" s="194">
        <f t="shared" si="85"/>
        <v>3.8272401111111111E-2</v>
      </c>
      <c r="K1403" s="194">
        <f>ABS(Table21[[#This Row],[Erorr 2]])</f>
        <v>0.19563333333333333</v>
      </c>
      <c r="L1403" s="192">
        <f>Table21[[#This Row],[Abs Erorr 2]]/Table21[[#This Row],[Adj Close]]</f>
        <v>1.2034308750043573E-2</v>
      </c>
      <c r="M1403" s="190">
        <f t="shared" si="87"/>
        <v>16.143583333333336</v>
      </c>
      <c r="N1403" s="195">
        <f>Table21[[#This Row],[Adj Close]]-Table21[[#This Row],[6-MA]]</f>
        <v>0.11271666666666391</v>
      </c>
      <c r="O1403" s="194">
        <f>(Table21[[#This Row],[Adj Close]]-M1403)^2</f>
        <v>1.2705046944443823E-2</v>
      </c>
      <c r="P1403" s="194">
        <f>ABS(Table21[[#This Row],[Erorr 3]])</f>
        <v>0.11271666666666391</v>
      </c>
      <c r="Q1403" s="192">
        <f>Table21[[#This Row],[Abs Erorr 3]]/Table21[[#This Row],[Adj Close]]</f>
        <v>6.9337221056860361E-3</v>
      </c>
    </row>
    <row r="1404" spans="1:17" x14ac:dyDescent="0.3">
      <c r="A1404" s="177">
        <v>45503</v>
      </c>
      <c r="B1404" s="7">
        <v>16.495100000000001</v>
      </c>
      <c r="C1404" s="190">
        <f t="shared" si="84"/>
        <v>16.2563</v>
      </c>
      <c r="D1404" s="191">
        <f>Table21[[#This Row],[Adj Close]]-Table21[[#This Row],[Naive Trend ]]</f>
        <v>0.23880000000000123</v>
      </c>
      <c r="E1404">
        <f>Table21[[#This Row],[Erorr 1]]^2</f>
        <v>5.7025440000000586E-2</v>
      </c>
      <c r="F1404">
        <f>ABS(Table21[[#This Row],[Erorr 1]])</f>
        <v>0.23880000000000123</v>
      </c>
      <c r="G1404" s="192">
        <f>Table21[[#This Row],[Abs Erorr 1]]/Table21[[#This Row],[Adj Close]]</f>
        <v>1.4477026510903311E-2</v>
      </c>
      <c r="H1404" s="190">
        <f t="shared" si="86"/>
        <v>16.183366666666668</v>
      </c>
      <c r="I1404" s="193">
        <f>(Table21[[#This Row],[Adj Close]]-Table21[[#This Row],[3-MA]])</f>
        <v>0.31173333333333275</v>
      </c>
      <c r="J1404" s="194">
        <f t="shared" si="85"/>
        <v>9.7177671111110753E-2</v>
      </c>
      <c r="K1404" s="194">
        <f>ABS(Table21[[#This Row],[Erorr 2]])</f>
        <v>0.31173333333333275</v>
      </c>
      <c r="L1404" s="192">
        <f>Table21[[#This Row],[Abs Erorr 2]]/Table21[[#This Row],[Adj Close]]</f>
        <v>1.8898541587097546E-2</v>
      </c>
      <c r="M1404" s="190">
        <f t="shared" si="87"/>
        <v>16.136949999999999</v>
      </c>
      <c r="N1404" s="195">
        <f>Table21[[#This Row],[Adj Close]]-Table21[[#This Row],[6-MA]]</f>
        <v>0.35815000000000197</v>
      </c>
      <c r="O1404" s="194">
        <f>(Table21[[#This Row],[Adj Close]]-M1404)^2</f>
        <v>0.1282714225000014</v>
      </c>
      <c r="P1404" s="194">
        <f>ABS(Table21[[#This Row],[Erorr 3]])</f>
        <v>0.35815000000000197</v>
      </c>
      <c r="Q1404" s="192">
        <f>Table21[[#This Row],[Abs Erorr 3]]/Table21[[#This Row],[Adj Close]]</f>
        <v>2.1712508563149175E-2</v>
      </c>
    </row>
    <row r="1405" spans="1:17" x14ac:dyDescent="0.3">
      <c r="A1405" s="177">
        <v>45504</v>
      </c>
      <c r="B1405" s="7">
        <v>16.873200000000001</v>
      </c>
      <c r="C1405" s="190">
        <f t="shared" si="84"/>
        <v>16.495100000000001</v>
      </c>
      <c r="D1405" s="191">
        <f>Table21[[#This Row],[Adj Close]]-Table21[[#This Row],[Naive Trend ]]</f>
        <v>0.37809999999999988</v>
      </c>
      <c r="E1405">
        <f>Table21[[#This Row],[Erorr 1]]^2</f>
        <v>0.1429596099999999</v>
      </c>
      <c r="F1405">
        <f>ABS(Table21[[#This Row],[Erorr 1]])</f>
        <v>0.37809999999999988</v>
      </c>
      <c r="G1405" s="192">
        <f>Table21[[#This Row],[Abs Erorr 1]]/Table21[[#This Row],[Adj Close]]</f>
        <v>2.2408316146314857E-2</v>
      </c>
      <c r="H1405" s="190">
        <f t="shared" si="86"/>
        <v>16.352499999999999</v>
      </c>
      <c r="I1405" s="193">
        <f>(Table21[[#This Row],[Adj Close]]-Table21[[#This Row],[3-MA]])</f>
        <v>0.52070000000000149</v>
      </c>
      <c r="J1405" s="194">
        <f t="shared" si="85"/>
        <v>0.27112849000000155</v>
      </c>
      <c r="K1405" s="194">
        <f>ABS(Table21[[#This Row],[Erorr 2]])</f>
        <v>0.52070000000000149</v>
      </c>
      <c r="L1405" s="192">
        <f>Table21[[#This Row],[Abs Erorr 2]]/Table21[[#This Row],[Adj Close]]</f>
        <v>3.0859587985681523E-2</v>
      </c>
      <c r="M1405" s="190">
        <f t="shared" si="87"/>
        <v>16.186683333333335</v>
      </c>
      <c r="N1405" s="195">
        <f>Table21[[#This Row],[Adj Close]]-Table21[[#This Row],[6-MA]]</f>
        <v>0.686516666666666</v>
      </c>
      <c r="O1405" s="194">
        <f>(Table21[[#This Row],[Adj Close]]-M1405)^2</f>
        <v>0.47130513361111021</v>
      </c>
      <c r="P1405" s="194">
        <f>ABS(Table21[[#This Row],[Erorr 3]])</f>
        <v>0.686516666666666</v>
      </c>
      <c r="Q1405" s="192">
        <f>Table21[[#This Row],[Abs Erorr 3]]/Table21[[#This Row],[Adj Close]]</f>
        <v>4.0686809062102383E-2</v>
      </c>
    </row>
    <row r="1406" spans="1:17" x14ac:dyDescent="0.3">
      <c r="A1406" s="177">
        <v>45505</v>
      </c>
      <c r="B1406" s="7">
        <v>16.455300000000001</v>
      </c>
      <c r="C1406" s="190">
        <f t="shared" si="84"/>
        <v>16.873200000000001</v>
      </c>
      <c r="D1406" s="191">
        <f>Table21[[#This Row],[Adj Close]]-Table21[[#This Row],[Naive Trend ]]</f>
        <v>-0.41789999999999949</v>
      </c>
      <c r="E1406">
        <f>Table21[[#This Row],[Erorr 1]]^2</f>
        <v>0.17464040999999958</v>
      </c>
      <c r="F1406">
        <f>ABS(Table21[[#This Row],[Erorr 1]])</f>
        <v>0.41789999999999949</v>
      </c>
      <c r="G1406" s="192">
        <f>Table21[[#This Row],[Abs Erorr 1]]/Table21[[#This Row],[Adj Close]]</f>
        <v>2.5396072997757528E-2</v>
      </c>
      <c r="H1406" s="190">
        <f t="shared" si="86"/>
        <v>16.541533333333334</v>
      </c>
      <c r="I1406" s="193">
        <f>(Table21[[#This Row],[Adj Close]]-Table21[[#This Row],[3-MA]])</f>
        <v>-8.6233333333332496E-2</v>
      </c>
      <c r="J1406" s="194">
        <f t="shared" si="85"/>
        <v>7.4361877777776334E-3</v>
      </c>
      <c r="K1406" s="194">
        <f>ABS(Table21[[#This Row],[Erorr 2]])</f>
        <v>8.6233333333332496E-2</v>
      </c>
      <c r="L1406" s="192">
        <f>Table21[[#This Row],[Abs Erorr 2]]/Table21[[#This Row],[Adj Close]]</f>
        <v>5.2404595074737308E-3</v>
      </c>
      <c r="M1406" s="190">
        <f t="shared" si="87"/>
        <v>16.301100000000002</v>
      </c>
      <c r="N1406" s="195">
        <f>Table21[[#This Row],[Adj Close]]-Table21[[#This Row],[6-MA]]</f>
        <v>0.15419999999999945</v>
      </c>
      <c r="O1406" s="194">
        <f>(Table21[[#This Row],[Adj Close]]-M1406)^2</f>
        <v>2.3777639999999829E-2</v>
      </c>
      <c r="P1406" s="194">
        <f>ABS(Table21[[#This Row],[Erorr 3]])</f>
        <v>0.15419999999999945</v>
      </c>
      <c r="Q1406" s="192">
        <f>Table21[[#This Row],[Abs Erorr 3]]/Table21[[#This Row],[Adj Close]]</f>
        <v>9.37084100563341E-3</v>
      </c>
    </row>
    <row r="1407" spans="1:17" x14ac:dyDescent="0.3">
      <c r="A1407" s="177">
        <v>45506</v>
      </c>
      <c r="B1407" s="7">
        <v>15.9778</v>
      </c>
      <c r="C1407" s="190">
        <f t="shared" si="84"/>
        <v>16.455300000000001</v>
      </c>
      <c r="D1407" s="191">
        <f>Table21[[#This Row],[Adj Close]]-Table21[[#This Row],[Naive Trend ]]</f>
        <v>-0.47750000000000092</v>
      </c>
      <c r="E1407">
        <f>Table21[[#This Row],[Erorr 1]]^2</f>
        <v>0.22800625000000088</v>
      </c>
      <c r="F1407">
        <f>ABS(Table21[[#This Row],[Erorr 1]])</f>
        <v>0.47750000000000092</v>
      </c>
      <c r="G1407" s="192">
        <f>Table21[[#This Row],[Abs Erorr 1]]/Table21[[#This Row],[Adj Close]]</f>
        <v>2.9885215736834916E-2</v>
      </c>
      <c r="H1407" s="190">
        <f t="shared" si="86"/>
        <v>16.60786666666667</v>
      </c>
      <c r="I1407" s="193">
        <f>(Table21[[#This Row],[Adj Close]]-Table21[[#This Row],[3-MA]])</f>
        <v>-0.63006666666666966</v>
      </c>
      <c r="J1407" s="194">
        <f t="shared" si="85"/>
        <v>0.3969840044444482</v>
      </c>
      <c r="K1407" s="194">
        <f>ABS(Table21[[#This Row],[Erorr 2]])</f>
        <v>0.63006666666666966</v>
      </c>
      <c r="L1407" s="192">
        <f>Table21[[#This Row],[Abs Erorr 2]]/Table21[[#This Row],[Adj Close]]</f>
        <v>3.9433881176799662E-2</v>
      </c>
      <c r="M1407" s="190">
        <f t="shared" si="87"/>
        <v>16.395616666666665</v>
      </c>
      <c r="N1407" s="195">
        <f>Table21[[#This Row],[Adj Close]]-Table21[[#This Row],[6-MA]]</f>
        <v>-0.41781666666666517</v>
      </c>
      <c r="O1407" s="194">
        <f>(Table21[[#This Row],[Adj Close]]-M1407)^2</f>
        <v>0.17457076694444321</v>
      </c>
      <c r="P1407" s="194">
        <f>ABS(Table21[[#This Row],[Erorr 3]])</f>
        <v>0.41781666666666517</v>
      </c>
      <c r="Q1407" s="192">
        <f>Table21[[#This Row],[Abs Erorr 3]]/Table21[[#This Row],[Adj Close]]</f>
        <v>2.6149824548227237E-2</v>
      </c>
    </row>
    <row r="1408" spans="1:17" x14ac:dyDescent="0.3">
      <c r="A1408" s="177">
        <v>45509</v>
      </c>
      <c r="B1408" s="7">
        <v>15.9877</v>
      </c>
      <c r="C1408" s="190">
        <f t="shared" si="84"/>
        <v>15.9778</v>
      </c>
      <c r="D1408" s="191">
        <f>Table21[[#This Row],[Adj Close]]-Table21[[#This Row],[Naive Trend ]]</f>
        <v>9.9000000000000199E-3</v>
      </c>
      <c r="E1408">
        <f>Table21[[#This Row],[Erorr 1]]^2</f>
        <v>9.8010000000000398E-5</v>
      </c>
      <c r="F1408">
        <f>ABS(Table21[[#This Row],[Erorr 1]])</f>
        <v>9.9000000000000199E-3</v>
      </c>
      <c r="G1408" s="192">
        <f>Table21[[#This Row],[Abs Erorr 1]]/Table21[[#This Row],[Adj Close]]</f>
        <v>6.1922603001057189E-4</v>
      </c>
      <c r="H1408" s="190">
        <f t="shared" si="86"/>
        <v>16.435433333333336</v>
      </c>
      <c r="I1408" s="193">
        <f>(Table21[[#This Row],[Adj Close]]-Table21[[#This Row],[3-MA]])</f>
        <v>-0.44773333333333554</v>
      </c>
      <c r="J1408" s="194">
        <f t="shared" si="85"/>
        <v>0.20046513777777974</v>
      </c>
      <c r="K1408" s="194">
        <f>ABS(Table21[[#This Row],[Erorr 2]])</f>
        <v>0.44773333333333554</v>
      </c>
      <c r="L1408" s="192">
        <f>Table21[[#This Row],[Abs Erorr 2]]/Table21[[#This Row],[Adj Close]]</f>
        <v>2.8004862071050591E-2</v>
      </c>
      <c r="M1408" s="190">
        <f t="shared" si="87"/>
        <v>16.393966666666667</v>
      </c>
      <c r="N1408" s="195">
        <f>Table21[[#This Row],[Adj Close]]-Table21[[#This Row],[6-MA]]</f>
        <v>-0.40626666666666722</v>
      </c>
      <c r="O1408" s="194">
        <f>(Table21[[#This Row],[Adj Close]]-M1408)^2</f>
        <v>0.16505260444444489</v>
      </c>
      <c r="P1408" s="194">
        <f>ABS(Table21[[#This Row],[Erorr 3]])</f>
        <v>0.40626666666666722</v>
      </c>
      <c r="Q1408" s="192">
        <f>Table21[[#This Row],[Abs Erorr 3]]/Table21[[#This Row],[Adj Close]]</f>
        <v>2.541120152784123E-2</v>
      </c>
    </row>
    <row r="1409" spans="1:17" x14ac:dyDescent="0.3">
      <c r="A1409" s="177">
        <v>45510</v>
      </c>
      <c r="B1409" s="7">
        <v>16.355799999999999</v>
      </c>
      <c r="C1409" s="190">
        <f t="shared" si="84"/>
        <v>15.9877</v>
      </c>
      <c r="D1409" s="191">
        <f>Table21[[#This Row],[Adj Close]]-Table21[[#This Row],[Naive Trend ]]</f>
        <v>0.36809999999999832</v>
      </c>
      <c r="E1409">
        <f>Table21[[#This Row],[Erorr 1]]^2</f>
        <v>0.13549760999999877</v>
      </c>
      <c r="F1409">
        <f>ABS(Table21[[#This Row],[Erorr 1]])</f>
        <v>0.36809999999999832</v>
      </c>
      <c r="G1409" s="192">
        <f>Table21[[#This Row],[Abs Erorr 1]]/Table21[[#This Row],[Adj Close]]</f>
        <v>2.2505777766908274E-2</v>
      </c>
      <c r="H1409" s="190">
        <f t="shared" si="86"/>
        <v>16.140266666666665</v>
      </c>
      <c r="I1409" s="193">
        <f>(Table21[[#This Row],[Adj Close]]-Table21[[#This Row],[3-MA]])</f>
        <v>0.21553333333333313</v>
      </c>
      <c r="J1409" s="194">
        <f t="shared" si="85"/>
        <v>4.6454617777777693E-2</v>
      </c>
      <c r="K1409" s="194">
        <f>ABS(Table21[[#This Row],[Erorr 2]])</f>
        <v>0.21553333333333313</v>
      </c>
      <c r="L1409" s="192">
        <f>Table21[[#This Row],[Abs Erorr 2]]/Table21[[#This Row],[Adj Close]]</f>
        <v>1.3177792179736433E-2</v>
      </c>
      <c r="M1409" s="190">
        <f t="shared" si="87"/>
        <v>16.340900000000001</v>
      </c>
      <c r="N1409" s="195">
        <f>Table21[[#This Row],[Adj Close]]-Table21[[#This Row],[6-MA]]</f>
        <v>1.4899999999997249E-2</v>
      </c>
      <c r="O1409" s="194">
        <f>(Table21[[#This Row],[Adj Close]]-M1409)^2</f>
        <v>2.22009999999918E-4</v>
      </c>
      <c r="P1409" s="194">
        <f>ABS(Table21[[#This Row],[Erorr 3]])</f>
        <v>1.4899999999997249E-2</v>
      </c>
      <c r="Q1409" s="192">
        <f>Table21[[#This Row],[Abs Erorr 3]]/Table21[[#This Row],[Adj Close]]</f>
        <v>9.1099181941557434E-4</v>
      </c>
    </row>
    <row r="1410" spans="1:17" x14ac:dyDescent="0.3">
      <c r="A1410" s="177">
        <v>45511</v>
      </c>
      <c r="B1410" s="7">
        <v>17.509899999999998</v>
      </c>
      <c r="C1410" s="190">
        <f t="shared" si="84"/>
        <v>16.355799999999999</v>
      </c>
      <c r="D1410" s="191">
        <f>Table21[[#This Row],[Adj Close]]-Table21[[#This Row],[Naive Trend ]]</f>
        <v>1.1540999999999997</v>
      </c>
      <c r="E1410">
        <f>Table21[[#This Row],[Erorr 1]]^2</f>
        <v>1.3319468099999994</v>
      </c>
      <c r="F1410">
        <f>ABS(Table21[[#This Row],[Erorr 1]])</f>
        <v>1.1540999999999997</v>
      </c>
      <c r="G1410" s="192">
        <f>Table21[[#This Row],[Abs Erorr 1]]/Table21[[#This Row],[Adj Close]]</f>
        <v>6.5911284473355064E-2</v>
      </c>
      <c r="H1410" s="190">
        <f t="shared" si="86"/>
        <v>16.107099999999999</v>
      </c>
      <c r="I1410" s="193">
        <f>(Table21[[#This Row],[Adj Close]]-Table21[[#This Row],[3-MA]])</f>
        <v>1.4027999999999992</v>
      </c>
      <c r="J1410" s="194">
        <f t="shared" si="85"/>
        <v>1.9678478399999977</v>
      </c>
      <c r="K1410" s="194">
        <f>ABS(Table21[[#This Row],[Erorr 2]])</f>
        <v>1.4027999999999992</v>
      </c>
      <c r="L1410" s="192">
        <f>Table21[[#This Row],[Abs Erorr 2]]/Table21[[#This Row],[Adj Close]]</f>
        <v>8.0114677982170049E-2</v>
      </c>
      <c r="M1410" s="190">
        <f t="shared" si="87"/>
        <v>16.357483333333334</v>
      </c>
      <c r="N1410" s="195">
        <f>Table21[[#This Row],[Adj Close]]-Table21[[#This Row],[6-MA]]</f>
        <v>1.1524166666666638</v>
      </c>
      <c r="O1410" s="194">
        <f>(Table21[[#This Row],[Adj Close]]-M1410)^2</f>
        <v>1.3280641736111045</v>
      </c>
      <c r="P1410" s="194">
        <f>ABS(Table21[[#This Row],[Erorr 3]])</f>
        <v>1.1524166666666638</v>
      </c>
      <c r="Q1410" s="192">
        <f>Table21[[#This Row],[Abs Erorr 3]]/Table21[[#This Row],[Adj Close]]</f>
        <v>6.5815148382724287E-2</v>
      </c>
    </row>
    <row r="1411" spans="1:17" x14ac:dyDescent="0.3">
      <c r="A1411" s="177">
        <v>45512</v>
      </c>
      <c r="B1411" s="7">
        <v>17.698899999999998</v>
      </c>
      <c r="C1411" s="190">
        <f t="shared" si="84"/>
        <v>17.509899999999998</v>
      </c>
      <c r="D1411" s="191">
        <f>Table21[[#This Row],[Adj Close]]-Table21[[#This Row],[Naive Trend ]]</f>
        <v>0.18900000000000006</v>
      </c>
      <c r="E1411">
        <f>Table21[[#This Row],[Erorr 1]]^2</f>
        <v>3.5721000000000024E-2</v>
      </c>
      <c r="F1411">
        <f>ABS(Table21[[#This Row],[Erorr 1]])</f>
        <v>0.18900000000000006</v>
      </c>
      <c r="G1411" s="192">
        <f>Table21[[#This Row],[Abs Erorr 1]]/Table21[[#This Row],[Adj Close]]</f>
        <v>1.0678629745351411E-2</v>
      </c>
      <c r="H1411" s="190">
        <f t="shared" si="86"/>
        <v>16.617799999999999</v>
      </c>
      <c r="I1411" s="193">
        <f>(Table21[[#This Row],[Adj Close]]-Table21[[#This Row],[3-MA]])</f>
        <v>1.0810999999999993</v>
      </c>
      <c r="J1411" s="194">
        <f t="shared" si="85"/>
        <v>1.1687772099999985</v>
      </c>
      <c r="K1411" s="194">
        <f>ABS(Table21[[#This Row],[Erorr 2]])</f>
        <v>1.0810999999999993</v>
      </c>
      <c r="L1411" s="192">
        <f>Table21[[#This Row],[Abs Erorr 2]]/Table21[[#This Row],[Adj Close]]</f>
        <v>6.1082892157139676E-2</v>
      </c>
      <c r="M1411" s="190">
        <f t="shared" si="87"/>
        <v>16.526616666666669</v>
      </c>
      <c r="N1411" s="195">
        <f>Table21[[#This Row],[Adj Close]]-Table21[[#This Row],[6-MA]]</f>
        <v>1.1722833333333291</v>
      </c>
      <c r="O1411" s="194">
        <f>(Table21[[#This Row],[Adj Close]]-M1411)^2</f>
        <v>1.3742482136111012</v>
      </c>
      <c r="P1411" s="194">
        <f>ABS(Table21[[#This Row],[Erorr 3]])</f>
        <v>1.1722833333333291</v>
      </c>
      <c r="Q1411" s="192">
        <f>Table21[[#This Row],[Abs Erorr 3]]/Table21[[#This Row],[Adj Close]]</f>
        <v>6.62348130863121E-2</v>
      </c>
    </row>
    <row r="1412" spans="1:17" x14ac:dyDescent="0.3">
      <c r="A1412" s="177">
        <v>45513</v>
      </c>
      <c r="B1412" s="7">
        <v>17.3109</v>
      </c>
      <c r="C1412" s="190">
        <f t="shared" ref="C1412:C1471" si="88">B1411</f>
        <v>17.698899999999998</v>
      </c>
      <c r="D1412" s="191">
        <f>Table21[[#This Row],[Adj Close]]-Table21[[#This Row],[Naive Trend ]]</f>
        <v>-0.38799999999999812</v>
      </c>
      <c r="E1412">
        <f>Table21[[#This Row],[Erorr 1]]^2</f>
        <v>0.15054399999999854</v>
      </c>
      <c r="F1412">
        <f>ABS(Table21[[#This Row],[Erorr 1]])</f>
        <v>0.38799999999999812</v>
      </c>
      <c r="G1412" s="192">
        <f>Table21[[#This Row],[Abs Erorr 1]]/Table21[[#This Row],[Adj Close]]</f>
        <v>2.24136237861693E-2</v>
      </c>
      <c r="H1412" s="190">
        <f t="shared" si="86"/>
        <v>17.188199999999998</v>
      </c>
      <c r="I1412" s="193">
        <f>(Table21[[#This Row],[Adj Close]]-Table21[[#This Row],[3-MA]])</f>
        <v>0.12270000000000181</v>
      </c>
      <c r="J1412" s="194">
        <f t="shared" si="85"/>
        <v>1.5055290000000443E-2</v>
      </c>
      <c r="K1412" s="194">
        <f>ABS(Table21[[#This Row],[Erorr 2]])</f>
        <v>0.12270000000000181</v>
      </c>
      <c r="L1412" s="192">
        <f>Table21[[#This Row],[Abs Erorr 2]]/Table21[[#This Row],[Adj Close]]</f>
        <v>7.08801968701811E-3</v>
      </c>
      <c r="M1412" s="190">
        <f t="shared" si="87"/>
        <v>16.664233333333332</v>
      </c>
      <c r="N1412" s="195">
        <f>Table21[[#This Row],[Adj Close]]-Table21[[#This Row],[6-MA]]</f>
        <v>0.64666666666666828</v>
      </c>
      <c r="O1412" s="194">
        <f>(Table21[[#This Row],[Adj Close]]-M1412)^2</f>
        <v>0.41817777777777987</v>
      </c>
      <c r="P1412" s="194">
        <f>ABS(Table21[[#This Row],[Erorr 3]])</f>
        <v>0.64666666666666828</v>
      </c>
      <c r="Q1412" s="192">
        <f>Table21[[#This Row],[Abs Erorr 3]]/Table21[[#This Row],[Adj Close]]</f>
        <v>3.7356039643615772E-2</v>
      </c>
    </row>
    <row r="1413" spans="1:17" x14ac:dyDescent="0.3">
      <c r="A1413" s="177">
        <v>45516</v>
      </c>
      <c r="B1413" s="7">
        <v>16.505099999999999</v>
      </c>
      <c r="C1413" s="190">
        <f t="shared" si="88"/>
        <v>17.3109</v>
      </c>
      <c r="D1413" s="191">
        <f>Table21[[#This Row],[Adj Close]]-Table21[[#This Row],[Naive Trend ]]</f>
        <v>-0.8058000000000014</v>
      </c>
      <c r="E1413">
        <f>Table21[[#This Row],[Erorr 1]]^2</f>
        <v>0.64931364000000225</v>
      </c>
      <c r="F1413">
        <f>ABS(Table21[[#This Row],[Erorr 1]])</f>
        <v>0.8058000000000014</v>
      </c>
      <c r="G1413" s="192">
        <f>Table21[[#This Row],[Abs Erorr 1]]/Table21[[#This Row],[Adj Close]]</f>
        <v>4.8821273424577948E-2</v>
      </c>
      <c r="H1413" s="190">
        <f t="shared" si="86"/>
        <v>17.506566666666668</v>
      </c>
      <c r="I1413" s="193">
        <f>(Table21[[#This Row],[Adj Close]]-Table21[[#This Row],[3-MA]])</f>
        <v>-1.0014666666666692</v>
      </c>
      <c r="J1413" s="194">
        <f t="shared" ref="J1413:J1471" si="89">(B1413-H1413)^2</f>
        <v>1.0029354844444494</v>
      </c>
      <c r="K1413" s="194">
        <f>ABS(Table21[[#This Row],[Erorr 2]])</f>
        <v>1.0014666666666692</v>
      </c>
      <c r="L1413" s="192">
        <f>Table21[[#This Row],[Abs Erorr 2]]/Table21[[#This Row],[Adj Close]]</f>
        <v>6.067619503466621E-2</v>
      </c>
      <c r="M1413" s="190">
        <f t="shared" si="87"/>
        <v>16.806833333333334</v>
      </c>
      <c r="N1413" s="195">
        <f>Table21[[#This Row],[Adj Close]]-Table21[[#This Row],[6-MA]]</f>
        <v>-0.30173333333333474</v>
      </c>
      <c r="O1413" s="194">
        <f>(Table21[[#This Row],[Adj Close]]-M1413)^2</f>
        <v>9.1043004444445297E-2</v>
      </c>
      <c r="P1413" s="194">
        <f>ABS(Table21[[#This Row],[Erorr 3]])</f>
        <v>0.30173333333333474</v>
      </c>
      <c r="Q1413" s="192">
        <f>Table21[[#This Row],[Abs Erorr 3]]/Table21[[#This Row],[Adj Close]]</f>
        <v>1.8281218128538133E-2</v>
      </c>
    </row>
    <row r="1414" spans="1:17" x14ac:dyDescent="0.3">
      <c r="A1414" s="177">
        <v>45517</v>
      </c>
      <c r="B1414" s="7">
        <v>17.7089</v>
      </c>
      <c r="C1414" s="190">
        <f t="shared" si="88"/>
        <v>16.505099999999999</v>
      </c>
      <c r="D1414" s="191">
        <f>Table21[[#This Row],[Adj Close]]-Table21[[#This Row],[Naive Trend ]]</f>
        <v>1.2038000000000011</v>
      </c>
      <c r="E1414">
        <f>Table21[[#This Row],[Erorr 1]]^2</f>
        <v>1.4491344400000026</v>
      </c>
      <c r="F1414">
        <f>ABS(Table21[[#This Row],[Erorr 1]])</f>
        <v>1.2038000000000011</v>
      </c>
      <c r="G1414" s="192">
        <f>Table21[[#This Row],[Abs Erorr 1]]/Table21[[#This Row],[Adj Close]]</f>
        <v>6.7977118849843921E-2</v>
      </c>
      <c r="H1414" s="190">
        <f t="shared" ref="H1414:H1471" si="90">AVERAGE(B1411:B1413)</f>
        <v>17.171633333333332</v>
      </c>
      <c r="I1414" s="193">
        <f>(Table21[[#This Row],[Adj Close]]-Table21[[#This Row],[3-MA]])</f>
        <v>0.53726666666666745</v>
      </c>
      <c r="J1414" s="194">
        <f t="shared" si="89"/>
        <v>0.28865547111111195</v>
      </c>
      <c r="K1414" s="194">
        <f>ABS(Table21[[#This Row],[Erorr 2]])</f>
        <v>0.53726666666666745</v>
      </c>
      <c r="L1414" s="192">
        <f>Table21[[#This Row],[Abs Erorr 2]]/Table21[[#This Row],[Adj Close]]</f>
        <v>3.0338793864478734E-2</v>
      </c>
      <c r="M1414" s="190">
        <f t="shared" si="87"/>
        <v>16.894716666666664</v>
      </c>
      <c r="N1414" s="195">
        <f>Table21[[#This Row],[Adj Close]]-Table21[[#This Row],[6-MA]]</f>
        <v>0.81418333333333592</v>
      </c>
      <c r="O1414" s="194">
        <f>(Table21[[#This Row],[Adj Close]]-M1414)^2</f>
        <v>0.66289450027778196</v>
      </c>
      <c r="P1414" s="194">
        <f>ABS(Table21[[#This Row],[Erorr 3]])</f>
        <v>0.81418333333333592</v>
      </c>
      <c r="Q1414" s="192">
        <f>Table21[[#This Row],[Abs Erorr 3]]/Table21[[#This Row],[Adj Close]]</f>
        <v>4.5975940534608919E-2</v>
      </c>
    </row>
    <row r="1415" spans="1:17" x14ac:dyDescent="0.3">
      <c r="A1415" s="177">
        <v>45518</v>
      </c>
      <c r="B1415" s="7">
        <v>16.7438</v>
      </c>
      <c r="C1415" s="190">
        <f t="shared" si="88"/>
        <v>17.7089</v>
      </c>
      <c r="D1415" s="191">
        <f>Table21[[#This Row],[Adj Close]]-Table21[[#This Row],[Naive Trend ]]</f>
        <v>-0.96509999999999962</v>
      </c>
      <c r="E1415">
        <f>Table21[[#This Row],[Erorr 1]]^2</f>
        <v>0.93141800999999924</v>
      </c>
      <c r="F1415">
        <f>ABS(Table21[[#This Row],[Erorr 1]])</f>
        <v>0.96509999999999962</v>
      </c>
      <c r="G1415" s="192">
        <f>Table21[[#This Row],[Abs Erorr 1]]/Table21[[#This Row],[Adj Close]]</f>
        <v>5.76392455714951E-2</v>
      </c>
      <c r="H1415" s="190">
        <f t="shared" si="90"/>
        <v>17.174966666666666</v>
      </c>
      <c r="I1415" s="193">
        <f>(Table21[[#This Row],[Adj Close]]-Table21[[#This Row],[3-MA]])</f>
        <v>-0.43116666666666603</v>
      </c>
      <c r="J1415" s="194">
        <f t="shared" si="89"/>
        <v>0.18590469444444391</v>
      </c>
      <c r="K1415" s="194">
        <f>ABS(Table21[[#This Row],[Erorr 2]])</f>
        <v>0.43116666666666603</v>
      </c>
      <c r="L1415" s="192">
        <f>Table21[[#This Row],[Abs Erorr 2]]/Table21[[#This Row],[Adj Close]]</f>
        <v>2.5750825181062007E-2</v>
      </c>
      <c r="M1415" s="190">
        <f t="shared" si="87"/>
        <v>17.181583333333332</v>
      </c>
      <c r="N1415" s="195">
        <f>Table21[[#This Row],[Adj Close]]-Table21[[#This Row],[6-MA]]</f>
        <v>-0.43778333333333208</v>
      </c>
      <c r="O1415" s="194">
        <f>(Table21[[#This Row],[Adj Close]]-M1415)^2</f>
        <v>0.19165424694444336</v>
      </c>
      <c r="P1415" s="194">
        <f>ABS(Table21[[#This Row],[Erorr 3]])</f>
        <v>0.43778333333333208</v>
      </c>
      <c r="Q1415" s="192">
        <f>Table21[[#This Row],[Abs Erorr 3]]/Table21[[#This Row],[Adj Close]]</f>
        <v>2.6145996328989361E-2</v>
      </c>
    </row>
    <row r="1416" spans="1:17" x14ac:dyDescent="0.3">
      <c r="A1416" s="177">
        <v>45519</v>
      </c>
      <c r="B1416" s="7">
        <v>17.281099999999999</v>
      </c>
      <c r="C1416" s="190">
        <f t="shared" si="88"/>
        <v>16.7438</v>
      </c>
      <c r="D1416" s="191">
        <f>Table21[[#This Row],[Adj Close]]-Table21[[#This Row],[Naive Trend ]]</f>
        <v>0.53729999999999833</v>
      </c>
      <c r="E1416">
        <f>Table21[[#This Row],[Erorr 1]]^2</f>
        <v>0.28869128999999821</v>
      </c>
      <c r="F1416">
        <f>ABS(Table21[[#This Row],[Erorr 1]])</f>
        <v>0.53729999999999833</v>
      </c>
      <c r="G1416" s="192">
        <f>Table21[[#This Row],[Abs Erorr 1]]/Table21[[#This Row],[Adj Close]]</f>
        <v>3.1091770778480441E-2</v>
      </c>
      <c r="H1416" s="190">
        <f t="shared" si="90"/>
        <v>16.985933333333332</v>
      </c>
      <c r="I1416" s="193">
        <f>(Table21[[#This Row],[Adj Close]]-Table21[[#This Row],[3-MA]])</f>
        <v>0.2951666666666668</v>
      </c>
      <c r="J1416" s="194">
        <f t="shared" si="89"/>
        <v>8.7123361111111186E-2</v>
      </c>
      <c r="K1416" s="194">
        <f>ABS(Table21[[#This Row],[Erorr 2]])</f>
        <v>0.2951666666666668</v>
      </c>
      <c r="L1416" s="192">
        <f>Table21[[#This Row],[Abs Erorr 2]]/Table21[[#This Row],[Adj Close]]</f>
        <v>1.7080317032287691E-2</v>
      </c>
      <c r="M1416" s="190">
        <f t="shared" si="87"/>
        <v>17.24625</v>
      </c>
      <c r="N1416" s="195">
        <f>Table21[[#This Row],[Adj Close]]-Table21[[#This Row],[6-MA]]</f>
        <v>3.4849999999998715E-2</v>
      </c>
      <c r="O1416" s="194">
        <f>(Table21[[#This Row],[Adj Close]]-M1416)^2</f>
        <v>1.2145224999999104E-3</v>
      </c>
      <c r="P1416" s="194">
        <f>ABS(Table21[[#This Row],[Erorr 3]])</f>
        <v>3.4849999999998715E-2</v>
      </c>
      <c r="Q1416" s="192">
        <f>Table21[[#This Row],[Abs Erorr 3]]/Table21[[#This Row],[Adj Close]]</f>
        <v>2.0166540324399905E-3</v>
      </c>
    </row>
    <row r="1417" spans="1:17" x14ac:dyDescent="0.3">
      <c r="A1417" s="177">
        <v>45520</v>
      </c>
      <c r="B1417" s="7">
        <v>16.793600000000001</v>
      </c>
      <c r="C1417" s="190">
        <f t="shared" si="88"/>
        <v>17.281099999999999</v>
      </c>
      <c r="D1417" s="191">
        <f>Table21[[#This Row],[Adj Close]]-Table21[[#This Row],[Naive Trend ]]</f>
        <v>-0.48749999999999716</v>
      </c>
      <c r="E1417">
        <f>Table21[[#This Row],[Erorr 1]]^2</f>
        <v>0.23765624999999724</v>
      </c>
      <c r="F1417">
        <f>ABS(Table21[[#This Row],[Erorr 1]])</f>
        <v>0.48749999999999716</v>
      </c>
      <c r="G1417" s="192">
        <f>Table21[[#This Row],[Abs Erorr 1]]/Table21[[#This Row],[Adj Close]]</f>
        <v>2.9028915777438852E-2</v>
      </c>
      <c r="H1417" s="190">
        <f t="shared" si="90"/>
        <v>17.244600000000002</v>
      </c>
      <c r="I1417" s="193">
        <f>(Table21[[#This Row],[Adj Close]]-Table21[[#This Row],[3-MA]])</f>
        <v>-0.45100000000000051</v>
      </c>
      <c r="J1417" s="194">
        <f t="shared" si="89"/>
        <v>0.20340100000000047</v>
      </c>
      <c r="K1417" s="194">
        <f>ABS(Table21[[#This Row],[Erorr 2]])</f>
        <v>0.45100000000000051</v>
      </c>
      <c r="L1417" s="192">
        <f>Table21[[#This Row],[Abs Erorr 2]]/Table21[[#This Row],[Adj Close]]</f>
        <v>2.6855468750000028E-2</v>
      </c>
      <c r="M1417" s="190">
        <f t="shared" ref="M1417:M1471" si="91">AVERAGE(B1411:B1416)</f>
        <v>17.208116666666665</v>
      </c>
      <c r="N1417" s="195">
        <f>Table21[[#This Row],[Adj Close]]-Table21[[#This Row],[6-MA]]</f>
        <v>-0.41451666666666398</v>
      </c>
      <c r="O1417" s="194">
        <f>(Table21[[#This Row],[Adj Close]]-M1417)^2</f>
        <v>0.17182406694444222</v>
      </c>
      <c r="P1417" s="194">
        <f>ABS(Table21[[#This Row],[Erorr 3]])</f>
        <v>0.41451666666666398</v>
      </c>
      <c r="Q1417" s="192">
        <f>Table21[[#This Row],[Abs Erorr 3]]/Table21[[#This Row],[Adj Close]]</f>
        <v>2.4683014164125855E-2</v>
      </c>
    </row>
    <row r="1418" spans="1:17" x14ac:dyDescent="0.3">
      <c r="A1418" s="177">
        <v>45523</v>
      </c>
      <c r="B1418" s="7">
        <v>16.8931</v>
      </c>
      <c r="C1418" s="190">
        <f t="shared" si="88"/>
        <v>16.793600000000001</v>
      </c>
      <c r="D1418" s="191">
        <f>Table21[[#This Row],[Adj Close]]-Table21[[#This Row],[Naive Trend ]]</f>
        <v>9.9499999999999034E-2</v>
      </c>
      <c r="E1418">
        <f>Table21[[#This Row],[Erorr 1]]^2</f>
        <v>9.9002499999998085E-3</v>
      </c>
      <c r="F1418">
        <f>ABS(Table21[[#This Row],[Erorr 1]])</f>
        <v>9.9499999999999034E-2</v>
      </c>
      <c r="G1418" s="192">
        <f>Table21[[#This Row],[Abs Erorr 1]]/Table21[[#This Row],[Adj Close]]</f>
        <v>5.8899787487198341E-3</v>
      </c>
      <c r="H1418" s="190">
        <f t="shared" si="90"/>
        <v>16.939499999999999</v>
      </c>
      <c r="I1418" s="193">
        <f>(Table21[[#This Row],[Adj Close]]-Table21[[#This Row],[3-MA]])</f>
        <v>-4.6399999999998442E-2</v>
      </c>
      <c r="J1418" s="194">
        <f t="shared" si="89"/>
        <v>2.1529599999998554E-3</v>
      </c>
      <c r="K1418" s="194">
        <f>ABS(Table21[[#This Row],[Erorr 2]])</f>
        <v>4.6399999999998442E-2</v>
      </c>
      <c r="L1418" s="192">
        <f>Table21[[#This Row],[Abs Erorr 2]]/Table21[[#This Row],[Adj Close]]</f>
        <v>2.7466835571918974E-3</v>
      </c>
      <c r="M1418" s="190">
        <f t="shared" si="91"/>
        <v>17.057233333333333</v>
      </c>
      <c r="N1418" s="195">
        <f>Table21[[#This Row],[Adj Close]]-Table21[[#This Row],[6-MA]]</f>
        <v>-0.16413333333333213</v>
      </c>
      <c r="O1418" s="194">
        <f>(Table21[[#This Row],[Adj Close]]-M1418)^2</f>
        <v>2.6939751111110716E-2</v>
      </c>
      <c r="P1418" s="194">
        <f>ABS(Table21[[#This Row],[Erorr 3]])</f>
        <v>0.16413333333333213</v>
      </c>
      <c r="Q1418" s="192">
        <f>Table21[[#This Row],[Abs Erorr 3]]/Table21[[#This Row],[Adj Close]]</f>
        <v>9.7159984451244668E-3</v>
      </c>
    </row>
    <row r="1419" spans="1:17" x14ac:dyDescent="0.3">
      <c r="A1419" s="177">
        <v>45524</v>
      </c>
      <c r="B1419" s="7">
        <v>16.624500000000001</v>
      </c>
      <c r="C1419" s="190">
        <f t="shared" si="88"/>
        <v>16.8931</v>
      </c>
      <c r="D1419" s="191">
        <f>Table21[[#This Row],[Adj Close]]-Table21[[#This Row],[Naive Trend ]]</f>
        <v>-0.26859999999999928</v>
      </c>
      <c r="E1419">
        <f>Table21[[#This Row],[Erorr 1]]^2</f>
        <v>7.214595999999962E-2</v>
      </c>
      <c r="F1419">
        <f>ABS(Table21[[#This Row],[Erorr 1]])</f>
        <v>0.26859999999999928</v>
      </c>
      <c r="G1419" s="192">
        <f>Table21[[#This Row],[Abs Erorr 1]]/Table21[[#This Row],[Adj Close]]</f>
        <v>1.6156876898553295E-2</v>
      </c>
      <c r="H1419" s="190">
        <f t="shared" si="90"/>
        <v>16.989266666666666</v>
      </c>
      <c r="I1419" s="193">
        <f>(Table21[[#This Row],[Adj Close]]-Table21[[#This Row],[3-MA]])</f>
        <v>-0.36476666666666446</v>
      </c>
      <c r="J1419" s="194">
        <f t="shared" si="89"/>
        <v>0.1330547211111095</v>
      </c>
      <c r="K1419" s="194">
        <f>ABS(Table21[[#This Row],[Erorr 2]])</f>
        <v>0.36476666666666446</v>
      </c>
      <c r="L1419" s="192">
        <f>Table21[[#This Row],[Abs Erorr 2]]/Table21[[#This Row],[Adj Close]]</f>
        <v>2.194151202542419E-2</v>
      </c>
      <c r="M1419" s="190">
        <f t="shared" si="91"/>
        <v>16.9876</v>
      </c>
      <c r="N1419" s="195">
        <f>Table21[[#This Row],[Adj Close]]-Table21[[#This Row],[6-MA]]</f>
        <v>-0.36309999999999931</v>
      </c>
      <c r="O1419" s="194">
        <f>(Table21[[#This Row],[Adj Close]]-M1419)^2</f>
        <v>0.1318416099999995</v>
      </c>
      <c r="P1419" s="194">
        <f>ABS(Table21[[#This Row],[Erorr 3]])</f>
        <v>0.36309999999999931</v>
      </c>
      <c r="Q1419" s="192">
        <f>Table21[[#This Row],[Abs Erorr 3]]/Table21[[#This Row],[Adj Close]]</f>
        <v>2.1841258383710746E-2</v>
      </c>
    </row>
    <row r="1420" spans="1:17" x14ac:dyDescent="0.3">
      <c r="A1420" s="177">
        <v>45525</v>
      </c>
      <c r="B1420" s="7">
        <v>16.942799999999998</v>
      </c>
      <c r="C1420" s="190">
        <f t="shared" si="88"/>
        <v>16.624500000000001</v>
      </c>
      <c r="D1420" s="191">
        <f>Table21[[#This Row],[Adj Close]]-Table21[[#This Row],[Naive Trend ]]</f>
        <v>0.31829999999999714</v>
      </c>
      <c r="E1420">
        <f>Table21[[#This Row],[Erorr 1]]^2</f>
        <v>0.10131488999999819</v>
      </c>
      <c r="F1420">
        <f>ABS(Table21[[#This Row],[Erorr 1]])</f>
        <v>0.31829999999999714</v>
      </c>
      <c r="G1420" s="192">
        <f>Table21[[#This Row],[Abs Erorr 1]]/Table21[[#This Row],[Adj Close]]</f>
        <v>1.8786741270628064E-2</v>
      </c>
      <c r="H1420" s="190">
        <f t="shared" si="90"/>
        <v>16.770399999999999</v>
      </c>
      <c r="I1420" s="193">
        <f>(Table21[[#This Row],[Adj Close]]-Table21[[#This Row],[3-MA]])</f>
        <v>0.17239999999999966</v>
      </c>
      <c r="J1420" s="194">
        <f t="shared" si="89"/>
        <v>2.9721759999999885E-2</v>
      </c>
      <c r="K1420" s="194">
        <f>ABS(Table21[[#This Row],[Erorr 2]])</f>
        <v>0.17239999999999966</v>
      </c>
      <c r="L1420" s="192">
        <f>Table21[[#This Row],[Abs Erorr 2]]/Table21[[#This Row],[Adj Close]]</f>
        <v>1.0175413745071634E-2</v>
      </c>
      <c r="M1420" s="190">
        <f t="shared" si="91"/>
        <v>17.0075</v>
      </c>
      <c r="N1420" s="195">
        <f>Table21[[#This Row],[Adj Close]]-Table21[[#This Row],[6-MA]]</f>
        <v>-6.4700000000001978E-2</v>
      </c>
      <c r="O1420" s="194">
        <f>(Table21[[#This Row],[Adj Close]]-M1420)^2</f>
        <v>4.1860900000002558E-3</v>
      </c>
      <c r="P1420" s="194">
        <f>ABS(Table21[[#This Row],[Erorr 3]])</f>
        <v>6.4700000000001978E-2</v>
      </c>
      <c r="Q1420" s="192">
        <f>Table21[[#This Row],[Abs Erorr 3]]/Table21[[#This Row],[Adj Close]]</f>
        <v>3.8187312604765437E-3</v>
      </c>
    </row>
    <row r="1421" spans="1:17" x14ac:dyDescent="0.3">
      <c r="A1421" s="177">
        <v>45526</v>
      </c>
      <c r="B1421" s="7">
        <v>16.515000000000001</v>
      </c>
      <c r="C1421" s="190">
        <f t="shared" si="88"/>
        <v>16.942799999999998</v>
      </c>
      <c r="D1421" s="191">
        <f>Table21[[#This Row],[Adj Close]]-Table21[[#This Row],[Naive Trend ]]</f>
        <v>-0.42779999999999774</v>
      </c>
      <c r="E1421">
        <f>Table21[[#This Row],[Erorr 1]]^2</f>
        <v>0.18301283999999807</v>
      </c>
      <c r="F1421">
        <f>ABS(Table21[[#This Row],[Erorr 1]])</f>
        <v>0.42779999999999774</v>
      </c>
      <c r="G1421" s="192">
        <f>Table21[[#This Row],[Abs Erorr 1]]/Table21[[#This Row],[Adj Close]]</f>
        <v>2.5903723887374976E-2</v>
      </c>
      <c r="H1421" s="190">
        <f t="shared" si="90"/>
        <v>16.820133333333334</v>
      </c>
      <c r="I1421" s="193">
        <f>(Table21[[#This Row],[Adj Close]]-Table21[[#This Row],[3-MA]])</f>
        <v>-0.30513333333333392</v>
      </c>
      <c r="J1421" s="194">
        <f t="shared" si="89"/>
        <v>9.3106351111111471E-2</v>
      </c>
      <c r="K1421" s="194">
        <f>ABS(Table21[[#This Row],[Erorr 2]])</f>
        <v>0.30513333333333392</v>
      </c>
      <c r="L1421" s="192">
        <f>Table21[[#This Row],[Abs Erorr 2]]/Table21[[#This Row],[Adj Close]]</f>
        <v>1.8476132808557911E-2</v>
      </c>
      <c r="M1421" s="190">
        <f t="shared" si="91"/>
        <v>16.879816666666667</v>
      </c>
      <c r="N1421" s="195">
        <f>Table21[[#This Row],[Adj Close]]-Table21[[#This Row],[6-MA]]</f>
        <v>-0.36481666666666612</v>
      </c>
      <c r="O1421" s="194">
        <f>(Table21[[#This Row],[Adj Close]]-M1421)^2</f>
        <v>0.13309120027777738</v>
      </c>
      <c r="P1421" s="194">
        <f>ABS(Table21[[#This Row],[Erorr 3]])</f>
        <v>0.36481666666666612</v>
      </c>
      <c r="Q1421" s="192">
        <f>Table21[[#This Row],[Abs Erorr 3]]/Table21[[#This Row],[Adj Close]]</f>
        <v>2.2090019174487805E-2</v>
      </c>
    </row>
    <row r="1422" spans="1:17" x14ac:dyDescent="0.3">
      <c r="A1422" s="177">
        <v>45527</v>
      </c>
      <c r="B1422" s="7">
        <v>16.992599999999999</v>
      </c>
      <c r="C1422" s="190">
        <f t="shared" si="88"/>
        <v>16.515000000000001</v>
      </c>
      <c r="D1422" s="191">
        <f>Table21[[#This Row],[Adj Close]]-Table21[[#This Row],[Naive Trend ]]</f>
        <v>0.47759999999999891</v>
      </c>
      <c r="E1422">
        <f>Table21[[#This Row],[Erorr 1]]^2</f>
        <v>0.22810175999999896</v>
      </c>
      <c r="F1422">
        <f>ABS(Table21[[#This Row],[Erorr 1]])</f>
        <v>0.47759999999999891</v>
      </c>
      <c r="G1422" s="192">
        <f>Table21[[#This Row],[Abs Erorr 1]]/Table21[[#This Row],[Adj Close]]</f>
        <v>2.810635217682985E-2</v>
      </c>
      <c r="H1422" s="190">
        <f t="shared" si="90"/>
        <v>16.694100000000002</v>
      </c>
      <c r="I1422" s="193">
        <f>(Table21[[#This Row],[Adj Close]]-Table21[[#This Row],[3-MA]])</f>
        <v>0.2984999999999971</v>
      </c>
      <c r="J1422" s="194">
        <f t="shared" si="89"/>
        <v>8.9102249999998273E-2</v>
      </c>
      <c r="K1422" s="194">
        <f>ABS(Table21[[#This Row],[Erorr 2]])</f>
        <v>0.2984999999999971</v>
      </c>
      <c r="L1422" s="192">
        <f>Table21[[#This Row],[Abs Erorr 2]]/Table21[[#This Row],[Adj Close]]</f>
        <v>1.7566470110518526E-2</v>
      </c>
      <c r="M1422" s="190">
        <f t="shared" si="91"/>
        <v>16.841683333333332</v>
      </c>
      <c r="N1422" s="195">
        <f>Table21[[#This Row],[Adj Close]]-Table21[[#This Row],[6-MA]]</f>
        <v>0.15091666666666725</v>
      </c>
      <c r="O1422" s="194">
        <f>(Table21[[#This Row],[Adj Close]]-M1422)^2</f>
        <v>2.2775840277777955E-2</v>
      </c>
      <c r="P1422" s="194">
        <f>ABS(Table21[[#This Row],[Erorr 3]])</f>
        <v>0.15091666666666725</v>
      </c>
      <c r="Q1422" s="192">
        <f>Table21[[#This Row],[Abs Erorr 3]]/Table21[[#This Row],[Adj Close]]</f>
        <v>8.8813169654241991E-3</v>
      </c>
    </row>
    <row r="1423" spans="1:17" x14ac:dyDescent="0.3">
      <c r="A1423" s="177">
        <v>45530</v>
      </c>
      <c r="B1423" s="7">
        <v>17.609400000000001</v>
      </c>
      <c r="C1423" s="190">
        <f t="shared" si="88"/>
        <v>16.992599999999999</v>
      </c>
      <c r="D1423" s="191">
        <f>Table21[[#This Row],[Adj Close]]-Table21[[#This Row],[Naive Trend ]]</f>
        <v>0.61680000000000135</v>
      </c>
      <c r="E1423">
        <f>Table21[[#This Row],[Erorr 1]]^2</f>
        <v>0.38044224000000165</v>
      </c>
      <c r="F1423">
        <f>ABS(Table21[[#This Row],[Erorr 1]])</f>
        <v>0.61680000000000135</v>
      </c>
      <c r="G1423" s="192">
        <f>Table21[[#This Row],[Abs Erorr 1]]/Table21[[#This Row],[Adj Close]]</f>
        <v>3.5026747078265093E-2</v>
      </c>
      <c r="H1423" s="190">
        <f t="shared" si="90"/>
        <v>16.816800000000001</v>
      </c>
      <c r="I1423" s="193">
        <f>(Table21[[#This Row],[Adj Close]]-Table21[[#This Row],[3-MA]])</f>
        <v>0.79260000000000019</v>
      </c>
      <c r="J1423" s="194">
        <f t="shared" si="89"/>
        <v>0.62821476000000032</v>
      </c>
      <c r="K1423" s="194">
        <f>ABS(Table21[[#This Row],[Erorr 2]])</f>
        <v>0.79260000000000019</v>
      </c>
      <c r="L1423" s="192">
        <f>Table21[[#This Row],[Abs Erorr 2]]/Table21[[#This Row],[Adj Close]]</f>
        <v>4.5010051449793871E-2</v>
      </c>
      <c r="M1423" s="190">
        <f t="shared" si="91"/>
        <v>16.793599999999998</v>
      </c>
      <c r="N1423" s="195">
        <f>Table21[[#This Row],[Adj Close]]-Table21[[#This Row],[6-MA]]</f>
        <v>0.81580000000000297</v>
      </c>
      <c r="O1423" s="194">
        <f>(Table21[[#This Row],[Adj Close]]-M1423)^2</f>
        <v>0.66552964000000481</v>
      </c>
      <c r="P1423" s="194">
        <f>ABS(Table21[[#This Row],[Erorr 3]])</f>
        <v>0.81580000000000297</v>
      </c>
      <c r="Q1423" s="192">
        <f>Table21[[#This Row],[Abs Erorr 3]]/Table21[[#This Row],[Adj Close]]</f>
        <v>4.6327529614864957E-2</v>
      </c>
    </row>
    <row r="1424" spans="1:17" x14ac:dyDescent="0.3">
      <c r="A1424" s="177">
        <v>45531</v>
      </c>
      <c r="B1424" s="7">
        <v>17.698899999999998</v>
      </c>
      <c r="C1424" s="190">
        <f t="shared" si="88"/>
        <v>17.609400000000001</v>
      </c>
      <c r="D1424" s="191">
        <f>Table21[[#This Row],[Adj Close]]-Table21[[#This Row],[Naive Trend ]]</f>
        <v>8.949999999999747E-2</v>
      </c>
      <c r="E1424">
        <f>Table21[[#This Row],[Erorr 1]]^2</f>
        <v>8.0102499999995472E-3</v>
      </c>
      <c r="F1424">
        <f>ABS(Table21[[#This Row],[Erorr 1]])</f>
        <v>8.949999999999747E-2</v>
      </c>
      <c r="G1424" s="192">
        <f>Table21[[#This Row],[Abs Erorr 1]]/Table21[[#This Row],[Adj Close]]</f>
        <v>5.0568114402588567E-3</v>
      </c>
      <c r="H1424" s="190">
        <f t="shared" si="90"/>
        <v>17.038999999999998</v>
      </c>
      <c r="I1424" s="193">
        <f>(Table21[[#This Row],[Adj Close]]-Table21[[#This Row],[3-MA]])</f>
        <v>0.65990000000000038</v>
      </c>
      <c r="J1424" s="194">
        <f t="shared" si="89"/>
        <v>0.43546801000000052</v>
      </c>
      <c r="K1424" s="194">
        <f>ABS(Table21[[#This Row],[Erorr 2]])</f>
        <v>0.65990000000000038</v>
      </c>
      <c r="L1424" s="192">
        <f>Table21[[#This Row],[Abs Erorr 2]]/Table21[[#This Row],[Adj Close]]</f>
        <v>3.7284803010356603E-2</v>
      </c>
      <c r="M1424" s="190">
        <f t="shared" si="91"/>
        <v>16.92956666666667</v>
      </c>
      <c r="N1424" s="195">
        <f>Table21[[#This Row],[Adj Close]]-Table21[[#This Row],[6-MA]]</f>
        <v>0.76933333333332854</v>
      </c>
      <c r="O1424" s="194">
        <f>(Table21[[#This Row],[Adj Close]]-M1424)^2</f>
        <v>0.59187377777777039</v>
      </c>
      <c r="P1424" s="194">
        <f>ABS(Table21[[#This Row],[Erorr 3]])</f>
        <v>0.76933333333332854</v>
      </c>
      <c r="Q1424" s="192">
        <f>Table21[[#This Row],[Abs Erorr 3]]/Table21[[#This Row],[Adj Close]]</f>
        <v>4.3467861467849901E-2</v>
      </c>
    </row>
    <row r="1425" spans="1:17" x14ac:dyDescent="0.3">
      <c r="A1425" s="177">
        <v>45532</v>
      </c>
      <c r="B1425" s="7">
        <v>18.156600000000001</v>
      </c>
      <c r="C1425" s="190">
        <f t="shared" si="88"/>
        <v>17.698899999999998</v>
      </c>
      <c r="D1425" s="191">
        <f>Table21[[#This Row],[Adj Close]]-Table21[[#This Row],[Naive Trend ]]</f>
        <v>0.45770000000000266</v>
      </c>
      <c r="E1425">
        <f>Table21[[#This Row],[Erorr 1]]^2</f>
        <v>0.20948929000000244</v>
      </c>
      <c r="F1425">
        <f>ABS(Table21[[#This Row],[Erorr 1]])</f>
        <v>0.45770000000000266</v>
      </c>
      <c r="G1425" s="192">
        <f>Table21[[#This Row],[Abs Erorr 1]]/Table21[[#This Row],[Adj Close]]</f>
        <v>2.5208464139761994E-2</v>
      </c>
      <c r="H1425" s="190">
        <f t="shared" si="90"/>
        <v>17.433633333333333</v>
      </c>
      <c r="I1425" s="193">
        <f>(Table21[[#This Row],[Adj Close]]-Table21[[#This Row],[3-MA]])</f>
        <v>0.72296666666666809</v>
      </c>
      <c r="J1425" s="194">
        <f t="shared" si="89"/>
        <v>0.52268080111111315</v>
      </c>
      <c r="K1425" s="194">
        <f>ABS(Table21[[#This Row],[Erorr 2]])</f>
        <v>0.72296666666666809</v>
      </c>
      <c r="L1425" s="192">
        <f>Table21[[#This Row],[Abs Erorr 2]]/Table21[[#This Row],[Adj Close]]</f>
        <v>3.9818394780226918E-2</v>
      </c>
      <c r="M1425" s="190">
        <f t="shared" si="91"/>
        <v>17.063866666666666</v>
      </c>
      <c r="N1425" s="195">
        <f>Table21[[#This Row],[Adj Close]]-Table21[[#This Row],[6-MA]]</f>
        <v>1.0927333333333351</v>
      </c>
      <c r="O1425" s="194">
        <f>(Table21[[#This Row],[Adj Close]]-M1425)^2</f>
        <v>1.1940661377777817</v>
      </c>
      <c r="P1425" s="194">
        <f>ABS(Table21[[#This Row],[Erorr 3]])</f>
        <v>1.0927333333333351</v>
      </c>
      <c r="Q1425" s="192">
        <f>Table21[[#This Row],[Abs Erorr 3]]/Table21[[#This Row],[Adj Close]]</f>
        <v>6.0183808275411421E-2</v>
      </c>
    </row>
    <row r="1426" spans="1:17" x14ac:dyDescent="0.3">
      <c r="A1426" s="177">
        <v>45533</v>
      </c>
      <c r="B1426" s="7">
        <v>18.335599999999999</v>
      </c>
      <c r="C1426" s="190">
        <f t="shared" si="88"/>
        <v>18.156600000000001</v>
      </c>
      <c r="D1426" s="191">
        <f>Table21[[#This Row],[Adj Close]]-Table21[[#This Row],[Naive Trend ]]</f>
        <v>0.17899999999999849</v>
      </c>
      <c r="E1426">
        <f>Table21[[#This Row],[Erorr 1]]^2</f>
        <v>3.2040999999999459E-2</v>
      </c>
      <c r="F1426">
        <f>ABS(Table21[[#This Row],[Erorr 1]])</f>
        <v>0.17899999999999849</v>
      </c>
      <c r="G1426" s="192">
        <f>Table21[[#This Row],[Abs Erorr 1]]/Table21[[#This Row],[Adj Close]]</f>
        <v>9.7624293723684256E-3</v>
      </c>
      <c r="H1426" s="190">
        <f t="shared" si="90"/>
        <v>17.821633333333335</v>
      </c>
      <c r="I1426" s="193">
        <f>(Table21[[#This Row],[Adj Close]]-Table21[[#This Row],[3-MA]])</f>
        <v>0.51396666666666491</v>
      </c>
      <c r="J1426" s="194">
        <f t="shared" si="89"/>
        <v>0.26416173444444263</v>
      </c>
      <c r="K1426" s="194">
        <f>ABS(Table21[[#This Row],[Erorr 2]])</f>
        <v>0.51396666666666491</v>
      </c>
      <c r="L1426" s="192">
        <f>Table21[[#This Row],[Abs Erorr 2]]/Table21[[#This Row],[Adj Close]]</f>
        <v>2.8031079793770858E-2</v>
      </c>
      <c r="M1426" s="190">
        <f t="shared" si="91"/>
        <v>17.319216666666666</v>
      </c>
      <c r="N1426" s="195">
        <f>Table21[[#This Row],[Adj Close]]-Table21[[#This Row],[6-MA]]</f>
        <v>1.0163833333333336</v>
      </c>
      <c r="O1426" s="194">
        <f>(Table21[[#This Row],[Adj Close]]-M1426)^2</f>
        <v>1.0330350802777784</v>
      </c>
      <c r="P1426" s="194">
        <f>ABS(Table21[[#This Row],[Erorr 3]])</f>
        <v>1.0163833333333336</v>
      </c>
      <c r="Q1426" s="192">
        <f>Table21[[#This Row],[Abs Erorr 3]]/Table21[[#This Row],[Adj Close]]</f>
        <v>5.5432237468822053E-2</v>
      </c>
    </row>
    <row r="1427" spans="1:17" x14ac:dyDescent="0.3">
      <c r="A1427" s="177">
        <v>45534</v>
      </c>
      <c r="B1427" s="7">
        <v>18.116800000000001</v>
      </c>
      <c r="C1427" s="190">
        <f t="shared" si="88"/>
        <v>18.335599999999999</v>
      </c>
      <c r="D1427" s="191">
        <f>Table21[[#This Row],[Adj Close]]-Table21[[#This Row],[Naive Trend ]]</f>
        <v>-0.21879999999999811</v>
      </c>
      <c r="E1427">
        <f>Table21[[#This Row],[Erorr 1]]^2</f>
        <v>4.7873439999999171E-2</v>
      </c>
      <c r="F1427">
        <f>ABS(Table21[[#This Row],[Erorr 1]])</f>
        <v>0.21879999999999811</v>
      </c>
      <c r="G1427" s="192">
        <f>Table21[[#This Row],[Abs Erorr 1]]/Table21[[#This Row],[Adj Close]]</f>
        <v>1.207718802437506E-2</v>
      </c>
      <c r="H1427" s="190">
        <f t="shared" si="90"/>
        <v>18.063700000000001</v>
      </c>
      <c r="I1427" s="193">
        <f>(Table21[[#This Row],[Adj Close]]-Table21[[#This Row],[3-MA]])</f>
        <v>5.3100000000000591E-2</v>
      </c>
      <c r="J1427" s="194">
        <f t="shared" si="89"/>
        <v>2.8196100000000626E-3</v>
      </c>
      <c r="K1427" s="194">
        <f>ABS(Table21[[#This Row],[Erorr 2]])</f>
        <v>5.3100000000000591E-2</v>
      </c>
      <c r="L1427" s="192">
        <f>Table21[[#This Row],[Abs Erorr 2]]/Table21[[#This Row],[Adj Close]]</f>
        <v>2.9309811887309341E-3</v>
      </c>
      <c r="M1427" s="190">
        <f t="shared" si="91"/>
        <v>17.551349999999999</v>
      </c>
      <c r="N1427" s="195">
        <f>Table21[[#This Row],[Adj Close]]-Table21[[#This Row],[6-MA]]</f>
        <v>0.56545000000000201</v>
      </c>
      <c r="O1427" s="194">
        <f>(Table21[[#This Row],[Adj Close]]-M1427)^2</f>
        <v>0.31973370250000227</v>
      </c>
      <c r="P1427" s="194">
        <f>ABS(Table21[[#This Row],[Erorr 3]])</f>
        <v>0.56545000000000201</v>
      </c>
      <c r="Q1427" s="192">
        <f>Table21[[#This Row],[Abs Erorr 3]]/Table21[[#This Row],[Adj Close]]</f>
        <v>3.1211361829903844E-2</v>
      </c>
    </row>
    <row r="1428" spans="1:17" x14ac:dyDescent="0.3">
      <c r="A1428" s="177">
        <v>45538</v>
      </c>
      <c r="B1428" s="7">
        <v>18.733599999999999</v>
      </c>
      <c r="C1428" s="190">
        <f t="shared" si="88"/>
        <v>18.116800000000001</v>
      </c>
      <c r="D1428" s="191">
        <f>Table21[[#This Row],[Adj Close]]-Table21[[#This Row],[Naive Trend ]]</f>
        <v>0.61679999999999779</v>
      </c>
      <c r="E1428">
        <f>Table21[[#This Row],[Erorr 1]]^2</f>
        <v>0.38044223999999727</v>
      </c>
      <c r="F1428">
        <f>ABS(Table21[[#This Row],[Erorr 1]])</f>
        <v>0.61679999999999779</v>
      </c>
      <c r="G1428" s="192">
        <f>Table21[[#This Row],[Abs Erorr 1]]/Table21[[#This Row],[Adj Close]]</f>
        <v>3.2924798223512713E-2</v>
      </c>
      <c r="H1428" s="190">
        <f t="shared" si="90"/>
        <v>18.202999999999999</v>
      </c>
      <c r="I1428" s="193">
        <f>(Table21[[#This Row],[Adj Close]]-Table21[[#This Row],[3-MA]])</f>
        <v>0.53059999999999974</v>
      </c>
      <c r="J1428" s="194">
        <f t="shared" si="89"/>
        <v>0.28153635999999971</v>
      </c>
      <c r="K1428" s="194">
        <f>ABS(Table21[[#This Row],[Erorr 2]])</f>
        <v>0.53059999999999974</v>
      </c>
      <c r="L1428" s="192">
        <f>Table21[[#This Row],[Abs Erorr 2]]/Table21[[#This Row],[Adj Close]]</f>
        <v>2.832344023572617E-2</v>
      </c>
      <c r="M1428" s="190">
        <f t="shared" si="91"/>
        <v>17.818316666666664</v>
      </c>
      <c r="N1428" s="195">
        <f>Table21[[#This Row],[Adj Close]]-Table21[[#This Row],[6-MA]]</f>
        <v>0.91528333333333478</v>
      </c>
      <c r="O1428" s="194">
        <f>(Table21[[#This Row],[Adj Close]]-M1428)^2</f>
        <v>0.8377435802777804</v>
      </c>
      <c r="P1428" s="194">
        <f>ABS(Table21[[#This Row],[Erorr 3]])</f>
        <v>0.91528333333333478</v>
      </c>
      <c r="Q1428" s="192">
        <f>Table21[[#This Row],[Abs Erorr 3]]/Table21[[#This Row],[Adj Close]]</f>
        <v>4.8857845439922644E-2</v>
      </c>
    </row>
    <row r="1429" spans="1:17" x14ac:dyDescent="0.3">
      <c r="A1429" s="177">
        <v>45539</v>
      </c>
      <c r="B1429" s="7">
        <v>17.9178</v>
      </c>
      <c r="C1429" s="190">
        <f t="shared" si="88"/>
        <v>18.733599999999999</v>
      </c>
      <c r="D1429" s="191">
        <f>Table21[[#This Row],[Adj Close]]-Table21[[#This Row],[Naive Trend ]]</f>
        <v>-0.81579999999999941</v>
      </c>
      <c r="E1429">
        <f>Table21[[#This Row],[Erorr 1]]^2</f>
        <v>0.66552963999999903</v>
      </c>
      <c r="F1429">
        <f>ABS(Table21[[#This Row],[Erorr 1]])</f>
        <v>0.81579999999999941</v>
      </c>
      <c r="G1429" s="192">
        <f>Table21[[#This Row],[Abs Erorr 1]]/Table21[[#This Row],[Adj Close]]</f>
        <v>4.5530143209545786E-2</v>
      </c>
      <c r="H1429" s="190">
        <f t="shared" si="90"/>
        <v>18.39533333333333</v>
      </c>
      <c r="I1429" s="193">
        <f>(Table21[[#This Row],[Adj Close]]-Table21[[#This Row],[3-MA]])</f>
        <v>-0.47753333333333003</v>
      </c>
      <c r="J1429" s="194">
        <f t="shared" si="89"/>
        <v>0.22803808444444129</v>
      </c>
      <c r="K1429" s="194">
        <f>ABS(Table21[[#This Row],[Erorr 2]])</f>
        <v>0.47753333333333003</v>
      </c>
      <c r="L1429" s="192">
        <f>Table21[[#This Row],[Abs Erorr 2]]/Table21[[#This Row],[Adj Close]]</f>
        <v>2.6651337403773345E-2</v>
      </c>
      <c r="M1429" s="190">
        <f t="shared" si="91"/>
        <v>18.108483333333332</v>
      </c>
      <c r="N1429" s="195">
        <f>Table21[[#This Row],[Adj Close]]-Table21[[#This Row],[6-MA]]</f>
        <v>-0.19068333333333243</v>
      </c>
      <c r="O1429" s="194">
        <f>(Table21[[#This Row],[Adj Close]]-M1429)^2</f>
        <v>3.6360133611110769E-2</v>
      </c>
      <c r="P1429" s="194">
        <f>ABS(Table21[[#This Row],[Erorr 3]])</f>
        <v>0.19068333333333243</v>
      </c>
      <c r="Q1429" s="192">
        <f>Table21[[#This Row],[Abs Erorr 3]]/Table21[[#This Row],[Adj Close]]</f>
        <v>1.0642117521868335E-2</v>
      </c>
    </row>
    <row r="1430" spans="1:17" x14ac:dyDescent="0.3">
      <c r="A1430" s="177">
        <v>45540</v>
      </c>
      <c r="B1430" s="7">
        <v>17.748699999999999</v>
      </c>
      <c r="C1430" s="190">
        <f t="shared" si="88"/>
        <v>17.9178</v>
      </c>
      <c r="D1430" s="191">
        <f>Table21[[#This Row],[Adj Close]]-Table21[[#This Row],[Naive Trend ]]</f>
        <v>-0.16910000000000025</v>
      </c>
      <c r="E1430">
        <f>Table21[[#This Row],[Erorr 1]]^2</f>
        <v>2.8594810000000085E-2</v>
      </c>
      <c r="F1430">
        <f>ABS(Table21[[#This Row],[Erorr 1]])</f>
        <v>0.16910000000000025</v>
      </c>
      <c r="G1430" s="192">
        <f>Table21[[#This Row],[Abs Erorr 1]]/Table21[[#This Row],[Adj Close]]</f>
        <v>9.5274583490621984E-3</v>
      </c>
      <c r="H1430" s="190">
        <f t="shared" si="90"/>
        <v>18.256066666666666</v>
      </c>
      <c r="I1430" s="193">
        <f>(Table21[[#This Row],[Adj Close]]-Table21[[#This Row],[3-MA]])</f>
        <v>-0.50736666666666608</v>
      </c>
      <c r="J1430" s="194">
        <f t="shared" si="89"/>
        <v>0.25742093444444386</v>
      </c>
      <c r="K1430" s="194">
        <f>ABS(Table21[[#This Row],[Erorr 2]])</f>
        <v>0.50736666666666608</v>
      </c>
      <c r="L1430" s="192">
        <f>Table21[[#This Row],[Abs Erorr 2]]/Table21[[#This Row],[Adj Close]]</f>
        <v>2.8586131190828968E-2</v>
      </c>
      <c r="M1430" s="190">
        <f t="shared" si="91"/>
        <v>18.159883333333333</v>
      </c>
      <c r="N1430" s="195">
        <f>Table21[[#This Row],[Adj Close]]-Table21[[#This Row],[6-MA]]</f>
        <v>-0.41118333333333368</v>
      </c>
      <c r="O1430" s="194">
        <f>(Table21[[#This Row],[Adj Close]]-M1430)^2</f>
        <v>0.16907173361111139</v>
      </c>
      <c r="P1430" s="194">
        <f>ABS(Table21[[#This Row],[Erorr 3]])</f>
        <v>0.41118333333333368</v>
      </c>
      <c r="Q1430" s="192">
        <f>Table21[[#This Row],[Abs Erorr 3]]/Table21[[#This Row],[Adj Close]]</f>
        <v>2.3166954950691244E-2</v>
      </c>
    </row>
    <row r="1431" spans="1:17" x14ac:dyDescent="0.3">
      <c r="A1431" s="177">
        <v>45541</v>
      </c>
      <c r="B1431" s="7">
        <v>17.589500000000001</v>
      </c>
      <c r="C1431" s="190">
        <f t="shared" si="88"/>
        <v>17.748699999999999</v>
      </c>
      <c r="D1431" s="191">
        <f>Table21[[#This Row],[Adj Close]]-Table21[[#This Row],[Naive Trend ]]</f>
        <v>-0.15919999999999845</v>
      </c>
      <c r="E1431">
        <f>Table21[[#This Row],[Erorr 1]]^2</f>
        <v>2.5344639999999509E-2</v>
      </c>
      <c r="F1431">
        <f>ABS(Table21[[#This Row],[Erorr 1]])</f>
        <v>0.15919999999999845</v>
      </c>
      <c r="G1431" s="192">
        <f>Table21[[#This Row],[Abs Erorr 1]]/Table21[[#This Row],[Adj Close]]</f>
        <v>9.0508542027913502E-3</v>
      </c>
      <c r="H1431" s="190">
        <f t="shared" si="90"/>
        <v>18.133366666666664</v>
      </c>
      <c r="I1431" s="193">
        <f>(Table21[[#This Row],[Adj Close]]-Table21[[#This Row],[3-MA]])</f>
        <v>-0.54386666666666272</v>
      </c>
      <c r="J1431" s="194">
        <f t="shared" si="89"/>
        <v>0.29579095111110681</v>
      </c>
      <c r="K1431" s="194">
        <f>ABS(Table21[[#This Row],[Erorr 2]])</f>
        <v>0.54386666666666272</v>
      </c>
      <c r="L1431" s="192">
        <f>Table21[[#This Row],[Abs Erorr 2]]/Table21[[#This Row],[Adj Close]]</f>
        <v>3.0919961719586268E-2</v>
      </c>
      <c r="M1431" s="190">
        <f t="shared" si="91"/>
        <v>18.168183333333332</v>
      </c>
      <c r="N1431" s="195">
        <f>Table21[[#This Row],[Adj Close]]-Table21[[#This Row],[6-MA]]</f>
        <v>-0.57868333333333055</v>
      </c>
      <c r="O1431" s="194">
        <f>(Table21[[#This Row],[Adj Close]]-M1431)^2</f>
        <v>0.33487440027777454</v>
      </c>
      <c r="P1431" s="194">
        <f>ABS(Table21[[#This Row],[Erorr 3]])</f>
        <v>0.57868333333333055</v>
      </c>
      <c r="Q1431" s="192">
        <f>Table21[[#This Row],[Abs Erorr 3]]/Table21[[#This Row],[Adj Close]]</f>
        <v>3.2899362308953101E-2</v>
      </c>
    </row>
    <row r="1432" spans="1:17" x14ac:dyDescent="0.3">
      <c r="A1432" s="177">
        <v>45544</v>
      </c>
      <c r="B1432" s="7">
        <v>17.489999999999998</v>
      </c>
      <c r="C1432" s="190">
        <f t="shared" si="88"/>
        <v>17.589500000000001</v>
      </c>
      <c r="D1432" s="191">
        <f>Table21[[#This Row],[Adj Close]]-Table21[[#This Row],[Naive Trend ]]</f>
        <v>-9.9500000000002586E-2</v>
      </c>
      <c r="E1432">
        <f>Table21[[#This Row],[Erorr 1]]^2</f>
        <v>9.9002500000005145E-3</v>
      </c>
      <c r="F1432">
        <f>ABS(Table21[[#This Row],[Erorr 1]])</f>
        <v>9.9500000000002586E-2</v>
      </c>
      <c r="G1432" s="192">
        <f>Table21[[#This Row],[Abs Erorr 1]]/Table21[[#This Row],[Adj Close]]</f>
        <v>5.6889651229275352E-3</v>
      </c>
      <c r="H1432" s="190">
        <f t="shared" si="90"/>
        <v>17.751999999999999</v>
      </c>
      <c r="I1432" s="193">
        <f>(Table21[[#This Row],[Adj Close]]-Table21[[#This Row],[3-MA]])</f>
        <v>-0.26200000000000045</v>
      </c>
      <c r="J1432" s="194">
        <f t="shared" si="89"/>
        <v>6.8644000000000233E-2</v>
      </c>
      <c r="K1432" s="194">
        <f>ABS(Table21[[#This Row],[Erorr 2]])</f>
        <v>0.26200000000000045</v>
      </c>
      <c r="L1432" s="192">
        <f>Table21[[#This Row],[Abs Erorr 2]]/Table21[[#This Row],[Adj Close]]</f>
        <v>1.4979988564894253E-2</v>
      </c>
      <c r="M1432" s="190">
        <f t="shared" si="91"/>
        <v>18.073666666666664</v>
      </c>
      <c r="N1432" s="195">
        <f>Table21[[#This Row],[Adj Close]]-Table21[[#This Row],[6-MA]]</f>
        <v>-0.58366666666666589</v>
      </c>
      <c r="O1432" s="194">
        <f>(Table21[[#This Row],[Adj Close]]-M1432)^2</f>
        <v>0.34066677777777687</v>
      </c>
      <c r="P1432" s="194">
        <f>ABS(Table21[[#This Row],[Erorr 3]])</f>
        <v>0.58366666666666589</v>
      </c>
      <c r="Q1432" s="192">
        <f>Table21[[#This Row],[Abs Erorr 3]]/Table21[[#This Row],[Adj Close]]</f>
        <v>3.3371450352582384E-2</v>
      </c>
    </row>
    <row r="1433" spans="1:17" x14ac:dyDescent="0.3">
      <c r="A1433" s="177">
        <v>45545</v>
      </c>
      <c r="B1433" s="7">
        <v>17.62</v>
      </c>
      <c r="C1433" s="190">
        <f t="shared" si="88"/>
        <v>17.489999999999998</v>
      </c>
      <c r="D1433" s="191">
        <f>Table21[[#This Row],[Adj Close]]-Table21[[#This Row],[Naive Trend ]]</f>
        <v>0.13000000000000256</v>
      </c>
      <c r="E1433">
        <f>Table21[[#This Row],[Erorr 1]]^2</f>
        <v>1.6900000000000664E-2</v>
      </c>
      <c r="F1433">
        <f>ABS(Table21[[#This Row],[Erorr 1]])</f>
        <v>0.13000000000000256</v>
      </c>
      <c r="G1433" s="192">
        <f>Table21[[#This Row],[Abs Erorr 1]]/Table21[[#This Row],[Adj Close]]</f>
        <v>7.3779795686721083E-3</v>
      </c>
      <c r="H1433" s="190">
        <f t="shared" si="90"/>
        <v>17.609399999999997</v>
      </c>
      <c r="I1433" s="193">
        <f>(Table21[[#This Row],[Adj Close]]-Table21[[#This Row],[3-MA]])</f>
        <v>1.0600000000003718E-2</v>
      </c>
      <c r="J1433" s="194">
        <f t="shared" si="89"/>
        <v>1.1236000000007881E-4</v>
      </c>
      <c r="K1433" s="194">
        <f>ABS(Table21[[#This Row],[Erorr 2]])</f>
        <v>1.0600000000003718E-2</v>
      </c>
      <c r="L1433" s="192">
        <f>Table21[[#This Row],[Abs Erorr 2]]/Table21[[#This Row],[Adj Close]]</f>
        <v>6.0158910329192496E-4</v>
      </c>
      <c r="M1433" s="190">
        <f t="shared" si="91"/>
        <v>17.932733333333331</v>
      </c>
      <c r="N1433" s="195">
        <f>Table21[[#This Row],[Adj Close]]-Table21[[#This Row],[6-MA]]</f>
        <v>-0.31273333333333042</v>
      </c>
      <c r="O1433" s="194">
        <f>(Table21[[#This Row],[Adj Close]]-M1433)^2</f>
        <v>9.7802137777775952E-2</v>
      </c>
      <c r="P1433" s="194">
        <f>ABS(Table21[[#This Row],[Erorr 3]])</f>
        <v>0.31273333333333042</v>
      </c>
      <c r="Q1433" s="192">
        <f>Table21[[#This Row],[Abs Erorr 3]]/Table21[[#This Row],[Adj Close]]</f>
        <v>1.7748770336738388E-2</v>
      </c>
    </row>
    <row r="1434" spans="1:17" x14ac:dyDescent="0.3">
      <c r="A1434" s="177">
        <v>45546</v>
      </c>
      <c r="B1434" s="7">
        <v>17.54</v>
      </c>
      <c r="C1434" s="190">
        <f t="shared" si="88"/>
        <v>17.62</v>
      </c>
      <c r="D1434" s="191">
        <f>Table21[[#This Row],[Adj Close]]-Table21[[#This Row],[Naive Trend ]]</f>
        <v>-8.0000000000001847E-2</v>
      </c>
      <c r="E1434">
        <f>Table21[[#This Row],[Erorr 1]]^2</f>
        <v>6.4000000000002952E-3</v>
      </c>
      <c r="F1434">
        <f>ABS(Table21[[#This Row],[Erorr 1]])</f>
        <v>8.0000000000001847E-2</v>
      </c>
      <c r="G1434" s="192">
        <f>Table21[[#This Row],[Abs Erorr 1]]/Table21[[#This Row],[Adj Close]]</f>
        <v>4.5610034207526715E-3</v>
      </c>
      <c r="H1434" s="190">
        <f t="shared" si="90"/>
        <v>17.566500000000001</v>
      </c>
      <c r="I1434" s="193">
        <f>(Table21[[#This Row],[Adj Close]]-Table21[[#This Row],[3-MA]])</f>
        <v>-2.6500000000002188E-2</v>
      </c>
      <c r="J1434" s="194">
        <f t="shared" si="89"/>
        <v>7.0225000000011598E-4</v>
      </c>
      <c r="K1434" s="194">
        <f>ABS(Table21[[#This Row],[Erorr 2]])</f>
        <v>2.6500000000002188E-2</v>
      </c>
      <c r="L1434" s="192">
        <f>Table21[[#This Row],[Abs Erorr 2]]/Table21[[#This Row],[Adj Close]]</f>
        <v>1.5108323831244121E-3</v>
      </c>
      <c r="M1434" s="190">
        <f t="shared" si="91"/>
        <v>17.849933333333333</v>
      </c>
      <c r="N1434" s="195">
        <f>Table21[[#This Row],[Adj Close]]-Table21[[#This Row],[6-MA]]</f>
        <v>-0.30993333333333339</v>
      </c>
      <c r="O1434" s="194">
        <f>(Table21[[#This Row],[Adj Close]]-M1434)^2</f>
        <v>9.6058671111111146E-2</v>
      </c>
      <c r="P1434" s="194">
        <f>ABS(Table21[[#This Row],[Erorr 3]])</f>
        <v>0.30993333333333339</v>
      </c>
      <c r="Q1434" s="192">
        <f>Table21[[#This Row],[Abs Erorr 3]]/Table21[[#This Row],[Adj Close]]</f>
        <v>1.7670087419232237E-2</v>
      </c>
    </row>
    <row r="1435" spans="1:17" x14ac:dyDescent="0.3">
      <c r="A1435" s="177">
        <v>45547</v>
      </c>
      <c r="B1435" s="7">
        <v>17.239999999999998</v>
      </c>
      <c r="C1435" s="190">
        <f t="shared" si="88"/>
        <v>17.54</v>
      </c>
      <c r="D1435" s="191">
        <f>Table21[[#This Row],[Adj Close]]-Table21[[#This Row],[Naive Trend ]]</f>
        <v>-0.30000000000000071</v>
      </c>
      <c r="E1435">
        <f>Table21[[#This Row],[Erorr 1]]^2</f>
        <v>9.0000000000000427E-2</v>
      </c>
      <c r="F1435">
        <f>ABS(Table21[[#This Row],[Erorr 1]])</f>
        <v>0.30000000000000071</v>
      </c>
      <c r="G1435" s="192">
        <f>Table21[[#This Row],[Abs Erorr 1]]/Table21[[#This Row],[Adj Close]]</f>
        <v>1.7401392111368954E-2</v>
      </c>
      <c r="H1435" s="190">
        <f t="shared" si="90"/>
        <v>17.55</v>
      </c>
      <c r="I1435" s="193">
        <f>(Table21[[#This Row],[Adj Close]]-Table21[[#This Row],[3-MA]])</f>
        <v>-0.31000000000000227</v>
      </c>
      <c r="J1435" s="194">
        <f t="shared" si="89"/>
        <v>9.6100000000001407E-2</v>
      </c>
      <c r="K1435" s="194">
        <f>ABS(Table21[[#This Row],[Erorr 2]])</f>
        <v>0.31000000000000227</v>
      </c>
      <c r="L1435" s="192">
        <f>Table21[[#This Row],[Abs Erorr 2]]/Table21[[#This Row],[Adj Close]]</f>
        <v>1.7981438515081341E-2</v>
      </c>
      <c r="M1435" s="190">
        <f t="shared" si="91"/>
        <v>17.651</v>
      </c>
      <c r="N1435" s="195">
        <f>Table21[[#This Row],[Adj Close]]-Table21[[#This Row],[6-MA]]</f>
        <v>-0.41100000000000136</v>
      </c>
      <c r="O1435" s="194">
        <f>(Table21[[#This Row],[Adj Close]]-M1435)^2</f>
        <v>0.16892100000000113</v>
      </c>
      <c r="P1435" s="194">
        <f>ABS(Table21[[#This Row],[Erorr 3]])</f>
        <v>0.41100000000000136</v>
      </c>
      <c r="Q1435" s="192">
        <f>Table21[[#This Row],[Abs Erorr 3]]/Table21[[#This Row],[Adj Close]]</f>
        <v>2.3839907192575487E-2</v>
      </c>
    </row>
    <row r="1436" spans="1:17" x14ac:dyDescent="0.3">
      <c r="A1436" s="177">
        <v>45548</v>
      </c>
      <c r="B1436" s="7">
        <v>18.7</v>
      </c>
      <c r="C1436" s="190">
        <f t="shared" si="88"/>
        <v>17.239999999999998</v>
      </c>
      <c r="D1436" s="191">
        <f>Table21[[#This Row],[Adj Close]]-Table21[[#This Row],[Naive Trend ]]</f>
        <v>1.4600000000000009</v>
      </c>
      <c r="E1436">
        <f>Table21[[#This Row],[Erorr 1]]^2</f>
        <v>2.1316000000000024</v>
      </c>
      <c r="F1436">
        <f>ABS(Table21[[#This Row],[Erorr 1]])</f>
        <v>1.4600000000000009</v>
      </c>
      <c r="G1436" s="192">
        <f>Table21[[#This Row],[Abs Erorr 1]]/Table21[[#This Row],[Adj Close]]</f>
        <v>7.8074866310160473E-2</v>
      </c>
      <c r="H1436" s="190">
        <f t="shared" si="90"/>
        <v>17.466666666666665</v>
      </c>
      <c r="I1436" s="193">
        <f>(Table21[[#This Row],[Adj Close]]-Table21[[#This Row],[3-MA]])</f>
        <v>1.2333333333333343</v>
      </c>
      <c r="J1436" s="194">
        <f t="shared" si="89"/>
        <v>1.5211111111111135</v>
      </c>
      <c r="K1436" s="194">
        <f>ABS(Table21[[#This Row],[Erorr 2]])</f>
        <v>1.2333333333333343</v>
      </c>
      <c r="L1436" s="192">
        <f>Table21[[#This Row],[Abs Erorr 2]]/Table21[[#This Row],[Adj Close]]</f>
        <v>6.5953654188948357E-2</v>
      </c>
      <c r="M1436" s="190">
        <f t="shared" si="91"/>
        <v>17.538033333333335</v>
      </c>
      <c r="N1436" s="195">
        <f>Table21[[#This Row],[Adj Close]]-Table21[[#This Row],[6-MA]]</f>
        <v>1.1619666666666646</v>
      </c>
      <c r="O1436" s="194">
        <f>(Table21[[#This Row],[Adj Close]]-M1436)^2</f>
        <v>1.3501665344444396</v>
      </c>
      <c r="P1436" s="194">
        <f>ABS(Table21[[#This Row],[Erorr 3]])</f>
        <v>1.1619666666666646</v>
      </c>
      <c r="Q1436" s="192">
        <f>Table21[[#This Row],[Abs Erorr 3]]/Table21[[#This Row],[Adj Close]]</f>
        <v>6.2137254901960676E-2</v>
      </c>
    </row>
    <row r="1437" spans="1:17" x14ac:dyDescent="0.3">
      <c r="A1437" s="177">
        <v>45551</v>
      </c>
      <c r="B1437" s="7">
        <v>18.2</v>
      </c>
      <c r="C1437" s="190">
        <f t="shared" si="88"/>
        <v>18.7</v>
      </c>
      <c r="D1437" s="191">
        <f>Table21[[#This Row],[Adj Close]]-Table21[[#This Row],[Naive Trend ]]</f>
        <v>-0.5</v>
      </c>
      <c r="E1437">
        <f>Table21[[#This Row],[Erorr 1]]^2</f>
        <v>0.25</v>
      </c>
      <c r="F1437">
        <f>ABS(Table21[[#This Row],[Erorr 1]])</f>
        <v>0.5</v>
      </c>
      <c r="G1437" s="192">
        <f>Table21[[#This Row],[Abs Erorr 1]]/Table21[[#This Row],[Adj Close]]</f>
        <v>2.7472527472527472E-2</v>
      </c>
      <c r="H1437" s="190">
        <f t="shared" si="90"/>
        <v>17.826666666666668</v>
      </c>
      <c r="I1437" s="193">
        <f>(Table21[[#This Row],[Adj Close]]-Table21[[#This Row],[3-MA]])</f>
        <v>0.3733333333333313</v>
      </c>
      <c r="J1437" s="194">
        <f t="shared" si="89"/>
        <v>0.13937777777777627</v>
      </c>
      <c r="K1437" s="194">
        <f>ABS(Table21[[#This Row],[Erorr 2]])</f>
        <v>0.3733333333333313</v>
      </c>
      <c r="L1437" s="192">
        <f>Table21[[#This Row],[Abs Erorr 2]]/Table21[[#This Row],[Adj Close]]</f>
        <v>2.0512820512820402E-2</v>
      </c>
      <c r="M1437" s="190">
        <f t="shared" si="91"/>
        <v>17.696583333333333</v>
      </c>
      <c r="N1437" s="195">
        <f>Table21[[#This Row],[Adj Close]]-Table21[[#This Row],[6-MA]]</f>
        <v>0.5034166666666664</v>
      </c>
      <c r="O1437" s="194">
        <f>(Table21[[#This Row],[Adj Close]]-M1437)^2</f>
        <v>0.2534283402777775</v>
      </c>
      <c r="P1437" s="194">
        <f>ABS(Table21[[#This Row],[Erorr 3]])</f>
        <v>0.5034166666666664</v>
      </c>
      <c r="Q1437" s="192">
        <f>Table21[[#This Row],[Abs Erorr 3]]/Table21[[#This Row],[Adj Close]]</f>
        <v>2.7660256410256396E-2</v>
      </c>
    </row>
    <row r="1438" spans="1:17" x14ac:dyDescent="0.3">
      <c r="A1438" s="177">
        <v>45552</v>
      </c>
      <c r="B1438" s="7">
        <v>18.399999999999999</v>
      </c>
      <c r="C1438" s="190">
        <f t="shared" si="88"/>
        <v>18.2</v>
      </c>
      <c r="D1438" s="191">
        <f>Table21[[#This Row],[Adj Close]]-Table21[[#This Row],[Naive Trend ]]</f>
        <v>0.19999999999999929</v>
      </c>
      <c r="E1438">
        <f>Table21[[#This Row],[Erorr 1]]^2</f>
        <v>3.9999999999999716E-2</v>
      </c>
      <c r="F1438">
        <f>ABS(Table21[[#This Row],[Erorr 1]])</f>
        <v>0.19999999999999929</v>
      </c>
      <c r="G1438" s="192">
        <f>Table21[[#This Row],[Abs Erorr 1]]/Table21[[#This Row],[Adj Close]]</f>
        <v>1.0869565217391266E-2</v>
      </c>
      <c r="H1438" s="190">
        <f t="shared" si="90"/>
        <v>18.046666666666667</v>
      </c>
      <c r="I1438" s="193">
        <f>(Table21[[#This Row],[Adj Close]]-Table21[[#This Row],[3-MA]])</f>
        <v>0.35333333333333172</v>
      </c>
      <c r="J1438" s="194">
        <f t="shared" si="89"/>
        <v>0.1248444444444433</v>
      </c>
      <c r="K1438" s="194">
        <f>ABS(Table21[[#This Row],[Erorr 2]])</f>
        <v>0.35333333333333172</v>
      </c>
      <c r="L1438" s="192">
        <f>Table21[[#This Row],[Abs Erorr 2]]/Table21[[#This Row],[Adj Close]]</f>
        <v>1.9202898550724552E-2</v>
      </c>
      <c r="M1438" s="190">
        <f t="shared" si="91"/>
        <v>17.798333333333336</v>
      </c>
      <c r="N1438" s="195">
        <f>Table21[[#This Row],[Adj Close]]-Table21[[#This Row],[6-MA]]</f>
        <v>0.60166666666666302</v>
      </c>
      <c r="O1438" s="194">
        <f>(Table21[[#This Row],[Adj Close]]-M1438)^2</f>
        <v>0.3620027777777734</v>
      </c>
      <c r="P1438" s="194">
        <f>ABS(Table21[[#This Row],[Erorr 3]])</f>
        <v>0.60166666666666302</v>
      </c>
      <c r="Q1438" s="192">
        <f>Table21[[#This Row],[Abs Erorr 3]]/Table21[[#This Row],[Adj Close]]</f>
        <v>3.2699275362318647E-2</v>
      </c>
    </row>
    <row r="1439" spans="1:17" x14ac:dyDescent="0.3">
      <c r="A1439" s="177">
        <v>45553</v>
      </c>
      <c r="B1439" s="7">
        <v>19.11</v>
      </c>
      <c r="C1439" s="190">
        <f t="shared" si="88"/>
        <v>18.399999999999999</v>
      </c>
      <c r="D1439" s="191">
        <f>Table21[[#This Row],[Adj Close]]-Table21[[#This Row],[Naive Trend ]]</f>
        <v>0.71000000000000085</v>
      </c>
      <c r="E1439">
        <f>Table21[[#This Row],[Erorr 1]]^2</f>
        <v>0.50410000000000121</v>
      </c>
      <c r="F1439">
        <f>ABS(Table21[[#This Row],[Erorr 1]])</f>
        <v>0.71000000000000085</v>
      </c>
      <c r="G1439" s="192">
        <f>Table21[[#This Row],[Abs Erorr 1]]/Table21[[#This Row],[Adj Close]]</f>
        <v>3.7153322867608626E-2</v>
      </c>
      <c r="H1439" s="190">
        <f t="shared" si="90"/>
        <v>18.433333333333334</v>
      </c>
      <c r="I1439" s="193">
        <f>(Table21[[#This Row],[Adj Close]]-Table21[[#This Row],[3-MA]])</f>
        <v>0.67666666666666586</v>
      </c>
      <c r="J1439" s="194">
        <f t="shared" si="89"/>
        <v>0.45787777777777666</v>
      </c>
      <c r="K1439" s="194">
        <f>ABS(Table21[[#This Row],[Erorr 2]])</f>
        <v>0.67666666666666586</v>
      </c>
      <c r="L1439" s="192">
        <f>Table21[[#This Row],[Abs Erorr 2]]/Table21[[#This Row],[Adj Close]]</f>
        <v>3.5409035409035367E-2</v>
      </c>
      <c r="M1439" s="190">
        <f t="shared" si="91"/>
        <v>17.95</v>
      </c>
      <c r="N1439" s="195">
        <f>Table21[[#This Row],[Adj Close]]-Table21[[#This Row],[6-MA]]</f>
        <v>1.1600000000000001</v>
      </c>
      <c r="O1439" s="194">
        <f>(Table21[[#This Row],[Adj Close]]-M1439)^2</f>
        <v>1.3456000000000004</v>
      </c>
      <c r="P1439" s="194">
        <f>ABS(Table21[[#This Row],[Erorr 3]])</f>
        <v>1.1600000000000001</v>
      </c>
      <c r="Q1439" s="192">
        <f>Table21[[#This Row],[Abs Erorr 3]]/Table21[[#This Row],[Adj Close]]</f>
        <v>6.0701203558346427E-2</v>
      </c>
    </row>
    <row r="1440" spans="1:17" x14ac:dyDescent="0.3">
      <c r="A1440" s="177">
        <v>45554</v>
      </c>
      <c r="B1440" s="7">
        <v>18.649999999999999</v>
      </c>
      <c r="C1440" s="190">
        <f t="shared" si="88"/>
        <v>19.11</v>
      </c>
      <c r="D1440" s="191">
        <f>Table21[[#This Row],[Adj Close]]-Table21[[#This Row],[Naive Trend ]]</f>
        <v>-0.46000000000000085</v>
      </c>
      <c r="E1440">
        <f>Table21[[#This Row],[Erorr 1]]^2</f>
        <v>0.21160000000000079</v>
      </c>
      <c r="F1440">
        <f>ABS(Table21[[#This Row],[Erorr 1]])</f>
        <v>0.46000000000000085</v>
      </c>
      <c r="G1440" s="192">
        <f>Table21[[#This Row],[Abs Erorr 1]]/Table21[[#This Row],[Adj Close]]</f>
        <v>2.4664879356568411E-2</v>
      </c>
      <c r="H1440" s="190">
        <f t="shared" si="90"/>
        <v>18.569999999999997</v>
      </c>
      <c r="I1440" s="193">
        <f>(Table21[[#This Row],[Adj Close]]-Table21[[#This Row],[3-MA]])</f>
        <v>8.0000000000001847E-2</v>
      </c>
      <c r="J1440" s="194">
        <f t="shared" si="89"/>
        <v>6.4000000000002952E-3</v>
      </c>
      <c r="K1440" s="194">
        <f>ABS(Table21[[#This Row],[Erorr 2]])</f>
        <v>8.0000000000001847E-2</v>
      </c>
      <c r="L1440" s="192">
        <f>Table21[[#This Row],[Abs Erorr 2]]/Table21[[#This Row],[Adj Close]]</f>
        <v>4.2895442359250323E-3</v>
      </c>
      <c r="M1440" s="190">
        <f t="shared" si="91"/>
        <v>18.198333333333334</v>
      </c>
      <c r="N1440" s="195">
        <f>Table21[[#This Row],[Adj Close]]-Table21[[#This Row],[6-MA]]</f>
        <v>0.45166666666666444</v>
      </c>
      <c r="O1440" s="194">
        <f>(Table21[[#This Row],[Adj Close]]-M1440)^2</f>
        <v>0.20400277777777576</v>
      </c>
      <c r="P1440" s="194">
        <f>ABS(Table21[[#This Row],[Erorr 3]])</f>
        <v>0.45166666666666444</v>
      </c>
      <c r="Q1440" s="192">
        <f>Table21[[#This Row],[Abs Erorr 3]]/Table21[[#This Row],[Adj Close]]</f>
        <v>2.4218051831992733E-2</v>
      </c>
    </row>
    <row r="1441" spans="1:17" x14ac:dyDescent="0.3">
      <c r="A1441" s="177">
        <v>45555</v>
      </c>
      <c r="B1441" s="7">
        <v>18.649999999999999</v>
      </c>
      <c r="C1441" s="190">
        <f t="shared" si="88"/>
        <v>18.649999999999999</v>
      </c>
      <c r="D1441" s="191">
        <f>Table21[[#This Row],[Adj Close]]-Table21[[#This Row],[Naive Trend ]]</f>
        <v>0</v>
      </c>
      <c r="E1441">
        <f>Table21[[#This Row],[Erorr 1]]^2</f>
        <v>0</v>
      </c>
      <c r="F1441">
        <f>ABS(Table21[[#This Row],[Erorr 1]])</f>
        <v>0</v>
      </c>
      <c r="G1441" s="192">
        <f>Table21[[#This Row],[Abs Erorr 1]]/Table21[[#This Row],[Adj Close]]</f>
        <v>0</v>
      </c>
      <c r="H1441" s="190">
        <f t="shared" si="90"/>
        <v>18.72</v>
      </c>
      <c r="I1441" s="193">
        <f>(Table21[[#This Row],[Adj Close]]-Table21[[#This Row],[3-MA]])</f>
        <v>-7.0000000000000284E-2</v>
      </c>
      <c r="J1441" s="194">
        <f t="shared" si="89"/>
        <v>4.9000000000000397E-3</v>
      </c>
      <c r="K1441" s="194">
        <f>ABS(Table21[[#This Row],[Erorr 2]])</f>
        <v>7.0000000000000284E-2</v>
      </c>
      <c r="L1441" s="192">
        <f>Table21[[#This Row],[Abs Erorr 2]]/Table21[[#This Row],[Adj Close]]</f>
        <v>3.7533512064343317E-3</v>
      </c>
      <c r="M1441" s="190">
        <f t="shared" si="91"/>
        <v>18.383333333333329</v>
      </c>
      <c r="N1441" s="195">
        <f>Table21[[#This Row],[Adj Close]]-Table21[[#This Row],[6-MA]]</f>
        <v>0.26666666666666927</v>
      </c>
      <c r="O1441" s="194">
        <f>(Table21[[#This Row],[Adj Close]]-M1441)^2</f>
        <v>7.1111111111112499E-2</v>
      </c>
      <c r="P1441" s="194">
        <f>ABS(Table21[[#This Row],[Erorr 3]])</f>
        <v>0.26666666666666927</v>
      </c>
      <c r="Q1441" s="192">
        <f>Table21[[#This Row],[Abs Erorr 3]]/Table21[[#This Row],[Adj Close]]</f>
        <v>1.4298480786416583E-2</v>
      </c>
    </row>
    <row r="1442" spans="1:17" x14ac:dyDescent="0.3">
      <c r="A1442" s="177">
        <v>45558</v>
      </c>
      <c r="B1442" s="7">
        <v>18.350000000000001</v>
      </c>
      <c r="C1442" s="190">
        <f t="shared" si="88"/>
        <v>18.649999999999999</v>
      </c>
      <c r="D1442" s="191">
        <f>Table21[[#This Row],[Adj Close]]-Table21[[#This Row],[Naive Trend ]]</f>
        <v>-0.29999999999999716</v>
      </c>
      <c r="E1442">
        <f>Table21[[#This Row],[Erorr 1]]^2</f>
        <v>8.999999999999829E-2</v>
      </c>
      <c r="F1442">
        <f>ABS(Table21[[#This Row],[Erorr 1]])</f>
        <v>0.29999999999999716</v>
      </c>
      <c r="G1442" s="192">
        <f>Table21[[#This Row],[Abs Erorr 1]]/Table21[[#This Row],[Adj Close]]</f>
        <v>1.6348773841961695E-2</v>
      </c>
      <c r="H1442" s="190">
        <f t="shared" si="90"/>
        <v>18.803333333333331</v>
      </c>
      <c r="I1442" s="193">
        <f>(Table21[[#This Row],[Adj Close]]-Table21[[#This Row],[3-MA]])</f>
        <v>-0.45333333333332959</v>
      </c>
      <c r="J1442" s="194">
        <f t="shared" si="89"/>
        <v>0.20551111111110773</v>
      </c>
      <c r="K1442" s="194">
        <f>ABS(Table21[[#This Row],[Erorr 2]])</f>
        <v>0.45333333333332959</v>
      </c>
      <c r="L1442" s="192">
        <f>Table21[[#This Row],[Abs Erorr 2]]/Table21[[#This Row],[Adj Close]]</f>
        <v>2.470481380563104E-2</v>
      </c>
      <c r="M1442" s="190">
        <f t="shared" si="91"/>
        <v>18.618333333333336</v>
      </c>
      <c r="N1442" s="195">
        <f>Table21[[#This Row],[Adj Close]]-Table21[[#This Row],[6-MA]]</f>
        <v>-0.26833333333333442</v>
      </c>
      <c r="O1442" s="194">
        <f>(Table21[[#This Row],[Adj Close]]-M1442)^2</f>
        <v>7.200277777777836E-2</v>
      </c>
      <c r="P1442" s="194">
        <f>ABS(Table21[[#This Row],[Erorr 3]])</f>
        <v>0.26833333333333442</v>
      </c>
      <c r="Q1442" s="192">
        <f>Table21[[#This Row],[Abs Erorr 3]]/Table21[[#This Row],[Adj Close]]</f>
        <v>1.4623069936421493E-2</v>
      </c>
    </row>
    <row r="1443" spans="1:17" x14ac:dyDescent="0.3">
      <c r="A1443" s="177">
        <v>45559</v>
      </c>
      <c r="B1443" s="7">
        <v>18.75</v>
      </c>
      <c r="C1443" s="190">
        <f t="shared" si="88"/>
        <v>18.350000000000001</v>
      </c>
      <c r="D1443" s="191">
        <f>Table21[[#This Row],[Adj Close]]-Table21[[#This Row],[Naive Trend ]]</f>
        <v>0.39999999999999858</v>
      </c>
      <c r="E1443">
        <f>Table21[[#This Row],[Erorr 1]]^2</f>
        <v>0.15999999999999887</v>
      </c>
      <c r="F1443">
        <f>ABS(Table21[[#This Row],[Erorr 1]])</f>
        <v>0.39999999999999858</v>
      </c>
      <c r="G1443" s="192">
        <f>Table21[[#This Row],[Abs Erorr 1]]/Table21[[#This Row],[Adj Close]]</f>
        <v>2.1333333333333256E-2</v>
      </c>
      <c r="H1443" s="190">
        <f t="shared" si="90"/>
        <v>18.55</v>
      </c>
      <c r="I1443" s="193">
        <f>(Table21[[#This Row],[Adj Close]]-Table21[[#This Row],[3-MA]])</f>
        <v>0.19999999999999929</v>
      </c>
      <c r="J1443" s="194">
        <f t="shared" si="89"/>
        <v>3.9999999999999716E-2</v>
      </c>
      <c r="K1443" s="194">
        <f>ABS(Table21[[#This Row],[Erorr 2]])</f>
        <v>0.19999999999999929</v>
      </c>
      <c r="L1443" s="192">
        <f>Table21[[#This Row],[Abs Erorr 2]]/Table21[[#This Row],[Adj Close]]</f>
        <v>1.0666666666666628E-2</v>
      </c>
      <c r="M1443" s="190">
        <f t="shared" si="91"/>
        <v>18.559999999999999</v>
      </c>
      <c r="N1443" s="195">
        <f>Table21[[#This Row],[Adj Close]]-Table21[[#This Row],[6-MA]]</f>
        <v>0.19000000000000128</v>
      </c>
      <c r="O1443" s="194">
        <f>(Table21[[#This Row],[Adj Close]]-M1443)^2</f>
        <v>3.6100000000000486E-2</v>
      </c>
      <c r="P1443" s="194">
        <f>ABS(Table21[[#This Row],[Erorr 3]])</f>
        <v>0.19000000000000128</v>
      </c>
      <c r="Q1443" s="192">
        <f>Table21[[#This Row],[Abs Erorr 3]]/Table21[[#This Row],[Adj Close]]</f>
        <v>1.0133333333333402E-2</v>
      </c>
    </row>
    <row r="1444" spans="1:17" x14ac:dyDescent="0.3">
      <c r="A1444" s="177">
        <v>45560</v>
      </c>
      <c r="B1444" s="7">
        <v>18.399999999999999</v>
      </c>
      <c r="C1444" s="190">
        <f t="shared" si="88"/>
        <v>18.75</v>
      </c>
      <c r="D1444" s="191">
        <f>Table21[[#This Row],[Adj Close]]-Table21[[#This Row],[Naive Trend ]]</f>
        <v>-0.35000000000000142</v>
      </c>
      <c r="E1444">
        <f>Table21[[#This Row],[Erorr 1]]^2</f>
        <v>0.122500000000001</v>
      </c>
      <c r="F1444">
        <f>ABS(Table21[[#This Row],[Erorr 1]])</f>
        <v>0.35000000000000142</v>
      </c>
      <c r="G1444" s="192">
        <f>Table21[[#This Row],[Abs Erorr 1]]/Table21[[#This Row],[Adj Close]]</f>
        <v>1.902173913043486E-2</v>
      </c>
      <c r="H1444" s="190">
        <f t="shared" si="90"/>
        <v>18.583333333333332</v>
      </c>
      <c r="I1444" s="193">
        <f>(Table21[[#This Row],[Adj Close]]-Table21[[#This Row],[3-MA]])</f>
        <v>-0.18333333333333357</v>
      </c>
      <c r="J1444" s="194">
        <f t="shared" si="89"/>
        <v>3.3611111111111196E-2</v>
      </c>
      <c r="K1444" s="194">
        <f>ABS(Table21[[#This Row],[Erorr 2]])</f>
        <v>0.18333333333333357</v>
      </c>
      <c r="L1444" s="192">
        <f>Table21[[#This Row],[Abs Erorr 2]]/Table21[[#This Row],[Adj Close]]</f>
        <v>9.963768115942042E-3</v>
      </c>
      <c r="M1444" s="190">
        <f t="shared" si="91"/>
        <v>18.651666666666667</v>
      </c>
      <c r="N1444" s="195">
        <f>Table21[[#This Row],[Adj Close]]-Table21[[#This Row],[6-MA]]</f>
        <v>-0.2516666666666687</v>
      </c>
      <c r="O1444" s="194">
        <f>(Table21[[#This Row],[Adj Close]]-M1444)^2</f>
        <v>6.3336111111112134E-2</v>
      </c>
      <c r="P1444" s="194">
        <f>ABS(Table21[[#This Row],[Erorr 3]])</f>
        <v>0.2516666666666687</v>
      </c>
      <c r="Q1444" s="192">
        <f>Table21[[#This Row],[Abs Erorr 3]]/Table21[[#This Row],[Adj Close]]</f>
        <v>1.367753623188417E-2</v>
      </c>
    </row>
    <row r="1445" spans="1:17" x14ac:dyDescent="0.3">
      <c r="A1445" s="177">
        <v>45561</v>
      </c>
      <c r="B1445" s="7">
        <v>19.25</v>
      </c>
      <c r="C1445" s="190">
        <f t="shared" si="88"/>
        <v>18.399999999999999</v>
      </c>
      <c r="D1445" s="191">
        <f>Table21[[#This Row],[Adj Close]]-Table21[[#This Row],[Naive Trend ]]</f>
        <v>0.85000000000000142</v>
      </c>
      <c r="E1445">
        <f>Table21[[#This Row],[Erorr 1]]^2</f>
        <v>0.72250000000000236</v>
      </c>
      <c r="F1445">
        <f>ABS(Table21[[#This Row],[Erorr 1]])</f>
        <v>0.85000000000000142</v>
      </c>
      <c r="G1445" s="192">
        <f>Table21[[#This Row],[Abs Erorr 1]]/Table21[[#This Row],[Adj Close]]</f>
        <v>4.4155844155844233E-2</v>
      </c>
      <c r="H1445" s="190">
        <f t="shared" si="90"/>
        <v>18.5</v>
      </c>
      <c r="I1445" s="193">
        <f>(Table21[[#This Row],[Adj Close]]-Table21[[#This Row],[3-MA]])</f>
        <v>0.75</v>
      </c>
      <c r="J1445" s="194">
        <f t="shared" si="89"/>
        <v>0.5625</v>
      </c>
      <c r="K1445" s="194">
        <f>ABS(Table21[[#This Row],[Erorr 2]])</f>
        <v>0.75</v>
      </c>
      <c r="L1445" s="192">
        <f>Table21[[#This Row],[Abs Erorr 2]]/Table21[[#This Row],[Adj Close]]</f>
        <v>3.896103896103896E-2</v>
      </c>
      <c r="M1445" s="190">
        <f t="shared" si="91"/>
        <v>18.651666666666667</v>
      </c>
      <c r="N1445" s="195">
        <f>Table21[[#This Row],[Adj Close]]-Table21[[#This Row],[6-MA]]</f>
        <v>0.59833333333333272</v>
      </c>
      <c r="O1445" s="194">
        <f>(Table21[[#This Row],[Adj Close]]-M1445)^2</f>
        <v>0.35800277777777706</v>
      </c>
      <c r="P1445" s="194">
        <f>ABS(Table21[[#This Row],[Erorr 3]])</f>
        <v>0.59833333333333272</v>
      </c>
      <c r="Q1445" s="192">
        <f>Table21[[#This Row],[Abs Erorr 3]]/Table21[[#This Row],[Adj Close]]</f>
        <v>3.1082251082251051E-2</v>
      </c>
    </row>
    <row r="1446" spans="1:17" x14ac:dyDescent="0.3">
      <c r="A1446" s="177">
        <v>45562</v>
      </c>
      <c r="B1446" s="7">
        <v>19.57</v>
      </c>
      <c r="C1446" s="190">
        <f t="shared" si="88"/>
        <v>19.25</v>
      </c>
      <c r="D1446" s="191">
        <f>Table21[[#This Row],[Adj Close]]-Table21[[#This Row],[Naive Trend ]]</f>
        <v>0.32000000000000028</v>
      </c>
      <c r="E1446">
        <f>Table21[[#This Row],[Erorr 1]]^2</f>
        <v>0.10240000000000019</v>
      </c>
      <c r="F1446">
        <f>ABS(Table21[[#This Row],[Erorr 1]])</f>
        <v>0.32000000000000028</v>
      </c>
      <c r="G1446" s="192">
        <f>Table21[[#This Row],[Abs Erorr 1]]/Table21[[#This Row],[Adj Close]]</f>
        <v>1.6351558507920302E-2</v>
      </c>
      <c r="H1446" s="190">
        <f t="shared" si="90"/>
        <v>18.8</v>
      </c>
      <c r="I1446" s="193">
        <f>(Table21[[#This Row],[Adj Close]]-Table21[[#This Row],[3-MA]])</f>
        <v>0.76999999999999957</v>
      </c>
      <c r="J1446" s="194">
        <f t="shared" si="89"/>
        <v>0.59289999999999932</v>
      </c>
      <c r="K1446" s="194">
        <f>ABS(Table21[[#This Row],[Erorr 2]])</f>
        <v>0.76999999999999957</v>
      </c>
      <c r="L1446" s="192">
        <f>Table21[[#This Row],[Abs Erorr 2]]/Table21[[#This Row],[Adj Close]]</f>
        <v>3.9345937659683167E-2</v>
      </c>
      <c r="M1446" s="190">
        <f t="shared" si="91"/>
        <v>18.675000000000001</v>
      </c>
      <c r="N1446" s="195">
        <f>Table21[[#This Row],[Adj Close]]-Table21[[#This Row],[6-MA]]</f>
        <v>0.89499999999999957</v>
      </c>
      <c r="O1446" s="194">
        <f>(Table21[[#This Row],[Adj Close]]-M1446)^2</f>
        <v>0.80102499999999921</v>
      </c>
      <c r="P1446" s="194">
        <f>ABS(Table21[[#This Row],[Erorr 3]])</f>
        <v>0.89499999999999957</v>
      </c>
      <c r="Q1446" s="192">
        <f>Table21[[#This Row],[Abs Erorr 3]]/Table21[[#This Row],[Adj Close]]</f>
        <v>4.5733265201839526E-2</v>
      </c>
    </row>
    <row r="1447" spans="1:17" x14ac:dyDescent="0.3">
      <c r="A1447" s="177">
        <v>45565</v>
      </c>
      <c r="B1447" s="7">
        <v>19.95</v>
      </c>
      <c r="C1447" s="190">
        <f t="shared" si="88"/>
        <v>19.57</v>
      </c>
      <c r="D1447" s="191">
        <f>Table21[[#This Row],[Adj Close]]-Table21[[#This Row],[Naive Trend ]]</f>
        <v>0.37999999999999901</v>
      </c>
      <c r="E1447">
        <f>Table21[[#This Row],[Erorr 1]]^2</f>
        <v>0.14439999999999925</v>
      </c>
      <c r="F1447">
        <f>ABS(Table21[[#This Row],[Erorr 1]])</f>
        <v>0.37999999999999901</v>
      </c>
      <c r="G1447" s="192">
        <f>Table21[[#This Row],[Abs Erorr 1]]/Table21[[#This Row],[Adj Close]]</f>
        <v>1.9047619047618997E-2</v>
      </c>
      <c r="H1447" s="190">
        <f t="shared" si="90"/>
        <v>19.073333333333334</v>
      </c>
      <c r="I1447" s="193">
        <f>(Table21[[#This Row],[Adj Close]]-Table21[[#This Row],[3-MA]])</f>
        <v>0.87666666666666515</v>
      </c>
      <c r="J1447" s="194">
        <f t="shared" si="89"/>
        <v>0.76854444444444181</v>
      </c>
      <c r="K1447" s="194">
        <f>ABS(Table21[[#This Row],[Erorr 2]])</f>
        <v>0.87666666666666515</v>
      </c>
      <c r="L1447" s="192">
        <f>Table21[[#This Row],[Abs Erorr 2]]/Table21[[#This Row],[Adj Close]]</f>
        <v>4.3943191311612291E-2</v>
      </c>
      <c r="M1447" s="190">
        <f t="shared" si="91"/>
        <v>18.828333333333333</v>
      </c>
      <c r="N1447" s="195">
        <f>Table21[[#This Row],[Adj Close]]-Table21[[#This Row],[6-MA]]</f>
        <v>1.1216666666666661</v>
      </c>
      <c r="O1447" s="194">
        <f>(Table21[[#This Row],[Adj Close]]-M1447)^2</f>
        <v>1.25813611111111</v>
      </c>
      <c r="P1447" s="194">
        <f>ABS(Table21[[#This Row],[Erorr 3]])</f>
        <v>1.1216666666666661</v>
      </c>
      <c r="Q1447" s="192">
        <f>Table21[[#This Row],[Abs Erorr 3]]/Table21[[#This Row],[Adj Close]]</f>
        <v>5.6223893065998308E-2</v>
      </c>
    </row>
    <row r="1448" spans="1:17" x14ac:dyDescent="0.3">
      <c r="A1448" s="177">
        <v>45566</v>
      </c>
      <c r="B1448" s="7">
        <v>19.93</v>
      </c>
      <c r="C1448" s="190">
        <f t="shared" si="88"/>
        <v>19.95</v>
      </c>
      <c r="D1448" s="191">
        <f>Table21[[#This Row],[Adj Close]]-Table21[[#This Row],[Naive Trend ]]</f>
        <v>-1.9999999999999574E-2</v>
      </c>
      <c r="E1448">
        <f>Table21[[#This Row],[Erorr 1]]^2</f>
        <v>3.9999999999998294E-4</v>
      </c>
      <c r="F1448">
        <f>ABS(Table21[[#This Row],[Erorr 1]])</f>
        <v>1.9999999999999574E-2</v>
      </c>
      <c r="G1448" s="192">
        <f>Table21[[#This Row],[Abs Erorr 1]]/Table21[[#This Row],[Adj Close]]</f>
        <v>1.0035122930255682E-3</v>
      </c>
      <c r="H1448" s="190">
        <f t="shared" si="90"/>
        <v>19.59</v>
      </c>
      <c r="I1448" s="193">
        <f>(Table21[[#This Row],[Adj Close]]-Table21[[#This Row],[3-MA]])</f>
        <v>0.33999999999999986</v>
      </c>
      <c r="J1448" s="194">
        <f t="shared" si="89"/>
        <v>0.1155999999999999</v>
      </c>
      <c r="K1448" s="194">
        <f>ABS(Table21[[#This Row],[Erorr 2]])</f>
        <v>0.33999999999999986</v>
      </c>
      <c r="L1448" s="192">
        <f>Table21[[#This Row],[Abs Erorr 2]]/Table21[[#This Row],[Adj Close]]</f>
        <v>1.7059708981435016E-2</v>
      </c>
      <c r="M1448" s="190">
        <f t="shared" si="91"/>
        <v>19.044999999999998</v>
      </c>
      <c r="N1448" s="195">
        <f>Table21[[#This Row],[Adj Close]]-Table21[[#This Row],[6-MA]]</f>
        <v>0.88500000000000156</v>
      </c>
      <c r="O1448" s="194">
        <f>(Table21[[#This Row],[Adj Close]]-M1448)^2</f>
        <v>0.78322500000000272</v>
      </c>
      <c r="P1448" s="194">
        <f>ABS(Table21[[#This Row],[Erorr 3]])</f>
        <v>0.88500000000000156</v>
      </c>
      <c r="Q1448" s="192">
        <f>Table21[[#This Row],[Abs Erorr 3]]/Table21[[#This Row],[Adj Close]]</f>
        <v>4.4405418966382421E-2</v>
      </c>
    </row>
    <row r="1449" spans="1:17" x14ac:dyDescent="0.3">
      <c r="A1449" s="177">
        <v>45567</v>
      </c>
      <c r="B1449" s="7">
        <v>19.489999999999998</v>
      </c>
      <c r="C1449" s="190">
        <f t="shared" si="88"/>
        <v>19.93</v>
      </c>
      <c r="D1449" s="191">
        <f>Table21[[#This Row],[Adj Close]]-Table21[[#This Row],[Naive Trend ]]</f>
        <v>-0.44000000000000128</v>
      </c>
      <c r="E1449">
        <f>Table21[[#This Row],[Erorr 1]]^2</f>
        <v>0.19360000000000113</v>
      </c>
      <c r="F1449">
        <f>ABS(Table21[[#This Row],[Erorr 1]])</f>
        <v>0.44000000000000128</v>
      </c>
      <c r="G1449" s="192">
        <f>Table21[[#This Row],[Abs Erorr 1]]/Table21[[#This Row],[Adj Close]]</f>
        <v>2.2575679835813305E-2</v>
      </c>
      <c r="H1449" s="190">
        <f t="shared" si="90"/>
        <v>19.816666666666666</v>
      </c>
      <c r="I1449" s="193">
        <f>(Table21[[#This Row],[Adj Close]]-Table21[[#This Row],[3-MA]])</f>
        <v>-0.32666666666666799</v>
      </c>
      <c r="J1449" s="194">
        <f t="shared" si="89"/>
        <v>0.10671111111111198</v>
      </c>
      <c r="K1449" s="194">
        <f>ABS(Table21[[#This Row],[Erorr 2]])</f>
        <v>0.32666666666666799</v>
      </c>
      <c r="L1449" s="192">
        <f>Table21[[#This Row],[Abs Erorr 2]]/Table21[[#This Row],[Adj Close]]</f>
        <v>1.6760731999315957E-2</v>
      </c>
      <c r="M1449" s="190">
        <f t="shared" si="91"/>
        <v>19.308333333333334</v>
      </c>
      <c r="N1449" s="195">
        <f>Table21[[#This Row],[Adj Close]]-Table21[[#This Row],[6-MA]]</f>
        <v>0.18166666666666487</v>
      </c>
      <c r="O1449" s="194">
        <f>(Table21[[#This Row],[Adj Close]]-M1449)^2</f>
        <v>3.3002777777777124E-2</v>
      </c>
      <c r="P1449" s="194">
        <f>ABS(Table21[[#This Row],[Erorr 3]])</f>
        <v>0.18166666666666487</v>
      </c>
      <c r="Q1449" s="192">
        <f>Table21[[#This Row],[Abs Erorr 3]]/Table21[[#This Row],[Adj Close]]</f>
        <v>9.3210193261500703E-3</v>
      </c>
    </row>
    <row r="1450" spans="1:17" x14ac:dyDescent="0.3">
      <c r="A1450" s="177">
        <v>45568</v>
      </c>
      <c r="B1450" s="7">
        <v>19.53</v>
      </c>
      <c r="C1450" s="190">
        <f t="shared" si="88"/>
        <v>19.489999999999998</v>
      </c>
      <c r="D1450" s="191">
        <f>Table21[[#This Row],[Adj Close]]-Table21[[#This Row],[Naive Trend ]]</f>
        <v>4.00000000000027E-2</v>
      </c>
      <c r="E1450">
        <f>Table21[[#This Row],[Erorr 1]]^2</f>
        <v>1.600000000000216E-3</v>
      </c>
      <c r="F1450">
        <f>ABS(Table21[[#This Row],[Erorr 1]])</f>
        <v>4.00000000000027E-2</v>
      </c>
      <c r="G1450" s="192">
        <f>Table21[[#This Row],[Abs Erorr 1]]/Table21[[#This Row],[Adj Close]]</f>
        <v>2.0481310803892832E-3</v>
      </c>
      <c r="H1450" s="190">
        <f t="shared" si="90"/>
        <v>19.789999999999996</v>
      </c>
      <c r="I1450" s="193">
        <f>(Table21[[#This Row],[Adj Close]]-Table21[[#This Row],[3-MA]])</f>
        <v>-0.25999999999999446</v>
      </c>
      <c r="J1450" s="194">
        <f t="shared" si="89"/>
        <v>6.7599999999997121E-2</v>
      </c>
      <c r="K1450" s="194">
        <f>ABS(Table21[[#This Row],[Erorr 2]])</f>
        <v>0.25999999999999446</v>
      </c>
      <c r="L1450" s="192">
        <f>Table21[[#This Row],[Abs Erorr 2]]/Table21[[#This Row],[Adj Close]]</f>
        <v>1.3312852022529157E-2</v>
      </c>
      <c r="M1450" s="190">
        <f t="shared" si="91"/>
        <v>19.431666666666665</v>
      </c>
      <c r="N1450" s="195">
        <f>Table21[[#This Row],[Adj Close]]-Table21[[#This Row],[6-MA]]</f>
        <v>9.833333333333627E-2</v>
      </c>
      <c r="O1450" s="194">
        <f>(Table21[[#This Row],[Adj Close]]-M1450)^2</f>
        <v>9.6694444444450217E-3</v>
      </c>
      <c r="P1450" s="194">
        <f>ABS(Table21[[#This Row],[Erorr 3]])</f>
        <v>9.833333333333627E-2</v>
      </c>
      <c r="Q1450" s="192">
        <f>Table21[[#This Row],[Abs Erorr 3]]/Table21[[#This Row],[Adj Close]]</f>
        <v>5.0349889059567981E-3</v>
      </c>
    </row>
    <row r="1451" spans="1:17" x14ac:dyDescent="0.3">
      <c r="A1451" s="177">
        <v>45569</v>
      </c>
      <c r="B1451" s="7">
        <v>21.31</v>
      </c>
      <c r="C1451" s="190">
        <f t="shared" si="88"/>
        <v>19.53</v>
      </c>
      <c r="D1451" s="191">
        <f>Table21[[#This Row],[Adj Close]]-Table21[[#This Row],[Naive Trend ]]</f>
        <v>1.7799999999999976</v>
      </c>
      <c r="E1451">
        <f>Table21[[#This Row],[Erorr 1]]^2</f>
        <v>3.1683999999999912</v>
      </c>
      <c r="F1451">
        <f>ABS(Table21[[#This Row],[Erorr 1]])</f>
        <v>1.7799999999999976</v>
      </c>
      <c r="G1451" s="192">
        <f>Table21[[#This Row],[Abs Erorr 1]]/Table21[[#This Row],[Adj Close]]</f>
        <v>8.3528859690286145E-2</v>
      </c>
      <c r="H1451" s="190">
        <f t="shared" si="90"/>
        <v>19.650000000000002</v>
      </c>
      <c r="I1451" s="193">
        <f>(Table21[[#This Row],[Adj Close]]-Table21[[#This Row],[3-MA]])</f>
        <v>1.6599999999999966</v>
      </c>
      <c r="J1451" s="194">
        <f t="shared" si="89"/>
        <v>2.7555999999999887</v>
      </c>
      <c r="K1451" s="194">
        <f>ABS(Table21[[#This Row],[Erorr 2]])</f>
        <v>1.6599999999999966</v>
      </c>
      <c r="L1451" s="192">
        <f>Table21[[#This Row],[Abs Erorr 2]]/Table21[[#This Row],[Adj Close]]</f>
        <v>7.7897700610042073E-2</v>
      </c>
      <c r="M1451" s="190">
        <f t="shared" si="91"/>
        <v>19.619999999999997</v>
      </c>
      <c r="N1451" s="195">
        <f>Table21[[#This Row],[Adj Close]]-Table21[[#This Row],[6-MA]]</f>
        <v>1.6900000000000013</v>
      </c>
      <c r="O1451" s="194">
        <f>(Table21[[#This Row],[Adj Close]]-M1451)^2</f>
        <v>2.8561000000000045</v>
      </c>
      <c r="P1451" s="194">
        <f>ABS(Table21[[#This Row],[Erorr 3]])</f>
        <v>1.6900000000000013</v>
      </c>
      <c r="Q1451" s="192">
        <f>Table21[[#This Row],[Abs Erorr 3]]/Table21[[#This Row],[Adj Close]]</f>
        <v>7.9305490380103302E-2</v>
      </c>
    </row>
    <row r="1452" spans="1:17" x14ac:dyDescent="0.3">
      <c r="A1452" s="177">
        <v>45572</v>
      </c>
      <c r="B1452" s="7">
        <v>19.84</v>
      </c>
      <c r="C1452" s="190">
        <f t="shared" si="88"/>
        <v>21.31</v>
      </c>
      <c r="D1452" s="191">
        <f>Table21[[#This Row],[Adj Close]]-Table21[[#This Row],[Naive Trend ]]</f>
        <v>-1.4699999999999989</v>
      </c>
      <c r="E1452">
        <f>Table21[[#This Row],[Erorr 1]]^2</f>
        <v>2.1608999999999967</v>
      </c>
      <c r="F1452">
        <f>ABS(Table21[[#This Row],[Erorr 1]])</f>
        <v>1.4699999999999989</v>
      </c>
      <c r="G1452" s="192">
        <f>Table21[[#This Row],[Abs Erorr 1]]/Table21[[#This Row],[Adj Close]]</f>
        <v>7.4092741935483819E-2</v>
      </c>
      <c r="H1452" s="190">
        <f t="shared" si="90"/>
        <v>20.11</v>
      </c>
      <c r="I1452" s="193">
        <f>(Table21[[#This Row],[Adj Close]]-Table21[[#This Row],[3-MA]])</f>
        <v>-0.26999999999999957</v>
      </c>
      <c r="J1452" s="194">
        <f t="shared" si="89"/>
        <v>7.2899999999999771E-2</v>
      </c>
      <c r="K1452" s="194">
        <f>ABS(Table21[[#This Row],[Erorr 2]])</f>
        <v>0.26999999999999957</v>
      </c>
      <c r="L1452" s="192">
        <f>Table21[[#This Row],[Abs Erorr 2]]/Table21[[#This Row],[Adj Close]]</f>
        <v>1.3608870967741915E-2</v>
      </c>
      <c r="M1452" s="190">
        <f t="shared" si="91"/>
        <v>19.963333333333335</v>
      </c>
      <c r="N1452" s="195">
        <f>Table21[[#This Row],[Adj Close]]-Table21[[#This Row],[6-MA]]</f>
        <v>-0.12333333333333485</v>
      </c>
      <c r="O1452" s="194">
        <f>(Table21[[#This Row],[Adj Close]]-M1452)^2</f>
        <v>1.5211111111111486E-2</v>
      </c>
      <c r="P1452" s="194">
        <f>ABS(Table21[[#This Row],[Erorr 3]])</f>
        <v>0.12333333333333485</v>
      </c>
      <c r="Q1452" s="192">
        <f>Table21[[#This Row],[Abs Erorr 3]]/Table21[[#This Row],[Adj Close]]</f>
        <v>6.2163978494624425E-3</v>
      </c>
    </row>
    <row r="1453" spans="1:17" x14ac:dyDescent="0.3">
      <c r="A1453" s="177">
        <v>45573</v>
      </c>
      <c r="B1453" s="7">
        <v>19.899999999999999</v>
      </c>
      <c r="C1453" s="190">
        <f t="shared" si="88"/>
        <v>19.84</v>
      </c>
      <c r="D1453" s="191">
        <f>Table21[[#This Row],[Adj Close]]-Table21[[#This Row],[Naive Trend ]]</f>
        <v>5.9999999999998721E-2</v>
      </c>
      <c r="E1453">
        <f>Table21[[#This Row],[Erorr 1]]^2</f>
        <v>3.5999999999998464E-3</v>
      </c>
      <c r="F1453">
        <f>ABS(Table21[[#This Row],[Erorr 1]])</f>
        <v>5.9999999999998721E-2</v>
      </c>
      <c r="G1453" s="192">
        <f>Table21[[#This Row],[Abs Erorr 1]]/Table21[[#This Row],[Adj Close]]</f>
        <v>3.0150753768843582E-3</v>
      </c>
      <c r="H1453" s="190">
        <f t="shared" si="90"/>
        <v>20.22666666666667</v>
      </c>
      <c r="I1453" s="193">
        <f>(Table21[[#This Row],[Adj Close]]-Table21[[#This Row],[3-MA]])</f>
        <v>-0.32666666666667155</v>
      </c>
      <c r="J1453" s="194">
        <f t="shared" si="89"/>
        <v>0.1067111111111143</v>
      </c>
      <c r="K1453" s="194">
        <f>ABS(Table21[[#This Row],[Erorr 2]])</f>
        <v>0.32666666666667155</v>
      </c>
      <c r="L1453" s="192">
        <f>Table21[[#This Row],[Abs Erorr 2]]/Table21[[#This Row],[Adj Close]]</f>
        <v>1.6415410385259878E-2</v>
      </c>
      <c r="M1453" s="190">
        <f t="shared" si="91"/>
        <v>20.008333333333333</v>
      </c>
      <c r="N1453" s="195">
        <f>Table21[[#This Row],[Adj Close]]-Table21[[#This Row],[6-MA]]</f>
        <v>-0.10833333333333428</v>
      </c>
      <c r="O1453" s="194">
        <f>(Table21[[#This Row],[Adj Close]]-M1453)^2</f>
        <v>1.1736111111111317E-2</v>
      </c>
      <c r="P1453" s="194">
        <f>ABS(Table21[[#This Row],[Erorr 3]])</f>
        <v>0.10833333333333428</v>
      </c>
      <c r="Q1453" s="192">
        <f>Table21[[#This Row],[Abs Erorr 3]]/Table21[[#This Row],[Adj Close]]</f>
        <v>5.4438860971524764E-3</v>
      </c>
    </row>
    <row r="1454" spans="1:17" x14ac:dyDescent="0.3">
      <c r="A1454" s="177">
        <v>45574</v>
      </c>
      <c r="B1454" s="7">
        <v>19.98</v>
      </c>
      <c r="C1454" s="190">
        <f t="shared" si="88"/>
        <v>19.899999999999999</v>
      </c>
      <c r="D1454" s="191">
        <f>Table21[[#This Row],[Adj Close]]-Table21[[#This Row],[Naive Trend ]]</f>
        <v>8.0000000000001847E-2</v>
      </c>
      <c r="E1454">
        <f>Table21[[#This Row],[Erorr 1]]^2</f>
        <v>6.4000000000002952E-3</v>
      </c>
      <c r="F1454">
        <f>ABS(Table21[[#This Row],[Erorr 1]])</f>
        <v>8.0000000000001847E-2</v>
      </c>
      <c r="G1454" s="192">
        <f>Table21[[#This Row],[Abs Erorr 1]]/Table21[[#This Row],[Adj Close]]</f>
        <v>4.0040040040040968E-3</v>
      </c>
      <c r="H1454" s="190">
        <f t="shared" si="90"/>
        <v>20.349999999999998</v>
      </c>
      <c r="I1454" s="193">
        <f>(Table21[[#This Row],[Adj Close]]-Table21[[#This Row],[3-MA]])</f>
        <v>-0.36999999999999744</v>
      </c>
      <c r="J1454" s="194">
        <f t="shared" si="89"/>
        <v>0.13689999999999811</v>
      </c>
      <c r="K1454" s="194">
        <f>ABS(Table21[[#This Row],[Erorr 2]])</f>
        <v>0.36999999999999744</v>
      </c>
      <c r="L1454" s="192">
        <f>Table21[[#This Row],[Abs Erorr 2]]/Table21[[#This Row],[Adj Close]]</f>
        <v>1.8518518518518389E-2</v>
      </c>
      <c r="M1454" s="190">
        <f t="shared" si="91"/>
        <v>20</v>
      </c>
      <c r="N1454" s="195">
        <f>Table21[[#This Row],[Adj Close]]-Table21[[#This Row],[6-MA]]</f>
        <v>-1.9999999999999574E-2</v>
      </c>
      <c r="O1454" s="194">
        <f>(Table21[[#This Row],[Adj Close]]-M1454)^2</f>
        <v>3.9999999999998294E-4</v>
      </c>
      <c r="P1454" s="194">
        <f>ABS(Table21[[#This Row],[Erorr 3]])</f>
        <v>1.9999999999999574E-2</v>
      </c>
      <c r="Q1454" s="192">
        <f>Table21[[#This Row],[Abs Erorr 3]]/Table21[[#This Row],[Adj Close]]</f>
        <v>1.0010010010009797E-3</v>
      </c>
    </row>
    <row r="1455" spans="1:17" x14ac:dyDescent="0.3">
      <c r="A1455" s="177">
        <v>45575</v>
      </c>
      <c r="B1455" s="7">
        <v>20.25</v>
      </c>
      <c r="C1455" s="190">
        <f t="shared" si="88"/>
        <v>19.98</v>
      </c>
      <c r="D1455" s="191">
        <f>Table21[[#This Row],[Adj Close]]-Table21[[#This Row],[Naive Trend ]]</f>
        <v>0.26999999999999957</v>
      </c>
      <c r="E1455">
        <f>Table21[[#This Row],[Erorr 1]]^2</f>
        <v>7.2899999999999771E-2</v>
      </c>
      <c r="F1455">
        <f>ABS(Table21[[#This Row],[Erorr 1]])</f>
        <v>0.26999999999999957</v>
      </c>
      <c r="G1455" s="192">
        <f>Table21[[#This Row],[Abs Erorr 1]]/Table21[[#This Row],[Adj Close]]</f>
        <v>1.3333333333333312E-2</v>
      </c>
      <c r="H1455" s="190">
        <f t="shared" si="90"/>
        <v>19.906666666666666</v>
      </c>
      <c r="I1455" s="193">
        <f>(Table21[[#This Row],[Adj Close]]-Table21[[#This Row],[3-MA]])</f>
        <v>0.34333333333333371</v>
      </c>
      <c r="J1455" s="194">
        <f t="shared" si="89"/>
        <v>0.11787777777777804</v>
      </c>
      <c r="K1455" s="194">
        <f>ABS(Table21[[#This Row],[Erorr 2]])</f>
        <v>0.34333333333333371</v>
      </c>
      <c r="L1455" s="192">
        <f>Table21[[#This Row],[Abs Erorr 2]]/Table21[[#This Row],[Adj Close]]</f>
        <v>1.6954732510288086E-2</v>
      </c>
      <c r="M1455" s="190">
        <f t="shared" si="91"/>
        <v>20.008333333333333</v>
      </c>
      <c r="N1455" s="195">
        <f>Table21[[#This Row],[Adj Close]]-Table21[[#This Row],[6-MA]]</f>
        <v>0.24166666666666714</v>
      </c>
      <c r="O1455" s="194">
        <f>(Table21[[#This Row],[Adj Close]]-M1455)^2</f>
        <v>5.8402777777778005E-2</v>
      </c>
      <c r="P1455" s="194">
        <f>ABS(Table21[[#This Row],[Erorr 3]])</f>
        <v>0.24166666666666714</v>
      </c>
      <c r="Q1455" s="192">
        <f>Table21[[#This Row],[Abs Erorr 3]]/Table21[[#This Row],[Adj Close]]</f>
        <v>1.1934156378600846E-2</v>
      </c>
    </row>
    <row r="1456" spans="1:17" x14ac:dyDescent="0.3">
      <c r="A1456" s="177">
        <v>45576</v>
      </c>
      <c r="B1456" s="7">
        <v>20.329999999999998</v>
      </c>
      <c r="C1456" s="190">
        <f t="shared" si="88"/>
        <v>20.25</v>
      </c>
      <c r="D1456" s="191">
        <f>Table21[[#This Row],[Adj Close]]-Table21[[#This Row],[Naive Trend ]]</f>
        <v>7.9999999999998295E-2</v>
      </c>
      <c r="E1456">
        <f>Table21[[#This Row],[Erorr 1]]^2</f>
        <v>6.3999999999997271E-3</v>
      </c>
      <c r="F1456">
        <f>ABS(Table21[[#This Row],[Erorr 1]])</f>
        <v>7.9999999999998295E-2</v>
      </c>
      <c r="G1456" s="192">
        <f>Table21[[#This Row],[Abs Erorr 1]]/Table21[[#This Row],[Adj Close]]</f>
        <v>3.9350713231676489E-3</v>
      </c>
      <c r="H1456" s="190">
        <f t="shared" si="90"/>
        <v>20.043333333333333</v>
      </c>
      <c r="I1456" s="193">
        <f>(Table21[[#This Row],[Adj Close]]-Table21[[#This Row],[3-MA]])</f>
        <v>0.28666666666666529</v>
      </c>
      <c r="J1456" s="194">
        <f t="shared" si="89"/>
        <v>8.2177777777776989E-2</v>
      </c>
      <c r="K1456" s="194">
        <f>ABS(Table21[[#This Row],[Erorr 2]])</f>
        <v>0.28666666666666529</v>
      </c>
      <c r="L1456" s="192">
        <f>Table21[[#This Row],[Abs Erorr 2]]/Table21[[#This Row],[Adj Close]]</f>
        <v>1.4100672241350976E-2</v>
      </c>
      <c r="M1456" s="190">
        <f t="shared" si="91"/>
        <v>20.135000000000002</v>
      </c>
      <c r="N1456" s="195">
        <f>Table21[[#This Row],[Adj Close]]-Table21[[#This Row],[6-MA]]</f>
        <v>0.19499999999999673</v>
      </c>
      <c r="O1456" s="194">
        <f>(Table21[[#This Row],[Adj Close]]-M1456)^2</f>
        <v>3.8024999999998726E-2</v>
      </c>
      <c r="P1456" s="194">
        <f>ABS(Table21[[#This Row],[Erorr 3]])</f>
        <v>0.19499999999999673</v>
      </c>
      <c r="Q1456" s="192">
        <f>Table21[[#This Row],[Abs Erorr 3]]/Table21[[#This Row],[Adj Close]]</f>
        <v>9.5917363502211871E-3</v>
      </c>
    </row>
    <row r="1457" spans="1:17" x14ac:dyDescent="0.3">
      <c r="A1457" s="177">
        <v>45579</v>
      </c>
      <c r="B1457" s="7">
        <v>19.36</v>
      </c>
      <c r="C1457" s="190">
        <f t="shared" si="88"/>
        <v>20.329999999999998</v>
      </c>
      <c r="D1457" s="191">
        <f>Table21[[#This Row],[Adj Close]]-Table21[[#This Row],[Naive Trend ]]</f>
        <v>-0.96999999999999886</v>
      </c>
      <c r="E1457">
        <f>Table21[[#This Row],[Erorr 1]]^2</f>
        <v>0.94089999999999785</v>
      </c>
      <c r="F1457">
        <f>ABS(Table21[[#This Row],[Erorr 1]])</f>
        <v>0.96999999999999886</v>
      </c>
      <c r="G1457" s="192">
        <f>Table21[[#This Row],[Abs Erorr 1]]/Table21[[#This Row],[Adj Close]]</f>
        <v>5.0103305785123911E-2</v>
      </c>
      <c r="H1457" s="190">
        <f t="shared" si="90"/>
        <v>20.186666666666667</v>
      </c>
      <c r="I1457" s="193">
        <f>(Table21[[#This Row],[Adj Close]]-Table21[[#This Row],[3-MA]])</f>
        <v>-0.82666666666666799</v>
      </c>
      <c r="J1457" s="194">
        <f t="shared" si="89"/>
        <v>0.68337777777777997</v>
      </c>
      <c r="K1457" s="194">
        <f>ABS(Table21[[#This Row],[Erorr 2]])</f>
        <v>0.82666666666666799</v>
      </c>
      <c r="L1457" s="192">
        <f>Table21[[#This Row],[Abs Erorr 2]]/Table21[[#This Row],[Adj Close]]</f>
        <v>4.2699724517906407E-2</v>
      </c>
      <c r="M1457" s="190">
        <f t="shared" si="91"/>
        <v>20.268333333333334</v>
      </c>
      <c r="N1457" s="195">
        <f>Table21[[#This Row],[Adj Close]]-Table21[[#This Row],[6-MA]]</f>
        <v>-0.90833333333333499</v>
      </c>
      <c r="O1457" s="194">
        <f>(Table21[[#This Row],[Adj Close]]-M1457)^2</f>
        <v>0.82506944444444741</v>
      </c>
      <c r="P1457" s="194">
        <f>ABS(Table21[[#This Row],[Erorr 3]])</f>
        <v>0.90833333333333499</v>
      </c>
      <c r="Q1457" s="192">
        <f>Table21[[#This Row],[Abs Erorr 3]]/Table21[[#This Row],[Adj Close]]</f>
        <v>4.6918044077135075E-2</v>
      </c>
    </row>
    <row r="1458" spans="1:17" x14ac:dyDescent="0.3">
      <c r="A1458" s="177">
        <v>45580</v>
      </c>
      <c r="B1458" s="7">
        <v>19.489999999999998</v>
      </c>
      <c r="C1458" s="190">
        <f t="shared" si="88"/>
        <v>19.36</v>
      </c>
      <c r="D1458" s="191">
        <f>Table21[[#This Row],[Adj Close]]-Table21[[#This Row],[Naive Trend ]]</f>
        <v>0.12999999999999901</v>
      </c>
      <c r="E1458">
        <f>Table21[[#This Row],[Erorr 1]]^2</f>
        <v>1.6899999999999742E-2</v>
      </c>
      <c r="F1458">
        <f>ABS(Table21[[#This Row],[Erorr 1]])</f>
        <v>0.12999999999999901</v>
      </c>
      <c r="G1458" s="192">
        <f>Table21[[#This Row],[Abs Erorr 1]]/Table21[[#This Row],[Adj Close]]</f>
        <v>6.6700872242174969E-3</v>
      </c>
      <c r="H1458" s="190">
        <f t="shared" si="90"/>
        <v>19.98</v>
      </c>
      <c r="I1458" s="193">
        <f>(Table21[[#This Row],[Adj Close]]-Table21[[#This Row],[3-MA]])</f>
        <v>-0.49000000000000199</v>
      </c>
      <c r="J1458" s="194">
        <f t="shared" si="89"/>
        <v>0.24010000000000195</v>
      </c>
      <c r="K1458" s="194">
        <f>ABS(Table21[[#This Row],[Erorr 2]])</f>
        <v>0.49000000000000199</v>
      </c>
      <c r="L1458" s="192">
        <f>Table21[[#This Row],[Abs Erorr 2]]/Table21[[#This Row],[Adj Close]]</f>
        <v>2.5141097998973936E-2</v>
      </c>
      <c r="M1458" s="190">
        <f t="shared" si="91"/>
        <v>19.943333333333332</v>
      </c>
      <c r="N1458" s="195">
        <f>Table21[[#This Row],[Adj Close]]-Table21[[#This Row],[6-MA]]</f>
        <v>-0.45333333333333314</v>
      </c>
      <c r="O1458" s="194">
        <f>(Table21[[#This Row],[Adj Close]]-M1458)^2</f>
        <v>0.20551111111111095</v>
      </c>
      <c r="P1458" s="194">
        <f>ABS(Table21[[#This Row],[Erorr 3]])</f>
        <v>0.45333333333333314</v>
      </c>
      <c r="Q1458" s="192">
        <f>Table21[[#This Row],[Abs Erorr 3]]/Table21[[#This Row],[Adj Close]]</f>
        <v>2.3259791345989388E-2</v>
      </c>
    </row>
    <row r="1459" spans="1:17" x14ac:dyDescent="0.3">
      <c r="A1459" s="177">
        <v>45581</v>
      </c>
      <c r="B1459" s="7">
        <v>19.55</v>
      </c>
      <c r="C1459" s="190">
        <f t="shared" si="88"/>
        <v>19.489999999999998</v>
      </c>
      <c r="D1459" s="191">
        <f>Table21[[#This Row],[Adj Close]]-Table21[[#This Row],[Naive Trend ]]</f>
        <v>6.0000000000002274E-2</v>
      </c>
      <c r="E1459">
        <f>Table21[[#This Row],[Erorr 1]]^2</f>
        <v>3.6000000000002727E-3</v>
      </c>
      <c r="F1459">
        <f>ABS(Table21[[#This Row],[Erorr 1]])</f>
        <v>6.0000000000002274E-2</v>
      </c>
      <c r="G1459" s="192">
        <f>Table21[[#This Row],[Abs Erorr 1]]/Table21[[#This Row],[Adj Close]]</f>
        <v>3.0690537084400141E-3</v>
      </c>
      <c r="H1459" s="190">
        <f t="shared" si="90"/>
        <v>19.726666666666663</v>
      </c>
      <c r="I1459" s="193">
        <f>(Table21[[#This Row],[Adj Close]]-Table21[[#This Row],[3-MA]])</f>
        <v>-0.17666666666666231</v>
      </c>
      <c r="J1459" s="194">
        <f t="shared" si="89"/>
        <v>3.1211111111109573E-2</v>
      </c>
      <c r="K1459" s="194">
        <f>ABS(Table21[[#This Row],[Erorr 2]])</f>
        <v>0.17666666666666231</v>
      </c>
      <c r="L1459" s="192">
        <f>Table21[[#This Row],[Abs Erorr 2]]/Table21[[#This Row],[Adj Close]]</f>
        <v>9.036658141517254E-3</v>
      </c>
      <c r="M1459" s="190">
        <f t="shared" si="91"/>
        <v>19.884999999999998</v>
      </c>
      <c r="N1459" s="195">
        <f>Table21[[#This Row],[Adj Close]]-Table21[[#This Row],[6-MA]]</f>
        <v>-0.3349999999999973</v>
      </c>
      <c r="O1459" s="194">
        <f>(Table21[[#This Row],[Adj Close]]-M1459)^2</f>
        <v>0.11222499999999819</v>
      </c>
      <c r="P1459" s="194">
        <f>ABS(Table21[[#This Row],[Erorr 3]])</f>
        <v>0.3349999999999973</v>
      </c>
      <c r="Q1459" s="192">
        <f>Table21[[#This Row],[Abs Erorr 3]]/Table21[[#This Row],[Adj Close]]</f>
        <v>1.7135549872122624E-2</v>
      </c>
    </row>
    <row r="1460" spans="1:17" x14ac:dyDescent="0.3">
      <c r="A1460" s="177">
        <v>45582</v>
      </c>
      <c r="B1460" s="7">
        <v>19.79</v>
      </c>
      <c r="C1460" s="190">
        <f t="shared" si="88"/>
        <v>19.55</v>
      </c>
      <c r="D1460" s="191">
        <f>Table21[[#This Row],[Adj Close]]-Table21[[#This Row],[Naive Trend ]]</f>
        <v>0.23999999999999844</v>
      </c>
      <c r="E1460">
        <f>Table21[[#This Row],[Erorr 1]]^2</f>
        <v>5.7599999999999249E-2</v>
      </c>
      <c r="F1460">
        <f>ABS(Table21[[#This Row],[Erorr 1]])</f>
        <v>0.23999999999999844</v>
      </c>
      <c r="G1460" s="192">
        <f>Table21[[#This Row],[Abs Erorr 1]]/Table21[[#This Row],[Adj Close]]</f>
        <v>1.2127337038908462E-2</v>
      </c>
      <c r="H1460" s="190">
        <f t="shared" si="90"/>
        <v>19.466666666666665</v>
      </c>
      <c r="I1460" s="193">
        <f>(Table21[[#This Row],[Adj Close]]-Table21[[#This Row],[3-MA]])</f>
        <v>0.32333333333333414</v>
      </c>
      <c r="J1460" s="194">
        <f t="shared" si="89"/>
        <v>0.10454444444444497</v>
      </c>
      <c r="K1460" s="194">
        <f>ABS(Table21[[#This Row],[Erorr 2]])</f>
        <v>0.32333333333333414</v>
      </c>
      <c r="L1460" s="192">
        <f>Table21[[#This Row],[Abs Erorr 2]]/Table21[[#This Row],[Adj Close]]</f>
        <v>1.6338217955196268E-2</v>
      </c>
      <c r="M1460" s="190">
        <f t="shared" si="91"/>
        <v>19.826666666666664</v>
      </c>
      <c r="N1460" s="195">
        <f>Table21[[#This Row],[Adj Close]]-Table21[[#This Row],[6-MA]]</f>
        <v>-3.6666666666665293E-2</v>
      </c>
      <c r="O1460" s="194">
        <f>(Table21[[#This Row],[Adj Close]]-M1460)^2</f>
        <v>1.3444444444443437E-3</v>
      </c>
      <c r="P1460" s="194">
        <f>ABS(Table21[[#This Row],[Erorr 3]])</f>
        <v>3.6666666666665293E-2</v>
      </c>
      <c r="Q1460" s="192">
        <f>Table21[[#This Row],[Abs Erorr 3]]/Table21[[#This Row],[Adj Close]]</f>
        <v>1.8527876031665131E-3</v>
      </c>
    </row>
    <row r="1461" spans="1:17" x14ac:dyDescent="0.3">
      <c r="A1461" s="177">
        <v>45583</v>
      </c>
      <c r="B1461" s="7">
        <v>19.600000000000001</v>
      </c>
      <c r="C1461" s="190">
        <f t="shared" si="88"/>
        <v>19.79</v>
      </c>
      <c r="D1461" s="191">
        <f>Table21[[#This Row],[Adj Close]]-Table21[[#This Row],[Naive Trend ]]</f>
        <v>-0.18999999999999773</v>
      </c>
      <c r="E1461">
        <f>Table21[[#This Row],[Erorr 1]]^2</f>
        <v>3.6099999999999133E-2</v>
      </c>
      <c r="F1461">
        <f>ABS(Table21[[#This Row],[Erorr 1]])</f>
        <v>0.18999999999999773</v>
      </c>
      <c r="G1461" s="192">
        <f>Table21[[#This Row],[Abs Erorr 1]]/Table21[[#This Row],[Adj Close]]</f>
        <v>9.6938775510202919E-3</v>
      </c>
      <c r="H1461" s="190">
        <f t="shared" si="90"/>
        <v>19.61</v>
      </c>
      <c r="I1461" s="193">
        <f>(Table21[[#This Row],[Adj Close]]-Table21[[#This Row],[3-MA]])</f>
        <v>-9.9999999999980105E-3</v>
      </c>
      <c r="J1461" s="194">
        <f t="shared" si="89"/>
        <v>9.9999999999960215E-5</v>
      </c>
      <c r="K1461" s="194">
        <f>ABS(Table21[[#This Row],[Erorr 2]])</f>
        <v>9.9999999999980105E-3</v>
      </c>
      <c r="L1461" s="192">
        <f>Table21[[#This Row],[Abs Erorr 2]]/Table21[[#This Row],[Adj Close]]</f>
        <v>5.1020408163255152E-4</v>
      </c>
      <c r="M1461" s="190">
        <f t="shared" si="91"/>
        <v>19.794999999999998</v>
      </c>
      <c r="N1461" s="195">
        <f>Table21[[#This Row],[Adj Close]]-Table21[[#This Row],[6-MA]]</f>
        <v>-0.19499999999999673</v>
      </c>
      <c r="O1461" s="194">
        <f>(Table21[[#This Row],[Adj Close]]-M1461)^2</f>
        <v>3.8024999999998726E-2</v>
      </c>
      <c r="P1461" s="194">
        <f>ABS(Table21[[#This Row],[Erorr 3]])</f>
        <v>0.19499999999999673</v>
      </c>
      <c r="Q1461" s="192">
        <f>Table21[[#This Row],[Abs Erorr 3]]/Table21[[#This Row],[Adj Close]]</f>
        <v>9.9489795918365678E-3</v>
      </c>
    </row>
    <row r="1462" spans="1:17" x14ac:dyDescent="0.3">
      <c r="A1462" s="177">
        <v>45586</v>
      </c>
      <c r="B1462" s="7">
        <v>18.18</v>
      </c>
      <c r="C1462" s="190">
        <f t="shared" si="88"/>
        <v>19.600000000000001</v>
      </c>
      <c r="D1462" s="191">
        <f>Table21[[#This Row],[Adj Close]]-Table21[[#This Row],[Naive Trend ]]</f>
        <v>-1.4200000000000017</v>
      </c>
      <c r="E1462">
        <f>Table21[[#This Row],[Erorr 1]]^2</f>
        <v>2.0164000000000049</v>
      </c>
      <c r="F1462">
        <f>ABS(Table21[[#This Row],[Erorr 1]])</f>
        <v>1.4200000000000017</v>
      </c>
      <c r="G1462" s="192">
        <f>Table21[[#This Row],[Abs Erorr 1]]/Table21[[#This Row],[Adj Close]]</f>
        <v>7.8107810781078202E-2</v>
      </c>
      <c r="H1462" s="190">
        <f t="shared" si="90"/>
        <v>19.646666666666668</v>
      </c>
      <c r="I1462" s="193">
        <f>(Table21[[#This Row],[Adj Close]]-Table21[[#This Row],[3-MA]])</f>
        <v>-1.4666666666666686</v>
      </c>
      <c r="J1462" s="194">
        <f t="shared" si="89"/>
        <v>2.1511111111111165</v>
      </c>
      <c r="K1462" s="194">
        <f>ABS(Table21[[#This Row],[Erorr 2]])</f>
        <v>1.4666666666666686</v>
      </c>
      <c r="L1462" s="192">
        <f>Table21[[#This Row],[Abs Erorr 2]]/Table21[[#This Row],[Adj Close]]</f>
        <v>8.0674734140080778E-2</v>
      </c>
      <c r="M1462" s="190">
        <f t="shared" si="91"/>
        <v>19.686666666666664</v>
      </c>
      <c r="N1462" s="195">
        <f>Table21[[#This Row],[Adj Close]]-Table21[[#This Row],[6-MA]]</f>
        <v>-1.5066666666666642</v>
      </c>
      <c r="O1462" s="194">
        <f>(Table21[[#This Row],[Adj Close]]-M1462)^2</f>
        <v>2.2700444444444368</v>
      </c>
      <c r="P1462" s="194">
        <f>ABS(Table21[[#This Row],[Erorr 3]])</f>
        <v>1.5066666666666642</v>
      </c>
      <c r="Q1462" s="192">
        <f>Table21[[#This Row],[Abs Erorr 3]]/Table21[[#This Row],[Adj Close]]</f>
        <v>8.2874954162082737E-2</v>
      </c>
    </row>
    <row r="1463" spans="1:17" x14ac:dyDescent="0.3">
      <c r="A1463" s="177">
        <v>45587</v>
      </c>
      <c r="B1463" s="7">
        <v>17.78</v>
      </c>
      <c r="C1463" s="190">
        <f t="shared" si="88"/>
        <v>18.18</v>
      </c>
      <c r="D1463" s="191">
        <f>Table21[[#This Row],[Adj Close]]-Table21[[#This Row],[Naive Trend ]]</f>
        <v>-0.39999999999999858</v>
      </c>
      <c r="E1463">
        <f>Table21[[#This Row],[Erorr 1]]^2</f>
        <v>0.15999999999999887</v>
      </c>
      <c r="F1463">
        <f>ABS(Table21[[#This Row],[Erorr 1]])</f>
        <v>0.39999999999999858</v>
      </c>
      <c r="G1463" s="192">
        <f>Table21[[#This Row],[Abs Erorr 1]]/Table21[[#This Row],[Adj Close]]</f>
        <v>2.2497187851518479E-2</v>
      </c>
      <c r="H1463" s="190">
        <f t="shared" si="90"/>
        <v>19.190000000000001</v>
      </c>
      <c r="I1463" s="193">
        <f>(Table21[[#This Row],[Adj Close]]-Table21[[#This Row],[3-MA]])</f>
        <v>-1.4100000000000001</v>
      </c>
      <c r="J1463" s="194">
        <f t="shared" si="89"/>
        <v>1.9881000000000004</v>
      </c>
      <c r="K1463" s="194">
        <f>ABS(Table21[[#This Row],[Erorr 2]])</f>
        <v>1.4100000000000001</v>
      </c>
      <c r="L1463" s="192">
        <f>Table21[[#This Row],[Abs Erorr 2]]/Table21[[#This Row],[Adj Close]]</f>
        <v>7.9302587176602934E-2</v>
      </c>
      <c r="M1463" s="190">
        <f t="shared" si="91"/>
        <v>19.328333333333333</v>
      </c>
      <c r="N1463" s="195">
        <f>Table21[[#This Row],[Adj Close]]-Table21[[#This Row],[6-MA]]</f>
        <v>-1.548333333333332</v>
      </c>
      <c r="O1463" s="194">
        <f>(Table21[[#This Row],[Adj Close]]-M1463)^2</f>
        <v>2.3973361111111071</v>
      </c>
      <c r="P1463" s="194">
        <f>ABS(Table21[[#This Row],[Erorr 3]])</f>
        <v>1.548333333333332</v>
      </c>
      <c r="Q1463" s="192">
        <f>Table21[[#This Row],[Abs Erorr 3]]/Table21[[#This Row],[Adj Close]]</f>
        <v>8.708286464191968E-2</v>
      </c>
    </row>
    <row r="1464" spans="1:17" x14ac:dyDescent="0.3">
      <c r="A1464" s="177">
        <v>45588</v>
      </c>
      <c r="B1464" s="7">
        <v>17.2</v>
      </c>
      <c r="C1464" s="190">
        <f t="shared" si="88"/>
        <v>17.78</v>
      </c>
      <c r="D1464" s="191">
        <f>Table21[[#This Row],[Adj Close]]-Table21[[#This Row],[Naive Trend ]]</f>
        <v>-0.58000000000000185</v>
      </c>
      <c r="E1464">
        <f>Table21[[#This Row],[Erorr 1]]^2</f>
        <v>0.33640000000000214</v>
      </c>
      <c r="F1464">
        <f>ABS(Table21[[#This Row],[Erorr 1]])</f>
        <v>0.58000000000000185</v>
      </c>
      <c r="G1464" s="192">
        <f>Table21[[#This Row],[Abs Erorr 1]]/Table21[[#This Row],[Adj Close]]</f>
        <v>3.3720930232558247E-2</v>
      </c>
      <c r="H1464" s="190">
        <f t="shared" si="90"/>
        <v>18.52</v>
      </c>
      <c r="I1464" s="193">
        <f>(Table21[[#This Row],[Adj Close]]-Table21[[#This Row],[3-MA]])</f>
        <v>-1.3200000000000003</v>
      </c>
      <c r="J1464" s="194">
        <f t="shared" si="89"/>
        <v>1.7424000000000008</v>
      </c>
      <c r="K1464" s="194">
        <f>ABS(Table21[[#This Row],[Erorr 2]])</f>
        <v>1.3200000000000003</v>
      </c>
      <c r="L1464" s="192">
        <f>Table21[[#This Row],[Abs Erorr 2]]/Table21[[#This Row],[Adj Close]]</f>
        <v>7.6744186046511648E-2</v>
      </c>
      <c r="M1464" s="190">
        <f t="shared" si="91"/>
        <v>19.065000000000001</v>
      </c>
      <c r="N1464" s="195">
        <f>Table21[[#This Row],[Adj Close]]-Table21[[#This Row],[6-MA]]</f>
        <v>-1.865000000000002</v>
      </c>
      <c r="O1464" s="194">
        <f>(Table21[[#This Row],[Adj Close]]-M1464)^2</f>
        <v>3.4782250000000072</v>
      </c>
      <c r="P1464" s="194">
        <f>ABS(Table21[[#This Row],[Erorr 3]])</f>
        <v>1.865000000000002</v>
      </c>
      <c r="Q1464" s="192">
        <f>Table21[[#This Row],[Abs Erorr 3]]/Table21[[#This Row],[Adj Close]]</f>
        <v>0.10843023255813966</v>
      </c>
    </row>
    <row r="1465" spans="1:17" x14ac:dyDescent="0.3">
      <c r="A1465" s="177">
        <v>45589</v>
      </c>
      <c r="B1465" s="7">
        <v>16.57</v>
      </c>
      <c r="C1465" s="190">
        <f t="shared" si="88"/>
        <v>17.2</v>
      </c>
      <c r="D1465" s="191">
        <f>Table21[[#This Row],[Adj Close]]-Table21[[#This Row],[Naive Trend ]]</f>
        <v>-0.62999999999999901</v>
      </c>
      <c r="E1465">
        <f>Table21[[#This Row],[Erorr 1]]^2</f>
        <v>0.39689999999999875</v>
      </c>
      <c r="F1465">
        <f>ABS(Table21[[#This Row],[Erorr 1]])</f>
        <v>0.62999999999999901</v>
      </c>
      <c r="G1465" s="192">
        <f>Table21[[#This Row],[Abs Erorr 1]]/Table21[[#This Row],[Adj Close]]</f>
        <v>3.8020519010259442E-2</v>
      </c>
      <c r="H1465" s="190">
        <f t="shared" si="90"/>
        <v>17.72</v>
      </c>
      <c r="I1465" s="193">
        <f>(Table21[[#This Row],[Adj Close]]-Table21[[#This Row],[3-MA]])</f>
        <v>-1.1499999999999986</v>
      </c>
      <c r="J1465" s="194">
        <f t="shared" si="89"/>
        <v>1.3224999999999967</v>
      </c>
      <c r="K1465" s="194">
        <f>ABS(Table21[[#This Row],[Erorr 2]])</f>
        <v>1.1499999999999986</v>
      </c>
      <c r="L1465" s="192">
        <f>Table21[[#This Row],[Abs Erorr 2]]/Table21[[#This Row],[Adj Close]]</f>
        <v>6.9402534701267268E-2</v>
      </c>
      <c r="M1465" s="190">
        <f t="shared" si="91"/>
        <v>18.683333333333334</v>
      </c>
      <c r="N1465" s="195">
        <f>Table21[[#This Row],[Adj Close]]-Table21[[#This Row],[6-MA]]</f>
        <v>-2.1133333333333333</v>
      </c>
      <c r="O1465" s="194">
        <f>(Table21[[#This Row],[Adj Close]]-M1465)^2</f>
        <v>4.4661777777777774</v>
      </c>
      <c r="P1465" s="194">
        <f>ABS(Table21[[#This Row],[Erorr 3]])</f>
        <v>2.1133333333333333</v>
      </c>
      <c r="Q1465" s="192">
        <f>Table21[[#This Row],[Abs Erorr 3]]/Table21[[#This Row],[Adj Close]]</f>
        <v>0.12753973043653188</v>
      </c>
    </row>
    <row r="1466" spans="1:17" x14ac:dyDescent="0.3">
      <c r="A1466" s="177">
        <v>45590</v>
      </c>
      <c r="B1466" s="7">
        <v>16.73</v>
      </c>
      <c r="C1466" s="190">
        <f t="shared" si="88"/>
        <v>16.57</v>
      </c>
      <c r="D1466" s="191">
        <f>Table21[[#This Row],[Adj Close]]-Table21[[#This Row],[Naive Trend ]]</f>
        <v>0.16000000000000014</v>
      </c>
      <c r="E1466">
        <f>Table21[[#This Row],[Erorr 1]]^2</f>
        <v>2.5600000000000046E-2</v>
      </c>
      <c r="F1466">
        <f>ABS(Table21[[#This Row],[Erorr 1]])</f>
        <v>0.16000000000000014</v>
      </c>
      <c r="G1466" s="192">
        <f>Table21[[#This Row],[Abs Erorr 1]]/Table21[[#This Row],[Adj Close]]</f>
        <v>9.5636580992229606E-3</v>
      </c>
      <c r="H1466" s="190">
        <f t="shared" si="90"/>
        <v>17.183333333333334</v>
      </c>
      <c r="I1466" s="193">
        <f>(Table21[[#This Row],[Adj Close]]-Table21[[#This Row],[3-MA]])</f>
        <v>-0.45333333333333314</v>
      </c>
      <c r="J1466" s="194">
        <f t="shared" si="89"/>
        <v>0.20551111111111095</v>
      </c>
      <c r="K1466" s="194">
        <f>ABS(Table21[[#This Row],[Erorr 2]])</f>
        <v>0.45333333333333314</v>
      </c>
      <c r="L1466" s="192">
        <f>Table21[[#This Row],[Abs Erorr 2]]/Table21[[#This Row],[Adj Close]]</f>
        <v>2.7097031281131688E-2</v>
      </c>
      <c r="M1466" s="190">
        <f t="shared" si="91"/>
        <v>18.186666666666667</v>
      </c>
      <c r="N1466" s="195">
        <f>Table21[[#This Row],[Adj Close]]-Table21[[#This Row],[6-MA]]</f>
        <v>-1.456666666666667</v>
      </c>
      <c r="O1466" s="194">
        <f>(Table21[[#This Row],[Adj Close]]-M1466)^2</f>
        <v>2.1218777777777786</v>
      </c>
      <c r="P1466" s="194">
        <f>ABS(Table21[[#This Row],[Erorr 3]])</f>
        <v>1.456666666666667</v>
      </c>
      <c r="Q1466" s="192">
        <f>Table21[[#This Row],[Abs Erorr 3]]/Table21[[#This Row],[Adj Close]]</f>
        <v>8.7069137278342312E-2</v>
      </c>
    </row>
    <row r="1467" spans="1:17" x14ac:dyDescent="0.3">
      <c r="A1467" s="177">
        <v>45593</v>
      </c>
      <c r="B1467" s="7">
        <v>17.03</v>
      </c>
      <c r="C1467" s="190">
        <f t="shared" si="88"/>
        <v>16.73</v>
      </c>
      <c r="D1467" s="191">
        <f>Table21[[#This Row],[Adj Close]]-Table21[[#This Row],[Naive Trend ]]</f>
        <v>0.30000000000000071</v>
      </c>
      <c r="E1467">
        <f>Table21[[#This Row],[Erorr 1]]^2</f>
        <v>9.0000000000000427E-2</v>
      </c>
      <c r="F1467">
        <f>ABS(Table21[[#This Row],[Erorr 1]])</f>
        <v>0.30000000000000071</v>
      </c>
      <c r="G1467" s="192">
        <f>Table21[[#This Row],[Abs Erorr 1]]/Table21[[#This Row],[Adj Close]]</f>
        <v>1.7615971814445137E-2</v>
      </c>
      <c r="H1467" s="190">
        <f t="shared" si="90"/>
        <v>16.833333333333332</v>
      </c>
      <c r="I1467" s="193">
        <f>(Table21[[#This Row],[Adj Close]]-Table21[[#This Row],[3-MA]])</f>
        <v>0.19666666666666899</v>
      </c>
      <c r="J1467" s="194">
        <f t="shared" si="89"/>
        <v>3.8677777777778692E-2</v>
      </c>
      <c r="K1467" s="194">
        <f>ABS(Table21[[#This Row],[Erorr 2]])</f>
        <v>0.19666666666666899</v>
      </c>
      <c r="L1467" s="192">
        <f>Table21[[#This Row],[Abs Erorr 2]]/Table21[[#This Row],[Adj Close]]</f>
        <v>1.1548248189469699E-2</v>
      </c>
      <c r="M1467" s="190">
        <f t="shared" si="91"/>
        <v>17.676666666666669</v>
      </c>
      <c r="N1467" s="195">
        <f>Table21[[#This Row],[Adj Close]]-Table21[[#This Row],[6-MA]]</f>
        <v>-0.64666666666666828</v>
      </c>
      <c r="O1467" s="194">
        <f>(Table21[[#This Row],[Adj Close]]-M1467)^2</f>
        <v>0.41817777777777987</v>
      </c>
      <c r="P1467" s="194">
        <f>ABS(Table21[[#This Row],[Erorr 3]])</f>
        <v>0.64666666666666828</v>
      </c>
      <c r="Q1467" s="192">
        <f>Table21[[#This Row],[Abs Erorr 3]]/Table21[[#This Row],[Adj Close]]</f>
        <v>3.7972205911137299E-2</v>
      </c>
    </row>
    <row r="1468" spans="1:17" x14ac:dyDescent="0.3">
      <c r="A1468" s="177">
        <v>45594</v>
      </c>
      <c r="B1468" s="7">
        <v>21.63</v>
      </c>
      <c r="C1468" s="190">
        <f t="shared" si="88"/>
        <v>17.03</v>
      </c>
      <c r="D1468" s="191">
        <f>Table21[[#This Row],[Adj Close]]-Table21[[#This Row],[Naive Trend ]]</f>
        <v>4.5999999999999979</v>
      </c>
      <c r="E1468">
        <f>Table21[[#This Row],[Erorr 1]]^2</f>
        <v>21.159999999999979</v>
      </c>
      <c r="F1468">
        <f>ABS(Table21[[#This Row],[Erorr 1]])</f>
        <v>4.5999999999999979</v>
      </c>
      <c r="G1468" s="192">
        <f>Table21[[#This Row],[Abs Erorr 1]]/Table21[[#This Row],[Adj Close]]</f>
        <v>0.21266759130836793</v>
      </c>
      <c r="H1468" s="190">
        <f t="shared" si="90"/>
        <v>16.776666666666667</v>
      </c>
      <c r="I1468" s="193">
        <f>(Table21[[#This Row],[Adj Close]]-Table21[[#This Row],[3-MA]])</f>
        <v>4.8533333333333317</v>
      </c>
      <c r="J1468" s="194">
        <f t="shared" si="89"/>
        <v>23.554844444444427</v>
      </c>
      <c r="K1468" s="194">
        <f>ABS(Table21[[#This Row],[Erorr 2]])</f>
        <v>4.8533333333333317</v>
      </c>
      <c r="L1468" s="192">
        <f>Table21[[#This Row],[Abs Erorr 2]]/Table21[[#This Row],[Adj Close]]</f>
        <v>0.22437971952535052</v>
      </c>
      <c r="M1468" s="190">
        <f t="shared" si="91"/>
        <v>17.248333333333331</v>
      </c>
      <c r="N1468" s="195">
        <f>Table21[[#This Row],[Adj Close]]-Table21[[#This Row],[6-MA]]</f>
        <v>4.3816666666666677</v>
      </c>
      <c r="O1468" s="194">
        <f>(Table21[[#This Row],[Adj Close]]-M1468)^2</f>
        <v>19.199002777777785</v>
      </c>
      <c r="P1468" s="194">
        <f>ABS(Table21[[#This Row],[Erorr 3]])</f>
        <v>4.3816666666666677</v>
      </c>
      <c r="Q1468" s="192">
        <f>Table21[[#This Row],[Abs Erorr 3]]/Table21[[#This Row],[Adj Close]]</f>
        <v>0.20257358606873177</v>
      </c>
    </row>
    <row r="1469" spans="1:17" x14ac:dyDescent="0.3">
      <c r="A1469" s="177">
        <v>45595</v>
      </c>
      <c r="B1469" s="7">
        <v>22.26</v>
      </c>
      <c r="C1469" s="190">
        <f t="shared" si="88"/>
        <v>21.63</v>
      </c>
      <c r="D1469" s="191">
        <f>Table21[[#This Row],[Adj Close]]-Table21[[#This Row],[Naive Trend ]]</f>
        <v>0.63000000000000256</v>
      </c>
      <c r="E1469">
        <f>Table21[[#This Row],[Erorr 1]]^2</f>
        <v>0.39690000000000325</v>
      </c>
      <c r="F1469">
        <f>ABS(Table21[[#This Row],[Erorr 1]])</f>
        <v>0.63000000000000256</v>
      </c>
      <c r="G1469" s="192">
        <f>Table21[[#This Row],[Abs Erorr 1]]/Table21[[#This Row],[Adj Close]]</f>
        <v>2.8301886792452942E-2</v>
      </c>
      <c r="H1469" s="190">
        <f t="shared" si="90"/>
        <v>18.463333333333335</v>
      </c>
      <c r="I1469" s="193">
        <f>(Table21[[#This Row],[Adj Close]]-Table21[[#This Row],[3-MA]])</f>
        <v>3.7966666666666669</v>
      </c>
      <c r="J1469" s="194">
        <f t="shared" si="89"/>
        <v>14.414677777777779</v>
      </c>
      <c r="K1469" s="194">
        <f>ABS(Table21[[#This Row],[Erorr 2]])</f>
        <v>3.7966666666666669</v>
      </c>
      <c r="L1469" s="192">
        <f>Table21[[#This Row],[Abs Erorr 2]]/Table21[[#This Row],[Adj Close]]</f>
        <v>0.17056004791853849</v>
      </c>
      <c r="M1469" s="190">
        <f t="shared" si="91"/>
        <v>17.823333333333334</v>
      </c>
      <c r="N1469" s="195">
        <f>Table21[[#This Row],[Adj Close]]-Table21[[#This Row],[6-MA]]</f>
        <v>4.4366666666666674</v>
      </c>
      <c r="O1469" s="194">
        <f>(Table21[[#This Row],[Adj Close]]-M1469)^2</f>
        <v>19.684011111111118</v>
      </c>
      <c r="P1469" s="194">
        <f>ABS(Table21[[#This Row],[Erorr 3]])</f>
        <v>4.4366666666666674</v>
      </c>
      <c r="Q1469" s="192">
        <f>Table21[[#This Row],[Abs Erorr 3]]/Table21[[#This Row],[Adj Close]]</f>
        <v>0.19931117100928425</v>
      </c>
    </row>
    <row r="1470" spans="1:17" x14ac:dyDescent="0.3">
      <c r="A1470" s="177">
        <v>45596</v>
      </c>
      <c r="B1470" s="7">
        <v>20.71</v>
      </c>
      <c r="C1470" s="190">
        <f t="shared" si="88"/>
        <v>22.26</v>
      </c>
      <c r="D1470" s="191">
        <f>Table21[[#This Row],[Adj Close]]-Table21[[#This Row],[Naive Trend ]]</f>
        <v>-1.5500000000000007</v>
      </c>
      <c r="E1470">
        <f>Table21[[#This Row],[Erorr 1]]^2</f>
        <v>2.4025000000000021</v>
      </c>
      <c r="F1470">
        <f>ABS(Table21[[#This Row],[Erorr 1]])</f>
        <v>1.5500000000000007</v>
      </c>
      <c r="G1470" s="192">
        <f>Table21[[#This Row],[Abs Erorr 1]]/Table21[[#This Row],[Adj Close]]</f>
        <v>7.4843070980202833E-2</v>
      </c>
      <c r="H1470" s="190">
        <f t="shared" si="90"/>
        <v>20.306666666666668</v>
      </c>
      <c r="I1470" s="193">
        <f>(Table21[[#This Row],[Adj Close]]-Table21[[#This Row],[3-MA]])</f>
        <v>0.40333333333333243</v>
      </c>
      <c r="J1470" s="194">
        <f t="shared" si="89"/>
        <v>0.16267777777777706</v>
      </c>
      <c r="K1470" s="194">
        <f>ABS(Table21[[#This Row],[Erorr 2]])</f>
        <v>0.40333333333333243</v>
      </c>
      <c r="L1470" s="192">
        <f>Table21[[#This Row],[Abs Erorr 2]]/Table21[[#This Row],[Adj Close]]</f>
        <v>1.947529373893445E-2</v>
      </c>
      <c r="M1470" s="190">
        <f t="shared" si="91"/>
        <v>18.57</v>
      </c>
      <c r="N1470" s="195">
        <f>Table21[[#This Row],[Adj Close]]-Table21[[#This Row],[6-MA]]</f>
        <v>2.1400000000000006</v>
      </c>
      <c r="O1470" s="194">
        <f>(Table21[[#This Row],[Adj Close]]-M1470)^2</f>
        <v>4.5796000000000028</v>
      </c>
      <c r="P1470" s="194">
        <f>ABS(Table21[[#This Row],[Erorr 3]])</f>
        <v>2.1400000000000006</v>
      </c>
      <c r="Q1470" s="192">
        <f>Table21[[#This Row],[Abs Erorr 3]]/Table21[[#This Row],[Adj Close]]</f>
        <v>0.10333172380492518</v>
      </c>
    </row>
    <row r="1471" spans="1:17" x14ac:dyDescent="0.3">
      <c r="A1471" s="196">
        <v>45597.291666608799</v>
      </c>
      <c r="B1471" s="197"/>
      <c r="C1471" s="206">
        <f t="shared" si="88"/>
        <v>20.71</v>
      </c>
      <c r="D1471" s="198"/>
      <c r="E1471" s="199"/>
      <c r="F1471" s="199"/>
      <c r="G1471" s="200"/>
      <c r="H1471" s="201">
        <f t="shared" si="90"/>
        <v>21.533333333333331</v>
      </c>
      <c r="I1471" s="202"/>
      <c r="J1471" s="203"/>
      <c r="K1471" s="203"/>
      <c r="L1471" s="204"/>
      <c r="M1471" s="201">
        <f t="shared" si="91"/>
        <v>19.155000000000001</v>
      </c>
      <c r="N1471" s="202"/>
      <c r="O1471" s="203"/>
      <c r="P1471" s="203"/>
      <c r="Q1471" s="205"/>
    </row>
    <row r="1472" spans="1:17" x14ac:dyDescent="0.3">
      <c r="A1472" s="3"/>
      <c r="J1472" s="4"/>
      <c r="N1472" s="5"/>
      <c r="O1472" s="5"/>
      <c r="P1472" s="5"/>
      <c r="Q1472" s="5"/>
    </row>
    <row r="1473" spans="1:19" x14ac:dyDescent="0.3">
      <c r="A1473" s="6"/>
      <c r="J1473" s="4"/>
    </row>
    <row r="1474" spans="1:19" x14ac:dyDescent="0.3">
      <c r="A1474" s="6"/>
      <c r="J1474" s="4"/>
    </row>
    <row r="1475" spans="1:19" x14ac:dyDescent="0.3">
      <c r="A1475" s="6"/>
    </row>
    <row r="1476" spans="1:19" x14ac:dyDescent="0.3">
      <c r="A1476" s="6"/>
      <c r="J1476" s="4"/>
    </row>
    <row r="1477" spans="1:19" x14ac:dyDescent="0.3">
      <c r="A1477" s="6"/>
      <c r="J1477" s="4"/>
      <c r="S1477" s="4"/>
    </row>
    <row r="1478" spans="1:19" x14ac:dyDescent="0.3">
      <c r="A1478" s="6"/>
      <c r="J1478" s="4"/>
      <c r="S1478" s="4"/>
    </row>
    <row r="1479" spans="1:19" x14ac:dyDescent="0.3">
      <c r="A1479" s="6"/>
      <c r="J1479" s="4"/>
      <c r="S1479" s="4"/>
    </row>
    <row r="1480" spans="1:19" x14ac:dyDescent="0.3">
      <c r="A1480" s="6"/>
      <c r="J1480" s="4"/>
      <c r="S1480" s="4"/>
    </row>
    <row r="1481" spans="1:19" x14ac:dyDescent="0.3">
      <c r="S1481" s="4"/>
    </row>
    <row r="1482" spans="1:19" x14ac:dyDescent="0.3">
      <c r="S1482" s="4"/>
    </row>
    <row r="1483" spans="1:19" x14ac:dyDescent="0.3">
      <c r="S1483" s="4"/>
    </row>
    <row r="1484" spans="1:19" x14ac:dyDescent="0.3">
      <c r="S1484" s="4"/>
    </row>
    <row r="1485" spans="1:19" x14ac:dyDescent="0.3">
      <c r="S1485" s="4"/>
    </row>
  </sheetData>
  <mergeCells count="3">
    <mergeCell ref="S9:U9"/>
    <mergeCell ref="S6:U6"/>
    <mergeCell ref="S5:X5"/>
  </mergeCells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2706F-B0F0-4B11-9A7F-6A64D8563F10}">
  <dimension ref="A1:S1470"/>
  <sheetViews>
    <sheetView zoomScaleNormal="100" workbookViewId="0">
      <selection activeCell="D11" sqref="D11"/>
    </sheetView>
  </sheetViews>
  <sheetFormatPr defaultRowHeight="13.8" x14ac:dyDescent="0.25"/>
  <cols>
    <col min="1" max="1" width="20.296875" style="58" customWidth="1"/>
    <col min="2" max="2" width="26.5" style="58" customWidth="1"/>
    <col min="3" max="4" width="8.796875" style="58"/>
    <col min="5" max="5" width="9.09765625" style="78" bestFit="1" customWidth="1"/>
    <col min="6" max="6" width="13.19921875" style="58" bestFit="1" customWidth="1"/>
    <col min="7" max="7" width="13.09765625" style="58" bestFit="1" customWidth="1"/>
    <col min="8" max="8" width="14.3984375" style="58" bestFit="1" customWidth="1"/>
    <col min="9" max="9" width="8.59765625" style="58" bestFit="1" customWidth="1"/>
    <col min="10" max="11" width="10.796875" style="58" bestFit="1" customWidth="1"/>
    <col min="12" max="12" width="13.59765625" style="58" bestFit="1" customWidth="1"/>
    <col min="13" max="13" width="11.59765625" style="58" bestFit="1" customWidth="1"/>
    <col min="14" max="14" width="11.69921875" style="58" bestFit="1" customWidth="1"/>
    <col min="15" max="15" width="10.8984375" style="58" bestFit="1" customWidth="1"/>
    <col min="16" max="16" width="11.796875" style="58" bestFit="1" customWidth="1"/>
    <col min="17" max="17" width="14.59765625" style="58" bestFit="1" customWidth="1"/>
    <col min="18" max="18" width="16" style="78" bestFit="1" customWidth="1"/>
    <col min="19" max="19" width="12.3984375" style="78" bestFit="1" customWidth="1"/>
    <col min="20" max="20" width="8.796875" style="58"/>
    <col min="21" max="21" width="8.69921875" style="58" customWidth="1"/>
    <col min="22" max="22" width="10.09765625" style="58" customWidth="1"/>
    <col min="23" max="16384" width="8.796875" style="58"/>
  </cols>
  <sheetData>
    <row r="1" spans="1:19" ht="14.4" x14ac:dyDescent="0.3">
      <c r="A1" s="214" t="s">
        <v>134</v>
      </c>
      <c r="B1" s="214"/>
      <c r="E1" s="59" t="s">
        <v>21</v>
      </c>
      <c r="F1" s="60" t="s">
        <v>0</v>
      </c>
      <c r="G1" s="61" t="s">
        <v>1</v>
      </c>
      <c r="H1" s="57" t="s">
        <v>2</v>
      </c>
      <c r="I1" s="57" t="s">
        <v>22</v>
      </c>
      <c r="J1" s="57" t="s">
        <v>23</v>
      </c>
      <c r="K1" s="57" t="s">
        <v>24</v>
      </c>
      <c r="L1" s="57" t="s">
        <v>25</v>
      </c>
      <c r="M1" s="57" t="s">
        <v>26</v>
      </c>
      <c r="N1" s="57" t="s">
        <v>27</v>
      </c>
      <c r="O1" s="57" t="s">
        <v>28</v>
      </c>
      <c r="P1" s="57" t="s">
        <v>29</v>
      </c>
      <c r="Q1" s="57" t="s">
        <v>30</v>
      </c>
      <c r="R1" s="57" t="s">
        <v>31</v>
      </c>
      <c r="S1" s="79" t="s">
        <v>32</v>
      </c>
    </row>
    <row r="2" spans="1:19" x14ac:dyDescent="0.25">
      <c r="E2" s="62">
        <f>1</f>
        <v>1</v>
      </c>
      <c r="F2" s="50">
        <v>43467</v>
      </c>
      <c r="G2" s="51">
        <v>55.561599999999999</v>
      </c>
      <c r="H2" s="63"/>
      <c r="I2" s="63"/>
      <c r="J2" s="63"/>
      <c r="K2" s="63"/>
      <c r="L2" s="63"/>
      <c r="M2" s="64">
        <f t="shared" ref="M2:M65" ca="1" si="0">IF(E2&lt;=span,G2,AVERAGE(OFFSET(G2,-span,0,span,1)))</f>
        <v>55.561599999999999</v>
      </c>
      <c r="N2" s="65"/>
      <c r="O2" s="65"/>
      <c r="P2" s="65"/>
      <c r="Q2" s="66"/>
      <c r="R2" s="67">
        <f t="shared" ref="R2:R65" ca="1" si="1">N2-AVERAGE(ErorrMA)</f>
        <v>4.6037517053205981E-2</v>
      </c>
      <c r="S2" s="68">
        <v>1</v>
      </c>
    </row>
    <row r="3" spans="1:19" ht="14.4" x14ac:dyDescent="0.3">
      <c r="A3" s="56" t="s">
        <v>33</v>
      </c>
      <c r="B3" s="56" t="s">
        <v>34</v>
      </c>
      <c r="E3" s="62">
        <f>E2+1</f>
        <v>2</v>
      </c>
      <c r="F3" s="50">
        <v>43468</v>
      </c>
      <c r="G3" s="51">
        <v>53.926299999999998</v>
      </c>
      <c r="H3" s="69">
        <f>G2</f>
        <v>55.561599999999999</v>
      </c>
      <c r="I3" s="64">
        <f>(G3-H3)</f>
        <v>-1.6353000000000009</v>
      </c>
      <c r="J3" s="64">
        <f>I3^2</f>
        <v>2.6742060900000029</v>
      </c>
      <c r="K3" s="64">
        <f>ABS(I3)</f>
        <v>1.6353000000000009</v>
      </c>
      <c r="L3" s="70">
        <f>K3/G3</f>
        <v>3.0324720961757083E-2</v>
      </c>
      <c r="M3" s="64">
        <f t="shared" ca="1" si="0"/>
        <v>53.926299999999998</v>
      </c>
      <c r="N3" s="71"/>
      <c r="O3" s="71"/>
      <c r="P3" s="71"/>
      <c r="Q3" s="66"/>
      <c r="R3" s="67">
        <f t="shared" ca="1" si="1"/>
        <v>4.6037517053205981E-2</v>
      </c>
      <c r="S3" s="68">
        <f>IF(N2*N3&lt;0,1,0)</f>
        <v>0</v>
      </c>
    </row>
    <row r="4" spans="1:19" ht="14.4" x14ac:dyDescent="0.3">
      <c r="A4" s="9" t="s">
        <v>35</v>
      </c>
      <c r="B4" s="10">
        <v>3</v>
      </c>
      <c r="E4" s="62">
        <f t="shared" ref="E4:E67" si="2">E3+1</f>
        <v>3</v>
      </c>
      <c r="F4" s="50">
        <v>43469</v>
      </c>
      <c r="G4" s="51">
        <v>55.779600000000002</v>
      </c>
      <c r="H4" s="69">
        <f t="shared" ref="H4:H67" si="3">G3</f>
        <v>53.926299999999998</v>
      </c>
      <c r="I4" s="64">
        <f t="shared" ref="I4:I67" si="4">(G4-H4)</f>
        <v>1.8533000000000044</v>
      </c>
      <c r="J4" s="64">
        <f t="shared" ref="J4:J67" si="5">I4^2</f>
        <v>3.4347208900000163</v>
      </c>
      <c r="K4" s="64">
        <f t="shared" ref="K4:K67" si="6">ABS(I4)</f>
        <v>1.8533000000000044</v>
      </c>
      <c r="L4" s="70">
        <f t="shared" ref="L4:L67" si="7">K4/G4</f>
        <v>3.322540857230967E-2</v>
      </c>
      <c r="M4" s="64">
        <f t="shared" ca="1" si="0"/>
        <v>55.779600000000002</v>
      </c>
      <c r="N4" s="71"/>
      <c r="O4" s="71"/>
      <c r="P4" s="71"/>
      <c r="Q4" s="66"/>
      <c r="R4" s="67">
        <f t="shared" ca="1" si="1"/>
        <v>4.6037517053205981E-2</v>
      </c>
      <c r="S4" s="68">
        <f t="shared" ref="S4:S67" si="8">IF(N3*N4&lt;0,1,0)</f>
        <v>0</v>
      </c>
    </row>
    <row r="5" spans="1:19" x14ac:dyDescent="0.25">
      <c r="E5" s="62">
        <f t="shared" si="2"/>
        <v>4</v>
      </c>
      <c r="F5" s="50">
        <v>43472</v>
      </c>
      <c r="G5" s="51">
        <v>56.8309</v>
      </c>
      <c r="H5" s="69">
        <f t="shared" si="3"/>
        <v>55.779600000000002</v>
      </c>
      <c r="I5" s="64">
        <f t="shared" si="4"/>
        <v>1.0512999999999977</v>
      </c>
      <c r="J5" s="64">
        <f t="shared" si="5"/>
        <v>1.1052316899999952</v>
      </c>
      <c r="K5" s="64">
        <f t="shared" si="6"/>
        <v>1.0512999999999977</v>
      </c>
      <c r="L5" s="70">
        <f t="shared" si="7"/>
        <v>1.8498739242207983E-2</v>
      </c>
      <c r="M5" s="64">
        <f t="shared" ca="1" si="0"/>
        <v>55.089166666666664</v>
      </c>
      <c r="N5" s="64">
        <f t="shared" ref="N3:N66" ca="1" si="9">G5-M5</f>
        <v>1.741733333333336</v>
      </c>
      <c r="O5" s="64">
        <f t="shared" ref="O3:O66" ca="1" si="10">N5^2</f>
        <v>3.033635004444454</v>
      </c>
      <c r="P5" s="64">
        <f t="shared" ref="P3:P66" ca="1" si="11">ABS(N5)</f>
        <v>1.741733333333336</v>
      </c>
      <c r="Q5" s="70">
        <f ca="1">P5/G5</f>
        <v>3.0647646497474718E-2</v>
      </c>
      <c r="R5" s="67">
        <f t="shared" ca="1" si="1"/>
        <v>1.7877708503865419</v>
      </c>
      <c r="S5" s="68">
        <f t="shared" ca="1" si="8"/>
        <v>0</v>
      </c>
    </row>
    <row r="6" spans="1:19" ht="14.4" x14ac:dyDescent="0.3">
      <c r="A6" s="214" t="s">
        <v>17</v>
      </c>
      <c r="B6" s="214"/>
      <c r="C6" s="214"/>
      <c r="E6" s="62">
        <f t="shared" si="2"/>
        <v>5</v>
      </c>
      <c r="F6" s="50">
        <v>43473</v>
      </c>
      <c r="G6" s="51">
        <v>58.100200000000001</v>
      </c>
      <c r="H6" s="69">
        <f t="shared" si="3"/>
        <v>56.8309</v>
      </c>
      <c r="I6" s="64">
        <f t="shared" si="4"/>
        <v>1.2693000000000012</v>
      </c>
      <c r="J6" s="64">
        <f t="shared" si="5"/>
        <v>1.611122490000003</v>
      </c>
      <c r="K6" s="64">
        <f t="shared" si="6"/>
        <v>1.2693000000000012</v>
      </c>
      <c r="L6" s="70">
        <f t="shared" si="7"/>
        <v>2.1846740630841223E-2</v>
      </c>
      <c r="M6" s="64">
        <f t="shared" ca="1" si="0"/>
        <v>55.512266666666669</v>
      </c>
      <c r="N6" s="64">
        <f t="shared" ca="1" si="9"/>
        <v>2.5879333333333321</v>
      </c>
      <c r="O6" s="64">
        <f t="shared" ca="1" si="10"/>
        <v>6.6973989377777716</v>
      </c>
      <c r="P6" s="64">
        <f t="shared" ca="1" si="11"/>
        <v>2.5879333333333321</v>
      </c>
      <c r="Q6" s="70">
        <f t="shared" ref="Q3:Q66" ca="1" si="12">P6/G6</f>
        <v>4.4542589067392745E-2</v>
      </c>
      <c r="R6" s="67">
        <f t="shared" ca="1" si="1"/>
        <v>2.6339708503865382</v>
      </c>
      <c r="S6" s="68">
        <f t="shared" ca="1" si="8"/>
        <v>0</v>
      </c>
    </row>
    <row r="7" spans="1:19" ht="14.4" x14ac:dyDescent="0.3">
      <c r="A7" s="215" t="s">
        <v>53</v>
      </c>
      <c r="B7" s="215"/>
      <c r="C7" s="12">
        <f ca="1">AVERAGE(OFFSET($K$2,span,0,1469-span,1))</f>
        <v>0.813886766712142</v>
      </c>
      <c r="D7" s="13"/>
      <c r="E7" s="62">
        <f t="shared" si="2"/>
        <v>6</v>
      </c>
      <c r="F7" s="50">
        <v>43474</v>
      </c>
      <c r="G7" s="51">
        <v>58.224800000000002</v>
      </c>
      <c r="H7" s="69">
        <f t="shared" si="3"/>
        <v>58.100200000000001</v>
      </c>
      <c r="I7" s="64">
        <f t="shared" si="4"/>
        <v>0.12460000000000093</v>
      </c>
      <c r="J7" s="64">
        <f t="shared" si="5"/>
        <v>1.5525160000000232E-2</v>
      </c>
      <c r="K7" s="64">
        <f t="shared" si="6"/>
        <v>0.12460000000000093</v>
      </c>
      <c r="L7" s="70">
        <f t="shared" si="7"/>
        <v>2.1399815886014367E-3</v>
      </c>
      <c r="M7" s="64">
        <f t="shared" ca="1" si="0"/>
        <v>56.90356666666667</v>
      </c>
      <c r="N7" s="64">
        <f t="shared" ca="1" si="9"/>
        <v>1.3212333333333319</v>
      </c>
      <c r="O7" s="64">
        <f t="shared" ca="1" si="10"/>
        <v>1.7456575211111074</v>
      </c>
      <c r="P7" s="64">
        <f t="shared" ca="1" si="11"/>
        <v>1.3212333333333319</v>
      </c>
      <c r="Q7" s="70">
        <f t="shared" ca="1" si="12"/>
        <v>2.2691934250239278E-2</v>
      </c>
      <c r="R7" s="67">
        <f t="shared" ca="1" si="1"/>
        <v>1.3672708503865378</v>
      </c>
      <c r="S7" s="68">
        <f t="shared" ca="1" si="8"/>
        <v>0</v>
      </c>
    </row>
    <row r="8" spans="1:19" ht="14.4" x14ac:dyDescent="0.3">
      <c r="A8" s="215" t="s">
        <v>54</v>
      </c>
      <c r="B8" s="215"/>
      <c r="C8" s="12">
        <f ca="1">AVERAGE(OFFSET($P$2,span,0,1469-span,1))</f>
        <v>1.0204762619372447</v>
      </c>
      <c r="D8" s="13"/>
      <c r="E8" s="62">
        <f t="shared" si="2"/>
        <v>7</v>
      </c>
      <c r="F8" s="50">
        <v>43475</v>
      </c>
      <c r="G8" s="51">
        <v>57.344900000000003</v>
      </c>
      <c r="H8" s="69">
        <f t="shared" si="3"/>
        <v>58.224800000000002</v>
      </c>
      <c r="I8" s="64">
        <f t="shared" si="4"/>
        <v>-0.87989999999999924</v>
      </c>
      <c r="J8" s="64">
        <f t="shared" si="5"/>
        <v>0.77422400999999863</v>
      </c>
      <c r="K8" s="64">
        <f t="shared" si="6"/>
        <v>0.87989999999999924</v>
      </c>
      <c r="L8" s="70">
        <f t="shared" si="7"/>
        <v>1.5343997460977336E-2</v>
      </c>
      <c r="M8" s="64">
        <f t="shared" ca="1" si="0"/>
        <v>57.718633333333337</v>
      </c>
      <c r="N8" s="64">
        <f t="shared" ca="1" si="9"/>
        <v>-0.37373333333333392</v>
      </c>
      <c r="O8" s="64">
        <f t="shared" ca="1" si="10"/>
        <v>0.13967660444444488</v>
      </c>
      <c r="P8" s="64">
        <f t="shared" ca="1" si="11"/>
        <v>0.37373333333333392</v>
      </c>
      <c r="Q8" s="70">
        <f t="shared" ca="1" si="12"/>
        <v>6.517289825831659E-3</v>
      </c>
      <c r="R8" s="67">
        <f t="shared" ca="1" si="1"/>
        <v>-0.32769581628012795</v>
      </c>
      <c r="S8" s="68">
        <f t="shared" ca="1" si="8"/>
        <v>1</v>
      </c>
    </row>
    <row r="9" spans="1:19" ht="14.4" x14ac:dyDescent="0.3">
      <c r="A9" s="215" t="s">
        <v>55</v>
      </c>
      <c r="B9" s="215"/>
      <c r="C9" s="12">
        <f ca="1">SQRT(AVERAGE(OFFSET(O2,span,0,1469-span,1)))</f>
        <v>1.4985260250413532</v>
      </c>
      <c r="D9" s="13"/>
      <c r="E9" s="62">
        <f t="shared" si="2"/>
        <v>8</v>
      </c>
      <c r="F9" s="50">
        <v>43476</v>
      </c>
      <c r="G9" s="51">
        <v>55.647300000000001</v>
      </c>
      <c r="H9" s="69">
        <f t="shared" si="3"/>
        <v>57.344900000000003</v>
      </c>
      <c r="I9" s="64">
        <f t="shared" si="4"/>
        <v>-1.6976000000000013</v>
      </c>
      <c r="J9" s="64">
        <f t="shared" si="5"/>
        <v>2.8818457600000045</v>
      </c>
      <c r="K9" s="64">
        <f t="shared" si="6"/>
        <v>1.6976000000000013</v>
      </c>
      <c r="L9" s="70">
        <f t="shared" si="7"/>
        <v>3.050642169521255E-2</v>
      </c>
      <c r="M9" s="64">
        <f t="shared" ca="1" si="0"/>
        <v>57.889966666666673</v>
      </c>
      <c r="N9" s="64">
        <f t="shared" ca="1" si="9"/>
        <v>-2.2426666666666719</v>
      </c>
      <c r="O9" s="64">
        <f t="shared" ca="1" si="10"/>
        <v>5.0295537777778012</v>
      </c>
      <c r="P9" s="64">
        <f t="shared" ca="1" si="11"/>
        <v>2.2426666666666719</v>
      </c>
      <c r="Q9" s="70">
        <f t="shared" ca="1" si="12"/>
        <v>4.0301446191759023E-2</v>
      </c>
      <c r="R9" s="67">
        <f t="shared" ca="1" si="1"/>
        <v>-2.1966291496134658</v>
      </c>
      <c r="S9" s="68">
        <f t="shared" ca="1" si="8"/>
        <v>0</v>
      </c>
    </row>
    <row r="10" spans="1:19" ht="14.4" x14ac:dyDescent="0.3">
      <c r="A10" s="215" t="s">
        <v>56</v>
      </c>
      <c r="B10" s="215"/>
      <c r="C10" s="14">
        <f ca="1">AVERAGE(OFFSET($Q$2,span,0,1469-span,1))</f>
        <v>2.4813492739492467E-2</v>
      </c>
      <c r="D10" s="15"/>
      <c r="E10" s="62">
        <f t="shared" si="2"/>
        <v>9</v>
      </c>
      <c r="F10" s="50">
        <v>43479</v>
      </c>
      <c r="G10" s="51">
        <v>55.779600000000002</v>
      </c>
      <c r="H10" s="69">
        <f t="shared" si="3"/>
        <v>55.647300000000001</v>
      </c>
      <c r="I10" s="64">
        <f t="shared" si="4"/>
        <v>0.13230000000000075</v>
      </c>
      <c r="J10" s="64">
        <f t="shared" si="5"/>
        <v>1.7503290000000199E-2</v>
      </c>
      <c r="K10" s="64">
        <f t="shared" si="6"/>
        <v>0.13230000000000075</v>
      </c>
      <c r="L10" s="70">
        <f t="shared" si="7"/>
        <v>2.3718348643590264E-3</v>
      </c>
      <c r="M10" s="64">
        <f t="shared" ca="1" si="0"/>
        <v>57.07233333333334</v>
      </c>
      <c r="N10" s="64">
        <f t="shared" ca="1" si="9"/>
        <v>-1.292733333333338</v>
      </c>
      <c r="O10" s="64">
        <f t="shared" ca="1" si="10"/>
        <v>1.6711594711111231</v>
      </c>
      <c r="P10" s="64">
        <f t="shared" ca="1" si="11"/>
        <v>1.292733333333338</v>
      </c>
      <c r="Q10" s="70">
        <f t="shared" ca="1" si="12"/>
        <v>2.3175736888277038E-2</v>
      </c>
      <c r="R10" s="67">
        <f t="shared" ca="1" si="1"/>
        <v>-1.246695816280132</v>
      </c>
      <c r="S10" s="68">
        <f t="shared" ca="1" si="8"/>
        <v>0</v>
      </c>
    </row>
    <row r="11" spans="1:19" x14ac:dyDescent="0.25">
      <c r="B11" s="58" t="s">
        <v>36</v>
      </c>
      <c r="E11" s="62">
        <f t="shared" si="2"/>
        <v>10</v>
      </c>
      <c r="F11" s="50">
        <v>43480</v>
      </c>
      <c r="G11" s="51">
        <v>56.1145</v>
      </c>
      <c r="H11" s="69">
        <f t="shared" si="3"/>
        <v>55.779600000000002</v>
      </c>
      <c r="I11" s="64">
        <f t="shared" si="4"/>
        <v>0.33489999999999753</v>
      </c>
      <c r="J11" s="64">
        <f t="shared" si="5"/>
        <v>0.11215800999999835</v>
      </c>
      <c r="K11" s="64">
        <f t="shared" si="6"/>
        <v>0.33489999999999753</v>
      </c>
      <c r="L11" s="70">
        <f t="shared" si="7"/>
        <v>5.9681543985956841E-3</v>
      </c>
      <c r="M11" s="64">
        <f t="shared" ca="1" si="0"/>
        <v>56.257266666666659</v>
      </c>
      <c r="N11" s="64">
        <f t="shared" ca="1" si="9"/>
        <v>-0.1427666666666596</v>
      </c>
      <c r="O11" s="64">
        <f t="shared" ca="1" si="10"/>
        <v>2.0382321111109093E-2</v>
      </c>
      <c r="P11" s="64">
        <f t="shared" ca="1" si="11"/>
        <v>0.1427666666666596</v>
      </c>
      <c r="Q11" s="70">
        <f t="shared" ca="1" si="12"/>
        <v>2.5442027758718266E-3</v>
      </c>
      <c r="R11" s="67">
        <f t="shared" ca="1" si="1"/>
        <v>-9.6729149613453622E-2</v>
      </c>
      <c r="S11" s="68">
        <f t="shared" ca="1" si="8"/>
        <v>0</v>
      </c>
    </row>
    <row r="12" spans="1:19" ht="14.4" x14ac:dyDescent="0.3">
      <c r="A12" s="214" t="s">
        <v>141</v>
      </c>
      <c r="B12" s="214"/>
      <c r="C12" s="16"/>
      <c r="D12" s="17"/>
      <c r="E12" s="62">
        <f t="shared" si="2"/>
        <v>11</v>
      </c>
      <c r="F12" s="50">
        <v>43481</v>
      </c>
      <c r="G12" s="51">
        <v>56.005499999999998</v>
      </c>
      <c r="H12" s="69">
        <f t="shared" si="3"/>
        <v>56.1145</v>
      </c>
      <c r="I12" s="64">
        <f t="shared" si="4"/>
        <v>-0.10900000000000176</v>
      </c>
      <c r="J12" s="64">
        <f t="shared" si="5"/>
        <v>1.1881000000000384E-2</v>
      </c>
      <c r="K12" s="64">
        <f t="shared" si="6"/>
        <v>0.10900000000000176</v>
      </c>
      <c r="L12" s="70">
        <f t="shared" si="7"/>
        <v>1.9462374231102619E-3</v>
      </c>
      <c r="M12" s="64">
        <f t="shared" ca="1" si="0"/>
        <v>55.847133333333339</v>
      </c>
      <c r="N12" s="64">
        <f t="shared" ca="1" si="9"/>
        <v>0.15836666666665877</v>
      </c>
      <c r="O12" s="64">
        <f t="shared" ca="1" si="10"/>
        <v>2.5080001111108609E-2</v>
      </c>
      <c r="P12" s="64">
        <f t="shared" ca="1" si="11"/>
        <v>0.15836666666665877</v>
      </c>
      <c r="Q12" s="70">
        <f t="shared" ca="1" si="12"/>
        <v>2.8276984700905945E-3</v>
      </c>
      <c r="R12" s="67">
        <f t="shared" ca="1" si="1"/>
        <v>0.20440418371986474</v>
      </c>
      <c r="S12" s="68">
        <f t="shared" ca="1" si="8"/>
        <v>1</v>
      </c>
    </row>
    <row r="13" spans="1:19" ht="14.4" x14ac:dyDescent="0.3">
      <c r="A13" s="9" t="s">
        <v>37</v>
      </c>
      <c r="B13" s="9" t="s">
        <v>38</v>
      </c>
      <c r="E13" s="62">
        <f t="shared" si="2"/>
        <v>12</v>
      </c>
      <c r="F13" s="50">
        <v>43482</v>
      </c>
      <c r="G13" s="51">
        <v>57.048999999999999</v>
      </c>
      <c r="H13" s="69">
        <f t="shared" si="3"/>
        <v>56.005499999999998</v>
      </c>
      <c r="I13" s="64">
        <f t="shared" si="4"/>
        <v>1.0435000000000016</v>
      </c>
      <c r="J13" s="64">
        <f t="shared" si="5"/>
        <v>1.0888922500000033</v>
      </c>
      <c r="K13" s="64">
        <f t="shared" si="6"/>
        <v>1.0435000000000016</v>
      </c>
      <c r="L13" s="70">
        <f t="shared" si="7"/>
        <v>1.8291293449490816E-2</v>
      </c>
      <c r="M13" s="64">
        <f t="shared" ca="1" si="0"/>
        <v>55.966533333333338</v>
      </c>
      <c r="N13" s="64">
        <f t="shared" ca="1" si="9"/>
        <v>1.0824666666666616</v>
      </c>
      <c r="O13" s="64">
        <f t="shared" ca="1" si="10"/>
        <v>1.1717340844444335</v>
      </c>
      <c r="P13" s="64">
        <f t="shared" ca="1" si="11"/>
        <v>1.0824666666666616</v>
      </c>
      <c r="Q13" s="70">
        <f t="shared" ca="1" si="12"/>
        <v>1.8974332006988056E-2</v>
      </c>
      <c r="R13" s="67">
        <f t="shared" ca="1" si="1"/>
        <v>1.1285041837198675</v>
      </c>
      <c r="S13" s="68">
        <f t="shared" ca="1" si="8"/>
        <v>0</v>
      </c>
    </row>
    <row r="14" spans="1:19" ht="14.4" x14ac:dyDescent="0.3">
      <c r="A14" s="18">
        <v>1</v>
      </c>
      <c r="B14" s="19">
        <f t="shared" ref="B14:B25" ca="1" si="13">SUMPRODUCT(OFFSET($R$1,1,0,COUNT(ErorrMA)-A14,1),OFFSET($R$1,1+A14,0,COUNT(ErorrMA)-A14,1))/SUMPRODUCT(CenteredError,CenteredError)</f>
        <v>0.54665577732855442</v>
      </c>
      <c r="E14" s="62">
        <f t="shared" si="2"/>
        <v>13</v>
      </c>
      <c r="F14" s="50">
        <v>43483</v>
      </c>
      <c r="G14" s="51">
        <v>64.119699999999995</v>
      </c>
      <c r="H14" s="69">
        <f t="shared" si="3"/>
        <v>57.048999999999999</v>
      </c>
      <c r="I14" s="64">
        <f t="shared" si="4"/>
        <v>7.0706999999999951</v>
      </c>
      <c r="J14" s="64">
        <f t="shared" si="5"/>
        <v>49.99479848999993</v>
      </c>
      <c r="K14" s="64">
        <f t="shared" si="6"/>
        <v>7.0706999999999951</v>
      </c>
      <c r="L14" s="70">
        <f t="shared" si="7"/>
        <v>0.11027344170356373</v>
      </c>
      <c r="M14" s="64">
        <f t="shared" ca="1" si="0"/>
        <v>56.38966666666667</v>
      </c>
      <c r="N14" s="64">
        <f t="shared" ca="1" si="9"/>
        <v>7.7300333333333242</v>
      </c>
      <c r="O14" s="64">
        <f t="shared" ca="1" si="10"/>
        <v>59.753415334444306</v>
      </c>
      <c r="P14" s="64">
        <f t="shared" ca="1" si="11"/>
        <v>7.7300333333333242</v>
      </c>
      <c r="Q14" s="70">
        <f t="shared" ca="1" si="12"/>
        <v>0.12055629289178403</v>
      </c>
      <c r="R14" s="67">
        <f t="shared" ca="1" si="1"/>
        <v>7.7760708503865299</v>
      </c>
      <c r="S14" s="68">
        <f t="shared" ca="1" si="8"/>
        <v>0</v>
      </c>
    </row>
    <row r="15" spans="1:19" ht="14.4" x14ac:dyDescent="0.3">
      <c r="A15" s="18">
        <v>2</v>
      </c>
      <c r="B15" s="19">
        <f t="shared" ca="1" si="13"/>
        <v>0.17610746680300113</v>
      </c>
      <c r="E15" s="62">
        <f t="shared" si="2"/>
        <v>14</v>
      </c>
      <c r="F15" s="50">
        <v>43487</v>
      </c>
      <c r="G15" s="51">
        <v>63.675800000000002</v>
      </c>
      <c r="H15" s="69">
        <f t="shared" si="3"/>
        <v>64.119699999999995</v>
      </c>
      <c r="I15" s="64">
        <f t="shared" si="4"/>
        <v>-0.44389999999999219</v>
      </c>
      <c r="J15" s="64">
        <f t="shared" si="5"/>
        <v>0.19704720999999306</v>
      </c>
      <c r="K15" s="64">
        <f t="shared" si="6"/>
        <v>0.44389999999999219</v>
      </c>
      <c r="L15" s="70">
        <f t="shared" si="7"/>
        <v>6.9712512445857322E-3</v>
      </c>
      <c r="M15" s="64">
        <f t="shared" ca="1" si="0"/>
        <v>59.058066666666662</v>
      </c>
      <c r="N15" s="64">
        <f t="shared" ca="1" si="9"/>
        <v>4.6177333333333408</v>
      </c>
      <c r="O15" s="64">
        <f t="shared" ca="1" si="10"/>
        <v>21.323461137777848</v>
      </c>
      <c r="P15" s="64">
        <f t="shared" ca="1" si="11"/>
        <v>4.6177333333333408</v>
      </c>
      <c r="Q15" s="70">
        <f t="shared" ca="1" si="12"/>
        <v>7.2519439619656775E-2</v>
      </c>
      <c r="R15" s="67">
        <f t="shared" ca="1" si="1"/>
        <v>4.6637708503865465</v>
      </c>
      <c r="S15" s="68">
        <f t="shared" ca="1" si="8"/>
        <v>0</v>
      </c>
    </row>
    <row r="16" spans="1:19" ht="14.4" x14ac:dyDescent="0.3">
      <c r="A16" s="18">
        <v>3</v>
      </c>
      <c r="B16" s="19">
        <f t="shared" ca="1" si="13"/>
        <v>-0.10241701754184517</v>
      </c>
      <c r="E16" s="62">
        <f t="shared" si="2"/>
        <v>15</v>
      </c>
      <c r="F16" s="50">
        <v>43488</v>
      </c>
      <c r="G16" s="51">
        <v>64.548000000000002</v>
      </c>
      <c r="H16" s="69">
        <f t="shared" si="3"/>
        <v>63.675800000000002</v>
      </c>
      <c r="I16" s="64">
        <f t="shared" si="4"/>
        <v>0.87219999999999942</v>
      </c>
      <c r="J16" s="64">
        <f t="shared" si="5"/>
        <v>0.76073283999999897</v>
      </c>
      <c r="K16" s="64">
        <f t="shared" si="6"/>
        <v>0.87219999999999942</v>
      </c>
      <c r="L16" s="70">
        <f t="shared" si="7"/>
        <v>1.3512424862118105E-2</v>
      </c>
      <c r="M16" s="64">
        <f t="shared" ca="1" si="0"/>
        <v>61.614833333333337</v>
      </c>
      <c r="N16" s="64">
        <f t="shared" ca="1" si="9"/>
        <v>2.9331666666666649</v>
      </c>
      <c r="O16" s="64">
        <f t="shared" ca="1" si="10"/>
        <v>8.6034666944444336</v>
      </c>
      <c r="P16" s="64">
        <f t="shared" ca="1" si="11"/>
        <v>2.9331666666666649</v>
      </c>
      <c r="Q16" s="70">
        <f t="shared" ca="1" si="12"/>
        <v>4.5441635165561517E-2</v>
      </c>
      <c r="R16" s="67">
        <f t="shared" ca="1" si="1"/>
        <v>2.9792041837198711</v>
      </c>
      <c r="S16" s="68">
        <f t="shared" ca="1" si="8"/>
        <v>0</v>
      </c>
    </row>
    <row r="17" spans="1:19" ht="14.4" x14ac:dyDescent="0.3">
      <c r="A17" s="18">
        <v>4</v>
      </c>
      <c r="B17" s="19">
        <f t="shared" ca="1" si="13"/>
        <v>-0.13638195608128878</v>
      </c>
      <c r="E17" s="62">
        <f t="shared" si="2"/>
        <v>16</v>
      </c>
      <c r="F17" s="50">
        <v>43489</v>
      </c>
      <c r="G17" s="51">
        <v>64.898399999999995</v>
      </c>
      <c r="H17" s="69">
        <f t="shared" si="3"/>
        <v>64.548000000000002</v>
      </c>
      <c r="I17" s="64">
        <f t="shared" si="4"/>
        <v>0.35039999999999338</v>
      </c>
      <c r="J17" s="64">
        <f t="shared" si="5"/>
        <v>0.12278015999999536</v>
      </c>
      <c r="K17" s="64">
        <f t="shared" si="6"/>
        <v>0.35039999999999338</v>
      </c>
      <c r="L17" s="70">
        <f t="shared" si="7"/>
        <v>5.3992086091489682E-3</v>
      </c>
      <c r="M17" s="64">
        <f t="shared" ca="1" si="0"/>
        <v>64.114500000000007</v>
      </c>
      <c r="N17" s="64">
        <f t="shared" ca="1" si="9"/>
        <v>0.78389999999998849</v>
      </c>
      <c r="O17" s="64">
        <f t="shared" ca="1" si="10"/>
        <v>0.61449920999998198</v>
      </c>
      <c r="P17" s="64">
        <f t="shared" ca="1" si="11"/>
        <v>0.78389999999998849</v>
      </c>
      <c r="Q17" s="70">
        <f t="shared" ca="1" si="12"/>
        <v>1.2078880218926639E-2</v>
      </c>
      <c r="R17" s="67">
        <f t="shared" ca="1" si="1"/>
        <v>0.82993751705319452</v>
      </c>
      <c r="S17" s="68">
        <f t="shared" ca="1" si="8"/>
        <v>0</v>
      </c>
    </row>
    <row r="18" spans="1:19" ht="14.4" x14ac:dyDescent="0.3">
      <c r="A18" s="18">
        <v>5</v>
      </c>
      <c r="B18" s="19">
        <f t="shared" ca="1" si="13"/>
        <v>-8.0134900688430322E-2</v>
      </c>
      <c r="E18" s="62">
        <f t="shared" si="2"/>
        <v>17</v>
      </c>
      <c r="F18" s="50">
        <v>43490</v>
      </c>
      <c r="G18" s="51">
        <v>65.022999999999996</v>
      </c>
      <c r="H18" s="69">
        <f t="shared" si="3"/>
        <v>64.898399999999995</v>
      </c>
      <c r="I18" s="64">
        <f t="shared" si="4"/>
        <v>0.12460000000000093</v>
      </c>
      <c r="J18" s="64">
        <f t="shared" si="5"/>
        <v>1.5525160000000232E-2</v>
      </c>
      <c r="K18" s="64">
        <f t="shared" si="6"/>
        <v>0.12460000000000093</v>
      </c>
      <c r="L18" s="70">
        <f t="shared" si="7"/>
        <v>1.9162450209925864E-3</v>
      </c>
      <c r="M18" s="64">
        <f t="shared" ca="1" si="0"/>
        <v>64.374066666666678</v>
      </c>
      <c r="N18" s="64">
        <f t="shared" ca="1" si="9"/>
        <v>0.64893333333331782</v>
      </c>
      <c r="O18" s="64">
        <f t="shared" ca="1" si="10"/>
        <v>0.42111447111109096</v>
      </c>
      <c r="P18" s="64">
        <f t="shared" ca="1" si="11"/>
        <v>0.64893333333331782</v>
      </c>
      <c r="Q18" s="70">
        <f t="shared" ca="1" si="12"/>
        <v>9.9800583383313265E-3</v>
      </c>
      <c r="R18" s="67">
        <f t="shared" ca="1" si="1"/>
        <v>0.69497085038652384</v>
      </c>
      <c r="S18" s="68">
        <f t="shared" ca="1" si="8"/>
        <v>0</v>
      </c>
    </row>
    <row r="19" spans="1:19" ht="14.4" x14ac:dyDescent="0.3">
      <c r="A19" s="18">
        <v>6</v>
      </c>
      <c r="B19" s="19">
        <f t="shared" ca="1" si="13"/>
        <v>-2.9527763841659311E-3</v>
      </c>
      <c r="E19" s="62">
        <f t="shared" si="2"/>
        <v>18</v>
      </c>
      <c r="F19" s="50">
        <v>43493</v>
      </c>
      <c r="G19" s="51">
        <v>65.178799999999995</v>
      </c>
      <c r="H19" s="69">
        <f t="shared" si="3"/>
        <v>65.022999999999996</v>
      </c>
      <c r="I19" s="64">
        <f t="shared" si="4"/>
        <v>0.15579999999999927</v>
      </c>
      <c r="J19" s="64">
        <f t="shared" si="5"/>
        <v>2.4273639999999774E-2</v>
      </c>
      <c r="K19" s="64">
        <f t="shared" si="6"/>
        <v>0.15579999999999927</v>
      </c>
      <c r="L19" s="70">
        <f t="shared" si="7"/>
        <v>2.3903477817940693E-3</v>
      </c>
      <c r="M19" s="64">
        <f t="shared" ca="1" si="0"/>
        <v>64.823133333333331</v>
      </c>
      <c r="N19" s="64">
        <f t="shared" ca="1" si="9"/>
        <v>0.35566666666666436</v>
      </c>
      <c r="O19" s="64">
        <f t="shared" ca="1" si="10"/>
        <v>0.12649877777777613</v>
      </c>
      <c r="P19" s="64">
        <f t="shared" ca="1" si="11"/>
        <v>0.35566666666666436</v>
      </c>
      <c r="Q19" s="70">
        <f t="shared" ca="1" si="12"/>
        <v>5.456784516846956E-3</v>
      </c>
      <c r="R19" s="67">
        <f t="shared" ca="1" si="1"/>
        <v>0.40170418371987032</v>
      </c>
      <c r="S19" s="68">
        <f t="shared" ca="1" si="8"/>
        <v>0</v>
      </c>
    </row>
    <row r="20" spans="1:19" ht="14.4" x14ac:dyDescent="0.3">
      <c r="A20" s="18">
        <v>7</v>
      </c>
      <c r="B20" s="19">
        <f t="shared" ca="1" si="13"/>
        <v>0.10811237505466353</v>
      </c>
      <c r="E20" s="62">
        <f t="shared" si="2"/>
        <v>19</v>
      </c>
      <c r="F20" s="50">
        <v>43494</v>
      </c>
      <c r="G20" s="51">
        <v>65.474699999999999</v>
      </c>
      <c r="H20" s="69">
        <f t="shared" si="3"/>
        <v>65.178799999999995</v>
      </c>
      <c r="I20" s="64">
        <f t="shared" si="4"/>
        <v>0.29590000000000316</v>
      </c>
      <c r="J20" s="64">
        <f t="shared" si="5"/>
        <v>8.7556810000001872E-2</v>
      </c>
      <c r="K20" s="64">
        <f t="shared" si="6"/>
        <v>0.29590000000000316</v>
      </c>
      <c r="L20" s="70">
        <f t="shared" si="7"/>
        <v>4.5193028757673295E-3</v>
      </c>
      <c r="M20" s="64">
        <f t="shared" ca="1" si="0"/>
        <v>65.0334</v>
      </c>
      <c r="N20" s="64">
        <f t="shared" ca="1" si="9"/>
        <v>0.44129999999999825</v>
      </c>
      <c r="O20" s="64">
        <f t="shared" ca="1" si="10"/>
        <v>0.19474568999999844</v>
      </c>
      <c r="P20" s="64">
        <f t="shared" ca="1" si="11"/>
        <v>0.44129999999999825</v>
      </c>
      <c r="Q20" s="70">
        <f t="shared" ca="1" si="12"/>
        <v>6.7400079725450941E-3</v>
      </c>
      <c r="R20" s="67">
        <f t="shared" ca="1" si="1"/>
        <v>0.48733751705320422</v>
      </c>
      <c r="S20" s="68">
        <f t="shared" ca="1" si="8"/>
        <v>0</v>
      </c>
    </row>
    <row r="21" spans="1:19" ht="14.4" x14ac:dyDescent="0.3">
      <c r="A21" s="18">
        <v>8</v>
      </c>
      <c r="B21" s="19">
        <f t="shared" ca="1" si="13"/>
        <v>9.8782070008453751E-2</v>
      </c>
      <c r="E21" s="62">
        <f t="shared" si="2"/>
        <v>20</v>
      </c>
      <c r="F21" s="50">
        <v>43495</v>
      </c>
      <c r="G21" s="51">
        <v>65.8874</v>
      </c>
      <c r="H21" s="69">
        <f t="shared" si="3"/>
        <v>65.474699999999999</v>
      </c>
      <c r="I21" s="64">
        <f t="shared" si="4"/>
        <v>0.41270000000000095</v>
      </c>
      <c r="J21" s="64">
        <f t="shared" si="5"/>
        <v>0.17032129000000079</v>
      </c>
      <c r="K21" s="64">
        <f t="shared" si="6"/>
        <v>0.41270000000000095</v>
      </c>
      <c r="L21" s="70">
        <f t="shared" si="7"/>
        <v>6.2637165831403415E-3</v>
      </c>
      <c r="M21" s="64">
        <f t="shared" ca="1" si="0"/>
        <v>65.225499999999997</v>
      </c>
      <c r="N21" s="64">
        <f t="shared" ca="1" si="9"/>
        <v>0.66190000000000282</v>
      </c>
      <c r="O21" s="64">
        <f t="shared" ca="1" si="10"/>
        <v>0.43811161000000376</v>
      </c>
      <c r="P21" s="64">
        <f t="shared" ca="1" si="11"/>
        <v>0.66190000000000282</v>
      </c>
      <c r="Q21" s="70">
        <f t="shared" ca="1" si="12"/>
        <v>1.0045926838818997E-2</v>
      </c>
      <c r="R21" s="67">
        <f t="shared" ca="1" si="1"/>
        <v>0.70793751705320884</v>
      </c>
      <c r="S21" s="68">
        <f t="shared" ca="1" si="8"/>
        <v>0</v>
      </c>
    </row>
    <row r="22" spans="1:19" ht="14.4" x14ac:dyDescent="0.3">
      <c r="A22" s="18">
        <v>9</v>
      </c>
      <c r="B22" s="19">
        <f t="shared" ca="1" si="13"/>
        <v>0.11833525246819443</v>
      </c>
      <c r="E22" s="62">
        <f t="shared" si="2"/>
        <v>21</v>
      </c>
      <c r="F22" s="50">
        <v>43496</v>
      </c>
      <c r="G22" s="51">
        <v>65.544799999999995</v>
      </c>
      <c r="H22" s="69">
        <f t="shared" si="3"/>
        <v>65.8874</v>
      </c>
      <c r="I22" s="64">
        <f t="shared" si="4"/>
        <v>-0.34260000000000446</v>
      </c>
      <c r="J22" s="64">
        <f t="shared" si="5"/>
        <v>0.11737476000000305</v>
      </c>
      <c r="K22" s="64">
        <f t="shared" si="6"/>
        <v>0.34260000000000446</v>
      </c>
      <c r="L22" s="70">
        <f t="shared" si="7"/>
        <v>5.2269592706058222E-3</v>
      </c>
      <c r="M22" s="64">
        <f t="shared" ca="1" si="0"/>
        <v>65.513633333333345</v>
      </c>
      <c r="N22" s="64">
        <f t="shared" ca="1" si="9"/>
        <v>3.1166666666649689E-2</v>
      </c>
      <c r="O22" s="64">
        <f t="shared" ca="1" si="10"/>
        <v>9.7136111111005281E-4</v>
      </c>
      <c r="P22" s="64">
        <f t="shared" ca="1" si="11"/>
        <v>3.1166666666649689E-2</v>
      </c>
      <c r="Q22" s="70">
        <f t="shared" ca="1" si="12"/>
        <v>4.7550174333661391E-4</v>
      </c>
      <c r="R22" s="67">
        <f t="shared" ca="1" si="1"/>
        <v>7.7204183719855671E-2</v>
      </c>
      <c r="S22" s="68">
        <f t="shared" ca="1" si="8"/>
        <v>0</v>
      </c>
    </row>
    <row r="23" spans="1:19" ht="14.4" x14ac:dyDescent="0.3">
      <c r="A23" s="18">
        <v>10</v>
      </c>
      <c r="B23" s="19">
        <f t="shared" ca="1" si="13"/>
        <v>5.153071112067184E-2</v>
      </c>
      <c r="E23" s="62">
        <f t="shared" si="2"/>
        <v>22</v>
      </c>
      <c r="F23" s="50">
        <v>43497</v>
      </c>
      <c r="G23" s="51">
        <v>65.591499999999996</v>
      </c>
      <c r="H23" s="69">
        <f t="shared" si="3"/>
        <v>65.544799999999995</v>
      </c>
      <c r="I23" s="64">
        <f t="shared" si="4"/>
        <v>4.6700000000001296E-2</v>
      </c>
      <c r="J23" s="64">
        <f t="shared" si="5"/>
        <v>2.180890000000121E-3</v>
      </c>
      <c r="K23" s="64">
        <f t="shared" si="6"/>
        <v>4.6700000000001296E-2</v>
      </c>
      <c r="L23" s="70">
        <f t="shared" si="7"/>
        <v>7.1198249773219541E-4</v>
      </c>
      <c r="M23" s="64">
        <f t="shared" ca="1" si="0"/>
        <v>65.635633333333331</v>
      </c>
      <c r="N23" s="64">
        <f t="shared" ca="1" si="9"/>
        <v>-4.413333333333469E-2</v>
      </c>
      <c r="O23" s="64">
        <f t="shared" ca="1" si="10"/>
        <v>1.9477511111112308E-3</v>
      </c>
      <c r="P23" s="64">
        <f t="shared" ca="1" si="11"/>
        <v>4.413333333333469E-2</v>
      </c>
      <c r="Q23" s="70">
        <f t="shared" ca="1" si="12"/>
        <v>6.7285141113306891E-4</v>
      </c>
      <c r="R23" s="67">
        <f t="shared" ca="1" si="1"/>
        <v>1.9041837198712913E-3</v>
      </c>
      <c r="S23" s="68">
        <f t="shared" ca="1" si="8"/>
        <v>1</v>
      </c>
    </row>
    <row r="24" spans="1:19" ht="14.4" x14ac:dyDescent="0.3">
      <c r="A24" s="18">
        <v>11</v>
      </c>
      <c r="B24" s="19">
        <f t="shared" ca="1" si="13"/>
        <v>1.4742727128368388E-2</v>
      </c>
      <c r="E24" s="62">
        <f t="shared" si="2"/>
        <v>23</v>
      </c>
      <c r="F24" s="50">
        <v>43500</v>
      </c>
      <c r="G24" s="51">
        <v>66.237799999999993</v>
      </c>
      <c r="H24" s="69">
        <f t="shared" si="3"/>
        <v>65.591499999999996</v>
      </c>
      <c r="I24" s="64">
        <f t="shared" si="4"/>
        <v>0.64629999999999654</v>
      </c>
      <c r="J24" s="64">
        <f t="shared" si="5"/>
        <v>0.41770368999999552</v>
      </c>
      <c r="K24" s="64">
        <f t="shared" si="6"/>
        <v>0.64629999999999654</v>
      </c>
      <c r="L24" s="70">
        <f t="shared" si="7"/>
        <v>9.7572685083139321E-3</v>
      </c>
      <c r="M24" s="64">
        <f t="shared" ca="1" si="0"/>
        <v>65.674566666666664</v>
      </c>
      <c r="N24" s="64">
        <f t="shared" ca="1" si="9"/>
        <v>0.56323333333332926</v>
      </c>
      <c r="O24" s="64">
        <f t="shared" ca="1" si="10"/>
        <v>0.31723178777777317</v>
      </c>
      <c r="P24" s="64">
        <f t="shared" ca="1" si="11"/>
        <v>0.56323333333332926</v>
      </c>
      <c r="Q24" s="70">
        <f t="shared" ca="1" si="12"/>
        <v>8.5032010926288214E-3</v>
      </c>
      <c r="R24" s="67">
        <f t="shared" ca="1" si="1"/>
        <v>0.60927085038653528</v>
      </c>
      <c r="S24" s="68">
        <f t="shared" ca="1" si="8"/>
        <v>1</v>
      </c>
    </row>
    <row r="25" spans="1:19" ht="14.4" x14ac:dyDescent="0.3">
      <c r="A25" s="18">
        <v>12</v>
      </c>
      <c r="B25" s="19">
        <f t="shared" ca="1" si="13"/>
        <v>-6.8612068640974636E-3</v>
      </c>
      <c r="E25" s="62">
        <f t="shared" si="2"/>
        <v>24</v>
      </c>
      <c r="F25" s="50">
        <v>43501</v>
      </c>
      <c r="G25" s="51">
        <v>66.767399999999995</v>
      </c>
      <c r="H25" s="69">
        <f t="shared" si="3"/>
        <v>66.237799999999993</v>
      </c>
      <c r="I25" s="64">
        <f t="shared" si="4"/>
        <v>0.52960000000000207</v>
      </c>
      <c r="J25" s="64">
        <f t="shared" si="5"/>
        <v>0.28047616000000219</v>
      </c>
      <c r="K25" s="64">
        <f t="shared" si="6"/>
        <v>0.52960000000000207</v>
      </c>
      <c r="L25" s="70">
        <f t="shared" si="7"/>
        <v>7.9320147257494235E-3</v>
      </c>
      <c r="M25" s="64">
        <f t="shared" ca="1" si="0"/>
        <v>65.791366666666661</v>
      </c>
      <c r="N25" s="64">
        <f t="shared" ca="1" si="9"/>
        <v>0.97603333333333353</v>
      </c>
      <c r="O25" s="64">
        <f t="shared" ca="1" si="10"/>
        <v>0.95264106777777813</v>
      </c>
      <c r="P25" s="64">
        <f t="shared" ca="1" si="11"/>
        <v>0.97603333333333353</v>
      </c>
      <c r="Q25" s="70">
        <f t="shared" ca="1" si="12"/>
        <v>1.4618411580102469E-2</v>
      </c>
      <c r="R25" s="67">
        <f t="shared" ca="1" si="1"/>
        <v>1.0220708503865394</v>
      </c>
      <c r="S25" s="68">
        <f t="shared" ca="1" si="8"/>
        <v>0</v>
      </c>
    </row>
    <row r="26" spans="1:19" x14ac:dyDescent="0.25">
      <c r="E26" s="62">
        <f t="shared" si="2"/>
        <v>25</v>
      </c>
      <c r="F26" s="50">
        <v>43502</v>
      </c>
      <c r="G26" s="51">
        <v>67.335800000000006</v>
      </c>
      <c r="H26" s="69">
        <f t="shared" si="3"/>
        <v>66.767399999999995</v>
      </c>
      <c r="I26" s="64">
        <f t="shared" si="4"/>
        <v>0.56840000000001112</v>
      </c>
      <c r="J26" s="64">
        <f t="shared" si="5"/>
        <v>0.32307856000001262</v>
      </c>
      <c r="K26" s="64">
        <f t="shared" si="6"/>
        <v>0.56840000000001112</v>
      </c>
      <c r="L26" s="70">
        <f t="shared" si="7"/>
        <v>8.441274923592073E-3</v>
      </c>
      <c r="M26" s="64">
        <f t="shared" ca="1" si="0"/>
        <v>66.198899999999995</v>
      </c>
      <c r="N26" s="64">
        <f t="shared" ca="1" si="9"/>
        <v>1.1369000000000113</v>
      </c>
      <c r="O26" s="64">
        <f t="shared" ca="1" si="10"/>
        <v>1.2925416100000258</v>
      </c>
      <c r="P26" s="64">
        <f t="shared" ca="1" si="11"/>
        <v>1.1369000000000113</v>
      </c>
      <c r="Q26" s="70">
        <f t="shared" ca="1" si="12"/>
        <v>1.6884034941294396E-2</v>
      </c>
      <c r="R26" s="67">
        <f t="shared" ca="1" si="1"/>
        <v>1.1829375170532173</v>
      </c>
      <c r="S26" s="68">
        <f t="shared" ca="1" si="8"/>
        <v>0</v>
      </c>
    </row>
    <row r="27" spans="1:19" ht="14.4" x14ac:dyDescent="0.3">
      <c r="A27" s="214" t="s">
        <v>140</v>
      </c>
      <c r="B27" s="214"/>
      <c r="C27" s="16"/>
      <c r="E27" s="62">
        <f t="shared" si="2"/>
        <v>26</v>
      </c>
      <c r="F27" s="50">
        <v>43503</v>
      </c>
      <c r="G27" s="51">
        <v>67.001000000000005</v>
      </c>
      <c r="H27" s="69">
        <f t="shared" si="3"/>
        <v>67.335800000000006</v>
      </c>
      <c r="I27" s="64">
        <f t="shared" si="4"/>
        <v>-0.33480000000000132</v>
      </c>
      <c r="J27" s="64">
        <f t="shared" si="5"/>
        <v>0.11209104000000088</v>
      </c>
      <c r="K27" s="64">
        <f t="shared" si="6"/>
        <v>0.33480000000000132</v>
      </c>
      <c r="L27" s="70">
        <f t="shared" si="7"/>
        <v>4.9969403441739871E-3</v>
      </c>
      <c r="M27" s="64">
        <f t="shared" ca="1" si="0"/>
        <v>66.780333333333331</v>
      </c>
      <c r="N27" s="64">
        <f t="shared" ca="1" si="9"/>
        <v>0.22066666666667345</v>
      </c>
      <c r="O27" s="64">
        <f t="shared" ca="1" si="10"/>
        <v>4.8693777777780771E-2</v>
      </c>
      <c r="P27" s="64">
        <f t="shared" ca="1" si="11"/>
        <v>0.22066666666667345</v>
      </c>
      <c r="Q27" s="70">
        <f t="shared" ca="1" si="12"/>
        <v>3.293483181843158E-3</v>
      </c>
      <c r="R27" s="67">
        <f t="shared" ca="1" si="1"/>
        <v>0.26670418371987942</v>
      </c>
      <c r="S27" s="68">
        <f t="shared" ca="1" si="8"/>
        <v>0</v>
      </c>
    </row>
    <row r="28" spans="1:19" ht="14.4" x14ac:dyDescent="0.3">
      <c r="A28" s="11" t="s">
        <v>39</v>
      </c>
      <c r="B28" s="10">
        <f ca="1">COUNT(ErorrMA)</f>
        <v>1466</v>
      </c>
      <c r="C28" s="20"/>
      <c r="E28" s="62">
        <f t="shared" si="2"/>
        <v>27</v>
      </c>
      <c r="F28" s="50">
        <v>43504</v>
      </c>
      <c r="G28" s="51">
        <v>66.798500000000004</v>
      </c>
      <c r="H28" s="69">
        <f t="shared" si="3"/>
        <v>67.001000000000005</v>
      </c>
      <c r="I28" s="64">
        <f t="shared" si="4"/>
        <v>-0.20250000000000057</v>
      </c>
      <c r="J28" s="64">
        <f t="shared" si="5"/>
        <v>4.100625000000023E-2</v>
      </c>
      <c r="K28" s="64">
        <f t="shared" si="6"/>
        <v>0.20250000000000057</v>
      </c>
      <c r="L28" s="70">
        <f t="shared" si="7"/>
        <v>3.0315051984700337E-3</v>
      </c>
      <c r="M28" s="64">
        <f t="shared" ca="1" si="0"/>
        <v>67.034733333333335</v>
      </c>
      <c r="N28" s="64">
        <f t="shared" ca="1" si="9"/>
        <v>-0.23623333333333107</v>
      </c>
      <c r="O28" s="64">
        <f t="shared" ca="1" si="10"/>
        <v>5.5806187777776711E-2</v>
      </c>
      <c r="P28" s="64">
        <f t="shared" ca="1" si="11"/>
        <v>0.23623333333333107</v>
      </c>
      <c r="Q28" s="70">
        <f t="shared" ca="1" si="12"/>
        <v>3.5365065582809653E-3</v>
      </c>
      <c r="R28" s="67">
        <f t="shared" ca="1" si="1"/>
        <v>-0.19019581628012511</v>
      </c>
      <c r="S28" s="68">
        <f t="shared" ca="1" si="8"/>
        <v>1</v>
      </c>
    </row>
    <row r="29" spans="1:19" ht="14.4" x14ac:dyDescent="0.3">
      <c r="A29" s="11" t="s">
        <v>40</v>
      </c>
      <c r="B29" s="10">
        <f ca="1">COUNTIF(ErorrMA,"&lt;=0")</f>
        <v>725</v>
      </c>
      <c r="C29" s="20"/>
      <c r="E29" s="62">
        <f t="shared" si="2"/>
        <v>28</v>
      </c>
      <c r="F29" s="50">
        <v>43507</v>
      </c>
      <c r="G29" s="51">
        <v>66.572699999999998</v>
      </c>
      <c r="H29" s="69">
        <f t="shared" si="3"/>
        <v>66.798500000000004</v>
      </c>
      <c r="I29" s="64">
        <f t="shared" si="4"/>
        <v>-0.22580000000000666</v>
      </c>
      <c r="J29" s="64">
        <f t="shared" si="5"/>
        <v>5.098564000000301E-2</v>
      </c>
      <c r="K29" s="64">
        <f t="shared" si="6"/>
        <v>0.22580000000000666</v>
      </c>
      <c r="L29" s="70">
        <f t="shared" si="7"/>
        <v>3.3917807149177765E-3</v>
      </c>
      <c r="M29" s="64">
        <f t="shared" ca="1" si="0"/>
        <v>67.045100000000005</v>
      </c>
      <c r="N29" s="64">
        <f t="shared" ca="1" si="9"/>
        <v>-0.47240000000000748</v>
      </c>
      <c r="O29" s="64">
        <f t="shared" ca="1" si="10"/>
        <v>0.22316176000000706</v>
      </c>
      <c r="P29" s="64">
        <f t="shared" ca="1" si="11"/>
        <v>0.47240000000000748</v>
      </c>
      <c r="Q29" s="70">
        <f t="shared" ca="1" si="12"/>
        <v>7.0960018145577314E-3</v>
      </c>
      <c r="R29" s="67">
        <f t="shared" ca="1" si="1"/>
        <v>-0.42636248294680151</v>
      </c>
      <c r="S29" s="68">
        <f t="shared" ca="1" si="8"/>
        <v>0</v>
      </c>
    </row>
    <row r="30" spans="1:19" ht="14.4" x14ac:dyDescent="0.3">
      <c r="A30" s="11" t="s">
        <v>41</v>
      </c>
      <c r="B30" s="10">
        <f ca="1">COUNTIF(ErorrMA,"&gt;0")</f>
        <v>741</v>
      </c>
      <c r="C30" s="20"/>
      <c r="E30" s="62">
        <f t="shared" si="2"/>
        <v>29</v>
      </c>
      <c r="F30" s="50">
        <v>43508</v>
      </c>
      <c r="G30" s="51">
        <v>67.468199999999996</v>
      </c>
      <c r="H30" s="69">
        <f t="shared" si="3"/>
        <v>66.572699999999998</v>
      </c>
      <c r="I30" s="64">
        <f t="shared" si="4"/>
        <v>0.89549999999999841</v>
      </c>
      <c r="J30" s="64">
        <f t="shared" si="5"/>
        <v>0.80192024999999711</v>
      </c>
      <c r="K30" s="64">
        <f t="shared" si="6"/>
        <v>0.89549999999999841</v>
      </c>
      <c r="L30" s="70">
        <f t="shared" si="7"/>
        <v>1.327291968660789E-2</v>
      </c>
      <c r="M30" s="64">
        <f t="shared" ca="1" si="0"/>
        <v>66.790733333333336</v>
      </c>
      <c r="N30" s="64">
        <f t="shared" ca="1" si="9"/>
        <v>0.67746666666666044</v>
      </c>
      <c r="O30" s="64">
        <f t="shared" ca="1" si="10"/>
        <v>0.45896108444443601</v>
      </c>
      <c r="P30" s="64">
        <f t="shared" ca="1" si="11"/>
        <v>0.67746666666666044</v>
      </c>
      <c r="Q30" s="70">
        <f t="shared" ca="1" si="12"/>
        <v>1.0041273765517096E-2</v>
      </c>
      <c r="R30" s="67">
        <f t="shared" ca="1" si="1"/>
        <v>0.72350418371986647</v>
      </c>
      <c r="S30" s="68">
        <f t="shared" ca="1" si="8"/>
        <v>1</v>
      </c>
    </row>
    <row r="31" spans="1:19" ht="14.4" x14ac:dyDescent="0.3">
      <c r="A31" s="11" t="s">
        <v>42</v>
      </c>
      <c r="B31" s="10">
        <f ca="1">SUM(RunStarts)</f>
        <v>478</v>
      </c>
      <c r="C31" s="20"/>
      <c r="E31" s="62">
        <f t="shared" si="2"/>
        <v>30</v>
      </c>
      <c r="F31" s="50">
        <v>43509</v>
      </c>
      <c r="G31" s="51">
        <v>67.343599999999995</v>
      </c>
      <c r="H31" s="69">
        <f t="shared" si="3"/>
        <v>67.468199999999996</v>
      </c>
      <c r="I31" s="64">
        <f t="shared" si="4"/>
        <v>-0.12460000000000093</v>
      </c>
      <c r="J31" s="64">
        <f t="shared" si="5"/>
        <v>1.5525160000000232E-2</v>
      </c>
      <c r="K31" s="64">
        <f t="shared" si="6"/>
        <v>0.12460000000000093</v>
      </c>
      <c r="L31" s="70">
        <f t="shared" si="7"/>
        <v>1.8502129378292955E-3</v>
      </c>
      <c r="M31" s="64">
        <f t="shared" ca="1" si="0"/>
        <v>66.946466666666666</v>
      </c>
      <c r="N31" s="64">
        <f t="shared" ca="1" si="9"/>
        <v>0.39713333333332912</v>
      </c>
      <c r="O31" s="64">
        <f t="shared" ca="1" si="10"/>
        <v>0.15771488444444109</v>
      </c>
      <c r="P31" s="64">
        <f t="shared" ca="1" si="11"/>
        <v>0.39713333333332912</v>
      </c>
      <c r="Q31" s="70">
        <f t="shared" ca="1" si="12"/>
        <v>5.8971206370513184E-3</v>
      </c>
      <c r="R31" s="67">
        <f t="shared" ca="1" si="1"/>
        <v>0.44317085038653509</v>
      </c>
      <c r="S31" s="68">
        <f t="shared" ca="1" si="8"/>
        <v>0</v>
      </c>
    </row>
    <row r="32" spans="1:19" ht="14.4" x14ac:dyDescent="0.3">
      <c r="A32" s="11" t="s">
        <v>43</v>
      </c>
      <c r="B32" s="19">
        <f ca="1">2*B29*B30/B28+1</f>
        <v>733.91268758526599</v>
      </c>
      <c r="E32" s="62">
        <f t="shared" si="2"/>
        <v>31</v>
      </c>
      <c r="F32" s="50">
        <v>43510</v>
      </c>
      <c r="G32" s="51">
        <v>66.9465</v>
      </c>
      <c r="H32" s="69">
        <f t="shared" si="3"/>
        <v>67.343599999999995</v>
      </c>
      <c r="I32" s="64">
        <f t="shared" si="4"/>
        <v>-0.39709999999999468</v>
      </c>
      <c r="J32" s="64">
        <f t="shared" si="5"/>
        <v>0.15768840999999578</v>
      </c>
      <c r="K32" s="64">
        <f t="shared" si="6"/>
        <v>0.39709999999999468</v>
      </c>
      <c r="L32" s="70">
        <f t="shared" si="7"/>
        <v>5.9316021001843957E-3</v>
      </c>
      <c r="M32" s="64">
        <f t="shared" ca="1" si="0"/>
        <v>67.128166666666672</v>
      </c>
      <c r="N32" s="64">
        <f t="shared" ca="1" si="9"/>
        <v>-0.18166666666667197</v>
      </c>
      <c r="O32" s="64">
        <f t="shared" ca="1" si="10"/>
        <v>3.3002777777779706E-2</v>
      </c>
      <c r="P32" s="64">
        <f t="shared" ca="1" si="11"/>
        <v>0.18166666666667197</v>
      </c>
      <c r="Q32" s="70">
        <f t="shared" ca="1" si="12"/>
        <v>2.7136096236049976E-3</v>
      </c>
      <c r="R32" s="67">
        <f t="shared" ca="1" si="1"/>
        <v>-0.135629149613466</v>
      </c>
      <c r="S32" s="68">
        <f t="shared" ca="1" si="8"/>
        <v>1</v>
      </c>
    </row>
    <row r="33" spans="1:19" ht="14.4" x14ac:dyDescent="0.3">
      <c r="A33" s="11" t="s">
        <v>44</v>
      </c>
      <c r="B33" s="19">
        <f ca="1">SQRT((B32-1)*(B32-2)/(B28-1))</f>
        <v>19.135373582465729</v>
      </c>
      <c r="E33" s="62">
        <f t="shared" si="2"/>
        <v>32</v>
      </c>
      <c r="F33" s="50">
        <v>43511</v>
      </c>
      <c r="G33" s="51">
        <v>67.670699999999997</v>
      </c>
      <c r="H33" s="69">
        <f t="shared" si="3"/>
        <v>66.9465</v>
      </c>
      <c r="I33" s="64">
        <f t="shared" si="4"/>
        <v>0.72419999999999618</v>
      </c>
      <c r="J33" s="64">
        <f t="shared" si="5"/>
        <v>0.52446563999999452</v>
      </c>
      <c r="K33" s="64">
        <f t="shared" si="6"/>
        <v>0.72419999999999618</v>
      </c>
      <c r="L33" s="70">
        <f t="shared" si="7"/>
        <v>1.0701825162145451E-2</v>
      </c>
      <c r="M33" s="64">
        <f t="shared" ca="1" si="0"/>
        <v>67.252766666666673</v>
      </c>
      <c r="N33" s="64">
        <f t="shared" ca="1" si="9"/>
        <v>0.41793333333332328</v>
      </c>
      <c r="O33" s="64">
        <f t="shared" ca="1" si="10"/>
        <v>0.1746682711111027</v>
      </c>
      <c r="P33" s="64">
        <f t="shared" ca="1" si="11"/>
        <v>0.41793333333332328</v>
      </c>
      <c r="Q33" s="70">
        <f t="shared" ca="1" si="12"/>
        <v>6.1759865544958647E-3</v>
      </c>
      <c r="R33" s="67">
        <f t="shared" ca="1" si="1"/>
        <v>0.46397085038652924</v>
      </c>
      <c r="S33" s="68">
        <f t="shared" ca="1" si="8"/>
        <v>1</v>
      </c>
    </row>
    <row r="34" spans="1:19" ht="14.4" x14ac:dyDescent="0.3">
      <c r="A34" s="11" t="s">
        <v>45</v>
      </c>
      <c r="B34" s="19">
        <f ca="1">(B31-B32)/B33</f>
        <v>-13.373801482494486</v>
      </c>
      <c r="E34" s="62">
        <f t="shared" si="2"/>
        <v>33</v>
      </c>
      <c r="F34" s="50">
        <v>43515</v>
      </c>
      <c r="G34" s="51">
        <v>67.538300000000007</v>
      </c>
      <c r="H34" s="69">
        <f t="shared" si="3"/>
        <v>67.670699999999997</v>
      </c>
      <c r="I34" s="64">
        <f t="shared" si="4"/>
        <v>-0.13239999999998986</v>
      </c>
      <c r="J34" s="64">
        <f t="shared" si="5"/>
        <v>1.7529759999997313E-2</v>
      </c>
      <c r="K34" s="64">
        <f t="shared" si="6"/>
        <v>0.13239999999998986</v>
      </c>
      <c r="L34" s="70">
        <f t="shared" si="7"/>
        <v>1.9603691535023809E-3</v>
      </c>
      <c r="M34" s="64">
        <f t="shared" ca="1" si="0"/>
        <v>67.320266666666669</v>
      </c>
      <c r="N34" s="64">
        <f t="shared" ca="1" si="9"/>
        <v>0.21803333333333796</v>
      </c>
      <c r="O34" s="64">
        <f t="shared" ca="1" si="10"/>
        <v>4.7538534444446466E-2</v>
      </c>
      <c r="P34" s="64">
        <f t="shared" ca="1" si="11"/>
        <v>0.21803333333333796</v>
      </c>
      <c r="Q34" s="70">
        <f t="shared" ca="1" si="12"/>
        <v>3.2282917001662456E-3</v>
      </c>
      <c r="R34" s="67">
        <f t="shared" ca="1" si="1"/>
        <v>0.26407085038654393</v>
      </c>
      <c r="S34" s="68">
        <f t="shared" ca="1" si="8"/>
        <v>0</v>
      </c>
    </row>
    <row r="35" spans="1:19" ht="14.4" x14ac:dyDescent="0.3">
      <c r="A35" s="11" t="s">
        <v>46</v>
      </c>
      <c r="B35" s="21">
        <f ca="1">2*(1-_xlfn.NORM.S.DIST(ABS(B34),TRUE))</f>
        <v>0</v>
      </c>
      <c r="E35" s="62">
        <f t="shared" si="2"/>
        <v>34</v>
      </c>
      <c r="F35" s="50">
        <v>43516</v>
      </c>
      <c r="G35" s="51">
        <v>67.257999999999996</v>
      </c>
      <c r="H35" s="69">
        <f t="shared" si="3"/>
        <v>67.538300000000007</v>
      </c>
      <c r="I35" s="64">
        <f t="shared" si="4"/>
        <v>-0.2803000000000111</v>
      </c>
      <c r="J35" s="64">
        <f t="shared" si="5"/>
        <v>7.8568090000006224E-2</v>
      </c>
      <c r="K35" s="64">
        <f t="shared" si="6"/>
        <v>0.2803000000000111</v>
      </c>
      <c r="L35" s="70">
        <f t="shared" si="7"/>
        <v>4.1675339736538574E-3</v>
      </c>
      <c r="M35" s="64">
        <f t="shared" ca="1" si="0"/>
        <v>67.385166666666677</v>
      </c>
      <c r="N35" s="64">
        <f t="shared" ca="1" si="9"/>
        <v>-0.12716666666668175</v>
      </c>
      <c r="O35" s="64">
        <f t="shared" ca="1" si="10"/>
        <v>1.6171361111114946E-2</v>
      </c>
      <c r="P35" s="64">
        <f t="shared" ca="1" si="11"/>
        <v>0.12716666666668175</v>
      </c>
      <c r="Q35" s="70">
        <f t="shared" ca="1" si="12"/>
        <v>1.8907292317149151E-3</v>
      </c>
      <c r="R35" s="67">
        <f t="shared" ca="1" si="1"/>
        <v>-8.1129149613475768E-2</v>
      </c>
      <c r="S35" s="68">
        <f t="shared" ca="1" si="8"/>
        <v>1</v>
      </c>
    </row>
    <row r="36" spans="1:19" x14ac:dyDescent="0.25">
      <c r="E36" s="62">
        <f t="shared" si="2"/>
        <v>35</v>
      </c>
      <c r="F36" s="50">
        <v>43517</v>
      </c>
      <c r="G36" s="51">
        <v>66.814099999999996</v>
      </c>
      <c r="H36" s="69">
        <f t="shared" si="3"/>
        <v>67.257999999999996</v>
      </c>
      <c r="I36" s="64">
        <f t="shared" si="4"/>
        <v>-0.4438999999999993</v>
      </c>
      <c r="J36" s="64">
        <f t="shared" si="5"/>
        <v>0.19704720999999936</v>
      </c>
      <c r="K36" s="64">
        <f t="shared" si="6"/>
        <v>0.4438999999999993</v>
      </c>
      <c r="L36" s="70">
        <f t="shared" si="7"/>
        <v>6.6438072203322254E-3</v>
      </c>
      <c r="M36" s="64">
        <f t="shared" ca="1" si="0"/>
        <v>67.48899999999999</v>
      </c>
      <c r="N36" s="64">
        <f t="shared" ca="1" si="9"/>
        <v>-0.67489999999999384</v>
      </c>
      <c r="O36" s="64">
        <f t="shared" ca="1" si="10"/>
        <v>0.45549000999999167</v>
      </c>
      <c r="P36" s="64">
        <f t="shared" ca="1" si="11"/>
        <v>0.67489999999999384</v>
      </c>
      <c r="Q36" s="70">
        <f t="shared" ca="1" si="12"/>
        <v>1.0101161281825153E-2</v>
      </c>
      <c r="R36" s="67">
        <f t="shared" ca="1" si="1"/>
        <v>-0.62886248294678782</v>
      </c>
      <c r="S36" s="68">
        <f t="shared" ca="1" si="8"/>
        <v>0</v>
      </c>
    </row>
    <row r="37" spans="1:19" x14ac:dyDescent="0.25">
      <c r="E37" s="62">
        <f t="shared" si="2"/>
        <v>36</v>
      </c>
      <c r="F37" s="50">
        <v>43518</v>
      </c>
      <c r="G37" s="51">
        <v>67.359200000000001</v>
      </c>
      <c r="H37" s="69">
        <f t="shared" si="3"/>
        <v>66.814099999999996</v>
      </c>
      <c r="I37" s="64">
        <f t="shared" si="4"/>
        <v>0.54510000000000502</v>
      </c>
      <c r="J37" s="64">
        <f t="shared" si="5"/>
        <v>0.2971340100000055</v>
      </c>
      <c r="K37" s="64">
        <f t="shared" si="6"/>
        <v>0.54510000000000502</v>
      </c>
      <c r="L37" s="70">
        <f t="shared" si="7"/>
        <v>8.0924357771470709E-3</v>
      </c>
      <c r="M37" s="64">
        <f t="shared" ca="1" si="0"/>
        <v>67.203466666666671</v>
      </c>
      <c r="N37" s="64">
        <f t="shared" ca="1" si="9"/>
        <v>0.15573333333333039</v>
      </c>
      <c r="O37" s="64">
        <f t="shared" ca="1" si="10"/>
        <v>2.4252871111110196E-2</v>
      </c>
      <c r="P37" s="64">
        <f t="shared" ca="1" si="11"/>
        <v>0.15573333333333039</v>
      </c>
      <c r="Q37" s="70">
        <f t="shared" ca="1" si="12"/>
        <v>2.311983119356085E-3</v>
      </c>
      <c r="R37" s="67">
        <f t="shared" ca="1" si="1"/>
        <v>0.20177085038653636</v>
      </c>
      <c r="S37" s="68">
        <f t="shared" ca="1" si="8"/>
        <v>1</v>
      </c>
    </row>
    <row r="38" spans="1:19" x14ac:dyDescent="0.25">
      <c r="E38" s="62">
        <f t="shared" si="2"/>
        <v>37</v>
      </c>
      <c r="F38" s="50">
        <v>43521</v>
      </c>
      <c r="G38" s="51">
        <v>67.725200000000001</v>
      </c>
      <c r="H38" s="69">
        <f t="shared" si="3"/>
        <v>67.359200000000001</v>
      </c>
      <c r="I38" s="64">
        <f t="shared" si="4"/>
        <v>0.36599999999999966</v>
      </c>
      <c r="J38" s="64">
        <f t="shared" si="5"/>
        <v>0.13395599999999974</v>
      </c>
      <c r="K38" s="64">
        <f t="shared" si="6"/>
        <v>0.36599999999999966</v>
      </c>
      <c r="L38" s="70">
        <f t="shared" si="7"/>
        <v>5.404192235681839E-3</v>
      </c>
      <c r="M38" s="64">
        <f t="shared" ca="1" si="0"/>
        <v>67.14376666666665</v>
      </c>
      <c r="N38" s="64">
        <f t="shared" ca="1" si="9"/>
        <v>0.58143333333335079</v>
      </c>
      <c r="O38" s="64">
        <f t="shared" ca="1" si="10"/>
        <v>0.33806472111113139</v>
      </c>
      <c r="P38" s="64">
        <f t="shared" ca="1" si="11"/>
        <v>0.58143333333335079</v>
      </c>
      <c r="Q38" s="70">
        <f t="shared" ca="1" si="12"/>
        <v>8.5851844414390911E-3</v>
      </c>
      <c r="R38" s="67">
        <f t="shared" ca="1" si="1"/>
        <v>0.62747085038655681</v>
      </c>
      <c r="S38" s="68">
        <f t="shared" ca="1" si="8"/>
        <v>0</v>
      </c>
    </row>
    <row r="39" spans="1:19" ht="14.4" x14ac:dyDescent="0.3">
      <c r="A39" s="214" t="s">
        <v>47</v>
      </c>
      <c r="B39" s="214"/>
      <c r="E39" s="62">
        <f t="shared" si="2"/>
        <v>38</v>
      </c>
      <c r="F39" s="50">
        <v>43522</v>
      </c>
      <c r="G39" s="51">
        <v>68.005499999999998</v>
      </c>
      <c r="H39" s="69">
        <f t="shared" si="3"/>
        <v>67.725200000000001</v>
      </c>
      <c r="I39" s="64">
        <f t="shared" si="4"/>
        <v>0.28029999999999688</v>
      </c>
      <c r="J39" s="64">
        <f t="shared" si="5"/>
        <v>7.8568089999998258E-2</v>
      </c>
      <c r="K39" s="64">
        <f t="shared" si="6"/>
        <v>0.28029999999999688</v>
      </c>
      <c r="L39" s="70">
        <f t="shared" si="7"/>
        <v>4.1217254486768991E-3</v>
      </c>
      <c r="M39" s="64">
        <f t="shared" ca="1" si="0"/>
        <v>67.299499999999995</v>
      </c>
      <c r="N39" s="64">
        <f t="shared" ca="1" si="9"/>
        <v>0.70600000000000307</v>
      </c>
      <c r="O39" s="64">
        <f t="shared" ca="1" si="10"/>
        <v>0.49843600000000432</v>
      </c>
      <c r="P39" s="64">
        <f t="shared" ca="1" si="11"/>
        <v>0.70600000000000307</v>
      </c>
      <c r="Q39" s="70">
        <f t="shared" ca="1" si="12"/>
        <v>1.0381513259956961E-2</v>
      </c>
      <c r="R39" s="67">
        <f t="shared" ca="1" si="1"/>
        <v>0.75203751705320909</v>
      </c>
      <c r="S39" s="68">
        <f t="shared" ca="1" si="8"/>
        <v>0</v>
      </c>
    </row>
    <row r="40" spans="1:19" ht="14.4" x14ac:dyDescent="0.3">
      <c r="A40" s="9" t="s">
        <v>48</v>
      </c>
      <c r="B40" s="44">
        <v>0.81</v>
      </c>
      <c r="E40" s="62">
        <f t="shared" si="2"/>
        <v>39</v>
      </c>
      <c r="F40" s="50">
        <v>43523</v>
      </c>
      <c r="G40" s="51">
        <v>68.316999999999993</v>
      </c>
      <c r="H40" s="69">
        <f t="shared" si="3"/>
        <v>68.005499999999998</v>
      </c>
      <c r="I40" s="64">
        <f t="shared" si="4"/>
        <v>0.31149999999999523</v>
      </c>
      <c r="J40" s="64">
        <f t="shared" si="5"/>
        <v>9.7032249999997031E-2</v>
      </c>
      <c r="K40" s="64">
        <f t="shared" si="6"/>
        <v>0.31149999999999523</v>
      </c>
      <c r="L40" s="70">
        <f t="shared" si="7"/>
        <v>4.5596264472970898E-3</v>
      </c>
      <c r="M40" s="64">
        <f t="shared" ca="1" si="0"/>
        <v>67.696633333333338</v>
      </c>
      <c r="N40" s="64">
        <f t="shared" ca="1" si="9"/>
        <v>0.62036666666665496</v>
      </c>
      <c r="O40" s="64">
        <f t="shared" ca="1" si="10"/>
        <v>0.3848548011110966</v>
      </c>
      <c r="P40" s="64">
        <f t="shared" ca="1" si="11"/>
        <v>0.62036666666665496</v>
      </c>
      <c r="Q40" s="70">
        <f t="shared" ca="1" si="12"/>
        <v>9.0807070958422512E-3</v>
      </c>
      <c r="R40" s="67">
        <f t="shared" ca="1" si="1"/>
        <v>0.66640418371986099</v>
      </c>
      <c r="S40" s="68">
        <f t="shared" ca="1" si="8"/>
        <v>0</v>
      </c>
    </row>
    <row r="41" spans="1:19" ht="14.4" x14ac:dyDescent="0.3">
      <c r="A41" s="22" t="s">
        <v>35</v>
      </c>
      <c r="B41" s="23">
        <v>3</v>
      </c>
      <c r="E41" s="62">
        <f t="shared" si="2"/>
        <v>40</v>
      </c>
      <c r="F41" s="50">
        <v>43524</v>
      </c>
      <c r="G41" s="51">
        <v>68.028899999999993</v>
      </c>
      <c r="H41" s="69">
        <f t="shared" si="3"/>
        <v>68.316999999999993</v>
      </c>
      <c r="I41" s="64">
        <f t="shared" si="4"/>
        <v>-0.28810000000000002</v>
      </c>
      <c r="J41" s="64">
        <f t="shared" si="5"/>
        <v>8.3001610000000017E-2</v>
      </c>
      <c r="K41" s="64">
        <f t="shared" si="6"/>
        <v>0.28810000000000002</v>
      </c>
      <c r="L41" s="70">
        <f t="shared" si="7"/>
        <v>4.2349648458228787E-3</v>
      </c>
      <c r="M41" s="64">
        <f t="shared" ca="1" si="0"/>
        <v>68.015900000000002</v>
      </c>
      <c r="N41" s="64">
        <f t="shared" ca="1" si="9"/>
        <v>1.2999999999991019E-2</v>
      </c>
      <c r="O41" s="64">
        <f t="shared" ca="1" si="10"/>
        <v>1.6899999999976648E-4</v>
      </c>
      <c r="P41" s="64">
        <f t="shared" ca="1" si="11"/>
        <v>1.2999999999991019E-2</v>
      </c>
      <c r="Q41" s="70">
        <f t="shared" ca="1" si="12"/>
        <v>1.9109525510468376E-4</v>
      </c>
      <c r="R41" s="67">
        <f t="shared" ca="1" si="1"/>
        <v>5.9037517053197E-2</v>
      </c>
      <c r="S41" s="68">
        <f t="shared" ca="1" si="8"/>
        <v>0</v>
      </c>
    </row>
    <row r="42" spans="1:19" ht="14.4" x14ac:dyDescent="0.3">
      <c r="A42" s="9" t="s">
        <v>49</v>
      </c>
      <c r="B42" s="44">
        <v>1.02</v>
      </c>
      <c r="E42" s="62">
        <f t="shared" si="2"/>
        <v>41</v>
      </c>
      <c r="F42" s="50">
        <v>43525</v>
      </c>
      <c r="G42" s="51">
        <v>67.9666</v>
      </c>
      <c r="H42" s="69">
        <f t="shared" si="3"/>
        <v>68.028899999999993</v>
      </c>
      <c r="I42" s="64">
        <f t="shared" si="4"/>
        <v>-6.2299999999993361E-2</v>
      </c>
      <c r="J42" s="64">
        <f t="shared" si="5"/>
        <v>3.8812899999991729E-3</v>
      </c>
      <c r="K42" s="64">
        <f t="shared" si="6"/>
        <v>6.2299999999993361E-2</v>
      </c>
      <c r="L42" s="70">
        <f t="shared" si="7"/>
        <v>9.1662669605355217E-4</v>
      </c>
      <c r="M42" s="64">
        <f t="shared" ca="1" si="0"/>
        <v>68.117133333333328</v>
      </c>
      <c r="N42" s="64">
        <f t="shared" ca="1" si="9"/>
        <v>-0.1505333333333283</v>
      </c>
      <c r="O42" s="64">
        <f t="shared" ca="1" si="10"/>
        <v>2.266028444444293E-2</v>
      </c>
      <c r="P42" s="64">
        <f t="shared" ca="1" si="11"/>
        <v>0.1505333333333283</v>
      </c>
      <c r="Q42" s="70">
        <f t="shared" ca="1" si="12"/>
        <v>2.2148133544024314E-3</v>
      </c>
      <c r="R42" s="67">
        <f t="shared" ca="1" si="1"/>
        <v>-0.10449581628012232</v>
      </c>
      <c r="S42" s="68">
        <f t="shared" ca="1" si="8"/>
        <v>1</v>
      </c>
    </row>
    <row r="43" spans="1:19" ht="14.4" x14ac:dyDescent="0.3">
      <c r="A43" s="22" t="s">
        <v>35</v>
      </c>
      <c r="B43" s="23">
        <v>3</v>
      </c>
      <c r="E43" s="62">
        <f t="shared" si="2"/>
        <v>42</v>
      </c>
      <c r="F43" s="50">
        <v>43528</v>
      </c>
      <c r="G43" s="51">
        <v>66.853099999999998</v>
      </c>
      <c r="H43" s="69">
        <f t="shared" si="3"/>
        <v>67.9666</v>
      </c>
      <c r="I43" s="64">
        <f t="shared" si="4"/>
        <v>-1.1135000000000019</v>
      </c>
      <c r="J43" s="64">
        <f t="shared" si="5"/>
        <v>1.2398822500000044</v>
      </c>
      <c r="K43" s="64">
        <f t="shared" si="6"/>
        <v>1.1135000000000019</v>
      </c>
      <c r="L43" s="70">
        <f t="shared" si="7"/>
        <v>1.6655921714924245E-2</v>
      </c>
      <c r="M43" s="64">
        <f t="shared" ca="1" si="0"/>
        <v>68.104166666666657</v>
      </c>
      <c r="N43" s="64">
        <f t="shared" ca="1" si="9"/>
        <v>-1.2510666666666594</v>
      </c>
      <c r="O43" s="64">
        <f t="shared" ca="1" si="10"/>
        <v>1.5651678044444264</v>
      </c>
      <c r="P43" s="64">
        <f t="shared" ca="1" si="11"/>
        <v>1.2510666666666594</v>
      </c>
      <c r="Q43" s="70">
        <f t="shared" ca="1" si="12"/>
        <v>1.8713667229592338E-2</v>
      </c>
      <c r="R43" s="67">
        <f t="shared" ca="1" si="1"/>
        <v>-1.2050291496134535</v>
      </c>
      <c r="S43" s="68">
        <f t="shared" ca="1" si="8"/>
        <v>0</v>
      </c>
    </row>
    <row r="44" spans="1:19" ht="14.4" x14ac:dyDescent="0.3">
      <c r="A44" s="9" t="s">
        <v>50</v>
      </c>
      <c r="B44" s="44">
        <v>1.5</v>
      </c>
      <c r="E44" s="62">
        <f t="shared" si="2"/>
        <v>43</v>
      </c>
      <c r="F44" s="50">
        <v>43529</v>
      </c>
      <c r="G44" s="51">
        <v>66.588300000000004</v>
      </c>
      <c r="H44" s="69">
        <f t="shared" si="3"/>
        <v>66.853099999999998</v>
      </c>
      <c r="I44" s="64">
        <f t="shared" si="4"/>
        <v>-0.26479999999999393</v>
      </c>
      <c r="J44" s="64">
        <f t="shared" si="5"/>
        <v>7.0119039999996788E-2</v>
      </c>
      <c r="K44" s="64">
        <f t="shared" si="6"/>
        <v>0.26479999999999393</v>
      </c>
      <c r="L44" s="70">
        <f t="shared" si="7"/>
        <v>3.9766745809698386E-3</v>
      </c>
      <c r="M44" s="64">
        <f t="shared" ca="1" si="0"/>
        <v>67.616199999999992</v>
      </c>
      <c r="N44" s="64">
        <f t="shared" ca="1" si="9"/>
        <v>-1.0278999999999883</v>
      </c>
      <c r="O44" s="64">
        <f t="shared" ca="1" si="10"/>
        <v>1.056578409999976</v>
      </c>
      <c r="P44" s="64">
        <f t="shared" ca="1" si="11"/>
        <v>1.0278999999999883</v>
      </c>
      <c r="Q44" s="70">
        <f t="shared" ca="1" si="12"/>
        <v>1.5436645777110817E-2</v>
      </c>
      <c r="R44" s="67">
        <f t="shared" ca="1" si="1"/>
        <v>-0.98186248294678224</v>
      </c>
      <c r="S44" s="68">
        <f t="shared" ca="1" si="8"/>
        <v>0</v>
      </c>
    </row>
    <row r="45" spans="1:19" ht="14.4" x14ac:dyDescent="0.3">
      <c r="A45" s="22" t="s">
        <v>35</v>
      </c>
      <c r="B45" s="23">
        <v>3</v>
      </c>
      <c r="E45" s="62">
        <f t="shared" si="2"/>
        <v>44</v>
      </c>
      <c r="F45" s="50">
        <v>43530</v>
      </c>
      <c r="G45" s="51">
        <v>66.502600000000001</v>
      </c>
      <c r="H45" s="69">
        <f t="shared" si="3"/>
        <v>66.588300000000004</v>
      </c>
      <c r="I45" s="64">
        <f t="shared" si="4"/>
        <v>-8.5700000000002774E-2</v>
      </c>
      <c r="J45" s="64">
        <f t="shared" si="5"/>
        <v>7.3444900000004757E-3</v>
      </c>
      <c r="K45" s="64">
        <f t="shared" si="6"/>
        <v>8.5700000000002774E-2</v>
      </c>
      <c r="L45" s="70">
        <f t="shared" si="7"/>
        <v>1.2886714203655613E-3</v>
      </c>
      <c r="M45" s="64">
        <f t="shared" ca="1" si="0"/>
        <v>67.13600000000001</v>
      </c>
      <c r="N45" s="64">
        <f t="shared" ca="1" si="9"/>
        <v>-0.63340000000000884</v>
      </c>
      <c r="O45" s="64">
        <f t="shared" ca="1" si="10"/>
        <v>0.40119556000001122</v>
      </c>
      <c r="P45" s="64">
        <f t="shared" ca="1" si="11"/>
        <v>0.63340000000000884</v>
      </c>
      <c r="Q45" s="70">
        <f t="shared" ca="1" si="12"/>
        <v>9.5244396459688626E-3</v>
      </c>
      <c r="R45" s="67">
        <f t="shared" ca="1" si="1"/>
        <v>-0.58736248294680282</v>
      </c>
      <c r="S45" s="68">
        <f t="shared" ca="1" si="8"/>
        <v>0</v>
      </c>
    </row>
    <row r="46" spans="1:19" ht="14.4" x14ac:dyDescent="0.3">
      <c r="A46" s="18" t="s">
        <v>57</v>
      </c>
      <c r="B46" s="45">
        <v>2.4809999999999999E-2</v>
      </c>
      <c r="E46" s="62">
        <f t="shared" si="2"/>
        <v>45</v>
      </c>
      <c r="F46" s="50">
        <v>43531</v>
      </c>
      <c r="G46" s="51">
        <v>66.588800000000006</v>
      </c>
      <c r="H46" s="69">
        <f t="shared" si="3"/>
        <v>66.502600000000001</v>
      </c>
      <c r="I46" s="64">
        <f t="shared" si="4"/>
        <v>8.6200000000005161E-2</v>
      </c>
      <c r="J46" s="64">
        <f t="shared" si="5"/>
        <v>7.4304400000008899E-3</v>
      </c>
      <c r="K46" s="64">
        <f t="shared" si="6"/>
        <v>8.6200000000005161E-2</v>
      </c>
      <c r="L46" s="70">
        <f t="shared" si="7"/>
        <v>1.2945119900044024E-3</v>
      </c>
      <c r="M46" s="64">
        <f t="shared" ca="1" si="0"/>
        <v>66.647999999999996</v>
      </c>
      <c r="N46" s="64">
        <f t="shared" ca="1" si="9"/>
        <v>-5.9199999999989927E-2</v>
      </c>
      <c r="O46" s="64">
        <f t="shared" ca="1" si="10"/>
        <v>3.5046399999988072E-3</v>
      </c>
      <c r="P46" s="64">
        <f t="shared" ca="1" si="11"/>
        <v>5.9199999999989927E-2</v>
      </c>
      <c r="Q46" s="70">
        <f t="shared" ca="1" si="12"/>
        <v>8.8903839684736658E-4</v>
      </c>
      <c r="R46" s="67">
        <f t="shared" ca="1" si="1"/>
        <v>-1.3162482946783946E-2</v>
      </c>
      <c r="S46" s="68">
        <f t="shared" ca="1" si="8"/>
        <v>0</v>
      </c>
    </row>
    <row r="47" spans="1:19" ht="14.4" x14ac:dyDescent="0.3">
      <c r="A47" s="22" t="s">
        <v>35</v>
      </c>
      <c r="B47" s="23">
        <v>3</v>
      </c>
      <c r="E47" s="62">
        <f t="shared" si="2"/>
        <v>46</v>
      </c>
      <c r="F47" s="50">
        <v>43532</v>
      </c>
      <c r="G47" s="51">
        <v>65.969899999999996</v>
      </c>
      <c r="H47" s="69">
        <f t="shared" si="3"/>
        <v>66.588800000000006</v>
      </c>
      <c r="I47" s="64">
        <f t="shared" si="4"/>
        <v>-0.61890000000001066</v>
      </c>
      <c r="J47" s="64">
        <f t="shared" si="5"/>
        <v>0.38303721000001317</v>
      </c>
      <c r="K47" s="64">
        <f t="shared" si="6"/>
        <v>0.61890000000001066</v>
      </c>
      <c r="L47" s="70">
        <f t="shared" si="7"/>
        <v>9.3815512832369115E-3</v>
      </c>
      <c r="M47" s="64">
        <f t="shared" ca="1" si="0"/>
        <v>66.559900000000013</v>
      </c>
      <c r="N47" s="64">
        <f t="shared" ca="1" si="9"/>
        <v>-0.59000000000001762</v>
      </c>
      <c r="O47" s="64">
        <f t="shared" ca="1" si="10"/>
        <v>0.34810000000002078</v>
      </c>
      <c r="P47" s="64">
        <f t="shared" ca="1" si="11"/>
        <v>0.59000000000001762</v>
      </c>
      <c r="Q47" s="70">
        <f t="shared" ca="1" si="12"/>
        <v>8.9434727049763248E-3</v>
      </c>
      <c r="R47" s="67">
        <f t="shared" ca="1" si="1"/>
        <v>-0.5439624829468116</v>
      </c>
      <c r="S47" s="68">
        <f t="shared" ca="1" si="8"/>
        <v>0</v>
      </c>
    </row>
    <row r="48" spans="1:19" ht="14.4" x14ac:dyDescent="0.3">
      <c r="A48" s="20"/>
      <c r="B48" s="25"/>
      <c r="E48" s="62">
        <f t="shared" si="2"/>
        <v>47</v>
      </c>
      <c r="F48" s="50">
        <v>43535</v>
      </c>
      <c r="G48" s="51">
        <v>66.6828</v>
      </c>
      <c r="H48" s="69">
        <f t="shared" si="3"/>
        <v>65.969899999999996</v>
      </c>
      <c r="I48" s="64">
        <f t="shared" si="4"/>
        <v>0.71290000000000475</v>
      </c>
      <c r="J48" s="64">
        <f t="shared" si="5"/>
        <v>0.50822641000000679</v>
      </c>
      <c r="K48" s="64">
        <f t="shared" si="6"/>
        <v>0.71290000000000475</v>
      </c>
      <c r="L48" s="70">
        <f t="shared" si="7"/>
        <v>1.0690912799102689E-2</v>
      </c>
      <c r="M48" s="64">
        <f t="shared" ca="1" si="0"/>
        <v>66.353766666666672</v>
      </c>
      <c r="N48" s="64">
        <f t="shared" ca="1" si="9"/>
        <v>0.32903333333332796</v>
      </c>
      <c r="O48" s="64">
        <f t="shared" ca="1" si="10"/>
        <v>0.10826293444444091</v>
      </c>
      <c r="P48" s="64">
        <f t="shared" ca="1" si="11"/>
        <v>0.32903333333332796</v>
      </c>
      <c r="Q48" s="70">
        <f t="shared" ca="1" si="12"/>
        <v>4.9343058979726103E-3</v>
      </c>
      <c r="R48" s="67">
        <f t="shared" ca="1" si="1"/>
        <v>0.37507085038653393</v>
      </c>
      <c r="S48" s="68">
        <f t="shared" ca="1" si="8"/>
        <v>1</v>
      </c>
    </row>
    <row r="49" spans="1:19" ht="14.4" x14ac:dyDescent="0.3">
      <c r="A49" s="214" t="s">
        <v>52</v>
      </c>
      <c r="B49" s="214"/>
      <c r="E49" s="62">
        <f t="shared" si="2"/>
        <v>48</v>
      </c>
      <c r="F49" s="50">
        <v>43536</v>
      </c>
      <c r="G49" s="51">
        <v>66.416399999999996</v>
      </c>
      <c r="H49" s="69">
        <f t="shared" si="3"/>
        <v>66.6828</v>
      </c>
      <c r="I49" s="64">
        <f t="shared" si="4"/>
        <v>-0.26640000000000441</v>
      </c>
      <c r="J49" s="64">
        <f t="shared" si="5"/>
        <v>7.0968960000002357E-2</v>
      </c>
      <c r="K49" s="64">
        <f t="shared" si="6"/>
        <v>0.26640000000000441</v>
      </c>
      <c r="L49" s="70">
        <f t="shared" si="7"/>
        <v>4.0110575098922015E-3</v>
      </c>
      <c r="M49" s="64">
        <f t="shared" ca="1" si="0"/>
        <v>66.413833333333329</v>
      </c>
      <c r="N49" s="64">
        <f t="shared" ca="1" si="9"/>
        <v>2.566666666666606E-3</v>
      </c>
      <c r="O49" s="64">
        <f t="shared" ca="1" si="10"/>
        <v>6.5877777777774661E-6</v>
      </c>
      <c r="P49" s="64">
        <f t="shared" ca="1" si="11"/>
        <v>2.566666666666606E-3</v>
      </c>
      <c r="Q49" s="70">
        <f t="shared" ca="1" si="12"/>
        <v>3.8645073606317208E-5</v>
      </c>
      <c r="R49" s="67">
        <f t="shared" ca="1" si="1"/>
        <v>4.8604183719872587E-2</v>
      </c>
      <c r="S49" s="68">
        <f t="shared" ca="1" si="8"/>
        <v>0</v>
      </c>
    </row>
    <row r="50" spans="1:19" ht="14.4" x14ac:dyDescent="0.3">
      <c r="A50" s="9" t="s">
        <v>49</v>
      </c>
      <c r="B50" s="44">
        <v>0.41</v>
      </c>
      <c r="E50" s="62">
        <f t="shared" si="2"/>
        <v>49</v>
      </c>
      <c r="F50" s="50">
        <v>43537</v>
      </c>
      <c r="G50" s="51">
        <v>66.628</v>
      </c>
      <c r="H50" s="69">
        <f t="shared" si="3"/>
        <v>66.416399999999996</v>
      </c>
      <c r="I50" s="64">
        <f t="shared" si="4"/>
        <v>0.21160000000000423</v>
      </c>
      <c r="J50" s="64">
        <f t="shared" si="5"/>
        <v>4.4774560000001788E-2</v>
      </c>
      <c r="K50" s="64">
        <f t="shared" si="6"/>
        <v>0.21160000000000423</v>
      </c>
      <c r="L50" s="70">
        <f t="shared" si="7"/>
        <v>3.1758419883533085E-3</v>
      </c>
      <c r="M50" s="64">
        <f t="shared" ca="1" si="0"/>
        <v>66.356366666666659</v>
      </c>
      <c r="N50" s="64">
        <f t="shared" ca="1" si="9"/>
        <v>0.27163333333334094</v>
      </c>
      <c r="O50" s="64">
        <f t="shared" ca="1" si="10"/>
        <v>7.3784667777781907E-2</v>
      </c>
      <c r="P50" s="64">
        <f t="shared" ca="1" si="11"/>
        <v>0.27163333333334094</v>
      </c>
      <c r="Q50" s="70">
        <f t="shared" ca="1" si="12"/>
        <v>4.0768645814573592E-3</v>
      </c>
      <c r="R50" s="67">
        <f t="shared" ca="1" si="1"/>
        <v>0.31767085038654691</v>
      </c>
      <c r="S50" s="68">
        <f t="shared" ca="1" si="8"/>
        <v>0</v>
      </c>
    </row>
    <row r="51" spans="1:19" ht="14.4" x14ac:dyDescent="0.3">
      <c r="A51" s="22" t="s">
        <v>35</v>
      </c>
      <c r="B51" s="23">
        <v>1</v>
      </c>
      <c r="E51" s="62">
        <f>E50+1</f>
        <v>50</v>
      </c>
      <c r="F51" s="50">
        <v>43538</v>
      </c>
      <c r="G51" s="51">
        <v>66.541799999999995</v>
      </c>
      <c r="H51" s="69">
        <f>G50</f>
        <v>66.628</v>
      </c>
      <c r="I51" s="64">
        <f t="shared" si="4"/>
        <v>-8.6200000000005161E-2</v>
      </c>
      <c r="J51" s="64">
        <f t="shared" si="5"/>
        <v>7.4304400000008899E-3</v>
      </c>
      <c r="K51" s="64">
        <f t="shared" si="6"/>
        <v>8.6200000000005161E-2</v>
      </c>
      <c r="L51" s="70">
        <f t="shared" si="7"/>
        <v>1.2954263335227657E-3</v>
      </c>
      <c r="M51" s="64">
        <f t="shared" ca="1" si="0"/>
        <v>66.575733333333332</v>
      </c>
      <c r="N51" s="64">
        <f t="shared" ca="1" si="9"/>
        <v>-3.3933333333337146E-2</v>
      </c>
      <c r="O51" s="64">
        <f t="shared" ca="1" si="10"/>
        <v>1.1514711111113699E-3</v>
      </c>
      <c r="P51" s="64">
        <f t="shared" ca="1" si="11"/>
        <v>3.3933333333337146E-2</v>
      </c>
      <c r="Q51" s="70">
        <f t="shared" ca="1" si="12"/>
        <v>5.0995514598849362E-4</v>
      </c>
      <c r="R51" s="67">
        <f t="shared" ca="1" si="1"/>
        <v>1.2104183719868836E-2</v>
      </c>
      <c r="S51" s="68">
        <f ca="1">IF(N50*N51&lt;0,1,0)</f>
        <v>1</v>
      </c>
    </row>
    <row r="52" spans="1:19" ht="14.4" x14ac:dyDescent="0.3">
      <c r="A52" s="9" t="s">
        <v>50</v>
      </c>
      <c r="B52" s="44">
        <v>0.61</v>
      </c>
      <c r="E52" s="62">
        <f t="shared" si="2"/>
        <v>51</v>
      </c>
      <c r="F52" s="50">
        <v>43539</v>
      </c>
      <c r="G52" s="51">
        <v>66.416399999999996</v>
      </c>
      <c r="H52" s="69">
        <f t="shared" si="3"/>
        <v>66.541799999999995</v>
      </c>
      <c r="I52" s="64">
        <f t="shared" si="4"/>
        <v>-0.12539999999999907</v>
      </c>
      <c r="J52" s="64">
        <f t="shared" si="5"/>
        <v>1.5725159999999766E-2</v>
      </c>
      <c r="K52" s="64">
        <f t="shared" si="6"/>
        <v>0.12539999999999907</v>
      </c>
      <c r="L52" s="70">
        <f t="shared" si="7"/>
        <v>1.8880878819086712E-3</v>
      </c>
      <c r="M52" s="64">
        <f t="shared" ca="1" si="0"/>
        <v>66.528733333333335</v>
      </c>
      <c r="N52" s="64">
        <f t="shared" ca="1" si="9"/>
        <v>-0.11233333333333917</v>
      </c>
      <c r="O52" s="64">
        <f t="shared" ca="1" si="10"/>
        <v>1.2618777777779089E-2</v>
      </c>
      <c r="P52" s="64">
        <f t="shared" ca="1" si="11"/>
        <v>0.11233333333333917</v>
      </c>
      <c r="Q52" s="70">
        <f t="shared" ca="1" si="12"/>
        <v>1.6913493253675174E-3</v>
      </c>
      <c r="R52" s="67">
        <f t="shared" ca="1" si="1"/>
        <v>-6.6295816280133188E-2</v>
      </c>
      <c r="S52" s="68">
        <f t="shared" ca="1" si="8"/>
        <v>0</v>
      </c>
    </row>
    <row r="53" spans="1:19" ht="14.4" x14ac:dyDescent="0.3">
      <c r="A53" s="22" t="s">
        <v>35</v>
      </c>
      <c r="B53" s="23">
        <v>1</v>
      </c>
      <c r="E53" s="62">
        <f t="shared" si="2"/>
        <v>52</v>
      </c>
      <c r="F53" s="50">
        <v>43542</v>
      </c>
      <c r="G53" s="51">
        <v>67.419200000000004</v>
      </c>
      <c r="H53" s="69">
        <f t="shared" si="3"/>
        <v>66.416399999999996</v>
      </c>
      <c r="I53" s="64">
        <f t="shared" si="4"/>
        <v>1.0028000000000077</v>
      </c>
      <c r="J53" s="64">
        <f t="shared" si="5"/>
        <v>1.0056078400000155</v>
      </c>
      <c r="K53" s="64">
        <f t="shared" si="6"/>
        <v>1.0028000000000077</v>
      </c>
      <c r="L53" s="70">
        <f t="shared" si="7"/>
        <v>1.4874101146261118E-2</v>
      </c>
      <c r="M53" s="64">
        <f t="shared" ca="1" si="0"/>
        <v>66.528733333333335</v>
      </c>
      <c r="N53" s="64">
        <f t="shared" ca="1" si="9"/>
        <v>0.89046666666666852</v>
      </c>
      <c r="O53" s="64">
        <f t="shared" ca="1" si="10"/>
        <v>0.7929308844444477</v>
      </c>
      <c r="P53" s="64">
        <f t="shared" ca="1" si="11"/>
        <v>0.89046666666666852</v>
      </c>
      <c r="Q53" s="70">
        <f t="shared" ca="1" si="12"/>
        <v>1.3207909121832779E-2</v>
      </c>
      <c r="R53" s="67">
        <f t="shared" ca="1" si="1"/>
        <v>0.93650418371987454</v>
      </c>
      <c r="S53" s="68">
        <f t="shared" ca="1" si="8"/>
        <v>1</v>
      </c>
    </row>
    <row r="54" spans="1:19" ht="14.4" x14ac:dyDescent="0.3">
      <c r="A54" s="9" t="s">
        <v>51</v>
      </c>
      <c r="B54" s="45">
        <v>9.9299999999999996E-3</v>
      </c>
      <c r="E54" s="62">
        <f t="shared" si="2"/>
        <v>53</v>
      </c>
      <c r="F54" s="50">
        <v>43543</v>
      </c>
      <c r="G54" s="51">
        <v>67.771699999999996</v>
      </c>
      <c r="H54" s="69">
        <f t="shared" si="3"/>
        <v>67.419200000000004</v>
      </c>
      <c r="I54" s="64">
        <f t="shared" si="4"/>
        <v>0.35249999999999204</v>
      </c>
      <c r="J54" s="64">
        <f t="shared" si="5"/>
        <v>0.12425624999999439</v>
      </c>
      <c r="K54" s="64">
        <f t="shared" si="6"/>
        <v>0.35249999999999204</v>
      </c>
      <c r="L54" s="70">
        <f t="shared" si="7"/>
        <v>5.20128608253876E-3</v>
      </c>
      <c r="M54" s="64">
        <f t="shared" ca="1" si="0"/>
        <v>66.792466666666655</v>
      </c>
      <c r="N54" s="64">
        <f t="shared" ca="1" si="9"/>
        <v>0.97923333333334028</v>
      </c>
      <c r="O54" s="64">
        <f t="shared" ca="1" si="10"/>
        <v>0.95889792111112471</v>
      </c>
      <c r="P54" s="64">
        <f t="shared" ca="1" si="11"/>
        <v>0.97923333333334028</v>
      </c>
      <c r="Q54" s="70">
        <f t="shared" ca="1" si="12"/>
        <v>1.4449000590708812E-2</v>
      </c>
      <c r="R54" s="67">
        <f t="shared" ca="1" si="1"/>
        <v>1.0252708503865462</v>
      </c>
      <c r="S54" s="68">
        <f t="shared" ca="1" si="8"/>
        <v>0</v>
      </c>
    </row>
    <row r="55" spans="1:19" ht="14.4" x14ac:dyDescent="0.3">
      <c r="A55" s="22" t="s">
        <v>35</v>
      </c>
      <c r="B55" s="23">
        <v>1.4002135606627699</v>
      </c>
      <c r="E55" s="62">
        <f t="shared" si="2"/>
        <v>54</v>
      </c>
      <c r="F55" s="50">
        <v>43544</v>
      </c>
      <c r="G55" s="51">
        <v>66.5261</v>
      </c>
      <c r="H55" s="69">
        <f t="shared" si="3"/>
        <v>67.771699999999996</v>
      </c>
      <c r="I55" s="64">
        <f t="shared" si="4"/>
        <v>-1.245599999999996</v>
      </c>
      <c r="J55" s="64">
        <f t="shared" si="5"/>
        <v>1.5515193599999901</v>
      </c>
      <c r="K55" s="64">
        <f t="shared" si="6"/>
        <v>1.245599999999996</v>
      </c>
      <c r="L55" s="70">
        <f t="shared" si="7"/>
        <v>1.8723478454320878E-2</v>
      </c>
      <c r="M55" s="64">
        <f t="shared" ca="1" si="0"/>
        <v>67.202433333333332</v>
      </c>
      <c r="N55" s="64">
        <f t="shared" ca="1" si="9"/>
        <v>-0.67633333333333212</v>
      </c>
      <c r="O55" s="64">
        <f t="shared" ca="1" si="10"/>
        <v>0.45742677777777613</v>
      </c>
      <c r="P55" s="64">
        <f t="shared" ca="1" si="11"/>
        <v>0.67633333333333212</v>
      </c>
      <c r="Q55" s="70">
        <f t="shared" ca="1" si="12"/>
        <v>1.0166435930158722E-2</v>
      </c>
      <c r="R55" s="67">
        <f t="shared" ca="1" si="1"/>
        <v>-0.6302958162801261</v>
      </c>
      <c r="S55" s="68">
        <f t="shared" ca="1" si="8"/>
        <v>1</v>
      </c>
    </row>
    <row r="56" spans="1:19" x14ac:dyDescent="0.25">
      <c r="E56" s="62">
        <f t="shared" si="2"/>
        <v>55</v>
      </c>
      <c r="F56" s="50">
        <v>43545</v>
      </c>
      <c r="G56" s="51">
        <v>67.246799999999993</v>
      </c>
      <c r="H56" s="69">
        <f t="shared" si="3"/>
        <v>66.5261</v>
      </c>
      <c r="I56" s="64">
        <f t="shared" si="4"/>
        <v>0.72069999999999368</v>
      </c>
      <c r="J56" s="64">
        <f t="shared" si="5"/>
        <v>0.5194084899999909</v>
      </c>
      <c r="K56" s="64">
        <f t="shared" si="6"/>
        <v>0.72069999999999368</v>
      </c>
      <c r="L56" s="70">
        <f t="shared" si="7"/>
        <v>1.0717238589791541E-2</v>
      </c>
      <c r="M56" s="64">
        <f t="shared" ca="1" si="0"/>
        <v>67.23899999999999</v>
      </c>
      <c r="N56" s="64">
        <f t="shared" ca="1" si="9"/>
        <v>7.8000000000031378E-3</v>
      </c>
      <c r="O56" s="64">
        <f t="shared" ca="1" si="10"/>
        <v>6.0840000000048952E-5</v>
      </c>
      <c r="P56" s="64">
        <f t="shared" ca="1" si="11"/>
        <v>7.8000000000031378E-3</v>
      </c>
      <c r="Q56" s="70">
        <f t="shared" ca="1" si="12"/>
        <v>1.1599064936923599E-4</v>
      </c>
      <c r="R56" s="67">
        <f t="shared" ca="1" si="1"/>
        <v>5.3837517053209119E-2</v>
      </c>
      <c r="S56" s="68">
        <f t="shared" ca="1" si="8"/>
        <v>1</v>
      </c>
    </row>
    <row r="57" spans="1:19" x14ac:dyDescent="0.25">
      <c r="E57" s="62">
        <f t="shared" si="2"/>
        <v>56</v>
      </c>
      <c r="F57" s="50">
        <v>43546</v>
      </c>
      <c r="G57" s="51">
        <v>65.585999999999999</v>
      </c>
      <c r="H57" s="69">
        <f t="shared" si="3"/>
        <v>67.246799999999993</v>
      </c>
      <c r="I57" s="64">
        <f t="shared" si="4"/>
        <v>-1.6607999999999947</v>
      </c>
      <c r="J57" s="64">
        <f t="shared" si="5"/>
        <v>2.7582566399999826</v>
      </c>
      <c r="K57" s="64">
        <f t="shared" si="6"/>
        <v>1.6607999999999947</v>
      </c>
      <c r="L57" s="70">
        <f t="shared" si="7"/>
        <v>2.5322477357972658E-2</v>
      </c>
      <c r="M57" s="64">
        <f t="shared" ca="1" si="0"/>
        <v>67.181533333333334</v>
      </c>
      <c r="N57" s="64">
        <f t="shared" ca="1" si="9"/>
        <v>-1.5955333333333357</v>
      </c>
      <c r="O57" s="64">
        <f t="shared" ca="1" si="10"/>
        <v>2.5457266177777851</v>
      </c>
      <c r="P57" s="64">
        <f t="shared" ca="1" si="11"/>
        <v>1.5955333333333357</v>
      </c>
      <c r="Q57" s="70">
        <f t="shared" ca="1" si="12"/>
        <v>2.4327346283251543E-2</v>
      </c>
      <c r="R57" s="67">
        <f t="shared" ca="1" si="1"/>
        <v>-1.5494958162801298</v>
      </c>
      <c r="S57" s="68">
        <f t="shared" ca="1" si="8"/>
        <v>1</v>
      </c>
    </row>
    <row r="58" spans="1:19" x14ac:dyDescent="0.25">
      <c r="E58" s="62">
        <f t="shared" si="2"/>
        <v>57</v>
      </c>
      <c r="F58" s="50">
        <v>43549</v>
      </c>
      <c r="G58" s="51">
        <v>66.204899999999995</v>
      </c>
      <c r="H58" s="69">
        <f t="shared" si="3"/>
        <v>65.585999999999999</v>
      </c>
      <c r="I58" s="64">
        <f t="shared" si="4"/>
        <v>0.61889999999999645</v>
      </c>
      <c r="J58" s="64">
        <f t="shared" si="5"/>
        <v>0.38303720999999563</v>
      </c>
      <c r="K58" s="64">
        <f t="shared" si="6"/>
        <v>0.61889999999999645</v>
      </c>
      <c r="L58" s="70">
        <f t="shared" si="7"/>
        <v>9.3482506581838588E-3</v>
      </c>
      <c r="M58" s="64">
        <f t="shared" ca="1" si="0"/>
        <v>66.452966666666669</v>
      </c>
      <c r="N58" s="64">
        <f t="shared" ca="1" si="9"/>
        <v>-0.24806666666667354</v>
      </c>
      <c r="O58" s="64">
        <f t="shared" ca="1" si="10"/>
        <v>6.1537071111114519E-2</v>
      </c>
      <c r="P58" s="64">
        <f t="shared" ca="1" si="11"/>
        <v>0.24806666666667354</v>
      </c>
      <c r="Q58" s="70">
        <f t="shared" ca="1" si="12"/>
        <v>3.7469532718374856E-3</v>
      </c>
      <c r="R58" s="67">
        <f t="shared" ca="1" si="1"/>
        <v>-0.20202914961346757</v>
      </c>
      <c r="S58" s="68">
        <f t="shared" ca="1" si="8"/>
        <v>0</v>
      </c>
    </row>
    <row r="59" spans="1:19" x14ac:dyDescent="0.25">
      <c r="E59" s="62">
        <f t="shared" si="2"/>
        <v>58</v>
      </c>
      <c r="F59" s="50">
        <v>43550</v>
      </c>
      <c r="G59" s="51">
        <v>66.596599999999995</v>
      </c>
      <c r="H59" s="69">
        <f t="shared" si="3"/>
        <v>66.204899999999995</v>
      </c>
      <c r="I59" s="64">
        <f t="shared" si="4"/>
        <v>0.39170000000000016</v>
      </c>
      <c r="J59" s="64">
        <f t="shared" si="5"/>
        <v>0.15342889000000012</v>
      </c>
      <c r="K59" s="64">
        <f t="shared" si="6"/>
        <v>0.39170000000000016</v>
      </c>
      <c r="L59" s="70">
        <f t="shared" si="7"/>
        <v>5.8816816474114323E-3</v>
      </c>
      <c r="M59" s="64">
        <f t="shared" ca="1" si="0"/>
        <v>66.345899999999986</v>
      </c>
      <c r="N59" s="64">
        <f t="shared" ca="1" si="9"/>
        <v>0.25070000000000903</v>
      </c>
      <c r="O59" s="64">
        <f t="shared" ca="1" si="10"/>
        <v>6.2850490000004519E-2</v>
      </c>
      <c r="P59" s="64">
        <f t="shared" ca="1" si="11"/>
        <v>0.25070000000000903</v>
      </c>
      <c r="Q59" s="70">
        <f t="shared" ca="1" si="12"/>
        <v>3.7644564437224878E-3</v>
      </c>
      <c r="R59" s="67">
        <f t="shared" ca="1" si="1"/>
        <v>0.29673751705321499</v>
      </c>
      <c r="S59" s="68">
        <f t="shared" ca="1" si="8"/>
        <v>1</v>
      </c>
    </row>
    <row r="60" spans="1:19" x14ac:dyDescent="0.25">
      <c r="E60" s="62">
        <f t="shared" si="2"/>
        <v>59</v>
      </c>
      <c r="F60" s="50">
        <v>43551</v>
      </c>
      <c r="G60" s="51">
        <v>66.839500000000001</v>
      </c>
      <c r="H60" s="69">
        <f t="shared" si="3"/>
        <v>66.596599999999995</v>
      </c>
      <c r="I60" s="64">
        <f t="shared" si="4"/>
        <v>0.24290000000000589</v>
      </c>
      <c r="J60" s="64">
        <f t="shared" si="5"/>
        <v>5.9000410000002862E-2</v>
      </c>
      <c r="K60" s="64">
        <f t="shared" si="6"/>
        <v>0.24290000000000589</v>
      </c>
      <c r="L60" s="70">
        <f t="shared" si="7"/>
        <v>3.6340786510971191E-3</v>
      </c>
      <c r="M60" s="64">
        <f t="shared" ca="1" si="0"/>
        <v>66.129166666666663</v>
      </c>
      <c r="N60" s="64">
        <f t="shared" ca="1" si="9"/>
        <v>0.71033333333333815</v>
      </c>
      <c r="O60" s="64">
        <f t="shared" ca="1" si="10"/>
        <v>0.50457344444445129</v>
      </c>
      <c r="P60" s="64">
        <f t="shared" ca="1" si="11"/>
        <v>0.71033333333333815</v>
      </c>
      <c r="Q60" s="70">
        <f t="shared" ca="1" si="12"/>
        <v>1.0627448340178159E-2</v>
      </c>
      <c r="R60" s="67">
        <f t="shared" ca="1" si="1"/>
        <v>0.75637085038654417</v>
      </c>
      <c r="S60" s="68">
        <f t="shared" ca="1" si="8"/>
        <v>0</v>
      </c>
    </row>
    <row r="61" spans="1:19" x14ac:dyDescent="0.25">
      <c r="E61" s="62">
        <f t="shared" si="2"/>
        <v>60</v>
      </c>
      <c r="F61" s="50">
        <v>43552</v>
      </c>
      <c r="G61" s="51">
        <v>68.280900000000003</v>
      </c>
      <c r="H61" s="69">
        <f t="shared" si="3"/>
        <v>66.839500000000001</v>
      </c>
      <c r="I61" s="64">
        <f t="shared" si="4"/>
        <v>1.4414000000000016</v>
      </c>
      <c r="J61" s="64">
        <f t="shared" si="5"/>
        <v>2.0776339600000044</v>
      </c>
      <c r="K61" s="64">
        <f t="shared" si="6"/>
        <v>1.4414000000000016</v>
      </c>
      <c r="L61" s="70">
        <f t="shared" si="7"/>
        <v>2.110985648988226E-2</v>
      </c>
      <c r="M61" s="64">
        <f t="shared" ca="1" si="0"/>
        <v>66.546999999999983</v>
      </c>
      <c r="N61" s="64">
        <f t="shared" ca="1" si="9"/>
        <v>1.7339000000000198</v>
      </c>
      <c r="O61" s="64">
        <f t="shared" ca="1" si="10"/>
        <v>3.0064092100000686</v>
      </c>
      <c r="P61" s="64">
        <f t="shared" ca="1" si="11"/>
        <v>1.7339000000000198</v>
      </c>
      <c r="Q61" s="70">
        <f t="shared" ca="1" si="12"/>
        <v>2.5393631308316376E-2</v>
      </c>
      <c r="R61" s="67">
        <f t="shared" ca="1" si="1"/>
        <v>1.7799375170532257</v>
      </c>
      <c r="S61" s="68">
        <f t="shared" ca="1" si="8"/>
        <v>0</v>
      </c>
    </row>
    <row r="62" spans="1:19" x14ac:dyDescent="0.25">
      <c r="E62" s="62">
        <f t="shared" si="2"/>
        <v>61</v>
      </c>
      <c r="F62" s="50">
        <v>43553</v>
      </c>
      <c r="G62" s="51">
        <v>68.085099999999997</v>
      </c>
      <c r="H62" s="69">
        <f t="shared" si="3"/>
        <v>68.280900000000003</v>
      </c>
      <c r="I62" s="64">
        <f t="shared" si="4"/>
        <v>-0.19580000000000553</v>
      </c>
      <c r="J62" s="64">
        <f t="shared" si="5"/>
        <v>3.8337640000002164E-2</v>
      </c>
      <c r="K62" s="64">
        <f t="shared" si="6"/>
        <v>0.19580000000000553</v>
      </c>
      <c r="L62" s="70">
        <f t="shared" si="7"/>
        <v>2.8758127696075285E-3</v>
      </c>
      <c r="M62" s="64">
        <f t="shared" ca="1" si="0"/>
        <v>67.239000000000004</v>
      </c>
      <c r="N62" s="64">
        <f t="shared" ca="1" si="9"/>
        <v>0.84609999999999275</v>
      </c>
      <c r="O62" s="64">
        <f t="shared" ca="1" si="10"/>
        <v>0.71588520999998773</v>
      </c>
      <c r="P62" s="64">
        <f t="shared" ca="1" si="11"/>
        <v>0.84609999999999275</v>
      </c>
      <c r="Q62" s="70">
        <f t="shared" ca="1" si="12"/>
        <v>1.2427094915040042E-2</v>
      </c>
      <c r="R62" s="67">
        <f t="shared" ca="1" si="1"/>
        <v>0.89213751705319877</v>
      </c>
      <c r="S62" s="68">
        <f t="shared" ca="1" si="8"/>
        <v>0</v>
      </c>
    </row>
    <row r="63" spans="1:19" x14ac:dyDescent="0.25">
      <c r="E63" s="62">
        <f t="shared" si="2"/>
        <v>62</v>
      </c>
      <c r="F63" s="50">
        <v>43556</v>
      </c>
      <c r="G63" s="51">
        <v>68.414100000000005</v>
      </c>
      <c r="H63" s="69">
        <f t="shared" si="3"/>
        <v>68.085099999999997</v>
      </c>
      <c r="I63" s="64">
        <f t="shared" si="4"/>
        <v>0.32900000000000773</v>
      </c>
      <c r="J63" s="64">
        <f t="shared" si="5"/>
        <v>0.10824100000000508</v>
      </c>
      <c r="K63" s="64">
        <f t="shared" si="6"/>
        <v>0.32900000000000773</v>
      </c>
      <c r="L63" s="70">
        <f t="shared" si="7"/>
        <v>4.8089502017860022E-3</v>
      </c>
      <c r="M63" s="64">
        <f t="shared" ca="1" si="0"/>
        <v>67.735166666666672</v>
      </c>
      <c r="N63" s="64">
        <f t="shared" ca="1" si="9"/>
        <v>0.67893333333333317</v>
      </c>
      <c r="O63" s="64">
        <f t="shared" ca="1" si="10"/>
        <v>0.46095047111111087</v>
      </c>
      <c r="P63" s="64">
        <f t="shared" ca="1" si="11"/>
        <v>0.67893333333333317</v>
      </c>
      <c r="Q63" s="70">
        <f t="shared" ca="1" si="12"/>
        <v>9.9238802137765914E-3</v>
      </c>
      <c r="R63" s="67">
        <f t="shared" ca="1" si="1"/>
        <v>0.72497085038653919</v>
      </c>
      <c r="S63" s="68">
        <f t="shared" ca="1" si="8"/>
        <v>0</v>
      </c>
    </row>
    <row r="64" spans="1:19" x14ac:dyDescent="0.25">
      <c r="E64" s="62">
        <f t="shared" si="2"/>
        <v>63</v>
      </c>
      <c r="F64" s="50">
        <v>43557</v>
      </c>
      <c r="G64" s="51">
        <v>67.991100000000003</v>
      </c>
      <c r="H64" s="69">
        <f t="shared" si="3"/>
        <v>68.414100000000005</v>
      </c>
      <c r="I64" s="64">
        <f t="shared" si="4"/>
        <v>-0.42300000000000182</v>
      </c>
      <c r="J64" s="64">
        <f t="shared" si="5"/>
        <v>0.17892900000000153</v>
      </c>
      <c r="K64" s="64">
        <f t="shared" si="6"/>
        <v>0.42300000000000182</v>
      </c>
      <c r="L64" s="70">
        <f t="shared" si="7"/>
        <v>6.2214025070928668E-3</v>
      </c>
      <c r="M64" s="64">
        <f t="shared" ca="1" si="0"/>
        <v>68.26003333333334</v>
      </c>
      <c r="N64" s="64">
        <f t="shared" ca="1" si="9"/>
        <v>-0.26893333333333658</v>
      </c>
      <c r="O64" s="64">
        <f t="shared" ca="1" si="10"/>
        <v>7.2325137777779519E-2</v>
      </c>
      <c r="P64" s="64">
        <f t="shared" ca="1" si="11"/>
        <v>0.26893333333333658</v>
      </c>
      <c r="Q64" s="70">
        <f t="shared" ca="1" si="12"/>
        <v>3.9554196554157321E-3</v>
      </c>
      <c r="R64" s="67">
        <f t="shared" ca="1" si="1"/>
        <v>-0.22289581628013061</v>
      </c>
      <c r="S64" s="68">
        <f t="shared" ca="1" si="8"/>
        <v>1</v>
      </c>
    </row>
    <row r="65" spans="5:19" x14ac:dyDescent="0.25">
      <c r="E65" s="62">
        <f t="shared" si="2"/>
        <v>64</v>
      </c>
      <c r="F65" s="50">
        <v>43558</v>
      </c>
      <c r="G65" s="51">
        <v>68.508099999999999</v>
      </c>
      <c r="H65" s="69">
        <f t="shared" si="3"/>
        <v>67.991100000000003</v>
      </c>
      <c r="I65" s="64">
        <f t="shared" si="4"/>
        <v>0.51699999999999591</v>
      </c>
      <c r="J65" s="64">
        <f t="shared" si="5"/>
        <v>0.26728899999999578</v>
      </c>
      <c r="K65" s="64">
        <f t="shared" si="6"/>
        <v>0.51699999999999591</v>
      </c>
      <c r="L65" s="70">
        <f t="shared" si="7"/>
        <v>7.5465528893663069E-3</v>
      </c>
      <c r="M65" s="64">
        <f t="shared" ca="1" si="0"/>
        <v>68.16343333333333</v>
      </c>
      <c r="N65" s="64">
        <f t="shared" ca="1" si="9"/>
        <v>0.34466666666666868</v>
      </c>
      <c r="O65" s="64">
        <f t="shared" ca="1" si="10"/>
        <v>0.11879511111111249</v>
      </c>
      <c r="P65" s="64">
        <f t="shared" ca="1" si="11"/>
        <v>0.34466666666666868</v>
      </c>
      <c r="Q65" s="70">
        <f t="shared" ca="1" si="12"/>
        <v>5.0310352595776073E-3</v>
      </c>
      <c r="R65" s="67">
        <f t="shared" ca="1" si="1"/>
        <v>0.39070418371987464</v>
      </c>
      <c r="S65" s="68">
        <f t="shared" ca="1" si="8"/>
        <v>1</v>
      </c>
    </row>
    <row r="66" spans="5:19" x14ac:dyDescent="0.25">
      <c r="E66" s="62">
        <f t="shared" si="2"/>
        <v>65</v>
      </c>
      <c r="F66" s="50">
        <v>43559</v>
      </c>
      <c r="G66" s="51">
        <v>70.153199999999998</v>
      </c>
      <c r="H66" s="69">
        <f t="shared" si="3"/>
        <v>68.508099999999999</v>
      </c>
      <c r="I66" s="64">
        <f t="shared" si="4"/>
        <v>1.6450999999999993</v>
      </c>
      <c r="J66" s="64">
        <f t="shared" si="5"/>
        <v>2.7063540099999979</v>
      </c>
      <c r="K66" s="64">
        <f t="shared" si="6"/>
        <v>1.6450999999999993</v>
      </c>
      <c r="L66" s="70">
        <f t="shared" si="7"/>
        <v>2.3450106338698724E-2</v>
      </c>
      <c r="M66" s="64">
        <f t="shared" ref="M66:M129" ca="1" si="14">IF(E66&lt;=span,G66,AVERAGE(OFFSET(G66,-span,0,span,1)))</f>
        <v>68.304433333333336</v>
      </c>
      <c r="N66" s="64">
        <f t="shared" ca="1" si="9"/>
        <v>1.8487666666666627</v>
      </c>
      <c r="O66" s="64">
        <f t="shared" ca="1" si="10"/>
        <v>3.417938187777763</v>
      </c>
      <c r="P66" s="64">
        <f t="shared" ca="1" si="11"/>
        <v>1.8487666666666627</v>
      </c>
      <c r="Q66" s="70">
        <f t="shared" ca="1" si="12"/>
        <v>2.6353276353276296E-2</v>
      </c>
      <c r="R66" s="67">
        <f t="shared" ref="R66:R129" ca="1" si="15">N66-AVERAGE(ErorrMA)</f>
        <v>1.8948041837198686</v>
      </c>
      <c r="S66" s="68">
        <f t="shared" ca="1" si="8"/>
        <v>0</v>
      </c>
    </row>
    <row r="67" spans="5:19" x14ac:dyDescent="0.25">
      <c r="E67" s="62">
        <f t="shared" si="2"/>
        <v>66</v>
      </c>
      <c r="F67" s="50">
        <v>43560</v>
      </c>
      <c r="G67" s="51">
        <v>69.855500000000006</v>
      </c>
      <c r="H67" s="69">
        <f t="shared" si="3"/>
        <v>70.153199999999998</v>
      </c>
      <c r="I67" s="64">
        <f t="shared" si="4"/>
        <v>-0.29769999999999186</v>
      </c>
      <c r="J67" s="64">
        <f t="shared" si="5"/>
        <v>8.8625289999995152E-2</v>
      </c>
      <c r="K67" s="64">
        <f t="shared" si="6"/>
        <v>0.29769999999999186</v>
      </c>
      <c r="L67" s="70">
        <f t="shared" si="7"/>
        <v>4.2616544151855163E-3</v>
      </c>
      <c r="M67" s="64">
        <f t="shared" ca="1" si="14"/>
        <v>68.884133333333338</v>
      </c>
      <c r="N67" s="64">
        <f t="shared" ref="N67:N130" ca="1" si="16">G67-M67</f>
        <v>0.97136666666666827</v>
      </c>
      <c r="O67" s="64">
        <f t="shared" ref="O67:O130" ca="1" si="17">N67^2</f>
        <v>0.94355320111111418</v>
      </c>
      <c r="P67" s="64">
        <f t="shared" ref="P67:P130" ca="1" si="18">ABS(N67)</f>
        <v>0.97136666666666827</v>
      </c>
      <c r="Q67" s="70">
        <f t="shared" ref="Q67:Q130" ca="1" si="19">P67/G67</f>
        <v>1.3905371326046885E-2</v>
      </c>
      <c r="R67" s="67">
        <f t="shared" ca="1" si="15"/>
        <v>1.0174041837198742</v>
      </c>
      <c r="S67" s="68">
        <f t="shared" ca="1" si="8"/>
        <v>0</v>
      </c>
    </row>
    <row r="68" spans="5:19" x14ac:dyDescent="0.25">
      <c r="E68" s="62">
        <f t="shared" ref="E68:E131" si="20">E67+1</f>
        <v>67</v>
      </c>
      <c r="F68" s="50">
        <v>43563</v>
      </c>
      <c r="G68" s="51">
        <v>70.372600000000006</v>
      </c>
      <c r="H68" s="69">
        <f t="shared" ref="H68:H131" si="21">G67</f>
        <v>69.855500000000006</v>
      </c>
      <c r="I68" s="64">
        <f t="shared" ref="I68:I131" si="22">(G68-H68)</f>
        <v>0.51709999999999923</v>
      </c>
      <c r="J68" s="64">
        <f t="shared" ref="J68:J131" si="23">I68^2</f>
        <v>0.26739240999999919</v>
      </c>
      <c r="K68" s="64">
        <f t="shared" ref="K68:K131" si="24">ABS(I68)</f>
        <v>0.51709999999999923</v>
      </c>
      <c r="L68" s="70">
        <f t="shared" ref="L68:L131" si="25">K68/G68</f>
        <v>7.3480303413544362E-3</v>
      </c>
      <c r="M68" s="64">
        <f t="shared" ca="1" si="14"/>
        <v>69.505600000000001</v>
      </c>
      <c r="N68" s="64">
        <f t="shared" ca="1" si="16"/>
        <v>0.86700000000000443</v>
      </c>
      <c r="O68" s="64">
        <f t="shared" ca="1" si="17"/>
        <v>0.75168900000000771</v>
      </c>
      <c r="P68" s="64">
        <f t="shared" ca="1" si="18"/>
        <v>0.86700000000000443</v>
      </c>
      <c r="Q68" s="70">
        <f t="shared" ca="1" si="19"/>
        <v>1.2320135962008002E-2</v>
      </c>
      <c r="R68" s="67">
        <f t="shared" ca="1" si="15"/>
        <v>0.91303751705321046</v>
      </c>
      <c r="S68" s="68">
        <f t="shared" ref="S68:S131" ca="1" si="26">IF(N67*N68&lt;0,1,0)</f>
        <v>0</v>
      </c>
    </row>
    <row r="69" spans="5:19" x14ac:dyDescent="0.25">
      <c r="E69" s="62">
        <f t="shared" si="20"/>
        <v>68</v>
      </c>
      <c r="F69" s="50">
        <v>43564</v>
      </c>
      <c r="G69" s="51">
        <v>69.479500000000002</v>
      </c>
      <c r="H69" s="69">
        <f t="shared" si="21"/>
        <v>70.372600000000006</v>
      </c>
      <c r="I69" s="64">
        <f t="shared" si="22"/>
        <v>-0.893100000000004</v>
      </c>
      <c r="J69" s="64">
        <f t="shared" si="23"/>
        <v>0.79762761000000715</v>
      </c>
      <c r="K69" s="64">
        <f t="shared" si="24"/>
        <v>0.893100000000004</v>
      </c>
      <c r="L69" s="70">
        <f t="shared" si="25"/>
        <v>1.2854151224461948E-2</v>
      </c>
      <c r="M69" s="64">
        <f t="shared" ca="1" si="14"/>
        <v>70.127099999999999</v>
      </c>
      <c r="N69" s="64">
        <f t="shared" ca="1" si="16"/>
        <v>-0.64759999999999707</v>
      </c>
      <c r="O69" s="64">
        <f t="shared" ca="1" si="17"/>
        <v>0.41938575999999622</v>
      </c>
      <c r="P69" s="64">
        <f t="shared" ca="1" si="18"/>
        <v>0.64759999999999707</v>
      </c>
      <c r="Q69" s="70">
        <f t="shared" ca="1" si="19"/>
        <v>9.3207348930259577E-3</v>
      </c>
      <c r="R69" s="67">
        <f t="shared" ca="1" si="15"/>
        <v>-0.60156248294679104</v>
      </c>
      <c r="S69" s="68">
        <f t="shared" ca="1" si="26"/>
        <v>1</v>
      </c>
    </row>
    <row r="70" spans="5:19" x14ac:dyDescent="0.25">
      <c r="E70" s="62">
        <f t="shared" si="20"/>
        <v>69</v>
      </c>
      <c r="F70" s="50">
        <v>43565</v>
      </c>
      <c r="G70" s="51">
        <v>69.996600000000001</v>
      </c>
      <c r="H70" s="69">
        <f t="shared" si="21"/>
        <v>69.479500000000002</v>
      </c>
      <c r="I70" s="64">
        <f t="shared" si="22"/>
        <v>0.51709999999999923</v>
      </c>
      <c r="J70" s="64">
        <f t="shared" si="23"/>
        <v>0.26739240999999919</v>
      </c>
      <c r="K70" s="64">
        <f t="shared" si="24"/>
        <v>0.51709999999999923</v>
      </c>
      <c r="L70" s="70">
        <f t="shared" si="25"/>
        <v>7.3875016786529519E-3</v>
      </c>
      <c r="M70" s="64">
        <f t="shared" ca="1" si="14"/>
        <v>69.902533333333338</v>
      </c>
      <c r="N70" s="64">
        <f t="shared" ca="1" si="16"/>
        <v>9.4066666666662968E-2</v>
      </c>
      <c r="O70" s="64">
        <f t="shared" ca="1" si="17"/>
        <v>8.8485377777770824E-3</v>
      </c>
      <c r="P70" s="64">
        <f t="shared" ca="1" si="18"/>
        <v>9.4066666666662968E-2</v>
      </c>
      <c r="Q70" s="70">
        <f t="shared" ca="1" si="19"/>
        <v>1.3438747977282178E-3</v>
      </c>
      <c r="R70" s="67">
        <f t="shared" ca="1" si="15"/>
        <v>0.14010418371986894</v>
      </c>
      <c r="S70" s="68">
        <f t="shared" ca="1" si="26"/>
        <v>1</v>
      </c>
    </row>
    <row r="71" spans="5:19" x14ac:dyDescent="0.25">
      <c r="E71" s="62">
        <f t="shared" si="20"/>
        <v>70</v>
      </c>
      <c r="F71" s="50">
        <v>43566</v>
      </c>
      <c r="G71" s="51">
        <v>69.957400000000007</v>
      </c>
      <c r="H71" s="69">
        <f t="shared" si="21"/>
        <v>69.996600000000001</v>
      </c>
      <c r="I71" s="64">
        <f t="shared" si="22"/>
        <v>-3.9199999999993906E-2</v>
      </c>
      <c r="J71" s="64">
        <f t="shared" si="23"/>
        <v>1.5366399999995222E-3</v>
      </c>
      <c r="K71" s="64">
        <f t="shared" si="24"/>
        <v>3.9199999999993906E-2</v>
      </c>
      <c r="L71" s="70">
        <f t="shared" si="25"/>
        <v>5.6034100752735093E-4</v>
      </c>
      <c r="M71" s="64">
        <f t="shared" ca="1" si="14"/>
        <v>69.949566666666669</v>
      </c>
      <c r="N71" s="64">
        <f t="shared" ca="1" si="16"/>
        <v>7.8333333333375776E-3</v>
      </c>
      <c r="O71" s="64">
        <f t="shared" ca="1" si="17"/>
        <v>6.1361111111177602E-5</v>
      </c>
      <c r="P71" s="64">
        <f t="shared" ca="1" si="18"/>
        <v>7.8333333333375776E-3</v>
      </c>
      <c r="Q71" s="70">
        <f t="shared" ca="1" si="19"/>
        <v>1.1197290541583274E-4</v>
      </c>
      <c r="R71" s="67">
        <f t="shared" ca="1" si="15"/>
        <v>5.3870850386543559E-2</v>
      </c>
      <c r="S71" s="68">
        <f t="shared" ca="1" si="26"/>
        <v>0</v>
      </c>
    </row>
    <row r="72" spans="5:19" x14ac:dyDescent="0.25">
      <c r="E72" s="62">
        <f t="shared" si="20"/>
        <v>71</v>
      </c>
      <c r="F72" s="50">
        <v>43567</v>
      </c>
      <c r="G72" s="51">
        <v>71.061999999999998</v>
      </c>
      <c r="H72" s="69">
        <f t="shared" si="21"/>
        <v>69.957400000000007</v>
      </c>
      <c r="I72" s="64">
        <f t="shared" si="22"/>
        <v>1.1045999999999907</v>
      </c>
      <c r="J72" s="64">
        <f t="shared" si="23"/>
        <v>1.2201411599999794</v>
      </c>
      <c r="K72" s="64">
        <f t="shared" si="24"/>
        <v>1.1045999999999907</v>
      </c>
      <c r="L72" s="70">
        <f t="shared" si="25"/>
        <v>1.5544172694266847E-2</v>
      </c>
      <c r="M72" s="64">
        <f t="shared" ca="1" si="14"/>
        <v>69.811166666666665</v>
      </c>
      <c r="N72" s="64">
        <f t="shared" ca="1" si="16"/>
        <v>1.2508333333333326</v>
      </c>
      <c r="O72" s="64">
        <f t="shared" ca="1" si="17"/>
        <v>1.5645840277777758</v>
      </c>
      <c r="P72" s="64">
        <f t="shared" ca="1" si="18"/>
        <v>1.2508333333333326</v>
      </c>
      <c r="Q72" s="70">
        <f t="shared" ca="1" si="19"/>
        <v>1.7602000131340698E-2</v>
      </c>
      <c r="R72" s="67">
        <f t="shared" ca="1" si="15"/>
        <v>1.2968708503865385</v>
      </c>
      <c r="S72" s="68">
        <f t="shared" ca="1" si="26"/>
        <v>0</v>
      </c>
    </row>
    <row r="73" spans="5:19" x14ac:dyDescent="0.25">
      <c r="E73" s="62">
        <f t="shared" si="20"/>
        <v>72</v>
      </c>
      <c r="F73" s="50">
        <v>43570</v>
      </c>
      <c r="G73" s="51">
        <v>71.445800000000006</v>
      </c>
      <c r="H73" s="69">
        <f t="shared" si="21"/>
        <v>71.061999999999998</v>
      </c>
      <c r="I73" s="64">
        <f t="shared" si="22"/>
        <v>0.38380000000000791</v>
      </c>
      <c r="J73" s="64">
        <f t="shared" si="23"/>
        <v>0.14730244000000609</v>
      </c>
      <c r="K73" s="64">
        <f t="shared" si="24"/>
        <v>0.38380000000000791</v>
      </c>
      <c r="L73" s="70">
        <f t="shared" si="25"/>
        <v>5.3719042966837499E-3</v>
      </c>
      <c r="M73" s="64">
        <f t="shared" ca="1" si="14"/>
        <v>70.338666666666668</v>
      </c>
      <c r="N73" s="64">
        <f t="shared" ca="1" si="16"/>
        <v>1.1071333333333371</v>
      </c>
      <c r="O73" s="64">
        <f t="shared" ca="1" si="17"/>
        <v>1.225744217777786</v>
      </c>
      <c r="P73" s="64">
        <f t="shared" ca="1" si="18"/>
        <v>1.1071333333333371</v>
      </c>
      <c r="Q73" s="70">
        <f t="shared" ca="1" si="19"/>
        <v>1.5496129000351832E-2</v>
      </c>
      <c r="R73" s="67">
        <f t="shared" ca="1" si="15"/>
        <v>1.153170850386543</v>
      </c>
      <c r="S73" s="68">
        <f t="shared" ca="1" si="26"/>
        <v>0</v>
      </c>
    </row>
    <row r="74" spans="5:19" x14ac:dyDescent="0.25">
      <c r="E74" s="62">
        <f t="shared" si="20"/>
        <v>73</v>
      </c>
      <c r="F74" s="50">
        <v>43571</v>
      </c>
      <c r="G74" s="51">
        <v>73.1066</v>
      </c>
      <c r="H74" s="69">
        <f t="shared" si="21"/>
        <v>71.445800000000006</v>
      </c>
      <c r="I74" s="64">
        <f t="shared" si="22"/>
        <v>1.6607999999999947</v>
      </c>
      <c r="J74" s="64">
        <f t="shared" si="23"/>
        <v>2.7582566399999826</v>
      </c>
      <c r="K74" s="64">
        <f t="shared" si="24"/>
        <v>1.6607999999999947</v>
      </c>
      <c r="L74" s="70">
        <f t="shared" si="25"/>
        <v>2.2717511141264874E-2</v>
      </c>
      <c r="M74" s="64">
        <f t="shared" ca="1" si="14"/>
        <v>70.821733333333341</v>
      </c>
      <c r="N74" s="64">
        <f t="shared" ca="1" si="16"/>
        <v>2.2848666666666588</v>
      </c>
      <c r="O74" s="64">
        <f t="shared" ca="1" si="17"/>
        <v>5.2206156844444083</v>
      </c>
      <c r="P74" s="64">
        <f t="shared" ca="1" si="18"/>
        <v>2.2848666666666588</v>
      </c>
      <c r="Q74" s="70">
        <f t="shared" ca="1" si="19"/>
        <v>3.1253904116272116E-2</v>
      </c>
      <c r="R74" s="67">
        <f t="shared" ca="1" si="15"/>
        <v>2.330904183719865</v>
      </c>
      <c r="S74" s="68">
        <f t="shared" ca="1" si="26"/>
        <v>0</v>
      </c>
    </row>
    <row r="75" spans="5:19" x14ac:dyDescent="0.25">
      <c r="E75" s="62">
        <f t="shared" si="20"/>
        <v>74</v>
      </c>
      <c r="F75" s="50">
        <v>43572</v>
      </c>
      <c r="G75" s="51">
        <v>74.814499999999995</v>
      </c>
      <c r="H75" s="69">
        <f t="shared" si="21"/>
        <v>73.1066</v>
      </c>
      <c r="I75" s="64">
        <f t="shared" si="22"/>
        <v>1.7078999999999951</v>
      </c>
      <c r="J75" s="64">
        <f t="shared" si="23"/>
        <v>2.9169224099999833</v>
      </c>
      <c r="K75" s="64">
        <f t="shared" si="24"/>
        <v>1.7078999999999951</v>
      </c>
      <c r="L75" s="70">
        <f t="shared" si="25"/>
        <v>2.282846239699517E-2</v>
      </c>
      <c r="M75" s="64">
        <f t="shared" ca="1" si="14"/>
        <v>71.871466666666663</v>
      </c>
      <c r="N75" s="64">
        <f t="shared" ca="1" si="16"/>
        <v>2.9430333333333323</v>
      </c>
      <c r="O75" s="64">
        <f t="shared" ca="1" si="17"/>
        <v>8.6614452011111052</v>
      </c>
      <c r="P75" s="64">
        <f t="shared" ca="1" si="18"/>
        <v>2.9430333333333323</v>
      </c>
      <c r="Q75" s="70">
        <f t="shared" ca="1" si="19"/>
        <v>3.9337739787518894E-2</v>
      </c>
      <c r="R75" s="67">
        <f t="shared" ca="1" si="15"/>
        <v>2.9890708503865384</v>
      </c>
      <c r="S75" s="68">
        <f t="shared" ca="1" si="26"/>
        <v>0</v>
      </c>
    </row>
    <row r="76" spans="5:19" x14ac:dyDescent="0.25">
      <c r="E76" s="62">
        <f t="shared" si="20"/>
        <v>75</v>
      </c>
      <c r="F76" s="50">
        <v>43573</v>
      </c>
      <c r="G76" s="51">
        <v>74.8536</v>
      </c>
      <c r="H76" s="69">
        <f t="shared" si="21"/>
        <v>74.814499999999995</v>
      </c>
      <c r="I76" s="64">
        <f t="shared" si="22"/>
        <v>3.9100000000004798E-2</v>
      </c>
      <c r="J76" s="64">
        <f t="shared" si="23"/>
        <v>1.5288100000003752E-3</v>
      </c>
      <c r="K76" s="64">
        <f t="shared" si="24"/>
        <v>3.9100000000004798E-2</v>
      </c>
      <c r="L76" s="70">
        <f t="shared" si="25"/>
        <v>5.2235296632366108E-4</v>
      </c>
      <c r="M76" s="64">
        <f t="shared" ca="1" si="14"/>
        <v>73.122299999999996</v>
      </c>
      <c r="N76" s="64">
        <f t="shared" ca="1" si="16"/>
        <v>1.7313000000000045</v>
      </c>
      <c r="O76" s="64">
        <f t="shared" ca="1" si="17"/>
        <v>2.9973996900000155</v>
      </c>
      <c r="P76" s="64">
        <f t="shared" ca="1" si="18"/>
        <v>1.7313000000000045</v>
      </c>
      <c r="Q76" s="70">
        <f t="shared" ca="1" si="19"/>
        <v>2.3129148097085571E-2</v>
      </c>
      <c r="R76" s="67">
        <f t="shared" ca="1" si="15"/>
        <v>1.7773375170532104</v>
      </c>
      <c r="S76" s="68">
        <f t="shared" ca="1" si="26"/>
        <v>0</v>
      </c>
    </row>
    <row r="77" spans="5:19" x14ac:dyDescent="0.25">
      <c r="E77" s="62">
        <f t="shared" si="20"/>
        <v>76</v>
      </c>
      <c r="F77" s="50">
        <v>43577</v>
      </c>
      <c r="G77" s="51">
        <v>74.305300000000003</v>
      </c>
      <c r="H77" s="69">
        <f t="shared" si="21"/>
        <v>74.8536</v>
      </c>
      <c r="I77" s="64">
        <f t="shared" si="22"/>
        <v>-0.54829999999999757</v>
      </c>
      <c r="J77" s="64">
        <f t="shared" si="23"/>
        <v>0.30063288999999732</v>
      </c>
      <c r="K77" s="64">
        <f t="shared" si="24"/>
        <v>0.54829999999999757</v>
      </c>
      <c r="L77" s="70">
        <f t="shared" si="25"/>
        <v>7.379016032503705E-3</v>
      </c>
      <c r="M77" s="64">
        <f t="shared" ca="1" si="14"/>
        <v>74.258233333333337</v>
      </c>
      <c r="N77" s="64">
        <f t="shared" ca="1" si="16"/>
        <v>4.7066666666665924E-2</v>
      </c>
      <c r="O77" s="64">
        <f t="shared" ca="1" si="17"/>
        <v>2.2152711111110414E-3</v>
      </c>
      <c r="P77" s="64">
        <f t="shared" ca="1" si="18"/>
        <v>4.7066666666665924E-2</v>
      </c>
      <c r="Q77" s="70">
        <f t="shared" ca="1" si="19"/>
        <v>6.3342273924828945E-4</v>
      </c>
      <c r="R77" s="67">
        <f t="shared" ca="1" si="15"/>
        <v>9.3104183719871905E-2</v>
      </c>
      <c r="S77" s="68">
        <f t="shared" ca="1" si="26"/>
        <v>0</v>
      </c>
    </row>
    <row r="78" spans="5:19" x14ac:dyDescent="0.25">
      <c r="E78" s="62">
        <f t="shared" si="20"/>
        <v>77</v>
      </c>
      <c r="F78" s="50">
        <v>43578</v>
      </c>
      <c r="G78" s="51">
        <v>74.101600000000005</v>
      </c>
      <c r="H78" s="69">
        <f t="shared" si="21"/>
        <v>74.305300000000003</v>
      </c>
      <c r="I78" s="64">
        <f t="shared" si="22"/>
        <v>-0.20369999999999777</v>
      </c>
      <c r="J78" s="64">
        <f t="shared" si="23"/>
        <v>4.1493689999999091E-2</v>
      </c>
      <c r="K78" s="64">
        <f t="shared" si="24"/>
        <v>0.20369999999999777</v>
      </c>
      <c r="L78" s="70">
        <f t="shared" si="25"/>
        <v>2.7489284981700498E-3</v>
      </c>
      <c r="M78" s="64">
        <f t="shared" ca="1" si="14"/>
        <v>74.657799999999995</v>
      </c>
      <c r="N78" s="64">
        <f t="shared" ca="1" si="16"/>
        <v>-0.55619999999998981</v>
      </c>
      <c r="O78" s="64">
        <f t="shared" ca="1" si="17"/>
        <v>0.30935843999998869</v>
      </c>
      <c r="P78" s="64">
        <f t="shared" ca="1" si="18"/>
        <v>0.55619999999998981</v>
      </c>
      <c r="Q78" s="70">
        <f t="shared" ca="1" si="19"/>
        <v>7.5059108035452644E-3</v>
      </c>
      <c r="R78" s="67">
        <f t="shared" ca="1" si="15"/>
        <v>-0.51016248294678379</v>
      </c>
      <c r="S78" s="68">
        <f t="shared" ca="1" si="26"/>
        <v>1</v>
      </c>
    </row>
    <row r="79" spans="5:19" x14ac:dyDescent="0.25">
      <c r="E79" s="62">
        <f t="shared" si="20"/>
        <v>78</v>
      </c>
      <c r="F79" s="50">
        <v>43579</v>
      </c>
      <c r="G79" s="51">
        <v>74.211299999999994</v>
      </c>
      <c r="H79" s="69">
        <f t="shared" si="21"/>
        <v>74.101600000000005</v>
      </c>
      <c r="I79" s="64">
        <f t="shared" si="22"/>
        <v>0.10969999999998947</v>
      </c>
      <c r="J79" s="64">
        <f t="shared" si="23"/>
        <v>1.203408999999769E-2</v>
      </c>
      <c r="K79" s="64">
        <f t="shared" si="24"/>
        <v>0.10969999999998947</v>
      </c>
      <c r="L79" s="70">
        <f t="shared" si="25"/>
        <v>1.4782115392128891E-3</v>
      </c>
      <c r="M79" s="64">
        <f t="shared" ca="1" si="14"/>
        <v>74.420166666666674</v>
      </c>
      <c r="N79" s="64">
        <f t="shared" ca="1" si="16"/>
        <v>-0.20886666666667963</v>
      </c>
      <c r="O79" s="64">
        <f t="shared" ca="1" si="17"/>
        <v>4.3625284444449859E-2</v>
      </c>
      <c r="P79" s="64">
        <f t="shared" ca="1" si="18"/>
        <v>0.20886666666667963</v>
      </c>
      <c r="Q79" s="70">
        <f t="shared" ca="1" si="19"/>
        <v>2.8144860239165685E-3</v>
      </c>
      <c r="R79" s="67">
        <f t="shared" ca="1" si="15"/>
        <v>-0.16282914961347367</v>
      </c>
      <c r="S79" s="68">
        <f t="shared" ca="1" si="26"/>
        <v>0</v>
      </c>
    </row>
    <row r="80" spans="5:19" x14ac:dyDescent="0.25">
      <c r="E80" s="62">
        <f t="shared" si="20"/>
        <v>79</v>
      </c>
      <c r="F80" s="50">
        <v>43580</v>
      </c>
      <c r="G80" s="51">
        <v>73.647199999999998</v>
      </c>
      <c r="H80" s="69">
        <f t="shared" si="21"/>
        <v>74.211299999999994</v>
      </c>
      <c r="I80" s="64">
        <f t="shared" si="22"/>
        <v>-0.56409999999999627</v>
      </c>
      <c r="J80" s="64">
        <f t="shared" si="23"/>
        <v>0.31820880999999579</v>
      </c>
      <c r="K80" s="64">
        <f t="shared" si="24"/>
        <v>0.56409999999999627</v>
      </c>
      <c r="L80" s="70">
        <f t="shared" si="25"/>
        <v>7.6594901096035733E-3</v>
      </c>
      <c r="M80" s="64">
        <f t="shared" ca="1" si="14"/>
        <v>74.206066666666672</v>
      </c>
      <c r="N80" s="64">
        <f t="shared" ca="1" si="16"/>
        <v>-0.55886666666667395</v>
      </c>
      <c r="O80" s="64">
        <f t="shared" ca="1" si="17"/>
        <v>0.31233195111111928</v>
      </c>
      <c r="P80" s="64">
        <f t="shared" ca="1" si="18"/>
        <v>0.55886666666667395</v>
      </c>
      <c r="Q80" s="70">
        <f t="shared" ca="1" si="19"/>
        <v>7.588430607907347E-3</v>
      </c>
      <c r="R80" s="67">
        <f t="shared" ca="1" si="15"/>
        <v>-0.51282914961346793</v>
      </c>
      <c r="S80" s="68">
        <f t="shared" ca="1" si="26"/>
        <v>0</v>
      </c>
    </row>
    <row r="81" spans="5:19" x14ac:dyDescent="0.25">
      <c r="E81" s="62">
        <f t="shared" si="20"/>
        <v>80</v>
      </c>
      <c r="F81" s="50">
        <v>43581</v>
      </c>
      <c r="G81" s="51">
        <v>74.046700000000001</v>
      </c>
      <c r="H81" s="69">
        <f t="shared" si="21"/>
        <v>73.647199999999998</v>
      </c>
      <c r="I81" s="64">
        <f t="shared" si="22"/>
        <v>0.3995000000000033</v>
      </c>
      <c r="J81" s="64">
        <f t="shared" si="23"/>
        <v>0.15960025000000264</v>
      </c>
      <c r="K81" s="64">
        <f t="shared" si="24"/>
        <v>0.3995000000000033</v>
      </c>
      <c r="L81" s="70">
        <f t="shared" si="25"/>
        <v>5.3952438123508984E-3</v>
      </c>
      <c r="M81" s="64">
        <f t="shared" ca="1" si="14"/>
        <v>73.986699999999999</v>
      </c>
      <c r="N81" s="64">
        <f t="shared" ca="1" si="16"/>
        <v>6.0000000000002274E-2</v>
      </c>
      <c r="O81" s="64">
        <f t="shared" ca="1" si="17"/>
        <v>3.6000000000002727E-3</v>
      </c>
      <c r="P81" s="64">
        <f t="shared" ca="1" si="18"/>
        <v>6.0000000000002274E-2</v>
      </c>
      <c r="Q81" s="70">
        <f t="shared" ca="1" si="19"/>
        <v>8.102994461603592E-4</v>
      </c>
      <c r="R81" s="67">
        <f t="shared" ca="1" si="15"/>
        <v>0.10603751705320826</v>
      </c>
      <c r="S81" s="68">
        <f t="shared" ca="1" si="26"/>
        <v>1</v>
      </c>
    </row>
    <row r="82" spans="5:19" x14ac:dyDescent="0.25">
      <c r="E82" s="62">
        <f t="shared" si="20"/>
        <v>81</v>
      </c>
      <c r="F82" s="50">
        <v>43584</v>
      </c>
      <c r="G82" s="51">
        <v>74.023200000000003</v>
      </c>
      <c r="H82" s="69">
        <f t="shared" si="21"/>
        <v>74.046700000000001</v>
      </c>
      <c r="I82" s="64">
        <f t="shared" si="22"/>
        <v>-2.3499999999998522E-2</v>
      </c>
      <c r="J82" s="64">
        <f t="shared" si="23"/>
        <v>5.5224999999993051E-4</v>
      </c>
      <c r="K82" s="64">
        <f t="shared" si="24"/>
        <v>2.3499999999998522E-2</v>
      </c>
      <c r="L82" s="70">
        <f t="shared" si="25"/>
        <v>3.174680370478245E-4</v>
      </c>
      <c r="M82" s="64">
        <f t="shared" ca="1" si="14"/>
        <v>73.968399999999988</v>
      </c>
      <c r="N82" s="64">
        <f t="shared" ca="1" si="16"/>
        <v>5.4800000000014393E-2</v>
      </c>
      <c r="O82" s="64">
        <f t="shared" ca="1" si="17"/>
        <v>3.0030400000015775E-3</v>
      </c>
      <c r="P82" s="64">
        <f t="shared" ca="1" si="18"/>
        <v>5.4800000000014393E-2</v>
      </c>
      <c r="Q82" s="70">
        <f t="shared" ca="1" si="19"/>
        <v>7.4030844383942318E-4</v>
      </c>
      <c r="R82" s="67">
        <f t="shared" ca="1" si="15"/>
        <v>0.10083751705322037</v>
      </c>
      <c r="S82" s="68">
        <f t="shared" ca="1" si="26"/>
        <v>0</v>
      </c>
    </row>
    <row r="83" spans="5:19" x14ac:dyDescent="0.25">
      <c r="E83" s="62">
        <f t="shared" si="20"/>
        <v>82</v>
      </c>
      <c r="F83" s="50">
        <v>43585</v>
      </c>
      <c r="G83" s="51">
        <v>73.960599999999999</v>
      </c>
      <c r="H83" s="69">
        <f t="shared" si="21"/>
        <v>74.023200000000003</v>
      </c>
      <c r="I83" s="64">
        <f t="shared" si="22"/>
        <v>-6.260000000000332E-2</v>
      </c>
      <c r="J83" s="64">
        <f t="shared" si="23"/>
        <v>3.9187600000004158E-3</v>
      </c>
      <c r="K83" s="64">
        <f t="shared" si="24"/>
        <v>6.260000000000332E-2</v>
      </c>
      <c r="L83" s="70">
        <f t="shared" si="25"/>
        <v>8.4639659494383933E-4</v>
      </c>
      <c r="M83" s="64">
        <f t="shared" ca="1" si="14"/>
        <v>73.905699999999996</v>
      </c>
      <c r="N83" s="64">
        <f t="shared" ca="1" si="16"/>
        <v>5.4900000000003502E-2</v>
      </c>
      <c r="O83" s="64">
        <f t="shared" ca="1" si="17"/>
        <v>3.0140100000003844E-3</v>
      </c>
      <c r="P83" s="64">
        <f t="shared" ca="1" si="18"/>
        <v>5.4900000000003502E-2</v>
      </c>
      <c r="Q83" s="70">
        <f t="shared" ca="1" si="19"/>
        <v>7.4228710962327921E-4</v>
      </c>
      <c r="R83" s="67">
        <f t="shared" ca="1" si="15"/>
        <v>0.10093751705320948</v>
      </c>
      <c r="S83" s="68">
        <f t="shared" ca="1" si="26"/>
        <v>0</v>
      </c>
    </row>
    <row r="84" spans="5:19" x14ac:dyDescent="0.25">
      <c r="E84" s="62">
        <f t="shared" si="20"/>
        <v>83</v>
      </c>
      <c r="F84" s="50">
        <v>43586</v>
      </c>
      <c r="G84" s="51">
        <v>72.863799999999998</v>
      </c>
      <c r="H84" s="69">
        <f t="shared" si="21"/>
        <v>73.960599999999999</v>
      </c>
      <c r="I84" s="64">
        <f t="shared" si="22"/>
        <v>-1.0968000000000018</v>
      </c>
      <c r="J84" s="64">
        <f t="shared" si="23"/>
        <v>1.202970240000004</v>
      </c>
      <c r="K84" s="64">
        <f t="shared" si="24"/>
        <v>1.0968000000000018</v>
      </c>
      <c r="L84" s="70">
        <f t="shared" si="25"/>
        <v>1.5052742239630677E-2</v>
      </c>
      <c r="M84" s="64">
        <f t="shared" ca="1" si="14"/>
        <v>74.010166666666677</v>
      </c>
      <c r="N84" s="64">
        <f t="shared" ca="1" si="16"/>
        <v>-1.1463666666666796</v>
      </c>
      <c r="O84" s="64">
        <f t="shared" ca="1" si="17"/>
        <v>1.3141565344444741</v>
      </c>
      <c r="P84" s="64">
        <f t="shared" ca="1" si="18"/>
        <v>1.1463666666666796</v>
      </c>
      <c r="Q84" s="70">
        <f t="shared" ca="1" si="19"/>
        <v>1.5733006879502298E-2</v>
      </c>
      <c r="R84" s="67">
        <f t="shared" ca="1" si="15"/>
        <v>-1.1003291496134737</v>
      </c>
      <c r="S84" s="68">
        <f t="shared" ca="1" si="26"/>
        <v>1</v>
      </c>
    </row>
    <row r="85" spans="5:19" x14ac:dyDescent="0.25">
      <c r="E85" s="62">
        <f t="shared" si="20"/>
        <v>84</v>
      </c>
      <c r="F85" s="50">
        <v>43587</v>
      </c>
      <c r="G85" s="51">
        <v>73.553200000000004</v>
      </c>
      <c r="H85" s="69">
        <f t="shared" si="21"/>
        <v>72.863799999999998</v>
      </c>
      <c r="I85" s="64">
        <f t="shared" si="22"/>
        <v>0.68940000000000623</v>
      </c>
      <c r="J85" s="64">
        <f t="shared" si="23"/>
        <v>0.47527236000000861</v>
      </c>
      <c r="K85" s="64">
        <f t="shared" si="24"/>
        <v>0.68940000000000623</v>
      </c>
      <c r="L85" s="70">
        <f t="shared" si="25"/>
        <v>9.3728077092499872E-3</v>
      </c>
      <c r="M85" s="64">
        <f t="shared" ca="1" si="14"/>
        <v>73.615866666666662</v>
      </c>
      <c r="N85" s="64">
        <f t="shared" ca="1" si="16"/>
        <v>-6.2666666666657989E-2</v>
      </c>
      <c r="O85" s="64">
        <f t="shared" ca="1" si="17"/>
        <v>3.9271111111100236E-3</v>
      </c>
      <c r="P85" s="64">
        <f t="shared" ca="1" si="18"/>
        <v>6.2666666666657989E-2</v>
      </c>
      <c r="Q85" s="70">
        <f t="shared" ca="1" si="19"/>
        <v>8.5199103052835206E-4</v>
      </c>
      <c r="R85" s="67">
        <f t="shared" ca="1" si="15"/>
        <v>-1.6629149613452007E-2</v>
      </c>
      <c r="S85" s="68">
        <f t="shared" ca="1" si="26"/>
        <v>0</v>
      </c>
    </row>
    <row r="86" spans="5:19" x14ac:dyDescent="0.25">
      <c r="E86" s="62">
        <f t="shared" si="20"/>
        <v>85</v>
      </c>
      <c r="F86" s="50">
        <v>43588</v>
      </c>
      <c r="G86" s="51">
        <v>74.712599999999995</v>
      </c>
      <c r="H86" s="69">
        <f t="shared" si="21"/>
        <v>73.553200000000004</v>
      </c>
      <c r="I86" s="64">
        <f t="shared" si="22"/>
        <v>1.1593999999999909</v>
      </c>
      <c r="J86" s="64">
        <f t="shared" si="23"/>
        <v>1.3442083599999788</v>
      </c>
      <c r="K86" s="64">
        <f t="shared" si="24"/>
        <v>1.1593999999999909</v>
      </c>
      <c r="L86" s="70">
        <f t="shared" si="25"/>
        <v>1.5518132149061751E-2</v>
      </c>
      <c r="M86" s="64">
        <f t="shared" ca="1" si="14"/>
        <v>73.459199999999996</v>
      </c>
      <c r="N86" s="64">
        <f t="shared" ca="1" si="16"/>
        <v>1.2533999999999992</v>
      </c>
      <c r="O86" s="64">
        <f t="shared" ca="1" si="17"/>
        <v>1.5710115599999979</v>
      </c>
      <c r="P86" s="64">
        <f t="shared" ca="1" si="18"/>
        <v>1.2533999999999992</v>
      </c>
      <c r="Q86" s="70">
        <f t="shared" ca="1" si="19"/>
        <v>1.6776286730752234E-2</v>
      </c>
      <c r="R86" s="67">
        <f t="shared" ca="1" si="15"/>
        <v>1.2994375170532051</v>
      </c>
      <c r="S86" s="68">
        <f t="shared" ca="1" si="26"/>
        <v>1</v>
      </c>
    </row>
    <row r="87" spans="5:19" x14ac:dyDescent="0.25">
      <c r="E87" s="62">
        <f t="shared" si="20"/>
        <v>86</v>
      </c>
      <c r="F87" s="50">
        <v>43591</v>
      </c>
      <c r="G87" s="51">
        <v>73.529700000000005</v>
      </c>
      <c r="H87" s="69">
        <f t="shared" si="21"/>
        <v>74.712599999999995</v>
      </c>
      <c r="I87" s="64">
        <f t="shared" si="22"/>
        <v>-1.1828999999999894</v>
      </c>
      <c r="J87" s="64">
        <f t="shared" si="23"/>
        <v>1.399252409999975</v>
      </c>
      <c r="K87" s="64">
        <f t="shared" si="24"/>
        <v>1.1828999999999894</v>
      </c>
      <c r="L87" s="70">
        <f t="shared" si="25"/>
        <v>1.6087376937482259E-2</v>
      </c>
      <c r="M87" s="64">
        <f t="shared" ca="1" si="14"/>
        <v>73.709866666666656</v>
      </c>
      <c r="N87" s="64">
        <f t="shared" ca="1" si="16"/>
        <v>-0.1801666666666506</v>
      </c>
      <c r="O87" s="64">
        <f t="shared" ca="1" si="17"/>
        <v>3.2460027777771988E-2</v>
      </c>
      <c r="P87" s="64">
        <f t="shared" ca="1" si="18"/>
        <v>0.1801666666666506</v>
      </c>
      <c r="Q87" s="70">
        <f t="shared" ca="1" si="19"/>
        <v>2.4502570616587662E-3</v>
      </c>
      <c r="R87" s="67">
        <f t="shared" ca="1" si="15"/>
        <v>-0.13412914961344463</v>
      </c>
      <c r="S87" s="68">
        <f t="shared" ca="1" si="26"/>
        <v>1</v>
      </c>
    </row>
    <row r="88" spans="5:19" x14ac:dyDescent="0.25">
      <c r="E88" s="62">
        <f t="shared" si="20"/>
        <v>87</v>
      </c>
      <c r="F88" s="50">
        <v>43592</v>
      </c>
      <c r="G88" s="51">
        <v>73.357299999999995</v>
      </c>
      <c r="H88" s="69">
        <f t="shared" si="21"/>
        <v>73.529700000000005</v>
      </c>
      <c r="I88" s="64">
        <f t="shared" si="22"/>
        <v>-0.17240000000001032</v>
      </c>
      <c r="J88" s="64">
        <f t="shared" si="23"/>
        <v>2.9721760000003559E-2</v>
      </c>
      <c r="K88" s="64">
        <f t="shared" si="24"/>
        <v>0.17240000000001032</v>
      </c>
      <c r="L88" s="70">
        <f t="shared" si="25"/>
        <v>2.3501410220933749E-3</v>
      </c>
      <c r="M88" s="64">
        <f t="shared" ca="1" si="14"/>
        <v>73.93183333333333</v>
      </c>
      <c r="N88" s="64">
        <f t="shared" ca="1" si="16"/>
        <v>-0.57453333333333489</v>
      </c>
      <c r="O88" s="64">
        <f t="shared" ca="1" si="17"/>
        <v>0.3300885511111129</v>
      </c>
      <c r="P88" s="64">
        <f t="shared" ca="1" si="18"/>
        <v>0.57453333333333489</v>
      </c>
      <c r="Q88" s="70">
        <f t="shared" ca="1" si="19"/>
        <v>7.8319858191800255E-3</v>
      </c>
      <c r="R88" s="67">
        <f t="shared" ca="1" si="15"/>
        <v>-0.52849581628012887</v>
      </c>
      <c r="S88" s="68">
        <f t="shared" ca="1" si="26"/>
        <v>0</v>
      </c>
    </row>
    <row r="89" spans="5:19" x14ac:dyDescent="0.25">
      <c r="E89" s="62">
        <f t="shared" si="20"/>
        <v>88</v>
      </c>
      <c r="F89" s="50">
        <v>43593</v>
      </c>
      <c r="G89" s="51">
        <v>73.42</v>
      </c>
      <c r="H89" s="69">
        <f t="shared" si="21"/>
        <v>73.357299999999995</v>
      </c>
      <c r="I89" s="64">
        <f t="shared" si="22"/>
        <v>6.2700000000006639E-2</v>
      </c>
      <c r="J89" s="64">
        <f t="shared" si="23"/>
        <v>3.9312900000008323E-3</v>
      </c>
      <c r="K89" s="64">
        <f t="shared" si="24"/>
        <v>6.2700000000006639E-2</v>
      </c>
      <c r="L89" s="70">
        <f t="shared" si="25"/>
        <v>8.5399073821855952E-4</v>
      </c>
      <c r="M89" s="64">
        <f t="shared" ca="1" si="14"/>
        <v>73.866533333333336</v>
      </c>
      <c r="N89" s="64">
        <f t="shared" ca="1" si="16"/>
        <v>-0.44653333333333478</v>
      </c>
      <c r="O89" s="64">
        <f t="shared" ca="1" si="17"/>
        <v>0.19939201777777907</v>
      </c>
      <c r="P89" s="64">
        <f t="shared" ca="1" si="18"/>
        <v>0.44653333333333478</v>
      </c>
      <c r="Q89" s="70">
        <f t="shared" ca="1" si="19"/>
        <v>6.0819032053028438E-3</v>
      </c>
      <c r="R89" s="67">
        <f t="shared" ca="1" si="15"/>
        <v>-0.40049581628012881</v>
      </c>
      <c r="S89" s="68">
        <f t="shared" ca="1" si="26"/>
        <v>0</v>
      </c>
    </row>
    <row r="90" spans="5:19" x14ac:dyDescent="0.25">
      <c r="E90" s="62">
        <f t="shared" si="20"/>
        <v>89</v>
      </c>
      <c r="F90" s="50">
        <v>43594</v>
      </c>
      <c r="G90" s="51">
        <v>73.670699999999997</v>
      </c>
      <c r="H90" s="69">
        <f t="shared" si="21"/>
        <v>73.42</v>
      </c>
      <c r="I90" s="64">
        <f t="shared" si="22"/>
        <v>0.25069999999999482</v>
      </c>
      <c r="J90" s="64">
        <f t="shared" si="23"/>
        <v>6.28504899999974E-2</v>
      </c>
      <c r="K90" s="64">
        <f t="shared" si="24"/>
        <v>0.25069999999999482</v>
      </c>
      <c r="L90" s="70">
        <f t="shared" si="25"/>
        <v>3.4029811037494528E-3</v>
      </c>
      <c r="M90" s="64">
        <f t="shared" ca="1" si="14"/>
        <v>73.435666666666677</v>
      </c>
      <c r="N90" s="64">
        <f t="shared" ca="1" si="16"/>
        <v>0.23503333333331966</v>
      </c>
      <c r="O90" s="64">
        <f t="shared" ca="1" si="17"/>
        <v>5.5240667777771348E-2</v>
      </c>
      <c r="P90" s="64">
        <f t="shared" ca="1" si="18"/>
        <v>0.23503333333331966</v>
      </c>
      <c r="Q90" s="70">
        <f t="shared" ca="1" si="19"/>
        <v>3.1903230637596721E-3</v>
      </c>
      <c r="R90" s="67">
        <f t="shared" ca="1" si="15"/>
        <v>0.28107085038652563</v>
      </c>
      <c r="S90" s="68">
        <f t="shared" ca="1" si="26"/>
        <v>1</v>
      </c>
    </row>
    <row r="91" spans="5:19" x14ac:dyDescent="0.25">
      <c r="E91" s="62">
        <f t="shared" si="20"/>
        <v>90</v>
      </c>
      <c r="F91" s="50">
        <v>43595</v>
      </c>
      <c r="G91" s="51">
        <v>72.785499999999999</v>
      </c>
      <c r="H91" s="69">
        <f t="shared" si="21"/>
        <v>73.670699999999997</v>
      </c>
      <c r="I91" s="64">
        <f t="shared" si="22"/>
        <v>-0.88519999999999754</v>
      </c>
      <c r="J91" s="64">
        <f t="shared" si="23"/>
        <v>0.78357903999999567</v>
      </c>
      <c r="K91" s="64">
        <f t="shared" si="24"/>
        <v>0.88519999999999754</v>
      </c>
      <c r="L91" s="70">
        <f t="shared" si="25"/>
        <v>1.2161762988507293E-2</v>
      </c>
      <c r="M91" s="64">
        <f t="shared" ca="1" si="14"/>
        <v>73.48266666666666</v>
      </c>
      <c r="N91" s="64">
        <f t="shared" ca="1" si="16"/>
        <v>-0.69716666666666072</v>
      </c>
      <c r="O91" s="64">
        <f t="shared" ca="1" si="17"/>
        <v>0.4860413611111028</v>
      </c>
      <c r="P91" s="64">
        <f t="shared" ca="1" si="18"/>
        <v>0.69716666666666072</v>
      </c>
      <c r="Q91" s="70">
        <f t="shared" ca="1" si="19"/>
        <v>9.5783729817980334E-3</v>
      </c>
      <c r="R91" s="67">
        <f t="shared" ca="1" si="15"/>
        <v>-0.65112914961345469</v>
      </c>
      <c r="S91" s="68">
        <f t="shared" ca="1" si="26"/>
        <v>1</v>
      </c>
    </row>
    <row r="92" spans="5:19" x14ac:dyDescent="0.25">
      <c r="E92" s="62">
        <f t="shared" si="20"/>
        <v>91</v>
      </c>
      <c r="F92" s="50">
        <v>43598</v>
      </c>
      <c r="G92" s="51">
        <v>70.599800000000002</v>
      </c>
      <c r="H92" s="69">
        <f t="shared" si="21"/>
        <v>72.785499999999999</v>
      </c>
      <c r="I92" s="64">
        <f t="shared" si="22"/>
        <v>-2.1856999999999971</v>
      </c>
      <c r="J92" s="64">
        <f t="shared" si="23"/>
        <v>4.7772844899999871</v>
      </c>
      <c r="K92" s="64">
        <f t="shared" si="24"/>
        <v>2.1856999999999971</v>
      </c>
      <c r="L92" s="70">
        <f t="shared" si="25"/>
        <v>3.095901121532918E-2</v>
      </c>
      <c r="M92" s="64">
        <f t="shared" ca="1" si="14"/>
        <v>73.292066666666656</v>
      </c>
      <c r="N92" s="64">
        <f t="shared" ca="1" si="16"/>
        <v>-2.6922666666666544</v>
      </c>
      <c r="O92" s="64">
        <f t="shared" ca="1" si="17"/>
        <v>7.248299804444378</v>
      </c>
      <c r="P92" s="64">
        <f t="shared" ca="1" si="18"/>
        <v>2.6922666666666544</v>
      </c>
      <c r="Q92" s="70">
        <f t="shared" ca="1" si="19"/>
        <v>3.813419679186987E-2</v>
      </c>
      <c r="R92" s="67">
        <f t="shared" ca="1" si="15"/>
        <v>-2.6462291496134482</v>
      </c>
      <c r="S92" s="68">
        <f t="shared" ca="1" si="26"/>
        <v>0</v>
      </c>
    </row>
    <row r="93" spans="5:19" x14ac:dyDescent="0.25">
      <c r="E93" s="62">
        <f t="shared" si="20"/>
        <v>92</v>
      </c>
      <c r="F93" s="50">
        <v>43599</v>
      </c>
      <c r="G93" s="51">
        <v>70.78</v>
      </c>
      <c r="H93" s="69">
        <f t="shared" si="21"/>
        <v>70.599800000000002</v>
      </c>
      <c r="I93" s="64">
        <f t="shared" si="22"/>
        <v>0.18019999999999925</v>
      </c>
      <c r="J93" s="64">
        <f t="shared" si="23"/>
        <v>3.247203999999973E-2</v>
      </c>
      <c r="K93" s="64">
        <f t="shared" si="24"/>
        <v>0.18019999999999925</v>
      </c>
      <c r="L93" s="70">
        <f t="shared" si="25"/>
        <v>2.5459169256852113E-3</v>
      </c>
      <c r="M93" s="64">
        <f t="shared" ca="1" si="14"/>
        <v>72.35199999999999</v>
      </c>
      <c r="N93" s="64">
        <f t="shared" ca="1" si="16"/>
        <v>-1.5719999999999885</v>
      </c>
      <c r="O93" s="64">
        <f t="shared" ca="1" si="17"/>
        <v>2.4711839999999641</v>
      </c>
      <c r="P93" s="64">
        <f t="shared" ca="1" si="18"/>
        <v>1.5719999999999885</v>
      </c>
      <c r="Q93" s="70">
        <f t="shared" ca="1" si="19"/>
        <v>2.2209663746820974E-2</v>
      </c>
      <c r="R93" s="67">
        <f t="shared" ca="1" si="15"/>
        <v>-1.5259624829467826</v>
      </c>
      <c r="S93" s="68">
        <f t="shared" ca="1" si="26"/>
        <v>0</v>
      </c>
    </row>
    <row r="94" spans="5:19" x14ac:dyDescent="0.25">
      <c r="E94" s="62">
        <f t="shared" si="20"/>
        <v>93</v>
      </c>
      <c r="F94" s="50">
        <v>43600</v>
      </c>
      <c r="G94" s="51">
        <v>71.054100000000005</v>
      </c>
      <c r="H94" s="69">
        <f t="shared" si="21"/>
        <v>70.78</v>
      </c>
      <c r="I94" s="64">
        <f t="shared" si="22"/>
        <v>0.27410000000000423</v>
      </c>
      <c r="J94" s="64">
        <f t="shared" si="23"/>
        <v>7.5130810000002324E-2</v>
      </c>
      <c r="K94" s="64">
        <f t="shared" si="24"/>
        <v>0.27410000000000423</v>
      </c>
      <c r="L94" s="70">
        <f t="shared" si="25"/>
        <v>3.8576239794748538E-3</v>
      </c>
      <c r="M94" s="64">
        <f t="shared" ca="1" si="14"/>
        <v>71.388433333333339</v>
      </c>
      <c r="N94" s="64">
        <f t="shared" ca="1" si="16"/>
        <v>-0.33433333333333337</v>
      </c>
      <c r="O94" s="64">
        <f t="shared" ca="1" si="17"/>
        <v>0.1117787777777778</v>
      </c>
      <c r="P94" s="64">
        <f t="shared" ca="1" si="18"/>
        <v>0.33433333333333337</v>
      </c>
      <c r="Q94" s="70">
        <f t="shared" ca="1" si="19"/>
        <v>4.7053348551784249E-3</v>
      </c>
      <c r="R94" s="67">
        <f t="shared" ca="1" si="15"/>
        <v>-0.2882958162801274</v>
      </c>
      <c r="S94" s="68">
        <f t="shared" ca="1" si="26"/>
        <v>0</v>
      </c>
    </row>
    <row r="95" spans="5:19" x14ac:dyDescent="0.25">
      <c r="E95" s="62">
        <f t="shared" si="20"/>
        <v>94</v>
      </c>
      <c r="F95" s="50">
        <v>43601</v>
      </c>
      <c r="G95" s="51">
        <v>71.524199999999993</v>
      </c>
      <c r="H95" s="69">
        <f t="shared" si="21"/>
        <v>71.054100000000005</v>
      </c>
      <c r="I95" s="64">
        <f t="shared" si="22"/>
        <v>0.47009999999998797</v>
      </c>
      <c r="J95" s="64">
        <f t="shared" si="23"/>
        <v>0.22099400999998869</v>
      </c>
      <c r="K95" s="64">
        <f t="shared" si="24"/>
        <v>0.47009999999998797</v>
      </c>
      <c r="L95" s="70">
        <f t="shared" si="25"/>
        <v>6.5726006023134548E-3</v>
      </c>
      <c r="M95" s="64">
        <f t="shared" ca="1" si="14"/>
        <v>70.811300000000003</v>
      </c>
      <c r="N95" s="64">
        <f t="shared" ca="1" si="16"/>
        <v>0.71289999999999054</v>
      </c>
      <c r="O95" s="64">
        <f t="shared" ca="1" si="17"/>
        <v>0.50822640999998647</v>
      </c>
      <c r="P95" s="64">
        <f t="shared" ca="1" si="18"/>
        <v>0.71289999999999054</v>
      </c>
      <c r="Q95" s="70">
        <f t="shared" ca="1" si="19"/>
        <v>9.9672558378841088E-3</v>
      </c>
      <c r="R95" s="67">
        <f t="shared" ca="1" si="15"/>
        <v>0.75893751705319656</v>
      </c>
      <c r="S95" s="68">
        <f t="shared" ca="1" si="26"/>
        <v>1</v>
      </c>
    </row>
    <row r="96" spans="5:19" x14ac:dyDescent="0.25">
      <c r="E96" s="62">
        <f t="shared" si="20"/>
        <v>95</v>
      </c>
      <c r="F96" s="50">
        <v>43602</v>
      </c>
      <c r="G96" s="51">
        <v>71.132499999999993</v>
      </c>
      <c r="H96" s="69">
        <f t="shared" si="21"/>
        <v>71.524199999999993</v>
      </c>
      <c r="I96" s="64">
        <f t="shared" si="22"/>
        <v>-0.39170000000000016</v>
      </c>
      <c r="J96" s="64">
        <f t="shared" si="23"/>
        <v>0.15342889000000012</v>
      </c>
      <c r="K96" s="64">
        <f t="shared" si="24"/>
        <v>0.39170000000000016</v>
      </c>
      <c r="L96" s="70">
        <f t="shared" si="25"/>
        <v>5.5066249604611142E-3</v>
      </c>
      <c r="M96" s="64">
        <f t="shared" ca="1" si="14"/>
        <v>71.119433333333333</v>
      </c>
      <c r="N96" s="64">
        <f t="shared" ca="1" si="16"/>
        <v>1.3066666666659899E-2</v>
      </c>
      <c r="O96" s="64">
        <f t="shared" ca="1" si="17"/>
        <v>1.7073777777760091E-4</v>
      </c>
      <c r="P96" s="64">
        <f t="shared" ca="1" si="18"/>
        <v>1.3066666666659899E-2</v>
      </c>
      <c r="Q96" s="70">
        <f t="shared" ca="1" si="19"/>
        <v>1.8369474806396373E-4</v>
      </c>
      <c r="R96" s="67">
        <f t="shared" ca="1" si="15"/>
        <v>5.910418371986588E-2</v>
      </c>
      <c r="S96" s="68">
        <f t="shared" ca="1" si="26"/>
        <v>0</v>
      </c>
    </row>
    <row r="97" spans="5:19" x14ac:dyDescent="0.25">
      <c r="E97" s="62">
        <f t="shared" si="20"/>
        <v>96</v>
      </c>
      <c r="F97" s="50">
        <v>43605</v>
      </c>
      <c r="G97" s="51">
        <v>70.983599999999996</v>
      </c>
      <c r="H97" s="69">
        <f t="shared" si="21"/>
        <v>71.132499999999993</v>
      </c>
      <c r="I97" s="64">
        <f t="shared" si="22"/>
        <v>-0.14889999999999759</v>
      </c>
      <c r="J97" s="64">
        <f t="shared" si="23"/>
        <v>2.2171209999999282E-2</v>
      </c>
      <c r="K97" s="64">
        <f t="shared" si="24"/>
        <v>0.14889999999999759</v>
      </c>
      <c r="L97" s="70">
        <f t="shared" si="25"/>
        <v>2.0976676302694934E-3</v>
      </c>
      <c r="M97" s="64">
        <f t="shared" ca="1" si="14"/>
        <v>71.23693333333334</v>
      </c>
      <c r="N97" s="64">
        <f t="shared" ca="1" si="16"/>
        <v>-0.25333333333334451</v>
      </c>
      <c r="O97" s="64">
        <f t="shared" ca="1" si="17"/>
        <v>6.417777777778344E-2</v>
      </c>
      <c r="P97" s="64">
        <f t="shared" ca="1" si="18"/>
        <v>0.25333333333334451</v>
      </c>
      <c r="Q97" s="70">
        <f t="shared" ca="1" si="19"/>
        <v>3.5688994828854065E-3</v>
      </c>
      <c r="R97" s="67">
        <f t="shared" ca="1" si="15"/>
        <v>-0.20729581628013855</v>
      </c>
      <c r="S97" s="68">
        <f t="shared" ca="1" si="26"/>
        <v>1</v>
      </c>
    </row>
    <row r="98" spans="5:19" x14ac:dyDescent="0.25">
      <c r="E98" s="62">
        <f t="shared" si="20"/>
        <v>97</v>
      </c>
      <c r="F98" s="50">
        <v>43606</v>
      </c>
      <c r="G98" s="51">
        <v>72.150899999999993</v>
      </c>
      <c r="H98" s="69">
        <f t="shared" si="21"/>
        <v>70.983599999999996</v>
      </c>
      <c r="I98" s="64">
        <f t="shared" si="22"/>
        <v>1.1672999999999973</v>
      </c>
      <c r="J98" s="64">
        <f t="shared" si="23"/>
        <v>1.3625892899999938</v>
      </c>
      <c r="K98" s="64">
        <f t="shared" si="24"/>
        <v>1.1672999999999973</v>
      </c>
      <c r="L98" s="70">
        <f t="shared" si="25"/>
        <v>1.6178592366831147E-2</v>
      </c>
      <c r="M98" s="64">
        <f t="shared" ca="1" si="14"/>
        <v>71.213433333333327</v>
      </c>
      <c r="N98" s="64">
        <f t="shared" ca="1" si="16"/>
        <v>0.93746666666666556</v>
      </c>
      <c r="O98" s="64">
        <f t="shared" ca="1" si="17"/>
        <v>0.87884375111110902</v>
      </c>
      <c r="P98" s="64">
        <f t="shared" ca="1" si="18"/>
        <v>0.93746666666666556</v>
      </c>
      <c r="Q98" s="70">
        <f t="shared" ca="1" si="19"/>
        <v>1.2993138916724056E-2</v>
      </c>
      <c r="R98" s="67">
        <f t="shared" ca="1" si="15"/>
        <v>0.98350418371987158</v>
      </c>
      <c r="S98" s="68">
        <f t="shared" ca="1" si="26"/>
        <v>1</v>
      </c>
    </row>
    <row r="99" spans="5:19" x14ac:dyDescent="0.25">
      <c r="E99" s="62">
        <f t="shared" si="20"/>
        <v>98</v>
      </c>
      <c r="F99" s="50">
        <v>43607</v>
      </c>
      <c r="G99" s="51">
        <v>70.764300000000006</v>
      </c>
      <c r="H99" s="69">
        <f t="shared" si="21"/>
        <v>72.150899999999993</v>
      </c>
      <c r="I99" s="64">
        <f t="shared" si="22"/>
        <v>-1.3865999999999872</v>
      </c>
      <c r="J99" s="64">
        <f t="shared" si="23"/>
        <v>1.9226595599999645</v>
      </c>
      <c r="K99" s="64">
        <f t="shared" si="24"/>
        <v>1.3865999999999872</v>
      </c>
      <c r="L99" s="70">
        <f t="shared" si="25"/>
        <v>1.9594626103840312E-2</v>
      </c>
      <c r="M99" s="64">
        <f t="shared" ca="1" si="14"/>
        <v>71.422333333333327</v>
      </c>
      <c r="N99" s="64">
        <f t="shared" ca="1" si="16"/>
        <v>-0.65803333333332148</v>
      </c>
      <c r="O99" s="64">
        <f t="shared" ca="1" si="17"/>
        <v>0.43300786777776218</v>
      </c>
      <c r="P99" s="64">
        <f t="shared" ca="1" si="18"/>
        <v>0.65803333333332148</v>
      </c>
      <c r="Q99" s="70">
        <f t="shared" ca="1" si="19"/>
        <v>9.2989449953341085E-3</v>
      </c>
      <c r="R99" s="67">
        <f t="shared" ca="1" si="15"/>
        <v>-0.61199581628011546</v>
      </c>
      <c r="S99" s="68">
        <f t="shared" ca="1" si="26"/>
        <v>1</v>
      </c>
    </row>
    <row r="100" spans="5:19" x14ac:dyDescent="0.25">
      <c r="E100" s="62">
        <f t="shared" si="20"/>
        <v>99</v>
      </c>
      <c r="F100" s="50">
        <v>43608</v>
      </c>
      <c r="G100" s="51">
        <v>69.9602</v>
      </c>
      <c r="H100" s="69">
        <f t="shared" si="21"/>
        <v>70.764300000000006</v>
      </c>
      <c r="I100" s="64">
        <f t="shared" si="22"/>
        <v>-0.80410000000000537</v>
      </c>
      <c r="J100" s="64">
        <f t="shared" si="23"/>
        <v>0.64657681000000866</v>
      </c>
      <c r="K100" s="64">
        <f t="shared" si="24"/>
        <v>0.80410000000000537</v>
      </c>
      <c r="L100" s="70">
        <f t="shared" si="25"/>
        <v>1.1493677833968532E-2</v>
      </c>
      <c r="M100" s="64">
        <f t="shared" ca="1" si="14"/>
        <v>71.299599999999998</v>
      </c>
      <c r="N100" s="64">
        <f t="shared" ca="1" si="16"/>
        <v>-1.3393999999999977</v>
      </c>
      <c r="O100" s="64">
        <f t="shared" ca="1" si="17"/>
        <v>1.7939923599999938</v>
      </c>
      <c r="P100" s="64">
        <f t="shared" ca="1" si="18"/>
        <v>1.3393999999999977</v>
      </c>
      <c r="Q100" s="70">
        <f t="shared" ca="1" si="19"/>
        <v>1.9145171111574835E-2</v>
      </c>
      <c r="R100" s="67">
        <f t="shared" ca="1" si="15"/>
        <v>-1.2933624829467918</v>
      </c>
      <c r="S100" s="68">
        <f t="shared" ca="1" si="26"/>
        <v>0</v>
      </c>
    </row>
    <row r="101" spans="5:19" x14ac:dyDescent="0.25">
      <c r="E101" s="62">
        <f t="shared" si="20"/>
        <v>100</v>
      </c>
      <c r="F101" s="50">
        <v>43609</v>
      </c>
      <c r="G101" s="51">
        <v>69.918599999999998</v>
      </c>
      <c r="H101" s="69">
        <f t="shared" si="21"/>
        <v>69.9602</v>
      </c>
      <c r="I101" s="64">
        <f t="shared" si="22"/>
        <v>-4.1600000000002524E-2</v>
      </c>
      <c r="J101" s="64">
        <f t="shared" si="23"/>
        <v>1.73056000000021E-3</v>
      </c>
      <c r="K101" s="64">
        <f t="shared" si="24"/>
        <v>4.1600000000002524E-2</v>
      </c>
      <c r="L101" s="70">
        <f t="shared" si="25"/>
        <v>5.949775882240566E-4</v>
      </c>
      <c r="M101" s="64">
        <f t="shared" ca="1" si="14"/>
        <v>70.958466666666666</v>
      </c>
      <c r="N101" s="64">
        <f t="shared" ca="1" si="16"/>
        <v>-1.0398666666666685</v>
      </c>
      <c r="O101" s="64">
        <f t="shared" ca="1" si="17"/>
        <v>1.0813226844444483</v>
      </c>
      <c r="P101" s="64">
        <f t="shared" ca="1" si="18"/>
        <v>1.0398666666666685</v>
      </c>
      <c r="Q101" s="70">
        <f t="shared" ca="1" si="19"/>
        <v>1.4872532726151104E-2</v>
      </c>
      <c r="R101" s="67">
        <f t="shared" ca="1" si="15"/>
        <v>-0.99382914961346247</v>
      </c>
      <c r="S101" s="68">
        <f t="shared" ca="1" si="26"/>
        <v>0</v>
      </c>
    </row>
    <row r="102" spans="5:19" x14ac:dyDescent="0.25">
      <c r="E102" s="62">
        <f t="shared" si="20"/>
        <v>101</v>
      </c>
      <c r="F102" s="50">
        <v>43613</v>
      </c>
      <c r="G102" s="51">
        <v>68.845399999999998</v>
      </c>
      <c r="H102" s="69">
        <f t="shared" si="21"/>
        <v>69.918599999999998</v>
      </c>
      <c r="I102" s="64">
        <f t="shared" si="22"/>
        <v>-1.0731999999999999</v>
      </c>
      <c r="J102" s="64">
        <f t="shared" si="23"/>
        <v>1.1517582399999999</v>
      </c>
      <c r="K102" s="64">
        <f t="shared" si="24"/>
        <v>1.0731999999999999</v>
      </c>
      <c r="L102" s="70">
        <f t="shared" si="25"/>
        <v>1.5588550578542647E-2</v>
      </c>
      <c r="M102" s="64">
        <f t="shared" ca="1" si="14"/>
        <v>70.214366666666663</v>
      </c>
      <c r="N102" s="64">
        <f t="shared" ca="1" si="16"/>
        <v>-1.3689666666666653</v>
      </c>
      <c r="O102" s="64">
        <f t="shared" ca="1" si="17"/>
        <v>1.8740697344444408</v>
      </c>
      <c r="P102" s="64">
        <f t="shared" ca="1" si="18"/>
        <v>1.3689666666666653</v>
      </c>
      <c r="Q102" s="70">
        <f t="shared" ca="1" si="19"/>
        <v>1.9884649761155653E-2</v>
      </c>
      <c r="R102" s="67">
        <f t="shared" ca="1" si="15"/>
        <v>-1.3229291496134594</v>
      </c>
      <c r="S102" s="68">
        <f t="shared" ca="1" si="26"/>
        <v>0</v>
      </c>
    </row>
    <row r="103" spans="5:19" x14ac:dyDescent="0.25">
      <c r="E103" s="62">
        <f t="shared" si="20"/>
        <v>102</v>
      </c>
      <c r="F103" s="50">
        <v>43614</v>
      </c>
      <c r="G103" s="51">
        <v>68.412700000000001</v>
      </c>
      <c r="H103" s="69">
        <f t="shared" si="21"/>
        <v>68.845399999999998</v>
      </c>
      <c r="I103" s="64">
        <f t="shared" si="22"/>
        <v>-0.43269999999999698</v>
      </c>
      <c r="J103" s="64">
        <f t="shared" si="23"/>
        <v>0.18722928999999738</v>
      </c>
      <c r="K103" s="64">
        <f t="shared" si="24"/>
        <v>0.43269999999999698</v>
      </c>
      <c r="L103" s="70">
        <f t="shared" si="25"/>
        <v>6.3248490411867532E-3</v>
      </c>
      <c r="M103" s="64">
        <f t="shared" ca="1" si="14"/>
        <v>69.574733333333327</v>
      </c>
      <c r="N103" s="64">
        <f t="shared" ca="1" si="16"/>
        <v>-1.1620333333333264</v>
      </c>
      <c r="O103" s="64">
        <f t="shared" ca="1" si="17"/>
        <v>1.3503214677777615</v>
      </c>
      <c r="P103" s="64">
        <f t="shared" ca="1" si="18"/>
        <v>1.1620333333333264</v>
      </c>
      <c r="Q103" s="70">
        <f t="shared" ca="1" si="19"/>
        <v>1.6985637656945659E-2</v>
      </c>
      <c r="R103" s="67">
        <f t="shared" ca="1" si="15"/>
        <v>-1.1159958162801205</v>
      </c>
      <c r="S103" s="68">
        <f t="shared" ca="1" si="26"/>
        <v>0</v>
      </c>
    </row>
    <row r="104" spans="5:19" x14ac:dyDescent="0.25">
      <c r="E104" s="62">
        <f t="shared" si="20"/>
        <v>103</v>
      </c>
      <c r="F104" s="50">
        <v>43615</v>
      </c>
      <c r="G104" s="51">
        <v>68.828699999999998</v>
      </c>
      <c r="H104" s="69">
        <f t="shared" si="21"/>
        <v>68.412700000000001</v>
      </c>
      <c r="I104" s="64">
        <f t="shared" si="22"/>
        <v>0.41599999999999682</v>
      </c>
      <c r="J104" s="64">
        <f t="shared" si="23"/>
        <v>0.17305599999999735</v>
      </c>
      <c r="K104" s="64">
        <f t="shared" si="24"/>
        <v>0.41599999999999682</v>
      </c>
      <c r="L104" s="70">
        <f t="shared" si="25"/>
        <v>6.0439903702960655E-3</v>
      </c>
      <c r="M104" s="64">
        <f t="shared" ca="1" si="14"/>
        <v>69.058900000000008</v>
      </c>
      <c r="N104" s="64">
        <f t="shared" ca="1" si="16"/>
        <v>-0.23020000000001062</v>
      </c>
      <c r="O104" s="64">
        <f t="shared" ca="1" si="17"/>
        <v>5.2992040000004889E-2</v>
      </c>
      <c r="P104" s="64">
        <f t="shared" ca="1" si="18"/>
        <v>0.23020000000001062</v>
      </c>
      <c r="Q104" s="70">
        <f t="shared" ca="1" si="19"/>
        <v>3.3445350558707434E-3</v>
      </c>
      <c r="R104" s="67">
        <f t="shared" ca="1" si="15"/>
        <v>-0.18416248294680465</v>
      </c>
      <c r="S104" s="68">
        <f t="shared" ca="1" si="26"/>
        <v>0</v>
      </c>
    </row>
    <row r="105" spans="5:19" x14ac:dyDescent="0.25">
      <c r="E105" s="62">
        <f t="shared" si="20"/>
        <v>104</v>
      </c>
      <c r="F105" s="50">
        <v>43616</v>
      </c>
      <c r="G105" s="51">
        <v>68.121600000000001</v>
      </c>
      <c r="H105" s="69">
        <f t="shared" si="21"/>
        <v>68.828699999999998</v>
      </c>
      <c r="I105" s="64">
        <f t="shared" si="22"/>
        <v>-0.70709999999999695</v>
      </c>
      <c r="J105" s="64">
        <f t="shared" si="23"/>
        <v>0.49999040999999567</v>
      </c>
      <c r="K105" s="64">
        <f t="shared" si="24"/>
        <v>0.70709999999999695</v>
      </c>
      <c r="L105" s="70">
        <f t="shared" si="25"/>
        <v>1.0379967587373123E-2</v>
      </c>
      <c r="M105" s="64">
        <f t="shared" ca="1" si="14"/>
        <v>68.695599999999999</v>
      </c>
      <c r="N105" s="64">
        <f t="shared" ca="1" si="16"/>
        <v>-0.57399999999999807</v>
      </c>
      <c r="O105" s="64">
        <f t="shared" ca="1" si="17"/>
        <v>0.32947599999999777</v>
      </c>
      <c r="P105" s="64">
        <f t="shared" ca="1" si="18"/>
        <v>0.57399999999999807</v>
      </c>
      <c r="Q105" s="70">
        <f t="shared" ca="1" si="19"/>
        <v>8.4261086057872692E-3</v>
      </c>
      <c r="R105" s="67">
        <f t="shared" ca="1" si="15"/>
        <v>-0.52796248294679204</v>
      </c>
      <c r="S105" s="68">
        <f t="shared" ca="1" si="26"/>
        <v>0</v>
      </c>
    </row>
    <row r="106" spans="5:19" x14ac:dyDescent="0.25">
      <c r="E106" s="62">
        <f t="shared" si="20"/>
        <v>105</v>
      </c>
      <c r="F106" s="50">
        <v>43619</v>
      </c>
      <c r="G106" s="51">
        <v>69.020099999999999</v>
      </c>
      <c r="H106" s="69">
        <f t="shared" si="21"/>
        <v>68.121600000000001</v>
      </c>
      <c r="I106" s="64">
        <f t="shared" si="22"/>
        <v>0.89849999999999852</v>
      </c>
      <c r="J106" s="64">
        <f t="shared" si="23"/>
        <v>0.80730224999999733</v>
      </c>
      <c r="K106" s="64">
        <f t="shared" si="24"/>
        <v>0.89849999999999852</v>
      </c>
      <c r="L106" s="70">
        <f t="shared" si="25"/>
        <v>1.3017946945889654E-2</v>
      </c>
      <c r="M106" s="64">
        <f t="shared" ca="1" si="14"/>
        <v>68.454333333333338</v>
      </c>
      <c r="N106" s="64">
        <f t="shared" ca="1" si="16"/>
        <v>0.56576666666666142</v>
      </c>
      <c r="O106" s="64">
        <f t="shared" ca="1" si="17"/>
        <v>0.32009192111110518</v>
      </c>
      <c r="P106" s="64">
        <f t="shared" ca="1" si="18"/>
        <v>0.56576666666666142</v>
      </c>
      <c r="Q106" s="70">
        <f t="shared" ca="1" si="19"/>
        <v>8.1971290488808534E-3</v>
      </c>
      <c r="R106" s="67">
        <f t="shared" ca="1" si="15"/>
        <v>0.61180418371986744</v>
      </c>
      <c r="S106" s="68">
        <f t="shared" ca="1" si="26"/>
        <v>1</v>
      </c>
    </row>
    <row r="107" spans="5:19" x14ac:dyDescent="0.25">
      <c r="E107" s="62">
        <f t="shared" si="20"/>
        <v>106</v>
      </c>
      <c r="F107" s="50">
        <v>43620</v>
      </c>
      <c r="G107" s="51">
        <v>70.8005</v>
      </c>
      <c r="H107" s="69">
        <f t="shared" si="21"/>
        <v>69.020099999999999</v>
      </c>
      <c r="I107" s="64">
        <f t="shared" si="22"/>
        <v>1.7804000000000002</v>
      </c>
      <c r="J107" s="64">
        <f t="shared" si="23"/>
        <v>3.1698241600000006</v>
      </c>
      <c r="K107" s="64">
        <f t="shared" si="24"/>
        <v>1.7804000000000002</v>
      </c>
      <c r="L107" s="70">
        <f t="shared" si="25"/>
        <v>2.5146715065571573E-2</v>
      </c>
      <c r="M107" s="64">
        <f t="shared" ca="1" si="14"/>
        <v>68.65679999999999</v>
      </c>
      <c r="N107" s="64">
        <f t="shared" ca="1" si="16"/>
        <v>2.1437000000000097</v>
      </c>
      <c r="O107" s="64">
        <f t="shared" ca="1" si="17"/>
        <v>4.5954496900000414</v>
      </c>
      <c r="P107" s="64">
        <f t="shared" ca="1" si="18"/>
        <v>2.1437000000000097</v>
      </c>
      <c r="Q107" s="70">
        <f t="shared" ca="1" si="19"/>
        <v>3.0278034759641664E-2</v>
      </c>
      <c r="R107" s="67">
        <f t="shared" ca="1" si="15"/>
        <v>2.1897375170532158</v>
      </c>
      <c r="S107" s="68">
        <f t="shared" ca="1" si="26"/>
        <v>0</v>
      </c>
    </row>
    <row r="108" spans="5:19" x14ac:dyDescent="0.25">
      <c r="E108" s="62">
        <f t="shared" si="20"/>
        <v>107</v>
      </c>
      <c r="F108" s="50">
        <v>43621</v>
      </c>
      <c r="G108" s="51">
        <v>71.332899999999995</v>
      </c>
      <c r="H108" s="69">
        <f t="shared" si="21"/>
        <v>70.8005</v>
      </c>
      <c r="I108" s="64">
        <f t="shared" si="22"/>
        <v>0.53239999999999554</v>
      </c>
      <c r="J108" s="64">
        <f t="shared" si="23"/>
        <v>0.28344975999999528</v>
      </c>
      <c r="K108" s="64">
        <f t="shared" si="24"/>
        <v>0.53239999999999554</v>
      </c>
      <c r="L108" s="70">
        <f t="shared" si="25"/>
        <v>7.4635967414754707E-3</v>
      </c>
      <c r="M108" s="64">
        <f t="shared" ca="1" si="14"/>
        <v>69.314066666666676</v>
      </c>
      <c r="N108" s="64">
        <f t="shared" ca="1" si="16"/>
        <v>2.018833333333319</v>
      </c>
      <c r="O108" s="64">
        <f t="shared" ca="1" si="17"/>
        <v>4.0756880277777201</v>
      </c>
      <c r="P108" s="64">
        <f t="shared" ca="1" si="18"/>
        <v>2.018833333333319</v>
      </c>
      <c r="Q108" s="70">
        <f t="shared" ca="1" si="19"/>
        <v>2.8301573794606964E-2</v>
      </c>
      <c r="R108" s="67">
        <f t="shared" ca="1" si="15"/>
        <v>2.0648708503865252</v>
      </c>
      <c r="S108" s="68">
        <f t="shared" ca="1" si="26"/>
        <v>0</v>
      </c>
    </row>
    <row r="109" spans="5:19" x14ac:dyDescent="0.25">
      <c r="E109" s="62">
        <f t="shared" si="20"/>
        <v>108</v>
      </c>
      <c r="F109" s="50">
        <v>43622</v>
      </c>
      <c r="G109" s="51">
        <v>70.268000000000001</v>
      </c>
      <c r="H109" s="69">
        <f t="shared" si="21"/>
        <v>71.332899999999995</v>
      </c>
      <c r="I109" s="64">
        <f t="shared" si="22"/>
        <v>-1.0648999999999944</v>
      </c>
      <c r="J109" s="64">
        <f t="shared" si="23"/>
        <v>1.1340120099999882</v>
      </c>
      <c r="K109" s="64">
        <f t="shared" si="24"/>
        <v>1.0648999999999944</v>
      </c>
      <c r="L109" s="70">
        <f t="shared" si="25"/>
        <v>1.5154835771617158E-2</v>
      </c>
      <c r="M109" s="64">
        <f t="shared" ca="1" si="14"/>
        <v>70.384500000000003</v>
      </c>
      <c r="N109" s="64">
        <f t="shared" ca="1" si="16"/>
        <v>-0.11650000000000205</v>
      </c>
      <c r="O109" s="64">
        <f t="shared" ca="1" si="17"/>
        <v>1.3572250000000476E-2</v>
      </c>
      <c r="P109" s="64">
        <f t="shared" ca="1" si="18"/>
        <v>0.11650000000000205</v>
      </c>
      <c r="Q109" s="70">
        <f t="shared" ca="1" si="19"/>
        <v>1.6579381795412142E-3</v>
      </c>
      <c r="R109" s="67">
        <f t="shared" ca="1" si="15"/>
        <v>-7.0462482946796065E-2</v>
      </c>
      <c r="S109" s="68">
        <f t="shared" ca="1" si="26"/>
        <v>1</v>
      </c>
    </row>
    <row r="110" spans="5:19" x14ac:dyDescent="0.25">
      <c r="E110" s="62">
        <f t="shared" si="20"/>
        <v>109</v>
      </c>
      <c r="F110" s="50">
        <v>43623</v>
      </c>
      <c r="G110" s="51">
        <v>70.904200000000003</v>
      </c>
      <c r="H110" s="69">
        <f t="shared" si="21"/>
        <v>70.268000000000001</v>
      </c>
      <c r="I110" s="64">
        <f t="shared" si="22"/>
        <v>0.63620000000000232</v>
      </c>
      <c r="J110" s="64">
        <f t="shared" si="23"/>
        <v>0.40475044000000293</v>
      </c>
      <c r="K110" s="64">
        <f t="shared" si="24"/>
        <v>0.63620000000000232</v>
      </c>
      <c r="L110" s="70">
        <f t="shared" si="25"/>
        <v>8.9726701662243176E-3</v>
      </c>
      <c r="M110" s="64">
        <f t="shared" ca="1" si="14"/>
        <v>70.800466666666665</v>
      </c>
      <c r="N110" s="64">
        <f t="shared" ca="1" si="16"/>
        <v>0.1037333333333379</v>
      </c>
      <c r="O110" s="64">
        <f t="shared" ca="1" si="17"/>
        <v>1.076060444444539E-2</v>
      </c>
      <c r="P110" s="64">
        <f t="shared" ca="1" si="18"/>
        <v>0.1037333333333379</v>
      </c>
      <c r="Q110" s="70">
        <f t="shared" ca="1" si="19"/>
        <v>1.4630068928686579E-3</v>
      </c>
      <c r="R110" s="67">
        <f t="shared" ca="1" si="15"/>
        <v>0.14977085038654386</v>
      </c>
      <c r="S110" s="68">
        <f t="shared" ca="1" si="26"/>
        <v>1</v>
      </c>
    </row>
    <row r="111" spans="5:19" x14ac:dyDescent="0.25">
      <c r="E111" s="62">
        <f t="shared" si="20"/>
        <v>110</v>
      </c>
      <c r="F111" s="50">
        <v>43626</v>
      </c>
      <c r="G111" s="51">
        <v>71.724400000000003</v>
      </c>
      <c r="H111" s="69">
        <f t="shared" si="21"/>
        <v>70.904200000000003</v>
      </c>
      <c r="I111" s="64">
        <f t="shared" si="22"/>
        <v>0.82019999999999982</v>
      </c>
      <c r="J111" s="64">
        <f t="shared" si="23"/>
        <v>0.67272803999999975</v>
      </c>
      <c r="K111" s="64">
        <f t="shared" si="24"/>
        <v>0.82019999999999982</v>
      </c>
      <c r="L111" s="70">
        <f t="shared" si="25"/>
        <v>1.143543898589601E-2</v>
      </c>
      <c r="M111" s="64">
        <f t="shared" ca="1" si="14"/>
        <v>70.835033333333328</v>
      </c>
      <c r="N111" s="64">
        <f t="shared" ca="1" si="16"/>
        <v>0.88936666666667463</v>
      </c>
      <c r="O111" s="64">
        <f t="shared" ca="1" si="17"/>
        <v>0.79097306777779197</v>
      </c>
      <c r="P111" s="64">
        <f t="shared" ca="1" si="18"/>
        <v>0.88936666666667463</v>
      </c>
      <c r="Q111" s="70">
        <f t="shared" ca="1" si="19"/>
        <v>1.2399778411066173E-2</v>
      </c>
      <c r="R111" s="67">
        <f t="shared" ca="1" si="15"/>
        <v>0.93540418371988066</v>
      </c>
      <c r="S111" s="68">
        <f t="shared" ca="1" si="26"/>
        <v>0</v>
      </c>
    </row>
    <row r="112" spans="5:19" x14ac:dyDescent="0.25">
      <c r="E112" s="62">
        <f t="shared" si="20"/>
        <v>111</v>
      </c>
      <c r="F112" s="50">
        <v>43627</v>
      </c>
      <c r="G112" s="51">
        <v>71.548699999999997</v>
      </c>
      <c r="H112" s="69">
        <f t="shared" si="21"/>
        <v>71.724400000000003</v>
      </c>
      <c r="I112" s="64">
        <f t="shared" si="22"/>
        <v>-0.17570000000000618</v>
      </c>
      <c r="J112" s="64">
        <f t="shared" si="23"/>
        <v>3.0870490000002172E-2</v>
      </c>
      <c r="K112" s="64">
        <f t="shared" si="24"/>
        <v>0.17570000000000618</v>
      </c>
      <c r="L112" s="70">
        <f t="shared" si="25"/>
        <v>2.4556700541030962E-3</v>
      </c>
      <c r="M112" s="64">
        <f t="shared" ca="1" si="14"/>
        <v>70.96553333333334</v>
      </c>
      <c r="N112" s="64">
        <f t="shared" ca="1" si="16"/>
        <v>0.5831666666666564</v>
      </c>
      <c r="O112" s="64">
        <f t="shared" ca="1" si="17"/>
        <v>0.34008336111109916</v>
      </c>
      <c r="P112" s="64">
        <f t="shared" ca="1" si="18"/>
        <v>0.5831666666666564</v>
      </c>
      <c r="Q112" s="70">
        <f t="shared" ca="1" si="19"/>
        <v>8.1506256111803076E-3</v>
      </c>
      <c r="R112" s="67">
        <f t="shared" ca="1" si="15"/>
        <v>0.62920418371986242</v>
      </c>
      <c r="S112" s="68">
        <f t="shared" ca="1" si="26"/>
        <v>0</v>
      </c>
    </row>
    <row r="113" spans="5:19" x14ac:dyDescent="0.25">
      <c r="E113" s="62">
        <f t="shared" si="20"/>
        <v>112</v>
      </c>
      <c r="F113" s="50">
        <v>43628</v>
      </c>
      <c r="G113" s="51">
        <v>70.954400000000007</v>
      </c>
      <c r="H113" s="69">
        <f t="shared" si="21"/>
        <v>71.548699999999997</v>
      </c>
      <c r="I113" s="64">
        <f t="shared" si="22"/>
        <v>-0.59429999999998984</v>
      </c>
      <c r="J113" s="64">
        <f t="shared" si="23"/>
        <v>0.35319248999998792</v>
      </c>
      <c r="K113" s="64">
        <f t="shared" si="24"/>
        <v>0.59429999999998984</v>
      </c>
      <c r="L113" s="70">
        <f t="shared" si="25"/>
        <v>8.3758019234887442E-3</v>
      </c>
      <c r="M113" s="64">
        <f t="shared" ca="1" si="14"/>
        <v>71.392433333333329</v>
      </c>
      <c r="N113" s="64">
        <f t="shared" ca="1" si="16"/>
        <v>-0.43803333333332262</v>
      </c>
      <c r="O113" s="64">
        <f t="shared" ca="1" si="17"/>
        <v>0.19187320111110173</v>
      </c>
      <c r="P113" s="64">
        <f t="shared" ca="1" si="18"/>
        <v>0.43803333333332262</v>
      </c>
      <c r="Q113" s="70">
        <f t="shared" ca="1" si="19"/>
        <v>6.1734484871033028E-3</v>
      </c>
      <c r="R113" s="67">
        <f t="shared" ca="1" si="15"/>
        <v>-0.39199581628011665</v>
      </c>
      <c r="S113" s="68">
        <f t="shared" ca="1" si="26"/>
        <v>1</v>
      </c>
    </row>
    <row r="114" spans="5:19" x14ac:dyDescent="0.25">
      <c r="E114" s="62">
        <f t="shared" si="20"/>
        <v>113</v>
      </c>
      <c r="F114" s="50">
        <v>43629</v>
      </c>
      <c r="G114" s="51">
        <v>72.678600000000003</v>
      </c>
      <c r="H114" s="69">
        <f t="shared" si="21"/>
        <v>70.954400000000007</v>
      </c>
      <c r="I114" s="64">
        <f t="shared" si="22"/>
        <v>1.7241999999999962</v>
      </c>
      <c r="J114" s="64">
        <f t="shared" si="23"/>
        <v>2.9728656399999869</v>
      </c>
      <c r="K114" s="64">
        <f t="shared" si="24"/>
        <v>1.7241999999999962</v>
      </c>
      <c r="L114" s="70">
        <f t="shared" si="25"/>
        <v>2.3723627037394723E-2</v>
      </c>
      <c r="M114" s="64">
        <f t="shared" ca="1" si="14"/>
        <v>71.409166666666678</v>
      </c>
      <c r="N114" s="64">
        <f t="shared" ca="1" si="16"/>
        <v>1.2694333333333248</v>
      </c>
      <c r="O114" s="64">
        <f t="shared" ca="1" si="17"/>
        <v>1.6114609877777559</v>
      </c>
      <c r="P114" s="64">
        <f t="shared" ca="1" si="18"/>
        <v>1.2694333333333248</v>
      </c>
      <c r="Q114" s="70">
        <f t="shared" ca="1" si="19"/>
        <v>1.746639772000733E-2</v>
      </c>
      <c r="R114" s="67">
        <f t="shared" ca="1" si="15"/>
        <v>1.3154708503865307</v>
      </c>
      <c r="S114" s="68">
        <f t="shared" ca="1" si="26"/>
        <v>1</v>
      </c>
    </row>
    <row r="115" spans="5:19" x14ac:dyDescent="0.25">
      <c r="E115" s="62">
        <f t="shared" si="20"/>
        <v>114</v>
      </c>
      <c r="F115" s="50">
        <v>43630</v>
      </c>
      <c r="G115" s="51">
        <v>73.038600000000002</v>
      </c>
      <c r="H115" s="69">
        <f t="shared" si="21"/>
        <v>72.678600000000003</v>
      </c>
      <c r="I115" s="64">
        <f t="shared" si="22"/>
        <v>0.35999999999999943</v>
      </c>
      <c r="J115" s="64">
        <f t="shared" si="23"/>
        <v>0.1295999999999996</v>
      </c>
      <c r="K115" s="64">
        <f t="shared" si="24"/>
        <v>0.35999999999999943</v>
      </c>
      <c r="L115" s="70">
        <f t="shared" si="25"/>
        <v>4.9289006087192173E-3</v>
      </c>
      <c r="M115" s="64">
        <f t="shared" ca="1" si="14"/>
        <v>71.727233333333345</v>
      </c>
      <c r="N115" s="64">
        <f t="shared" ca="1" si="16"/>
        <v>1.3113666666666575</v>
      </c>
      <c r="O115" s="64">
        <f t="shared" ca="1" si="17"/>
        <v>1.7196825344444202</v>
      </c>
      <c r="P115" s="64">
        <f t="shared" ca="1" si="18"/>
        <v>1.3113666666666575</v>
      </c>
      <c r="Q115" s="70">
        <f t="shared" ca="1" si="19"/>
        <v>1.7954433226631636E-2</v>
      </c>
      <c r="R115" s="67">
        <f t="shared" ca="1" si="15"/>
        <v>1.3574041837198634</v>
      </c>
      <c r="S115" s="68">
        <f t="shared" ca="1" si="26"/>
        <v>0</v>
      </c>
    </row>
    <row r="116" spans="5:19" x14ac:dyDescent="0.25">
      <c r="E116" s="62">
        <f t="shared" si="20"/>
        <v>115</v>
      </c>
      <c r="F116" s="50">
        <v>43633</v>
      </c>
      <c r="G116" s="51">
        <v>72.971599999999995</v>
      </c>
      <c r="H116" s="69">
        <f t="shared" si="21"/>
        <v>73.038600000000002</v>
      </c>
      <c r="I116" s="64">
        <f t="shared" si="22"/>
        <v>-6.7000000000007276E-2</v>
      </c>
      <c r="J116" s="64">
        <f t="shared" si="23"/>
        <v>4.4890000000009748E-3</v>
      </c>
      <c r="K116" s="64">
        <f t="shared" si="24"/>
        <v>6.7000000000007276E-2</v>
      </c>
      <c r="L116" s="70">
        <f t="shared" si="25"/>
        <v>9.1816542326065588E-4</v>
      </c>
      <c r="M116" s="64">
        <f t="shared" ca="1" si="14"/>
        <v>72.223866666666666</v>
      </c>
      <c r="N116" s="64">
        <f t="shared" ca="1" si="16"/>
        <v>0.74773333333332914</v>
      </c>
      <c r="O116" s="64">
        <f t="shared" ca="1" si="17"/>
        <v>0.55910513777777149</v>
      </c>
      <c r="P116" s="64">
        <f t="shared" ca="1" si="18"/>
        <v>0.74773333333332914</v>
      </c>
      <c r="Q116" s="70">
        <f t="shared" ca="1" si="19"/>
        <v>1.0246908843074966E-2</v>
      </c>
      <c r="R116" s="67">
        <f t="shared" ca="1" si="15"/>
        <v>0.79377085038653517</v>
      </c>
      <c r="S116" s="68">
        <f t="shared" ca="1" si="26"/>
        <v>0</v>
      </c>
    </row>
    <row r="117" spans="5:19" x14ac:dyDescent="0.25">
      <c r="E117" s="62">
        <f t="shared" si="20"/>
        <v>116</v>
      </c>
      <c r="F117" s="50">
        <v>43634</v>
      </c>
      <c r="G117" s="51">
        <v>73.909099999999995</v>
      </c>
      <c r="H117" s="69">
        <f t="shared" si="21"/>
        <v>72.971599999999995</v>
      </c>
      <c r="I117" s="64">
        <f t="shared" si="22"/>
        <v>0.9375</v>
      </c>
      <c r="J117" s="64">
        <f t="shared" si="23"/>
        <v>0.87890625</v>
      </c>
      <c r="K117" s="64">
        <f t="shared" si="24"/>
        <v>0.9375</v>
      </c>
      <c r="L117" s="70">
        <f t="shared" si="25"/>
        <v>1.2684500284809315E-2</v>
      </c>
      <c r="M117" s="64">
        <f t="shared" ca="1" si="14"/>
        <v>72.896266666666662</v>
      </c>
      <c r="N117" s="64">
        <f t="shared" ca="1" si="16"/>
        <v>1.012833333333333</v>
      </c>
      <c r="O117" s="64">
        <f t="shared" ca="1" si="17"/>
        <v>1.0258313611111105</v>
      </c>
      <c r="P117" s="64">
        <f t="shared" ca="1" si="18"/>
        <v>1.012833333333333</v>
      </c>
      <c r="Q117" s="70">
        <f t="shared" ca="1" si="19"/>
        <v>1.3703770352139764E-2</v>
      </c>
      <c r="R117" s="67">
        <f t="shared" ca="1" si="15"/>
        <v>1.0588708503865389</v>
      </c>
      <c r="S117" s="68">
        <f t="shared" ca="1" si="26"/>
        <v>0</v>
      </c>
    </row>
    <row r="118" spans="5:19" x14ac:dyDescent="0.25">
      <c r="E118" s="62">
        <f t="shared" si="20"/>
        <v>117</v>
      </c>
      <c r="F118" s="50">
        <v>43635</v>
      </c>
      <c r="G118" s="51">
        <v>73.950900000000004</v>
      </c>
      <c r="H118" s="69">
        <f t="shared" si="21"/>
        <v>73.909099999999995</v>
      </c>
      <c r="I118" s="64">
        <f t="shared" si="22"/>
        <v>4.1800000000009163E-2</v>
      </c>
      <c r="J118" s="64">
        <f t="shared" si="23"/>
        <v>1.747240000000766E-3</v>
      </c>
      <c r="K118" s="64">
        <f t="shared" si="24"/>
        <v>4.1800000000009163E-2</v>
      </c>
      <c r="L118" s="70">
        <f t="shared" si="25"/>
        <v>5.6523990918310883E-4</v>
      </c>
      <c r="M118" s="64">
        <f t="shared" ca="1" si="14"/>
        <v>73.306433333333331</v>
      </c>
      <c r="N118" s="64">
        <f t="shared" ca="1" si="16"/>
        <v>0.6444666666666734</v>
      </c>
      <c r="O118" s="64">
        <f t="shared" ca="1" si="17"/>
        <v>0.41533728444445311</v>
      </c>
      <c r="P118" s="64">
        <f t="shared" ca="1" si="18"/>
        <v>0.6444666666666734</v>
      </c>
      <c r="Q118" s="70">
        <f t="shared" ca="1" si="19"/>
        <v>8.714791390864389E-3</v>
      </c>
      <c r="R118" s="67">
        <f t="shared" ca="1" si="15"/>
        <v>0.69050418371987943</v>
      </c>
      <c r="S118" s="68">
        <f t="shared" ca="1" si="26"/>
        <v>0</v>
      </c>
    </row>
    <row r="119" spans="5:19" x14ac:dyDescent="0.25">
      <c r="E119" s="62">
        <f t="shared" si="20"/>
        <v>118</v>
      </c>
      <c r="F119" s="50">
        <v>43636</v>
      </c>
      <c r="G119" s="51">
        <v>74.168499999999995</v>
      </c>
      <c r="H119" s="69">
        <f t="shared" si="21"/>
        <v>73.950900000000004</v>
      </c>
      <c r="I119" s="64">
        <f t="shared" si="22"/>
        <v>0.21759999999999025</v>
      </c>
      <c r="J119" s="64">
        <f t="shared" si="23"/>
        <v>4.7349759999995758E-2</v>
      </c>
      <c r="K119" s="64">
        <f t="shared" si="24"/>
        <v>0.21759999999999025</v>
      </c>
      <c r="L119" s="70">
        <f t="shared" si="25"/>
        <v>2.9338600618859794E-3</v>
      </c>
      <c r="M119" s="64">
        <f t="shared" ca="1" si="14"/>
        <v>73.610533333333322</v>
      </c>
      <c r="N119" s="64">
        <f t="shared" ca="1" si="16"/>
        <v>0.5579666666666725</v>
      </c>
      <c r="O119" s="64">
        <f t="shared" ca="1" si="17"/>
        <v>0.3113268011111176</v>
      </c>
      <c r="P119" s="64">
        <f t="shared" ca="1" si="18"/>
        <v>0.5579666666666725</v>
      </c>
      <c r="Q119" s="70">
        <f t="shared" ca="1" si="19"/>
        <v>7.522960106604186E-3</v>
      </c>
      <c r="R119" s="67">
        <f t="shared" ca="1" si="15"/>
        <v>0.60400418371987852</v>
      </c>
      <c r="S119" s="68">
        <f t="shared" ca="1" si="26"/>
        <v>0</v>
      </c>
    </row>
    <row r="120" spans="5:19" x14ac:dyDescent="0.25">
      <c r="E120" s="62">
        <f t="shared" si="20"/>
        <v>119</v>
      </c>
      <c r="F120" s="50">
        <v>43637</v>
      </c>
      <c r="G120" s="51">
        <v>73.967699999999994</v>
      </c>
      <c r="H120" s="69">
        <f t="shared" si="21"/>
        <v>74.168499999999995</v>
      </c>
      <c r="I120" s="64">
        <f t="shared" si="22"/>
        <v>-0.20080000000000098</v>
      </c>
      <c r="J120" s="64">
        <f t="shared" si="23"/>
        <v>4.0320640000000393E-2</v>
      </c>
      <c r="K120" s="64">
        <f t="shared" si="24"/>
        <v>0.20080000000000098</v>
      </c>
      <c r="L120" s="70">
        <f t="shared" si="25"/>
        <v>2.7146984426986509E-3</v>
      </c>
      <c r="M120" s="64">
        <f t="shared" ca="1" si="14"/>
        <v>74.009500000000003</v>
      </c>
      <c r="N120" s="64">
        <f t="shared" ca="1" si="16"/>
        <v>-4.1800000000009163E-2</v>
      </c>
      <c r="O120" s="64">
        <f t="shared" ca="1" si="17"/>
        <v>1.747240000000766E-3</v>
      </c>
      <c r="P120" s="64">
        <f t="shared" ca="1" si="18"/>
        <v>4.1800000000009163E-2</v>
      </c>
      <c r="Q120" s="70">
        <f t="shared" ca="1" si="19"/>
        <v>5.6511152841049763E-4</v>
      </c>
      <c r="R120" s="67">
        <f t="shared" ca="1" si="15"/>
        <v>4.2375170531968182E-3</v>
      </c>
      <c r="S120" s="68">
        <f t="shared" ca="1" si="26"/>
        <v>1</v>
      </c>
    </row>
    <row r="121" spans="5:19" x14ac:dyDescent="0.25">
      <c r="E121" s="62">
        <f t="shared" si="20"/>
        <v>120</v>
      </c>
      <c r="F121" s="50">
        <v>43640</v>
      </c>
      <c r="G121" s="51">
        <v>73.532399999999996</v>
      </c>
      <c r="H121" s="69">
        <f t="shared" si="21"/>
        <v>73.967699999999994</v>
      </c>
      <c r="I121" s="64">
        <f t="shared" si="22"/>
        <v>-0.43529999999999802</v>
      </c>
      <c r="J121" s="64">
        <f t="shared" si="23"/>
        <v>0.18948608999999828</v>
      </c>
      <c r="K121" s="64">
        <f t="shared" si="24"/>
        <v>0.43529999999999802</v>
      </c>
      <c r="L121" s="70">
        <f t="shared" si="25"/>
        <v>5.9198394177260374E-3</v>
      </c>
      <c r="M121" s="64">
        <f t="shared" ca="1" si="14"/>
        <v>74.029033333333317</v>
      </c>
      <c r="N121" s="64">
        <f t="shared" ca="1" si="16"/>
        <v>-0.49663333333332105</v>
      </c>
      <c r="O121" s="64">
        <f t="shared" ca="1" si="17"/>
        <v>0.24664466777776559</v>
      </c>
      <c r="P121" s="64">
        <f t="shared" ca="1" si="18"/>
        <v>0.49663333333332105</v>
      </c>
      <c r="Q121" s="70">
        <f t="shared" ca="1" si="19"/>
        <v>6.75393885325817E-3</v>
      </c>
      <c r="R121" s="67">
        <f t="shared" ca="1" si="15"/>
        <v>-0.45059581628011508</v>
      </c>
      <c r="S121" s="68">
        <f t="shared" ca="1" si="26"/>
        <v>0</v>
      </c>
    </row>
    <row r="122" spans="5:19" x14ac:dyDescent="0.25">
      <c r="E122" s="62">
        <f t="shared" si="20"/>
        <v>121</v>
      </c>
      <c r="F122" s="50">
        <v>43641</v>
      </c>
      <c r="G122" s="51">
        <v>71.490099999999998</v>
      </c>
      <c r="H122" s="69">
        <f t="shared" si="21"/>
        <v>73.532399999999996</v>
      </c>
      <c r="I122" s="64">
        <f t="shared" si="22"/>
        <v>-2.0422999999999973</v>
      </c>
      <c r="J122" s="64">
        <f t="shared" si="23"/>
        <v>4.170989289999989</v>
      </c>
      <c r="K122" s="64">
        <f t="shared" si="24"/>
        <v>2.0422999999999973</v>
      </c>
      <c r="L122" s="70">
        <f t="shared" si="25"/>
        <v>2.856759187635767E-2</v>
      </c>
      <c r="M122" s="64">
        <f t="shared" ca="1" si="14"/>
        <v>73.889533333333318</v>
      </c>
      <c r="N122" s="64">
        <f t="shared" ca="1" si="16"/>
        <v>-2.3994333333333202</v>
      </c>
      <c r="O122" s="64">
        <f t="shared" ca="1" si="17"/>
        <v>5.7572803211110477</v>
      </c>
      <c r="P122" s="64">
        <f t="shared" ca="1" si="18"/>
        <v>2.3994333333333202</v>
      </c>
      <c r="Q122" s="70">
        <f t="shared" ca="1" si="19"/>
        <v>3.3563155364635389E-2</v>
      </c>
      <c r="R122" s="67">
        <f t="shared" ca="1" si="15"/>
        <v>-2.3533958162801141</v>
      </c>
      <c r="S122" s="68">
        <f t="shared" ca="1" si="26"/>
        <v>0</v>
      </c>
    </row>
    <row r="123" spans="5:19" x14ac:dyDescent="0.25">
      <c r="E123" s="62">
        <f t="shared" si="20"/>
        <v>122</v>
      </c>
      <c r="F123" s="50">
        <v>43642</v>
      </c>
      <c r="G123" s="51">
        <v>71.732799999999997</v>
      </c>
      <c r="H123" s="69">
        <f t="shared" si="21"/>
        <v>71.490099999999998</v>
      </c>
      <c r="I123" s="64">
        <f t="shared" si="22"/>
        <v>0.24269999999999925</v>
      </c>
      <c r="J123" s="64">
        <f t="shared" si="23"/>
        <v>5.8903289999999636E-2</v>
      </c>
      <c r="K123" s="64">
        <f t="shared" si="24"/>
        <v>0.24269999999999925</v>
      </c>
      <c r="L123" s="70">
        <f t="shared" si="25"/>
        <v>3.3833894675796743E-3</v>
      </c>
      <c r="M123" s="64">
        <f t="shared" ca="1" si="14"/>
        <v>72.996733333333324</v>
      </c>
      <c r="N123" s="64">
        <f t="shared" ca="1" si="16"/>
        <v>-1.2639333333333269</v>
      </c>
      <c r="O123" s="64">
        <f t="shared" ca="1" si="17"/>
        <v>1.5975274711110949</v>
      </c>
      <c r="P123" s="64">
        <f t="shared" ca="1" si="18"/>
        <v>1.2639333333333269</v>
      </c>
      <c r="Q123" s="70">
        <f t="shared" ca="1" si="19"/>
        <v>1.7620019479698646E-2</v>
      </c>
      <c r="R123" s="67">
        <f t="shared" ca="1" si="15"/>
        <v>-1.217895816280121</v>
      </c>
      <c r="S123" s="68">
        <f t="shared" ca="1" si="26"/>
        <v>0</v>
      </c>
    </row>
    <row r="124" spans="5:19" x14ac:dyDescent="0.25">
      <c r="E124" s="62">
        <f t="shared" si="20"/>
        <v>123</v>
      </c>
      <c r="F124" s="50">
        <v>43643</v>
      </c>
      <c r="G124" s="51">
        <v>72.569800000000001</v>
      </c>
      <c r="H124" s="69">
        <f t="shared" si="21"/>
        <v>71.732799999999997</v>
      </c>
      <c r="I124" s="64">
        <f t="shared" si="22"/>
        <v>0.8370000000000033</v>
      </c>
      <c r="J124" s="64">
        <f t="shared" si="23"/>
        <v>0.70056900000000555</v>
      </c>
      <c r="K124" s="64">
        <f t="shared" si="24"/>
        <v>0.8370000000000033</v>
      </c>
      <c r="L124" s="70">
        <f t="shared" si="25"/>
        <v>1.1533723394580159E-2</v>
      </c>
      <c r="M124" s="64">
        <f t="shared" ca="1" si="14"/>
        <v>72.251766666666654</v>
      </c>
      <c r="N124" s="64">
        <f t="shared" ca="1" si="16"/>
        <v>0.31803333333334649</v>
      </c>
      <c r="O124" s="64">
        <f t="shared" ca="1" si="17"/>
        <v>0.10114520111111948</v>
      </c>
      <c r="P124" s="64">
        <f t="shared" ca="1" si="18"/>
        <v>0.31803333333334649</v>
      </c>
      <c r="Q124" s="70">
        <f t="shared" ca="1" si="19"/>
        <v>4.3824474276261821E-3</v>
      </c>
      <c r="R124" s="67">
        <f t="shared" ca="1" si="15"/>
        <v>0.36407085038655246</v>
      </c>
      <c r="S124" s="68">
        <f t="shared" ca="1" si="26"/>
        <v>1</v>
      </c>
    </row>
    <row r="125" spans="5:19" x14ac:dyDescent="0.25">
      <c r="E125" s="62">
        <f t="shared" si="20"/>
        <v>124</v>
      </c>
      <c r="F125" s="50">
        <v>43644</v>
      </c>
      <c r="G125" s="51">
        <v>73.113900000000001</v>
      </c>
      <c r="H125" s="69">
        <f t="shared" si="21"/>
        <v>72.569800000000001</v>
      </c>
      <c r="I125" s="64">
        <f t="shared" si="22"/>
        <v>0.54410000000000025</v>
      </c>
      <c r="J125" s="64">
        <f t="shared" si="23"/>
        <v>0.29604481000000027</v>
      </c>
      <c r="K125" s="64">
        <f t="shared" si="24"/>
        <v>0.54410000000000025</v>
      </c>
      <c r="L125" s="70">
        <f t="shared" si="25"/>
        <v>7.4418133897931893E-3</v>
      </c>
      <c r="M125" s="64">
        <f t="shared" ca="1" si="14"/>
        <v>71.930899999999994</v>
      </c>
      <c r="N125" s="64">
        <f t="shared" ca="1" si="16"/>
        <v>1.1830000000000069</v>
      </c>
      <c r="O125" s="64">
        <f t="shared" ca="1" si="17"/>
        <v>1.3994890000000164</v>
      </c>
      <c r="P125" s="64">
        <f t="shared" ca="1" si="18"/>
        <v>1.1830000000000069</v>
      </c>
      <c r="Q125" s="70">
        <f t="shared" ca="1" si="19"/>
        <v>1.6180233854301396E-2</v>
      </c>
      <c r="R125" s="67">
        <f t="shared" ca="1" si="15"/>
        <v>1.2290375170532128</v>
      </c>
      <c r="S125" s="68">
        <f t="shared" ca="1" si="26"/>
        <v>0</v>
      </c>
    </row>
    <row r="126" spans="5:19" x14ac:dyDescent="0.25">
      <c r="E126" s="62">
        <f t="shared" si="20"/>
        <v>125</v>
      </c>
      <c r="F126" s="50">
        <v>43647</v>
      </c>
      <c r="G126" s="51">
        <v>73.934200000000004</v>
      </c>
      <c r="H126" s="69">
        <f t="shared" si="21"/>
        <v>73.113900000000001</v>
      </c>
      <c r="I126" s="64">
        <f t="shared" si="22"/>
        <v>0.82030000000000314</v>
      </c>
      <c r="J126" s="64">
        <f t="shared" si="23"/>
        <v>0.67289209000000516</v>
      </c>
      <c r="K126" s="64">
        <f t="shared" si="24"/>
        <v>0.82030000000000314</v>
      </c>
      <c r="L126" s="70">
        <f t="shared" si="25"/>
        <v>1.1095000689802596E-2</v>
      </c>
      <c r="M126" s="64">
        <f t="shared" ca="1" si="14"/>
        <v>72.472166666666666</v>
      </c>
      <c r="N126" s="64">
        <f t="shared" ca="1" si="16"/>
        <v>1.4620333333333377</v>
      </c>
      <c r="O126" s="64">
        <f t="shared" ca="1" si="17"/>
        <v>2.1375414677777909</v>
      </c>
      <c r="P126" s="64">
        <f t="shared" ca="1" si="18"/>
        <v>1.4620333333333377</v>
      </c>
      <c r="Q126" s="70">
        <f t="shared" ca="1" si="19"/>
        <v>1.9774790737349394E-2</v>
      </c>
      <c r="R126" s="67">
        <f t="shared" ca="1" si="15"/>
        <v>1.5080708503865436</v>
      </c>
      <c r="S126" s="68">
        <f t="shared" ca="1" si="26"/>
        <v>0</v>
      </c>
    </row>
    <row r="127" spans="5:19" x14ac:dyDescent="0.25">
      <c r="E127" s="62">
        <f t="shared" si="20"/>
        <v>126</v>
      </c>
      <c r="F127" s="50">
        <v>43648</v>
      </c>
      <c r="G127" s="51">
        <v>72.586600000000004</v>
      </c>
      <c r="H127" s="69">
        <f t="shared" si="21"/>
        <v>73.934200000000004</v>
      </c>
      <c r="I127" s="64">
        <f t="shared" si="22"/>
        <v>-1.3475999999999999</v>
      </c>
      <c r="J127" s="64">
        <f t="shared" si="23"/>
        <v>1.8160257599999998</v>
      </c>
      <c r="K127" s="64">
        <f t="shared" si="24"/>
        <v>1.3475999999999999</v>
      </c>
      <c r="L127" s="70">
        <f t="shared" si="25"/>
        <v>1.8565410144572136E-2</v>
      </c>
      <c r="M127" s="64">
        <f t="shared" ca="1" si="14"/>
        <v>73.205966666666669</v>
      </c>
      <c r="N127" s="64">
        <f t="shared" ca="1" si="16"/>
        <v>-0.6193666666666644</v>
      </c>
      <c r="O127" s="64">
        <f t="shared" ca="1" si="17"/>
        <v>0.38361506777777499</v>
      </c>
      <c r="P127" s="64">
        <f t="shared" ca="1" si="18"/>
        <v>0.6193666666666644</v>
      </c>
      <c r="Q127" s="70">
        <f t="shared" ca="1" si="19"/>
        <v>8.532796227770199E-3</v>
      </c>
      <c r="R127" s="67">
        <f t="shared" ca="1" si="15"/>
        <v>-0.57332914961345838</v>
      </c>
      <c r="S127" s="68">
        <f t="shared" ca="1" si="26"/>
        <v>1</v>
      </c>
    </row>
    <row r="128" spans="5:19" x14ac:dyDescent="0.25">
      <c r="E128" s="62">
        <f t="shared" si="20"/>
        <v>127</v>
      </c>
      <c r="F128" s="50">
        <v>43649</v>
      </c>
      <c r="G128" s="51">
        <v>73.607699999999994</v>
      </c>
      <c r="H128" s="69">
        <f t="shared" si="21"/>
        <v>72.586600000000004</v>
      </c>
      <c r="I128" s="64">
        <f t="shared" si="22"/>
        <v>1.0210999999999899</v>
      </c>
      <c r="J128" s="64">
        <f t="shared" si="23"/>
        <v>1.0426452099999794</v>
      </c>
      <c r="K128" s="64">
        <f t="shared" si="24"/>
        <v>1.0210999999999899</v>
      </c>
      <c r="L128" s="70">
        <f t="shared" si="25"/>
        <v>1.3872190001861082E-2</v>
      </c>
      <c r="M128" s="64">
        <f t="shared" ca="1" si="14"/>
        <v>73.21156666666667</v>
      </c>
      <c r="N128" s="64">
        <f t="shared" ca="1" si="16"/>
        <v>0.39613333333332434</v>
      </c>
      <c r="O128" s="64">
        <f t="shared" ca="1" si="17"/>
        <v>0.15692161777777067</v>
      </c>
      <c r="P128" s="64">
        <f t="shared" ca="1" si="18"/>
        <v>0.39613333333332434</v>
      </c>
      <c r="Q128" s="70">
        <f t="shared" ca="1" si="19"/>
        <v>5.3816833474395259E-3</v>
      </c>
      <c r="R128" s="67">
        <f t="shared" ca="1" si="15"/>
        <v>0.44217085038653031</v>
      </c>
      <c r="S128" s="68">
        <f t="shared" ca="1" si="26"/>
        <v>1</v>
      </c>
    </row>
    <row r="129" spans="5:19" x14ac:dyDescent="0.25">
      <c r="E129" s="62">
        <f t="shared" si="20"/>
        <v>128</v>
      </c>
      <c r="F129" s="50">
        <v>43651</v>
      </c>
      <c r="G129" s="51">
        <v>73.498900000000006</v>
      </c>
      <c r="H129" s="69">
        <f t="shared" si="21"/>
        <v>73.607699999999994</v>
      </c>
      <c r="I129" s="64">
        <f t="shared" si="22"/>
        <v>-0.10879999999998802</v>
      </c>
      <c r="J129" s="64">
        <f t="shared" si="23"/>
        <v>1.1837439999997392E-2</v>
      </c>
      <c r="K129" s="64">
        <f t="shared" si="24"/>
        <v>0.10879999999998802</v>
      </c>
      <c r="L129" s="70">
        <f t="shared" si="25"/>
        <v>1.4802942629071729E-3</v>
      </c>
      <c r="M129" s="64">
        <f t="shared" ca="1" si="14"/>
        <v>73.376166666666663</v>
      </c>
      <c r="N129" s="64">
        <f t="shared" ca="1" si="16"/>
        <v>0.12273333333334335</v>
      </c>
      <c r="O129" s="64">
        <f t="shared" ca="1" si="17"/>
        <v>1.506347111111357E-2</v>
      </c>
      <c r="P129" s="64">
        <f t="shared" ca="1" si="18"/>
        <v>0.12273333333334335</v>
      </c>
      <c r="Q129" s="70">
        <f t="shared" ca="1" si="19"/>
        <v>1.6698662610371495E-3</v>
      </c>
      <c r="R129" s="67">
        <f t="shared" ca="1" si="15"/>
        <v>0.16877085038654932</v>
      </c>
      <c r="S129" s="68">
        <f t="shared" ca="1" si="26"/>
        <v>0</v>
      </c>
    </row>
    <row r="130" spans="5:19" x14ac:dyDescent="0.25">
      <c r="E130" s="62">
        <f t="shared" si="20"/>
        <v>129</v>
      </c>
      <c r="F130" s="50">
        <v>43654</v>
      </c>
      <c r="G130" s="51">
        <v>73.959299999999999</v>
      </c>
      <c r="H130" s="69">
        <f t="shared" si="21"/>
        <v>73.498900000000006</v>
      </c>
      <c r="I130" s="64">
        <f t="shared" si="22"/>
        <v>0.46039999999999281</v>
      </c>
      <c r="J130" s="64">
        <f t="shared" si="23"/>
        <v>0.21196815999999338</v>
      </c>
      <c r="K130" s="64">
        <f t="shared" si="24"/>
        <v>0.46039999999999281</v>
      </c>
      <c r="L130" s="70">
        <f t="shared" si="25"/>
        <v>6.2250453965896485E-3</v>
      </c>
      <c r="M130" s="64">
        <f t="shared" ref="M130:M193" ca="1" si="27">IF(E130&lt;=span,G130,AVERAGE(OFFSET(G130,-span,0,span,1)))</f>
        <v>73.231066666666663</v>
      </c>
      <c r="N130" s="64">
        <f t="shared" ca="1" si="16"/>
        <v>0.72823333333333551</v>
      </c>
      <c r="O130" s="64">
        <f t="shared" ca="1" si="17"/>
        <v>0.530323787777781</v>
      </c>
      <c r="P130" s="64">
        <f t="shared" ca="1" si="18"/>
        <v>0.72823333333333551</v>
      </c>
      <c r="Q130" s="70">
        <f t="shared" ca="1" si="19"/>
        <v>9.8464065145740364E-3</v>
      </c>
      <c r="R130" s="67">
        <f t="shared" ref="R130:R193" ca="1" si="28">N130-AVERAGE(ErorrMA)</f>
        <v>0.77427085038654153</v>
      </c>
      <c r="S130" s="68">
        <f t="shared" ca="1" si="26"/>
        <v>0</v>
      </c>
    </row>
    <row r="131" spans="5:19" x14ac:dyDescent="0.25">
      <c r="E131" s="62">
        <f t="shared" si="20"/>
        <v>130</v>
      </c>
      <c r="F131" s="50">
        <v>43655</v>
      </c>
      <c r="G131" s="51">
        <v>72.620099999999994</v>
      </c>
      <c r="H131" s="69">
        <f t="shared" si="21"/>
        <v>73.959299999999999</v>
      </c>
      <c r="I131" s="64">
        <f t="shared" si="22"/>
        <v>-1.3392000000000053</v>
      </c>
      <c r="J131" s="64">
        <f t="shared" si="23"/>
        <v>1.793456640000014</v>
      </c>
      <c r="K131" s="64">
        <f t="shared" si="24"/>
        <v>1.3392000000000053</v>
      </c>
      <c r="L131" s="70">
        <f t="shared" si="25"/>
        <v>1.8441175377065102E-2</v>
      </c>
      <c r="M131" s="64">
        <f t="shared" ca="1" si="27"/>
        <v>73.688633333333328</v>
      </c>
      <c r="N131" s="64">
        <f t="shared" ref="N131:N194" ca="1" si="29">G131-M131</f>
        <v>-1.0685333333333347</v>
      </c>
      <c r="O131" s="64">
        <f t="shared" ref="O131:O194" ca="1" si="30">N131^2</f>
        <v>1.1417634844444473</v>
      </c>
      <c r="P131" s="64">
        <f t="shared" ref="P131:P194" ca="1" si="31">ABS(N131)</f>
        <v>1.0685333333333347</v>
      </c>
      <c r="Q131" s="70">
        <f t="shared" ref="Q131:Q194" ca="1" si="32">P131/G131</f>
        <v>1.4714016275567437E-2</v>
      </c>
      <c r="R131" s="67">
        <f t="shared" ca="1" si="28"/>
        <v>-1.0224958162801288</v>
      </c>
      <c r="S131" s="68">
        <f t="shared" ca="1" si="26"/>
        <v>1</v>
      </c>
    </row>
    <row r="132" spans="5:19" x14ac:dyDescent="0.25">
      <c r="E132" s="62">
        <f t="shared" ref="E132:E195" si="33">E131+1</f>
        <v>131</v>
      </c>
      <c r="F132" s="50">
        <v>43656</v>
      </c>
      <c r="G132" s="51">
        <v>72.686999999999998</v>
      </c>
      <c r="H132" s="69">
        <f t="shared" ref="H132:H195" si="34">G131</f>
        <v>72.620099999999994</v>
      </c>
      <c r="I132" s="64">
        <f t="shared" ref="I132:I195" si="35">(G132-H132)</f>
        <v>6.6900000000003956E-2</v>
      </c>
      <c r="J132" s="64">
        <f t="shared" ref="J132:J195" si="36">I132^2</f>
        <v>4.4756100000005296E-3</v>
      </c>
      <c r="K132" s="64">
        <f t="shared" ref="K132:K195" si="37">ABS(I132)</f>
        <v>6.6900000000003956E-2</v>
      </c>
      <c r="L132" s="70">
        <f t="shared" ref="L132:L195" si="38">K132/G132</f>
        <v>9.2038466300719461E-4</v>
      </c>
      <c r="M132" s="64">
        <f t="shared" ca="1" si="27"/>
        <v>73.359433333333342</v>
      </c>
      <c r="N132" s="64">
        <f t="shared" ca="1" si="29"/>
        <v>-0.67243333333334476</v>
      </c>
      <c r="O132" s="64">
        <f t="shared" ca="1" si="30"/>
        <v>0.45216658777779317</v>
      </c>
      <c r="P132" s="64">
        <f t="shared" ca="1" si="31"/>
        <v>0.67243333333334476</v>
      </c>
      <c r="Q132" s="70">
        <f t="shared" ca="1" si="32"/>
        <v>9.2510811195034154E-3</v>
      </c>
      <c r="R132" s="67">
        <f t="shared" ca="1" si="28"/>
        <v>-0.62639581628013874</v>
      </c>
      <c r="S132" s="68">
        <f t="shared" ref="S132:S195" ca="1" si="39">IF(N131*N132&lt;0,1,0)</f>
        <v>0</v>
      </c>
    </row>
    <row r="133" spans="5:19" x14ac:dyDescent="0.25">
      <c r="E133" s="62">
        <f t="shared" si="33"/>
        <v>132</v>
      </c>
      <c r="F133" s="50">
        <v>43657</v>
      </c>
      <c r="G133" s="51">
        <v>73.549199999999999</v>
      </c>
      <c r="H133" s="69">
        <f t="shared" si="34"/>
        <v>72.686999999999998</v>
      </c>
      <c r="I133" s="64">
        <f t="shared" si="35"/>
        <v>0.86220000000000141</v>
      </c>
      <c r="J133" s="64">
        <f t="shared" si="36"/>
        <v>0.74338884000000238</v>
      </c>
      <c r="K133" s="64">
        <f t="shared" si="37"/>
        <v>0.86220000000000141</v>
      </c>
      <c r="L133" s="70">
        <f t="shared" si="38"/>
        <v>1.172276516943762E-2</v>
      </c>
      <c r="M133" s="64">
        <f t="shared" ca="1" si="27"/>
        <v>73.088799999999992</v>
      </c>
      <c r="N133" s="64">
        <f t="shared" ca="1" si="29"/>
        <v>0.46040000000000703</v>
      </c>
      <c r="O133" s="64">
        <f t="shared" ca="1" si="30"/>
        <v>0.21196816000000646</v>
      </c>
      <c r="P133" s="64">
        <f t="shared" ca="1" si="31"/>
        <v>0.46040000000000703</v>
      </c>
      <c r="Q133" s="70">
        <f t="shared" ca="1" si="32"/>
        <v>6.2597553746336744E-3</v>
      </c>
      <c r="R133" s="67">
        <f t="shared" ca="1" si="28"/>
        <v>0.50643751705321305</v>
      </c>
      <c r="S133" s="68">
        <f t="shared" ca="1" si="39"/>
        <v>1</v>
      </c>
    </row>
    <row r="134" spans="5:19" x14ac:dyDescent="0.25">
      <c r="E134" s="62">
        <f t="shared" si="33"/>
        <v>133</v>
      </c>
      <c r="F134" s="50">
        <v>43658</v>
      </c>
      <c r="G134" s="51">
        <v>74.394499999999994</v>
      </c>
      <c r="H134" s="69">
        <f t="shared" si="34"/>
        <v>73.549199999999999</v>
      </c>
      <c r="I134" s="64">
        <f t="shared" si="35"/>
        <v>0.84529999999999461</v>
      </c>
      <c r="J134" s="64">
        <f t="shared" si="36"/>
        <v>0.71453208999999085</v>
      </c>
      <c r="K134" s="64">
        <f t="shared" si="37"/>
        <v>0.84529999999999461</v>
      </c>
      <c r="L134" s="70">
        <f t="shared" si="38"/>
        <v>1.1362399102084088E-2</v>
      </c>
      <c r="M134" s="64">
        <f t="shared" ca="1" si="27"/>
        <v>72.952099999999987</v>
      </c>
      <c r="N134" s="64">
        <f t="shared" ca="1" si="29"/>
        <v>1.4424000000000063</v>
      </c>
      <c r="O134" s="64">
        <f t="shared" ca="1" si="30"/>
        <v>2.0805177600000184</v>
      </c>
      <c r="P134" s="64">
        <f t="shared" ca="1" si="31"/>
        <v>1.4424000000000063</v>
      </c>
      <c r="Q134" s="70">
        <f t="shared" ca="1" si="32"/>
        <v>1.9388530066066799E-2</v>
      </c>
      <c r="R134" s="67">
        <f t="shared" ca="1" si="28"/>
        <v>1.4884375170532123</v>
      </c>
      <c r="S134" s="68">
        <f t="shared" ca="1" si="39"/>
        <v>0</v>
      </c>
    </row>
    <row r="135" spans="5:19" x14ac:dyDescent="0.25">
      <c r="E135" s="62">
        <f t="shared" si="33"/>
        <v>134</v>
      </c>
      <c r="F135" s="50">
        <v>43661</v>
      </c>
      <c r="G135" s="51">
        <v>74.026300000000006</v>
      </c>
      <c r="H135" s="69">
        <f t="shared" si="34"/>
        <v>74.394499999999994</v>
      </c>
      <c r="I135" s="64">
        <f t="shared" si="35"/>
        <v>-0.36819999999998743</v>
      </c>
      <c r="J135" s="64">
        <f t="shared" si="36"/>
        <v>0.13557123999999074</v>
      </c>
      <c r="K135" s="64">
        <f t="shared" si="37"/>
        <v>0.36819999999998743</v>
      </c>
      <c r="L135" s="70">
        <f t="shared" si="38"/>
        <v>4.9739079219140682E-3</v>
      </c>
      <c r="M135" s="64">
        <f t="shared" ca="1" si="27"/>
        <v>73.543566666666663</v>
      </c>
      <c r="N135" s="64">
        <f t="shared" ca="1" si="29"/>
        <v>0.48273333333334278</v>
      </c>
      <c r="O135" s="64">
        <f t="shared" ca="1" si="30"/>
        <v>0.23303147111112024</v>
      </c>
      <c r="P135" s="64">
        <f t="shared" ca="1" si="31"/>
        <v>0.48273333333334278</v>
      </c>
      <c r="Q135" s="70">
        <f t="shared" ca="1" si="32"/>
        <v>6.5211057871775672E-3</v>
      </c>
      <c r="R135" s="67">
        <f t="shared" ca="1" si="28"/>
        <v>0.52877085038654881</v>
      </c>
      <c r="S135" s="68">
        <f t="shared" ca="1" si="39"/>
        <v>0</v>
      </c>
    </row>
    <row r="136" spans="5:19" x14ac:dyDescent="0.25">
      <c r="E136" s="62">
        <f t="shared" si="33"/>
        <v>135</v>
      </c>
      <c r="F136" s="50">
        <v>43662</v>
      </c>
      <c r="G136" s="51">
        <v>73.917400000000001</v>
      </c>
      <c r="H136" s="69">
        <f t="shared" si="34"/>
        <v>74.026300000000006</v>
      </c>
      <c r="I136" s="64">
        <f t="shared" si="35"/>
        <v>-0.10890000000000555</v>
      </c>
      <c r="J136" s="64">
        <f t="shared" si="36"/>
        <v>1.1859210000001208E-2</v>
      </c>
      <c r="K136" s="64">
        <f t="shared" si="37"/>
        <v>0.10890000000000555</v>
      </c>
      <c r="L136" s="70">
        <f t="shared" si="38"/>
        <v>1.4732661051390546E-3</v>
      </c>
      <c r="M136" s="64">
        <f t="shared" ca="1" si="27"/>
        <v>73.989999999999995</v>
      </c>
      <c r="N136" s="64">
        <f t="shared" ca="1" si="29"/>
        <v>-7.2599999999994225E-2</v>
      </c>
      <c r="O136" s="64">
        <f t="shared" ca="1" si="30"/>
        <v>5.2707599999991615E-3</v>
      </c>
      <c r="P136" s="64">
        <f t="shared" ca="1" si="31"/>
        <v>7.2599999999994225E-2</v>
      </c>
      <c r="Q136" s="70">
        <f t="shared" ca="1" si="32"/>
        <v>9.8217740342590822E-4</v>
      </c>
      <c r="R136" s="67">
        <f t="shared" ca="1" si="28"/>
        <v>-2.6562482946788243E-2</v>
      </c>
      <c r="S136" s="68">
        <f t="shared" ca="1" si="39"/>
        <v>1</v>
      </c>
    </row>
    <row r="137" spans="5:19" x14ac:dyDescent="0.25">
      <c r="E137" s="62">
        <f t="shared" si="33"/>
        <v>136</v>
      </c>
      <c r="F137" s="50">
        <v>43663</v>
      </c>
      <c r="G137" s="51">
        <v>72.352199999999996</v>
      </c>
      <c r="H137" s="69">
        <f t="shared" si="34"/>
        <v>73.917400000000001</v>
      </c>
      <c r="I137" s="64">
        <f t="shared" si="35"/>
        <v>-1.5652000000000044</v>
      </c>
      <c r="J137" s="64">
        <f t="shared" si="36"/>
        <v>2.4498510400000137</v>
      </c>
      <c r="K137" s="64">
        <f t="shared" si="37"/>
        <v>1.5652000000000044</v>
      </c>
      <c r="L137" s="70">
        <f t="shared" si="38"/>
        <v>2.1633067135484539E-2</v>
      </c>
      <c r="M137" s="64">
        <f t="shared" ca="1" si="27"/>
        <v>74.112733333333324</v>
      </c>
      <c r="N137" s="64">
        <f t="shared" ca="1" si="29"/>
        <v>-1.7605333333333277</v>
      </c>
      <c r="O137" s="64">
        <f t="shared" ca="1" si="30"/>
        <v>3.0994776177777581</v>
      </c>
      <c r="P137" s="64">
        <f t="shared" ca="1" si="31"/>
        <v>1.7605333333333277</v>
      </c>
      <c r="Q137" s="70">
        <f t="shared" ca="1" si="32"/>
        <v>2.4332823788818139E-2</v>
      </c>
      <c r="R137" s="67">
        <f t="shared" ca="1" si="28"/>
        <v>-1.7144958162801218</v>
      </c>
      <c r="S137" s="68">
        <f t="shared" ca="1" si="39"/>
        <v>0</v>
      </c>
    </row>
    <row r="138" spans="5:19" x14ac:dyDescent="0.25">
      <c r="E138" s="62">
        <f t="shared" si="33"/>
        <v>137</v>
      </c>
      <c r="F138" s="50">
        <v>43664</v>
      </c>
      <c r="G138" s="51">
        <v>72.954899999999995</v>
      </c>
      <c r="H138" s="69">
        <f t="shared" si="34"/>
        <v>72.352199999999996</v>
      </c>
      <c r="I138" s="64">
        <f t="shared" si="35"/>
        <v>0.60269999999999868</v>
      </c>
      <c r="J138" s="64">
        <f t="shared" si="36"/>
        <v>0.36324728999999839</v>
      </c>
      <c r="K138" s="64">
        <f t="shared" si="37"/>
        <v>0.60269999999999868</v>
      </c>
      <c r="L138" s="70">
        <f t="shared" si="38"/>
        <v>8.2612682629953395E-3</v>
      </c>
      <c r="M138" s="64">
        <f t="shared" ca="1" si="27"/>
        <v>73.431966666666668</v>
      </c>
      <c r="N138" s="64">
        <f t="shared" ca="1" si="29"/>
        <v>-0.47706666666667275</v>
      </c>
      <c r="O138" s="64">
        <f t="shared" ca="1" si="30"/>
        <v>0.22759260444445023</v>
      </c>
      <c r="P138" s="64">
        <f t="shared" ca="1" si="31"/>
        <v>0.47706666666667275</v>
      </c>
      <c r="Q138" s="70">
        <f t="shared" ca="1" si="32"/>
        <v>6.5391997887280055E-3</v>
      </c>
      <c r="R138" s="67">
        <f t="shared" ca="1" si="28"/>
        <v>-0.43102914961346678</v>
      </c>
      <c r="S138" s="68">
        <f t="shared" ca="1" si="39"/>
        <v>0</v>
      </c>
    </row>
    <row r="139" spans="5:19" x14ac:dyDescent="0.25">
      <c r="E139" s="62">
        <f t="shared" si="33"/>
        <v>138</v>
      </c>
      <c r="F139" s="50">
        <v>43665</v>
      </c>
      <c r="G139" s="51">
        <v>73.105500000000006</v>
      </c>
      <c r="H139" s="69">
        <f t="shared" si="34"/>
        <v>72.954899999999995</v>
      </c>
      <c r="I139" s="64">
        <f t="shared" si="35"/>
        <v>0.15060000000001139</v>
      </c>
      <c r="J139" s="64">
        <f t="shared" si="36"/>
        <v>2.2680360000003431E-2</v>
      </c>
      <c r="K139" s="64">
        <f t="shared" si="37"/>
        <v>0.15060000000001139</v>
      </c>
      <c r="L139" s="70">
        <f t="shared" si="38"/>
        <v>2.0600365225600177E-3</v>
      </c>
      <c r="M139" s="64">
        <f t="shared" ca="1" si="27"/>
        <v>73.074833333333331</v>
      </c>
      <c r="N139" s="64">
        <f t="shared" ca="1" si="29"/>
        <v>3.0666666666675724E-2</v>
      </c>
      <c r="O139" s="64">
        <f t="shared" ca="1" si="30"/>
        <v>9.4044444444499992E-4</v>
      </c>
      <c r="P139" s="64">
        <f t="shared" ca="1" si="31"/>
        <v>3.0666666666675724E-2</v>
      </c>
      <c r="Q139" s="70">
        <f t="shared" ca="1" si="32"/>
        <v>4.1948508206189302E-4</v>
      </c>
      <c r="R139" s="67">
        <f t="shared" ca="1" si="28"/>
        <v>7.6704183719881705E-2</v>
      </c>
      <c r="S139" s="68">
        <f t="shared" ca="1" si="39"/>
        <v>1</v>
      </c>
    </row>
    <row r="140" spans="5:19" x14ac:dyDescent="0.25">
      <c r="E140" s="62">
        <f t="shared" si="33"/>
        <v>139</v>
      </c>
      <c r="F140" s="50">
        <v>43668</v>
      </c>
      <c r="G140" s="51">
        <v>72.686999999999998</v>
      </c>
      <c r="H140" s="69">
        <f t="shared" si="34"/>
        <v>73.105500000000006</v>
      </c>
      <c r="I140" s="64">
        <f t="shared" si="35"/>
        <v>-0.41850000000000875</v>
      </c>
      <c r="J140" s="64">
        <f t="shared" si="36"/>
        <v>0.17514225000000733</v>
      </c>
      <c r="K140" s="64">
        <f t="shared" si="37"/>
        <v>0.41850000000000875</v>
      </c>
      <c r="L140" s="70">
        <f t="shared" si="38"/>
        <v>5.7575632506501684E-3</v>
      </c>
      <c r="M140" s="64">
        <f t="shared" ca="1" si="27"/>
        <v>72.804199999999994</v>
      </c>
      <c r="N140" s="64">
        <f t="shared" ca="1" si="29"/>
        <v>-0.11719999999999686</v>
      </c>
      <c r="O140" s="64">
        <f t="shared" ca="1" si="30"/>
        <v>1.3735839999999265E-2</v>
      </c>
      <c r="P140" s="64">
        <f t="shared" ca="1" si="31"/>
        <v>0.11719999999999686</v>
      </c>
      <c r="Q140" s="70">
        <f t="shared" ca="1" si="32"/>
        <v>1.6123928625475926E-3</v>
      </c>
      <c r="R140" s="67">
        <f t="shared" ca="1" si="28"/>
        <v>-7.1162482946790881E-2</v>
      </c>
      <c r="S140" s="68">
        <f t="shared" ca="1" si="39"/>
        <v>1</v>
      </c>
    </row>
    <row r="141" spans="5:19" x14ac:dyDescent="0.25">
      <c r="E141" s="62">
        <f t="shared" si="33"/>
        <v>140</v>
      </c>
      <c r="F141" s="50">
        <v>43669</v>
      </c>
      <c r="G141" s="51">
        <v>73.884</v>
      </c>
      <c r="H141" s="69">
        <f t="shared" si="34"/>
        <v>72.686999999999998</v>
      </c>
      <c r="I141" s="64">
        <f t="shared" si="35"/>
        <v>1.1970000000000027</v>
      </c>
      <c r="J141" s="64">
        <f t="shared" si="36"/>
        <v>1.4328090000000064</v>
      </c>
      <c r="K141" s="64">
        <f t="shared" si="37"/>
        <v>1.1970000000000027</v>
      </c>
      <c r="L141" s="70">
        <f t="shared" si="38"/>
        <v>1.620107195062534E-2</v>
      </c>
      <c r="M141" s="64">
        <f t="shared" ca="1" si="27"/>
        <v>72.915800000000004</v>
      </c>
      <c r="N141" s="64">
        <f t="shared" ca="1" si="29"/>
        <v>0.96819999999999595</v>
      </c>
      <c r="O141" s="64">
        <f t="shared" ca="1" si="30"/>
        <v>0.93741123999999221</v>
      </c>
      <c r="P141" s="64">
        <f t="shared" ca="1" si="31"/>
        <v>0.96819999999999595</v>
      </c>
      <c r="Q141" s="70">
        <f t="shared" ca="1" si="32"/>
        <v>1.3104325699745492E-2</v>
      </c>
      <c r="R141" s="67">
        <f t="shared" ca="1" si="28"/>
        <v>1.0142375170532019</v>
      </c>
      <c r="S141" s="68">
        <f t="shared" ca="1" si="39"/>
        <v>1</v>
      </c>
    </row>
    <row r="142" spans="5:19" x14ac:dyDescent="0.25">
      <c r="E142" s="62">
        <f t="shared" si="33"/>
        <v>141</v>
      </c>
      <c r="F142" s="50">
        <v>43670</v>
      </c>
      <c r="G142" s="51">
        <v>74.771199999999993</v>
      </c>
      <c r="H142" s="69">
        <f t="shared" si="34"/>
        <v>73.884</v>
      </c>
      <c r="I142" s="64">
        <f t="shared" si="35"/>
        <v>0.88719999999999288</v>
      </c>
      <c r="J142" s="64">
        <f t="shared" si="36"/>
        <v>0.78712383999998736</v>
      </c>
      <c r="K142" s="64">
        <f t="shared" si="37"/>
        <v>0.88719999999999288</v>
      </c>
      <c r="L142" s="70">
        <f t="shared" si="38"/>
        <v>1.1865531113583745E-2</v>
      </c>
      <c r="M142" s="64">
        <f t="shared" ca="1" si="27"/>
        <v>73.225500000000011</v>
      </c>
      <c r="N142" s="64">
        <f t="shared" ca="1" si="29"/>
        <v>1.5456999999999823</v>
      </c>
      <c r="O142" s="64">
        <f t="shared" ca="1" si="30"/>
        <v>2.3891884899999454</v>
      </c>
      <c r="P142" s="64">
        <f t="shared" ca="1" si="31"/>
        <v>1.5456999999999823</v>
      </c>
      <c r="Q142" s="70">
        <f t="shared" ca="1" si="32"/>
        <v>2.067239792861399E-2</v>
      </c>
      <c r="R142" s="67">
        <f t="shared" ca="1" si="28"/>
        <v>1.5917375170531882</v>
      </c>
      <c r="S142" s="68">
        <f t="shared" ca="1" si="39"/>
        <v>0</v>
      </c>
    </row>
    <row r="143" spans="5:19" x14ac:dyDescent="0.25">
      <c r="E143" s="62">
        <f t="shared" si="33"/>
        <v>142</v>
      </c>
      <c r="F143" s="50">
        <v>43671</v>
      </c>
      <c r="G143" s="51">
        <v>74.779600000000002</v>
      </c>
      <c r="H143" s="69">
        <f t="shared" si="34"/>
        <v>74.771199999999993</v>
      </c>
      <c r="I143" s="64">
        <f t="shared" si="35"/>
        <v>8.4000000000088448E-3</v>
      </c>
      <c r="J143" s="64">
        <f t="shared" si="36"/>
        <v>7.0560000000148592E-5</v>
      </c>
      <c r="K143" s="64">
        <f t="shared" si="37"/>
        <v>8.4000000000088448E-3</v>
      </c>
      <c r="L143" s="70">
        <f t="shared" si="38"/>
        <v>1.1233010072277526E-4</v>
      </c>
      <c r="M143" s="64">
        <f t="shared" ca="1" si="27"/>
        <v>73.78073333333333</v>
      </c>
      <c r="N143" s="64">
        <f t="shared" ca="1" si="29"/>
        <v>0.99886666666667168</v>
      </c>
      <c r="O143" s="64">
        <f t="shared" ca="1" si="30"/>
        <v>0.99773461777778782</v>
      </c>
      <c r="P143" s="64">
        <f t="shared" ca="1" si="31"/>
        <v>0.99886666666667168</v>
      </c>
      <c r="Q143" s="70">
        <f t="shared" ca="1" si="32"/>
        <v>1.3357475389901412E-2</v>
      </c>
      <c r="R143" s="67">
        <f t="shared" ca="1" si="28"/>
        <v>1.0449041837198776</v>
      </c>
      <c r="S143" s="68">
        <f t="shared" ca="1" si="39"/>
        <v>0</v>
      </c>
    </row>
    <row r="144" spans="5:19" x14ac:dyDescent="0.25">
      <c r="E144" s="62">
        <f t="shared" si="33"/>
        <v>143</v>
      </c>
      <c r="F144" s="50">
        <v>43672</v>
      </c>
      <c r="G144" s="51">
        <v>74.168499999999995</v>
      </c>
      <c r="H144" s="69">
        <f t="shared" si="34"/>
        <v>74.779600000000002</v>
      </c>
      <c r="I144" s="64">
        <f t="shared" si="35"/>
        <v>-0.61110000000000753</v>
      </c>
      <c r="J144" s="64">
        <f t="shared" si="36"/>
        <v>0.37344321000000918</v>
      </c>
      <c r="K144" s="64">
        <f t="shared" si="37"/>
        <v>0.61110000000000753</v>
      </c>
      <c r="L144" s="70">
        <f t="shared" si="38"/>
        <v>8.2393468925488263E-3</v>
      </c>
      <c r="M144" s="64">
        <f t="shared" ca="1" si="27"/>
        <v>74.47826666666667</v>
      </c>
      <c r="N144" s="64">
        <f t="shared" ca="1" si="29"/>
        <v>-0.30976666666667541</v>
      </c>
      <c r="O144" s="64">
        <f t="shared" ca="1" si="30"/>
        <v>9.5955387777783188E-2</v>
      </c>
      <c r="P144" s="64">
        <f t="shared" ca="1" si="31"/>
        <v>0.30976666666667541</v>
      </c>
      <c r="Q144" s="70">
        <f t="shared" ca="1" si="32"/>
        <v>4.1765259735153798E-3</v>
      </c>
      <c r="R144" s="67">
        <f t="shared" ca="1" si="28"/>
        <v>-0.26372914961346944</v>
      </c>
      <c r="S144" s="68">
        <f t="shared" ca="1" si="39"/>
        <v>1</v>
      </c>
    </row>
    <row r="145" spans="5:19" x14ac:dyDescent="0.25">
      <c r="E145" s="62">
        <f t="shared" si="33"/>
        <v>144</v>
      </c>
      <c r="F145" s="50">
        <v>43675</v>
      </c>
      <c r="G145" s="51">
        <v>73.934200000000004</v>
      </c>
      <c r="H145" s="69">
        <f t="shared" si="34"/>
        <v>74.168499999999995</v>
      </c>
      <c r="I145" s="64">
        <f t="shared" si="35"/>
        <v>-0.2342999999999904</v>
      </c>
      <c r="J145" s="64">
        <f t="shared" si="36"/>
        <v>5.4896489999995503E-2</v>
      </c>
      <c r="K145" s="64">
        <f t="shared" si="37"/>
        <v>0.2342999999999904</v>
      </c>
      <c r="L145" s="70">
        <f t="shared" si="38"/>
        <v>3.169034087066478E-3</v>
      </c>
      <c r="M145" s="64">
        <f t="shared" ca="1" si="27"/>
        <v>74.573099999999997</v>
      </c>
      <c r="N145" s="64">
        <f t="shared" ca="1" si="29"/>
        <v>-0.63889999999999247</v>
      </c>
      <c r="O145" s="64">
        <f t="shared" ca="1" si="30"/>
        <v>0.40819320999999037</v>
      </c>
      <c r="P145" s="64">
        <f t="shared" ca="1" si="31"/>
        <v>0.63889999999999247</v>
      </c>
      <c r="Q145" s="70">
        <f t="shared" ca="1" si="32"/>
        <v>8.6414676834265115E-3</v>
      </c>
      <c r="R145" s="67">
        <f t="shared" ca="1" si="28"/>
        <v>-0.59286248294678645</v>
      </c>
      <c r="S145" s="68">
        <f t="shared" ca="1" si="39"/>
        <v>0</v>
      </c>
    </row>
    <row r="146" spans="5:19" x14ac:dyDescent="0.25">
      <c r="E146" s="62">
        <f t="shared" si="33"/>
        <v>145</v>
      </c>
      <c r="F146" s="50">
        <v>43676</v>
      </c>
      <c r="G146" s="51">
        <v>73.791899999999998</v>
      </c>
      <c r="H146" s="69">
        <f t="shared" si="34"/>
        <v>73.934200000000004</v>
      </c>
      <c r="I146" s="64">
        <f t="shared" si="35"/>
        <v>-0.14230000000000587</v>
      </c>
      <c r="J146" s="64">
        <f t="shared" si="36"/>
        <v>2.0249290000001668E-2</v>
      </c>
      <c r="K146" s="64">
        <f t="shared" si="37"/>
        <v>0.14230000000000587</v>
      </c>
      <c r="L146" s="70">
        <f t="shared" si="38"/>
        <v>1.9283959350552822E-3</v>
      </c>
      <c r="M146" s="64">
        <f t="shared" ca="1" si="27"/>
        <v>74.2941</v>
      </c>
      <c r="N146" s="64">
        <f t="shared" ca="1" si="29"/>
        <v>-0.50220000000000198</v>
      </c>
      <c r="O146" s="64">
        <f t="shared" ca="1" si="30"/>
        <v>0.25220484000000198</v>
      </c>
      <c r="P146" s="64">
        <f t="shared" ca="1" si="31"/>
        <v>0.50220000000000198</v>
      </c>
      <c r="Q146" s="70">
        <f t="shared" ca="1" si="32"/>
        <v>6.8056250076228147E-3</v>
      </c>
      <c r="R146" s="67">
        <f t="shared" ca="1" si="28"/>
        <v>-0.45616248294679601</v>
      </c>
      <c r="S146" s="68">
        <f t="shared" ca="1" si="39"/>
        <v>0</v>
      </c>
    </row>
    <row r="147" spans="5:19" x14ac:dyDescent="0.25">
      <c r="E147" s="62">
        <f t="shared" si="33"/>
        <v>146</v>
      </c>
      <c r="F147" s="50">
        <v>43677</v>
      </c>
      <c r="G147" s="51">
        <v>73.147400000000005</v>
      </c>
      <c r="H147" s="69">
        <f t="shared" si="34"/>
        <v>73.791899999999998</v>
      </c>
      <c r="I147" s="64">
        <f t="shared" si="35"/>
        <v>-0.64449999999999363</v>
      </c>
      <c r="J147" s="64">
        <f t="shared" si="36"/>
        <v>0.41538024999999179</v>
      </c>
      <c r="K147" s="64">
        <f t="shared" si="37"/>
        <v>0.64449999999999363</v>
      </c>
      <c r="L147" s="70">
        <f t="shared" si="38"/>
        <v>8.8109761932754077E-3</v>
      </c>
      <c r="M147" s="64">
        <f t="shared" ca="1" si="27"/>
        <v>73.964866666666666</v>
      </c>
      <c r="N147" s="64">
        <f t="shared" ca="1" si="29"/>
        <v>-0.81746666666666101</v>
      </c>
      <c r="O147" s="64">
        <f t="shared" ca="1" si="30"/>
        <v>0.66825175111110191</v>
      </c>
      <c r="P147" s="64">
        <f t="shared" ca="1" si="31"/>
        <v>0.81746666666666101</v>
      </c>
      <c r="Q147" s="70">
        <f t="shared" ca="1" si="32"/>
        <v>1.1175607973306788E-2</v>
      </c>
      <c r="R147" s="67">
        <f t="shared" ca="1" si="28"/>
        <v>-0.77142914961345499</v>
      </c>
      <c r="S147" s="68">
        <f t="shared" ca="1" si="39"/>
        <v>0</v>
      </c>
    </row>
    <row r="148" spans="5:19" x14ac:dyDescent="0.25">
      <c r="E148" s="62">
        <f t="shared" si="33"/>
        <v>147</v>
      </c>
      <c r="F148" s="50">
        <v>43678</v>
      </c>
      <c r="G148" s="51">
        <v>69.782600000000002</v>
      </c>
      <c r="H148" s="69">
        <f t="shared" si="34"/>
        <v>73.147400000000005</v>
      </c>
      <c r="I148" s="64">
        <f t="shared" si="35"/>
        <v>-3.3648000000000025</v>
      </c>
      <c r="J148" s="64">
        <f t="shared" si="36"/>
        <v>11.321879040000017</v>
      </c>
      <c r="K148" s="64">
        <f t="shared" si="37"/>
        <v>3.3648000000000025</v>
      </c>
      <c r="L148" s="70">
        <f t="shared" si="38"/>
        <v>4.8218323765523242E-2</v>
      </c>
      <c r="M148" s="64">
        <f t="shared" ca="1" si="27"/>
        <v>73.624499999999998</v>
      </c>
      <c r="N148" s="64">
        <f t="shared" ca="1" si="29"/>
        <v>-3.8418999999999954</v>
      </c>
      <c r="O148" s="64">
        <f t="shared" ca="1" si="30"/>
        <v>14.760195609999965</v>
      </c>
      <c r="P148" s="64">
        <f t="shared" ca="1" si="31"/>
        <v>3.8418999999999954</v>
      </c>
      <c r="Q148" s="70">
        <f t="shared" ca="1" si="32"/>
        <v>5.505527165797771E-2</v>
      </c>
      <c r="R148" s="67">
        <f t="shared" ca="1" si="28"/>
        <v>-3.7958624829467893</v>
      </c>
      <c r="S148" s="68">
        <f t="shared" ca="1" si="39"/>
        <v>0</v>
      </c>
    </row>
    <row r="149" spans="5:19" x14ac:dyDescent="0.25">
      <c r="E149" s="62">
        <f t="shared" si="33"/>
        <v>148</v>
      </c>
      <c r="F149" s="50">
        <v>43679</v>
      </c>
      <c r="G149" s="51">
        <v>69.288700000000006</v>
      </c>
      <c r="H149" s="69">
        <f t="shared" si="34"/>
        <v>69.782600000000002</v>
      </c>
      <c r="I149" s="64">
        <f t="shared" si="35"/>
        <v>-0.49389999999999645</v>
      </c>
      <c r="J149" s="64">
        <f t="shared" si="36"/>
        <v>0.24393720999999649</v>
      </c>
      <c r="K149" s="64">
        <f t="shared" si="37"/>
        <v>0.49389999999999645</v>
      </c>
      <c r="L149" s="70">
        <f t="shared" si="38"/>
        <v>7.1281464365761868E-3</v>
      </c>
      <c r="M149" s="64">
        <f t="shared" ca="1" si="27"/>
        <v>72.240633333333335</v>
      </c>
      <c r="N149" s="64">
        <f t="shared" ca="1" si="29"/>
        <v>-2.9519333333333293</v>
      </c>
      <c r="O149" s="64">
        <f t="shared" ca="1" si="30"/>
        <v>8.7139104044444213</v>
      </c>
      <c r="P149" s="64">
        <f t="shared" ca="1" si="31"/>
        <v>2.9519333333333293</v>
      </c>
      <c r="Q149" s="70">
        <f t="shared" ca="1" si="32"/>
        <v>4.2603387469144736E-2</v>
      </c>
      <c r="R149" s="67">
        <f t="shared" ca="1" si="28"/>
        <v>-2.9058958162801232</v>
      </c>
      <c r="S149" s="68">
        <f t="shared" ca="1" si="39"/>
        <v>0</v>
      </c>
    </row>
    <row r="150" spans="5:19" x14ac:dyDescent="0.25">
      <c r="E150" s="62">
        <f t="shared" si="33"/>
        <v>149</v>
      </c>
      <c r="F150" s="50">
        <v>43682</v>
      </c>
      <c r="G150" s="51">
        <v>67.346800000000002</v>
      </c>
      <c r="H150" s="69">
        <f t="shared" si="34"/>
        <v>69.288700000000006</v>
      </c>
      <c r="I150" s="64">
        <f t="shared" si="35"/>
        <v>-1.941900000000004</v>
      </c>
      <c r="J150" s="64">
        <f t="shared" si="36"/>
        <v>3.7709756100000154</v>
      </c>
      <c r="K150" s="64">
        <f t="shared" si="37"/>
        <v>1.941900000000004</v>
      </c>
      <c r="L150" s="70">
        <f t="shared" si="38"/>
        <v>2.8834332143472353E-2</v>
      </c>
      <c r="M150" s="64">
        <f t="shared" ca="1" si="27"/>
        <v>70.739566666666676</v>
      </c>
      <c r="N150" s="64">
        <f t="shared" ca="1" si="29"/>
        <v>-3.3927666666666738</v>
      </c>
      <c r="O150" s="64">
        <f t="shared" ca="1" si="30"/>
        <v>11.510865654444492</v>
      </c>
      <c r="P150" s="64">
        <f t="shared" ca="1" si="31"/>
        <v>3.3927666666666738</v>
      </c>
      <c r="Q150" s="70">
        <f t="shared" ca="1" si="32"/>
        <v>5.03775482527258E-2</v>
      </c>
      <c r="R150" s="67">
        <f t="shared" ca="1" si="28"/>
        <v>-3.3467291496134677</v>
      </c>
      <c r="S150" s="68">
        <f t="shared" ca="1" si="39"/>
        <v>0</v>
      </c>
    </row>
    <row r="151" spans="5:19" x14ac:dyDescent="0.25">
      <c r="E151" s="62">
        <f t="shared" si="33"/>
        <v>150</v>
      </c>
      <c r="F151" s="50">
        <v>43683</v>
      </c>
      <c r="G151" s="51">
        <v>68.334500000000006</v>
      </c>
      <c r="H151" s="69">
        <f t="shared" si="34"/>
        <v>67.346800000000002</v>
      </c>
      <c r="I151" s="64">
        <f t="shared" si="35"/>
        <v>0.9877000000000038</v>
      </c>
      <c r="J151" s="64">
        <f t="shared" si="36"/>
        <v>0.97555129000000751</v>
      </c>
      <c r="K151" s="64">
        <f t="shared" si="37"/>
        <v>0.9877000000000038</v>
      </c>
      <c r="L151" s="70">
        <f t="shared" si="38"/>
        <v>1.4453899567568413E-2</v>
      </c>
      <c r="M151" s="64">
        <f t="shared" ca="1" si="27"/>
        <v>68.806033333333332</v>
      </c>
      <c r="N151" s="64">
        <f t="shared" ca="1" si="29"/>
        <v>-0.47153333333332625</v>
      </c>
      <c r="O151" s="64">
        <f t="shared" ca="1" si="30"/>
        <v>0.22234368444443778</v>
      </c>
      <c r="P151" s="64">
        <f t="shared" ca="1" si="31"/>
        <v>0.47153333333332625</v>
      </c>
      <c r="Q151" s="70">
        <f t="shared" ca="1" si="32"/>
        <v>6.9003699936829302E-3</v>
      </c>
      <c r="R151" s="67">
        <f t="shared" ca="1" si="28"/>
        <v>-0.42549581628012029</v>
      </c>
      <c r="S151" s="68">
        <f t="shared" ca="1" si="39"/>
        <v>0</v>
      </c>
    </row>
    <row r="152" spans="5:19" x14ac:dyDescent="0.25">
      <c r="E152" s="62">
        <f t="shared" si="33"/>
        <v>151</v>
      </c>
      <c r="F152" s="50">
        <v>43684</v>
      </c>
      <c r="G152" s="51">
        <v>68.409800000000004</v>
      </c>
      <c r="H152" s="69">
        <f t="shared" si="34"/>
        <v>68.334500000000006</v>
      </c>
      <c r="I152" s="64">
        <f t="shared" si="35"/>
        <v>7.529999999999859E-2</v>
      </c>
      <c r="J152" s="64">
        <f t="shared" si="36"/>
        <v>5.6700899999997875E-3</v>
      </c>
      <c r="K152" s="64">
        <f t="shared" si="37"/>
        <v>7.529999999999859E-2</v>
      </c>
      <c r="L152" s="70">
        <f t="shared" si="38"/>
        <v>1.1007194875587794E-3</v>
      </c>
      <c r="M152" s="64">
        <f t="shared" ca="1" si="27"/>
        <v>68.323333333333338</v>
      </c>
      <c r="N152" s="64">
        <f t="shared" ca="1" si="29"/>
        <v>8.646666666666647E-2</v>
      </c>
      <c r="O152" s="64">
        <f t="shared" ca="1" si="30"/>
        <v>7.4764844444444103E-3</v>
      </c>
      <c r="P152" s="64">
        <f t="shared" ca="1" si="31"/>
        <v>8.646666666666647E-2</v>
      </c>
      <c r="Q152" s="70">
        <f t="shared" ca="1" si="32"/>
        <v>1.2639514611454275E-3</v>
      </c>
      <c r="R152" s="67">
        <f t="shared" ca="1" si="28"/>
        <v>0.13250418371987244</v>
      </c>
      <c r="S152" s="68">
        <f t="shared" ca="1" si="39"/>
        <v>1</v>
      </c>
    </row>
    <row r="153" spans="5:19" x14ac:dyDescent="0.25">
      <c r="E153" s="62">
        <f t="shared" si="33"/>
        <v>152</v>
      </c>
      <c r="F153" s="50">
        <v>43685</v>
      </c>
      <c r="G153" s="51">
        <v>70.016999999999996</v>
      </c>
      <c r="H153" s="69">
        <f t="shared" si="34"/>
        <v>68.409800000000004</v>
      </c>
      <c r="I153" s="64">
        <f t="shared" si="35"/>
        <v>1.6071999999999917</v>
      </c>
      <c r="J153" s="64">
        <f t="shared" si="36"/>
        <v>2.5830918399999736</v>
      </c>
      <c r="K153" s="64">
        <f t="shared" si="37"/>
        <v>1.6071999999999917</v>
      </c>
      <c r="L153" s="70">
        <f t="shared" si="38"/>
        <v>2.2954425353842522E-2</v>
      </c>
      <c r="M153" s="64">
        <f t="shared" ca="1" si="27"/>
        <v>68.03036666666668</v>
      </c>
      <c r="N153" s="64">
        <f t="shared" ca="1" si="29"/>
        <v>1.9866333333333159</v>
      </c>
      <c r="O153" s="64">
        <f t="shared" ca="1" si="30"/>
        <v>3.9467120011110421</v>
      </c>
      <c r="P153" s="64">
        <f t="shared" ca="1" si="31"/>
        <v>1.9866333333333159</v>
      </c>
      <c r="Q153" s="70">
        <f t="shared" ca="1" si="32"/>
        <v>2.8373585462577889E-2</v>
      </c>
      <c r="R153" s="67">
        <f t="shared" ca="1" si="28"/>
        <v>2.0326708503865221</v>
      </c>
      <c r="S153" s="68">
        <f t="shared" ca="1" si="39"/>
        <v>0</v>
      </c>
    </row>
    <row r="154" spans="5:19" x14ac:dyDescent="0.25">
      <c r="E154" s="62">
        <f t="shared" si="33"/>
        <v>153</v>
      </c>
      <c r="F154" s="50">
        <v>43686</v>
      </c>
      <c r="G154" s="51">
        <v>69.255200000000002</v>
      </c>
      <c r="H154" s="69">
        <f t="shared" si="34"/>
        <v>70.016999999999996</v>
      </c>
      <c r="I154" s="64">
        <f t="shared" si="35"/>
        <v>-0.76179999999999382</v>
      </c>
      <c r="J154" s="64">
        <f t="shared" si="36"/>
        <v>0.5803392399999906</v>
      </c>
      <c r="K154" s="64">
        <f t="shared" si="37"/>
        <v>0.76179999999999382</v>
      </c>
      <c r="L154" s="70">
        <f t="shared" si="38"/>
        <v>1.0999896036687409E-2</v>
      </c>
      <c r="M154" s="64">
        <f t="shared" ca="1" si="27"/>
        <v>68.920433333333335</v>
      </c>
      <c r="N154" s="64">
        <f t="shared" ca="1" si="29"/>
        <v>0.33476666666666688</v>
      </c>
      <c r="O154" s="64">
        <f t="shared" ca="1" si="30"/>
        <v>0.11206872111111126</v>
      </c>
      <c r="P154" s="64">
        <f t="shared" ca="1" si="31"/>
        <v>0.33476666666666688</v>
      </c>
      <c r="Q154" s="70">
        <f t="shared" ca="1" si="32"/>
        <v>4.8338127197187627E-3</v>
      </c>
      <c r="R154" s="67">
        <f t="shared" ca="1" si="28"/>
        <v>0.38080418371987285</v>
      </c>
      <c r="S154" s="68">
        <f t="shared" ca="1" si="39"/>
        <v>0</v>
      </c>
    </row>
    <row r="155" spans="5:19" x14ac:dyDescent="0.25">
      <c r="E155" s="62">
        <f t="shared" si="33"/>
        <v>154</v>
      </c>
      <c r="F155" s="50">
        <v>43689</v>
      </c>
      <c r="G155" s="51">
        <v>68.577200000000005</v>
      </c>
      <c r="H155" s="69">
        <f t="shared" si="34"/>
        <v>69.255200000000002</v>
      </c>
      <c r="I155" s="64">
        <f t="shared" si="35"/>
        <v>-0.67799999999999727</v>
      </c>
      <c r="J155" s="64">
        <f t="shared" si="36"/>
        <v>0.45968399999999632</v>
      </c>
      <c r="K155" s="64">
        <f t="shared" si="37"/>
        <v>0.67799999999999727</v>
      </c>
      <c r="L155" s="70">
        <f t="shared" si="38"/>
        <v>9.8866678721207229E-3</v>
      </c>
      <c r="M155" s="64">
        <f t="shared" ca="1" si="27"/>
        <v>69.227333333333334</v>
      </c>
      <c r="N155" s="64">
        <f t="shared" ca="1" si="29"/>
        <v>-0.65013333333332923</v>
      </c>
      <c r="O155" s="64">
        <f t="shared" ca="1" si="30"/>
        <v>0.42267335111110577</v>
      </c>
      <c r="P155" s="64">
        <f t="shared" ca="1" si="31"/>
        <v>0.65013333333332923</v>
      </c>
      <c r="Q155" s="70">
        <f t="shared" ca="1" si="32"/>
        <v>9.4803131847513347E-3</v>
      </c>
      <c r="R155" s="67">
        <f t="shared" ca="1" si="28"/>
        <v>-0.60409581628012321</v>
      </c>
      <c r="S155" s="68">
        <f t="shared" ca="1" si="39"/>
        <v>1</v>
      </c>
    </row>
    <row r="156" spans="5:19" x14ac:dyDescent="0.25">
      <c r="E156" s="62">
        <f t="shared" si="33"/>
        <v>155</v>
      </c>
      <c r="F156" s="50">
        <v>43690</v>
      </c>
      <c r="G156" s="51">
        <v>69.288700000000006</v>
      </c>
      <c r="H156" s="69">
        <f t="shared" si="34"/>
        <v>68.577200000000005</v>
      </c>
      <c r="I156" s="64">
        <f t="shared" si="35"/>
        <v>0.71150000000000091</v>
      </c>
      <c r="J156" s="64">
        <f t="shared" si="36"/>
        <v>0.50623225000000127</v>
      </c>
      <c r="K156" s="64">
        <f t="shared" si="37"/>
        <v>0.71150000000000091</v>
      </c>
      <c r="L156" s="70">
        <f t="shared" si="38"/>
        <v>1.0268629661113585E-2</v>
      </c>
      <c r="M156" s="64">
        <f t="shared" ca="1" si="27"/>
        <v>69.283133333333339</v>
      </c>
      <c r="N156" s="64">
        <f t="shared" ca="1" si="29"/>
        <v>5.5666666666667197E-3</v>
      </c>
      <c r="O156" s="64">
        <f t="shared" ca="1" si="30"/>
        <v>3.0987777777778367E-5</v>
      </c>
      <c r="P156" s="64">
        <f t="shared" ca="1" si="31"/>
        <v>5.5666666666667197E-3</v>
      </c>
      <c r="Q156" s="70">
        <f t="shared" ca="1" si="32"/>
        <v>8.0340180529678276E-5</v>
      </c>
      <c r="R156" s="67">
        <f t="shared" ca="1" si="28"/>
        <v>5.1604183719872701E-2</v>
      </c>
      <c r="S156" s="68">
        <f t="shared" ca="1" si="39"/>
        <v>1</v>
      </c>
    </row>
    <row r="157" spans="5:19" x14ac:dyDescent="0.25">
      <c r="E157" s="62">
        <f t="shared" si="33"/>
        <v>156</v>
      </c>
      <c r="F157" s="50">
        <v>43691</v>
      </c>
      <c r="G157" s="51">
        <v>66.459599999999995</v>
      </c>
      <c r="H157" s="69">
        <f t="shared" si="34"/>
        <v>69.288700000000006</v>
      </c>
      <c r="I157" s="64">
        <f t="shared" si="35"/>
        <v>-2.8291000000000111</v>
      </c>
      <c r="J157" s="64">
        <f t="shared" si="36"/>
        <v>8.0038068100000626</v>
      </c>
      <c r="K157" s="64">
        <f t="shared" si="37"/>
        <v>2.8291000000000111</v>
      </c>
      <c r="L157" s="70">
        <f t="shared" si="38"/>
        <v>4.2568718439473172E-2</v>
      </c>
      <c r="M157" s="64">
        <f t="shared" ca="1" si="27"/>
        <v>69.040366666666671</v>
      </c>
      <c r="N157" s="64">
        <f t="shared" ca="1" si="29"/>
        <v>-2.5807666666666762</v>
      </c>
      <c r="O157" s="64">
        <f t="shared" ca="1" si="30"/>
        <v>6.6603565877778266</v>
      </c>
      <c r="P157" s="64">
        <f t="shared" ca="1" si="31"/>
        <v>2.5807666666666762</v>
      </c>
      <c r="Q157" s="70">
        <f t="shared" ca="1" si="32"/>
        <v>3.8832112541554213E-2</v>
      </c>
      <c r="R157" s="67">
        <f t="shared" ca="1" si="28"/>
        <v>-2.5347291496134701</v>
      </c>
      <c r="S157" s="68">
        <f t="shared" ca="1" si="39"/>
        <v>1</v>
      </c>
    </row>
    <row r="158" spans="5:19" x14ac:dyDescent="0.25">
      <c r="E158" s="62">
        <f t="shared" si="33"/>
        <v>157</v>
      </c>
      <c r="F158" s="50">
        <v>43692</v>
      </c>
      <c r="G158" s="51">
        <v>64.852500000000006</v>
      </c>
      <c r="H158" s="69">
        <f t="shared" si="34"/>
        <v>66.459599999999995</v>
      </c>
      <c r="I158" s="64">
        <f t="shared" si="35"/>
        <v>-1.6070999999999884</v>
      </c>
      <c r="J158" s="64">
        <f t="shared" si="36"/>
        <v>2.5827704099999629</v>
      </c>
      <c r="K158" s="64">
        <f t="shared" si="37"/>
        <v>1.6070999999999884</v>
      </c>
      <c r="L158" s="70">
        <f t="shared" si="38"/>
        <v>2.4780848849311719E-2</v>
      </c>
      <c r="M158" s="64">
        <f t="shared" ca="1" si="27"/>
        <v>68.108500000000006</v>
      </c>
      <c r="N158" s="64">
        <f t="shared" ca="1" si="29"/>
        <v>-3.2560000000000002</v>
      </c>
      <c r="O158" s="64">
        <f t="shared" ca="1" si="30"/>
        <v>10.601536000000001</v>
      </c>
      <c r="P158" s="64">
        <f t="shared" ca="1" si="31"/>
        <v>3.2560000000000002</v>
      </c>
      <c r="Q158" s="70">
        <f t="shared" ca="1" si="32"/>
        <v>5.0206237230638759E-2</v>
      </c>
      <c r="R158" s="67">
        <f t="shared" ca="1" si="28"/>
        <v>-3.2099624829467941</v>
      </c>
      <c r="S158" s="68">
        <f t="shared" ca="1" si="39"/>
        <v>0</v>
      </c>
    </row>
    <row r="159" spans="5:19" x14ac:dyDescent="0.25">
      <c r="E159" s="62">
        <f t="shared" si="33"/>
        <v>158</v>
      </c>
      <c r="F159" s="50">
        <v>43693</v>
      </c>
      <c r="G159" s="51">
        <v>65.940600000000003</v>
      </c>
      <c r="H159" s="69">
        <f t="shared" si="34"/>
        <v>64.852500000000006</v>
      </c>
      <c r="I159" s="64">
        <f t="shared" si="35"/>
        <v>1.0880999999999972</v>
      </c>
      <c r="J159" s="64">
        <f t="shared" si="36"/>
        <v>1.1839616099999939</v>
      </c>
      <c r="K159" s="64">
        <f t="shared" si="37"/>
        <v>1.0880999999999972</v>
      </c>
      <c r="L159" s="70">
        <f t="shared" si="38"/>
        <v>1.650121472962025E-2</v>
      </c>
      <c r="M159" s="64">
        <f t="shared" ca="1" si="27"/>
        <v>66.866933333333336</v>
      </c>
      <c r="N159" s="64">
        <f t="shared" ca="1" si="29"/>
        <v>-0.92633333333333212</v>
      </c>
      <c r="O159" s="64">
        <f t="shared" ca="1" si="30"/>
        <v>0.85809344444444224</v>
      </c>
      <c r="P159" s="64">
        <f t="shared" ca="1" si="31"/>
        <v>0.92633333333333212</v>
      </c>
      <c r="Q159" s="70">
        <f t="shared" ca="1" si="32"/>
        <v>1.4047996732412688E-2</v>
      </c>
      <c r="R159" s="67">
        <f t="shared" ca="1" si="28"/>
        <v>-0.8802958162801261</v>
      </c>
      <c r="S159" s="68">
        <f t="shared" ca="1" si="39"/>
        <v>0</v>
      </c>
    </row>
    <row r="160" spans="5:19" x14ac:dyDescent="0.25">
      <c r="E160" s="62">
        <f t="shared" si="33"/>
        <v>159</v>
      </c>
      <c r="F160" s="50">
        <v>43696</v>
      </c>
      <c r="G160" s="51">
        <v>66.953400000000002</v>
      </c>
      <c r="H160" s="69">
        <f t="shared" si="34"/>
        <v>65.940600000000003</v>
      </c>
      <c r="I160" s="64">
        <f t="shared" si="35"/>
        <v>1.0127999999999986</v>
      </c>
      <c r="J160" s="64">
        <f t="shared" si="36"/>
        <v>1.0257638399999971</v>
      </c>
      <c r="K160" s="64">
        <f t="shared" si="37"/>
        <v>1.0127999999999986</v>
      </c>
      <c r="L160" s="70">
        <f t="shared" si="38"/>
        <v>1.5126939035209543E-2</v>
      </c>
      <c r="M160" s="64">
        <f t="shared" ca="1" si="27"/>
        <v>65.750900000000001</v>
      </c>
      <c r="N160" s="64">
        <f t="shared" ca="1" si="29"/>
        <v>1.2025000000000006</v>
      </c>
      <c r="O160" s="64">
        <f t="shared" ca="1" si="30"/>
        <v>1.4460062500000013</v>
      </c>
      <c r="P160" s="64">
        <f t="shared" ca="1" si="31"/>
        <v>1.2025000000000006</v>
      </c>
      <c r="Q160" s="70">
        <f t="shared" ca="1" si="32"/>
        <v>1.7960252952053227E-2</v>
      </c>
      <c r="R160" s="67">
        <f t="shared" ca="1" si="28"/>
        <v>1.2485375170532065</v>
      </c>
      <c r="S160" s="68">
        <f t="shared" ca="1" si="39"/>
        <v>1</v>
      </c>
    </row>
    <row r="161" spans="5:19" x14ac:dyDescent="0.25">
      <c r="E161" s="62">
        <f t="shared" si="33"/>
        <v>160</v>
      </c>
      <c r="F161" s="50">
        <v>43697</v>
      </c>
      <c r="G161" s="51">
        <v>66.878100000000003</v>
      </c>
      <c r="H161" s="69">
        <f t="shared" si="34"/>
        <v>66.953400000000002</v>
      </c>
      <c r="I161" s="64">
        <f t="shared" si="35"/>
        <v>-7.529999999999859E-2</v>
      </c>
      <c r="J161" s="64">
        <f t="shared" si="36"/>
        <v>5.6700899999997875E-3</v>
      </c>
      <c r="K161" s="64">
        <f t="shared" si="37"/>
        <v>7.529999999999859E-2</v>
      </c>
      <c r="L161" s="70">
        <f t="shared" si="38"/>
        <v>1.1259291158091901E-3</v>
      </c>
      <c r="M161" s="64">
        <f t="shared" ca="1" si="27"/>
        <v>65.915500000000009</v>
      </c>
      <c r="N161" s="64">
        <f t="shared" ca="1" si="29"/>
        <v>0.96259999999999479</v>
      </c>
      <c r="O161" s="64">
        <f t="shared" ca="1" si="30"/>
        <v>0.92659875999998997</v>
      </c>
      <c r="P161" s="64">
        <f t="shared" ca="1" si="31"/>
        <v>0.96259999999999479</v>
      </c>
      <c r="Q161" s="70">
        <f t="shared" ca="1" si="32"/>
        <v>1.4393351485762824E-2</v>
      </c>
      <c r="R161" s="67">
        <f t="shared" ca="1" si="28"/>
        <v>1.0086375170532007</v>
      </c>
      <c r="S161" s="68">
        <f t="shared" ca="1" si="39"/>
        <v>0</v>
      </c>
    </row>
    <row r="162" spans="5:19" x14ac:dyDescent="0.25">
      <c r="E162" s="62">
        <f t="shared" si="33"/>
        <v>161</v>
      </c>
      <c r="F162" s="50">
        <v>43698</v>
      </c>
      <c r="G162" s="51">
        <v>67.807199999999995</v>
      </c>
      <c r="H162" s="69">
        <f t="shared" si="34"/>
        <v>66.878100000000003</v>
      </c>
      <c r="I162" s="64">
        <f t="shared" si="35"/>
        <v>0.92909999999999116</v>
      </c>
      <c r="J162" s="64">
        <f t="shared" si="36"/>
        <v>0.86322680999998358</v>
      </c>
      <c r="K162" s="64">
        <f t="shared" si="37"/>
        <v>0.92909999999999116</v>
      </c>
      <c r="L162" s="70">
        <f t="shared" si="38"/>
        <v>1.3702084734364363E-2</v>
      </c>
      <c r="M162" s="64">
        <f t="shared" ca="1" si="27"/>
        <v>66.590700000000012</v>
      </c>
      <c r="N162" s="64">
        <f t="shared" ca="1" si="29"/>
        <v>1.2164999999999822</v>
      </c>
      <c r="O162" s="64">
        <f t="shared" ca="1" si="30"/>
        <v>1.4798722499999566</v>
      </c>
      <c r="P162" s="64">
        <f t="shared" ca="1" si="31"/>
        <v>1.2164999999999822</v>
      </c>
      <c r="Q162" s="70">
        <f t="shared" ca="1" si="32"/>
        <v>1.7940572682546726E-2</v>
      </c>
      <c r="R162" s="67">
        <f t="shared" ca="1" si="28"/>
        <v>1.2625375170531881</v>
      </c>
      <c r="S162" s="68">
        <f t="shared" ca="1" si="39"/>
        <v>0</v>
      </c>
    </row>
    <row r="163" spans="5:19" x14ac:dyDescent="0.25">
      <c r="E163" s="62">
        <f t="shared" si="33"/>
        <v>162</v>
      </c>
      <c r="F163" s="50">
        <v>43699</v>
      </c>
      <c r="G163" s="51">
        <v>67.807199999999995</v>
      </c>
      <c r="H163" s="69">
        <f t="shared" si="34"/>
        <v>67.807199999999995</v>
      </c>
      <c r="I163" s="64">
        <f t="shared" si="35"/>
        <v>0</v>
      </c>
      <c r="J163" s="64">
        <f t="shared" si="36"/>
        <v>0</v>
      </c>
      <c r="K163" s="64">
        <f t="shared" si="37"/>
        <v>0</v>
      </c>
      <c r="L163" s="70">
        <f t="shared" si="38"/>
        <v>0</v>
      </c>
      <c r="M163" s="64">
        <f t="shared" ca="1" si="27"/>
        <v>67.212900000000005</v>
      </c>
      <c r="N163" s="64">
        <f t="shared" ca="1" si="29"/>
        <v>0.59429999999998984</v>
      </c>
      <c r="O163" s="64">
        <f t="shared" ca="1" si="30"/>
        <v>0.35319248999998792</v>
      </c>
      <c r="P163" s="64">
        <f t="shared" ca="1" si="31"/>
        <v>0.59429999999998984</v>
      </c>
      <c r="Q163" s="70">
        <f t="shared" ca="1" si="32"/>
        <v>8.7645559763563433E-3</v>
      </c>
      <c r="R163" s="67">
        <f t="shared" ca="1" si="28"/>
        <v>0.64033751705319586</v>
      </c>
      <c r="S163" s="68">
        <f t="shared" ca="1" si="39"/>
        <v>0</v>
      </c>
    </row>
    <row r="164" spans="5:19" x14ac:dyDescent="0.25">
      <c r="E164" s="62">
        <f t="shared" si="33"/>
        <v>163</v>
      </c>
      <c r="F164" s="50">
        <v>43700</v>
      </c>
      <c r="G164" s="51">
        <v>65.580699999999993</v>
      </c>
      <c r="H164" s="69">
        <f t="shared" si="34"/>
        <v>67.807199999999995</v>
      </c>
      <c r="I164" s="64">
        <f t="shared" si="35"/>
        <v>-2.2265000000000015</v>
      </c>
      <c r="J164" s="64">
        <f t="shared" si="36"/>
        <v>4.9573022500000068</v>
      </c>
      <c r="K164" s="64">
        <f t="shared" si="37"/>
        <v>2.2265000000000015</v>
      </c>
      <c r="L164" s="70">
        <f t="shared" si="38"/>
        <v>3.395053727697328E-2</v>
      </c>
      <c r="M164" s="64">
        <f t="shared" ca="1" si="27"/>
        <v>67.497499999999988</v>
      </c>
      <c r="N164" s="64">
        <f t="shared" ca="1" si="29"/>
        <v>-1.916799999999995</v>
      </c>
      <c r="O164" s="64">
        <f t="shared" ca="1" si="30"/>
        <v>3.6741222399999804</v>
      </c>
      <c r="P164" s="64">
        <f t="shared" ca="1" si="31"/>
        <v>1.916799999999995</v>
      </c>
      <c r="Q164" s="70">
        <f t="shared" ca="1" si="32"/>
        <v>2.9228111319336256E-2</v>
      </c>
      <c r="R164" s="67">
        <f t="shared" ca="1" si="28"/>
        <v>-1.870762482946789</v>
      </c>
      <c r="S164" s="68">
        <f t="shared" ca="1" si="39"/>
        <v>1</v>
      </c>
    </row>
    <row r="165" spans="5:19" x14ac:dyDescent="0.25">
      <c r="E165" s="62">
        <f t="shared" si="33"/>
        <v>164</v>
      </c>
      <c r="F165" s="50">
        <v>43703</v>
      </c>
      <c r="G165" s="51">
        <v>66.702299999999994</v>
      </c>
      <c r="H165" s="69">
        <f t="shared" si="34"/>
        <v>65.580699999999993</v>
      </c>
      <c r="I165" s="64">
        <f t="shared" si="35"/>
        <v>1.1216000000000008</v>
      </c>
      <c r="J165" s="64">
        <f t="shared" si="36"/>
        <v>1.2579865600000018</v>
      </c>
      <c r="K165" s="64">
        <f t="shared" si="37"/>
        <v>1.1216000000000008</v>
      </c>
      <c r="L165" s="70">
        <f t="shared" si="38"/>
        <v>1.6815012375885102E-2</v>
      </c>
      <c r="M165" s="64">
        <f t="shared" ca="1" si="27"/>
        <v>67.065033333333318</v>
      </c>
      <c r="N165" s="64">
        <f t="shared" ca="1" si="29"/>
        <v>-0.36273333333332403</v>
      </c>
      <c r="O165" s="64">
        <f t="shared" ca="1" si="30"/>
        <v>0.13157547111110435</v>
      </c>
      <c r="P165" s="64">
        <f t="shared" ca="1" si="31"/>
        <v>0.36273333333332403</v>
      </c>
      <c r="Q165" s="70">
        <f t="shared" ca="1" si="32"/>
        <v>5.4380933391101069E-3</v>
      </c>
      <c r="R165" s="67">
        <f t="shared" ca="1" si="28"/>
        <v>-0.31669581628011806</v>
      </c>
      <c r="S165" s="68">
        <f t="shared" ca="1" si="39"/>
        <v>0</v>
      </c>
    </row>
    <row r="166" spans="5:19" x14ac:dyDescent="0.25">
      <c r="E166" s="62">
        <f t="shared" si="33"/>
        <v>165</v>
      </c>
      <c r="F166" s="50">
        <v>43704</v>
      </c>
      <c r="G166" s="51">
        <v>66.593500000000006</v>
      </c>
      <c r="H166" s="69">
        <f t="shared" si="34"/>
        <v>66.702299999999994</v>
      </c>
      <c r="I166" s="64">
        <f t="shared" si="35"/>
        <v>-0.10879999999998802</v>
      </c>
      <c r="J166" s="64">
        <f t="shared" si="36"/>
        <v>1.1837439999997392E-2</v>
      </c>
      <c r="K166" s="64">
        <f t="shared" si="37"/>
        <v>0.10879999999998802</v>
      </c>
      <c r="L166" s="70">
        <f t="shared" si="38"/>
        <v>1.6337930879138055E-3</v>
      </c>
      <c r="M166" s="64">
        <f t="shared" ca="1" si="27"/>
        <v>66.696733333333327</v>
      </c>
      <c r="N166" s="64">
        <f t="shared" ca="1" si="29"/>
        <v>-0.1032333333333213</v>
      </c>
      <c r="O166" s="64">
        <f t="shared" ca="1" si="30"/>
        <v>1.0657121111108626E-2</v>
      </c>
      <c r="P166" s="64">
        <f t="shared" ca="1" si="31"/>
        <v>0.1032333333333213</v>
      </c>
      <c r="Q166" s="70">
        <f t="shared" ca="1" si="32"/>
        <v>1.5502013459770291E-3</v>
      </c>
      <c r="R166" s="67">
        <f t="shared" ca="1" si="28"/>
        <v>-5.7195816280115316E-2</v>
      </c>
      <c r="S166" s="68">
        <f t="shared" ca="1" si="39"/>
        <v>0</v>
      </c>
    </row>
    <row r="167" spans="5:19" x14ac:dyDescent="0.25">
      <c r="E167" s="62">
        <f t="shared" si="33"/>
        <v>166</v>
      </c>
      <c r="F167" s="50">
        <v>43705</v>
      </c>
      <c r="G167" s="51">
        <v>67.974599999999995</v>
      </c>
      <c r="H167" s="69">
        <f t="shared" si="34"/>
        <v>66.593500000000006</v>
      </c>
      <c r="I167" s="64">
        <f t="shared" si="35"/>
        <v>1.3810999999999893</v>
      </c>
      <c r="J167" s="64">
        <f t="shared" si="36"/>
        <v>1.9074372099999706</v>
      </c>
      <c r="K167" s="64">
        <f t="shared" si="37"/>
        <v>1.3810999999999893</v>
      </c>
      <c r="L167" s="70">
        <f t="shared" si="38"/>
        <v>2.0317883444698304E-2</v>
      </c>
      <c r="M167" s="64">
        <f t="shared" ca="1" si="27"/>
        <v>66.29216666666666</v>
      </c>
      <c r="N167" s="64">
        <f t="shared" ca="1" si="29"/>
        <v>1.6824333333333357</v>
      </c>
      <c r="O167" s="64">
        <f t="shared" ca="1" si="30"/>
        <v>2.8305819211111189</v>
      </c>
      <c r="P167" s="64">
        <f t="shared" ca="1" si="31"/>
        <v>1.6824333333333357</v>
      </c>
      <c r="Q167" s="70">
        <f t="shared" ca="1" si="32"/>
        <v>2.475091186021449E-2</v>
      </c>
      <c r="R167" s="67">
        <f t="shared" ca="1" si="28"/>
        <v>1.7284708503865416</v>
      </c>
      <c r="S167" s="68">
        <f t="shared" ca="1" si="39"/>
        <v>1</v>
      </c>
    </row>
    <row r="168" spans="5:19" x14ac:dyDescent="0.25">
      <c r="E168" s="62">
        <f t="shared" si="33"/>
        <v>167</v>
      </c>
      <c r="F168" s="50">
        <v>43706</v>
      </c>
      <c r="G168" s="51">
        <v>69.724000000000004</v>
      </c>
      <c r="H168" s="69">
        <f t="shared" si="34"/>
        <v>67.974599999999995</v>
      </c>
      <c r="I168" s="64">
        <f t="shared" si="35"/>
        <v>1.7494000000000085</v>
      </c>
      <c r="J168" s="64">
        <f t="shared" si="36"/>
        <v>3.0604003600000298</v>
      </c>
      <c r="K168" s="64">
        <f t="shared" si="37"/>
        <v>1.7494000000000085</v>
      </c>
      <c r="L168" s="70">
        <f t="shared" si="38"/>
        <v>2.5090356261832487E-2</v>
      </c>
      <c r="M168" s="64">
        <f t="shared" ca="1" si="27"/>
        <v>67.090133333333327</v>
      </c>
      <c r="N168" s="64">
        <f t="shared" ca="1" si="29"/>
        <v>2.6338666666666768</v>
      </c>
      <c r="O168" s="64">
        <f t="shared" ca="1" si="30"/>
        <v>6.9372536177778308</v>
      </c>
      <c r="P168" s="64">
        <f t="shared" ca="1" si="31"/>
        <v>2.6338666666666768</v>
      </c>
      <c r="Q168" s="70">
        <f t="shared" ca="1" si="32"/>
        <v>3.7775610502361834E-2</v>
      </c>
      <c r="R168" s="67">
        <f t="shared" ca="1" si="28"/>
        <v>2.6799041837198829</v>
      </c>
      <c r="S168" s="68">
        <f t="shared" ca="1" si="39"/>
        <v>0</v>
      </c>
    </row>
    <row r="169" spans="5:19" x14ac:dyDescent="0.25">
      <c r="E169" s="62">
        <f t="shared" si="33"/>
        <v>168</v>
      </c>
      <c r="F169" s="50">
        <v>43707</v>
      </c>
      <c r="G169" s="51">
        <v>68.593999999999994</v>
      </c>
      <c r="H169" s="69">
        <f t="shared" si="34"/>
        <v>69.724000000000004</v>
      </c>
      <c r="I169" s="64">
        <f t="shared" si="35"/>
        <v>-1.1300000000000097</v>
      </c>
      <c r="J169" s="64">
        <f t="shared" si="36"/>
        <v>1.2769000000000219</v>
      </c>
      <c r="K169" s="64">
        <f t="shared" si="37"/>
        <v>1.1300000000000097</v>
      </c>
      <c r="L169" s="70">
        <f t="shared" si="38"/>
        <v>1.6473744059247307E-2</v>
      </c>
      <c r="M169" s="64">
        <f t="shared" ca="1" si="27"/>
        <v>68.097366666666673</v>
      </c>
      <c r="N169" s="64">
        <f t="shared" ca="1" si="29"/>
        <v>0.49663333333332105</v>
      </c>
      <c r="O169" s="64">
        <f t="shared" ca="1" si="30"/>
        <v>0.24664466777776559</v>
      </c>
      <c r="P169" s="64">
        <f t="shared" ca="1" si="31"/>
        <v>0.49663333333332105</v>
      </c>
      <c r="Q169" s="70">
        <f t="shared" ca="1" si="32"/>
        <v>7.2401862164813407E-3</v>
      </c>
      <c r="R169" s="67">
        <f t="shared" ca="1" si="28"/>
        <v>0.54267085038652707</v>
      </c>
      <c r="S169" s="68">
        <f t="shared" ca="1" si="39"/>
        <v>0</v>
      </c>
    </row>
    <row r="170" spans="5:19" x14ac:dyDescent="0.25">
      <c r="E170" s="62">
        <f t="shared" si="33"/>
        <v>169</v>
      </c>
      <c r="F170" s="50">
        <v>43711</v>
      </c>
      <c r="G170" s="51">
        <v>67.757000000000005</v>
      </c>
      <c r="H170" s="69">
        <f t="shared" si="34"/>
        <v>68.593999999999994</v>
      </c>
      <c r="I170" s="64">
        <f t="shared" si="35"/>
        <v>-0.83699999999998909</v>
      </c>
      <c r="J170" s="64">
        <f t="shared" si="36"/>
        <v>0.70056899999998168</v>
      </c>
      <c r="K170" s="64">
        <f t="shared" si="37"/>
        <v>0.83699999999998909</v>
      </c>
      <c r="L170" s="70">
        <f t="shared" si="38"/>
        <v>1.2352967221098765E-2</v>
      </c>
      <c r="M170" s="64">
        <f t="shared" ca="1" si="27"/>
        <v>68.764200000000002</v>
      </c>
      <c r="N170" s="64">
        <f t="shared" ca="1" si="29"/>
        <v>-1.0071999999999974</v>
      </c>
      <c r="O170" s="64">
        <f t="shared" ca="1" si="30"/>
        <v>1.0144518399999949</v>
      </c>
      <c r="P170" s="64">
        <f t="shared" ca="1" si="31"/>
        <v>1.0071999999999974</v>
      </c>
      <c r="Q170" s="70">
        <f t="shared" ca="1" si="32"/>
        <v>1.486488480894959E-2</v>
      </c>
      <c r="R170" s="67">
        <f t="shared" ca="1" si="28"/>
        <v>-0.96116248294679141</v>
      </c>
      <c r="S170" s="68">
        <f t="shared" ca="1" si="39"/>
        <v>1</v>
      </c>
    </row>
    <row r="171" spans="5:19" x14ac:dyDescent="0.25">
      <c r="E171" s="62">
        <f t="shared" si="33"/>
        <v>170</v>
      </c>
      <c r="F171" s="50">
        <v>43712</v>
      </c>
      <c r="G171" s="51">
        <v>68.727900000000005</v>
      </c>
      <c r="H171" s="69">
        <f t="shared" si="34"/>
        <v>67.757000000000005</v>
      </c>
      <c r="I171" s="64">
        <f t="shared" si="35"/>
        <v>0.97090000000000032</v>
      </c>
      <c r="J171" s="64">
        <f t="shared" si="36"/>
        <v>0.94264681000000061</v>
      </c>
      <c r="K171" s="64">
        <f t="shared" si="37"/>
        <v>0.97090000000000032</v>
      </c>
      <c r="L171" s="70">
        <f t="shared" si="38"/>
        <v>1.4126722917476022E-2</v>
      </c>
      <c r="M171" s="64">
        <f t="shared" ca="1" si="27"/>
        <v>68.691666666666663</v>
      </c>
      <c r="N171" s="64">
        <f t="shared" ca="1" si="29"/>
        <v>3.6233333333342443E-2</v>
      </c>
      <c r="O171" s="64">
        <f t="shared" ca="1" si="30"/>
        <v>1.3128544444451047E-3</v>
      </c>
      <c r="P171" s="64">
        <f t="shared" ca="1" si="31"/>
        <v>3.6233333333342443E-2</v>
      </c>
      <c r="Q171" s="70">
        <f t="shared" ca="1" si="32"/>
        <v>5.2719977379408426E-4</v>
      </c>
      <c r="R171" s="67">
        <f t="shared" ca="1" si="28"/>
        <v>8.2270850386548425E-2</v>
      </c>
      <c r="S171" s="68">
        <f t="shared" ca="1" si="39"/>
        <v>1</v>
      </c>
    </row>
    <row r="172" spans="5:19" x14ac:dyDescent="0.25">
      <c r="E172" s="62">
        <f t="shared" si="33"/>
        <v>171</v>
      </c>
      <c r="F172" s="50">
        <v>43713</v>
      </c>
      <c r="G172" s="51">
        <v>72.410799999999995</v>
      </c>
      <c r="H172" s="69">
        <f t="shared" si="34"/>
        <v>68.727900000000005</v>
      </c>
      <c r="I172" s="64">
        <f t="shared" si="35"/>
        <v>3.6828999999999894</v>
      </c>
      <c r="J172" s="64">
        <f t="shared" si="36"/>
        <v>13.563752409999921</v>
      </c>
      <c r="K172" s="64">
        <f t="shared" si="37"/>
        <v>3.6828999999999894</v>
      </c>
      <c r="L172" s="70">
        <f t="shared" si="38"/>
        <v>5.0861197500925132E-2</v>
      </c>
      <c r="M172" s="64">
        <f t="shared" ca="1" si="27"/>
        <v>68.359633333333335</v>
      </c>
      <c r="N172" s="64">
        <f t="shared" ca="1" si="29"/>
        <v>4.0511666666666599</v>
      </c>
      <c r="O172" s="64">
        <f t="shared" ca="1" si="30"/>
        <v>16.411951361111058</v>
      </c>
      <c r="P172" s="64">
        <f t="shared" ca="1" si="31"/>
        <v>4.0511666666666599</v>
      </c>
      <c r="Q172" s="70">
        <f t="shared" ca="1" si="32"/>
        <v>5.5946995015476425E-2</v>
      </c>
      <c r="R172" s="67">
        <f t="shared" ca="1" si="28"/>
        <v>4.0972041837198656</v>
      </c>
      <c r="S172" s="68">
        <f t="shared" ca="1" si="39"/>
        <v>0</v>
      </c>
    </row>
    <row r="173" spans="5:19" x14ac:dyDescent="0.25">
      <c r="E173" s="62">
        <f t="shared" si="33"/>
        <v>172</v>
      </c>
      <c r="F173" s="50">
        <v>43714</v>
      </c>
      <c r="G173" s="51">
        <v>73.331500000000005</v>
      </c>
      <c r="H173" s="69">
        <f t="shared" si="34"/>
        <v>72.410799999999995</v>
      </c>
      <c r="I173" s="64">
        <f t="shared" si="35"/>
        <v>0.92070000000001073</v>
      </c>
      <c r="J173" s="64">
        <f t="shared" si="36"/>
        <v>0.84768849000001978</v>
      </c>
      <c r="K173" s="64">
        <f t="shared" si="37"/>
        <v>0.92070000000001073</v>
      </c>
      <c r="L173" s="70">
        <f t="shared" si="38"/>
        <v>1.2555313882847217E-2</v>
      </c>
      <c r="M173" s="64">
        <f t="shared" ca="1" si="27"/>
        <v>69.631900000000002</v>
      </c>
      <c r="N173" s="64">
        <f t="shared" ca="1" si="29"/>
        <v>3.6996000000000038</v>
      </c>
      <c r="O173" s="64">
        <f t="shared" ca="1" si="30"/>
        <v>13.687040160000027</v>
      </c>
      <c r="P173" s="64">
        <f t="shared" ca="1" si="31"/>
        <v>3.6996000000000038</v>
      </c>
      <c r="Q173" s="70">
        <f t="shared" ca="1" si="32"/>
        <v>5.0450352167895153E-2</v>
      </c>
      <c r="R173" s="67">
        <f t="shared" ca="1" si="28"/>
        <v>3.7456375170532099</v>
      </c>
      <c r="S173" s="68">
        <f t="shared" ca="1" si="39"/>
        <v>0</v>
      </c>
    </row>
    <row r="174" spans="5:19" x14ac:dyDescent="0.25">
      <c r="E174" s="62">
        <f t="shared" si="33"/>
        <v>173</v>
      </c>
      <c r="F174" s="50">
        <v>43717</v>
      </c>
      <c r="G174" s="51">
        <v>75.392300000000006</v>
      </c>
      <c r="H174" s="69">
        <f t="shared" si="34"/>
        <v>73.331500000000005</v>
      </c>
      <c r="I174" s="64">
        <f t="shared" si="35"/>
        <v>2.0608000000000004</v>
      </c>
      <c r="J174" s="64">
        <f t="shared" si="36"/>
        <v>4.2468966400000019</v>
      </c>
      <c r="K174" s="64">
        <f t="shared" si="37"/>
        <v>2.0608000000000004</v>
      </c>
      <c r="L174" s="70">
        <f t="shared" si="38"/>
        <v>2.7334356426319401E-2</v>
      </c>
      <c r="M174" s="64">
        <f t="shared" ca="1" si="27"/>
        <v>71.490066666666664</v>
      </c>
      <c r="N174" s="64">
        <f t="shared" ca="1" si="29"/>
        <v>3.9022333333333421</v>
      </c>
      <c r="O174" s="64">
        <f t="shared" ca="1" si="30"/>
        <v>15.227424987777846</v>
      </c>
      <c r="P174" s="64">
        <f t="shared" ca="1" si="31"/>
        <v>3.9022333333333421</v>
      </c>
      <c r="Q174" s="70">
        <f t="shared" ca="1" si="32"/>
        <v>5.175904347437791E-2</v>
      </c>
      <c r="R174" s="67">
        <f t="shared" ca="1" si="28"/>
        <v>3.9482708503865482</v>
      </c>
      <c r="S174" s="68">
        <f t="shared" ca="1" si="39"/>
        <v>0</v>
      </c>
    </row>
    <row r="175" spans="5:19" x14ac:dyDescent="0.25">
      <c r="E175" s="62">
        <f t="shared" si="33"/>
        <v>174</v>
      </c>
      <c r="F175" s="50">
        <v>43718</v>
      </c>
      <c r="G175" s="51">
        <v>75.552199999999999</v>
      </c>
      <c r="H175" s="69">
        <f t="shared" si="34"/>
        <v>75.392300000000006</v>
      </c>
      <c r="I175" s="64">
        <f t="shared" si="35"/>
        <v>0.15989999999999327</v>
      </c>
      <c r="J175" s="64">
        <f t="shared" si="36"/>
        <v>2.5568009999997848E-2</v>
      </c>
      <c r="K175" s="64">
        <f t="shared" si="37"/>
        <v>0.15989999999999327</v>
      </c>
      <c r="L175" s="70">
        <f t="shared" si="38"/>
        <v>2.1164175232487375E-3</v>
      </c>
      <c r="M175" s="64">
        <f t="shared" ca="1" si="27"/>
        <v>73.711533333333335</v>
      </c>
      <c r="N175" s="64">
        <f t="shared" ca="1" si="29"/>
        <v>1.8406666666666638</v>
      </c>
      <c r="O175" s="64">
        <f t="shared" ca="1" si="30"/>
        <v>3.3880537777777673</v>
      </c>
      <c r="P175" s="64">
        <f t="shared" ca="1" si="31"/>
        <v>1.8406666666666638</v>
      </c>
      <c r="Q175" s="70">
        <f t="shared" ca="1" si="32"/>
        <v>2.436284670289765E-2</v>
      </c>
      <c r="R175" s="67">
        <f t="shared" ca="1" si="28"/>
        <v>1.8867041837198697</v>
      </c>
      <c r="S175" s="68">
        <f t="shared" ca="1" si="39"/>
        <v>0</v>
      </c>
    </row>
    <row r="176" spans="5:19" x14ac:dyDescent="0.25">
      <c r="E176" s="62">
        <f t="shared" si="33"/>
        <v>175</v>
      </c>
      <c r="F176" s="50">
        <v>43719</v>
      </c>
      <c r="G176" s="51">
        <v>76.393299999999996</v>
      </c>
      <c r="H176" s="69">
        <f t="shared" si="34"/>
        <v>75.552199999999999</v>
      </c>
      <c r="I176" s="64">
        <f t="shared" si="35"/>
        <v>0.84109999999999729</v>
      </c>
      <c r="J176" s="64">
        <f t="shared" si="36"/>
        <v>0.7074492099999955</v>
      </c>
      <c r="K176" s="64">
        <f t="shared" si="37"/>
        <v>0.84109999999999729</v>
      </c>
      <c r="L176" s="70">
        <f t="shared" si="38"/>
        <v>1.1010127851526212E-2</v>
      </c>
      <c r="M176" s="64">
        <f t="shared" ca="1" si="27"/>
        <v>74.75866666666667</v>
      </c>
      <c r="N176" s="64">
        <f t="shared" ca="1" si="29"/>
        <v>1.6346333333333263</v>
      </c>
      <c r="O176" s="64">
        <f t="shared" ca="1" si="30"/>
        <v>2.6720261344444212</v>
      </c>
      <c r="P176" s="64">
        <f t="shared" ca="1" si="31"/>
        <v>1.6346333333333263</v>
      </c>
      <c r="Q176" s="70">
        <f t="shared" ca="1" si="32"/>
        <v>2.1397600749454813E-2</v>
      </c>
      <c r="R176" s="67">
        <f t="shared" ca="1" si="28"/>
        <v>1.6806708503865322</v>
      </c>
      <c r="S176" s="68">
        <f t="shared" ca="1" si="39"/>
        <v>0</v>
      </c>
    </row>
    <row r="177" spans="5:19" x14ac:dyDescent="0.25">
      <c r="E177" s="62">
        <f t="shared" si="33"/>
        <v>176</v>
      </c>
      <c r="F177" s="50">
        <v>43720</v>
      </c>
      <c r="G177" s="51">
        <v>75.998000000000005</v>
      </c>
      <c r="H177" s="69">
        <f t="shared" si="34"/>
        <v>76.393299999999996</v>
      </c>
      <c r="I177" s="64">
        <f t="shared" si="35"/>
        <v>-0.39529999999999177</v>
      </c>
      <c r="J177" s="64">
        <f t="shared" si="36"/>
        <v>0.1562620899999935</v>
      </c>
      <c r="K177" s="64">
        <f t="shared" si="37"/>
        <v>0.39529999999999177</v>
      </c>
      <c r="L177" s="70">
        <f t="shared" si="38"/>
        <v>5.2014526698069916E-3</v>
      </c>
      <c r="M177" s="64">
        <f t="shared" ca="1" si="27"/>
        <v>75.779266666666672</v>
      </c>
      <c r="N177" s="64">
        <f t="shared" ca="1" si="29"/>
        <v>0.21873333333333278</v>
      </c>
      <c r="O177" s="64">
        <f t="shared" ca="1" si="30"/>
        <v>4.7844271111110871E-2</v>
      </c>
      <c r="P177" s="64">
        <f t="shared" ca="1" si="31"/>
        <v>0.21873333333333278</v>
      </c>
      <c r="Q177" s="70">
        <f t="shared" ca="1" si="32"/>
        <v>2.8781459161205921E-3</v>
      </c>
      <c r="R177" s="67">
        <f t="shared" ca="1" si="28"/>
        <v>0.26477085038653875</v>
      </c>
      <c r="S177" s="68">
        <f t="shared" ca="1" si="39"/>
        <v>0</v>
      </c>
    </row>
    <row r="178" spans="5:19" x14ac:dyDescent="0.25">
      <c r="E178" s="62">
        <f t="shared" si="33"/>
        <v>177</v>
      </c>
      <c r="F178" s="50">
        <v>43721</v>
      </c>
      <c r="G178" s="51">
        <v>75.9559</v>
      </c>
      <c r="H178" s="69">
        <f t="shared" si="34"/>
        <v>75.998000000000005</v>
      </c>
      <c r="I178" s="64">
        <f t="shared" si="35"/>
        <v>-4.2100000000004911E-2</v>
      </c>
      <c r="J178" s="64">
        <f t="shared" si="36"/>
        <v>1.7724100000004136E-3</v>
      </c>
      <c r="K178" s="64">
        <f t="shared" si="37"/>
        <v>4.2100000000004911E-2</v>
      </c>
      <c r="L178" s="70">
        <f t="shared" si="38"/>
        <v>5.5426899029574939E-4</v>
      </c>
      <c r="M178" s="64">
        <f t="shared" ca="1" si="27"/>
        <v>75.981166666666653</v>
      </c>
      <c r="N178" s="64">
        <f t="shared" ca="1" si="29"/>
        <v>-2.5266666666652782E-2</v>
      </c>
      <c r="O178" s="64">
        <f t="shared" ca="1" si="30"/>
        <v>6.3840444444374284E-4</v>
      </c>
      <c r="P178" s="64">
        <f t="shared" ca="1" si="31"/>
        <v>2.5266666666652782E-2</v>
      </c>
      <c r="Q178" s="70">
        <f t="shared" ca="1" si="32"/>
        <v>3.3264916440530336E-4</v>
      </c>
      <c r="R178" s="67">
        <f t="shared" ca="1" si="28"/>
        <v>2.07708503865532E-2</v>
      </c>
      <c r="S178" s="68">
        <f t="shared" ca="1" si="39"/>
        <v>1</v>
      </c>
    </row>
    <row r="179" spans="5:19" x14ac:dyDescent="0.25">
      <c r="E179" s="62">
        <f t="shared" si="33"/>
        <v>178</v>
      </c>
      <c r="F179" s="50">
        <v>43724</v>
      </c>
      <c r="G179" s="51">
        <v>74.374600000000001</v>
      </c>
      <c r="H179" s="69">
        <f t="shared" si="34"/>
        <v>75.9559</v>
      </c>
      <c r="I179" s="64">
        <f t="shared" si="35"/>
        <v>-1.5812999999999988</v>
      </c>
      <c r="J179" s="64">
        <f t="shared" si="36"/>
        <v>2.5005096899999963</v>
      </c>
      <c r="K179" s="64">
        <f t="shared" si="37"/>
        <v>1.5812999999999988</v>
      </c>
      <c r="L179" s="70">
        <f t="shared" si="38"/>
        <v>2.1261290817026227E-2</v>
      </c>
      <c r="M179" s="64">
        <f t="shared" ca="1" si="27"/>
        <v>76.115733333333324</v>
      </c>
      <c r="N179" s="64">
        <f t="shared" ca="1" si="29"/>
        <v>-1.7411333333333232</v>
      </c>
      <c r="O179" s="64">
        <f t="shared" ca="1" si="30"/>
        <v>3.0315452844444093</v>
      </c>
      <c r="P179" s="64">
        <f t="shared" ca="1" si="31"/>
        <v>1.7411333333333232</v>
      </c>
      <c r="Q179" s="70">
        <f t="shared" ca="1" si="32"/>
        <v>2.3410321982683915E-2</v>
      </c>
      <c r="R179" s="67">
        <f t="shared" ca="1" si="28"/>
        <v>-1.6950958162801173</v>
      </c>
      <c r="S179" s="68">
        <f t="shared" ca="1" si="39"/>
        <v>0</v>
      </c>
    </row>
    <row r="180" spans="5:19" x14ac:dyDescent="0.25">
      <c r="E180" s="62">
        <f t="shared" si="33"/>
        <v>179</v>
      </c>
      <c r="F180" s="50">
        <v>43725</v>
      </c>
      <c r="G180" s="51">
        <v>73.953999999999994</v>
      </c>
      <c r="H180" s="69">
        <f t="shared" si="34"/>
        <v>74.374600000000001</v>
      </c>
      <c r="I180" s="64">
        <f t="shared" si="35"/>
        <v>-0.42060000000000741</v>
      </c>
      <c r="J180" s="64">
        <f t="shared" si="36"/>
        <v>0.17690436000000623</v>
      </c>
      <c r="K180" s="64">
        <f t="shared" si="37"/>
        <v>0.42060000000000741</v>
      </c>
      <c r="L180" s="70">
        <f t="shared" si="38"/>
        <v>5.6873191443330643E-3</v>
      </c>
      <c r="M180" s="64">
        <f t="shared" ca="1" si="27"/>
        <v>75.44283333333334</v>
      </c>
      <c r="N180" s="64">
        <f t="shared" ca="1" si="29"/>
        <v>-1.4888333333333463</v>
      </c>
      <c r="O180" s="64">
        <f t="shared" ca="1" si="30"/>
        <v>2.2166246944444832</v>
      </c>
      <c r="P180" s="64">
        <f t="shared" ca="1" si="31"/>
        <v>1.4888333333333463</v>
      </c>
      <c r="Q180" s="70">
        <f t="shared" ca="1" si="32"/>
        <v>2.0131883783613413E-2</v>
      </c>
      <c r="R180" s="67">
        <f t="shared" ca="1" si="28"/>
        <v>-1.4427958162801404</v>
      </c>
      <c r="S180" s="68">
        <f t="shared" ca="1" si="39"/>
        <v>0</v>
      </c>
    </row>
    <row r="181" spans="5:19" x14ac:dyDescent="0.25">
      <c r="E181" s="62">
        <f t="shared" si="33"/>
        <v>180</v>
      </c>
      <c r="F181" s="50">
        <v>43726</v>
      </c>
      <c r="G181" s="51">
        <v>73.676400000000001</v>
      </c>
      <c r="H181" s="69">
        <f t="shared" si="34"/>
        <v>73.953999999999994</v>
      </c>
      <c r="I181" s="64">
        <f t="shared" si="35"/>
        <v>-0.27759999999999252</v>
      </c>
      <c r="J181" s="64">
        <f t="shared" si="36"/>
        <v>7.7061759999995844E-2</v>
      </c>
      <c r="K181" s="64">
        <f t="shared" si="37"/>
        <v>0.27759999999999252</v>
      </c>
      <c r="L181" s="70">
        <f t="shared" si="38"/>
        <v>3.7678279611923562E-3</v>
      </c>
      <c r="M181" s="64">
        <f t="shared" ca="1" si="27"/>
        <v>74.761499999999998</v>
      </c>
      <c r="N181" s="64">
        <f t="shared" ca="1" si="29"/>
        <v>-1.0850999999999971</v>
      </c>
      <c r="O181" s="64">
        <f t="shared" ca="1" si="30"/>
        <v>1.1774420099999936</v>
      </c>
      <c r="P181" s="64">
        <f t="shared" ca="1" si="31"/>
        <v>1.0850999999999971</v>
      </c>
      <c r="Q181" s="70">
        <f t="shared" ca="1" si="32"/>
        <v>1.4727918302197135E-2</v>
      </c>
      <c r="R181" s="67">
        <f t="shared" ca="1" si="28"/>
        <v>-1.0390624829467912</v>
      </c>
      <c r="S181" s="68">
        <f t="shared" ca="1" si="39"/>
        <v>0</v>
      </c>
    </row>
    <row r="182" spans="5:19" x14ac:dyDescent="0.25">
      <c r="E182" s="62">
        <f t="shared" si="33"/>
        <v>181</v>
      </c>
      <c r="F182" s="50">
        <v>43727</v>
      </c>
      <c r="G182" s="51">
        <v>73.230599999999995</v>
      </c>
      <c r="H182" s="69">
        <f t="shared" si="34"/>
        <v>73.676400000000001</v>
      </c>
      <c r="I182" s="64">
        <f t="shared" si="35"/>
        <v>-0.44580000000000553</v>
      </c>
      <c r="J182" s="64">
        <f t="shared" si="36"/>
        <v>0.19873764000000493</v>
      </c>
      <c r="K182" s="64">
        <f t="shared" si="37"/>
        <v>0.44580000000000553</v>
      </c>
      <c r="L182" s="70">
        <f t="shared" si="38"/>
        <v>6.0876191100442375E-3</v>
      </c>
      <c r="M182" s="64">
        <f t="shared" ca="1" si="27"/>
        <v>74.001666666666665</v>
      </c>
      <c r="N182" s="64">
        <f t="shared" ca="1" si="29"/>
        <v>-0.77106666666666968</v>
      </c>
      <c r="O182" s="64">
        <f t="shared" ca="1" si="30"/>
        <v>0.5945438044444491</v>
      </c>
      <c r="P182" s="64">
        <f t="shared" ca="1" si="31"/>
        <v>0.77106666666666968</v>
      </c>
      <c r="Q182" s="70">
        <f t="shared" ca="1" si="32"/>
        <v>1.0529296041090333E-2</v>
      </c>
      <c r="R182" s="67">
        <f t="shared" ca="1" si="28"/>
        <v>-0.72502914961346365</v>
      </c>
      <c r="S182" s="68">
        <f t="shared" ca="1" si="39"/>
        <v>0</v>
      </c>
    </row>
    <row r="183" spans="5:19" x14ac:dyDescent="0.25">
      <c r="E183" s="62">
        <f t="shared" si="33"/>
        <v>182</v>
      </c>
      <c r="F183" s="50">
        <v>43728</v>
      </c>
      <c r="G183" s="51">
        <v>72.061400000000006</v>
      </c>
      <c r="H183" s="69">
        <f t="shared" si="34"/>
        <v>73.230599999999995</v>
      </c>
      <c r="I183" s="64">
        <f t="shared" si="35"/>
        <v>-1.1691999999999894</v>
      </c>
      <c r="J183" s="64">
        <f t="shared" si="36"/>
        <v>1.3670286399999751</v>
      </c>
      <c r="K183" s="64">
        <f t="shared" si="37"/>
        <v>1.1691999999999894</v>
      </c>
      <c r="L183" s="70">
        <f t="shared" si="38"/>
        <v>1.622505252465244E-2</v>
      </c>
      <c r="M183" s="64">
        <f t="shared" ca="1" si="27"/>
        <v>73.620333333333335</v>
      </c>
      <c r="N183" s="64">
        <f t="shared" ca="1" si="29"/>
        <v>-1.5589333333333286</v>
      </c>
      <c r="O183" s="64">
        <f t="shared" ca="1" si="30"/>
        <v>2.4302731377777631</v>
      </c>
      <c r="P183" s="64">
        <f t="shared" ca="1" si="31"/>
        <v>1.5589333333333286</v>
      </c>
      <c r="Q183" s="70">
        <f t="shared" ca="1" si="32"/>
        <v>2.1633403366203383E-2</v>
      </c>
      <c r="R183" s="67">
        <f t="shared" ca="1" si="28"/>
        <v>-1.5128958162801227</v>
      </c>
      <c r="S183" s="68">
        <f t="shared" ca="1" si="39"/>
        <v>0</v>
      </c>
    </row>
    <row r="184" spans="5:19" x14ac:dyDescent="0.25">
      <c r="E184" s="62">
        <f t="shared" si="33"/>
        <v>183</v>
      </c>
      <c r="F184" s="50">
        <v>43731</v>
      </c>
      <c r="G184" s="51">
        <v>73.684799999999996</v>
      </c>
      <c r="H184" s="69">
        <f t="shared" si="34"/>
        <v>72.061400000000006</v>
      </c>
      <c r="I184" s="64">
        <f t="shared" si="35"/>
        <v>1.6233999999999895</v>
      </c>
      <c r="J184" s="64">
        <f t="shared" si="36"/>
        <v>2.6354275599999659</v>
      </c>
      <c r="K184" s="64">
        <f t="shared" si="37"/>
        <v>1.6233999999999895</v>
      </c>
      <c r="L184" s="70">
        <f t="shared" si="38"/>
        <v>2.2031680889409887E-2</v>
      </c>
      <c r="M184" s="64">
        <f t="shared" ca="1" si="27"/>
        <v>72.989466666666658</v>
      </c>
      <c r="N184" s="64">
        <f t="shared" ca="1" si="29"/>
        <v>0.69533333333333758</v>
      </c>
      <c r="O184" s="64">
        <f t="shared" ca="1" si="30"/>
        <v>0.48348844444445033</v>
      </c>
      <c r="P184" s="64">
        <f t="shared" ca="1" si="31"/>
        <v>0.69533333333333758</v>
      </c>
      <c r="Q184" s="70">
        <f t="shared" ca="1" si="32"/>
        <v>9.4365911739373327E-3</v>
      </c>
      <c r="R184" s="67">
        <f t="shared" ca="1" si="28"/>
        <v>0.7413708503865436</v>
      </c>
      <c r="S184" s="68">
        <f t="shared" ca="1" si="39"/>
        <v>1</v>
      </c>
    </row>
    <row r="185" spans="5:19" x14ac:dyDescent="0.25">
      <c r="E185" s="62">
        <f t="shared" si="33"/>
        <v>184</v>
      </c>
      <c r="F185" s="50">
        <v>43732</v>
      </c>
      <c r="G185" s="51">
        <v>72.709100000000007</v>
      </c>
      <c r="H185" s="69">
        <f t="shared" si="34"/>
        <v>73.684799999999996</v>
      </c>
      <c r="I185" s="64">
        <f t="shared" si="35"/>
        <v>-0.97569999999998913</v>
      </c>
      <c r="J185" s="64">
        <f t="shared" si="36"/>
        <v>0.95199048999997882</v>
      </c>
      <c r="K185" s="64">
        <f t="shared" si="37"/>
        <v>0.97569999999998913</v>
      </c>
      <c r="L185" s="70">
        <f t="shared" si="38"/>
        <v>1.341922812962874E-2</v>
      </c>
      <c r="M185" s="64">
        <f t="shared" ca="1" si="27"/>
        <v>72.992266666666666</v>
      </c>
      <c r="N185" s="64">
        <f t="shared" ca="1" si="29"/>
        <v>-0.28316666666665924</v>
      </c>
      <c r="O185" s="64">
        <f t="shared" ca="1" si="30"/>
        <v>8.018336111110691E-2</v>
      </c>
      <c r="P185" s="64">
        <f t="shared" ca="1" si="31"/>
        <v>0.28316666666665924</v>
      </c>
      <c r="Q185" s="70">
        <f t="shared" ca="1" si="32"/>
        <v>3.8945148085543519E-3</v>
      </c>
      <c r="R185" s="67">
        <f t="shared" ca="1" si="28"/>
        <v>-0.23712914961345327</v>
      </c>
      <c r="S185" s="68">
        <f t="shared" ca="1" si="39"/>
        <v>1</v>
      </c>
    </row>
    <row r="186" spans="5:19" x14ac:dyDescent="0.25">
      <c r="E186" s="62">
        <f t="shared" si="33"/>
        <v>185</v>
      </c>
      <c r="F186" s="50">
        <v>43733</v>
      </c>
      <c r="G186" s="51">
        <v>73.196899999999999</v>
      </c>
      <c r="H186" s="69">
        <f t="shared" si="34"/>
        <v>72.709100000000007</v>
      </c>
      <c r="I186" s="64">
        <f t="shared" si="35"/>
        <v>0.48779999999999291</v>
      </c>
      <c r="J186" s="64">
        <f t="shared" si="36"/>
        <v>0.23794883999999308</v>
      </c>
      <c r="K186" s="64">
        <f t="shared" si="37"/>
        <v>0.48779999999999291</v>
      </c>
      <c r="L186" s="70">
        <f t="shared" si="38"/>
        <v>6.6642166539838833E-3</v>
      </c>
      <c r="M186" s="64">
        <f t="shared" ca="1" si="27"/>
        <v>72.818433333333331</v>
      </c>
      <c r="N186" s="64">
        <f t="shared" ca="1" si="29"/>
        <v>0.37846666666666806</v>
      </c>
      <c r="O186" s="64">
        <f t="shared" ca="1" si="30"/>
        <v>0.14323701777777884</v>
      </c>
      <c r="P186" s="64">
        <f t="shared" ca="1" si="31"/>
        <v>0.37846666666666806</v>
      </c>
      <c r="Q186" s="70">
        <f t="shared" ca="1" si="32"/>
        <v>5.1705286243907602E-3</v>
      </c>
      <c r="R186" s="67">
        <f t="shared" ca="1" si="28"/>
        <v>0.42450418371987403</v>
      </c>
      <c r="S186" s="68">
        <f t="shared" ca="1" si="39"/>
        <v>1</v>
      </c>
    </row>
    <row r="187" spans="5:19" x14ac:dyDescent="0.25">
      <c r="E187" s="62">
        <f t="shared" si="33"/>
        <v>186</v>
      </c>
      <c r="F187" s="50">
        <v>43734</v>
      </c>
      <c r="G187" s="51">
        <v>74.080200000000005</v>
      </c>
      <c r="H187" s="69">
        <f t="shared" si="34"/>
        <v>73.196899999999999</v>
      </c>
      <c r="I187" s="64">
        <f t="shared" si="35"/>
        <v>0.88330000000000553</v>
      </c>
      <c r="J187" s="64">
        <f t="shared" si="36"/>
        <v>0.78021889000000977</v>
      </c>
      <c r="K187" s="64">
        <f t="shared" si="37"/>
        <v>0.88330000000000553</v>
      </c>
      <c r="L187" s="70">
        <f t="shared" si="38"/>
        <v>1.1923563921263786E-2</v>
      </c>
      <c r="M187" s="64">
        <f t="shared" ca="1" si="27"/>
        <v>73.196933333333334</v>
      </c>
      <c r="N187" s="64">
        <f t="shared" ca="1" si="29"/>
        <v>0.88326666666667109</v>
      </c>
      <c r="O187" s="64">
        <f t="shared" ca="1" si="30"/>
        <v>0.78016000444445222</v>
      </c>
      <c r="P187" s="64">
        <f t="shared" ca="1" si="31"/>
        <v>0.88326666666667109</v>
      </c>
      <c r="Q187" s="70">
        <f t="shared" ca="1" si="32"/>
        <v>1.1923113958475694E-2</v>
      </c>
      <c r="R187" s="67">
        <f t="shared" ca="1" si="28"/>
        <v>0.92930418371987711</v>
      </c>
      <c r="S187" s="68">
        <f t="shared" ca="1" si="39"/>
        <v>0</v>
      </c>
    </row>
    <row r="188" spans="5:19" x14ac:dyDescent="0.25">
      <c r="E188" s="62">
        <f t="shared" si="33"/>
        <v>187</v>
      </c>
      <c r="F188" s="50">
        <v>43735</v>
      </c>
      <c r="G188" s="51">
        <v>74.6858</v>
      </c>
      <c r="H188" s="69">
        <f t="shared" si="34"/>
        <v>74.080200000000005</v>
      </c>
      <c r="I188" s="64">
        <f t="shared" si="35"/>
        <v>0.60559999999999548</v>
      </c>
      <c r="J188" s="64">
        <f t="shared" si="36"/>
        <v>0.36675135999999453</v>
      </c>
      <c r="K188" s="64">
        <f t="shared" si="37"/>
        <v>0.60559999999999548</v>
      </c>
      <c r="L188" s="70">
        <f t="shared" si="38"/>
        <v>8.1086364476245214E-3</v>
      </c>
      <c r="M188" s="64">
        <f t="shared" ca="1" si="27"/>
        <v>73.328733333333332</v>
      </c>
      <c r="N188" s="64">
        <f t="shared" ca="1" si="29"/>
        <v>1.3570666666666682</v>
      </c>
      <c r="O188" s="64">
        <f t="shared" ca="1" si="30"/>
        <v>1.8416299377777818</v>
      </c>
      <c r="P188" s="64">
        <f t="shared" ca="1" si="31"/>
        <v>1.3570666666666682</v>
      </c>
      <c r="Q188" s="70">
        <f t="shared" ca="1" si="32"/>
        <v>1.8170343849388614E-2</v>
      </c>
      <c r="R188" s="67">
        <f t="shared" ca="1" si="28"/>
        <v>1.4031041837198741</v>
      </c>
      <c r="S188" s="68">
        <f t="shared" ca="1" si="39"/>
        <v>0</v>
      </c>
    </row>
    <row r="189" spans="5:19" x14ac:dyDescent="0.25">
      <c r="E189" s="62">
        <f t="shared" si="33"/>
        <v>188</v>
      </c>
      <c r="F189" s="50">
        <v>43738</v>
      </c>
      <c r="G189" s="51">
        <v>74.853999999999999</v>
      </c>
      <c r="H189" s="69">
        <f t="shared" si="34"/>
        <v>74.6858</v>
      </c>
      <c r="I189" s="64">
        <f t="shared" si="35"/>
        <v>0.16819999999999879</v>
      </c>
      <c r="J189" s="64">
        <f t="shared" si="36"/>
        <v>2.8291239999999596E-2</v>
      </c>
      <c r="K189" s="64">
        <f t="shared" si="37"/>
        <v>0.16819999999999879</v>
      </c>
      <c r="L189" s="70">
        <f t="shared" si="38"/>
        <v>2.2470409062975765E-3</v>
      </c>
      <c r="M189" s="64">
        <f t="shared" ca="1" si="27"/>
        <v>73.987633333333335</v>
      </c>
      <c r="N189" s="64">
        <f t="shared" ca="1" si="29"/>
        <v>0.86636666666666429</v>
      </c>
      <c r="O189" s="64">
        <f t="shared" ca="1" si="30"/>
        <v>0.750591201111107</v>
      </c>
      <c r="P189" s="64">
        <f t="shared" ca="1" si="31"/>
        <v>0.86636666666666429</v>
      </c>
      <c r="Q189" s="70">
        <f t="shared" ca="1" si="32"/>
        <v>1.1574086443832851E-2</v>
      </c>
      <c r="R189" s="67">
        <f t="shared" ca="1" si="28"/>
        <v>0.91240418371987031</v>
      </c>
      <c r="S189" s="68">
        <f t="shared" ca="1" si="39"/>
        <v>0</v>
      </c>
    </row>
    <row r="190" spans="5:19" x14ac:dyDescent="0.25">
      <c r="E190" s="62">
        <f t="shared" si="33"/>
        <v>189</v>
      </c>
      <c r="F190" s="50">
        <v>43739</v>
      </c>
      <c r="G190" s="51">
        <v>74.870800000000003</v>
      </c>
      <c r="H190" s="69">
        <f t="shared" si="34"/>
        <v>74.853999999999999</v>
      </c>
      <c r="I190" s="64">
        <f t="shared" si="35"/>
        <v>1.6800000000003479E-2</v>
      </c>
      <c r="J190" s="64">
        <f t="shared" si="36"/>
        <v>2.8224000000011689E-4</v>
      </c>
      <c r="K190" s="64">
        <f t="shared" si="37"/>
        <v>1.6800000000003479E-2</v>
      </c>
      <c r="L190" s="70">
        <f t="shared" si="38"/>
        <v>2.2438654321849745E-4</v>
      </c>
      <c r="M190" s="64">
        <f t="shared" ca="1" si="27"/>
        <v>74.540000000000006</v>
      </c>
      <c r="N190" s="64">
        <f t="shared" ca="1" si="29"/>
        <v>0.33079999999999643</v>
      </c>
      <c r="O190" s="64">
        <f t="shared" ca="1" si="30"/>
        <v>0.10942863999999763</v>
      </c>
      <c r="P190" s="64">
        <f t="shared" ca="1" si="31"/>
        <v>0.33079999999999643</v>
      </c>
      <c r="Q190" s="70">
        <f t="shared" ca="1" si="32"/>
        <v>4.4182778867061182E-3</v>
      </c>
      <c r="R190" s="67">
        <f t="shared" ca="1" si="28"/>
        <v>0.3768375170532024</v>
      </c>
      <c r="S190" s="68">
        <f t="shared" ca="1" si="39"/>
        <v>0</v>
      </c>
    </row>
    <row r="191" spans="5:19" x14ac:dyDescent="0.25">
      <c r="E191" s="62">
        <f t="shared" si="33"/>
        <v>190</v>
      </c>
      <c r="F191" s="50">
        <v>43740</v>
      </c>
      <c r="G191" s="51">
        <v>72.936199999999999</v>
      </c>
      <c r="H191" s="69">
        <f t="shared" si="34"/>
        <v>74.870800000000003</v>
      </c>
      <c r="I191" s="64">
        <f t="shared" si="35"/>
        <v>-1.9346000000000032</v>
      </c>
      <c r="J191" s="64">
        <f t="shared" si="36"/>
        <v>3.7426771600000124</v>
      </c>
      <c r="K191" s="64">
        <f t="shared" si="37"/>
        <v>1.9346000000000032</v>
      </c>
      <c r="L191" s="70">
        <f t="shared" si="38"/>
        <v>2.6524551594407211E-2</v>
      </c>
      <c r="M191" s="64">
        <f t="shared" ca="1" si="27"/>
        <v>74.803533333333334</v>
      </c>
      <c r="N191" s="64">
        <f t="shared" ca="1" si="29"/>
        <v>-1.8673333333333346</v>
      </c>
      <c r="O191" s="64">
        <f t="shared" ca="1" si="30"/>
        <v>3.4869337777777827</v>
      </c>
      <c r="P191" s="64">
        <f t="shared" ca="1" si="31"/>
        <v>1.8673333333333346</v>
      </c>
      <c r="Q191" s="70">
        <f t="shared" ca="1" si="32"/>
        <v>2.5602284370906829E-2</v>
      </c>
      <c r="R191" s="67">
        <f t="shared" ca="1" si="28"/>
        <v>-1.8212958162801287</v>
      </c>
      <c r="S191" s="68">
        <f t="shared" ca="1" si="39"/>
        <v>1</v>
      </c>
    </row>
    <row r="192" spans="5:19" x14ac:dyDescent="0.25">
      <c r="E192" s="62">
        <f t="shared" si="33"/>
        <v>191</v>
      </c>
      <c r="F192" s="50">
        <v>43741</v>
      </c>
      <c r="G192" s="51">
        <v>73.323099999999997</v>
      </c>
      <c r="H192" s="69">
        <f t="shared" si="34"/>
        <v>72.936199999999999</v>
      </c>
      <c r="I192" s="64">
        <f t="shared" si="35"/>
        <v>0.38689999999999714</v>
      </c>
      <c r="J192" s="64">
        <f t="shared" si="36"/>
        <v>0.14969160999999778</v>
      </c>
      <c r="K192" s="64">
        <f t="shared" si="37"/>
        <v>0.38689999999999714</v>
      </c>
      <c r="L192" s="70">
        <f t="shared" si="38"/>
        <v>5.2766454227930505E-3</v>
      </c>
      <c r="M192" s="64">
        <f t="shared" ca="1" si="27"/>
        <v>74.220333333333329</v>
      </c>
      <c r="N192" s="64">
        <f t="shared" ca="1" si="29"/>
        <v>-0.89723333333333244</v>
      </c>
      <c r="O192" s="64">
        <f t="shared" ca="1" si="30"/>
        <v>0.8050276544444428</v>
      </c>
      <c r="P192" s="64">
        <f t="shared" ca="1" si="31"/>
        <v>0.89723333333333244</v>
      </c>
      <c r="Q192" s="70">
        <f t="shared" ca="1" si="32"/>
        <v>1.223670757692095E-2</v>
      </c>
      <c r="R192" s="67">
        <f t="shared" ca="1" si="28"/>
        <v>-0.85119581628012642</v>
      </c>
      <c r="S192" s="68">
        <f t="shared" ca="1" si="39"/>
        <v>0</v>
      </c>
    </row>
    <row r="193" spans="5:19" x14ac:dyDescent="0.25">
      <c r="E193" s="62">
        <f t="shared" si="33"/>
        <v>192</v>
      </c>
      <c r="F193" s="50">
        <v>43742</v>
      </c>
      <c r="G193" s="51">
        <v>74.601699999999994</v>
      </c>
      <c r="H193" s="69">
        <f t="shared" si="34"/>
        <v>73.323099999999997</v>
      </c>
      <c r="I193" s="64">
        <f t="shared" si="35"/>
        <v>1.2785999999999973</v>
      </c>
      <c r="J193" s="64">
        <f t="shared" si="36"/>
        <v>1.634817959999993</v>
      </c>
      <c r="K193" s="64">
        <f t="shared" si="37"/>
        <v>1.2785999999999973</v>
      </c>
      <c r="L193" s="70">
        <f t="shared" si="38"/>
        <v>1.7139019620196289E-2</v>
      </c>
      <c r="M193" s="64">
        <f t="shared" ca="1" si="27"/>
        <v>73.710033333333342</v>
      </c>
      <c r="N193" s="64">
        <f t="shared" ca="1" si="29"/>
        <v>0.89166666666665151</v>
      </c>
      <c r="O193" s="64">
        <f t="shared" ca="1" si="30"/>
        <v>0.79506944444441741</v>
      </c>
      <c r="P193" s="64">
        <f t="shared" ca="1" si="31"/>
        <v>0.89166666666665151</v>
      </c>
      <c r="Q193" s="70">
        <f t="shared" ca="1" si="32"/>
        <v>1.195236390949069E-2</v>
      </c>
      <c r="R193" s="67">
        <f t="shared" ca="1" si="28"/>
        <v>0.93770418371985753</v>
      </c>
      <c r="S193" s="68">
        <f t="shared" ca="1" si="39"/>
        <v>1</v>
      </c>
    </row>
    <row r="194" spans="5:19" x14ac:dyDescent="0.25">
      <c r="E194" s="62">
        <f t="shared" si="33"/>
        <v>193</v>
      </c>
      <c r="F194" s="50">
        <v>43745</v>
      </c>
      <c r="G194" s="51">
        <v>74.273600000000002</v>
      </c>
      <c r="H194" s="69">
        <f t="shared" si="34"/>
        <v>74.601699999999994</v>
      </c>
      <c r="I194" s="64">
        <f t="shared" si="35"/>
        <v>-0.32809999999999206</v>
      </c>
      <c r="J194" s="64">
        <f t="shared" si="36"/>
        <v>0.10764960999999479</v>
      </c>
      <c r="K194" s="64">
        <f t="shared" si="37"/>
        <v>0.32809999999999206</v>
      </c>
      <c r="L194" s="70">
        <f t="shared" si="38"/>
        <v>4.4174511535726296E-3</v>
      </c>
      <c r="M194" s="64">
        <f t="shared" ref="M194:M257" ca="1" si="40">IF(E194&lt;=span,G194,AVERAGE(OFFSET(G194,-span,0,span,1)))</f>
        <v>73.620333333333335</v>
      </c>
      <c r="N194" s="64">
        <f t="shared" ca="1" si="29"/>
        <v>0.65326666666666711</v>
      </c>
      <c r="O194" s="64">
        <f t="shared" ca="1" si="30"/>
        <v>0.42675733777777836</v>
      </c>
      <c r="P194" s="64">
        <f t="shared" ca="1" si="31"/>
        <v>0.65326666666666711</v>
      </c>
      <c r="Q194" s="70">
        <f t="shared" ca="1" si="32"/>
        <v>8.7954086871602707E-3</v>
      </c>
      <c r="R194" s="67">
        <f t="shared" ref="R194:R257" ca="1" si="41">N194-AVERAGE(ErorrMA)</f>
        <v>0.69930418371987313</v>
      </c>
      <c r="S194" s="68">
        <f t="shared" ca="1" si="39"/>
        <v>0</v>
      </c>
    </row>
    <row r="195" spans="5:19" x14ac:dyDescent="0.25">
      <c r="E195" s="62">
        <f t="shared" si="33"/>
        <v>194</v>
      </c>
      <c r="F195" s="50">
        <v>43746</v>
      </c>
      <c r="G195" s="51">
        <v>73.154899999999998</v>
      </c>
      <c r="H195" s="69">
        <f t="shared" si="34"/>
        <v>74.273600000000002</v>
      </c>
      <c r="I195" s="64">
        <f t="shared" si="35"/>
        <v>-1.118700000000004</v>
      </c>
      <c r="J195" s="64">
        <f t="shared" si="36"/>
        <v>1.251489690000009</v>
      </c>
      <c r="K195" s="64">
        <f t="shared" si="37"/>
        <v>1.118700000000004</v>
      </c>
      <c r="L195" s="70">
        <f t="shared" si="38"/>
        <v>1.5292208724227688E-2</v>
      </c>
      <c r="M195" s="64">
        <f t="shared" ca="1" si="40"/>
        <v>74.066133333333326</v>
      </c>
      <c r="N195" s="64">
        <f t="shared" ref="N195:N258" ca="1" si="42">G195-M195</f>
        <v>-0.91123333333332823</v>
      </c>
      <c r="O195" s="64">
        <f t="shared" ref="O195:O258" ca="1" si="43">N195^2</f>
        <v>0.83034618777776847</v>
      </c>
      <c r="P195" s="64">
        <f t="shared" ref="P195:P258" ca="1" si="44">ABS(N195)</f>
        <v>0.91123333333332823</v>
      </c>
      <c r="Q195" s="70">
        <f t="shared" ref="Q195:Q258" ca="1" si="45">P195/G195</f>
        <v>1.2456217332445649E-2</v>
      </c>
      <c r="R195" s="67">
        <f t="shared" ca="1" si="41"/>
        <v>-0.86519581628012221</v>
      </c>
      <c r="S195" s="68">
        <f t="shared" ca="1" si="39"/>
        <v>1</v>
      </c>
    </row>
    <row r="196" spans="5:19" x14ac:dyDescent="0.25">
      <c r="E196" s="62">
        <f t="shared" ref="E196:E259" si="46">E195+1</f>
        <v>195</v>
      </c>
      <c r="F196" s="50">
        <v>43747</v>
      </c>
      <c r="G196" s="51">
        <v>74.399799999999999</v>
      </c>
      <c r="H196" s="69">
        <f t="shared" ref="H196:H259" si="47">G195</f>
        <v>73.154899999999998</v>
      </c>
      <c r="I196" s="64">
        <f t="shared" ref="I196:I259" si="48">(G196-H196)</f>
        <v>1.2449000000000012</v>
      </c>
      <c r="J196" s="64">
        <f t="shared" ref="J196:J259" si="49">I196^2</f>
        <v>1.5497760100000031</v>
      </c>
      <c r="K196" s="64">
        <f t="shared" ref="K196:K259" si="50">ABS(I196)</f>
        <v>1.2449000000000012</v>
      </c>
      <c r="L196" s="70">
        <f t="shared" ref="L196:L259" si="51">K196/G196</f>
        <v>1.6732571861752334E-2</v>
      </c>
      <c r="M196" s="64">
        <f t="shared" ca="1" si="40"/>
        <v>74.01006666666666</v>
      </c>
      <c r="N196" s="64">
        <f t="shared" ca="1" si="42"/>
        <v>0.38973333333333926</v>
      </c>
      <c r="O196" s="64">
        <f t="shared" ca="1" si="43"/>
        <v>0.15189207111111572</v>
      </c>
      <c r="P196" s="64">
        <f t="shared" ca="1" si="44"/>
        <v>0.38973333333333926</v>
      </c>
      <c r="Q196" s="70">
        <f t="shared" ca="1" si="45"/>
        <v>5.238365336107614E-3</v>
      </c>
      <c r="R196" s="67">
        <f t="shared" ca="1" si="41"/>
        <v>0.43577085038654523</v>
      </c>
      <c r="S196" s="68">
        <f t="shared" ref="S196:S259" ca="1" si="52">IF(N195*N196&lt;0,1,0)</f>
        <v>1</v>
      </c>
    </row>
    <row r="197" spans="5:19" x14ac:dyDescent="0.25">
      <c r="E197" s="62">
        <f t="shared" si="46"/>
        <v>196</v>
      </c>
      <c r="F197" s="50">
        <v>43748</v>
      </c>
      <c r="G197" s="51">
        <v>74.5428</v>
      </c>
      <c r="H197" s="69">
        <f t="shared" si="47"/>
        <v>74.399799999999999</v>
      </c>
      <c r="I197" s="64">
        <f t="shared" si="48"/>
        <v>0.14300000000000068</v>
      </c>
      <c r="J197" s="64">
        <f t="shared" si="49"/>
        <v>2.0449000000000196E-2</v>
      </c>
      <c r="K197" s="64">
        <f t="shared" si="50"/>
        <v>0.14300000000000068</v>
      </c>
      <c r="L197" s="70">
        <f t="shared" si="51"/>
        <v>1.9183609952939879E-3</v>
      </c>
      <c r="M197" s="64">
        <f t="shared" ca="1" si="40"/>
        <v>73.942766666666657</v>
      </c>
      <c r="N197" s="64">
        <f t="shared" ca="1" si="42"/>
        <v>0.60003333333334297</v>
      </c>
      <c r="O197" s="64">
        <f t="shared" ca="1" si="43"/>
        <v>0.36004000111112267</v>
      </c>
      <c r="P197" s="64">
        <f t="shared" ca="1" si="44"/>
        <v>0.60003333333334297</v>
      </c>
      <c r="Q197" s="70">
        <f t="shared" ca="1" si="45"/>
        <v>8.0495142835168912E-3</v>
      </c>
      <c r="R197" s="67">
        <f t="shared" ca="1" si="41"/>
        <v>0.64607085038654899</v>
      </c>
      <c r="S197" s="68">
        <f t="shared" ca="1" si="52"/>
        <v>0</v>
      </c>
    </row>
    <row r="198" spans="5:19" x14ac:dyDescent="0.25">
      <c r="E198" s="62">
        <f t="shared" si="46"/>
        <v>197</v>
      </c>
      <c r="F198" s="50">
        <v>43749</v>
      </c>
      <c r="G198" s="51">
        <v>76.452200000000005</v>
      </c>
      <c r="H198" s="69">
        <f t="shared" si="47"/>
        <v>74.5428</v>
      </c>
      <c r="I198" s="64">
        <f t="shared" si="48"/>
        <v>1.9094000000000051</v>
      </c>
      <c r="J198" s="64">
        <f t="shared" si="49"/>
        <v>3.6458083600000193</v>
      </c>
      <c r="K198" s="64">
        <f t="shared" si="50"/>
        <v>1.9094000000000051</v>
      </c>
      <c r="L198" s="70">
        <f t="shared" si="51"/>
        <v>2.4975082469830889E-2</v>
      </c>
      <c r="M198" s="64">
        <f t="shared" ca="1" si="40"/>
        <v>74.032499999999999</v>
      </c>
      <c r="N198" s="64">
        <f t="shared" ca="1" si="42"/>
        <v>2.419700000000006</v>
      </c>
      <c r="O198" s="64">
        <f t="shared" ca="1" si="43"/>
        <v>5.854948090000029</v>
      </c>
      <c r="P198" s="64">
        <f t="shared" ca="1" si="44"/>
        <v>2.419700000000006</v>
      </c>
      <c r="Q198" s="70">
        <f t="shared" ca="1" si="45"/>
        <v>3.1649841338771231E-2</v>
      </c>
      <c r="R198" s="67">
        <f t="shared" ca="1" si="41"/>
        <v>2.4657375170532121</v>
      </c>
      <c r="S198" s="68">
        <f t="shared" ca="1" si="52"/>
        <v>0</v>
      </c>
    </row>
    <row r="199" spans="5:19" x14ac:dyDescent="0.25">
      <c r="E199" s="62">
        <f t="shared" si="46"/>
        <v>198</v>
      </c>
      <c r="F199" s="50">
        <v>43752</v>
      </c>
      <c r="G199" s="51">
        <v>76.494299999999996</v>
      </c>
      <c r="H199" s="69">
        <f t="shared" si="47"/>
        <v>76.452200000000005</v>
      </c>
      <c r="I199" s="64">
        <f t="shared" si="48"/>
        <v>4.20999999999907E-2</v>
      </c>
      <c r="J199" s="64">
        <f t="shared" si="49"/>
        <v>1.7724099999992171E-3</v>
      </c>
      <c r="K199" s="64">
        <f t="shared" si="50"/>
        <v>4.20999999999907E-2</v>
      </c>
      <c r="L199" s="70">
        <f t="shared" si="51"/>
        <v>5.5036780518274834E-4</v>
      </c>
      <c r="M199" s="64">
        <f t="shared" ca="1" si="40"/>
        <v>75.131600000000006</v>
      </c>
      <c r="N199" s="64">
        <f t="shared" ca="1" si="42"/>
        <v>1.3626999999999896</v>
      </c>
      <c r="O199" s="64">
        <f t="shared" ca="1" si="43"/>
        <v>1.8569512899999716</v>
      </c>
      <c r="P199" s="64">
        <f t="shared" ca="1" si="44"/>
        <v>1.3626999999999896</v>
      </c>
      <c r="Q199" s="70">
        <f t="shared" ca="1" si="45"/>
        <v>1.7814399242819263E-2</v>
      </c>
      <c r="R199" s="67">
        <f t="shared" ca="1" si="41"/>
        <v>1.4087375170531955</v>
      </c>
      <c r="S199" s="68">
        <f t="shared" ca="1" si="52"/>
        <v>0</v>
      </c>
    </row>
    <row r="200" spans="5:19" x14ac:dyDescent="0.25">
      <c r="E200" s="62">
        <f t="shared" si="46"/>
        <v>199</v>
      </c>
      <c r="F200" s="50">
        <v>43753</v>
      </c>
      <c r="G200" s="51">
        <v>76.982100000000003</v>
      </c>
      <c r="H200" s="69">
        <f t="shared" si="47"/>
        <v>76.494299999999996</v>
      </c>
      <c r="I200" s="64">
        <f t="shared" si="48"/>
        <v>0.48780000000000712</v>
      </c>
      <c r="J200" s="64">
        <f t="shared" si="49"/>
        <v>0.23794884000000693</v>
      </c>
      <c r="K200" s="64">
        <f t="shared" si="50"/>
        <v>0.48780000000000712</v>
      </c>
      <c r="L200" s="70">
        <f t="shared" si="51"/>
        <v>6.3365379744123257E-3</v>
      </c>
      <c r="M200" s="64">
        <f t="shared" ca="1" si="40"/>
        <v>75.829766666666671</v>
      </c>
      <c r="N200" s="64">
        <f t="shared" ca="1" si="42"/>
        <v>1.1523333333333312</v>
      </c>
      <c r="O200" s="64">
        <f t="shared" ca="1" si="43"/>
        <v>1.3278721111111063</v>
      </c>
      <c r="P200" s="64">
        <f t="shared" ca="1" si="44"/>
        <v>1.1523333333333312</v>
      </c>
      <c r="Q200" s="70">
        <f t="shared" ca="1" si="45"/>
        <v>1.4968847736465115E-2</v>
      </c>
      <c r="R200" s="67">
        <f t="shared" ca="1" si="41"/>
        <v>1.1983708503865371</v>
      </c>
      <c r="S200" s="68">
        <f t="shared" ca="1" si="52"/>
        <v>0</v>
      </c>
    </row>
    <row r="201" spans="5:19" x14ac:dyDescent="0.25">
      <c r="E201" s="62">
        <f t="shared" si="46"/>
        <v>200</v>
      </c>
      <c r="F201" s="50">
        <v>43754</v>
      </c>
      <c r="G201" s="51">
        <v>76.847499999999997</v>
      </c>
      <c r="H201" s="69">
        <f t="shared" si="47"/>
        <v>76.982100000000003</v>
      </c>
      <c r="I201" s="64">
        <f t="shared" si="48"/>
        <v>-0.13460000000000605</v>
      </c>
      <c r="J201" s="64">
        <f t="shared" si="49"/>
        <v>1.8117160000001627E-2</v>
      </c>
      <c r="K201" s="64">
        <f t="shared" si="50"/>
        <v>0.13460000000000605</v>
      </c>
      <c r="L201" s="70">
        <f t="shared" si="51"/>
        <v>1.7515208692541208E-3</v>
      </c>
      <c r="M201" s="64">
        <f t="shared" ca="1" si="40"/>
        <v>76.642866666666677</v>
      </c>
      <c r="N201" s="64">
        <f t="shared" ca="1" si="42"/>
        <v>0.20463333333331946</v>
      </c>
      <c r="O201" s="64">
        <f t="shared" ca="1" si="43"/>
        <v>4.1874801111105434E-2</v>
      </c>
      <c r="P201" s="64">
        <f t="shared" ca="1" si="44"/>
        <v>0.20463333333331946</v>
      </c>
      <c r="Q201" s="70">
        <f t="shared" ca="1" si="45"/>
        <v>2.6628495830484981E-3</v>
      </c>
      <c r="R201" s="67">
        <f t="shared" ca="1" si="41"/>
        <v>0.25067085038652542</v>
      </c>
      <c r="S201" s="68">
        <f t="shared" ca="1" si="52"/>
        <v>0</v>
      </c>
    </row>
    <row r="202" spans="5:19" x14ac:dyDescent="0.25">
      <c r="E202" s="62">
        <f t="shared" si="46"/>
        <v>201</v>
      </c>
      <c r="F202" s="50">
        <v>43755</v>
      </c>
      <c r="G202" s="51">
        <v>76.998999999999995</v>
      </c>
      <c r="H202" s="69">
        <f t="shared" si="47"/>
        <v>76.847499999999997</v>
      </c>
      <c r="I202" s="64">
        <f t="shared" si="48"/>
        <v>0.15149999999999864</v>
      </c>
      <c r="J202" s="64">
        <f t="shared" si="49"/>
        <v>2.2952249999999588E-2</v>
      </c>
      <c r="K202" s="64">
        <f t="shared" si="50"/>
        <v>0.15149999999999864</v>
      </c>
      <c r="L202" s="70">
        <f t="shared" si="51"/>
        <v>1.9675580202340114E-3</v>
      </c>
      <c r="M202" s="64">
        <f t="shared" ca="1" si="40"/>
        <v>76.774633333333341</v>
      </c>
      <c r="N202" s="64">
        <f t="shared" ca="1" si="42"/>
        <v>0.22436666666665417</v>
      </c>
      <c r="O202" s="64">
        <f t="shared" ca="1" si="43"/>
        <v>5.03404011111055E-2</v>
      </c>
      <c r="P202" s="64">
        <f t="shared" ca="1" si="44"/>
        <v>0.22436666666665417</v>
      </c>
      <c r="Q202" s="70">
        <f t="shared" ca="1" si="45"/>
        <v>2.9138906565884517E-3</v>
      </c>
      <c r="R202" s="67">
        <f t="shared" ca="1" si="41"/>
        <v>0.27040418371986014</v>
      </c>
      <c r="S202" s="68">
        <f t="shared" ca="1" si="52"/>
        <v>0</v>
      </c>
    </row>
    <row r="203" spans="5:19" x14ac:dyDescent="0.25">
      <c r="E203" s="62">
        <f t="shared" si="46"/>
        <v>202</v>
      </c>
      <c r="F203" s="50">
        <v>43756</v>
      </c>
      <c r="G203" s="51">
        <v>77.781199999999998</v>
      </c>
      <c r="H203" s="69">
        <f t="shared" si="47"/>
        <v>76.998999999999995</v>
      </c>
      <c r="I203" s="64">
        <f t="shared" si="48"/>
        <v>0.78220000000000312</v>
      </c>
      <c r="J203" s="64">
        <f t="shared" si="49"/>
        <v>0.61183684000000482</v>
      </c>
      <c r="K203" s="64">
        <f t="shared" si="50"/>
        <v>0.78220000000000312</v>
      </c>
      <c r="L203" s="70">
        <f t="shared" si="51"/>
        <v>1.0056414660612117E-2</v>
      </c>
      <c r="M203" s="64">
        <f t="shared" ca="1" si="40"/>
        <v>76.94286666666666</v>
      </c>
      <c r="N203" s="64">
        <f t="shared" ca="1" si="42"/>
        <v>0.83833333333333826</v>
      </c>
      <c r="O203" s="64">
        <f t="shared" ca="1" si="43"/>
        <v>0.70280277777778599</v>
      </c>
      <c r="P203" s="64">
        <f t="shared" ca="1" si="44"/>
        <v>0.83833333333333826</v>
      </c>
      <c r="Q203" s="70">
        <f t="shared" ca="1" si="45"/>
        <v>1.0778097192295031E-2</v>
      </c>
      <c r="R203" s="67">
        <f t="shared" ca="1" si="41"/>
        <v>0.88437085038654428</v>
      </c>
      <c r="S203" s="68">
        <f t="shared" ca="1" si="52"/>
        <v>0</v>
      </c>
    </row>
    <row r="204" spans="5:19" x14ac:dyDescent="0.25">
      <c r="E204" s="62">
        <f t="shared" si="46"/>
        <v>203</v>
      </c>
      <c r="F204" s="50">
        <v>43759</v>
      </c>
      <c r="G204" s="51">
        <v>78.580299999999994</v>
      </c>
      <c r="H204" s="69">
        <f t="shared" si="47"/>
        <v>77.781199999999998</v>
      </c>
      <c r="I204" s="64">
        <f t="shared" si="48"/>
        <v>0.7990999999999957</v>
      </c>
      <c r="J204" s="64">
        <f t="shared" si="49"/>
        <v>0.6385608099999931</v>
      </c>
      <c r="K204" s="64">
        <f t="shared" si="50"/>
        <v>0.7990999999999957</v>
      </c>
      <c r="L204" s="70">
        <f t="shared" si="51"/>
        <v>1.016921543949305E-2</v>
      </c>
      <c r="M204" s="64">
        <f t="shared" ca="1" si="40"/>
        <v>77.20923333333333</v>
      </c>
      <c r="N204" s="64">
        <f t="shared" ca="1" si="42"/>
        <v>1.371066666666664</v>
      </c>
      <c r="O204" s="64">
        <f t="shared" ca="1" si="43"/>
        <v>1.8798238044444371</v>
      </c>
      <c r="P204" s="64">
        <f t="shared" ca="1" si="44"/>
        <v>1.371066666666664</v>
      </c>
      <c r="Q204" s="70">
        <f t="shared" ca="1" si="45"/>
        <v>1.7447969359580762E-2</v>
      </c>
      <c r="R204" s="67">
        <f t="shared" ca="1" si="41"/>
        <v>1.4171041837198699</v>
      </c>
      <c r="S204" s="68">
        <f t="shared" ca="1" si="52"/>
        <v>0</v>
      </c>
    </row>
    <row r="205" spans="5:19" x14ac:dyDescent="0.25">
      <c r="E205" s="62">
        <f t="shared" si="46"/>
        <v>204</v>
      </c>
      <c r="F205" s="50">
        <v>43760</v>
      </c>
      <c r="G205" s="51">
        <v>78.361599999999996</v>
      </c>
      <c r="H205" s="69">
        <f t="shared" si="47"/>
        <v>78.580299999999994</v>
      </c>
      <c r="I205" s="64">
        <f t="shared" si="48"/>
        <v>-0.21869999999999834</v>
      </c>
      <c r="J205" s="64">
        <f t="shared" si="49"/>
        <v>4.7829689999999273E-2</v>
      </c>
      <c r="K205" s="64">
        <f t="shared" si="50"/>
        <v>0.21869999999999834</v>
      </c>
      <c r="L205" s="70">
        <f t="shared" si="51"/>
        <v>2.790907791571361E-3</v>
      </c>
      <c r="M205" s="64">
        <f t="shared" ca="1" si="40"/>
        <v>77.78683333333332</v>
      </c>
      <c r="N205" s="64">
        <f t="shared" ca="1" si="42"/>
        <v>0.57476666666667597</v>
      </c>
      <c r="O205" s="64">
        <f t="shared" ca="1" si="43"/>
        <v>0.3303567211111218</v>
      </c>
      <c r="P205" s="64">
        <f t="shared" ca="1" si="44"/>
        <v>0.57476666666667597</v>
      </c>
      <c r="Q205" s="70">
        <f t="shared" ca="1" si="45"/>
        <v>7.3348000381140257E-3</v>
      </c>
      <c r="R205" s="67">
        <f t="shared" ca="1" si="41"/>
        <v>0.620804183719882</v>
      </c>
      <c r="S205" s="68">
        <f t="shared" ca="1" si="52"/>
        <v>0</v>
      </c>
    </row>
    <row r="206" spans="5:19" x14ac:dyDescent="0.25">
      <c r="E206" s="62">
        <f t="shared" si="46"/>
        <v>205</v>
      </c>
      <c r="F206" s="50">
        <v>43761</v>
      </c>
      <c r="G206" s="51">
        <v>76.956900000000005</v>
      </c>
      <c r="H206" s="69">
        <f t="shared" si="47"/>
        <v>78.361599999999996</v>
      </c>
      <c r="I206" s="64">
        <f t="shared" si="48"/>
        <v>-1.4046999999999912</v>
      </c>
      <c r="J206" s="64">
        <f t="shared" si="49"/>
        <v>1.9731820899999752</v>
      </c>
      <c r="K206" s="64">
        <f t="shared" si="50"/>
        <v>1.4046999999999912</v>
      </c>
      <c r="L206" s="70">
        <f t="shared" si="51"/>
        <v>1.8253074123307865E-2</v>
      </c>
      <c r="M206" s="64">
        <f t="shared" ca="1" si="40"/>
        <v>78.241033333333334</v>
      </c>
      <c r="N206" s="64">
        <f t="shared" ca="1" si="42"/>
        <v>-1.2841333333333296</v>
      </c>
      <c r="O206" s="64">
        <f t="shared" ca="1" si="43"/>
        <v>1.6489984177777681</v>
      </c>
      <c r="P206" s="64">
        <f t="shared" ca="1" si="44"/>
        <v>1.2841333333333296</v>
      </c>
      <c r="Q206" s="70">
        <f t="shared" ca="1" si="45"/>
        <v>1.6686396324869238E-2</v>
      </c>
      <c r="R206" s="67">
        <f t="shared" ca="1" si="41"/>
        <v>-1.2380958162801237</v>
      </c>
      <c r="S206" s="68">
        <f t="shared" ca="1" si="52"/>
        <v>1</v>
      </c>
    </row>
    <row r="207" spans="5:19" x14ac:dyDescent="0.25">
      <c r="E207" s="62">
        <f t="shared" si="46"/>
        <v>206</v>
      </c>
      <c r="F207" s="50">
        <v>43762</v>
      </c>
      <c r="G207" s="51">
        <v>76.393299999999996</v>
      </c>
      <c r="H207" s="69">
        <f t="shared" si="47"/>
        <v>76.956900000000005</v>
      </c>
      <c r="I207" s="64">
        <f t="shared" si="48"/>
        <v>-0.56360000000000809</v>
      </c>
      <c r="J207" s="64">
        <f t="shared" si="49"/>
        <v>0.31764496000000914</v>
      </c>
      <c r="K207" s="64">
        <f t="shared" si="50"/>
        <v>0.56360000000000809</v>
      </c>
      <c r="L207" s="70">
        <f t="shared" si="51"/>
        <v>7.3776103401739174E-3</v>
      </c>
      <c r="M207" s="64">
        <f t="shared" ca="1" si="40"/>
        <v>77.966266666666669</v>
      </c>
      <c r="N207" s="64">
        <f t="shared" ca="1" si="42"/>
        <v>-1.5729666666666731</v>
      </c>
      <c r="O207" s="64">
        <f t="shared" ca="1" si="43"/>
        <v>2.4742241344444644</v>
      </c>
      <c r="P207" s="64">
        <f t="shared" ca="1" si="44"/>
        <v>1.5729666666666731</v>
      </c>
      <c r="Q207" s="70">
        <f t="shared" ca="1" si="45"/>
        <v>2.0590374635821116E-2</v>
      </c>
      <c r="R207" s="67">
        <f t="shared" ca="1" si="41"/>
        <v>-1.5269291496134672</v>
      </c>
      <c r="S207" s="68">
        <f t="shared" ca="1" si="52"/>
        <v>0</v>
      </c>
    </row>
    <row r="208" spans="5:19" x14ac:dyDescent="0.25">
      <c r="E208" s="62">
        <f t="shared" si="46"/>
        <v>207</v>
      </c>
      <c r="F208" s="50">
        <v>43763</v>
      </c>
      <c r="G208" s="51">
        <v>70.782799999999995</v>
      </c>
      <c r="H208" s="69">
        <f t="shared" si="47"/>
        <v>76.393299999999996</v>
      </c>
      <c r="I208" s="64">
        <f t="shared" si="48"/>
        <v>-5.6105000000000018</v>
      </c>
      <c r="J208" s="64">
        <f t="shared" si="49"/>
        <v>31.477710250000019</v>
      </c>
      <c r="K208" s="64">
        <f t="shared" si="50"/>
        <v>5.6105000000000018</v>
      </c>
      <c r="L208" s="70">
        <f t="shared" si="51"/>
        <v>7.9263606412857388E-2</v>
      </c>
      <c r="M208" s="64">
        <f t="shared" ca="1" si="40"/>
        <v>77.237266666666656</v>
      </c>
      <c r="N208" s="64">
        <f t="shared" ca="1" si="42"/>
        <v>-6.4544666666666615</v>
      </c>
      <c r="O208" s="64">
        <f t="shared" ca="1" si="43"/>
        <v>41.660139951111042</v>
      </c>
      <c r="P208" s="64">
        <f t="shared" ca="1" si="44"/>
        <v>6.4544666666666615</v>
      </c>
      <c r="Q208" s="70">
        <f t="shared" ca="1" si="45"/>
        <v>9.1186936186003695E-2</v>
      </c>
      <c r="R208" s="67">
        <f t="shared" ca="1" si="41"/>
        <v>-6.4084291496134558</v>
      </c>
      <c r="S208" s="68">
        <f t="shared" ca="1" si="52"/>
        <v>0</v>
      </c>
    </row>
    <row r="209" spans="5:19" x14ac:dyDescent="0.25">
      <c r="E209" s="62">
        <f t="shared" si="46"/>
        <v>208</v>
      </c>
      <c r="F209" s="50">
        <v>43766</v>
      </c>
      <c r="G209" s="51">
        <v>70.194000000000003</v>
      </c>
      <c r="H209" s="69">
        <f t="shared" si="47"/>
        <v>70.782799999999995</v>
      </c>
      <c r="I209" s="64">
        <f t="shared" si="48"/>
        <v>-0.588799999999992</v>
      </c>
      <c r="J209" s="64">
        <f t="shared" si="49"/>
        <v>0.34668543999999057</v>
      </c>
      <c r="K209" s="64">
        <f t="shared" si="50"/>
        <v>0.588799999999992</v>
      </c>
      <c r="L209" s="70">
        <f t="shared" si="51"/>
        <v>8.3881813260391486E-3</v>
      </c>
      <c r="M209" s="64">
        <f t="shared" ca="1" si="40"/>
        <v>74.710999999999999</v>
      </c>
      <c r="N209" s="64">
        <f t="shared" ca="1" si="42"/>
        <v>-4.5169999999999959</v>
      </c>
      <c r="O209" s="64">
        <f t="shared" ca="1" si="43"/>
        <v>20.403288999999962</v>
      </c>
      <c r="P209" s="64">
        <f t="shared" ca="1" si="44"/>
        <v>4.5169999999999959</v>
      </c>
      <c r="Q209" s="70">
        <f t="shared" ca="1" si="45"/>
        <v>6.4350229364333073E-2</v>
      </c>
      <c r="R209" s="67">
        <f t="shared" ca="1" si="41"/>
        <v>-4.4709624829467902</v>
      </c>
      <c r="S209" s="68">
        <f t="shared" ca="1" si="52"/>
        <v>0</v>
      </c>
    </row>
    <row r="210" spans="5:19" x14ac:dyDescent="0.25">
      <c r="E210" s="62">
        <f t="shared" si="46"/>
        <v>209</v>
      </c>
      <c r="F210" s="50">
        <v>43767</v>
      </c>
      <c r="G210" s="51">
        <v>68.284599999999998</v>
      </c>
      <c r="H210" s="69">
        <f t="shared" si="47"/>
        <v>70.194000000000003</v>
      </c>
      <c r="I210" s="64">
        <f t="shared" si="48"/>
        <v>-1.9094000000000051</v>
      </c>
      <c r="J210" s="64">
        <f t="shared" si="49"/>
        <v>3.6458083600000193</v>
      </c>
      <c r="K210" s="64">
        <f t="shared" si="50"/>
        <v>1.9094000000000051</v>
      </c>
      <c r="L210" s="70">
        <f t="shared" si="51"/>
        <v>2.7962380976091317E-2</v>
      </c>
      <c r="M210" s="64">
        <f t="shared" ca="1" si="40"/>
        <v>72.456699999999998</v>
      </c>
      <c r="N210" s="64">
        <f t="shared" ca="1" si="42"/>
        <v>-4.1721000000000004</v>
      </c>
      <c r="O210" s="64">
        <f t="shared" ca="1" si="43"/>
        <v>17.406418410000004</v>
      </c>
      <c r="P210" s="64">
        <f t="shared" ca="1" si="44"/>
        <v>4.1721000000000004</v>
      </c>
      <c r="Q210" s="70">
        <f t="shared" ca="1" si="45"/>
        <v>6.1098695752775892E-2</v>
      </c>
      <c r="R210" s="67">
        <f t="shared" ca="1" si="41"/>
        <v>-4.1260624829467947</v>
      </c>
      <c r="S210" s="68">
        <f t="shared" ca="1" si="52"/>
        <v>0</v>
      </c>
    </row>
    <row r="211" spans="5:19" x14ac:dyDescent="0.25">
      <c r="E211" s="62">
        <f t="shared" si="46"/>
        <v>210</v>
      </c>
      <c r="F211" s="50">
        <v>43768</v>
      </c>
      <c r="G211" s="51">
        <v>69.251999999999995</v>
      </c>
      <c r="H211" s="69">
        <f t="shared" si="47"/>
        <v>68.284599999999998</v>
      </c>
      <c r="I211" s="64">
        <f t="shared" si="48"/>
        <v>0.96739999999999782</v>
      </c>
      <c r="J211" s="64">
        <f t="shared" si="49"/>
        <v>0.9358627599999958</v>
      </c>
      <c r="K211" s="64">
        <f t="shared" si="50"/>
        <v>0.96739999999999782</v>
      </c>
      <c r="L211" s="70">
        <f t="shared" si="51"/>
        <v>1.3969271645584213E-2</v>
      </c>
      <c r="M211" s="64">
        <f t="shared" ca="1" si="40"/>
        <v>69.753799999999998</v>
      </c>
      <c r="N211" s="64">
        <f t="shared" ca="1" si="42"/>
        <v>-0.50180000000000291</v>
      </c>
      <c r="O211" s="64">
        <f t="shared" ca="1" si="43"/>
        <v>0.25180324000000293</v>
      </c>
      <c r="P211" s="64">
        <f t="shared" ca="1" si="44"/>
        <v>0.50180000000000291</v>
      </c>
      <c r="Q211" s="70">
        <f t="shared" ca="1" si="45"/>
        <v>7.2460001155201723E-3</v>
      </c>
      <c r="R211" s="67">
        <f t="shared" ca="1" si="41"/>
        <v>-0.45576248294679694</v>
      </c>
      <c r="S211" s="68">
        <f t="shared" ca="1" si="52"/>
        <v>0</v>
      </c>
    </row>
    <row r="212" spans="5:19" x14ac:dyDescent="0.25">
      <c r="E212" s="62">
        <f t="shared" si="46"/>
        <v>211</v>
      </c>
      <c r="F212" s="50">
        <v>43769</v>
      </c>
      <c r="G212" s="51">
        <v>69.218299999999999</v>
      </c>
      <c r="H212" s="69">
        <f t="shared" si="47"/>
        <v>69.251999999999995</v>
      </c>
      <c r="I212" s="64">
        <f t="shared" si="48"/>
        <v>-3.3699999999996066E-2</v>
      </c>
      <c r="J212" s="64">
        <f t="shared" si="49"/>
        <v>1.135689999999735E-3</v>
      </c>
      <c r="K212" s="64">
        <f t="shared" si="50"/>
        <v>3.3699999999996066E-2</v>
      </c>
      <c r="L212" s="70">
        <f t="shared" si="51"/>
        <v>4.8686546765806251E-4</v>
      </c>
      <c r="M212" s="64">
        <f t="shared" ca="1" si="40"/>
        <v>69.243533333333332</v>
      </c>
      <c r="N212" s="64">
        <f t="shared" ca="1" si="42"/>
        <v>-2.5233333333332553E-2</v>
      </c>
      <c r="O212" s="64">
        <f t="shared" ca="1" si="43"/>
        <v>6.3672111111107176E-4</v>
      </c>
      <c r="P212" s="64">
        <f t="shared" ca="1" si="44"/>
        <v>2.5233333333332553E-2</v>
      </c>
      <c r="Q212" s="70">
        <f t="shared" ca="1" si="45"/>
        <v>3.6454714047199298E-4</v>
      </c>
      <c r="R212" s="67">
        <f t="shared" ca="1" si="41"/>
        <v>2.0804183719873429E-2</v>
      </c>
      <c r="S212" s="68">
        <f t="shared" ca="1" si="52"/>
        <v>0</v>
      </c>
    </row>
    <row r="213" spans="5:19" x14ac:dyDescent="0.25">
      <c r="E213" s="62">
        <f t="shared" si="46"/>
        <v>212</v>
      </c>
      <c r="F213" s="50">
        <v>43770</v>
      </c>
      <c r="G213" s="51">
        <v>69.722999999999999</v>
      </c>
      <c r="H213" s="69">
        <f t="shared" si="47"/>
        <v>69.218299999999999</v>
      </c>
      <c r="I213" s="64">
        <f t="shared" si="48"/>
        <v>0.5046999999999997</v>
      </c>
      <c r="J213" s="64">
        <f t="shared" si="49"/>
        <v>0.25472208999999968</v>
      </c>
      <c r="K213" s="64">
        <f t="shared" si="50"/>
        <v>0.5046999999999997</v>
      </c>
      <c r="L213" s="70">
        <f t="shared" si="51"/>
        <v>7.2386443497841416E-3</v>
      </c>
      <c r="M213" s="64">
        <f t="shared" ca="1" si="40"/>
        <v>68.918300000000002</v>
      </c>
      <c r="N213" s="64">
        <f t="shared" ca="1" si="42"/>
        <v>0.80469999999999686</v>
      </c>
      <c r="O213" s="64">
        <f t="shared" ca="1" si="43"/>
        <v>0.64754208999999496</v>
      </c>
      <c r="P213" s="64">
        <f t="shared" ca="1" si="44"/>
        <v>0.80469999999999686</v>
      </c>
      <c r="Q213" s="70">
        <f t="shared" ca="1" si="45"/>
        <v>1.1541385195702952E-2</v>
      </c>
      <c r="R213" s="67">
        <f t="shared" ca="1" si="41"/>
        <v>0.85073751705320289</v>
      </c>
      <c r="S213" s="68">
        <f t="shared" ca="1" si="52"/>
        <v>1</v>
      </c>
    </row>
    <row r="214" spans="5:19" x14ac:dyDescent="0.25">
      <c r="E214" s="62">
        <f t="shared" si="46"/>
        <v>213</v>
      </c>
      <c r="F214" s="50">
        <v>43773</v>
      </c>
      <c r="G214" s="51">
        <v>71.329599999999999</v>
      </c>
      <c r="H214" s="69">
        <f t="shared" si="47"/>
        <v>69.722999999999999</v>
      </c>
      <c r="I214" s="64">
        <f t="shared" si="48"/>
        <v>1.6066000000000003</v>
      </c>
      <c r="J214" s="64">
        <f t="shared" si="49"/>
        <v>2.5811635600000007</v>
      </c>
      <c r="K214" s="64">
        <f t="shared" si="50"/>
        <v>1.6066000000000003</v>
      </c>
      <c r="L214" s="70">
        <f t="shared" si="51"/>
        <v>2.2523608712231673E-2</v>
      </c>
      <c r="M214" s="64">
        <f t="shared" ca="1" si="40"/>
        <v>69.397766666666669</v>
      </c>
      <c r="N214" s="64">
        <f t="shared" ca="1" si="42"/>
        <v>1.93183333333333</v>
      </c>
      <c r="O214" s="64">
        <f t="shared" ca="1" si="43"/>
        <v>3.7319800277777646</v>
      </c>
      <c r="P214" s="64">
        <f t="shared" ca="1" si="44"/>
        <v>1.93183333333333</v>
      </c>
      <c r="Q214" s="70">
        <f t="shared" ca="1" si="45"/>
        <v>2.7083193139080128E-2</v>
      </c>
      <c r="R214" s="67">
        <f t="shared" ca="1" si="41"/>
        <v>1.9778708503865359</v>
      </c>
      <c r="S214" s="68">
        <f t="shared" ca="1" si="52"/>
        <v>0</v>
      </c>
    </row>
    <row r="215" spans="5:19" x14ac:dyDescent="0.25">
      <c r="E215" s="62">
        <f t="shared" si="46"/>
        <v>214</v>
      </c>
      <c r="F215" s="50">
        <v>43774</v>
      </c>
      <c r="G215" s="51">
        <v>72.507199999999997</v>
      </c>
      <c r="H215" s="69">
        <f t="shared" si="47"/>
        <v>71.329599999999999</v>
      </c>
      <c r="I215" s="64">
        <f t="shared" si="48"/>
        <v>1.1775999999999982</v>
      </c>
      <c r="J215" s="64">
        <f t="shared" si="49"/>
        <v>1.3867417599999958</v>
      </c>
      <c r="K215" s="64">
        <f t="shared" si="50"/>
        <v>1.1775999999999982</v>
      </c>
      <c r="L215" s="70">
        <f t="shared" si="51"/>
        <v>1.6241145706909082E-2</v>
      </c>
      <c r="M215" s="64">
        <f t="shared" ca="1" si="40"/>
        <v>70.090299999999999</v>
      </c>
      <c r="N215" s="64">
        <f t="shared" ca="1" si="42"/>
        <v>2.4168999999999983</v>
      </c>
      <c r="O215" s="64">
        <f t="shared" ca="1" si="43"/>
        <v>5.8414056099999918</v>
      </c>
      <c r="P215" s="64">
        <f t="shared" ca="1" si="44"/>
        <v>2.4168999999999983</v>
      </c>
      <c r="Q215" s="70">
        <f t="shared" ca="1" si="45"/>
        <v>3.3333241388441404E-2</v>
      </c>
      <c r="R215" s="67">
        <f t="shared" ca="1" si="41"/>
        <v>2.4629375170532044</v>
      </c>
      <c r="S215" s="68">
        <f t="shared" ca="1" si="52"/>
        <v>0</v>
      </c>
    </row>
    <row r="216" spans="5:19" x14ac:dyDescent="0.25">
      <c r="E216" s="62">
        <f t="shared" si="46"/>
        <v>215</v>
      </c>
      <c r="F216" s="50">
        <v>43775</v>
      </c>
      <c r="G216" s="51">
        <v>72.4315</v>
      </c>
      <c r="H216" s="69">
        <f t="shared" si="47"/>
        <v>72.507199999999997</v>
      </c>
      <c r="I216" s="64">
        <f t="shared" si="48"/>
        <v>-7.5699999999997658E-2</v>
      </c>
      <c r="J216" s="64">
        <f t="shared" si="49"/>
        <v>5.7304899999996457E-3</v>
      </c>
      <c r="K216" s="64">
        <f t="shared" si="50"/>
        <v>7.5699999999997658E-2</v>
      </c>
      <c r="L216" s="70">
        <f t="shared" si="51"/>
        <v>1.0451253943380664E-3</v>
      </c>
      <c r="M216" s="64">
        <f t="shared" ca="1" si="40"/>
        <v>71.186599999999999</v>
      </c>
      <c r="N216" s="64">
        <f t="shared" ca="1" si="42"/>
        <v>1.2449000000000012</v>
      </c>
      <c r="O216" s="64">
        <f t="shared" ca="1" si="43"/>
        <v>1.5497760100000031</v>
      </c>
      <c r="P216" s="64">
        <f t="shared" ca="1" si="44"/>
        <v>1.2449000000000012</v>
      </c>
      <c r="Q216" s="70">
        <f t="shared" ca="1" si="45"/>
        <v>1.7187273492886398E-2</v>
      </c>
      <c r="R216" s="67">
        <f t="shared" ca="1" si="41"/>
        <v>1.2909375170532071</v>
      </c>
      <c r="S216" s="68">
        <f t="shared" ca="1" si="52"/>
        <v>0</v>
      </c>
    </row>
    <row r="217" spans="5:19" x14ac:dyDescent="0.25">
      <c r="E217" s="62">
        <f t="shared" si="46"/>
        <v>216</v>
      </c>
      <c r="F217" s="50">
        <v>43776</v>
      </c>
      <c r="G217" s="51">
        <v>72.683899999999994</v>
      </c>
      <c r="H217" s="69">
        <f t="shared" si="47"/>
        <v>72.4315</v>
      </c>
      <c r="I217" s="64">
        <f t="shared" si="48"/>
        <v>0.25239999999999441</v>
      </c>
      <c r="J217" s="64">
        <f t="shared" si="49"/>
        <v>6.3705759999997183E-2</v>
      </c>
      <c r="K217" s="64">
        <f t="shared" si="50"/>
        <v>0.25239999999999441</v>
      </c>
      <c r="L217" s="70">
        <f t="shared" si="51"/>
        <v>3.472570954502915E-3</v>
      </c>
      <c r="M217" s="64">
        <f t="shared" ca="1" si="40"/>
        <v>72.089433333333332</v>
      </c>
      <c r="N217" s="64">
        <f t="shared" ca="1" si="42"/>
        <v>0.59446666666666204</v>
      </c>
      <c r="O217" s="64">
        <f t="shared" ca="1" si="43"/>
        <v>0.35339061777777225</v>
      </c>
      <c r="P217" s="64">
        <f t="shared" ca="1" si="44"/>
        <v>0.59446666666666204</v>
      </c>
      <c r="Q217" s="70">
        <f t="shared" ca="1" si="45"/>
        <v>8.1787942951143527E-3</v>
      </c>
      <c r="R217" s="67">
        <f t="shared" ca="1" si="41"/>
        <v>0.64050418371986806</v>
      </c>
      <c r="S217" s="68">
        <f t="shared" ca="1" si="52"/>
        <v>0</v>
      </c>
    </row>
    <row r="218" spans="5:19" x14ac:dyDescent="0.25">
      <c r="E218" s="62">
        <f t="shared" si="46"/>
        <v>217</v>
      </c>
      <c r="F218" s="50">
        <v>43777</v>
      </c>
      <c r="G218" s="51">
        <v>73.239000000000004</v>
      </c>
      <c r="H218" s="69">
        <f t="shared" si="47"/>
        <v>72.683899999999994</v>
      </c>
      <c r="I218" s="64">
        <f t="shared" si="48"/>
        <v>0.55510000000001014</v>
      </c>
      <c r="J218" s="64">
        <f t="shared" si="49"/>
        <v>0.30813601000001128</v>
      </c>
      <c r="K218" s="64">
        <f t="shared" si="50"/>
        <v>0.55510000000001014</v>
      </c>
      <c r="L218" s="70">
        <f t="shared" si="51"/>
        <v>7.5792951842598901E-3</v>
      </c>
      <c r="M218" s="64">
        <f t="shared" ca="1" si="40"/>
        <v>72.540866666666659</v>
      </c>
      <c r="N218" s="64">
        <f t="shared" ca="1" si="42"/>
        <v>0.69813333333334526</v>
      </c>
      <c r="O218" s="64">
        <f t="shared" ca="1" si="43"/>
        <v>0.48739015111112777</v>
      </c>
      <c r="P218" s="64">
        <f t="shared" ca="1" si="44"/>
        <v>0.69813333333334526</v>
      </c>
      <c r="Q218" s="70">
        <f t="shared" ca="1" si="45"/>
        <v>9.5322619551515622E-3</v>
      </c>
      <c r="R218" s="67">
        <f t="shared" ca="1" si="41"/>
        <v>0.74417085038655129</v>
      </c>
      <c r="S218" s="68">
        <f t="shared" ca="1" si="52"/>
        <v>0</v>
      </c>
    </row>
    <row r="219" spans="5:19" x14ac:dyDescent="0.25">
      <c r="E219" s="62">
        <f t="shared" si="46"/>
        <v>218</v>
      </c>
      <c r="F219" s="50">
        <v>43780</v>
      </c>
      <c r="G219" s="51">
        <v>72.675399999999996</v>
      </c>
      <c r="H219" s="69">
        <f t="shared" si="47"/>
        <v>73.239000000000004</v>
      </c>
      <c r="I219" s="64">
        <f t="shared" si="48"/>
        <v>-0.56360000000000809</v>
      </c>
      <c r="J219" s="64">
        <f t="shared" si="49"/>
        <v>0.31764496000000914</v>
      </c>
      <c r="K219" s="64">
        <f t="shared" si="50"/>
        <v>0.56360000000000809</v>
      </c>
      <c r="L219" s="70">
        <f t="shared" si="51"/>
        <v>7.7550312760577599E-3</v>
      </c>
      <c r="M219" s="64">
        <f t="shared" ca="1" si="40"/>
        <v>72.784800000000004</v>
      </c>
      <c r="N219" s="64">
        <f t="shared" ca="1" si="42"/>
        <v>-0.10940000000000794</v>
      </c>
      <c r="O219" s="64">
        <f t="shared" ca="1" si="43"/>
        <v>1.1968360000001736E-2</v>
      </c>
      <c r="P219" s="64">
        <f t="shared" ca="1" si="44"/>
        <v>0.10940000000000794</v>
      </c>
      <c r="Q219" s="70">
        <f t="shared" ca="1" si="45"/>
        <v>1.5053236721092411E-3</v>
      </c>
      <c r="R219" s="67">
        <f t="shared" ca="1" si="41"/>
        <v>-6.3362482946801954E-2</v>
      </c>
      <c r="S219" s="68">
        <f t="shared" ca="1" si="52"/>
        <v>1</v>
      </c>
    </row>
    <row r="220" spans="5:19" x14ac:dyDescent="0.25">
      <c r="E220" s="62">
        <f t="shared" si="46"/>
        <v>219</v>
      </c>
      <c r="F220" s="50">
        <v>43781</v>
      </c>
      <c r="G220" s="51">
        <v>71.262299999999996</v>
      </c>
      <c r="H220" s="69">
        <f t="shared" si="47"/>
        <v>72.675399999999996</v>
      </c>
      <c r="I220" s="64">
        <f t="shared" si="48"/>
        <v>-1.4131</v>
      </c>
      <c r="J220" s="64">
        <f t="shared" si="49"/>
        <v>1.99685161</v>
      </c>
      <c r="K220" s="64">
        <f t="shared" si="50"/>
        <v>1.4131</v>
      </c>
      <c r="L220" s="70">
        <f t="shared" si="51"/>
        <v>1.9829559248017537E-2</v>
      </c>
      <c r="M220" s="64">
        <f t="shared" ca="1" si="40"/>
        <v>72.866100000000003</v>
      </c>
      <c r="N220" s="64">
        <f t="shared" ca="1" si="42"/>
        <v>-1.6038000000000068</v>
      </c>
      <c r="O220" s="64">
        <f t="shared" ca="1" si="43"/>
        <v>2.5721744400000217</v>
      </c>
      <c r="P220" s="64">
        <f t="shared" ca="1" si="44"/>
        <v>1.6038000000000068</v>
      </c>
      <c r="Q220" s="70">
        <f t="shared" ca="1" si="45"/>
        <v>2.2505588508931185E-2</v>
      </c>
      <c r="R220" s="67">
        <f t="shared" ca="1" si="41"/>
        <v>-1.5577624829468009</v>
      </c>
      <c r="S220" s="68">
        <f t="shared" ca="1" si="52"/>
        <v>0</v>
      </c>
    </row>
    <row r="221" spans="5:19" x14ac:dyDescent="0.25">
      <c r="E221" s="62">
        <f t="shared" si="46"/>
        <v>220</v>
      </c>
      <c r="F221" s="50">
        <v>43782</v>
      </c>
      <c r="G221" s="51">
        <v>72.137100000000004</v>
      </c>
      <c r="H221" s="69">
        <f t="shared" si="47"/>
        <v>71.262299999999996</v>
      </c>
      <c r="I221" s="64">
        <f t="shared" si="48"/>
        <v>0.87480000000000757</v>
      </c>
      <c r="J221" s="64">
        <f t="shared" si="49"/>
        <v>0.76527504000001323</v>
      </c>
      <c r="K221" s="64">
        <f t="shared" si="50"/>
        <v>0.87480000000000757</v>
      </c>
      <c r="L221" s="70">
        <f t="shared" si="51"/>
        <v>1.212690834535915E-2</v>
      </c>
      <c r="M221" s="64">
        <f t="shared" ca="1" si="40"/>
        <v>72.392233333333323</v>
      </c>
      <c r="N221" s="64">
        <f t="shared" ca="1" si="42"/>
        <v>-0.255133333333319</v>
      </c>
      <c r="O221" s="64">
        <f t="shared" ca="1" si="43"/>
        <v>6.5093017777770462E-2</v>
      </c>
      <c r="P221" s="64">
        <f t="shared" ca="1" si="44"/>
        <v>0.255133333333319</v>
      </c>
      <c r="Q221" s="70">
        <f t="shared" ca="1" si="45"/>
        <v>3.5367838925229734E-3</v>
      </c>
      <c r="R221" s="67">
        <f t="shared" ca="1" si="41"/>
        <v>-0.20909581628011303</v>
      </c>
      <c r="S221" s="68">
        <f t="shared" ca="1" si="52"/>
        <v>0</v>
      </c>
    </row>
    <row r="222" spans="5:19" x14ac:dyDescent="0.25">
      <c r="E222" s="62">
        <f t="shared" si="46"/>
        <v>221</v>
      </c>
      <c r="F222" s="50">
        <v>43783</v>
      </c>
      <c r="G222" s="51">
        <v>72.204400000000007</v>
      </c>
      <c r="H222" s="69">
        <f t="shared" si="47"/>
        <v>72.137100000000004</v>
      </c>
      <c r="I222" s="64">
        <f t="shared" si="48"/>
        <v>6.7300000000003024E-2</v>
      </c>
      <c r="J222" s="64">
        <f t="shared" si="49"/>
        <v>4.5292900000004068E-3</v>
      </c>
      <c r="K222" s="64">
        <f t="shared" si="50"/>
        <v>6.7300000000003024E-2</v>
      </c>
      <c r="L222" s="70">
        <f t="shared" si="51"/>
        <v>9.3207616156360299E-4</v>
      </c>
      <c r="M222" s="64">
        <f t="shared" ca="1" si="40"/>
        <v>72.024933333333337</v>
      </c>
      <c r="N222" s="64">
        <f t="shared" ca="1" si="42"/>
        <v>0.17946666666666999</v>
      </c>
      <c r="O222" s="64">
        <f t="shared" ca="1" si="43"/>
        <v>3.2208284444445637E-2</v>
      </c>
      <c r="P222" s="64">
        <f t="shared" ca="1" si="44"/>
        <v>0.17946666666666999</v>
      </c>
      <c r="Q222" s="70">
        <f t="shared" ca="1" si="45"/>
        <v>2.4855364308362092E-3</v>
      </c>
      <c r="R222" s="67">
        <f t="shared" ca="1" si="41"/>
        <v>0.22550418371987596</v>
      </c>
      <c r="S222" s="68">
        <f t="shared" ca="1" si="52"/>
        <v>1</v>
      </c>
    </row>
    <row r="223" spans="5:19" x14ac:dyDescent="0.25">
      <c r="E223" s="62">
        <f t="shared" si="46"/>
        <v>222</v>
      </c>
      <c r="F223" s="50">
        <v>43784</v>
      </c>
      <c r="G223" s="51">
        <v>73.0792</v>
      </c>
      <c r="H223" s="69">
        <f t="shared" si="47"/>
        <v>72.204400000000007</v>
      </c>
      <c r="I223" s="64">
        <f t="shared" si="48"/>
        <v>0.87479999999999336</v>
      </c>
      <c r="J223" s="64">
        <f t="shared" si="49"/>
        <v>0.76527503999998836</v>
      </c>
      <c r="K223" s="64">
        <f t="shared" si="50"/>
        <v>0.87479999999999336</v>
      </c>
      <c r="L223" s="70">
        <f t="shared" si="51"/>
        <v>1.1970574390524163E-2</v>
      </c>
      <c r="M223" s="64">
        <f t="shared" ca="1" si="40"/>
        <v>71.86793333333334</v>
      </c>
      <c r="N223" s="64">
        <f t="shared" ca="1" si="42"/>
        <v>1.2112666666666598</v>
      </c>
      <c r="O223" s="64">
        <f t="shared" ca="1" si="43"/>
        <v>1.4671669377777612</v>
      </c>
      <c r="P223" s="64">
        <f t="shared" ca="1" si="44"/>
        <v>1.2112666666666598</v>
      </c>
      <c r="Q223" s="70">
        <f t="shared" ca="1" si="45"/>
        <v>1.6574711637054863E-2</v>
      </c>
      <c r="R223" s="67">
        <f t="shared" ca="1" si="41"/>
        <v>1.2573041837198657</v>
      </c>
      <c r="S223" s="68">
        <f t="shared" ca="1" si="52"/>
        <v>0</v>
      </c>
    </row>
    <row r="224" spans="5:19" x14ac:dyDescent="0.25">
      <c r="E224" s="62">
        <f t="shared" si="46"/>
        <v>223</v>
      </c>
      <c r="F224" s="50">
        <v>43787</v>
      </c>
      <c r="G224" s="51">
        <v>73.382000000000005</v>
      </c>
      <c r="H224" s="69">
        <f t="shared" si="47"/>
        <v>73.0792</v>
      </c>
      <c r="I224" s="64">
        <f t="shared" si="48"/>
        <v>0.30280000000000484</v>
      </c>
      <c r="J224" s="64">
        <f t="shared" si="49"/>
        <v>9.1687840000002935E-2</v>
      </c>
      <c r="K224" s="64">
        <f t="shared" si="50"/>
        <v>0.30280000000000484</v>
      </c>
      <c r="L224" s="70">
        <f t="shared" si="51"/>
        <v>4.1263525115151512E-3</v>
      </c>
      <c r="M224" s="64">
        <f t="shared" ca="1" si="40"/>
        <v>72.47356666666667</v>
      </c>
      <c r="N224" s="64">
        <f t="shared" ca="1" si="42"/>
        <v>0.90843333333333476</v>
      </c>
      <c r="O224" s="64">
        <f t="shared" ca="1" si="43"/>
        <v>0.82525112111111365</v>
      </c>
      <c r="P224" s="64">
        <f t="shared" ca="1" si="44"/>
        <v>0.90843333333333476</v>
      </c>
      <c r="Q224" s="70">
        <f t="shared" ca="1" si="45"/>
        <v>1.2379511778546983E-2</v>
      </c>
      <c r="R224" s="67">
        <f t="shared" ca="1" si="41"/>
        <v>0.95447085038654078</v>
      </c>
      <c r="S224" s="68">
        <f t="shared" ca="1" si="52"/>
        <v>0</v>
      </c>
    </row>
    <row r="225" spans="5:19" x14ac:dyDescent="0.25">
      <c r="E225" s="62">
        <f t="shared" si="46"/>
        <v>224</v>
      </c>
      <c r="F225" s="50">
        <v>43788</v>
      </c>
      <c r="G225" s="51">
        <v>72.616500000000002</v>
      </c>
      <c r="H225" s="69">
        <f t="shared" si="47"/>
        <v>73.382000000000005</v>
      </c>
      <c r="I225" s="64">
        <f t="shared" si="48"/>
        <v>-0.76550000000000296</v>
      </c>
      <c r="J225" s="64">
        <f t="shared" si="49"/>
        <v>0.58599025000000449</v>
      </c>
      <c r="K225" s="64">
        <f t="shared" si="50"/>
        <v>0.76550000000000296</v>
      </c>
      <c r="L225" s="70">
        <f t="shared" si="51"/>
        <v>1.0541681298327556E-2</v>
      </c>
      <c r="M225" s="64">
        <f t="shared" ca="1" si="40"/>
        <v>72.888533333333342</v>
      </c>
      <c r="N225" s="64">
        <f t="shared" ca="1" si="42"/>
        <v>-0.27203333333334001</v>
      </c>
      <c r="O225" s="64">
        <f t="shared" ca="1" si="43"/>
        <v>7.4002134444448073E-2</v>
      </c>
      <c r="P225" s="64">
        <f t="shared" ca="1" si="44"/>
        <v>0.27203333333334001</v>
      </c>
      <c r="Q225" s="70">
        <f t="shared" ca="1" si="45"/>
        <v>3.7461642096953173E-3</v>
      </c>
      <c r="R225" s="67">
        <f t="shared" ca="1" si="41"/>
        <v>-0.22599581628013404</v>
      </c>
      <c r="S225" s="68">
        <f t="shared" ca="1" si="52"/>
        <v>1</v>
      </c>
    </row>
    <row r="226" spans="5:19" x14ac:dyDescent="0.25">
      <c r="E226" s="62">
        <f t="shared" si="46"/>
        <v>225</v>
      </c>
      <c r="F226" s="50">
        <v>43789</v>
      </c>
      <c r="G226" s="51">
        <v>71.918400000000005</v>
      </c>
      <c r="H226" s="69">
        <f t="shared" si="47"/>
        <v>72.616500000000002</v>
      </c>
      <c r="I226" s="64">
        <f t="shared" si="48"/>
        <v>-0.69809999999999661</v>
      </c>
      <c r="J226" s="64">
        <f t="shared" si="49"/>
        <v>0.48734360999999526</v>
      </c>
      <c r="K226" s="64">
        <f t="shared" si="50"/>
        <v>0.69809999999999661</v>
      </c>
      <c r="L226" s="70">
        <f t="shared" si="51"/>
        <v>9.7068344123339301E-3</v>
      </c>
      <c r="M226" s="64">
        <f t="shared" ca="1" si="40"/>
        <v>73.025900000000007</v>
      </c>
      <c r="N226" s="64">
        <f t="shared" ca="1" si="42"/>
        <v>-1.1075000000000017</v>
      </c>
      <c r="O226" s="64">
        <f t="shared" ca="1" si="43"/>
        <v>1.2265562500000038</v>
      </c>
      <c r="P226" s="64">
        <f t="shared" ca="1" si="44"/>
        <v>1.1075000000000017</v>
      </c>
      <c r="Q226" s="70">
        <f t="shared" ca="1" si="45"/>
        <v>1.5399397094484884E-2</v>
      </c>
      <c r="R226" s="67">
        <f t="shared" ca="1" si="41"/>
        <v>-1.0614624829467958</v>
      </c>
      <c r="S226" s="68">
        <f t="shared" ca="1" si="52"/>
        <v>0</v>
      </c>
    </row>
    <row r="227" spans="5:19" x14ac:dyDescent="0.25">
      <c r="E227" s="62">
        <f t="shared" si="46"/>
        <v>226</v>
      </c>
      <c r="F227" s="50">
        <v>43790</v>
      </c>
      <c r="G227" s="51">
        <v>71.329599999999999</v>
      </c>
      <c r="H227" s="69">
        <f t="shared" si="47"/>
        <v>71.918400000000005</v>
      </c>
      <c r="I227" s="64">
        <f t="shared" si="48"/>
        <v>-0.58880000000000621</v>
      </c>
      <c r="J227" s="64">
        <f t="shared" si="49"/>
        <v>0.34668544000000728</v>
      </c>
      <c r="K227" s="64">
        <f t="shared" si="50"/>
        <v>0.58880000000000621</v>
      </c>
      <c r="L227" s="70">
        <f t="shared" si="51"/>
        <v>8.2546376258945259E-3</v>
      </c>
      <c r="M227" s="64">
        <f t="shared" ca="1" si="40"/>
        <v>72.638966666666661</v>
      </c>
      <c r="N227" s="64">
        <f t="shared" ca="1" si="42"/>
        <v>-1.3093666666666621</v>
      </c>
      <c r="O227" s="64">
        <f t="shared" ca="1" si="43"/>
        <v>1.7144410677777659</v>
      </c>
      <c r="P227" s="64">
        <f t="shared" ca="1" si="44"/>
        <v>1.3093666666666621</v>
      </c>
      <c r="Q227" s="70">
        <f t="shared" ca="1" si="45"/>
        <v>1.8356568194223186E-2</v>
      </c>
      <c r="R227" s="67">
        <f t="shared" ca="1" si="41"/>
        <v>-1.2633291496134562</v>
      </c>
      <c r="S227" s="68">
        <f t="shared" ca="1" si="52"/>
        <v>0</v>
      </c>
    </row>
    <row r="228" spans="5:19" x14ac:dyDescent="0.25">
      <c r="E228" s="62">
        <f t="shared" si="46"/>
        <v>227</v>
      </c>
      <c r="F228" s="50">
        <v>43791</v>
      </c>
      <c r="G228" s="51">
        <v>72.768000000000001</v>
      </c>
      <c r="H228" s="69">
        <f t="shared" si="47"/>
        <v>71.329599999999999</v>
      </c>
      <c r="I228" s="64">
        <f t="shared" si="48"/>
        <v>1.4384000000000015</v>
      </c>
      <c r="J228" s="64">
        <f t="shared" si="49"/>
        <v>2.0689945600000041</v>
      </c>
      <c r="K228" s="64">
        <f t="shared" si="50"/>
        <v>1.4384000000000015</v>
      </c>
      <c r="L228" s="70">
        <f t="shared" si="51"/>
        <v>1.9766930518909431E-2</v>
      </c>
      <c r="M228" s="64">
        <f t="shared" ca="1" si="40"/>
        <v>71.954833333333326</v>
      </c>
      <c r="N228" s="64">
        <f t="shared" ca="1" si="42"/>
        <v>0.81316666666667459</v>
      </c>
      <c r="O228" s="64">
        <f t="shared" ca="1" si="43"/>
        <v>0.66124002777779067</v>
      </c>
      <c r="P228" s="64">
        <f t="shared" ca="1" si="44"/>
        <v>0.81316666666667459</v>
      </c>
      <c r="Q228" s="70">
        <f t="shared" ca="1" si="45"/>
        <v>1.1174783787745638E-2</v>
      </c>
      <c r="R228" s="67">
        <f t="shared" ca="1" si="41"/>
        <v>0.85920418371988061</v>
      </c>
      <c r="S228" s="68">
        <f t="shared" ca="1" si="52"/>
        <v>1</v>
      </c>
    </row>
    <row r="229" spans="5:19" x14ac:dyDescent="0.25">
      <c r="E229" s="62">
        <f t="shared" si="46"/>
        <v>228</v>
      </c>
      <c r="F229" s="50">
        <v>43794</v>
      </c>
      <c r="G229" s="51">
        <v>72.801599999999993</v>
      </c>
      <c r="H229" s="69">
        <f t="shared" si="47"/>
        <v>72.768000000000001</v>
      </c>
      <c r="I229" s="64">
        <f t="shared" si="48"/>
        <v>3.3599999999992747E-2</v>
      </c>
      <c r="J229" s="64">
        <f t="shared" si="49"/>
        <v>1.1289599999995126E-3</v>
      </c>
      <c r="K229" s="64">
        <f t="shared" si="50"/>
        <v>3.3599999999992747E-2</v>
      </c>
      <c r="L229" s="70">
        <f t="shared" si="51"/>
        <v>4.6152831805884419E-4</v>
      </c>
      <c r="M229" s="64">
        <f t="shared" ca="1" si="40"/>
        <v>72.005333333333326</v>
      </c>
      <c r="N229" s="64">
        <f t="shared" ca="1" si="42"/>
        <v>0.79626666666666779</v>
      </c>
      <c r="O229" s="64">
        <f t="shared" ca="1" si="43"/>
        <v>0.63404060444444621</v>
      </c>
      <c r="P229" s="64">
        <f t="shared" ca="1" si="44"/>
        <v>0.79626666666666779</v>
      </c>
      <c r="Q229" s="70">
        <f t="shared" ca="1" si="45"/>
        <v>1.0937488553365144E-2</v>
      </c>
      <c r="R229" s="67">
        <f t="shared" ca="1" si="41"/>
        <v>0.84230418371987381</v>
      </c>
      <c r="S229" s="68">
        <f t="shared" ca="1" si="52"/>
        <v>0</v>
      </c>
    </row>
    <row r="230" spans="5:19" x14ac:dyDescent="0.25">
      <c r="E230" s="62">
        <f t="shared" si="46"/>
        <v>229</v>
      </c>
      <c r="F230" s="50">
        <v>43795</v>
      </c>
      <c r="G230" s="51">
        <v>73.726900000000001</v>
      </c>
      <c r="H230" s="69">
        <f t="shared" si="47"/>
        <v>72.801599999999993</v>
      </c>
      <c r="I230" s="64">
        <f t="shared" si="48"/>
        <v>0.92530000000000712</v>
      </c>
      <c r="J230" s="64">
        <f t="shared" si="49"/>
        <v>0.85618009000001316</v>
      </c>
      <c r="K230" s="64">
        <f t="shared" si="50"/>
        <v>0.92530000000000712</v>
      </c>
      <c r="L230" s="70">
        <f t="shared" si="51"/>
        <v>1.2550371709647457E-2</v>
      </c>
      <c r="M230" s="64">
        <f t="shared" ca="1" si="40"/>
        <v>72.299733333333336</v>
      </c>
      <c r="N230" s="64">
        <f t="shared" ca="1" si="42"/>
        <v>1.4271666666666647</v>
      </c>
      <c r="O230" s="64">
        <f t="shared" ca="1" si="43"/>
        <v>2.0368046944444389</v>
      </c>
      <c r="P230" s="64">
        <f t="shared" ca="1" si="44"/>
        <v>1.4271666666666647</v>
      </c>
      <c r="Q230" s="70">
        <f t="shared" ca="1" si="45"/>
        <v>1.935747558444292E-2</v>
      </c>
      <c r="R230" s="67">
        <f t="shared" ca="1" si="41"/>
        <v>1.4732041837198706</v>
      </c>
      <c r="S230" s="68">
        <f t="shared" ca="1" si="52"/>
        <v>0</v>
      </c>
    </row>
    <row r="231" spans="5:19" x14ac:dyDescent="0.25">
      <c r="E231" s="62">
        <f t="shared" si="46"/>
        <v>230</v>
      </c>
      <c r="F231" s="50">
        <v>43796</v>
      </c>
      <c r="G231" s="51">
        <v>74.904499999999999</v>
      </c>
      <c r="H231" s="69">
        <f t="shared" si="47"/>
        <v>73.726900000000001</v>
      </c>
      <c r="I231" s="64">
        <f t="shared" si="48"/>
        <v>1.1775999999999982</v>
      </c>
      <c r="J231" s="64">
        <f t="shared" si="49"/>
        <v>1.3867417599999958</v>
      </c>
      <c r="K231" s="64">
        <f t="shared" si="50"/>
        <v>1.1775999999999982</v>
      </c>
      <c r="L231" s="70">
        <f t="shared" si="51"/>
        <v>1.5721351854694955E-2</v>
      </c>
      <c r="M231" s="64">
        <f t="shared" ca="1" si="40"/>
        <v>73.098833333333332</v>
      </c>
      <c r="N231" s="64">
        <f t="shared" ca="1" si="42"/>
        <v>1.8056666666666672</v>
      </c>
      <c r="O231" s="64">
        <f t="shared" ca="1" si="43"/>
        <v>3.260432111111113</v>
      </c>
      <c r="P231" s="64">
        <f t="shared" ca="1" si="44"/>
        <v>1.8056666666666672</v>
      </c>
      <c r="Q231" s="70">
        <f t="shared" ca="1" si="45"/>
        <v>2.41062508483024E-2</v>
      </c>
      <c r="R231" s="67">
        <f t="shared" ca="1" si="41"/>
        <v>1.8517041837198731</v>
      </c>
      <c r="S231" s="68">
        <f t="shared" ca="1" si="52"/>
        <v>0</v>
      </c>
    </row>
    <row r="232" spans="5:19" x14ac:dyDescent="0.25">
      <c r="E232" s="62">
        <f t="shared" si="46"/>
        <v>231</v>
      </c>
      <c r="F232" s="50">
        <v>43798</v>
      </c>
      <c r="G232" s="51">
        <v>74.475499999999997</v>
      </c>
      <c r="H232" s="69">
        <f t="shared" si="47"/>
        <v>74.904499999999999</v>
      </c>
      <c r="I232" s="64">
        <f t="shared" si="48"/>
        <v>-0.42900000000000205</v>
      </c>
      <c r="J232" s="64">
        <f t="shared" si="49"/>
        <v>0.18404100000000176</v>
      </c>
      <c r="K232" s="64">
        <f t="shared" si="50"/>
        <v>0.42900000000000205</v>
      </c>
      <c r="L232" s="70">
        <f t="shared" si="51"/>
        <v>5.7602835831918157E-3</v>
      </c>
      <c r="M232" s="64">
        <f t="shared" ca="1" si="40"/>
        <v>73.810999999999993</v>
      </c>
      <c r="N232" s="64">
        <f t="shared" ca="1" si="42"/>
        <v>0.66450000000000387</v>
      </c>
      <c r="O232" s="64">
        <f t="shared" ca="1" si="43"/>
        <v>0.44156025000000515</v>
      </c>
      <c r="P232" s="64">
        <f t="shared" ca="1" si="44"/>
        <v>0.66450000000000387</v>
      </c>
      <c r="Q232" s="70">
        <f t="shared" ca="1" si="45"/>
        <v>8.9223972984404792E-3</v>
      </c>
      <c r="R232" s="67">
        <f t="shared" ca="1" si="41"/>
        <v>0.71053751705320989</v>
      </c>
      <c r="S232" s="68">
        <f t="shared" ca="1" si="52"/>
        <v>0</v>
      </c>
    </row>
    <row r="233" spans="5:19" x14ac:dyDescent="0.25">
      <c r="E233" s="62">
        <f t="shared" si="46"/>
        <v>232</v>
      </c>
      <c r="F233" s="50">
        <v>43801</v>
      </c>
      <c r="G233" s="51">
        <v>74.012900000000002</v>
      </c>
      <c r="H233" s="69">
        <f t="shared" si="47"/>
        <v>74.475499999999997</v>
      </c>
      <c r="I233" s="64">
        <f t="shared" si="48"/>
        <v>-0.46259999999999479</v>
      </c>
      <c r="J233" s="64">
        <f t="shared" si="49"/>
        <v>0.21399875999999518</v>
      </c>
      <c r="K233" s="64">
        <f t="shared" si="50"/>
        <v>0.46259999999999479</v>
      </c>
      <c r="L233" s="70">
        <f t="shared" si="51"/>
        <v>6.2502617786898609E-3</v>
      </c>
      <c r="M233" s="64">
        <f t="shared" ca="1" si="40"/>
        <v>74.368966666666665</v>
      </c>
      <c r="N233" s="64">
        <f t="shared" ca="1" si="42"/>
        <v>-0.35606666666666342</v>
      </c>
      <c r="O233" s="64">
        <f t="shared" ca="1" si="43"/>
        <v>0.1267834711111088</v>
      </c>
      <c r="P233" s="64">
        <f t="shared" ca="1" si="44"/>
        <v>0.35606666666666342</v>
      </c>
      <c r="Q233" s="70">
        <f t="shared" ca="1" si="45"/>
        <v>4.8108730595161579E-3</v>
      </c>
      <c r="R233" s="67">
        <f t="shared" ca="1" si="41"/>
        <v>-0.31002914961345746</v>
      </c>
      <c r="S233" s="68">
        <f t="shared" ca="1" si="52"/>
        <v>1</v>
      </c>
    </row>
    <row r="234" spans="5:19" x14ac:dyDescent="0.25">
      <c r="E234" s="62">
        <f t="shared" si="46"/>
        <v>233</v>
      </c>
      <c r="F234" s="50">
        <v>43802</v>
      </c>
      <c r="G234" s="51">
        <v>72.330600000000004</v>
      </c>
      <c r="H234" s="69">
        <f t="shared" si="47"/>
        <v>74.012900000000002</v>
      </c>
      <c r="I234" s="64">
        <f t="shared" si="48"/>
        <v>-1.6822999999999979</v>
      </c>
      <c r="J234" s="64">
        <f t="shared" si="49"/>
        <v>2.8301332899999929</v>
      </c>
      <c r="K234" s="64">
        <f t="shared" si="50"/>
        <v>1.6822999999999979</v>
      </c>
      <c r="L234" s="70">
        <f t="shared" si="51"/>
        <v>2.3258482578604321E-2</v>
      </c>
      <c r="M234" s="64">
        <f t="shared" ca="1" si="40"/>
        <v>74.464299999999994</v>
      </c>
      <c r="N234" s="64">
        <f t="shared" ca="1" si="42"/>
        <v>-2.1336999999999904</v>
      </c>
      <c r="O234" s="64">
        <f t="shared" ca="1" si="43"/>
        <v>4.5526756899999592</v>
      </c>
      <c r="P234" s="64">
        <f t="shared" ca="1" si="44"/>
        <v>2.1336999999999904</v>
      </c>
      <c r="Q234" s="70">
        <f t="shared" ca="1" si="45"/>
        <v>2.9499271401038984E-2</v>
      </c>
      <c r="R234" s="67">
        <f t="shared" ca="1" si="41"/>
        <v>-2.0876624829467842</v>
      </c>
      <c r="S234" s="68">
        <f t="shared" ca="1" si="52"/>
        <v>0</v>
      </c>
    </row>
    <row r="235" spans="5:19" x14ac:dyDescent="0.25">
      <c r="E235" s="62">
        <f t="shared" si="46"/>
        <v>234</v>
      </c>
      <c r="F235" s="50">
        <v>43803</v>
      </c>
      <c r="G235" s="51">
        <v>74.054900000000004</v>
      </c>
      <c r="H235" s="69">
        <f t="shared" si="47"/>
        <v>72.330600000000004</v>
      </c>
      <c r="I235" s="64">
        <f t="shared" si="48"/>
        <v>1.7242999999999995</v>
      </c>
      <c r="J235" s="64">
        <f t="shared" si="49"/>
        <v>2.9732104899999983</v>
      </c>
      <c r="K235" s="64">
        <f t="shared" si="50"/>
        <v>1.7242999999999995</v>
      </c>
      <c r="L235" s="70">
        <f t="shared" si="51"/>
        <v>2.3284077083353019E-2</v>
      </c>
      <c r="M235" s="64">
        <f t="shared" ca="1" si="40"/>
        <v>73.606333333333339</v>
      </c>
      <c r="N235" s="64">
        <f t="shared" ca="1" si="42"/>
        <v>0.44856666666666456</v>
      </c>
      <c r="O235" s="64">
        <f t="shared" ca="1" si="43"/>
        <v>0.20121205444444257</v>
      </c>
      <c r="P235" s="64">
        <f t="shared" ca="1" si="44"/>
        <v>0.44856666666666456</v>
      </c>
      <c r="Q235" s="70">
        <f t="shared" ca="1" si="45"/>
        <v>6.0572179108561962E-3</v>
      </c>
      <c r="R235" s="67">
        <f t="shared" ca="1" si="41"/>
        <v>0.49460418371987053</v>
      </c>
      <c r="S235" s="68">
        <f t="shared" ca="1" si="52"/>
        <v>1</v>
      </c>
    </row>
    <row r="236" spans="5:19" x14ac:dyDescent="0.25">
      <c r="E236" s="62">
        <f t="shared" si="46"/>
        <v>235</v>
      </c>
      <c r="F236" s="50">
        <v>43804</v>
      </c>
      <c r="G236" s="51">
        <v>75.022199999999998</v>
      </c>
      <c r="H236" s="69">
        <f t="shared" si="47"/>
        <v>74.054900000000004</v>
      </c>
      <c r="I236" s="64">
        <f t="shared" si="48"/>
        <v>0.9672999999999945</v>
      </c>
      <c r="J236" s="64">
        <f t="shared" si="49"/>
        <v>0.93566928999998933</v>
      </c>
      <c r="K236" s="64">
        <f t="shared" si="50"/>
        <v>0.9672999999999945</v>
      </c>
      <c r="L236" s="70">
        <f t="shared" si="51"/>
        <v>1.2893516852344966E-2</v>
      </c>
      <c r="M236" s="64">
        <f t="shared" ca="1" si="40"/>
        <v>73.466133333333332</v>
      </c>
      <c r="N236" s="64">
        <f t="shared" ca="1" si="42"/>
        <v>1.5560666666666663</v>
      </c>
      <c r="O236" s="64">
        <f t="shared" ca="1" si="43"/>
        <v>2.4213434711111099</v>
      </c>
      <c r="P236" s="64">
        <f t="shared" ca="1" si="44"/>
        <v>1.5560666666666663</v>
      </c>
      <c r="Q236" s="70">
        <f t="shared" ca="1" si="45"/>
        <v>2.0741416096391019E-2</v>
      </c>
      <c r="R236" s="67">
        <f t="shared" ca="1" si="41"/>
        <v>1.6021041837198722</v>
      </c>
      <c r="S236" s="68">
        <f t="shared" ca="1" si="52"/>
        <v>0</v>
      </c>
    </row>
    <row r="237" spans="5:19" x14ac:dyDescent="0.25">
      <c r="E237" s="62">
        <f t="shared" si="46"/>
        <v>236</v>
      </c>
      <c r="F237" s="50">
        <v>43805</v>
      </c>
      <c r="G237" s="51">
        <v>76.056899999999999</v>
      </c>
      <c r="H237" s="69">
        <f t="shared" si="47"/>
        <v>75.022199999999998</v>
      </c>
      <c r="I237" s="64">
        <f t="shared" si="48"/>
        <v>1.0347000000000008</v>
      </c>
      <c r="J237" s="64">
        <f t="shared" si="49"/>
        <v>1.0706040900000018</v>
      </c>
      <c r="K237" s="64">
        <f t="shared" si="50"/>
        <v>1.0347000000000008</v>
      </c>
      <c r="L237" s="70">
        <f t="shared" si="51"/>
        <v>1.3604288368313735E-2</v>
      </c>
      <c r="M237" s="64">
        <f t="shared" ca="1" si="40"/>
        <v>73.802566666666664</v>
      </c>
      <c r="N237" s="64">
        <f t="shared" ca="1" si="42"/>
        <v>2.2543333333333351</v>
      </c>
      <c r="O237" s="64">
        <f t="shared" ca="1" si="43"/>
        <v>5.0820187777777859</v>
      </c>
      <c r="P237" s="64">
        <f t="shared" ca="1" si="44"/>
        <v>2.2543333333333351</v>
      </c>
      <c r="Q237" s="70">
        <f t="shared" ca="1" si="45"/>
        <v>2.9640089634646365E-2</v>
      </c>
      <c r="R237" s="67">
        <f t="shared" ca="1" si="41"/>
        <v>2.3003708503865412</v>
      </c>
      <c r="S237" s="68">
        <f t="shared" ca="1" si="52"/>
        <v>0</v>
      </c>
    </row>
    <row r="238" spans="5:19" x14ac:dyDescent="0.25">
      <c r="E238" s="62">
        <f t="shared" si="46"/>
        <v>237</v>
      </c>
      <c r="F238" s="50">
        <v>43808</v>
      </c>
      <c r="G238" s="51">
        <v>76.826400000000007</v>
      </c>
      <c r="H238" s="69">
        <f t="shared" si="47"/>
        <v>76.056899999999999</v>
      </c>
      <c r="I238" s="64">
        <f t="shared" si="48"/>
        <v>0.76950000000000784</v>
      </c>
      <c r="J238" s="64">
        <f t="shared" si="49"/>
        <v>0.59213025000001207</v>
      </c>
      <c r="K238" s="64">
        <f t="shared" si="50"/>
        <v>0.76950000000000784</v>
      </c>
      <c r="L238" s="70">
        <f t="shared" si="51"/>
        <v>1.0016088219674589E-2</v>
      </c>
      <c r="M238" s="64">
        <f t="shared" ca="1" si="40"/>
        <v>75.044666666666672</v>
      </c>
      <c r="N238" s="64">
        <f t="shared" ca="1" si="42"/>
        <v>1.7817333333333352</v>
      </c>
      <c r="O238" s="64">
        <f t="shared" ca="1" si="43"/>
        <v>3.1745736711111174</v>
      </c>
      <c r="P238" s="64">
        <f t="shared" ca="1" si="44"/>
        <v>1.7817333333333352</v>
      </c>
      <c r="Q238" s="70">
        <f t="shared" ca="1" si="45"/>
        <v>2.3191680637558641E-2</v>
      </c>
      <c r="R238" s="67">
        <f t="shared" ca="1" si="41"/>
        <v>1.8277708503865411</v>
      </c>
      <c r="S238" s="68">
        <f t="shared" ca="1" si="52"/>
        <v>0</v>
      </c>
    </row>
    <row r="239" spans="5:19" x14ac:dyDescent="0.25">
      <c r="E239" s="62">
        <f t="shared" si="46"/>
        <v>238</v>
      </c>
      <c r="F239" s="50">
        <v>43809</v>
      </c>
      <c r="G239" s="51">
        <v>76.335899999999995</v>
      </c>
      <c r="H239" s="69">
        <f t="shared" si="47"/>
        <v>76.826400000000007</v>
      </c>
      <c r="I239" s="64">
        <f t="shared" si="48"/>
        <v>-0.49050000000001148</v>
      </c>
      <c r="J239" s="64">
        <f t="shared" si="49"/>
        <v>0.24059025000001127</v>
      </c>
      <c r="K239" s="64">
        <f t="shared" si="50"/>
        <v>0.49050000000001148</v>
      </c>
      <c r="L239" s="70">
        <f t="shared" si="51"/>
        <v>6.4255481365911912E-3</v>
      </c>
      <c r="M239" s="64">
        <f t="shared" ca="1" si="40"/>
        <v>75.968499999999992</v>
      </c>
      <c r="N239" s="64">
        <f t="shared" ca="1" si="42"/>
        <v>0.3674000000000035</v>
      </c>
      <c r="O239" s="64">
        <f t="shared" ca="1" si="43"/>
        <v>0.13498276000000256</v>
      </c>
      <c r="P239" s="64">
        <f t="shared" ca="1" si="44"/>
        <v>0.3674000000000035</v>
      </c>
      <c r="Q239" s="70">
        <f t="shared" ca="1" si="45"/>
        <v>4.8129386042478507E-3</v>
      </c>
      <c r="R239" s="67">
        <f t="shared" ca="1" si="41"/>
        <v>0.41343751705320947</v>
      </c>
      <c r="S239" s="68">
        <f t="shared" ca="1" si="52"/>
        <v>0</v>
      </c>
    </row>
    <row r="240" spans="5:19" x14ac:dyDescent="0.25">
      <c r="E240" s="62">
        <f t="shared" si="46"/>
        <v>239</v>
      </c>
      <c r="F240" s="50">
        <v>43810</v>
      </c>
      <c r="G240" s="51">
        <v>77.511399999999995</v>
      </c>
      <c r="H240" s="69">
        <f t="shared" si="47"/>
        <v>76.335899999999995</v>
      </c>
      <c r="I240" s="64">
        <f t="shared" si="48"/>
        <v>1.1754999999999995</v>
      </c>
      <c r="J240" s="64">
        <f t="shared" si="49"/>
        <v>1.3818002499999988</v>
      </c>
      <c r="K240" s="64">
        <f t="shared" si="50"/>
        <v>1.1754999999999995</v>
      </c>
      <c r="L240" s="70">
        <f t="shared" si="51"/>
        <v>1.5165511137716511E-2</v>
      </c>
      <c r="M240" s="64">
        <f t="shared" ca="1" si="40"/>
        <v>76.406400000000005</v>
      </c>
      <c r="N240" s="64">
        <f t="shared" ca="1" si="42"/>
        <v>1.1049999999999898</v>
      </c>
      <c r="O240" s="64">
        <f t="shared" ca="1" si="43"/>
        <v>1.2210249999999774</v>
      </c>
      <c r="P240" s="64">
        <f t="shared" ca="1" si="44"/>
        <v>1.1049999999999898</v>
      </c>
      <c r="Q240" s="70">
        <f t="shared" ca="1" si="45"/>
        <v>1.4255967509295276E-2</v>
      </c>
      <c r="R240" s="67">
        <f t="shared" ca="1" si="41"/>
        <v>1.1510375170531957</v>
      </c>
      <c r="S240" s="68">
        <f t="shared" ca="1" si="52"/>
        <v>0</v>
      </c>
    </row>
    <row r="241" spans="5:19" x14ac:dyDescent="0.25">
      <c r="E241" s="62">
        <f t="shared" si="46"/>
        <v>240</v>
      </c>
      <c r="F241" s="50">
        <v>43811</v>
      </c>
      <c r="G241" s="51">
        <v>78.948899999999995</v>
      </c>
      <c r="H241" s="69">
        <f t="shared" si="47"/>
        <v>77.511399999999995</v>
      </c>
      <c r="I241" s="64">
        <f t="shared" si="48"/>
        <v>1.4375</v>
      </c>
      <c r="J241" s="64">
        <f t="shared" si="49"/>
        <v>2.06640625</v>
      </c>
      <c r="K241" s="64">
        <f t="shared" si="50"/>
        <v>1.4375</v>
      </c>
      <c r="L241" s="70">
        <f t="shared" si="51"/>
        <v>1.8207980098519424E-2</v>
      </c>
      <c r="M241" s="64">
        <f t="shared" ca="1" si="40"/>
        <v>76.891233333333332</v>
      </c>
      <c r="N241" s="64">
        <f t="shared" ca="1" si="42"/>
        <v>2.0576666666666625</v>
      </c>
      <c r="O241" s="64">
        <f t="shared" ca="1" si="43"/>
        <v>4.2339921111110943</v>
      </c>
      <c r="P241" s="64">
        <f t="shared" ca="1" si="44"/>
        <v>2.0576666666666625</v>
      </c>
      <c r="Q241" s="70">
        <f t="shared" ca="1" si="45"/>
        <v>2.6063272150298012E-2</v>
      </c>
      <c r="R241" s="67">
        <f t="shared" ca="1" si="41"/>
        <v>2.1037041837198687</v>
      </c>
      <c r="S241" s="68">
        <f t="shared" ca="1" si="52"/>
        <v>0</v>
      </c>
    </row>
    <row r="242" spans="5:19" x14ac:dyDescent="0.25">
      <c r="E242" s="62">
        <f t="shared" si="46"/>
        <v>241</v>
      </c>
      <c r="F242" s="50">
        <v>43812</v>
      </c>
      <c r="G242" s="51">
        <v>78.7714</v>
      </c>
      <c r="H242" s="69">
        <f t="shared" si="47"/>
        <v>78.948899999999995</v>
      </c>
      <c r="I242" s="64">
        <f t="shared" si="48"/>
        <v>-0.17749999999999488</v>
      </c>
      <c r="J242" s="64">
        <f t="shared" si="49"/>
        <v>3.1506249999998182E-2</v>
      </c>
      <c r="K242" s="64">
        <f t="shared" si="50"/>
        <v>0.17749999999999488</v>
      </c>
      <c r="L242" s="70">
        <f t="shared" si="51"/>
        <v>2.2533559134405999E-3</v>
      </c>
      <c r="M242" s="64">
        <f t="shared" ca="1" si="40"/>
        <v>77.598733333333328</v>
      </c>
      <c r="N242" s="64">
        <f t="shared" ca="1" si="42"/>
        <v>1.1726666666666716</v>
      </c>
      <c r="O242" s="64">
        <f t="shared" ca="1" si="43"/>
        <v>1.3751471111111226</v>
      </c>
      <c r="P242" s="64">
        <f t="shared" ca="1" si="44"/>
        <v>1.1726666666666716</v>
      </c>
      <c r="Q242" s="70">
        <f t="shared" ca="1" si="45"/>
        <v>1.4886959818749846E-2</v>
      </c>
      <c r="R242" s="67">
        <f t="shared" ca="1" si="41"/>
        <v>1.2187041837198775</v>
      </c>
      <c r="S242" s="68">
        <f t="shared" ca="1" si="52"/>
        <v>0</v>
      </c>
    </row>
    <row r="243" spans="5:19" x14ac:dyDescent="0.25">
      <c r="E243" s="62">
        <f t="shared" si="46"/>
        <v>242</v>
      </c>
      <c r="F243" s="50">
        <v>43815</v>
      </c>
      <c r="G243" s="51">
        <v>79.524000000000001</v>
      </c>
      <c r="H243" s="69">
        <f t="shared" si="47"/>
        <v>78.7714</v>
      </c>
      <c r="I243" s="64">
        <f t="shared" si="48"/>
        <v>0.75260000000000105</v>
      </c>
      <c r="J243" s="64">
        <f t="shared" si="49"/>
        <v>0.56640676000000156</v>
      </c>
      <c r="K243" s="64">
        <f t="shared" si="50"/>
        <v>0.75260000000000105</v>
      </c>
      <c r="L243" s="70">
        <f t="shared" si="51"/>
        <v>9.4638096675217671E-3</v>
      </c>
      <c r="M243" s="64">
        <f t="shared" ca="1" si="40"/>
        <v>78.410566666666668</v>
      </c>
      <c r="N243" s="64">
        <f t="shared" ca="1" si="42"/>
        <v>1.1134333333333331</v>
      </c>
      <c r="O243" s="64">
        <f t="shared" ca="1" si="43"/>
        <v>1.2397337877777772</v>
      </c>
      <c r="P243" s="64">
        <f t="shared" ca="1" si="44"/>
        <v>1.1134333333333331</v>
      </c>
      <c r="Q243" s="70">
        <f t="shared" ca="1" si="45"/>
        <v>1.400122394916419E-2</v>
      </c>
      <c r="R243" s="67">
        <f t="shared" ca="1" si="41"/>
        <v>1.159470850386539</v>
      </c>
      <c r="S243" s="68">
        <f t="shared" ca="1" si="52"/>
        <v>0</v>
      </c>
    </row>
    <row r="244" spans="5:19" x14ac:dyDescent="0.25">
      <c r="E244" s="62">
        <f t="shared" si="46"/>
        <v>243</v>
      </c>
      <c r="F244" s="50">
        <v>43816</v>
      </c>
      <c r="G244" s="51">
        <v>80.352699999999999</v>
      </c>
      <c r="H244" s="69">
        <f t="shared" si="47"/>
        <v>79.524000000000001</v>
      </c>
      <c r="I244" s="64">
        <f t="shared" si="48"/>
        <v>0.82869999999999777</v>
      </c>
      <c r="J244" s="64">
        <f t="shared" si="49"/>
        <v>0.68674368999999635</v>
      </c>
      <c r="K244" s="64">
        <f t="shared" si="50"/>
        <v>0.82869999999999777</v>
      </c>
      <c r="L244" s="70">
        <f t="shared" si="51"/>
        <v>1.0313281320976119E-2</v>
      </c>
      <c r="M244" s="64">
        <f t="shared" ca="1" si="40"/>
        <v>79.081433333333337</v>
      </c>
      <c r="N244" s="64">
        <f t="shared" ca="1" si="42"/>
        <v>1.2712666666666621</v>
      </c>
      <c r="O244" s="64">
        <f t="shared" ca="1" si="43"/>
        <v>1.6161189377777663</v>
      </c>
      <c r="P244" s="64">
        <f t="shared" ca="1" si="44"/>
        <v>1.2712666666666621</v>
      </c>
      <c r="Q244" s="70">
        <f t="shared" ca="1" si="45"/>
        <v>1.5821082137459752E-2</v>
      </c>
      <c r="R244" s="67">
        <f t="shared" ca="1" si="41"/>
        <v>1.317304183719868</v>
      </c>
      <c r="S244" s="68">
        <f t="shared" ca="1" si="52"/>
        <v>0</v>
      </c>
    </row>
    <row r="245" spans="5:19" x14ac:dyDescent="0.25">
      <c r="E245" s="62">
        <f t="shared" si="46"/>
        <v>244</v>
      </c>
      <c r="F245" s="50">
        <v>43817</v>
      </c>
      <c r="G245" s="51">
        <v>81.604299999999995</v>
      </c>
      <c r="H245" s="69">
        <f t="shared" si="47"/>
        <v>80.352699999999999</v>
      </c>
      <c r="I245" s="64">
        <f t="shared" si="48"/>
        <v>1.2515999999999963</v>
      </c>
      <c r="J245" s="64">
        <f t="shared" si="49"/>
        <v>1.5665025599999907</v>
      </c>
      <c r="K245" s="64">
        <f t="shared" si="50"/>
        <v>1.2515999999999963</v>
      </c>
      <c r="L245" s="70">
        <f t="shared" si="51"/>
        <v>1.5337427071857689E-2</v>
      </c>
      <c r="M245" s="64">
        <f t="shared" ca="1" si="40"/>
        <v>79.549366666666671</v>
      </c>
      <c r="N245" s="64">
        <f t="shared" ca="1" si="42"/>
        <v>2.0549333333333237</v>
      </c>
      <c r="O245" s="64">
        <f t="shared" ca="1" si="43"/>
        <v>4.2227510044444045</v>
      </c>
      <c r="P245" s="64">
        <f t="shared" ca="1" si="44"/>
        <v>2.0549333333333237</v>
      </c>
      <c r="Q245" s="70">
        <f t="shared" ca="1" si="45"/>
        <v>2.5181679560186458E-2</v>
      </c>
      <c r="R245" s="67">
        <f t="shared" ca="1" si="41"/>
        <v>2.1009708503865299</v>
      </c>
      <c r="S245" s="68">
        <f t="shared" ca="1" si="52"/>
        <v>0</v>
      </c>
    </row>
    <row r="246" spans="5:19" x14ac:dyDescent="0.25">
      <c r="E246" s="62">
        <f t="shared" si="46"/>
        <v>245</v>
      </c>
      <c r="F246" s="50">
        <v>43818</v>
      </c>
      <c r="G246" s="51">
        <v>81.942499999999995</v>
      </c>
      <c r="H246" s="69">
        <f t="shared" si="47"/>
        <v>81.604299999999995</v>
      </c>
      <c r="I246" s="64">
        <f t="shared" si="48"/>
        <v>0.3382000000000005</v>
      </c>
      <c r="J246" s="64">
        <f t="shared" si="49"/>
        <v>0.11437924000000034</v>
      </c>
      <c r="K246" s="64">
        <f t="shared" si="50"/>
        <v>0.3382000000000005</v>
      </c>
      <c r="L246" s="70">
        <f t="shared" si="51"/>
        <v>4.1272843762394425E-3</v>
      </c>
      <c r="M246" s="64">
        <f t="shared" ca="1" si="40"/>
        <v>80.49366666666667</v>
      </c>
      <c r="N246" s="64">
        <f t="shared" ca="1" si="42"/>
        <v>1.4488333333333259</v>
      </c>
      <c r="O246" s="64">
        <f t="shared" ca="1" si="43"/>
        <v>2.0991180277777564</v>
      </c>
      <c r="P246" s="64">
        <f t="shared" ca="1" si="44"/>
        <v>1.4488333333333259</v>
      </c>
      <c r="Q246" s="70">
        <f t="shared" ca="1" si="45"/>
        <v>1.7681097517568124E-2</v>
      </c>
      <c r="R246" s="67">
        <f t="shared" ca="1" si="41"/>
        <v>1.4948708503865318</v>
      </c>
      <c r="S246" s="68">
        <f t="shared" ca="1" si="52"/>
        <v>0</v>
      </c>
    </row>
    <row r="247" spans="5:19" x14ac:dyDescent="0.25">
      <c r="E247" s="62">
        <f t="shared" si="46"/>
        <v>246</v>
      </c>
      <c r="F247" s="50">
        <v>43819</v>
      </c>
      <c r="G247" s="51">
        <v>82.23</v>
      </c>
      <c r="H247" s="69">
        <f t="shared" si="47"/>
        <v>81.942499999999995</v>
      </c>
      <c r="I247" s="64">
        <f t="shared" si="48"/>
        <v>0.28750000000000853</v>
      </c>
      <c r="J247" s="64">
        <f t="shared" si="49"/>
        <v>8.2656250000004899E-2</v>
      </c>
      <c r="K247" s="64">
        <f t="shared" si="50"/>
        <v>0.28750000000000853</v>
      </c>
      <c r="L247" s="70">
        <f t="shared" si="51"/>
        <v>3.4962908914022684E-3</v>
      </c>
      <c r="M247" s="64">
        <f t="shared" ca="1" si="40"/>
        <v>81.299833333333325</v>
      </c>
      <c r="N247" s="64">
        <f t="shared" ca="1" si="42"/>
        <v>0.93016666666667902</v>
      </c>
      <c r="O247" s="64">
        <f t="shared" ca="1" si="43"/>
        <v>0.86521002777780076</v>
      </c>
      <c r="P247" s="64">
        <f t="shared" ca="1" si="44"/>
        <v>0.93016666666667902</v>
      </c>
      <c r="Q247" s="70">
        <f t="shared" ca="1" si="45"/>
        <v>1.1311767805748255E-2</v>
      </c>
      <c r="R247" s="67">
        <f t="shared" ca="1" si="41"/>
        <v>0.97620418371988504</v>
      </c>
      <c r="S247" s="68">
        <f t="shared" ca="1" si="52"/>
        <v>0</v>
      </c>
    </row>
    <row r="248" spans="5:19" x14ac:dyDescent="0.25">
      <c r="E248" s="62">
        <f t="shared" si="46"/>
        <v>247</v>
      </c>
      <c r="F248" s="50">
        <v>43822</v>
      </c>
      <c r="G248" s="51">
        <v>83.168700000000001</v>
      </c>
      <c r="H248" s="69">
        <f t="shared" si="47"/>
        <v>82.23</v>
      </c>
      <c r="I248" s="64">
        <f t="shared" si="48"/>
        <v>0.9386999999999972</v>
      </c>
      <c r="J248" s="64">
        <f t="shared" si="49"/>
        <v>0.88115768999999478</v>
      </c>
      <c r="K248" s="64">
        <f t="shared" si="50"/>
        <v>0.9386999999999972</v>
      </c>
      <c r="L248" s="70">
        <f t="shared" si="51"/>
        <v>1.1286698000569893E-2</v>
      </c>
      <c r="M248" s="64">
        <f t="shared" ca="1" si="40"/>
        <v>81.925599999999989</v>
      </c>
      <c r="N248" s="64">
        <f t="shared" ca="1" si="42"/>
        <v>1.2431000000000125</v>
      </c>
      <c r="O248" s="64">
        <f t="shared" ca="1" si="43"/>
        <v>1.5452976100000311</v>
      </c>
      <c r="P248" s="64">
        <f t="shared" ca="1" si="44"/>
        <v>1.2431000000000125</v>
      </c>
      <c r="Q248" s="70">
        <f t="shared" ca="1" si="45"/>
        <v>1.4946728757333138E-2</v>
      </c>
      <c r="R248" s="67">
        <f t="shared" ca="1" si="41"/>
        <v>1.2891375170532184</v>
      </c>
      <c r="S248" s="68">
        <f t="shared" ca="1" si="52"/>
        <v>0</v>
      </c>
    </row>
    <row r="249" spans="5:19" x14ac:dyDescent="0.25">
      <c r="E249" s="62">
        <f t="shared" si="46"/>
        <v>248</v>
      </c>
      <c r="F249" s="50">
        <v>43823</v>
      </c>
      <c r="G249" s="51">
        <v>83.633799999999994</v>
      </c>
      <c r="H249" s="69">
        <f t="shared" si="47"/>
        <v>83.168700000000001</v>
      </c>
      <c r="I249" s="64">
        <f t="shared" si="48"/>
        <v>0.46509999999999252</v>
      </c>
      <c r="J249" s="64">
        <f t="shared" si="49"/>
        <v>0.21631800999999304</v>
      </c>
      <c r="K249" s="64">
        <f t="shared" si="50"/>
        <v>0.46509999999999252</v>
      </c>
      <c r="L249" s="70">
        <f t="shared" si="51"/>
        <v>5.5611487221672645E-3</v>
      </c>
      <c r="M249" s="64">
        <f t="shared" ca="1" si="40"/>
        <v>82.447066666666672</v>
      </c>
      <c r="N249" s="64">
        <f t="shared" ca="1" si="42"/>
        <v>1.1867333333333221</v>
      </c>
      <c r="O249" s="64">
        <f t="shared" ca="1" si="43"/>
        <v>1.4083360044444178</v>
      </c>
      <c r="P249" s="64">
        <f t="shared" ca="1" si="44"/>
        <v>1.1867333333333221</v>
      </c>
      <c r="Q249" s="70">
        <f t="shared" ca="1" si="45"/>
        <v>1.418963784179748E-2</v>
      </c>
      <c r="R249" s="67">
        <f t="shared" ca="1" si="41"/>
        <v>1.232770850386528</v>
      </c>
      <c r="S249" s="68">
        <f t="shared" ca="1" si="52"/>
        <v>0</v>
      </c>
    </row>
    <row r="250" spans="5:19" x14ac:dyDescent="0.25">
      <c r="E250" s="62">
        <f t="shared" si="46"/>
        <v>249</v>
      </c>
      <c r="F250" s="50">
        <v>43825</v>
      </c>
      <c r="G250" s="51">
        <v>84.056600000000003</v>
      </c>
      <c r="H250" s="69">
        <f t="shared" si="47"/>
        <v>83.633799999999994</v>
      </c>
      <c r="I250" s="64">
        <f t="shared" si="48"/>
        <v>0.42280000000000939</v>
      </c>
      <c r="J250" s="64">
        <f t="shared" si="49"/>
        <v>0.17875984000000794</v>
      </c>
      <c r="K250" s="64">
        <f t="shared" si="50"/>
        <v>0.42280000000000939</v>
      </c>
      <c r="L250" s="70">
        <f t="shared" si="51"/>
        <v>5.0299441090885114E-3</v>
      </c>
      <c r="M250" s="64">
        <f t="shared" ca="1" si="40"/>
        <v>83.010833333333338</v>
      </c>
      <c r="N250" s="64">
        <f t="shared" ca="1" si="42"/>
        <v>1.0457666666666654</v>
      </c>
      <c r="O250" s="64">
        <f t="shared" ca="1" si="43"/>
        <v>1.0936279211111084</v>
      </c>
      <c r="P250" s="64">
        <f t="shared" ca="1" si="44"/>
        <v>1.0457666666666654</v>
      </c>
      <c r="Q250" s="70">
        <f t="shared" ca="1" si="45"/>
        <v>1.2441220161970213E-2</v>
      </c>
      <c r="R250" s="67">
        <f t="shared" ca="1" si="41"/>
        <v>1.0918041837198713</v>
      </c>
      <c r="S250" s="68">
        <f t="shared" ca="1" si="52"/>
        <v>0</v>
      </c>
    </row>
    <row r="251" spans="5:19" x14ac:dyDescent="0.25">
      <c r="E251" s="62">
        <f t="shared" si="46"/>
        <v>250</v>
      </c>
      <c r="F251" s="50">
        <v>43826</v>
      </c>
      <c r="G251" s="51">
        <v>84.530199999999994</v>
      </c>
      <c r="H251" s="69">
        <f t="shared" si="47"/>
        <v>84.056600000000003</v>
      </c>
      <c r="I251" s="64">
        <f t="shared" si="48"/>
        <v>0.47359999999999047</v>
      </c>
      <c r="J251" s="64">
        <f t="shared" si="49"/>
        <v>0.22429695999999097</v>
      </c>
      <c r="K251" s="64">
        <f t="shared" si="50"/>
        <v>0.47359999999999047</v>
      </c>
      <c r="L251" s="70">
        <f t="shared" si="51"/>
        <v>5.6027313315240058E-3</v>
      </c>
      <c r="M251" s="64">
        <f t="shared" ca="1" si="40"/>
        <v>83.619700000000009</v>
      </c>
      <c r="N251" s="64">
        <f t="shared" ca="1" si="42"/>
        <v>0.91049999999998477</v>
      </c>
      <c r="O251" s="64">
        <f t="shared" ca="1" si="43"/>
        <v>0.8290102499999723</v>
      </c>
      <c r="P251" s="64">
        <f t="shared" ca="1" si="44"/>
        <v>0.91049999999998477</v>
      </c>
      <c r="Q251" s="70">
        <f t="shared" ca="1" si="45"/>
        <v>1.0771298305220913E-2</v>
      </c>
      <c r="R251" s="67">
        <f t="shared" ca="1" si="41"/>
        <v>0.95653751705319079</v>
      </c>
      <c r="S251" s="68">
        <f t="shared" ca="1" si="52"/>
        <v>0</v>
      </c>
    </row>
    <row r="252" spans="5:19" x14ac:dyDescent="0.25">
      <c r="E252" s="62">
        <f t="shared" si="46"/>
        <v>251</v>
      </c>
      <c r="F252" s="50">
        <v>43829</v>
      </c>
      <c r="G252" s="51">
        <v>84.191900000000004</v>
      </c>
      <c r="H252" s="69">
        <f t="shared" si="47"/>
        <v>84.530199999999994</v>
      </c>
      <c r="I252" s="64">
        <f t="shared" si="48"/>
        <v>-0.33829999999998961</v>
      </c>
      <c r="J252" s="64">
        <f t="shared" si="49"/>
        <v>0.11444688999999297</v>
      </c>
      <c r="K252" s="64">
        <f t="shared" si="50"/>
        <v>0.33829999999998961</v>
      </c>
      <c r="L252" s="70">
        <f t="shared" si="51"/>
        <v>4.0182012758945883E-3</v>
      </c>
      <c r="M252" s="64">
        <f t="shared" ca="1" si="40"/>
        <v>84.07353333333333</v>
      </c>
      <c r="N252" s="64">
        <f t="shared" ca="1" si="42"/>
        <v>0.11836666666667384</v>
      </c>
      <c r="O252" s="64">
        <f t="shared" ca="1" si="43"/>
        <v>1.4010667777779475E-2</v>
      </c>
      <c r="P252" s="64">
        <f t="shared" ca="1" si="44"/>
        <v>0.11836666666667384</v>
      </c>
      <c r="Q252" s="70">
        <f t="shared" ca="1" si="45"/>
        <v>1.4059151375212322E-3</v>
      </c>
      <c r="R252" s="67">
        <f t="shared" ca="1" si="41"/>
        <v>0.1644041837198798</v>
      </c>
      <c r="S252" s="68">
        <f t="shared" ca="1" si="52"/>
        <v>0</v>
      </c>
    </row>
    <row r="253" spans="5:19" x14ac:dyDescent="0.25">
      <c r="E253" s="62">
        <f t="shared" si="46"/>
        <v>252</v>
      </c>
      <c r="F253" s="50">
        <v>43830</v>
      </c>
      <c r="G253" s="51">
        <v>84.276499999999999</v>
      </c>
      <c r="H253" s="69">
        <f t="shared" si="47"/>
        <v>84.191900000000004</v>
      </c>
      <c r="I253" s="64">
        <f t="shared" si="48"/>
        <v>8.4599999999994679E-2</v>
      </c>
      <c r="J253" s="64">
        <f t="shared" si="49"/>
        <v>7.1571599999990998E-3</v>
      </c>
      <c r="K253" s="64">
        <f t="shared" si="50"/>
        <v>8.4599999999994679E-2</v>
      </c>
      <c r="L253" s="70">
        <f t="shared" si="51"/>
        <v>1.0038385552318225E-3</v>
      </c>
      <c r="M253" s="64">
        <f t="shared" ca="1" si="40"/>
        <v>84.259566666666657</v>
      </c>
      <c r="N253" s="64">
        <f t="shared" ca="1" si="42"/>
        <v>1.6933333333341238E-2</v>
      </c>
      <c r="O253" s="64">
        <f t="shared" ca="1" si="43"/>
        <v>2.8673777777804549E-4</v>
      </c>
      <c r="P253" s="64">
        <f t="shared" ca="1" si="44"/>
        <v>1.6933333333341238E-2</v>
      </c>
      <c r="Q253" s="70">
        <f t="shared" ca="1" si="45"/>
        <v>2.0092592043263827E-4</v>
      </c>
      <c r="R253" s="67">
        <f t="shared" ca="1" si="41"/>
        <v>6.297085038654722E-2</v>
      </c>
      <c r="S253" s="68">
        <f t="shared" ca="1" si="52"/>
        <v>0</v>
      </c>
    </row>
    <row r="254" spans="5:19" x14ac:dyDescent="0.25">
      <c r="E254" s="62">
        <f t="shared" si="46"/>
        <v>253</v>
      </c>
      <c r="F254" s="50">
        <v>43832</v>
      </c>
      <c r="G254" s="51">
        <v>84.758499999999998</v>
      </c>
      <c r="H254" s="69">
        <f t="shared" si="47"/>
        <v>84.276499999999999</v>
      </c>
      <c r="I254" s="64">
        <f t="shared" si="48"/>
        <v>0.48199999999999932</v>
      </c>
      <c r="J254" s="64">
        <f t="shared" si="49"/>
        <v>0.23232399999999934</v>
      </c>
      <c r="K254" s="64">
        <f t="shared" si="50"/>
        <v>0.48199999999999932</v>
      </c>
      <c r="L254" s="70">
        <f t="shared" si="51"/>
        <v>5.6867452821840799E-3</v>
      </c>
      <c r="M254" s="64">
        <f t="shared" ca="1" si="40"/>
        <v>84.332866666666675</v>
      </c>
      <c r="N254" s="64">
        <f t="shared" ca="1" si="42"/>
        <v>0.42563333333332309</v>
      </c>
      <c r="O254" s="64">
        <f t="shared" ca="1" si="43"/>
        <v>0.18116373444443573</v>
      </c>
      <c r="P254" s="64">
        <f t="shared" ca="1" si="44"/>
        <v>0.42563333333332309</v>
      </c>
      <c r="Q254" s="70">
        <f t="shared" ca="1" si="45"/>
        <v>5.0217185690322871E-3</v>
      </c>
      <c r="R254" s="67">
        <f t="shared" ca="1" si="41"/>
        <v>0.47167085038652906</v>
      </c>
      <c r="S254" s="68">
        <f t="shared" ca="1" si="52"/>
        <v>0</v>
      </c>
    </row>
    <row r="255" spans="5:19" x14ac:dyDescent="0.25">
      <c r="E255" s="62">
        <f t="shared" si="46"/>
        <v>254</v>
      </c>
      <c r="F255" s="50">
        <v>43833</v>
      </c>
      <c r="G255" s="51">
        <v>84.225700000000003</v>
      </c>
      <c r="H255" s="69">
        <f t="shared" si="47"/>
        <v>84.758499999999998</v>
      </c>
      <c r="I255" s="64">
        <f t="shared" si="48"/>
        <v>-0.53279999999999461</v>
      </c>
      <c r="J255" s="64">
        <f t="shared" si="49"/>
        <v>0.28387583999999427</v>
      </c>
      <c r="K255" s="64">
        <f t="shared" si="50"/>
        <v>0.53279999999999461</v>
      </c>
      <c r="L255" s="70">
        <f t="shared" si="51"/>
        <v>6.3258601590725225E-3</v>
      </c>
      <c r="M255" s="64">
        <f t="shared" ca="1" si="40"/>
        <v>84.408966666666672</v>
      </c>
      <c r="N255" s="64">
        <f t="shared" ca="1" si="42"/>
        <v>-0.18326666666666824</v>
      </c>
      <c r="O255" s="64">
        <f t="shared" ca="1" si="43"/>
        <v>3.3586671111111688E-2</v>
      </c>
      <c r="P255" s="64">
        <f t="shared" ca="1" si="44"/>
        <v>0.18326666666666824</v>
      </c>
      <c r="Q255" s="70">
        <f t="shared" ca="1" si="45"/>
        <v>2.1758995967580946E-3</v>
      </c>
      <c r="R255" s="67">
        <f t="shared" ca="1" si="41"/>
        <v>-0.13722914961346228</v>
      </c>
      <c r="S255" s="68">
        <f t="shared" ca="1" si="52"/>
        <v>1</v>
      </c>
    </row>
    <row r="256" spans="5:19" x14ac:dyDescent="0.25">
      <c r="E256" s="62">
        <f t="shared" si="46"/>
        <v>255</v>
      </c>
      <c r="F256" s="50">
        <v>43836</v>
      </c>
      <c r="G256" s="51">
        <v>83.896000000000001</v>
      </c>
      <c r="H256" s="69">
        <f t="shared" si="47"/>
        <v>84.225700000000003</v>
      </c>
      <c r="I256" s="64">
        <f t="shared" si="48"/>
        <v>-0.32970000000000255</v>
      </c>
      <c r="J256" s="64">
        <f t="shared" si="49"/>
        <v>0.10870209000000168</v>
      </c>
      <c r="K256" s="64">
        <f t="shared" si="50"/>
        <v>0.32970000000000255</v>
      </c>
      <c r="L256" s="70">
        <f t="shared" si="51"/>
        <v>3.929865547821142E-3</v>
      </c>
      <c r="M256" s="64">
        <f t="shared" ca="1" si="40"/>
        <v>84.420233333333329</v>
      </c>
      <c r="N256" s="64">
        <f t="shared" ca="1" si="42"/>
        <v>-0.52423333333332778</v>
      </c>
      <c r="O256" s="64">
        <f t="shared" ca="1" si="43"/>
        <v>0.27482058777777196</v>
      </c>
      <c r="P256" s="64">
        <f t="shared" ca="1" si="44"/>
        <v>0.52423333333332778</v>
      </c>
      <c r="Q256" s="70">
        <f t="shared" ca="1" si="45"/>
        <v>6.2486093894026868E-3</v>
      </c>
      <c r="R256" s="67">
        <f t="shared" ca="1" si="41"/>
        <v>-0.47819581628012181</v>
      </c>
      <c r="S256" s="68">
        <f t="shared" ca="1" si="52"/>
        <v>0</v>
      </c>
    </row>
    <row r="257" spans="5:19" x14ac:dyDescent="0.25">
      <c r="E257" s="62">
        <f t="shared" si="46"/>
        <v>256</v>
      </c>
      <c r="F257" s="50">
        <v>43837</v>
      </c>
      <c r="G257" s="51">
        <v>83.4816</v>
      </c>
      <c r="H257" s="69">
        <f t="shared" si="47"/>
        <v>83.896000000000001</v>
      </c>
      <c r="I257" s="64">
        <f t="shared" si="48"/>
        <v>-0.41440000000000055</v>
      </c>
      <c r="J257" s="64">
        <f t="shared" si="49"/>
        <v>0.17172736000000044</v>
      </c>
      <c r="K257" s="64">
        <f t="shared" si="50"/>
        <v>0.41440000000000055</v>
      </c>
      <c r="L257" s="70">
        <f t="shared" si="51"/>
        <v>4.9639681079423556E-3</v>
      </c>
      <c r="M257" s="64">
        <f t="shared" ca="1" si="40"/>
        <v>84.293400000000005</v>
      </c>
      <c r="N257" s="64">
        <f t="shared" ca="1" si="42"/>
        <v>-0.81180000000000518</v>
      </c>
      <c r="O257" s="64">
        <f t="shared" ca="1" si="43"/>
        <v>0.65901924000000844</v>
      </c>
      <c r="P257" s="64">
        <f t="shared" ca="1" si="44"/>
        <v>0.81180000000000518</v>
      </c>
      <c r="Q257" s="70">
        <f t="shared" ca="1" si="45"/>
        <v>9.7242985280589396E-3</v>
      </c>
      <c r="R257" s="67">
        <f t="shared" ca="1" si="41"/>
        <v>-0.76576248294679916</v>
      </c>
      <c r="S257" s="68">
        <f t="shared" ca="1" si="52"/>
        <v>0</v>
      </c>
    </row>
    <row r="258" spans="5:19" x14ac:dyDescent="0.25">
      <c r="E258" s="62">
        <f t="shared" si="46"/>
        <v>257</v>
      </c>
      <c r="F258" s="50">
        <v>43838</v>
      </c>
      <c r="G258" s="51">
        <v>82.060900000000004</v>
      </c>
      <c r="H258" s="69">
        <f t="shared" si="47"/>
        <v>83.4816</v>
      </c>
      <c r="I258" s="64">
        <f t="shared" si="48"/>
        <v>-1.4206999999999965</v>
      </c>
      <c r="J258" s="64">
        <f t="shared" si="49"/>
        <v>2.0183884899999902</v>
      </c>
      <c r="K258" s="64">
        <f t="shared" si="50"/>
        <v>1.4206999999999965</v>
      </c>
      <c r="L258" s="70">
        <f t="shared" si="51"/>
        <v>1.7312751870866595E-2</v>
      </c>
      <c r="M258" s="64">
        <f t="shared" ref="M258:M321" ca="1" si="53">IF(E258&lt;=span,G258,AVERAGE(OFFSET(G258,-span,0,span,1)))</f>
        <v>83.867766666666668</v>
      </c>
      <c r="N258" s="64">
        <f t="shared" ca="1" si="42"/>
        <v>-1.8068666666666644</v>
      </c>
      <c r="O258" s="64">
        <f t="shared" ca="1" si="43"/>
        <v>3.2647671511111027</v>
      </c>
      <c r="P258" s="64">
        <f t="shared" ca="1" si="44"/>
        <v>1.8068666666666644</v>
      </c>
      <c r="Q258" s="70">
        <f t="shared" ca="1" si="45"/>
        <v>2.201860650646854E-2</v>
      </c>
      <c r="R258" s="67">
        <f t="shared" ref="R258:R321" ca="1" si="54">N258-AVERAGE(ErorrMA)</f>
        <v>-1.7608291496134585</v>
      </c>
      <c r="S258" s="68">
        <f t="shared" ca="1" si="52"/>
        <v>0</v>
      </c>
    </row>
    <row r="259" spans="5:19" x14ac:dyDescent="0.25">
      <c r="E259" s="62">
        <f t="shared" si="46"/>
        <v>258</v>
      </c>
      <c r="F259" s="50">
        <v>43839</v>
      </c>
      <c r="G259" s="51">
        <v>80.995400000000004</v>
      </c>
      <c r="H259" s="69">
        <f t="shared" si="47"/>
        <v>82.060900000000004</v>
      </c>
      <c r="I259" s="64">
        <f t="shared" si="48"/>
        <v>-1.0655000000000001</v>
      </c>
      <c r="J259" s="64">
        <f t="shared" si="49"/>
        <v>1.1352902500000002</v>
      </c>
      <c r="K259" s="64">
        <f t="shared" si="50"/>
        <v>1.0655000000000001</v>
      </c>
      <c r="L259" s="70">
        <f t="shared" si="51"/>
        <v>1.3155068065593849E-2</v>
      </c>
      <c r="M259" s="64">
        <f t="shared" ca="1" si="53"/>
        <v>83.146166666666673</v>
      </c>
      <c r="N259" s="64">
        <f t="shared" ref="N259:N322" ca="1" si="55">G259-M259</f>
        <v>-2.1507666666666694</v>
      </c>
      <c r="O259" s="64">
        <f t="shared" ref="O259:O322" ca="1" si="56">N259^2</f>
        <v>4.6257972544444561</v>
      </c>
      <c r="P259" s="64">
        <f t="shared" ref="P259:P322" ca="1" si="57">ABS(N259)</f>
        <v>2.1507666666666694</v>
      </c>
      <c r="Q259" s="70">
        <f t="shared" ref="Q259:Q322" ca="1" si="58">P259/G259</f>
        <v>2.6554182912445264E-2</v>
      </c>
      <c r="R259" s="67">
        <f t="shared" ca="1" si="54"/>
        <v>-2.1047291496134632</v>
      </c>
      <c r="S259" s="68">
        <f t="shared" ca="1" si="52"/>
        <v>0</v>
      </c>
    </row>
    <row r="260" spans="5:19" x14ac:dyDescent="0.25">
      <c r="E260" s="62">
        <f t="shared" ref="E260:E323" si="59">E259+1</f>
        <v>259</v>
      </c>
      <c r="F260" s="50">
        <v>43840</v>
      </c>
      <c r="G260" s="51">
        <v>80.386499999999998</v>
      </c>
      <c r="H260" s="69">
        <f t="shared" ref="H260:H323" si="60">G259</f>
        <v>80.995400000000004</v>
      </c>
      <c r="I260" s="64">
        <f t="shared" ref="I260:I323" si="61">(G260-H260)</f>
        <v>-0.60890000000000555</v>
      </c>
      <c r="J260" s="64">
        <f t="shared" ref="J260:J323" si="62">I260^2</f>
        <v>0.37075921000000678</v>
      </c>
      <c r="K260" s="64">
        <f t="shared" ref="K260:K323" si="63">ABS(I260)</f>
        <v>0.60890000000000555</v>
      </c>
      <c r="L260" s="70">
        <f t="shared" ref="L260:L323" si="64">K260/G260</f>
        <v>7.5746549482811863E-3</v>
      </c>
      <c r="M260" s="64">
        <f t="shared" ca="1" si="53"/>
        <v>82.179300000000012</v>
      </c>
      <c r="N260" s="64">
        <f t="shared" ca="1" si="55"/>
        <v>-1.7928000000000139</v>
      </c>
      <c r="O260" s="64">
        <f t="shared" ca="1" si="56"/>
        <v>3.21413184000005</v>
      </c>
      <c r="P260" s="64">
        <f t="shared" ca="1" si="57"/>
        <v>1.7928000000000139</v>
      </c>
      <c r="Q260" s="70">
        <f t="shared" ca="1" si="58"/>
        <v>2.230225224384709E-2</v>
      </c>
      <c r="R260" s="67">
        <f t="shared" ca="1" si="54"/>
        <v>-1.746762482946808</v>
      </c>
      <c r="S260" s="68">
        <f t="shared" ref="S260:S323" ca="1" si="65">IF(N259*N260&lt;0,1,0)</f>
        <v>0</v>
      </c>
    </row>
    <row r="261" spans="5:19" x14ac:dyDescent="0.25">
      <c r="E261" s="62">
        <f t="shared" si="59"/>
        <v>260</v>
      </c>
      <c r="F261" s="50">
        <v>43843</v>
      </c>
      <c r="G261" s="51">
        <v>81.122299999999996</v>
      </c>
      <c r="H261" s="69">
        <f t="shared" si="60"/>
        <v>80.386499999999998</v>
      </c>
      <c r="I261" s="64">
        <f t="shared" si="61"/>
        <v>0.73579999999999757</v>
      </c>
      <c r="J261" s="64">
        <f t="shared" si="62"/>
        <v>0.54140163999999646</v>
      </c>
      <c r="K261" s="64">
        <f t="shared" si="63"/>
        <v>0.73579999999999757</v>
      </c>
      <c r="L261" s="70">
        <f t="shared" si="64"/>
        <v>9.070255651035506E-3</v>
      </c>
      <c r="M261" s="64">
        <f t="shared" ca="1" si="53"/>
        <v>81.147600000000011</v>
      </c>
      <c r="N261" s="64">
        <f t="shared" ca="1" si="55"/>
        <v>-2.5300000000015643E-2</v>
      </c>
      <c r="O261" s="64">
        <f t="shared" ca="1" si="56"/>
        <v>6.4009000000079153E-4</v>
      </c>
      <c r="P261" s="64">
        <f t="shared" ca="1" si="57"/>
        <v>2.5300000000015643E-2</v>
      </c>
      <c r="Q261" s="70">
        <f t="shared" ca="1" si="58"/>
        <v>3.1187478658785124E-4</v>
      </c>
      <c r="R261" s="67">
        <f t="shared" ca="1" si="54"/>
        <v>2.0737517053190338E-2</v>
      </c>
      <c r="S261" s="68">
        <f t="shared" ca="1" si="65"/>
        <v>0</v>
      </c>
    </row>
    <row r="262" spans="5:19" x14ac:dyDescent="0.25">
      <c r="E262" s="62">
        <f t="shared" si="59"/>
        <v>261</v>
      </c>
      <c r="F262" s="50">
        <v>43844</v>
      </c>
      <c r="G262" s="51">
        <v>81.629599999999996</v>
      </c>
      <c r="H262" s="69">
        <f t="shared" si="60"/>
        <v>81.122299999999996</v>
      </c>
      <c r="I262" s="64">
        <f t="shared" si="61"/>
        <v>0.50730000000000075</v>
      </c>
      <c r="J262" s="64">
        <f t="shared" si="62"/>
        <v>0.25735329000000073</v>
      </c>
      <c r="K262" s="64">
        <f t="shared" si="63"/>
        <v>0.50730000000000075</v>
      </c>
      <c r="L262" s="70">
        <f t="shared" si="64"/>
        <v>6.2146574281878239E-3</v>
      </c>
      <c r="M262" s="64">
        <f t="shared" ca="1" si="53"/>
        <v>80.834733333333332</v>
      </c>
      <c r="N262" s="64">
        <f t="shared" ca="1" si="55"/>
        <v>0.79486666666666395</v>
      </c>
      <c r="O262" s="64">
        <f t="shared" ca="1" si="56"/>
        <v>0.63181301777777343</v>
      </c>
      <c r="P262" s="64">
        <f t="shared" ca="1" si="57"/>
        <v>0.79486666666666395</v>
      </c>
      <c r="Q262" s="70">
        <f t="shared" ca="1" si="58"/>
        <v>9.7374808484503653E-3</v>
      </c>
      <c r="R262" s="67">
        <f t="shared" ca="1" si="54"/>
        <v>0.84090418371986997</v>
      </c>
      <c r="S262" s="68">
        <f t="shared" ca="1" si="65"/>
        <v>1</v>
      </c>
    </row>
    <row r="263" spans="5:19" x14ac:dyDescent="0.25">
      <c r="E263" s="62">
        <f t="shared" si="59"/>
        <v>262</v>
      </c>
      <c r="F263" s="50">
        <v>43845</v>
      </c>
      <c r="G263" s="51">
        <v>80.936199999999999</v>
      </c>
      <c r="H263" s="69">
        <f t="shared" si="60"/>
        <v>81.629599999999996</v>
      </c>
      <c r="I263" s="64">
        <f t="shared" si="61"/>
        <v>-0.69339999999999691</v>
      </c>
      <c r="J263" s="64">
        <f t="shared" si="62"/>
        <v>0.48080355999999569</v>
      </c>
      <c r="K263" s="64">
        <f t="shared" si="63"/>
        <v>0.69339999999999691</v>
      </c>
      <c r="L263" s="70">
        <f t="shared" si="64"/>
        <v>8.5672418522243065E-3</v>
      </c>
      <c r="M263" s="64">
        <f t="shared" ca="1" si="53"/>
        <v>81.04613333333333</v>
      </c>
      <c r="N263" s="64">
        <f t="shared" ca="1" si="55"/>
        <v>-0.10993333333333055</v>
      </c>
      <c r="O263" s="64">
        <f t="shared" ca="1" si="56"/>
        <v>1.2085337777777165E-2</v>
      </c>
      <c r="P263" s="64">
        <f t="shared" ca="1" si="57"/>
        <v>0.10993333333333055</v>
      </c>
      <c r="Q263" s="70">
        <f t="shared" ca="1" si="58"/>
        <v>1.3582714945022196E-3</v>
      </c>
      <c r="R263" s="67">
        <f t="shared" ca="1" si="54"/>
        <v>-6.389581628012457E-2</v>
      </c>
      <c r="S263" s="68">
        <f t="shared" ca="1" si="65"/>
        <v>1</v>
      </c>
    </row>
    <row r="264" spans="5:19" x14ac:dyDescent="0.25">
      <c r="E264" s="62">
        <f t="shared" si="59"/>
        <v>263</v>
      </c>
      <c r="F264" s="50">
        <v>43846</v>
      </c>
      <c r="G264" s="51">
        <v>80.445700000000002</v>
      </c>
      <c r="H264" s="69">
        <f t="shared" si="60"/>
        <v>80.936199999999999</v>
      </c>
      <c r="I264" s="64">
        <f t="shared" si="61"/>
        <v>-0.49049999999999727</v>
      </c>
      <c r="J264" s="64">
        <f t="shared" si="62"/>
        <v>0.24059024999999731</v>
      </c>
      <c r="K264" s="64">
        <f t="shared" si="63"/>
        <v>0.49049999999999727</v>
      </c>
      <c r="L264" s="70">
        <f t="shared" si="64"/>
        <v>6.0972805258702112E-3</v>
      </c>
      <c r="M264" s="64">
        <f t="shared" ca="1" si="53"/>
        <v>81.22936666666665</v>
      </c>
      <c r="N264" s="64">
        <f t="shared" ca="1" si="55"/>
        <v>-0.78366666666664742</v>
      </c>
      <c r="O264" s="64">
        <f t="shared" ca="1" si="56"/>
        <v>0.61413344444441431</v>
      </c>
      <c r="P264" s="64">
        <f t="shared" ca="1" si="57"/>
        <v>0.78366666666664742</v>
      </c>
      <c r="Q264" s="70">
        <f t="shared" ca="1" si="58"/>
        <v>9.7415606634866422E-3</v>
      </c>
      <c r="R264" s="67">
        <f t="shared" ca="1" si="54"/>
        <v>-0.73762914961344139</v>
      </c>
      <c r="S264" s="68">
        <f t="shared" ca="1" si="65"/>
        <v>0</v>
      </c>
    </row>
    <row r="265" spans="5:19" x14ac:dyDescent="0.25">
      <c r="E265" s="62">
        <f t="shared" si="59"/>
        <v>264</v>
      </c>
      <c r="F265" s="50">
        <v>43847</v>
      </c>
      <c r="G265" s="51">
        <v>79.718500000000006</v>
      </c>
      <c r="H265" s="69">
        <f t="shared" si="60"/>
        <v>80.445700000000002</v>
      </c>
      <c r="I265" s="64">
        <f t="shared" si="61"/>
        <v>-0.72719999999999629</v>
      </c>
      <c r="J265" s="64">
        <f t="shared" si="62"/>
        <v>0.5288198399999946</v>
      </c>
      <c r="K265" s="64">
        <f t="shared" si="63"/>
        <v>0.72719999999999629</v>
      </c>
      <c r="L265" s="70">
        <f t="shared" si="64"/>
        <v>9.1220983836875543E-3</v>
      </c>
      <c r="M265" s="64">
        <f t="shared" ca="1" si="53"/>
        <v>81.003833333333333</v>
      </c>
      <c r="N265" s="64">
        <f t="shared" ca="1" si="55"/>
        <v>-1.2853333333333268</v>
      </c>
      <c r="O265" s="64">
        <f t="shared" ca="1" si="56"/>
        <v>1.652081777777761</v>
      </c>
      <c r="P265" s="64">
        <f t="shared" ca="1" si="57"/>
        <v>1.2853333333333268</v>
      </c>
      <c r="Q265" s="70">
        <f t="shared" ca="1" si="58"/>
        <v>1.6123400883525488E-2</v>
      </c>
      <c r="R265" s="67">
        <f t="shared" ca="1" si="54"/>
        <v>-1.2392958162801209</v>
      </c>
      <c r="S265" s="68">
        <f t="shared" ca="1" si="65"/>
        <v>0</v>
      </c>
    </row>
    <row r="266" spans="5:19" x14ac:dyDescent="0.25">
      <c r="E266" s="62">
        <f t="shared" si="59"/>
        <v>265</v>
      </c>
      <c r="F266" s="50">
        <v>43851</v>
      </c>
      <c r="G266" s="51">
        <v>80.022900000000007</v>
      </c>
      <c r="H266" s="69">
        <f t="shared" si="60"/>
        <v>79.718500000000006</v>
      </c>
      <c r="I266" s="64">
        <f t="shared" si="61"/>
        <v>0.30440000000000111</v>
      </c>
      <c r="J266" s="64">
        <f t="shared" si="62"/>
        <v>9.2659360000000676E-2</v>
      </c>
      <c r="K266" s="64">
        <f t="shared" si="63"/>
        <v>0.30440000000000111</v>
      </c>
      <c r="L266" s="70">
        <f t="shared" si="64"/>
        <v>3.8039111304389254E-3</v>
      </c>
      <c r="M266" s="64">
        <f t="shared" ca="1" si="53"/>
        <v>80.366799999999998</v>
      </c>
      <c r="N266" s="64">
        <f t="shared" ca="1" si="55"/>
        <v>-0.34389999999999077</v>
      </c>
      <c r="O266" s="64">
        <f t="shared" ca="1" si="56"/>
        <v>0.11826720999999366</v>
      </c>
      <c r="P266" s="64">
        <f t="shared" ca="1" si="57"/>
        <v>0.34389999999999077</v>
      </c>
      <c r="Q266" s="70">
        <f t="shared" ca="1" si="58"/>
        <v>4.297519834947131E-3</v>
      </c>
      <c r="R266" s="67">
        <f t="shared" ca="1" si="54"/>
        <v>-0.2978624829467848</v>
      </c>
      <c r="S266" s="68">
        <f t="shared" ca="1" si="65"/>
        <v>0</v>
      </c>
    </row>
    <row r="267" spans="5:19" x14ac:dyDescent="0.25">
      <c r="E267" s="62">
        <f t="shared" si="59"/>
        <v>266</v>
      </c>
      <c r="F267" s="50">
        <v>43852</v>
      </c>
      <c r="G267" s="51">
        <v>79.972200000000001</v>
      </c>
      <c r="H267" s="69">
        <f t="shared" si="60"/>
        <v>80.022900000000007</v>
      </c>
      <c r="I267" s="64">
        <f t="shared" si="61"/>
        <v>-5.0700000000006185E-2</v>
      </c>
      <c r="J267" s="64">
        <f t="shared" si="62"/>
        <v>2.570490000000627E-3</v>
      </c>
      <c r="K267" s="64">
        <f t="shared" si="63"/>
        <v>5.0700000000006185E-2</v>
      </c>
      <c r="L267" s="70">
        <f t="shared" si="64"/>
        <v>6.3397030468095395E-4</v>
      </c>
      <c r="M267" s="64">
        <f t="shared" ca="1" si="53"/>
        <v>80.062366666666662</v>
      </c>
      <c r="N267" s="64">
        <f t="shared" ca="1" si="55"/>
        <v>-9.0166666666661399E-2</v>
      </c>
      <c r="O267" s="64">
        <f t="shared" ca="1" si="56"/>
        <v>8.1300277777768271E-3</v>
      </c>
      <c r="P267" s="64">
        <f t="shared" ca="1" si="57"/>
        <v>9.0166666666661399E-2</v>
      </c>
      <c r="Q267" s="70">
        <f t="shared" ca="1" si="58"/>
        <v>1.1274751309412695E-3</v>
      </c>
      <c r="R267" s="67">
        <f t="shared" ca="1" si="54"/>
        <v>-4.4129149613455418E-2</v>
      </c>
      <c r="S267" s="68">
        <f t="shared" ca="1" si="65"/>
        <v>0</v>
      </c>
    </row>
    <row r="268" spans="5:19" x14ac:dyDescent="0.25">
      <c r="E268" s="62">
        <f t="shared" si="59"/>
        <v>267</v>
      </c>
      <c r="F268" s="50">
        <v>43853</v>
      </c>
      <c r="G268" s="51">
        <v>72.226100000000002</v>
      </c>
      <c r="H268" s="69">
        <f t="shared" si="60"/>
        <v>79.972200000000001</v>
      </c>
      <c r="I268" s="64">
        <f t="shared" si="61"/>
        <v>-7.7460999999999984</v>
      </c>
      <c r="J268" s="64">
        <f t="shared" si="62"/>
        <v>60.002065209999977</v>
      </c>
      <c r="K268" s="64">
        <f t="shared" si="63"/>
        <v>7.7460999999999984</v>
      </c>
      <c r="L268" s="70">
        <f t="shared" si="64"/>
        <v>0.10724793391862496</v>
      </c>
      <c r="M268" s="64">
        <f t="shared" ca="1" si="53"/>
        <v>79.904533333333333</v>
      </c>
      <c r="N268" s="64">
        <f t="shared" ca="1" si="55"/>
        <v>-7.6784333333333308</v>
      </c>
      <c r="O268" s="64">
        <f t="shared" ca="1" si="56"/>
        <v>58.958338454444409</v>
      </c>
      <c r="P268" s="64">
        <f t="shared" ca="1" si="57"/>
        <v>7.6784333333333308</v>
      </c>
      <c r="Q268" s="70">
        <f t="shared" ca="1" si="58"/>
        <v>0.10631106114456312</v>
      </c>
      <c r="R268" s="67">
        <f t="shared" ca="1" si="54"/>
        <v>-7.6323958162801251</v>
      </c>
      <c r="S268" s="68">
        <f t="shared" ca="1" si="65"/>
        <v>0</v>
      </c>
    </row>
    <row r="269" spans="5:19" x14ac:dyDescent="0.25">
      <c r="E269" s="62">
        <f t="shared" si="59"/>
        <v>268</v>
      </c>
      <c r="F269" s="50">
        <v>43854</v>
      </c>
      <c r="G269" s="51">
        <v>71.481899999999996</v>
      </c>
      <c r="H269" s="69">
        <f t="shared" si="60"/>
        <v>72.226100000000002</v>
      </c>
      <c r="I269" s="64">
        <f t="shared" si="61"/>
        <v>-0.74420000000000641</v>
      </c>
      <c r="J269" s="64">
        <f t="shared" si="62"/>
        <v>0.55383364000000956</v>
      </c>
      <c r="K269" s="64">
        <f t="shared" si="63"/>
        <v>0.74420000000000641</v>
      </c>
      <c r="L269" s="70">
        <f t="shared" si="64"/>
        <v>1.0411027127146963E-2</v>
      </c>
      <c r="M269" s="64">
        <f t="shared" ca="1" si="53"/>
        <v>77.407066666666665</v>
      </c>
      <c r="N269" s="64">
        <f t="shared" ca="1" si="55"/>
        <v>-5.9251666666666694</v>
      </c>
      <c r="O269" s="64">
        <f t="shared" ca="1" si="56"/>
        <v>35.107600027777806</v>
      </c>
      <c r="P269" s="64">
        <f t="shared" ca="1" si="57"/>
        <v>5.9251666666666694</v>
      </c>
      <c r="Q269" s="70">
        <f t="shared" ca="1" si="58"/>
        <v>8.2890447325360259E-2</v>
      </c>
      <c r="R269" s="67">
        <f t="shared" ca="1" si="54"/>
        <v>-5.8791291496134637</v>
      </c>
      <c r="S269" s="68">
        <f t="shared" ca="1" si="65"/>
        <v>0</v>
      </c>
    </row>
    <row r="270" spans="5:19" x14ac:dyDescent="0.25">
      <c r="E270" s="62">
        <f t="shared" si="59"/>
        <v>269</v>
      </c>
      <c r="F270" s="50">
        <v>43857</v>
      </c>
      <c r="G270" s="51">
        <v>69.773799999999994</v>
      </c>
      <c r="H270" s="69">
        <f t="shared" si="60"/>
        <v>71.481899999999996</v>
      </c>
      <c r="I270" s="64">
        <f t="shared" si="61"/>
        <v>-1.7081000000000017</v>
      </c>
      <c r="J270" s="64">
        <f t="shared" si="62"/>
        <v>2.9176056100000061</v>
      </c>
      <c r="K270" s="64">
        <f t="shared" si="63"/>
        <v>1.7081000000000017</v>
      </c>
      <c r="L270" s="70">
        <f t="shared" si="64"/>
        <v>2.448053567384895E-2</v>
      </c>
      <c r="M270" s="64">
        <f t="shared" ca="1" si="53"/>
        <v>74.560066666666671</v>
      </c>
      <c r="N270" s="64">
        <f t="shared" ca="1" si="55"/>
        <v>-4.7862666666666769</v>
      </c>
      <c r="O270" s="64">
        <f t="shared" ca="1" si="56"/>
        <v>22.908348604444541</v>
      </c>
      <c r="P270" s="64">
        <f t="shared" ca="1" si="57"/>
        <v>4.7862666666666769</v>
      </c>
      <c r="Q270" s="70">
        <f t="shared" ca="1" si="58"/>
        <v>6.8596904091029545E-2</v>
      </c>
      <c r="R270" s="67">
        <f t="shared" ca="1" si="54"/>
        <v>-4.7402291496134712</v>
      </c>
      <c r="S270" s="68">
        <f t="shared" ca="1" si="65"/>
        <v>0</v>
      </c>
    </row>
    <row r="271" spans="5:19" x14ac:dyDescent="0.25">
      <c r="E271" s="62">
        <f t="shared" si="59"/>
        <v>270</v>
      </c>
      <c r="F271" s="50">
        <v>43858</v>
      </c>
      <c r="G271" s="51">
        <v>70.7209</v>
      </c>
      <c r="H271" s="69">
        <f t="shared" si="60"/>
        <v>69.773799999999994</v>
      </c>
      <c r="I271" s="64">
        <f t="shared" si="61"/>
        <v>0.94710000000000605</v>
      </c>
      <c r="J271" s="64">
        <f t="shared" si="62"/>
        <v>0.89699841000001146</v>
      </c>
      <c r="K271" s="64">
        <f t="shared" si="63"/>
        <v>0.94710000000000605</v>
      </c>
      <c r="L271" s="70">
        <f t="shared" si="64"/>
        <v>1.3392080700330539E-2</v>
      </c>
      <c r="M271" s="64">
        <f t="shared" ca="1" si="53"/>
        <v>71.160600000000002</v>
      </c>
      <c r="N271" s="64">
        <f t="shared" ca="1" si="55"/>
        <v>-0.43970000000000198</v>
      </c>
      <c r="O271" s="64">
        <f t="shared" ca="1" si="56"/>
        <v>0.19333609000000174</v>
      </c>
      <c r="P271" s="64">
        <f t="shared" ca="1" si="57"/>
        <v>0.43970000000000198</v>
      </c>
      <c r="Q271" s="70">
        <f t="shared" ca="1" si="58"/>
        <v>6.2173982514363074E-3</v>
      </c>
      <c r="R271" s="67">
        <f t="shared" ca="1" si="54"/>
        <v>-0.39366248294679601</v>
      </c>
      <c r="S271" s="68">
        <f t="shared" ca="1" si="65"/>
        <v>0</v>
      </c>
    </row>
    <row r="272" spans="5:19" x14ac:dyDescent="0.25">
      <c r="E272" s="62">
        <f t="shared" si="59"/>
        <v>271</v>
      </c>
      <c r="F272" s="50">
        <v>43859</v>
      </c>
      <c r="G272" s="51">
        <v>71.084500000000006</v>
      </c>
      <c r="H272" s="69">
        <f t="shared" si="60"/>
        <v>70.7209</v>
      </c>
      <c r="I272" s="64">
        <f t="shared" si="61"/>
        <v>0.36360000000000525</v>
      </c>
      <c r="J272" s="64">
        <f t="shared" si="62"/>
        <v>0.13220496000000381</v>
      </c>
      <c r="K272" s="64">
        <f t="shared" si="63"/>
        <v>0.36360000000000525</v>
      </c>
      <c r="L272" s="70">
        <f t="shared" si="64"/>
        <v>5.1150391435545754E-3</v>
      </c>
      <c r="M272" s="64">
        <f t="shared" ca="1" si="53"/>
        <v>70.658866666666668</v>
      </c>
      <c r="N272" s="64">
        <f t="shared" ca="1" si="55"/>
        <v>0.4256333333333373</v>
      </c>
      <c r="O272" s="64">
        <f t="shared" ca="1" si="56"/>
        <v>0.18116373444444783</v>
      </c>
      <c r="P272" s="64">
        <f t="shared" ca="1" si="57"/>
        <v>0.4256333333333373</v>
      </c>
      <c r="Q272" s="70">
        <f t="shared" ca="1" si="58"/>
        <v>5.9877094631507191E-3</v>
      </c>
      <c r="R272" s="67">
        <f t="shared" ca="1" si="54"/>
        <v>0.47167085038654327</v>
      </c>
      <c r="S272" s="68">
        <f t="shared" ca="1" si="65"/>
        <v>1</v>
      </c>
    </row>
    <row r="273" spans="5:19" x14ac:dyDescent="0.25">
      <c r="E273" s="62">
        <f t="shared" si="59"/>
        <v>272</v>
      </c>
      <c r="F273" s="50">
        <v>43860</v>
      </c>
      <c r="G273" s="51">
        <v>71.507300000000001</v>
      </c>
      <c r="H273" s="69">
        <f t="shared" si="60"/>
        <v>71.084500000000006</v>
      </c>
      <c r="I273" s="64">
        <f t="shared" si="61"/>
        <v>0.42279999999999518</v>
      </c>
      <c r="J273" s="64">
        <f t="shared" si="62"/>
        <v>0.17875983999999592</v>
      </c>
      <c r="K273" s="64">
        <f t="shared" si="63"/>
        <v>0.42279999999999518</v>
      </c>
      <c r="L273" s="70">
        <f t="shared" si="64"/>
        <v>5.9126830407524155E-3</v>
      </c>
      <c r="M273" s="64">
        <f t="shared" ca="1" si="53"/>
        <v>70.52640000000001</v>
      </c>
      <c r="N273" s="64">
        <f t="shared" ca="1" si="55"/>
        <v>0.98089999999999122</v>
      </c>
      <c r="O273" s="64">
        <f t="shared" ca="1" si="56"/>
        <v>0.96216480999998277</v>
      </c>
      <c r="P273" s="64">
        <f t="shared" ca="1" si="57"/>
        <v>0.98089999999999122</v>
      </c>
      <c r="Q273" s="70">
        <f t="shared" ca="1" si="58"/>
        <v>1.3717480592890394E-2</v>
      </c>
      <c r="R273" s="67">
        <f t="shared" ca="1" si="54"/>
        <v>1.0269375170531971</v>
      </c>
      <c r="S273" s="68">
        <f t="shared" ca="1" si="65"/>
        <v>0</v>
      </c>
    </row>
    <row r="274" spans="5:19" x14ac:dyDescent="0.25">
      <c r="E274" s="62">
        <f t="shared" si="59"/>
        <v>273</v>
      </c>
      <c r="F274" s="50">
        <v>43861</v>
      </c>
      <c r="G274" s="51">
        <v>70.162800000000004</v>
      </c>
      <c r="H274" s="69">
        <f t="shared" si="60"/>
        <v>71.507300000000001</v>
      </c>
      <c r="I274" s="64">
        <f t="shared" si="61"/>
        <v>-1.3444999999999965</v>
      </c>
      <c r="J274" s="64">
        <f t="shared" si="62"/>
        <v>1.8076802499999904</v>
      </c>
      <c r="K274" s="64">
        <f t="shared" si="63"/>
        <v>1.3444999999999965</v>
      </c>
      <c r="L274" s="70">
        <f t="shared" si="64"/>
        <v>1.916257617996996E-2</v>
      </c>
      <c r="M274" s="64">
        <f t="shared" ca="1" si="53"/>
        <v>71.10423333333334</v>
      </c>
      <c r="N274" s="64">
        <f t="shared" ca="1" si="55"/>
        <v>-0.94143333333333601</v>
      </c>
      <c r="O274" s="64">
        <f t="shared" ca="1" si="56"/>
        <v>0.88629672111111613</v>
      </c>
      <c r="P274" s="64">
        <f t="shared" ca="1" si="57"/>
        <v>0.94143333333333601</v>
      </c>
      <c r="Q274" s="70">
        <f t="shared" ca="1" si="58"/>
        <v>1.341784155326378E-2</v>
      </c>
      <c r="R274" s="67">
        <f t="shared" ca="1" si="54"/>
        <v>-0.89539581628012999</v>
      </c>
      <c r="S274" s="68">
        <f t="shared" ca="1" si="65"/>
        <v>1</v>
      </c>
    </row>
    <row r="275" spans="5:19" x14ac:dyDescent="0.25">
      <c r="E275" s="62">
        <f t="shared" si="59"/>
        <v>274</v>
      </c>
      <c r="F275" s="50">
        <v>43864</v>
      </c>
      <c r="G275" s="51">
        <v>70.111999999999995</v>
      </c>
      <c r="H275" s="69">
        <f t="shared" si="60"/>
        <v>70.162800000000004</v>
      </c>
      <c r="I275" s="64">
        <f t="shared" si="61"/>
        <v>-5.0800000000009504E-2</v>
      </c>
      <c r="J275" s="64">
        <f t="shared" si="62"/>
        <v>2.5806400000009657E-3</v>
      </c>
      <c r="K275" s="64">
        <f t="shared" si="63"/>
        <v>5.0800000000009504E-2</v>
      </c>
      <c r="L275" s="70">
        <f t="shared" si="64"/>
        <v>7.2455499771807263E-4</v>
      </c>
      <c r="M275" s="64">
        <f t="shared" ca="1" si="53"/>
        <v>70.918199999999999</v>
      </c>
      <c r="N275" s="64">
        <f t="shared" ca="1" si="55"/>
        <v>-0.80620000000000402</v>
      </c>
      <c r="O275" s="64">
        <f t="shared" ca="1" si="56"/>
        <v>0.64995844000000647</v>
      </c>
      <c r="P275" s="64">
        <f t="shared" ca="1" si="57"/>
        <v>0.80620000000000402</v>
      </c>
      <c r="Q275" s="70">
        <f t="shared" ca="1" si="58"/>
        <v>1.1498744865358342E-2</v>
      </c>
      <c r="R275" s="67">
        <f t="shared" ca="1" si="54"/>
        <v>-0.760162482946798</v>
      </c>
      <c r="S275" s="68">
        <f t="shared" ca="1" si="65"/>
        <v>0</v>
      </c>
    </row>
    <row r="276" spans="5:19" x14ac:dyDescent="0.25">
      <c r="E276" s="62">
        <f t="shared" si="59"/>
        <v>275</v>
      </c>
      <c r="F276" s="50">
        <v>43865</v>
      </c>
      <c r="G276" s="51">
        <v>70.991500000000002</v>
      </c>
      <c r="H276" s="69">
        <f t="shared" si="60"/>
        <v>70.111999999999995</v>
      </c>
      <c r="I276" s="64">
        <f t="shared" si="61"/>
        <v>0.87950000000000728</v>
      </c>
      <c r="J276" s="64">
        <f t="shared" si="62"/>
        <v>0.77352025000001279</v>
      </c>
      <c r="K276" s="64">
        <f t="shared" si="63"/>
        <v>0.87950000000000728</v>
      </c>
      <c r="L276" s="70">
        <f t="shared" si="64"/>
        <v>1.238880711071054E-2</v>
      </c>
      <c r="M276" s="64">
        <f t="shared" ca="1" si="53"/>
        <v>70.594033333333329</v>
      </c>
      <c r="N276" s="64">
        <f t="shared" ca="1" si="55"/>
        <v>0.39746666666667352</v>
      </c>
      <c r="O276" s="64">
        <f t="shared" ca="1" si="56"/>
        <v>0.15797975111111656</v>
      </c>
      <c r="P276" s="64">
        <f t="shared" ca="1" si="57"/>
        <v>0.39746666666667352</v>
      </c>
      <c r="Q276" s="70">
        <f t="shared" ca="1" si="58"/>
        <v>5.5987923436844342E-3</v>
      </c>
      <c r="R276" s="67">
        <f t="shared" ca="1" si="54"/>
        <v>0.44350418371987949</v>
      </c>
      <c r="S276" s="68">
        <f t="shared" ca="1" si="65"/>
        <v>1</v>
      </c>
    </row>
    <row r="277" spans="5:19" x14ac:dyDescent="0.25">
      <c r="E277" s="62">
        <f t="shared" si="59"/>
        <v>276</v>
      </c>
      <c r="F277" s="50">
        <v>43866</v>
      </c>
      <c r="G277" s="51">
        <v>71.5411</v>
      </c>
      <c r="H277" s="69">
        <f t="shared" si="60"/>
        <v>70.991500000000002</v>
      </c>
      <c r="I277" s="64">
        <f t="shared" si="61"/>
        <v>0.54959999999999809</v>
      </c>
      <c r="J277" s="64">
        <f t="shared" si="62"/>
        <v>0.30206015999999791</v>
      </c>
      <c r="K277" s="64">
        <f t="shared" si="63"/>
        <v>0.54959999999999809</v>
      </c>
      <c r="L277" s="70">
        <f t="shared" si="64"/>
        <v>7.6822973088196585E-3</v>
      </c>
      <c r="M277" s="64">
        <f t="shared" ca="1" si="53"/>
        <v>70.4221</v>
      </c>
      <c r="N277" s="64">
        <f t="shared" ca="1" si="55"/>
        <v>1.1189999999999998</v>
      </c>
      <c r="O277" s="64">
        <f t="shared" ca="1" si="56"/>
        <v>1.2521609999999994</v>
      </c>
      <c r="P277" s="64">
        <f t="shared" ca="1" si="57"/>
        <v>1.1189999999999998</v>
      </c>
      <c r="Q277" s="70">
        <f t="shared" ca="1" si="58"/>
        <v>1.5641358603655797E-2</v>
      </c>
      <c r="R277" s="67">
        <f t="shared" ca="1" si="54"/>
        <v>1.1650375170532057</v>
      </c>
      <c r="S277" s="68">
        <f t="shared" ca="1" si="65"/>
        <v>0</v>
      </c>
    </row>
    <row r="278" spans="5:19" x14ac:dyDescent="0.25">
      <c r="E278" s="62">
        <f t="shared" si="59"/>
        <v>277</v>
      </c>
      <c r="F278" s="50">
        <v>43867</v>
      </c>
      <c r="G278" s="51">
        <v>71.101399999999998</v>
      </c>
      <c r="H278" s="69">
        <f t="shared" si="60"/>
        <v>71.5411</v>
      </c>
      <c r="I278" s="64">
        <f t="shared" si="61"/>
        <v>-0.43970000000000198</v>
      </c>
      <c r="J278" s="64">
        <f t="shared" si="62"/>
        <v>0.19333609000000174</v>
      </c>
      <c r="K278" s="64">
        <f t="shared" si="63"/>
        <v>0.43970000000000198</v>
      </c>
      <c r="L278" s="70">
        <f t="shared" si="64"/>
        <v>6.1841257696754496E-3</v>
      </c>
      <c r="M278" s="64">
        <f t="shared" ca="1" si="53"/>
        <v>70.881533333333337</v>
      </c>
      <c r="N278" s="64">
        <f t="shared" ca="1" si="55"/>
        <v>0.2198666666666611</v>
      </c>
      <c r="O278" s="64">
        <f t="shared" ca="1" si="56"/>
        <v>4.8341351111108662E-2</v>
      </c>
      <c r="P278" s="64">
        <f t="shared" ca="1" si="57"/>
        <v>0.2198666666666611</v>
      </c>
      <c r="Q278" s="70">
        <f t="shared" ca="1" si="58"/>
        <v>3.0922972918488402E-3</v>
      </c>
      <c r="R278" s="67">
        <f t="shared" ca="1" si="54"/>
        <v>0.26590418371986707</v>
      </c>
      <c r="S278" s="68">
        <f t="shared" ca="1" si="65"/>
        <v>0</v>
      </c>
    </row>
    <row r="279" spans="5:19" x14ac:dyDescent="0.25">
      <c r="E279" s="62">
        <f t="shared" si="59"/>
        <v>278</v>
      </c>
      <c r="F279" s="50">
        <v>43868</v>
      </c>
      <c r="G279" s="51">
        <v>70.154300000000006</v>
      </c>
      <c r="H279" s="69">
        <f t="shared" si="60"/>
        <v>71.101399999999998</v>
      </c>
      <c r="I279" s="64">
        <f t="shared" si="61"/>
        <v>-0.94709999999999184</v>
      </c>
      <c r="J279" s="64">
        <f t="shared" si="62"/>
        <v>0.89699840999998459</v>
      </c>
      <c r="K279" s="64">
        <f t="shared" si="63"/>
        <v>0.94709999999999184</v>
      </c>
      <c r="L279" s="70">
        <f t="shared" si="64"/>
        <v>1.3500241610278938E-2</v>
      </c>
      <c r="M279" s="64">
        <f t="shared" ca="1" si="53"/>
        <v>71.211333333333343</v>
      </c>
      <c r="N279" s="64">
        <f t="shared" ca="1" si="55"/>
        <v>-1.0570333333333366</v>
      </c>
      <c r="O279" s="64">
        <f t="shared" ca="1" si="56"/>
        <v>1.1173194677777847</v>
      </c>
      <c r="P279" s="64">
        <f t="shared" ca="1" si="57"/>
        <v>1.0570333333333366</v>
      </c>
      <c r="Q279" s="70">
        <f t="shared" ca="1" si="58"/>
        <v>1.5067263636488946E-2</v>
      </c>
      <c r="R279" s="67">
        <f t="shared" ca="1" si="54"/>
        <v>-1.0109958162801307</v>
      </c>
      <c r="S279" s="68">
        <f t="shared" ca="1" si="65"/>
        <v>1</v>
      </c>
    </row>
    <row r="280" spans="5:19" x14ac:dyDescent="0.25">
      <c r="E280" s="62">
        <f t="shared" si="59"/>
        <v>279</v>
      </c>
      <c r="F280" s="50">
        <v>43871</v>
      </c>
      <c r="G280" s="51">
        <v>70.467200000000005</v>
      </c>
      <c r="H280" s="69">
        <f t="shared" si="60"/>
        <v>70.154300000000006</v>
      </c>
      <c r="I280" s="64">
        <f t="shared" si="61"/>
        <v>0.31289999999999907</v>
      </c>
      <c r="J280" s="64">
        <f t="shared" si="62"/>
        <v>9.7906409999999416E-2</v>
      </c>
      <c r="K280" s="64">
        <f t="shared" si="63"/>
        <v>0.31289999999999907</v>
      </c>
      <c r="L280" s="70">
        <f t="shared" si="64"/>
        <v>4.4403637436991822E-3</v>
      </c>
      <c r="M280" s="64">
        <f t="shared" ca="1" si="53"/>
        <v>70.932266666666663</v>
      </c>
      <c r="N280" s="64">
        <f t="shared" ca="1" si="55"/>
        <v>-0.46506666666665808</v>
      </c>
      <c r="O280" s="64">
        <f t="shared" ca="1" si="56"/>
        <v>0.21628700444443646</v>
      </c>
      <c r="P280" s="64">
        <f t="shared" ca="1" si="57"/>
        <v>0.46506666666665808</v>
      </c>
      <c r="Q280" s="70">
        <f t="shared" ca="1" si="58"/>
        <v>6.5997608343549632E-3</v>
      </c>
      <c r="R280" s="67">
        <f t="shared" ca="1" si="54"/>
        <v>-0.41902914961345211</v>
      </c>
      <c r="S280" s="68">
        <f t="shared" ca="1" si="65"/>
        <v>0</v>
      </c>
    </row>
    <row r="281" spans="5:19" x14ac:dyDescent="0.25">
      <c r="E281" s="62">
        <f t="shared" si="59"/>
        <v>280</v>
      </c>
      <c r="F281" s="50">
        <v>43872</v>
      </c>
      <c r="G281" s="51">
        <v>70.154300000000006</v>
      </c>
      <c r="H281" s="69">
        <f t="shared" si="60"/>
        <v>70.467200000000005</v>
      </c>
      <c r="I281" s="64">
        <f t="shared" si="61"/>
        <v>-0.31289999999999907</v>
      </c>
      <c r="J281" s="64">
        <f t="shared" si="62"/>
        <v>9.7906409999999416E-2</v>
      </c>
      <c r="K281" s="64">
        <f t="shared" si="63"/>
        <v>0.31289999999999907</v>
      </c>
      <c r="L281" s="70">
        <f t="shared" si="64"/>
        <v>4.4601685142606944E-3</v>
      </c>
      <c r="M281" s="64">
        <f t="shared" ca="1" si="53"/>
        <v>70.574299999999994</v>
      </c>
      <c r="N281" s="64">
        <f t="shared" ca="1" si="55"/>
        <v>-0.41999999999998749</v>
      </c>
      <c r="O281" s="64">
        <f t="shared" ca="1" si="56"/>
        <v>0.17639999999998948</v>
      </c>
      <c r="P281" s="64">
        <f t="shared" ca="1" si="57"/>
        <v>0.41999999999998749</v>
      </c>
      <c r="Q281" s="70">
        <f t="shared" ca="1" si="58"/>
        <v>5.9868033748464097E-3</v>
      </c>
      <c r="R281" s="67">
        <f t="shared" ca="1" si="54"/>
        <v>-0.37396248294678153</v>
      </c>
      <c r="S281" s="68">
        <f t="shared" ca="1" si="65"/>
        <v>0</v>
      </c>
    </row>
    <row r="282" spans="5:19" x14ac:dyDescent="0.25">
      <c r="E282" s="62">
        <f t="shared" si="59"/>
        <v>281</v>
      </c>
      <c r="F282" s="50">
        <v>43873</v>
      </c>
      <c r="G282" s="51">
        <v>70.974599999999995</v>
      </c>
      <c r="H282" s="69">
        <f t="shared" si="60"/>
        <v>70.154300000000006</v>
      </c>
      <c r="I282" s="64">
        <f t="shared" si="61"/>
        <v>0.82029999999998893</v>
      </c>
      <c r="J282" s="64">
        <f t="shared" si="62"/>
        <v>0.67289208999998185</v>
      </c>
      <c r="K282" s="64">
        <f t="shared" si="63"/>
        <v>0.82029999999998893</v>
      </c>
      <c r="L282" s="70">
        <f t="shared" si="64"/>
        <v>1.1557655837440282E-2</v>
      </c>
      <c r="M282" s="64">
        <f t="shared" ca="1" si="53"/>
        <v>70.258600000000015</v>
      </c>
      <c r="N282" s="64">
        <f t="shared" ca="1" si="55"/>
        <v>0.71599999999997976</v>
      </c>
      <c r="O282" s="64">
        <f t="shared" ca="1" si="56"/>
        <v>0.51265599999997102</v>
      </c>
      <c r="P282" s="64">
        <f t="shared" ca="1" si="57"/>
        <v>0.71599999999997976</v>
      </c>
      <c r="Q282" s="70">
        <f t="shared" ca="1" si="58"/>
        <v>1.008811603024152E-2</v>
      </c>
      <c r="R282" s="67">
        <f t="shared" ca="1" si="54"/>
        <v>0.76203751705318579</v>
      </c>
      <c r="S282" s="68">
        <f t="shared" ca="1" si="65"/>
        <v>1</v>
      </c>
    </row>
    <row r="283" spans="5:19" x14ac:dyDescent="0.25">
      <c r="E283" s="62">
        <f t="shared" si="59"/>
        <v>282</v>
      </c>
      <c r="F283" s="50">
        <v>43874</v>
      </c>
      <c r="G283" s="51">
        <v>71.076099999999997</v>
      </c>
      <c r="H283" s="69">
        <f t="shared" si="60"/>
        <v>70.974599999999995</v>
      </c>
      <c r="I283" s="64">
        <f t="shared" si="61"/>
        <v>0.10150000000000148</v>
      </c>
      <c r="J283" s="64">
        <f t="shared" si="62"/>
        <v>1.0302250000000301E-2</v>
      </c>
      <c r="K283" s="64">
        <f t="shared" si="63"/>
        <v>0.10150000000000148</v>
      </c>
      <c r="L283" s="70">
        <f t="shared" si="64"/>
        <v>1.4280468399363708E-3</v>
      </c>
      <c r="M283" s="64">
        <f t="shared" ca="1" si="53"/>
        <v>70.532033333333345</v>
      </c>
      <c r="N283" s="64">
        <f t="shared" ca="1" si="55"/>
        <v>0.5440666666666516</v>
      </c>
      <c r="O283" s="64">
        <f t="shared" ca="1" si="56"/>
        <v>0.29600853777776137</v>
      </c>
      <c r="P283" s="64">
        <f t="shared" ca="1" si="57"/>
        <v>0.5440666666666516</v>
      </c>
      <c r="Q283" s="70">
        <f t="shared" ca="1" si="58"/>
        <v>7.654706246778476E-3</v>
      </c>
      <c r="R283" s="67">
        <f t="shared" ca="1" si="54"/>
        <v>0.59010418371985762</v>
      </c>
      <c r="S283" s="68">
        <f t="shared" ca="1" si="65"/>
        <v>0</v>
      </c>
    </row>
    <row r="284" spans="5:19" x14ac:dyDescent="0.25">
      <c r="E284" s="62">
        <f t="shared" si="59"/>
        <v>283</v>
      </c>
      <c r="F284" s="50">
        <v>43875</v>
      </c>
      <c r="G284" s="51">
        <v>70.746200000000002</v>
      </c>
      <c r="H284" s="69">
        <f t="shared" si="60"/>
        <v>71.076099999999997</v>
      </c>
      <c r="I284" s="64">
        <f t="shared" si="61"/>
        <v>-0.32989999999999498</v>
      </c>
      <c r="J284" s="64">
        <f t="shared" si="62"/>
        <v>0.10883400999999668</v>
      </c>
      <c r="K284" s="64">
        <f t="shared" si="63"/>
        <v>0.32989999999999498</v>
      </c>
      <c r="L284" s="70">
        <f t="shared" si="64"/>
        <v>4.6631479853334167E-3</v>
      </c>
      <c r="M284" s="64">
        <f t="shared" ca="1" si="53"/>
        <v>70.734999999999999</v>
      </c>
      <c r="N284" s="64">
        <f t="shared" ca="1" si="55"/>
        <v>1.1200000000002319E-2</v>
      </c>
      <c r="O284" s="64">
        <f t="shared" ca="1" si="56"/>
        <v>1.2544000000005195E-4</v>
      </c>
      <c r="P284" s="64">
        <f t="shared" ca="1" si="57"/>
        <v>1.1200000000002319E-2</v>
      </c>
      <c r="Q284" s="70">
        <f t="shared" ca="1" si="58"/>
        <v>1.5831238992344916E-4</v>
      </c>
      <c r="R284" s="67">
        <f t="shared" ca="1" si="54"/>
        <v>5.7237517053208301E-2</v>
      </c>
      <c r="S284" s="68">
        <f t="shared" ca="1" si="65"/>
        <v>0</v>
      </c>
    </row>
    <row r="285" spans="5:19" x14ac:dyDescent="0.25">
      <c r="E285" s="62">
        <f t="shared" si="59"/>
        <v>284</v>
      </c>
      <c r="F285" s="50">
        <v>43879</v>
      </c>
      <c r="G285" s="51">
        <v>69.909099999999995</v>
      </c>
      <c r="H285" s="69">
        <f t="shared" si="60"/>
        <v>70.746200000000002</v>
      </c>
      <c r="I285" s="64">
        <f t="shared" si="61"/>
        <v>-0.83710000000000662</v>
      </c>
      <c r="J285" s="64">
        <f t="shared" si="62"/>
        <v>0.70073641000001108</v>
      </c>
      <c r="K285" s="64">
        <f t="shared" si="63"/>
        <v>0.83710000000000662</v>
      </c>
      <c r="L285" s="70">
        <f t="shared" si="64"/>
        <v>1.1974120679568278E-2</v>
      </c>
      <c r="M285" s="64">
        <f t="shared" ca="1" si="53"/>
        <v>70.932299999999998</v>
      </c>
      <c r="N285" s="64">
        <f t="shared" ca="1" si="55"/>
        <v>-1.0232000000000028</v>
      </c>
      <c r="O285" s="64">
        <f t="shared" ca="1" si="56"/>
        <v>1.0469382400000056</v>
      </c>
      <c r="P285" s="64">
        <f t="shared" ca="1" si="57"/>
        <v>1.0232000000000028</v>
      </c>
      <c r="Q285" s="70">
        <f t="shared" ca="1" si="58"/>
        <v>1.4636148941983273E-2</v>
      </c>
      <c r="R285" s="67">
        <f t="shared" ca="1" si="54"/>
        <v>-0.97716248294679675</v>
      </c>
      <c r="S285" s="68">
        <f t="shared" ca="1" si="65"/>
        <v>1</v>
      </c>
    </row>
    <row r="286" spans="5:19" x14ac:dyDescent="0.25">
      <c r="E286" s="62">
        <f t="shared" si="59"/>
        <v>285</v>
      </c>
      <c r="F286" s="50">
        <v>43880</v>
      </c>
      <c r="G286" s="51">
        <v>70.526399999999995</v>
      </c>
      <c r="H286" s="69">
        <f t="shared" si="60"/>
        <v>69.909099999999995</v>
      </c>
      <c r="I286" s="64">
        <f t="shared" si="61"/>
        <v>0.61730000000000018</v>
      </c>
      <c r="J286" s="64">
        <f t="shared" si="62"/>
        <v>0.38105929000000022</v>
      </c>
      <c r="K286" s="64">
        <f t="shared" si="63"/>
        <v>0.61730000000000018</v>
      </c>
      <c r="L286" s="70">
        <f t="shared" si="64"/>
        <v>8.7527507429841899E-3</v>
      </c>
      <c r="M286" s="64">
        <f t="shared" ca="1" si="53"/>
        <v>70.577133333333322</v>
      </c>
      <c r="N286" s="64">
        <f t="shared" ca="1" si="55"/>
        <v>-5.0733333333326414E-2</v>
      </c>
      <c r="O286" s="64">
        <f t="shared" ca="1" si="56"/>
        <v>2.5738711111104088E-3</v>
      </c>
      <c r="P286" s="64">
        <f t="shared" ca="1" si="57"/>
        <v>5.0733333333326414E-2</v>
      </c>
      <c r="Q286" s="70">
        <f t="shared" ca="1" si="58"/>
        <v>7.1935237490253884E-4</v>
      </c>
      <c r="R286" s="67">
        <f t="shared" ca="1" si="54"/>
        <v>-4.6958162801204323E-3</v>
      </c>
      <c r="S286" s="68">
        <f t="shared" ca="1" si="65"/>
        <v>0</v>
      </c>
    </row>
    <row r="287" spans="5:19" x14ac:dyDescent="0.25">
      <c r="E287" s="62">
        <f t="shared" si="59"/>
        <v>286</v>
      </c>
      <c r="F287" s="50">
        <v>43881</v>
      </c>
      <c r="G287" s="51">
        <v>71.025300000000001</v>
      </c>
      <c r="H287" s="69">
        <f t="shared" si="60"/>
        <v>70.526399999999995</v>
      </c>
      <c r="I287" s="64">
        <f t="shared" si="61"/>
        <v>0.49890000000000612</v>
      </c>
      <c r="J287" s="64">
        <f t="shared" si="62"/>
        <v>0.24890121000000609</v>
      </c>
      <c r="K287" s="64">
        <f t="shared" si="63"/>
        <v>0.49890000000000612</v>
      </c>
      <c r="L287" s="70">
        <f t="shared" si="64"/>
        <v>7.0242575532944752E-3</v>
      </c>
      <c r="M287" s="64">
        <f t="shared" ca="1" si="53"/>
        <v>70.393900000000002</v>
      </c>
      <c r="N287" s="64">
        <f t="shared" ca="1" si="55"/>
        <v>0.6313999999999993</v>
      </c>
      <c r="O287" s="64">
        <f t="shared" ca="1" si="56"/>
        <v>0.3986659599999991</v>
      </c>
      <c r="P287" s="64">
        <f t="shared" ca="1" si="57"/>
        <v>0.6313999999999993</v>
      </c>
      <c r="Q287" s="70">
        <f t="shared" ca="1" si="58"/>
        <v>8.8897899762478902E-3</v>
      </c>
      <c r="R287" s="67">
        <f t="shared" ca="1" si="54"/>
        <v>0.67743751705320532</v>
      </c>
      <c r="S287" s="68">
        <f t="shared" ca="1" si="65"/>
        <v>1</v>
      </c>
    </row>
    <row r="288" spans="5:19" x14ac:dyDescent="0.25">
      <c r="E288" s="62">
        <f t="shared" si="59"/>
        <v>287</v>
      </c>
      <c r="F288" s="50">
        <v>43882</v>
      </c>
      <c r="G288" s="51">
        <v>70.796999999999997</v>
      </c>
      <c r="H288" s="69">
        <f t="shared" si="60"/>
        <v>71.025300000000001</v>
      </c>
      <c r="I288" s="64">
        <f t="shared" si="61"/>
        <v>-0.22830000000000439</v>
      </c>
      <c r="J288" s="64">
        <f t="shared" si="62"/>
        <v>5.2120890000002001E-2</v>
      </c>
      <c r="K288" s="64">
        <f t="shared" si="63"/>
        <v>0.22830000000000439</v>
      </c>
      <c r="L288" s="70">
        <f t="shared" si="64"/>
        <v>3.2247129115641113E-3</v>
      </c>
      <c r="M288" s="64">
        <f t="shared" ca="1" si="53"/>
        <v>70.48693333333334</v>
      </c>
      <c r="N288" s="64">
        <f t="shared" ca="1" si="55"/>
        <v>0.31006666666665694</v>
      </c>
      <c r="O288" s="64">
        <f t="shared" ca="1" si="56"/>
        <v>9.6141337777771743E-2</v>
      </c>
      <c r="P288" s="64">
        <f t="shared" ca="1" si="57"/>
        <v>0.31006666666665694</v>
      </c>
      <c r="Q288" s="70">
        <f t="shared" ca="1" si="58"/>
        <v>4.379658271772207E-3</v>
      </c>
      <c r="R288" s="67">
        <f t="shared" ca="1" si="54"/>
        <v>0.35610418371986291</v>
      </c>
      <c r="S288" s="68">
        <f t="shared" ca="1" si="65"/>
        <v>0</v>
      </c>
    </row>
    <row r="289" spans="5:19" x14ac:dyDescent="0.25">
      <c r="E289" s="62">
        <f t="shared" si="59"/>
        <v>288</v>
      </c>
      <c r="F289" s="50">
        <v>43885</v>
      </c>
      <c r="G289" s="51">
        <v>69.198700000000002</v>
      </c>
      <c r="H289" s="69">
        <f t="shared" si="60"/>
        <v>70.796999999999997</v>
      </c>
      <c r="I289" s="64">
        <f t="shared" si="61"/>
        <v>-1.5982999999999947</v>
      </c>
      <c r="J289" s="64">
        <f t="shared" si="62"/>
        <v>2.5545628899999833</v>
      </c>
      <c r="K289" s="64">
        <f t="shared" si="63"/>
        <v>1.5982999999999947</v>
      </c>
      <c r="L289" s="70">
        <f t="shared" si="64"/>
        <v>2.3097254717212818E-2</v>
      </c>
      <c r="M289" s="64">
        <f t="shared" ca="1" si="53"/>
        <v>70.782899999999998</v>
      </c>
      <c r="N289" s="64">
        <f t="shared" ca="1" si="55"/>
        <v>-1.5841999999999956</v>
      </c>
      <c r="O289" s="64">
        <f t="shared" ca="1" si="56"/>
        <v>2.5096896399999862</v>
      </c>
      <c r="P289" s="64">
        <f t="shared" ca="1" si="57"/>
        <v>1.5841999999999956</v>
      </c>
      <c r="Q289" s="70">
        <f t="shared" ca="1" si="58"/>
        <v>2.2893493663898246E-2</v>
      </c>
      <c r="R289" s="67">
        <f t="shared" ca="1" si="54"/>
        <v>-1.5381624829467897</v>
      </c>
      <c r="S289" s="68">
        <f t="shared" ca="1" si="65"/>
        <v>1</v>
      </c>
    </row>
    <row r="290" spans="5:19" x14ac:dyDescent="0.25">
      <c r="E290" s="62">
        <f t="shared" si="59"/>
        <v>289</v>
      </c>
      <c r="F290" s="50">
        <v>43886</v>
      </c>
      <c r="G290" s="51">
        <v>65.3172</v>
      </c>
      <c r="H290" s="69">
        <f t="shared" si="60"/>
        <v>69.198700000000002</v>
      </c>
      <c r="I290" s="64">
        <f t="shared" si="61"/>
        <v>-3.8815000000000026</v>
      </c>
      <c r="J290" s="64">
        <f t="shared" si="62"/>
        <v>15.06604225000002</v>
      </c>
      <c r="K290" s="64">
        <f t="shared" si="63"/>
        <v>3.8815000000000026</v>
      </c>
      <c r="L290" s="70">
        <f t="shared" si="64"/>
        <v>5.9425388718438672E-2</v>
      </c>
      <c r="M290" s="64">
        <f t="shared" ca="1" si="53"/>
        <v>70.340333333333334</v>
      </c>
      <c r="N290" s="64">
        <f t="shared" ca="1" si="55"/>
        <v>-5.0231333333333339</v>
      </c>
      <c r="O290" s="64">
        <f t="shared" ca="1" si="56"/>
        <v>25.231868484444451</v>
      </c>
      <c r="P290" s="64">
        <f t="shared" ca="1" si="57"/>
        <v>5.0231333333333339</v>
      </c>
      <c r="Q290" s="70">
        <f t="shared" ca="1" si="58"/>
        <v>7.6903684379203849E-2</v>
      </c>
      <c r="R290" s="67">
        <f t="shared" ca="1" si="54"/>
        <v>-4.9770958162801282</v>
      </c>
      <c r="S290" s="68">
        <f t="shared" ca="1" si="65"/>
        <v>0</v>
      </c>
    </row>
    <row r="291" spans="5:19" x14ac:dyDescent="0.25">
      <c r="E291" s="62">
        <f t="shared" si="59"/>
        <v>290</v>
      </c>
      <c r="F291" s="50">
        <v>43887</v>
      </c>
      <c r="G291" s="51">
        <v>64.598399999999998</v>
      </c>
      <c r="H291" s="69">
        <f t="shared" si="60"/>
        <v>65.3172</v>
      </c>
      <c r="I291" s="64">
        <f t="shared" si="61"/>
        <v>-0.71880000000000166</v>
      </c>
      <c r="J291" s="64">
        <f t="shared" si="62"/>
        <v>0.51667344000000237</v>
      </c>
      <c r="K291" s="64">
        <f t="shared" si="63"/>
        <v>0.71880000000000166</v>
      </c>
      <c r="L291" s="70">
        <f t="shared" si="64"/>
        <v>1.1127210581067049E-2</v>
      </c>
      <c r="M291" s="64">
        <f t="shared" ca="1" si="53"/>
        <v>68.437633333333338</v>
      </c>
      <c r="N291" s="64">
        <f t="shared" ca="1" si="55"/>
        <v>-3.8392333333333397</v>
      </c>
      <c r="O291" s="64">
        <f t="shared" ca="1" si="56"/>
        <v>14.739712587777827</v>
      </c>
      <c r="P291" s="64">
        <f t="shared" ca="1" si="57"/>
        <v>3.8392333333333397</v>
      </c>
      <c r="Q291" s="70">
        <f t="shared" ca="1" si="58"/>
        <v>5.9432328561285414E-2</v>
      </c>
      <c r="R291" s="67">
        <f t="shared" ca="1" si="54"/>
        <v>-3.7931958162801336</v>
      </c>
      <c r="S291" s="68">
        <f t="shared" ca="1" si="65"/>
        <v>0</v>
      </c>
    </row>
    <row r="292" spans="5:19" x14ac:dyDescent="0.25">
      <c r="E292" s="62">
        <f t="shared" si="59"/>
        <v>291</v>
      </c>
      <c r="F292" s="50">
        <v>43888</v>
      </c>
      <c r="G292" s="51">
        <v>61.9009</v>
      </c>
      <c r="H292" s="69">
        <f t="shared" si="60"/>
        <v>64.598399999999998</v>
      </c>
      <c r="I292" s="64">
        <f t="shared" si="61"/>
        <v>-2.697499999999998</v>
      </c>
      <c r="J292" s="64">
        <f t="shared" si="62"/>
        <v>7.2765062499999891</v>
      </c>
      <c r="K292" s="64">
        <f t="shared" si="63"/>
        <v>2.697499999999998</v>
      </c>
      <c r="L292" s="70">
        <f t="shared" si="64"/>
        <v>4.3577718579212874E-2</v>
      </c>
      <c r="M292" s="64">
        <f t="shared" ca="1" si="53"/>
        <v>66.371433333333329</v>
      </c>
      <c r="N292" s="64">
        <f t="shared" ca="1" si="55"/>
        <v>-4.4705333333333286</v>
      </c>
      <c r="O292" s="64">
        <f t="shared" ca="1" si="56"/>
        <v>19.985668284444401</v>
      </c>
      <c r="P292" s="64">
        <f t="shared" ca="1" si="57"/>
        <v>4.4705333333333286</v>
      </c>
      <c r="Q292" s="70">
        <f t="shared" ca="1" si="58"/>
        <v>7.222081315995936E-2</v>
      </c>
      <c r="R292" s="67">
        <f t="shared" ca="1" si="54"/>
        <v>-4.4244958162801229</v>
      </c>
      <c r="S292" s="68">
        <f t="shared" ca="1" si="65"/>
        <v>0</v>
      </c>
    </row>
    <row r="293" spans="5:19" x14ac:dyDescent="0.25">
      <c r="E293" s="62">
        <f t="shared" si="59"/>
        <v>292</v>
      </c>
      <c r="F293" s="50">
        <v>43889</v>
      </c>
      <c r="G293" s="51">
        <v>60.886099999999999</v>
      </c>
      <c r="H293" s="69">
        <f t="shared" si="60"/>
        <v>61.9009</v>
      </c>
      <c r="I293" s="64">
        <f t="shared" si="61"/>
        <v>-1.014800000000001</v>
      </c>
      <c r="J293" s="64">
        <f t="shared" si="62"/>
        <v>1.029819040000002</v>
      </c>
      <c r="K293" s="64">
        <f t="shared" si="63"/>
        <v>1.014800000000001</v>
      </c>
      <c r="L293" s="70">
        <f t="shared" si="64"/>
        <v>1.6667186763481338E-2</v>
      </c>
      <c r="M293" s="64">
        <f t="shared" ca="1" si="53"/>
        <v>63.938833333333328</v>
      </c>
      <c r="N293" s="64">
        <f t="shared" ca="1" si="55"/>
        <v>-3.0527333333333289</v>
      </c>
      <c r="O293" s="64">
        <f t="shared" ca="1" si="56"/>
        <v>9.319180804444418</v>
      </c>
      <c r="P293" s="64">
        <f t="shared" ca="1" si="57"/>
        <v>3.0527333333333289</v>
      </c>
      <c r="Q293" s="70">
        <f t="shared" ca="1" si="58"/>
        <v>5.0138427873247404E-2</v>
      </c>
      <c r="R293" s="67">
        <f t="shared" ca="1" si="54"/>
        <v>-3.0066958162801227</v>
      </c>
      <c r="S293" s="68">
        <f t="shared" ca="1" si="65"/>
        <v>0</v>
      </c>
    </row>
    <row r="294" spans="5:19" x14ac:dyDescent="0.25">
      <c r="E294" s="62">
        <f t="shared" si="59"/>
        <v>293</v>
      </c>
      <c r="F294" s="50">
        <v>43892</v>
      </c>
      <c r="G294" s="51">
        <v>63.127000000000002</v>
      </c>
      <c r="H294" s="69">
        <f t="shared" si="60"/>
        <v>60.886099999999999</v>
      </c>
      <c r="I294" s="64">
        <f t="shared" si="61"/>
        <v>2.2409000000000034</v>
      </c>
      <c r="J294" s="64">
        <f t="shared" si="62"/>
        <v>5.0216328100000158</v>
      </c>
      <c r="K294" s="64">
        <f t="shared" si="63"/>
        <v>2.2409000000000034</v>
      </c>
      <c r="L294" s="70">
        <f t="shared" si="64"/>
        <v>3.5498281242574543E-2</v>
      </c>
      <c r="M294" s="64">
        <f t="shared" ca="1" si="53"/>
        <v>62.461800000000004</v>
      </c>
      <c r="N294" s="64">
        <f t="shared" ca="1" si="55"/>
        <v>0.66519999999999868</v>
      </c>
      <c r="O294" s="64">
        <f t="shared" ca="1" si="56"/>
        <v>0.44249103999999823</v>
      </c>
      <c r="P294" s="64">
        <f t="shared" ca="1" si="57"/>
        <v>0.66519999999999868</v>
      </c>
      <c r="Q294" s="70">
        <f t="shared" ca="1" si="58"/>
        <v>1.0537487921174753E-2</v>
      </c>
      <c r="R294" s="67">
        <f t="shared" ca="1" si="54"/>
        <v>0.7112375170532047</v>
      </c>
      <c r="S294" s="68">
        <f t="shared" ca="1" si="65"/>
        <v>1</v>
      </c>
    </row>
    <row r="295" spans="5:19" x14ac:dyDescent="0.25">
      <c r="E295" s="62">
        <f t="shared" si="59"/>
        <v>294</v>
      </c>
      <c r="F295" s="50">
        <v>43893</v>
      </c>
      <c r="G295" s="51">
        <v>60.471699999999998</v>
      </c>
      <c r="H295" s="69">
        <f t="shared" si="60"/>
        <v>63.127000000000002</v>
      </c>
      <c r="I295" s="64">
        <f t="shared" si="61"/>
        <v>-2.655300000000004</v>
      </c>
      <c r="J295" s="64">
        <f t="shared" si="62"/>
        <v>7.0506180900000208</v>
      </c>
      <c r="K295" s="64">
        <f t="shared" si="63"/>
        <v>2.655300000000004</v>
      </c>
      <c r="L295" s="70">
        <f t="shared" si="64"/>
        <v>4.3909795821847314E-2</v>
      </c>
      <c r="M295" s="64">
        <f t="shared" ca="1" si="53"/>
        <v>61.971333333333341</v>
      </c>
      <c r="N295" s="64">
        <f t="shared" ca="1" si="55"/>
        <v>-1.4996333333333425</v>
      </c>
      <c r="O295" s="64">
        <f t="shared" ca="1" si="56"/>
        <v>2.2489001344444719</v>
      </c>
      <c r="P295" s="64">
        <f t="shared" ca="1" si="57"/>
        <v>1.4996333333333425</v>
      </c>
      <c r="Q295" s="70">
        <f t="shared" ca="1" si="58"/>
        <v>2.4798927983392935E-2</v>
      </c>
      <c r="R295" s="67">
        <f t="shared" ca="1" si="54"/>
        <v>-1.4535958162801366</v>
      </c>
      <c r="S295" s="68">
        <f t="shared" ca="1" si="65"/>
        <v>1</v>
      </c>
    </row>
    <row r="296" spans="5:19" x14ac:dyDescent="0.25">
      <c r="E296" s="62">
        <f t="shared" si="59"/>
        <v>295</v>
      </c>
      <c r="F296" s="50">
        <v>43894</v>
      </c>
      <c r="G296" s="51">
        <v>62.839500000000001</v>
      </c>
      <c r="H296" s="69">
        <f t="shared" si="60"/>
        <v>60.471699999999998</v>
      </c>
      <c r="I296" s="64">
        <f t="shared" si="61"/>
        <v>2.3678000000000026</v>
      </c>
      <c r="J296" s="64">
        <f t="shared" si="62"/>
        <v>5.6064768400000125</v>
      </c>
      <c r="K296" s="64">
        <f t="shared" si="63"/>
        <v>2.3678000000000026</v>
      </c>
      <c r="L296" s="70">
        <f t="shared" si="64"/>
        <v>3.7680121579579763E-2</v>
      </c>
      <c r="M296" s="64">
        <f t="shared" ca="1" si="53"/>
        <v>61.494933333333336</v>
      </c>
      <c r="N296" s="64">
        <f t="shared" ca="1" si="55"/>
        <v>1.3445666666666654</v>
      </c>
      <c r="O296" s="64">
        <f t="shared" ca="1" si="56"/>
        <v>1.8078595211111075</v>
      </c>
      <c r="P296" s="64">
        <f t="shared" ca="1" si="57"/>
        <v>1.3445666666666654</v>
      </c>
      <c r="Q296" s="70">
        <f t="shared" ca="1" si="58"/>
        <v>2.1396839037017567E-2</v>
      </c>
      <c r="R296" s="67">
        <f t="shared" ca="1" si="54"/>
        <v>1.3906041837198713</v>
      </c>
      <c r="S296" s="68">
        <f t="shared" ca="1" si="65"/>
        <v>1</v>
      </c>
    </row>
    <row r="297" spans="5:19" x14ac:dyDescent="0.25">
      <c r="E297" s="62">
        <f t="shared" si="59"/>
        <v>296</v>
      </c>
      <c r="F297" s="50">
        <v>43895</v>
      </c>
      <c r="G297" s="51">
        <v>60.522500000000001</v>
      </c>
      <c r="H297" s="69">
        <f t="shared" si="60"/>
        <v>62.839500000000001</v>
      </c>
      <c r="I297" s="64">
        <f t="shared" si="61"/>
        <v>-2.3170000000000002</v>
      </c>
      <c r="J297" s="64">
        <f t="shared" si="62"/>
        <v>5.3684890000000012</v>
      </c>
      <c r="K297" s="64">
        <f t="shared" si="63"/>
        <v>2.3170000000000002</v>
      </c>
      <c r="L297" s="70">
        <f t="shared" si="64"/>
        <v>3.8283283076541781E-2</v>
      </c>
      <c r="M297" s="64">
        <f t="shared" ca="1" si="53"/>
        <v>62.146066666666663</v>
      </c>
      <c r="N297" s="64">
        <f t="shared" ca="1" si="55"/>
        <v>-1.6235666666666617</v>
      </c>
      <c r="O297" s="64">
        <f t="shared" ca="1" si="56"/>
        <v>2.6359687211110949</v>
      </c>
      <c r="P297" s="64">
        <f t="shared" ca="1" si="57"/>
        <v>1.6235666666666617</v>
      </c>
      <c r="Q297" s="70">
        <f t="shared" ca="1" si="58"/>
        <v>2.682583612155251E-2</v>
      </c>
      <c r="R297" s="67">
        <f t="shared" ca="1" si="54"/>
        <v>-1.5775291496134558</v>
      </c>
      <c r="S297" s="68">
        <f t="shared" ca="1" si="65"/>
        <v>1</v>
      </c>
    </row>
    <row r="298" spans="5:19" x14ac:dyDescent="0.25">
      <c r="E298" s="62">
        <f t="shared" si="59"/>
        <v>297</v>
      </c>
      <c r="F298" s="50">
        <v>43896</v>
      </c>
      <c r="G298" s="51">
        <v>59.304699999999997</v>
      </c>
      <c r="H298" s="69">
        <f t="shared" si="60"/>
        <v>60.522500000000001</v>
      </c>
      <c r="I298" s="64">
        <f t="shared" si="61"/>
        <v>-1.217800000000004</v>
      </c>
      <c r="J298" s="64">
        <f t="shared" si="62"/>
        <v>1.4830368400000098</v>
      </c>
      <c r="K298" s="64">
        <f t="shared" si="63"/>
        <v>1.217800000000004</v>
      </c>
      <c r="L298" s="70">
        <f t="shared" si="64"/>
        <v>2.0534628789961068E-2</v>
      </c>
      <c r="M298" s="64">
        <f t="shared" ca="1" si="53"/>
        <v>61.277899999999995</v>
      </c>
      <c r="N298" s="64">
        <f t="shared" ca="1" si="55"/>
        <v>-1.9731999999999985</v>
      </c>
      <c r="O298" s="64">
        <f t="shared" ca="1" si="56"/>
        <v>3.8935182399999939</v>
      </c>
      <c r="P298" s="64">
        <f t="shared" ca="1" si="57"/>
        <v>1.9731999999999985</v>
      </c>
      <c r="Q298" s="70">
        <f t="shared" ca="1" si="58"/>
        <v>3.3272236433200042E-2</v>
      </c>
      <c r="R298" s="67">
        <f t="shared" ca="1" si="54"/>
        <v>-1.9271624829467926</v>
      </c>
      <c r="S298" s="68">
        <f t="shared" ca="1" si="65"/>
        <v>0</v>
      </c>
    </row>
    <row r="299" spans="5:19" x14ac:dyDescent="0.25">
      <c r="E299" s="62">
        <f t="shared" si="59"/>
        <v>298</v>
      </c>
      <c r="F299" s="50">
        <v>43899</v>
      </c>
      <c r="G299" s="51">
        <v>53.123100000000001</v>
      </c>
      <c r="H299" s="69">
        <f t="shared" si="60"/>
        <v>59.304699999999997</v>
      </c>
      <c r="I299" s="64">
        <f t="shared" si="61"/>
        <v>-6.181599999999996</v>
      </c>
      <c r="J299" s="64">
        <f t="shared" si="62"/>
        <v>38.212178559999948</v>
      </c>
      <c r="K299" s="64">
        <f t="shared" si="63"/>
        <v>6.181599999999996</v>
      </c>
      <c r="L299" s="70">
        <f t="shared" si="64"/>
        <v>0.11636369112495309</v>
      </c>
      <c r="M299" s="64">
        <f t="shared" ca="1" si="53"/>
        <v>60.8889</v>
      </c>
      <c r="N299" s="64">
        <f t="shared" ca="1" si="55"/>
        <v>-7.7657999999999987</v>
      </c>
      <c r="O299" s="64">
        <f t="shared" ca="1" si="56"/>
        <v>60.30764963999998</v>
      </c>
      <c r="P299" s="64">
        <f t="shared" ca="1" si="57"/>
        <v>7.7657999999999987</v>
      </c>
      <c r="Q299" s="70">
        <f t="shared" ca="1" si="58"/>
        <v>0.14618499296916029</v>
      </c>
      <c r="R299" s="67">
        <f t="shared" ca="1" si="54"/>
        <v>-7.719762482946793</v>
      </c>
      <c r="S299" s="68">
        <f t="shared" ca="1" si="65"/>
        <v>0</v>
      </c>
    </row>
    <row r="300" spans="5:19" x14ac:dyDescent="0.25">
      <c r="E300" s="62">
        <f t="shared" si="59"/>
        <v>299</v>
      </c>
      <c r="F300" s="50">
        <v>43900</v>
      </c>
      <c r="G300" s="51">
        <v>55.481699999999996</v>
      </c>
      <c r="H300" s="69">
        <f t="shared" si="60"/>
        <v>53.123100000000001</v>
      </c>
      <c r="I300" s="64">
        <f t="shared" si="61"/>
        <v>2.3585999999999956</v>
      </c>
      <c r="J300" s="64">
        <f t="shared" si="62"/>
        <v>5.5629939599999796</v>
      </c>
      <c r="K300" s="64">
        <f t="shared" si="63"/>
        <v>2.3585999999999956</v>
      </c>
      <c r="L300" s="70">
        <f t="shared" si="64"/>
        <v>4.2511314541551465E-2</v>
      </c>
      <c r="M300" s="64">
        <f t="shared" ca="1" si="53"/>
        <v>57.650100000000002</v>
      </c>
      <c r="N300" s="64">
        <f t="shared" ca="1" si="55"/>
        <v>-2.1684000000000054</v>
      </c>
      <c r="O300" s="64">
        <f t="shared" ca="1" si="56"/>
        <v>4.7019585600000235</v>
      </c>
      <c r="P300" s="64">
        <f t="shared" ca="1" si="57"/>
        <v>2.1684000000000054</v>
      </c>
      <c r="Q300" s="70">
        <f t="shared" ca="1" si="58"/>
        <v>3.9083157149114131E-2</v>
      </c>
      <c r="R300" s="67">
        <f t="shared" ca="1" si="54"/>
        <v>-2.1223624829467993</v>
      </c>
      <c r="S300" s="68">
        <f t="shared" ca="1" si="65"/>
        <v>0</v>
      </c>
    </row>
    <row r="301" spans="5:19" x14ac:dyDescent="0.25">
      <c r="E301" s="62">
        <f t="shared" si="59"/>
        <v>300</v>
      </c>
      <c r="F301" s="50">
        <v>43901</v>
      </c>
      <c r="G301" s="51">
        <v>53.4041</v>
      </c>
      <c r="H301" s="69">
        <f t="shared" si="60"/>
        <v>55.481699999999996</v>
      </c>
      <c r="I301" s="64">
        <f t="shared" si="61"/>
        <v>-2.0775999999999968</v>
      </c>
      <c r="J301" s="64">
        <f t="shared" si="62"/>
        <v>4.3164217599999866</v>
      </c>
      <c r="K301" s="64">
        <f t="shared" si="63"/>
        <v>2.0775999999999968</v>
      </c>
      <c r="L301" s="70">
        <f t="shared" si="64"/>
        <v>3.890338007755953E-2</v>
      </c>
      <c r="M301" s="64">
        <f t="shared" ca="1" si="53"/>
        <v>55.969833333333327</v>
      </c>
      <c r="N301" s="64">
        <f t="shared" ca="1" si="55"/>
        <v>-2.565733333333327</v>
      </c>
      <c r="O301" s="64">
        <f t="shared" ca="1" si="56"/>
        <v>6.5829875377777451</v>
      </c>
      <c r="P301" s="64">
        <f t="shared" ca="1" si="57"/>
        <v>2.565733333333327</v>
      </c>
      <c r="Q301" s="70">
        <f t="shared" ca="1" si="58"/>
        <v>4.8043751946635689E-2</v>
      </c>
      <c r="R301" s="67">
        <f t="shared" ca="1" si="54"/>
        <v>-2.5196958162801208</v>
      </c>
      <c r="S301" s="68">
        <f t="shared" ca="1" si="65"/>
        <v>0</v>
      </c>
    </row>
    <row r="302" spans="5:19" x14ac:dyDescent="0.25">
      <c r="E302" s="62">
        <f t="shared" si="59"/>
        <v>301</v>
      </c>
      <c r="F302" s="50">
        <v>43902</v>
      </c>
      <c r="G302" s="51">
        <v>47.128700000000002</v>
      </c>
      <c r="H302" s="69">
        <f t="shared" si="60"/>
        <v>53.4041</v>
      </c>
      <c r="I302" s="64">
        <f t="shared" si="61"/>
        <v>-6.2753999999999976</v>
      </c>
      <c r="J302" s="64">
        <f t="shared" si="62"/>
        <v>39.380645159999972</v>
      </c>
      <c r="K302" s="64">
        <f t="shared" si="63"/>
        <v>6.2753999999999976</v>
      </c>
      <c r="L302" s="70">
        <f t="shared" si="64"/>
        <v>0.13315453216405285</v>
      </c>
      <c r="M302" s="64">
        <f t="shared" ca="1" si="53"/>
        <v>54.002966666666659</v>
      </c>
      <c r="N302" s="64">
        <f t="shared" ca="1" si="55"/>
        <v>-6.8742666666666565</v>
      </c>
      <c r="O302" s="64">
        <f t="shared" ca="1" si="56"/>
        <v>47.255542204444303</v>
      </c>
      <c r="P302" s="64">
        <f t="shared" ca="1" si="57"/>
        <v>6.8742666666666565</v>
      </c>
      <c r="Q302" s="70">
        <f t="shared" ca="1" si="58"/>
        <v>0.1458615804523922</v>
      </c>
      <c r="R302" s="67">
        <f t="shared" ca="1" si="54"/>
        <v>-6.8282291496134508</v>
      </c>
      <c r="S302" s="68">
        <f t="shared" ca="1" si="65"/>
        <v>0</v>
      </c>
    </row>
    <row r="303" spans="5:19" x14ac:dyDescent="0.25">
      <c r="E303" s="62">
        <f t="shared" si="59"/>
        <v>302</v>
      </c>
      <c r="F303" s="50">
        <v>43903</v>
      </c>
      <c r="G303" s="51">
        <v>50.696399999999997</v>
      </c>
      <c r="H303" s="69">
        <f t="shared" si="60"/>
        <v>47.128700000000002</v>
      </c>
      <c r="I303" s="64">
        <f t="shared" si="61"/>
        <v>3.567699999999995</v>
      </c>
      <c r="J303" s="64">
        <f t="shared" si="62"/>
        <v>12.728483289999964</v>
      </c>
      <c r="K303" s="64">
        <f t="shared" si="63"/>
        <v>3.567699999999995</v>
      </c>
      <c r="L303" s="70">
        <f t="shared" si="64"/>
        <v>7.0373833250487114E-2</v>
      </c>
      <c r="M303" s="64">
        <f t="shared" ca="1" si="53"/>
        <v>52.00483333333333</v>
      </c>
      <c r="N303" s="64">
        <f t="shared" ca="1" si="55"/>
        <v>-1.3084333333333333</v>
      </c>
      <c r="O303" s="64">
        <f t="shared" ca="1" si="56"/>
        <v>1.7119977877777779</v>
      </c>
      <c r="P303" s="64">
        <f t="shared" ca="1" si="57"/>
        <v>1.3084333333333333</v>
      </c>
      <c r="Q303" s="70">
        <f t="shared" ca="1" si="58"/>
        <v>2.5809196182240424E-2</v>
      </c>
      <c r="R303" s="67">
        <f t="shared" ca="1" si="54"/>
        <v>-1.2623958162801274</v>
      </c>
      <c r="S303" s="68">
        <f t="shared" ca="1" si="65"/>
        <v>0</v>
      </c>
    </row>
    <row r="304" spans="5:19" x14ac:dyDescent="0.25">
      <c r="E304" s="62">
        <f t="shared" si="59"/>
        <v>303</v>
      </c>
      <c r="F304" s="50">
        <v>43906</v>
      </c>
      <c r="G304" s="51">
        <v>47.443800000000003</v>
      </c>
      <c r="H304" s="69">
        <f t="shared" si="60"/>
        <v>50.696399999999997</v>
      </c>
      <c r="I304" s="64">
        <f t="shared" si="61"/>
        <v>-3.2525999999999939</v>
      </c>
      <c r="J304" s="64">
        <f t="shared" si="62"/>
        <v>10.57940675999996</v>
      </c>
      <c r="K304" s="64">
        <f t="shared" si="63"/>
        <v>3.2525999999999939</v>
      </c>
      <c r="L304" s="70">
        <f t="shared" si="64"/>
        <v>6.855690311484311E-2</v>
      </c>
      <c r="M304" s="64">
        <f t="shared" ca="1" si="53"/>
        <v>50.409733333333328</v>
      </c>
      <c r="N304" s="64">
        <f t="shared" ca="1" si="55"/>
        <v>-2.9659333333333251</v>
      </c>
      <c r="O304" s="64">
        <f t="shared" ca="1" si="56"/>
        <v>8.7967605377777289</v>
      </c>
      <c r="P304" s="64">
        <f t="shared" ca="1" si="57"/>
        <v>2.9659333333333251</v>
      </c>
      <c r="Q304" s="70">
        <f t="shared" ca="1" si="58"/>
        <v>6.2514666475563196E-2</v>
      </c>
      <c r="R304" s="67">
        <f t="shared" ca="1" si="54"/>
        <v>-2.919895816280119</v>
      </c>
      <c r="S304" s="68">
        <f t="shared" ca="1" si="65"/>
        <v>0</v>
      </c>
    </row>
    <row r="305" spans="5:19" x14ac:dyDescent="0.25">
      <c r="E305" s="62">
        <f t="shared" si="59"/>
        <v>304</v>
      </c>
      <c r="F305" s="50">
        <v>43907</v>
      </c>
      <c r="G305" s="51">
        <v>51.667099999999998</v>
      </c>
      <c r="H305" s="69">
        <f t="shared" si="60"/>
        <v>47.443800000000003</v>
      </c>
      <c r="I305" s="64">
        <f t="shared" si="61"/>
        <v>4.2232999999999947</v>
      </c>
      <c r="J305" s="64">
        <f t="shared" si="62"/>
        <v>17.836262889999954</v>
      </c>
      <c r="K305" s="64">
        <f t="shared" si="63"/>
        <v>4.2232999999999947</v>
      </c>
      <c r="L305" s="70">
        <f t="shared" si="64"/>
        <v>8.1740604756218069E-2</v>
      </c>
      <c r="M305" s="64">
        <f t="shared" ca="1" si="53"/>
        <v>48.422966666666667</v>
      </c>
      <c r="N305" s="64">
        <f t="shared" ca="1" si="55"/>
        <v>3.2441333333333304</v>
      </c>
      <c r="O305" s="64">
        <f t="shared" ca="1" si="56"/>
        <v>10.524401084444426</v>
      </c>
      <c r="P305" s="64">
        <f t="shared" ca="1" si="57"/>
        <v>3.2441333333333304</v>
      </c>
      <c r="Q305" s="70">
        <f t="shared" ca="1" si="58"/>
        <v>6.2789150800670657E-2</v>
      </c>
      <c r="R305" s="67">
        <f t="shared" ca="1" si="54"/>
        <v>3.2901708503865366</v>
      </c>
      <c r="S305" s="68">
        <f t="shared" ca="1" si="65"/>
        <v>1</v>
      </c>
    </row>
    <row r="306" spans="5:19" x14ac:dyDescent="0.25">
      <c r="E306" s="62">
        <f t="shared" si="59"/>
        <v>305</v>
      </c>
      <c r="F306" s="50">
        <v>43908</v>
      </c>
      <c r="G306" s="51">
        <v>48.789099999999998</v>
      </c>
      <c r="H306" s="69">
        <f t="shared" si="60"/>
        <v>51.667099999999998</v>
      </c>
      <c r="I306" s="64">
        <f t="shared" si="61"/>
        <v>-2.8780000000000001</v>
      </c>
      <c r="J306" s="64">
        <f t="shared" si="62"/>
        <v>8.282884000000001</v>
      </c>
      <c r="K306" s="64">
        <f t="shared" si="63"/>
        <v>2.8780000000000001</v>
      </c>
      <c r="L306" s="70">
        <f t="shared" si="64"/>
        <v>5.8988585565218465E-2</v>
      </c>
      <c r="M306" s="64">
        <f t="shared" ca="1" si="53"/>
        <v>49.935766666666666</v>
      </c>
      <c r="N306" s="64">
        <f t="shared" ca="1" si="55"/>
        <v>-1.1466666666666683</v>
      </c>
      <c r="O306" s="64">
        <f t="shared" ca="1" si="56"/>
        <v>1.314844444444448</v>
      </c>
      <c r="P306" s="64">
        <f t="shared" ca="1" si="57"/>
        <v>1.1466666666666683</v>
      </c>
      <c r="Q306" s="70">
        <f t="shared" ca="1" si="58"/>
        <v>2.3502517297237874E-2</v>
      </c>
      <c r="R306" s="67">
        <f t="shared" ca="1" si="54"/>
        <v>-1.1006291496134624</v>
      </c>
      <c r="S306" s="68">
        <f t="shared" ca="1" si="65"/>
        <v>1</v>
      </c>
    </row>
    <row r="307" spans="5:19" x14ac:dyDescent="0.25">
      <c r="E307" s="62">
        <f t="shared" si="59"/>
        <v>306</v>
      </c>
      <c r="F307" s="50">
        <v>43909</v>
      </c>
      <c r="G307" s="51">
        <v>48.601799999999997</v>
      </c>
      <c r="H307" s="69">
        <f t="shared" si="60"/>
        <v>48.789099999999998</v>
      </c>
      <c r="I307" s="64">
        <f t="shared" si="61"/>
        <v>-0.18730000000000047</v>
      </c>
      <c r="J307" s="64">
        <f t="shared" si="62"/>
        <v>3.5081290000000175E-2</v>
      </c>
      <c r="K307" s="64">
        <f t="shared" si="63"/>
        <v>0.18730000000000047</v>
      </c>
      <c r="L307" s="70">
        <f t="shared" si="64"/>
        <v>3.8537667329193669E-3</v>
      </c>
      <c r="M307" s="64">
        <f t="shared" ca="1" si="53"/>
        <v>49.300000000000004</v>
      </c>
      <c r="N307" s="64">
        <f t="shared" ca="1" si="55"/>
        <v>-0.69820000000000704</v>
      </c>
      <c r="O307" s="64">
        <f t="shared" ca="1" si="56"/>
        <v>0.48748324000000981</v>
      </c>
      <c r="P307" s="64">
        <f t="shared" ca="1" si="57"/>
        <v>0.69820000000000704</v>
      </c>
      <c r="Q307" s="70">
        <f t="shared" ca="1" si="58"/>
        <v>1.4365723080215281E-2</v>
      </c>
      <c r="R307" s="67">
        <f t="shared" ca="1" si="54"/>
        <v>-0.65216248294680101</v>
      </c>
      <c r="S307" s="68">
        <f t="shared" ca="1" si="65"/>
        <v>0</v>
      </c>
    </row>
    <row r="308" spans="5:19" x14ac:dyDescent="0.25">
      <c r="E308" s="62">
        <f t="shared" si="59"/>
        <v>307</v>
      </c>
      <c r="F308" s="50">
        <v>43910</v>
      </c>
      <c r="G308" s="51">
        <v>44.9405</v>
      </c>
      <c r="H308" s="69">
        <f t="shared" si="60"/>
        <v>48.601799999999997</v>
      </c>
      <c r="I308" s="64">
        <f t="shared" si="61"/>
        <v>-3.6612999999999971</v>
      </c>
      <c r="J308" s="64">
        <f t="shared" si="62"/>
        <v>13.40511768999998</v>
      </c>
      <c r="K308" s="64">
        <f t="shared" si="63"/>
        <v>3.6612999999999971</v>
      </c>
      <c r="L308" s="70">
        <f t="shared" si="64"/>
        <v>8.1469943592082802E-2</v>
      </c>
      <c r="M308" s="64">
        <f t="shared" ca="1" si="53"/>
        <v>49.686</v>
      </c>
      <c r="N308" s="64">
        <f t="shared" ca="1" si="55"/>
        <v>-4.7454999999999998</v>
      </c>
      <c r="O308" s="64">
        <f t="shared" ca="1" si="56"/>
        <v>22.519770249999997</v>
      </c>
      <c r="P308" s="64">
        <f t="shared" ca="1" si="57"/>
        <v>4.7454999999999998</v>
      </c>
      <c r="Q308" s="70">
        <f t="shared" ca="1" si="58"/>
        <v>0.10559517584361544</v>
      </c>
      <c r="R308" s="67">
        <f t="shared" ca="1" si="54"/>
        <v>-4.6994624829467941</v>
      </c>
      <c r="S308" s="68">
        <f t="shared" ca="1" si="65"/>
        <v>0</v>
      </c>
    </row>
    <row r="309" spans="5:19" x14ac:dyDescent="0.25">
      <c r="E309" s="62">
        <f t="shared" si="59"/>
        <v>308</v>
      </c>
      <c r="F309" s="50">
        <v>43913</v>
      </c>
      <c r="G309" s="51">
        <v>39.158999999999999</v>
      </c>
      <c r="H309" s="69">
        <f t="shared" si="60"/>
        <v>44.9405</v>
      </c>
      <c r="I309" s="64">
        <f t="shared" si="61"/>
        <v>-5.7815000000000012</v>
      </c>
      <c r="J309" s="64">
        <f t="shared" si="62"/>
        <v>33.425742250000013</v>
      </c>
      <c r="K309" s="64">
        <f t="shared" si="63"/>
        <v>5.7815000000000012</v>
      </c>
      <c r="L309" s="70">
        <f t="shared" si="64"/>
        <v>0.14764166602824386</v>
      </c>
      <c r="M309" s="64">
        <f t="shared" ca="1" si="53"/>
        <v>47.443799999999989</v>
      </c>
      <c r="N309" s="64">
        <f t="shared" ca="1" si="55"/>
        <v>-8.28479999999999</v>
      </c>
      <c r="O309" s="64">
        <f t="shared" ca="1" si="56"/>
        <v>68.637911039999835</v>
      </c>
      <c r="P309" s="64">
        <f t="shared" ca="1" si="57"/>
        <v>8.28479999999999</v>
      </c>
      <c r="Q309" s="70">
        <f t="shared" ca="1" si="58"/>
        <v>0.21156822186470517</v>
      </c>
      <c r="R309" s="67">
        <f t="shared" ca="1" si="54"/>
        <v>-8.2387624829467843</v>
      </c>
      <c r="S309" s="68">
        <f t="shared" ca="1" si="65"/>
        <v>0</v>
      </c>
    </row>
    <row r="310" spans="5:19" x14ac:dyDescent="0.25">
      <c r="E310" s="62">
        <f t="shared" si="59"/>
        <v>309</v>
      </c>
      <c r="F310" s="50">
        <v>43914</v>
      </c>
      <c r="G310" s="51">
        <v>44.642499999999998</v>
      </c>
      <c r="H310" s="69">
        <f t="shared" si="60"/>
        <v>39.158999999999999</v>
      </c>
      <c r="I310" s="64">
        <f t="shared" si="61"/>
        <v>5.4834999999999994</v>
      </c>
      <c r="J310" s="64">
        <f t="shared" si="62"/>
        <v>30.068772249999991</v>
      </c>
      <c r="K310" s="64">
        <f t="shared" si="63"/>
        <v>5.4834999999999994</v>
      </c>
      <c r="L310" s="70">
        <f t="shared" si="64"/>
        <v>0.12283138265106119</v>
      </c>
      <c r="M310" s="64">
        <f t="shared" ca="1" si="53"/>
        <v>44.233766666666668</v>
      </c>
      <c r="N310" s="64">
        <f t="shared" ca="1" si="55"/>
        <v>0.40873333333333051</v>
      </c>
      <c r="O310" s="64">
        <f t="shared" ca="1" si="56"/>
        <v>0.16706293777777548</v>
      </c>
      <c r="P310" s="64">
        <f t="shared" ca="1" si="57"/>
        <v>0.40873333333333051</v>
      </c>
      <c r="Q310" s="70">
        <f t="shared" ca="1" si="58"/>
        <v>9.1556999122659015E-3</v>
      </c>
      <c r="R310" s="67">
        <f t="shared" ca="1" si="54"/>
        <v>0.45477085038653647</v>
      </c>
      <c r="S310" s="68">
        <f t="shared" ca="1" si="65"/>
        <v>1</v>
      </c>
    </row>
    <row r="311" spans="5:19" x14ac:dyDescent="0.25">
      <c r="E311" s="62">
        <f t="shared" si="59"/>
        <v>310</v>
      </c>
      <c r="F311" s="50">
        <v>43915</v>
      </c>
      <c r="G311" s="51">
        <v>49.427700000000002</v>
      </c>
      <c r="H311" s="69">
        <f t="shared" si="60"/>
        <v>44.642499999999998</v>
      </c>
      <c r="I311" s="64">
        <f t="shared" si="61"/>
        <v>4.7852000000000032</v>
      </c>
      <c r="J311" s="64">
        <f t="shared" si="62"/>
        <v>22.898139040000032</v>
      </c>
      <c r="K311" s="64">
        <f t="shared" si="63"/>
        <v>4.7852000000000032</v>
      </c>
      <c r="L311" s="70">
        <f t="shared" si="64"/>
        <v>9.6812111427398054E-2</v>
      </c>
      <c r="M311" s="64">
        <f t="shared" ca="1" si="53"/>
        <v>42.914000000000009</v>
      </c>
      <c r="N311" s="64">
        <f t="shared" ca="1" si="55"/>
        <v>6.5136999999999929</v>
      </c>
      <c r="O311" s="64">
        <f t="shared" ca="1" si="56"/>
        <v>42.428287689999905</v>
      </c>
      <c r="P311" s="64">
        <f t="shared" ca="1" si="57"/>
        <v>6.5136999999999929</v>
      </c>
      <c r="Q311" s="70">
        <f t="shared" ca="1" si="58"/>
        <v>0.13178238113446494</v>
      </c>
      <c r="R311" s="67">
        <f t="shared" ca="1" si="54"/>
        <v>6.5597375170531986</v>
      </c>
      <c r="S311" s="68">
        <f t="shared" ca="1" si="65"/>
        <v>0</v>
      </c>
    </row>
    <row r="312" spans="5:19" x14ac:dyDescent="0.25">
      <c r="E312" s="62">
        <f t="shared" si="59"/>
        <v>311</v>
      </c>
      <c r="F312" s="50">
        <v>43916</v>
      </c>
      <c r="G312" s="51">
        <v>52.731400000000001</v>
      </c>
      <c r="H312" s="69">
        <f t="shared" si="60"/>
        <v>49.427700000000002</v>
      </c>
      <c r="I312" s="64">
        <f t="shared" si="61"/>
        <v>3.3036999999999992</v>
      </c>
      <c r="J312" s="64">
        <f t="shared" si="62"/>
        <v>10.914433689999994</v>
      </c>
      <c r="K312" s="64">
        <f t="shared" si="63"/>
        <v>3.3036999999999992</v>
      </c>
      <c r="L312" s="70">
        <f t="shared" si="64"/>
        <v>6.2651475212112687E-2</v>
      </c>
      <c r="M312" s="64">
        <f t="shared" ca="1" si="53"/>
        <v>44.409733333333328</v>
      </c>
      <c r="N312" s="64">
        <f t="shared" ca="1" si="55"/>
        <v>8.3216666666666725</v>
      </c>
      <c r="O312" s="64">
        <f t="shared" ca="1" si="56"/>
        <v>69.250136111111203</v>
      </c>
      <c r="P312" s="64">
        <f t="shared" ca="1" si="57"/>
        <v>8.3216666666666725</v>
      </c>
      <c r="Q312" s="70">
        <f t="shared" ca="1" si="58"/>
        <v>0.15781235974517407</v>
      </c>
      <c r="R312" s="67">
        <f t="shared" ca="1" si="54"/>
        <v>8.3677041837198782</v>
      </c>
      <c r="S312" s="68">
        <f t="shared" ca="1" si="65"/>
        <v>0</v>
      </c>
    </row>
    <row r="313" spans="5:19" x14ac:dyDescent="0.25">
      <c r="E313" s="62">
        <f t="shared" si="59"/>
        <v>312</v>
      </c>
      <c r="F313" s="50">
        <v>43917</v>
      </c>
      <c r="G313" s="51">
        <v>49.206299999999999</v>
      </c>
      <c r="H313" s="69">
        <f t="shared" si="60"/>
        <v>52.731400000000001</v>
      </c>
      <c r="I313" s="64">
        <f t="shared" si="61"/>
        <v>-3.5251000000000019</v>
      </c>
      <c r="J313" s="64">
        <f t="shared" si="62"/>
        <v>12.426330010000013</v>
      </c>
      <c r="K313" s="64">
        <f t="shared" si="63"/>
        <v>3.5251000000000019</v>
      </c>
      <c r="L313" s="70">
        <f t="shared" si="64"/>
        <v>7.1639200671458778E-2</v>
      </c>
      <c r="M313" s="64">
        <f t="shared" ca="1" si="53"/>
        <v>48.933866666666667</v>
      </c>
      <c r="N313" s="64">
        <f t="shared" ca="1" si="55"/>
        <v>0.27243333333333197</v>
      </c>
      <c r="O313" s="64">
        <f t="shared" ca="1" si="56"/>
        <v>7.4219921111110365E-2</v>
      </c>
      <c r="P313" s="64">
        <f t="shared" ca="1" si="57"/>
        <v>0.27243333333333197</v>
      </c>
      <c r="Q313" s="70">
        <f t="shared" ca="1" si="58"/>
        <v>5.5365539236506703E-3</v>
      </c>
      <c r="R313" s="67">
        <f t="shared" ca="1" si="54"/>
        <v>0.31847085038653794</v>
      </c>
      <c r="S313" s="68">
        <f t="shared" ca="1" si="65"/>
        <v>0</v>
      </c>
    </row>
    <row r="314" spans="5:19" x14ac:dyDescent="0.25">
      <c r="E314" s="62">
        <f t="shared" si="59"/>
        <v>313</v>
      </c>
      <c r="F314" s="50">
        <v>43920</v>
      </c>
      <c r="G314" s="51">
        <v>50.8752</v>
      </c>
      <c r="H314" s="69">
        <f t="shared" si="60"/>
        <v>49.206299999999999</v>
      </c>
      <c r="I314" s="64">
        <f t="shared" si="61"/>
        <v>1.6689000000000007</v>
      </c>
      <c r="J314" s="64">
        <f t="shared" si="62"/>
        <v>2.7852272100000022</v>
      </c>
      <c r="K314" s="64">
        <f t="shared" si="63"/>
        <v>1.6689000000000007</v>
      </c>
      <c r="L314" s="70">
        <f t="shared" si="64"/>
        <v>3.2803802245494874E-2</v>
      </c>
      <c r="M314" s="64">
        <f t="shared" ca="1" si="53"/>
        <v>50.455133333333329</v>
      </c>
      <c r="N314" s="64">
        <f t="shared" ca="1" si="55"/>
        <v>0.42006666666667059</v>
      </c>
      <c r="O314" s="64">
        <f t="shared" ca="1" si="56"/>
        <v>0.17645600444444773</v>
      </c>
      <c r="P314" s="64">
        <f t="shared" ca="1" si="57"/>
        <v>0.42006666666667059</v>
      </c>
      <c r="Q314" s="70">
        <f t="shared" ca="1" si="58"/>
        <v>8.2568061976497509E-3</v>
      </c>
      <c r="R314" s="67">
        <f t="shared" ca="1" si="54"/>
        <v>0.46610418371987655</v>
      </c>
      <c r="S314" s="68">
        <f t="shared" ca="1" si="65"/>
        <v>0</v>
      </c>
    </row>
    <row r="315" spans="5:19" x14ac:dyDescent="0.25">
      <c r="E315" s="62">
        <f t="shared" si="59"/>
        <v>314</v>
      </c>
      <c r="F315" s="50">
        <v>43921</v>
      </c>
      <c r="G315" s="51">
        <v>46.047400000000003</v>
      </c>
      <c r="H315" s="69">
        <f t="shared" si="60"/>
        <v>50.8752</v>
      </c>
      <c r="I315" s="64">
        <f t="shared" si="61"/>
        <v>-4.8277999999999963</v>
      </c>
      <c r="J315" s="64">
        <f t="shared" si="62"/>
        <v>23.307652839999964</v>
      </c>
      <c r="K315" s="64">
        <f t="shared" si="63"/>
        <v>4.8277999999999963</v>
      </c>
      <c r="L315" s="70">
        <f t="shared" si="64"/>
        <v>0.10484413886560362</v>
      </c>
      <c r="M315" s="64">
        <f t="shared" ca="1" si="53"/>
        <v>50.937633333333338</v>
      </c>
      <c r="N315" s="64">
        <f t="shared" ca="1" si="55"/>
        <v>-4.8902333333333345</v>
      </c>
      <c r="O315" s="64">
        <f t="shared" ca="1" si="56"/>
        <v>23.914382054444456</v>
      </c>
      <c r="P315" s="64">
        <f t="shared" ca="1" si="57"/>
        <v>4.8902333333333345</v>
      </c>
      <c r="Q315" s="70">
        <f t="shared" ca="1" si="58"/>
        <v>0.10619998812817519</v>
      </c>
      <c r="R315" s="67">
        <f t="shared" ca="1" si="54"/>
        <v>-4.8441958162801289</v>
      </c>
      <c r="S315" s="68">
        <f t="shared" ca="1" si="65"/>
        <v>1</v>
      </c>
    </row>
    <row r="316" spans="5:19" x14ac:dyDescent="0.25">
      <c r="E316" s="62">
        <f t="shared" si="59"/>
        <v>315</v>
      </c>
      <c r="F316" s="50">
        <v>43922</v>
      </c>
      <c r="G316" s="51">
        <v>41.449399999999997</v>
      </c>
      <c r="H316" s="69">
        <f t="shared" si="60"/>
        <v>46.047400000000003</v>
      </c>
      <c r="I316" s="64">
        <f t="shared" si="61"/>
        <v>-4.5980000000000061</v>
      </c>
      <c r="J316" s="64">
        <f t="shared" si="62"/>
        <v>21.141604000000054</v>
      </c>
      <c r="K316" s="64">
        <f t="shared" si="63"/>
        <v>4.5980000000000061</v>
      </c>
      <c r="L316" s="70">
        <f t="shared" si="64"/>
        <v>0.11093043566372508</v>
      </c>
      <c r="M316" s="64">
        <f t="shared" ca="1" si="53"/>
        <v>48.709633333333336</v>
      </c>
      <c r="N316" s="64">
        <f t="shared" ca="1" si="55"/>
        <v>-7.2602333333333391</v>
      </c>
      <c r="O316" s="64">
        <f t="shared" ca="1" si="56"/>
        <v>52.710988054444528</v>
      </c>
      <c r="P316" s="64">
        <f t="shared" ca="1" si="57"/>
        <v>7.2602333333333391</v>
      </c>
      <c r="Q316" s="70">
        <f t="shared" ca="1" si="58"/>
        <v>0.17515894882274147</v>
      </c>
      <c r="R316" s="67">
        <f t="shared" ca="1" si="54"/>
        <v>-7.2141958162801334</v>
      </c>
      <c r="S316" s="68">
        <f t="shared" ca="1" si="65"/>
        <v>0</v>
      </c>
    </row>
    <row r="317" spans="5:19" x14ac:dyDescent="0.25">
      <c r="E317" s="62">
        <f t="shared" si="59"/>
        <v>316</v>
      </c>
      <c r="F317" s="50">
        <v>43923</v>
      </c>
      <c r="G317" s="51">
        <v>41.824100000000001</v>
      </c>
      <c r="H317" s="69">
        <f t="shared" si="60"/>
        <v>41.449399999999997</v>
      </c>
      <c r="I317" s="64">
        <f t="shared" si="61"/>
        <v>0.37470000000000425</v>
      </c>
      <c r="J317" s="64">
        <f t="shared" si="62"/>
        <v>0.1404000900000032</v>
      </c>
      <c r="K317" s="64">
        <f t="shared" si="63"/>
        <v>0.37470000000000425</v>
      </c>
      <c r="L317" s="70">
        <f t="shared" si="64"/>
        <v>8.9589495051896929E-3</v>
      </c>
      <c r="M317" s="64">
        <f t="shared" ca="1" si="53"/>
        <v>46.124000000000002</v>
      </c>
      <c r="N317" s="64">
        <f t="shared" ca="1" si="55"/>
        <v>-4.2999000000000009</v>
      </c>
      <c r="O317" s="64">
        <f t="shared" ca="1" si="56"/>
        <v>18.489140010000007</v>
      </c>
      <c r="P317" s="64">
        <f t="shared" ca="1" si="57"/>
        <v>4.2999000000000009</v>
      </c>
      <c r="Q317" s="70">
        <f t="shared" ca="1" si="58"/>
        <v>0.10280914592304438</v>
      </c>
      <c r="R317" s="67">
        <f t="shared" ca="1" si="54"/>
        <v>-4.2538624829467953</v>
      </c>
      <c r="S317" s="68">
        <f t="shared" ca="1" si="65"/>
        <v>0</v>
      </c>
    </row>
    <row r="318" spans="5:19" x14ac:dyDescent="0.25">
      <c r="E318" s="62">
        <f t="shared" si="59"/>
        <v>317</v>
      </c>
      <c r="F318" s="50">
        <v>43924</v>
      </c>
      <c r="G318" s="51">
        <v>41.619799999999998</v>
      </c>
      <c r="H318" s="69">
        <f t="shared" si="60"/>
        <v>41.824100000000001</v>
      </c>
      <c r="I318" s="64">
        <f t="shared" si="61"/>
        <v>-0.20430000000000348</v>
      </c>
      <c r="J318" s="64">
        <f t="shared" si="62"/>
        <v>4.1738490000001419E-2</v>
      </c>
      <c r="K318" s="64">
        <f t="shared" si="63"/>
        <v>0.20430000000000348</v>
      </c>
      <c r="L318" s="70">
        <f t="shared" si="64"/>
        <v>4.9087213297517888E-3</v>
      </c>
      <c r="M318" s="64">
        <f t="shared" ca="1" si="53"/>
        <v>43.106966666666665</v>
      </c>
      <c r="N318" s="64">
        <f t="shared" ca="1" si="55"/>
        <v>-1.487166666666667</v>
      </c>
      <c r="O318" s="64">
        <f t="shared" ca="1" si="56"/>
        <v>2.2116646944444454</v>
      </c>
      <c r="P318" s="64">
        <f t="shared" ca="1" si="57"/>
        <v>1.487166666666667</v>
      </c>
      <c r="Q318" s="70">
        <f t="shared" ca="1" si="58"/>
        <v>3.5732191569076907E-2</v>
      </c>
      <c r="R318" s="67">
        <f t="shared" ca="1" si="54"/>
        <v>-1.4411291496134611</v>
      </c>
      <c r="S318" s="68">
        <f t="shared" ca="1" si="65"/>
        <v>0</v>
      </c>
    </row>
    <row r="319" spans="5:19" x14ac:dyDescent="0.25">
      <c r="E319" s="62">
        <f t="shared" si="59"/>
        <v>318</v>
      </c>
      <c r="F319" s="50">
        <v>43927</v>
      </c>
      <c r="G319" s="51">
        <v>46.549799999999998</v>
      </c>
      <c r="H319" s="69">
        <f t="shared" si="60"/>
        <v>41.619799999999998</v>
      </c>
      <c r="I319" s="64">
        <f t="shared" si="61"/>
        <v>4.93</v>
      </c>
      <c r="J319" s="64">
        <f t="shared" si="62"/>
        <v>24.304899999999996</v>
      </c>
      <c r="K319" s="64">
        <f t="shared" si="63"/>
        <v>4.93</v>
      </c>
      <c r="L319" s="70">
        <f t="shared" si="64"/>
        <v>0.1059080812377282</v>
      </c>
      <c r="M319" s="64">
        <f t="shared" ca="1" si="53"/>
        <v>41.631099999999996</v>
      </c>
      <c r="N319" s="64">
        <f t="shared" ca="1" si="55"/>
        <v>4.9187000000000012</v>
      </c>
      <c r="O319" s="64">
        <f t="shared" ca="1" si="56"/>
        <v>24.193609690000013</v>
      </c>
      <c r="P319" s="64">
        <f t="shared" ca="1" si="57"/>
        <v>4.9187000000000012</v>
      </c>
      <c r="Q319" s="70">
        <f t="shared" ca="1" si="58"/>
        <v>0.10566533046328881</v>
      </c>
      <c r="R319" s="67">
        <f t="shared" ca="1" si="54"/>
        <v>4.9647375170532069</v>
      </c>
      <c r="S319" s="68">
        <f t="shared" ca="1" si="65"/>
        <v>1</v>
      </c>
    </row>
    <row r="320" spans="5:19" x14ac:dyDescent="0.25">
      <c r="E320" s="62">
        <f t="shared" si="59"/>
        <v>319</v>
      </c>
      <c r="F320" s="50">
        <v>43928</v>
      </c>
      <c r="G320" s="51">
        <v>47.971699999999998</v>
      </c>
      <c r="H320" s="69">
        <f t="shared" si="60"/>
        <v>46.549799999999998</v>
      </c>
      <c r="I320" s="64">
        <f t="shared" si="61"/>
        <v>1.4219000000000008</v>
      </c>
      <c r="J320" s="64">
        <f t="shared" si="62"/>
        <v>2.0217996100000022</v>
      </c>
      <c r="K320" s="64">
        <f t="shared" si="63"/>
        <v>1.4219000000000008</v>
      </c>
      <c r="L320" s="70">
        <f t="shared" si="64"/>
        <v>2.9640392147870533E-2</v>
      </c>
      <c r="M320" s="64">
        <f t="shared" ca="1" si="53"/>
        <v>43.33123333333333</v>
      </c>
      <c r="N320" s="64">
        <f t="shared" ca="1" si="55"/>
        <v>4.6404666666666685</v>
      </c>
      <c r="O320" s="64">
        <f t="shared" ca="1" si="56"/>
        <v>21.533930884444462</v>
      </c>
      <c r="P320" s="64">
        <f t="shared" ca="1" si="57"/>
        <v>4.6404666666666685</v>
      </c>
      <c r="Q320" s="70">
        <f t="shared" ca="1" si="58"/>
        <v>9.6733421301864825E-2</v>
      </c>
      <c r="R320" s="67">
        <f t="shared" ca="1" si="54"/>
        <v>4.6865041837198742</v>
      </c>
      <c r="S320" s="68">
        <f t="shared" ca="1" si="65"/>
        <v>0</v>
      </c>
    </row>
    <row r="321" spans="5:19" x14ac:dyDescent="0.25">
      <c r="E321" s="62">
        <f t="shared" si="59"/>
        <v>320</v>
      </c>
      <c r="F321" s="50">
        <v>43929</v>
      </c>
      <c r="G321" s="51">
        <v>49.376600000000003</v>
      </c>
      <c r="H321" s="69">
        <f t="shared" si="60"/>
        <v>47.971699999999998</v>
      </c>
      <c r="I321" s="64">
        <f t="shared" si="61"/>
        <v>1.4049000000000049</v>
      </c>
      <c r="J321" s="64">
        <f t="shared" si="62"/>
        <v>1.9737440100000139</v>
      </c>
      <c r="K321" s="64">
        <f t="shared" si="63"/>
        <v>1.4049000000000049</v>
      </c>
      <c r="L321" s="70">
        <f t="shared" si="64"/>
        <v>2.8452748872948012E-2</v>
      </c>
      <c r="M321" s="64">
        <f t="shared" ca="1" si="53"/>
        <v>45.380433333333336</v>
      </c>
      <c r="N321" s="64">
        <f t="shared" ca="1" si="55"/>
        <v>3.9961666666666673</v>
      </c>
      <c r="O321" s="64">
        <f t="shared" ca="1" si="56"/>
        <v>15.969348027777784</v>
      </c>
      <c r="P321" s="64">
        <f t="shared" ca="1" si="57"/>
        <v>3.9961666666666673</v>
      </c>
      <c r="Q321" s="70">
        <f t="shared" ca="1" si="58"/>
        <v>8.0932398477551445E-2</v>
      </c>
      <c r="R321" s="67">
        <f t="shared" ca="1" si="54"/>
        <v>4.042204183719873</v>
      </c>
      <c r="S321" s="68">
        <f t="shared" ca="1" si="65"/>
        <v>0</v>
      </c>
    </row>
    <row r="322" spans="5:19" x14ac:dyDescent="0.25">
      <c r="E322" s="62">
        <f t="shared" si="59"/>
        <v>321</v>
      </c>
      <c r="F322" s="50">
        <v>43930</v>
      </c>
      <c r="G322" s="51">
        <v>50.415399999999998</v>
      </c>
      <c r="H322" s="69">
        <f t="shared" si="60"/>
        <v>49.376600000000003</v>
      </c>
      <c r="I322" s="64">
        <f t="shared" si="61"/>
        <v>1.0387999999999948</v>
      </c>
      <c r="J322" s="64">
        <f t="shared" si="62"/>
        <v>1.0791054399999893</v>
      </c>
      <c r="K322" s="64">
        <f t="shared" si="63"/>
        <v>1.0387999999999948</v>
      </c>
      <c r="L322" s="70">
        <f t="shared" si="64"/>
        <v>2.0604815195356872E-2</v>
      </c>
      <c r="M322" s="64">
        <f t="shared" ref="M322:M385" ca="1" si="66">IF(E322&lt;=span,G322,AVERAGE(OFFSET(G322,-span,0,span,1)))</f>
        <v>47.966033333333336</v>
      </c>
      <c r="N322" s="64">
        <f t="shared" ca="1" si="55"/>
        <v>2.4493666666666627</v>
      </c>
      <c r="O322" s="64">
        <f t="shared" ca="1" si="56"/>
        <v>5.9993970677777586</v>
      </c>
      <c r="P322" s="64">
        <f t="shared" ca="1" si="57"/>
        <v>2.4493666666666627</v>
      </c>
      <c r="Q322" s="70">
        <f t="shared" ca="1" si="58"/>
        <v>4.8583699954114476E-2</v>
      </c>
      <c r="R322" s="67">
        <f t="shared" ref="R322:R385" ca="1" si="67">N322-AVERAGE(ErorrMA)</f>
        <v>2.4954041837198688</v>
      </c>
      <c r="S322" s="68">
        <f t="shared" ca="1" si="65"/>
        <v>0</v>
      </c>
    </row>
    <row r="323" spans="5:19" x14ac:dyDescent="0.25">
      <c r="E323" s="62">
        <f t="shared" si="59"/>
        <v>322</v>
      </c>
      <c r="F323" s="50">
        <v>43934</v>
      </c>
      <c r="G323" s="51">
        <v>48.959400000000002</v>
      </c>
      <c r="H323" s="69">
        <f t="shared" si="60"/>
        <v>50.415399999999998</v>
      </c>
      <c r="I323" s="64">
        <f t="shared" si="61"/>
        <v>-1.455999999999996</v>
      </c>
      <c r="J323" s="64">
        <f t="shared" si="62"/>
        <v>2.1199359999999881</v>
      </c>
      <c r="K323" s="64">
        <f t="shared" si="63"/>
        <v>1.455999999999996</v>
      </c>
      <c r="L323" s="70">
        <f t="shared" si="64"/>
        <v>2.9738926539132342E-2</v>
      </c>
      <c r="M323" s="64">
        <f t="shared" ca="1" si="66"/>
        <v>49.254566666666669</v>
      </c>
      <c r="N323" s="64">
        <f t="shared" ref="N323:N386" ca="1" si="68">G323-M323</f>
        <v>-0.2951666666666668</v>
      </c>
      <c r="O323" s="64">
        <f t="shared" ref="O323:O386" ca="1" si="69">N323^2</f>
        <v>8.7123361111111186E-2</v>
      </c>
      <c r="P323" s="64">
        <f t="shared" ref="P323:P386" ca="1" si="70">ABS(N323)</f>
        <v>0.2951666666666668</v>
      </c>
      <c r="Q323" s="70">
        <f t="shared" ref="Q323:Q386" ca="1" si="71">P323/G323</f>
        <v>6.0288048192311747E-3</v>
      </c>
      <c r="R323" s="67">
        <f t="shared" ca="1" si="67"/>
        <v>-0.24912914961346083</v>
      </c>
      <c r="S323" s="68">
        <f t="shared" ca="1" si="65"/>
        <v>1</v>
      </c>
    </row>
    <row r="324" spans="5:19" x14ac:dyDescent="0.25">
      <c r="E324" s="62">
        <f t="shared" ref="E324:E387" si="72">E323+1</f>
        <v>323</v>
      </c>
      <c r="F324" s="50">
        <v>43935</v>
      </c>
      <c r="G324" s="51">
        <v>50.721899999999998</v>
      </c>
      <c r="H324" s="69">
        <f t="shared" ref="H324:H387" si="73">G323</f>
        <v>48.959400000000002</v>
      </c>
      <c r="I324" s="64">
        <f t="shared" ref="I324:I387" si="74">(G324-H324)</f>
        <v>1.7624999999999957</v>
      </c>
      <c r="J324" s="64">
        <f t="shared" ref="J324:J387" si="75">I324^2</f>
        <v>3.1064062499999849</v>
      </c>
      <c r="K324" s="64">
        <f t="shared" ref="K324:K387" si="76">ABS(I324)</f>
        <v>1.7624999999999957</v>
      </c>
      <c r="L324" s="70">
        <f t="shared" ref="L324:L387" si="77">K324/G324</f>
        <v>3.4748303987035101E-2</v>
      </c>
      <c r="M324" s="64">
        <f t="shared" ca="1" si="66"/>
        <v>49.583799999999997</v>
      </c>
      <c r="N324" s="64">
        <f t="shared" ca="1" si="68"/>
        <v>1.1381000000000014</v>
      </c>
      <c r="O324" s="64">
        <f t="shared" ca="1" si="69"/>
        <v>1.2952716100000032</v>
      </c>
      <c r="P324" s="64">
        <f t="shared" ca="1" si="70"/>
        <v>1.1381000000000014</v>
      </c>
      <c r="Q324" s="70">
        <f t="shared" ca="1" si="71"/>
        <v>2.2438039584479319E-2</v>
      </c>
      <c r="R324" s="67">
        <f t="shared" ca="1" si="67"/>
        <v>1.1841375170532074</v>
      </c>
      <c r="S324" s="68">
        <f t="shared" ref="S324:S387" ca="1" si="78">IF(N323*N324&lt;0,1,0)</f>
        <v>1</v>
      </c>
    </row>
    <row r="325" spans="5:19" x14ac:dyDescent="0.25">
      <c r="E325" s="62">
        <f t="shared" si="72"/>
        <v>324</v>
      </c>
      <c r="F325" s="50">
        <v>43936</v>
      </c>
      <c r="G325" s="51">
        <v>47.554499999999997</v>
      </c>
      <c r="H325" s="69">
        <f t="shared" si="73"/>
        <v>50.721899999999998</v>
      </c>
      <c r="I325" s="64">
        <f t="shared" si="74"/>
        <v>-3.1674000000000007</v>
      </c>
      <c r="J325" s="64">
        <f t="shared" si="75"/>
        <v>10.032422760000005</v>
      </c>
      <c r="K325" s="64">
        <f t="shared" si="76"/>
        <v>3.1674000000000007</v>
      </c>
      <c r="L325" s="70">
        <f t="shared" si="77"/>
        <v>6.6605684004668347E-2</v>
      </c>
      <c r="M325" s="64">
        <f t="shared" ca="1" si="66"/>
        <v>50.03223333333333</v>
      </c>
      <c r="N325" s="64">
        <f t="shared" ca="1" si="68"/>
        <v>-2.4777333333333331</v>
      </c>
      <c r="O325" s="64">
        <f t="shared" ca="1" si="69"/>
        <v>6.1391624711111099</v>
      </c>
      <c r="P325" s="64">
        <f t="shared" ca="1" si="70"/>
        <v>2.4777333333333331</v>
      </c>
      <c r="Q325" s="70">
        <f t="shared" ca="1" si="71"/>
        <v>5.2103025651270292E-2</v>
      </c>
      <c r="R325" s="67">
        <f t="shared" ca="1" si="67"/>
        <v>-2.431695816280127</v>
      </c>
      <c r="S325" s="68">
        <f t="shared" ca="1" si="78"/>
        <v>1</v>
      </c>
    </row>
    <row r="326" spans="5:19" x14ac:dyDescent="0.25">
      <c r="E326" s="62">
        <f t="shared" si="72"/>
        <v>325</v>
      </c>
      <c r="F326" s="50">
        <v>43937</v>
      </c>
      <c r="G326" s="51">
        <v>46.703000000000003</v>
      </c>
      <c r="H326" s="69">
        <f t="shared" si="73"/>
        <v>47.554499999999997</v>
      </c>
      <c r="I326" s="64">
        <f t="shared" si="74"/>
        <v>-0.85149999999999437</v>
      </c>
      <c r="J326" s="64">
        <f t="shared" si="75"/>
        <v>0.72505224999999041</v>
      </c>
      <c r="K326" s="64">
        <f t="shared" si="76"/>
        <v>0.85149999999999437</v>
      </c>
      <c r="L326" s="70">
        <f t="shared" si="77"/>
        <v>1.8232233475365487E-2</v>
      </c>
      <c r="M326" s="64">
        <f t="shared" ca="1" si="66"/>
        <v>49.078599999999994</v>
      </c>
      <c r="N326" s="64">
        <f t="shared" ca="1" si="68"/>
        <v>-2.3755999999999915</v>
      </c>
      <c r="O326" s="64">
        <f t="shared" ca="1" si="69"/>
        <v>5.6434753599999592</v>
      </c>
      <c r="P326" s="64">
        <f t="shared" ca="1" si="70"/>
        <v>2.3755999999999915</v>
      </c>
      <c r="Q326" s="70">
        <f t="shared" ca="1" si="71"/>
        <v>5.0866111384707438E-2</v>
      </c>
      <c r="R326" s="67">
        <f t="shared" ca="1" si="67"/>
        <v>-2.3295624829467854</v>
      </c>
      <c r="S326" s="68">
        <f t="shared" ca="1" si="78"/>
        <v>0</v>
      </c>
    </row>
    <row r="327" spans="5:19" x14ac:dyDescent="0.25">
      <c r="E327" s="62">
        <f t="shared" si="72"/>
        <v>326</v>
      </c>
      <c r="F327" s="50">
        <v>43938</v>
      </c>
      <c r="G327" s="51">
        <v>48.959400000000002</v>
      </c>
      <c r="H327" s="69">
        <f t="shared" si="73"/>
        <v>46.703000000000003</v>
      </c>
      <c r="I327" s="64">
        <f t="shared" si="74"/>
        <v>2.2563999999999993</v>
      </c>
      <c r="J327" s="64">
        <f t="shared" si="75"/>
        <v>5.0913409599999966</v>
      </c>
      <c r="K327" s="64">
        <f t="shared" si="76"/>
        <v>2.2563999999999993</v>
      </c>
      <c r="L327" s="70">
        <f t="shared" si="77"/>
        <v>4.6087166100891745E-2</v>
      </c>
      <c r="M327" s="64">
        <f t="shared" ca="1" si="66"/>
        <v>48.326466666666668</v>
      </c>
      <c r="N327" s="64">
        <f t="shared" ca="1" si="68"/>
        <v>0.63293333333333379</v>
      </c>
      <c r="O327" s="64">
        <f t="shared" ca="1" si="69"/>
        <v>0.40060460444444501</v>
      </c>
      <c r="P327" s="64">
        <f t="shared" ca="1" si="70"/>
        <v>0.63293333333333379</v>
      </c>
      <c r="Q327" s="70">
        <f t="shared" ca="1" si="71"/>
        <v>1.2927718340774882E-2</v>
      </c>
      <c r="R327" s="67">
        <f t="shared" ca="1" si="67"/>
        <v>0.67897085038653981</v>
      </c>
      <c r="S327" s="68">
        <f t="shared" ca="1" si="78"/>
        <v>1</v>
      </c>
    </row>
    <row r="328" spans="5:19" x14ac:dyDescent="0.25">
      <c r="E328" s="62">
        <f t="shared" si="72"/>
        <v>327</v>
      </c>
      <c r="F328" s="50">
        <v>43941</v>
      </c>
      <c r="G328" s="51">
        <v>47.537399999999998</v>
      </c>
      <c r="H328" s="69">
        <f t="shared" si="73"/>
        <v>48.959400000000002</v>
      </c>
      <c r="I328" s="64">
        <f t="shared" si="74"/>
        <v>-1.4220000000000041</v>
      </c>
      <c r="J328" s="64">
        <f t="shared" si="75"/>
        <v>2.022084000000012</v>
      </c>
      <c r="K328" s="64">
        <f t="shared" si="76"/>
        <v>1.4220000000000041</v>
      </c>
      <c r="L328" s="70">
        <f t="shared" si="77"/>
        <v>2.991328932587824E-2</v>
      </c>
      <c r="M328" s="64">
        <f t="shared" ca="1" si="66"/>
        <v>47.73896666666667</v>
      </c>
      <c r="N328" s="64">
        <f t="shared" ca="1" si="68"/>
        <v>-0.20156666666667178</v>
      </c>
      <c r="O328" s="64">
        <f t="shared" ca="1" si="69"/>
        <v>4.0629121111113171E-2</v>
      </c>
      <c r="P328" s="64">
        <f t="shared" ca="1" si="70"/>
        <v>0.20156666666667178</v>
      </c>
      <c r="Q328" s="70">
        <f t="shared" ca="1" si="71"/>
        <v>4.2401701958178564E-3</v>
      </c>
      <c r="R328" s="67">
        <f t="shared" ca="1" si="67"/>
        <v>-0.15552914961346581</v>
      </c>
      <c r="S328" s="68">
        <f t="shared" ca="1" si="78"/>
        <v>1</v>
      </c>
    </row>
    <row r="329" spans="5:19" x14ac:dyDescent="0.25">
      <c r="E329" s="62">
        <f t="shared" si="72"/>
        <v>328</v>
      </c>
      <c r="F329" s="50">
        <v>43942</v>
      </c>
      <c r="G329" s="51">
        <v>45.417299999999997</v>
      </c>
      <c r="H329" s="69">
        <f t="shared" si="73"/>
        <v>47.537399999999998</v>
      </c>
      <c r="I329" s="64">
        <f t="shared" si="74"/>
        <v>-2.1201000000000008</v>
      </c>
      <c r="J329" s="64">
        <f t="shared" si="75"/>
        <v>4.494824010000003</v>
      </c>
      <c r="K329" s="64">
        <f t="shared" si="76"/>
        <v>2.1201000000000008</v>
      </c>
      <c r="L329" s="70">
        <f t="shared" si="77"/>
        <v>4.6680449960697812E-2</v>
      </c>
      <c r="M329" s="64">
        <f t="shared" ca="1" si="66"/>
        <v>47.733266666666673</v>
      </c>
      <c r="N329" s="64">
        <f t="shared" ca="1" si="68"/>
        <v>-2.3159666666666752</v>
      </c>
      <c r="O329" s="64">
        <f t="shared" ca="1" si="69"/>
        <v>5.3637016011111509</v>
      </c>
      <c r="P329" s="64">
        <f t="shared" ca="1" si="70"/>
        <v>2.3159666666666752</v>
      </c>
      <c r="Q329" s="70">
        <f t="shared" ca="1" si="71"/>
        <v>5.0993050372141788E-2</v>
      </c>
      <c r="R329" s="67">
        <f t="shared" ca="1" si="67"/>
        <v>-2.269929149613469</v>
      </c>
      <c r="S329" s="68">
        <f t="shared" ca="1" si="78"/>
        <v>0</v>
      </c>
    </row>
    <row r="330" spans="5:19" x14ac:dyDescent="0.25">
      <c r="E330" s="62">
        <f t="shared" si="72"/>
        <v>329</v>
      </c>
      <c r="F330" s="50">
        <v>43943</v>
      </c>
      <c r="G330" s="51">
        <v>46.209200000000003</v>
      </c>
      <c r="H330" s="69">
        <f t="shared" si="73"/>
        <v>45.417299999999997</v>
      </c>
      <c r="I330" s="64">
        <f t="shared" si="74"/>
        <v>0.79190000000000538</v>
      </c>
      <c r="J330" s="64">
        <f t="shared" si="75"/>
        <v>0.62710561000000853</v>
      </c>
      <c r="K330" s="64">
        <f t="shared" si="76"/>
        <v>0.79190000000000538</v>
      </c>
      <c r="L330" s="70">
        <f t="shared" si="77"/>
        <v>1.7137280022160205E-2</v>
      </c>
      <c r="M330" s="64">
        <f t="shared" ca="1" si="66"/>
        <v>47.304700000000004</v>
      </c>
      <c r="N330" s="64">
        <f t="shared" ca="1" si="68"/>
        <v>-1.0955000000000013</v>
      </c>
      <c r="O330" s="64">
        <f t="shared" ca="1" si="69"/>
        <v>1.2001202500000028</v>
      </c>
      <c r="P330" s="64">
        <f t="shared" ca="1" si="70"/>
        <v>1.0955000000000013</v>
      </c>
      <c r="Q330" s="70">
        <f t="shared" ca="1" si="71"/>
        <v>2.3707400257957315E-2</v>
      </c>
      <c r="R330" s="67">
        <f t="shared" ca="1" si="67"/>
        <v>-1.0494624829467953</v>
      </c>
      <c r="S330" s="68">
        <f t="shared" ca="1" si="78"/>
        <v>0</v>
      </c>
    </row>
    <row r="331" spans="5:19" x14ac:dyDescent="0.25">
      <c r="E331" s="62">
        <f t="shared" si="72"/>
        <v>330</v>
      </c>
      <c r="F331" s="50">
        <v>43944</v>
      </c>
      <c r="G331" s="51">
        <v>46.277299999999997</v>
      </c>
      <c r="H331" s="69">
        <f t="shared" si="73"/>
        <v>46.209200000000003</v>
      </c>
      <c r="I331" s="64">
        <f t="shared" si="74"/>
        <v>6.8099999999994054E-2</v>
      </c>
      <c r="J331" s="64">
        <f t="shared" si="75"/>
        <v>4.6376099999991902E-3</v>
      </c>
      <c r="K331" s="64">
        <f t="shared" si="76"/>
        <v>6.8099999999994054E-2</v>
      </c>
      <c r="L331" s="70">
        <f t="shared" si="77"/>
        <v>1.4715638120632376E-3</v>
      </c>
      <c r="M331" s="64">
        <f t="shared" ca="1" si="66"/>
        <v>46.387966666666671</v>
      </c>
      <c r="N331" s="64">
        <f t="shared" ca="1" si="68"/>
        <v>-0.11066666666667402</v>
      </c>
      <c r="O331" s="64">
        <f t="shared" ca="1" si="69"/>
        <v>1.2247111111112739E-2</v>
      </c>
      <c r="P331" s="64">
        <f t="shared" ca="1" si="70"/>
        <v>0.11066666666667402</v>
      </c>
      <c r="Q331" s="70">
        <f t="shared" ca="1" si="71"/>
        <v>2.3913812315470872E-3</v>
      </c>
      <c r="R331" s="67">
        <f t="shared" ca="1" si="67"/>
        <v>-6.4629149613468037E-2</v>
      </c>
      <c r="S331" s="68">
        <f t="shared" ca="1" si="78"/>
        <v>0</v>
      </c>
    </row>
    <row r="332" spans="5:19" x14ac:dyDescent="0.25">
      <c r="E332" s="62">
        <f t="shared" si="72"/>
        <v>331</v>
      </c>
      <c r="F332" s="50">
        <v>43945</v>
      </c>
      <c r="G332" s="51">
        <v>46.464599999999997</v>
      </c>
      <c r="H332" s="69">
        <f t="shared" si="73"/>
        <v>46.277299999999997</v>
      </c>
      <c r="I332" s="64">
        <f t="shared" si="74"/>
        <v>0.18730000000000047</v>
      </c>
      <c r="J332" s="64">
        <f t="shared" si="75"/>
        <v>3.5081290000000175E-2</v>
      </c>
      <c r="K332" s="64">
        <f t="shared" si="76"/>
        <v>0.18730000000000047</v>
      </c>
      <c r="L332" s="70">
        <f t="shared" si="77"/>
        <v>4.0310257701562154E-3</v>
      </c>
      <c r="M332" s="64">
        <f t="shared" ca="1" si="66"/>
        <v>45.967933333333328</v>
      </c>
      <c r="N332" s="64">
        <f t="shared" ca="1" si="68"/>
        <v>0.4966666666666697</v>
      </c>
      <c r="O332" s="64">
        <f t="shared" ca="1" si="69"/>
        <v>0.2466777777777808</v>
      </c>
      <c r="P332" s="64">
        <f t="shared" ca="1" si="70"/>
        <v>0.4966666666666697</v>
      </c>
      <c r="Q332" s="70">
        <f t="shared" ca="1" si="71"/>
        <v>1.0689141123923799E-2</v>
      </c>
      <c r="R332" s="67">
        <f t="shared" ca="1" si="67"/>
        <v>0.54270418371987572</v>
      </c>
      <c r="S332" s="68">
        <f t="shared" ca="1" si="78"/>
        <v>1</v>
      </c>
    </row>
    <row r="333" spans="5:19" x14ac:dyDescent="0.25">
      <c r="E333" s="62">
        <f t="shared" si="72"/>
        <v>332</v>
      </c>
      <c r="F333" s="50">
        <v>43948</v>
      </c>
      <c r="G333" s="51">
        <v>49.138199999999998</v>
      </c>
      <c r="H333" s="69">
        <f t="shared" si="73"/>
        <v>46.464599999999997</v>
      </c>
      <c r="I333" s="64">
        <f t="shared" si="74"/>
        <v>2.6736000000000004</v>
      </c>
      <c r="J333" s="64">
        <f t="shared" si="75"/>
        <v>7.1481369600000022</v>
      </c>
      <c r="K333" s="64">
        <f t="shared" si="76"/>
        <v>2.6736000000000004</v>
      </c>
      <c r="L333" s="70">
        <f t="shared" si="77"/>
        <v>5.4409807441054017E-2</v>
      </c>
      <c r="M333" s="64">
        <f t="shared" ca="1" si="66"/>
        <v>46.317033333333335</v>
      </c>
      <c r="N333" s="64">
        <f t="shared" ca="1" si="68"/>
        <v>2.821166666666663</v>
      </c>
      <c r="O333" s="64">
        <f t="shared" ca="1" si="69"/>
        <v>7.9589813611110909</v>
      </c>
      <c r="P333" s="64">
        <f t="shared" ca="1" si="70"/>
        <v>2.821166666666663</v>
      </c>
      <c r="Q333" s="70">
        <f t="shared" ca="1" si="71"/>
        <v>5.7412902114173152E-2</v>
      </c>
      <c r="R333" s="67">
        <f t="shared" ca="1" si="67"/>
        <v>2.8672041837198692</v>
      </c>
      <c r="S333" s="68">
        <f t="shared" ca="1" si="78"/>
        <v>0</v>
      </c>
    </row>
    <row r="334" spans="5:19" x14ac:dyDescent="0.25">
      <c r="E334" s="62">
        <f t="shared" si="72"/>
        <v>333</v>
      </c>
      <c r="F334" s="50">
        <v>43949</v>
      </c>
      <c r="G334" s="51">
        <v>50.662300000000002</v>
      </c>
      <c r="H334" s="69">
        <f t="shared" si="73"/>
        <v>49.138199999999998</v>
      </c>
      <c r="I334" s="64">
        <f t="shared" si="74"/>
        <v>1.5241000000000042</v>
      </c>
      <c r="J334" s="64">
        <f t="shared" si="75"/>
        <v>2.3228808100000129</v>
      </c>
      <c r="K334" s="64">
        <f t="shared" si="76"/>
        <v>1.5241000000000042</v>
      </c>
      <c r="L334" s="70">
        <f t="shared" si="77"/>
        <v>3.0083513776516347E-2</v>
      </c>
      <c r="M334" s="64">
        <f t="shared" ca="1" si="66"/>
        <v>47.293366666666657</v>
      </c>
      <c r="N334" s="64">
        <f t="shared" ca="1" si="68"/>
        <v>3.3689333333333451</v>
      </c>
      <c r="O334" s="64">
        <f t="shared" ca="1" si="69"/>
        <v>11.349711804444524</v>
      </c>
      <c r="P334" s="64">
        <f t="shared" ca="1" si="70"/>
        <v>3.3689333333333451</v>
      </c>
      <c r="Q334" s="70">
        <f t="shared" ca="1" si="71"/>
        <v>6.6497836326683643E-2</v>
      </c>
      <c r="R334" s="67">
        <f t="shared" ca="1" si="67"/>
        <v>3.4149708503865512</v>
      </c>
      <c r="S334" s="68">
        <f t="shared" ca="1" si="78"/>
        <v>0</v>
      </c>
    </row>
    <row r="335" spans="5:19" x14ac:dyDescent="0.25">
      <c r="E335" s="62">
        <f t="shared" si="72"/>
        <v>334</v>
      </c>
      <c r="F335" s="50">
        <v>43950</v>
      </c>
      <c r="G335" s="51">
        <v>51.326500000000003</v>
      </c>
      <c r="H335" s="69">
        <f t="shared" si="73"/>
        <v>50.662300000000002</v>
      </c>
      <c r="I335" s="64">
        <f t="shared" si="74"/>
        <v>0.66420000000000101</v>
      </c>
      <c r="J335" s="64">
        <f t="shared" si="75"/>
        <v>0.44116164000000135</v>
      </c>
      <c r="K335" s="64">
        <f t="shared" si="76"/>
        <v>0.66420000000000101</v>
      </c>
      <c r="L335" s="70">
        <f t="shared" si="77"/>
        <v>1.2940683662435603E-2</v>
      </c>
      <c r="M335" s="64">
        <f t="shared" ca="1" si="66"/>
        <v>48.755033333333337</v>
      </c>
      <c r="N335" s="64">
        <f t="shared" ca="1" si="68"/>
        <v>2.5714666666666659</v>
      </c>
      <c r="O335" s="64">
        <f t="shared" ca="1" si="69"/>
        <v>6.6124408177777738</v>
      </c>
      <c r="P335" s="64">
        <f t="shared" ca="1" si="70"/>
        <v>2.5714666666666659</v>
      </c>
      <c r="Q335" s="70">
        <f t="shared" ca="1" si="71"/>
        <v>5.0100175672735642E-2</v>
      </c>
      <c r="R335" s="67">
        <f t="shared" ca="1" si="67"/>
        <v>2.617504183719872</v>
      </c>
      <c r="S335" s="68">
        <f t="shared" ca="1" si="78"/>
        <v>0</v>
      </c>
    </row>
    <row r="336" spans="5:19" x14ac:dyDescent="0.25">
      <c r="E336" s="62">
        <f t="shared" si="72"/>
        <v>335</v>
      </c>
      <c r="F336" s="50">
        <v>43951</v>
      </c>
      <c r="G336" s="51">
        <v>49.470300000000002</v>
      </c>
      <c r="H336" s="69">
        <f t="shared" si="73"/>
        <v>51.326500000000003</v>
      </c>
      <c r="I336" s="64">
        <f t="shared" si="74"/>
        <v>-1.8562000000000012</v>
      </c>
      <c r="J336" s="64">
        <f t="shared" si="75"/>
        <v>3.4454784400000045</v>
      </c>
      <c r="K336" s="64">
        <f t="shared" si="76"/>
        <v>1.8562000000000012</v>
      </c>
      <c r="L336" s="70">
        <f t="shared" si="77"/>
        <v>3.7521502800670327E-2</v>
      </c>
      <c r="M336" s="64">
        <f t="shared" ca="1" si="66"/>
        <v>50.375666666666667</v>
      </c>
      <c r="N336" s="64">
        <f t="shared" ca="1" si="68"/>
        <v>-0.90536666666666576</v>
      </c>
      <c r="O336" s="64">
        <f t="shared" ca="1" si="69"/>
        <v>0.81968880111110953</v>
      </c>
      <c r="P336" s="64">
        <f t="shared" ca="1" si="70"/>
        <v>0.90536666666666576</v>
      </c>
      <c r="Q336" s="70">
        <f t="shared" ca="1" si="71"/>
        <v>1.8301216420087724E-2</v>
      </c>
      <c r="R336" s="67">
        <f t="shared" ca="1" si="67"/>
        <v>-0.85932914961345974</v>
      </c>
      <c r="S336" s="68">
        <f t="shared" ca="1" si="78"/>
        <v>1</v>
      </c>
    </row>
    <row r="337" spans="5:19" x14ac:dyDescent="0.25">
      <c r="E337" s="62">
        <f t="shared" si="72"/>
        <v>336</v>
      </c>
      <c r="F337" s="50">
        <v>43952</v>
      </c>
      <c r="G337" s="51">
        <v>47.196899999999999</v>
      </c>
      <c r="H337" s="69">
        <f t="shared" si="73"/>
        <v>49.470300000000002</v>
      </c>
      <c r="I337" s="64">
        <f t="shared" si="74"/>
        <v>-2.2734000000000023</v>
      </c>
      <c r="J337" s="64">
        <f t="shared" si="75"/>
        <v>5.1683475600000106</v>
      </c>
      <c r="K337" s="64">
        <f t="shared" si="76"/>
        <v>2.2734000000000023</v>
      </c>
      <c r="L337" s="70">
        <f t="shared" si="77"/>
        <v>4.8168417841002321E-2</v>
      </c>
      <c r="M337" s="64">
        <f t="shared" ca="1" si="66"/>
        <v>50.486366666666669</v>
      </c>
      <c r="N337" s="64">
        <f t="shared" ca="1" si="68"/>
        <v>-3.2894666666666694</v>
      </c>
      <c r="O337" s="64">
        <f t="shared" ca="1" si="69"/>
        <v>10.820590951111129</v>
      </c>
      <c r="P337" s="64">
        <f t="shared" ca="1" si="70"/>
        <v>3.2894666666666694</v>
      </c>
      <c r="Q337" s="70">
        <f t="shared" ca="1" si="71"/>
        <v>6.9696667930874048E-2</v>
      </c>
      <c r="R337" s="67">
        <f t="shared" ca="1" si="67"/>
        <v>-3.2434291496134633</v>
      </c>
      <c r="S337" s="68">
        <f t="shared" ca="1" si="78"/>
        <v>0</v>
      </c>
    </row>
    <row r="338" spans="5:19" x14ac:dyDescent="0.25">
      <c r="E338" s="62">
        <f t="shared" si="72"/>
        <v>337</v>
      </c>
      <c r="F338" s="50">
        <v>43955</v>
      </c>
      <c r="G338" s="51">
        <v>47.443800000000003</v>
      </c>
      <c r="H338" s="69">
        <f t="shared" si="73"/>
        <v>47.196899999999999</v>
      </c>
      <c r="I338" s="64">
        <f t="shared" si="74"/>
        <v>0.24690000000000367</v>
      </c>
      <c r="J338" s="64">
        <f t="shared" si="75"/>
        <v>6.0959610000001815E-2</v>
      </c>
      <c r="K338" s="64">
        <f t="shared" si="76"/>
        <v>0.24690000000000367</v>
      </c>
      <c r="L338" s="70">
        <f t="shared" si="77"/>
        <v>5.2040519519938044E-3</v>
      </c>
      <c r="M338" s="64">
        <f t="shared" ca="1" si="66"/>
        <v>49.33123333333333</v>
      </c>
      <c r="N338" s="64">
        <f t="shared" ca="1" si="68"/>
        <v>-1.8874333333333269</v>
      </c>
      <c r="O338" s="64">
        <f t="shared" ca="1" si="69"/>
        <v>3.5624045877777535</v>
      </c>
      <c r="P338" s="64">
        <f t="shared" ca="1" si="70"/>
        <v>1.8874333333333269</v>
      </c>
      <c r="Q338" s="70">
        <f t="shared" ca="1" si="71"/>
        <v>3.9782507584412014E-2</v>
      </c>
      <c r="R338" s="67">
        <f t="shared" ca="1" si="67"/>
        <v>-1.8413958162801209</v>
      </c>
      <c r="S338" s="68">
        <f t="shared" ca="1" si="78"/>
        <v>0</v>
      </c>
    </row>
    <row r="339" spans="5:19" x14ac:dyDescent="0.25">
      <c r="E339" s="62">
        <f t="shared" si="72"/>
        <v>338</v>
      </c>
      <c r="F339" s="50">
        <v>43956</v>
      </c>
      <c r="G339" s="51">
        <v>47.392699999999998</v>
      </c>
      <c r="H339" s="69">
        <f t="shared" si="73"/>
        <v>47.443800000000003</v>
      </c>
      <c r="I339" s="64">
        <f t="shared" si="74"/>
        <v>-5.1100000000005252E-2</v>
      </c>
      <c r="J339" s="64">
        <f t="shared" si="75"/>
        <v>2.611210000000537E-3</v>
      </c>
      <c r="K339" s="64">
        <f t="shared" si="76"/>
        <v>5.1100000000005252E-2</v>
      </c>
      <c r="L339" s="70">
        <f t="shared" si="77"/>
        <v>1.0782251274986496E-3</v>
      </c>
      <c r="M339" s="64">
        <f t="shared" ca="1" si="66"/>
        <v>48.037000000000006</v>
      </c>
      <c r="N339" s="64">
        <f t="shared" ca="1" si="68"/>
        <v>-0.64430000000000831</v>
      </c>
      <c r="O339" s="64">
        <f t="shared" ca="1" si="69"/>
        <v>0.41512249000001072</v>
      </c>
      <c r="P339" s="64">
        <f t="shared" ca="1" si="70"/>
        <v>0.64430000000000831</v>
      </c>
      <c r="Q339" s="70">
        <f t="shared" ca="1" si="71"/>
        <v>1.3594920736738113E-2</v>
      </c>
      <c r="R339" s="67">
        <f t="shared" ca="1" si="67"/>
        <v>-0.59826248294680229</v>
      </c>
      <c r="S339" s="68">
        <f t="shared" ca="1" si="78"/>
        <v>0</v>
      </c>
    </row>
    <row r="340" spans="5:19" x14ac:dyDescent="0.25">
      <c r="E340" s="62">
        <f t="shared" si="72"/>
        <v>339</v>
      </c>
      <c r="F340" s="50">
        <v>43957</v>
      </c>
      <c r="G340" s="51">
        <v>47.699199999999998</v>
      </c>
      <c r="H340" s="69">
        <f t="shared" si="73"/>
        <v>47.392699999999998</v>
      </c>
      <c r="I340" s="64">
        <f t="shared" si="74"/>
        <v>0.30649999999999977</v>
      </c>
      <c r="J340" s="64">
        <f t="shared" si="75"/>
        <v>9.3942249999999866E-2</v>
      </c>
      <c r="K340" s="64">
        <f t="shared" si="76"/>
        <v>0.30649999999999977</v>
      </c>
      <c r="L340" s="70">
        <f t="shared" si="77"/>
        <v>6.4256842882060867E-3</v>
      </c>
      <c r="M340" s="64">
        <f t="shared" ca="1" si="66"/>
        <v>47.344466666666669</v>
      </c>
      <c r="N340" s="64">
        <f t="shared" ca="1" si="68"/>
        <v>0.35473333333332846</v>
      </c>
      <c r="O340" s="64">
        <f t="shared" ca="1" si="69"/>
        <v>0.12583573777777432</v>
      </c>
      <c r="P340" s="64">
        <f t="shared" ca="1" si="70"/>
        <v>0.35473333333332846</v>
      </c>
      <c r="Q340" s="70">
        <f t="shared" ca="1" si="71"/>
        <v>7.436882239813843E-3</v>
      </c>
      <c r="R340" s="67">
        <f t="shared" ca="1" si="67"/>
        <v>0.40077085038653443</v>
      </c>
      <c r="S340" s="68">
        <f t="shared" ca="1" si="78"/>
        <v>1</v>
      </c>
    </row>
    <row r="341" spans="5:19" x14ac:dyDescent="0.25">
      <c r="E341" s="62">
        <f t="shared" si="72"/>
        <v>340</v>
      </c>
      <c r="F341" s="50">
        <v>43958</v>
      </c>
      <c r="G341" s="51">
        <v>48.772100000000002</v>
      </c>
      <c r="H341" s="69">
        <f t="shared" si="73"/>
        <v>47.699199999999998</v>
      </c>
      <c r="I341" s="64">
        <f t="shared" si="74"/>
        <v>1.0729000000000042</v>
      </c>
      <c r="J341" s="64">
        <f t="shared" si="75"/>
        <v>1.151114410000009</v>
      </c>
      <c r="K341" s="64">
        <f t="shared" si="76"/>
        <v>1.0729000000000042</v>
      </c>
      <c r="L341" s="70">
        <f t="shared" si="77"/>
        <v>2.1998232596094982E-2</v>
      </c>
      <c r="M341" s="64">
        <f t="shared" ca="1" si="66"/>
        <v>47.511899999999997</v>
      </c>
      <c r="N341" s="64">
        <f t="shared" ca="1" si="68"/>
        <v>1.2602000000000046</v>
      </c>
      <c r="O341" s="64">
        <f t="shared" ca="1" si="69"/>
        <v>1.5881040400000117</v>
      </c>
      <c r="P341" s="64">
        <f t="shared" ca="1" si="70"/>
        <v>1.2602000000000046</v>
      </c>
      <c r="Q341" s="70">
        <f t="shared" ca="1" si="71"/>
        <v>2.583854293745819E-2</v>
      </c>
      <c r="R341" s="67">
        <f t="shared" ca="1" si="67"/>
        <v>1.3062375170532106</v>
      </c>
      <c r="S341" s="68">
        <f t="shared" ca="1" si="78"/>
        <v>0</v>
      </c>
    </row>
    <row r="342" spans="5:19" x14ac:dyDescent="0.25">
      <c r="E342" s="62">
        <f t="shared" si="72"/>
        <v>341</v>
      </c>
      <c r="F342" s="50">
        <v>43959</v>
      </c>
      <c r="G342" s="51">
        <v>49.581000000000003</v>
      </c>
      <c r="H342" s="69">
        <f t="shared" si="73"/>
        <v>48.772100000000002</v>
      </c>
      <c r="I342" s="64">
        <f t="shared" si="74"/>
        <v>0.80890000000000128</v>
      </c>
      <c r="J342" s="64">
        <f t="shared" si="75"/>
        <v>0.65431921000000204</v>
      </c>
      <c r="K342" s="64">
        <f t="shared" si="76"/>
        <v>0.80890000000000128</v>
      </c>
      <c r="L342" s="70">
        <f t="shared" si="77"/>
        <v>1.6314717331235781E-2</v>
      </c>
      <c r="M342" s="64">
        <f t="shared" ca="1" si="66"/>
        <v>47.954666666666668</v>
      </c>
      <c r="N342" s="64">
        <f t="shared" ca="1" si="68"/>
        <v>1.626333333333335</v>
      </c>
      <c r="O342" s="64">
        <f t="shared" ca="1" si="69"/>
        <v>2.6449601111111165</v>
      </c>
      <c r="P342" s="64">
        <f t="shared" ca="1" si="70"/>
        <v>1.626333333333335</v>
      </c>
      <c r="Q342" s="70">
        <f t="shared" ca="1" si="71"/>
        <v>3.280154360205189E-2</v>
      </c>
      <c r="R342" s="67">
        <f t="shared" ca="1" si="67"/>
        <v>1.6723708503865409</v>
      </c>
      <c r="S342" s="68">
        <f t="shared" ca="1" si="78"/>
        <v>0</v>
      </c>
    </row>
    <row r="343" spans="5:19" x14ac:dyDescent="0.25">
      <c r="E343" s="62">
        <f t="shared" si="72"/>
        <v>342</v>
      </c>
      <c r="F343" s="50">
        <v>43962</v>
      </c>
      <c r="G343" s="51">
        <v>48.789099999999998</v>
      </c>
      <c r="H343" s="69">
        <f t="shared" si="73"/>
        <v>49.581000000000003</v>
      </c>
      <c r="I343" s="64">
        <f t="shared" si="74"/>
        <v>-0.79190000000000538</v>
      </c>
      <c r="J343" s="64">
        <f t="shared" si="75"/>
        <v>0.62710561000000853</v>
      </c>
      <c r="K343" s="64">
        <f t="shared" si="76"/>
        <v>0.79190000000000538</v>
      </c>
      <c r="L343" s="70">
        <f t="shared" si="77"/>
        <v>1.6231084402048929E-2</v>
      </c>
      <c r="M343" s="64">
        <f t="shared" ca="1" si="66"/>
        <v>48.684100000000001</v>
      </c>
      <c r="N343" s="64">
        <f t="shared" ca="1" si="68"/>
        <v>0.10499999999999687</v>
      </c>
      <c r="O343" s="64">
        <f t="shared" ca="1" si="69"/>
        <v>1.1024999999999343E-2</v>
      </c>
      <c r="P343" s="64">
        <f t="shared" ca="1" si="70"/>
        <v>0.10499999999999687</v>
      </c>
      <c r="Q343" s="70">
        <f t="shared" ca="1" si="71"/>
        <v>2.1521200432063079E-3</v>
      </c>
      <c r="R343" s="67">
        <f t="shared" ca="1" si="67"/>
        <v>0.15103751705320284</v>
      </c>
      <c r="S343" s="68">
        <f t="shared" ca="1" si="78"/>
        <v>0</v>
      </c>
    </row>
    <row r="344" spans="5:19" x14ac:dyDescent="0.25">
      <c r="E344" s="62">
        <f t="shared" si="72"/>
        <v>343</v>
      </c>
      <c r="F344" s="50">
        <v>43963</v>
      </c>
      <c r="G344" s="51">
        <v>47.503399999999999</v>
      </c>
      <c r="H344" s="69">
        <f t="shared" si="73"/>
        <v>48.789099999999998</v>
      </c>
      <c r="I344" s="64">
        <f t="shared" si="74"/>
        <v>-1.2856999999999985</v>
      </c>
      <c r="J344" s="64">
        <f t="shared" si="75"/>
        <v>1.6530244899999962</v>
      </c>
      <c r="K344" s="64">
        <f t="shared" si="76"/>
        <v>1.2856999999999985</v>
      </c>
      <c r="L344" s="70">
        <f t="shared" si="77"/>
        <v>2.7065431105983962E-2</v>
      </c>
      <c r="M344" s="64">
        <f t="shared" ca="1" si="66"/>
        <v>49.047400000000003</v>
      </c>
      <c r="N344" s="64">
        <f t="shared" ca="1" si="68"/>
        <v>-1.544000000000004</v>
      </c>
      <c r="O344" s="64">
        <f t="shared" ca="1" si="69"/>
        <v>2.3839360000000123</v>
      </c>
      <c r="P344" s="64">
        <f t="shared" ca="1" si="70"/>
        <v>1.544000000000004</v>
      </c>
      <c r="Q344" s="70">
        <f t="shared" ca="1" si="71"/>
        <v>3.2502936631904331E-2</v>
      </c>
      <c r="R344" s="67">
        <f t="shared" ca="1" si="67"/>
        <v>-1.4979624829467981</v>
      </c>
      <c r="S344" s="68">
        <f t="shared" ca="1" si="78"/>
        <v>1</v>
      </c>
    </row>
    <row r="345" spans="5:19" x14ac:dyDescent="0.25">
      <c r="E345" s="62">
        <f t="shared" si="72"/>
        <v>344</v>
      </c>
      <c r="F345" s="50">
        <v>43964</v>
      </c>
      <c r="G345" s="51">
        <v>44.923400000000001</v>
      </c>
      <c r="H345" s="69">
        <f t="shared" si="73"/>
        <v>47.503399999999999</v>
      </c>
      <c r="I345" s="64">
        <f t="shared" si="74"/>
        <v>-2.5799999999999983</v>
      </c>
      <c r="J345" s="64">
        <f t="shared" si="75"/>
        <v>6.6563999999999908</v>
      </c>
      <c r="K345" s="64">
        <f t="shared" si="76"/>
        <v>2.5799999999999983</v>
      </c>
      <c r="L345" s="70">
        <f t="shared" si="77"/>
        <v>5.743109381747593E-2</v>
      </c>
      <c r="M345" s="64">
        <f t="shared" ca="1" si="66"/>
        <v>48.624500000000005</v>
      </c>
      <c r="N345" s="64">
        <f t="shared" ca="1" si="68"/>
        <v>-3.7011000000000038</v>
      </c>
      <c r="O345" s="64">
        <f t="shared" ca="1" si="69"/>
        <v>13.698141210000028</v>
      </c>
      <c r="P345" s="64">
        <f t="shared" ca="1" si="70"/>
        <v>3.7011000000000038</v>
      </c>
      <c r="Q345" s="70">
        <f t="shared" ca="1" si="71"/>
        <v>8.2386907491418804E-2</v>
      </c>
      <c r="R345" s="67">
        <f t="shared" ca="1" si="67"/>
        <v>-3.6550624829467977</v>
      </c>
      <c r="S345" s="68">
        <f t="shared" ca="1" si="78"/>
        <v>0</v>
      </c>
    </row>
    <row r="346" spans="5:19" x14ac:dyDescent="0.25">
      <c r="E346" s="62">
        <f t="shared" si="72"/>
        <v>345</v>
      </c>
      <c r="F346" s="50">
        <v>43965</v>
      </c>
      <c r="G346" s="51">
        <v>47.205399999999997</v>
      </c>
      <c r="H346" s="69">
        <f t="shared" si="73"/>
        <v>44.923400000000001</v>
      </c>
      <c r="I346" s="64">
        <f t="shared" si="74"/>
        <v>2.2819999999999965</v>
      </c>
      <c r="J346" s="64">
        <f t="shared" si="75"/>
        <v>5.2075239999999843</v>
      </c>
      <c r="K346" s="64">
        <f t="shared" si="76"/>
        <v>2.2819999999999965</v>
      </c>
      <c r="L346" s="70">
        <f t="shared" si="77"/>
        <v>4.8341926982929849E-2</v>
      </c>
      <c r="M346" s="64">
        <f t="shared" ca="1" si="66"/>
        <v>47.071966666666661</v>
      </c>
      <c r="N346" s="64">
        <f t="shared" ca="1" si="68"/>
        <v>0.13343333333333618</v>
      </c>
      <c r="O346" s="64">
        <f t="shared" ca="1" si="69"/>
        <v>1.7804454444445204E-2</v>
      </c>
      <c r="P346" s="64">
        <f t="shared" ca="1" si="70"/>
        <v>0.13343333333333618</v>
      </c>
      <c r="Q346" s="70">
        <f t="shared" ca="1" si="71"/>
        <v>2.8266540127471896E-3</v>
      </c>
      <c r="R346" s="67">
        <f t="shared" ca="1" si="67"/>
        <v>0.17947085038654215</v>
      </c>
      <c r="S346" s="68">
        <f t="shared" ca="1" si="78"/>
        <v>1</v>
      </c>
    </row>
    <row r="347" spans="5:19" x14ac:dyDescent="0.25">
      <c r="E347" s="62">
        <f t="shared" si="72"/>
        <v>346</v>
      </c>
      <c r="F347" s="50">
        <v>43966</v>
      </c>
      <c r="G347" s="51">
        <v>44.2423</v>
      </c>
      <c r="H347" s="69">
        <f t="shared" si="73"/>
        <v>47.205399999999997</v>
      </c>
      <c r="I347" s="64">
        <f t="shared" si="74"/>
        <v>-2.9630999999999972</v>
      </c>
      <c r="J347" s="64">
        <f t="shared" si="75"/>
        <v>8.7799616099999831</v>
      </c>
      <c r="K347" s="64">
        <f t="shared" si="76"/>
        <v>2.9630999999999972</v>
      </c>
      <c r="L347" s="70">
        <f t="shared" si="77"/>
        <v>6.6974366160891211E-2</v>
      </c>
      <c r="M347" s="64">
        <f t="shared" ca="1" si="66"/>
        <v>46.544066666666673</v>
      </c>
      <c r="N347" s="64">
        <f t="shared" ca="1" si="68"/>
        <v>-2.3017666666666727</v>
      </c>
      <c r="O347" s="64">
        <f t="shared" ca="1" si="69"/>
        <v>5.298129787777806</v>
      </c>
      <c r="P347" s="64">
        <f t="shared" ca="1" si="70"/>
        <v>2.3017666666666727</v>
      </c>
      <c r="Q347" s="70">
        <f t="shared" ca="1" si="71"/>
        <v>5.2026378978187682E-2</v>
      </c>
      <c r="R347" s="67">
        <f t="shared" ca="1" si="67"/>
        <v>-2.2557291496134666</v>
      </c>
      <c r="S347" s="68">
        <f t="shared" ca="1" si="78"/>
        <v>1</v>
      </c>
    </row>
    <row r="348" spans="5:19" x14ac:dyDescent="0.25">
      <c r="E348" s="62">
        <f t="shared" si="72"/>
        <v>347</v>
      </c>
      <c r="F348" s="50">
        <v>43969</v>
      </c>
      <c r="G348" s="51">
        <v>48.065399999999997</v>
      </c>
      <c r="H348" s="69">
        <f t="shared" si="73"/>
        <v>44.2423</v>
      </c>
      <c r="I348" s="64">
        <f t="shared" si="74"/>
        <v>3.8230999999999966</v>
      </c>
      <c r="J348" s="64">
        <f t="shared" si="75"/>
        <v>14.616093609999973</v>
      </c>
      <c r="K348" s="64">
        <f t="shared" si="76"/>
        <v>3.8230999999999966</v>
      </c>
      <c r="L348" s="70">
        <f t="shared" si="77"/>
        <v>7.9539544037914939E-2</v>
      </c>
      <c r="M348" s="64">
        <f t="shared" ca="1" si="66"/>
        <v>45.457033333333335</v>
      </c>
      <c r="N348" s="64">
        <f t="shared" ca="1" si="68"/>
        <v>2.6083666666666616</v>
      </c>
      <c r="O348" s="64">
        <f t="shared" ca="1" si="69"/>
        <v>6.8035766677777518</v>
      </c>
      <c r="P348" s="64">
        <f t="shared" ca="1" si="70"/>
        <v>2.6083666666666616</v>
      </c>
      <c r="Q348" s="70">
        <f t="shared" ca="1" si="71"/>
        <v>5.4267033389229294E-2</v>
      </c>
      <c r="R348" s="67">
        <f t="shared" ca="1" si="67"/>
        <v>2.6544041837198677</v>
      </c>
      <c r="S348" s="68">
        <f t="shared" ca="1" si="78"/>
        <v>1</v>
      </c>
    </row>
    <row r="349" spans="5:19" x14ac:dyDescent="0.25">
      <c r="E349" s="62">
        <f t="shared" si="72"/>
        <v>348</v>
      </c>
      <c r="F349" s="50">
        <v>43970</v>
      </c>
      <c r="G349" s="51">
        <v>46.694499999999998</v>
      </c>
      <c r="H349" s="69">
        <f t="shared" si="73"/>
        <v>48.065399999999997</v>
      </c>
      <c r="I349" s="64">
        <f t="shared" si="74"/>
        <v>-1.3708999999999989</v>
      </c>
      <c r="J349" s="64">
        <f t="shared" si="75"/>
        <v>1.8793668099999969</v>
      </c>
      <c r="K349" s="64">
        <f t="shared" si="76"/>
        <v>1.3708999999999989</v>
      </c>
      <c r="L349" s="70">
        <f t="shared" si="77"/>
        <v>2.9358918073863066E-2</v>
      </c>
      <c r="M349" s="64">
        <f t="shared" ca="1" si="66"/>
        <v>46.50436666666667</v>
      </c>
      <c r="N349" s="64">
        <f t="shared" ca="1" si="68"/>
        <v>0.19013333333332838</v>
      </c>
      <c r="O349" s="64">
        <f t="shared" ca="1" si="69"/>
        <v>3.6150684444442562E-2</v>
      </c>
      <c r="P349" s="64">
        <f t="shared" ca="1" si="70"/>
        <v>0.19013333333332838</v>
      </c>
      <c r="Q349" s="70">
        <f t="shared" ca="1" si="71"/>
        <v>4.0718571423471366E-3</v>
      </c>
      <c r="R349" s="67">
        <f t="shared" ca="1" si="67"/>
        <v>0.23617085038653435</v>
      </c>
      <c r="S349" s="68">
        <f t="shared" ca="1" si="78"/>
        <v>0</v>
      </c>
    </row>
    <row r="350" spans="5:19" x14ac:dyDescent="0.25">
      <c r="E350" s="62">
        <f t="shared" si="72"/>
        <v>349</v>
      </c>
      <c r="F350" s="50">
        <v>43971</v>
      </c>
      <c r="G350" s="51">
        <v>47.665199999999999</v>
      </c>
      <c r="H350" s="69">
        <f t="shared" si="73"/>
        <v>46.694499999999998</v>
      </c>
      <c r="I350" s="64">
        <f t="shared" si="74"/>
        <v>0.97070000000000078</v>
      </c>
      <c r="J350" s="64">
        <f t="shared" si="75"/>
        <v>0.9422584900000015</v>
      </c>
      <c r="K350" s="64">
        <f t="shared" si="76"/>
        <v>0.97070000000000078</v>
      </c>
      <c r="L350" s="70">
        <f t="shared" si="77"/>
        <v>2.0364962278559638E-2</v>
      </c>
      <c r="M350" s="64">
        <f t="shared" ca="1" si="66"/>
        <v>46.334066666666665</v>
      </c>
      <c r="N350" s="64">
        <f t="shared" ca="1" si="68"/>
        <v>1.3311333333333337</v>
      </c>
      <c r="O350" s="64">
        <f t="shared" ca="1" si="69"/>
        <v>1.7719159511111122</v>
      </c>
      <c r="P350" s="64">
        <f t="shared" ca="1" si="70"/>
        <v>1.3311333333333337</v>
      </c>
      <c r="Q350" s="70">
        <f t="shared" ca="1" si="71"/>
        <v>2.7926733409979056E-2</v>
      </c>
      <c r="R350" s="67">
        <f t="shared" ca="1" si="67"/>
        <v>1.3771708503865396</v>
      </c>
      <c r="S350" s="68">
        <f t="shared" ca="1" si="78"/>
        <v>0</v>
      </c>
    </row>
    <row r="351" spans="5:19" x14ac:dyDescent="0.25">
      <c r="E351" s="62">
        <f t="shared" si="72"/>
        <v>350</v>
      </c>
      <c r="F351" s="50">
        <v>43972</v>
      </c>
      <c r="G351" s="51">
        <v>47.929099999999998</v>
      </c>
      <c r="H351" s="69">
        <f t="shared" si="73"/>
        <v>47.665199999999999</v>
      </c>
      <c r="I351" s="64">
        <f t="shared" si="74"/>
        <v>0.26389999999999958</v>
      </c>
      <c r="J351" s="64">
        <f t="shared" si="75"/>
        <v>6.9643209999999775E-2</v>
      </c>
      <c r="K351" s="64">
        <f t="shared" si="76"/>
        <v>0.26389999999999958</v>
      </c>
      <c r="L351" s="70">
        <f t="shared" si="77"/>
        <v>5.5060495607052833E-3</v>
      </c>
      <c r="M351" s="64">
        <f t="shared" ca="1" si="66"/>
        <v>47.475033333333329</v>
      </c>
      <c r="N351" s="64">
        <f t="shared" ca="1" si="68"/>
        <v>0.45406666666666951</v>
      </c>
      <c r="O351" s="64">
        <f t="shared" ca="1" si="69"/>
        <v>0.20617653777778036</v>
      </c>
      <c r="P351" s="64">
        <f t="shared" ca="1" si="70"/>
        <v>0.45406666666666951</v>
      </c>
      <c r="Q351" s="70">
        <f t="shared" ca="1" si="71"/>
        <v>9.4737156897723822E-3</v>
      </c>
      <c r="R351" s="67">
        <f t="shared" ca="1" si="67"/>
        <v>0.50010418371987553</v>
      </c>
      <c r="S351" s="68">
        <f t="shared" ca="1" si="78"/>
        <v>0</v>
      </c>
    </row>
    <row r="352" spans="5:19" x14ac:dyDescent="0.25">
      <c r="E352" s="62">
        <f t="shared" si="72"/>
        <v>351</v>
      </c>
      <c r="F352" s="50">
        <v>43973</v>
      </c>
      <c r="G352" s="51">
        <v>47.375700000000002</v>
      </c>
      <c r="H352" s="69">
        <f t="shared" si="73"/>
        <v>47.929099999999998</v>
      </c>
      <c r="I352" s="64">
        <f t="shared" si="74"/>
        <v>-0.55339999999999634</v>
      </c>
      <c r="J352" s="64">
        <f t="shared" si="75"/>
        <v>0.30625155999999593</v>
      </c>
      <c r="K352" s="64">
        <f t="shared" si="76"/>
        <v>0.55339999999999634</v>
      </c>
      <c r="L352" s="70">
        <f t="shared" si="77"/>
        <v>1.168109389412708E-2</v>
      </c>
      <c r="M352" s="64">
        <f t="shared" ca="1" si="66"/>
        <v>47.429600000000001</v>
      </c>
      <c r="N352" s="64">
        <f t="shared" ca="1" si="68"/>
        <v>-5.3899999999998727E-2</v>
      </c>
      <c r="O352" s="64">
        <f t="shared" ca="1" si="69"/>
        <v>2.9052099999998626E-3</v>
      </c>
      <c r="P352" s="64">
        <f t="shared" ca="1" si="70"/>
        <v>5.3899999999998727E-2</v>
      </c>
      <c r="Q352" s="70">
        <f t="shared" ca="1" si="71"/>
        <v>1.1377140601616172E-3</v>
      </c>
      <c r="R352" s="67">
        <f t="shared" ca="1" si="67"/>
        <v>-7.8624829467927454E-3</v>
      </c>
      <c r="S352" s="68">
        <f t="shared" ca="1" si="78"/>
        <v>1</v>
      </c>
    </row>
    <row r="353" spans="5:19" x14ac:dyDescent="0.25">
      <c r="E353" s="62">
        <f t="shared" si="72"/>
        <v>352</v>
      </c>
      <c r="F353" s="50">
        <v>43977</v>
      </c>
      <c r="G353" s="51">
        <v>50.934800000000003</v>
      </c>
      <c r="H353" s="69">
        <f t="shared" si="73"/>
        <v>47.375700000000002</v>
      </c>
      <c r="I353" s="64">
        <f t="shared" si="74"/>
        <v>3.5591000000000008</v>
      </c>
      <c r="J353" s="64">
        <f t="shared" si="75"/>
        <v>12.667192810000007</v>
      </c>
      <c r="K353" s="64">
        <f t="shared" si="76"/>
        <v>3.5591000000000008</v>
      </c>
      <c r="L353" s="70">
        <f t="shared" si="77"/>
        <v>6.9875605676276348E-2</v>
      </c>
      <c r="M353" s="64">
        <f t="shared" ca="1" si="66"/>
        <v>47.656666666666666</v>
      </c>
      <c r="N353" s="64">
        <f t="shared" ca="1" si="68"/>
        <v>3.2781333333333365</v>
      </c>
      <c r="O353" s="64">
        <f t="shared" ca="1" si="69"/>
        <v>10.746158151111132</v>
      </c>
      <c r="P353" s="64">
        <f t="shared" ca="1" si="70"/>
        <v>3.2781333333333365</v>
      </c>
      <c r="Q353" s="70">
        <f t="shared" ca="1" si="71"/>
        <v>6.435940326325687E-2</v>
      </c>
      <c r="R353" s="67">
        <f t="shared" ca="1" si="67"/>
        <v>3.3241708503865426</v>
      </c>
      <c r="S353" s="68">
        <f t="shared" ca="1" si="78"/>
        <v>1</v>
      </c>
    </row>
    <row r="354" spans="5:19" x14ac:dyDescent="0.25">
      <c r="E354" s="62">
        <f t="shared" si="72"/>
        <v>353</v>
      </c>
      <c r="F354" s="50">
        <v>43978</v>
      </c>
      <c r="G354" s="51">
        <v>52.944299999999998</v>
      </c>
      <c r="H354" s="69">
        <f t="shared" si="73"/>
        <v>50.934800000000003</v>
      </c>
      <c r="I354" s="64">
        <f t="shared" si="74"/>
        <v>2.0094999999999956</v>
      </c>
      <c r="J354" s="64">
        <f t="shared" si="75"/>
        <v>4.038090249999982</v>
      </c>
      <c r="K354" s="64">
        <f t="shared" si="76"/>
        <v>2.0094999999999956</v>
      </c>
      <c r="L354" s="70">
        <f t="shared" si="77"/>
        <v>3.7954982878232325E-2</v>
      </c>
      <c r="M354" s="64">
        <f t="shared" ca="1" si="66"/>
        <v>48.746533333333332</v>
      </c>
      <c r="N354" s="64">
        <f t="shared" ca="1" si="68"/>
        <v>4.1977666666666664</v>
      </c>
      <c r="O354" s="64">
        <f t="shared" ca="1" si="69"/>
        <v>17.621244987777775</v>
      </c>
      <c r="P354" s="64">
        <f t="shared" ca="1" si="70"/>
        <v>4.1977666666666664</v>
      </c>
      <c r="Q354" s="70">
        <f t="shared" ca="1" si="71"/>
        <v>7.9286470246403604E-2</v>
      </c>
      <c r="R354" s="67">
        <f t="shared" ca="1" si="67"/>
        <v>4.2438041837198721</v>
      </c>
      <c r="S354" s="68">
        <f t="shared" ca="1" si="78"/>
        <v>0</v>
      </c>
    </row>
    <row r="355" spans="5:19" x14ac:dyDescent="0.25">
      <c r="E355" s="62">
        <f t="shared" si="72"/>
        <v>354</v>
      </c>
      <c r="F355" s="50">
        <v>43979</v>
      </c>
      <c r="G355" s="51">
        <v>50.0578</v>
      </c>
      <c r="H355" s="69">
        <f t="shared" si="73"/>
        <v>52.944299999999998</v>
      </c>
      <c r="I355" s="64">
        <f t="shared" si="74"/>
        <v>-2.8864999999999981</v>
      </c>
      <c r="J355" s="64">
        <f t="shared" si="75"/>
        <v>8.3318822499999889</v>
      </c>
      <c r="K355" s="64">
        <f t="shared" si="76"/>
        <v>2.8864999999999981</v>
      </c>
      <c r="L355" s="70">
        <f t="shared" si="77"/>
        <v>5.7663341177598658E-2</v>
      </c>
      <c r="M355" s="64">
        <f t="shared" ca="1" si="66"/>
        <v>50.418266666666661</v>
      </c>
      <c r="N355" s="64">
        <f t="shared" ca="1" si="68"/>
        <v>-0.36046666666666027</v>
      </c>
      <c r="O355" s="64">
        <f t="shared" ca="1" si="69"/>
        <v>0.12993621777777317</v>
      </c>
      <c r="P355" s="64">
        <f t="shared" ca="1" si="70"/>
        <v>0.36046666666666027</v>
      </c>
      <c r="Q355" s="70">
        <f t="shared" ca="1" si="71"/>
        <v>7.2010089669673908E-3</v>
      </c>
      <c r="R355" s="67">
        <f t="shared" ca="1" si="67"/>
        <v>-0.31442914961345431</v>
      </c>
      <c r="S355" s="68">
        <f t="shared" ca="1" si="78"/>
        <v>1</v>
      </c>
    </row>
    <row r="356" spans="5:19" x14ac:dyDescent="0.25">
      <c r="E356" s="62">
        <f t="shared" si="72"/>
        <v>355</v>
      </c>
      <c r="F356" s="50">
        <v>43980</v>
      </c>
      <c r="G356" s="51">
        <v>47.767299999999999</v>
      </c>
      <c r="H356" s="69">
        <f t="shared" si="73"/>
        <v>50.0578</v>
      </c>
      <c r="I356" s="64">
        <f t="shared" si="74"/>
        <v>-2.2905000000000015</v>
      </c>
      <c r="J356" s="64">
        <f t="shared" si="75"/>
        <v>5.2463902500000072</v>
      </c>
      <c r="K356" s="64">
        <f t="shared" si="76"/>
        <v>2.2905000000000015</v>
      </c>
      <c r="L356" s="70">
        <f t="shared" si="77"/>
        <v>4.7951213487050795E-2</v>
      </c>
      <c r="M356" s="64">
        <f t="shared" ca="1" si="66"/>
        <v>51.312299999999993</v>
      </c>
      <c r="N356" s="64">
        <f t="shared" ca="1" si="68"/>
        <v>-3.5449999999999946</v>
      </c>
      <c r="O356" s="64">
        <f t="shared" ca="1" si="69"/>
        <v>12.567024999999962</v>
      </c>
      <c r="P356" s="64">
        <f t="shared" ca="1" si="70"/>
        <v>3.5449999999999946</v>
      </c>
      <c r="Q356" s="70">
        <f t="shared" ca="1" si="71"/>
        <v>7.42139497103666E-2</v>
      </c>
      <c r="R356" s="67">
        <f t="shared" ca="1" si="67"/>
        <v>-3.4989624829467885</v>
      </c>
      <c r="S356" s="68">
        <f t="shared" ca="1" si="78"/>
        <v>0</v>
      </c>
    </row>
    <row r="357" spans="5:19" x14ac:dyDescent="0.25">
      <c r="E357" s="62">
        <f t="shared" si="72"/>
        <v>356</v>
      </c>
      <c r="F357" s="50">
        <v>43983</v>
      </c>
      <c r="G357" s="51">
        <v>49.444699999999997</v>
      </c>
      <c r="H357" s="69">
        <f t="shared" si="73"/>
        <v>47.767299999999999</v>
      </c>
      <c r="I357" s="64">
        <f t="shared" si="74"/>
        <v>1.6773999999999987</v>
      </c>
      <c r="J357" s="64">
        <f t="shared" si="75"/>
        <v>2.8136707599999955</v>
      </c>
      <c r="K357" s="64">
        <f t="shared" si="76"/>
        <v>1.6773999999999987</v>
      </c>
      <c r="L357" s="70">
        <f t="shared" si="77"/>
        <v>3.3924768478724693E-2</v>
      </c>
      <c r="M357" s="64">
        <f t="shared" ca="1" si="66"/>
        <v>50.256466666666661</v>
      </c>
      <c r="N357" s="64">
        <f t="shared" ca="1" si="68"/>
        <v>-0.81176666666666364</v>
      </c>
      <c r="O357" s="64">
        <f t="shared" ca="1" si="69"/>
        <v>0.65896512111110617</v>
      </c>
      <c r="P357" s="64">
        <f t="shared" ca="1" si="70"/>
        <v>0.81176666666666364</v>
      </c>
      <c r="Q357" s="70">
        <f t="shared" ca="1" si="71"/>
        <v>1.6417667953626248E-2</v>
      </c>
      <c r="R357" s="67">
        <f t="shared" ca="1" si="67"/>
        <v>-0.76572914961345762</v>
      </c>
      <c r="S357" s="68">
        <f t="shared" ca="1" si="78"/>
        <v>0</v>
      </c>
    </row>
    <row r="358" spans="5:19" x14ac:dyDescent="0.25">
      <c r="E358" s="62">
        <f t="shared" si="72"/>
        <v>357</v>
      </c>
      <c r="F358" s="50">
        <v>43984</v>
      </c>
      <c r="G358" s="51">
        <v>50.534599999999998</v>
      </c>
      <c r="H358" s="69">
        <f t="shared" si="73"/>
        <v>49.444699999999997</v>
      </c>
      <c r="I358" s="64">
        <f t="shared" si="74"/>
        <v>1.0899000000000001</v>
      </c>
      <c r="J358" s="64">
        <f t="shared" si="75"/>
        <v>1.1878820100000003</v>
      </c>
      <c r="K358" s="64">
        <f t="shared" si="76"/>
        <v>1.0899000000000001</v>
      </c>
      <c r="L358" s="70">
        <f t="shared" si="77"/>
        <v>2.1567401344821175E-2</v>
      </c>
      <c r="M358" s="64">
        <f t="shared" ca="1" si="66"/>
        <v>49.089933333333327</v>
      </c>
      <c r="N358" s="64">
        <f t="shared" ca="1" si="68"/>
        <v>1.4446666666666701</v>
      </c>
      <c r="O358" s="64">
        <f t="shared" ca="1" si="69"/>
        <v>2.0870617777777878</v>
      </c>
      <c r="P358" s="64">
        <f t="shared" ca="1" si="70"/>
        <v>1.4446666666666701</v>
      </c>
      <c r="Q358" s="70">
        <f t="shared" ca="1" si="71"/>
        <v>2.8587673923740765E-2</v>
      </c>
      <c r="R358" s="67">
        <f t="shared" ca="1" si="67"/>
        <v>1.490704183719876</v>
      </c>
      <c r="S358" s="68">
        <f t="shared" ca="1" si="78"/>
        <v>1</v>
      </c>
    </row>
    <row r="359" spans="5:19" x14ac:dyDescent="0.25">
      <c r="E359" s="62">
        <f t="shared" si="72"/>
        <v>358</v>
      </c>
      <c r="F359" s="50">
        <v>43985</v>
      </c>
      <c r="G359" s="51">
        <v>54.493899999999996</v>
      </c>
      <c r="H359" s="69">
        <f t="shared" si="73"/>
        <v>50.534599999999998</v>
      </c>
      <c r="I359" s="64">
        <f t="shared" si="74"/>
        <v>3.9592999999999989</v>
      </c>
      <c r="J359" s="64">
        <f t="shared" si="75"/>
        <v>15.676056489999992</v>
      </c>
      <c r="K359" s="64">
        <f t="shared" si="76"/>
        <v>3.9592999999999989</v>
      </c>
      <c r="L359" s="70">
        <f t="shared" si="77"/>
        <v>7.2655838543396592E-2</v>
      </c>
      <c r="M359" s="64">
        <f t="shared" ca="1" si="66"/>
        <v>49.248866666666665</v>
      </c>
      <c r="N359" s="64">
        <f t="shared" ca="1" si="68"/>
        <v>5.2450333333333319</v>
      </c>
      <c r="O359" s="64">
        <f t="shared" ca="1" si="69"/>
        <v>27.510374667777764</v>
      </c>
      <c r="P359" s="64">
        <f t="shared" ca="1" si="70"/>
        <v>5.2450333333333319</v>
      </c>
      <c r="Q359" s="70">
        <f t="shared" ca="1" si="71"/>
        <v>9.6249916657338383E-2</v>
      </c>
      <c r="R359" s="67">
        <f t="shared" ca="1" si="67"/>
        <v>5.2910708503865376</v>
      </c>
      <c r="S359" s="68">
        <f t="shared" ca="1" si="78"/>
        <v>0</v>
      </c>
    </row>
    <row r="360" spans="5:19" x14ac:dyDescent="0.25">
      <c r="E360" s="62">
        <f t="shared" si="72"/>
        <v>359</v>
      </c>
      <c r="F360" s="50">
        <v>43986</v>
      </c>
      <c r="G360" s="51">
        <v>54.570599999999999</v>
      </c>
      <c r="H360" s="69">
        <f t="shared" si="73"/>
        <v>54.493899999999996</v>
      </c>
      <c r="I360" s="64">
        <f t="shared" si="74"/>
        <v>7.6700000000002433E-2</v>
      </c>
      <c r="J360" s="64">
        <f t="shared" si="75"/>
        <v>5.882890000000373E-3</v>
      </c>
      <c r="K360" s="64">
        <f t="shared" si="76"/>
        <v>7.6700000000002433E-2</v>
      </c>
      <c r="L360" s="70">
        <f t="shared" si="77"/>
        <v>1.4055187225356224E-3</v>
      </c>
      <c r="M360" s="64">
        <f t="shared" ca="1" si="66"/>
        <v>51.491066666666661</v>
      </c>
      <c r="N360" s="64">
        <f t="shared" ca="1" si="68"/>
        <v>3.0795333333333375</v>
      </c>
      <c r="O360" s="64">
        <f t="shared" ca="1" si="69"/>
        <v>9.4835255511111356</v>
      </c>
      <c r="P360" s="64">
        <f t="shared" ca="1" si="70"/>
        <v>3.0795333333333375</v>
      </c>
      <c r="Q360" s="70">
        <f t="shared" ca="1" si="71"/>
        <v>5.6432095914894419E-2</v>
      </c>
      <c r="R360" s="67">
        <f t="shared" ca="1" si="67"/>
        <v>3.1255708503865436</v>
      </c>
      <c r="S360" s="68">
        <f t="shared" ca="1" si="78"/>
        <v>0</v>
      </c>
    </row>
    <row r="361" spans="5:19" x14ac:dyDescent="0.25">
      <c r="E361" s="62">
        <f t="shared" si="72"/>
        <v>360</v>
      </c>
      <c r="F361" s="50">
        <v>43987</v>
      </c>
      <c r="G361" s="51">
        <v>58.163800000000002</v>
      </c>
      <c r="H361" s="69">
        <f t="shared" si="73"/>
        <v>54.570599999999999</v>
      </c>
      <c r="I361" s="64">
        <f t="shared" si="74"/>
        <v>3.5932000000000031</v>
      </c>
      <c r="J361" s="64">
        <f t="shared" si="75"/>
        <v>12.911086240000023</v>
      </c>
      <c r="K361" s="64">
        <f t="shared" si="76"/>
        <v>3.5932000000000031</v>
      </c>
      <c r="L361" s="70">
        <f t="shared" si="77"/>
        <v>6.1777256644167042E-2</v>
      </c>
      <c r="M361" s="64">
        <f t="shared" ca="1" si="66"/>
        <v>53.1997</v>
      </c>
      <c r="N361" s="64">
        <f t="shared" ca="1" si="68"/>
        <v>4.964100000000002</v>
      </c>
      <c r="O361" s="64">
        <f t="shared" ca="1" si="69"/>
        <v>24.642288810000018</v>
      </c>
      <c r="P361" s="64">
        <f t="shared" ca="1" si="70"/>
        <v>4.964100000000002</v>
      </c>
      <c r="Q361" s="70">
        <f t="shared" ca="1" si="71"/>
        <v>8.5346899617975466E-2</v>
      </c>
      <c r="R361" s="67">
        <f t="shared" ca="1" si="67"/>
        <v>5.0101375170532076</v>
      </c>
      <c r="S361" s="68">
        <f t="shared" ca="1" si="78"/>
        <v>0</v>
      </c>
    </row>
    <row r="362" spans="5:19" x14ac:dyDescent="0.25">
      <c r="E362" s="62">
        <f t="shared" si="72"/>
        <v>361</v>
      </c>
      <c r="F362" s="50">
        <v>43990</v>
      </c>
      <c r="G362" s="51">
        <v>57.959400000000002</v>
      </c>
      <c r="H362" s="69">
        <f t="shared" si="73"/>
        <v>58.163800000000002</v>
      </c>
      <c r="I362" s="64">
        <f t="shared" si="74"/>
        <v>-0.20439999999999969</v>
      </c>
      <c r="J362" s="64">
        <f t="shared" si="75"/>
        <v>4.1779359999999877E-2</v>
      </c>
      <c r="K362" s="64">
        <f t="shared" si="76"/>
        <v>0.20439999999999969</v>
      </c>
      <c r="L362" s="70">
        <f t="shared" si="77"/>
        <v>3.5266065556234139E-3</v>
      </c>
      <c r="M362" s="64">
        <f t="shared" ca="1" si="66"/>
        <v>55.742766666666661</v>
      </c>
      <c r="N362" s="64">
        <f t="shared" ca="1" si="68"/>
        <v>2.2166333333333412</v>
      </c>
      <c r="O362" s="64">
        <f t="shared" ca="1" si="69"/>
        <v>4.9134633344444794</v>
      </c>
      <c r="P362" s="64">
        <f t="shared" ca="1" si="70"/>
        <v>2.2166333333333412</v>
      </c>
      <c r="Q362" s="70">
        <f t="shared" ca="1" si="71"/>
        <v>3.8244587303066305E-2</v>
      </c>
      <c r="R362" s="67">
        <f t="shared" ca="1" si="67"/>
        <v>2.2626708503865474</v>
      </c>
      <c r="S362" s="68">
        <f t="shared" ca="1" si="78"/>
        <v>0</v>
      </c>
    </row>
    <row r="363" spans="5:19" x14ac:dyDescent="0.25">
      <c r="E363" s="62">
        <f t="shared" si="72"/>
        <v>362</v>
      </c>
      <c r="F363" s="50">
        <v>43991</v>
      </c>
      <c r="G363" s="51">
        <v>55.266800000000003</v>
      </c>
      <c r="H363" s="69">
        <f t="shared" si="73"/>
        <v>57.959400000000002</v>
      </c>
      <c r="I363" s="64">
        <f t="shared" si="74"/>
        <v>-2.6925999999999988</v>
      </c>
      <c r="J363" s="64">
        <f t="shared" si="75"/>
        <v>7.2500947599999934</v>
      </c>
      <c r="K363" s="64">
        <f t="shared" si="76"/>
        <v>2.6925999999999988</v>
      </c>
      <c r="L363" s="70">
        <f t="shared" si="77"/>
        <v>4.8720027213444574E-2</v>
      </c>
      <c r="M363" s="64">
        <f t="shared" ca="1" si="66"/>
        <v>56.897933333333334</v>
      </c>
      <c r="N363" s="64">
        <f t="shared" ca="1" si="68"/>
        <v>-1.6311333333333309</v>
      </c>
      <c r="O363" s="64">
        <f t="shared" ca="1" si="69"/>
        <v>2.660595951111103</v>
      </c>
      <c r="P363" s="64">
        <f t="shared" ca="1" si="70"/>
        <v>1.6311333333333309</v>
      </c>
      <c r="Q363" s="70">
        <f t="shared" ca="1" si="71"/>
        <v>2.9513800931722674E-2</v>
      </c>
      <c r="R363" s="67">
        <f t="shared" ca="1" si="67"/>
        <v>-1.585095816280125</v>
      </c>
      <c r="S363" s="68">
        <f t="shared" ca="1" si="78"/>
        <v>1</v>
      </c>
    </row>
    <row r="364" spans="5:19" x14ac:dyDescent="0.25">
      <c r="E364" s="62">
        <f t="shared" si="72"/>
        <v>363</v>
      </c>
      <c r="F364" s="50">
        <v>43992</v>
      </c>
      <c r="G364" s="51">
        <v>54.520800000000001</v>
      </c>
      <c r="H364" s="69">
        <f t="shared" si="73"/>
        <v>55.266800000000003</v>
      </c>
      <c r="I364" s="64">
        <f t="shared" si="74"/>
        <v>-0.74600000000000222</v>
      </c>
      <c r="J364" s="64">
        <f t="shared" si="75"/>
        <v>0.55651600000000334</v>
      </c>
      <c r="K364" s="64">
        <f t="shared" si="76"/>
        <v>0.74600000000000222</v>
      </c>
      <c r="L364" s="70">
        <f t="shared" si="77"/>
        <v>1.3682851315461295E-2</v>
      </c>
      <c r="M364" s="64">
        <f t="shared" ca="1" si="66"/>
        <v>57.129999999999995</v>
      </c>
      <c r="N364" s="64">
        <f t="shared" ca="1" si="68"/>
        <v>-2.6091999999999942</v>
      </c>
      <c r="O364" s="64">
        <f t="shared" ca="1" si="69"/>
        <v>6.8079246399999693</v>
      </c>
      <c r="P364" s="64">
        <f t="shared" ca="1" si="70"/>
        <v>2.6091999999999942</v>
      </c>
      <c r="Q364" s="70">
        <f t="shared" ca="1" si="71"/>
        <v>4.7856964681369206E-2</v>
      </c>
      <c r="R364" s="67">
        <f t="shared" ca="1" si="67"/>
        <v>-2.5631624829467881</v>
      </c>
      <c r="S364" s="68">
        <f t="shared" ca="1" si="78"/>
        <v>0</v>
      </c>
    </row>
    <row r="365" spans="5:19" x14ac:dyDescent="0.25">
      <c r="E365" s="62">
        <f t="shared" si="72"/>
        <v>364</v>
      </c>
      <c r="F365" s="50">
        <v>43993</v>
      </c>
      <c r="G365" s="51">
        <v>51.279400000000003</v>
      </c>
      <c r="H365" s="69">
        <f t="shared" si="73"/>
        <v>54.520800000000001</v>
      </c>
      <c r="I365" s="64">
        <f t="shared" si="74"/>
        <v>-3.2413999999999987</v>
      </c>
      <c r="J365" s="64">
        <f t="shared" si="75"/>
        <v>10.506673959999992</v>
      </c>
      <c r="K365" s="64">
        <f t="shared" si="76"/>
        <v>3.2413999999999987</v>
      </c>
      <c r="L365" s="70">
        <f t="shared" si="77"/>
        <v>6.3210567986364874E-2</v>
      </c>
      <c r="M365" s="64">
        <f t="shared" ca="1" si="66"/>
        <v>55.915666666666674</v>
      </c>
      <c r="N365" s="64">
        <f t="shared" ca="1" si="68"/>
        <v>-4.6362666666666712</v>
      </c>
      <c r="O365" s="64">
        <f t="shared" ca="1" si="69"/>
        <v>21.494968604444487</v>
      </c>
      <c r="P365" s="64">
        <f t="shared" ca="1" si="70"/>
        <v>4.6362666666666712</v>
      </c>
      <c r="Q365" s="70">
        <f t="shared" ca="1" si="71"/>
        <v>9.0411874293901073E-2</v>
      </c>
      <c r="R365" s="67">
        <f t="shared" ca="1" si="67"/>
        <v>-4.5902291496134655</v>
      </c>
      <c r="S365" s="68">
        <f t="shared" ca="1" si="78"/>
        <v>0</v>
      </c>
    </row>
    <row r="366" spans="5:19" x14ac:dyDescent="0.25">
      <c r="E366" s="62">
        <f t="shared" si="72"/>
        <v>365</v>
      </c>
      <c r="F366" s="50">
        <v>43994</v>
      </c>
      <c r="G366" s="51">
        <v>52.522799999999997</v>
      </c>
      <c r="H366" s="69">
        <f t="shared" si="73"/>
        <v>51.279400000000003</v>
      </c>
      <c r="I366" s="64">
        <f t="shared" si="74"/>
        <v>1.2433999999999941</v>
      </c>
      <c r="J366" s="64">
        <f t="shared" si="75"/>
        <v>1.5460435599999853</v>
      </c>
      <c r="K366" s="64">
        <f t="shared" si="76"/>
        <v>1.2433999999999941</v>
      </c>
      <c r="L366" s="70">
        <f t="shared" si="77"/>
        <v>2.367352844859745E-2</v>
      </c>
      <c r="M366" s="64">
        <f t="shared" ca="1" si="66"/>
        <v>53.689</v>
      </c>
      <c r="N366" s="64">
        <f t="shared" ca="1" si="68"/>
        <v>-1.1662000000000035</v>
      </c>
      <c r="O366" s="64">
        <f t="shared" ca="1" si="69"/>
        <v>1.360022440000008</v>
      </c>
      <c r="P366" s="64">
        <f t="shared" ca="1" si="70"/>
        <v>1.1662000000000035</v>
      </c>
      <c r="Q366" s="70">
        <f t="shared" ca="1" si="71"/>
        <v>2.2203690587706739E-2</v>
      </c>
      <c r="R366" s="67">
        <f t="shared" ca="1" si="67"/>
        <v>-1.1201624829467975</v>
      </c>
      <c r="S366" s="68">
        <f t="shared" ca="1" si="78"/>
        <v>0</v>
      </c>
    </row>
    <row r="367" spans="5:19" x14ac:dyDescent="0.25">
      <c r="E367" s="62">
        <f t="shared" si="72"/>
        <v>366</v>
      </c>
      <c r="F367" s="50">
        <v>43997</v>
      </c>
      <c r="G367" s="51">
        <v>54.126300000000001</v>
      </c>
      <c r="H367" s="69">
        <f t="shared" si="73"/>
        <v>52.522799999999997</v>
      </c>
      <c r="I367" s="64">
        <f t="shared" si="74"/>
        <v>1.6035000000000039</v>
      </c>
      <c r="J367" s="64">
        <f t="shared" si="75"/>
        <v>2.5712122500000127</v>
      </c>
      <c r="K367" s="64">
        <f t="shared" si="76"/>
        <v>1.6035000000000039</v>
      </c>
      <c r="L367" s="70">
        <f t="shared" si="77"/>
        <v>2.9625154499753427E-2</v>
      </c>
      <c r="M367" s="64">
        <f t="shared" ca="1" si="66"/>
        <v>52.774333333333338</v>
      </c>
      <c r="N367" s="64">
        <f t="shared" ca="1" si="68"/>
        <v>1.3519666666666623</v>
      </c>
      <c r="O367" s="64">
        <f t="shared" ca="1" si="69"/>
        <v>1.827813867777766</v>
      </c>
      <c r="P367" s="64">
        <f t="shared" ca="1" si="70"/>
        <v>1.3519666666666623</v>
      </c>
      <c r="Q367" s="70">
        <f t="shared" ca="1" si="71"/>
        <v>2.4977998988784791E-2</v>
      </c>
      <c r="R367" s="67">
        <f t="shared" ca="1" si="67"/>
        <v>1.3980041837198682</v>
      </c>
      <c r="S367" s="68">
        <f t="shared" ca="1" si="78"/>
        <v>1</v>
      </c>
    </row>
    <row r="368" spans="5:19" x14ac:dyDescent="0.25">
      <c r="E368" s="62">
        <f t="shared" si="72"/>
        <v>367</v>
      </c>
      <c r="F368" s="50">
        <v>43998</v>
      </c>
      <c r="G368" s="51">
        <v>56.570300000000003</v>
      </c>
      <c r="H368" s="69">
        <f t="shared" si="73"/>
        <v>54.126300000000001</v>
      </c>
      <c r="I368" s="64">
        <f t="shared" si="74"/>
        <v>2.4440000000000026</v>
      </c>
      <c r="J368" s="64">
        <f t="shared" si="75"/>
        <v>5.9731360000000127</v>
      </c>
      <c r="K368" s="64">
        <f t="shared" si="76"/>
        <v>2.4440000000000026</v>
      </c>
      <c r="L368" s="70">
        <f t="shared" si="77"/>
        <v>4.3202882077698061E-2</v>
      </c>
      <c r="M368" s="64">
        <f t="shared" ca="1" si="66"/>
        <v>52.642833333333328</v>
      </c>
      <c r="N368" s="64">
        <f t="shared" ca="1" si="68"/>
        <v>3.9274666666666747</v>
      </c>
      <c r="O368" s="64">
        <f t="shared" ca="1" si="69"/>
        <v>15.424994417777841</v>
      </c>
      <c r="P368" s="64">
        <f t="shared" ca="1" si="70"/>
        <v>3.9274666666666747</v>
      </c>
      <c r="Q368" s="70">
        <f t="shared" ca="1" si="71"/>
        <v>6.942630084455402E-2</v>
      </c>
      <c r="R368" s="67">
        <f t="shared" ca="1" si="67"/>
        <v>3.9735041837198808</v>
      </c>
      <c r="S368" s="68">
        <f t="shared" ca="1" si="78"/>
        <v>0</v>
      </c>
    </row>
    <row r="369" spans="5:19" x14ac:dyDescent="0.25">
      <c r="E369" s="62">
        <f t="shared" si="72"/>
        <v>368</v>
      </c>
      <c r="F369" s="50">
        <v>43999</v>
      </c>
      <c r="G369" s="51">
        <v>54.546500000000002</v>
      </c>
      <c r="H369" s="69">
        <f t="shared" si="73"/>
        <v>56.570300000000003</v>
      </c>
      <c r="I369" s="64">
        <f t="shared" si="74"/>
        <v>-2.0238000000000014</v>
      </c>
      <c r="J369" s="64">
        <f t="shared" si="75"/>
        <v>4.0957664400000056</v>
      </c>
      <c r="K369" s="64">
        <f t="shared" si="76"/>
        <v>2.0238000000000014</v>
      </c>
      <c r="L369" s="70">
        <f t="shared" si="77"/>
        <v>3.7102288872796631E-2</v>
      </c>
      <c r="M369" s="64">
        <f t="shared" ca="1" si="66"/>
        <v>54.406466666666667</v>
      </c>
      <c r="N369" s="64">
        <f t="shared" ca="1" si="68"/>
        <v>0.14003333333333501</v>
      </c>
      <c r="O369" s="64">
        <f t="shared" ca="1" si="69"/>
        <v>1.9609334444444914E-2</v>
      </c>
      <c r="P369" s="64">
        <f t="shared" ca="1" si="70"/>
        <v>0.14003333333333501</v>
      </c>
      <c r="Q369" s="70">
        <f t="shared" ca="1" si="71"/>
        <v>2.5672285725635009E-3</v>
      </c>
      <c r="R369" s="67">
        <f t="shared" ca="1" si="67"/>
        <v>0.18607085038654098</v>
      </c>
      <c r="S369" s="68">
        <f t="shared" ca="1" si="78"/>
        <v>0</v>
      </c>
    </row>
    <row r="370" spans="5:19" x14ac:dyDescent="0.25">
      <c r="E370" s="62">
        <f t="shared" si="72"/>
        <v>369</v>
      </c>
      <c r="F370" s="50">
        <v>44000</v>
      </c>
      <c r="G370" s="51">
        <v>54.452199999999998</v>
      </c>
      <c r="H370" s="69">
        <f t="shared" si="73"/>
        <v>54.546500000000002</v>
      </c>
      <c r="I370" s="64">
        <f t="shared" si="74"/>
        <v>-9.4300000000004047E-2</v>
      </c>
      <c r="J370" s="64">
        <f t="shared" si="75"/>
        <v>8.8924900000007627E-3</v>
      </c>
      <c r="K370" s="64">
        <f t="shared" si="76"/>
        <v>9.4300000000004047E-2</v>
      </c>
      <c r="L370" s="70">
        <f t="shared" si="77"/>
        <v>1.731794124020775E-3</v>
      </c>
      <c r="M370" s="64">
        <f t="shared" ca="1" si="66"/>
        <v>55.08103333333333</v>
      </c>
      <c r="N370" s="64">
        <f t="shared" ca="1" si="68"/>
        <v>-0.62883333333333269</v>
      </c>
      <c r="O370" s="64">
        <f t="shared" ca="1" si="69"/>
        <v>0.39543136111111032</v>
      </c>
      <c r="P370" s="64">
        <f t="shared" ca="1" si="70"/>
        <v>0.62883333333333269</v>
      </c>
      <c r="Q370" s="70">
        <f t="shared" ca="1" si="71"/>
        <v>1.1548354948621593E-2</v>
      </c>
      <c r="R370" s="67">
        <f t="shared" ca="1" si="67"/>
        <v>-0.58279581628012667</v>
      </c>
      <c r="S370" s="68">
        <f t="shared" ca="1" si="78"/>
        <v>1</v>
      </c>
    </row>
    <row r="371" spans="5:19" x14ac:dyDescent="0.25">
      <c r="E371" s="62">
        <f t="shared" si="72"/>
        <v>370</v>
      </c>
      <c r="F371" s="50">
        <v>44001</v>
      </c>
      <c r="G371" s="51">
        <v>54.272100000000002</v>
      </c>
      <c r="H371" s="69">
        <f t="shared" si="73"/>
        <v>54.452199999999998</v>
      </c>
      <c r="I371" s="64">
        <f t="shared" si="74"/>
        <v>-0.18009999999999593</v>
      </c>
      <c r="J371" s="64">
        <f t="shared" si="75"/>
        <v>3.2436009999998537E-2</v>
      </c>
      <c r="K371" s="64">
        <f t="shared" si="76"/>
        <v>0.18009999999999593</v>
      </c>
      <c r="L371" s="70">
        <f t="shared" si="77"/>
        <v>3.3184638147408323E-3</v>
      </c>
      <c r="M371" s="64">
        <f t="shared" ca="1" si="66"/>
        <v>55.189666666666675</v>
      </c>
      <c r="N371" s="64">
        <f t="shared" ca="1" si="68"/>
        <v>-0.91756666666667286</v>
      </c>
      <c r="O371" s="64">
        <f t="shared" ca="1" si="69"/>
        <v>0.84192858777778912</v>
      </c>
      <c r="P371" s="64">
        <f t="shared" ca="1" si="70"/>
        <v>0.91756666666667286</v>
      </c>
      <c r="Q371" s="70">
        <f t="shared" ca="1" si="71"/>
        <v>1.6906783903085983E-2</v>
      </c>
      <c r="R371" s="67">
        <f t="shared" ca="1" si="67"/>
        <v>-0.87152914961346684</v>
      </c>
      <c r="S371" s="68">
        <f t="shared" ca="1" si="78"/>
        <v>0</v>
      </c>
    </row>
    <row r="372" spans="5:19" x14ac:dyDescent="0.25">
      <c r="E372" s="62">
        <f t="shared" si="72"/>
        <v>371</v>
      </c>
      <c r="F372" s="50">
        <v>44004</v>
      </c>
      <c r="G372" s="51">
        <v>53.680399999999999</v>
      </c>
      <c r="H372" s="69">
        <f t="shared" si="73"/>
        <v>54.272100000000002</v>
      </c>
      <c r="I372" s="64">
        <f t="shared" si="74"/>
        <v>-0.591700000000003</v>
      </c>
      <c r="J372" s="64">
        <f t="shared" si="75"/>
        <v>0.35010889000000356</v>
      </c>
      <c r="K372" s="64">
        <f t="shared" si="76"/>
        <v>0.591700000000003</v>
      </c>
      <c r="L372" s="70">
        <f t="shared" si="77"/>
        <v>1.1022645136772509E-2</v>
      </c>
      <c r="M372" s="64">
        <f t="shared" ca="1" si="66"/>
        <v>54.4236</v>
      </c>
      <c r="N372" s="64">
        <f t="shared" ca="1" si="68"/>
        <v>-0.74320000000000164</v>
      </c>
      <c r="O372" s="64">
        <f t="shared" ca="1" si="69"/>
        <v>0.55234624000000243</v>
      </c>
      <c r="P372" s="64">
        <f t="shared" ca="1" si="70"/>
        <v>0.74320000000000164</v>
      </c>
      <c r="Q372" s="70">
        <f t="shared" ca="1" si="71"/>
        <v>1.3844904285363032E-2</v>
      </c>
      <c r="R372" s="67">
        <f t="shared" ca="1" si="67"/>
        <v>-0.69716248294679561</v>
      </c>
      <c r="S372" s="68">
        <f t="shared" ca="1" si="78"/>
        <v>0</v>
      </c>
    </row>
    <row r="373" spans="5:19" x14ac:dyDescent="0.25">
      <c r="E373" s="62">
        <f t="shared" si="72"/>
        <v>372</v>
      </c>
      <c r="F373" s="50">
        <v>44005</v>
      </c>
      <c r="G373" s="51">
        <v>53.757599999999996</v>
      </c>
      <c r="H373" s="69">
        <f t="shared" si="73"/>
        <v>53.680399999999999</v>
      </c>
      <c r="I373" s="64">
        <f t="shared" si="74"/>
        <v>7.7199999999997715E-2</v>
      </c>
      <c r="J373" s="64">
        <f t="shared" si="75"/>
        <v>5.9598399999996471E-3</v>
      </c>
      <c r="K373" s="64">
        <f t="shared" si="76"/>
        <v>7.7199999999997715E-2</v>
      </c>
      <c r="L373" s="70">
        <f t="shared" si="77"/>
        <v>1.4360760152982595E-3</v>
      </c>
      <c r="M373" s="64">
        <f t="shared" ca="1" si="66"/>
        <v>54.134899999999995</v>
      </c>
      <c r="N373" s="64">
        <f t="shared" ca="1" si="68"/>
        <v>-0.37729999999999819</v>
      </c>
      <c r="O373" s="64">
        <f t="shared" ca="1" si="69"/>
        <v>0.14235528999999864</v>
      </c>
      <c r="P373" s="64">
        <f t="shared" ca="1" si="70"/>
        <v>0.37729999999999819</v>
      </c>
      <c r="Q373" s="70">
        <f t="shared" ca="1" si="71"/>
        <v>7.0185424944565642E-3</v>
      </c>
      <c r="R373" s="67">
        <f t="shared" ca="1" si="67"/>
        <v>-0.33126248294679222</v>
      </c>
      <c r="S373" s="68">
        <f t="shared" ca="1" si="78"/>
        <v>0</v>
      </c>
    </row>
    <row r="374" spans="5:19" x14ac:dyDescent="0.25">
      <c r="E374" s="62">
        <f t="shared" si="72"/>
        <v>373</v>
      </c>
      <c r="F374" s="50">
        <v>44006</v>
      </c>
      <c r="G374" s="51">
        <v>50.619100000000003</v>
      </c>
      <c r="H374" s="69">
        <f t="shared" si="73"/>
        <v>53.757599999999996</v>
      </c>
      <c r="I374" s="64">
        <f t="shared" si="74"/>
        <v>-3.1384999999999934</v>
      </c>
      <c r="J374" s="64">
        <f t="shared" si="75"/>
        <v>9.8501822499999587</v>
      </c>
      <c r="K374" s="64">
        <f t="shared" si="76"/>
        <v>3.1384999999999934</v>
      </c>
      <c r="L374" s="70">
        <f t="shared" si="77"/>
        <v>6.2002287674020148E-2</v>
      </c>
      <c r="M374" s="64">
        <f t="shared" ca="1" si="66"/>
        <v>53.90336666666667</v>
      </c>
      <c r="N374" s="64">
        <f t="shared" ca="1" si="68"/>
        <v>-3.2842666666666673</v>
      </c>
      <c r="O374" s="64">
        <f t="shared" ca="1" si="69"/>
        <v>10.786407537777782</v>
      </c>
      <c r="P374" s="64">
        <f t="shared" ca="1" si="70"/>
        <v>3.2842666666666673</v>
      </c>
      <c r="Q374" s="70">
        <f t="shared" ca="1" si="71"/>
        <v>6.4881964844627174E-2</v>
      </c>
      <c r="R374" s="67">
        <f t="shared" ca="1" si="67"/>
        <v>-3.2382291496134612</v>
      </c>
      <c r="S374" s="68">
        <f t="shared" ca="1" si="78"/>
        <v>0</v>
      </c>
    </row>
    <row r="375" spans="5:19" x14ac:dyDescent="0.25">
      <c r="E375" s="62">
        <f t="shared" si="72"/>
        <v>374</v>
      </c>
      <c r="F375" s="50">
        <v>44007</v>
      </c>
      <c r="G375" s="51">
        <v>51.287999999999997</v>
      </c>
      <c r="H375" s="69">
        <f t="shared" si="73"/>
        <v>50.619100000000003</v>
      </c>
      <c r="I375" s="64">
        <f t="shared" si="74"/>
        <v>0.66889999999999361</v>
      </c>
      <c r="J375" s="64">
        <f t="shared" si="75"/>
        <v>0.44742720999999147</v>
      </c>
      <c r="K375" s="64">
        <f t="shared" si="76"/>
        <v>0.66889999999999361</v>
      </c>
      <c r="L375" s="70">
        <f t="shared" si="77"/>
        <v>1.3042037123693527E-2</v>
      </c>
      <c r="M375" s="64">
        <f t="shared" ca="1" si="66"/>
        <v>52.685699999999997</v>
      </c>
      <c r="N375" s="64">
        <f t="shared" ca="1" si="68"/>
        <v>-1.3977000000000004</v>
      </c>
      <c r="O375" s="64">
        <f t="shared" ca="1" si="69"/>
        <v>1.9535652900000011</v>
      </c>
      <c r="P375" s="64">
        <f t="shared" ca="1" si="70"/>
        <v>1.3977000000000004</v>
      </c>
      <c r="Q375" s="70">
        <f t="shared" ca="1" si="71"/>
        <v>2.7251988769302769E-2</v>
      </c>
      <c r="R375" s="67">
        <f t="shared" ca="1" si="67"/>
        <v>-1.3516624829467945</v>
      </c>
      <c r="S375" s="68">
        <f t="shared" ca="1" si="78"/>
        <v>0</v>
      </c>
    </row>
    <row r="376" spans="5:19" x14ac:dyDescent="0.25">
      <c r="E376" s="62">
        <f t="shared" si="72"/>
        <v>375</v>
      </c>
      <c r="F376" s="50">
        <v>44008</v>
      </c>
      <c r="G376" s="51">
        <v>48.998399999999997</v>
      </c>
      <c r="H376" s="69">
        <f t="shared" si="73"/>
        <v>51.287999999999997</v>
      </c>
      <c r="I376" s="64">
        <f t="shared" si="74"/>
        <v>-2.2896000000000001</v>
      </c>
      <c r="J376" s="64">
        <f t="shared" si="75"/>
        <v>5.2422681600000001</v>
      </c>
      <c r="K376" s="64">
        <f t="shared" si="76"/>
        <v>2.2896000000000001</v>
      </c>
      <c r="L376" s="70">
        <f t="shared" si="77"/>
        <v>4.6728056426332293E-2</v>
      </c>
      <c r="M376" s="64">
        <f t="shared" ca="1" si="66"/>
        <v>51.888233333333325</v>
      </c>
      <c r="N376" s="64">
        <f t="shared" ca="1" si="68"/>
        <v>-2.8898333333333284</v>
      </c>
      <c r="O376" s="64">
        <f t="shared" ca="1" si="69"/>
        <v>8.3511366944444152</v>
      </c>
      <c r="P376" s="64">
        <f t="shared" ca="1" si="70"/>
        <v>2.8898333333333284</v>
      </c>
      <c r="Q376" s="70">
        <f t="shared" ca="1" si="71"/>
        <v>5.8978116292232576E-2</v>
      </c>
      <c r="R376" s="67">
        <f t="shared" ca="1" si="67"/>
        <v>-2.8437958162801222</v>
      </c>
      <c r="S376" s="68">
        <f t="shared" ca="1" si="78"/>
        <v>0</v>
      </c>
    </row>
    <row r="377" spans="5:19" x14ac:dyDescent="0.25">
      <c r="E377" s="62">
        <f t="shared" si="72"/>
        <v>376</v>
      </c>
      <c r="F377" s="50">
        <v>44011</v>
      </c>
      <c r="G377" s="51">
        <v>51.759599999999999</v>
      </c>
      <c r="H377" s="69">
        <f t="shared" si="73"/>
        <v>48.998399999999997</v>
      </c>
      <c r="I377" s="64">
        <f t="shared" si="74"/>
        <v>2.7612000000000023</v>
      </c>
      <c r="J377" s="64">
        <f t="shared" si="75"/>
        <v>7.6242254400000125</v>
      </c>
      <c r="K377" s="64">
        <f t="shared" si="76"/>
        <v>2.7612000000000023</v>
      </c>
      <c r="L377" s="70">
        <f t="shared" si="77"/>
        <v>5.3346625553520551E-2</v>
      </c>
      <c r="M377" s="64">
        <f t="shared" ca="1" si="66"/>
        <v>50.301833333333327</v>
      </c>
      <c r="N377" s="64">
        <f t="shared" ca="1" si="68"/>
        <v>1.4577666666666715</v>
      </c>
      <c r="O377" s="64">
        <f t="shared" ca="1" si="69"/>
        <v>2.1250836544444587</v>
      </c>
      <c r="P377" s="64">
        <f t="shared" ca="1" si="70"/>
        <v>1.4577666666666715</v>
      </c>
      <c r="Q377" s="70">
        <f t="shared" ca="1" si="71"/>
        <v>2.8164179527404996E-2</v>
      </c>
      <c r="R377" s="67">
        <f t="shared" ca="1" si="67"/>
        <v>1.5038041837198775</v>
      </c>
      <c r="S377" s="68">
        <f t="shared" ca="1" si="78"/>
        <v>1</v>
      </c>
    </row>
    <row r="378" spans="5:19" x14ac:dyDescent="0.25">
      <c r="E378" s="62">
        <f t="shared" si="72"/>
        <v>377</v>
      </c>
      <c r="F378" s="50">
        <v>44012</v>
      </c>
      <c r="G378" s="51">
        <v>52.256900000000002</v>
      </c>
      <c r="H378" s="69">
        <f t="shared" si="73"/>
        <v>51.759599999999999</v>
      </c>
      <c r="I378" s="64">
        <f t="shared" si="74"/>
        <v>0.49730000000000274</v>
      </c>
      <c r="J378" s="64">
        <f t="shared" si="75"/>
        <v>0.24730729000000273</v>
      </c>
      <c r="K378" s="64">
        <f t="shared" si="76"/>
        <v>0.49730000000000274</v>
      </c>
      <c r="L378" s="70">
        <f t="shared" si="77"/>
        <v>9.5164466319280841E-3</v>
      </c>
      <c r="M378" s="64">
        <f t="shared" ca="1" si="66"/>
        <v>50.681999999999995</v>
      </c>
      <c r="N378" s="64">
        <f t="shared" ca="1" si="68"/>
        <v>1.5749000000000066</v>
      </c>
      <c r="O378" s="64">
        <f t="shared" ca="1" si="69"/>
        <v>2.480310010000021</v>
      </c>
      <c r="P378" s="64">
        <f t="shared" ca="1" si="70"/>
        <v>1.5749000000000066</v>
      </c>
      <c r="Q378" s="70">
        <f t="shared" ca="1" si="71"/>
        <v>3.0137646894477219E-2</v>
      </c>
      <c r="R378" s="67">
        <f t="shared" ca="1" si="67"/>
        <v>1.6209375170532125</v>
      </c>
      <c r="S378" s="68">
        <f t="shared" ca="1" si="78"/>
        <v>0</v>
      </c>
    </row>
    <row r="379" spans="5:19" x14ac:dyDescent="0.25">
      <c r="E379" s="62">
        <f t="shared" si="72"/>
        <v>378</v>
      </c>
      <c r="F379" s="50">
        <v>44013</v>
      </c>
      <c r="G379" s="51">
        <v>51.965400000000002</v>
      </c>
      <c r="H379" s="69">
        <f t="shared" si="73"/>
        <v>52.256900000000002</v>
      </c>
      <c r="I379" s="64">
        <f t="shared" si="74"/>
        <v>-0.2914999999999992</v>
      </c>
      <c r="J379" s="64">
        <f t="shared" si="75"/>
        <v>8.4972249999999541E-2</v>
      </c>
      <c r="K379" s="64">
        <f t="shared" si="76"/>
        <v>0.2914999999999992</v>
      </c>
      <c r="L379" s="70">
        <f t="shared" si="77"/>
        <v>5.6095017069049636E-3</v>
      </c>
      <c r="M379" s="64">
        <f t="shared" ca="1" si="66"/>
        <v>51.004966666666668</v>
      </c>
      <c r="N379" s="64">
        <f t="shared" ca="1" si="68"/>
        <v>0.96043333333333436</v>
      </c>
      <c r="O379" s="64">
        <f t="shared" ca="1" si="69"/>
        <v>0.9224321877777798</v>
      </c>
      <c r="P379" s="64">
        <f t="shared" ca="1" si="70"/>
        <v>0.96043333333333436</v>
      </c>
      <c r="Q379" s="70">
        <f t="shared" ca="1" si="71"/>
        <v>1.8482169546146749E-2</v>
      </c>
      <c r="R379" s="67">
        <f t="shared" ca="1" si="67"/>
        <v>1.0064708503865403</v>
      </c>
      <c r="S379" s="68">
        <f t="shared" ca="1" si="78"/>
        <v>0</v>
      </c>
    </row>
    <row r="380" spans="5:19" x14ac:dyDescent="0.25">
      <c r="E380" s="62">
        <f t="shared" si="72"/>
        <v>379</v>
      </c>
      <c r="F380" s="50">
        <v>44014</v>
      </c>
      <c r="G380" s="51">
        <v>52.805700000000002</v>
      </c>
      <c r="H380" s="69">
        <f t="shared" si="73"/>
        <v>51.965400000000002</v>
      </c>
      <c r="I380" s="64">
        <f t="shared" si="74"/>
        <v>0.84029999999999916</v>
      </c>
      <c r="J380" s="64">
        <f t="shared" si="75"/>
        <v>0.70610408999999863</v>
      </c>
      <c r="K380" s="64">
        <f t="shared" si="76"/>
        <v>0.84029999999999916</v>
      </c>
      <c r="L380" s="70">
        <f t="shared" si="77"/>
        <v>1.5913054840670592E-2</v>
      </c>
      <c r="M380" s="64">
        <f t="shared" ca="1" si="66"/>
        <v>51.993966666666665</v>
      </c>
      <c r="N380" s="64">
        <f t="shared" ca="1" si="68"/>
        <v>0.8117333333333363</v>
      </c>
      <c r="O380" s="64">
        <f t="shared" ca="1" si="69"/>
        <v>0.65891100444444928</v>
      </c>
      <c r="P380" s="64">
        <f t="shared" ca="1" si="70"/>
        <v>0.8117333333333363</v>
      </c>
      <c r="Q380" s="70">
        <f t="shared" ca="1" si="71"/>
        <v>1.5372077888056333E-2</v>
      </c>
      <c r="R380" s="67">
        <f t="shared" ca="1" si="67"/>
        <v>0.85777085038654233</v>
      </c>
      <c r="S380" s="68">
        <f t="shared" ca="1" si="78"/>
        <v>0</v>
      </c>
    </row>
    <row r="381" spans="5:19" x14ac:dyDescent="0.25">
      <c r="E381" s="62">
        <f t="shared" si="72"/>
        <v>380</v>
      </c>
      <c r="F381" s="50">
        <v>44018</v>
      </c>
      <c r="G381" s="51">
        <v>54.014899999999997</v>
      </c>
      <c r="H381" s="69">
        <f t="shared" si="73"/>
        <v>52.805700000000002</v>
      </c>
      <c r="I381" s="64">
        <f t="shared" si="74"/>
        <v>1.2091999999999956</v>
      </c>
      <c r="J381" s="64">
        <f t="shared" si="75"/>
        <v>1.4621646399999895</v>
      </c>
      <c r="K381" s="64">
        <f t="shared" si="76"/>
        <v>1.2091999999999956</v>
      </c>
      <c r="L381" s="70">
        <f t="shared" si="77"/>
        <v>2.2386415600139882E-2</v>
      </c>
      <c r="M381" s="64">
        <f t="shared" ca="1" si="66"/>
        <v>52.342666666666673</v>
      </c>
      <c r="N381" s="64">
        <f t="shared" ca="1" si="68"/>
        <v>1.6722333333333239</v>
      </c>
      <c r="O381" s="64">
        <f t="shared" ca="1" si="69"/>
        <v>2.7963643211110796</v>
      </c>
      <c r="P381" s="64">
        <f t="shared" ca="1" si="70"/>
        <v>1.6722333333333239</v>
      </c>
      <c r="Q381" s="70">
        <f t="shared" ca="1" si="71"/>
        <v>3.095874163116703E-2</v>
      </c>
      <c r="R381" s="67">
        <f t="shared" ca="1" si="67"/>
        <v>1.7182708503865298</v>
      </c>
      <c r="S381" s="68">
        <f t="shared" ca="1" si="78"/>
        <v>0</v>
      </c>
    </row>
    <row r="382" spans="5:19" x14ac:dyDescent="0.25">
      <c r="E382" s="62">
        <f t="shared" si="72"/>
        <v>381</v>
      </c>
      <c r="F382" s="50">
        <v>44019</v>
      </c>
      <c r="G382" s="51">
        <v>51.305100000000003</v>
      </c>
      <c r="H382" s="69">
        <f t="shared" si="73"/>
        <v>54.014899999999997</v>
      </c>
      <c r="I382" s="64">
        <f t="shared" si="74"/>
        <v>-2.7097999999999942</v>
      </c>
      <c r="J382" s="64">
        <f t="shared" si="75"/>
        <v>7.3430160399999682</v>
      </c>
      <c r="K382" s="64">
        <f t="shared" si="76"/>
        <v>2.7097999999999942</v>
      </c>
      <c r="L382" s="70">
        <f t="shared" si="77"/>
        <v>5.2817361236991919E-2</v>
      </c>
      <c r="M382" s="64">
        <f t="shared" ca="1" si="66"/>
        <v>52.928666666666665</v>
      </c>
      <c r="N382" s="64">
        <f t="shared" ca="1" si="68"/>
        <v>-1.6235666666666617</v>
      </c>
      <c r="O382" s="64">
        <f t="shared" ca="1" si="69"/>
        <v>2.6359687211110949</v>
      </c>
      <c r="P382" s="64">
        <f t="shared" ca="1" si="70"/>
        <v>1.6235666666666617</v>
      </c>
      <c r="Q382" s="70">
        <f t="shared" ca="1" si="71"/>
        <v>3.164532700777626E-2</v>
      </c>
      <c r="R382" s="67">
        <f t="shared" ca="1" si="67"/>
        <v>-1.5775291496134558</v>
      </c>
      <c r="S382" s="68">
        <f t="shared" ca="1" si="78"/>
        <v>1</v>
      </c>
    </row>
    <row r="383" spans="5:19" x14ac:dyDescent="0.25">
      <c r="E383" s="62">
        <f t="shared" si="72"/>
        <v>382</v>
      </c>
      <c r="F383" s="50">
        <v>44020</v>
      </c>
      <c r="G383" s="51">
        <v>52.033999999999999</v>
      </c>
      <c r="H383" s="69">
        <f t="shared" si="73"/>
        <v>51.305100000000003</v>
      </c>
      <c r="I383" s="64">
        <f t="shared" si="74"/>
        <v>0.72889999999999588</v>
      </c>
      <c r="J383" s="64">
        <f t="shared" si="75"/>
        <v>0.53129520999999402</v>
      </c>
      <c r="K383" s="64">
        <f t="shared" si="76"/>
        <v>0.72889999999999588</v>
      </c>
      <c r="L383" s="70">
        <f t="shared" si="77"/>
        <v>1.4008148518276432E-2</v>
      </c>
      <c r="M383" s="64">
        <f t="shared" ca="1" si="66"/>
        <v>52.708566666666663</v>
      </c>
      <c r="N383" s="64">
        <f t="shared" ca="1" si="68"/>
        <v>-0.67456666666666365</v>
      </c>
      <c r="O383" s="64">
        <f t="shared" ca="1" si="69"/>
        <v>0.45504018777777372</v>
      </c>
      <c r="P383" s="64">
        <f t="shared" ca="1" si="70"/>
        <v>0.67456666666666365</v>
      </c>
      <c r="Q383" s="70">
        <f t="shared" ca="1" si="71"/>
        <v>1.296395946240273E-2</v>
      </c>
      <c r="R383" s="67">
        <f t="shared" ca="1" si="67"/>
        <v>-0.62852914961345763</v>
      </c>
      <c r="S383" s="68">
        <f t="shared" ca="1" si="78"/>
        <v>0</v>
      </c>
    </row>
    <row r="384" spans="5:19" x14ac:dyDescent="0.25">
      <c r="E384" s="62">
        <f t="shared" si="72"/>
        <v>383</v>
      </c>
      <c r="F384" s="50">
        <v>44021</v>
      </c>
      <c r="G384" s="51">
        <v>49.967399999999998</v>
      </c>
      <c r="H384" s="69">
        <f t="shared" si="73"/>
        <v>52.033999999999999</v>
      </c>
      <c r="I384" s="64">
        <f t="shared" si="74"/>
        <v>-2.0666000000000011</v>
      </c>
      <c r="J384" s="64">
        <f t="shared" si="75"/>
        <v>4.2708355600000045</v>
      </c>
      <c r="K384" s="64">
        <f t="shared" si="76"/>
        <v>2.0666000000000011</v>
      </c>
      <c r="L384" s="70">
        <f t="shared" si="77"/>
        <v>4.1358966045861922E-2</v>
      </c>
      <c r="M384" s="64">
        <f t="shared" ca="1" si="66"/>
        <v>52.451333333333331</v>
      </c>
      <c r="N384" s="64">
        <f t="shared" ca="1" si="68"/>
        <v>-2.4839333333333329</v>
      </c>
      <c r="O384" s="64">
        <f t="shared" ca="1" si="69"/>
        <v>6.1699248044444426</v>
      </c>
      <c r="P384" s="64">
        <f t="shared" ca="1" si="70"/>
        <v>2.4839333333333329</v>
      </c>
      <c r="Q384" s="70">
        <f t="shared" ca="1" si="71"/>
        <v>4.9711078289711552E-2</v>
      </c>
      <c r="R384" s="67">
        <f t="shared" ca="1" si="67"/>
        <v>-2.4378958162801267</v>
      </c>
      <c r="S384" s="68">
        <f t="shared" ca="1" si="78"/>
        <v>0</v>
      </c>
    </row>
    <row r="385" spans="5:19" x14ac:dyDescent="0.25">
      <c r="E385" s="62">
        <f t="shared" si="72"/>
        <v>384</v>
      </c>
      <c r="F385" s="50">
        <v>44022</v>
      </c>
      <c r="G385" s="51">
        <v>52.0854</v>
      </c>
      <c r="H385" s="69">
        <f t="shared" si="73"/>
        <v>49.967399999999998</v>
      </c>
      <c r="I385" s="64">
        <f t="shared" si="74"/>
        <v>2.1180000000000021</v>
      </c>
      <c r="J385" s="64">
        <f t="shared" si="75"/>
        <v>4.4859240000000087</v>
      </c>
      <c r="K385" s="64">
        <f t="shared" si="76"/>
        <v>2.1180000000000021</v>
      </c>
      <c r="L385" s="70">
        <f t="shared" si="77"/>
        <v>4.0663986453017588E-2</v>
      </c>
      <c r="M385" s="64">
        <f t="shared" ca="1" si="66"/>
        <v>51.102166666666669</v>
      </c>
      <c r="N385" s="64">
        <f t="shared" ca="1" si="68"/>
        <v>0.98323333333333096</v>
      </c>
      <c r="O385" s="64">
        <f t="shared" ca="1" si="69"/>
        <v>0.96674778777777315</v>
      </c>
      <c r="P385" s="64">
        <f t="shared" ca="1" si="70"/>
        <v>0.98323333333333096</v>
      </c>
      <c r="Q385" s="70">
        <f t="shared" ca="1" si="71"/>
        <v>1.8877330947507959E-2</v>
      </c>
      <c r="R385" s="67">
        <f t="shared" ca="1" si="67"/>
        <v>1.0292708503865369</v>
      </c>
      <c r="S385" s="68">
        <f t="shared" ca="1" si="78"/>
        <v>1</v>
      </c>
    </row>
    <row r="386" spans="5:19" x14ac:dyDescent="0.25">
      <c r="E386" s="62">
        <f t="shared" si="72"/>
        <v>385</v>
      </c>
      <c r="F386" s="50">
        <v>44025</v>
      </c>
      <c r="G386" s="51">
        <v>51.4938</v>
      </c>
      <c r="H386" s="69">
        <f t="shared" si="73"/>
        <v>52.0854</v>
      </c>
      <c r="I386" s="64">
        <f t="shared" si="74"/>
        <v>-0.59159999999999968</v>
      </c>
      <c r="J386" s="64">
        <f t="shared" si="75"/>
        <v>0.34999055999999962</v>
      </c>
      <c r="K386" s="64">
        <f t="shared" si="76"/>
        <v>0.59159999999999968</v>
      </c>
      <c r="L386" s="70">
        <f t="shared" si="77"/>
        <v>1.1488761753842204E-2</v>
      </c>
      <c r="M386" s="64">
        <f t="shared" ref="M386:M449" ca="1" si="79">IF(E386&lt;=span,G386,AVERAGE(OFFSET(G386,-span,0,span,1)))</f>
        <v>51.362266666666663</v>
      </c>
      <c r="N386" s="64">
        <f t="shared" ca="1" si="68"/>
        <v>0.13153333333333705</v>
      </c>
      <c r="O386" s="64">
        <f t="shared" ca="1" si="69"/>
        <v>1.7301017777778756E-2</v>
      </c>
      <c r="P386" s="64">
        <f t="shared" ca="1" si="70"/>
        <v>0.13153333333333705</v>
      </c>
      <c r="Q386" s="70">
        <f t="shared" ca="1" si="71"/>
        <v>2.554352821763728E-3</v>
      </c>
      <c r="R386" s="67">
        <f t="shared" ref="R386:R449" ca="1" si="80">N386-AVERAGE(ErorrMA)</f>
        <v>0.17757085038654302</v>
      </c>
      <c r="S386" s="68">
        <f t="shared" ca="1" si="78"/>
        <v>0</v>
      </c>
    </row>
    <row r="387" spans="5:19" x14ac:dyDescent="0.25">
      <c r="E387" s="62">
        <f t="shared" si="72"/>
        <v>386</v>
      </c>
      <c r="F387" s="50">
        <v>44026</v>
      </c>
      <c r="G387" s="51">
        <v>51.656700000000001</v>
      </c>
      <c r="H387" s="69">
        <f t="shared" si="73"/>
        <v>51.4938</v>
      </c>
      <c r="I387" s="64">
        <f t="shared" si="74"/>
        <v>0.16290000000000049</v>
      </c>
      <c r="J387" s="64">
        <f t="shared" si="75"/>
        <v>2.6536410000000159E-2</v>
      </c>
      <c r="K387" s="64">
        <f t="shared" si="76"/>
        <v>0.16290000000000049</v>
      </c>
      <c r="L387" s="70">
        <f t="shared" si="77"/>
        <v>3.153511548356757E-3</v>
      </c>
      <c r="M387" s="64">
        <f t="shared" ca="1" si="79"/>
        <v>51.182199999999995</v>
      </c>
      <c r="N387" s="64">
        <f t="shared" ref="N387:N450" ca="1" si="81">G387-M387</f>
        <v>0.47450000000000614</v>
      </c>
      <c r="O387" s="64">
        <f t="shared" ref="O387:O450" ca="1" si="82">N387^2</f>
        <v>0.22515025000000582</v>
      </c>
      <c r="P387" s="64">
        <f t="shared" ref="P387:P450" ca="1" si="83">ABS(N387)</f>
        <v>0.47450000000000614</v>
      </c>
      <c r="Q387" s="70">
        <f t="shared" ref="Q387:Q450" ca="1" si="84">P387/G387</f>
        <v>9.185642907890092E-3</v>
      </c>
      <c r="R387" s="67">
        <f t="shared" ca="1" si="80"/>
        <v>0.52053751705321216</v>
      </c>
      <c r="S387" s="68">
        <f t="shared" ca="1" si="78"/>
        <v>0</v>
      </c>
    </row>
    <row r="388" spans="5:19" x14ac:dyDescent="0.25">
      <c r="E388" s="62">
        <f t="shared" ref="E388:E451" si="85">E387+1</f>
        <v>387</v>
      </c>
      <c r="F388" s="50">
        <v>44027</v>
      </c>
      <c r="G388" s="51">
        <v>53.731900000000003</v>
      </c>
      <c r="H388" s="69">
        <f t="shared" ref="H388:H451" si="86">G387</f>
        <v>51.656700000000001</v>
      </c>
      <c r="I388" s="64">
        <f t="shared" ref="I388:I451" si="87">(G388-H388)</f>
        <v>2.0752000000000024</v>
      </c>
      <c r="J388" s="64">
        <f t="shared" ref="J388:J451" si="88">I388^2</f>
        <v>4.3064550400000101</v>
      </c>
      <c r="K388" s="64">
        <f t="shared" ref="K388:K451" si="89">ABS(I388)</f>
        <v>2.0752000000000024</v>
      </c>
      <c r="L388" s="70">
        <f t="shared" ref="L388:L451" si="90">K388/G388</f>
        <v>3.8621377617393059E-2</v>
      </c>
      <c r="M388" s="64">
        <f t="shared" ca="1" si="79"/>
        <v>51.745300000000007</v>
      </c>
      <c r="N388" s="64">
        <f t="shared" ca="1" si="81"/>
        <v>1.9865999999999957</v>
      </c>
      <c r="O388" s="64">
        <f t="shared" ca="1" si="82"/>
        <v>3.9465795599999831</v>
      </c>
      <c r="P388" s="64">
        <f t="shared" ca="1" si="83"/>
        <v>1.9865999999999957</v>
      </c>
      <c r="Q388" s="70">
        <f t="shared" ca="1" si="84"/>
        <v>3.6972450257668078E-2</v>
      </c>
      <c r="R388" s="67">
        <f t="shared" ca="1" si="80"/>
        <v>2.0326375170532018</v>
      </c>
      <c r="S388" s="68">
        <f t="shared" ref="S388:S451" ca="1" si="91">IF(N387*N388&lt;0,1,0)</f>
        <v>0</v>
      </c>
    </row>
    <row r="389" spans="5:19" x14ac:dyDescent="0.25">
      <c r="E389" s="62">
        <f t="shared" si="85"/>
        <v>388</v>
      </c>
      <c r="F389" s="50">
        <v>44028</v>
      </c>
      <c r="G389" s="51">
        <v>53.440300000000001</v>
      </c>
      <c r="H389" s="69">
        <f t="shared" si="86"/>
        <v>53.731900000000003</v>
      </c>
      <c r="I389" s="64">
        <f t="shared" si="87"/>
        <v>-0.29160000000000252</v>
      </c>
      <c r="J389" s="64">
        <f t="shared" si="88"/>
        <v>8.5030560000001476E-2</v>
      </c>
      <c r="K389" s="64">
        <f t="shared" si="89"/>
        <v>0.29160000000000252</v>
      </c>
      <c r="L389" s="70">
        <f t="shared" si="90"/>
        <v>5.4565561944824887E-3</v>
      </c>
      <c r="M389" s="64">
        <f t="shared" ca="1" si="79"/>
        <v>52.294133333333328</v>
      </c>
      <c r="N389" s="64">
        <f t="shared" ca="1" si="81"/>
        <v>1.146166666666673</v>
      </c>
      <c r="O389" s="64">
        <f t="shared" ca="1" si="82"/>
        <v>1.3136980277777923</v>
      </c>
      <c r="P389" s="64">
        <f t="shared" ca="1" si="83"/>
        <v>1.146166666666673</v>
      </c>
      <c r="Q389" s="70">
        <f t="shared" ca="1" si="84"/>
        <v>2.1447609138920871E-2</v>
      </c>
      <c r="R389" s="67">
        <f t="shared" ca="1" si="80"/>
        <v>1.1922041837198789</v>
      </c>
      <c r="S389" s="68">
        <f t="shared" ca="1" si="91"/>
        <v>0</v>
      </c>
    </row>
    <row r="390" spans="5:19" x14ac:dyDescent="0.25">
      <c r="E390" s="62">
        <f t="shared" si="85"/>
        <v>389</v>
      </c>
      <c r="F390" s="50">
        <v>44029</v>
      </c>
      <c r="G390" s="51">
        <v>51.210799999999999</v>
      </c>
      <c r="H390" s="69">
        <f t="shared" si="86"/>
        <v>53.440300000000001</v>
      </c>
      <c r="I390" s="64">
        <f t="shared" si="87"/>
        <v>-2.2295000000000016</v>
      </c>
      <c r="J390" s="64">
        <f t="shared" si="88"/>
        <v>4.9706702500000075</v>
      </c>
      <c r="K390" s="64">
        <f t="shared" si="89"/>
        <v>2.2295000000000016</v>
      </c>
      <c r="L390" s="70">
        <f t="shared" si="90"/>
        <v>4.3535738555148557E-2</v>
      </c>
      <c r="M390" s="64">
        <f t="shared" ca="1" si="79"/>
        <v>52.942966666666671</v>
      </c>
      <c r="N390" s="64">
        <f t="shared" ca="1" si="81"/>
        <v>-1.7321666666666715</v>
      </c>
      <c r="O390" s="64">
        <f t="shared" ca="1" si="82"/>
        <v>3.0004013611111278</v>
      </c>
      <c r="P390" s="64">
        <f t="shared" ca="1" si="83"/>
        <v>1.7321666666666715</v>
      </c>
      <c r="Q390" s="70">
        <f t="shared" ca="1" si="84"/>
        <v>3.3824245406567983E-2</v>
      </c>
      <c r="R390" s="67">
        <f t="shared" ca="1" si="80"/>
        <v>-1.6861291496134656</v>
      </c>
      <c r="S390" s="68">
        <f t="shared" ca="1" si="91"/>
        <v>1</v>
      </c>
    </row>
    <row r="391" spans="5:19" x14ac:dyDescent="0.25">
      <c r="E391" s="62">
        <f t="shared" si="85"/>
        <v>390</v>
      </c>
      <c r="F391" s="50">
        <v>44032</v>
      </c>
      <c r="G391" s="51">
        <v>49.675800000000002</v>
      </c>
      <c r="H391" s="69">
        <f t="shared" si="86"/>
        <v>51.210799999999999</v>
      </c>
      <c r="I391" s="64">
        <f t="shared" si="87"/>
        <v>-1.5349999999999966</v>
      </c>
      <c r="J391" s="64">
        <f t="shared" si="88"/>
        <v>2.3562249999999896</v>
      </c>
      <c r="K391" s="64">
        <f t="shared" si="89"/>
        <v>1.5349999999999966</v>
      </c>
      <c r="L391" s="70">
        <f t="shared" si="90"/>
        <v>3.0900357920758126E-2</v>
      </c>
      <c r="M391" s="64">
        <f t="shared" ca="1" si="79"/>
        <v>52.794333333333334</v>
      </c>
      <c r="N391" s="64">
        <f t="shared" ca="1" si="81"/>
        <v>-3.1185333333333318</v>
      </c>
      <c r="O391" s="64">
        <f t="shared" ca="1" si="82"/>
        <v>9.7252501511111014</v>
      </c>
      <c r="P391" s="64">
        <f t="shared" ca="1" si="83"/>
        <v>3.1185333333333318</v>
      </c>
      <c r="Q391" s="70">
        <f t="shared" ca="1" si="84"/>
        <v>6.277771738619875E-2</v>
      </c>
      <c r="R391" s="67">
        <f t="shared" ca="1" si="80"/>
        <v>-3.0724958162801257</v>
      </c>
      <c r="S391" s="68">
        <f t="shared" ca="1" si="91"/>
        <v>0</v>
      </c>
    </row>
    <row r="392" spans="5:19" x14ac:dyDescent="0.25">
      <c r="E392" s="62">
        <f t="shared" si="85"/>
        <v>391</v>
      </c>
      <c r="F392" s="50">
        <v>44033</v>
      </c>
      <c r="G392" s="51">
        <v>51.167900000000003</v>
      </c>
      <c r="H392" s="69">
        <f t="shared" si="86"/>
        <v>49.675800000000002</v>
      </c>
      <c r="I392" s="64">
        <f t="shared" si="87"/>
        <v>1.4921000000000006</v>
      </c>
      <c r="J392" s="64">
        <f t="shared" si="88"/>
        <v>2.2263624100000019</v>
      </c>
      <c r="K392" s="64">
        <f t="shared" si="89"/>
        <v>1.4921000000000006</v>
      </c>
      <c r="L392" s="70">
        <f t="shared" si="90"/>
        <v>2.9160860617691964E-2</v>
      </c>
      <c r="M392" s="64">
        <f t="shared" ca="1" si="79"/>
        <v>51.442299999999996</v>
      </c>
      <c r="N392" s="64">
        <f t="shared" ca="1" si="81"/>
        <v>-0.27439999999999287</v>
      </c>
      <c r="O392" s="64">
        <f t="shared" ca="1" si="82"/>
        <v>7.5295359999996092E-2</v>
      </c>
      <c r="P392" s="64">
        <f t="shared" ca="1" si="83"/>
        <v>0.27439999999999287</v>
      </c>
      <c r="Q392" s="70">
        <f t="shared" ca="1" si="84"/>
        <v>5.3627371848364476E-3</v>
      </c>
      <c r="R392" s="67">
        <f t="shared" ca="1" si="80"/>
        <v>-0.2283624829467869</v>
      </c>
      <c r="S392" s="68">
        <f t="shared" ca="1" si="91"/>
        <v>0</v>
      </c>
    </row>
    <row r="393" spans="5:19" x14ac:dyDescent="0.25">
      <c r="E393" s="62">
        <f t="shared" si="85"/>
        <v>392</v>
      </c>
      <c r="F393" s="50">
        <v>44034</v>
      </c>
      <c r="G393" s="51">
        <v>51.185000000000002</v>
      </c>
      <c r="H393" s="69">
        <f t="shared" si="86"/>
        <v>51.167900000000003</v>
      </c>
      <c r="I393" s="64">
        <f t="shared" si="87"/>
        <v>1.7099999999999227E-2</v>
      </c>
      <c r="J393" s="64">
        <f t="shared" si="88"/>
        <v>2.9240999999997355E-4</v>
      </c>
      <c r="K393" s="64">
        <f t="shared" si="89"/>
        <v>1.7099999999999227E-2</v>
      </c>
      <c r="L393" s="70">
        <f t="shared" si="90"/>
        <v>3.3408225065935772E-4</v>
      </c>
      <c r="M393" s="64">
        <f t="shared" ca="1" si="79"/>
        <v>50.684833333333337</v>
      </c>
      <c r="N393" s="64">
        <f t="shared" ca="1" si="81"/>
        <v>0.50016666666666509</v>
      </c>
      <c r="O393" s="64">
        <f t="shared" ca="1" si="82"/>
        <v>0.25016669444444289</v>
      </c>
      <c r="P393" s="64">
        <f t="shared" ca="1" si="83"/>
        <v>0.50016666666666509</v>
      </c>
      <c r="Q393" s="70">
        <f t="shared" ca="1" si="84"/>
        <v>9.7717430236722684E-3</v>
      </c>
      <c r="R393" s="67">
        <f t="shared" ca="1" si="80"/>
        <v>0.54620418371987112</v>
      </c>
      <c r="S393" s="68">
        <f t="shared" ca="1" si="91"/>
        <v>1</v>
      </c>
    </row>
    <row r="394" spans="5:19" x14ac:dyDescent="0.25">
      <c r="E394" s="62">
        <f t="shared" si="85"/>
        <v>393</v>
      </c>
      <c r="F394" s="50">
        <v>44035</v>
      </c>
      <c r="G394" s="51">
        <v>51.570900000000002</v>
      </c>
      <c r="H394" s="69">
        <f t="shared" si="86"/>
        <v>51.185000000000002</v>
      </c>
      <c r="I394" s="64">
        <f t="shared" si="87"/>
        <v>0.38589999999999947</v>
      </c>
      <c r="J394" s="64">
        <f t="shared" si="88"/>
        <v>0.1489188099999996</v>
      </c>
      <c r="K394" s="64">
        <f t="shared" si="89"/>
        <v>0.38589999999999947</v>
      </c>
      <c r="L394" s="70">
        <f t="shared" si="90"/>
        <v>7.482902179329805E-3</v>
      </c>
      <c r="M394" s="64">
        <f t="shared" ca="1" si="79"/>
        <v>50.676233333333336</v>
      </c>
      <c r="N394" s="64">
        <f t="shared" ca="1" si="81"/>
        <v>0.89466666666666583</v>
      </c>
      <c r="O394" s="64">
        <f t="shared" ca="1" si="82"/>
        <v>0.80042844444444294</v>
      </c>
      <c r="P394" s="64">
        <f t="shared" ca="1" si="83"/>
        <v>0.89466666666666583</v>
      </c>
      <c r="Q394" s="70">
        <f t="shared" ca="1" si="84"/>
        <v>1.7348284917786307E-2</v>
      </c>
      <c r="R394" s="67">
        <f t="shared" ca="1" si="80"/>
        <v>0.94070418371987186</v>
      </c>
      <c r="S394" s="68">
        <f t="shared" ca="1" si="91"/>
        <v>0</v>
      </c>
    </row>
    <row r="395" spans="5:19" x14ac:dyDescent="0.25">
      <c r="E395" s="62">
        <f t="shared" si="85"/>
        <v>394</v>
      </c>
      <c r="F395" s="50">
        <v>44036</v>
      </c>
      <c r="G395" s="51">
        <v>51.365099999999998</v>
      </c>
      <c r="H395" s="69">
        <f t="shared" si="86"/>
        <v>51.570900000000002</v>
      </c>
      <c r="I395" s="64">
        <f t="shared" si="87"/>
        <v>-0.20580000000000354</v>
      </c>
      <c r="J395" s="64">
        <f t="shared" si="88"/>
        <v>4.2353640000001455E-2</v>
      </c>
      <c r="K395" s="64">
        <f t="shared" si="89"/>
        <v>0.20580000000000354</v>
      </c>
      <c r="L395" s="70">
        <f t="shared" si="90"/>
        <v>4.0066114930177015E-3</v>
      </c>
      <c r="M395" s="64">
        <f t="shared" ca="1" si="79"/>
        <v>51.307933333333331</v>
      </c>
      <c r="N395" s="64">
        <f t="shared" ca="1" si="81"/>
        <v>5.7166666666667254E-2</v>
      </c>
      <c r="O395" s="64">
        <f t="shared" ca="1" si="82"/>
        <v>3.2680277777778449E-3</v>
      </c>
      <c r="P395" s="64">
        <f t="shared" ca="1" si="83"/>
        <v>5.7166666666667254E-2</v>
      </c>
      <c r="Q395" s="70">
        <f t="shared" ca="1" si="84"/>
        <v>1.1129476369493539E-3</v>
      </c>
      <c r="R395" s="67">
        <f t="shared" ca="1" si="80"/>
        <v>0.10320418371987324</v>
      </c>
      <c r="S395" s="68">
        <f t="shared" ca="1" si="91"/>
        <v>0</v>
      </c>
    </row>
    <row r="396" spans="5:19" x14ac:dyDescent="0.25">
      <c r="E396" s="62">
        <f t="shared" si="85"/>
        <v>395</v>
      </c>
      <c r="F396" s="50">
        <v>44039</v>
      </c>
      <c r="G396" s="51">
        <v>52.154000000000003</v>
      </c>
      <c r="H396" s="69">
        <f t="shared" si="86"/>
        <v>51.365099999999998</v>
      </c>
      <c r="I396" s="64">
        <f t="shared" si="87"/>
        <v>0.78890000000000526</v>
      </c>
      <c r="J396" s="64">
        <f t="shared" si="88"/>
        <v>0.62236321000000827</v>
      </c>
      <c r="K396" s="64">
        <f t="shared" si="89"/>
        <v>0.78890000000000526</v>
      </c>
      <c r="L396" s="70">
        <f t="shared" si="90"/>
        <v>1.5126356559420278E-2</v>
      </c>
      <c r="M396" s="64">
        <f t="shared" ca="1" si="79"/>
        <v>51.373666666666658</v>
      </c>
      <c r="N396" s="64">
        <f t="shared" ca="1" si="81"/>
        <v>0.78033333333334554</v>
      </c>
      <c r="O396" s="64">
        <f t="shared" ca="1" si="82"/>
        <v>0.6089201111111302</v>
      </c>
      <c r="P396" s="64">
        <f t="shared" ca="1" si="83"/>
        <v>0.78033333333334554</v>
      </c>
      <c r="Q396" s="70">
        <f t="shared" ca="1" si="84"/>
        <v>1.4962099423502425E-2</v>
      </c>
      <c r="R396" s="67">
        <f t="shared" ca="1" si="80"/>
        <v>0.82637085038655156</v>
      </c>
      <c r="S396" s="68">
        <f t="shared" ca="1" si="91"/>
        <v>0</v>
      </c>
    </row>
    <row r="397" spans="5:19" x14ac:dyDescent="0.25">
      <c r="E397" s="62">
        <f t="shared" si="85"/>
        <v>396</v>
      </c>
      <c r="F397" s="50">
        <v>44040</v>
      </c>
      <c r="G397" s="51">
        <v>52.145499999999998</v>
      </c>
      <c r="H397" s="69">
        <f t="shared" si="86"/>
        <v>52.154000000000003</v>
      </c>
      <c r="I397" s="64">
        <f t="shared" si="87"/>
        <v>-8.5000000000050591E-3</v>
      </c>
      <c r="J397" s="64">
        <f t="shared" si="88"/>
        <v>7.2250000000085999E-5</v>
      </c>
      <c r="K397" s="64">
        <f t="shared" si="89"/>
        <v>8.5000000000050591E-3</v>
      </c>
      <c r="L397" s="70">
        <f t="shared" si="90"/>
        <v>1.6300543671083907E-4</v>
      </c>
      <c r="M397" s="64">
        <f t="shared" ca="1" si="79"/>
        <v>51.696666666666665</v>
      </c>
      <c r="N397" s="64">
        <f t="shared" ca="1" si="81"/>
        <v>0.44883333333333297</v>
      </c>
      <c r="O397" s="64">
        <f t="shared" ca="1" si="82"/>
        <v>0.20145136111111078</v>
      </c>
      <c r="P397" s="64">
        <f t="shared" ca="1" si="83"/>
        <v>0.44883333333333297</v>
      </c>
      <c r="Q397" s="70">
        <f t="shared" ca="1" si="84"/>
        <v>8.6073262953338826E-3</v>
      </c>
      <c r="R397" s="67">
        <f t="shared" ca="1" si="80"/>
        <v>0.49487085038653894</v>
      </c>
      <c r="S397" s="68">
        <f t="shared" ca="1" si="91"/>
        <v>0</v>
      </c>
    </row>
    <row r="398" spans="5:19" x14ac:dyDescent="0.25">
      <c r="E398" s="62">
        <f t="shared" si="85"/>
        <v>397</v>
      </c>
      <c r="F398" s="50">
        <v>44041</v>
      </c>
      <c r="G398" s="51">
        <v>53.088700000000003</v>
      </c>
      <c r="H398" s="69">
        <f t="shared" si="86"/>
        <v>52.145499999999998</v>
      </c>
      <c r="I398" s="64">
        <f t="shared" si="87"/>
        <v>0.94320000000000448</v>
      </c>
      <c r="J398" s="64">
        <f t="shared" si="88"/>
        <v>0.88962624000000845</v>
      </c>
      <c r="K398" s="64">
        <f t="shared" si="89"/>
        <v>0.94320000000000448</v>
      </c>
      <c r="L398" s="70">
        <f t="shared" si="90"/>
        <v>1.7766492681116779E-2</v>
      </c>
      <c r="M398" s="64">
        <f t="shared" ca="1" si="79"/>
        <v>51.888200000000005</v>
      </c>
      <c r="N398" s="64">
        <f t="shared" ca="1" si="81"/>
        <v>1.2004999999999981</v>
      </c>
      <c r="O398" s="64">
        <f t="shared" ca="1" si="82"/>
        <v>1.4412002499999954</v>
      </c>
      <c r="P398" s="64">
        <f t="shared" ca="1" si="83"/>
        <v>1.2004999999999981</v>
      </c>
      <c r="Q398" s="70">
        <f t="shared" ca="1" si="84"/>
        <v>2.2613098455980238E-2</v>
      </c>
      <c r="R398" s="67">
        <f t="shared" ca="1" si="80"/>
        <v>1.246537517053204</v>
      </c>
      <c r="S398" s="68">
        <f t="shared" ca="1" si="91"/>
        <v>0</v>
      </c>
    </row>
    <row r="399" spans="5:19" x14ac:dyDescent="0.25">
      <c r="E399" s="62">
        <f t="shared" si="85"/>
        <v>398</v>
      </c>
      <c r="F399" s="50">
        <v>44042</v>
      </c>
      <c r="G399" s="51">
        <v>51.879600000000003</v>
      </c>
      <c r="H399" s="69">
        <f t="shared" si="86"/>
        <v>53.088700000000003</v>
      </c>
      <c r="I399" s="64">
        <f t="shared" si="87"/>
        <v>-1.2090999999999994</v>
      </c>
      <c r="J399" s="64">
        <f t="shared" si="88"/>
        <v>1.4619228099999986</v>
      </c>
      <c r="K399" s="64">
        <f t="shared" si="89"/>
        <v>1.2090999999999994</v>
      </c>
      <c r="L399" s="70">
        <f t="shared" si="90"/>
        <v>2.3305885164881752E-2</v>
      </c>
      <c r="M399" s="64">
        <f t="shared" ca="1" si="79"/>
        <v>52.462733333333325</v>
      </c>
      <c r="N399" s="64">
        <f t="shared" ca="1" si="81"/>
        <v>-0.58313333333332196</v>
      </c>
      <c r="O399" s="64">
        <f t="shared" ca="1" si="82"/>
        <v>0.34004448444443119</v>
      </c>
      <c r="P399" s="64">
        <f t="shared" ca="1" si="83"/>
        <v>0.58313333333332196</v>
      </c>
      <c r="Q399" s="70">
        <f t="shared" ca="1" si="84"/>
        <v>1.1240127783046167E-2</v>
      </c>
      <c r="R399" s="67">
        <f t="shared" ca="1" si="80"/>
        <v>-0.53709581628011593</v>
      </c>
      <c r="S399" s="68">
        <f t="shared" ca="1" si="91"/>
        <v>1</v>
      </c>
    </row>
    <row r="400" spans="5:19" x14ac:dyDescent="0.25">
      <c r="E400" s="62">
        <f t="shared" si="85"/>
        <v>399</v>
      </c>
      <c r="F400" s="50">
        <v>44043</v>
      </c>
      <c r="G400" s="51">
        <v>51.759599999999999</v>
      </c>
      <c r="H400" s="69">
        <f t="shared" si="86"/>
        <v>51.879600000000003</v>
      </c>
      <c r="I400" s="64">
        <f t="shared" si="87"/>
        <v>-0.12000000000000455</v>
      </c>
      <c r="J400" s="64">
        <f t="shared" si="88"/>
        <v>1.4400000000001091E-2</v>
      </c>
      <c r="K400" s="64">
        <f t="shared" si="89"/>
        <v>0.12000000000000455</v>
      </c>
      <c r="L400" s="70">
        <f t="shared" si="90"/>
        <v>2.3184104977628218E-3</v>
      </c>
      <c r="M400" s="64">
        <f t="shared" ca="1" si="79"/>
        <v>52.371266666666664</v>
      </c>
      <c r="N400" s="64">
        <f t="shared" ca="1" si="81"/>
        <v>-0.61166666666666458</v>
      </c>
      <c r="O400" s="64">
        <f t="shared" ca="1" si="82"/>
        <v>0.37413611111110856</v>
      </c>
      <c r="P400" s="64">
        <f t="shared" ca="1" si="83"/>
        <v>0.61166666666666458</v>
      </c>
      <c r="Q400" s="70">
        <f t="shared" ca="1" si="84"/>
        <v>1.181745350942945E-2</v>
      </c>
      <c r="R400" s="67">
        <f t="shared" ca="1" si="80"/>
        <v>-0.56562914961345856</v>
      </c>
      <c r="S400" s="68">
        <f t="shared" ca="1" si="91"/>
        <v>0</v>
      </c>
    </row>
    <row r="401" spans="5:19" x14ac:dyDescent="0.25">
      <c r="E401" s="62">
        <f t="shared" si="85"/>
        <v>400</v>
      </c>
      <c r="F401" s="50">
        <v>44046</v>
      </c>
      <c r="G401" s="51">
        <v>51.287999999999997</v>
      </c>
      <c r="H401" s="69">
        <f t="shared" si="86"/>
        <v>51.759599999999999</v>
      </c>
      <c r="I401" s="64">
        <f t="shared" si="87"/>
        <v>-0.47160000000000224</v>
      </c>
      <c r="J401" s="64">
        <f t="shared" si="88"/>
        <v>0.22240656000000211</v>
      </c>
      <c r="K401" s="64">
        <f t="shared" si="89"/>
        <v>0.47160000000000224</v>
      </c>
      <c r="L401" s="70">
        <f t="shared" si="90"/>
        <v>9.1951333645297582E-3</v>
      </c>
      <c r="M401" s="64">
        <f t="shared" ca="1" si="79"/>
        <v>52.242633333333337</v>
      </c>
      <c r="N401" s="64">
        <f t="shared" ca="1" si="81"/>
        <v>-0.95463333333334077</v>
      </c>
      <c r="O401" s="64">
        <f t="shared" ca="1" si="82"/>
        <v>0.91132480111112535</v>
      </c>
      <c r="P401" s="64">
        <f t="shared" ca="1" si="83"/>
        <v>0.95463333333334077</v>
      </c>
      <c r="Q401" s="70">
        <f t="shared" ca="1" si="84"/>
        <v>1.8613190869859242E-2</v>
      </c>
      <c r="R401" s="67">
        <f t="shared" ca="1" si="80"/>
        <v>-0.90859581628013475</v>
      </c>
      <c r="S401" s="68">
        <f t="shared" ca="1" si="91"/>
        <v>0</v>
      </c>
    </row>
    <row r="402" spans="5:19" x14ac:dyDescent="0.25">
      <c r="E402" s="62">
        <f t="shared" si="85"/>
        <v>401</v>
      </c>
      <c r="F402" s="50">
        <v>44047</v>
      </c>
      <c r="G402" s="51">
        <v>51.005000000000003</v>
      </c>
      <c r="H402" s="69">
        <f t="shared" si="86"/>
        <v>51.287999999999997</v>
      </c>
      <c r="I402" s="64">
        <f t="shared" si="87"/>
        <v>-0.28299999999999415</v>
      </c>
      <c r="J402" s="64">
        <f t="shared" si="88"/>
        <v>8.0088999999996691E-2</v>
      </c>
      <c r="K402" s="64">
        <f t="shared" si="89"/>
        <v>0.28299999999999415</v>
      </c>
      <c r="L402" s="70">
        <f t="shared" si="90"/>
        <v>5.548475639643057E-3</v>
      </c>
      <c r="M402" s="64">
        <f t="shared" ca="1" si="79"/>
        <v>51.642400000000002</v>
      </c>
      <c r="N402" s="64">
        <f t="shared" ca="1" si="81"/>
        <v>-0.63739999999999952</v>
      </c>
      <c r="O402" s="64">
        <f t="shared" ca="1" si="82"/>
        <v>0.40627875999999941</v>
      </c>
      <c r="P402" s="64">
        <f t="shared" ca="1" si="83"/>
        <v>0.63739999999999952</v>
      </c>
      <c r="Q402" s="70">
        <f t="shared" ca="1" si="84"/>
        <v>1.2496814037839418E-2</v>
      </c>
      <c r="R402" s="67">
        <f t="shared" ca="1" si="80"/>
        <v>-0.5913624829467935</v>
      </c>
      <c r="S402" s="68">
        <f t="shared" ca="1" si="91"/>
        <v>0</v>
      </c>
    </row>
    <row r="403" spans="5:19" x14ac:dyDescent="0.25">
      <c r="E403" s="62">
        <f t="shared" si="85"/>
        <v>402</v>
      </c>
      <c r="F403" s="50">
        <v>44048</v>
      </c>
      <c r="G403" s="51">
        <v>53.1145</v>
      </c>
      <c r="H403" s="69">
        <f t="shared" si="86"/>
        <v>51.005000000000003</v>
      </c>
      <c r="I403" s="64">
        <f t="shared" si="87"/>
        <v>2.109499999999997</v>
      </c>
      <c r="J403" s="64">
        <f t="shared" si="88"/>
        <v>4.4499902499999875</v>
      </c>
      <c r="K403" s="64">
        <f t="shared" si="89"/>
        <v>2.109499999999997</v>
      </c>
      <c r="L403" s="70">
        <f t="shared" si="90"/>
        <v>3.9716085061517983E-2</v>
      </c>
      <c r="M403" s="64">
        <f t="shared" ca="1" si="79"/>
        <v>51.350866666666661</v>
      </c>
      <c r="N403" s="64">
        <f t="shared" ca="1" si="81"/>
        <v>1.7636333333333383</v>
      </c>
      <c r="O403" s="64">
        <f t="shared" ca="1" si="82"/>
        <v>3.1104025344444617</v>
      </c>
      <c r="P403" s="64">
        <f t="shared" ca="1" si="83"/>
        <v>1.7636333333333383</v>
      </c>
      <c r="Q403" s="70">
        <f t="shared" ca="1" si="84"/>
        <v>3.3204366666980546E-2</v>
      </c>
      <c r="R403" s="67">
        <f t="shared" ca="1" si="80"/>
        <v>1.8096708503865442</v>
      </c>
      <c r="S403" s="68">
        <f t="shared" ca="1" si="91"/>
        <v>1</v>
      </c>
    </row>
    <row r="404" spans="5:19" x14ac:dyDescent="0.25">
      <c r="E404" s="62">
        <f t="shared" si="85"/>
        <v>403</v>
      </c>
      <c r="F404" s="50">
        <v>44049</v>
      </c>
      <c r="G404" s="51">
        <v>51.433700000000002</v>
      </c>
      <c r="H404" s="69">
        <f t="shared" si="86"/>
        <v>53.1145</v>
      </c>
      <c r="I404" s="64">
        <f t="shared" si="87"/>
        <v>-1.6807999999999979</v>
      </c>
      <c r="J404" s="64">
        <f t="shared" si="88"/>
        <v>2.8250886399999926</v>
      </c>
      <c r="K404" s="64">
        <f t="shared" si="89"/>
        <v>1.6807999999999979</v>
      </c>
      <c r="L404" s="70">
        <f t="shared" si="90"/>
        <v>3.2678963403371675E-2</v>
      </c>
      <c r="M404" s="64">
        <f t="shared" ca="1" si="79"/>
        <v>51.802500000000002</v>
      </c>
      <c r="N404" s="64">
        <f t="shared" ca="1" si="81"/>
        <v>-0.36880000000000024</v>
      </c>
      <c r="O404" s="64">
        <f t="shared" ca="1" si="82"/>
        <v>0.13601344000000018</v>
      </c>
      <c r="P404" s="64">
        <f t="shared" ca="1" si="83"/>
        <v>0.36880000000000024</v>
      </c>
      <c r="Q404" s="70">
        <f t="shared" ca="1" si="84"/>
        <v>7.170396063281472E-3</v>
      </c>
      <c r="R404" s="67">
        <f t="shared" ca="1" si="80"/>
        <v>-0.32276248294679427</v>
      </c>
      <c r="S404" s="68">
        <f t="shared" ca="1" si="91"/>
        <v>1</v>
      </c>
    </row>
    <row r="405" spans="5:19" x14ac:dyDescent="0.25">
      <c r="E405" s="62">
        <f t="shared" si="85"/>
        <v>404</v>
      </c>
      <c r="F405" s="50">
        <v>44050</v>
      </c>
      <c r="G405" s="51">
        <v>52.548499999999997</v>
      </c>
      <c r="H405" s="69">
        <f t="shared" si="86"/>
        <v>51.433700000000002</v>
      </c>
      <c r="I405" s="64">
        <f t="shared" si="87"/>
        <v>1.1147999999999954</v>
      </c>
      <c r="J405" s="64">
        <f t="shared" si="88"/>
        <v>1.2427790399999896</v>
      </c>
      <c r="K405" s="64">
        <f t="shared" si="89"/>
        <v>1.1147999999999954</v>
      </c>
      <c r="L405" s="70">
        <f t="shared" si="90"/>
        <v>2.1214687384035612E-2</v>
      </c>
      <c r="M405" s="64">
        <f t="shared" ca="1" si="79"/>
        <v>51.851066666666668</v>
      </c>
      <c r="N405" s="64">
        <f t="shared" ca="1" si="81"/>
        <v>0.69743333333332913</v>
      </c>
      <c r="O405" s="64">
        <f t="shared" ca="1" si="82"/>
        <v>0.48641325444443856</v>
      </c>
      <c r="P405" s="64">
        <f t="shared" ca="1" si="83"/>
        <v>0.69743333333332913</v>
      </c>
      <c r="Q405" s="70">
        <f t="shared" ca="1" si="84"/>
        <v>1.3272183474948461E-2</v>
      </c>
      <c r="R405" s="67">
        <f t="shared" ca="1" si="80"/>
        <v>0.74347085038653515</v>
      </c>
      <c r="S405" s="68">
        <f t="shared" ca="1" si="91"/>
        <v>1</v>
      </c>
    </row>
    <row r="406" spans="5:19" x14ac:dyDescent="0.25">
      <c r="E406" s="62">
        <f t="shared" si="85"/>
        <v>405</v>
      </c>
      <c r="F406" s="50">
        <v>44053</v>
      </c>
      <c r="G406" s="51">
        <v>54.889499999999998</v>
      </c>
      <c r="H406" s="69">
        <f t="shared" si="86"/>
        <v>52.548499999999997</v>
      </c>
      <c r="I406" s="64">
        <f t="shared" si="87"/>
        <v>2.3410000000000011</v>
      </c>
      <c r="J406" s="64">
        <f t="shared" si="88"/>
        <v>5.4802810000000051</v>
      </c>
      <c r="K406" s="64">
        <f t="shared" si="89"/>
        <v>2.3410000000000011</v>
      </c>
      <c r="L406" s="70">
        <f t="shared" si="90"/>
        <v>4.264932273021254E-2</v>
      </c>
      <c r="M406" s="64">
        <f t="shared" ca="1" si="79"/>
        <v>52.365566666666666</v>
      </c>
      <c r="N406" s="64">
        <f t="shared" ca="1" si="81"/>
        <v>2.523933333333332</v>
      </c>
      <c r="O406" s="64">
        <f t="shared" ca="1" si="82"/>
        <v>6.3702394711111046</v>
      </c>
      <c r="P406" s="64">
        <f t="shared" ca="1" si="83"/>
        <v>2.523933333333332</v>
      </c>
      <c r="Q406" s="70">
        <f t="shared" ca="1" si="84"/>
        <v>4.598207914689207E-2</v>
      </c>
      <c r="R406" s="67">
        <f t="shared" ca="1" si="80"/>
        <v>2.5699708503865382</v>
      </c>
      <c r="S406" s="68">
        <f t="shared" ca="1" si="91"/>
        <v>0</v>
      </c>
    </row>
    <row r="407" spans="5:19" x14ac:dyDescent="0.25">
      <c r="E407" s="62">
        <f t="shared" si="85"/>
        <v>406</v>
      </c>
      <c r="F407" s="50">
        <v>44054</v>
      </c>
      <c r="G407" s="51">
        <v>55.275399999999998</v>
      </c>
      <c r="H407" s="69">
        <f t="shared" si="86"/>
        <v>54.889499999999998</v>
      </c>
      <c r="I407" s="64">
        <f t="shared" si="87"/>
        <v>0.38589999999999947</v>
      </c>
      <c r="J407" s="64">
        <f t="shared" si="88"/>
        <v>0.1489188099999996</v>
      </c>
      <c r="K407" s="64">
        <f t="shared" si="89"/>
        <v>0.38589999999999947</v>
      </c>
      <c r="L407" s="70">
        <f t="shared" si="90"/>
        <v>6.9814058333363396E-3</v>
      </c>
      <c r="M407" s="64">
        <f t="shared" ca="1" si="79"/>
        <v>52.957233333333335</v>
      </c>
      <c r="N407" s="64">
        <f t="shared" ca="1" si="81"/>
        <v>2.3181666666666629</v>
      </c>
      <c r="O407" s="64">
        <f t="shared" ca="1" si="82"/>
        <v>5.3738966944444275</v>
      </c>
      <c r="P407" s="64">
        <f t="shared" ca="1" si="83"/>
        <v>2.3181666666666629</v>
      </c>
      <c r="Q407" s="70">
        <f t="shared" ca="1" si="84"/>
        <v>4.193848740428225E-2</v>
      </c>
      <c r="R407" s="67">
        <f t="shared" ca="1" si="80"/>
        <v>2.3642041837198691</v>
      </c>
      <c r="S407" s="68">
        <f t="shared" ca="1" si="91"/>
        <v>0</v>
      </c>
    </row>
    <row r="408" spans="5:19" x14ac:dyDescent="0.25">
      <c r="E408" s="62">
        <f t="shared" si="85"/>
        <v>407</v>
      </c>
      <c r="F408" s="50">
        <v>44055</v>
      </c>
      <c r="G408" s="51">
        <v>54.640799999999999</v>
      </c>
      <c r="H408" s="69">
        <f t="shared" si="86"/>
        <v>55.275399999999998</v>
      </c>
      <c r="I408" s="64">
        <f t="shared" si="87"/>
        <v>-0.63459999999999894</v>
      </c>
      <c r="J408" s="64">
        <f t="shared" si="88"/>
        <v>0.40271715999999863</v>
      </c>
      <c r="K408" s="64">
        <f t="shared" si="89"/>
        <v>0.63459999999999894</v>
      </c>
      <c r="L408" s="70">
        <f t="shared" si="90"/>
        <v>1.1614032005387897E-2</v>
      </c>
      <c r="M408" s="64">
        <f t="shared" ca="1" si="79"/>
        <v>54.237799999999993</v>
      </c>
      <c r="N408" s="64">
        <f t="shared" ca="1" si="81"/>
        <v>0.4030000000000058</v>
      </c>
      <c r="O408" s="64">
        <f t="shared" ca="1" si="82"/>
        <v>0.16240900000000466</v>
      </c>
      <c r="P408" s="64">
        <f t="shared" ca="1" si="83"/>
        <v>0.4030000000000058</v>
      </c>
      <c r="Q408" s="70">
        <f t="shared" ca="1" si="84"/>
        <v>7.3754410623564411E-3</v>
      </c>
      <c r="R408" s="67">
        <f t="shared" ca="1" si="80"/>
        <v>0.44903751705321177</v>
      </c>
      <c r="S408" s="68">
        <f t="shared" ca="1" si="91"/>
        <v>0</v>
      </c>
    </row>
    <row r="409" spans="5:19" x14ac:dyDescent="0.25">
      <c r="E409" s="62">
        <f t="shared" si="85"/>
        <v>408</v>
      </c>
      <c r="F409" s="50">
        <v>44056</v>
      </c>
      <c r="G409" s="51">
        <v>54.735199999999999</v>
      </c>
      <c r="H409" s="69">
        <f t="shared" si="86"/>
        <v>54.640799999999999</v>
      </c>
      <c r="I409" s="64">
        <f t="shared" si="87"/>
        <v>9.4400000000000261E-2</v>
      </c>
      <c r="J409" s="64">
        <f t="shared" si="88"/>
        <v>8.9113600000000487E-3</v>
      </c>
      <c r="K409" s="64">
        <f t="shared" si="89"/>
        <v>9.4400000000000261E-2</v>
      </c>
      <c r="L409" s="70">
        <f t="shared" si="90"/>
        <v>1.7246671246291282E-3</v>
      </c>
      <c r="M409" s="64">
        <f t="shared" ca="1" si="79"/>
        <v>54.935233333333336</v>
      </c>
      <c r="N409" s="64">
        <f t="shared" ca="1" si="81"/>
        <v>-0.20003333333333728</v>
      </c>
      <c r="O409" s="64">
        <f t="shared" ca="1" si="82"/>
        <v>4.0013334444446026E-2</v>
      </c>
      <c r="P409" s="64">
        <f t="shared" ca="1" si="83"/>
        <v>0.20003333333333728</v>
      </c>
      <c r="Q409" s="70">
        <f t="shared" ca="1" si="84"/>
        <v>3.6545647651481548E-3</v>
      </c>
      <c r="R409" s="67">
        <f t="shared" ca="1" si="80"/>
        <v>-0.15399581628013131</v>
      </c>
      <c r="S409" s="68">
        <f t="shared" ca="1" si="91"/>
        <v>1</v>
      </c>
    </row>
    <row r="410" spans="5:19" x14ac:dyDescent="0.25">
      <c r="E410" s="62">
        <f t="shared" si="85"/>
        <v>409</v>
      </c>
      <c r="F410" s="50">
        <v>44057</v>
      </c>
      <c r="G410" s="51">
        <v>55.0867</v>
      </c>
      <c r="H410" s="69">
        <f t="shared" si="86"/>
        <v>54.735199999999999</v>
      </c>
      <c r="I410" s="64">
        <f t="shared" si="87"/>
        <v>0.35150000000000148</v>
      </c>
      <c r="J410" s="64">
        <f t="shared" si="88"/>
        <v>0.12355225000000104</v>
      </c>
      <c r="K410" s="64">
        <f t="shared" si="89"/>
        <v>0.35150000000000148</v>
      </c>
      <c r="L410" s="70">
        <f t="shared" si="90"/>
        <v>6.3808505501328173E-3</v>
      </c>
      <c r="M410" s="64">
        <f t="shared" ca="1" si="79"/>
        <v>54.883800000000001</v>
      </c>
      <c r="N410" s="64">
        <f t="shared" ca="1" si="81"/>
        <v>0.20289999999999964</v>
      </c>
      <c r="O410" s="64">
        <f t="shared" ca="1" si="82"/>
        <v>4.116840999999985E-2</v>
      </c>
      <c r="P410" s="64">
        <f t="shared" ca="1" si="83"/>
        <v>0.20289999999999964</v>
      </c>
      <c r="Q410" s="70">
        <f t="shared" ca="1" si="84"/>
        <v>3.6832847130069441E-3</v>
      </c>
      <c r="R410" s="67">
        <f t="shared" ca="1" si="80"/>
        <v>0.2489375170532056</v>
      </c>
      <c r="S410" s="68">
        <f t="shared" ca="1" si="91"/>
        <v>1</v>
      </c>
    </row>
    <row r="411" spans="5:19" x14ac:dyDescent="0.25">
      <c r="E411" s="62">
        <f t="shared" si="85"/>
        <v>410</v>
      </c>
      <c r="F411" s="50">
        <v>44060</v>
      </c>
      <c r="G411" s="51">
        <v>54.126300000000001</v>
      </c>
      <c r="H411" s="69">
        <f t="shared" si="86"/>
        <v>55.0867</v>
      </c>
      <c r="I411" s="64">
        <f t="shared" si="87"/>
        <v>-0.96039999999999992</v>
      </c>
      <c r="J411" s="64">
        <f t="shared" si="88"/>
        <v>0.92236815999999988</v>
      </c>
      <c r="K411" s="64">
        <f t="shared" si="89"/>
        <v>0.96039999999999992</v>
      </c>
      <c r="L411" s="70">
        <f t="shared" si="90"/>
        <v>1.7743684678243294E-2</v>
      </c>
      <c r="M411" s="64">
        <f t="shared" ca="1" si="79"/>
        <v>54.820900000000002</v>
      </c>
      <c r="N411" s="64">
        <f t="shared" ca="1" si="81"/>
        <v>-0.69460000000000122</v>
      </c>
      <c r="O411" s="64">
        <f t="shared" ca="1" si="82"/>
        <v>0.48246916000000167</v>
      </c>
      <c r="P411" s="64">
        <f t="shared" ca="1" si="83"/>
        <v>0.69460000000000122</v>
      </c>
      <c r="Q411" s="70">
        <f t="shared" ca="1" si="84"/>
        <v>1.2832948123185977E-2</v>
      </c>
      <c r="R411" s="67">
        <f t="shared" ca="1" si="80"/>
        <v>-0.64856248294679519</v>
      </c>
      <c r="S411" s="68">
        <f t="shared" ca="1" si="91"/>
        <v>1</v>
      </c>
    </row>
    <row r="412" spans="5:19" x14ac:dyDescent="0.25">
      <c r="E412" s="62">
        <f t="shared" si="85"/>
        <v>411</v>
      </c>
      <c r="F412" s="50">
        <v>44061</v>
      </c>
      <c r="G412" s="51">
        <v>53.200200000000002</v>
      </c>
      <c r="H412" s="69">
        <f t="shared" si="86"/>
        <v>54.126300000000001</v>
      </c>
      <c r="I412" s="64">
        <f t="shared" si="87"/>
        <v>-0.92609999999999815</v>
      </c>
      <c r="J412" s="64">
        <f t="shared" si="88"/>
        <v>0.85766120999999662</v>
      </c>
      <c r="K412" s="64">
        <f t="shared" si="89"/>
        <v>0.92609999999999815</v>
      </c>
      <c r="L412" s="70">
        <f t="shared" si="90"/>
        <v>1.7407829293874799E-2</v>
      </c>
      <c r="M412" s="64">
        <f t="shared" ca="1" si="79"/>
        <v>54.649399999999993</v>
      </c>
      <c r="N412" s="64">
        <f t="shared" ca="1" si="81"/>
        <v>-1.4491999999999905</v>
      </c>
      <c r="O412" s="64">
        <f t="shared" ca="1" si="82"/>
        <v>2.1001806399999725</v>
      </c>
      <c r="P412" s="64">
        <f t="shared" ca="1" si="83"/>
        <v>1.4491999999999905</v>
      </c>
      <c r="Q412" s="70">
        <f t="shared" ca="1" si="84"/>
        <v>2.7240499095867881E-2</v>
      </c>
      <c r="R412" s="67">
        <f t="shared" ca="1" si="80"/>
        <v>-1.4031624829467846</v>
      </c>
      <c r="S412" s="68">
        <f t="shared" ca="1" si="91"/>
        <v>0</v>
      </c>
    </row>
    <row r="413" spans="5:19" x14ac:dyDescent="0.25">
      <c r="E413" s="62">
        <f t="shared" si="85"/>
        <v>412</v>
      </c>
      <c r="F413" s="50">
        <v>44062</v>
      </c>
      <c r="G413" s="51">
        <v>52.651400000000002</v>
      </c>
      <c r="H413" s="69">
        <f t="shared" si="86"/>
        <v>53.200200000000002</v>
      </c>
      <c r="I413" s="64">
        <f t="shared" si="87"/>
        <v>-0.54879999999999995</v>
      </c>
      <c r="J413" s="64">
        <f t="shared" si="88"/>
        <v>0.30118143999999997</v>
      </c>
      <c r="K413" s="64">
        <f t="shared" si="89"/>
        <v>0.54879999999999995</v>
      </c>
      <c r="L413" s="70">
        <f t="shared" si="90"/>
        <v>1.0423274594787601E-2</v>
      </c>
      <c r="M413" s="64">
        <f t="shared" ca="1" si="79"/>
        <v>54.13773333333333</v>
      </c>
      <c r="N413" s="64">
        <f t="shared" ca="1" si="81"/>
        <v>-1.4863333333333273</v>
      </c>
      <c r="O413" s="64">
        <f t="shared" ca="1" si="82"/>
        <v>2.2091867777777598</v>
      </c>
      <c r="P413" s="64">
        <f t="shared" ca="1" si="83"/>
        <v>1.4863333333333273</v>
      </c>
      <c r="Q413" s="70">
        <f t="shared" ca="1" si="84"/>
        <v>2.8229702027549642E-2</v>
      </c>
      <c r="R413" s="67">
        <f t="shared" ca="1" si="80"/>
        <v>-1.4402958162801214</v>
      </c>
      <c r="S413" s="68">
        <f t="shared" ca="1" si="91"/>
        <v>0</v>
      </c>
    </row>
    <row r="414" spans="5:19" x14ac:dyDescent="0.25">
      <c r="E414" s="62">
        <f t="shared" si="85"/>
        <v>413</v>
      </c>
      <c r="F414" s="50">
        <v>44063</v>
      </c>
      <c r="G414" s="51">
        <v>52.308399999999999</v>
      </c>
      <c r="H414" s="69">
        <f t="shared" si="86"/>
        <v>52.651400000000002</v>
      </c>
      <c r="I414" s="64">
        <f t="shared" si="87"/>
        <v>-0.34300000000000352</v>
      </c>
      <c r="J414" s="64">
        <f t="shared" si="88"/>
        <v>0.11764900000000242</v>
      </c>
      <c r="K414" s="64">
        <f t="shared" si="89"/>
        <v>0.34300000000000352</v>
      </c>
      <c r="L414" s="70">
        <f t="shared" si="90"/>
        <v>6.5572642252487851E-3</v>
      </c>
      <c r="M414" s="64">
        <f t="shared" ca="1" si="79"/>
        <v>53.325966666666666</v>
      </c>
      <c r="N414" s="64">
        <f t="shared" ca="1" si="81"/>
        <v>-1.0175666666666672</v>
      </c>
      <c r="O414" s="64">
        <f t="shared" ca="1" si="82"/>
        <v>1.0354419211111121</v>
      </c>
      <c r="P414" s="64">
        <f t="shared" ca="1" si="83"/>
        <v>1.0175666666666672</v>
      </c>
      <c r="Q414" s="70">
        <f t="shared" ca="1" si="84"/>
        <v>1.9453217201571206E-2</v>
      </c>
      <c r="R414" s="67">
        <f t="shared" ca="1" si="80"/>
        <v>-0.97152914961346115</v>
      </c>
      <c r="S414" s="68">
        <f t="shared" ca="1" si="91"/>
        <v>0</v>
      </c>
    </row>
    <row r="415" spans="5:19" x14ac:dyDescent="0.25">
      <c r="E415" s="62">
        <f t="shared" si="85"/>
        <v>414</v>
      </c>
      <c r="F415" s="50">
        <v>44064</v>
      </c>
      <c r="G415" s="51">
        <v>52.874400000000001</v>
      </c>
      <c r="H415" s="69">
        <f t="shared" si="86"/>
        <v>52.308399999999999</v>
      </c>
      <c r="I415" s="64">
        <f t="shared" si="87"/>
        <v>0.5660000000000025</v>
      </c>
      <c r="J415" s="64">
        <f t="shared" si="88"/>
        <v>0.32035600000000281</v>
      </c>
      <c r="K415" s="64">
        <f t="shared" si="89"/>
        <v>0.5660000000000025</v>
      </c>
      <c r="L415" s="70">
        <f t="shared" si="90"/>
        <v>1.0704613196556415E-2</v>
      </c>
      <c r="M415" s="64">
        <f t="shared" ca="1" si="79"/>
        <v>52.72</v>
      </c>
      <c r="N415" s="64">
        <f t="shared" ca="1" si="81"/>
        <v>0.15440000000000254</v>
      </c>
      <c r="O415" s="64">
        <f t="shared" ca="1" si="82"/>
        <v>2.3839360000000785E-2</v>
      </c>
      <c r="P415" s="64">
        <f t="shared" ca="1" si="83"/>
        <v>0.15440000000000254</v>
      </c>
      <c r="Q415" s="70">
        <f t="shared" ca="1" si="84"/>
        <v>2.9201276988486402E-3</v>
      </c>
      <c r="R415" s="67">
        <f t="shared" ca="1" si="80"/>
        <v>0.2004375170532085</v>
      </c>
      <c r="S415" s="68">
        <f t="shared" ca="1" si="91"/>
        <v>1</v>
      </c>
    </row>
    <row r="416" spans="5:19" x14ac:dyDescent="0.25">
      <c r="E416" s="62">
        <f t="shared" si="85"/>
        <v>415</v>
      </c>
      <c r="F416" s="50">
        <v>44067</v>
      </c>
      <c r="G416" s="51">
        <v>56.578800000000001</v>
      </c>
      <c r="H416" s="69">
        <f t="shared" si="86"/>
        <v>52.874400000000001</v>
      </c>
      <c r="I416" s="64">
        <f t="shared" si="87"/>
        <v>3.7043999999999997</v>
      </c>
      <c r="J416" s="64">
        <f t="shared" si="88"/>
        <v>13.722579359999997</v>
      </c>
      <c r="K416" s="64">
        <f t="shared" si="89"/>
        <v>3.7043999999999997</v>
      </c>
      <c r="L416" s="70">
        <f t="shared" si="90"/>
        <v>6.5473286814142398E-2</v>
      </c>
      <c r="M416" s="64">
        <f t="shared" ca="1" si="79"/>
        <v>52.611400000000003</v>
      </c>
      <c r="N416" s="64">
        <f t="shared" ca="1" si="81"/>
        <v>3.9673999999999978</v>
      </c>
      <c r="O416" s="64">
        <f t="shared" ca="1" si="82"/>
        <v>15.740262759999982</v>
      </c>
      <c r="P416" s="64">
        <f t="shared" ca="1" si="83"/>
        <v>3.9673999999999978</v>
      </c>
      <c r="Q416" s="70">
        <f t="shared" ca="1" si="84"/>
        <v>7.0121671014584927E-2</v>
      </c>
      <c r="R416" s="67">
        <f t="shared" ca="1" si="80"/>
        <v>4.0134375170532035</v>
      </c>
      <c r="S416" s="68">
        <f t="shared" ca="1" si="91"/>
        <v>0</v>
      </c>
    </row>
    <row r="417" spans="5:19" x14ac:dyDescent="0.25">
      <c r="E417" s="62">
        <f t="shared" si="85"/>
        <v>416</v>
      </c>
      <c r="F417" s="50">
        <v>44068</v>
      </c>
      <c r="G417" s="51">
        <v>55.258200000000002</v>
      </c>
      <c r="H417" s="69">
        <f t="shared" si="86"/>
        <v>56.578800000000001</v>
      </c>
      <c r="I417" s="64">
        <f t="shared" si="87"/>
        <v>-1.3205999999999989</v>
      </c>
      <c r="J417" s="64">
        <f t="shared" si="88"/>
        <v>1.7439843599999971</v>
      </c>
      <c r="K417" s="64">
        <f t="shared" si="89"/>
        <v>1.3205999999999989</v>
      </c>
      <c r="L417" s="70">
        <f t="shared" si="90"/>
        <v>2.3898715484760611E-2</v>
      </c>
      <c r="M417" s="64">
        <f t="shared" ca="1" si="79"/>
        <v>53.920533333333331</v>
      </c>
      <c r="N417" s="64">
        <f t="shared" ca="1" si="81"/>
        <v>1.3376666666666708</v>
      </c>
      <c r="O417" s="64">
        <f t="shared" ca="1" si="82"/>
        <v>1.7893521111111221</v>
      </c>
      <c r="P417" s="64">
        <f t="shared" ca="1" si="83"/>
        <v>1.3376666666666708</v>
      </c>
      <c r="Q417" s="70">
        <f t="shared" ca="1" si="84"/>
        <v>2.4207568590121843E-2</v>
      </c>
      <c r="R417" s="67">
        <f t="shared" ca="1" si="80"/>
        <v>1.3837041837198767</v>
      </c>
      <c r="S417" s="68">
        <f t="shared" ca="1" si="91"/>
        <v>0</v>
      </c>
    </row>
    <row r="418" spans="5:19" x14ac:dyDescent="0.25">
      <c r="E418" s="62">
        <f t="shared" si="85"/>
        <v>417</v>
      </c>
      <c r="F418" s="50">
        <v>44069</v>
      </c>
      <c r="G418" s="51">
        <v>54.932400000000001</v>
      </c>
      <c r="H418" s="69">
        <f t="shared" si="86"/>
        <v>55.258200000000002</v>
      </c>
      <c r="I418" s="64">
        <f t="shared" si="87"/>
        <v>-0.32580000000000098</v>
      </c>
      <c r="J418" s="64">
        <f t="shared" si="88"/>
        <v>0.10614564000000064</v>
      </c>
      <c r="K418" s="64">
        <f t="shared" si="89"/>
        <v>0.32580000000000098</v>
      </c>
      <c r="L418" s="70">
        <f t="shared" si="90"/>
        <v>5.9309260108788434E-3</v>
      </c>
      <c r="M418" s="64">
        <f t="shared" ca="1" si="79"/>
        <v>54.903800000000011</v>
      </c>
      <c r="N418" s="64">
        <f t="shared" ca="1" si="81"/>
        <v>2.8599999999990189E-2</v>
      </c>
      <c r="O418" s="64">
        <f t="shared" ca="1" si="82"/>
        <v>8.1795999999943877E-4</v>
      </c>
      <c r="P418" s="64">
        <f t="shared" ca="1" si="83"/>
        <v>2.8599999999990189E-2</v>
      </c>
      <c r="Q418" s="70">
        <f t="shared" ca="1" si="84"/>
        <v>5.2063991378476437E-4</v>
      </c>
      <c r="R418" s="67">
        <f t="shared" ca="1" si="80"/>
        <v>7.463751705319617E-2</v>
      </c>
      <c r="S418" s="68">
        <f t="shared" ca="1" si="91"/>
        <v>0</v>
      </c>
    </row>
    <row r="419" spans="5:19" x14ac:dyDescent="0.25">
      <c r="E419" s="62">
        <f t="shared" si="85"/>
        <v>418</v>
      </c>
      <c r="F419" s="50">
        <v>44070</v>
      </c>
      <c r="G419" s="51">
        <v>57.127600000000001</v>
      </c>
      <c r="H419" s="69">
        <f t="shared" si="86"/>
        <v>54.932400000000001</v>
      </c>
      <c r="I419" s="64">
        <f t="shared" si="87"/>
        <v>2.1951999999999998</v>
      </c>
      <c r="J419" s="64">
        <f t="shared" si="88"/>
        <v>4.8189030399999995</v>
      </c>
      <c r="K419" s="64">
        <f t="shared" si="89"/>
        <v>2.1951999999999998</v>
      </c>
      <c r="L419" s="70">
        <f t="shared" si="90"/>
        <v>3.8426259811369629E-2</v>
      </c>
      <c r="M419" s="64">
        <f t="shared" ca="1" si="79"/>
        <v>55.589800000000004</v>
      </c>
      <c r="N419" s="64">
        <f t="shared" ca="1" si="81"/>
        <v>1.5377999999999972</v>
      </c>
      <c r="O419" s="64">
        <f t="shared" ca="1" si="82"/>
        <v>2.3648288399999915</v>
      </c>
      <c r="P419" s="64">
        <f t="shared" ca="1" si="83"/>
        <v>1.5377999999999972</v>
      </c>
      <c r="Q419" s="70">
        <f t="shared" ca="1" si="84"/>
        <v>2.6918687289506249E-2</v>
      </c>
      <c r="R419" s="67">
        <f t="shared" ca="1" si="80"/>
        <v>1.5838375170532031</v>
      </c>
      <c r="S419" s="68">
        <f t="shared" ca="1" si="91"/>
        <v>0</v>
      </c>
    </row>
    <row r="420" spans="5:19" x14ac:dyDescent="0.25">
      <c r="E420" s="62">
        <f t="shared" si="85"/>
        <v>419</v>
      </c>
      <c r="F420" s="50">
        <v>44071</v>
      </c>
      <c r="G420" s="51">
        <v>58.259500000000003</v>
      </c>
      <c r="H420" s="69">
        <f t="shared" si="86"/>
        <v>57.127600000000001</v>
      </c>
      <c r="I420" s="64">
        <f t="shared" si="87"/>
        <v>1.1319000000000017</v>
      </c>
      <c r="J420" s="64">
        <f t="shared" si="88"/>
        <v>1.2811976100000038</v>
      </c>
      <c r="K420" s="64">
        <f t="shared" si="89"/>
        <v>1.1319000000000017</v>
      </c>
      <c r="L420" s="70">
        <f t="shared" si="90"/>
        <v>1.9428591045237285E-2</v>
      </c>
      <c r="M420" s="64">
        <f t="shared" ca="1" si="79"/>
        <v>55.772733333333328</v>
      </c>
      <c r="N420" s="64">
        <f t="shared" ca="1" si="81"/>
        <v>2.486766666666675</v>
      </c>
      <c r="O420" s="64">
        <f t="shared" ca="1" si="82"/>
        <v>6.184008454444486</v>
      </c>
      <c r="P420" s="64">
        <f t="shared" ca="1" si="83"/>
        <v>2.486766666666675</v>
      </c>
      <c r="Q420" s="70">
        <f t="shared" ca="1" si="84"/>
        <v>4.2684311857579878E-2</v>
      </c>
      <c r="R420" s="67">
        <f t="shared" ca="1" si="80"/>
        <v>2.5328041837198811</v>
      </c>
      <c r="S420" s="68">
        <f t="shared" ca="1" si="91"/>
        <v>0</v>
      </c>
    </row>
    <row r="421" spans="5:19" x14ac:dyDescent="0.25">
      <c r="E421" s="62">
        <f t="shared" si="85"/>
        <v>420</v>
      </c>
      <c r="F421" s="50">
        <v>44074</v>
      </c>
      <c r="G421" s="51">
        <v>56.381599999999999</v>
      </c>
      <c r="H421" s="69">
        <f t="shared" si="86"/>
        <v>58.259500000000003</v>
      </c>
      <c r="I421" s="64">
        <f t="shared" si="87"/>
        <v>-1.8779000000000039</v>
      </c>
      <c r="J421" s="64">
        <f t="shared" si="88"/>
        <v>3.5265084100000146</v>
      </c>
      <c r="K421" s="64">
        <f t="shared" si="89"/>
        <v>1.8779000000000039</v>
      </c>
      <c r="L421" s="70">
        <f t="shared" si="90"/>
        <v>3.3306965392965147E-2</v>
      </c>
      <c r="M421" s="64">
        <f t="shared" ca="1" si="79"/>
        <v>56.773166666666668</v>
      </c>
      <c r="N421" s="64">
        <f t="shared" ca="1" si="81"/>
        <v>-0.39156666666666951</v>
      </c>
      <c r="O421" s="64">
        <f t="shared" ca="1" si="82"/>
        <v>0.15332445444444667</v>
      </c>
      <c r="P421" s="64">
        <f t="shared" ca="1" si="83"/>
        <v>0.39156666666666951</v>
      </c>
      <c r="Q421" s="70">
        <f t="shared" ca="1" si="84"/>
        <v>6.9449371189655761E-3</v>
      </c>
      <c r="R421" s="67">
        <f t="shared" ca="1" si="80"/>
        <v>-0.34552914961346354</v>
      </c>
      <c r="S421" s="68">
        <f t="shared" ca="1" si="91"/>
        <v>1</v>
      </c>
    </row>
    <row r="422" spans="5:19" x14ac:dyDescent="0.25">
      <c r="E422" s="62">
        <f t="shared" si="85"/>
        <v>421</v>
      </c>
      <c r="F422" s="50">
        <v>44075</v>
      </c>
      <c r="G422" s="51">
        <v>57.0762</v>
      </c>
      <c r="H422" s="69">
        <f t="shared" si="86"/>
        <v>56.381599999999999</v>
      </c>
      <c r="I422" s="64">
        <f t="shared" si="87"/>
        <v>0.69460000000000122</v>
      </c>
      <c r="J422" s="64">
        <f t="shared" si="88"/>
        <v>0.48246916000000167</v>
      </c>
      <c r="K422" s="64">
        <f t="shared" si="89"/>
        <v>0.69460000000000122</v>
      </c>
      <c r="L422" s="70">
        <f t="shared" si="90"/>
        <v>1.2169695950326076E-2</v>
      </c>
      <c r="M422" s="64">
        <f t="shared" ca="1" si="79"/>
        <v>57.256233333333334</v>
      </c>
      <c r="N422" s="64">
        <f t="shared" ca="1" si="81"/>
        <v>-0.18003333333333416</v>
      </c>
      <c r="O422" s="64">
        <f t="shared" ca="1" si="82"/>
        <v>3.2412001111111408E-2</v>
      </c>
      <c r="P422" s="64">
        <f t="shared" ca="1" si="83"/>
        <v>0.18003333333333416</v>
      </c>
      <c r="Q422" s="70">
        <f t="shared" ca="1" si="84"/>
        <v>3.1542627808672295E-3</v>
      </c>
      <c r="R422" s="67">
        <f t="shared" ca="1" si="80"/>
        <v>-0.13399581628012819</v>
      </c>
      <c r="S422" s="68">
        <f t="shared" ca="1" si="91"/>
        <v>0</v>
      </c>
    </row>
    <row r="423" spans="5:19" x14ac:dyDescent="0.25">
      <c r="E423" s="62">
        <f t="shared" si="85"/>
        <v>422</v>
      </c>
      <c r="F423" s="50">
        <v>44076</v>
      </c>
      <c r="G423" s="51">
        <v>58.662599999999998</v>
      </c>
      <c r="H423" s="69">
        <f t="shared" si="86"/>
        <v>57.0762</v>
      </c>
      <c r="I423" s="64">
        <f t="shared" si="87"/>
        <v>1.5863999999999976</v>
      </c>
      <c r="J423" s="64">
        <f t="shared" si="88"/>
        <v>2.5166649599999924</v>
      </c>
      <c r="K423" s="64">
        <f t="shared" si="89"/>
        <v>1.5863999999999976</v>
      </c>
      <c r="L423" s="70">
        <f t="shared" si="90"/>
        <v>2.7042783647502799E-2</v>
      </c>
      <c r="M423" s="64">
        <f t="shared" ca="1" si="79"/>
        <v>57.239100000000001</v>
      </c>
      <c r="N423" s="64">
        <f t="shared" ca="1" si="81"/>
        <v>1.4234999999999971</v>
      </c>
      <c r="O423" s="64">
        <f t="shared" ca="1" si="82"/>
        <v>2.0263522499999915</v>
      </c>
      <c r="P423" s="64">
        <f t="shared" ca="1" si="83"/>
        <v>1.4234999999999971</v>
      </c>
      <c r="Q423" s="70">
        <f t="shared" ca="1" si="84"/>
        <v>2.4265886612594687E-2</v>
      </c>
      <c r="R423" s="67">
        <f t="shared" ca="1" si="80"/>
        <v>1.469537517053203</v>
      </c>
      <c r="S423" s="68">
        <f t="shared" ca="1" si="91"/>
        <v>1</v>
      </c>
    </row>
    <row r="424" spans="5:19" x14ac:dyDescent="0.25">
      <c r="E424" s="62">
        <f t="shared" si="85"/>
        <v>423</v>
      </c>
      <c r="F424" s="50">
        <v>44077</v>
      </c>
      <c r="G424" s="51">
        <v>58.774099999999997</v>
      </c>
      <c r="H424" s="69">
        <f t="shared" si="86"/>
        <v>58.662599999999998</v>
      </c>
      <c r="I424" s="64">
        <f t="shared" si="87"/>
        <v>0.11149999999999949</v>
      </c>
      <c r="J424" s="64">
        <f t="shared" si="88"/>
        <v>1.2432249999999886E-2</v>
      </c>
      <c r="K424" s="64">
        <f t="shared" si="89"/>
        <v>0.11149999999999949</v>
      </c>
      <c r="L424" s="70">
        <f t="shared" si="90"/>
        <v>1.8970941281959144E-3</v>
      </c>
      <c r="M424" s="64">
        <f t="shared" ca="1" si="79"/>
        <v>57.373466666666666</v>
      </c>
      <c r="N424" s="64">
        <f t="shared" ca="1" si="81"/>
        <v>1.4006333333333316</v>
      </c>
      <c r="O424" s="64">
        <f t="shared" ca="1" si="82"/>
        <v>1.9617737344444397</v>
      </c>
      <c r="P424" s="64">
        <f t="shared" ca="1" si="83"/>
        <v>1.4006333333333316</v>
      </c>
      <c r="Q424" s="70">
        <f t="shared" ca="1" si="84"/>
        <v>2.3830791680916112E-2</v>
      </c>
      <c r="R424" s="67">
        <f t="shared" ca="1" si="80"/>
        <v>1.4466708503865375</v>
      </c>
      <c r="S424" s="68">
        <f t="shared" ca="1" si="91"/>
        <v>0</v>
      </c>
    </row>
    <row r="425" spans="5:19" x14ac:dyDescent="0.25">
      <c r="E425" s="62">
        <f t="shared" si="85"/>
        <v>424</v>
      </c>
      <c r="F425" s="50">
        <v>44078</v>
      </c>
      <c r="G425" s="51">
        <v>58.499600000000001</v>
      </c>
      <c r="H425" s="69">
        <f t="shared" si="86"/>
        <v>58.774099999999997</v>
      </c>
      <c r="I425" s="64">
        <f t="shared" si="87"/>
        <v>-0.27449999999999619</v>
      </c>
      <c r="J425" s="64">
        <f t="shared" si="88"/>
        <v>7.5350249999997912E-2</v>
      </c>
      <c r="K425" s="64">
        <f t="shared" si="89"/>
        <v>0.27449999999999619</v>
      </c>
      <c r="L425" s="70">
        <f t="shared" si="90"/>
        <v>4.6923397766821685E-3</v>
      </c>
      <c r="M425" s="64">
        <f t="shared" ca="1" si="79"/>
        <v>58.170966666666665</v>
      </c>
      <c r="N425" s="64">
        <f t="shared" ca="1" si="81"/>
        <v>0.328633333333336</v>
      </c>
      <c r="O425" s="64">
        <f t="shared" ca="1" si="82"/>
        <v>0.10799986777777953</v>
      </c>
      <c r="P425" s="64">
        <f t="shared" ca="1" si="83"/>
        <v>0.328633333333336</v>
      </c>
      <c r="Q425" s="70">
        <f t="shared" ca="1" si="84"/>
        <v>5.617702229303038E-3</v>
      </c>
      <c r="R425" s="67">
        <f t="shared" ca="1" si="80"/>
        <v>0.37467085038654196</v>
      </c>
      <c r="S425" s="68">
        <f t="shared" ca="1" si="91"/>
        <v>0</v>
      </c>
    </row>
    <row r="426" spans="5:19" x14ac:dyDescent="0.25">
      <c r="E426" s="62">
        <f t="shared" si="85"/>
        <v>425</v>
      </c>
      <c r="F426" s="50">
        <v>44082</v>
      </c>
      <c r="G426" s="51">
        <v>58.636800000000001</v>
      </c>
      <c r="H426" s="69">
        <f t="shared" si="86"/>
        <v>58.499600000000001</v>
      </c>
      <c r="I426" s="64">
        <f t="shared" si="87"/>
        <v>0.13719999999999999</v>
      </c>
      <c r="J426" s="64">
        <f t="shared" si="88"/>
        <v>1.8823839999999998E-2</v>
      </c>
      <c r="K426" s="64">
        <f t="shared" si="89"/>
        <v>0.13719999999999999</v>
      </c>
      <c r="L426" s="70">
        <f t="shared" si="90"/>
        <v>2.3398275485701811E-3</v>
      </c>
      <c r="M426" s="64">
        <f t="shared" ca="1" si="79"/>
        <v>58.645433333333337</v>
      </c>
      <c r="N426" s="64">
        <f t="shared" ca="1" si="81"/>
        <v>-8.6333333333357132E-3</v>
      </c>
      <c r="O426" s="64">
        <f t="shared" ca="1" si="82"/>
        <v>7.4534444444485543E-5</v>
      </c>
      <c r="P426" s="64">
        <f t="shared" ca="1" si="83"/>
        <v>8.6333333333357132E-3</v>
      </c>
      <c r="Q426" s="70">
        <f t="shared" ca="1" si="84"/>
        <v>1.4723404642367444E-4</v>
      </c>
      <c r="R426" s="67">
        <f t="shared" ca="1" si="80"/>
        <v>3.7404183719870268E-2</v>
      </c>
      <c r="S426" s="68">
        <f t="shared" ca="1" si="91"/>
        <v>1</v>
      </c>
    </row>
    <row r="427" spans="5:19" x14ac:dyDescent="0.25">
      <c r="E427" s="62">
        <f t="shared" si="85"/>
        <v>426</v>
      </c>
      <c r="F427" s="50">
        <v>44083</v>
      </c>
      <c r="G427" s="51">
        <v>58.723199999999999</v>
      </c>
      <c r="H427" s="69">
        <f t="shared" si="86"/>
        <v>58.636800000000001</v>
      </c>
      <c r="I427" s="64">
        <f t="shared" si="87"/>
        <v>8.639999999999759E-2</v>
      </c>
      <c r="J427" s="64">
        <f t="shared" si="88"/>
        <v>7.4649599999995833E-3</v>
      </c>
      <c r="K427" s="64">
        <f t="shared" si="89"/>
        <v>8.639999999999759E-2</v>
      </c>
      <c r="L427" s="70">
        <f t="shared" si="90"/>
        <v>1.4713094654241865E-3</v>
      </c>
      <c r="M427" s="64">
        <f t="shared" ca="1" si="79"/>
        <v>58.636833333333328</v>
      </c>
      <c r="N427" s="64">
        <f t="shared" ca="1" si="81"/>
        <v>8.6366666666670255E-2</v>
      </c>
      <c r="O427" s="64">
        <f t="shared" ca="1" si="82"/>
        <v>7.4592011111117313E-3</v>
      </c>
      <c r="P427" s="64">
        <f t="shared" ca="1" si="83"/>
        <v>8.6366666666670255E-2</v>
      </c>
      <c r="Q427" s="70">
        <f t="shared" ca="1" si="84"/>
        <v>1.4707418305996652E-3</v>
      </c>
      <c r="R427" s="67">
        <f t="shared" ca="1" si="80"/>
        <v>0.13240418371987622</v>
      </c>
      <c r="S427" s="68">
        <f t="shared" ca="1" si="91"/>
        <v>1</v>
      </c>
    </row>
    <row r="428" spans="5:19" x14ac:dyDescent="0.25">
      <c r="E428" s="62">
        <f t="shared" si="85"/>
        <v>427</v>
      </c>
      <c r="F428" s="50">
        <v>44084</v>
      </c>
      <c r="G428" s="51">
        <v>59.06</v>
      </c>
      <c r="H428" s="69">
        <f t="shared" si="86"/>
        <v>58.723199999999999</v>
      </c>
      <c r="I428" s="64">
        <f t="shared" si="87"/>
        <v>0.33680000000000376</v>
      </c>
      <c r="J428" s="64">
        <f t="shared" si="88"/>
        <v>0.11343424000000253</v>
      </c>
      <c r="K428" s="64">
        <f t="shared" si="89"/>
        <v>0.33680000000000376</v>
      </c>
      <c r="L428" s="70">
        <f t="shared" si="90"/>
        <v>5.7026752455131011E-3</v>
      </c>
      <c r="M428" s="64">
        <f t="shared" ca="1" si="79"/>
        <v>58.619866666666667</v>
      </c>
      <c r="N428" s="64">
        <f t="shared" ca="1" si="81"/>
        <v>0.44013333333333549</v>
      </c>
      <c r="O428" s="64">
        <f t="shared" ca="1" si="82"/>
        <v>0.19371735111111302</v>
      </c>
      <c r="P428" s="64">
        <f t="shared" ca="1" si="83"/>
        <v>0.44013333333333549</v>
      </c>
      <c r="Q428" s="70">
        <f t="shared" ca="1" si="84"/>
        <v>7.452308386951159E-3</v>
      </c>
      <c r="R428" s="67">
        <f t="shared" ca="1" si="80"/>
        <v>0.48617085038654145</v>
      </c>
      <c r="S428" s="68">
        <f t="shared" ca="1" si="91"/>
        <v>0</v>
      </c>
    </row>
    <row r="429" spans="5:19" x14ac:dyDescent="0.25">
      <c r="E429" s="62">
        <f t="shared" si="85"/>
        <v>428</v>
      </c>
      <c r="F429" s="50">
        <v>44085</v>
      </c>
      <c r="G429" s="51">
        <v>60.476300000000002</v>
      </c>
      <c r="H429" s="69">
        <f t="shared" si="86"/>
        <v>59.06</v>
      </c>
      <c r="I429" s="64">
        <f t="shared" si="87"/>
        <v>1.4162999999999997</v>
      </c>
      <c r="J429" s="64">
        <f t="shared" si="88"/>
        <v>2.0059056899999992</v>
      </c>
      <c r="K429" s="64">
        <f t="shared" si="89"/>
        <v>1.4162999999999997</v>
      </c>
      <c r="L429" s="70">
        <f t="shared" si="90"/>
        <v>2.3419091445739896E-2</v>
      </c>
      <c r="M429" s="64">
        <f t="shared" ca="1" si="79"/>
        <v>58.806666666666672</v>
      </c>
      <c r="N429" s="64">
        <f t="shared" ca="1" si="81"/>
        <v>1.66963333333333</v>
      </c>
      <c r="O429" s="64">
        <f t="shared" ca="1" si="82"/>
        <v>2.7876754677777664</v>
      </c>
      <c r="P429" s="64">
        <f t="shared" ca="1" si="83"/>
        <v>1.66963333333333</v>
      </c>
      <c r="Q429" s="70">
        <f t="shared" ca="1" si="84"/>
        <v>2.7608060237371168E-2</v>
      </c>
      <c r="R429" s="67">
        <f t="shared" ca="1" si="80"/>
        <v>1.7156708503865359</v>
      </c>
      <c r="S429" s="68">
        <f t="shared" ca="1" si="91"/>
        <v>0</v>
      </c>
    </row>
    <row r="430" spans="5:19" x14ac:dyDescent="0.25">
      <c r="E430" s="62">
        <f t="shared" si="85"/>
        <v>429</v>
      </c>
      <c r="F430" s="50">
        <v>44088</v>
      </c>
      <c r="G430" s="51">
        <v>63.2224</v>
      </c>
      <c r="H430" s="69">
        <f t="shared" si="86"/>
        <v>60.476300000000002</v>
      </c>
      <c r="I430" s="64">
        <f t="shared" si="87"/>
        <v>2.7460999999999984</v>
      </c>
      <c r="J430" s="64">
        <f t="shared" si="88"/>
        <v>7.5410652099999913</v>
      </c>
      <c r="K430" s="64">
        <f t="shared" si="89"/>
        <v>2.7460999999999984</v>
      </c>
      <c r="L430" s="70">
        <f t="shared" si="90"/>
        <v>4.3435554487017233E-2</v>
      </c>
      <c r="M430" s="64">
        <f t="shared" ca="1" si="79"/>
        <v>59.419833333333337</v>
      </c>
      <c r="N430" s="64">
        <f t="shared" ca="1" si="81"/>
        <v>3.8025666666666638</v>
      </c>
      <c r="O430" s="64">
        <f t="shared" ca="1" si="82"/>
        <v>14.459513254444422</v>
      </c>
      <c r="P430" s="64">
        <f t="shared" ca="1" si="83"/>
        <v>3.8025666666666638</v>
      </c>
      <c r="Q430" s="70">
        <f t="shared" ca="1" si="84"/>
        <v>6.0145876566955123E-2</v>
      </c>
      <c r="R430" s="67">
        <f t="shared" ca="1" si="80"/>
        <v>3.8486041837198699</v>
      </c>
      <c r="S430" s="68">
        <f t="shared" ca="1" si="91"/>
        <v>0</v>
      </c>
    </row>
    <row r="431" spans="5:19" x14ac:dyDescent="0.25">
      <c r="E431" s="62">
        <f t="shared" si="85"/>
        <v>430</v>
      </c>
      <c r="F431" s="50">
        <v>44089</v>
      </c>
      <c r="G431" s="51">
        <v>64.5869</v>
      </c>
      <c r="H431" s="69">
        <f t="shared" si="86"/>
        <v>63.2224</v>
      </c>
      <c r="I431" s="64">
        <f t="shared" si="87"/>
        <v>1.3644999999999996</v>
      </c>
      <c r="J431" s="64">
        <f t="shared" si="88"/>
        <v>1.861860249999999</v>
      </c>
      <c r="K431" s="64">
        <f t="shared" si="89"/>
        <v>1.3644999999999996</v>
      </c>
      <c r="L431" s="70">
        <f t="shared" si="90"/>
        <v>2.1126575203330701E-2</v>
      </c>
      <c r="M431" s="64">
        <f t="shared" ca="1" si="79"/>
        <v>60.919566666666668</v>
      </c>
      <c r="N431" s="64">
        <f t="shared" ca="1" si="81"/>
        <v>3.6673333333333318</v>
      </c>
      <c r="O431" s="64">
        <f t="shared" ca="1" si="82"/>
        <v>13.449333777777767</v>
      </c>
      <c r="P431" s="64">
        <f t="shared" ca="1" si="83"/>
        <v>3.6673333333333318</v>
      </c>
      <c r="Q431" s="70">
        <f t="shared" ca="1" si="84"/>
        <v>5.6781380331511991E-2</v>
      </c>
      <c r="R431" s="67">
        <f t="shared" ca="1" si="80"/>
        <v>3.7133708503865379</v>
      </c>
      <c r="S431" s="68">
        <f t="shared" ca="1" si="91"/>
        <v>0</v>
      </c>
    </row>
    <row r="432" spans="5:19" x14ac:dyDescent="0.25">
      <c r="E432" s="62">
        <f t="shared" si="85"/>
        <v>431</v>
      </c>
      <c r="F432" s="50">
        <v>44090</v>
      </c>
      <c r="G432" s="51">
        <v>66.011799999999994</v>
      </c>
      <c r="H432" s="69">
        <f t="shared" si="86"/>
        <v>64.5869</v>
      </c>
      <c r="I432" s="64">
        <f t="shared" si="87"/>
        <v>1.4248999999999938</v>
      </c>
      <c r="J432" s="64">
        <f t="shared" si="88"/>
        <v>2.0303400099999824</v>
      </c>
      <c r="K432" s="64">
        <f t="shared" si="89"/>
        <v>1.4248999999999938</v>
      </c>
      <c r="L432" s="70">
        <f t="shared" si="90"/>
        <v>2.1585534707431003E-2</v>
      </c>
      <c r="M432" s="64">
        <f t="shared" ca="1" si="79"/>
        <v>62.761866666666663</v>
      </c>
      <c r="N432" s="64">
        <f t="shared" ca="1" si="81"/>
        <v>3.2499333333333311</v>
      </c>
      <c r="O432" s="64">
        <f t="shared" ca="1" si="82"/>
        <v>10.562066671111097</v>
      </c>
      <c r="P432" s="64">
        <f t="shared" ca="1" si="83"/>
        <v>3.2499333333333311</v>
      </c>
      <c r="Q432" s="70">
        <f t="shared" ca="1" si="84"/>
        <v>4.923261194715689E-2</v>
      </c>
      <c r="R432" s="67">
        <f t="shared" ca="1" si="80"/>
        <v>3.2959708503865373</v>
      </c>
      <c r="S432" s="68">
        <f t="shared" ca="1" si="91"/>
        <v>0</v>
      </c>
    </row>
    <row r="433" spans="5:19" x14ac:dyDescent="0.25">
      <c r="E433" s="62">
        <f t="shared" si="85"/>
        <v>432</v>
      </c>
      <c r="F433" s="50">
        <v>44091</v>
      </c>
      <c r="G433" s="51">
        <v>64.414199999999994</v>
      </c>
      <c r="H433" s="69">
        <f t="shared" si="86"/>
        <v>66.011799999999994</v>
      </c>
      <c r="I433" s="64">
        <f t="shared" si="87"/>
        <v>-1.5975999999999999</v>
      </c>
      <c r="J433" s="64">
        <f t="shared" si="88"/>
        <v>2.5523257599999996</v>
      </c>
      <c r="K433" s="64">
        <f t="shared" si="89"/>
        <v>1.5975999999999999</v>
      </c>
      <c r="L433" s="70">
        <f t="shared" si="90"/>
        <v>2.4801984655557316E-2</v>
      </c>
      <c r="M433" s="64">
        <f t="shared" ca="1" si="79"/>
        <v>64.607033333333334</v>
      </c>
      <c r="N433" s="64">
        <f t="shared" ca="1" si="81"/>
        <v>-0.19283333333333985</v>
      </c>
      <c r="O433" s="64">
        <f t="shared" ca="1" si="82"/>
        <v>3.7184694444446956E-2</v>
      </c>
      <c r="P433" s="64">
        <f t="shared" ca="1" si="83"/>
        <v>0.19283333333333985</v>
      </c>
      <c r="Q433" s="70">
        <f t="shared" ca="1" si="84"/>
        <v>2.9936463285011668E-3</v>
      </c>
      <c r="R433" s="67">
        <f t="shared" ca="1" si="80"/>
        <v>-0.14679581628013388</v>
      </c>
      <c r="S433" s="68">
        <f t="shared" ca="1" si="91"/>
        <v>1</v>
      </c>
    </row>
    <row r="434" spans="5:19" x14ac:dyDescent="0.25">
      <c r="E434" s="62">
        <f t="shared" si="85"/>
        <v>433</v>
      </c>
      <c r="F434" s="50">
        <v>44092</v>
      </c>
      <c r="G434" s="51">
        <v>62.2898</v>
      </c>
      <c r="H434" s="69">
        <f t="shared" si="86"/>
        <v>64.414199999999994</v>
      </c>
      <c r="I434" s="64">
        <f t="shared" si="87"/>
        <v>-2.1243999999999943</v>
      </c>
      <c r="J434" s="64">
        <f t="shared" si="88"/>
        <v>4.5130753599999753</v>
      </c>
      <c r="K434" s="64">
        <f t="shared" si="89"/>
        <v>2.1243999999999943</v>
      </c>
      <c r="L434" s="70">
        <f t="shared" si="90"/>
        <v>3.4105102279987962E-2</v>
      </c>
      <c r="M434" s="64">
        <f t="shared" ca="1" si="79"/>
        <v>65.004300000000001</v>
      </c>
      <c r="N434" s="64">
        <f t="shared" ca="1" si="81"/>
        <v>-2.714500000000001</v>
      </c>
      <c r="O434" s="64">
        <f t="shared" ca="1" si="82"/>
        <v>7.3685102500000053</v>
      </c>
      <c r="P434" s="64">
        <f t="shared" ca="1" si="83"/>
        <v>2.714500000000001</v>
      </c>
      <c r="Q434" s="70">
        <f t="shared" ca="1" si="84"/>
        <v>4.3578563424509324E-2</v>
      </c>
      <c r="R434" s="67">
        <f t="shared" ca="1" si="80"/>
        <v>-2.6684624829467949</v>
      </c>
      <c r="S434" s="68">
        <f t="shared" ca="1" si="91"/>
        <v>0</v>
      </c>
    </row>
    <row r="435" spans="5:19" x14ac:dyDescent="0.25">
      <c r="E435" s="62">
        <f t="shared" si="85"/>
        <v>434</v>
      </c>
      <c r="F435" s="50">
        <v>44095</v>
      </c>
      <c r="G435" s="51">
        <v>59.319099999999999</v>
      </c>
      <c r="H435" s="69">
        <f t="shared" si="86"/>
        <v>62.2898</v>
      </c>
      <c r="I435" s="64">
        <f t="shared" si="87"/>
        <v>-2.9707000000000008</v>
      </c>
      <c r="J435" s="64">
        <f t="shared" si="88"/>
        <v>8.8250584900000053</v>
      </c>
      <c r="K435" s="64">
        <f t="shared" si="89"/>
        <v>2.9707000000000008</v>
      </c>
      <c r="L435" s="70">
        <f t="shared" si="90"/>
        <v>5.007999109898837E-2</v>
      </c>
      <c r="M435" s="64">
        <f t="shared" ca="1" si="79"/>
        <v>64.238600000000005</v>
      </c>
      <c r="N435" s="64">
        <f t="shared" ca="1" si="81"/>
        <v>-4.9195000000000064</v>
      </c>
      <c r="O435" s="64">
        <f t="shared" ca="1" si="82"/>
        <v>24.201480250000063</v>
      </c>
      <c r="P435" s="64">
        <f t="shared" ca="1" si="83"/>
        <v>4.9195000000000064</v>
      </c>
      <c r="Q435" s="70">
        <f t="shared" ca="1" si="84"/>
        <v>8.2932815905838189E-2</v>
      </c>
      <c r="R435" s="67">
        <f t="shared" ca="1" si="80"/>
        <v>-4.8734624829468007</v>
      </c>
      <c r="S435" s="68">
        <f t="shared" ca="1" si="91"/>
        <v>0</v>
      </c>
    </row>
    <row r="436" spans="5:19" x14ac:dyDescent="0.25">
      <c r="E436" s="62">
        <f t="shared" si="85"/>
        <v>435</v>
      </c>
      <c r="F436" s="50">
        <v>44096</v>
      </c>
      <c r="G436" s="51">
        <v>59.828600000000002</v>
      </c>
      <c r="H436" s="69">
        <f t="shared" si="86"/>
        <v>59.319099999999999</v>
      </c>
      <c r="I436" s="64">
        <f t="shared" si="87"/>
        <v>0.50950000000000273</v>
      </c>
      <c r="J436" s="64">
        <f t="shared" si="88"/>
        <v>0.2595902500000028</v>
      </c>
      <c r="K436" s="64">
        <f t="shared" si="89"/>
        <v>0.50950000000000273</v>
      </c>
      <c r="L436" s="70">
        <f t="shared" si="90"/>
        <v>8.5159940229255354E-3</v>
      </c>
      <c r="M436" s="64">
        <f t="shared" ca="1" si="79"/>
        <v>62.0077</v>
      </c>
      <c r="N436" s="64">
        <f t="shared" ca="1" si="81"/>
        <v>-2.1790999999999983</v>
      </c>
      <c r="O436" s="64">
        <f t="shared" ca="1" si="82"/>
        <v>4.7484768099999926</v>
      </c>
      <c r="P436" s="64">
        <f t="shared" ca="1" si="83"/>
        <v>2.1790999999999983</v>
      </c>
      <c r="Q436" s="70">
        <f t="shared" ca="1" si="84"/>
        <v>3.6422379932005734E-2</v>
      </c>
      <c r="R436" s="67">
        <f t="shared" ca="1" si="80"/>
        <v>-2.1330624829467921</v>
      </c>
      <c r="S436" s="68">
        <f t="shared" ca="1" si="91"/>
        <v>0</v>
      </c>
    </row>
    <row r="437" spans="5:19" x14ac:dyDescent="0.25">
      <c r="E437" s="62">
        <f t="shared" si="85"/>
        <v>436</v>
      </c>
      <c r="F437" s="50">
        <v>44097</v>
      </c>
      <c r="G437" s="51">
        <v>59.647199999999998</v>
      </c>
      <c r="H437" s="69">
        <f t="shared" si="86"/>
        <v>59.828600000000002</v>
      </c>
      <c r="I437" s="64">
        <f t="shared" si="87"/>
        <v>-0.18140000000000356</v>
      </c>
      <c r="J437" s="64">
        <f t="shared" si="88"/>
        <v>3.2905960000001289E-2</v>
      </c>
      <c r="K437" s="64">
        <f t="shared" si="89"/>
        <v>0.18140000000000356</v>
      </c>
      <c r="L437" s="70">
        <f t="shared" si="90"/>
        <v>3.0412156815408532E-3</v>
      </c>
      <c r="M437" s="64">
        <f t="shared" ca="1" si="79"/>
        <v>60.479166666666664</v>
      </c>
      <c r="N437" s="64">
        <f t="shared" ca="1" si="81"/>
        <v>-0.8319666666666663</v>
      </c>
      <c r="O437" s="64">
        <f t="shared" ca="1" si="82"/>
        <v>0.69216853444444382</v>
      </c>
      <c r="P437" s="64">
        <f t="shared" ca="1" si="83"/>
        <v>0.8319666666666663</v>
      </c>
      <c r="Q437" s="70">
        <f t="shared" ca="1" si="84"/>
        <v>1.3948126092535212E-2</v>
      </c>
      <c r="R437" s="67">
        <f t="shared" ca="1" si="80"/>
        <v>-0.78592914961346028</v>
      </c>
      <c r="S437" s="68">
        <f t="shared" ca="1" si="91"/>
        <v>0</v>
      </c>
    </row>
    <row r="438" spans="5:19" x14ac:dyDescent="0.25">
      <c r="E438" s="62">
        <f t="shared" si="85"/>
        <v>437</v>
      </c>
      <c r="F438" s="50">
        <v>44098</v>
      </c>
      <c r="G438" s="51">
        <v>59.906300000000002</v>
      </c>
      <c r="H438" s="69">
        <f t="shared" si="86"/>
        <v>59.647199999999998</v>
      </c>
      <c r="I438" s="64">
        <f t="shared" si="87"/>
        <v>0.25910000000000366</v>
      </c>
      <c r="J438" s="64">
        <f t="shared" si="88"/>
        <v>6.7132810000001902E-2</v>
      </c>
      <c r="K438" s="64">
        <f t="shared" si="89"/>
        <v>0.25910000000000366</v>
      </c>
      <c r="L438" s="70">
        <f t="shared" si="90"/>
        <v>4.3250876785914608E-3</v>
      </c>
      <c r="M438" s="64">
        <f t="shared" ca="1" si="79"/>
        <v>59.598299999999995</v>
      </c>
      <c r="N438" s="64">
        <f t="shared" ca="1" si="81"/>
        <v>0.30800000000000693</v>
      </c>
      <c r="O438" s="64">
        <f t="shared" ca="1" si="82"/>
        <v>9.4864000000004278E-2</v>
      </c>
      <c r="P438" s="64">
        <f t="shared" ca="1" si="83"/>
        <v>0.30800000000000693</v>
      </c>
      <c r="Q438" s="70">
        <f t="shared" ca="1" si="84"/>
        <v>5.141362427657975E-3</v>
      </c>
      <c r="R438" s="67">
        <f t="shared" ca="1" si="80"/>
        <v>0.3540375170532129</v>
      </c>
      <c r="S438" s="68">
        <f t="shared" ca="1" si="91"/>
        <v>1</v>
      </c>
    </row>
    <row r="439" spans="5:19" x14ac:dyDescent="0.25">
      <c r="E439" s="62">
        <f t="shared" si="85"/>
        <v>438</v>
      </c>
      <c r="F439" s="50">
        <v>44099</v>
      </c>
      <c r="G439" s="51">
        <v>60.916699999999999</v>
      </c>
      <c r="H439" s="69">
        <f t="shared" si="86"/>
        <v>59.906300000000002</v>
      </c>
      <c r="I439" s="64">
        <f t="shared" si="87"/>
        <v>1.0103999999999971</v>
      </c>
      <c r="J439" s="64">
        <f t="shared" si="88"/>
        <v>1.0209081599999941</v>
      </c>
      <c r="K439" s="64">
        <f t="shared" si="89"/>
        <v>1.0103999999999971</v>
      </c>
      <c r="L439" s="70">
        <f t="shared" si="90"/>
        <v>1.6586584631143791E-2</v>
      </c>
      <c r="M439" s="64">
        <f t="shared" ca="1" si="79"/>
        <v>59.794033333333324</v>
      </c>
      <c r="N439" s="64">
        <f t="shared" ca="1" si="81"/>
        <v>1.1226666666666745</v>
      </c>
      <c r="O439" s="64">
        <f t="shared" ca="1" si="82"/>
        <v>1.260380444444462</v>
      </c>
      <c r="P439" s="64">
        <f t="shared" ca="1" si="83"/>
        <v>1.1226666666666745</v>
      </c>
      <c r="Q439" s="70">
        <f t="shared" ca="1" si="84"/>
        <v>1.8429538479048841E-2</v>
      </c>
      <c r="R439" s="67">
        <f t="shared" ca="1" si="80"/>
        <v>1.1687041837198804</v>
      </c>
      <c r="S439" s="68">
        <f t="shared" ca="1" si="91"/>
        <v>0</v>
      </c>
    </row>
    <row r="440" spans="5:19" x14ac:dyDescent="0.25">
      <c r="E440" s="62">
        <f t="shared" si="85"/>
        <v>439</v>
      </c>
      <c r="F440" s="50">
        <v>44102</v>
      </c>
      <c r="G440" s="51">
        <v>61.478000000000002</v>
      </c>
      <c r="H440" s="69">
        <f t="shared" si="86"/>
        <v>60.916699999999999</v>
      </c>
      <c r="I440" s="64">
        <f t="shared" si="87"/>
        <v>0.5613000000000028</v>
      </c>
      <c r="J440" s="64">
        <f t="shared" si="88"/>
        <v>0.31505769000000317</v>
      </c>
      <c r="K440" s="64">
        <f t="shared" si="89"/>
        <v>0.5613000000000028</v>
      </c>
      <c r="L440" s="70">
        <f t="shared" si="90"/>
        <v>9.1300953186506193E-3</v>
      </c>
      <c r="M440" s="64">
        <f t="shared" ca="1" si="79"/>
        <v>60.156733333333335</v>
      </c>
      <c r="N440" s="64">
        <f t="shared" ca="1" si="81"/>
        <v>1.3212666666666664</v>
      </c>
      <c r="O440" s="64">
        <f t="shared" ca="1" si="82"/>
        <v>1.7457456044444437</v>
      </c>
      <c r="P440" s="64">
        <f t="shared" ca="1" si="83"/>
        <v>1.3212666666666664</v>
      </c>
      <c r="Q440" s="70">
        <f t="shared" ca="1" si="84"/>
        <v>2.1491698927529626E-2</v>
      </c>
      <c r="R440" s="67">
        <f t="shared" ca="1" si="80"/>
        <v>1.3673041837198723</v>
      </c>
      <c r="S440" s="68">
        <f t="shared" ca="1" si="91"/>
        <v>0</v>
      </c>
    </row>
    <row r="441" spans="5:19" x14ac:dyDescent="0.25">
      <c r="E441" s="62">
        <f t="shared" si="85"/>
        <v>440</v>
      </c>
      <c r="F441" s="50">
        <v>44103</v>
      </c>
      <c r="G441" s="51">
        <v>60.156799999999997</v>
      </c>
      <c r="H441" s="69">
        <f t="shared" si="86"/>
        <v>61.478000000000002</v>
      </c>
      <c r="I441" s="64">
        <f t="shared" si="87"/>
        <v>-1.3212000000000046</v>
      </c>
      <c r="J441" s="64">
        <f t="shared" si="88"/>
        <v>1.7455694400000121</v>
      </c>
      <c r="K441" s="64">
        <f t="shared" si="89"/>
        <v>1.3212000000000046</v>
      </c>
      <c r="L441" s="70">
        <f t="shared" si="90"/>
        <v>2.1962604393850813E-2</v>
      </c>
      <c r="M441" s="64">
        <f t="shared" ca="1" si="79"/>
        <v>60.767000000000003</v>
      </c>
      <c r="N441" s="64">
        <f t="shared" ca="1" si="81"/>
        <v>-0.61020000000000607</v>
      </c>
      <c r="O441" s="64">
        <f t="shared" ca="1" si="82"/>
        <v>0.37234404000000743</v>
      </c>
      <c r="P441" s="64">
        <f t="shared" ca="1" si="83"/>
        <v>0.61020000000000607</v>
      </c>
      <c r="Q441" s="70">
        <f t="shared" ca="1" si="84"/>
        <v>1.0143491675089203E-2</v>
      </c>
      <c r="R441" s="67">
        <f t="shared" ca="1" si="80"/>
        <v>-0.56416248294680005</v>
      </c>
      <c r="S441" s="68">
        <f t="shared" ca="1" si="91"/>
        <v>1</v>
      </c>
    </row>
    <row r="442" spans="5:19" x14ac:dyDescent="0.25">
      <c r="E442" s="62">
        <f t="shared" si="85"/>
        <v>441</v>
      </c>
      <c r="F442" s="50">
        <v>44104</v>
      </c>
      <c r="G442" s="51">
        <v>60.6663</v>
      </c>
      <c r="H442" s="69">
        <f t="shared" si="86"/>
        <v>60.156799999999997</v>
      </c>
      <c r="I442" s="64">
        <f t="shared" si="87"/>
        <v>0.50950000000000273</v>
      </c>
      <c r="J442" s="64">
        <f t="shared" si="88"/>
        <v>0.2595902500000028</v>
      </c>
      <c r="K442" s="64">
        <f t="shared" si="89"/>
        <v>0.50950000000000273</v>
      </c>
      <c r="L442" s="70">
        <f t="shared" si="90"/>
        <v>8.3984024079266865E-3</v>
      </c>
      <c r="M442" s="64">
        <f t="shared" ca="1" si="79"/>
        <v>60.850500000000004</v>
      </c>
      <c r="N442" s="64">
        <f t="shared" ca="1" si="81"/>
        <v>-0.18420000000000414</v>
      </c>
      <c r="O442" s="64">
        <f t="shared" ca="1" si="82"/>
        <v>3.3929640000001524E-2</v>
      </c>
      <c r="P442" s="64">
        <f t="shared" ca="1" si="83"/>
        <v>0.18420000000000414</v>
      </c>
      <c r="Q442" s="70">
        <f t="shared" ca="1" si="84"/>
        <v>3.0362820874192779E-3</v>
      </c>
      <c r="R442" s="67">
        <f t="shared" ca="1" si="80"/>
        <v>-0.13816248294679817</v>
      </c>
      <c r="S442" s="68">
        <f t="shared" ca="1" si="91"/>
        <v>0</v>
      </c>
    </row>
    <row r="443" spans="5:19" x14ac:dyDescent="0.25">
      <c r="E443" s="62">
        <f t="shared" si="85"/>
        <v>442</v>
      </c>
      <c r="F443" s="50">
        <v>44105</v>
      </c>
      <c r="G443" s="51">
        <v>61.814799999999998</v>
      </c>
      <c r="H443" s="69">
        <f t="shared" si="86"/>
        <v>60.6663</v>
      </c>
      <c r="I443" s="64">
        <f t="shared" si="87"/>
        <v>1.1484999999999985</v>
      </c>
      <c r="J443" s="64">
        <f t="shared" si="88"/>
        <v>1.3190522499999966</v>
      </c>
      <c r="K443" s="64">
        <f t="shared" si="89"/>
        <v>1.1484999999999985</v>
      </c>
      <c r="L443" s="70">
        <f t="shared" si="90"/>
        <v>1.8579692889081557E-2</v>
      </c>
      <c r="M443" s="64">
        <f t="shared" ca="1" si="79"/>
        <v>60.76703333333333</v>
      </c>
      <c r="N443" s="64">
        <f t="shared" ca="1" si="81"/>
        <v>1.0477666666666678</v>
      </c>
      <c r="O443" s="64">
        <f t="shared" ca="1" si="82"/>
        <v>1.0978149877777803</v>
      </c>
      <c r="P443" s="64">
        <f t="shared" ca="1" si="83"/>
        <v>1.0477666666666678</v>
      </c>
      <c r="Q443" s="70">
        <f t="shared" ca="1" si="84"/>
        <v>1.6950093936511448E-2</v>
      </c>
      <c r="R443" s="67">
        <f t="shared" ca="1" si="80"/>
        <v>1.0938041837198738</v>
      </c>
      <c r="S443" s="68">
        <f t="shared" ca="1" si="91"/>
        <v>1</v>
      </c>
    </row>
    <row r="444" spans="5:19" x14ac:dyDescent="0.25">
      <c r="E444" s="62">
        <f t="shared" si="85"/>
        <v>443</v>
      </c>
      <c r="F444" s="50">
        <v>44106</v>
      </c>
      <c r="G444" s="51">
        <v>62.635199999999998</v>
      </c>
      <c r="H444" s="69">
        <f t="shared" si="86"/>
        <v>61.814799999999998</v>
      </c>
      <c r="I444" s="64">
        <f t="shared" si="87"/>
        <v>0.82039999999999935</v>
      </c>
      <c r="J444" s="64">
        <f t="shared" si="88"/>
        <v>0.6730561599999989</v>
      </c>
      <c r="K444" s="64">
        <f t="shared" si="89"/>
        <v>0.82039999999999935</v>
      </c>
      <c r="L444" s="70">
        <f t="shared" si="90"/>
        <v>1.3098066263059739E-2</v>
      </c>
      <c r="M444" s="64">
        <f t="shared" ca="1" si="79"/>
        <v>60.879300000000001</v>
      </c>
      <c r="N444" s="64">
        <f t="shared" ca="1" si="81"/>
        <v>1.7558999999999969</v>
      </c>
      <c r="O444" s="64">
        <f t="shared" ca="1" si="82"/>
        <v>3.083184809999989</v>
      </c>
      <c r="P444" s="64">
        <f t="shared" ca="1" si="83"/>
        <v>1.7558999999999969</v>
      </c>
      <c r="Q444" s="70">
        <f t="shared" ca="1" si="84"/>
        <v>2.8033757376044095E-2</v>
      </c>
      <c r="R444" s="67">
        <f t="shared" ca="1" si="80"/>
        <v>1.8019375170532028</v>
      </c>
      <c r="S444" s="68">
        <f t="shared" ca="1" si="91"/>
        <v>0</v>
      </c>
    </row>
    <row r="445" spans="5:19" x14ac:dyDescent="0.25">
      <c r="E445" s="62">
        <f t="shared" si="85"/>
        <v>444</v>
      </c>
      <c r="F445" s="50">
        <v>44109</v>
      </c>
      <c r="G445" s="51">
        <v>64.6905</v>
      </c>
      <c r="H445" s="69">
        <f t="shared" si="86"/>
        <v>62.635199999999998</v>
      </c>
      <c r="I445" s="64">
        <f t="shared" si="87"/>
        <v>2.0553000000000026</v>
      </c>
      <c r="J445" s="64">
        <f t="shared" si="88"/>
        <v>4.2242580900000108</v>
      </c>
      <c r="K445" s="64">
        <f t="shared" si="89"/>
        <v>2.0553000000000026</v>
      </c>
      <c r="L445" s="70">
        <f t="shared" si="90"/>
        <v>3.177128017251378E-2</v>
      </c>
      <c r="M445" s="64">
        <f t="shared" ca="1" si="79"/>
        <v>61.705433333333332</v>
      </c>
      <c r="N445" s="64">
        <f t="shared" ca="1" si="81"/>
        <v>2.9850666666666683</v>
      </c>
      <c r="O445" s="64">
        <f t="shared" ca="1" si="82"/>
        <v>8.9106230044444548</v>
      </c>
      <c r="P445" s="64">
        <f t="shared" ca="1" si="83"/>
        <v>2.9850666666666683</v>
      </c>
      <c r="Q445" s="70">
        <f t="shared" ca="1" si="84"/>
        <v>4.6143818128885516E-2</v>
      </c>
      <c r="R445" s="67">
        <f t="shared" ca="1" si="80"/>
        <v>3.0311041837198744</v>
      </c>
      <c r="S445" s="68">
        <f t="shared" ca="1" si="91"/>
        <v>0</v>
      </c>
    </row>
    <row r="446" spans="5:19" x14ac:dyDescent="0.25">
      <c r="E446" s="62">
        <f t="shared" si="85"/>
        <v>445</v>
      </c>
      <c r="F446" s="50">
        <v>44110</v>
      </c>
      <c r="G446" s="51">
        <v>64.474599999999995</v>
      </c>
      <c r="H446" s="69">
        <f t="shared" si="86"/>
        <v>64.6905</v>
      </c>
      <c r="I446" s="64">
        <f t="shared" si="87"/>
        <v>-0.21590000000000487</v>
      </c>
      <c r="J446" s="64">
        <f t="shared" si="88"/>
        <v>4.66128100000021E-2</v>
      </c>
      <c r="K446" s="64">
        <f t="shared" si="89"/>
        <v>0.21590000000000487</v>
      </c>
      <c r="L446" s="70">
        <f t="shared" si="90"/>
        <v>3.3486054973587255E-3</v>
      </c>
      <c r="M446" s="64">
        <f t="shared" ca="1" si="79"/>
        <v>63.046833333333325</v>
      </c>
      <c r="N446" s="64">
        <f t="shared" ca="1" si="81"/>
        <v>1.4277666666666704</v>
      </c>
      <c r="O446" s="64">
        <f t="shared" ca="1" si="82"/>
        <v>2.0385176544444552</v>
      </c>
      <c r="P446" s="64">
        <f t="shared" ca="1" si="83"/>
        <v>1.4277666666666704</v>
      </c>
      <c r="Q446" s="70">
        <f t="shared" ca="1" si="84"/>
        <v>2.2144637836708881E-2</v>
      </c>
      <c r="R446" s="67">
        <f t="shared" ca="1" si="80"/>
        <v>1.4738041837198763</v>
      </c>
      <c r="S446" s="68">
        <f t="shared" ca="1" si="91"/>
        <v>0</v>
      </c>
    </row>
    <row r="447" spans="5:19" x14ac:dyDescent="0.25">
      <c r="E447" s="62">
        <f t="shared" si="85"/>
        <v>446</v>
      </c>
      <c r="F447" s="50">
        <v>44111</v>
      </c>
      <c r="G447" s="51">
        <v>66.460899999999995</v>
      </c>
      <c r="H447" s="69">
        <f t="shared" si="86"/>
        <v>64.474599999999995</v>
      </c>
      <c r="I447" s="64">
        <f t="shared" si="87"/>
        <v>1.9863</v>
      </c>
      <c r="J447" s="64">
        <f t="shared" si="88"/>
        <v>3.94538769</v>
      </c>
      <c r="K447" s="64">
        <f t="shared" si="89"/>
        <v>1.9863</v>
      </c>
      <c r="L447" s="70">
        <f t="shared" si="90"/>
        <v>2.9886745439799942E-2</v>
      </c>
      <c r="M447" s="64">
        <f t="shared" ca="1" si="79"/>
        <v>63.933433333333333</v>
      </c>
      <c r="N447" s="64">
        <f t="shared" ca="1" si="81"/>
        <v>2.5274666666666619</v>
      </c>
      <c r="O447" s="64">
        <f t="shared" ca="1" si="82"/>
        <v>6.3880877511110867</v>
      </c>
      <c r="P447" s="64">
        <f t="shared" ca="1" si="83"/>
        <v>2.5274666666666619</v>
      </c>
      <c r="Q447" s="70">
        <f t="shared" ca="1" si="84"/>
        <v>3.8029377674191324E-2</v>
      </c>
      <c r="R447" s="67">
        <f t="shared" ca="1" si="80"/>
        <v>2.573504183719868</v>
      </c>
      <c r="S447" s="68">
        <f t="shared" ca="1" si="91"/>
        <v>0</v>
      </c>
    </row>
    <row r="448" spans="5:19" x14ac:dyDescent="0.25">
      <c r="E448" s="62">
        <f t="shared" si="85"/>
        <v>447</v>
      </c>
      <c r="F448" s="50">
        <v>44112</v>
      </c>
      <c r="G448" s="51">
        <v>67.644000000000005</v>
      </c>
      <c r="H448" s="69">
        <f t="shared" si="86"/>
        <v>66.460899999999995</v>
      </c>
      <c r="I448" s="64">
        <f t="shared" si="87"/>
        <v>1.1831000000000103</v>
      </c>
      <c r="J448" s="64">
        <f t="shared" si="88"/>
        <v>1.3997256100000242</v>
      </c>
      <c r="K448" s="64">
        <f t="shared" si="89"/>
        <v>1.1831000000000103</v>
      </c>
      <c r="L448" s="70">
        <f t="shared" si="90"/>
        <v>1.7490095204305039E-2</v>
      </c>
      <c r="M448" s="64">
        <f t="shared" ca="1" si="79"/>
        <v>65.208666666666659</v>
      </c>
      <c r="N448" s="64">
        <f t="shared" ca="1" si="81"/>
        <v>2.4353333333333467</v>
      </c>
      <c r="O448" s="64">
        <f t="shared" ca="1" si="82"/>
        <v>5.9308484444445098</v>
      </c>
      <c r="P448" s="64">
        <f t="shared" ca="1" si="83"/>
        <v>2.4353333333333467</v>
      </c>
      <c r="Q448" s="70">
        <f t="shared" ca="1" si="84"/>
        <v>3.6002207636055619E-2</v>
      </c>
      <c r="R448" s="67">
        <f t="shared" ca="1" si="80"/>
        <v>2.4813708503865528</v>
      </c>
      <c r="S448" s="68">
        <f t="shared" ca="1" si="91"/>
        <v>0</v>
      </c>
    </row>
    <row r="449" spans="5:19" x14ac:dyDescent="0.25">
      <c r="E449" s="62">
        <f t="shared" si="85"/>
        <v>448</v>
      </c>
      <c r="F449" s="50">
        <v>44113</v>
      </c>
      <c r="G449" s="51">
        <v>67.022199999999998</v>
      </c>
      <c r="H449" s="69">
        <f t="shared" si="86"/>
        <v>67.644000000000005</v>
      </c>
      <c r="I449" s="64">
        <f t="shared" si="87"/>
        <v>-0.62180000000000746</v>
      </c>
      <c r="J449" s="64">
        <f t="shared" si="88"/>
        <v>0.38663524000000926</v>
      </c>
      <c r="K449" s="64">
        <f t="shared" si="89"/>
        <v>0.62180000000000746</v>
      </c>
      <c r="L449" s="70">
        <f t="shared" si="90"/>
        <v>9.2775229700010967E-3</v>
      </c>
      <c r="M449" s="64">
        <f t="shared" ca="1" si="79"/>
        <v>66.19316666666667</v>
      </c>
      <c r="N449" s="64">
        <f t="shared" ca="1" si="81"/>
        <v>0.82903333333332796</v>
      </c>
      <c r="O449" s="64">
        <f t="shared" ca="1" si="82"/>
        <v>0.68729626777776887</v>
      </c>
      <c r="P449" s="64">
        <f t="shared" ca="1" si="83"/>
        <v>0.82903333333332796</v>
      </c>
      <c r="Q449" s="70">
        <f t="shared" ca="1" si="84"/>
        <v>1.236953327902289E-2</v>
      </c>
      <c r="R449" s="67">
        <f t="shared" ca="1" si="80"/>
        <v>0.87507085038653398</v>
      </c>
      <c r="S449" s="68">
        <f t="shared" ca="1" si="91"/>
        <v>0</v>
      </c>
    </row>
    <row r="450" spans="5:19" x14ac:dyDescent="0.25">
      <c r="E450" s="62">
        <f t="shared" si="85"/>
        <v>449</v>
      </c>
      <c r="F450" s="50">
        <v>44116</v>
      </c>
      <c r="G450" s="51">
        <v>67.246700000000004</v>
      </c>
      <c r="H450" s="69">
        <f t="shared" si="86"/>
        <v>67.022199999999998</v>
      </c>
      <c r="I450" s="64">
        <f t="shared" si="87"/>
        <v>0.22450000000000614</v>
      </c>
      <c r="J450" s="64">
        <f t="shared" si="88"/>
        <v>5.0400250000002755E-2</v>
      </c>
      <c r="K450" s="64">
        <f t="shared" si="89"/>
        <v>0.22450000000000614</v>
      </c>
      <c r="L450" s="70">
        <f t="shared" si="90"/>
        <v>3.3384537828622983E-3</v>
      </c>
      <c r="M450" s="64">
        <f t="shared" ref="M450:M513" ca="1" si="92">IF(E450&lt;=span,G450,AVERAGE(OFFSET(G450,-span,0,span,1)))</f>
        <v>67.042366666666666</v>
      </c>
      <c r="N450" s="64">
        <f t="shared" ca="1" si="81"/>
        <v>0.20433333333333792</v>
      </c>
      <c r="O450" s="64">
        <f t="shared" ca="1" si="82"/>
        <v>4.1752111111112988E-2</v>
      </c>
      <c r="P450" s="64">
        <f t="shared" ca="1" si="83"/>
        <v>0.20433333333333792</v>
      </c>
      <c r="Q450" s="70">
        <f t="shared" ca="1" si="84"/>
        <v>3.0385629827684914E-3</v>
      </c>
      <c r="R450" s="67">
        <f t="shared" ref="R450:R513" ca="1" si="93">N450-AVERAGE(ErorrMA)</f>
        <v>0.25037085038654389</v>
      </c>
      <c r="S450" s="68">
        <f t="shared" ca="1" si="91"/>
        <v>0</v>
      </c>
    </row>
    <row r="451" spans="5:19" x14ac:dyDescent="0.25">
      <c r="E451" s="62">
        <f t="shared" si="85"/>
        <v>450</v>
      </c>
      <c r="F451" s="50">
        <v>44117</v>
      </c>
      <c r="G451" s="51">
        <v>66.34</v>
      </c>
      <c r="H451" s="69">
        <f t="shared" si="86"/>
        <v>67.246700000000004</v>
      </c>
      <c r="I451" s="64">
        <f t="shared" si="87"/>
        <v>-0.90670000000000073</v>
      </c>
      <c r="J451" s="64">
        <f t="shared" si="88"/>
        <v>0.82210489000000131</v>
      </c>
      <c r="K451" s="64">
        <f t="shared" si="89"/>
        <v>0.90670000000000073</v>
      </c>
      <c r="L451" s="70">
        <f t="shared" si="90"/>
        <v>1.366747060596926E-2</v>
      </c>
      <c r="M451" s="64">
        <f t="shared" ca="1" si="92"/>
        <v>67.304299999999998</v>
      </c>
      <c r="N451" s="64">
        <f t="shared" ref="N451:N514" ca="1" si="94">G451-M451</f>
        <v>-0.96429999999999438</v>
      </c>
      <c r="O451" s="64">
        <f t="shared" ref="O451:O514" ca="1" si="95">N451^2</f>
        <v>0.92987448999998912</v>
      </c>
      <c r="P451" s="64">
        <f t="shared" ref="P451:P514" ca="1" si="96">ABS(N451)</f>
        <v>0.96429999999999438</v>
      </c>
      <c r="Q451" s="70">
        <f t="shared" ref="Q451:Q514" ca="1" si="97">P451/G451</f>
        <v>1.4535725052758431E-2</v>
      </c>
      <c r="R451" s="67">
        <f t="shared" ca="1" si="93"/>
        <v>-0.91826248294678836</v>
      </c>
      <c r="S451" s="68">
        <f t="shared" ca="1" si="91"/>
        <v>1</v>
      </c>
    </row>
    <row r="452" spans="5:19" x14ac:dyDescent="0.25">
      <c r="E452" s="62">
        <f t="shared" ref="E452:E515" si="98">E451+1</f>
        <v>451</v>
      </c>
      <c r="F452" s="50">
        <v>44118</v>
      </c>
      <c r="G452" s="51">
        <v>65.407300000000006</v>
      </c>
      <c r="H452" s="69">
        <f t="shared" ref="H452:H515" si="99">G451</f>
        <v>66.34</v>
      </c>
      <c r="I452" s="64">
        <f t="shared" ref="I452:I515" si="100">(G452-H452)</f>
        <v>-0.93269999999999698</v>
      </c>
      <c r="J452" s="64">
        <f t="shared" ref="J452:J515" si="101">I452^2</f>
        <v>0.8699292899999943</v>
      </c>
      <c r="K452" s="64">
        <f t="shared" ref="K452:K515" si="102">ABS(I452)</f>
        <v>0.93269999999999698</v>
      </c>
      <c r="L452" s="70">
        <f t="shared" ref="L452:L515" si="103">K452/G452</f>
        <v>1.4259876191189621E-2</v>
      </c>
      <c r="M452" s="64">
        <f t="shared" ca="1" si="92"/>
        <v>66.86963333333334</v>
      </c>
      <c r="N452" s="64">
        <f t="shared" ca="1" si="94"/>
        <v>-1.4623333333333335</v>
      </c>
      <c r="O452" s="64">
        <f t="shared" ca="1" si="95"/>
        <v>2.1384187777777783</v>
      </c>
      <c r="P452" s="64">
        <f t="shared" ca="1" si="96"/>
        <v>1.4623333333333335</v>
      </c>
      <c r="Q452" s="70">
        <f t="shared" ca="1" si="97"/>
        <v>2.2357341356902569E-2</v>
      </c>
      <c r="R452" s="67">
        <f t="shared" ca="1" si="93"/>
        <v>-1.4162958162801276</v>
      </c>
      <c r="S452" s="68">
        <f t="shared" ref="S452:S515" ca="1" si="104">IF(N451*N452&lt;0,1,0)</f>
        <v>0</v>
      </c>
    </row>
    <row r="453" spans="5:19" x14ac:dyDescent="0.25">
      <c r="E453" s="62">
        <f t="shared" si="98"/>
        <v>452</v>
      </c>
      <c r="F453" s="50">
        <v>44119</v>
      </c>
      <c r="G453" s="51">
        <v>67.134399999999999</v>
      </c>
      <c r="H453" s="69">
        <f t="shared" si="99"/>
        <v>65.407300000000006</v>
      </c>
      <c r="I453" s="64">
        <f t="shared" si="100"/>
        <v>1.727099999999993</v>
      </c>
      <c r="J453" s="64">
        <f t="shared" si="101"/>
        <v>2.9828744099999756</v>
      </c>
      <c r="K453" s="64">
        <f t="shared" si="102"/>
        <v>1.727099999999993</v>
      </c>
      <c r="L453" s="70">
        <f t="shared" si="103"/>
        <v>2.5726006339521809E-2</v>
      </c>
      <c r="M453" s="64">
        <f t="shared" ca="1" si="92"/>
        <v>66.331333333333347</v>
      </c>
      <c r="N453" s="64">
        <f t="shared" ca="1" si="94"/>
        <v>0.80306666666665194</v>
      </c>
      <c r="O453" s="64">
        <f t="shared" ca="1" si="95"/>
        <v>0.64491607111108751</v>
      </c>
      <c r="P453" s="64">
        <f t="shared" ca="1" si="96"/>
        <v>0.80306666666665194</v>
      </c>
      <c r="Q453" s="70">
        <f t="shared" ca="1" si="97"/>
        <v>1.1962074088196989E-2</v>
      </c>
      <c r="R453" s="67">
        <f t="shared" ca="1" si="93"/>
        <v>0.84910418371985796</v>
      </c>
      <c r="S453" s="68">
        <f t="shared" ca="1" si="104"/>
        <v>1</v>
      </c>
    </row>
    <row r="454" spans="5:19" x14ac:dyDescent="0.25">
      <c r="E454" s="62">
        <f t="shared" si="98"/>
        <v>453</v>
      </c>
      <c r="F454" s="50">
        <v>44120</v>
      </c>
      <c r="G454" s="51">
        <v>65.476399999999998</v>
      </c>
      <c r="H454" s="69">
        <f t="shared" si="99"/>
        <v>67.134399999999999</v>
      </c>
      <c r="I454" s="64">
        <f t="shared" si="100"/>
        <v>-1.6580000000000013</v>
      </c>
      <c r="J454" s="64">
        <f t="shared" si="101"/>
        <v>2.748964000000004</v>
      </c>
      <c r="K454" s="64">
        <f t="shared" si="102"/>
        <v>1.6580000000000013</v>
      </c>
      <c r="L454" s="70">
        <f t="shared" si="103"/>
        <v>2.5322100787459317E-2</v>
      </c>
      <c r="M454" s="64">
        <f t="shared" ca="1" si="92"/>
        <v>66.293899999999994</v>
      </c>
      <c r="N454" s="64">
        <f t="shared" ca="1" si="94"/>
        <v>-0.81749999999999545</v>
      </c>
      <c r="O454" s="64">
        <f t="shared" ca="1" si="95"/>
        <v>0.66830624999999255</v>
      </c>
      <c r="P454" s="64">
        <f t="shared" ca="1" si="96"/>
        <v>0.81749999999999545</v>
      </c>
      <c r="Q454" s="70">
        <f t="shared" ca="1" si="97"/>
        <v>1.2485414592127781E-2</v>
      </c>
      <c r="R454" s="67">
        <f t="shared" ca="1" si="93"/>
        <v>-0.77146248294678943</v>
      </c>
      <c r="S454" s="68">
        <f t="shared" ca="1" si="104"/>
        <v>1</v>
      </c>
    </row>
    <row r="455" spans="5:19" x14ac:dyDescent="0.25">
      <c r="E455" s="62">
        <f t="shared" si="98"/>
        <v>454</v>
      </c>
      <c r="F455" s="50">
        <v>44123</v>
      </c>
      <c r="G455" s="51">
        <v>62.643799999999999</v>
      </c>
      <c r="H455" s="69">
        <f t="shared" si="99"/>
        <v>65.476399999999998</v>
      </c>
      <c r="I455" s="64">
        <f t="shared" si="100"/>
        <v>-2.8325999999999993</v>
      </c>
      <c r="J455" s="64">
        <f t="shared" si="101"/>
        <v>8.0236227599999967</v>
      </c>
      <c r="K455" s="64">
        <f t="shared" si="102"/>
        <v>2.8325999999999993</v>
      </c>
      <c r="L455" s="70">
        <f t="shared" si="103"/>
        <v>4.5217563430060108E-2</v>
      </c>
      <c r="M455" s="64">
        <f t="shared" ca="1" si="92"/>
        <v>66.006033333333335</v>
      </c>
      <c r="N455" s="64">
        <f t="shared" ca="1" si="94"/>
        <v>-3.3622333333333358</v>
      </c>
      <c r="O455" s="64">
        <f t="shared" ca="1" si="95"/>
        <v>11.304612987777794</v>
      </c>
      <c r="P455" s="64">
        <f t="shared" ca="1" si="96"/>
        <v>3.3622333333333358</v>
      </c>
      <c r="Q455" s="70">
        <f t="shared" ca="1" si="97"/>
        <v>5.3672244233800244E-2</v>
      </c>
      <c r="R455" s="67">
        <f t="shared" ca="1" si="93"/>
        <v>-3.3161958162801297</v>
      </c>
      <c r="S455" s="68">
        <f t="shared" ca="1" si="104"/>
        <v>0</v>
      </c>
    </row>
    <row r="456" spans="5:19" x14ac:dyDescent="0.25">
      <c r="E456" s="62">
        <f t="shared" si="98"/>
        <v>455</v>
      </c>
      <c r="F456" s="50">
        <v>44124</v>
      </c>
      <c r="G456" s="51">
        <v>62.497100000000003</v>
      </c>
      <c r="H456" s="69">
        <f t="shared" si="99"/>
        <v>62.643799999999999</v>
      </c>
      <c r="I456" s="64">
        <f t="shared" si="100"/>
        <v>-0.14669999999999561</v>
      </c>
      <c r="J456" s="64">
        <f t="shared" si="101"/>
        <v>2.1520889999998714E-2</v>
      </c>
      <c r="K456" s="64">
        <f t="shared" si="102"/>
        <v>0.14669999999999561</v>
      </c>
      <c r="L456" s="70">
        <f t="shared" si="103"/>
        <v>2.3473089151335919E-3</v>
      </c>
      <c r="M456" s="64">
        <f t="shared" ca="1" si="92"/>
        <v>65.084866666666656</v>
      </c>
      <c r="N456" s="64">
        <f t="shared" ca="1" si="94"/>
        <v>-2.5877666666666528</v>
      </c>
      <c r="O456" s="64">
        <f t="shared" ca="1" si="95"/>
        <v>6.6965363211110391</v>
      </c>
      <c r="P456" s="64">
        <f t="shared" ca="1" si="96"/>
        <v>2.5877666666666528</v>
      </c>
      <c r="Q456" s="70">
        <f t="shared" ca="1" si="97"/>
        <v>4.1406187913785641E-2</v>
      </c>
      <c r="R456" s="67">
        <f t="shared" ca="1" si="93"/>
        <v>-2.5417291496134466</v>
      </c>
      <c r="S456" s="68">
        <f t="shared" ca="1" si="104"/>
        <v>0</v>
      </c>
    </row>
    <row r="457" spans="5:19" x14ac:dyDescent="0.25">
      <c r="E457" s="62">
        <f t="shared" si="98"/>
        <v>456</v>
      </c>
      <c r="F457" s="50">
        <v>44125</v>
      </c>
      <c r="G457" s="51">
        <v>62.825200000000002</v>
      </c>
      <c r="H457" s="69">
        <f t="shared" si="99"/>
        <v>62.497100000000003</v>
      </c>
      <c r="I457" s="64">
        <f t="shared" si="100"/>
        <v>0.32809999999999917</v>
      </c>
      <c r="J457" s="64">
        <f t="shared" si="101"/>
        <v>0.10764960999999945</v>
      </c>
      <c r="K457" s="64">
        <f t="shared" si="102"/>
        <v>0.32809999999999917</v>
      </c>
      <c r="L457" s="70">
        <f t="shared" si="103"/>
        <v>5.2224266695529683E-3</v>
      </c>
      <c r="M457" s="64">
        <f t="shared" ca="1" si="92"/>
        <v>63.539099999999998</v>
      </c>
      <c r="N457" s="64">
        <f t="shared" ca="1" si="94"/>
        <v>-0.71389999999999532</v>
      </c>
      <c r="O457" s="64">
        <f t="shared" ca="1" si="95"/>
        <v>0.50965320999999331</v>
      </c>
      <c r="P457" s="64">
        <f t="shared" ca="1" si="96"/>
        <v>0.71389999999999532</v>
      </c>
      <c r="Q457" s="70">
        <f t="shared" ca="1" si="97"/>
        <v>1.1363274609551506E-2</v>
      </c>
      <c r="R457" s="67">
        <f t="shared" ca="1" si="93"/>
        <v>-0.66786248294678929</v>
      </c>
      <c r="S457" s="68">
        <f t="shared" ca="1" si="104"/>
        <v>0</v>
      </c>
    </row>
    <row r="458" spans="5:19" x14ac:dyDescent="0.25">
      <c r="E458" s="62">
        <f t="shared" si="98"/>
        <v>457</v>
      </c>
      <c r="F458" s="50">
        <v>44126</v>
      </c>
      <c r="G458" s="51">
        <v>63.870100000000001</v>
      </c>
      <c r="H458" s="69">
        <f t="shared" si="99"/>
        <v>62.825200000000002</v>
      </c>
      <c r="I458" s="64">
        <f t="shared" si="100"/>
        <v>1.0448999999999984</v>
      </c>
      <c r="J458" s="64">
        <f t="shared" si="101"/>
        <v>1.0918160099999967</v>
      </c>
      <c r="K458" s="64">
        <f t="shared" si="102"/>
        <v>1.0448999999999984</v>
      </c>
      <c r="L458" s="70">
        <f t="shared" si="103"/>
        <v>1.6359767716036117E-2</v>
      </c>
      <c r="M458" s="64">
        <f t="shared" ca="1" si="92"/>
        <v>62.655366666666673</v>
      </c>
      <c r="N458" s="64">
        <f t="shared" ca="1" si="94"/>
        <v>1.2147333333333279</v>
      </c>
      <c r="O458" s="64">
        <f t="shared" ca="1" si="95"/>
        <v>1.4755770711110978</v>
      </c>
      <c r="P458" s="64">
        <f t="shared" ca="1" si="96"/>
        <v>1.2147333333333279</v>
      </c>
      <c r="Q458" s="70">
        <f t="shared" ca="1" si="97"/>
        <v>1.9018810575423054E-2</v>
      </c>
      <c r="R458" s="67">
        <f t="shared" ca="1" si="93"/>
        <v>1.2607708503865338</v>
      </c>
      <c r="S458" s="68">
        <f t="shared" ca="1" si="104"/>
        <v>1</v>
      </c>
    </row>
    <row r="459" spans="5:19" x14ac:dyDescent="0.25">
      <c r="E459" s="62">
        <f t="shared" si="98"/>
        <v>458</v>
      </c>
      <c r="F459" s="50">
        <v>44127</v>
      </c>
      <c r="G459" s="51">
        <v>64.621399999999994</v>
      </c>
      <c r="H459" s="69">
        <f t="shared" si="99"/>
        <v>63.870100000000001</v>
      </c>
      <c r="I459" s="64">
        <f t="shared" si="100"/>
        <v>0.75129999999999342</v>
      </c>
      <c r="J459" s="64">
        <f t="shared" si="101"/>
        <v>0.56445168999999007</v>
      </c>
      <c r="K459" s="64">
        <f t="shared" si="102"/>
        <v>0.75129999999999342</v>
      </c>
      <c r="L459" s="70">
        <f t="shared" si="103"/>
        <v>1.1626179562807266E-2</v>
      </c>
      <c r="M459" s="64">
        <f t="shared" ca="1" si="92"/>
        <v>63.064133333333338</v>
      </c>
      <c r="N459" s="64">
        <f t="shared" ca="1" si="94"/>
        <v>1.5572666666666564</v>
      </c>
      <c r="O459" s="64">
        <f t="shared" ca="1" si="95"/>
        <v>2.4250794711110788</v>
      </c>
      <c r="P459" s="64">
        <f t="shared" ca="1" si="96"/>
        <v>1.5572666666666564</v>
      </c>
      <c r="Q459" s="70">
        <f t="shared" ca="1" si="97"/>
        <v>2.4098312117451132E-2</v>
      </c>
      <c r="R459" s="67">
        <f t="shared" ca="1" si="93"/>
        <v>1.6033041837198623</v>
      </c>
      <c r="S459" s="68">
        <f t="shared" ca="1" si="104"/>
        <v>0</v>
      </c>
    </row>
    <row r="460" spans="5:19" x14ac:dyDescent="0.25">
      <c r="E460" s="62">
        <f t="shared" si="98"/>
        <v>459</v>
      </c>
      <c r="F460" s="50">
        <v>44130</v>
      </c>
      <c r="G460" s="51">
        <v>63.688800000000001</v>
      </c>
      <c r="H460" s="69">
        <f t="shared" si="99"/>
        <v>64.621399999999994</v>
      </c>
      <c r="I460" s="64">
        <f t="shared" si="100"/>
        <v>-0.93259999999999366</v>
      </c>
      <c r="J460" s="64">
        <f t="shared" si="101"/>
        <v>0.86974275999998818</v>
      </c>
      <c r="K460" s="64">
        <f t="shared" si="102"/>
        <v>0.93259999999999366</v>
      </c>
      <c r="L460" s="70">
        <f t="shared" si="103"/>
        <v>1.4643076961726295E-2</v>
      </c>
      <c r="M460" s="64">
        <f t="shared" ca="1" si="92"/>
        <v>63.772233333333332</v>
      </c>
      <c r="N460" s="64">
        <f t="shared" ca="1" si="94"/>
        <v>-8.3433333333331916E-2</v>
      </c>
      <c r="O460" s="64">
        <f t="shared" ca="1" si="95"/>
        <v>6.9611211111108746E-3</v>
      </c>
      <c r="P460" s="64">
        <f t="shared" ca="1" si="96"/>
        <v>8.3433333333331916E-2</v>
      </c>
      <c r="Q460" s="70">
        <f t="shared" ca="1" si="97"/>
        <v>1.3100157850883031E-3</v>
      </c>
      <c r="R460" s="67">
        <f t="shared" ca="1" si="93"/>
        <v>-3.7395816280125935E-2</v>
      </c>
      <c r="S460" s="68">
        <f t="shared" ca="1" si="104"/>
        <v>1</v>
      </c>
    </row>
    <row r="461" spans="5:19" x14ac:dyDescent="0.25">
      <c r="E461" s="62">
        <f t="shared" si="98"/>
        <v>460</v>
      </c>
      <c r="F461" s="50">
        <v>44131</v>
      </c>
      <c r="G461" s="51">
        <v>62.505699999999997</v>
      </c>
      <c r="H461" s="69">
        <f t="shared" si="99"/>
        <v>63.688800000000001</v>
      </c>
      <c r="I461" s="64">
        <f t="shared" si="100"/>
        <v>-1.1831000000000031</v>
      </c>
      <c r="J461" s="64">
        <f t="shared" si="101"/>
        <v>1.3997256100000075</v>
      </c>
      <c r="K461" s="64">
        <f t="shared" si="102"/>
        <v>1.1831000000000031</v>
      </c>
      <c r="L461" s="70">
        <f t="shared" si="103"/>
        <v>1.8927873777911507E-2</v>
      </c>
      <c r="M461" s="64">
        <f t="shared" ca="1" si="92"/>
        <v>64.060099999999991</v>
      </c>
      <c r="N461" s="64">
        <f t="shared" ca="1" si="94"/>
        <v>-1.554399999999994</v>
      </c>
      <c r="O461" s="64">
        <f t="shared" ca="1" si="95"/>
        <v>2.4161593599999813</v>
      </c>
      <c r="P461" s="64">
        <f t="shared" ca="1" si="96"/>
        <v>1.554399999999994</v>
      </c>
      <c r="Q461" s="70">
        <f t="shared" ca="1" si="97"/>
        <v>2.48681320263591E-2</v>
      </c>
      <c r="R461" s="67">
        <f t="shared" ca="1" si="93"/>
        <v>-1.5083624829467881</v>
      </c>
      <c r="S461" s="68">
        <f t="shared" ca="1" si="104"/>
        <v>0</v>
      </c>
    </row>
    <row r="462" spans="5:19" x14ac:dyDescent="0.25">
      <c r="E462" s="62">
        <f t="shared" si="98"/>
        <v>461</v>
      </c>
      <c r="F462" s="50">
        <v>44132</v>
      </c>
      <c r="G462" s="51">
        <v>59.06</v>
      </c>
      <c r="H462" s="69">
        <f t="shared" si="99"/>
        <v>62.505699999999997</v>
      </c>
      <c r="I462" s="64">
        <f t="shared" si="100"/>
        <v>-3.4456999999999951</v>
      </c>
      <c r="J462" s="64">
        <f t="shared" si="101"/>
        <v>11.872848489999967</v>
      </c>
      <c r="K462" s="64">
        <f t="shared" si="102"/>
        <v>3.4456999999999951</v>
      </c>
      <c r="L462" s="70">
        <f t="shared" si="103"/>
        <v>5.8342363697934219E-2</v>
      </c>
      <c r="M462" s="64">
        <f t="shared" ca="1" si="92"/>
        <v>63.6053</v>
      </c>
      <c r="N462" s="64">
        <f t="shared" ca="1" si="94"/>
        <v>-4.5452999999999975</v>
      </c>
      <c r="O462" s="64">
        <f t="shared" ca="1" si="95"/>
        <v>20.659752089999976</v>
      </c>
      <c r="P462" s="64">
        <f t="shared" ca="1" si="96"/>
        <v>4.5452999999999975</v>
      </c>
      <c r="Q462" s="70">
        <f t="shared" ca="1" si="97"/>
        <v>7.6960717913985732E-2</v>
      </c>
      <c r="R462" s="67">
        <f t="shared" ca="1" si="93"/>
        <v>-4.4992624829467918</v>
      </c>
      <c r="S462" s="68">
        <f t="shared" ca="1" si="104"/>
        <v>0</v>
      </c>
    </row>
    <row r="463" spans="5:19" x14ac:dyDescent="0.25">
      <c r="E463" s="62">
        <f t="shared" si="98"/>
        <v>462</v>
      </c>
      <c r="F463" s="50">
        <v>44133</v>
      </c>
      <c r="G463" s="51">
        <v>59.465899999999998</v>
      </c>
      <c r="H463" s="69">
        <f t="shared" si="99"/>
        <v>59.06</v>
      </c>
      <c r="I463" s="64">
        <f t="shared" si="100"/>
        <v>0.40589999999999549</v>
      </c>
      <c r="J463" s="64">
        <f t="shared" si="101"/>
        <v>0.16475480999999634</v>
      </c>
      <c r="K463" s="64">
        <f t="shared" si="102"/>
        <v>0.40589999999999549</v>
      </c>
      <c r="L463" s="70">
        <f t="shared" si="103"/>
        <v>6.8257606460172216E-3</v>
      </c>
      <c r="M463" s="64">
        <f t="shared" ca="1" si="92"/>
        <v>61.7515</v>
      </c>
      <c r="N463" s="64">
        <f t="shared" ca="1" si="94"/>
        <v>-2.2856000000000023</v>
      </c>
      <c r="O463" s="64">
        <f t="shared" ca="1" si="95"/>
        <v>5.2239673600000103</v>
      </c>
      <c r="P463" s="64">
        <f t="shared" ca="1" si="96"/>
        <v>2.2856000000000023</v>
      </c>
      <c r="Q463" s="70">
        <f t="shared" ca="1" si="97"/>
        <v>3.8435473103072555E-2</v>
      </c>
      <c r="R463" s="67">
        <f t="shared" ca="1" si="93"/>
        <v>-2.2395624829467962</v>
      </c>
      <c r="S463" s="68">
        <f t="shared" ca="1" si="104"/>
        <v>0</v>
      </c>
    </row>
    <row r="464" spans="5:19" x14ac:dyDescent="0.25">
      <c r="E464" s="62">
        <f t="shared" si="98"/>
        <v>463</v>
      </c>
      <c r="F464" s="50">
        <v>44134</v>
      </c>
      <c r="G464" s="51">
        <v>58.032299999999999</v>
      </c>
      <c r="H464" s="69">
        <f t="shared" si="99"/>
        <v>59.465899999999998</v>
      </c>
      <c r="I464" s="64">
        <f t="shared" si="100"/>
        <v>-1.4335999999999984</v>
      </c>
      <c r="J464" s="64">
        <f t="shared" si="101"/>
        <v>2.0552089599999954</v>
      </c>
      <c r="K464" s="64">
        <f t="shared" si="102"/>
        <v>1.4335999999999984</v>
      </c>
      <c r="L464" s="70">
        <f t="shared" si="103"/>
        <v>2.4703484094202685E-2</v>
      </c>
      <c r="M464" s="64">
        <f t="shared" ca="1" si="92"/>
        <v>60.343866666666663</v>
      </c>
      <c r="N464" s="64">
        <f t="shared" ca="1" si="94"/>
        <v>-2.3115666666666641</v>
      </c>
      <c r="O464" s="64">
        <f t="shared" ca="1" si="95"/>
        <v>5.3433404544444327</v>
      </c>
      <c r="P464" s="64">
        <f t="shared" ca="1" si="96"/>
        <v>2.3115666666666641</v>
      </c>
      <c r="Q464" s="70">
        <f t="shared" ca="1" si="97"/>
        <v>3.9832415166496313E-2</v>
      </c>
      <c r="R464" s="67">
        <f t="shared" ca="1" si="93"/>
        <v>-2.265529149613458</v>
      </c>
      <c r="S464" s="68">
        <f t="shared" ca="1" si="104"/>
        <v>0</v>
      </c>
    </row>
    <row r="465" spans="5:19" x14ac:dyDescent="0.25">
      <c r="E465" s="62">
        <f t="shared" si="98"/>
        <v>464</v>
      </c>
      <c r="F465" s="50">
        <v>44137</v>
      </c>
      <c r="G465" s="51">
        <v>59.388199999999998</v>
      </c>
      <c r="H465" s="69">
        <f t="shared" si="99"/>
        <v>58.032299999999999</v>
      </c>
      <c r="I465" s="64">
        <f t="shared" si="100"/>
        <v>1.3558999999999983</v>
      </c>
      <c r="J465" s="64">
        <f t="shared" si="101"/>
        <v>1.8384648099999954</v>
      </c>
      <c r="K465" s="64">
        <f t="shared" si="102"/>
        <v>1.3558999999999983</v>
      </c>
      <c r="L465" s="70">
        <f t="shared" si="103"/>
        <v>2.2831134804557108E-2</v>
      </c>
      <c r="M465" s="64">
        <f t="shared" ca="1" si="92"/>
        <v>58.852733333333333</v>
      </c>
      <c r="N465" s="64">
        <f t="shared" ca="1" si="94"/>
        <v>0.53546666666666454</v>
      </c>
      <c r="O465" s="64">
        <f t="shared" ca="1" si="95"/>
        <v>0.28672455111110884</v>
      </c>
      <c r="P465" s="64">
        <f t="shared" ca="1" si="96"/>
        <v>0.53546666666666454</v>
      </c>
      <c r="Q465" s="70">
        <f t="shared" ca="1" si="97"/>
        <v>9.0163814809451123E-3</v>
      </c>
      <c r="R465" s="67">
        <f t="shared" ca="1" si="93"/>
        <v>0.58150418371987056</v>
      </c>
      <c r="S465" s="68">
        <f t="shared" ca="1" si="104"/>
        <v>1</v>
      </c>
    </row>
    <row r="466" spans="5:19" x14ac:dyDescent="0.25">
      <c r="E466" s="62">
        <f t="shared" si="98"/>
        <v>465</v>
      </c>
      <c r="F466" s="50">
        <v>44138</v>
      </c>
      <c r="G466" s="51">
        <v>61.097999999999999</v>
      </c>
      <c r="H466" s="69">
        <f t="shared" si="99"/>
        <v>59.388199999999998</v>
      </c>
      <c r="I466" s="64">
        <f t="shared" si="100"/>
        <v>1.7098000000000013</v>
      </c>
      <c r="J466" s="64">
        <f t="shared" si="101"/>
        <v>2.9234160400000047</v>
      </c>
      <c r="K466" s="64">
        <f t="shared" si="102"/>
        <v>1.7098000000000013</v>
      </c>
      <c r="L466" s="70">
        <f t="shared" si="103"/>
        <v>2.7984549412419416E-2</v>
      </c>
      <c r="M466" s="64">
        <f t="shared" ca="1" si="92"/>
        <v>58.962133333333327</v>
      </c>
      <c r="N466" s="64">
        <f t="shared" ca="1" si="94"/>
        <v>2.1358666666666721</v>
      </c>
      <c r="O466" s="64">
        <f t="shared" ca="1" si="95"/>
        <v>4.5619264177778014</v>
      </c>
      <c r="P466" s="64">
        <f t="shared" ca="1" si="96"/>
        <v>2.1358666666666721</v>
      </c>
      <c r="Q466" s="70">
        <f t="shared" ca="1" si="97"/>
        <v>3.4958045544316869E-2</v>
      </c>
      <c r="R466" s="67">
        <f t="shared" ca="1" si="93"/>
        <v>2.1819041837198783</v>
      </c>
      <c r="S466" s="68">
        <f t="shared" ca="1" si="104"/>
        <v>0</v>
      </c>
    </row>
    <row r="467" spans="5:19" x14ac:dyDescent="0.25">
      <c r="E467" s="62">
        <f t="shared" si="98"/>
        <v>466</v>
      </c>
      <c r="F467" s="50">
        <v>44139</v>
      </c>
      <c r="G467" s="51">
        <v>60.087699999999998</v>
      </c>
      <c r="H467" s="69">
        <f t="shared" si="99"/>
        <v>61.097999999999999</v>
      </c>
      <c r="I467" s="64">
        <f t="shared" si="100"/>
        <v>-1.0103000000000009</v>
      </c>
      <c r="J467" s="64">
        <f t="shared" si="101"/>
        <v>1.0207060900000018</v>
      </c>
      <c r="K467" s="64">
        <f t="shared" si="102"/>
        <v>1.0103000000000009</v>
      </c>
      <c r="L467" s="70">
        <f t="shared" si="103"/>
        <v>1.6813757224856351E-2</v>
      </c>
      <c r="M467" s="64">
        <f t="shared" ca="1" si="92"/>
        <v>59.506166666666672</v>
      </c>
      <c r="N467" s="64">
        <f t="shared" ca="1" si="94"/>
        <v>0.58153333333332569</v>
      </c>
      <c r="O467" s="64">
        <f t="shared" ca="1" si="95"/>
        <v>0.33818101777776888</v>
      </c>
      <c r="P467" s="64">
        <f t="shared" ca="1" si="96"/>
        <v>0.58153333333332569</v>
      </c>
      <c r="Q467" s="70">
        <f t="shared" ca="1" si="97"/>
        <v>9.6780761009878178E-3</v>
      </c>
      <c r="R467" s="67">
        <f t="shared" ca="1" si="93"/>
        <v>0.62757085038653171</v>
      </c>
      <c r="S467" s="68">
        <f t="shared" ca="1" si="104"/>
        <v>0</v>
      </c>
    </row>
    <row r="468" spans="5:19" x14ac:dyDescent="0.25">
      <c r="E468" s="62">
        <f t="shared" si="98"/>
        <v>467</v>
      </c>
      <c r="F468" s="50">
        <v>44140</v>
      </c>
      <c r="G468" s="51">
        <v>61.693899999999999</v>
      </c>
      <c r="H468" s="69">
        <f t="shared" si="99"/>
        <v>60.087699999999998</v>
      </c>
      <c r="I468" s="64">
        <f t="shared" si="100"/>
        <v>1.6062000000000012</v>
      </c>
      <c r="J468" s="64">
        <f t="shared" si="101"/>
        <v>2.5798784400000039</v>
      </c>
      <c r="K468" s="64">
        <f t="shared" si="102"/>
        <v>1.6062000000000012</v>
      </c>
      <c r="L468" s="70">
        <f t="shared" si="103"/>
        <v>2.6034988872481738E-2</v>
      </c>
      <c r="M468" s="64">
        <f t="shared" ca="1" si="92"/>
        <v>60.191299999999991</v>
      </c>
      <c r="N468" s="64">
        <f t="shared" ca="1" si="94"/>
        <v>1.5026000000000082</v>
      </c>
      <c r="O468" s="64">
        <f t="shared" ca="1" si="95"/>
        <v>2.2578067600000247</v>
      </c>
      <c r="P468" s="64">
        <f t="shared" ca="1" si="96"/>
        <v>1.5026000000000082</v>
      </c>
      <c r="Q468" s="70">
        <f t="shared" ca="1" si="97"/>
        <v>2.4355730469300986E-2</v>
      </c>
      <c r="R468" s="67">
        <f t="shared" ca="1" si="93"/>
        <v>1.5486375170532141</v>
      </c>
      <c r="S468" s="68">
        <f t="shared" ca="1" si="104"/>
        <v>0</v>
      </c>
    </row>
    <row r="469" spans="5:19" x14ac:dyDescent="0.25">
      <c r="E469" s="62">
        <f t="shared" si="98"/>
        <v>468</v>
      </c>
      <c r="F469" s="50">
        <v>44141</v>
      </c>
      <c r="G469" s="51">
        <v>60.459000000000003</v>
      </c>
      <c r="H469" s="69">
        <f t="shared" si="99"/>
        <v>61.693899999999999</v>
      </c>
      <c r="I469" s="64">
        <f t="shared" si="100"/>
        <v>-1.2348999999999961</v>
      </c>
      <c r="J469" s="64">
        <f t="shared" si="101"/>
        <v>1.5249780099999903</v>
      </c>
      <c r="K469" s="64">
        <f t="shared" si="102"/>
        <v>1.2348999999999961</v>
      </c>
      <c r="L469" s="70">
        <f t="shared" si="103"/>
        <v>2.0425412262855755E-2</v>
      </c>
      <c r="M469" s="64">
        <f t="shared" ca="1" si="92"/>
        <v>60.959866666666663</v>
      </c>
      <c r="N469" s="64">
        <f t="shared" ca="1" si="94"/>
        <v>-0.50086666666665991</v>
      </c>
      <c r="O469" s="64">
        <f t="shared" ca="1" si="95"/>
        <v>0.250867417777771</v>
      </c>
      <c r="P469" s="64">
        <f t="shared" ca="1" si="96"/>
        <v>0.50086666666665991</v>
      </c>
      <c r="Q469" s="70">
        <f t="shared" ca="1" si="97"/>
        <v>8.2844021016996623E-3</v>
      </c>
      <c r="R469" s="67">
        <f t="shared" ca="1" si="93"/>
        <v>-0.45482914961345394</v>
      </c>
      <c r="S469" s="68">
        <f t="shared" ca="1" si="104"/>
        <v>1</v>
      </c>
    </row>
    <row r="470" spans="5:19" x14ac:dyDescent="0.25">
      <c r="E470" s="62">
        <f t="shared" si="98"/>
        <v>469</v>
      </c>
      <c r="F470" s="50">
        <v>44144</v>
      </c>
      <c r="G470" s="51">
        <v>67.194900000000004</v>
      </c>
      <c r="H470" s="69">
        <f t="shared" si="99"/>
        <v>60.459000000000003</v>
      </c>
      <c r="I470" s="64">
        <f t="shared" si="100"/>
        <v>6.7359000000000009</v>
      </c>
      <c r="J470" s="64">
        <f t="shared" si="101"/>
        <v>45.372348810000013</v>
      </c>
      <c r="K470" s="64">
        <f t="shared" si="102"/>
        <v>6.7359000000000009</v>
      </c>
      <c r="L470" s="70">
        <f t="shared" si="103"/>
        <v>0.10024421496274272</v>
      </c>
      <c r="M470" s="64">
        <f t="shared" ca="1" si="92"/>
        <v>60.746866666666669</v>
      </c>
      <c r="N470" s="64">
        <f t="shared" ca="1" si="94"/>
        <v>6.4480333333333348</v>
      </c>
      <c r="O470" s="64">
        <f t="shared" ca="1" si="95"/>
        <v>41.577133867777796</v>
      </c>
      <c r="P470" s="64">
        <f t="shared" ca="1" si="96"/>
        <v>6.4480333333333348</v>
      </c>
      <c r="Q470" s="70">
        <f t="shared" ca="1" si="97"/>
        <v>9.5960159674816609E-2</v>
      </c>
      <c r="R470" s="67">
        <f t="shared" ca="1" si="93"/>
        <v>6.4940708503865405</v>
      </c>
      <c r="S470" s="68">
        <f t="shared" ca="1" si="104"/>
        <v>1</v>
      </c>
    </row>
    <row r="471" spans="5:19" x14ac:dyDescent="0.25">
      <c r="E471" s="62">
        <f t="shared" si="98"/>
        <v>470</v>
      </c>
      <c r="F471" s="50">
        <v>44145</v>
      </c>
      <c r="G471" s="51">
        <v>66.953100000000006</v>
      </c>
      <c r="H471" s="69">
        <f t="shared" si="99"/>
        <v>67.194900000000004</v>
      </c>
      <c r="I471" s="64">
        <f t="shared" si="100"/>
        <v>-0.24179999999999779</v>
      </c>
      <c r="J471" s="64">
        <f t="shared" si="101"/>
        <v>5.8467239999998935E-2</v>
      </c>
      <c r="K471" s="64">
        <f t="shared" si="102"/>
        <v>0.24179999999999779</v>
      </c>
      <c r="L471" s="70">
        <f t="shared" si="103"/>
        <v>3.6114832621640786E-3</v>
      </c>
      <c r="M471" s="64">
        <f t="shared" ca="1" si="92"/>
        <v>63.115933333333338</v>
      </c>
      <c r="N471" s="64">
        <f t="shared" ca="1" si="94"/>
        <v>3.8371666666666684</v>
      </c>
      <c r="O471" s="64">
        <f t="shared" ca="1" si="95"/>
        <v>14.723848027777791</v>
      </c>
      <c r="P471" s="64">
        <f t="shared" ca="1" si="96"/>
        <v>3.8371666666666684</v>
      </c>
      <c r="Q471" s="70">
        <f t="shared" ca="1" si="97"/>
        <v>5.7311262162120472E-2</v>
      </c>
      <c r="R471" s="67">
        <f t="shared" ca="1" si="93"/>
        <v>3.8832041837198745</v>
      </c>
      <c r="S471" s="68">
        <f t="shared" ca="1" si="104"/>
        <v>0</v>
      </c>
    </row>
    <row r="472" spans="5:19" x14ac:dyDescent="0.25">
      <c r="E472" s="62">
        <f t="shared" si="98"/>
        <v>471</v>
      </c>
      <c r="F472" s="50">
        <v>44146</v>
      </c>
      <c r="G472" s="51">
        <v>66.486699999999999</v>
      </c>
      <c r="H472" s="69">
        <f t="shared" si="99"/>
        <v>66.953100000000006</v>
      </c>
      <c r="I472" s="64">
        <f t="shared" si="100"/>
        <v>-0.46640000000000725</v>
      </c>
      <c r="J472" s="64">
        <f t="shared" si="101"/>
        <v>0.21752896000000677</v>
      </c>
      <c r="K472" s="64">
        <f t="shared" si="102"/>
        <v>0.46640000000000725</v>
      </c>
      <c r="L472" s="70">
        <f t="shared" si="103"/>
        <v>7.0149368219509659E-3</v>
      </c>
      <c r="M472" s="64">
        <f t="shared" ca="1" si="92"/>
        <v>64.869000000000014</v>
      </c>
      <c r="N472" s="64">
        <f t="shared" ca="1" si="94"/>
        <v>1.617699999999985</v>
      </c>
      <c r="O472" s="64">
        <f t="shared" ca="1" si="95"/>
        <v>2.6169532899999517</v>
      </c>
      <c r="P472" s="64">
        <f t="shared" ca="1" si="96"/>
        <v>1.617699999999985</v>
      </c>
      <c r="Q472" s="70">
        <f t="shared" ca="1" si="97"/>
        <v>2.4331182025878636E-2</v>
      </c>
      <c r="R472" s="67">
        <f t="shared" ca="1" si="93"/>
        <v>1.663737517053191</v>
      </c>
      <c r="S472" s="68">
        <f t="shared" ca="1" si="104"/>
        <v>0</v>
      </c>
    </row>
    <row r="473" spans="5:19" x14ac:dyDescent="0.25">
      <c r="E473" s="62">
        <f t="shared" si="98"/>
        <v>472</v>
      </c>
      <c r="F473" s="50">
        <v>44147</v>
      </c>
      <c r="G473" s="51">
        <v>65.77</v>
      </c>
      <c r="H473" s="69">
        <f t="shared" si="99"/>
        <v>66.486699999999999</v>
      </c>
      <c r="I473" s="64">
        <f t="shared" si="100"/>
        <v>-0.716700000000003</v>
      </c>
      <c r="J473" s="64">
        <f t="shared" si="101"/>
        <v>0.51365889000000431</v>
      </c>
      <c r="K473" s="64">
        <f t="shared" si="102"/>
        <v>0.716700000000003</v>
      </c>
      <c r="L473" s="70">
        <f t="shared" si="103"/>
        <v>1.089706553139734E-2</v>
      </c>
      <c r="M473" s="64">
        <f t="shared" ca="1" si="92"/>
        <v>66.878233333333341</v>
      </c>
      <c r="N473" s="64">
        <f t="shared" ca="1" si="94"/>
        <v>-1.1082333333333452</v>
      </c>
      <c r="O473" s="64">
        <f t="shared" ca="1" si="95"/>
        <v>1.2281811211111373</v>
      </c>
      <c r="P473" s="64">
        <f t="shared" ca="1" si="96"/>
        <v>1.1082333333333452</v>
      </c>
      <c r="Q473" s="70">
        <f t="shared" ca="1" si="97"/>
        <v>1.6850134306421547E-2</v>
      </c>
      <c r="R473" s="67">
        <f t="shared" ca="1" si="93"/>
        <v>-1.0621958162801393</v>
      </c>
      <c r="S473" s="68">
        <f t="shared" ca="1" si="104"/>
        <v>1</v>
      </c>
    </row>
    <row r="474" spans="5:19" x14ac:dyDescent="0.25">
      <c r="E474" s="62">
        <f t="shared" si="98"/>
        <v>473</v>
      </c>
      <c r="F474" s="50">
        <v>44148</v>
      </c>
      <c r="G474" s="51">
        <v>68.662999999999997</v>
      </c>
      <c r="H474" s="69">
        <f t="shared" si="99"/>
        <v>65.77</v>
      </c>
      <c r="I474" s="64">
        <f t="shared" si="100"/>
        <v>2.8930000000000007</v>
      </c>
      <c r="J474" s="64">
        <f t="shared" si="101"/>
        <v>8.3694490000000048</v>
      </c>
      <c r="K474" s="64">
        <f t="shared" si="102"/>
        <v>2.8930000000000007</v>
      </c>
      <c r="L474" s="70">
        <f t="shared" si="103"/>
        <v>4.2133317798523237E-2</v>
      </c>
      <c r="M474" s="64">
        <f t="shared" ca="1" si="92"/>
        <v>66.403266666666653</v>
      </c>
      <c r="N474" s="64">
        <f t="shared" ca="1" si="94"/>
        <v>2.2597333333333438</v>
      </c>
      <c r="O474" s="64">
        <f t="shared" ca="1" si="95"/>
        <v>5.1063947377778254</v>
      </c>
      <c r="P474" s="64">
        <f t="shared" ca="1" si="96"/>
        <v>2.2597333333333438</v>
      </c>
      <c r="Q474" s="70">
        <f t="shared" ca="1" si="97"/>
        <v>3.291049522061873E-2</v>
      </c>
      <c r="R474" s="67">
        <f t="shared" ca="1" si="93"/>
        <v>2.3057708503865499</v>
      </c>
      <c r="S474" s="68">
        <f t="shared" ca="1" si="104"/>
        <v>1</v>
      </c>
    </row>
    <row r="475" spans="5:19" x14ac:dyDescent="0.25">
      <c r="E475" s="62">
        <f t="shared" si="98"/>
        <v>474</v>
      </c>
      <c r="F475" s="50">
        <v>44151</v>
      </c>
      <c r="G475" s="51">
        <v>71.055099999999996</v>
      </c>
      <c r="H475" s="69">
        <f t="shared" si="99"/>
        <v>68.662999999999997</v>
      </c>
      <c r="I475" s="64">
        <f t="shared" si="100"/>
        <v>2.3920999999999992</v>
      </c>
      <c r="J475" s="64">
        <f t="shared" si="101"/>
        <v>5.7221424099999965</v>
      </c>
      <c r="K475" s="64">
        <f t="shared" si="102"/>
        <v>2.3920999999999992</v>
      </c>
      <c r="L475" s="70">
        <f t="shared" si="103"/>
        <v>3.3665423030859142E-2</v>
      </c>
      <c r="M475" s="64">
        <f t="shared" ca="1" si="92"/>
        <v>66.973233333333326</v>
      </c>
      <c r="N475" s="64">
        <f t="shared" ca="1" si="94"/>
        <v>4.0818666666666701</v>
      </c>
      <c r="O475" s="64">
        <f t="shared" ca="1" si="95"/>
        <v>16.661635484444471</v>
      </c>
      <c r="P475" s="64">
        <f t="shared" ca="1" si="96"/>
        <v>4.0818666666666701</v>
      </c>
      <c r="Q475" s="70">
        <f t="shared" ca="1" si="97"/>
        <v>5.7446498093263826E-2</v>
      </c>
      <c r="R475" s="67">
        <f t="shared" ca="1" si="93"/>
        <v>4.1279041837198758</v>
      </c>
      <c r="S475" s="68">
        <f t="shared" ca="1" si="104"/>
        <v>0</v>
      </c>
    </row>
    <row r="476" spans="5:19" x14ac:dyDescent="0.25">
      <c r="E476" s="62">
        <f t="shared" si="98"/>
        <v>475</v>
      </c>
      <c r="F476" s="50">
        <v>44152</v>
      </c>
      <c r="G476" s="51">
        <v>73.498999999999995</v>
      </c>
      <c r="H476" s="69">
        <f t="shared" si="99"/>
        <v>71.055099999999996</v>
      </c>
      <c r="I476" s="64">
        <f t="shared" si="100"/>
        <v>2.4438999999999993</v>
      </c>
      <c r="J476" s="64">
        <f t="shared" si="101"/>
        <v>5.9726472099999963</v>
      </c>
      <c r="K476" s="64">
        <f t="shared" si="102"/>
        <v>2.4438999999999993</v>
      </c>
      <c r="L476" s="70">
        <f t="shared" si="103"/>
        <v>3.3250792527789487E-2</v>
      </c>
      <c r="M476" s="64">
        <f t="shared" ca="1" si="92"/>
        <v>68.49603333333333</v>
      </c>
      <c r="N476" s="64">
        <f t="shared" ca="1" si="94"/>
        <v>5.0029666666666657</v>
      </c>
      <c r="O476" s="64">
        <f t="shared" ca="1" si="95"/>
        <v>25.029675467777768</v>
      </c>
      <c r="P476" s="64">
        <f t="shared" ca="1" si="96"/>
        <v>5.0029666666666657</v>
      </c>
      <c r="Q476" s="70">
        <f t="shared" ca="1" si="97"/>
        <v>6.8068499798183191E-2</v>
      </c>
      <c r="R476" s="67">
        <f t="shared" ca="1" si="93"/>
        <v>5.0490041837198714</v>
      </c>
      <c r="S476" s="68">
        <f t="shared" ca="1" si="104"/>
        <v>0</v>
      </c>
    </row>
    <row r="477" spans="5:19" x14ac:dyDescent="0.25">
      <c r="E477" s="62">
        <f t="shared" si="98"/>
        <v>476</v>
      </c>
      <c r="F477" s="50">
        <v>44153</v>
      </c>
      <c r="G477" s="51">
        <v>73.887600000000006</v>
      </c>
      <c r="H477" s="69">
        <f t="shared" si="99"/>
        <v>73.498999999999995</v>
      </c>
      <c r="I477" s="64">
        <f t="shared" si="100"/>
        <v>0.38860000000001094</v>
      </c>
      <c r="J477" s="64">
        <f t="shared" si="101"/>
        <v>0.15100996000000849</v>
      </c>
      <c r="K477" s="64">
        <f t="shared" si="102"/>
        <v>0.38860000000001094</v>
      </c>
      <c r="L477" s="70">
        <f t="shared" si="103"/>
        <v>5.259339862169172E-3</v>
      </c>
      <c r="M477" s="64">
        <f t="shared" ca="1" si="92"/>
        <v>71.072366666666667</v>
      </c>
      <c r="N477" s="64">
        <f t="shared" ca="1" si="94"/>
        <v>2.8152333333333388</v>
      </c>
      <c r="O477" s="64">
        <f t="shared" ca="1" si="95"/>
        <v>7.9255387211111419</v>
      </c>
      <c r="P477" s="64">
        <f t="shared" ca="1" si="96"/>
        <v>2.8152333333333388</v>
      </c>
      <c r="Q477" s="70">
        <f t="shared" ca="1" si="97"/>
        <v>3.8101566884475045E-2</v>
      </c>
      <c r="R477" s="67">
        <f t="shared" ca="1" si="93"/>
        <v>2.8612708503865449</v>
      </c>
      <c r="S477" s="68">
        <f t="shared" ca="1" si="104"/>
        <v>0</v>
      </c>
    </row>
    <row r="478" spans="5:19" x14ac:dyDescent="0.25">
      <c r="E478" s="62">
        <f t="shared" si="98"/>
        <v>477</v>
      </c>
      <c r="F478" s="50">
        <v>44154</v>
      </c>
      <c r="G478" s="51">
        <v>73.369500000000002</v>
      </c>
      <c r="H478" s="69">
        <f t="shared" si="99"/>
        <v>73.887600000000006</v>
      </c>
      <c r="I478" s="64">
        <f t="shared" si="100"/>
        <v>-0.518100000000004</v>
      </c>
      <c r="J478" s="64">
        <f t="shared" si="101"/>
        <v>0.26842761000000415</v>
      </c>
      <c r="K478" s="64">
        <f t="shared" si="102"/>
        <v>0.518100000000004</v>
      </c>
      <c r="L478" s="70">
        <f t="shared" si="103"/>
        <v>7.0615173880155101E-3</v>
      </c>
      <c r="M478" s="64">
        <f t="shared" ca="1" si="92"/>
        <v>72.813900000000004</v>
      </c>
      <c r="N478" s="64">
        <f t="shared" ca="1" si="94"/>
        <v>0.55559999999999832</v>
      </c>
      <c r="O478" s="64">
        <f t="shared" ca="1" si="95"/>
        <v>0.30869135999999814</v>
      </c>
      <c r="P478" s="64">
        <f t="shared" ca="1" si="96"/>
        <v>0.55559999999999832</v>
      </c>
      <c r="Q478" s="70">
        <f t="shared" ca="1" si="97"/>
        <v>7.5726289534479357E-3</v>
      </c>
      <c r="R478" s="67">
        <f t="shared" ca="1" si="93"/>
        <v>0.60163751705320434</v>
      </c>
      <c r="S478" s="68">
        <f t="shared" ca="1" si="104"/>
        <v>0</v>
      </c>
    </row>
    <row r="479" spans="5:19" x14ac:dyDescent="0.25">
      <c r="E479" s="62">
        <f t="shared" si="98"/>
        <v>478</v>
      </c>
      <c r="F479" s="50">
        <v>44155</v>
      </c>
      <c r="G479" s="51">
        <v>73.291700000000006</v>
      </c>
      <c r="H479" s="69">
        <f t="shared" si="99"/>
        <v>73.369500000000002</v>
      </c>
      <c r="I479" s="64">
        <f t="shared" si="100"/>
        <v>-7.7799999999996317E-2</v>
      </c>
      <c r="J479" s="64">
        <f t="shared" si="101"/>
        <v>6.052839999999427E-3</v>
      </c>
      <c r="K479" s="64">
        <f t="shared" si="102"/>
        <v>7.7799999999996317E-2</v>
      </c>
      <c r="L479" s="70">
        <f t="shared" si="103"/>
        <v>1.0615117400742009E-3</v>
      </c>
      <c r="M479" s="64">
        <f t="shared" ca="1" si="92"/>
        <v>73.585366666666673</v>
      </c>
      <c r="N479" s="64">
        <f t="shared" ca="1" si="94"/>
        <v>-0.29366666666666674</v>
      </c>
      <c r="O479" s="64">
        <f t="shared" ca="1" si="95"/>
        <v>8.6240111111111156E-2</v>
      </c>
      <c r="P479" s="64">
        <f t="shared" ca="1" si="96"/>
        <v>0.29366666666666674</v>
      </c>
      <c r="Q479" s="70">
        <f t="shared" ca="1" si="97"/>
        <v>4.0068202356701608E-3</v>
      </c>
      <c r="R479" s="67">
        <f t="shared" ca="1" si="93"/>
        <v>-0.24762914961346078</v>
      </c>
      <c r="S479" s="68">
        <f t="shared" ca="1" si="104"/>
        <v>1</v>
      </c>
    </row>
    <row r="480" spans="5:19" x14ac:dyDescent="0.25">
      <c r="E480" s="62">
        <f t="shared" si="98"/>
        <v>479</v>
      </c>
      <c r="F480" s="50">
        <v>44158</v>
      </c>
      <c r="G480" s="51">
        <v>74.742599999999996</v>
      </c>
      <c r="H480" s="69">
        <f t="shared" si="99"/>
        <v>73.291700000000006</v>
      </c>
      <c r="I480" s="64">
        <f t="shared" si="100"/>
        <v>1.4508999999999901</v>
      </c>
      <c r="J480" s="64">
        <f t="shared" si="101"/>
        <v>2.1051108099999714</v>
      </c>
      <c r="K480" s="64">
        <f t="shared" si="102"/>
        <v>1.4508999999999901</v>
      </c>
      <c r="L480" s="70">
        <f t="shared" si="103"/>
        <v>1.9411955163454175E-2</v>
      </c>
      <c r="M480" s="64">
        <f t="shared" ca="1" si="92"/>
        <v>73.516266666666681</v>
      </c>
      <c r="N480" s="64">
        <f t="shared" ca="1" si="94"/>
        <v>1.2263333333333151</v>
      </c>
      <c r="O480" s="64">
        <f t="shared" ca="1" si="95"/>
        <v>1.5038934444443997</v>
      </c>
      <c r="P480" s="64">
        <f t="shared" ca="1" si="96"/>
        <v>1.2263333333333151</v>
      </c>
      <c r="Q480" s="70">
        <f t="shared" ca="1" si="97"/>
        <v>1.6407421381291462E-2</v>
      </c>
      <c r="R480" s="67">
        <f t="shared" ca="1" si="93"/>
        <v>1.272370850386521</v>
      </c>
      <c r="S480" s="68">
        <f t="shared" ca="1" si="104"/>
        <v>1</v>
      </c>
    </row>
    <row r="481" spans="5:19" x14ac:dyDescent="0.25">
      <c r="E481" s="62">
        <f t="shared" si="98"/>
        <v>480</v>
      </c>
      <c r="F481" s="50">
        <v>44159</v>
      </c>
      <c r="G481" s="51">
        <v>76.642399999999995</v>
      </c>
      <c r="H481" s="69">
        <f t="shared" si="99"/>
        <v>74.742599999999996</v>
      </c>
      <c r="I481" s="64">
        <f t="shared" si="100"/>
        <v>1.899799999999999</v>
      </c>
      <c r="J481" s="64">
        <f t="shared" si="101"/>
        <v>3.6092400399999964</v>
      </c>
      <c r="K481" s="64">
        <f t="shared" si="102"/>
        <v>1.899799999999999</v>
      </c>
      <c r="L481" s="70">
        <f t="shared" si="103"/>
        <v>2.478784589209105E-2</v>
      </c>
      <c r="M481" s="64">
        <f t="shared" ca="1" si="92"/>
        <v>73.801266666666663</v>
      </c>
      <c r="N481" s="64">
        <f t="shared" ca="1" si="94"/>
        <v>2.8411333333333317</v>
      </c>
      <c r="O481" s="64">
        <f t="shared" ca="1" si="95"/>
        <v>8.0720386177777694</v>
      </c>
      <c r="P481" s="64">
        <f t="shared" ca="1" si="96"/>
        <v>2.8411333333333317</v>
      </c>
      <c r="Q481" s="70">
        <f t="shared" ca="1" si="97"/>
        <v>3.7069994328639652E-2</v>
      </c>
      <c r="R481" s="67">
        <f t="shared" ca="1" si="93"/>
        <v>2.8871708503865379</v>
      </c>
      <c r="S481" s="68">
        <f t="shared" ca="1" si="104"/>
        <v>0</v>
      </c>
    </row>
    <row r="482" spans="5:19" x14ac:dyDescent="0.25">
      <c r="E482" s="62">
        <f t="shared" si="98"/>
        <v>481</v>
      </c>
      <c r="F482" s="50">
        <v>44160</v>
      </c>
      <c r="G482" s="51">
        <v>75.623400000000004</v>
      </c>
      <c r="H482" s="69">
        <f t="shared" si="99"/>
        <v>76.642399999999995</v>
      </c>
      <c r="I482" s="64">
        <f t="shared" si="100"/>
        <v>-1.0189999999999912</v>
      </c>
      <c r="J482" s="64">
        <f t="shared" si="101"/>
        <v>1.0383609999999821</v>
      </c>
      <c r="K482" s="64">
        <f t="shared" si="102"/>
        <v>1.0189999999999912</v>
      </c>
      <c r="L482" s="70">
        <f t="shared" si="103"/>
        <v>1.3474665249115898E-2</v>
      </c>
      <c r="M482" s="64">
        <f t="shared" ca="1" si="92"/>
        <v>74.892233333333323</v>
      </c>
      <c r="N482" s="64">
        <f t="shared" ca="1" si="94"/>
        <v>0.73116666666668095</v>
      </c>
      <c r="O482" s="64">
        <f t="shared" ca="1" si="95"/>
        <v>0.53460469444446534</v>
      </c>
      <c r="P482" s="64">
        <f t="shared" ca="1" si="96"/>
        <v>0.73116666666668095</v>
      </c>
      <c r="Q482" s="70">
        <f t="shared" ca="1" si="97"/>
        <v>9.6685241164332861E-3</v>
      </c>
      <c r="R482" s="67">
        <f t="shared" ca="1" si="93"/>
        <v>0.77720418371988698</v>
      </c>
      <c r="S482" s="68">
        <f t="shared" ca="1" si="104"/>
        <v>0</v>
      </c>
    </row>
    <row r="483" spans="5:19" x14ac:dyDescent="0.25">
      <c r="E483" s="62">
        <f t="shared" si="98"/>
        <v>482</v>
      </c>
      <c r="F483" s="50">
        <v>44162</v>
      </c>
      <c r="G483" s="51">
        <v>74.025800000000004</v>
      </c>
      <c r="H483" s="69">
        <f t="shared" si="99"/>
        <v>75.623400000000004</v>
      </c>
      <c r="I483" s="64">
        <f t="shared" si="100"/>
        <v>-1.5975999999999999</v>
      </c>
      <c r="J483" s="64">
        <f t="shared" si="101"/>
        <v>2.5523257599999996</v>
      </c>
      <c r="K483" s="64">
        <f t="shared" si="102"/>
        <v>1.5975999999999999</v>
      </c>
      <c r="L483" s="70">
        <f t="shared" si="103"/>
        <v>2.1581664770931215E-2</v>
      </c>
      <c r="M483" s="64">
        <f t="shared" ca="1" si="92"/>
        <v>75.669466666666665</v>
      </c>
      <c r="N483" s="64">
        <f t="shared" ca="1" si="94"/>
        <v>-1.6436666666666611</v>
      </c>
      <c r="O483" s="64">
        <f t="shared" ca="1" si="95"/>
        <v>2.7016401111110926</v>
      </c>
      <c r="P483" s="64">
        <f t="shared" ca="1" si="96"/>
        <v>1.6436666666666611</v>
      </c>
      <c r="Q483" s="70">
        <f t="shared" ca="1" si="97"/>
        <v>2.2203970327462332E-2</v>
      </c>
      <c r="R483" s="67">
        <f t="shared" ca="1" si="93"/>
        <v>-1.5976291496134551</v>
      </c>
      <c r="S483" s="68">
        <f t="shared" ca="1" si="104"/>
        <v>1</v>
      </c>
    </row>
    <row r="484" spans="5:19" x14ac:dyDescent="0.25">
      <c r="E484" s="62">
        <f t="shared" si="98"/>
        <v>483</v>
      </c>
      <c r="F484" s="50">
        <v>44165</v>
      </c>
      <c r="G484" s="51">
        <v>72.022300000000001</v>
      </c>
      <c r="H484" s="69">
        <f t="shared" si="99"/>
        <v>74.025800000000004</v>
      </c>
      <c r="I484" s="64">
        <f t="shared" si="100"/>
        <v>-2.0035000000000025</v>
      </c>
      <c r="J484" s="64">
        <f t="shared" si="101"/>
        <v>4.0140122500000102</v>
      </c>
      <c r="K484" s="64">
        <f t="shared" si="102"/>
        <v>2.0035000000000025</v>
      </c>
      <c r="L484" s="70">
        <f t="shared" si="103"/>
        <v>2.7817773106385141E-2</v>
      </c>
      <c r="M484" s="64">
        <f t="shared" ca="1" si="92"/>
        <v>75.430533333333344</v>
      </c>
      <c r="N484" s="64">
        <f t="shared" ca="1" si="94"/>
        <v>-3.4082333333333423</v>
      </c>
      <c r="O484" s="64">
        <f t="shared" ca="1" si="95"/>
        <v>11.616054454444505</v>
      </c>
      <c r="P484" s="64">
        <f t="shared" ca="1" si="96"/>
        <v>3.4082333333333423</v>
      </c>
      <c r="Q484" s="70">
        <f t="shared" ca="1" si="97"/>
        <v>4.7321917424649619E-2</v>
      </c>
      <c r="R484" s="67">
        <f t="shared" ca="1" si="93"/>
        <v>-3.3621958162801362</v>
      </c>
      <c r="S484" s="68">
        <f t="shared" ca="1" si="104"/>
        <v>0</v>
      </c>
    </row>
    <row r="485" spans="5:19" x14ac:dyDescent="0.25">
      <c r="E485" s="62">
        <f t="shared" si="98"/>
        <v>484</v>
      </c>
      <c r="F485" s="50">
        <v>44166</v>
      </c>
      <c r="G485" s="51">
        <v>73.239900000000006</v>
      </c>
      <c r="H485" s="69">
        <f t="shared" si="99"/>
        <v>72.022300000000001</v>
      </c>
      <c r="I485" s="64">
        <f t="shared" si="100"/>
        <v>1.2176000000000045</v>
      </c>
      <c r="J485" s="64">
        <f t="shared" si="101"/>
        <v>1.4825497600000108</v>
      </c>
      <c r="K485" s="64">
        <f t="shared" si="102"/>
        <v>1.2176000000000045</v>
      </c>
      <c r="L485" s="70">
        <f t="shared" si="103"/>
        <v>1.6624817892979159E-2</v>
      </c>
      <c r="M485" s="64">
        <f t="shared" ca="1" si="92"/>
        <v>73.890500000000003</v>
      </c>
      <c r="N485" s="64">
        <f t="shared" ca="1" si="94"/>
        <v>-0.65059999999999718</v>
      </c>
      <c r="O485" s="64">
        <f t="shared" ca="1" si="95"/>
        <v>0.42328035999999636</v>
      </c>
      <c r="P485" s="64">
        <f t="shared" ca="1" si="96"/>
        <v>0.65059999999999718</v>
      </c>
      <c r="Q485" s="70">
        <f t="shared" ca="1" si="97"/>
        <v>8.8831361047734519E-3</v>
      </c>
      <c r="R485" s="67">
        <f t="shared" ca="1" si="93"/>
        <v>-0.60456248294679116</v>
      </c>
      <c r="S485" s="68">
        <f t="shared" ca="1" si="104"/>
        <v>0</v>
      </c>
    </row>
    <row r="486" spans="5:19" x14ac:dyDescent="0.25">
      <c r="E486" s="62">
        <f t="shared" si="98"/>
        <v>485</v>
      </c>
      <c r="F486" s="50">
        <v>44167</v>
      </c>
      <c r="G486" s="51">
        <v>73.8185</v>
      </c>
      <c r="H486" s="69">
        <f t="shared" si="99"/>
        <v>73.239900000000006</v>
      </c>
      <c r="I486" s="64">
        <f t="shared" si="100"/>
        <v>0.57859999999999445</v>
      </c>
      <c r="J486" s="64">
        <f t="shared" si="101"/>
        <v>0.3347779599999936</v>
      </c>
      <c r="K486" s="64">
        <f t="shared" si="102"/>
        <v>0.57859999999999445</v>
      </c>
      <c r="L486" s="70">
        <f t="shared" si="103"/>
        <v>7.8381435547998732E-3</v>
      </c>
      <c r="M486" s="64">
        <f t="shared" ca="1" si="92"/>
        <v>73.096000000000004</v>
      </c>
      <c r="N486" s="64">
        <f t="shared" ca="1" si="94"/>
        <v>0.72249999999999659</v>
      </c>
      <c r="O486" s="64">
        <f t="shared" ca="1" si="95"/>
        <v>0.52200624999999512</v>
      </c>
      <c r="P486" s="64">
        <f t="shared" ca="1" si="96"/>
        <v>0.72249999999999659</v>
      </c>
      <c r="Q486" s="70">
        <f t="shared" ca="1" si="97"/>
        <v>9.787519388771062E-3</v>
      </c>
      <c r="R486" s="67">
        <f t="shared" ca="1" si="93"/>
        <v>0.76853751705320261</v>
      </c>
      <c r="S486" s="68">
        <f t="shared" ca="1" si="104"/>
        <v>1</v>
      </c>
    </row>
    <row r="487" spans="5:19" x14ac:dyDescent="0.25">
      <c r="E487" s="62">
        <f t="shared" si="98"/>
        <v>486</v>
      </c>
      <c r="F487" s="50">
        <v>44168</v>
      </c>
      <c r="G487" s="51">
        <v>74.457599999999999</v>
      </c>
      <c r="H487" s="69">
        <f t="shared" si="99"/>
        <v>73.8185</v>
      </c>
      <c r="I487" s="64">
        <f t="shared" si="100"/>
        <v>0.63909999999999911</v>
      </c>
      <c r="J487" s="64">
        <f t="shared" si="101"/>
        <v>0.40844880999999889</v>
      </c>
      <c r="K487" s="64">
        <f t="shared" si="102"/>
        <v>0.63909999999999911</v>
      </c>
      <c r="L487" s="70">
        <f t="shared" si="103"/>
        <v>8.5834085439229733E-3</v>
      </c>
      <c r="M487" s="64">
        <f t="shared" ca="1" si="92"/>
        <v>73.026899999999998</v>
      </c>
      <c r="N487" s="64">
        <f t="shared" ca="1" si="94"/>
        <v>1.4307000000000016</v>
      </c>
      <c r="O487" s="64">
        <f t="shared" ca="1" si="95"/>
        <v>2.0469024900000048</v>
      </c>
      <c r="P487" s="64">
        <f t="shared" ca="1" si="96"/>
        <v>1.4307000000000016</v>
      </c>
      <c r="Q487" s="70">
        <f t="shared" ca="1" si="97"/>
        <v>1.9214962609592597E-2</v>
      </c>
      <c r="R487" s="67">
        <f t="shared" ca="1" si="93"/>
        <v>1.4767375170532075</v>
      </c>
      <c r="S487" s="68">
        <f t="shared" ca="1" si="104"/>
        <v>0</v>
      </c>
    </row>
    <row r="488" spans="5:19" x14ac:dyDescent="0.25">
      <c r="E488" s="62">
        <f t="shared" si="98"/>
        <v>487</v>
      </c>
      <c r="F488" s="50">
        <v>44169</v>
      </c>
      <c r="G488" s="51">
        <v>76.987899999999996</v>
      </c>
      <c r="H488" s="69">
        <f t="shared" si="99"/>
        <v>74.457599999999999</v>
      </c>
      <c r="I488" s="64">
        <f t="shared" si="100"/>
        <v>2.5302999999999969</v>
      </c>
      <c r="J488" s="64">
        <f t="shared" si="101"/>
        <v>6.4024180899999843</v>
      </c>
      <c r="K488" s="64">
        <f t="shared" si="102"/>
        <v>2.5302999999999969</v>
      </c>
      <c r="L488" s="70">
        <f t="shared" si="103"/>
        <v>3.2866203650183952E-2</v>
      </c>
      <c r="M488" s="64">
        <f t="shared" ca="1" si="92"/>
        <v>73.838666666666668</v>
      </c>
      <c r="N488" s="64">
        <f t="shared" ca="1" si="94"/>
        <v>3.1492333333333278</v>
      </c>
      <c r="O488" s="64">
        <f t="shared" ca="1" si="95"/>
        <v>9.9176705877777422</v>
      </c>
      <c r="P488" s="64">
        <f t="shared" ca="1" si="96"/>
        <v>3.1492333333333278</v>
      </c>
      <c r="Q488" s="70">
        <f t="shared" ca="1" si="97"/>
        <v>4.0905562216053792E-2</v>
      </c>
      <c r="R488" s="67">
        <f t="shared" ca="1" si="93"/>
        <v>3.1952708503865339</v>
      </c>
      <c r="S488" s="68">
        <f t="shared" ca="1" si="104"/>
        <v>0</v>
      </c>
    </row>
    <row r="489" spans="5:19" x14ac:dyDescent="0.25">
      <c r="E489" s="62">
        <f t="shared" si="98"/>
        <v>488</v>
      </c>
      <c r="F489" s="50">
        <v>44172</v>
      </c>
      <c r="G489" s="51">
        <v>76.253799999999998</v>
      </c>
      <c r="H489" s="69">
        <f t="shared" si="99"/>
        <v>76.987899999999996</v>
      </c>
      <c r="I489" s="64">
        <f t="shared" si="100"/>
        <v>-0.73409999999999798</v>
      </c>
      <c r="J489" s="64">
        <f t="shared" si="101"/>
        <v>0.53890280999999707</v>
      </c>
      <c r="K489" s="64">
        <f t="shared" si="102"/>
        <v>0.73409999999999798</v>
      </c>
      <c r="L489" s="70">
        <f t="shared" si="103"/>
        <v>9.6270612087528493E-3</v>
      </c>
      <c r="M489" s="64">
        <f t="shared" ca="1" si="92"/>
        <v>75.087999999999994</v>
      </c>
      <c r="N489" s="64">
        <f t="shared" ca="1" si="94"/>
        <v>1.1658000000000044</v>
      </c>
      <c r="O489" s="64">
        <f t="shared" ca="1" si="95"/>
        <v>1.3590896400000103</v>
      </c>
      <c r="P489" s="64">
        <f t="shared" ca="1" si="96"/>
        <v>1.1658000000000044</v>
      </c>
      <c r="Q489" s="70">
        <f t="shared" ca="1" si="97"/>
        <v>1.5288418413246348E-2</v>
      </c>
      <c r="R489" s="67">
        <f t="shared" ca="1" si="93"/>
        <v>1.2118375170532103</v>
      </c>
      <c r="S489" s="68">
        <f t="shared" ca="1" si="104"/>
        <v>0</v>
      </c>
    </row>
    <row r="490" spans="5:19" x14ac:dyDescent="0.25">
      <c r="E490" s="62">
        <f t="shared" si="98"/>
        <v>489</v>
      </c>
      <c r="F490" s="50">
        <v>44173</v>
      </c>
      <c r="G490" s="51">
        <v>77.082899999999995</v>
      </c>
      <c r="H490" s="69">
        <f t="shared" si="99"/>
        <v>76.253799999999998</v>
      </c>
      <c r="I490" s="64">
        <f t="shared" si="100"/>
        <v>0.82909999999999684</v>
      </c>
      <c r="J490" s="64">
        <f t="shared" si="101"/>
        <v>0.68740680999999471</v>
      </c>
      <c r="K490" s="64">
        <f t="shared" si="102"/>
        <v>0.82909999999999684</v>
      </c>
      <c r="L490" s="70">
        <f t="shared" si="103"/>
        <v>1.0755952357786187E-2</v>
      </c>
      <c r="M490" s="64">
        <f t="shared" ca="1" si="92"/>
        <v>75.899766666666665</v>
      </c>
      <c r="N490" s="64">
        <f t="shared" ca="1" si="94"/>
        <v>1.1831333333333305</v>
      </c>
      <c r="O490" s="64">
        <f t="shared" ca="1" si="95"/>
        <v>1.3998044844444377</v>
      </c>
      <c r="P490" s="64">
        <f t="shared" ca="1" si="96"/>
        <v>1.1831333333333305</v>
      </c>
      <c r="Q490" s="70">
        <f t="shared" ca="1" si="97"/>
        <v>1.5348843042144634E-2</v>
      </c>
      <c r="R490" s="67">
        <f t="shared" ca="1" si="93"/>
        <v>1.2291708503865364</v>
      </c>
      <c r="S490" s="68">
        <f t="shared" ca="1" si="104"/>
        <v>0</v>
      </c>
    </row>
    <row r="491" spans="5:19" x14ac:dyDescent="0.25">
      <c r="E491" s="62">
        <f t="shared" si="98"/>
        <v>490</v>
      </c>
      <c r="F491" s="50">
        <v>44174</v>
      </c>
      <c r="G491" s="51">
        <v>76.527100000000004</v>
      </c>
      <c r="H491" s="69">
        <f t="shared" si="99"/>
        <v>77.082899999999995</v>
      </c>
      <c r="I491" s="64">
        <f t="shared" si="100"/>
        <v>-0.55579999999999075</v>
      </c>
      <c r="J491" s="64">
        <f t="shared" si="101"/>
        <v>0.30891363999998972</v>
      </c>
      <c r="K491" s="64">
        <f t="shared" si="102"/>
        <v>0.55579999999999075</v>
      </c>
      <c r="L491" s="70">
        <f t="shared" si="103"/>
        <v>7.2627866468217232E-3</v>
      </c>
      <c r="M491" s="64">
        <f t="shared" ca="1" si="92"/>
        <v>76.774866666666654</v>
      </c>
      <c r="N491" s="64">
        <f t="shared" ca="1" si="94"/>
        <v>-0.24776666666664937</v>
      </c>
      <c r="O491" s="64">
        <f t="shared" ca="1" si="95"/>
        <v>6.138832111110254E-2</v>
      </c>
      <c r="P491" s="64">
        <f t="shared" ca="1" si="96"/>
        <v>0.24776666666664937</v>
      </c>
      <c r="Q491" s="70">
        <f t="shared" ca="1" si="97"/>
        <v>3.237633030216085E-3</v>
      </c>
      <c r="R491" s="67">
        <f t="shared" ca="1" si="93"/>
        <v>-0.2017291496134434</v>
      </c>
      <c r="S491" s="68">
        <f t="shared" ca="1" si="104"/>
        <v>1</v>
      </c>
    </row>
    <row r="492" spans="5:19" x14ac:dyDescent="0.25">
      <c r="E492" s="62">
        <f t="shared" si="98"/>
        <v>491</v>
      </c>
      <c r="F492" s="50">
        <v>44175</v>
      </c>
      <c r="G492" s="51">
        <v>75.459100000000007</v>
      </c>
      <c r="H492" s="69">
        <f t="shared" si="99"/>
        <v>76.527100000000004</v>
      </c>
      <c r="I492" s="64">
        <f t="shared" si="100"/>
        <v>-1.0679999999999978</v>
      </c>
      <c r="J492" s="64">
        <f t="shared" si="101"/>
        <v>1.1406239999999954</v>
      </c>
      <c r="K492" s="64">
        <f t="shared" si="102"/>
        <v>1.0679999999999978</v>
      </c>
      <c r="L492" s="70">
        <f t="shared" si="103"/>
        <v>1.4153362550043637E-2</v>
      </c>
      <c r="M492" s="64">
        <f t="shared" ca="1" si="92"/>
        <v>76.621266666666671</v>
      </c>
      <c r="N492" s="64">
        <f t="shared" ca="1" si="94"/>
        <v>-1.1621666666666641</v>
      </c>
      <c r="O492" s="64">
        <f t="shared" ca="1" si="95"/>
        <v>1.3506313611111052</v>
      </c>
      <c r="P492" s="64">
        <f t="shared" ca="1" si="96"/>
        <v>1.1621666666666641</v>
      </c>
      <c r="Q492" s="70">
        <f t="shared" ca="1" si="97"/>
        <v>1.54012791918624E-2</v>
      </c>
      <c r="R492" s="67">
        <f t="shared" ca="1" si="93"/>
        <v>-1.1161291496134582</v>
      </c>
      <c r="S492" s="68">
        <f t="shared" ca="1" si="104"/>
        <v>0</v>
      </c>
    </row>
    <row r="493" spans="5:19" x14ac:dyDescent="0.25">
      <c r="E493" s="62">
        <f t="shared" si="98"/>
        <v>492</v>
      </c>
      <c r="F493" s="50">
        <v>44176</v>
      </c>
      <c r="G493" s="51">
        <v>75.250699999999995</v>
      </c>
      <c r="H493" s="69">
        <f t="shared" si="99"/>
        <v>75.459100000000007</v>
      </c>
      <c r="I493" s="64">
        <f t="shared" si="100"/>
        <v>-0.20840000000001169</v>
      </c>
      <c r="J493" s="64">
        <f t="shared" si="101"/>
        <v>4.3430560000004871E-2</v>
      </c>
      <c r="K493" s="64">
        <f t="shared" si="102"/>
        <v>0.20840000000001169</v>
      </c>
      <c r="L493" s="70">
        <f t="shared" si="103"/>
        <v>2.76940945399859E-3</v>
      </c>
      <c r="M493" s="64">
        <f t="shared" ca="1" si="92"/>
        <v>76.356366666666673</v>
      </c>
      <c r="N493" s="64">
        <f t="shared" ca="1" si="94"/>
        <v>-1.1056666666666786</v>
      </c>
      <c r="O493" s="64">
        <f t="shared" ca="1" si="95"/>
        <v>1.222498777777804</v>
      </c>
      <c r="P493" s="64">
        <f t="shared" ca="1" si="96"/>
        <v>1.1056666666666786</v>
      </c>
      <c r="Q493" s="70">
        <f t="shared" ca="1" si="97"/>
        <v>1.4693108059681553E-2</v>
      </c>
      <c r="R493" s="67">
        <f t="shared" ca="1" si="93"/>
        <v>-1.0596291496134727</v>
      </c>
      <c r="S493" s="68">
        <f t="shared" ca="1" si="104"/>
        <v>0</v>
      </c>
    </row>
    <row r="494" spans="5:19" x14ac:dyDescent="0.25">
      <c r="E494" s="62">
        <f t="shared" si="98"/>
        <v>493</v>
      </c>
      <c r="F494" s="50">
        <v>44179</v>
      </c>
      <c r="G494" s="51">
        <v>74.460400000000007</v>
      </c>
      <c r="H494" s="69">
        <f t="shared" si="99"/>
        <v>75.250699999999995</v>
      </c>
      <c r="I494" s="64">
        <f t="shared" si="100"/>
        <v>-0.79029999999998779</v>
      </c>
      <c r="J494" s="64">
        <f t="shared" si="101"/>
        <v>0.62457408999998065</v>
      </c>
      <c r="K494" s="64">
        <f t="shared" si="102"/>
        <v>0.79029999999998779</v>
      </c>
      <c r="L494" s="70">
        <f t="shared" si="103"/>
        <v>1.0613695333358238E-2</v>
      </c>
      <c r="M494" s="64">
        <f t="shared" ca="1" si="92"/>
        <v>75.74563333333333</v>
      </c>
      <c r="N494" s="64">
        <f t="shared" ca="1" si="94"/>
        <v>-1.2852333333333235</v>
      </c>
      <c r="O494" s="64">
        <f t="shared" ca="1" si="95"/>
        <v>1.6518247211110857</v>
      </c>
      <c r="P494" s="64">
        <f t="shared" ca="1" si="96"/>
        <v>1.2852333333333235</v>
      </c>
      <c r="Q494" s="70">
        <f t="shared" ca="1" si="97"/>
        <v>1.726062891595161E-2</v>
      </c>
      <c r="R494" s="67">
        <f t="shared" ca="1" si="93"/>
        <v>-1.2391958162801175</v>
      </c>
      <c r="S494" s="68">
        <f t="shared" ca="1" si="104"/>
        <v>0</v>
      </c>
    </row>
    <row r="495" spans="5:19" x14ac:dyDescent="0.25">
      <c r="E495" s="62">
        <f t="shared" si="98"/>
        <v>494</v>
      </c>
      <c r="F495" s="50">
        <v>44180</v>
      </c>
      <c r="G495" s="51">
        <v>75.763000000000005</v>
      </c>
      <c r="H495" s="69">
        <f t="shared" si="99"/>
        <v>74.460400000000007</v>
      </c>
      <c r="I495" s="64">
        <f t="shared" si="100"/>
        <v>1.3025999999999982</v>
      </c>
      <c r="J495" s="64">
        <f t="shared" si="101"/>
        <v>1.6967667599999954</v>
      </c>
      <c r="K495" s="64">
        <f t="shared" si="102"/>
        <v>1.3025999999999982</v>
      </c>
      <c r="L495" s="70">
        <f t="shared" si="103"/>
        <v>1.7193088974829376E-2</v>
      </c>
      <c r="M495" s="64">
        <f t="shared" ca="1" si="92"/>
        <v>75.056733333333341</v>
      </c>
      <c r="N495" s="64">
        <f t="shared" ca="1" si="94"/>
        <v>0.70626666666666438</v>
      </c>
      <c r="O495" s="64">
        <f t="shared" ca="1" si="95"/>
        <v>0.4988126044444412</v>
      </c>
      <c r="P495" s="64">
        <f t="shared" ca="1" si="96"/>
        <v>0.70626666666666438</v>
      </c>
      <c r="Q495" s="70">
        <f t="shared" ca="1" si="97"/>
        <v>9.3220525410380312E-3</v>
      </c>
      <c r="R495" s="67">
        <f t="shared" ca="1" si="93"/>
        <v>0.7523041837198704</v>
      </c>
      <c r="S495" s="68">
        <f t="shared" ca="1" si="104"/>
        <v>1</v>
      </c>
    </row>
    <row r="496" spans="5:19" x14ac:dyDescent="0.25">
      <c r="E496" s="62">
        <f t="shared" si="98"/>
        <v>495</v>
      </c>
      <c r="F496" s="50">
        <v>44181</v>
      </c>
      <c r="G496" s="51">
        <v>74.998800000000003</v>
      </c>
      <c r="H496" s="69">
        <f t="shared" si="99"/>
        <v>75.763000000000005</v>
      </c>
      <c r="I496" s="64">
        <f t="shared" si="100"/>
        <v>-0.76420000000000243</v>
      </c>
      <c r="J496" s="64">
        <f t="shared" si="101"/>
        <v>0.58400164000000376</v>
      </c>
      <c r="K496" s="64">
        <f t="shared" si="102"/>
        <v>0.76420000000000243</v>
      </c>
      <c r="L496" s="70">
        <f t="shared" si="103"/>
        <v>1.018949636527521E-2</v>
      </c>
      <c r="M496" s="64">
        <f t="shared" ca="1" si="92"/>
        <v>75.158033333333336</v>
      </c>
      <c r="N496" s="64">
        <f t="shared" ca="1" si="94"/>
        <v>-0.15923333333333289</v>
      </c>
      <c r="O496" s="64">
        <f t="shared" ca="1" si="95"/>
        <v>2.5355254444444305E-2</v>
      </c>
      <c r="P496" s="64">
        <f t="shared" ca="1" si="96"/>
        <v>0.15923333333333289</v>
      </c>
      <c r="Q496" s="70">
        <f t="shared" ca="1" si="97"/>
        <v>2.123145081432408E-3</v>
      </c>
      <c r="R496" s="67">
        <f t="shared" ca="1" si="93"/>
        <v>-0.11319581628012691</v>
      </c>
      <c r="S496" s="68">
        <f t="shared" ca="1" si="104"/>
        <v>1</v>
      </c>
    </row>
    <row r="497" spans="5:19" x14ac:dyDescent="0.25">
      <c r="E497" s="62">
        <f t="shared" si="98"/>
        <v>496</v>
      </c>
      <c r="F497" s="50">
        <v>44182</v>
      </c>
      <c r="G497" s="51">
        <v>75.155100000000004</v>
      </c>
      <c r="H497" s="69">
        <f t="shared" si="99"/>
        <v>74.998800000000003</v>
      </c>
      <c r="I497" s="64">
        <f t="shared" si="100"/>
        <v>0.15630000000000166</v>
      </c>
      <c r="J497" s="64">
        <f t="shared" si="101"/>
        <v>2.4429690000000517E-2</v>
      </c>
      <c r="K497" s="64">
        <f t="shared" si="102"/>
        <v>0.15630000000000166</v>
      </c>
      <c r="L497" s="70">
        <f t="shared" si="103"/>
        <v>2.0796991820914569E-3</v>
      </c>
      <c r="M497" s="64">
        <f t="shared" ca="1" si="92"/>
        <v>75.074066666666681</v>
      </c>
      <c r="N497" s="64">
        <f t="shared" ca="1" si="94"/>
        <v>8.1033333333323299E-2</v>
      </c>
      <c r="O497" s="64">
        <f t="shared" ca="1" si="95"/>
        <v>6.5664011111094848E-3</v>
      </c>
      <c r="P497" s="64">
        <f t="shared" ca="1" si="96"/>
        <v>8.1033333333323299E-2</v>
      </c>
      <c r="Q497" s="70">
        <f t="shared" ca="1" si="97"/>
        <v>1.0782146964520478E-3</v>
      </c>
      <c r="R497" s="67">
        <f t="shared" ca="1" si="93"/>
        <v>0.12707085038652927</v>
      </c>
      <c r="S497" s="68">
        <f t="shared" ca="1" si="104"/>
        <v>1</v>
      </c>
    </row>
    <row r="498" spans="5:19" x14ac:dyDescent="0.25">
      <c r="E498" s="62">
        <f t="shared" si="98"/>
        <v>497</v>
      </c>
      <c r="F498" s="50">
        <v>44183</v>
      </c>
      <c r="G498" s="51">
        <v>73.704999999999998</v>
      </c>
      <c r="H498" s="69">
        <f t="shared" si="99"/>
        <v>75.155100000000004</v>
      </c>
      <c r="I498" s="64">
        <f t="shared" si="100"/>
        <v>-1.4501000000000062</v>
      </c>
      <c r="J498" s="64">
        <f t="shared" si="101"/>
        <v>2.1027900100000179</v>
      </c>
      <c r="K498" s="64">
        <f t="shared" si="102"/>
        <v>1.4501000000000062</v>
      </c>
      <c r="L498" s="70">
        <f t="shared" si="103"/>
        <v>1.9674377586323944E-2</v>
      </c>
      <c r="M498" s="64">
        <f t="shared" ca="1" si="92"/>
        <v>75.305633333333333</v>
      </c>
      <c r="N498" s="64">
        <f t="shared" ca="1" si="94"/>
        <v>-1.6006333333333345</v>
      </c>
      <c r="O498" s="64">
        <f t="shared" ca="1" si="95"/>
        <v>2.5620270677777812</v>
      </c>
      <c r="P498" s="64">
        <f t="shared" ca="1" si="96"/>
        <v>1.6006333333333345</v>
      </c>
      <c r="Q498" s="70">
        <f t="shared" ca="1" si="97"/>
        <v>2.1716753725437004E-2</v>
      </c>
      <c r="R498" s="67">
        <f t="shared" ca="1" si="93"/>
        <v>-1.5545958162801286</v>
      </c>
      <c r="S498" s="68">
        <f t="shared" ca="1" si="104"/>
        <v>1</v>
      </c>
    </row>
    <row r="499" spans="5:19" x14ac:dyDescent="0.25">
      <c r="E499" s="62">
        <f t="shared" si="98"/>
        <v>498</v>
      </c>
      <c r="F499" s="50">
        <v>44186</v>
      </c>
      <c r="G499" s="51">
        <v>73.748400000000004</v>
      </c>
      <c r="H499" s="69">
        <f t="shared" si="99"/>
        <v>73.704999999999998</v>
      </c>
      <c r="I499" s="64">
        <f t="shared" si="100"/>
        <v>4.3400000000005434E-2</v>
      </c>
      <c r="J499" s="64">
        <f t="shared" si="101"/>
        <v>1.8835600000004717E-3</v>
      </c>
      <c r="K499" s="64">
        <f t="shared" si="102"/>
        <v>4.3400000000005434E-2</v>
      </c>
      <c r="L499" s="70">
        <f t="shared" si="103"/>
        <v>5.8848734345430455E-4</v>
      </c>
      <c r="M499" s="64">
        <f t="shared" ca="1" si="92"/>
        <v>74.61963333333334</v>
      </c>
      <c r="N499" s="64">
        <f t="shared" ca="1" si="94"/>
        <v>-0.87123333333333619</v>
      </c>
      <c r="O499" s="64">
        <f t="shared" ca="1" si="95"/>
        <v>0.75904752111111606</v>
      </c>
      <c r="P499" s="64">
        <f t="shared" ca="1" si="96"/>
        <v>0.87123333333333619</v>
      </c>
      <c r="Q499" s="70">
        <f t="shared" ca="1" si="97"/>
        <v>1.1813589628159203E-2</v>
      </c>
      <c r="R499" s="67">
        <f t="shared" ca="1" si="93"/>
        <v>-0.82519581628013017</v>
      </c>
      <c r="S499" s="68">
        <f t="shared" ca="1" si="104"/>
        <v>0</v>
      </c>
    </row>
    <row r="500" spans="5:19" x14ac:dyDescent="0.25">
      <c r="E500" s="62">
        <f t="shared" si="98"/>
        <v>499</v>
      </c>
      <c r="F500" s="50">
        <v>44187</v>
      </c>
      <c r="G500" s="51">
        <v>71.968299999999999</v>
      </c>
      <c r="H500" s="69">
        <f t="shared" si="99"/>
        <v>73.748400000000004</v>
      </c>
      <c r="I500" s="64">
        <f t="shared" si="100"/>
        <v>-1.7801000000000045</v>
      </c>
      <c r="J500" s="64">
        <f t="shared" si="101"/>
        <v>3.1687560100000161</v>
      </c>
      <c r="K500" s="64">
        <f t="shared" si="102"/>
        <v>1.7801000000000045</v>
      </c>
      <c r="L500" s="70">
        <f t="shared" si="103"/>
        <v>2.473450116231736E-2</v>
      </c>
      <c r="M500" s="64">
        <f t="shared" ca="1" si="92"/>
        <v>74.202833333333331</v>
      </c>
      <c r="N500" s="64">
        <f t="shared" ca="1" si="94"/>
        <v>-2.2345333333333315</v>
      </c>
      <c r="O500" s="64">
        <f t="shared" ca="1" si="95"/>
        <v>4.9931392177777694</v>
      </c>
      <c r="P500" s="64">
        <f t="shared" ca="1" si="96"/>
        <v>2.2345333333333315</v>
      </c>
      <c r="Q500" s="70">
        <f t="shared" ca="1" si="97"/>
        <v>3.1048855306201918E-2</v>
      </c>
      <c r="R500" s="67">
        <f t="shared" ca="1" si="93"/>
        <v>-2.1884958162801254</v>
      </c>
      <c r="S500" s="68">
        <f t="shared" ca="1" si="104"/>
        <v>0</v>
      </c>
    </row>
    <row r="501" spans="5:19" x14ac:dyDescent="0.25">
      <c r="E501" s="62">
        <f t="shared" si="98"/>
        <v>500</v>
      </c>
      <c r="F501" s="50">
        <v>44188</v>
      </c>
      <c r="G501" s="51">
        <v>73.175299999999993</v>
      </c>
      <c r="H501" s="69">
        <f t="shared" si="99"/>
        <v>71.968299999999999</v>
      </c>
      <c r="I501" s="64">
        <f t="shared" si="100"/>
        <v>1.2069999999999936</v>
      </c>
      <c r="J501" s="64">
        <f t="shared" si="101"/>
        <v>1.4568489999999847</v>
      </c>
      <c r="K501" s="64">
        <f t="shared" si="102"/>
        <v>1.2069999999999936</v>
      </c>
      <c r="L501" s="70">
        <f t="shared" si="103"/>
        <v>1.6494636851505817E-2</v>
      </c>
      <c r="M501" s="64">
        <f t="shared" ca="1" si="92"/>
        <v>73.140566666666658</v>
      </c>
      <c r="N501" s="64">
        <f t="shared" ca="1" si="94"/>
        <v>3.4733333333335281E-2</v>
      </c>
      <c r="O501" s="64">
        <f t="shared" ca="1" si="95"/>
        <v>1.2064044444445798E-3</v>
      </c>
      <c r="P501" s="64">
        <f t="shared" ca="1" si="96"/>
        <v>3.4733333333335281E-2</v>
      </c>
      <c r="Q501" s="70">
        <f t="shared" ca="1" si="97"/>
        <v>4.7465925432947024E-4</v>
      </c>
      <c r="R501" s="67">
        <f t="shared" ca="1" si="93"/>
        <v>8.0770850386541262E-2</v>
      </c>
      <c r="S501" s="68">
        <f t="shared" ca="1" si="104"/>
        <v>1</v>
      </c>
    </row>
    <row r="502" spans="5:19" x14ac:dyDescent="0.25">
      <c r="E502" s="62">
        <f t="shared" si="98"/>
        <v>501</v>
      </c>
      <c r="F502" s="50">
        <v>44189</v>
      </c>
      <c r="G502" s="51">
        <v>72.853999999999999</v>
      </c>
      <c r="H502" s="69">
        <f t="shared" si="99"/>
        <v>73.175299999999993</v>
      </c>
      <c r="I502" s="64">
        <f t="shared" si="100"/>
        <v>-0.3212999999999937</v>
      </c>
      <c r="J502" s="64">
        <f t="shared" si="101"/>
        <v>0.10323368999999595</v>
      </c>
      <c r="K502" s="64">
        <f t="shared" si="102"/>
        <v>0.3212999999999937</v>
      </c>
      <c r="L502" s="70">
        <f t="shared" si="103"/>
        <v>4.4101902435006134E-3</v>
      </c>
      <c r="M502" s="64">
        <f t="shared" ca="1" si="92"/>
        <v>72.963999999999999</v>
      </c>
      <c r="N502" s="64">
        <f t="shared" ca="1" si="94"/>
        <v>-0.10999999999999943</v>
      </c>
      <c r="O502" s="64">
        <f t="shared" ca="1" si="95"/>
        <v>1.2099999999999875E-2</v>
      </c>
      <c r="P502" s="64">
        <f t="shared" ca="1" si="96"/>
        <v>0.10999999999999943</v>
      </c>
      <c r="Q502" s="70">
        <f t="shared" ca="1" si="97"/>
        <v>1.509869053174835E-3</v>
      </c>
      <c r="R502" s="67">
        <f t="shared" ca="1" si="93"/>
        <v>-6.396248294679345E-2</v>
      </c>
      <c r="S502" s="68">
        <f t="shared" ca="1" si="104"/>
        <v>1</v>
      </c>
    </row>
    <row r="503" spans="5:19" x14ac:dyDescent="0.25">
      <c r="E503" s="62">
        <f t="shared" si="98"/>
        <v>502</v>
      </c>
      <c r="F503" s="50">
        <v>44193</v>
      </c>
      <c r="G503" s="51">
        <v>74.2</v>
      </c>
      <c r="H503" s="69">
        <f t="shared" si="99"/>
        <v>72.853999999999999</v>
      </c>
      <c r="I503" s="64">
        <f t="shared" si="100"/>
        <v>1.3460000000000036</v>
      </c>
      <c r="J503" s="64">
        <f t="shared" si="101"/>
        <v>1.8117160000000099</v>
      </c>
      <c r="K503" s="64">
        <f t="shared" si="102"/>
        <v>1.3460000000000036</v>
      </c>
      <c r="L503" s="70">
        <f t="shared" si="103"/>
        <v>1.8140161725067435E-2</v>
      </c>
      <c r="M503" s="64">
        <f t="shared" ca="1" si="92"/>
        <v>72.665866666666659</v>
      </c>
      <c r="N503" s="64">
        <f t="shared" ca="1" si="94"/>
        <v>1.5341333333333438</v>
      </c>
      <c r="O503" s="64">
        <f t="shared" ca="1" si="95"/>
        <v>2.3535650844444764</v>
      </c>
      <c r="P503" s="64">
        <f t="shared" ca="1" si="96"/>
        <v>1.5341333333333438</v>
      </c>
      <c r="Q503" s="70">
        <f t="shared" ca="1" si="97"/>
        <v>2.0675651392632666E-2</v>
      </c>
      <c r="R503" s="67">
        <f t="shared" ca="1" si="93"/>
        <v>1.5801708503865497</v>
      </c>
      <c r="S503" s="68">
        <f t="shared" ca="1" si="104"/>
        <v>1</v>
      </c>
    </row>
    <row r="504" spans="5:19" x14ac:dyDescent="0.25">
      <c r="E504" s="62">
        <f t="shared" si="98"/>
        <v>503</v>
      </c>
      <c r="F504" s="50">
        <v>44194</v>
      </c>
      <c r="G504" s="51">
        <v>73.600800000000007</v>
      </c>
      <c r="H504" s="69">
        <f t="shared" si="99"/>
        <v>74.2</v>
      </c>
      <c r="I504" s="64">
        <f t="shared" si="100"/>
        <v>-0.59919999999999618</v>
      </c>
      <c r="J504" s="64">
        <f t="shared" si="101"/>
        <v>0.35904063999999541</v>
      </c>
      <c r="K504" s="64">
        <f t="shared" si="102"/>
        <v>0.59919999999999618</v>
      </c>
      <c r="L504" s="70">
        <f t="shared" si="103"/>
        <v>8.1412158563493355E-3</v>
      </c>
      <c r="M504" s="64">
        <f t="shared" ca="1" si="92"/>
        <v>73.409766666666656</v>
      </c>
      <c r="N504" s="64">
        <f t="shared" ca="1" si="94"/>
        <v>0.19103333333335115</v>
      </c>
      <c r="O504" s="64">
        <f t="shared" ca="1" si="95"/>
        <v>3.6493734444451253E-2</v>
      </c>
      <c r="P504" s="64">
        <f t="shared" ca="1" si="96"/>
        <v>0.19103333333335115</v>
      </c>
      <c r="Q504" s="70">
        <f t="shared" ca="1" si="97"/>
        <v>2.5955333818837721E-3</v>
      </c>
      <c r="R504" s="67">
        <f t="shared" ca="1" si="93"/>
        <v>0.23707085038655712</v>
      </c>
      <c r="S504" s="68">
        <f t="shared" ca="1" si="104"/>
        <v>0</v>
      </c>
    </row>
    <row r="505" spans="5:19" x14ac:dyDescent="0.25">
      <c r="E505" s="62">
        <f t="shared" si="98"/>
        <v>504</v>
      </c>
      <c r="F505" s="50">
        <v>44195</v>
      </c>
      <c r="G505" s="51">
        <v>74.8078</v>
      </c>
      <c r="H505" s="69">
        <f t="shared" si="99"/>
        <v>73.600800000000007</v>
      </c>
      <c r="I505" s="64">
        <f t="shared" si="100"/>
        <v>1.2069999999999936</v>
      </c>
      <c r="J505" s="64">
        <f t="shared" si="101"/>
        <v>1.4568489999999847</v>
      </c>
      <c r="K505" s="64">
        <f t="shared" si="102"/>
        <v>1.2069999999999936</v>
      </c>
      <c r="L505" s="70">
        <f t="shared" si="103"/>
        <v>1.613468114287539E-2</v>
      </c>
      <c r="M505" s="64">
        <f t="shared" ca="1" si="92"/>
        <v>73.551600000000008</v>
      </c>
      <c r="N505" s="64">
        <f t="shared" ca="1" si="94"/>
        <v>1.2561999999999927</v>
      </c>
      <c r="O505" s="64">
        <f t="shared" ca="1" si="95"/>
        <v>1.5780384399999816</v>
      </c>
      <c r="P505" s="64">
        <f t="shared" ca="1" si="96"/>
        <v>1.2561999999999927</v>
      </c>
      <c r="Q505" s="70">
        <f t="shared" ca="1" si="97"/>
        <v>1.6792366571400211E-2</v>
      </c>
      <c r="R505" s="67">
        <f t="shared" ca="1" si="93"/>
        <v>1.3022375170531986</v>
      </c>
      <c r="S505" s="68">
        <f t="shared" ca="1" si="104"/>
        <v>0</v>
      </c>
    </row>
    <row r="506" spans="5:19" x14ac:dyDescent="0.25">
      <c r="E506" s="62">
        <f t="shared" si="98"/>
        <v>505</v>
      </c>
      <c r="F506" s="50">
        <v>44196</v>
      </c>
      <c r="G506" s="51">
        <v>74.165199999999999</v>
      </c>
      <c r="H506" s="69">
        <f t="shared" si="99"/>
        <v>74.8078</v>
      </c>
      <c r="I506" s="64">
        <f t="shared" si="100"/>
        <v>-0.64260000000000161</v>
      </c>
      <c r="J506" s="64">
        <f t="shared" si="101"/>
        <v>0.41293476000000207</v>
      </c>
      <c r="K506" s="64">
        <f t="shared" si="102"/>
        <v>0.64260000000000161</v>
      </c>
      <c r="L506" s="70">
        <f t="shared" si="103"/>
        <v>8.6644410046760687E-3</v>
      </c>
      <c r="M506" s="64">
        <f t="shared" ca="1" si="92"/>
        <v>74.202866666666679</v>
      </c>
      <c r="N506" s="64">
        <f t="shared" ca="1" si="94"/>
        <v>-3.7666666666680726E-2</v>
      </c>
      <c r="O506" s="64">
        <f t="shared" ca="1" si="95"/>
        <v>1.418777777778837E-3</v>
      </c>
      <c r="P506" s="64">
        <f t="shared" ca="1" si="96"/>
        <v>3.7666666666680726E-2</v>
      </c>
      <c r="Q506" s="70">
        <f t="shared" ca="1" si="97"/>
        <v>5.0787521191449265E-4</v>
      </c>
      <c r="R506" s="67">
        <f t="shared" ca="1" si="93"/>
        <v>8.3708503865252554E-3</v>
      </c>
      <c r="S506" s="68">
        <f t="shared" ca="1" si="104"/>
        <v>1</v>
      </c>
    </row>
    <row r="507" spans="5:19" x14ac:dyDescent="0.25">
      <c r="E507" s="62">
        <f t="shared" si="98"/>
        <v>506</v>
      </c>
      <c r="F507" s="50">
        <v>44200</v>
      </c>
      <c r="G507" s="51">
        <v>73.913399999999996</v>
      </c>
      <c r="H507" s="69">
        <f t="shared" si="99"/>
        <v>74.165199999999999</v>
      </c>
      <c r="I507" s="64">
        <f t="shared" si="100"/>
        <v>-0.25180000000000291</v>
      </c>
      <c r="J507" s="64">
        <f t="shared" si="101"/>
        <v>6.3403240000001471E-2</v>
      </c>
      <c r="K507" s="64">
        <f t="shared" si="102"/>
        <v>0.25180000000000291</v>
      </c>
      <c r="L507" s="70">
        <f t="shared" si="103"/>
        <v>3.4066894500862214E-3</v>
      </c>
      <c r="M507" s="64">
        <f t="shared" ca="1" si="92"/>
        <v>74.191266666666664</v>
      </c>
      <c r="N507" s="64">
        <f t="shared" ca="1" si="94"/>
        <v>-0.27786666666666804</v>
      </c>
      <c r="O507" s="64">
        <f t="shared" ca="1" si="95"/>
        <v>7.7209884444445209E-2</v>
      </c>
      <c r="P507" s="64">
        <f t="shared" ca="1" si="96"/>
        <v>0.27786666666666804</v>
      </c>
      <c r="Q507" s="70">
        <f t="shared" ca="1" si="97"/>
        <v>3.7593544156630334E-3</v>
      </c>
      <c r="R507" s="67">
        <f t="shared" ca="1" si="93"/>
        <v>-0.23182914961346207</v>
      </c>
      <c r="S507" s="68">
        <f t="shared" ca="1" si="104"/>
        <v>0</v>
      </c>
    </row>
    <row r="508" spans="5:19" x14ac:dyDescent="0.25">
      <c r="E508" s="62">
        <f t="shared" si="98"/>
        <v>507</v>
      </c>
      <c r="F508" s="50">
        <v>44201</v>
      </c>
      <c r="G508" s="51">
        <v>74.095699999999994</v>
      </c>
      <c r="H508" s="69">
        <f t="shared" si="99"/>
        <v>73.913399999999996</v>
      </c>
      <c r="I508" s="64">
        <f t="shared" si="100"/>
        <v>0.18229999999999791</v>
      </c>
      <c r="J508" s="64">
        <f t="shared" si="101"/>
        <v>3.3233289999999235E-2</v>
      </c>
      <c r="K508" s="64">
        <f t="shared" si="102"/>
        <v>0.18229999999999791</v>
      </c>
      <c r="L508" s="70">
        <f t="shared" si="103"/>
        <v>2.4603317061583588E-3</v>
      </c>
      <c r="M508" s="64">
        <f t="shared" ca="1" si="92"/>
        <v>74.29546666666667</v>
      </c>
      <c r="N508" s="64">
        <f t="shared" ca="1" si="94"/>
        <v>-0.19976666666667597</v>
      </c>
      <c r="O508" s="64">
        <f t="shared" ca="1" si="95"/>
        <v>3.9906721111114832E-2</v>
      </c>
      <c r="P508" s="64">
        <f t="shared" ca="1" si="96"/>
        <v>0.19976666666667597</v>
      </c>
      <c r="Q508" s="70">
        <f t="shared" ca="1" si="97"/>
        <v>2.6960628844410134E-3</v>
      </c>
      <c r="R508" s="67">
        <f t="shared" ca="1" si="93"/>
        <v>-0.15372914961347001</v>
      </c>
      <c r="S508" s="68">
        <f t="shared" ca="1" si="104"/>
        <v>0</v>
      </c>
    </row>
    <row r="509" spans="5:19" x14ac:dyDescent="0.25">
      <c r="E509" s="62">
        <f t="shared" si="98"/>
        <v>508</v>
      </c>
      <c r="F509" s="50">
        <v>44202</v>
      </c>
      <c r="G509" s="51">
        <v>75.962699999999998</v>
      </c>
      <c r="H509" s="69">
        <f t="shared" si="99"/>
        <v>74.095699999999994</v>
      </c>
      <c r="I509" s="64">
        <f t="shared" si="100"/>
        <v>1.8670000000000044</v>
      </c>
      <c r="J509" s="64">
        <f t="shared" si="101"/>
        <v>3.4856890000000167</v>
      </c>
      <c r="K509" s="64">
        <f t="shared" si="102"/>
        <v>1.8670000000000044</v>
      </c>
      <c r="L509" s="70">
        <f t="shared" si="103"/>
        <v>2.4577852024743781E-2</v>
      </c>
      <c r="M509" s="64">
        <f t="shared" ca="1" si="92"/>
        <v>74.058099999999996</v>
      </c>
      <c r="N509" s="64">
        <f t="shared" ca="1" si="94"/>
        <v>1.9046000000000021</v>
      </c>
      <c r="O509" s="64">
        <f t="shared" ca="1" si="95"/>
        <v>3.627501160000008</v>
      </c>
      <c r="P509" s="64">
        <f t="shared" ca="1" si="96"/>
        <v>1.9046000000000021</v>
      </c>
      <c r="Q509" s="70">
        <f t="shared" ca="1" si="97"/>
        <v>2.5072831797711272E-2</v>
      </c>
      <c r="R509" s="67">
        <f t="shared" ca="1" si="93"/>
        <v>1.950637517053208</v>
      </c>
      <c r="S509" s="68">
        <f t="shared" ca="1" si="104"/>
        <v>1</v>
      </c>
    </row>
    <row r="510" spans="5:19" x14ac:dyDescent="0.25">
      <c r="E510" s="62">
        <f t="shared" si="98"/>
        <v>509</v>
      </c>
      <c r="F510" s="50">
        <v>44203</v>
      </c>
      <c r="G510" s="51">
        <v>76.657399999999996</v>
      </c>
      <c r="H510" s="69">
        <f t="shared" si="99"/>
        <v>75.962699999999998</v>
      </c>
      <c r="I510" s="64">
        <f t="shared" si="100"/>
        <v>0.69469999999999743</v>
      </c>
      <c r="J510" s="64">
        <f t="shared" si="101"/>
        <v>0.48260808999999644</v>
      </c>
      <c r="K510" s="64">
        <f t="shared" si="102"/>
        <v>0.69469999999999743</v>
      </c>
      <c r="L510" s="70">
        <f t="shared" si="103"/>
        <v>9.06239971613957E-3</v>
      </c>
      <c r="M510" s="64">
        <f t="shared" ca="1" si="92"/>
        <v>74.657266666666658</v>
      </c>
      <c r="N510" s="64">
        <f t="shared" ca="1" si="94"/>
        <v>2.0001333333333378</v>
      </c>
      <c r="O510" s="64">
        <f t="shared" ca="1" si="95"/>
        <v>4.0005333511111285</v>
      </c>
      <c r="P510" s="64">
        <f t="shared" ca="1" si="96"/>
        <v>2.0001333333333378</v>
      </c>
      <c r="Q510" s="70">
        <f t="shared" ca="1" si="97"/>
        <v>2.6091849362662154E-2</v>
      </c>
      <c r="R510" s="67">
        <f t="shared" ca="1" si="93"/>
        <v>2.0461708503865439</v>
      </c>
      <c r="S510" s="68">
        <f t="shared" ca="1" si="104"/>
        <v>0</v>
      </c>
    </row>
    <row r="511" spans="5:19" x14ac:dyDescent="0.25">
      <c r="E511" s="62">
        <f t="shared" si="98"/>
        <v>510</v>
      </c>
      <c r="F511" s="50">
        <v>44204</v>
      </c>
      <c r="G511" s="51">
        <v>76.284000000000006</v>
      </c>
      <c r="H511" s="69">
        <f t="shared" si="99"/>
        <v>76.657399999999996</v>
      </c>
      <c r="I511" s="64">
        <f t="shared" si="100"/>
        <v>-0.37339999999998952</v>
      </c>
      <c r="J511" s="64">
        <f t="shared" si="101"/>
        <v>0.13942755999999218</v>
      </c>
      <c r="K511" s="64">
        <f t="shared" si="102"/>
        <v>0.37339999999998952</v>
      </c>
      <c r="L511" s="70">
        <f t="shared" si="103"/>
        <v>4.8948665513081314E-3</v>
      </c>
      <c r="M511" s="64">
        <f t="shared" ca="1" si="92"/>
        <v>75.571933333333334</v>
      </c>
      <c r="N511" s="64">
        <f t="shared" ca="1" si="94"/>
        <v>0.71206666666667218</v>
      </c>
      <c r="O511" s="64">
        <f t="shared" ca="1" si="95"/>
        <v>0.50703893777778564</v>
      </c>
      <c r="P511" s="64">
        <f t="shared" ca="1" si="96"/>
        <v>0.71206666666667218</v>
      </c>
      <c r="Q511" s="70">
        <f t="shared" ca="1" si="97"/>
        <v>9.334417003128731E-3</v>
      </c>
      <c r="R511" s="67">
        <f t="shared" ca="1" si="93"/>
        <v>0.7581041837198782</v>
      </c>
      <c r="S511" s="68">
        <f t="shared" ca="1" si="104"/>
        <v>0</v>
      </c>
    </row>
    <row r="512" spans="5:19" x14ac:dyDescent="0.25">
      <c r="E512" s="62">
        <f t="shared" si="98"/>
        <v>511</v>
      </c>
      <c r="F512" s="50">
        <v>44207</v>
      </c>
      <c r="G512" s="51">
        <v>75.615399999999994</v>
      </c>
      <c r="H512" s="69">
        <f t="shared" si="99"/>
        <v>76.284000000000006</v>
      </c>
      <c r="I512" s="64">
        <f t="shared" si="100"/>
        <v>-0.66860000000001207</v>
      </c>
      <c r="J512" s="64">
        <f t="shared" si="101"/>
        <v>0.44702596000001615</v>
      </c>
      <c r="K512" s="64">
        <f t="shared" si="102"/>
        <v>0.66860000000001207</v>
      </c>
      <c r="L512" s="70">
        <f t="shared" si="103"/>
        <v>8.8421141725099923E-3</v>
      </c>
      <c r="M512" s="64">
        <f t="shared" ca="1" si="92"/>
        <v>76.301366666666652</v>
      </c>
      <c r="N512" s="64">
        <f t="shared" ca="1" si="94"/>
        <v>-0.6859666666666584</v>
      </c>
      <c r="O512" s="64">
        <f t="shared" ca="1" si="95"/>
        <v>0.47055026777776643</v>
      </c>
      <c r="P512" s="64">
        <f t="shared" ca="1" si="96"/>
        <v>0.6859666666666584</v>
      </c>
      <c r="Q512" s="70">
        <f t="shared" ca="1" si="97"/>
        <v>9.0717852007217905E-3</v>
      </c>
      <c r="R512" s="67">
        <f t="shared" ca="1" si="93"/>
        <v>-0.63992914961345237</v>
      </c>
      <c r="S512" s="68">
        <f t="shared" ca="1" si="104"/>
        <v>1</v>
      </c>
    </row>
    <row r="513" spans="5:19" x14ac:dyDescent="0.25">
      <c r="E513" s="62">
        <f t="shared" si="98"/>
        <v>512</v>
      </c>
      <c r="F513" s="50">
        <v>44208</v>
      </c>
      <c r="G513" s="51">
        <v>76.023499999999999</v>
      </c>
      <c r="H513" s="69">
        <f t="shared" si="99"/>
        <v>75.615399999999994</v>
      </c>
      <c r="I513" s="64">
        <f t="shared" si="100"/>
        <v>0.40810000000000457</v>
      </c>
      <c r="J513" s="64">
        <f t="shared" si="101"/>
        <v>0.16654561000000373</v>
      </c>
      <c r="K513" s="64">
        <f t="shared" si="102"/>
        <v>0.40810000000000457</v>
      </c>
      <c r="L513" s="70">
        <f t="shared" si="103"/>
        <v>5.3680769761982093E-3</v>
      </c>
      <c r="M513" s="64">
        <f t="shared" ca="1" si="92"/>
        <v>76.185599999999994</v>
      </c>
      <c r="N513" s="64">
        <f t="shared" ca="1" si="94"/>
        <v>-0.16209999999999525</v>
      </c>
      <c r="O513" s="64">
        <f t="shared" ca="1" si="95"/>
        <v>2.627640999999846E-2</v>
      </c>
      <c r="P513" s="64">
        <f t="shared" ca="1" si="96"/>
        <v>0.16209999999999525</v>
      </c>
      <c r="Q513" s="70">
        <f t="shared" ca="1" si="97"/>
        <v>2.1322354272033679E-3</v>
      </c>
      <c r="R513" s="67">
        <f t="shared" ca="1" si="93"/>
        <v>-0.11606248294678927</v>
      </c>
      <c r="S513" s="68">
        <f t="shared" ca="1" si="104"/>
        <v>0</v>
      </c>
    </row>
    <row r="514" spans="5:19" x14ac:dyDescent="0.25">
      <c r="E514" s="62">
        <f t="shared" si="98"/>
        <v>513</v>
      </c>
      <c r="F514" s="50">
        <v>44209</v>
      </c>
      <c r="G514" s="51">
        <v>74.304199999999994</v>
      </c>
      <c r="H514" s="69">
        <f t="shared" si="99"/>
        <v>76.023499999999999</v>
      </c>
      <c r="I514" s="64">
        <f t="shared" si="100"/>
        <v>-1.719300000000004</v>
      </c>
      <c r="J514" s="64">
        <f t="shared" si="101"/>
        <v>2.9559924900000141</v>
      </c>
      <c r="K514" s="64">
        <f t="shared" si="102"/>
        <v>1.719300000000004</v>
      </c>
      <c r="L514" s="70">
        <f t="shared" si="103"/>
        <v>2.3138665109105599E-2</v>
      </c>
      <c r="M514" s="64">
        <f t="shared" ref="M514:M577" ca="1" si="105">IF(E514&lt;=span,G514,AVERAGE(OFFSET(G514,-span,0,span,1)))</f>
        <v>75.974300000000014</v>
      </c>
      <c r="N514" s="64">
        <f t="shared" ca="1" si="94"/>
        <v>-1.6701000000000192</v>
      </c>
      <c r="O514" s="64">
        <f t="shared" ca="1" si="95"/>
        <v>2.7892340100000643</v>
      </c>
      <c r="P514" s="64">
        <f t="shared" ca="1" si="96"/>
        <v>1.6701000000000192</v>
      </c>
      <c r="Q514" s="70">
        <f t="shared" ca="1" si="97"/>
        <v>2.2476522188517194E-2</v>
      </c>
      <c r="R514" s="67">
        <f t="shared" ref="R514:R577" ca="1" si="106">N514-AVERAGE(ErorrMA)</f>
        <v>-1.6240624829468133</v>
      </c>
      <c r="S514" s="68">
        <f t="shared" ca="1" si="104"/>
        <v>0</v>
      </c>
    </row>
    <row r="515" spans="5:19" x14ac:dyDescent="0.25">
      <c r="E515" s="62">
        <f t="shared" si="98"/>
        <v>514</v>
      </c>
      <c r="F515" s="50">
        <v>44210</v>
      </c>
      <c r="G515" s="51">
        <v>74.147800000000004</v>
      </c>
      <c r="H515" s="69">
        <f t="shared" si="99"/>
        <v>74.304199999999994</v>
      </c>
      <c r="I515" s="64">
        <f t="shared" si="100"/>
        <v>-0.15639999999999077</v>
      </c>
      <c r="J515" s="64">
        <f t="shared" si="101"/>
        <v>2.4460959999997114E-2</v>
      </c>
      <c r="K515" s="64">
        <f t="shared" si="102"/>
        <v>0.15639999999999077</v>
      </c>
      <c r="L515" s="70">
        <f t="shared" si="103"/>
        <v>2.1093006130996571E-3</v>
      </c>
      <c r="M515" s="64">
        <f t="shared" ca="1" si="105"/>
        <v>75.314366666666658</v>
      </c>
      <c r="N515" s="64">
        <f t="shared" ref="N515:N578" ca="1" si="107">G515-M515</f>
        <v>-1.1665666666666539</v>
      </c>
      <c r="O515" s="64">
        <f t="shared" ref="O515:O578" ca="1" si="108">N515^2</f>
        <v>1.360877787777748</v>
      </c>
      <c r="P515" s="64">
        <f t="shared" ref="P515:P578" ca="1" si="109">ABS(N515)</f>
        <v>1.1665666666666539</v>
      </c>
      <c r="Q515" s="70">
        <f t="shared" ref="Q515:Q578" ca="1" si="110">P515/G515</f>
        <v>1.5732990954103208E-2</v>
      </c>
      <c r="R515" s="67">
        <f t="shared" ca="1" si="106"/>
        <v>-1.120529149613448</v>
      </c>
      <c r="S515" s="68">
        <f t="shared" ca="1" si="104"/>
        <v>0</v>
      </c>
    </row>
    <row r="516" spans="5:19" x14ac:dyDescent="0.25">
      <c r="E516" s="62">
        <f t="shared" ref="E516:E579" si="111">E515+1</f>
        <v>515</v>
      </c>
      <c r="F516" s="50">
        <v>44211</v>
      </c>
      <c r="G516" s="51">
        <v>72.862700000000004</v>
      </c>
      <c r="H516" s="69">
        <f t="shared" ref="H516:H579" si="112">G515</f>
        <v>74.147800000000004</v>
      </c>
      <c r="I516" s="64">
        <f t="shared" ref="I516:I579" si="113">(G516-H516)</f>
        <v>-1.2850999999999999</v>
      </c>
      <c r="J516" s="64">
        <f t="shared" ref="J516:J579" si="114">I516^2</f>
        <v>1.6514820099999998</v>
      </c>
      <c r="K516" s="64">
        <f t="shared" ref="K516:K579" si="115">ABS(I516)</f>
        <v>1.2850999999999999</v>
      </c>
      <c r="L516" s="70">
        <f t="shared" ref="L516:L579" si="116">K516/G516</f>
        <v>1.7637282175928148E-2</v>
      </c>
      <c r="M516" s="64">
        <f t="shared" ca="1" si="105"/>
        <v>74.825166666666675</v>
      </c>
      <c r="N516" s="64">
        <f t="shared" ca="1" si="107"/>
        <v>-1.9624666666666712</v>
      </c>
      <c r="O516" s="64">
        <f t="shared" ca="1" si="108"/>
        <v>3.8512754177777957</v>
      </c>
      <c r="P516" s="64">
        <f t="shared" ca="1" si="109"/>
        <v>1.9624666666666712</v>
      </c>
      <c r="Q516" s="70">
        <f t="shared" ca="1" si="110"/>
        <v>2.6933762633922036E-2</v>
      </c>
      <c r="R516" s="67">
        <f t="shared" ca="1" si="106"/>
        <v>-1.9164291496134653</v>
      </c>
      <c r="S516" s="68">
        <f t="shared" ref="S516:S579" ca="1" si="117">IF(N515*N516&lt;0,1,0)</f>
        <v>0</v>
      </c>
    </row>
    <row r="517" spans="5:19" x14ac:dyDescent="0.25">
      <c r="E517" s="62">
        <f t="shared" si="111"/>
        <v>516</v>
      </c>
      <c r="F517" s="50">
        <v>44215</v>
      </c>
      <c r="G517" s="51">
        <v>71.160799999999995</v>
      </c>
      <c r="H517" s="69">
        <f t="shared" si="112"/>
        <v>72.862700000000004</v>
      </c>
      <c r="I517" s="64">
        <f t="shared" si="113"/>
        <v>-1.7019000000000091</v>
      </c>
      <c r="J517" s="64">
        <f t="shared" si="114"/>
        <v>2.8964636100000307</v>
      </c>
      <c r="K517" s="64">
        <f t="shared" si="115"/>
        <v>1.7019000000000091</v>
      </c>
      <c r="L517" s="70">
        <f t="shared" si="116"/>
        <v>2.3916257265236045E-2</v>
      </c>
      <c r="M517" s="64">
        <f t="shared" ca="1" si="105"/>
        <v>73.771566666666672</v>
      </c>
      <c r="N517" s="64">
        <f t="shared" ca="1" si="107"/>
        <v>-2.6107666666666773</v>
      </c>
      <c r="O517" s="64">
        <f t="shared" ca="1" si="108"/>
        <v>6.8161025877778334</v>
      </c>
      <c r="P517" s="64">
        <f t="shared" ca="1" si="109"/>
        <v>2.6107666666666773</v>
      </c>
      <c r="Q517" s="70">
        <f t="shared" ca="1" si="110"/>
        <v>3.6688270321113277E-2</v>
      </c>
      <c r="R517" s="67">
        <f t="shared" ca="1" si="106"/>
        <v>-2.5647291496134712</v>
      </c>
      <c r="S517" s="68">
        <f t="shared" ca="1" si="117"/>
        <v>0</v>
      </c>
    </row>
    <row r="518" spans="5:19" x14ac:dyDescent="0.25">
      <c r="E518" s="62">
        <f t="shared" si="111"/>
        <v>517</v>
      </c>
      <c r="F518" s="50">
        <v>44216</v>
      </c>
      <c r="G518" s="51">
        <v>71.490700000000004</v>
      </c>
      <c r="H518" s="69">
        <f t="shared" si="112"/>
        <v>71.160799999999995</v>
      </c>
      <c r="I518" s="64">
        <f t="shared" si="113"/>
        <v>0.32990000000000919</v>
      </c>
      <c r="J518" s="64">
        <f t="shared" si="114"/>
        <v>0.10883401000000606</v>
      </c>
      <c r="K518" s="64">
        <f t="shared" si="115"/>
        <v>0.32990000000000919</v>
      </c>
      <c r="L518" s="70">
        <f t="shared" si="116"/>
        <v>4.6145862328947568E-3</v>
      </c>
      <c r="M518" s="64">
        <f t="shared" ca="1" si="105"/>
        <v>72.723766666666663</v>
      </c>
      <c r="N518" s="64">
        <f t="shared" ca="1" si="107"/>
        <v>-1.2330666666666588</v>
      </c>
      <c r="O518" s="64">
        <f t="shared" ca="1" si="108"/>
        <v>1.5204534044444249</v>
      </c>
      <c r="P518" s="64">
        <f t="shared" ca="1" si="109"/>
        <v>1.2330666666666588</v>
      </c>
      <c r="Q518" s="70">
        <f t="shared" ca="1" si="110"/>
        <v>1.7247931082877335E-2</v>
      </c>
      <c r="R518" s="67">
        <f t="shared" ca="1" si="106"/>
        <v>-1.1870291496134528</v>
      </c>
      <c r="S518" s="68">
        <f t="shared" ca="1" si="117"/>
        <v>0</v>
      </c>
    </row>
    <row r="519" spans="5:19" x14ac:dyDescent="0.25">
      <c r="E519" s="62">
        <f t="shared" si="111"/>
        <v>518</v>
      </c>
      <c r="F519" s="50">
        <v>44217</v>
      </c>
      <c r="G519" s="51">
        <v>73.088499999999996</v>
      </c>
      <c r="H519" s="69">
        <f t="shared" si="112"/>
        <v>71.490700000000004</v>
      </c>
      <c r="I519" s="64">
        <f t="shared" si="113"/>
        <v>1.5977999999999923</v>
      </c>
      <c r="J519" s="64">
        <f t="shared" si="114"/>
        <v>2.5529648399999756</v>
      </c>
      <c r="K519" s="64">
        <f t="shared" si="115"/>
        <v>1.5977999999999923</v>
      </c>
      <c r="L519" s="70">
        <f t="shared" si="116"/>
        <v>2.1861168309651895E-2</v>
      </c>
      <c r="M519" s="64">
        <f t="shared" ca="1" si="105"/>
        <v>71.838066666666677</v>
      </c>
      <c r="N519" s="64">
        <f t="shared" ca="1" si="107"/>
        <v>1.2504333333333193</v>
      </c>
      <c r="O519" s="64">
        <f t="shared" ca="1" si="108"/>
        <v>1.563583521111076</v>
      </c>
      <c r="P519" s="64">
        <f t="shared" ca="1" si="109"/>
        <v>1.2504333333333193</v>
      </c>
      <c r="Q519" s="70">
        <f t="shared" ca="1" si="110"/>
        <v>1.7108482638627409E-2</v>
      </c>
      <c r="R519" s="67">
        <f t="shared" ca="1" si="106"/>
        <v>1.2964708503865252</v>
      </c>
      <c r="S519" s="68">
        <f t="shared" ca="1" si="117"/>
        <v>1</v>
      </c>
    </row>
    <row r="520" spans="5:19" x14ac:dyDescent="0.25">
      <c r="E520" s="62">
        <f t="shared" si="111"/>
        <v>519</v>
      </c>
      <c r="F520" s="50">
        <v>44218</v>
      </c>
      <c r="G520" s="51">
        <v>72.819299999999998</v>
      </c>
      <c r="H520" s="69">
        <f t="shared" si="112"/>
        <v>73.088499999999996</v>
      </c>
      <c r="I520" s="64">
        <f t="shared" si="113"/>
        <v>-0.26919999999999789</v>
      </c>
      <c r="J520" s="64">
        <f t="shared" si="114"/>
        <v>7.2468639999998863E-2</v>
      </c>
      <c r="K520" s="64">
        <f t="shared" si="115"/>
        <v>0.26919999999999789</v>
      </c>
      <c r="L520" s="70">
        <f t="shared" si="116"/>
        <v>3.6968221336925499E-3</v>
      </c>
      <c r="M520" s="64">
        <f t="shared" ca="1" si="105"/>
        <v>71.913333333333341</v>
      </c>
      <c r="N520" s="64">
        <f t="shared" ca="1" si="107"/>
        <v>0.90596666666665726</v>
      </c>
      <c r="O520" s="64">
        <f t="shared" ca="1" si="108"/>
        <v>0.82077560111109404</v>
      </c>
      <c r="P520" s="64">
        <f t="shared" ca="1" si="109"/>
        <v>0.90596666666665726</v>
      </c>
      <c r="Q520" s="70">
        <f t="shared" ca="1" si="110"/>
        <v>1.2441298758250317E-2</v>
      </c>
      <c r="R520" s="67">
        <f t="shared" ca="1" si="106"/>
        <v>0.95200418371986328</v>
      </c>
      <c r="S520" s="68">
        <f t="shared" ca="1" si="117"/>
        <v>0</v>
      </c>
    </row>
    <row r="521" spans="5:19" x14ac:dyDescent="0.25">
      <c r="E521" s="62">
        <f t="shared" si="111"/>
        <v>520</v>
      </c>
      <c r="F521" s="50">
        <v>44221</v>
      </c>
      <c r="G521" s="51">
        <v>73.644199999999998</v>
      </c>
      <c r="H521" s="69">
        <f t="shared" si="112"/>
        <v>72.819299999999998</v>
      </c>
      <c r="I521" s="64">
        <f t="shared" si="113"/>
        <v>0.82489999999999952</v>
      </c>
      <c r="J521" s="64">
        <f t="shared" si="114"/>
        <v>0.68046000999999923</v>
      </c>
      <c r="K521" s="64">
        <f t="shared" si="115"/>
        <v>0.82489999999999952</v>
      </c>
      <c r="L521" s="70">
        <f t="shared" si="116"/>
        <v>1.1201153655006091E-2</v>
      </c>
      <c r="M521" s="64">
        <f t="shared" ca="1" si="105"/>
        <v>72.466166666666666</v>
      </c>
      <c r="N521" s="64">
        <f t="shared" ca="1" si="107"/>
        <v>1.1780333333333317</v>
      </c>
      <c r="O521" s="64">
        <f t="shared" ca="1" si="108"/>
        <v>1.3877625344444406</v>
      </c>
      <c r="P521" s="64">
        <f t="shared" ca="1" si="109"/>
        <v>1.1780333333333317</v>
      </c>
      <c r="Q521" s="70">
        <f t="shared" ca="1" si="110"/>
        <v>1.5996281218797023E-2</v>
      </c>
      <c r="R521" s="67">
        <f t="shared" ca="1" si="106"/>
        <v>1.2240708503865376</v>
      </c>
      <c r="S521" s="68">
        <f t="shared" ca="1" si="117"/>
        <v>0</v>
      </c>
    </row>
    <row r="522" spans="5:19" x14ac:dyDescent="0.25">
      <c r="E522" s="62">
        <f t="shared" si="111"/>
        <v>521</v>
      </c>
      <c r="F522" s="50">
        <v>44222</v>
      </c>
      <c r="G522" s="51">
        <v>73.9221</v>
      </c>
      <c r="H522" s="69">
        <f t="shared" si="112"/>
        <v>73.644199999999998</v>
      </c>
      <c r="I522" s="64">
        <f t="shared" si="113"/>
        <v>0.27790000000000248</v>
      </c>
      <c r="J522" s="64">
        <f t="shared" si="114"/>
        <v>7.7228410000001371E-2</v>
      </c>
      <c r="K522" s="64">
        <f t="shared" si="115"/>
        <v>0.27790000000000248</v>
      </c>
      <c r="L522" s="70">
        <f t="shared" si="116"/>
        <v>3.7593628968874324E-3</v>
      </c>
      <c r="M522" s="64">
        <f t="shared" ca="1" si="105"/>
        <v>73.184000000000012</v>
      </c>
      <c r="N522" s="64">
        <f t="shared" ca="1" si="107"/>
        <v>0.73809999999998865</v>
      </c>
      <c r="O522" s="64">
        <f t="shared" ca="1" si="108"/>
        <v>0.54479160999998322</v>
      </c>
      <c r="P522" s="64">
        <f t="shared" ca="1" si="109"/>
        <v>0.73809999999998865</v>
      </c>
      <c r="Q522" s="70">
        <f t="shared" ca="1" si="110"/>
        <v>9.9848353875226573E-3</v>
      </c>
      <c r="R522" s="67">
        <f t="shared" ca="1" si="106"/>
        <v>0.78413751705319468</v>
      </c>
      <c r="S522" s="68">
        <f t="shared" ca="1" si="117"/>
        <v>0</v>
      </c>
    </row>
    <row r="523" spans="5:19" x14ac:dyDescent="0.25">
      <c r="E523" s="62">
        <f t="shared" si="111"/>
        <v>522</v>
      </c>
      <c r="F523" s="50">
        <v>44223</v>
      </c>
      <c r="G523" s="51">
        <v>68.729399999999998</v>
      </c>
      <c r="H523" s="69">
        <f t="shared" si="112"/>
        <v>73.9221</v>
      </c>
      <c r="I523" s="64">
        <f t="shared" si="113"/>
        <v>-5.1927000000000021</v>
      </c>
      <c r="J523" s="64">
        <f t="shared" si="114"/>
        <v>26.964133290000021</v>
      </c>
      <c r="K523" s="64">
        <f t="shared" si="115"/>
        <v>5.1927000000000021</v>
      </c>
      <c r="L523" s="70">
        <f t="shared" si="116"/>
        <v>7.5552820190486203E-2</v>
      </c>
      <c r="M523" s="64">
        <f t="shared" ca="1" si="105"/>
        <v>73.461866666666666</v>
      </c>
      <c r="N523" s="64">
        <f t="shared" ca="1" si="107"/>
        <v>-4.7324666666666673</v>
      </c>
      <c r="O523" s="64">
        <f t="shared" ca="1" si="108"/>
        <v>22.396240751111115</v>
      </c>
      <c r="P523" s="64">
        <f t="shared" ca="1" si="109"/>
        <v>4.7324666666666673</v>
      </c>
      <c r="Q523" s="70">
        <f t="shared" ca="1" si="110"/>
        <v>6.8856510702358348E-2</v>
      </c>
      <c r="R523" s="67">
        <f t="shared" ca="1" si="106"/>
        <v>-4.6864291496134616</v>
      </c>
      <c r="S523" s="68">
        <f t="shared" ca="1" si="117"/>
        <v>1</v>
      </c>
    </row>
    <row r="524" spans="5:19" x14ac:dyDescent="0.25">
      <c r="E524" s="62">
        <f t="shared" si="111"/>
        <v>523</v>
      </c>
      <c r="F524" s="50">
        <v>44224</v>
      </c>
      <c r="G524" s="51">
        <v>68.920400000000001</v>
      </c>
      <c r="H524" s="69">
        <f t="shared" si="112"/>
        <v>68.729399999999998</v>
      </c>
      <c r="I524" s="64">
        <f t="shared" si="113"/>
        <v>0.1910000000000025</v>
      </c>
      <c r="J524" s="64">
        <f t="shared" si="114"/>
        <v>3.6481000000000957E-2</v>
      </c>
      <c r="K524" s="64">
        <f t="shared" si="115"/>
        <v>0.1910000000000025</v>
      </c>
      <c r="L524" s="70">
        <f t="shared" si="116"/>
        <v>2.7713129929600308E-3</v>
      </c>
      <c r="M524" s="64">
        <f t="shared" ca="1" si="105"/>
        <v>72.09856666666667</v>
      </c>
      <c r="N524" s="64">
        <f t="shared" ca="1" si="107"/>
        <v>-3.1781666666666695</v>
      </c>
      <c r="O524" s="64">
        <f t="shared" ca="1" si="108"/>
        <v>10.100743361111128</v>
      </c>
      <c r="P524" s="64">
        <f t="shared" ca="1" si="109"/>
        <v>3.1781666666666695</v>
      </c>
      <c r="Q524" s="70">
        <f t="shared" ca="1" si="110"/>
        <v>4.6113584173432969E-2</v>
      </c>
      <c r="R524" s="67">
        <f t="shared" ca="1" si="106"/>
        <v>-3.1321291496134633</v>
      </c>
      <c r="S524" s="68">
        <f t="shared" ca="1" si="117"/>
        <v>0</v>
      </c>
    </row>
    <row r="525" spans="5:19" x14ac:dyDescent="0.25">
      <c r="E525" s="62">
        <f t="shared" si="111"/>
        <v>524</v>
      </c>
      <c r="F525" s="50">
        <v>44225</v>
      </c>
      <c r="G525" s="51">
        <v>66.749600000000001</v>
      </c>
      <c r="H525" s="69">
        <f t="shared" si="112"/>
        <v>68.920400000000001</v>
      </c>
      <c r="I525" s="64">
        <f t="shared" si="113"/>
        <v>-2.1707999999999998</v>
      </c>
      <c r="J525" s="64">
        <f t="shared" si="114"/>
        <v>4.712372639999999</v>
      </c>
      <c r="K525" s="64">
        <f t="shared" si="115"/>
        <v>2.1707999999999998</v>
      </c>
      <c r="L525" s="70">
        <f t="shared" si="116"/>
        <v>3.2521543200258872E-2</v>
      </c>
      <c r="M525" s="64">
        <f t="shared" ca="1" si="105"/>
        <v>70.523966666666666</v>
      </c>
      <c r="N525" s="64">
        <f t="shared" ca="1" si="107"/>
        <v>-3.7743666666666655</v>
      </c>
      <c r="O525" s="64">
        <f t="shared" ca="1" si="108"/>
        <v>14.245843734444437</v>
      </c>
      <c r="P525" s="64">
        <f t="shared" ca="1" si="109"/>
        <v>3.7743666666666655</v>
      </c>
      <c r="Q525" s="70">
        <f t="shared" ca="1" si="110"/>
        <v>5.6545157823667341E-2</v>
      </c>
      <c r="R525" s="67">
        <f t="shared" ca="1" si="106"/>
        <v>-3.7283291496134594</v>
      </c>
      <c r="S525" s="68">
        <f t="shared" ca="1" si="117"/>
        <v>0</v>
      </c>
    </row>
    <row r="526" spans="5:19" x14ac:dyDescent="0.25">
      <c r="E526" s="62">
        <f t="shared" si="111"/>
        <v>525</v>
      </c>
      <c r="F526" s="50">
        <v>44228</v>
      </c>
      <c r="G526" s="51">
        <v>68.269199999999998</v>
      </c>
      <c r="H526" s="69">
        <f t="shared" si="112"/>
        <v>66.749600000000001</v>
      </c>
      <c r="I526" s="64">
        <f t="shared" si="113"/>
        <v>1.519599999999997</v>
      </c>
      <c r="J526" s="64">
        <f t="shared" si="114"/>
        <v>2.3091841599999907</v>
      </c>
      <c r="K526" s="64">
        <f t="shared" si="115"/>
        <v>1.519599999999997</v>
      </c>
      <c r="L526" s="70">
        <f t="shared" si="116"/>
        <v>2.2258939609662878E-2</v>
      </c>
      <c r="M526" s="64">
        <f t="shared" ca="1" si="105"/>
        <v>68.133133333333333</v>
      </c>
      <c r="N526" s="64">
        <f t="shared" ca="1" si="107"/>
        <v>0.13606666666666456</v>
      </c>
      <c r="O526" s="64">
        <f t="shared" ca="1" si="108"/>
        <v>1.8514137777777204E-2</v>
      </c>
      <c r="P526" s="64">
        <f t="shared" ca="1" si="109"/>
        <v>0.13606666666666456</v>
      </c>
      <c r="Q526" s="70">
        <f t="shared" ca="1" si="110"/>
        <v>1.9930901001720333E-3</v>
      </c>
      <c r="R526" s="67">
        <f t="shared" ca="1" si="106"/>
        <v>0.18210418371987053</v>
      </c>
      <c r="S526" s="68">
        <f t="shared" ca="1" si="117"/>
        <v>1</v>
      </c>
    </row>
    <row r="527" spans="5:19" x14ac:dyDescent="0.25">
      <c r="E527" s="62">
        <f t="shared" si="111"/>
        <v>526</v>
      </c>
      <c r="F527" s="50">
        <v>44229</v>
      </c>
      <c r="G527" s="51">
        <v>69.701899999999995</v>
      </c>
      <c r="H527" s="69">
        <f t="shared" si="112"/>
        <v>68.269199999999998</v>
      </c>
      <c r="I527" s="64">
        <f t="shared" si="113"/>
        <v>1.432699999999997</v>
      </c>
      <c r="J527" s="64">
        <f t="shared" si="114"/>
        <v>2.0526292899999912</v>
      </c>
      <c r="K527" s="64">
        <f t="shared" si="115"/>
        <v>1.432699999999997</v>
      </c>
      <c r="L527" s="70">
        <f t="shared" si="116"/>
        <v>2.0554676414846613E-2</v>
      </c>
      <c r="M527" s="64">
        <f t="shared" ca="1" si="105"/>
        <v>67.979733333333343</v>
      </c>
      <c r="N527" s="64">
        <f t="shared" ca="1" si="107"/>
        <v>1.7221666666666522</v>
      </c>
      <c r="O527" s="64">
        <f t="shared" ca="1" si="108"/>
        <v>2.965858027777728</v>
      </c>
      <c r="P527" s="64">
        <f t="shared" ca="1" si="109"/>
        <v>1.7221666666666522</v>
      </c>
      <c r="Q527" s="70">
        <f t="shared" ca="1" si="110"/>
        <v>2.4707600031945359E-2</v>
      </c>
      <c r="R527" s="67">
        <f t="shared" ca="1" si="106"/>
        <v>1.7682041837198581</v>
      </c>
      <c r="S527" s="68">
        <f t="shared" ca="1" si="117"/>
        <v>0</v>
      </c>
    </row>
    <row r="528" spans="5:19" x14ac:dyDescent="0.25">
      <c r="E528" s="62">
        <f t="shared" si="111"/>
        <v>527</v>
      </c>
      <c r="F528" s="50">
        <v>44230</v>
      </c>
      <c r="G528" s="51">
        <v>68.642499999999998</v>
      </c>
      <c r="H528" s="69">
        <f t="shared" si="112"/>
        <v>69.701899999999995</v>
      </c>
      <c r="I528" s="64">
        <f t="shared" si="113"/>
        <v>-1.0593999999999966</v>
      </c>
      <c r="J528" s="64">
        <f t="shared" si="114"/>
        <v>1.1223283599999927</v>
      </c>
      <c r="K528" s="64">
        <f t="shared" si="115"/>
        <v>1.0593999999999966</v>
      </c>
      <c r="L528" s="70">
        <f t="shared" si="116"/>
        <v>1.5433587063408189E-2</v>
      </c>
      <c r="M528" s="64">
        <f t="shared" ca="1" si="105"/>
        <v>68.240233333333336</v>
      </c>
      <c r="N528" s="64">
        <f t="shared" ca="1" si="107"/>
        <v>0.40226666666666233</v>
      </c>
      <c r="O528" s="64">
        <f t="shared" ca="1" si="108"/>
        <v>0.16181847111110761</v>
      </c>
      <c r="P528" s="64">
        <f t="shared" ca="1" si="109"/>
        <v>0.40226666666666233</v>
      </c>
      <c r="Q528" s="70">
        <f t="shared" ca="1" si="110"/>
        <v>5.8603149166574983E-3</v>
      </c>
      <c r="R528" s="67">
        <f t="shared" ca="1" si="106"/>
        <v>0.4483041837198683</v>
      </c>
      <c r="S528" s="68">
        <f t="shared" ca="1" si="117"/>
        <v>0</v>
      </c>
    </row>
    <row r="529" spans="5:19" x14ac:dyDescent="0.25">
      <c r="E529" s="62">
        <f t="shared" si="111"/>
        <v>528</v>
      </c>
      <c r="F529" s="50">
        <v>44231</v>
      </c>
      <c r="G529" s="51">
        <v>70.648399999999995</v>
      </c>
      <c r="H529" s="69">
        <f t="shared" si="112"/>
        <v>68.642499999999998</v>
      </c>
      <c r="I529" s="64">
        <f t="shared" si="113"/>
        <v>2.0058999999999969</v>
      </c>
      <c r="J529" s="64">
        <f t="shared" si="114"/>
        <v>4.0236348099999875</v>
      </c>
      <c r="K529" s="64">
        <f t="shared" si="115"/>
        <v>2.0058999999999969</v>
      </c>
      <c r="L529" s="70">
        <f t="shared" si="116"/>
        <v>2.8392716607877844E-2</v>
      </c>
      <c r="M529" s="64">
        <f t="shared" ca="1" si="105"/>
        <v>68.871199999999988</v>
      </c>
      <c r="N529" s="64">
        <f t="shared" ca="1" si="107"/>
        <v>1.7772000000000077</v>
      </c>
      <c r="O529" s="64">
        <f t="shared" ca="1" si="108"/>
        <v>3.1584398400000273</v>
      </c>
      <c r="P529" s="64">
        <f t="shared" ca="1" si="109"/>
        <v>1.7772000000000077</v>
      </c>
      <c r="Q529" s="70">
        <f t="shared" ca="1" si="110"/>
        <v>2.5155559078478888E-2</v>
      </c>
      <c r="R529" s="67">
        <f t="shared" ca="1" si="106"/>
        <v>1.8232375170532136</v>
      </c>
      <c r="S529" s="68">
        <f t="shared" ca="1" si="117"/>
        <v>0</v>
      </c>
    </row>
    <row r="530" spans="5:19" x14ac:dyDescent="0.25">
      <c r="E530" s="62">
        <f t="shared" si="111"/>
        <v>529</v>
      </c>
      <c r="F530" s="50">
        <v>44232</v>
      </c>
      <c r="G530" s="51">
        <v>71.082599999999999</v>
      </c>
      <c r="H530" s="69">
        <f t="shared" si="112"/>
        <v>70.648399999999995</v>
      </c>
      <c r="I530" s="64">
        <f t="shared" si="113"/>
        <v>0.43420000000000414</v>
      </c>
      <c r="J530" s="64">
        <f t="shared" si="114"/>
        <v>0.18852964000000361</v>
      </c>
      <c r="K530" s="64">
        <f t="shared" si="115"/>
        <v>0.43420000000000414</v>
      </c>
      <c r="L530" s="70">
        <f t="shared" si="116"/>
        <v>6.1083865812449761E-3</v>
      </c>
      <c r="M530" s="64">
        <f t="shared" ca="1" si="105"/>
        <v>69.664266666666663</v>
      </c>
      <c r="N530" s="64">
        <f t="shared" ca="1" si="107"/>
        <v>1.4183333333333366</v>
      </c>
      <c r="O530" s="64">
        <f t="shared" ca="1" si="108"/>
        <v>2.0116694444444536</v>
      </c>
      <c r="P530" s="64">
        <f t="shared" ca="1" si="109"/>
        <v>1.4183333333333366</v>
      </c>
      <c r="Q530" s="70">
        <f t="shared" ca="1" si="110"/>
        <v>1.995331253124304E-2</v>
      </c>
      <c r="R530" s="67">
        <f t="shared" ca="1" si="106"/>
        <v>1.4643708503865425</v>
      </c>
      <c r="S530" s="68">
        <f t="shared" ca="1" si="117"/>
        <v>0</v>
      </c>
    </row>
    <row r="531" spans="5:19" x14ac:dyDescent="0.25">
      <c r="E531" s="62">
        <f t="shared" si="111"/>
        <v>530</v>
      </c>
      <c r="F531" s="50">
        <v>44235</v>
      </c>
      <c r="G531" s="51">
        <v>70.943700000000007</v>
      </c>
      <c r="H531" s="69">
        <f t="shared" si="112"/>
        <v>71.082599999999999</v>
      </c>
      <c r="I531" s="64">
        <f t="shared" si="113"/>
        <v>-0.13889999999999247</v>
      </c>
      <c r="J531" s="64">
        <f t="shared" si="114"/>
        <v>1.929320999999791E-2</v>
      </c>
      <c r="K531" s="64">
        <f t="shared" si="115"/>
        <v>0.13889999999999247</v>
      </c>
      <c r="L531" s="70">
        <f t="shared" si="116"/>
        <v>1.9578905526493888E-3</v>
      </c>
      <c r="M531" s="64">
        <f t="shared" ca="1" si="105"/>
        <v>70.124499999999998</v>
      </c>
      <c r="N531" s="64">
        <f t="shared" ca="1" si="107"/>
        <v>0.81920000000000925</v>
      </c>
      <c r="O531" s="64">
        <f t="shared" ca="1" si="108"/>
        <v>0.67108864000001511</v>
      </c>
      <c r="P531" s="64">
        <f t="shared" ca="1" si="109"/>
        <v>0.81920000000000925</v>
      </c>
      <c r="Q531" s="70">
        <f t="shared" ca="1" si="110"/>
        <v>1.1547184598491609E-2</v>
      </c>
      <c r="R531" s="67">
        <f t="shared" ca="1" si="106"/>
        <v>0.86523751705321528</v>
      </c>
      <c r="S531" s="68">
        <f t="shared" ca="1" si="117"/>
        <v>0</v>
      </c>
    </row>
    <row r="532" spans="5:19" x14ac:dyDescent="0.25">
      <c r="E532" s="62">
        <f t="shared" si="111"/>
        <v>531</v>
      </c>
      <c r="F532" s="50">
        <v>44236</v>
      </c>
      <c r="G532" s="51">
        <v>70.379199999999997</v>
      </c>
      <c r="H532" s="69">
        <f t="shared" si="112"/>
        <v>70.943700000000007</v>
      </c>
      <c r="I532" s="64">
        <f t="shared" si="113"/>
        <v>-0.56450000000000955</v>
      </c>
      <c r="J532" s="64">
        <f t="shared" si="114"/>
        <v>0.3186602500000108</v>
      </c>
      <c r="K532" s="64">
        <f t="shared" si="115"/>
        <v>0.56450000000000955</v>
      </c>
      <c r="L532" s="70">
        <f t="shared" si="116"/>
        <v>8.020835701457384E-3</v>
      </c>
      <c r="M532" s="64">
        <f t="shared" ca="1" si="105"/>
        <v>70.891566666666662</v>
      </c>
      <c r="N532" s="64">
        <f t="shared" ca="1" si="107"/>
        <v>-0.51236666666666508</v>
      </c>
      <c r="O532" s="64">
        <f t="shared" ca="1" si="108"/>
        <v>0.2625196011111095</v>
      </c>
      <c r="P532" s="64">
        <f t="shared" ca="1" si="109"/>
        <v>0.51236666666666508</v>
      </c>
      <c r="Q532" s="70">
        <f t="shared" ca="1" si="110"/>
        <v>7.2800865407203425E-3</v>
      </c>
      <c r="R532" s="67">
        <f t="shared" ca="1" si="106"/>
        <v>-0.46632914961345912</v>
      </c>
      <c r="S532" s="68">
        <f t="shared" ca="1" si="117"/>
        <v>1</v>
      </c>
    </row>
    <row r="533" spans="5:19" x14ac:dyDescent="0.25">
      <c r="E533" s="62">
        <f t="shared" si="111"/>
        <v>532</v>
      </c>
      <c r="F533" s="50">
        <v>44237</v>
      </c>
      <c r="G533" s="51">
        <v>70.275000000000006</v>
      </c>
      <c r="H533" s="69">
        <f t="shared" si="112"/>
        <v>70.379199999999997</v>
      </c>
      <c r="I533" s="64">
        <f t="shared" si="113"/>
        <v>-0.10419999999999163</v>
      </c>
      <c r="J533" s="64">
        <f t="shared" si="114"/>
        <v>1.0857639999998257E-2</v>
      </c>
      <c r="K533" s="64">
        <f t="shared" si="115"/>
        <v>0.10419999999999163</v>
      </c>
      <c r="L533" s="70">
        <f t="shared" si="116"/>
        <v>1.4827463536106955E-3</v>
      </c>
      <c r="M533" s="64">
        <f t="shared" ca="1" si="105"/>
        <v>70.801833333333335</v>
      </c>
      <c r="N533" s="64">
        <f t="shared" ca="1" si="107"/>
        <v>-0.52683333333332882</v>
      </c>
      <c r="O533" s="64">
        <f t="shared" ca="1" si="108"/>
        <v>0.27755336111110634</v>
      </c>
      <c r="P533" s="64">
        <f t="shared" ca="1" si="109"/>
        <v>0.52683333333332882</v>
      </c>
      <c r="Q533" s="70">
        <f t="shared" ca="1" si="110"/>
        <v>7.4967390015414984E-3</v>
      </c>
      <c r="R533" s="67">
        <f t="shared" ca="1" si="106"/>
        <v>-0.48079581628012286</v>
      </c>
      <c r="S533" s="68">
        <f t="shared" ca="1" si="117"/>
        <v>0</v>
      </c>
    </row>
    <row r="534" spans="5:19" x14ac:dyDescent="0.25">
      <c r="E534" s="62">
        <f t="shared" si="111"/>
        <v>533</v>
      </c>
      <c r="F534" s="50">
        <v>44238</v>
      </c>
      <c r="G534" s="51">
        <v>69.893000000000001</v>
      </c>
      <c r="H534" s="69">
        <f t="shared" si="112"/>
        <v>70.275000000000006</v>
      </c>
      <c r="I534" s="64">
        <f t="shared" si="113"/>
        <v>-0.382000000000005</v>
      </c>
      <c r="J534" s="64">
        <f t="shared" si="114"/>
        <v>0.14592400000000383</v>
      </c>
      <c r="K534" s="64">
        <f t="shared" si="115"/>
        <v>0.382000000000005</v>
      </c>
      <c r="L534" s="70">
        <f t="shared" si="116"/>
        <v>5.4654972600976489E-3</v>
      </c>
      <c r="M534" s="64">
        <f t="shared" ca="1" si="105"/>
        <v>70.532633333333337</v>
      </c>
      <c r="N534" s="64">
        <f t="shared" ca="1" si="107"/>
        <v>-0.63963333333333594</v>
      </c>
      <c r="O534" s="64">
        <f t="shared" ca="1" si="108"/>
        <v>0.40913080111111444</v>
      </c>
      <c r="P534" s="64">
        <f t="shared" ca="1" si="109"/>
        <v>0.63963333333333594</v>
      </c>
      <c r="Q534" s="70">
        <f t="shared" ca="1" si="110"/>
        <v>9.1516079340325344E-3</v>
      </c>
      <c r="R534" s="67">
        <f t="shared" ca="1" si="106"/>
        <v>-0.59359581628012992</v>
      </c>
      <c r="S534" s="68">
        <f t="shared" ca="1" si="117"/>
        <v>0</v>
      </c>
    </row>
    <row r="535" spans="5:19" x14ac:dyDescent="0.25">
      <c r="E535" s="62">
        <f t="shared" si="111"/>
        <v>534</v>
      </c>
      <c r="F535" s="50">
        <v>44239</v>
      </c>
      <c r="G535" s="51">
        <v>69.042000000000002</v>
      </c>
      <c r="H535" s="69">
        <f t="shared" si="112"/>
        <v>69.893000000000001</v>
      </c>
      <c r="I535" s="64">
        <f t="shared" si="113"/>
        <v>-0.85099999999999909</v>
      </c>
      <c r="J535" s="64">
        <f t="shared" si="114"/>
        <v>0.72420099999999843</v>
      </c>
      <c r="K535" s="64">
        <f t="shared" si="115"/>
        <v>0.85099999999999909</v>
      </c>
      <c r="L535" s="70">
        <f t="shared" si="116"/>
        <v>1.2325830653804918E-2</v>
      </c>
      <c r="M535" s="64">
        <f t="shared" ca="1" si="105"/>
        <v>70.182400000000001</v>
      </c>
      <c r="N535" s="64">
        <f t="shared" ca="1" si="107"/>
        <v>-1.1403999999999996</v>
      </c>
      <c r="O535" s="64">
        <f t="shared" ca="1" si="108"/>
        <v>1.3005121599999991</v>
      </c>
      <c r="P535" s="64">
        <f t="shared" ca="1" si="109"/>
        <v>1.1403999999999996</v>
      </c>
      <c r="Q535" s="70">
        <f t="shared" ca="1" si="110"/>
        <v>1.6517482112337414E-2</v>
      </c>
      <c r="R535" s="67">
        <f t="shared" ca="1" si="106"/>
        <v>-1.0943624829467937</v>
      </c>
      <c r="S535" s="68">
        <f t="shared" ca="1" si="117"/>
        <v>0</v>
      </c>
    </row>
    <row r="536" spans="5:19" x14ac:dyDescent="0.25">
      <c r="E536" s="62">
        <f t="shared" si="111"/>
        <v>535</v>
      </c>
      <c r="F536" s="50">
        <v>44243</v>
      </c>
      <c r="G536" s="51">
        <v>70.2316</v>
      </c>
      <c r="H536" s="69">
        <f t="shared" si="112"/>
        <v>69.042000000000002</v>
      </c>
      <c r="I536" s="64">
        <f t="shared" si="113"/>
        <v>1.1895999999999987</v>
      </c>
      <c r="J536" s="64">
        <f t="shared" si="114"/>
        <v>1.4151481599999969</v>
      </c>
      <c r="K536" s="64">
        <f t="shared" si="115"/>
        <v>1.1895999999999987</v>
      </c>
      <c r="L536" s="70">
        <f t="shared" si="116"/>
        <v>1.693824432306823E-2</v>
      </c>
      <c r="M536" s="64">
        <f t="shared" ca="1" si="105"/>
        <v>69.736666666666665</v>
      </c>
      <c r="N536" s="64">
        <f t="shared" ca="1" si="107"/>
        <v>0.49493333333333567</v>
      </c>
      <c r="O536" s="64">
        <f t="shared" ca="1" si="108"/>
        <v>0.24495900444444677</v>
      </c>
      <c r="P536" s="64">
        <f t="shared" ca="1" si="109"/>
        <v>0.49493333333333567</v>
      </c>
      <c r="Q536" s="70">
        <f t="shared" ca="1" si="110"/>
        <v>7.0471601577258049E-3</v>
      </c>
      <c r="R536" s="67">
        <f t="shared" ca="1" si="106"/>
        <v>0.54097085038654169</v>
      </c>
      <c r="S536" s="68">
        <f t="shared" ca="1" si="117"/>
        <v>1</v>
      </c>
    </row>
    <row r="537" spans="5:19" x14ac:dyDescent="0.25">
      <c r="E537" s="62">
        <f t="shared" si="111"/>
        <v>536</v>
      </c>
      <c r="F537" s="50">
        <v>44244</v>
      </c>
      <c r="G537" s="51">
        <v>69.050700000000006</v>
      </c>
      <c r="H537" s="69">
        <f t="shared" si="112"/>
        <v>70.2316</v>
      </c>
      <c r="I537" s="64">
        <f t="shared" si="113"/>
        <v>-1.1808999999999941</v>
      </c>
      <c r="J537" s="64">
        <f t="shared" si="114"/>
        <v>1.3945248099999861</v>
      </c>
      <c r="K537" s="64">
        <f t="shared" si="115"/>
        <v>1.1808999999999941</v>
      </c>
      <c r="L537" s="70">
        <f t="shared" si="116"/>
        <v>1.7101926555414992E-2</v>
      </c>
      <c r="M537" s="64">
        <f t="shared" ca="1" si="105"/>
        <v>69.722200000000001</v>
      </c>
      <c r="N537" s="64">
        <f t="shared" ca="1" si="107"/>
        <v>-0.67149999999999466</v>
      </c>
      <c r="O537" s="64">
        <f t="shared" ca="1" si="108"/>
        <v>0.4509122499999928</v>
      </c>
      <c r="P537" s="64">
        <f t="shared" ca="1" si="109"/>
        <v>0.67149999999999466</v>
      </c>
      <c r="Q537" s="70">
        <f t="shared" ca="1" si="110"/>
        <v>9.724738489254918E-3</v>
      </c>
      <c r="R537" s="67">
        <f t="shared" ca="1" si="106"/>
        <v>-0.62546248294678863</v>
      </c>
      <c r="S537" s="68">
        <f t="shared" ca="1" si="117"/>
        <v>1</v>
      </c>
    </row>
    <row r="538" spans="5:19" x14ac:dyDescent="0.25">
      <c r="E538" s="62">
        <f t="shared" si="111"/>
        <v>537</v>
      </c>
      <c r="F538" s="50">
        <v>44245</v>
      </c>
      <c r="G538" s="51">
        <v>69.111400000000003</v>
      </c>
      <c r="H538" s="69">
        <f t="shared" si="112"/>
        <v>69.050700000000006</v>
      </c>
      <c r="I538" s="64">
        <f t="shared" si="113"/>
        <v>6.069999999999709E-2</v>
      </c>
      <c r="J538" s="64">
        <f t="shared" si="114"/>
        <v>3.6844899999996469E-3</v>
      </c>
      <c r="K538" s="64">
        <f t="shared" si="115"/>
        <v>6.069999999999709E-2</v>
      </c>
      <c r="L538" s="70">
        <f t="shared" si="116"/>
        <v>8.7829214861798611E-4</v>
      </c>
      <c r="M538" s="64">
        <f t="shared" ca="1" si="105"/>
        <v>69.441433333333336</v>
      </c>
      <c r="N538" s="64">
        <f t="shared" ca="1" si="107"/>
        <v>-0.33003333333333273</v>
      </c>
      <c r="O538" s="64">
        <f t="shared" ca="1" si="108"/>
        <v>0.10892200111111072</v>
      </c>
      <c r="P538" s="64">
        <f t="shared" ca="1" si="109"/>
        <v>0.33003333333333273</v>
      </c>
      <c r="Q538" s="70">
        <f t="shared" ca="1" si="110"/>
        <v>4.7753819678567171E-3</v>
      </c>
      <c r="R538" s="67">
        <f t="shared" ca="1" si="106"/>
        <v>-0.28399581628012677</v>
      </c>
      <c r="S538" s="68">
        <f t="shared" ca="1" si="117"/>
        <v>0</v>
      </c>
    </row>
    <row r="539" spans="5:19" x14ac:dyDescent="0.25">
      <c r="E539" s="62">
        <f t="shared" si="111"/>
        <v>538</v>
      </c>
      <c r="F539" s="50">
        <v>44246</v>
      </c>
      <c r="G539" s="51">
        <v>69.814800000000005</v>
      </c>
      <c r="H539" s="69">
        <f t="shared" si="112"/>
        <v>69.111400000000003</v>
      </c>
      <c r="I539" s="64">
        <f t="shared" si="113"/>
        <v>0.70340000000000202</v>
      </c>
      <c r="J539" s="64">
        <f t="shared" si="114"/>
        <v>0.49477156000000283</v>
      </c>
      <c r="K539" s="64">
        <f t="shared" si="115"/>
        <v>0.70340000000000202</v>
      </c>
      <c r="L539" s="70">
        <f t="shared" si="116"/>
        <v>1.0075227602170342E-2</v>
      </c>
      <c r="M539" s="64">
        <f t="shared" ca="1" si="105"/>
        <v>69.46456666666667</v>
      </c>
      <c r="N539" s="64">
        <f t="shared" ca="1" si="107"/>
        <v>0.35023333333333539</v>
      </c>
      <c r="O539" s="64">
        <f t="shared" ca="1" si="108"/>
        <v>0.12266338777777923</v>
      </c>
      <c r="P539" s="64">
        <f t="shared" ca="1" si="109"/>
        <v>0.35023333333333539</v>
      </c>
      <c r="Q539" s="70">
        <f t="shared" ca="1" si="110"/>
        <v>5.0166058390675814E-3</v>
      </c>
      <c r="R539" s="67">
        <f t="shared" ca="1" si="106"/>
        <v>0.39627085038654136</v>
      </c>
      <c r="S539" s="68">
        <f t="shared" ca="1" si="117"/>
        <v>1</v>
      </c>
    </row>
    <row r="540" spans="5:19" x14ac:dyDescent="0.25">
      <c r="E540" s="62">
        <f t="shared" si="111"/>
        <v>539</v>
      </c>
      <c r="F540" s="50">
        <v>44249</v>
      </c>
      <c r="G540" s="51">
        <v>70.170900000000003</v>
      </c>
      <c r="H540" s="69">
        <f t="shared" si="112"/>
        <v>69.814800000000005</v>
      </c>
      <c r="I540" s="64">
        <f t="shared" si="113"/>
        <v>0.35609999999999786</v>
      </c>
      <c r="J540" s="64">
        <f t="shared" si="114"/>
        <v>0.12680720999999848</v>
      </c>
      <c r="K540" s="64">
        <f t="shared" si="115"/>
        <v>0.35609999999999786</v>
      </c>
      <c r="L540" s="70">
        <f t="shared" si="116"/>
        <v>5.0747532096638041E-3</v>
      </c>
      <c r="M540" s="64">
        <f t="shared" ca="1" si="105"/>
        <v>69.325633333333329</v>
      </c>
      <c r="N540" s="64">
        <f t="shared" ca="1" si="107"/>
        <v>0.84526666666667438</v>
      </c>
      <c r="O540" s="64">
        <f t="shared" ca="1" si="108"/>
        <v>0.71447573777779083</v>
      </c>
      <c r="P540" s="64">
        <f t="shared" ca="1" si="109"/>
        <v>0.84526666666667438</v>
      </c>
      <c r="Q540" s="70">
        <f t="shared" ca="1" si="110"/>
        <v>1.2045829063994823E-2</v>
      </c>
      <c r="R540" s="67">
        <f t="shared" ca="1" si="106"/>
        <v>0.89130418371988041</v>
      </c>
      <c r="S540" s="68">
        <f t="shared" ca="1" si="117"/>
        <v>0</v>
      </c>
    </row>
    <row r="541" spans="5:19" x14ac:dyDescent="0.25">
      <c r="E541" s="62">
        <f t="shared" si="111"/>
        <v>540</v>
      </c>
      <c r="F541" s="50">
        <v>44250</v>
      </c>
      <c r="G541" s="51">
        <v>69.224299999999999</v>
      </c>
      <c r="H541" s="69">
        <f t="shared" si="112"/>
        <v>70.170900000000003</v>
      </c>
      <c r="I541" s="64">
        <f t="shared" si="113"/>
        <v>-0.94660000000000366</v>
      </c>
      <c r="J541" s="64">
        <f t="shared" si="114"/>
        <v>0.89605156000000696</v>
      </c>
      <c r="K541" s="64">
        <f t="shared" si="115"/>
        <v>0.94660000000000366</v>
      </c>
      <c r="L541" s="70">
        <f t="shared" si="116"/>
        <v>1.3674388906785675E-2</v>
      </c>
      <c r="M541" s="64">
        <f t="shared" ca="1" si="105"/>
        <v>69.699033333333333</v>
      </c>
      <c r="N541" s="64">
        <f t="shared" ca="1" si="107"/>
        <v>-0.47473333333333301</v>
      </c>
      <c r="O541" s="64">
        <f t="shared" ca="1" si="108"/>
        <v>0.22537173777777747</v>
      </c>
      <c r="P541" s="64">
        <f t="shared" ca="1" si="109"/>
        <v>0.47473333333333301</v>
      </c>
      <c r="Q541" s="70">
        <f t="shared" ca="1" si="110"/>
        <v>6.8579000919233996E-3</v>
      </c>
      <c r="R541" s="67">
        <f t="shared" ca="1" si="106"/>
        <v>-0.42869581628012704</v>
      </c>
      <c r="S541" s="68">
        <f t="shared" ca="1" si="117"/>
        <v>1</v>
      </c>
    </row>
    <row r="542" spans="5:19" x14ac:dyDescent="0.25">
      <c r="E542" s="62">
        <f t="shared" si="111"/>
        <v>541</v>
      </c>
      <c r="F542" s="50">
        <v>44251</v>
      </c>
      <c r="G542" s="51">
        <v>71.169399999999996</v>
      </c>
      <c r="H542" s="69">
        <f t="shared" si="112"/>
        <v>69.224299999999999</v>
      </c>
      <c r="I542" s="64">
        <f t="shared" si="113"/>
        <v>1.9450999999999965</v>
      </c>
      <c r="J542" s="64">
        <f t="shared" si="114"/>
        <v>3.7834140099999862</v>
      </c>
      <c r="K542" s="64">
        <f t="shared" si="115"/>
        <v>1.9450999999999965</v>
      </c>
      <c r="L542" s="70">
        <f t="shared" si="116"/>
        <v>2.733056622649617E-2</v>
      </c>
      <c r="M542" s="64">
        <f t="shared" ca="1" si="105"/>
        <v>69.736666666666665</v>
      </c>
      <c r="N542" s="64">
        <f t="shared" ca="1" si="107"/>
        <v>1.4327333333333314</v>
      </c>
      <c r="O542" s="64">
        <f t="shared" ca="1" si="108"/>
        <v>2.0527248044444391</v>
      </c>
      <c r="P542" s="64">
        <f t="shared" ca="1" si="109"/>
        <v>1.4327333333333314</v>
      </c>
      <c r="Q542" s="70">
        <f t="shared" ca="1" si="110"/>
        <v>2.0131311115919644E-2</v>
      </c>
      <c r="R542" s="67">
        <f t="shared" ca="1" si="106"/>
        <v>1.4787708503865373</v>
      </c>
      <c r="S542" s="68">
        <f t="shared" ca="1" si="117"/>
        <v>1</v>
      </c>
    </row>
    <row r="543" spans="5:19" x14ac:dyDescent="0.25">
      <c r="E543" s="62">
        <f t="shared" si="111"/>
        <v>542</v>
      </c>
      <c r="F543" s="50">
        <v>44252</v>
      </c>
      <c r="G543" s="51">
        <v>69.528199999999998</v>
      </c>
      <c r="H543" s="69">
        <f t="shared" si="112"/>
        <v>71.169399999999996</v>
      </c>
      <c r="I543" s="64">
        <f t="shared" si="113"/>
        <v>-1.6411999999999978</v>
      </c>
      <c r="J543" s="64">
        <f t="shared" si="114"/>
        <v>2.6935374399999925</v>
      </c>
      <c r="K543" s="64">
        <f t="shared" si="115"/>
        <v>1.6411999999999978</v>
      </c>
      <c r="L543" s="70">
        <f t="shared" si="116"/>
        <v>2.3604810709898973E-2</v>
      </c>
      <c r="M543" s="64">
        <f t="shared" ca="1" si="105"/>
        <v>70.188199999999995</v>
      </c>
      <c r="N543" s="64">
        <f t="shared" ca="1" si="107"/>
        <v>-0.65999999999999659</v>
      </c>
      <c r="O543" s="64">
        <f t="shared" ca="1" si="108"/>
        <v>0.43559999999999549</v>
      </c>
      <c r="P543" s="64">
        <f t="shared" ca="1" si="109"/>
        <v>0.65999999999999659</v>
      </c>
      <c r="Q543" s="70">
        <f t="shared" ca="1" si="110"/>
        <v>9.4925512238199262E-3</v>
      </c>
      <c r="R543" s="67">
        <f t="shared" ca="1" si="106"/>
        <v>-0.61396248294679057</v>
      </c>
      <c r="S543" s="68">
        <f t="shared" ca="1" si="117"/>
        <v>1</v>
      </c>
    </row>
    <row r="544" spans="5:19" x14ac:dyDescent="0.25">
      <c r="E544" s="62">
        <f t="shared" si="111"/>
        <v>543</v>
      </c>
      <c r="F544" s="50">
        <v>44253</v>
      </c>
      <c r="G544" s="51">
        <v>68.712000000000003</v>
      </c>
      <c r="H544" s="69">
        <f t="shared" si="112"/>
        <v>69.528199999999998</v>
      </c>
      <c r="I544" s="64">
        <f t="shared" si="113"/>
        <v>-0.81619999999999493</v>
      </c>
      <c r="J544" s="64">
        <f t="shared" si="114"/>
        <v>0.66618243999999172</v>
      </c>
      <c r="K544" s="64">
        <f t="shared" si="115"/>
        <v>0.81619999999999493</v>
      </c>
      <c r="L544" s="70">
        <f t="shared" si="116"/>
        <v>1.187856560717189E-2</v>
      </c>
      <c r="M544" s="64">
        <f t="shared" ca="1" si="105"/>
        <v>69.973966666666669</v>
      </c>
      <c r="N544" s="64">
        <f t="shared" ca="1" si="107"/>
        <v>-1.261966666666666</v>
      </c>
      <c r="O544" s="64">
        <f t="shared" ca="1" si="108"/>
        <v>1.5925598677777761</v>
      </c>
      <c r="P544" s="64">
        <f t="shared" ca="1" si="109"/>
        <v>1.261966666666666</v>
      </c>
      <c r="Q544" s="70">
        <f t="shared" ca="1" si="110"/>
        <v>1.8366030193658546E-2</v>
      </c>
      <c r="R544" s="67">
        <f t="shared" ca="1" si="106"/>
        <v>-1.2159291496134601</v>
      </c>
      <c r="S544" s="68">
        <f t="shared" ca="1" si="117"/>
        <v>0</v>
      </c>
    </row>
    <row r="545" spans="5:19" x14ac:dyDescent="0.25">
      <c r="E545" s="62">
        <f t="shared" si="111"/>
        <v>544</v>
      </c>
      <c r="F545" s="50">
        <v>44256</v>
      </c>
      <c r="G545" s="51">
        <v>70.483400000000003</v>
      </c>
      <c r="H545" s="69">
        <f t="shared" si="112"/>
        <v>68.712000000000003</v>
      </c>
      <c r="I545" s="64">
        <f t="shared" si="113"/>
        <v>1.7713999999999999</v>
      </c>
      <c r="J545" s="64">
        <f t="shared" si="114"/>
        <v>3.1378579599999994</v>
      </c>
      <c r="K545" s="64">
        <f t="shared" si="115"/>
        <v>1.7713999999999999</v>
      </c>
      <c r="L545" s="70">
        <f t="shared" si="116"/>
        <v>2.5132158777811511E-2</v>
      </c>
      <c r="M545" s="64">
        <f t="shared" ca="1" si="105"/>
        <v>69.803200000000004</v>
      </c>
      <c r="N545" s="64">
        <f t="shared" ca="1" si="107"/>
        <v>0.68019999999999925</v>
      </c>
      <c r="O545" s="64">
        <f t="shared" ca="1" si="108"/>
        <v>0.46267203999999895</v>
      </c>
      <c r="P545" s="64">
        <f t="shared" ca="1" si="109"/>
        <v>0.68019999999999925</v>
      </c>
      <c r="Q545" s="70">
        <f t="shared" ca="1" si="110"/>
        <v>9.6504992664939431E-3</v>
      </c>
      <c r="R545" s="67">
        <f t="shared" ca="1" si="106"/>
        <v>0.72623751705320527</v>
      </c>
      <c r="S545" s="68">
        <f t="shared" ca="1" si="117"/>
        <v>1</v>
      </c>
    </row>
    <row r="546" spans="5:19" x14ac:dyDescent="0.25">
      <c r="E546" s="62">
        <f t="shared" si="111"/>
        <v>545</v>
      </c>
      <c r="F546" s="50">
        <v>44257</v>
      </c>
      <c r="G546" s="51">
        <v>71.369100000000003</v>
      </c>
      <c r="H546" s="69">
        <f t="shared" si="112"/>
        <v>70.483400000000003</v>
      </c>
      <c r="I546" s="64">
        <f t="shared" si="113"/>
        <v>0.88569999999999993</v>
      </c>
      <c r="J546" s="64">
        <f t="shared" si="114"/>
        <v>0.78446448999999985</v>
      </c>
      <c r="K546" s="64">
        <f t="shared" si="115"/>
        <v>0.88569999999999993</v>
      </c>
      <c r="L546" s="70">
        <f t="shared" si="116"/>
        <v>1.2410132676466424E-2</v>
      </c>
      <c r="M546" s="64">
        <f t="shared" ca="1" si="105"/>
        <v>69.574533333333349</v>
      </c>
      <c r="N546" s="64">
        <f t="shared" ca="1" si="107"/>
        <v>1.794566666666654</v>
      </c>
      <c r="O546" s="64">
        <f t="shared" ca="1" si="108"/>
        <v>3.2204695211110654</v>
      </c>
      <c r="P546" s="64">
        <f t="shared" ca="1" si="109"/>
        <v>1.794566666666654</v>
      </c>
      <c r="Q546" s="70">
        <f t="shared" ca="1" si="110"/>
        <v>2.5144868951221942E-2</v>
      </c>
      <c r="R546" s="67">
        <f t="shared" ca="1" si="106"/>
        <v>1.8406041837198599</v>
      </c>
      <c r="S546" s="68">
        <f t="shared" ca="1" si="117"/>
        <v>0</v>
      </c>
    </row>
    <row r="547" spans="5:19" x14ac:dyDescent="0.25">
      <c r="E547" s="62">
        <f t="shared" si="111"/>
        <v>546</v>
      </c>
      <c r="F547" s="50">
        <v>44258</v>
      </c>
      <c r="G547" s="51">
        <v>70.509500000000003</v>
      </c>
      <c r="H547" s="69">
        <f t="shared" si="112"/>
        <v>71.369100000000003</v>
      </c>
      <c r="I547" s="64">
        <f t="shared" si="113"/>
        <v>-0.85960000000000036</v>
      </c>
      <c r="J547" s="64">
        <f t="shared" si="114"/>
        <v>0.7389121600000006</v>
      </c>
      <c r="K547" s="64">
        <f t="shared" si="115"/>
        <v>0.85960000000000036</v>
      </c>
      <c r="L547" s="70">
        <f t="shared" si="116"/>
        <v>1.2191265006843054E-2</v>
      </c>
      <c r="M547" s="64">
        <f t="shared" ca="1" si="105"/>
        <v>70.188166666666675</v>
      </c>
      <c r="N547" s="64">
        <f t="shared" ca="1" si="107"/>
        <v>0.32133333333332814</v>
      </c>
      <c r="O547" s="64">
        <f t="shared" ca="1" si="108"/>
        <v>0.10325511111110777</v>
      </c>
      <c r="P547" s="64">
        <f t="shared" ca="1" si="109"/>
        <v>0.32133333333332814</v>
      </c>
      <c r="Q547" s="70">
        <f t="shared" ca="1" si="110"/>
        <v>4.5573055167506243E-3</v>
      </c>
      <c r="R547" s="67">
        <f t="shared" ca="1" si="106"/>
        <v>0.36737085038653411</v>
      </c>
      <c r="S547" s="68">
        <f t="shared" ca="1" si="117"/>
        <v>0</v>
      </c>
    </row>
    <row r="548" spans="5:19" x14ac:dyDescent="0.25">
      <c r="E548" s="62">
        <f t="shared" si="111"/>
        <v>547</v>
      </c>
      <c r="F548" s="50">
        <v>44259</v>
      </c>
      <c r="G548" s="51">
        <v>67.470299999999995</v>
      </c>
      <c r="H548" s="69">
        <f t="shared" si="112"/>
        <v>70.509500000000003</v>
      </c>
      <c r="I548" s="64">
        <f t="shared" si="113"/>
        <v>-3.0392000000000081</v>
      </c>
      <c r="J548" s="64">
        <f t="shared" si="114"/>
        <v>9.2367366400000499</v>
      </c>
      <c r="K548" s="64">
        <f t="shared" si="115"/>
        <v>3.0392000000000081</v>
      </c>
      <c r="L548" s="70">
        <f t="shared" si="116"/>
        <v>4.5045004987379754E-2</v>
      </c>
      <c r="M548" s="64">
        <f t="shared" ca="1" si="105"/>
        <v>70.787333333333336</v>
      </c>
      <c r="N548" s="64">
        <f t="shared" ca="1" si="107"/>
        <v>-3.3170333333333417</v>
      </c>
      <c r="O548" s="64">
        <f t="shared" ca="1" si="108"/>
        <v>11.0027101344445</v>
      </c>
      <c r="P548" s="64">
        <f t="shared" ca="1" si="109"/>
        <v>3.3170333333333417</v>
      </c>
      <c r="Q548" s="70">
        <f t="shared" ca="1" si="110"/>
        <v>4.9162866229042139E-2</v>
      </c>
      <c r="R548" s="67">
        <f t="shared" ca="1" si="106"/>
        <v>-3.2709958162801356</v>
      </c>
      <c r="S548" s="68">
        <f t="shared" ca="1" si="117"/>
        <v>1</v>
      </c>
    </row>
    <row r="549" spans="5:19" x14ac:dyDescent="0.25">
      <c r="E549" s="62">
        <f t="shared" si="111"/>
        <v>548</v>
      </c>
      <c r="F549" s="50">
        <v>44260</v>
      </c>
      <c r="G549" s="51">
        <v>68.3994</v>
      </c>
      <c r="H549" s="69">
        <f t="shared" si="112"/>
        <v>67.470299999999995</v>
      </c>
      <c r="I549" s="64">
        <f t="shared" si="113"/>
        <v>0.92910000000000537</v>
      </c>
      <c r="J549" s="64">
        <f t="shared" si="114"/>
        <v>0.86322681000001</v>
      </c>
      <c r="K549" s="64">
        <f t="shared" si="115"/>
        <v>0.92910000000000537</v>
      </c>
      <c r="L549" s="70">
        <f t="shared" si="116"/>
        <v>1.3583452486425398E-2</v>
      </c>
      <c r="M549" s="64">
        <f t="shared" ca="1" si="105"/>
        <v>69.782966666666667</v>
      </c>
      <c r="N549" s="64">
        <f t="shared" ca="1" si="107"/>
        <v>-1.3835666666666668</v>
      </c>
      <c r="O549" s="64">
        <f t="shared" ca="1" si="108"/>
        <v>1.9142567211111117</v>
      </c>
      <c r="P549" s="64">
        <f t="shared" ca="1" si="109"/>
        <v>1.3835666666666668</v>
      </c>
      <c r="Q549" s="70">
        <f t="shared" ca="1" si="110"/>
        <v>2.0227760282497606E-2</v>
      </c>
      <c r="R549" s="67">
        <f t="shared" ca="1" si="106"/>
        <v>-1.3375291496134609</v>
      </c>
      <c r="S549" s="68">
        <f t="shared" ca="1" si="117"/>
        <v>0</v>
      </c>
    </row>
    <row r="550" spans="5:19" x14ac:dyDescent="0.25">
      <c r="E550" s="62">
        <f t="shared" si="111"/>
        <v>549</v>
      </c>
      <c r="F550" s="50">
        <v>44263</v>
      </c>
      <c r="G550" s="51">
        <v>70.77</v>
      </c>
      <c r="H550" s="69">
        <f t="shared" si="112"/>
        <v>68.3994</v>
      </c>
      <c r="I550" s="64">
        <f t="shared" si="113"/>
        <v>2.370599999999996</v>
      </c>
      <c r="J550" s="64">
        <f t="shared" si="114"/>
        <v>5.6197443599999817</v>
      </c>
      <c r="K550" s="64">
        <f t="shared" si="115"/>
        <v>2.370599999999996</v>
      </c>
      <c r="L550" s="70">
        <f t="shared" si="116"/>
        <v>3.349724459516739E-2</v>
      </c>
      <c r="M550" s="64">
        <f t="shared" ca="1" si="105"/>
        <v>68.793066666666675</v>
      </c>
      <c r="N550" s="64">
        <f t="shared" ca="1" si="107"/>
        <v>1.9769333333333208</v>
      </c>
      <c r="O550" s="64">
        <f t="shared" ca="1" si="108"/>
        <v>3.908265404444395</v>
      </c>
      <c r="P550" s="64">
        <f t="shared" ca="1" si="109"/>
        <v>1.9769333333333208</v>
      </c>
      <c r="Q550" s="70">
        <f t="shared" ca="1" si="110"/>
        <v>2.7934623899015413E-2</v>
      </c>
      <c r="R550" s="67">
        <f t="shared" ca="1" si="106"/>
        <v>2.0229708503865269</v>
      </c>
      <c r="S550" s="68">
        <f t="shared" ca="1" si="117"/>
        <v>1</v>
      </c>
    </row>
    <row r="551" spans="5:19" x14ac:dyDescent="0.25">
      <c r="E551" s="62">
        <f t="shared" si="111"/>
        <v>550</v>
      </c>
      <c r="F551" s="50">
        <v>44264</v>
      </c>
      <c r="G551" s="51">
        <v>69.450900000000004</v>
      </c>
      <c r="H551" s="69">
        <f t="shared" si="112"/>
        <v>70.77</v>
      </c>
      <c r="I551" s="64">
        <f t="shared" si="113"/>
        <v>-1.3190999999999917</v>
      </c>
      <c r="J551" s="64">
        <f t="shared" si="114"/>
        <v>1.7400248099999782</v>
      </c>
      <c r="K551" s="64">
        <f t="shared" si="115"/>
        <v>1.3190999999999917</v>
      </c>
      <c r="L551" s="70">
        <f t="shared" si="116"/>
        <v>1.8993274385213029E-2</v>
      </c>
      <c r="M551" s="64">
        <f t="shared" ca="1" si="105"/>
        <v>68.879900000000006</v>
      </c>
      <c r="N551" s="64">
        <f t="shared" ca="1" si="107"/>
        <v>0.57099999999999795</v>
      </c>
      <c r="O551" s="64">
        <f t="shared" ca="1" si="108"/>
        <v>0.32604099999999764</v>
      </c>
      <c r="P551" s="64">
        <f t="shared" ca="1" si="109"/>
        <v>0.57099999999999795</v>
      </c>
      <c r="Q551" s="70">
        <f t="shared" ca="1" si="110"/>
        <v>8.2216357167437422E-3</v>
      </c>
      <c r="R551" s="67">
        <f t="shared" ca="1" si="106"/>
        <v>0.61703751705320398</v>
      </c>
      <c r="S551" s="68">
        <f t="shared" ca="1" si="117"/>
        <v>0</v>
      </c>
    </row>
    <row r="552" spans="5:19" x14ac:dyDescent="0.25">
      <c r="E552" s="62">
        <f t="shared" si="111"/>
        <v>551</v>
      </c>
      <c r="F552" s="50">
        <v>44265</v>
      </c>
      <c r="G552" s="51">
        <v>69.599400000000003</v>
      </c>
      <c r="H552" s="69">
        <f t="shared" si="112"/>
        <v>69.450900000000004</v>
      </c>
      <c r="I552" s="64">
        <f t="shared" si="113"/>
        <v>0.14849999999999852</v>
      </c>
      <c r="J552" s="64">
        <f t="shared" si="114"/>
        <v>2.2052249999999562E-2</v>
      </c>
      <c r="K552" s="64">
        <f t="shared" si="115"/>
        <v>0.14849999999999852</v>
      </c>
      <c r="L552" s="70">
        <f t="shared" si="116"/>
        <v>2.1336390830955228E-3</v>
      </c>
      <c r="M552" s="64">
        <f t="shared" ca="1" si="105"/>
        <v>69.540099999999995</v>
      </c>
      <c r="N552" s="64">
        <f t="shared" ca="1" si="107"/>
        <v>5.9300000000007458E-2</v>
      </c>
      <c r="O552" s="64">
        <f t="shared" ca="1" si="108"/>
        <v>3.5164900000008844E-3</v>
      </c>
      <c r="P552" s="64">
        <f t="shared" ca="1" si="109"/>
        <v>5.9300000000007458E-2</v>
      </c>
      <c r="Q552" s="70">
        <f t="shared" ca="1" si="110"/>
        <v>8.5201883924297412E-4</v>
      </c>
      <c r="R552" s="67">
        <f t="shared" ca="1" si="106"/>
        <v>0.10533751705321344</v>
      </c>
      <c r="S552" s="68">
        <f t="shared" ca="1" si="117"/>
        <v>0</v>
      </c>
    </row>
    <row r="553" spans="5:19" x14ac:dyDescent="0.25">
      <c r="E553" s="62">
        <f t="shared" si="111"/>
        <v>552</v>
      </c>
      <c r="F553" s="50">
        <v>44266</v>
      </c>
      <c r="G553" s="51">
        <v>69.450900000000004</v>
      </c>
      <c r="H553" s="69">
        <f t="shared" si="112"/>
        <v>69.599400000000003</v>
      </c>
      <c r="I553" s="64">
        <f t="shared" si="113"/>
        <v>-0.14849999999999852</v>
      </c>
      <c r="J553" s="64">
        <f t="shared" si="114"/>
        <v>2.2052249999999562E-2</v>
      </c>
      <c r="K553" s="64">
        <f t="shared" si="115"/>
        <v>0.14849999999999852</v>
      </c>
      <c r="L553" s="70">
        <f t="shared" si="116"/>
        <v>2.1382012328133764E-3</v>
      </c>
      <c r="M553" s="64">
        <f t="shared" ca="1" si="105"/>
        <v>69.940100000000001</v>
      </c>
      <c r="N553" s="64">
        <f t="shared" ca="1" si="107"/>
        <v>-0.48919999999999675</v>
      </c>
      <c r="O553" s="64">
        <f t="shared" ca="1" si="108"/>
        <v>0.23931663999999681</v>
      </c>
      <c r="P553" s="64">
        <f t="shared" ca="1" si="109"/>
        <v>0.48919999999999675</v>
      </c>
      <c r="Q553" s="70">
        <f t="shared" ca="1" si="110"/>
        <v>7.0438252060088021E-3</v>
      </c>
      <c r="R553" s="67">
        <f t="shared" ca="1" si="106"/>
        <v>-0.44316248294679078</v>
      </c>
      <c r="S553" s="68">
        <f t="shared" ca="1" si="117"/>
        <v>1</v>
      </c>
    </row>
    <row r="554" spans="5:19" x14ac:dyDescent="0.25">
      <c r="E554" s="62">
        <f t="shared" si="111"/>
        <v>553</v>
      </c>
      <c r="F554" s="50">
        <v>44267</v>
      </c>
      <c r="G554" s="51">
        <v>69.092699999999994</v>
      </c>
      <c r="H554" s="69">
        <f t="shared" si="112"/>
        <v>69.450900000000004</v>
      </c>
      <c r="I554" s="64">
        <f t="shared" si="113"/>
        <v>-0.35820000000001073</v>
      </c>
      <c r="J554" s="64">
        <f t="shared" si="114"/>
        <v>0.12830724000000768</v>
      </c>
      <c r="K554" s="64">
        <f t="shared" si="115"/>
        <v>0.35820000000001073</v>
      </c>
      <c r="L554" s="70">
        <f t="shared" si="116"/>
        <v>5.1843393006788096E-3</v>
      </c>
      <c r="M554" s="64">
        <f t="shared" ca="1" si="105"/>
        <v>69.500399999999999</v>
      </c>
      <c r="N554" s="64">
        <f t="shared" ca="1" si="107"/>
        <v>-0.4077000000000055</v>
      </c>
      <c r="O554" s="64">
        <f t="shared" ca="1" si="108"/>
        <v>0.16621929000000449</v>
      </c>
      <c r="P554" s="64">
        <f t="shared" ca="1" si="109"/>
        <v>0.4077000000000055</v>
      </c>
      <c r="Q554" s="70">
        <f t="shared" ca="1" si="110"/>
        <v>5.9007680985112112E-3</v>
      </c>
      <c r="R554" s="67">
        <f t="shared" ca="1" si="106"/>
        <v>-0.36166248294679954</v>
      </c>
      <c r="S554" s="68">
        <f t="shared" ca="1" si="117"/>
        <v>0</v>
      </c>
    </row>
    <row r="555" spans="5:19" x14ac:dyDescent="0.25">
      <c r="E555" s="62">
        <f t="shared" si="111"/>
        <v>554</v>
      </c>
      <c r="F555" s="50">
        <v>44270</v>
      </c>
      <c r="G555" s="51">
        <v>69.686700000000002</v>
      </c>
      <c r="H555" s="69">
        <f t="shared" si="112"/>
        <v>69.092699999999994</v>
      </c>
      <c r="I555" s="64">
        <f t="shared" si="113"/>
        <v>0.5940000000000083</v>
      </c>
      <c r="J555" s="64">
        <f t="shared" si="114"/>
        <v>0.35283600000000986</v>
      </c>
      <c r="K555" s="64">
        <f t="shared" si="115"/>
        <v>0.5940000000000083</v>
      </c>
      <c r="L555" s="70">
        <f t="shared" si="116"/>
        <v>8.523864668581068E-3</v>
      </c>
      <c r="M555" s="64">
        <f t="shared" ca="1" si="105"/>
        <v>69.380999999999986</v>
      </c>
      <c r="N555" s="64">
        <f t="shared" ca="1" si="107"/>
        <v>0.30570000000001585</v>
      </c>
      <c r="O555" s="64">
        <f t="shared" ca="1" si="108"/>
        <v>9.3452490000009686E-2</v>
      </c>
      <c r="P555" s="64">
        <f t="shared" ca="1" si="109"/>
        <v>0.30570000000001585</v>
      </c>
      <c r="Q555" s="70">
        <f t="shared" ca="1" si="110"/>
        <v>4.3867768168103219E-3</v>
      </c>
      <c r="R555" s="67">
        <f t="shared" ca="1" si="106"/>
        <v>0.35173751705322182</v>
      </c>
      <c r="S555" s="68">
        <f t="shared" ca="1" si="117"/>
        <v>1</v>
      </c>
    </row>
    <row r="556" spans="5:19" x14ac:dyDescent="0.25">
      <c r="E556" s="62">
        <f t="shared" si="111"/>
        <v>555</v>
      </c>
      <c r="F556" s="50">
        <v>44271</v>
      </c>
      <c r="G556" s="51">
        <v>66.323400000000007</v>
      </c>
      <c r="H556" s="69">
        <f t="shared" si="112"/>
        <v>69.686700000000002</v>
      </c>
      <c r="I556" s="64">
        <f t="shared" si="113"/>
        <v>-3.3632999999999953</v>
      </c>
      <c r="J556" s="64">
        <f t="shared" si="114"/>
        <v>11.311786889999969</v>
      </c>
      <c r="K556" s="64">
        <f t="shared" si="115"/>
        <v>3.3632999999999953</v>
      </c>
      <c r="L556" s="70">
        <f t="shared" si="116"/>
        <v>5.0710608925356587E-2</v>
      </c>
      <c r="M556" s="64">
        <f t="shared" ca="1" si="105"/>
        <v>69.4101</v>
      </c>
      <c r="N556" s="64">
        <f t="shared" ca="1" si="107"/>
        <v>-3.0866999999999933</v>
      </c>
      <c r="O556" s="64">
        <f t="shared" ca="1" si="108"/>
        <v>9.527716889999958</v>
      </c>
      <c r="P556" s="64">
        <f t="shared" ca="1" si="109"/>
        <v>3.0866999999999933</v>
      </c>
      <c r="Q556" s="70">
        <f t="shared" ca="1" si="110"/>
        <v>4.6540135155917713E-2</v>
      </c>
      <c r="R556" s="67">
        <f t="shared" ca="1" si="106"/>
        <v>-3.0406624829467872</v>
      </c>
      <c r="S556" s="68">
        <f t="shared" ca="1" si="117"/>
        <v>1</v>
      </c>
    </row>
    <row r="557" spans="5:19" x14ac:dyDescent="0.25">
      <c r="E557" s="62">
        <f t="shared" si="111"/>
        <v>556</v>
      </c>
      <c r="F557" s="50">
        <v>44272</v>
      </c>
      <c r="G557" s="51">
        <v>68.446200000000005</v>
      </c>
      <c r="H557" s="69">
        <f t="shared" si="112"/>
        <v>66.323400000000007</v>
      </c>
      <c r="I557" s="64">
        <f t="shared" si="113"/>
        <v>2.122799999999998</v>
      </c>
      <c r="J557" s="64">
        <f t="shared" si="114"/>
        <v>4.5062798399999915</v>
      </c>
      <c r="K557" s="64">
        <f t="shared" si="115"/>
        <v>2.122799999999998</v>
      </c>
      <c r="L557" s="70">
        <f t="shared" si="116"/>
        <v>3.1014139572394055E-2</v>
      </c>
      <c r="M557" s="64">
        <f t="shared" ca="1" si="105"/>
        <v>68.367599999999996</v>
      </c>
      <c r="N557" s="64">
        <f t="shared" ca="1" si="107"/>
        <v>7.8600000000008663E-2</v>
      </c>
      <c r="O557" s="64">
        <f t="shared" ca="1" si="108"/>
        <v>6.1779600000013615E-3</v>
      </c>
      <c r="P557" s="64">
        <f t="shared" ca="1" si="109"/>
        <v>7.8600000000008663E-2</v>
      </c>
      <c r="Q557" s="70">
        <f t="shared" ca="1" si="110"/>
        <v>1.1483471690175446E-3</v>
      </c>
      <c r="R557" s="67">
        <f t="shared" ca="1" si="106"/>
        <v>0.12463751705321464</v>
      </c>
      <c r="S557" s="68">
        <f t="shared" ca="1" si="117"/>
        <v>1</v>
      </c>
    </row>
    <row r="558" spans="5:19" x14ac:dyDescent="0.25">
      <c r="E558" s="62">
        <f t="shared" si="111"/>
        <v>557</v>
      </c>
      <c r="F558" s="50">
        <v>44273</v>
      </c>
      <c r="G558" s="51">
        <v>69.2761</v>
      </c>
      <c r="H558" s="69">
        <f t="shared" si="112"/>
        <v>68.446200000000005</v>
      </c>
      <c r="I558" s="64">
        <f t="shared" si="113"/>
        <v>0.82989999999999498</v>
      </c>
      <c r="J558" s="64">
        <f t="shared" si="114"/>
        <v>0.68873400999999168</v>
      </c>
      <c r="K558" s="64">
        <f t="shared" si="115"/>
        <v>0.82989999999999498</v>
      </c>
      <c r="L558" s="70">
        <f t="shared" si="116"/>
        <v>1.1979600468271092E-2</v>
      </c>
      <c r="M558" s="64">
        <f t="shared" ca="1" si="105"/>
        <v>68.152100000000004</v>
      </c>
      <c r="N558" s="64">
        <f t="shared" ca="1" si="107"/>
        <v>1.1239999999999952</v>
      </c>
      <c r="O558" s="64">
        <f t="shared" ca="1" si="108"/>
        <v>1.2633759999999892</v>
      </c>
      <c r="P558" s="64">
        <f t="shared" ca="1" si="109"/>
        <v>1.1239999999999952</v>
      </c>
      <c r="Q558" s="70">
        <f t="shared" ca="1" si="110"/>
        <v>1.6224931830746754E-2</v>
      </c>
      <c r="R558" s="67">
        <f t="shared" ca="1" si="106"/>
        <v>1.1700375170532011</v>
      </c>
      <c r="S558" s="68">
        <f t="shared" ca="1" si="117"/>
        <v>0</v>
      </c>
    </row>
    <row r="559" spans="5:19" x14ac:dyDescent="0.25">
      <c r="E559" s="62">
        <f t="shared" si="111"/>
        <v>558</v>
      </c>
      <c r="F559" s="50">
        <v>44274</v>
      </c>
      <c r="G559" s="51">
        <v>69.564400000000006</v>
      </c>
      <c r="H559" s="69">
        <f t="shared" si="112"/>
        <v>69.2761</v>
      </c>
      <c r="I559" s="64">
        <f t="shared" si="113"/>
        <v>0.28830000000000666</v>
      </c>
      <c r="J559" s="64">
        <f t="shared" si="114"/>
        <v>8.3116890000003843E-2</v>
      </c>
      <c r="K559" s="64">
        <f t="shared" si="115"/>
        <v>0.28830000000000666</v>
      </c>
      <c r="L559" s="70">
        <f t="shared" si="116"/>
        <v>4.1443611962441512E-3</v>
      </c>
      <c r="M559" s="64">
        <f t="shared" ca="1" si="105"/>
        <v>68.015233333333342</v>
      </c>
      <c r="N559" s="64">
        <f t="shared" ca="1" si="107"/>
        <v>1.5491666666666646</v>
      </c>
      <c r="O559" s="64">
        <f t="shared" ca="1" si="108"/>
        <v>2.3999173611111049</v>
      </c>
      <c r="P559" s="64">
        <f t="shared" ca="1" si="109"/>
        <v>1.5491666666666646</v>
      </c>
      <c r="Q559" s="70">
        <f t="shared" ca="1" si="110"/>
        <v>2.2269532500340181E-2</v>
      </c>
      <c r="R559" s="67">
        <f t="shared" ca="1" si="106"/>
        <v>1.5952041837198705</v>
      </c>
      <c r="S559" s="68">
        <f t="shared" ca="1" si="117"/>
        <v>0</v>
      </c>
    </row>
    <row r="560" spans="5:19" x14ac:dyDescent="0.25">
      <c r="E560" s="62">
        <f t="shared" si="111"/>
        <v>559</v>
      </c>
      <c r="F560" s="50">
        <v>44277</v>
      </c>
      <c r="G560" s="51">
        <v>69.730400000000003</v>
      </c>
      <c r="H560" s="69">
        <f t="shared" si="112"/>
        <v>69.564400000000006</v>
      </c>
      <c r="I560" s="64">
        <f t="shared" si="113"/>
        <v>0.16599999999999682</v>
      </c>
      <c r="J560" s="64">
        <f t="shared" si="114"/>
        <v>2.7555999999998942E-2</v>
      </c>
      <c r="K560" s="64">
        <f t="shared" si="115"/>
        <v>0.16599999999999682</v>
      </c>
      <c r="L560" s="70">
        <f t="shared" si="116"/>
        <v>2.3805972717781169E-3</v>
      </c>
      <c r="M560" s="64">
        <f t="shared" ca="1" si="105"/>
        <v>69.09556666666667</v>
      </c>
      <c r="N560" s="64">
        <f t="shared" ca="1" si="107"/>
        <v>0.63483333333333292</v>
      </c>
      <c r="O560" s="64">
        <f t="shared" ca="1" si="108"/>
        <v>0.40301336111111058</v>
      </c>
      <c r="P560" s="64">
        <f t="shared" ca="1" si="109"/>
        <v>0.63483333333333292</v>
      </c>
      <c r="Q560" s="70">
        <f t="shared" ca="1" si="110"/>
        <v>9.1041114540190912E-3</v>
      </c>
      <c r="R560" s="67">
        <f t="shared" ca="1" si="106"/>
        <v>0.68087085038653894</v>
      </c>
      <c r="S560" s="68">
        <f t="shared" ca="1" si="117"/>
        <v>0</v>
      </c>
    </row>
    <row r="561" spans="5:19" x14ac:dyDescent="0.25">
      <c r="E561" s="62">
        <f t="shared" si="111"/>
        <v>560</v>
      </c>
      <c r="F561" s="50">
        <v>44278</v>
      </c>
      <c r="G561" s="51">
        <v>66.795100000000005</v>
      </c>
      <c r="H561" s="69">
        <f t="shared" si="112"/>
        <v>69.730400000000003</v>
      </c>
      <c r="I561" s="64">
        <f t="shared" si="113"/>
        <v>-2.935299999999998</v>
      </c>
      <c r="J561" s="64">
        <f t="shared" si="114"/>
        <v>8.6159860899999892</v>
      </c>
      <c r="K561" s="64">
        <f t="shared" si="115"/>
        <v>2.935299999999998</v>
      </c>
      <c r="L561" s="70">
        <f t="shared" si="116"/>
        <v>4.3944840265229004E-2</v>
      </c>
      <c r="M561" s="64">
        <f t="shared" ca="1" si="105"/>
        <v>69.523633333333336</v>
      </c>
      <c r="N561" s="64">
        <f t="shared" ca="1" si="107"/>
        <v>-2.7285333333333313</v>
      </c>
      <c r="O561" s="64">
        <f t="shared" ca="1" si="108"/>
        <v>7.4448941511111002</v>
      </c>
      <c r="P561" s="64">
        <f t="shared" ca="1" si="109"/>
        <v>2.7285333333333313</v>
      </c>
      <c r="Q561" s="70">
        <f t="shared" ca="1" si="110"/>
        <v>4.0849303816198057E-2</v>
      </c>
      <c r="R561" s="67">
        <f t="shared" ca="1" si="106"/>
        <v>-2.6824958162801251</v>
      </c>
      <c r="S561" s="68">
        <f t="shared" ca="1" si="117"/>
        <v>1</v>
      </c>
    </row>
    <row r="562" spans="5:19" x14ac:dyDescent="0.25">
      <c r="E562" s="62">
        <f t="shared" si="111"/>
        <v>561</v>
      </c>
      <c r="F562" s="50">
        <v>44279</v>
      </c>
      <c r="G562" s="51">
        <v>66.969800000000006</v>
      </c>
      <c r="H562" s="69">
        <f t="shared" si="112"/>
        <v>66.795100000000005</v>
      </c>
      <c r="I562" s="64">
        <f t="shared" si="113"/>
        <v>0.17470000000000141</v>
      </c>
      <c r="J562" s="64">
        <f t="shared" si="114"/>
        <v>3.0520090000000492E-2</v>
      </c>
      <c r="K562" s="64">
        <f t="shared" si="115"/>
        <v>0.17470000000000141</v>
      </c>
      <c r="L562" s="70">
        <f t="shared" si="116"/>
        <v>2.6086385206466407E-3</v>
      </c>
      <c r="M562" s="64">
        <f t="shared" ca="1" si="105"/>
        <v>68.696633333333338</v>
      </c>
      <c r="N562" s="64">
        <f t="shared" ca="1" si="107"/>
        <v>-1.7268333333333317</v>
      </c>
      <c r="O562" s="64">
        <f t="shared" ca="1" si="108"/>
        <v>2.9819533611111053</v>
      </c>
      <c r="P562" s="64">
        <f t="shared" ca="1" si="109"/>
        <v>1.7268333333333317</v>
      </c>
      <c r="Q562" s="70">
        <f t="shared" ca="1" si="110"/>
        <v>2.5785254448024805E-2</v>
      </c>
      <c r="R562" s="67">
        <f t="shared" ca="1" si="106"/>
        <v>-1.6807958162801258</v>
      </c>
      <c r="S562" s="68">
        <f t="shared" ca="1" si="117"/>
        <v>0</v>
      </c>
    </row>
    <row r="563" spans="5:19" x14ac:dyDescent="0.25">
      <c r="E563" s="62">
        <f t="shared" si="111"/>
        <v>562</v>
      </c>
      <c r="F563" s="50">
        <v>44280</v>
      </c>
      <c r="G563" s="51">
        <v>68.236599999999996</v>
      </c>
      <c r="H563" s="69">
        <f t="shared" si="112"/>
        <v>66.969800000000006</v>
      </c>
      <c r="I563" s="64">
        <f t="shared" si="113"/>
        <v>1.2667999999999893</v>
      </c>
      <c r="J563" s="64">
        <f t="shared" si="114"/>
        <v>1.6047822399999727</v>
      </c>
      <c r="K563" s="64">
        <f t="shared" si="115"/>
        <v>1.2667999999999893</v>
      </c>
      <c r="L563" s="70">
        <f t="shared" si="116"/>
        <v>1.8564817121603207E-2</v>
      </c>
      <c r="M563" s="64">
        <f t="shared" ca="1" si="105"/>
        <v>67.831766666666681</v>
      </c>
      <c r="N563" s="64">
        <f t="shared" ca="1" si="107"/>
        <v>0.40483333333331473</v>
      </c>
      <c r="O563" s="64">
        <f t="shared" ca="1" si="108"/>
        <v>0.16389002777776271</v>
      </c>
      <c r="P563" s="64">
        <f t="shared" ca="1" si="109"/>
        <v>0.40483333333331473</v>
      </c>
      <c r="Q563" s="70">
        <f t="shared" ca="1" si="110"/>
        <v>5.9327887575482182E-3</v>
      </c>
      <c r="R563" s="67">
        <f t="shared" ca="1" si="106"/>
        <v>0.45087085038652069</v>
      </c>
      <c r="S563" s="68">
        <f t="shared" ca="1" si="117"/>
        <v>1</v>
      </c>
    </row>
    <row r="564" spans="5:19" x14ac:dyDescent="0.25">
      <c r="E564" s="62">
        <f t="shared" si="111"/>
        <v>563</v>
      </c>
      <c r="F564" s="50">
        <v>44281</v>
      </c>
      <c r="G564" s="51">
        <v>70.071100000000001</v>
      </c>
      <c r="H564" s="69">
        <f t="shared" si="112"/>
        <v>68.236599999999996</v>
      </c>
      <c r="I564" s="64">
        <f t="shared" si="113"/>
        <v>1.8345000000000056</v>
      </c>
      <c r="J564" s="64">
        <f t="shared" si="114"/>
        <v>3.3653902500000203</v>
      </c>
      <c r="K564" s="64">
        <f t="shared" si="115"/>
        <v>1.8345000000000056</v>
      </c>
      <c r="L564" s="70">
        <f t="shared" si="116"/>
        <v>2.6180550897588386E-2</v>
      </c>
      <c r="M564" s="64">
        <f t="shared" ca="1" si="105"/>
        <v>67.333833333333345</v>
      </c>
      <c r="N564" s="64">
        <f t="shared" ca="1" si="107"/>
        <v>2.7372666666666561</v>
      </c>
      <c r="O564" s="64">
        <f t="shared" ca="1" si="108"/>
        <v>7.4926288044443865</v>
      </c>
      <c r="P564" s="64">
        <f t="shared" ca="1" si="109"/>
        <v>2.7372666666666561</v>
      </c>
      <c r="Q564" s="70">
        <f t="shared" ca="1" si="110"/>
        <v>3.9064131527358013E-2</v>
      </c>
      <c r="R564" s="67">
        <f t="shared" ca="1" si="106"/>
        <v>2.7833041837198622</v>
      </c>
      <c r="S564" s="68">
        <f t="shared" ca="1" si="117"/>
        <v>0</v>
      </c>
    </row>
    <row r="565" spans="5:19" x14ac:dyDescent="0.25">
      <c r="E565" s="62">
        <f t="shared" si="111"/>
        <v>564</v>
      </c>
      <c r="F565" s="50">
        <v>44284</v>
      </c>
      <c r="G565" s="51">
        <v>68.821899999999999</v>
      </c>
      <c r="H565" s="69">
        <f t="shared" si="112"/>
        <v>70.071100000000001</v>
      </c>
      <c r="I565" s="64">
        <f t="shared" si="113"/>
        <v>-1.2492000000000019</v>
      </c>
      <c r="J565" s="64">
        <f t="shared" si="114"/>
        <v>1.5605006400000048</v>
      </c>
      <c r="K565" s="64">
        <f t="shared" si="115"/>
        <v>1.2492000000000019</v>
      </c>
      <c r="L565" s="70">
        <f t="shared" si="116"/>
        <v>1.8151198964283199E-2</v>
      </c>
      <c r="M565" s="64">
        <f t="shared" ca="1" si="105"/>
        <v>68.42583333333333</v>
      </c>
      <c r="N565" s="64">
        <f t="shared" ca="1" si="107"/>
        <v>0.39606666666666968</v>
      </c>
      <c r="O565" s="64">
        <f t="shared" ca="1" si="108"/>
        <v>0.15686880444444684</v>
      </c>
      <c r="P565" s="64">
        <f t="shared" ca="1" si="109"/>
        <v>0.39606666666666968</v>
      </c>
      <c r="Q565" s="70">
        <f t="shared" ca="1" si="110"/>
        <v>5.754951064511001E-3</v>
      </c>
      <c r="R565" s="67">
        <f t="shared" ca="1" si="106"/>
        <v>0.44210418371987564</v>
      </c>
      <c r="S565" s="68">
        <f t="shared" ca="1" si="117"/>
        <v>0</v>
      </c>
    </row>
    <row r="566" spans="5:19" x14ac:dyDescent="0.25">
      <c r="E566" s="62">
        <f t="shared" si="111"/>
        <v>565</v>
      </c>
      <c r="F566" s="50">
        <v>44285</v>
      </c>
      <c r="G566" s="51">
        <v>70.001199999999997</v>
      </c>
      <c r="H566" s="69">
        <f t="shared" si="112"/>
        <v>68.821899999999999</v>
      </c>
      <c r="I566" s="64">
        <f t="shared" si="113"/>
        <v>1.1792999999999978</v>
      </c>
      <c r="J566" s="64">
        <f t="shared" si="114"/>
        <v>1.3907484899999949</v>
      </c>
      <c r="K566" s="64">
        <f t="shared" si="115"/>
        <v>1.1792999999999978</v>
      </c>
      <c r="L566" s="70">
        <f t="shared" si="116"/>
        <v>1.6846854053930473E-2</v>
      </c>
      <c r="M566" s="64">
        <f t="shared" ca="1" si="105"/>
        <v>69.043199999999999</v>
      </c>
      <c r="N566" s="64">
        <f t="shared" ca="1" si="107"/>
        <v>0.95799999999999841</v>
      </c>
      <c r="O566" s="64">
        <f t="shared" ca="1" si="108"/>
        <v>0.91776399999999692</v>
      </c>
      <c r="P566" s="64">
        <f t="shared" ca="1" si="109"/>
        <v>0.95799999999999841</v>
      </c>
      <c r="Q566" s="70">
        <f t="shared" ca="1" si="110"/>
        <v>1.3685479677491222E-2</v>
      </c>
      <c r="R566" s="67">
        <f t="shared" ca="1" si="106"/>
        <v>1.0040375170532043</v>
      </c>
      <c r="S566" s="68">
        <f t="shared" ca="1" si="117"/>
        <v>0</v>
      </c>
    </row>
    <row r="567" spans="5:19" x14ac:dyDescent="0.25">
      <c r="E567" s="62">
        <f t="shared" si="111"/>
        <v>566</v>
      </c>
      <c r="F567" s="50">
        <v>44286</v>
      </c>
      <c r="G567" s="51">
        <v>69.817800000000005</v>
      </c>
      <c r="H567" s="69">
        <f t="shared" si="112"/>
        <v>70.001199999999997</v>
      </c>
      <c r="I567" s="64">
        <f t="shared" si="113"/>
        <v>-0.18339999999999179</v>
      </c>
      <c r="J567" s="64">
        <f t="shared" si="114"/>
        <v>3.363555999999699E-2</v>
      </c>
      <c r="K567" s="64">
        <f t="shared" si="115"/>
        <v>0.18339999999999179</v>
      </c>
      <c r="L567" s="70">
        <f t="shared" si="116"/>
        <v>2.6268372821829358E-3</v>
      </c>
      <c r="M567" s="64">
        <f t="shared" ca="1" si="105"/>
        <v>69.631399999999999</v>
      </c>
      <c r="N567" s="64">
        <f t="shared" ca="1" si="107"/>
        <v>0.18640000000000612</v>
      </c>
      <c r="O567" s="64">
        <f t="shared" ca="1" si="108"/>
        <v>3.4744960000002281E-2</v>
      </c>
      <c r="P567" s="64">
        <f t="shared" ca="1" si="109"/>
        <v>0.18640000000000612</v>
      </c>
      <c r="Q567" s="70">
        <f t="shared" ca="1" si="110"/>
        <v>2.6698062671697774E-3</v>
      </c>
      <c r="R567" s="67">
        <f t="shared" ca="1" si="106"/>
        <v>0.23243751705321208</v>
      </c>
      <c r="S567" s="68">
        <f t="shared" ca="1" si="117"/>
        <v>0</v>
      </c>
    </row>
    <row r="568" spans="5:19" x14ac:dyDescent="0.25">
      <c r="E568" s="62">
        <f t="shared" si="111"/>
        <v>567</v>
      </c>
      <c r="F568" s="50">
        <v>44287</v>
      </c>
      <c r="G568" s="51">
        <v>69.442099999999996</v>
      </c>
      <c r="H568" s="69">
        <f t="shared" si="112"/>
        <v>69.817800000000005</v>
      </c>
      <c r="I568" s="64">
        <f t="shared" si="113"/>
        <v>-0.37570000000000903</v>
      </c>
      <c r="J568" s="64">
        <f t="shared" si="114"/>
        <v>0.14115049000000679</v>
      </c>
      <c r="K568" s="64">
        <f t="shared" si="115"/>
        <v>0.37570000000000903</v>
      </c>
      <c r="L568" s="70">
        <f t="shared" si="116"/>
        <v>5.4102626504672104E-3</v>
      </c>
      <c r="M568" s="64">
        <f t="shared" ca="1" si="105"/>
        <v>69.546966666666677</v>
      </c>
      <c r="N568" s="64">
        <f t="shared" ca="1" si="107"/>
        <v>-0.10486666666668043</v>
      </c>
      <c r="O568" s="64">
        <f t="shared" ca="1" si="108"/>
        <v>1.0997017777780664E-2</v>
      </c>
      <c r="P568" s="64">
        <f t="shared" ca="1" si="109"/>
        <v>0.10486666666668043</v>
      </c>
      <c r="Q568" s="70">
        <f t="shared" ca="1" si="110"/>
        <v>1.5101309820221512E-3</v>
      </c>
      <c r="R568" s="67">
        <f t="shared" ca="1" si="106"/>
        <v>-5.8829149613474449E-2</v>
      </c>
      <c r="S568" s="68">
        <f t="shared" ca="1" si="117"/>
        <v>1</v>
      </c>
    </row>
    <row r="569" spans="5:19" x14ac:dyDescent="0.25">
      <c r="E569" s="62">
        <f t="shared" si="111"/>
        <v>568</v>
      </c>
      <c r="F569" s="50">
        <v>44291</v>
      </c>
      <c r="G569" s="51">
        <v>72.604500000000002</v>
      </c>
      <c r="H569" s="69">
        <f t="shared" si="112"/>
        <v>69.442099999999996</v>
      </c>
      <c r="I569" s="64">
        <f t="shared" si="113"/>
        <v>3.1624000000000052</v>
      </c>
      <c r="J569" s="64">
        <f t="shared" si="114"/>
        <v>10.000773760000033</v>
      </c>
      <c r="K569" s="64">
        <f t="shared" si="115"/>
        <v>3.1624000000000052</v>
      </c>
      <c r="L569" s="70">
        <f t="shared" si="116"/>
        <v>4.3556528865290788E-2</v>
      </c>
      <c r="M569" s="64">
        <f t="shared" ca="1" si="105"/>
        <v>69.753699999999995</v>
      </c>
      <c r="N569" s="64">
        <f t="shared" ca="1" si="107"/>
        <v>2.8508000000000067</v>
      </c>
      <c r="O569" s="64">
        <f t="shared" ca="1" si="108"/>
        <v>8.1270606400000371</v>
      </c>
      <c r="P569" s="64">
        <f t="shared" ca="1" si="109"/>
        <v>2.8508000000000067</v>
      </c>
      <c r="Q569" s="70">
        <f t="shared" ca="1" si="110"/>
        <v>3.9264783863259253E-2</v>
      </c>
      <c r="R569" s="67">
        <f t="shared" ca="1" si="106"/>
        <v>2.8968375170532128</v>
      </c>
      <c r="S569" s="68">
        <f t="shared" ca="1" si="117"/>
        <v>1</v>
      </c>
    </row>
    <row r="570" spans="5:19" x14ac:dyDescent="0.25">
      <c r="E570" s="62">
        <f t="shared" si="111"/>
        <v>569</v>
      </c>
      <c r="F570" s="50">
        <v>44292</v>
      </c>
      <c r="G570" s="51">
        <v>73.102500000000006</v>
      </c>
      <c r="H570" s="69">
        <f t="shared" si="112"/>
        <v>72.604500000000002</v>
      </c>
      <c r="I570" s="64">
        <f t="shared" si="113"/>
        <v>0.49800000000000466</v>
      </c>
      <c r="J570" s="64">
        <f t="shared" si="114"/>
        <v>0.24800400000000464</v>
      </c>
      <c r="K570" s="64">
        <f t="shared" si="115"/>
        <v>0.49800000000000466</v>
      </c>
      <c r="L570" s="70">
        <f t="shared" si="116"/>
        <v>6.812352518723773E-3</v>
      </c>
      <c r="M570" s="64">
        <f t="shared" ca="1" si="105"/>
        <v>70.621466666666677</v>
      </c>
      <c r="N570" s="64">
        <f t="shared" ca="1" si="107"/>
        <v>2.481033333333329</v>
      </c>
      <c r="O570" s="64">
        <f t="shared" ca="1" si="108"/>
        <v>6.1555264011110893</v>
      </c>
      <c r="P570" s="64">
        <f t="shared" ca="1" si="109"/>
        <v>2.481033333333329</v>
      </c>
      <c r="Q570" s="70">
        <f t="shared" ca="1" si="110"/>
        <v>3.3939103769820851E-2</v>
      </c>
      <c r="R570" s="67">
        <f t="shared" ca="1" si="106"/>
        <v>2.5270708503865351</v>
      </c>
      <c r="S570" s="68">
        <f t="shared" ca="1" si="117"/>
        <v>0</v>
      </c>
    </row>
    <row r="571" spans="5:19" x14ac:dyDescent="0.25">
      <c r="E571" s="62">
        <f t="shared" si="111"/>
        <v>570</v>
      </c>
      <c r="F571" s="50">
        <v>44293</v>
      </c>
      <c r="G571" s="51">
        <v>73.364599999999996</v>
      </c>
      <c r="H571" s="69">
        <f t="shared" si="112"/>
        <v>73.102500000000006</v>
      </c>
      <c r="I571" s="64">
        <f t="shared" si="113"/>
        <v>0.26209999999998956</v>
      </c>
      <c r="J571" s="64">
        <f t="shared" si="114"/>
        <v>6.8696409999994532E-2</v>
      </c>
      <c r="K571" s="64">
        <f t="shared" si="115"/>
        <v>0.26209999999998956</v>
      </c>
      <c r="L571" s="70">
        <f t="shared" si="116"/>
        <v>3.5725676961366869E-3</v>
      </c>
      <c r="M571" s="64">
        <f t="shared" ca="1" si="105"/>
        <v>71.716366666666673</v>
      </c>
      <c r="N571" s="64">
        <f t="shared" ca="1" si="107"/>
        <v>1.648233333333323</v>
      </c>
      <c r="O571" s="64">
        <f t="shared" ca="1" si="108"/>
        <v>2.7166731211110768</v>
      </c>
      <c r="P571" s="64">
        <f t="shared" ca="1" si="109"/>
        <v>1.648233333333323</v>
      </c>
      <c r="Q571" s="70">
        <f t="shared" ca="1" si="110"/>
        <v>2.2466330264641572E-2</v>
      </c>
      <c r="R571" s="67">
        <f t="shared" ca="1" si="106"/>
        <v>1.6942708503865289</v>
      </c>
      <c r="S571" s="68">
        <f t="shared" ca="1" si="117"/>
        <v>0</v>
      </c>
    </row>
    <row r="572" spans="5:19" x14ac:dyDescent="0.25">
      <c r="E572" s="62">
        <f t="shared" si="111"/>
        <v>571</v>
      </c>
      <c r="F572" s="50">
        <v>44294</v>
      </c>
      <c r="G572" s="51">
        <v>72.604500000000002</v>
      </c>
      <c r="H572" s="69">
        <f t="shared" si="112"/>
        <v>73.364599999999996</v>
      </c>
      <c r="I572" s="64">
        <f t="shared" si="113"/>
        <v>-0.76009999999999422</v>
      </c>
      <c r="J572" s="64">
        <f t="shared" si="114"/>
        <v>0.57775200999999121</v>
      </c>
      <c r="K572" s="64">
        <f t="shared" si="115"/>
        <v>0.76009999999999422</v>
      </c>
      <c r="L572" s="70">
        <f t="shared" si="116"/>
        <v>1.0469048061759178E-2</v>
      </c>
      <c r="M572" s="64">
        <f t="shared" ca="1" si="105"/>
        <v>73.023866666666663</v>
      </c>
      <c r="N572" s="64">
        <f t="shared" ca="1" si="107"/>
        <v>-0.41936666666666156</v>
      </c>
      <c r="O572" s="64">
        <f t="shared" ca="1" si="108"/>
        <v>0.17586840111110683</v>
      </c>
      <c r="P572" s="64">
        <f t="shared" ca="1" si="109"/>
        <v>0.41936666666666156</v>
      </c>
      <c r="Q572" s="70">
        <f t="shared" ca="1" si="110"/>
        <v>5.7760423481555767E-3</v>
      </c>
      <c r="R572" s="67">
        <f t="shared" ca="1" si="106"/>
        <v>-0.37332914961345559</v>
      </c>
      <c r="S572" s="68">
        <f t="shared" ca="1" si="117"/>
        <v>1</v>
      </c>
    </row>
    <row r="573" spans="5:19" x14ac:dyDescent="0.25">
      <c r="E573" s="62">
        <f t="shared" si="111"/>
        <v>572</v>
      </c>
      <c r="F573" s="50">
        <v>44295</v>
      </c>
      <c r="G573" s="51">
        <v>74.203199999999995</v>
      </c>
      <c r="H573" s="69">
        <f t="shared" si="112"/>
        <v>72.604500000000002</v>
      </c>
      <c r="I573" s="64">
        <f t="shared" si="113"/>
        <v>1.5986999999999938</v>
      </c>
      <c r="J573" s="64">
        <f t="shared" si="114"/>
        <v>2.5558416899999803</v>
      </c>
      <c r="K573" s="64">
        <f t="shared" si="115"/>
        <v>1.5986999999999938</v>
      </c>
      <c r="L573" s="70">
        <f t="shared" si="116"/>
        <v>2.1544892942622337E-2</v>
      </c>
      <c r="M573" s="64">
        <f t="shared" ca="1" si="105"/>
        <v>73.023866666666677</v>
      </c>
      <c r="N573" s="64">
        <f t="shared" ca="1" si="107"/>
        <v>1.179333333333318</v>
      </c>
      <c r="O573" s="64">
        <f t="shared" ca="1" si="108"/>
        <v>1.390827111111075</v>
      </c>
      <c r="P573" s="64">
        <f t="shared" ca="1" si="109"/>
        <v>1.179333333333318</v>
      </c>
      <c r="Q573" s="70">
        <f t="shared" ca="1" si="110"/>
        <v>1.5893294808489635E-2</v>
      </c>
      <c r="R573" s="67">
        <f t="shared" ca="1" si="106"/>
        <v>1.2253708503865239</v>
      </c>
      <c r="S573" s="68">
        <f t="shared" ca="1" si="117"/>
        <v>1</v>
      </c>
    </row>
    <row r="574" spans="5:19" x14ac:dyDescent="0.25">
      <c r="E574" s="62">
        <f t="shared" si="111"/>
        <v>573</v>
      </c>
      <c r="F574" s="50">
        <v>44298</v>
      </c>
      <c r="G574" s="51">
        <v>74.605099999999993</v>
      </c>
      <c r="H574" s="69">
        <f t="shared" si="112"/>
        <v>74.203199999999995</v>
      </c>
      <c r="I574" s="64">
        <f t="shared" si="113"/>
        <v>0.4018999999999977</v>
      </c>
      <c r="J574" s="64">
        <f t="shared" si="114"/>
        <v>0.16152360999999815</v>
      </c>
      <c r="K574" s="64">
        <f t="shared" si="115"/>
        <v>0.4018999999999977</v>
      </c>
      <c r="L574" s="70">
        <f t="shared" si="116"/>
        <v>5.38703118151437E-3</v>
      </c>
      <c r="M574" s="64">
        <f t="shared" ca="1" si="105"/>
        <v>73.390766666666664</v>
      </c>
      <c r="N574" s="64">
        <f t="shared" ca="1" si="107"/>
        <v>1.2143333333333288</v>
      </c>
      <c r="O574" s="64">
        <f t="shared" ca="1" si="108"/>
        <v>1.4746054444444334</v>
      </c>
      <c r="P574" s="64">
        <f t="shared" ca="1" si="109"/>
        <v>1.2143333333333288</v>
      </c>
      <c r="Q574" s="70">
        <f t="shared" ca="1" si="110"/>
        <v>1.6276813962226831E-2</v>
      </c>
      <c r="R574" s="67">
        <f t="shared" ca="1" si="106"/>
        <v>1.2603708503865347</v>
      </c>
      <c r="S574" s="68">
        <f t="shared" ca="1" si="117"/>
        <v>0</v>
      </c>
    </row>
    <row r="575" spans="5:19" x14ac:dyDescent="0.25">
      <c r="E575" s="62">
        <f t="shared" si="111"/>
        <v>574</v>
      </c>
      <c r="F575" s="50">
        <v>44299</v>
      </c>
      <c r="G575" s="51">
        <v>73.2423</v>
      </c>
      <c r="H575" s="69">
        <f t="shared" si="112"/>
        <v>74.605099999999993</v>
      </c>
      <c r="I575" s="64">
        <f t="shared" si="113"/>
        <v>-1.3627999999999929</v>
      </c>
      <c r="J575" s="64">
        <f t="shared" si="114"/>
        <v>1.8572238399999808</v>
      </c>
      <c r="K575" s="64">
        <f t="shared" si="115"/>
        <v>1.3627999999999929</v>
      </c>
      <c r="L575" s="70">
        <f t="shared" si="116"/>
        <v>1.8606734086723014E-2</v>
      </c>
      <c r="M575" s="64">
        <f t="shared" ca="1" si="105"/>
        <v>73.804266666666663</v>
      </c>
      <c r="N575" s="64">
        <f t="shared" ca="1" si="107"/>
        <v>-0.56196666666666317</v>
      </c>
      <c r="O575" s="64">
        <f t="shared" ca="1" si="108"/>
        <v>0.31580653444444051</v>
      </c>
      <c r="P575" s="64">
        <f t="shared" ca="1" si="109"/>
        <v>0.56196666666666317</v>
      </c>
      <c r="Q575" s="70">
        <f t="shared" ca="1" si="110"/>
        <v>7.6727064369450874E-3</v>
      </c>
      <c r="R575" s="67">
        <f t="shared" ca="1" si="106"/>
        <v>-0.51592914961345715</v>
      </c>
      <c r="S575" s="68">
        <f t="shared" ca="1" si="117"/>
        <v>1</v>
      </c>
    </row>
    <row r="576" spans="5:19" x14ac:dyDescent="0.25">
      <c r="E576" s="62">
        <f t="shared" si="111"/>
        <v>575</v>
      </c>
      <c r="F576" s="50">
        <v>44300</v>
      </c>
      <c r="G576" s="51">
        <v>73.364599999999996</v>
      </c>
      <c r="H576" s="69">
        <f t="shared" si="112"/>
        <v>73.2423</v>
      </c>
      <c r="I576" s="64">
        <f t="shared" si="113"/>
        <v>0.12229999999999563</v>
      </c>
      <c r="J576" s="64">
        <f t="shared" si="114"/>
        <v>1.4957289999998933E-2</v>
      </c>
      <c r="K576" s="64">
        <f t="shared" si="115"/>
        <v>0.12229999999999563</v>
      </c>
      <c r="L576" s="70">
        <f t="shared" si="116"/>
        <v>1.6670165175029325E-3</v>
      </c>
      <c r="M576" s="64">
        <f t="shared" ca="1" si="105"/>
        <v>74.016866666666658</v>
      </c>
      <c r="N576" s="64">
        <f t="shared" ca="1" si="107"/>
        <v>-0.65226666666666233</v>
      </c>
      <c r="O576" s="64">
        <f t="shared" ca="1" si="108"/>
        <v>0.42545180444443881</v>
      </c>
      <c r="P576" s="64">
        <f t="shared" ca="1" si="109"/>
        <v>0.65226666666666233</v>
      </c>
      <c r="Q576" s="70">
        <f t="shared" ca="1" si="110"/>
        <v>8.8907547600158982E-3</v>
      </c>
      <c r="R576" s="67">
        <f t="shared" ca="1" si="106"/>
        <v>-0.60622914961345631</v>
      </c>
      <c r="S576" s="68">
        <f t="shared" ca="1" si="117"/>
        <v>0</v>
      </c>
    </row>
    <row r="577" spans="5:19" x14ac:dyDescent="0.25">
      <c r="E577" s="62">
        <f t="shared" si="111"/>
        <v>576</v>
      </c>
      <c r="F577" s="50">
        <v>44301</v>
      </c>
      <c r="G577" s="51">
        <v>73.390799999999999</v>
      </c>
      <c r="H577" s="69">
        <f t="shared" si="112"/>
        <v>73.364599999999996</v>
      </c>
      <c r="I577" s="64">
        <f t="shared" si="113"/>
        <v>2.6200000000002888E-2</v>
      </c>
      <c r="J577" s="64">
        <f t="shared" si="114"/>
        <v>6.8644000000015132E-4</v>
      </c>
      <c r="K577" s="64">
        <f t="shared" si="115"/>
        <v>2.6200000000002888E-2</v>
      </c>
      <c r="L577" s="70">
        <f t="shared" si="116"/>
        <v>3.5699297459631027E-4</v>
      </c>
      <c r="M577" s="64">
        <f t="shared" ca="1" si="105"/>
        <v>73.737333333333325</v>
      </c>
      <c r="N577" s="64">
        <f t="shared" ca="1" si="107"/>
        <v>-0.34653333333332625</v>
      </c>
      <c r="O577" s="64">
        <f t="shared" ca="1" si="108"/>
        <v>0.1200853511111062</v>
      </c>
      <c r="P577" s="64">
        <f t="shared" ca="1" si="109"/>
        <v>0.34653333333332625</v>
      </c>
      <c r="Q577" s="70">
        <f t="shared" ca="1" si="110"/>
        <v>4.7217544070009632E-3</v>
      </c>
      <c r="R577" s="67">
        <f t="shared" ca="1" si="106"/>
        <v>-0.30049581628012029</v>
      </c>
      <c r="S577" s="68">
        <f t="shared" ca="1" si="117"/>
        <v>0</v>
      </c>
    </row>
    <row r="578" spans="5:19" x14ac:dyDescent="0.25">
      <c r="E578" s="62">
        <f t="shared" si="111"/>
        <v>577</v>
      </c>
      <c r="F578" s="50">
        <v>44302</v>
      </c>
      <c r="G578" s="51">
        <v>74.028499999999994</v>
      </c>
      <c r="H578" s="69">
        <f t="shared" si="112"/>
        <v>73.390799999999999</v>
      </c>
      <c r="I578" s="64">
        <f t="shared" si="113"/>
        <v>0.63769999999999527</v>
      </c>
      <c r="J578" s="64">
        <f t="shared" si="114"/>
        <v>0.40666128999999396</v>
      </c>
      <c r="K578" s="64">
        <f t="shared" si="115"/>
        <v>0.63769999999999527</v>
      </c>
      <c r="L578" s="70">
        <f t="shared" si="116"/>
        <v>8.6142499172615315E-3</v>
      </c>
      <c r="M578" s="64">
        <f t="shared" ref="M578:M641" ca="1" si="118">IF(E578&lt;=span,G578,AVERAGE(OFFSET(G578,-span,0,span,1)))</f>
        <v>73.332566666666665</v>
      </c>
      <c r="N578" s="64">
        <f t="shared" ca="1" si="107"/>
        <v>0.69593333333332907</v>
      </c>
      <c r="O578" s="64">
        <f t="shared" ca="1" si="108"/>
        <v>0.48432320444443849</v>
      </c>
      <c r="P578" s="64">
        <f t="shared" ca="1" si="109"/>
        <v>0.69593333333332907</v>
      </c>
      <c r="Q578" s="70">
        <f t="shared" ca="1" si="110"/>
        <v>9.400883893815614E-3</v>
      </c>
      <c r="R578" s="67">
        <f t="shared" ref="R578:R641" ca="1" si="119">N578-AVERAGE(ErorrMA)</f>
        <v>0.7419708503865351</v>
      </c>
      <c r="S578" s="68">
        <f t="shared" ca="1" si="117"/>
        <v>1</v>
      </c>
    </row>
    <row r="579" spans="5:19" x14ac:dyDescent="0.25">
      <c r="E579" s="62">
        <f t="shared" si="111"/>
        <v>578</v>
      </c>
      <c r="F579" s="50">
        <v>44305</v>
      </c>
      <c r="G579" s="51">
        <v>73.364599999999996</v>
      </c>
      <c r="H579" s="69">
        <f t="shared" si="112"/>
        <v>74.028499999999994</v>
      </c>
      <c r="I579" s="64">
        <f t="shared" si="113"/>
        <v>-0.66389999999999816</v>
      </c>
      <c r="J579" s="64">
        <f t="shared" si="114"/>
        <v>0.44076320999999757</v>
      </c>
      <c r="K579" s="64">
        <f t="shared" si="115"/>
        <v>0.66389999999999816</v>
      </c>
      <c r="L579" s="70">
        <f t="shared" si="116"/>
        <v>9.0493235157010077E-3</v>
      </c>
      <c r="M579" s="64">
        <f t="shared" ca="1" si="118"/>
        <v>73.594633333333334</v>
      </c>
      <c r="N579" s="64">
        <f t="shared" ref="N579:N642" ca="1" si="120">G579-M579</f>
        <v>-0.23003333333333842</v>
      </c>
      <c r="O579" s="64">
        <f t="shared" ref="O579:O642" ca="1" si="121">N579^2</f>
        <v>5.2915334444446786E-2</v>
      </c>
      <c r="P579" s="64">
        <f t="shared" ref="P579:P642" ca="1" si="122">ABS(N579)</f>
        <v>0.23003333333333842</v>
      </c>
      <c r="Q579" s="70">
        <f t="shared" ref="Q579:Q642" ca="1" si="123">P579/G579</f>
        <v>3.1354813265980926E-3</v>
      </c>
      <c r="R579" s="67">
        <f t="shared" ca="1" si="119"/>
        <v>-0.18399581628013245</v>
      </c>
      <c r="S579" s="68">
        <f t="shared" ca="1" si="117"/>
        <v>1</v>
      </c>
    </row>
    <row r="580" spans="5:19" x14ac:dyDescent="0.25">
      <c r="E580" s="62">
        <f t="shared" ref="E580:E643" si="124">E579+1</f>
        <v>579</v>
      </c>
      <c r="F580" s="50">
        <v>44306</v>
      </c>
      <c r="G580" s="51">
        <v>73.862499999999997</v>
      </c>
      <c r="H580" s="69">
        <f t="shared" ref="H580:H643" si="125">G579</f>
        <v>73.364599999999996</v>
      </c>
      <c r="I580" s="64">
        <f t="shared" ref="I580:I643" si="126">(G580-H580)</f>
        <v>0.49790000000000134</v>
      </c>
      <c r="J580" s="64">
        <f t="shared" ref="J580:J643" si="127">I580^2</f>
        <v>0.24790441000000132</v>
      </c>
      <c r="K580" s="64">
        <f t="shared" ref="K580:K643" si="128">ABS(I580)</f>
        <v>0.49790000000000134</v>
      </c>
      <c r="L580" s="70">
        <f t="shared" ref="L580:L643" si="129">K580/G580</f>
        <v>6.7409037062108835E-3</v>
      </c>
      <c r="M580" s="64">
        <f t="shared" ca="1" si="118"/>
        <v>73.594633333333334</v>
      </c>
      <c r="N580" s="64">
        <f t="shared" ca="1" si="120"/>
        <v>0.26786666666666292</v>
      </c>
      <c r="O580" s="64">
        <f t="shared" ca="1" si="121"/>
        <v>7.1752551111109106E-2</v>
      </c>
      <c r="P580" s="64">
        <f t="shared" ca="1" si="122"/>
        <v>0.26786666666666292</v>
      </c>
      <c r="Q580" s="70">
        <f t="shared" ca="1" si="123"/>
        <v>3.6265583573080106E-3</v>
      </c>
      <c r="R580" s="67">
        <f t="shared" ca="1" si="119"/>
        <v>0.31390418371986889</v>
      </c>
      <c r="S580" s="68">
        <f t="shared" ref="S580:S643" ca="1" si="130">IF(N579*N580&lt;0,1,0)</f>
        <v>1</v>
      </c>
    </row>
    <row r="581" spans="5:19" x14ac:dyDescent="0.25">
      <c r="E581" s="62">
        <f t="shared" si="124"/>
        <v>580</v>
      </c>
      <c r="F581" s="50">
        <v>44307</v>
      </c>
      <c r="G581" s="51">
        <v>76.002799999999993</v>
      </c>
      <c r="H581" s="69">
        <f t="shared" si="125"/>
        <v>73.862499999999997</v>
      </c>
      <c r="I581" s="64">
        <f t="shared" si="126"/>
        <v>2.1402999999999963</v>
      </c>
      <c r="J581" s="64">
        <f t="shared" si="127"/>
        <v>4.5808840899999845</v>
      </c>
      <c r="K581" s="64">
        <f t="shared" si="128"/>
        <v>2.1402999999999963</v>
      </c>
      <c r="L581" s="70">
        <f t="shared" si="129"/>
        <v>2.8160804601935673E-2</v>
      </c>
      <c r="M581" s="64">
        <f t="shared" ca="1" si="118"/>
        <v>73.751866666666672</v>
      </c>
      <c r="N581" s="64">
        <f t="shared" ca="1" si="120"/>
        <v>2.2509333333333217</v>
      </c>
      <c r="O581" s="64">
        <f t="shared" ca="1" si="121"/>
        <v>5.0667008711110588</v>
      </c>
      <c r="P581" s="64">
        <f t="shared" ca="1" si="122"/>
        <v>2.2509333333333217</v>
      </c>
      <c r="Q581" s="70">
        <f t="shared" ca="1" si="123"/>
        <v>2.9616452727180075E-2</v>
      </c>
      <c r="R581" s="67">
        <f t="shared" ca="1" si="119"/>
        <v>2.2969708503865278</v>
      </c>
      <c r="S581" s="68">
        <f t="shared" ca="1" si="130"/>
        <v>0</v>
      </c>
    </row>
    <row r="582" spans="5:19" x14ac:dyDescent="0.25">
      <c r="E582" s="62">
        <f t="shared" si="124"/>
        <v>581</v>
      </c>
      <c r="F582" s="50">
        <v>44308</v>
      </c>
      <c r="G582" s="51">
        <v>75.469899999999996</v>
      </c>
      <c r="H582" s="69">
        <f t="shared" si="125"/>
        <v>76.002799999999993</v>
      </c>
      <c r="I582" s="64">
        <f t="shared" si="126"/>
        <v>-0.53289999999999793</v>
      </c>
      <c r="J582" s="64">
        <f t="shared" si="127"/>
        <v>0.2839824099999978</v>
      </c>
      <c r="K582" s="64">
        <f t="shared" si="128"/>
        <v>0.53289999999999793</v>
      </c>
      <c r="L582" s="70">
        <f t="shared" si="129"/>
        <v>7.0610932305461907E-3</v>
      </c>
      <c r="M582" s="64">
        <f t="shared" ca="1" si="118"/>
        <v>74.409966666666662</v>
      </c>
      <c r="N582" s="64">
        <f t="shared" ca="1" si="120"/>
        <v>1.0599333333333334</v>
      </c>
      <c r="O582" s="64">
        <f t="shared" ca="1" si="121"/>
        <v>1.1234586711111112</v>
      </c>
      <c r="P582" s="64">
        <f t="shared" ca="1" si="122"/>
        <v>1.0599333333333334</v>
      </c>
      <c r="Q582" s="70">
        <f t="shared" ca="1" si="123"/>
        <v>1.4044451275718312E-2</v>
      </c>
      <c r="R582" s="67">
        <f t="shared" ca="1" si="119"/>
        <v>1.1059708503865393</v>
      </c>
      <c r="S582" s="68">
        <f t="shared" ca="1" si="130"/>
        <v>0</v>
      </c>
    </row>
    <row r="583" spans="5:19" x14ac:dyDescent="0.25">
      <c r="E583" s="62">
        <f t="shared" si="124"/>
        <v>582</v>
      </c>
      <c r="F583" s="50">
        <v>44309</v>
      </c>
      <c r="G583" s="51">
        <v>77.208399999999997</v>
      </c>
      <c r="H583" s="69">
        <f t="shared" si="125"/>
        <v>75.469899999999996</v>
      </c>
      <c r="I583" s="64">
        <f t="shared" si="126"/>
        <v>1.7385000000000019</v>
      </c>
      <c r="J583" s="64">
        <f t="shared" si="127"/>
        <v>3.0223822500000068</v>
      </c>
      <c r="K583" s="64">
        <f t="shared" si="128"/>
        <v>1.7385000000000019</v>
      </c>
      <c r="L583" s="70">
        <f t="shared" si="129"/>
        <v>2.2516980017718305E-2</v>
      </c>
      <c r="M583" s="64">
        <f t="shared" ca="1" si="118"/>
        <v>75.111733333333333</v>
      </c>
      <c r="N583" s="64">
        <f t="shared" ca="1" si="120"/>
        <v>2.096666666666664</v>
      </c>
      <c r="O583" s="64">
        <f t="shared" ca="1" si="121"/>
        <v>4.3960111111110995</v>
      </c>
      <c r="P583" s="64">
        <f t="shared" ca="1" si="122"/>
        <v>2.096666666666664</v>
      </c>
      <c r="Q583" s="70">
        <f t="shared" ca="1" si="123"/>
        <v>2.7155939854558105E-2</v>
      </c>
      <c r="R583" s="67">
        <f t="shared" ca="1" si="119"/>
        <v>2.1427041837198701</v>
      </c>
      <c r="S583" s="68">
        <f t="shared" ca="1" si="130"/>
        <v>0</v>
      </c>
    </row>
    <row r="584" spans="5:19" x14ac:dyDescent="0.25">
      <c r="E584" s="62">
        <f t="shared" si="124"/>
        <v>583</v>
      </c>
      <c r="F584" s="50">
        <v>44312</v>
      </c>
      <c r="G584" s="51">
        <v>76.701700000000002</v>
      </c>
      <c r="H584" s="69">
        <f t="shared" si="125"/>
        <v>77.208399999999997</v>
      </c>
      <c r="I584" s="64">
        <f t="shared" si="126"/>
        <v>-0.50669999999999504</v>
      </c>
      <c r="J584" s="64">
        <f t="shared" si="127"/>
        <v>0.25674488999999495</v>
      </c>
      <c r="K584" s="64">
        <f t="shared" si="128"/>
        <v>0.50669999999999504</v>
      </c>
      <c r="L584" s="70">
        <f t="shared" si="129"/>
        <v>6.6061117289446655E-3</v>
      </c>
      <c r="M584" s="64">
        <f t="shared" ca="1" si="118"/>
        <v>76.227033333333324</v>
      </c>
      <c r="N584" s="64">
        <f t="shared" ca="1" si="120"/>
        <v>0.47466666666667834</v>
      </c>
      <c r="O584" s="64">
        <f t="shared" ca="1" si="121"/>
        <v>0.22530844444445552</v>
      </c>
      <c r="P584" s="64">
        <f t="shared" ca="1" si="122"/>
        <v>0.47466666666667834</v>
      </c>
      <c r="Q584" s="70">
        <f t="shared" ca="1" si="123"/>
        <v>6.1884764831376402E-3</v>
      </c>
      <c r="R584" s="67">
        <f t="shared" ca="1" si="119"/>
        <v>0.52070418371988436</v>
      </c>
      <c r="S584" s="68">
        <f t="shared" ca="1" si="130"/>
        <v>0</v>
      </c>
    </row>
    <row r="585" spans="5:19" x14ac:dyDescent="0.25">
      <c r="E585" s="62">
        <f t="shared" si="124"/>
        <v>584</v>
      </c>
      <c r="F585" s="50">
        <v>44313</v>
      </c>
      <c r="G585" s="51">
        <v>77.872299999999996</v>
      </c>
      <c r="H585" s="69">
        <f t="shared" si="125"/>
        <v>76.701700000000002</v>
      </c>
      <c r="I585" s="64">
        <f t="shared" si="126"/>
        <v>1.1705999999999932</v>
      </c>
      <c r="J585" s="64">
        <f t="shared" si="127"/>
        <v>1.370304359999984</v>
      </c>
      <c r="K585" s="64">
        <f t="shared" si="128"/>
        <v>1.1705999999999932</v>
      </c>
      <c r="L585" s="70">
        <f t="shared" si="129"/>
        <v>1.5032302885621631E-2</v>
      </c>
      <c r="M585" s="64">
        <f t="shared" ca="1" si="118"/>
        <v>76.459999999999994</v>
      </c>
      <c r="N585" s="64">
        <f t="shared" ca="1" si="120"/>
        <v>1.4123000000000019</v>
      </c>
      <c r="O585" s="64">
        <f t="shared" ca="1" si="121"/>
        <v>1.9945912900000053</v>
      </c>
      <c r="P585" s="64">
        <f t="shared" ca="1" si="122"/>
        <v>1.4123000000000019</v>
      </c>
      <c r="Q585" s="70">
        <f t="shared" ca="1" si="123"/>
        <v>1.813610231109139E-2</v>
      </c>
      <c r="R585" s="67">
        <f t="shared" ca="1" si="119"/>
        <v>1.4583375170532078</v>
      </c>
      <c r="S585" s="68">
        <f t="shared" ca="1" si="130"/>
        <v>0</v>
      </c>
    </row>
    <row r="586" spans="5:19" x14ac:dyDescent="0.25">
      <c r="E586" s="62">
        <f t="shared" si="124"/>
        <v>585</v>
      </c>
      <c r="F586" s="50">
        <v>44314</v>
      </c>
      <c r="G586" s="51">
        <v>78.029600000000002</v>
      </c>
      <c r="H586" s="69">
        <f t="shared" si="125"/>
        <v>77.872299999999996</v>
      </c>
      <c r="I586" s="64">
        <f t="shared" si="126"/>
        <v>0.15730000000000643</v>
      </c>
      <c r="J586" s="64">
        <f t="shared" si="127"/>
        <v>2.4743290000002024E-2</v>
      </c>
      <c r="K586" s="64">
        <f t="shared" si="128"/>
        <v>0.15730000000000643</v>
      </c>
      <c r="L586" s="70">
        <f t="shared" si="129"/>
        <v>2.0159016578324947E-3</v>
      </c>
      <c r="M586" s="64">
        <f t="shared" ca="1" si="118"/>
        <v>77.260800000000003</v>
      </c>
      <c r="N586" s="64">
        <f t="shared" ca="1" si="120"/>
        <v>0.76879999999999882</v>
      </c>
      <c r="O586" s="64">
        <f t="shared" ca="1" si="121"/>
        <v>0.59105343999999815</v>
      </c>
      <c r="P586" s="64">
        <f t="shared" ca="1" si="122"/>
        <v>0.76879999999999882</v>
      </c>
      <c r="Q586" s="70">
        <f t="shared" ca="1" si="123"/>
        <v>9.8526712939704785E-3</v>
      </c>
      <c r="R586" s="67">
        <f t="shared" ca="1" si="119"/>
        <v>0.81483751705320484</v>
      </c>
      <c r="S586" s="68">
        <f t="shared" ca="1" si="130"/>
        <v>0</v>
      </c>
    </row>
    <row r="587" spans="5:19" x14ac:dyDescent="0.25">
      <c r="E587" s="62">
        <f t="shared" si="124"/>
        <v>586</v>
      </c>
      <c r="F587" s="50">
        <v>44315</v>
      </c>
      <c r="G587" s="51">
        <v>77.566599999999994</v>
      </c>
      <c r="H587" s="69">
        <f t="shared" si="125"/>
        <v>78.029600000000002</v>
      </c>
      <c r="I587" s="64">
        <f t="shared" si="126"/>
        <v>-0.46300000000000807</v>
      </c>
      <c r="J587" s="64">
        <f t="shared" si="127"/>
        <v>0.21436900000000747</v>
      </c>
      <c r="K587" s="64">
        <f t="shared" si="128"/>
        <v>0.46300000000000807</v>
      </c>
      <c r="L587" s="70">
        <f t="shared" si="129"/>
        <v>5.9690640043524937E-3</v>
      </c>
      <c r="M587" s="64">
        <f t="shared" ca="1" si="118"/>
        <v>77.534533333333343</v>
      </c>
      <c r="N587" s="64">
        <f t="shared" ca="1" si="120"/>
        <v>3.2066666666651145E-2</v>
      </c>
      <c r="O587" s="64">
        <f t="shared" ca="1" si="121"/>
        <v>1.0282711111101156E-3</v>
      </c>
      <c r="P587" s="64">
        <f t="shared" ca="1" si="122"/>
        <v>3.2066666666651145E-2</v>
      </c>
      <c r="Q587" s="70">
        <f t="shared" ca="1" si="123"/>
        <v>4.1340817654314033E-4</v>
      </c>
      <c r="R587" s="67">
        <f t="shared" ca="1" si="119"/>
        <v>7.8104183719857126E-2</v>
      </c>
      <c r="S587" s="68">
        <f t="shared" ca="1" si="130"/>
        <v>0</v>
      </c>
    </row>
    <row r="588" spans="5:19" x14ac:dyDescent="0.25">
      <c r="E588" s="62">
        <f t="shared" si="124"/>
        <v>587</v>
      </c>
      <c r="F588" s="50">
        <v>44316</v>
      </c>
      <c r="G588" s="51">
        <v>76.579400000000007</v>
      </c>
      <c r="H588" s="69">
        <f t="shared" si="125"/>
        <v>77.566599999999994</v>
      </c>
      <c r="I588" s="64">
        <f t="shared" si="126"/>
        <v>-0.9871999999999872</v>
      </c>
      <c r="J588" s="64">
        <f t="shared" si="127"/>
        <v>0.97456383999997476</v>
      </c>
      <c r="K588" s="64">
        <f t="shared" si="128"/>
        <v>0.9871999999999872</v>
      </c>
      <c r="L588" s="70">
        <f t="shared" si="129"/>
        <v>1.2891195282282011E-2</v>
      </c>
      <c r="M588" s="64">
        <f t="shared" ca="1" si="118"/>
        <v>77.822833333333335</v>
      </c>
      <c r="N588" s="64">
        <f t="shared" ca="1" si="120"/>
        <v>-1.2434333333333285</v>
      </c>
      <c r="O588" s="64">
        <f t="shared" ca="1" si="121"/>
        <v>1.5461264544444324</v>
      </c>
      <c r="P588" s="64">
        <f t="shared" ca="1" si="122"/>
        <v>1.2434333333333285</v>
      </c>
      <c r="Q588" s="70">
        <f t="shared" ca="1" si="123"/>
        <v>1.6237177796291542E-2</v>
      </c>
      <c r="R588" s="67">
        <f t="shared" ca="1" si="119"/>
        <v>-1.1973958162801226</v>
      </c>
      <c r="S588" s="68">
        <f t="shared" ca="1" si="130"/>
        <v>1</v>
      </c>
    </row>
    <row r="589" spans="5:19" x14ac:dyDescent="0.25">
      <c r="E589" s="62">
        <f t="shared" si="124"/>
        <v>588</v>
      </c>
      <c r="F589" s="50">
        <v>44319</v>
      </c>
      <c r="G589" s="51">
        <v>78.475099999999998</v>
      </c>
      <c r="H589" s="69">
        <f t="shared" si="125"/>
        <v>76.579400000000007</v>
      </c>
      <c r="I589" s="64">
        <f t="shared" si="126"/>
        <v>1.8956999999999908</v>
      </c>
      <c r="J589" s="64">
        <f t="shared" si="127"/>
        <v>3.5936784899999652</v>
      </c>
      <c r="K589" s="64">
        <f t="shared" si="128"/>
        <v>1.8956999999999908</v>
      </c>
      <c r="L589" s="70">
        <f t="shared" si="129"/>
        <v>2.4156707031911917E-2</v>
      </c>
      <c r="M589" s="64">
        <f t="shared" ca="1" si="118"/>
        <v>77.391866666666672</v>
      </c>
      <c r="N589" s="64">
        <f t="shared" ca="1" si="120"/>
        <v>1.0832333333333253</v>
      </c>
      <c r="O589" s="64">
        <f t="shared" ca="1" si="121"/>
        <v>1.173394454444427</v>
      </c>
      <c r="P589" s="64">
        <f t="shared" ca="1" si="122"/>
        <v>1.0832333333333253</v>
      </c>
      <c r="Q589" s="70">
        <f t="shared" ca="1" si="123"/>
        <v>1.3803529187389698E-2</v>
      </c>
      <c r="R589" s="67">
        <f t="shared" ca="1" si="119"/>
        <v>1.1292708503865312</v>
      </c>
      <c r="S589" s="68">
        <f t="shared" ca="1" si="130"/>
        <v>1</v>
      </c>
    </row>
    <row r="590" spans="5:19" x14ac:dyDescent="0.25">
      <c r="E590" s="62">
        <f t="shared" si="124"/>
        <v>589</v>
      </c>
      <c r="F590" s="50">
        <v>44320</v>
      </c>
      <c r="G590" s="51">
        <v>78.667299999999997</v>
      </c>
      <c r="H590" s="69">
        <f t="shared" si="125"/>
        <v>78.475099999999998</v>
      </c>
      <c r="I590" s="64">
        <f t="shared" si="126"/>
        <v>0.1921999999999997</v>
      </c>
      <c r="J590" s="64">
        <f t="shared" si="127"/>
        <v>3.6940839999999885E-2</v>
      </c>
      <c r="K590" s="64">
        <f t="shared" si="128"/>
        <v>0.1921999999999997</v>
      </c>
      <c r="L590" s="70">
        <f t="shared" si="129"/>
        <v>2.4432006691471513E-3</v>
      </c>
      <c r="M590" s="64">
        <f t="shared" ca="1" si="118"/>
        <v>77.540366666666671</v>
      </c>
      <c r="N590" s="64">
        <f t="shared" ca="1" si="120"/>
        <v>1.1269333333333265</v>
      </c>
      <c r="O590" s="64">
        <f t="shared" ca="1" si="121"/>
        <v>1.2699787377777623</v>
      </c>
      <c r="P590" s="64">
        <f t="shared" ca="1" si="122"/>
        <v>1.1269333333333265</v>
      </c>
      <c r="Q590" s="70">
        <f t="shared" ca="1" si="123"/>
        <v>1.4325308397940778E-2</v>
      </c>
      <c r="R590" s="67">
        <f t="shared" ca="1" si="119"/>
        <v>1.1729708503865324</v>
      </c>
      <c r="S590" s="68">
        <f t="shared" ca="1" si="130"/>
        <v>0</v>
      </c>
    </row>
    <row r="591" spans="5:19" x14ac:dyDescent="0.25">
      <c r="E591" s="62">
        <f t="shared" si="124"/>
        <v>590</v>
      </c>
      <c r="F591" s="50">
        <v>44321</v>
      </c>
      <c r="G591" s="51">
        <v>77.330699999999993</v>
      </c>
      <c r="H591" s="69">
        <f t="shared" si="125"/>
        <v>78.667299999999997</v>
      </c>
      <c r="I591" s="64">
        <f t="shared" si="126"/>
        <v>-1.3366000000000042</v>
      </c>
      <c r="J591" s="64">
        <f t="shared" si="127"/>
        <v>1.7864995600000113</v>
      </c>
      <c r="K591" s="64">
        <f t="shared" si="128"/>
        <v>1.3366000000000042</v>
      </c>
      <c r="L591" s="70">
        <f t="shared" si="129"/>
        <v>1.7284209246780442E-2</v>
      </c>
      <c r="M591" s="64">
        <f t="shared" ca="1" si="118"/>
        <v>77.907266666666672</v>
      </c>
      <c r="N591" s="64">
        <f t="shared" ca="1" si="120"/>
        <v>-0.57656666666667888</v>
      </c>
      <c r="O591" s="64">
        <f t="shared" ca="1" si="121"/>
        <v>0.33242912111112521</v>
      </c>
      <c r="P591" s="64">
        <f t="shared" ca="1" si="122"/>
        <v>0.57656666666667888</v>
      </c>
      <c r="Q591" s="70">
        <f t="shared" ca="1" si="123"/>
        <v>7.4558573330731383E-3</v>
      </c>
      <c r="R591" s="67">
        <f t="shared" ca="1" si="119"/>
        <v>-0.53052914961347286</v>
      </c>
      <c r="S591" s="68">
        <f t="shared" ca="1" si="130"/>
        <v>1</v>
      </c>
    </row>
    <row r="592" spans="5:19" x14ac:dyDescent="0.25">
      <c r="E592" s="62">
        <f t="shared" si="124"/>
        <v>591</v>
      </c>
      <c r="F592" s="50">
        <v>44322</v>
      </c>
      <c r="G592" s="51">
        <v>77.985900000000001</v>
      </c>
      <c r="H592" s="69">
        <f t="shared" si="125"/>
        <v>77.330699999999993</v>
      </c>
      <c r="I592" s="64">
        <f t="shared" si="126"/>
        <v>0.65520000000000778</v>
      </c>
      <c r="J592" s="64">
        <f t="shared" si="127"/>
        <v>0.42928704000001017</v>
      </c>
      <c r="K592" s="64">
        <f t="shared" si="128"/>
        <v>0.65520000000000778</v>
      </c>
      <c r="L592" s="70">
        <f t="shared" si="129"/>
        <v>8.401518736079314E-3</v>
      </c>
      <c r="M592" s="64">
        <f t="shared" ca="1" si="118"/>
        <v>78.157699999999991</v>
      </c>
      <c r="N592" s="64">
        <f t="shared" ca="1" si="120"/>
        <v>-0.1717999999999904</v>
      </c>
      <c r="O592" s="64">
        <f t="shared" ca="1" si="121"/>
        <v>2.9515239999996702E-2</v>
      </c>
      <c r="P592" s="64">
        <f t="shared" ca="1" si="122"/>
        <v>0.1717999999999904</v>
      </c>
      <c r="Q592" s="70">
        <f t="shared" ca="1" si="123"/>
        <v>2.202962330369854E-3</v>
      </c>
      <c r="R592" s="67">
        <f t="shared" ca="1" si="119"/>
        <v>-0.12576248294678444</v>
      </c>
      <c r="S592" s="68">
        <f t="shared" ca="1" si="130"/>
        <v>0</v>
      </c>
    </row>
    <row r="593" spans="5:19" x14ac:dyDescent="0.25">
      <c r="E593" s="62">
        <f t="shared" si="124"/>
        <v>592</v>
      </c>
      <c r="F593" s="50">
        <v>44323</v>
      </c>
      <c r="G593" s="51">
        <v>78.518799999999999</v>
      </c>
      <c r="H593" s="69">
        <f t="shared" si="125"/>
        <v>77.985900000000001</v>
      </c>
      <c r="I593" s="64">
        <f t="shared" si="126"/>
        <v>0.53289999999999793</v>
      </c>
      <c r="J593" s="64">
        <f t="shared" si="127"/>
        <v>0.2839824099999978</v>
      </c>
      <c r="K593" s="64">
        <f t="shared" si="128"/>
        <v>0.53289999999999793</v>
      </c>
      <c r="L593" s="70">
        <f t="shared" si="129"/>
        <v>6.7869096318333693E-3</v>
      </c>
      <c r="M593" s="64">
        <f t="shared" ca="1" si="118"/>
        <v>77.99463333333334</v>
      </c>
      <c r="N593" s="64">
        <f t="shared" ca="1" si="120"/>
        <v>0.5241666666666589</v>
      </c>
      <c r="O593" s="64">
        <f t="shared" ca="1" si="121"/>
        <v>0.27475069444443628</v>
      </c>
      <c r="P593" s="64">
        <f t="shared" ca="1" si="122"/>
        <v>0.5241666666666589</v>
      </c>
      <c r="Q593" s="70">
        <f t="shared" ca="1" si="123"/>
        <v>6.6756836154737327E-3</v>
      </c>
      <c r="R593" s="67">
        <f t="shared" ca="1" si="119"/>
        <v>0.57020418371986492</v>
      </c>
      <c r="S593" s="68">
        <f t="shared" ca="1" si="130"/>
        <v>1</v>
      </c>
    </row>
    <row r="594" spans="5:19" x14ac:dyDescent="0.25">
      <c r="E594" s="62">
        <f t="shared" si="124"/>
        <v>593</v>
      </c>
      <c r="F594" s="50">
        <v>44326</v>
      </c>
      <c r="G594" s="51">
        <v>75.950400000000002</v>
      </c>
      <c r="H594" s="69">
        <f t="shared" si="125"/>
        <v>78.518799999999999</v>
      </c>
      <c r="I594" s="64">
        <f t="shared" si="126"/>
        <v>-2.5683999999999969</v>
      </c>
      <c r="J594" s="64">
        <f t="shared" si="127"/>
        <v>6.596678559999984</v>
      </c>
      <c r="K594" s="64">
        <f t="shared" si="128"/>
        <v>2.5683999999999969</v>
      </c>
      <c r="L594" s="70">
        <f t="shared" si="129"/>
        <v>3.3816806758094717E-2</v>
      </c>
      <c r="M594" s="64">
        <f t="shared" ca="1" si="118"/>
        <v>77.945133333333331</v>
      </c>
      <c r="N594" s="64">
        <f t="shared" ca="1" si="120"/>
        <v>-1.994733333333329</v>
      </c>
      <c r="O594" s="64">
        <f t="shared" ca="1" si="121"/>
        <v>3.9789610711110939</v>
      </c>
      <c r="P594" s="64">
        <f t="shared" ca="1" si="122"/>
        <v>1.994733333333329</v>
      </c>
      <c r="Q594" s="70">
        <f t="shared" ca="1" si="123"/>
        <v>2.6263631703497665E-2</v>
      </c>
      <c r="R594" s="67">
        <f t="shared" ca="1" si="119"/>
        <v>-1.9486958162801231</v>
      </c>
      <c r="S594" s="68">
        <f t="shared" ca="1" si="130"/>
        <v>1</v>
      </c>
    </row>
    <row r="595" spans="5:19" x14ac:dyDescent="0.25">
      <c r="E595" s="62">
        <f t="shared" si="124"/>
        <v>594</v>
      </c>
      <c r="F595" s="50">
        <v>44327</v>
      </c>
      <c r="G595" s="51">
        <v>74.517700000000005</v>
      </c>
      <c r="H595" s="69">
        <f t="shared" si="125"/>
        <v>75.950400000000002</v>
      </c>
      <c r="I595" s="64">
        <f t="shared" si="126"/>
        <v>-1.432699999999997</v>
      </c>
      <c r="J595" s="64">
        <f t="shared" si="127"/>
        <v>2.0526292899999912</v>
      </c>
      <c r="K595" s="64">
        <f t="shared" si="128"/>
        <v>1.432699999999997</v>
      </c>
      <c r="L595" s="70">
        <f t="shared" si="129"/>
        <v>1.9226304622928469E-2</v>
      </c>
      <c r="M595" s="64">
        <f t="shared" ca="1" si="118"/>
        <v>77.485033333333334</v>
      </c>
      <c r="N595" s="64">
        <f t="shared" ca="1" si="120"/>
        <v>-2.9673333333333289</v>
      </c>
      <c r="O595" s="64">
        <f t="shared" ca="1" si="121"/>
        <v>8.8050671111110859</v>
      </c>
      <c r="P595" s="64">
        <f t="shared" ca="1" si="122"/>
        <v>2.9673333333333289</v>
      </c>
      <c r="Q595" s="70">
        <f t="shared" ca="1" si="123"/>
        <v>3.9820516915220525E-2</v>
      </c>
      <c r="R595" s="67">
        <f t="shared" ca="1" si="119"/>
        <v>-2.9212958162801228</v>
      </c>
      <c r="S595" s="68">
        <f t="shared" ca="1" si="130"/>
        <v>0</v>
      </c>
    </row>
    <row r="596" spans="5:19" x14ac:dyDescent="0.25">
      <c r="E596" s="62">
        <f t="shared" si="124"/>
        <v>595</v>
      </c>
      <c r="F596" s="50">
        <v>44328</v>
      </c>
      <c r="G596" s="51">
        <v>73.067599999999999</v>
      </c>
      <c r="H596" s="69">
        <f t="shared" si="125"/>
        <v>74.517700000000005</v>
      </c>
      <c r="I596" s="64">
        <f t="shared" si="126"/>
        <v>-1.4501000000000062</v>
      </c>
      <c r="J596" s="64">
        <f t="shared" si="127"/>
        <v>2.1027900100000179</v>
      </c>
      <c r="K596" s="64">
        <f t="shared" si="128"/>
        <v>1.4501000000000062</v>
      </c>
      <c r="L596" s="70">
        <f t="shared" si="129"/>
        <v>1.984600561671666E-2</v>
      </c>
      <c r="M596" s="64">
        <f t="shared" ca="1" si="118"/>
        <v>76.328966666666659</v>
      </c>
      <c r="N596" s="64">
        <f t="shared" ca="1" si="120"/>
        <v>-3.2613666666666603</v>
      </c>
      <c r="O596" s="64">
        <f t="shared" ca="1" si="121"/>
        <v>10.636512534444403</v>
      </c>
      <c r="P596" s="64">
        <f t="shared" ca="1" si="122"/>
        <v>3.2613666666666603</v>
      </c>
      <c r="Q596" s="70">
        <f t="shared" ca="1" si="123"/>
        <v>4.4634922546609723E-2</v>
      </c>
      <c r="R596" s="67">
        <f t="shared" ca="1" si="119"/>
        <v>-3.2153291496134542</v>
      </c>
      <c r="S596" s="68">
        <f t="shared" ca="1" si="130"/>
        <v>0</v>
      </c>
    </row>
    <row r="597" spans="5:19" x14ac:dyDescent="0.25">
      <c r="E597" s="62">
        <f t="shared" si="124"/>
        <v>596</v>
      </c>
      <c r="F597" s="50">
        <v>44329</v>
      </c>
      <c r="G597" s="51">
        <v>73.408199999999994</v>
      </c>
      <c r="H597" s="69">
        <f t="shared" si="125"/>
        <v>73.067599999999999</v>
      </c>
      <c r="I597" s="64">
        <f t="shared" si="126"/>
        <v>0.34059999999999491</v>
      </c>
      <c r="J597" s="64">
        <f t="shared" si="127"/>
        <v>0.11600835999999654</v>
      </c>
      <c r="K597" s="64">
        <f t="shared" si="128"/>
        <v>0.34059999999999491</v>
      </c>
      <c r="L597" s="70">
        <f t="shared" si="129"/>
        <v>4.6398086317331706E-3</v>
      </c>
      <c r="M597" s="64">
        <f t="shared" ca="1" si="118"/>
        <v>74.511899999999997</v>
      </c>
      <c r="N597" s="64">
        <f t="shared" ca="1" si="120"/>
        <v>-1.1037000000000035</v>
      </c>
      <c r="O597" s="64">
        <f t="shared" ca="1" si="121"/>
        <v>1.2181536900000076</v>
      </c>
      <c r="P597" s="64">
        <f t="shared" ca="1" si="122"/>
        <v>1.1037000000000035</v>
      </c>
      <c r="Q597" s="70">
        <f t="shared" ca="1" si="123"/>
        <v>1.5035105070005852E-2</v>
      </c>
      <c r="R597" s="67">
        <f t="shared" ca="1" si="119"/>
        <v>-1.0576624829467975</v>
      </c>
      <c r="S597" s="68">
        <f t="shared" ca="1" si="130"/>
        <v>0</v>
      </c>
    </row>
    <row r="598" spans="5:19" x14ac:dyDescent="0.25">
      <c r="E598" s="62">
        <f t="shared" si="124"/>
        <v>597</v>
      </c>
      <c r="F598" s="50">
        <v>44330</v>
      </c>
      <c r="G598" s="51">
        <v>74.64</v>
      </c>
      <c r="H598" s="69">
        <f t="shared" si="125"/>
        <v>73.408199999999994</v>
      </c>
      <c r="I598" s="64">
        <f t="shared" si="126"/>
        <v>1.2318000000000069</v>
      </c>
      <c r="J598" s="64">
        <f t="shared" si="127"/>
        <v>1.517331240000017</v>
      </c>
      <c r="K598" s="64">
        <f t="shared" si="128"/>
        <v>1.2318000000000069</v>
      </c>
      <c r="L598" s="70">
        <f t="shared" si="129"/>
        <v>1.6503215434083694E-2</v>
      </c>
      <c r="M598" s="64">
        <f t="shared" ca="1" si="118"/>
        <v>73.664500000000004</v>
      </c>
      <c r="N598" s="64">
        <f t="shared" ca="1" si="120"/>
        <v>0.9754999999999967</v>
      </c>
      <c r="O598" s="64">
        <f t="shared" ca="1" si="121"/>
        <v>0.9516002499999936</v>
      </c>
      <c r="P598" s="64">
        <f t="shared" ca="1" si="122"/>
        <v>0.9754999999999967</v>
      </c>
      <c r="Q598" s="70">
        <f t="shared" ca="1" si="123"/>
        <v>1.3069399785637684E-2</v>
      </c>
      <c r="R598" s="67">
        <f t="shared" ca="1" si="119"/>
        <v>1.0215375170532026</v>
      </c>
      <c r="S598" s="68">
        <f t="shared" ca="1" si="130"/>
        <v>1</v>
      </c>
    </row>
    <row r="599" spans="5:19" x14ac:dyDescent="0.25">
      <c r="E599" s="62">
        <f t="shared" si="124"/>
        <v>598</v>
      </c>
      <c r="F599" s="50">
        <v>44333</v>
      </c>
      <c r="G599" s="51">
        <v>75.697100000000006</v>
      </c>
      <c r="H599" s="69">
        <f t="shared" si="125"/>
        <v>74.64</v>
      </c>
      <c r="I599" s="64">
        <f t="shared" si="126"/>
        <v>1.0571000000000055</v>
      </c>
      <c r="J599" s="64">
        <f t="shared" si="127"/>
        <v>1.1174604100000116</v>
      </c>
      <c r="K599" s="64">
        <f t="shared" si="128"/>
        <v>1.0571000000000055</v>
      </c>
      <c r="L599" s="70">
        <f t="shared" si="129"/>
        <v>1.3964867874727109E-2</v>
      </c>
      <c r="M599" s="64">
        <f t="shared" ca="1" si="118"/>
        <v>73.70526666666666</v>
      </c>
      <c r="N599" s="64">
        <f t="shared" ca="1" si="120"/>
        <v>1.9918333333333464</v>
      </c>
      <c r="O599" s="64">
        <f t="shared" ca="1" si="121"/>
        <v>3.9674000277778299</v>
      </c>
      <c r="P599" s="64">
        <f t="shared" ca="1" si="122"/>
        <v>1.9918333333333464</v>
      </c>
      <c r="Q599" s="70">
        <f t="shared" ca="1" si="123"/>
        <v>2.6313205305531471E-2</v>
      </c>
      <c r="R599" s="67">
        <f t="shared" ca="1" si="119"/>
        <v>2.0378708503865526</v>
      </c>
      <c r="S599" s="68">
        <f t="shared" ca="1" si="130"/>
        <v>0</v>
      </c>
    </row>
    <row r="600" spans="5:19" x14ac:dyDescent="0.25">
      <c r="E600" s="62">
        <f t="shared" si="124"/>
        <v>599</v>
      </c>
      <c r="F600" s="50">
        <v>44334</v>
      </c>
      <c r="G600" s="51">
        <v>75.566000000000003</v>
      </c>
      <c r="H600" s="69">
        <f t="shared" si="125"/>
        <v>75.697100000000006</v>
      </c>
      <c r="I600" s="64">
        <f t="shared" si="126"/>
        <v>-0.13110000000000355</v>
      </c>
      <c r="J600" s="64">
        <f t="shared" si="127"/>
        <v>1.7187210000000931E-2</v>
      </c>
      <c r="K600" s="64">
        <f t="shared" si="128"/>
        <v>0.13110000000000355</v>
      </c>
      <c r="L600" s="70">
        <f t="shared" si="129"/>
        <v>1.7349072334118987E-3</v>
      </c>
      <c r="M600" s="64">
        <f t="shared" ca="1" si="118"/>
        <v>74.581766666666667</v>
      </c>
      <c r="N600" s="64">
        <f t="shared" ca="1" si="120"/>
        <v>0.98423333333333574</v>
      </c>
      <c r="O600" s="64">
        <f t="shared" ca="1" si="121"/>
        <v>0.96871525444444917</v>
      </c>
      <c r="P600" s="64">
        <f t="shared" ca="1" si="122"/>
        <v>0.98423333333333574</v>
      </c>
      <c r="Q600" s="70">
        <f t="shared" ca="1" si="123"/>
        <v>1.3024817157628241E-2</v>
      </c>
      <c r="R600" s="67">
        <f t="shared" ca="1" si="119"/>
        <v>1.0302708503865416</v>
      </c>
      <c r="S600" s="68">
        <f t="shared" ca="1" si="130"/>
        <v>0</v>
      </c>
    </row>
    <row r="601" spans="5:19" x14ac:dyDescent="0.25">
      <c r="E601" s="62">
        <f t="shared" si="124"/>
        <v>600</v>
      </c>
      <c r="F601" s="50">
        <v>44335</v>
      </c>
      <c r="G601" s="51">
        <v>73.993600000000001</v>
      </c>
      <c r="H601" s="69">
        <f t="shared" si="125"/>
        <v>75.566000000000003</v>
      </c>
      <c r="I601" s="64">
        <f t="shared" si="126"/>
        <v>-1.5724000000000018</v>
      </c>
      <c r="J601" s="64">
        <f t="shared" si="127"/>
        <v>2.4724417600000055</v>
      </c>
      <c r="K601" s="64">
        <f t="shared" si="128"/>
        <v>1.5724000000000018</v>
      </c>
      <c r="L601" s="70">
        <f t="shared" si="129"/>
        <v>2.1250486528564656E-2</v>
      </c>
      <c r="M601" s="64">
        <f t="shared" ca="1" si="118"/>
        <v>75.301033333333336</v>
      </c>
      <c r="N601" s="64">
        <f t="shared" ca="1" si="120"/>
        <v>-1.3074333333333357</v>
      </c>
      <c r="O601" s="64">
        <f t="shared" ca="1" si="121"/>
        <v>1.7093819211111172</v>
      </c>
      <c r="P601" s="64">
        <f t="shared" ca="1" si="122"/>
        <v>1.3074333333333357</v>
      </c>
      <c r="Q601" s="70">
        <f t="shared" ca="1" si="123"/>
        <v>1.7669546194986264E-2</v>
      </c>
      <c r="R601" s="67">
        <f t="shared" ca="1" si="119"/>
        <v>-1.2613958162801298</v>
      </c>
      <c r="S601" s="68">
        <f t="shared" ca="1" si="130"/>
        <v>1</v>
      </c>
    </row>
    <row r="602" spans="5:19" x14ac:dyDescent="0.25">
      <c r="E602" s="62">
        <f t="shared" si="124"/>
        <v>601</v>
      </c>
      <c r="F602" s="50">
        <v>44336</v>
      </c>
      <c r="G602" s="51">
        <v>74.098399999999998</v>
      </c>
      <c r="H602" s="69">
        <f t="shared" si="125"/>
        <v>73.993600000000001</v>
      </c>
      <c r="I602" s="64">
        <f t="shared" si="126"/>
        <v>0.10479999999999734</v>
      </c>
      <c r="J602" s="64">
        <f t="shared" si="127"/>
        <v>1.0983039999999443E-2</v>
      </c>
      <c r="K602" s="64">
        <f t="shared" si="128"/>
        <v>0.10479999999999734</v>
      </c>
      <c r="L602" s="70">
        <f t="shared" si="129"/>
        <v>1.414335532211186E-3</v>
      </c>
      <c r="M602" s="64">
        <f t="shared" ca="1" si="118"/>
        <v>75.085566666666679</v>
      </c>
      <c r="N602" s="64">
        <f t="shared" ca="1" si="120"/>
        <v>-0.98716666666668118</v>
      </c>
      <c r="O602" s="64">
        <f t="shared" ca="1" si="121"/>
        <v>0.97449802777780647</v>
      </c>
      <c r="P602" s="64">
        <f t="shared" ca="1" si="122"/>
        <v>0.98716666666668118</v>
      </c>
      <c r="Q602" s="70">
        <f t="shared" ca="1" si="123"/>
        <v>1.3322374932072504E-2</v>
      </c>
      <c r="R602" s="67">
        <f t="shared" ca="1" si="119"/>
        <v>-0.94112914961347516</v>
      </c>
      <c r="S602" s="68">
        <f t="shared" ca="1" si="130"/>
        <v>0</v>
      </c>
    </row>
    <row r="603" spans="5:19" x14ac:dyDescent="0.25">
      <c r="E603" s="62">
        <f t="shared" si="124"/>
        <v>602</v>
      </c>
      <c r="F603" s="50">
        <v>44337</v>
      </c>
      <c r="G603" s="51">
        <v>67.476500000000001</v>
      </c>
      <c r="H603" s="69">
        <f t="shared" si="125"/>
        <v>74.098399999999998</v>
      </c>
      <c r="I603" s="64">
        <f t="shared" si="126"/>
        <v>-6.6218999999999966</v>
      </c>
      <c r="J603" s="64">
        <f t="shared" si="127"/>
        <v>43.849559609999957</v>
      </c>
      <c r="K603" s="64">
        <f t="shared" si="128"/>
        <v>6.6218999999999966</v>
      </c>
      <c r="L603" s="70">
        <f t="shared" si="129"/>
        <v>9.8136388224048313E-2</v>
      </c>
      <c r="M603" s="64">
        <f t="shared" ca="1" si="118"/>
        <v>74.552666666666667</v>
      </c>
      <c r="N603" s="64">
        <f t="shared" ca="1" si="120"/>
        <v>-7.0761666666666656</v>
      </c>
      <c r="O603" s="64">
        <f t="shared" ca="1" si="121"/>
        <v>50.072134694444429</v>
      </c>
      <c r="P603" s="64">
        <f t="shared" ca="1" si="122"/>
        <v>7.0761666666666656</v>
      </c>
      <c r="Q603" s="70">
        <f t="shared" ca="1" si="123"/>
        <v>0.10486860857730715</v>
      </c>
      <c r="R603" s="67">
        <f t="shared" ca="1" si="119"/>
        <v>-7.0301291496134599</v>
      </c>
      <c r="S603" s="68">
        <f t="shared" ca="1" si="130"/>
        <v>0</v>
      </c>
    </row>
    <row r="604" spans="5:19" x14ac:dyDescent="0.25">
      <c r="E604" s="62">
        <f t="shared" si="124"/>
        <v>603</v>
      </c>
      <c r="F604" s="50">
        <v>44340</v>
      </c>
      <c r="G604" s="51">
        <v>66.926199999999994</v>
      </c>
      <c r="H604" s="69">
        <f t="shared" si="125"/>
        <v>67.476500000000001</v>
      </c>
      <c r="I604" s="64">
        <f t="shared" si="126"/>
        <v>-0.55030000000000712</v>
      </c>
      <c r="J604" s="64">
        <f t="shared" si="127"/>
        <v>0.30283009000000782</v>
      </c>
      <c r="K604" s="64">
        <f t="shared" si="128"/>
        <v>0.55030000000000712</v>
      </c>
      <c r="L604" s="70">
        <f t="shared" si="129"/>
        <v>8.2224898470256366E-3</v>
      </c>
      <c r="M604" s="64">
        <f t="shared" ca="1" si="118"/>
        <v>71.856166666666653</v>
      </c>
      <c r="N604" s="64">
        <f t="shared" ca="1" si="120"/>
        <v>-4.9299666666666582</v>
      </c>
      <c r="O604" s="64">
        <f t="shared" ca="1" si="121"/>
        <v>24.304571334444361</v>
      </c>
      <c r="P604" s="64">
        <f t="shared" ca="1" si="122"/>
        <v>4.9299666666666582</v>
      </c>
      <c r="Q604" s="70">
        <f t="shared" ca="1" si="123"/>
        <v>7.3662730988262579E-2</v>
      </c>
      <c r="R604" s="67">
        <f t="shared" ca="1" si="119"/>
        <v>-4.8839291496134525</v>
      </c>
      <c r="S604" s="68">
        <f t="shared" ca="1" si="130"/>
        <v>0</v>
      </c>
    </row>
    <row r="605" spans="5:19" x14ac:dyDescent="0.25">
      <c r="E605" s="62">
        <f t="shared" si="124"/>
        <v>604</v>
      </c>
      <c r="F605" s="50">
        <v>44341</v>
      </c>
      <c r="G605" s="51">
        <v>68.289000000000001</v>
      </c>
      <c r="H605" s="69">
        <f t="shared" si="125"/>
        <v>66.926199999999994</v>
      </c>
      <c r="I605" s="64">
        <f t="shared" si="126"/>
        <v>1.3628000000000071</v>
      </c>
      <c r="J605" s="64">
        <f t="shared" si="127"/>
        <v>1.8572238400000194</v>
      </c>
      <c r="K605" s="64">
        <f t="shared" si="128"/>
        <v>1.3628000000000071</v>
      </c>
      <c r="L605" s="70">
        <f t="shared" si="129"/>
        <v>1.9956361932375741E-2</v>
      </c>
      <c r="M605" s="64">
        <f t="shared" ca="1" si="118"/>
        <v>69.500366666666665</v>
      </c>
      <c r="N605" s="64">
        <f t="shared" ca="1" si="120"/>
        <v>-1.2113666666666631</v>
      </c>
      <c r="O605" s="64">
        <f t="shared" ca="1" si="121"/>
        <v>1.4674092011111026</v>
      </c>
      <c r="P605" s="64">
        <f t="shared" ca="1" si="122"/>
        <v>1.2113666666666631</v>
      </c>
      <c r="Q605" s="70">
        <f t="shared" ca="1" si="123"/>
        <v>1.7738825677146585E-2</v>
      </c>
      <c r="R605" s="67">
        <f t="shared" ca="1" si="119"/>
        <v>-1.1653291496134572</v>
      </c>
      <c r="S605" s="68">
        <f t="shared" ca="1" si="130"/>
        <v>0</v>
      </c>
    </row>
    <row r="606" spans="5:19" x14ac:dyDescent="0.25">
      <c r="E606" s="62">
        <f t="shared" si="124"/>
        <v>605</v>
      </c>
      <c r="F606" s="50">
        <v>44342</v>
      </c>
      <c r="G606" s="51">
        <v>69.206299999999999</v>
      </c>
      <c r="H606" s="69">
        <f t="shared" si="125"/>
        <v>68.289000000000001</v>
      </c>
      <c r="I606" s="64">
        <f t="shared" si="126"/>
        <v>0.91729999999999734</v>
      </c>
      <c r="J606" s="64">
        <f t="shared" si="127"/>
        <v>0.84143928999999507</v>
      </c>
      <c r="K606" s="64">
        <f t="shared" si="128"/>
        <v>0.91729999999999734</v>
      </c>
      <c r="L606" s="70">
        <f t="shared" si="129"/>
        <v>1.325457364430691E-2</v>
      </c>
      <c r="M606" s="64">
        <f t="shared" ca="1" si="118"/>
        <v>67.56389999999999</v>
      </c>
      <c r="N606" s="64">
        <f t="shared" ca="1" si="120"/>
        <v>1.6424000000000092</v>
      </c>
      <c r="O606" s="64">
        <f t="shared" ca="1" si="121"/>
        <v>2.6974777600000301</v>
      </c>
      <c r="P606" s="64">
        <f t="shared" ca="1" si="122"/>
        <v>1.6424000000000092</v>
      </c>
      <c r="Q606" s="70">
        <f t="shared" ca="1" si="123"/>
        <v>2.3731943479134258E-2</v>
      </c>
      <c r="R606" s="67">
        <f t="shared" ca="1" si="119"/>
        <v>1.6884375170532151</v>
      </c>
      <c r="S606" s="68">
        <f t="shared" ca="1" si="130"/>
        <v>1</v>
      </c>
    </row>
    <row r="607" spans="5:19" x14ac:dyDescent="0.25">
      <c r="E607" s="62">
        <f t="shared" si="124"/>
        <v>606</v>
      </c>
      <c r="F607" s="50">
        <v>44343</v>
      </c>
      <c r="G607" s="51">
        <v>69.538200000000003</v>
      </c>
      <c r="H607" s="69">
        <f t="shared" si="125"/>
        <v>69.206299999999999</v>
      </c>
      <c r="I607" s="64">
        <f t="shared" si="126"/>
        <v>0.33190000000000452</v>
      </c>
      <c r="J607" s="64">
        <f t="shared" si="127"/>
        <v>0.110157610000003</v>
      </c>
      <c r="K607" s="64">
        <f t="shared" si="128"/>
        <v>0.33190000000000452</v>
      </c>
      <c r="L607" s="70">
        <f t="shared" si="129"/>
        <v>4.7729161813219855E-3</v>
      </c>
      <c r="M607" s="64">
        <f t="shared" ca="1" si="118"/>
        <v>68.140499999999989</v>
      </c>
      <c r="N607" s="64">
        <f t="shared" ca="1" si="120"/>
        <v>1.3977000000000146</v>
      </c>
      <c r="O607" s="64">
        <f t="shared" ca="1" si="121"/>
        <v>1.9535652900000409</v>
      </c>
      <c r="P607" s="64">
        <f t="shared" ca="1" si="122"/>
        <v>1.3977000000000146</v>
      </c>
      <c r="Q607" s="70">
        <f t="shared" ca="1" si="123"/>
        <v>2.0099743737974445E-2</v>
      </c>
      <c r="R607" s="67">
        <f t="shared" ca="1" si="119"/>
        <v>1.4437375170532205</v>
      </c>
      <c r="S607" s="68">
        <f t="shared" ca="1" si="130"/>
        <v>0</v>
      </c>
    </row>
    <row r="608" spans="5:19" x14ac:dyDescent="0.25">
      <c r="E608" s="62">
        <f t="shared" si="124"/>
        <v>607</v>
      </c>
      <c r="F608" s="50">
        <v>44344</v>
      </c>
      <c r="G608" s="51">
        <v>69.643100000000004</v>
      </c>
      <c r="H608" s="69">
        <f t="shared" si="125"/>
        <v>69.538200000000003</v>
      </c>
      <c r="I608" s="64">
        <f t="shared" si="126"/>
        <v>0.10490000000000066</v>
      </c>
      <c r="J608" s="64">
        <f t="shared" si="127"/>
        <v>1.1004010000000139E-2</v>
      </c>
      <c r="K608" s="64">
        <f t="shared" si="128"/>
        <v>0.10490000000000066</v>
      </c>
      <c r="L608" s="70">
        <f t="shared" si="129"/>
        <v>1.5062511576882801E-3</v>
      </c>
      <c r="M608" s="64">
        <f t="shared" ca="1" si="118"/>
        <v>69.011166666666668</v>
      </c>
      <c r="N608" s="64">
        <f t="shared" ca="1" si="120"/>
        <v>0.63193333333333612</v>
      </c>
      <c r="O608" s="64">
        <f t="shared" ca="1" si="121"/>
        <v>0.39933973777778131</v>
      </c>
      <c r="P608" s="64">
        <f t="shared" ca="1" si="122"/>
        <v>0.63193333333333612</v>
      </c>
      <c r="Q608" s="70">
        <f t="shared" ca="1" si="123"/>
        <v>9.0738828876562941E-3</v>
      </c>
      <c r="R608" s="67">
        <f t="shared" ca="1" si="119"/>
        <v>0.67797085038654215</v>
      </c>
      <c r="S608" s="68">
        <f t="shared" ca="1" si="130"/>
        <v>0</v>
      </c>
    </row>
    <row r="609" spans="5:19" x14ac:dyDescent="0.25">
      <c r="E609" s="62">
        <f t="shared" si="124"/>
        <v>608</v>
      </c>
      <c r="F609" s="50">
        <v>44348</v>
      </c>
      <c r="G609" s="51">
        <v>69.7654</v>
      </c>
      <c r="H609" s="69">
        <f t="shared" si="125"/>
        <v>69.643100000000004</v>
      </c>
      <c r="I609" s="64">
        <f t="shared" si="126"/>
        <v>0.12229999999999563</v>
      </c>
      <c r="J609" s="64">
        <f t="shared" si="127"/>
        <v>1.4957289999998933E-2</v>
      </c>
      <c r="K609" s="64">
        <f t="shared" si="128"/>
        <v>0.12229999999999563</v>
      </c>
      <c r="L609" s="70">
        <f t="shared" si="129"/>
        <v>1.7530179716592413E-3</v>
      </c>
      <c r="M609" s="64">
        <f t="shared" ca="1" si="118"/>
        <v>69.46253333333334</v>
      </c>
      <c r="N609" s="64">
        <f t="shared" ca="1" si="120"/>
        <v>0.30286666666665951</v>
      </c>
      <c r="O609" s="64">
        <f t="shared" ca="1" si="121"/>
        <v>9.1728217777773444E-2</v>
      </c>
      <c r="P609" s="64">
        <f t="shared" ca="1" si="122"/>
        <v>0.30286666666665951</v>
      </c>
      <c r="Q609" s="70">
        <f t="shared" ca="1" si="123"/>
        <v>4.341215941808683E-3</v>
      </c>
      <c r="R609" s="67">
        <f t="shared" ca="1" si="119"/>
        <v>0.34890418371986548</v>
      </c>
      <c r="S609" s="68">
        <f t="shared" ca="1" si="130"/>
        <v>0</v>
      </c>
    </row>
    <row r="610" spans="5:19" x14ac:dyDescent="0.25">
      <c r="E610" s="62">
        <f t="shared" si="124"/>
        <v>609</v>
      </c>
      <c r="F610" s="50">
        <v>44349</v>
      </c>
      <c r="G610" s="51">
        <v>69.188800000000001</v>
      </c>
      <c r="H610" s="69">
        <f t="shared" si="125"/>
        <v>69.7654</v>
      </c>
      <c r="I610" s="64">
        <f t="shared" si="126"/>
        <v>-0.57659999999999911</v>
      </c>
      <c r="J610" s="64">
        <f t="shared" si="127"/>
        <v>0.332467559999999</v>
      </c>
      <c r="K610" s="64">
        <f t="shared" si="128"/>
        <v>0.57659999999999911</v>
      </c>
      <c r="L610" s="70">
        <f t="shared" si="129"/>
        <v>8.3337187521679689E-3</v>
      </c>
      <c r="M610" s="64">
        <f t="shared" ca="1" si="118"/>
        <v>69.648900000000012</v>
      </c>
      <c r="N610" s="64">
        <f t="shared" ca="1" si="120"/>
        <v>-0.46010000000001128</v>
      </c>
      <c r="O610" s="64">
        <f t="shared" ca="1" si="121"/>
        <v>0.21169201000001037</v>
      </c>
      <c r="P610" s="64">
        <f t="shared" ca="1" si="122"/>
        <v>0.46010000000001128</v>
      </c>
      <c r="Q610" s="70">
        <f t="shared" ca="1" si="123"/>
        <v>6.649920218301391E-3</v>
      </c>
      <c r="R610" s="67">
        <f t="shared" ca="1" si="119"/>
        <v>-0.41406248294680531</v>
      </c>
      <c r="S610" s="68">
        <f t="shared" ca="1" si="130"/>
        <v>1</v>
      </c>
    </row>
    <row r="611" spans="5:19" x14ac:dyDescent="0.25">
      <c r="E611" s="62">
        <f t="shared" si="124"/>
        <v>610</v>
      </c>
      <c r="F611" s="50">
        <v>44350</v>
      </c>
      <c r="G611" s="51">
        <v>69.258700000000005</v>
      </c>
      <c r="H611" s="69">
        <f t="shared" si="125"/>
        <v>69.188800000000001</v>
      </c>
      <c r="I611" s="64">
        <f t="shared" si="126"/>
        <v>6.990000000000407E-2</v>
      </c>
      <c r="J611" s="64">
        <f t="shared" si="127"/>
        <v>4.8860100000005686E-3</v>
      </c>
      <c r="K611" s="64">
        <f t="shared" si="128"/>
        <v>6.990000000000407E-2</v>
      </c>
      <c r="L611" s="70">
        <f t="shared" si="129"/>
        <v>1.0092594865338804E-3</v>
      </c>
      <c r="M611" s="64">
        <f t="shared" ca="1" si="118"/>
        <v>69.532433333333344</v>
      </c>
      <c r="N611" s="64">
        <f t="shared" ca="1" si="120"/>
        <v>-0.2737333333333396</v>
      </c>
      <c r="O611" s="64">
        <f t="shared" ca="1" si="121"/>
        <v>7.4929937777781203E-2</v>
      </c>
      <c r="P611" s="64">
        <f t="shared" ca="1" si="122"/>
        <v>0.2737333333333396</v>
      </c>
      <c r="Q611" s="70">
        <f t="shared" ca="1" si="123"/>
        <v>3.9523313797882372E-3</v>
      </c>
      <c r="R611" s="67">
        <f t="shared" ca="1" si="119"/>
        <v>-0.22769581628013363</v>
      </c>
      <c r="S611" s="68">
        <f t="shared" ca="1" si="130"/>
        <v>0</v>
      </c>
    </row>
    <row r="612" spans="5:19" x14ac:dyDescent="0.25">
      <c r="E612" s="62">
        <f t="shared" si="124"/>
        <v>611</v>
      </c>
      <c r="F612" s="50">
        <v>44351</v>
      </c>
      <c r="G612" s="51">
        <v>69.040300000000002</v>
      </c>
      <c r="H612" s="69">
        <f t="shared" si="125"/>
        <v>69.258700000000005</v>
      </c>
      <c r="I612" s="64">
        <f t="shared" si="126"/>
        <v>-0.21840000000000259</v>
      </c>
      <c r="J612" s="64">
        <f t="shared" si="127"/>
        <v>4.7698560000001132E-2</v>
      </c>
      <c r="K612" s="64">
        <f t="shared" si="128"/>
        <v>0.21840000000000259</v>
      </c>
      <c r="L612" s="70">
        <f t="shared" si="129"/>
        <v>3.1633697999574537E-3</v>
      </c>
      <c r="M612" s="64">
        <f t="shared" ca="1" si="118"/>
        <v>69.404300000000006</v>
      </c>
      <c r="N612" s="64">
        <f t="shared" ca="1" si="120"/>
        <v>-0.36400000000000432</v>
      </c>
      <c r="O612" s="64">
        <f t="shared" ca="1" si="121"/>
        <v>0.13249600000000314</v>
      </c>
      <c r="P612" s="64">
        <f t="shared" ca="1" si="122"/>
        <v>0.36400000000000432</v>
      </c>
      <c r="Q612" s="70">
        <f t="shared" ca="1" si="123"/>
        <v>5.2722829999290897E-3</v>
      </c>
      <c r="R612" s="67">
        <f t="shared" ca="1" si="119"/>
        <v>-0.31796248294679835</v>
      </c>
      <c r="S612" s="68">
        <f t="shared" ca="1" si="130"/>
        <v>0</v>
      </c>
    </row>
    <row r="613" spans="5:19" x14ac:dyDescent="0.25">
      <c r="E613" s="62">
        <f t="shared" si="124"/>
        <v>612</v>
      </c>
      <c r="F613" s="50">
        <v>44354</v>
      </c>
      <c r="G613" s="51">
        <v>69.249899999999997</v>
      </c>
      <c r="H613" s="69">
        <f t="shared" si="125"/>
        <v>69.040300000000002</v>
      </c>
      <c r="I613" s="64">
        <f t="shared" si="126"/>
        <v>0.20959999999999468</v>
      </c>
      <c r="J613" s="64">
        <f t="shared" si="127"/>
        <v>4.393215999999777E-2</v>
      </c>
      <c r="K613" s="64">
        <f t="shared" si="128"/>
        <v>0.20959999999999468</v>
      </c>
      <c r="L613" s="70">
        <f t="shared" si="129"/>
        <v>3.0267191721575727E-3</v>
      </c>
      <c r="M613" s="64">
        <f t="shared" ca="1" si="118"/>
        <v>69.162599999999998</v>
      </c>
      <c r="N613" s="64">
        <f t="shared" ca="1" si="120"/>
        <v>8.7299999999999045E-2</v>
      </c>
      <c r="O613" s="64">
        <f t="shared" ca="1" si="121"/>
        <v>7.6212899999998336E-3</v>
      </c>
      <c r="P613" s="64">
        <f t="shared" ca="1" si="122"/>
        <v>8.7299999999999045E-2</v>
      </c>
      <c r="Q613" s="70">
        <f t="shared" ca="1" si="123"/>
        <v>1.2606516399301523E-3</v>
      </c>
      <c r="R613" s="67">
        <f t="shared" ca="1" si="119"/>
        <v>0.13333751705320501</v>
      </c>
      <c r="S613" s="68">
        <f t="shared" ca="1" si="130"/>
        <v>1</v>
      </c>
    </row>
    <row r="614" spans="5:19" x14ac:dyDescent="0.25">
      <c r="E614" s="62">
        <f t="shared" si="124"/>
        <v>613</v>
      </c>
      <c r="F614" s="50">
        <v>44355</v>
      </c>
      <c r="G614" s="51">
        <v>69.686700000000002</v>
      </c>
      <c r="H614" s="69">
        <f t="shared" si="125"/>
        <v>69.249899999999997</v>
      </c>
      <c r="I614" s="64">
        <f t="shared" si="126"/>
        <v>0.43680000000000518</v>
      </c>
      <c r="J614" s="64">
        <f t="shared" si="127"/>
        <v>0.19079424000000453</v>
      </c>
      <c r="K614" s="64">
        <f t="shared" si="128"/>
        <v>0.43680000000000518</v>
      </c>
      <c r="L614" s="70">
        <f t="shared" si="129"/>
        <v>6.2680540189161658E-3</v>
      </c>
      <c r="M614" s="64">
        <f t="shared" ca="1" si="118"/>
        <v>69.182966666666672</v>
      </c>
      <c r="N614" s="64">
        <f t="shared" ca="1" si="120"/>
        <v>0.50373333333332937</v>
      </c>
      <c r="O614" s="64">
        <f t="shared" ca="1" si="121"/>
        <v>0.25374727111110712</v>
      </c>
      <c r="P614" s="64">
        <f t="shared" ca="1" si="122"/>
        <v>0.50373333333332937</v>
      </c>
      <c r="Q614" s="70">
        <f t="shared" ca="1" si="123"/>
        <v>7.2285433710210035E-3</v>
      </c>
      <c r="R614" s="67">
        <f t="shared" ca="1" si="119"/>
        <v>0.54977085038653539</v>
      </c>
      <c r="S614" s="68">
        <f t="shared" ca="1" si="130"/>
        <v>0</v>
      </c>
    </row>
    <row r="615" spans="5:19" x14ac:dyDescent="0.25">
      <c r="E615" s="62">
        <f t="shared" si="124"/>
        <v>614</v>
      </c>
      <c r="F615" s="50">
        <v>44356</v>
      </c>
      <c r="G615" s="51">
        <v>68.965999999999994</v>
      </c>
      <c r="H615" s="69">
        <f t="shared" si="125"/>
        <v>69.686700000000002</v>
      </c>
      <c r="I615" s="64">
        <f t="shared" si="126"/>
        <v>-0.72070000000000789</v>
      </c>
      <c r="J615" s="64">
        <f t="shared" si="127"/>
        <v>0.51940849000001132</v>
      </c>
      <c r="K615" s="64">
        <f t="shared" si="128"/>
        <v>0.72070000000000789</v>
      </c>
      <c r="L615" s="70">
        <f t="shared" si="129"/>
        <v>1.045007684946217E-2</v>
      </c>
      <c r="M615" s="64">
        <f t="shared" ca="1" si="118"/>
        <v>69.325633333333329</v>
      </c>
      <c r="N615" s="64">
        <f t="shared" ca="1" si="120"/>
        <v>-0.3596333333333348</v>
      </c>
      <c r="O615" s="64">
        <f t="shared" ca="1" si="121"/>
        <v>0.1293361344444455</v>
      </c>
      <c r="P615" s="64">
        <f t="shared" ca="1" si="122"/>
        <v>0.3596333333333348</v>
      </c>
      <c r="Q615" s="70">
        <f t="shared" ca="1" si="123"/>
        <v>5.2146468308055397E-3</v>
      </c>
      <c r="R615" s="67">
        <f t="shared" ca="1" si="119"/>
        <v>-0.31359581628012884</v>
      </c>
      <c r="S615" s="68">
        <f t="shared" ca="1" si="130"/>
        <v>1</v>
      </c>
    </row>
    <row r="616" spans="5:19" x14ac:dyDescent="0.25">
      <c r="E616" s="62">
        <f t="shared" si="124"/>
        <v>615</v>
      </c>
      <c r="F616" s="50">
        <v>44357</v>
      </c>
      <c r="G616" s="51">
        <v>69.045100000000005</v>
      </c>
      <c r="H616" s="69">
        <f t="shared" si="125"/>
        <v>68.965999999999994</v>
      </c>
      <c r="I616" s="64">
        <f t="shared" si="126"/>
        <v>7.910000000001105E-2</v>
      </c>
      <c r="J616" s="64">
        <f t="shared" si="127"/>
        <v>6.2568100000017484E-3</v>
      </c>
      <c r="K616" s="64">
        <f t="shared" si="128"/>
        <v>7.910000000001105E-2</v>
      </c>
      <c r="L616" s="70">
        <f t="shared" si="129"/>
        <v>1.1456280025665985E-3</v>
      </c>
      <c r="M616" s="64">
        <f t="shared" ca="1" si="118"/>
        <v>69.300866666666664</v>
      </c>
      <c r="N616" s="64">
        <f t="shared" ca="1" si="120"/>
        <v>-0.25576666666665915</v>
      </c>
      <c r="O616" s="64">
        <f t="shared" ca="1" si="121"/>
        <v>6.5416587777773927E-2</v>
      </c>
      <c r="P616" s="64">
        <f t="shared" ca="1" si="122"/>
        <v>0.25576666666665915</v>
      </c>
      <c r="Q616" s="70">
        <f t="shared" ca="1" si="123"/>
        <v>3.7043420411681516E-3</v>
      </c>
      <c r="R616" s="67">
        <f t="shared" ca="1" si="119"/>
        <v>-0.20972914961345318</v>
      </c>
      <c r="S616" s="68">
        <f t="shared" ca="1" si="130"/>
        <v>0</v>
      </c>
    </row>
    <row r="617" spans="5:19" x14ac:dyDescent="0.25">
      <c r="E617" s="62">
        <f t="shared" si="124"/>
        <v>616</v>
      </c>
      <c r="F617" s="50">
        <v>44358</v>
      </c>
      <c r="G617" s="51">
        <v>72.191900000000004</v>
      </c>
      <c r="H617" s="69">
        <f t="shared" si="125"/>
        <v>69.045100000000005</v>
      </c>
      <c r="I617" s="64">
        <f t="shared" si="126"/>
        <v>3.1467999999999989</v>
      </c>
      <c r="J617" s="64">
        <f t="shared" si="127"/>
        <v>9.9023502399999934</v>
      </c>
      <c r="K617" s="64">
        <f t="shared" si="128"/>
        <v>3.1467999999999989</v>
      </c>
      <c r="L617" s="70">
        <f t="shared" si="129"/>
        <v>4.3589377755676173E-2</v>
      </c>
      <c r="M617" s="64">
        <f t="shared" ca="1" si="118"/>
        <v>69.232599999999991</v>
      </c>
      <c r="N617" s="64">
        <f t="shared" ca="1" si="120"/>
        <v>2.9593000000000131</v>
      </c>
      <c r="O617" s="64">
        <f t="shared" ca="1" si="121"/>
        <v>8.7574564900000773</v>
      </c>
      <c r="P617" s="64">
        <f t="shared" ca="1" si="122"/>
        <v>2.9593000000000131</v>
      </c>
      <c r="Q617" s="70">
        <f t="shared" ca="1" si="123"/>
        <v>4.0992133466497112E-2</v>
      </c>
      <c r="R617" s="67">
        <f t="shared" ca="1" si="119"/>
        <v>3.0053375170532193</v>
      </c>
      <c r="S617" s="68">
        <f t="shared" ca="1" si="130"/>
        <v>1</v>
      </c>
    </row>
    <row r="618" spans="5:19" x14ac:dyDescent="0.25">
      <c r="E618" s="62">
        <f t="shared" si="124"/>
        <v>617</v>
      </c>
      <c r="F618" s="50">
        <v>44361</v>
      </c>
      <c r="G618" s="51">
        <v>71.515000000000001</v>
      </c>
      <c r="H618" s="69">
        <f t="shared" si="125"/>
        <v>72.191900000000004</v>
      </c>
      <c r="I618" s="64">
        <f t="shared" si="126"/>
        <v>-0.67690000000000339</v>
      </c>
      <c r="J618" s="64">
        <f t="shared" si="127"/>
        <v>0.45819361000000458</v>
      </c>
      <c r="K618" s="64">
        <f t="shared" si="128"/>
        <v>0.67690000000000339</v>
      </c>
      <c r="L618" s="70">
        <f t="shared" si="129"/>
        <v>9.4651471719220219E-3</v>
      </c>
      <c r="M618" s="64">
        <f t="shared" ca="1" si="118"/>
        <v>70.067666666666668</v>
      </c>
      <c r="N618" s="64">
        <f t="shared" ca="1" si="120"/>
        <v>1.4473333333333329</v>
      </c>
      <c r="O618" s="64">
        <f t="shared" ca="1" si="121"/>
        <v>2.0947737777777764</v>
      </c>
      <c r="P618" s="64">
        <f t="shared" ca="1" si="122"/>
        <v>1.4473333333333329</v>
      </c>
      <c r="Q618" s="70">
        <f t="shared" ca="1" si="123"/>
        <v>2.0238178470717093E-2</v>
      </c>
      <c r="R618" s="67">
        <f t="shared" ca="1" si="119"/>
        <v>1.4933708503865388</v>
      </c>
      <c r="S618" s="68">
        <f t="shared" ca="1" si="130"/>
        <v>0</v>
      </c>
    </row>
    <row r="619" spans="5:19" x14ac:dyDescent="0.25">
      <c r="E619" s="62">
        <f t="shared" si="124"/>
        <v>618</v>
      </c>
      <c r="F619" s="50">
        <v>44362</v>
      </c>
      <c r="G619" s="51">
        <v>72.051199999999994</v>
      </c>
      <c r="H619" s="69">
        <f t="shared" si="125"/>
        <v>71.515000000000001</v>
      </c>
      <c r="I619" s="64">
        <f t="shared" si="126"/>
        <v>0.53619999999999379</v>
      </c>
      <c r="J619" s="64">
        <f t="shared" si="127"/>
        <v>0.28751043999999332</v>
      </c>
      <c r="K619" s="64">
        <f t="shared" si="128"/>
        <v>0.53619999999999379</v>
      </c>
      <c r="L619" s="70">
        <f t="shared" si="129"/>
        <v>7.4419301829809058E-3</v>
      </c>
      <c r="M619" s="64">
        <f t="shared" ca="1" si="118"/>
        <v>70.917333333333332</v>
      </c>
      <c r="N619" s="64">
        <f t="shared" ca="1" si="120"/>
        <v>1.1338666666666626</v>
      </c>
      <c r="O619" s="64">
        <f t="shared" ca="1" si="121"/>
        <v>1.2856536177777684</v>
      </c>
      <c r="P619" s="64">
        <f t="shared" ca="1" si="122"/>
        <v>1.1338666666666626</v>
      </c>
      <c r="Q619" s="70">
        <f t="shared" ca="1" si="123"/>
        <v>1.5736957422869607E-2</v>
      </c>
      <c r="R619" s="67">
        <f t="shared" ca="1" si="119"/>
        <v>1.1799041837198685</v>
      </c>
      <c r="S619" s="68">
        <f t="shared" ca="1" si="130"/>
        <v>0</v>
      </c>
    </row>
    <row r="620" spans="5:19" x14ac:dyDescent="0.25">
      <c r="E620" s="62">
        <f t="shared" si="124"/>
        <v>619</v>
      </c>
      <c r="F620" s="50">
        <v>44363</v>
      </c>
      <c r="G620" s="51">
        <v>71.611699999999999</v>
      </c>
      <c r="H620" s="69">
        <f t="shared" si="125"/>
        <v>72.051199999999994</v>
      </c>
      <c r="I620" s="64">
        <f t="shared" si="126"/>
        <v>-0.43949999999999534</v>
      </c>
      <c r="J620" s="64">
        <f t="shared" si="127"/>
        <v>0.1931602499999959</v>
      </c>
      <c r="K620" s="64">
        <f t="shared" si="128"/>
        <v>0.43949999999999534</v>
      </c>
      <c r="L620" s="70">
        <f t="shared" si="129"/>
        <v>6.1372652792769248E-3</v>
      </c>
      <c r="M620" s="64">
        <f t="shared" ca="1" si="118"/>
        <v>71.919366666666676</v>
      </c>
      <c r="N620" s="64">
        <f t="shared" ca="1" si="120"/>
        <v>-0.30766666666667675</v>
      </c>
      <c r="O620" s="64">
        <f t="shared" ca="1" si="121"/>
        <v>9.4658777777783976E-2</v>
      </c>
      <c r="P620" s="64">
        <f t="shared" ca="1" si="122"/>
        <v>0.30766666666667675</v>
      </c>
      <c r="Q620" s="70">
        <f t="shared" ca="1" si="123"/>
        <v>4.2963184321371615E-3</v>
      </c>
      <c r="R620" s="67">
        <f t="shared" ca="1" si="119"/>
        <v>-0.26162914961347078</v>
      </c>
      <c r="S620" s="68">
        <f t="shared" ca="1" si="130"/>
        <v>1</v>
      </c>
    </row>
    <row r="621" spans="5:19" x14ac:dyDescent="0.25">
      <c r="E621" s="62">
        <f t="shared" si="124"/>
        <v>620</v>
      </c>
      <c r="F621" s="50">
        <v>44364</v>
      </c>
      <c r="G621" s="51">
        <v>70.891000000000005</v>
      </c>
      <c r="H621" s="69">
        <f t="shared" si="125"/>
        <v>71.611699999999999</v>
      </c>
      <c r="I621" s="64">
        <f t="shared" si="126"/>
        <v>-0.72069999999999368</v>
      </c>
      <c r="J621" s="64">
        <f t="shared" si="127"/>
        <v>0.5194084899999909</v>
      </c>
      <c r="K621" s="64">
        <f t="shared" si="128"/>
        <v>0.72069999999999368</v>
      </c>
      <c r="L621" s="70">
        <f t="shared" si="129"/>
        <v>1.0166311661564847E-2</v>
      </c>
      <c r="M621" s="64">
        <f t="shared" ca="1" si="118"/>
        <v>71.72596666666665</v>
      </c>
      <c r="N621" s="64">
        <f t="shared" ca="1" si="120"/>
        <v>-0.8349666666666451</v>
      </c>
      <c r="O621" s="64">
        <f t="shared" ca="1" si="121"/>
        <v>0.69716933444440843</v>
      </c>
      <c r="P621" s="64">
        <f t="shared" ca="1" si="122"/>
        <v>0.8349666666666451</v>
      </c>
      <c r="Q621" s="70">
        <f t="shared" ca="1" si="123"/>
        <v>1.177817588504387E-2</v>
      </c>
      <c r="R621" s="67">
        <f t="shared" ca="1" si="119"/>
        <v>-0.78892914961343907</v>
      </c>
      <c r="S621" s="68">
        <f t="shared" ca="1" si="130"/>
        <v>0</v>
      </c>
    </row>
    <row r="622" spans="5:19" x14ac:dyDescent="0.25">
      <c r="E622" s="62">
        <f t="shared" si="124"/>
        <v>621</v>
      </c>
      <c r="F622" s="50">
        <v>44365</v>
      </c>
      <c r="G622" s="51">
        <v>70.029499999999999</v>
      </c>
      <c r="H622" s="69">
        <f t="shared" si="125"/>
        <v>70.891000000000005</v>
      </c>
      <c r="I622" s="64">
        <f t="shared" si="126"/>
        <v>-0.86150000000000659</v>
      </c>
      <c r="J622" s="64">
        <f t="shared" si="127"/>
        <v>0.74218225000001137</v>
      </c>
      <c r="K622" s="64">
        <f t="shared" si="128"/>
        <v>0.86150000000000659</v>
      </c>
      <c r="L622" s="70">
        <f t="shared" si="129"/>
        <v>1.2301958460363227E-2</v>
      </c>
      <c r="M622" s="64">
        <f t="shared" ca="1" si="118"/>
        <v>71.517966666666666</v>
      </c>
      <c r="N622" s="64">
        <f t="shared" ca="1" si="120"/>
        <v>-1.4884666666666675</v>
      </c>
      <c r="O622" s="64">
        <f t="shared" ca="1" si="121"/>
        <v>2.2155330177777803</v>
      </c>
      <c r="P622" s="64">
        <f t="shared" ca="1" si="122"/>
        <v>1.4884666666666675</v>
      </c>
      <c r="Q622" s="70">
        <f t="shared" ca="1" si="123"/>
        <v>2.1254852121843901E-2</v>
      </c>
      <c r="R622" s="67">
        <f t="shared" ca="1" si="119"/>
        <v>-1.4424291496134616</v>
      </c>
      <c r="S622" s="68">
        <f t="shared" ca="1" si="130"/>
        <v>0</v>
      </c>
    </row>
    <row r="623" spans="5:19" x14ac:dyDescent="0.25">
      <c r="E623" s="62">
        <f t="shared" si="124"/>
        <v>622</v>
      </c>
      <c r="F623" s="50">
        <v>44368</v>
      </c>
      <c r="G623" s="51">
        <v>70.846999999999994</v>
      </c>
      <c r="H623" s="69">
        <f t="shared" si="125"/>
        <v>70.029499999999999</v>
      </c>
      <c r="I623" s="64">
        <f t="shared" si="126"/>
        <v>0.81749999999999545</v>
      </c>
      <c r="J623" s="64">
        <f t="shared" si="127"/>
        <v>0.66830624999999255</v>
      </c>
      <c r="K623" s="64">
        <f t="shared" si="128"/>
        <v>0.81749999999999545</v>
      </c>
      <c r="L623" s="70">
        <f t="shared" si="129"/>
        <v>1.1538950131974474E-2</v>
      </c>
      <c r="M623" s="64">
        <f t="shared" ca="1" si="118"/>
        <v>70.844066666666663</v>
      </c>
      <c r="N623" s="64">
        <f t="shared" ca="1" si="120"/>
        <v>2.9333333333312339E-3</v>
      </c>
      <c r="O623" s="64">
        <f t="shared" ca="1" si="121"/>
        <v>8.6044444444321283E-6</v>
      </c>
      <c r="P623" s="64">
        <f t="shared" ca="1" si="122"/>
        <v>2.9333333333312339E-3</v>
      </c>
      <c r="Q623" s="70">
        <f t="shared" ca="1" si="123"/>
        <v>4.1403776212559943E-5</v>
      </c>
      <c r="R623" s="67">
        <f t="shared" ca="1" si="119"/>
        <v>4.8970850386537215E-2</v>
      </c>
      <c r="S623" s="68">
        <f t="shared" ca="1" si="130"/>
        <v>1</v>
      </c>
    </row>
    <row r="624" spans="5:19" x14ac:dyDescent="0.25">
      <c r="E624" s="62">
        <f t="shared" si="124"/>
        <v>623</v>
      </c>
      <c r="F624" s="50">
        <v>44369</v>
      </c>
      <c r="G624" s="51">
        <v>71.383200000000002</v>
      </c>
      <c r="H624" s="69">
        <f t="shared" si="125"/>
        <v>70.846999999999994</v>
      </c>
      <c r="I624" s="64">
        <f t="shared" si="126"/>
        <v>0.536200000000008</v>
      </c>
      <c r="J624" s="64">
        <f t="shared" si="127"/>
        <v>0.28751044000000858</v>
      </c>
      <c r="K624" s="64">
        <f t="shared" si="128"/>
        <v>0.536200000000008</v>
      </c>
      <c r="L624" s="70">
        <f t="shared" si="129"/>
        <v>7.5115713501217093E-3</v>
      </c>
      <c r="M624" s="64">
        <f t="shared" ca="1" si="118"/>
        <v>70.589166666666657</v>
      </c>
      <c r="N624" s="64">
        <f t="shared" ca="1" si="120"/>
        <v>0.79403333333334558</v>
      </c>
      <c r="O624" s="64">
        <f t="shared" ca="1" si="121"/>
        <v>0.63048893444446386</v>
      </c>
      <c r="P624" s="64">
        <f t="shared" ca="1" si="122"/>
        <v>0.79403333333334558</v>
      </c>
      <c r="Q624" s="70">
        <f t="shared" ca="1" si="123"/>
        <v>1.1123532334405653E-2</v>
      </c>
      <c r="R624" s="67">
        <f t="shared" ca="1" si="119"/>
        <v>0.8400708503865516</v>
      </c>
      <c r="S624" s="68">
        <f t="shared" ca="1" si="130"/>
        <v>0</v>
      </c>
    </row>
    <row r="625" spans="5:19" x14ac:dyDescent="0.25">
      <c r="E625" s="62">
        <f t="shared" si="124"/>
        <v>624</v>
      </c>
      <c r="F625" s="50">
        <v>44370</v>
      </c>
      <c r="G625" s="51">
        <v>71.972099999999998</v>
      </c>
      <c r="H625" s="69">
        <f t="shared" si="125"/>
        <v>71.383200000000002</v>
      </c>
      <c r="I625" s="64">
        <f t="shared" si="126"/>
        <v>0.58889999999999532</v>
      </c>
      <c r="J625" s="64">
        <f t="shared" si="127"/>
        <v>0.34680320999999448</v>
      </c>
      <c r="K625" s="64">
        <f t="shared" si="128"/>
        <v>0.58889999999999532</v>
      </c>
      <c r="L625" s="70">
        <f t="shared" si="129"/>
        <v>8.1823373223790241E-3</v>
      </c>
      <c r="M625" s="64">
        <f t="shared" ca="1" si="118"/>
        <v>70.753233333333341</v>
      </c>
      <c r="N625" s="64">
        <f t="shared" ca="1" si="120"/>
        <v>1.2188666666666563</v>
      </c>
      <c r="O625" s="64">
        <f t="shared" ca="1" si="121"/>
        <v>1.4856359511110859</v>
      </c>
      <c r="P625" s="64">
        <f t="shared" ca="1" si="122"/>
        <v>1.2188666666666563</v>
      </c>
      <c r="Q625" s="70">
        <f t="shared" ca="1" si="123"/>
        <v>1.6935266119324797E-2</v>
      </c>
      <c r="R625" s="67">
        <f t="shared" ca="1" si="119"/>
        <v>1.2649041837198622</v>
      </c>
      <c r="S625" s="68">
        <f t="shared" ca="1" si="130"/>
        <v>0</v>
      </c>
    </row>
    <row r="626" spans="5:19" x14ac:dyDescent="0.25">
      <c r="E626" s="62">
        <f t="shared" si="124"/>
        <v>625</v>
      </c>
      <c r="F626" s="50">
        <v>44371</v>
      </c>
      <c r="G626" s="51">
        <v>71.523799999999994</v>
      </c>
      <c r="H626" s="69">
        <f t="shared" si="125"/>
        <v>71.972099999999998</v>
      </c>
      <c r="I626" s="64">
        <f t="shared" si="126"/>
        <v>-0.44830000000000325</v>
      </c>
      <c r="J626" s="64">
        <f t="shared" si="127"/>
        <v>0.2009728900000029</v>
      </c>
      <c r="K626" s="64">
        <f t="shared" si="128"/>
        <v>0.44830000000000325</v>
      </c>
      <c r="L626" s="70">
        <f t="shared" si="129"/>
        <v>6.2678437107648545E-3</v>
      </c>
      <c r="M626" s="64">
        <f t="shared" ca="1" si="118"/>
        <v>71.400766666666655</v>
      </c>
      <c r="N626" s="64">
        <f t="shared" ca="1" si="120"/>
        <v>0.1230333333333391</v>
      </c>
      <c r="O626" s="64">
        <f t="shared" ca="1" si="121"/>
        <v>1.513720111111253E-2</v>
      </c>
      <c r="P626" s="64">
        <f t="shared" ca="1" si="122"/>
        <v>0.1230333333333391</v>
      </c>
      <c r="Q626" s="70">
        <f t="shared" ca="1" si="123"/>
        <v>1.7201733315810837E-3</v>
      </c>
      <c r="R626" s="67">
        <f t="shared" ca="1" si="119"/>
        <v>0.16907085038654507</v>
      </c>
      <c r="S626" s="68">
        <f t="shared" ca="1" si="130"/>
        <v>0</v>
      </c>
    </row>
    <row r="627" spans="5:19" x14ac:dyDescent="0.25">
      <c r="E627" s="62">
        <f t="shared" si="124"/>
        <v>626</v>
      </c>
      <c r="F627" s="50">
        <v>44372</v>
      </c>
      <c r="G627" s="51">
        <v>72.851100000000002</v>
      </c>
      <c r="H627" s="69">
        <f t="shared" si="125"/>
        <v>71.523799999999994</v>
      </c>
      <c r="I627" s="64">
        <f t="shared" si="126"/>
        <v>1.3273000000000081</v>
      </c>
      <c r="J627" s="64">
        <f t="shared" si="127"/>
        <v>1.7617252900000215</v>
      </c>
      <c r="K627" s="64">
        <f t="shared" si="128"/>
        <v>1.3273000000000081</v>
      </c>
      <c r="L627" s="70">
        <f t="shared" si="129"/>
        <v>1.8219354271932862E-2</v>
      </c>
      <c r="M627" s="64">
        <f t="shared" ca="1" si="118"/>
        <v>71.626366666666669</v>
      </c>
      <c r="N627" s="64">
        <f t="shared" ca="1" si="120"/>
        <v>1.224733333333333</v>
      </c>
      <c r="O627" s="64">
        <f t="shared" ca="1" si="121"/>
        <v>1.499971737777777</v>
      </c>
      <c r="P627" s="64">
        <f t="shared" ca="1" si="122"/>
        <v>1.224733333333333</v>
      </c>
      <c r="Q627" s="70">
        <f t="shared" ca="1" si="123"/>
        <v>1.6811459721724625E-2</v>
      </c>
      <c r="R627" s="67">
        <f t="shared" ca="1" si="119"/>
        <v>1.2707708503865389</v>
      </c>
      <c r="S627" s="68">
        <f t="shared" ca="1" si="130"/>
        <v>0</v>
      </c>
    </row>
    <row r="628" spans="5:19" x14ac:dyDescent="0.25">
      <c r="E628" s="62">
        <f t="shared" si="124"/>
        <v>627</v>
      </c>
      <c r="F628" s="50">
        <v>44375</v>
      </c>
      <c r="G628" s="51">
        <v>70.468999999999994</v>
      </c>
      <c r="H628" s="69">
        <f t="shared" si="125"/>
        <v>72.851100000000002</v>
      </c>
      <c r="I628" s="64">
        <f t="shared" si="126"/>
        <v>-2.3821000000000083</v>
      </c>
      <c r="J628" s="64">
        <f t="shared" si="127"/>
        <v>5.6744004100000396</v>
      </c>
      <c r="K628" s="64">
        <f t="shared" si="128"/>
        <v>2.3821000000000083</v>
      </c>
      <c r="L628" s="70">
        <f t="shared" si="129"/>
        <v>3.3803516439853104E-2</v>
      </c>
      <c r="M628" s="64">
        <f t="shared" ca="1" si="118"/>
        <v>72.115666666666669</v>
      </c>
      <c r="N628" s="64">
        <f t="shared" ca="1" si="120"/>
        <v>-1.6466666666666754</v>
      </c>
      <c r="O628" s="64">
        <f t="shared" ca="1" si="121"/>
        <v>2.7115111111111396</v>
      </c>
      <c r="P628" s="64">
        <f t="shared" ca="1" si="122"/>
        <v>1.6466666666666754</v>
      </c>
      <c r="Q628" s="70">
        <f t="shared" ca="1" si="123"/>
        <v>2.3367248955805751E-2</v>
      </c>
      <c r="R628" s="67">
        <f t="shared" ca="1" si="119"/>
        <v>-1.6006291496134695</v>
      </c>
      <c r="S628" s="68">
        <f t="shared" ca="1" si="130"/>
        <v>1</v>
      </c>
    </row>
    <row r="629" spans="5:19" x14ac:dyDescent="0.25">
      <c r="E629" s="62">
        <f t="shared" si="124"/>
        <v>628</v>
      </c>
      <c r="F629" s="50">
        <v>44376</v>
      </c>
      <c r="G629" s="51">
        <v>71.242599999999996</v>
      </c>
      <c r="H629" s="69">
        <f t="shared" si="125"/>
        <v>70.468999999999994</v>
      </c>
      <c r="I629" s="64">
        <f t="shared" si="126"/>
        <v>0.77360000000000184</v>
      </c>
      <c r="J629" s="64">
        <f t="shared" si="127"/>
        <v>0.59845696000000281</v>
      </c>
      <c r="K629" s="64">
        <f t="shared" si="128"/>
        <v>0.77360000000000184</v>
      </c>
      <c r="L629" s="70">
        <f t="shared" si="129"/>
        <v>1.0858671637475358E-2</v>
      </c>
      <c r="M629" s="64">
        <f t="shared" ca="1" si="118"/>
        <v>71.61463333333333</v>
      </c>
      <c r="N629" s="64">
        <f t="shared" ca="1" si="120"/>
        <v>-0.37203333333333433</v>
      </c>
      <c r="O629" s="64">
        <f t="shared" ca="1" si="121"/>
        <v>0.13840880111111184</v>
      </c>
      <c r="P629" s="64">
        <f t="shared" ca="1" si="122"/>
        <v>0.37203333333333433</v>
      </c>
      <c r="Q629" s="70">
        <f t="shared" ca="1" si="123"/>
        <v>5.2220628294494358E-3</v>
      </c>
      <c r="R629" s="67">
        <f t="shared" ca="1" si="119"/>
        <v>-0.32599581628012836</v>
      </c>
      <c r="S629" s="68">
        <f t="shared" ca="1" si="130"/>
        <v>0</v>
      </c>
    </row>
    <row r="630" spans="5:19" x14ac:dyDescent="0.25">
      <c r="E630" s="62">
        <f t="shared" si="124"/>
        <v>629</v>
      </c>
      <c r="F630" s="50">
        <v>44377</v>
      </c>
      <c r="G630" s="51">
        <v>72.112799999999993</v>
      </c>
      <c r="H630" s="69">
        <f t="shared" si="125"/>
        <v>71.242599999999996</v>
      </c>
      <c r="I630" s="64">
        <f t="shared" si="126"/>
        <v>0.87019999999999698</v>
      </c>
      <c r="J630" s="64">
        <f t="shared" si="127"/>
        <v>0.75724803999999468</v>
      </c>
      <c r="K630" s="64">
        <f t="shared" si="128"/>
        <v>0.87019999999999698</v>
      </c>
      <c r="L630" s="70">
        <f t="shared" si="129"/>
        <v>1.2067205821989953E-2</v>
      </c>
      <c r="M630" s="64">
        <f t="shared" ca="1" si="118"/>
        <v>71.520899999999997</v>
      </c>
      <c r="N630" s="64">
        <f t="shared" ca="1" si="120"/>
        <v>0.59189999999999543</v>
      </c>
      <c r="O630" s="64">
        <f t="shared" ca="1" si="121"/>
        <v>0.35034560999999459</v>
      </c>
      <c r="P630" s="64">
        <f t="shared" ca="1" si="122"/>
        <v>0.59189999999999543</v>
      </c>
      <c r="Q630" s="70">
        <f t="shared" ca="1" si="123"/>
        <v>8.207974173794326E-3</v>
      </c>
      <c r="R630" s="67">
        <f t="shared" ca="1" si="119"/>
        <v>0.63793751705320145</v>
      </c>
      <c r="S630" s="68">
        <f t="shared" ca="1" si="130"/>
        <v>1</v>
      </c>
    </row>
    <row r="631" spans="5:19" x14ac:dyDescent="0.25">
      <c r="E631" s="62">
        <f t="shared" si="124"/>
        <v>630</v>
      </c>
      <c r="F631" s="50">
        <v>44378</v>
      </c>
      <c r="G631" s="51">
        <v>73.211500000000001</v>
      </c>
      <c r="H631" s="69">
        <f t="shared" si="125"/>
        <v>72.112799999999993</v>
      </c>
      <c r="I631" s="64">
        <f t="shared" si="126"/>
        <v>1.098700000000008</v>
      </c>
      <c r="J631" s="64">
        <f t="shared" si="127"/>
        <v>1.2071416900000176</v>
      </c>
      <c r="K631" s="64">
        <f t="shared" si="128"/>
        <v>1.098700000000008</v>
      </c>
      <c r="L631" s="70">
        <f t="shared" si="129"/>
        <v>1.5007205152196144E-2</v>
      </c>
      <c r="M631" s="64">
        <f t="shared" ca="1" si="118"/>
        <v>71.274799999999985</v>
      </c>
      <c r="N631" s="64">
        <f t="shared" ca="1" si="120"/>
        <v>1.9367000000000161</v>
      </c>
      <c r="O631" s="64">
        <f t="shared" ca="1" si="121"/>
        <v>3.7508068900000624</v>
      </c>
      <c r="P631" s="64">
        <f t="shared" ca="1" si="122"/>
        <v>1.9367000000000161</v>
      </c>
      <c r="Q631" s="70">
        <f t="shared" ca="1" si="123"/>
        <v>2.6453494328077091E-2</v>
      </c>
      <c r="R631" s="67">
        <f t="shared" ca="1" si="119"/>
        <v>1.982737517053222</v>
      </c>
      <c r="S631" s="68">
        <f t="shared" ca="1" si="130"/>
        <v>0</v>
      </c>
    </row>
    <row r="632" spans="5:19" x14ac:dyDescent="0.25">
      <c r="E632" s="62">
        <f t="shared" si="124"/>
        <v>631</v>
      </c>
      <c r="F632" s="50">
        <v>44379</v>
      </c>
      <c r="G632" s="51">
        <v>74.222399999999993</v>
      </c>
      <c r="H632" s="69">
        <f t="shared" si="125"/>
        <v>73.211500000000001</v>
      </c>
      <c r="I632" s="64">
        <f t="shared" si="126"/>
        <v>1.0108999999999924</v>
      </c>
      <c r="J632" s="64">
        <f t="shared" si="127"/>
        <v>1.0219188099999845</v>
      </c>
      <c r="K632" s="64">
        <f t="shared" si="128"/>
        <v>1.0108999999999924</v>
      </c>
      <c r="L632" s="70">
        <f t="shared" si="129"/>
        <v>1.3619877557179402E-2</v>
      </c>
      <c r="M632" s="64">
        <f t="shared" ca="1" si="118"/>
        <v>72.188966666666659</v>
      </c>
      <c r="N632" s="64">
        <f t="shared" ca="1" si="120"/>
        <v>2.0334333333333348</v>
      </c>
      <c r="O632" s="64">
        <f t="shared" ca="1" si="121"/>
        <v>4.134851121111117</v>
      </c>
      <c r="P632" s="64">
        <f t="shared" ca="1" si="122"/>
        <v>2.0334333333333348</v>
      </c>
      <c r="Q632" s="70">
        <f t="shared" ca="1" si="123"/>
        <v>2.7396491265889205E-2</v>
      </c>
      <c r="R632" s="67">
        <f t="shared" ca="1" si="119"/>
        <v>2.0794708503865409</v>
      </c>
      <c r="S632" s="68">
        <f t="shared" ca="1" si="130"/>
        <v>0</v>
      </c>
    </row>
    <row r="633" spans="5:19" x14ac:dyDescent="0.25">
      <c r="E633" s="62">
        <f t="shared" si="124"/>
        <v>632</v>
      </c>
      <c r="F633" s="50">
        <v>44383</v>
      </c>
      <c r="G633" s="51">
        <v>72.394000000000005</v>
      </c>
      <c r="H633" s="69">
        <f t="shared" si="125"/>
        <v>74.222399999999993</v>
      </c>
      <c r="I633" s="64">
        <f t="shared" si="126"/>
        <v>-1.8283999999999878</v>
      </c>
      <c r="J633" s="64">
        <f t="shared" si="127"/>
        <v>3.3430465599999555</v>
      </c>
      <c r="K633" s="64">
        <f t="shared" si="128"/>
        <v>1.8283999999999878</v>
      </c>
      <c r="L633" s="70">
        <f t="shared" si="129"/>
        <v>2.5256236704699113E-2</v>
      </c>
      <c r="M633" s="64">
        <f t="shared" ca="1" si="118"/>
        <v>73.182233333333329</v>
      </c>
      <c r="N633" s="64">
        <f t="shared" ca="1" si="120"/>
        <v>-0.78823333333332357</v>
      </c>
      <c r="O633" s="64">
        <f t="shared" ca="1" si="121"/>
        <v>0.62131178777776241</v>
      </c>
      <c r="P633" s="64">
        <f t="shared" ca="1" si="122"/>
        <v>0.78823333333332357</v>
      </c>
      <c r="Q633" s="70">
        <f t="shared" ca="1" si="123"/>
        <v>1.0888103065631455E-2</v>
      </c>
      <c r="R633" s="67">
        <f t="shared" ca="1" si="119"/>
        <v>-0.74219581628011755</v>
      </c>
      <c r="S633" s="68">
        <f t="shared" ca="1" si="130"/>
        <v>1</v>
      </c>
    </row>
    <row r="634" spans="5:19" x14ac:dyDescent="0.25">
      <c r="E634" s="62">
        <f t="shared" si="124"/>
        <v>633</v>
      </c>
      <c r="F634" s="50">
        <v>44384</v>
      </c>
      <c r="G634" s="51">
        <v>72.086399999999998</v>
      </c>
      <c r="H634" s="69">
        <f t="shared" si="125"/>
        <v>72.394000000000005</v>
      </c>
      <c r="I634" s="64">
        <f t="shared" si="126"/>
        <v>-0.30760000000000787</v>
      </c>
      <c r="J634" s="64">
        <f t="shared" si="127"/>
        <v>9.4617760000004839E-2</v>
      </c>
      <c r="K634" s="64">
        <f t="shared" si="128"/>
        <v>0.30760000000000787</v>
      </c>
      <c r="L634" s="70">
        <f t="shared" si="129"/>
        <v>4.2671017001821134E-3</v>
      </c>
      <c r="M634" s="64">
        <f t="shared" ca="1" si="118"/>
        <v>73.275966666666662</v>
      </c>
      <c r="N634" s="64">
        <f t="shared" ca="1" si="120"/>
        <v>-1.1895666666666642</v>
      </c>
      <c r="O634" s="64">
        <f t="shared" ca="1" si="121"/>
        <v>1.4150688544444385</v>
      </c>
      <c r="P634" s="64">
        <f t="shared" ca="1" si="122"/>
        <v>1.1895666666666642</v>
      </c>
      <c r="Q634" s="70">
        <f t="shared" ca="1" si="123"/>
        <v>1.6501956910966068E-2</v>
      </c>
      <c r="R634" s="67">
        <f t="shared" ca="1" si="119"/>
        <v>-1.1435291496134583</v>
      </c>
      <c r="S634" s="68">
        <f t="shared" ca="1" si="130"/>
        <v>0</v>
      </c>
    </row>
    <row r="635" spans="5:19" x14ac:dyDescent="0.25">
      <c r="E635" s="62">
        <f t="shared" si="124"/>
        <v>634</v>
      </c>
      <c r="F635" s="50">
        <v>44385</v>
      </c>
      <c r="G635" s="51">
        <v>71.075500000000005</v>
      </c>
      <c r="H635" s="69">
        <f t="shared" si="125"/>
        <v>72.086399999999998</v>
      </c>
      <c r="I635" s="64">
        <f t="shared" si="126"/>
        <v>-1.0108999999999924</v>
      </c>
      <c r="J635" s="64">
        <f t="shared" si="127"/>
        <v>1.0219188099999845</v>
      </c>
      <c r="K635" s="64">
        <f t="shared" si="128"/>
        <v>1.0108999999999924</v>
      </c>
      <c r="L635" s="70">
        <f t="shared" si="129"/>
        <v>1.4222903813550271E-2</v>
      </c>
      <c r="M635" s="64">
        <f t="shared" ca="1" si="118"/>
        <v>72.900933333333327</v>
      </c>
      <c r="N635" s="64">
        <f t="shared" ca="1" si="120"/>
        <v>-1.8254333333333221</v>
      </c>
      <c r="O635" s="64">
        <f t="shared" ca="1" si="121"/>
        <v>3.3322068544444035</v>
      </c>
      <c r="P635" s="64">
        <f t="shared" ca="1" si="122"/>
        <v>1.8254333333333221</v>
      </c>
      <c r="Q635" s="70">
        <f t="shared" ca="1" si="123"/>
        <v>2.5683017823769399E-2</v>
      </c>
      <c r="R635" s="67">
        <f t="shared" ca="1" si="119"/>
        <v>-1.7793958162801162</v>
      </c>
      <c r="S635" s="68">
        <f t="shared" ca="1" si="130"/>
        <v>0</v>
      </c>
    </row>
    <row r="636" spans="5:19" x14ac:dyDescent="0.25">
      <c r="E636" s="62">
        <f t="shared" si="124"/>
        <v>635</v>
      </c>
      <c r="F636" s="50">
        <v>44386</v>
      </c>
      <c r="G636" s="51">
        <v>73.018100000000004</v>
      </c>
      <c r="H636" s="69">
        <f t="shared" si="125"/>
        <v>71.075500000000005</v>
      </c>
      <c r="I636" s="64">
        <f t="shared" si="126"/>
        <v>1.9425999999999988</v>
      </c>
      <c r="J636" s="64">
        <f t="shared" si="127"/>
        <v>3.7736947599999953</v>
      </c>
      <c r="K636" s="64">
        <f t="shared" si="128"/>
        <v>1.9425999999999988</v>
      </c>
      <c r="L636" s="70">
        <f t="shared" si="129"/>
        <v>2.660436247998782E-2</v>
      </c>
      <c r="M636" s="64">
        <f t="shared" ca="1" si="118"/>
        <v>71.851966666666669</v>
      </c>
      <c r="N636" s="64">
        <f t="shared" ca="1" si="120"/>
        <v>1.1661333333333346</v>
      </c>
      <c r="O636" s="64">
        <f t="shared" ca="1" si="121"/>
        <v>1.3598669511111141</v>
      </c>
      <c r="P636" s="64">
        <f t="shared" ca="1" si="122"/>
        <v>1.1661333333333346</v>
      </c>
      <c r="Q636" s="70">
        <f t="shared" ca="1" si="123"/>
        <v>1.5970469422421762E-2</v>
      </c>
      <c r="R636" s="67">
        <f t="shared" ca="1" si="119"/>
        <v>1.2121708503865405</v>
      </c>
      <c r="S636" s="68">
        <f t="shared" ca="1" si="130"/>
        <v>1</v>
      </c>
    </row>
    <row r="637" spans="5:19" x14ac:dyDescent="0.25">
      <c r="E637" s="62">
        <f t="shared" si="124"/>
        <v>636</v>
      </c>
      <c r="F637" s="50">
        <v>44389</v>
      </c>
      <c r="G637" s="51">
        <v>72.772000000000006</v>
      </c>
      <c r="H637" s="69">
        <f t="shared" si="125"/>
        <v>73.018100000000004</v>
      </c>
      <c r="I637" s="64">
        <f t="shared" si="126"/>
        <v>-0.24609999999999843</v>
      </c>
      <c r="J637" s="64">
        <f t="shared" si="127"/>
        <v>6.0565209999999231E-2</v>
      </c>
      <c r="K637" s="64">
        <f t="shared" si="128"/>
        <v>0.24609999999999843</v>
      </c>
      <c r="L637" s="70">
        <f t="shared" si="129"/>
        <v>3.3817951959544661E-3</v>
      </c>
      <c r="M637" s="64">
        <f t="shared" ca="1" si="118"/>
        <v>72.06</v>
      </c>
      <c r="N637" s="64">
        <f t="shared" ca="1" si="120"/>
        <v>0.7120000000000033</v>
      </c>
      <c r="O637" s="64">
        <f t="shared" ca="1" si="121"/>
        <v>0.50694400000000472</v>
      </c>
      <c r="P637" s="64">
        <f t="shared" ca="1" si="122"/>
        <v>0.7120000000000033</v>
      </c>
      <c r="Q637" s="70">
        <f t="shared" ca="1" si="123"/>
        <v>9.7839828505469576E-3</v>
      </c>
      <c r="R637" s="67">
        <f t="shared" ca="1" si="119"/>
        <v>0.75803751705320932</v>
      </c>
      <c r="S637" s="68">
        <f t="shared" ca="1" si="130"/>
        <v>0</v>
      </c>
    </row>
    <row r="638" spans="5:19" x14ac:dyDescent="0.25">
      <c r="E638" s="62">
        <f t="shared" si="124"/>
        <v>637</v>
      </c>
      <c r="F638" s="50">
        <v>44390</v>
      </c>
      <c r="G638" s="51">
        <v>71.875399999999999</v>
      </c>
      <c r="H638" s="69">
        <f t="shared" si="125"/>
        <v>72.772000000000006</v>
      </c>
      <c r="I638" s="64">
        <f t="shared" si="126"/>
        <v>-0.8966000000000065</v>
      </c>
      <c r="J638" s="64">
        <f t="shared" si="127"/>
        <v>0.80389156000001161</v>
      </c>
      <c r="K638" s="64">
        <f t="shared" si="128"/>
        <v>0.8966000000000065</v>
      </c>
      <c r="L638" s="70">
        <f t="shared" si="129"/>
        <v>1.247436536005374E-2</v>
      </c>
      <c r="M638" s="64">
        <f t="shared" ca="1" si="118"/>
        <v>72.288533333333348</v>
      </c>
      <c r="N638" s="64">
        <f t="shared" ca="1" si="120"/>
        <v>-0.41313333333334867</v>
      </c>
      <c r="O638" s="64">
        <f t="shared" ca="1" si="121"/>
        <v>0.17067915111112378</v>
      </c>
      <c r="P638" s="64">
        <f t="shared" ca="1" si="122"/>
        <v>0.41313333333334867</v>
      </c>
      <c r="Q638" s="70">
        <f t="shared" ca="1" si="123"/>
        <v>5.7479100406167992E-3</v>
      </c>
      <c r="R638" s="67">
        <f t="shared" ca="1" si="119"/>
        <v>-0.36709581628014271</v>
      </c>
      <c r="S638" s="68">
        <f t="shared" ca="1" si="130"/>
        <v>1</v>
      </c>
    </row>
    <row r="639" spans="5:19" x14ac:dyDescent="0.25">
      <c r="E639" s="62">
        <f t="shared" si="124"/>
        <v>638</v>
      </c>
      <c r="F639" s="50">
        <v>44391</v>
      </c>
      <c r="G639" s="51">
        <v>70.583299999999994</v>
      </c>
      <c r="H639" s="69">
        <f t="shared" si="125"/>
        <v>71.875399999999999</v>
      </c>
      <c r="I639" s="64">
        <f t="shared" si="126"/>
        <v>-1.2921000000000049</v>
      </c>
      <c r="J639" s="64">
        <f t="shared" si="127"/>
        <v>1.6695224100000128</v>
      </c>
      <c r="K639" s="64">
        <f t="shared" si="128"/>
        <v>1.2921000000000049</v>
      </c>
      <c r="L639" s="70">
        <f t="shared" si="129"/>
        <v>1.8306029896590342E-2</v>
      </c>
      <c r="M639" s="64">
        <f t="shared" ca="1" si="118"/>
        <v>72.555166666666665</v>
      </c>
      <c r="N639" s="64">
        <f t="shared" ca="1" si="120"/>
        <v>-1.9718666666666707</v>
      </c>
      <c r="O639" s="64">
        <f t="shared" ca="1" si="121"/>
        <v>3.8882581511111267</v>
      </c>
      <c r="P639" s="64">
        <f t="shared" ca="1" si="122"/>
        <v>1.9718666666666707</v>
      </c>
      <c r="Q639" s="70">
        <f t="shared" ca="1" si="123"/>
        <v>2.7936731020888381E-2</v>
      </c>
      <c r="R639" s="67">
        <f t="shared" ca="1" si="119"/>
        <v>-1.9258291496134647</v>
      </c>
      <c r="S639" s="68">
        <f t="shared" ca="1" si="130"/>
        <v>0</v>
      </c>
    </row>
    <row r="640" spans="5:19" x14ac:dyDescent="0.25">
      <c r="E640" s="62">
        <f t="shared" si="124"/>
        <v>639</v>
      </c>
      <c r="F640" s="50">
        <v>44392</v>
      </c>
      <c r="G640" s="51">
        <v>70.108699999999999</v>
      </c>
      <c r="H640" s="69">
        <f t="shared" si="125"/>
        <v>70.583299999999994</v>
      </c>
      <c r="I640" s="64">
        <f t="shared" si="126"/>
        <v>-0.47459999999999525</v>
      </c>
      <c r="J640" s="64">
        <f t="shared" si="127"/>
        <v>0.22524515999999548</v>
      </c>
      <c r="K640" s="64">
        <f t="shared" si="128"/>
        <v>0.47459999999999525</v>
      </c>
      <c r="L640" s="70">
        <f t="shared" si="129"/>
        <v>6.7694879522797492E-3</v>
      </c>
      <c r="M640" s="64">
        <f t="shared" ca="1" si="118"/>
        <v>71.743566666666666</v>
      </c>
      <c r="N640" s="64">
        <f t="shared" ca="1" si="120"/>
        <v>-1.6348666666666674</v>
      </c>
      <c r="O640" s="64">
        <f t="shared" ca="1" si="121"/>
        <v>2.67278901777778</v>
      </c>
      <c r="P640" s="64">
        <f t="shared" ca="1" si="122"/>
        <v>1.6348666666666674</v>
      </c>
      <c r="Q640" s="70">
        <f t="shared" ca="1" si="123"/>
        <v>2.3319026977631413E-2</v>
      </c>
      <c r="R640" s="67">
        <f t="shared" ca="1" si="119"/>
        <v>-1.5888291496134614</v>
      </c>
      <c r="S640" s="68">
        <f t="shared" ca="1" si="130"/>
        <v>0</v>
      </c>
    </row>
    <row r="641" spans="5:19" x14ac:dyDescent="0.25">
      <c r="E641" s="62">
        <f t="shared" si="124"/>
        <v>640</v>
      </c>
      <c r="F641" s="50">
        <v>44393</v>
      </c>
      <c r="G641" s="51">
        <v>68.0518</v>
      </c>
      <c r="H641" s="69">
        <f t="shared" si="125"/>
        <v>70.108699999999999</v>
      </c>
      <c r="I641" s="64">
        <f t="shared" si="126"/>
        <v>-2.0568999999999988</v>
      </c>
      <c r="J641" s="64">
        <f t="shared" si="127"/>
        <v>4.2308376099999956</v>
      </c>
      <c r="K641" s="64">
        <f t="shared" si="128"/>
        <v>2.0568999999999988</v>
      </c>
      <c r="L641" s="70">
        <f t="shared" si="129"/>
        <v>3.0225504689075072E-2</v>
      </c>
      <c r="M641" s="64">
        <f t="shared" ca="1" si="118"/>
        <v>70.855800000000002</v>
      </c>
      <c r="N641" s="64">
        <f t="shared" ca="1" si="120"/>
        <v>-2.804000000000002</v>
      </c>
      <c r="O641" s="64">
        <f t="shared" ca="1" si="121"/>
        <v>7.8624160000000112</v>
      </c>
      <c r="P641" s="64">
        <f t="shared" ca="1" si="122"/>
        <v>2.804000000000002</v>
      </c>
      <c r="Q641" s="70">
        <f t="shared" ca="1" si="123"/>
        <v>4.1203906435979681E-2</v>
      </c>
      <c r="R641" s="67">
        <f t="shared" ca="1" si="119"/>
        <v>-2.7579624829467959</v>
      </c>
      <c r="S641" s="68">
        <f t="shared" ca="1" si="130"/>
        <v>0</v>
      </c>
    </row>
    <row r="642" spans="5:19" x14ac:dyDescent="0.25">
      <c r="E642" s="62">
        <f t="shared" si="124"/>
        <v>641</v>
      </c>
      <c r="F642" s="50">
        <v>44396</v>
      </c>
      <c r="G642" s="51">
        <v>66.328999999999994</v>
      </c>
      <c r="H642" s="69">
        <f t="shared" si="125"/>
        <v>68.0518</v>
      </c>
      <c r="I642" s="64">
        <f t="shared" si="126"/>
        <v>-1.7228000000000065</v>
      </c>
      <c r="J642" s="64">
        <f t="shared" si="127"/>
        <v>2.9680398400000225</v>
      </c>
      <c r="K642" s="64">
        <f t="shared" si="128"/>
        <v>1.7228000000000065</v>
      </c>
      <c r="L642" s="70">
        <f t="shared" si="129"/>
        <v>2.5973556061451353E-2</v>
      </c>
      <c r="M642" s="64">
        <f t="shared" ref="M642:M705" ca="1" si="131">IF(E642&lt;=span,G642,AVERAGE(OFFSET(G642,-span,0,span,1)))</f>
        <v>69.581266666666679</v>
      </c>
      <c r="N642" s="64">
        <f t="shared" ca="1" si="120"/>
        <v>-3.2522666666666851</v>
      </c>
      <c r="O642" s="64">
        <f t="shared" ca="1" si="121"/>
        <v>10.577238471111231</v>
      </c>
      <c r="P642" s="64">
        <f t="shared" ca="1" si="122"/>
        <v>3.2522666666666851</v>
      </c>
      <c r="Q642" s="70">
        <f t="shared" ca="1" si="123"/>
        <v>4.9032348846909879E-2</v>
      </c>
      <c r="R642" s="67">
        <f t="shared" ref="R642:R705" ca="1" si="132">N642-AVERAGE(ErorrMA)</f>
        <v>-3.2062291496134789</v>
      </c>
      <c r="S642" s="68">
        <f t="shared" ca="1" si="130"/>
        <v>0</v>
      </c>
    </row>
    <row r="643" spans="5:19" x14ac:dyDescent="0.25">
      <c r="E643" s="62">
        <f t="shared" si="124"/>
        <v>642</v>
      </c>
      <c r="F643" s="50">
        <v>44397</v>
      </c>
      <c r="G643" s="51">
        <v>68.711100000000002</v>
      </c>
      <c r="H643" s="69">
        <f t="shared" si="125"/>
        <v>66.328999999999994</v>
      </c>
      <c r="I643" s="64">
        <f t="shared" si="126"/>
        <v>2.3821000000000083</v>
      </c>
      <c r="J643" s="64">
        <f t="shared" si="127"/>
        <v>5.6744004100000396</v>
      </c>
      <c r="K643" s="64">
        <f t="shared" si="128"/>
        <v>2.3821000000000083</v>
      </c>
      <c r="L643" s="70">
        <f t="shared" si="129"/>
        <v>3.4668343251672701E-2</v>
      </c>
      <c r="M643" s="64">
        <f t="shared" ca="1" si="131"/>
        <v>68.163166666666669</v>
      </c>
      <c r="N643" s="64">
        <f t="shared" ref="N643:N706" ca="1" si="133">G643-M643</f>
        <v>0.54793333333333294</v>
      </c>
      <c r="O643" s="64">
        <f t="shared" ref="O643:O706" ca="1" si="134">N643^2</f>
        <v>0.30023093777777737</v>
      </c>
      <c r="P643" s="64">
        <f t="shared" ref="P643:P706" ca="1" si="135">ABS(N643)</f>
        <v>0.54793333333333294</v>
      </c>
      <c r="Q643" s="70">
        <f t="shared" ref="Q643:Q706" ca="1" si="136">P643/G643</f>
        <v>7.9744514835788233E-3</v>
      </c>
      <c r="R643" s="67">
        <f t="shared" ca="1" si="132"/>
        <v>0.59397085038653896</v>
      </c>
      <c r="S643" s="68">
        <f t="shared" ca="1" si="130"/>
        <v>1</v>
      </c>
    </row>
    <row r="644" spans="5:19" x14ac:dyDescent="0.25">
      <c r="E644" s="62">
        <f t="shared" ref="E644:E707" si="137">E643+1</f>
        <v>643</v>
      </c>
      <c r="F644" s="50">
        <v>44398</v>
      </c>
      <c r="G644" s="51">
        <v>70.258099999999999</v>
      </c>
      <c r="H644" s="69">
        <f t="shared" ref="H644:H707" si="138">G643</f>
        <v>68.711100000000002</v>
      </c>
      <c r="I644" s="64">
        <f t="shared" ref="I644:I707" si="139">(G644-H644)</f>
        <v>1.546999999999997</v>
      </c>
      <c r="J644" s="64">
        <f t="shared" ref="J644:J707" si="140">I644^2</f>
        <v>2.3932089999999908</v>
      </c>
      <c r="K644" s="64">
        <f t="shared" ref="K644:K707" si="141">ABS(I644)</f>
        <v>1.546999999999997</v>
      </c>
      <c r="L644" s="70">
        <f t="shared" ref="L644:L707" si="142">K644/G644</f>
        <v>2.2018813489120787E-2</v>
      </c>
      <c r="M644" s="64">
        <f t="shared" ca="1" si="131"/>
        <v>67.697299999999998</v>
      </c>
      <c r="N644" s="64">
        <f t="shared" ca="1" si="133"/>
        <v>2.5608000000000004</v>
      </c>
      <c r="O644" s="64">
        <f t="shared" ca="1" si="134"/>
        <v>6.5576966400000023</v>
      </c>
      <c r="P644" s="64">
        <f t="shared" ca="1" si="135"/>
        <v>2.5608000000000004</v>
      </c>
      <c r="Q644" s="70">
        <f t="shared" ca="1" si="136"/>
        <v>3.644846644016847E-2</v>
      </c>
      <c r="R644" s="67">
        <f t="shared" ca="1" si="132"/>
        <v>2.6068375170532065</v>
      </c>
      <c r="S644" s="68">
        <f t="shared" ref="S644:S707" ca="1" si="143">IF(N643*N644&lt;0,1,0)</f>
        <v>0</v>
      </c>
    </row>
    <row r="645" spans="5:19" x14ac:dyDescent="0.25">
      <c r="E645" s="62">
        <f t="shared" si="137"/>
        <v>644</v>
      </c>
      <c r="F645" s="50">
        <v>44399</v>
      </c>
      <c r="G645" s="51">
        <v>70.662400000000005</v>
      </c>
      <c r="H645" s="69">
        <f t="shared" si="138"/>
        <v>70.258099999999999</v>
      </c>
      <c r="I645" s="64">
        <f t="shared" si="139"/>
        <v>0.40430000000000632</v>
      </c>
      <c r="J645" s="64">
        <f t="shared" si="140"/>
        <v>0.16345849000000512</v>
      </c>
      <c r="K645" s="64">
        <f t="shared" si="141"/>
        <v>0.40430000000000632</v>
      </c>
      <c r="L645" s="70">
        <f t="shared" si="142"/>
        <v>5.7215718684902623E-3</v>
      </c>
      <c r="M645" s="64">
        <f t="shared" ca="1" si="131"/>
        <v>68.432733333333331</v>
      </c>
      <c r="N645" s="64">
        <f t="shared" ca="1" si="133"/>
        <v>2.2296666666666738</v>
      </c>
      <c r="O645" s="64">
        <f t="shared" ca="1" si="134"/>
        <v>4.971413444444476</v>
      </c>
      <c r="P645" s="64">
        <f t="shared" ca="1" si="135"/>
        <v>2.2296666666666738</v>
      </c>
      <c r="Q645" s="70">
        <f t="shared" ca="1" si="136"/>
        <v>3.1553791927059843E-2</v>
      </c>
      <c r="R645" s="67">
        <f t="shared" ca="1" si="132"/>
        <v>2.2757041837198799</v>
      </c>
      <c r="S645" s="68">
        <f t="shared" ca="1" si="143"/>
        <v>0</v>
      </c>
    </row>
    <row r="646" spans="5:19" x14ac:dyDescent="0.25">
      <c r="E646" s="62">
        <f t="shared" si="137"/>
        <v>645</v>
      </c>
      <c r="F646" s="50">
        <v>44400</v>
      </c>
      <c r="G646" s="51">
        <v>73.026899999999998</v>
      </c>
      <c r="H646" s="69">
        <f t="shared" si="138"/>
        <v>70.662400000000005</v>
      </c>
      <c r="I646" s="64">
        <f t="shared" si="139"/>
        <v>2.3644999999999925</v>
      </c>
      <c r="J646" s="64">
        <f t="shared" si="140"/>
        <v>5.5908602499999649</v>
      </c>
      <c r="K646" s="64">
        <f t="shared" si="141"/>
        <v>2.3644999999999925</v>
      </c>
      <c r="L646" s="70">
        <f t="shared" si="142"/>
        <v>3.2378479710900951E-2</v>
      </c>
      <c r="M646" s="64">
        <f t="shared" ca="1" si="131"/>
        <v>69.877200000000002</v>
      </c>
      <c r="N646" s="64">
        <f t="shared" ca="1" si="133"/>
        <v>3.1496999999999957</v>
      </c>
      <c r="O646" s="64">
        <f t="shared" ca="1" si="134"/>
        <v>9.9206100899999736</v>
      </c>
      <c r="P646" s="64">
        <f t="shared" ca="1" si="135"/>
        <v>3.1496999999999957</v>
      </c>
      <c r="Q646" s="70">
        <f t="shared" ca="1" si="136"/>
        <v>4.313068198157112E-2</v>
      </c>
      <c r="R646" s="67">
        <f t="shared" ca="1" si="132"/>
        <v>3.1957375170532019</v>
      </c>
      <c r="S646" s="68">
        <f t="shared" ca="1" si="143"/>
        <v>0</v>
      </c>
    </row>
    <row r="647" spans="5:19" x14ac:dyDescent="0.25">
      <c r="E647" s="62">
        <f t="shared" si="137"/>
        <v>646</v>
      </c>
      <c r="F647" s="50">
        <v>44403</v>
      </c>
      <c r="G647" s="51">
        <v>73.176299999999998</v>
      </c>
      <c r="H647" s="69">
        <f t="shared" si="138"/>
        <v>73.026899999999998</v>
      </c>
      <c r="I647" s="64">
        <f t="shared" si="139"/>
        <v>0.14939999999999998</v>
      </c>
      <c r="J647" s="64">
        <f t="shared" si="140"/>
        <v>2.2320359999999994E-2</v>
      </c>
      <c r="K647" s="64">
        <f t="shared" si="141"/>
        <v>0.14939999999999998</v>
      </c>
      <c r="L647" s="70">
        <f t="shared" si="142"/>
        <v>2.0416446308435927E-3</v>
      </c>
      <c r="M647" s="64">
        <f t="shared" ca="1" si="131"/>
        <v>71.31580000000001</v>
      </c>
      <c r="N647" s="64">
        <f t="shared" ca="1" si="133"/>
        <v>1.8604999999999876</v>
      </c>
      <c r="O647" s="64">
        <f t="shared" ca="1" si="134"/>
        <v>3.4614602499999538</v>
      </c>
      <c r="P647" s="64">
        <f t="shared" ca="1" si="135"/>
        <v>1.8604999999999876</v>
      </c>
      <c r="Q647" s="70">
        <f t="shared" ca="1" si="136"/>
        <v>2.5424898498557426E-2</v>
      </c>
      <c r="R647" s="67">
        <f t="shared" ca="1" si="132"/>
        <v>1.9065375170531935</v>
      </c>
      <c r="S647" s="68">
        <f t="shared" ca="1" si="143"/>
        <v>0</v>
      </c>
    </row>
    <row r="648" spans="5:19" x14ac:dyDescent="0.25">
      <c r="E648" s="62">
        <f t="shared" si="137"/>
        <v>647</v>
      </c>
      <c r="F648" s="50">
        <v>44404</v>
      </c>
      <c r="G648" s="51">
        <v>73.272999999999996</v>
      </c>
      <c r="H648" s="69">
        <f t="shared" si="138"/>
        <v>73.176299999999998</v>
      </c>
      <c r="I648" s="64">
        <f t="shared" si="139"/>
        <v>9.6699999999998454E-2</v>
      </c>
      <c r="J648" s="64">
        <f t="shared" si="140"/>
        <v>9.3508899999997005E-3</v>
      </c>
      <c r="K648" s="64">
        <f t="shared" si="141"/>
        <v>9.6699999999998454E-2</v>
      </c>
      <c r="L648" s="70">
        <f t="shared" si="142"/>
        <v>1.3197221350292531E-3</v>
      </c>
      <c r="M648" s="64">
        <f t="shared" ca="1" si="131"/>
        <v>72.288533333333334</v>
      </c>
      <c r="N648" s="64">
        <f t="shared" ca="1" si="133"/>
        <v>0.9844666666666626</v>
      </c>
      <c r="O648" s="64">
        <f t="shared" ca="1" si="134"/>
        <v>0.96917461777776981</v>
      </c>
      <c r="P648" s="64">
        <f t="shared" ca="1" si="135"/>
        <v>0.9844666666666626</v>
      </c>
      <c r="Q648" s="70">
        <f t="shared" ca="1" si="136"/>
        <v>1.3435599288505488E-2</v>
      </c>
      <c r="R648" s="67">
        <f t="shared" ca="1" si="132"/>
        <v>1.0305041837198685</v>
      </c>
      <c r="S648" s="68">
        <f t="shared" ca="1" si="143"/>
        <v>0</v>
      </c>
    </row>
    <row r="649" spans="5:19" x14ac:dyDescent="0.25">
      <c r="E649" s="62">
        <f t="shared" si="137"/>
        <v>648</v>
      </c>
      <c r="F649" s="50">
        <v>44405</v>
      </c>
      <c r="G649" s="51">
        <v>72.780799999999999</v>
      </c>
      <c r="H649" s="69">
        <f t="shared" si="138"/>
        <v>73.272999999999996</v>
      </c>
      <c r="I649" s="64">
        <f t="shared" si="139"/>
        <v>-0.49219999999999686</v>
      </c>
      <c r="J649" s="64">
        <f t="shared" si="140"/>
        <v>0.24226083999999692</v>
      </c>
      <c r="K649" s="64">
        <f t="shared" si="141"/>
        <v>0.49219999999999686</v>
      </c>
      <c r="L649" s="70">
        <f t="shared" si="142"/>
        <v>6.7627725993668229E-3</v>
      </c>
      <c r="M649" s="64">
        <f t="shared" ca="1" si="131"/>
        <v>73.158733333333331</v>
      </c>
      <c r="N649" s="64">
        <f t="shared" ca="1" si="133"/>
        <v>-0.37793333333333123</v>
      </c>
      <c r="O649" s="64">
        <f t="shared" ca="1" si="134"/>
        <v>0.14283360444444285</v>
      </c>
      <c r="P649" s="64">
        <f t="shared" ca="1" si="135"/>
        <v>0.37793333333333123</v>
      </c>
      <c r="Q649" s="70">
        <f t="shared" ca="1" si="136"/>
        <v>5.1927614608980833E-3</v>
      </c>
      <c r="R649" s="67">
        <f t="shared" ca="1" si="132"/>
        <v>-0.33189581628012527</v>
      </c>
      <c r="S649" s="68">
        <f t="shared" ca="1" si="143"/>
        <v>1</v>
      </c>
    </row>
    <row r="650" spans="5:19" x14ac:dyDescent="0.25">
      <c r="E650" s="62">
        <f t="shared" si="137"/>
        <v>649</v>
      </c>
      <c r="F650" s="50">
        <v>44406</v>
      </c>
      <c r="G650" s="51">
        <v>74.319000000000003</v>
      </c>
      <c r="H650" s="69">
        <f t="shared" si="138"/>
        <v>72.780799999999999</v>
      </c>
      <c r="I650" s="64">
        <f t="shared" si="139"/>
        <v>1.5382000000000033</v>
      </c>
      <c r="J650" s="64">
        <f t="shared" si="140"/>
        <v>2.3660592400000104</v>
      </c>
      <c r="K650" s="64">
        <f t="shared" si="141"/>
        <v>1.5382000000000033</v>
      </c>
      <c r="L650" s="70">
        <f t="shared" si="142"/>
        <v>2.06972644949475E-2</v>
      </c>
      <c r="M650" s="64">
        <f t="shared" ca="1" si="131"/>
        <v>73.076700000000002</v>
      </c>
      <c r="N650" s="64">
        <f t="shared" ca="1" si="133"/>
        <v>1.2423000000000002</v>
      </c>
      <c r="O650" s="64">
        <f t="shared" ca="1" si="134"/>
        <v>1.5433092900000005</v>
      </c>
      <c r="P650" s="64">
        <f t="shared" ca="1" si="135"/>
        <v>1.2423000000000002</v>
      </c>
      <c r="Q650" s="70">
        <f t="shared" ca="1" si="136"/>
        <v>1.6715779275824488E-2</v>
      </c>
      <c r="R650" s="67">
        <f t="shared" ca="1" si="132"/>
        <v>1.2883375170532061</v>
      </c>
      <c r="S650" s="68">
        <f t="shared" ca="1" si="143"/>
        <v>1</v>
      </c>
    </row>
    <row r="651" spans="5:19" x14ac:dyDescent="0.25">
      <c r="E651" s="62">
        <f t="shared" si="137"/>
        <v>650</v>
      </c>
      <c r="F651" s="50">
        <v>44407</v>
      </c>
      <c r="G651" s="51">
        <v>70.495400000000004</v>
      </c>
      <c r="H651" s="69">
        <f t="shared" si="138"/>
        <v>74.319000000000003</v>
      </c>
      <c r="I651" s="64">
        <f t="shared" si="139"/>
        <v>-3.823599999999999</v>
      </c>
      <c r="J651" s="64">
        <f t="shared" si="140"/>
        <v>14.619916959999992</v>
      </c>
      <c r="K651" s="64">
        <f t="shared" si="141"/>
        <v>3.823599999999999</v>
      </c>
      <c r="L651" s="70">
        <f t="shared" si="142"/>
        <v>5.423899999148879E-2</v>
      </c>
      <c r="M651" s="64">
        <f t="shared" ca="1" si="131"/>
        <v>73.457599999999999</v>
      </c>
      <c r="N651" s="64">
        <f t="shared" ca="1" si="133"/>
        <v>-2.9621999999999957</v>
      </c>
      <c r="O651" s="64">
        <f t="shared" ca="1" si="134"/>
        <v>8.7746288399999752</v>
      </c>
      <c r="P651" s="64">
        <f t="shared" ca="1" si="135"/>
        <v>2.9621999999999957</v>
      </c>
      <c r="Q651" s="70">
        <f t="shared" ca="1" si="136"/>
        <v>4.2019762991627761E-2</v>
      </c>
      <c r="R651" s="67">
        <f t="shared" ca="1" si="132"/>
        <v>-2.9161624829467896</v>
      </c>
      <c r="S651" s="68">
        <f t="shared" ca="1" si="143"/>
        <v>1</v>
      </c>
    </row>
    <row r="652" spans="5:19" x14ac:dyDescent="0.25">
      <c r="E652" s="62">
        <f t="shared" si="137"/>
        <v>651</v>
      </c>
      <c r="F652" s="50">
        <v>44410</v>
      </c>
      <c r="G652" s="51">
        <v>71.928200000000004</v>
      </c>
      <c r="H652" s="69">
        <f t="shared" si="138"/>
        <v>70.495400000000004</v>
      </c>
      <c r="I652" s="64">
        <f t="shared" si="139"/>
        <v>1.4328000000000003</v>
      </c>
      <c r="J652" s="64">
        <f t="shared" si="140"/>
        <v>2.0529158400000007</v>
      </c>
      <c r="K652" s="64">
        <f t="shared" si="141"/>
        <v>1.4328000000000003</v>
      </c>
      <c r="L652" s="70">
        <f t="shared" si="142"/>
        <v>1.9919864531574544E-2</v>
      </c>
      <c r="M652" s="64">
        <f t="shared" ca="1" si="131"/>
        <v>72.531733333333349</v>
      </c>
      <c r="N652" s="64">
        <f t="shared" ca="1" si="133"/>
        <v>-0.60353333333334547</v>
      </c>
      <c r="O652" s="64">
        <f t="shared" ca="1" si="134"/>
        <v>0.36425248444445907</v>
      </c>
      <c r="P652" s="64">
        <f t="shared" ca="1" si="135"/>
        <v>0.60353333333334547</v>
      </c>
      <c r="Q652" s="70">
        <f t="shared" ca="1" si="136"/>
        <v>8.390774874574165E-3</v>
      </c>
      <c r="R652" s="67">
        <f t="shared" ca="1" si="132"/>
        <v>-0.55749581628013944</v>
      </c>
      <c r="S652" s="68">
        <f t="shared" ca="1" si="143"/>
        <v>0</v>
      </c>
    </row>
    <row r="653" spans="5:19" x14ac:dyDescent="0.25">
      <c r="E653" s="62">
        <f t="shared" si="137"/>
        <v>652</v>
      </c>
      <c r="F653" s="50">
        <v>44411</v>
      </c>
      <c r="G653" s="51">
        <v>71.699600000000004</v>
      </c>
      <c r="H653" s="69">
        <f t="shared" si="138"/>
        <v>71.928200000000004</v>
      </c>
      <c r="I653" s="64">
        <f t="shared" si="139"/>
        <v>-0.22860000000000014</v>
      </c>
      <c r="J653" s="64">
        <f t="shared" si="140"/>
        <v>5.2257960000000062E-2</v>
      </c>
      <c r="K653" s="64">
        <f t="shared" si="141"/>
        <v>0.22860000000000014</v>
      </c>
      <c r="L653" s="70">
        <f t="shared" si="142"/>
        <v>3.1883023057311353E-3</v>
      </c>
      <c r="M653" s="64">
        <f t="shared" ca="1" si="131"/>
        <v>72.247533333333337</v>
      </c>
      <c r="N653" s="64">
        <f t="shared" ca="1" si="133"/>
        <v>-0.54793333333333294</v>
      </c>
      <c r="O653" s="64">
        <f t="shared" ca="1" si="134"/>
        <v>0.30023093777777737</v>
      </c>
      <c r="P653" s="64">
        <f t="shared" ca="1" si="135"/>
        <v>0.54793333333333294</v>
      </c>
      <c r="Q653" s="70">
        <f t="shared" ca="1" si="136"/>
        <v>7.6420695977848256E-3</v>
      </c>
      <c r="R653" s="67">
        <f t="shared" ca="1" si="132"/>
        <v>-0.50189581628012692</v>
      </c>
      <c r="S653" s="68">
        <f t="shared" ca="1" si="143"/>
        <v>0</v>
      </c>
    </row>
    <row r="654" spans="5:19" x14ac:dyDescent="0.25">
      <c r="E654" s="62">
        <f t="shared" si="137"/>
        <v>653</v>
      </c>
      <c r="F654" s="50">
        <v>44412</v>
      </c>
      <c r="G654" s="51">
        <v>69.677899999999994</v>
      </c>
      <c r="H654" s="69">
        <f t="shared" si="138"/>
        <v>71.699600000000004</v>
      </c>
      <c r="I654" s="64">
        <f t="shared" si="139"/>
        <v>-2.0217000000000098</v>
      </c>
      <c r="J654" s="64">
        <f t="shared" si="140"/>
        <v>4.0872708900000401</v>
      </c>
      <c r="K654" s="64">
        <f t="shared" si="141"/>
        <v>2.0217000000000098</v>
      </c>
      <c r="L654" s="70">
        <f t="shared" si="142"/>
        <v>2.9014938739543097E-2</v>
      </c>
      <c r="M654" s="64">
        <f t="shared" ca="1" si="131"/>
        <v>71.374400000000009</v>
      </c>
      <c r="N654" s="64">
        <f t="shared" ca="1" si="133"/>
        <v>-1.6965000000000146</v>
      </c>
      <c r="O654" s="64">
        <f t="shared" ca="1" si="134"/>
        <v>2.8781122500000493</v>
      </c>
      <c r="P654" s="64">
        <f t="shared" ca="1" si="135"/>
        <v>1.6965000000000146</v>
      </c>
      <c r="Q654" s="70">
        <f t="shared" ca="1" si="136"/>
        <v>2.4347748712289185E-2</v>
      </c>
      <c r="R654" s="67">
        <f t="shared" ca="1" si="132"/>
        <v>-1.6504624829468086</v>
      </c>
      <c r="S654" s="68">
        <f t="shared" ca="1" si="143"/>
        <v>0</v>
      </c>
    </row>
    <row r="655" spans="5:19" x14ac:dyDescent="0.25">
      <c r="E655" s="62">
        <f t="shared" si="137"/>
        <v>654</v>
      </c>
      <c r="F655" s="50">
        <v>44413</v>
      </c>
      <c r="G655" s="51">
        <v>70.811800000000005</v>
      </c>
      <c r="H655" s="69">
        <f t="shared" si="138"/>
        <v>69.677899999999994</v>
      </c>
      <c r="I655" s="64">
        <f t="shared" si="139"/>
        <v>1.1339000000000112</v>
      </c>
      <c r="J655" s="64">
        <f t="shared" si="140"/>
        <v>1.2857292100000255</v>
      </c>
      <c r="K655" s="64">
        <f t="shared" si="141"/>
        <v>1.1339000000000112</v>
      </c>
      <c r="L655" s="70">
        <f t="shared" si="142"/>
        <v>1.601286791184536E-2</v>
      </c>
      <c r="M655" s="64">
        <f t="shared" ca="1" si="131"/>
        <v>71.101900000000001</v>
      </c>
      <c r="N655" s="64">
        <f t="shared" ca="1" si="133"/>
        <v>-0.29009999999999536</v>
      </c>
      <c r="O655" s="64">
        <f t="shared" ca="1" si="134"/>
        <v>8.4158009999997313E-2</v>
      </c>
      <c r="P655" s="64">
        <f t="shared" ca="1" si="135"/>
        <v>0.29009999999999536</v>
      </c>
      <c r="Q655" s="70">
        <f t="shared" ca="1" si="136"/>
        <v>4.0967748313133594E-3</v>
      </c>
      <c r="R655" s="67">
        <f t="shared" ca="1" si="132"/>
        <v>-0.24406248294678939</v>
      </c>
      <c r="S655" s="68">
        <f t="shared" ca="1" si="143"/>
        <v>0</v>
      </c>
    </row>
    <row r="656" spans="5:19" x14ac:dyDescent="0.25">
      <c r="E656" s="62">
        <f t="shared" si="137"/>
        <v>655</v>
      </c>
      <c r="F656" s="50">
        <v>44414</v>
      </c>
      <c r="G656" s="51">
        <v>70.864599999999996</v>
      </c>
      <c r="H656" s="69">
        <f t="shared" si="138"/>
        <v>70.811800000000005</v>
      </c>
      <c r="I656" s="64">
        <f t="shared" si="139"/>
        <v>5.2799999999990632E-2</v>
      </c>
      <c r="J656" s="64">
        <f t="shared" si="140"/>
        <v>2.787839999999011E-3</v>
      </c>
      <c r="K656" s="64">
        <f t="shared" si="141"/>
        <v>5.2799999999990632E-2</v>
      </c>
      <c r="L656" s="70">
        <f t="shared" si="142"/>
        <v>7.4508287635844468E-4</v>
      </c>
      <c r="M656" s="64">
        <f t="shared" ca="1" si="131"/>
        <v>70.729766666666663</v>
      </c>
      <c r="N656" s="64">
        <f t="shared" ca="1" si="133"/>
        <v>0.13483333333333292</v>
      </c>
      <c r="O656" s="64">
        <f t="shared" ca="1" si="134"/>
        <v>1.8180027777777667E-2</v>
      </c>
      <c r="P656" s="64">
        <f t="shared" ca="1" si="135"/>
        <v>0.13483333333333292</v>
      </c>
      <c r="Q656" s="70">
        <f t="shared" ca="1" si="136"/>
        <v>1.9026895422161831E-3</v>
      </c>
      <c r="R656" s="67">
        <f t="shared" ca="1" si="132"/>
        <v>0.18087085038653888</v>
      </c>
      <c r="S656" s="68">
        <f t="shared" ca="1" si="143"/>
        <v>1</v>
      </c>
    </row>
    <row r="657" spans="5:19" x14ac:dyDescent="0.25">
      <c r="E657" s="62">
        <f t="shared" si="137"/>
        <v>656</v>
      </c>
      <c r="F657" s="50">
        <v>44417</v>
      </c>
      <c r="G657" s="51">
        <v>70.038300000000007</v>
      </c>
      <c r="H657" s="69">
        <f t="shared" si="138"/>
        <v>70.864599999999996</v>
      </c>
      <c r="I657" s="64">
        <f t="shared" si="139"/>
        <v>-0.82629999999998915</v>
      </c>
      <c r="J657" s="64">
        <f t="shared" si="140"/>
        <v>0.68277168999998206</v>
      </c>
      <c r="K657" s="64">
        <f t="shared" si="141"/>
        <v>0.82629999999998915</v>
      </c>
      <c r="L657" s="70">
        <f t="shared" si="142"/>
        <v>1.1797830615534487E-2</v>
      </c>
      <c r="M657" s="64">
        <f t="shared" ca="1" si="131"/>
        <v>70.451433333333327</v>
      </c>
      <c r="N657" s="64">
        <f t="shared" ca="1" si="133"/>
        <v>-0.41313333333332025</v>
      </c>
      <c r="O657" s="64">
        <f t="shared" ca="1" si="134"/>
        <v>0.1706791511111003</v>
      </c>
      <c r="P657" s="64">
        <f t="shared" ca="1" si="135"/>
        <v>0.41313333333332025</v>
      </c>
      <c r="Q657" s="70">
        <f t="shared" ca="1" si="136"/>
        <v>5.8986773427299093E-3</v>
      </c>
      <c r="R657" s="67">
        <f t="shared" ca="1" si="132"/>
        <v>-0.36709581628011428</v>
      </c>
      <c r="S657" s="68">
        <f t="shared" ca="1" si="143"/>
        <v>1</v>
      </c>
    </row>
    <row r="658" spans="5:19" x14ac:dyDescent="0.25">
      <c r="E658" s="62">
        <f t="shared" si="137"/>
        <v>657</v>
      </c>
      <c r="F658" s="50">
        <v>44418</v>
      </c>
      <c r="G658" s="51">
        <v>70.978899999999996</v>
      </c>
      <c r="H658" s="69">
        <f t="shared" si="138"/>
        <v>70.038300000000007</v>
      </c>
      <c r="I658" s="64">
        <f t="shared" si="139"/>
        <v>0.94059999999998922</v>
      </c>
      <c r="J658" s="64">
        <f t="shared" si="140"/>
        <v>0.88472835999997967</v>
      </c>
      <c r="K658" s="64">
        <f t="shared" si="141"/>
        <v>0.94059999999998922</v>
      </c>
      <c r="L658" s="70">
        <f t="shared" si="142"/>
        <v>1.3251825542520232E-2</v>
      </c>
      <c r="M658" s="64">
        <f t="shared" ca="1" si="131"/>
        <v>70.571566666666669</v>
      </c>
      <c r="N658" s="64">
        <f t="shared" ca="1" si="133"/>
        <v>0.40733333333332666</v>
      </c>
      <c r="O658" s="64">
        <f t="shared" ca="1" si="134"/>
        <v>0.16592044444443901</v>
      </c>
      <c r="P658" s="64">
        <f t="shared" ca="1" si="135"/>
        <v>0.40733333333332666</v>
      </c>
      <c r="Q658" s="70">
        <f t="shared" ca="1" si="136"/>
        <v>5.7387946746614371E-3</v>
      </c>
      <c r="R658" s="67">
        <f t="shared" ca="1" si="132"/>
        <v>0.45337085038653263</v>
      </c>
      <c r="S658" s="68">
        <f t="shared" ca="1" si="143"/>
        <v>1</v>
      </c>
    </row>
    <row r="659" spans="5:19" x14ac:dyDescent="0.25">
      <c r="E659" s="62">
        <f t="shared" si="137"/>
        <v>658</v>
      </c>
      <c r="F659" s="50">
        <v>44419</v>
      </c>
      <c r="G659" s="51">
        <v>71.488699999999994</v>
      </c>
      <c r="H659" s="69">
        <f t="shared" si="138"/>
        <v>70.978899999999996</v>
      </c>
      <c r="I659" s="64">
        <f t="shared" si="139"/>
        <v>0.50979999999999848</v>
      </c>
      <c r="J659" s="64">
        <f t="shared" si="140"/>
        <v>0.25989603999999844</v>
      </c>
      <c r="K659" s="64">
        <f t="shared" si="141"/>
        <v>0.50979999999999848</v>
      </c>
      <c r="L659" s="70">
        <f t="shared" si="142"/>
        <v>7.1311969584003975E-3</v>
      </c>
      <c r="M659" s="64">
        <f t="shared" ca="1" si="131"/>
        <v>70.627266666666671</v>
      </c>
      <c r="N659" s="64">
        <f t="shared" ca="1" si="133"/>
        <v>0.8614333333333235</v>
      </c>
      <c r="O659" s="64">
        <f t="shared" ca="1" si="134"/>
        <v>0.74206738777776082</v>
      </c>
      <c r="P659" s="64">
        <f t="shared" ca="1" si="135"/>
        <v>0.8614333333333235</v>
      </c>
      <c r="Q659" s="70">
        <f t="shared" ca="1" si="136"/>
        <v>1.2049923041450238E-2</v>
      </c>
      <c r="R659" s="67">
        <f t="shared" ca="1" si="132"/>
        <v>0.90747085038652953</v>
      </c>
      <c r="S659" s="68">
        <f t="shared" ca="1" si="143"/>
        <v>0</v>
      </c>
    </row>
    <row r="660" spans="5:19" x14ac:dyDescent="0.25">
      <c r="E660" s="62">
        <f t="shared" si="137"/>
        <v>659</v>
      </c>
      <c r="F660" s="50">
        <v>44420</v>
      </c>
      <c r="G660" s="51">
        <v>70.767899999999997</v>
      </c>
      <c r="H660" s="69">
        <f t="shared" si="138"/>
        <v>71.488699999999994</v>
      </c>
      <c r="I660" s="64">
        <f t="shared" si="139"/>
        <v>-0.720799999999997</v>
      </c>
      <c r="J660" s="64">
        <f t="shared" si="140"/>
        <v>0.51955263999999568</v>
      </c>
      <c r="K660" s="64">
        <f t="shared" si="141"/>
        <v>0.720799999999997</v>
      </c>
      <c r="L660" s="70">
        <f t="shared" si="142"/>
        <v>1.0185408921276413E-2</v>
      </c>
      <c r="M660" s="64">
        <f t="shared" ca="1" si="131"/>
        <v>70.835300000000004</v>
      </c>
      <c r="N660" s="64">
        <f t="shared" ca="1" si="133"/>
        <v>-6.7400000000006344E-2</v>
      </c>
      <c r="O660" s="64">
        <f t="shared" ca="1" si="134"/>
        <v>4.5427600000008551E-3</v>
      </c>
      <c r="P660" s="64">
        <f t="shared" ca="1" si="135"/>
        <v>6.7400000000006344E-2</v>
      </c>
      <c r="Q660" s="70">
        <f t="shared" ca="1" si="136"/>
        <v>9.5240921378204446E-4</v>
      </c>
      <c r="R660" s="67">
        <f t="shared" ca="1" si="132"/>
        <v>-2.1362482946800362E-2</v>
      </c>
      <c r="S660" s="68">
        <f t="shared" ca="1" si="143"/>
        <v>1</v>
      </c>
    </row>
    <row r="661" spans="5:19" x14ac:dyDescent="0.25">
      <c r="E661" s="62">
        <f t="shared" si="137"/>
        <v>660</v>
      </c>
      <c r="F661" s="50">
        <v>44421</v>
      </c>
      <c r="G661" s="51">
        <v>71.031599999999997</v>
      </c>
      <c r="H661" s="69">
        <f t="shared" si="138"/>
        <v>70.767899999999997</v>
      </c>
      <c r="I661" s="64">
        <f t="shared" si="139"/>
        <v>0.26370000000000005</v>
      </c>
      <c r="J661" s="64">
        <f t="shared" si="140"/>
        <v>6.9537690000000027E-2</v>
      </c>
      <c r="K661" s="64">
        <f t="shared" si="141"/>
        <v>0.26370000000000005</v>
      </c>
      <c r="L661" s="70">
        <f t="shared" si="142"/>
        <v>3.7124322132684614E-3</v>
      </c>
      <c r="M661" s="64">
        <f t="shared" ca="1" si="131"/>
        <v>71.078500000000005</v>
      </c>
      <c r="N661" s="64">
        <f t="shared" ca="1" si="133"/>
        <v>-4.6900000000007935E-2</v>
      </c>
      <c r="O661" s="64">
        <f t="shared" ca="1" si="134"/>
        <v>2.1996100000007445E-3</v>
      </c>
      <c r="P661" s="64">
        <f t="shared" ca="1" si="135"/>
        <v>4.6900000000007935E-2</v>
      </c>
      <c r="Q661" s="70">
        <f t="shared" ca="1" si="136"/>
        <v>6.6026951385028546E-4</v>
      </c>
      <c r="R661" s="67">
        <f t="shared" ca="1" si="132"/>
        <v>-8.6248294680195403E-4</v>
      </c>
      <c r="S661" s="68">
        <f t="shared" ca="1" si="143"/>
        <v>0</v>
      </c>
    </row>
    <row r="662" spans="5:19" x14ac:dyDescent="0.25">
      <c r="E662" s="62">
        <f t="shared" si="137"/>
        <v>661</v>
      </c>
      <c r="F662" s="50">
        <v>44424</v>
      </c>
      <c r="G662" s="51">
        <v>70.091099999999997</v>
      </c>
      <c r="H662" s="69">
        <f t="shared" si="138"/>
        <v>71.031599999999997</v>
      </c>
      <c r="I662" s="64">
        <f t="shared" si="139"/>
        <v>-0.94050000000000011</v>
      </c>
      <c r="J662" s="64">
        <f t="shared" si="140"/>
        <v>0.88454025000000025</v>
      </c>
      <c r="K662" s="64">
        <f t="shared" si="141"/>
        <v>0.94050000000000011</v>
      </c>
      <c r="L662" s="70">
        <f t="shared" si="142"/>
        <v>1.3418251389976762E-2</v>
      </c>
      <c r="M662" s="64">
        <f t="shared" ca="1" si="131"/>
        <v>71.096066666666658</v>
      </c>
      <c r="N662" s="64">
        <f t="shared" ca="1" si="133"/>
        <v>-1.004966666666661</v>
      </c>
      <c r="O662" s="64">
        <f t="shared" ca="1" si="134"/>
        <v>1.0099580011110998</v>
      </c>
      <c r="P662" s="64">
        <f t="shared" ca="1" si="135"/>
        <v>1.004966666666661</v>
      </c>
      <c r="Q662" s="70">
        <f t="shared" ca="1" si="136"/>
        <v>1.4338006774992276E-2</v>
      </c>
      <c r="R662" s="67">
        <f t="shared" ca="1" si="132"/>
        <v>-0.95892914961345499</v>
      </c>
      <c r="S662" s="68">
        <f t="shared" ca="1" si="143"/>
        <v>0</v>
      </c>
    </row>
    <row r="663" spans="5:19" x14ac:dyDescent="0.25">
      <c r="E663" s="62">
        <f t="shared" si="137"/>
        <v>662</v>
      </c>
      <c r="F663" s="50">
        <v>44425</v>
      </c>
      <c r="G663" s="51">
        <v>67.726600000000005</v>
      </c>
      <c r="H663" s="69">
        <f t="shared" si="138"/>
        <v>70.091099999999997</v>
      </c>
      <c r="I663" s="64">
        <f t="shared" si="139"/>
        <v>-2.3644999999999925</v>
      </c>
      <c r="J663" s="64">
        <f t="shared" si="140"/>
        <v>5.5908602499999649</v>
      </c>
      <c r="K663" s="64">
        <f t="shared" si="141"/>
        <v>2.3644999999999925</v>
      </c>
      <c r="L663" s="70">
        <f t="shared" si="142"/>
        <v>3.4912427318069893E-2</v>
      </c>
      <c r="M663" s="64">
        <f t="shared" ca="1" si="131"/>
        <v>70.630200000000002</v>
      </c>
      <c r="N663" s="64">
        <f t="shared" ca="1" si="133"/>
        <v>-2.9035999999999973</v>
      </c>
      <c r="O663" s="64">
        <f t="shared" ca="1" si="134"/>
        <v>8.4308929599999836</v>
      </c>
      <c r="P663" s="64">
        <f t="shared" ca="1" si="135"/>
        <v>2.9035999999999973</v>
      </c>
      <c r="Q663" s="70">
        <f t="shared" ca="1" si="136"/>
        <v>4.2872372155105927E-2</v>
      </c>
      <c r="R663" s="67">
        <f t="shared" ca="1" si="132"/>
        <v>-2.8575624829467912</v>
      </c>
      <c r="S663" s="68">
        <f t="shared" ca="1" si="143"/>
        <v>0</v>
      </c>
    </row>
    <row r="664" spans="5:19" x14ac:dyDescent="0.25">
      <c r="E664" s="62">
        <f t="shared" si="137"/>
        <v>663</v>
      </c>
      <c r="F664" s="50">
        <v>44426</v>
      </c>
      <c r="G664" s="51">
        <v>66.935500000000005</v>
      </c>
      <c r="H664" s="69">
        <f t="shared" si="138"/>
        <v>67.726600000000005</v>
      </c>
      <c r="I664" s="64">
        <f t="shared" si="139"/>
        <v>-0.79110000000000014</v>
      </c>
      <c r="J664" s="64">
        <f t="shared" si="140"/>
        <v>0.6258392100000002</v>
      </c>
      <c r="K664" s="64">
        <f t="shared" si="141"/>
        <v>0.79110000000000014</v>
      </c>
      <c r="L664" s="70">
        <f t="shared" si="142"/>
        <v>1.1818840525580597E-2</v>
      </c>
      <c r="M664" s="64">
        <f t="shared" ca="1" si="131"/>
        <v>69.616433333333347</v>
      </c>
      <c r="N664" s="64">
        <f t="shared" ca="1" si="133"/>
        <v>-2.6809333333333427</v>
      </c>
      <c r="O664" s="64">
        <f t="shared" ca="1" si="134"/>
        <v>7.1874035377778283</v>
      </c>
      <c r="P664" s="64">
        <f t="shared" ca="1" si="135"/>
        <v>2.6809333333333427</v>
      </c>
      <c r="Q664" s="70">
        <f t="shared" ca="1" si="136"/>
        <v>4.0052488340765996E-2</v>
      </c>
      <c r="R664" s="67">
        <f t="shared" ca="1" si="132"/>
        <v>-2.6348958162801366</v>
      </c>
      <c r="S664" s="68">
        <f t="shared" ca="1" si="143"/>
        <v>0</v>
      </c>
    </row>
    <row r="665" spans="5:19" x14ac:dyDescent="0.25">
      <c r="E665" s="62">
        <f t="shared" si="137"/>
        <v>664</v>
      </c>
      <c r="F665" s="50">
        <v>44427</v>
      </c>
      <c r="G665" s="51">
        <v>66.742099999999994</v>
      </c>
      <c r="H665" s="69">
        <f t="shared" si="138"/>
        <v>66.935500000000005</v>
      </c>
      <c r="I665" s="64">
        <f t="shared" si="139"/>
        <v>-0.19340000000001112</v>
      </c>
      <c r="J665" s="64">
        <f t="shared" si="140"/>
        <v>3.7403560000004298E-2</v>
      </c>
      <c r="K665" s="64">
        <f t="shared" si="141"/>
        <v>0.19340000000001112</v>
      </c>
      <c r="L665" s="70">
        <f t="shared" si="142"/>
        <v>2.8977212284301982E-3</v>
      </c>
      <c r="M665" s="64">
        <f t="shared" ca="1" si="131"/>
        <v>68.251066666666659</v>
      </c>
      <c r="N665" s="64">
        <f t="shared" ca="1" si="133"/>
        <v>-1.5089666666666659</v>
      </c>
      <c r="O665" s="64">
        <f t="shared" ca="1" si="134"/>
        <v>2.2769804011111088</v>
      </c>
      <c r="P665" s="64">
        <f t="shared" ca="1" si="135"/>
        <v>1.5089666666666659</v>
      </c>
      <c r="Q665" s="70">
        <f t="shared" ca="1" si="136"/>
        <v>2.2608918009272498E-2</v>
      </c>
      <c r="R665" s="67">
        <f t="shared" ca="1" si="132"/>
        <v>-1.46292914961346</v>
      </c>
      <c r="S665" s="68">
        <f t="shared" ca="1" si="143"/>
        <v>0</v>
      </c>
    </row>
    <row r="666" spans="5:19" x14ac:dyDescent="0.25">
      <c r="E666" s="62">
        <f t="shared" si="137"/>
        <v>665</v>
      </c>
      <c r="F666" s="50">
        <v>44428</v>
      </c>
      <c r="G666" s="51">
        <v>67.181600000000003</v>
      </c>
      <c r="H666" s="69">
        <f t="shared" si="138"/>
        <v>66.742099999999994</v>
      </c>
      <c r="I666" s="64">
        <f t="shared" si="139"/>
        <v>0.43950000000000955</v>
      </c>
      <c r="J666" s="64">
        <f t="shared" si="140"/>
        <v>0.19316025000000839</v>
      </c>
      <c r="K666" s="64">
        <f t="shared" si="141"/>
        <v>0.43950000000000955</v>
      </c>
      <c r="L666" s="70">
        <f t="shared" si="142"/>
        <v>6.5419698250712924E-3</v>
      </c>
      <c r="M666" s="64">
        <f t="shared" ca="1" si="131"/>
        <v>67.13473333333333</v>
      </c>
      <c r="N666" s="64">
        <f t="shared" ca="1" si="133"/>
        <v>4.6866666666673495E-2</v>
      </c>
      <c r="O666" s="64">
        <f t="shared" ca="1" si="134"/>
        <v>2.1964844444450843E-3</v>
      </c>
      <c r="P666" s="64">
        <f t="shared" ca="1" si="135"/>
        <v>4.6866666666673495E-2</v>
      </c>
      <c r="Q666" s="70">
        <f t="shared" ca="1" si="136"/>
        <v>6.9761164763377907E-4</v>
      </c>
      <c r="R666" s="67">
        <f t="shared" ca="1" si="132"/>
        <v>9.2904183719879477E-2</v>
      </c>
      <c r="S666" s="68">
        <f t="shared" ca="1" si="143"/>
        <v>1</v>
      </c>
    </row>
    <row r="667" spans="5:19" x14ac:dyDescent="0.25">
      <c r="E667" s="62">
        <f t="shared" si="137"/>
        <v>666</v>
      </c>
      <c r="F667" s="50">
        <v>44431</v>
      </c>
      <c r="G667" s="51">
        <v>67.515600000000006</v>
      </c>
      <c r="H667" s="69">
        <f t="shared" si="138"/>
        <v>67.181600000000003</v>
      </c>
      <c r="I667" s="64">
        <f t="shared" si="139"/>
        <v>0.33400000000000318</v>
      </c>
      <c r="J667" s="64">
        <f t="shared" si="140"/>
        <v>0.11155600000000213</v>
      </c>
      <c r="K667" s="64">
        <f t="shared" si="141"/>
        <v>0.33400000000000318</v>
      </c>
      <c r="L667" s="70">
        <f t="shared" si="142"/>
        <v>4.9470048403628666E-3</v>
      </c>
      <c r="M667" s="64">
        <f t="shared" ca="1" si="131"/>
        <v>66.953066666666658</v>
      </c>
      <c r="N667" s="64">
        <f t="shared" ca="1" si="133"/>
        <v>0.56253333333334865</v>
      </c>
      <c r="O667" s="64">
        <f t="shared" ca="1" si="134"/>
        <v>0.31644375111112832</v>
      </c>
      <c r="P667" s="64">
        <f t="shared" ca="1" si="135"/>
        <v>0.56253333333334865</v>
      </c>
      <c r="Q667" s="70">
        <f t="shared" ca="1" si="136"/>
        <v>8.3319015654655902E-3</v>
      </c>
      <c r="R667" s="67">
        <f t="shared" ca="1" si="132"/>
        <v>0.60857085038655467</v>
      </c>
      <c r="S667" s="68">
        <f t="shared" ca="1" si="143"/>
        <v>0</v>
      </c>
    </row>
    <row r="668" spans="5:19" x14ac:dyDescent="0.25">
      <c r="E668" s="62">
        <f t="shared" si="137"/>
        <v>667</v>
      </c>
      <c r="F668" s="50">
        <v>44432</v>
      </c>
      <c r="G668" s="51">
        <v>67.665000000000006</v>
      </c>
      <c r="H668" s="69">
        <f t="shared" si="138"/>
        <v>67.515600000000006</v>
      </c>
      <c r="I668" s="64">
        <f t="shared" si="139"/>
        <v>0.14939999999999998</v>
      </c>
      <c r="J668" s="64">
        <f t="shared" si="140"/>
        <v>2.2320359999999994E-2</v>
      </c>
      <c r="K668" s="64">
        <f t="shared" si="141"/>
        <v>0.14939999999999998</v>
      </c>
      <c r="L668" s="70">
        <f t="shared" si="142"/>
        <v>2.2079361560629566E-3</v>
      </c>
      <c r="M668" s="64">
        <f t="shared" ca="1" si="131"/>
        <v>67.146433333333334</v>
      </c>
      <c r="N668" s="64">
        <f t="shared" ca="1" si="133"/>
        <v>0.51856666666667195</v>
      </c>
      <c r="O668" s="64">
        <f t="shared" ca="1" si="134"/>
        <v>0.26891138777778328</v>
      </c>
      <c r="P668" s="64">
        <f t="shared" ca="1" si="135"/>
        <v>0.51856666666667195</v>
      </c>
      <c r="Q668" s="70">
        <f t="shared" ca="1" si="136"/>
        <v>7.6637355599892395E-3</v>
      </c>
      <c r="R668" s="67">
        <f t="shared" ca="1" si="132"/>
        <v>0.56460418371987797</v>
      </c>
      <c r="S668" s="68">
        <f t="shared" ca="1" si="143"/>
        <v>0</v>
      </c>
    </row>
    <row r="669" spans="5:19" x14ac:dyDescent="0.25">
      <c r="E669" s="62">
        <f t="shared" si="137"/>
        <v>668</v>
      </c>
      <c r="F669" s="50">
        <v>44433</v>
      </c>
      <c r="G669" s="51">
        <v>67.735399999999998</v>
      </c>
      <c r="H669" s="69">
        <f t="shared" si="138"/>
        <v>67.665000000000006</v>
      </c>
      <c r="I669" s="64">
        <f t="shared" si="139"/>
        <v>7.0399999999992247E-2</v>
      </c>
      <c r="J669" s="64">
        <f t="shared" si="140"/>
        <v>4.9561599999989082E-3</v>
      </c>
      <c r="K669" s="64">
        <f t="shared" si="141"/>
        <v>7.0399999999992247E-2</v>
      </c>
      <c r="L669" s="70">
        <f t="shared" si="142"/>
        <v>1.0393383666442103E-3</v>
      </c>
      <c r="M669" s="64">
        <f t="shared" ca="1" si="131"/>
        <v>67.454066666666677</v>
      </c>
      <c r="N669" s="64">
        <f t="shared" ca="1" si="133"/>
        <v>0.28133333333332189</v>
      </c>
      <c r="O669" s="64">
        <f t="shared" ca="1" si="134"/>
        <v>7.9148444444437999E-2</v>
      </c>
      <c r="P669" s="64">
        <f t="shared" ca="1" si="135"/>
        <v>0.28133333333332189</v>
      </c>
      <c r="Q669" s="70">
        <f t="shared" ca="1" si="136"/>
        <v>4.1534165788246896E-3</v>
      </c>
      <c r="R669" s="67">
        <f t="shared" ca="1" si="132"/>
        <v>0.32737085038652786</v>
      </c>
      <c r="S669" s="68">
        <f t="shared" ca="1" si="143"/>
        <v>0</v>
      </c>
    </row>
    <row r="670" spans="5:19" x14ac:dyDescent="0.25">
      <c r="E670" s="62">
        <f t="shared" si="137"/>
        <v>669</v>
      </c>
      <c r="F670" s="50">
        <v>44434</v>
      </c>
      <c r="G670" s="51">
        <v>67.243099999999998</v>
      </c>
      <c r="H670" s="69">
        <f t="shared" si="138"/>
        <v>67.735399999999998</v>
      </c>
      <c r="I670" s="64">
        <f t="shared" si="139"/>
        <v>-0.49230000000000018</v>
      </c>
      <c r="J670" s="64">
        <f t="shared" si="140"/>
        <v>0.24235929000000017</v>
      </c>
      <c r="K670" s="64">
        <f t="shared" si="141"/>
        <v>0.49230000000000018</v>
      </c>
      <c r="L670" s="70">
        <f t="shared" si="142"/>
        <v>7.3211972678237647E-3</v>
      </c>
      <c r="M670" s="64">
        <f t="shared" ca="1" si="131"/>
        <v>67.63866666666668</v>
      </c>
      <c r="N670" s="64">
        <f t="shared" ca="1" si="133"/>
        <v>-0.3955666666666815</v>
      </c>
      <c r="O670" s="64">
        <f t="shared" ca="1" si="134"/>
        <v>0.15647298777778951</v>
      </c>
      <c r="P670" s="64">
        <f t="shared" ca="1" si="135"/>
        <v>0.3955666666666815</v>
      </c>
      <c r="Q670" s="70">
        <f t="shared" ca="1" si="136"/>
        <v>5.8826357896450566E-3</v>
      </c>
      <c r="R670" s="67">
        <f t="shared" ca="1" si="132"/>
        <v>-0.34952914961347553</v>
      </c>
      <c r="S670" s="68">
        <f t="shared" ca="1" si="143"/>
        <v>1</v>
      </c>
    </row>
    <row r="671" spans="5:19" x14ac:dyDescent="0.25">
      <c r="E671" s="62">
        <f t="shared" si="137"/>
        <v>670</v>
      </c>
      <c r="F671" s="50">
        <v>44435</v>
      </c>
      <c r="G671" s="51">
        <v>67.357399999999998</v>
      </c>
      <c r="H671" s="69">
        <f t="shared" si="138"/>
        <v>67.243099999999998</v>
      </c>
      <c r="I671" s="64">
        <f t="shared" si="139"/>
        <v>0.11430000000000007</v>
      </c>
      <c r="J671" s="64">
        <f t="shared" si="140"/>
        <v>1.3064490000000015E-2</v>
      </c>
      <c r="K671" s="64">
        <f t="shared" si="141"/>
        <v>0.11430000000000007</v>
      </c>
      <c r="L671" s="70">
        <f t="shared" si="142"/>
        <v>1.6969182302167256E-3</v>
      </c>
      <c r="M671" s="64">
        <f t="shared" ca="1" si="131"/>
        <v>67.54783333333333</v>
      </c>
      <c r="N671" s="64">
        <f t="shared" ca="1" si="133"/>
        <v>-0.19043333333333123</v>
      </c>
      <c r="O671" s="64">
        <f t="shared" ca="1" si="134"/>
        <v>3.6264854444443648E-2</v>
      </c>
      <c r="P671" s="64">
        <f t="shared" ca="1" si="135"/>
        <v>0.19043333333333123</v>
      </c>
      <c r="Q671" s="70">
        <f t="shared" ca="1" si="136"/>
        <v>2.8272073051117063E-3</v>
      </c>
      <c r="R671" s="67">
        <f t="shared" ca="1" si="132"/>
        <v>-0.14439581628012527</v>
      </c>
      <c r="S671" s="68">
        <f t="shared" ca="1" si="143"/>
        <v>0</v>
      </c>
    </row>
    <row r="672" spans="5:19" x14ac:dyDescent="0.25">
      <c r="E672" s="62">
        <f t="shared" si="137"/>
        <v>671</v>
      </c>
      <c r="F672" s="50">
        <v>44438</v>
      </c>
      <c r="G672" s="51">
        <v>67.665000000000006</v>
      </c>
      <c r="H672" s="69">
        <f t="shared" si="138"/>
        <v>67.357399999999998</v>
      </c>
      <c r="I672" s="64">
        <f t="shared" si="139"/>
        <v>0.30760000000000787</v>
      </c>
      <c r="J672" s="64">
        <f t="shared" si="140"/>
        <v>9.4617760000004839E-2</v>
      </c>
      <c r="K672" s="64">
        <f t="shared" si="141"/>
        <v>0.30760000000000787</v>
      </c>
      <c r="L672" s="70">
        <f t="shared" si="142"/>
        <v>4.5459247764724426E-3</v>
      </c>
      <c r="M672" s="64">
        <f t="shared" ca="1" si="131"/>
        <v>67.445299999999989</v>
      </c>
      <c r="N672" s="64">
        <f t="shared" ca="1" si="133"/>
        <v>0.21970000000001733</v>
      </c>
      <c r="O672" s="64">
        <f t="shared" ca="1" si="134"/>
        <v>4.8268090000007612E-2</v>
      </c>
      <c r="P672" s="64">
        <f t="shared" ca="1" si="135"/>
        <v>0.21970000000001733</v>
      </c>
      <c r="Q672" s="70">
        <f t="shared" ca="1" si="136"/>
        <v>3.2468780019214855E-3</v>
      </c>
      <c r="R672" s="67">
        <f t="shared" ca="1" si="132"/>
        <v>0.26573751705322329</v>
      </c>
      <c r="S672" s="68">
        <f t="shared" ca="1" si="143"/>
        <v>1</v>
      </c>
    </row>
    <row r="673" spans="5:19" x14ac:dyDescent="0.25">
      <c r="E673" s="62">
        <f t="shared" si="137"/>
        <v>672</v>
      </c>
      <c r="F673" s="50">
        <v>44439</v>
      </c>
      <c r="G673" s="51">
        <v>67.216800000000006</v>
      </c>
      <c r="H673" s="69">
        <f t="shared" si="138"/>
        <v>67.665000000000006</v>
      </c>
      <c r="I673" s="64">
        <f t="shared" si="139"/>
        <v>-0.44819999999999993</v>
      </c>
      <c r="J673" s="64">
        <f t="shared" si="140"/>
        <v>0.20088323999999994</v>
      </c>
      <c r="K673" s="64">
        <f t="shared" si="141"/>
        <v>0.44819999999999993</v>
      </c>
      <c r="L673" s="70">
        <f t="shared" si="142"/>
        <v>6.6679758631770615E-3</v>
      </c>
      <c r="M673" s="64">
        <f t="shared" ca="1" si="131"/>
        <v>67.421833333333339</v>
      </c>
      <c r="N673" s="64">
        <f t="shared" ca="1" si="133"/>
        <v>-0.20503333333333273</v>
      </c>
      <c r="O673" s="64">
        <f t="shared" ca="1" si="134"/>
        <v>4.2038667777777532E-2</v>
      </c>
      <c r="P673" s="64">
        <f t="shared" ca="1" si="135"/>
        <v>0.20503333333333273</v>
      </c>
      <c r="Q673" s="70">
        <f t="shared" ca="1" si="136"/>
        <v>3.0503286876693435E-3</v>
      </c>
      <c r="R673" s="67">
        <f t="shared" ca="1" si="132"/>
        <v>-0.15899581628012677</v>
      </c>
      <c r="S673" s="68">
        <f t="shared" ca="1" si="143"/>
        <v>1</v>
      </c>
    </row>
    <row r="674" spans="5:19" x14ac:dyDescent="0.25">
      <c r="E674" s="62">
        <f t="shared" si="137"/>
        <v>673</v>
      </c>
      <c r="F674" s="50">
        <v>44440</v>
      </c>
      <c r="G674" s="51">
        <v>67.067300000000003</v>
      </c>
      <c r="H674" s="69">
        <f t="shared" si="138"/>
        <v>67.216800000000006</v>
      </c>
      <c r="I674" s="64">
        <f t="shared" si="139"/>
        <v>-0.1495000000000033</v>
      </c>
      <c r="J674" s="64">
        <f t="shared" si="140"/>
        <v>2.2350250000000987E-2</v>
      </c>
      <c r="K674" s="64">
        <f t="shared" si="141"/>
        <v>0.1495000000000033</v>
      </c>
      <c r="L674" s="70">
        <f t="shared" si="142"/>
        <v>2.2291041983202439E-3</v>
      </c>
      <c r="M674" s="64">
        <f t="shared" ca="1" si="131"/>
        <v>67.413066666666666</v>
      </c>
      <c r="N674" s="64">
        <f t="shared" ca="1" si="133"/>
        <v>-0.34576666666666256</v>
      </c>
      <c r="O674" s="64">
        <f t="shared" ca="1" si="134"/>
        <v>0.11955458777777493</v>
      </c>
      <c r="P674" s="64">
        <f t="shared" ca="1" si="135"/>
        <v>0.34576666666666256</v>
      </c>
      <c r="Q674" s="70">
        <f t="shared" ca="1" si="136"/>
        <v>5.1555179150892094E-3</v>
      </c>
      <c r="R674" s="67">
        <f t="shared" ca="1" si="132"/>
        <v>-0.29972914961345659</v>
      </c>
      <c r="S674" s="68">
        <f t="shared" ca="1" si="143"/>
        <v>0</v>
      </c>
    </row>
    <row r="675" spans="5:19" x14ac:dyDescent="0.25">
      <c r="E675" s="62">
        <f t="shared" si="137"/>
        <v>674</v>
      </c>
      <c r="F675" s="50">
        <v>44441</v>
      </c>
      <c r="G675" s="51">
        <v>66.654200000000003</v>
      </c>
      <c r="H675" s="69">
        <f t="shared" si="138"/>
        <v>67.067300000000003</v>
      </c>
      <c r="I675" s="64">
        <f t="shared" si="139"/>
        <v>-0.41310000000000002</v>
      </c>
      <c r="J675" s="64">
        <f t="shared" si="140"/>
        <v>0.17065161000000001</v>
      </c>
      <c r="K675" s="64">
        <f t="shared" si="141"/>
        <v>0.41310000000000002</v>
      </c>
      <c r="L675" s="70">
        <f t="shared" si="142"/>
        <v>6.1976589622259361E-3</v>
      </c>
      <c r="M675" s="64">
        <f t="shared" ca="1" si="131"/>
        <v>67.316366666666667</v>
      </c>
      <c r="N675" s="64">
        <f t="shared" ca="1" si="133"/>
        <v>-0.66216666666666413</v>
      </c>
      <c r="O675" s="64">
        <f t="shared" ca="1" si="134"/>
        <v>0.43846469444444108</v>
      </c>
      <c r="P675" s="64">
        <f t="shared" ca="1" si="135"/>
        <v>0.66216666666666413</v>
      </c>
      <c r="Q675" s="70">
        <f t="shared" ca="1" si="136"/>
        <v>9.9343577248945172E-3</v>
      </c>
      <c r="R675" s="67">
        <f t="shared" ca="1" si="132"/>
        <v>-0.6161291496134581</v>
      </c>
      <c r="S675" s="68">
        <f t="shared" ca="1" si="143"/>
        <v>0</v>
      </c>
    </row>
    <row r="676" spans="5:19" x14ac:dyDescent="0.25">
      <c r="E676" s="62">
        <f t="shared" si="137"/>
        <v>675</v>
      </c>
      <c r="F676" s="50">
        <v>44442</v>
      </c>
      <c r="G676" s="51">
        <v>67.005799999999994</v>
      </c>
      <c r="H676" s="69">
        <f t="shared" si="138"/>
        <v>66.654200000000003</v>
      </c>
      <c r="I676" s="64">
        <f t="shared" si="139"/>
        <v>0.35159999999999059</v>
      </c>
      <c r="J676" s="64">
        <f t="shared" si="140"/>
        <v>0.12362255999999339</v>
      </c>
      <c r="K676" s="64">
        <f t="shared" si="141"/>
        <v>0.35159999999999059</v>
      </c>
      <c r="L676" s="70">
        <f t="shared" si="142"/>
        <v>5.2473069495475111E-3</v>
      </c>
      <c r="M676" s="64">
        <f t="shared" ca="1" si="131"/>
        <v>66.979433333333347</v>
      </c>
      <c r="N676" s="64">
        <f t="shared" ca="1" si="133"/>
        <v>2.6366666666646665E-2</v>
      </c>
      <c r="O676" s="64">
        <f t="shared" ca="1" si="134"/>
        <v>6.9520111111005638E-4</v>
      </c>
      <c r="P676" s="64">
        <f t="shared" ca="1" si="135"/>
        <v>2.6366666666646665E-2</v>
      </c>
      <c r="Q676" s="70">
        <f t="shared" ca="1" si="136"/>
        <v>3.9349827427844554E-4</v>
      </c>
      <c r="R676" s="67">
        <f t="shared" ca="1" si="132"/>
        <v>7.2404183719852647E-2</v>
      </c>
      <c r="S676" s="68">
        <f t="shared" ca="1" si="143"/>
        <v>1</v>
      </c>
    </row>
    <row r="677" spans="5:19" x14ac:dyDescent="0.25">
      <c r="E677" s="62">
        <f t="shared" si="137"/>
        <v>676</v>
      </c>
      <c r="F677" s="50">
        <v>44446</v>
      </c>
      <c r="G677" s="51">
        <v>63.1646</v>
      </c>
      <c r="H677" s="69">
        <f t="shared" si="138"/>
        <v>67.005799999999994</v>
      </c>
      <c r="I677" s="64">
        <f t="shared" si="139"/>
        <v>-3.8411999999999935</v>
      </c>
      <c r="J677" s="64">
        <f t="shared" si="140"/>
        <v>14.75481743999995</v>
      </c>
      <c r="K677" s="64">
        <f t="shared" si="141"/>
        <v>3.8411999999999935</v>
      </c>
      <c r="L677" s="70">
        <f t="shared" si="142"/>
        <v>6.0812543734940036E-2</v>
      </c>
      <c r="M677" s="64">
        <f t="shared" ca="1" si="131"/>
        <v>66.909099999999995</v>
      </c>
      <c r="N677" s="64">
        <f t="shared" ca="1" si="133"/>
        <v>-3.7444999999999951</v>
      </c>
      <c r="O677" s="64">
        <f t="shared" ca="1" si="134"/>
        <v>14.021280249999963</v>
      </c>
      <c r="P677" s="64">
        <f t="shared" ca="1" si="135"/>
        <v>3.7444999999999951</v>
      </c>
      <c r="Q677" s="70">
        <f t="shared" ca="1" si="136"/>
        <v>5.9281622934365057E-2</v>
      </c>
      <c r="R677" s="67">
        <f t="shared" ca="1" si="132"/>
        <v>-3.6984624829467889</v>
      </c>
      <c r="S677" s="68">
        <f t="shared" ca="1" si="143"/>
        <v>1</v>
      </c>
    </row>
    <row r="678" spans="5:19" x14ac:dyDescent="0.25">
      <c r="E678" s="62">
        <f t="shared" si="137"/>
        <v>677</v>
      </c>
      <c r="F678" s="50">
        <v>44447</v>
      </c>
      <c r="G678" s="51">
        <v>62.593200000000003</v>
      </c>
      <c r="H678" s="69">
        <f t="shared" si="138"/>
        <v>63.1646</v>
      </c>
      <c r="I678" s="64">
        <f t="shared" si="139"/>
        <v>-0.57139999999999702</v>
      </c>
      <c r="J678" s="64">
        <f t="shared" si="140"/>
        <v>0.32649795999999659</v>
      </c>
      <c r="K678" s="64">
        <f t="shared" si="141"/>
        <v>0.57139999999999702</v>
      </c>
      <c r="L678" s="70">
        <f t="shared" si="142"/>
        <v>9.1287871525979978E-3</v>
      </c>
      <c r="M678" s="64">
        <f t="shared" ca="1" si="131"/>
        <v>65.608199999999997</v>
      </c>
      <c r="N678" s="64">
        <f t="shared" ca="1" si="133"/>
        <v>-3.0149999999999935</v>
      </c>
      <c r="O678" s="64">
        <f t="shared" ca="1" si="134"/>
        <v>9.0902249999999611</v>
      </c>
      <c r="P678" s="64">
        <f t="shared" ca="1" si="135"/>
        <v>3.0149999999999935</v>
      </c>
      <c r="Q678" s="70">
        <f t="shared" ca="1" si="136"/>
        <v>4.8168171622476455E-2</v>
      </c>
      <c r="R678" s="67">
        <f t="shared" ca="1" si="132"/>
        <v>-2.9689624829467873</v>
      </c>
      <c r="S678" s="68">
        <f t="shared" ca="1" si="143"/>
        <v>0</v>
      </c>
    </row>
    <row r="679" spans="5:19" x14ac:dyDescent="0.25">
      <c r="E679" s="62">
        <f t="shared" si="137"/>
        <v>678</v>
      </c>
      <c r="F679" s="50">
        <v>44448</v>
      </c>
      <c r="G679" s="51">
        <v>63.858899999999998</v>
      </c>
      <c r="H679" s="69">
        <f t="shared" si="138"/>
        <v>62.593200000000003</v>
      </c>
      <c r="I679" s="64">
        <f t="shared" si="139"/>
        <v>1.2656999999999954</v>
      </c>
      <c r="J679" s="64">
        <f t="shared" si="140"/>
        <v>1.6019964899999883</v>
      </c>
      <c r="K679" s="64">
        <f t="shared" si="141"/>
        <v>1.2656999999999954</v>
      </c>
      <c r="L679" s="70">
        <f t="shared" si="142"/>
        <v>1.9820259979423313E-2</v>
      </c>
      <c r="M679" s="64">
        <f t="shared" ca="1" si="131"/>
        <v>64.254533333333328</v>
      </c>
      <c r="N679" s="64">
        <f t="shared" ca="1" si="133"/>
        <v>-0.39563333333332906</v>
      </c>
      <c r="O679" s="64">
        <f t="shared" ca="1" si="134"/>
        <v>0.15652573444444107</v>
      </c>
      <c r="P679" s="64">
        <f t="shared" ca="1" si="135"/>
        <v>0.39563333333332906</v>
      </c>
      <c r="Q679" s="70">
        <f t="shared" ca="1" si="136"/>
        <v>6.1954298200145802E-3</v>
      </c>
      <c r="R679" s="67">
        <f t="shared" ca="1" si="132"/>
        <v>-0.3495958162801231</v>
      </c>
      <c r="S679" s="68">
        <f t="shared" ca="1" si="143"/>
        <v>0</v>
      </c>
    </row>
    <row r="680" spans="5:19" x14ac:dyDescent="0.25">
      <c r="E680" s="62">
        <f t="shared" si="137"/>
        <v>679</v>
      </c>
      <c r="F680" s="50">
        <v>44449</v>
      </c>
      <c r="G680" s="51">
        <v>62.796799999999998</v>
      </c>
      <c r="H680" s="69">
        <f t="shared" si="138"/>
        <v>63.858899999999998</v>
      </c>
      <c r="I680" s="64">
        <f t="shared" si="139"/>
        <v>-1.0621000000000009</v>
      </c>
      <c r="J680" s="64">
        <f t="shared" si="140"/>
        <v>1.1280564100000019</v>
      </c>
      <c r="K680" s="64">
        <f t="shared" si="141"/>
        <v>1.0621000000000009</v>
      </c>
      <c r="L680" s="70">
        <f t="shared" si="142"/>
        <v>1.6913282205462715E-2</v>
      </c>
      <c r="M680" s="64">
        <f t="shared" ca="1" si="131"/>
        <v>63.20556666666667</v>
      </c>
      <c r="N680" s="64">
        <f t="shared" ca="1" si="133"/>
        <v>-0.40876666666667205</v>
      </c>
      <c r="O680" s="64">
        <f t="shared" ca="1" si="134"/>
        <v>0.16709018777778217</v>
      </c>
      <c r="P680" s="64">
        <f t="shared" ca="1" si="135"/>
        <v>0.40876666666667205</v>
      </c>
      <c r="Q680" s="70">
        <f t="shared" ca="1" si="136"/>
        <v>6.5093550414459349E-3</v>
      </c>
      <c r="R680" s="67">
        <f t="shared" ca="1" si="132"/>
        <v>-0.36272914961346608</v>
      </c>
      <c r="S680" s="68">
        <f t="shared" ca="1" si="143"/>
        <v>0</v>
      </c>
    </row>
    <row r="681" spans="5:19" x14ac:dyDescent="0.25">
      <c r="E681" s="62">
        <f t="shared" si="137"/>
        <v>680</v>
      </c>
      <c r="F681" s="50">
        <v>44452</v>
      </c>
      <c r="G681" s="51">
        <v>63.5137</v>
      </c>
      <c r="H681" s="69">
        <f t="shared" si="138"/>
        <v>62.796799999999998</v>
      </c>
      <c r="I681" s="64">
        <f t="shared" si="139"/>
        <v>0.71690000000000254</v>
      </c>
      <c r="J681" s="64">
        <f t="shared" si="140"/>
        <v>0.51394561000000361</v>
      </c>
      <c r="K681" s="64">
        <f t="shared" si="141"/>
        <v>0.71690000000000254</v>
      </c>
      <c r="L681" s="70">
        <f t="shared" si="142"/>
        <v>1.1287328560609797E-2</v>
      </c>
      <c r="M681" s="64">
        <f t="shared" ca="1" si="131"/>
        <v>63.082966666666664</v>
      </c>
      <c r="N681" s="64">
        <f t="shared" ca="1" si="133"/>
        <v>0.43073333333333608</v>
      </c>
      <c r="O681" s="64">
        <f t="shared" ca="1" si="134"/>
        <v>0.18553120444444682</v>
      </c>
      <c r="P681" s="64">
        <f t="shared" ca="1" si="135"/>
        <v>0.43073333333333608</v>
      </c>
      <c r="Q681" s="70">
        <f t="shared" ca="1" si="136"/>
        <v>6.7817389529083658E-3</v>
      </c>
      <c r="R681" s="67">
        <f t="shared" ca="1" si="132"/>
        <v>0.47677085038654204</v>
      </c>
      <c r="S681" s="68">
        <f t="shared" ca="1" si="143"/>
        <v>1</v>
      </c>
    </row>
    <row r="682" spans="5:19" x14ac:dyDescent="0.25">
      <c r="E682" s="62">
        <f t="shared" si="137"/>
        <v>681</v>
      </c>
      <c r="F682" s="50">
        <v>44453</v>
      </c>
      <c r="G682" s="51">
        <v>62.372</v>
      </c>
      <c r="H682" s="69">
        <f t="shared" si="138"/>
        <v>63.5137</v>
      </c>
      <c r="I682" s="64">
        <f t="shared" si="139"/>
        <v>-1.1417000000000002</v>
      </c>
      <c r="J682" s="64">
        <f t="shared" si="140"/>
        <v>1.3034788900000003</v>
      </c>
      <c r="K682" s="64">
        <f t="shared" si="141"/>
        <v>1.1417000000000002</v>
      </c>
      <c r="L682" s="70">
        <f t="shared" si="142"/>
        <v>1.8304688001026102E-2</v>
      </c>
      <c r="M682" s="64">
        <f t="shared" ca="1" si="131"/>
        <v>63.389800000000001</v>
      </c>
      <c r="N682" s="64">
        <f t="shared" ca="1" si="133"/>
        <v>-1.0178000000000011</v>
      </c>
      <c r="O682" s="64">
        <f t="shared" ca="1" si="134"/>
        <v>1.0359168400000023</v>
      </c>
      <c r="P682" s="64">
        <f t="shared" ca="1" si="135"/>
        <v>1.0178000000000011</v>
      </c>
      <c r="Q682" s="70">
        <f t="shared" ca="1" si="136"/>
        <v>1.6318219713974239E-2</v>
      </c>
      <c r="R682" s="67">
        <f t="shared" ca="1" si="132"/>
        <v>-0.97176248294679513</v>
      </c>
      <c r="S682" s="68">
        <f t="shared" ca="1" si="143"/>
        <v>1</v>
      </c>
    </row>
    <row r="683" spans="5:19" x14ac:dyDescent="0.25">
      <c r="E683" s="62">
        <f t="shared" si="137"/>
        <v>682</v>
      </c>
      <c r="F683" s="50">
        <v>44454</v>
      </c>
      <c r="G683" s="51">
        <v>61.3187</v>
      </c>
      <c r="H683" s="69">
        <f t="shared" si="138"/>
        <v>62.372</v>
      </c>
      <c r="I683" s="64">
        <f t="shared" si="139"/>
        <v>-1.0533000000000001</v>
      </c>
      <c r="J683" s="64">
        <f t="shared" si="140"/>
        <v>1.1094408900000003</v>
      </c>
      <c r="K683" s="64">
        <f t="shared" si="141"/>
        <v>1.0533000000000001</v>
      </c>
      <c r="L683" s="70">
        <f t="shared" si="142"/>
        <v>1.7177467885000824E-2</v>
      </c>
      <c r="M683" s="64">
        <f t="shared" ca="1" si="131"/>
        <v>62.894166666666671</v>
      </c>
      <c r="N683" s="64">
        <f t="shared" ca="1" si="133"/>
        <v>-1.5754666666666708</v>
      </c>
      <c r="O683" s="64">
        <f t="shared" ca="1" si="134"/>
        <v>2.4820952177777906</v>
      </c>
      <c r="P683" s="64">
        <f t="shared" ca="1" si="135"/>
        <v>1.5754666666666708</v>
      </c>
      <c r="Q683" s="70">
        <f t="shared" ca="1" si="136"/>
        <v>2.5693086557064499E-2</v>
      </c>
      <c r="R683" s="67">
        <f t="shared" ca="1" si="132"/>
        <v>-1.5294291496134649</v>
      </c>
      <c r="S683" s="68">
        <f t="shared" ca="1" si="143"/>
        <v>0</v>
      </c>
    </row>
    <row r="684" spans="5:19" x14ac:dyDescent="0.25">
      <c r="E684" s="62">
        <f t="shared" si="137"/>
        <v>683</v>
      </c>
      <c r="F684" s="50">
        <v>44455</v>
      </c>
      <c r="G684" s="51">
        <v>61.203699999999998</v>
      </c>
      <c r="H684" s="69">
        <f t="shared" si="138"/>
        <v>61.3187</v>
      </c>
      <c r="I684" s="64">
        <f t="shared" si="139"/>
        <v>-0.11500000000000199</v>
      </c>
      <c r="J684" s="64">
        <f t="shared" si="140"/>
        <v>1.3225000000000457E-2</v>
      </c>
      <c r="K684" s="64">
        <f t="shared" si="141"/>
        <v>0.11500000000000199</v>
      </c>
      <c r="L684" s="70">
        <f t="shared" si="142"/>
        <v>1.8789713693780276E-3</v>
      </c>
      <c r="M684" s="64">
        <f t="shared" ca="1" si="131"/>
        <v>62.401466666666664</v>
      </c>
      <c r="N684" s="64">
        <f t="shared" ca="1" si="133"/>
        <v>-1.1977666666666664</v>
      </c>
      <c r="O684" s="64">
        <f t="shared" ca="1" si="134"/>
        <v>1.4346449877777772</v>
      </c>
      <c r="P684" s="64">
        <f t="shared" ca="1" si="135"/>
        <v>1.1977666666666664</v>
      </c>
      <c r="Q684" s="70">
        <f t="shared" ca="1" si="136"/>
        <v>1.9570167598799853E-2</v>
      </c>
      <c r="R684" s="67">
        <f t="shared" ca="1" si="132"/>
        <v>-1.1517291496134605</v>
      </c>
      <c r="S684" s="68">
        <f t="shared" ca="1" si="143"/>
        <v>0</v>
      </c>
    </row>
    <row r="685" spans="5:19" x14ac:dyDescent="0.25">
      <c r="E685" s="62">
        <f t="shared" si="137"/>
        <v>684</v>
      </c>
      <c r="F685" s="50">
        <v>44456</v>
      </c>
      <c r="G685" s="51">
        <v>61.557699999999997</v>
      </c>
      <c r="H685" s="69">
        <f t="shared" si="138"/>
        <v>61.203699999999998</v>
      </c>
      <c r="I685" s="64">
        <f t="shared" si="139"/>
        <v>0.3539999999999992</v>
      </c>
      <c r="J685" s="64">
        <f t="shared" si="140"/>
        <v>0.12531599999999943</v>
      </c>
      <c r="K685" s="64">
        <f t="shared" si="141"/>
        <v>0.3539999999999992</v>
      </c>
      <c r="L685" s="70">
        <f t="shared" si="142"/>
        <v>5.7507021867288614E-3</v>
      </c>
      <c r="M685" s="64">
        <f t="shared" ca="1" si="131"/>
        <v>61.631466666666661</v>
      </c>
      <c r="N685" s="64">
        <f t="shared" ca="1" si="133"/>
        <v>-7.3766666666664094E-2</v>
      </c>
      <c r="O685" s="64">
        <f t="shared" ca="1" si="134"/>
        <v>5.4415211111107312E-3</v>
      </c>
      <c r="P685" s="64">
        <f t="shared" ca="1" si="135"/>
        <v>7.3766666666664094E-2</v>
      </c>
      <c r="Q685" s="70">
        <f t="shared" ca="1" si="136"/>
        <v>1.1983337042589977E-3</v>
      </c>
      <c r="R685" s="67">
        <f t="shared" ca="1" si="132"/>
        <v>-2.7729149613458112E-2</v>
      </c>
      <c r="S685" s="68">
        <f t="shared" ca="1" si="143"/>
        <v>0</v>
      </c>
    </row>
    <row r="686" spans="5:19" x14ac:dyDescent="0.25">
      <c r="E686" s="62">
        <f t="shared" si="137"/>
        <v>685</v>
      </c>
      <c r="F686" s="50">
        <v>44459</v>
      </c>
      <c r="G686" s="51">
        <v>59.964500000000001</v>
      </c>
      <c r="H686" s="69">
        <f t="shared" si="138"/>
        <v>61.557699999999997</v>
      </c>
      <c r="I686" s="64">
        <f t="shared" si="139"/>
        <v>-1.593199999999996</v>
      </c>
      <c r="J686" s="64">
        <f t="shared" si="140"/>
        <v>2.5382862399999873</v>
      </c>
      <c r="K686" s="64">
        <f t="shared" si="141"/>
        <v>1.593199999999996</v>
      </c>
      <c r="L686" s="70">
        <f t="shared" si="142"/>
        <v>2.6569053356569235E-2</v>
      </c>
      <c r="M686" s="64">
        <f t="shared" ca="1" si="131"/>
        <v>61.360033333333341</v>
      </c>
      <c r="N686" s="64">
        <f t="shared" ca="1" si="133"/>
        <v>-1.39553333333334</v>
      </c>
      <c r="O686" s="64">
        <f t="shared" ca="1" si="134"/>
        <v>1.9475132844444629</v>
      </c>
      <c r="P686" s="64">
        <f t="shared" ca="1" si="135"/>
        <v>1.39553333333334</v>
      </c>
      <c r="Q686" s="70">
        <f t="shared" ca="1" si="136"/>
        <v>2.3272658545194905E-2</v>
      </c>
      <c r="R686" s="67">
        <f t="shared" ca="1" si="132"/>
        <v>-1.349495816280134</v>
      </c>
      <c r="S686" s="68">
        <f t="shared" ca="1" si="143"/>
        <v>0</v>
      </c>
    </row>
    <row r="687" spans="5:19" x14ac:dyDescent="0.25">
      <c r="E687" s="62">
        <f t="shared" si="137"/>
        <v>686</v>
      </c>
      <c r="F687" s="50">
        <v>44460</v>
      </c>
      <c r="G687" s="51">
        <v>58.636899999999997</v>
      </c>
      <c r="H687" s="69">
        <f t="shared" si="138"/>
        <v>59.964500000000001</v>
      </c>
      <c r="I687" s="64">
        <f t="shared" si="139"/>
        <v>-1.3276000000000039</v>
      </c>
      <c r="J687" s="64">
        <f t="shared" si="140"/>
        <v>1.7625217600000103</v>
      </c>
      <c r="K687" s="64">
        <f t="shared" si="141"/>
        <v>1.3276000000000039</v>
      </c>
      <c r="L687" s="70">
        <f t="shared" si="142"/>
        <v>2.2641033206052912E-2</v>
      </c>
      <c r="M687" s="64">
        <f t="shared" ca="1" si="131"/>
        <v>60.908633333333334</v>
      </c>
      <c r="N687" s="64">
        <f t="shared" ca="1" si="133"/>
        <v>-2.2717333333333372</v>
      </c>
      <c r="O687" s="64">
        <f t="shared" ca="1" si="134"/>
        <v>5.1607723377777948</v>
      </c>
      <c r="P687" s="64">
        <f t="shared" ca="1" si="135"/>
        <v>2.2717333333333372</v>
      </c>
      <c r="Q687" s="70">
        <f t="shared" ca="1" si="136"/>
        <v>3.8742384630383549E-2</v>
      </c>
      <c r="R687" s="67">
        <f t="shared" ca="1" si="132"/>
        <v>-2.225695816280131</v>
      </c>
      <c r="S687" s="68">
        <f t="shared" ca="1" si="143"/>
        <v>0</v>
      </c>
    </row>
    <row r="688" spans="5:19" x14ac:dyDescent="0.25">
      <c r="E688" s="62">
        <f t="shared" si="137"/>
        <v>687</v>
      </c>
      <c r="F688" s="50">
        <v>44461</v>
      </c>
      <c r="G688" s="51">
        <v>58.459899999999998</v>
      </c>
      <c r="H688" s="69">
        <f t="shared" si="138"/>
        <v>58.636899999999997</v>
      </c>
      <c r="I688" s="64">
        <f t="shared" si="139"/>
        <v>-0.1769999999999996</v>
      </c>
      <c r="J688" s="64">
        <f t="shared" si="140"/>
        <v>3.1328999999999857E-2</v>
      </c>
      <c r="K688" s="64">
        <f t="shared" si="141"/>
        <v>0.1769999999999996</v>
      </c>
      <c r="L688" s="70">
        <f t="shared" si="142"/>
        <v>3.0277164346842814E-3</v>
      </c>
      <c r="M688" s="64">
        <f t="shared" ca="1" si="131"/>
        <v>60.053033333333332</v>
      </c>
      <c r="N688" s="64">
        <f t="shared" ca="1" si="133"/>
        <v>-1.5931333333333342</v>
      </c>
      <c r="O688" s="64">
        <f t="shared" ca="1" si="134"/>
        <v>2.5380738177777804</v>
      </c>
      <c r="P688" s="64">
        <f t="shared" ca="1" si="135"/>
        <v>1.5931333333333342</v>
      </c>
      <c r="Q688" s="70">
        <f t="shared" ca="1" si="136"/>
        <v>2.7251728677834451E-2</v>
      </c>
      <c r="R688" s="67">
        <f t="shared" ca="1" si="132"/>
        <v>-1.5470958162801283</v>
      </c>
      <c r="S688" s="68">
        <f t="shared" ca="1" si="143"/>
        <v>0</v>
      </c>
    </row>
    <row r="689" spans="5:19" x14ac:dyDescent="0.25">
      <c r="E689" s="62">
        <f t="shared" si="137"/>
        <v>688</v>
      </c>
      <c r="F689" s="50">
        <v>44462</v>
      </c>
      <c r="G689" s="51">
        <v>59.619399999999999</v>
      </c>
      <c r="H689" s="69">
        <f t="shared" si="138"/>
        <v>58.459899999999998</v>
      </c>
      <c r="I689" s="64">
        <f t="shared" si="139"/>
        <v>1.1595000000000013</v>
      </c>
      <c r="J689" s="64">
        <f t="shared" si="140"/>
        <v>1.344440250000003</v>
      </c>
      <c r="K689" s="64">
        <f t="shared" si="141"/>
        <v>1.1595000000000013</v>
      </c>
      <c r="L689" s="70">
        <f t="shared" si="142"/>
        <v>1.9448367477700235E-2</v>
      </c>
      <c r="M689" s="64">
        <f t="shared" ca="1" si="131"/>
        <v>59.02043333333333</v>
      </c>
      <c r="N689" s="64">
        <f t="shared" ca="1" si="133"/>
        <v>0.59896666666666931</v>
      </c>
      <c r="O689" s="64">
        <f t="shared" ca="1" si="134"/>
        <v>0.35876106777778094</v>
      </c>
      <c r="P689" s="64">
        <f t="shared" ca="1" si="135"/>
        <v>0.59896666666666931</v>
      </c>
      <c r="Q689" s="70">
        <f t="shared" ca="1" si="136"/>
        <v>1.0046506114900005E-2</v>
      </c>
      <c r="R689" s="67">
        <f t="shared" ca="1" si="132"/>
        <v>0.64500418371987533</v>
      </c>
      <c r="S689" s="68">
        <f t="shared" ca="1" si="143"/>
        <v>1</v>
      </c>
    </row>
    <row r="690" spans="5:19" x14ac:dyDescent="0.25">
      <c r="E690" s="62">
        <f t="shared" si="137"/>
        <v>689</v>
      </c>
      <c r="F690" s="50">
        <v>44463</v>
      </c>
      <c r="G690" s="51">
        <v>60.150399999999998</v>
      </c>
      <c r="H690" s="69">
        <f t="shared" si="138"/>
        <v>59.619399999999999</v>
      </c>
      <c r="I690" s="64">
        <f t="shared" si="139"/>
        <v>0.53099999999999881</v>
      </c>
      <c r="J690" s="64">
        <f t="shared" si="140"/>
        <v>0.28196099999999874</v>
      </c>
      <c r="K690" s="64">
        <f t="shared" si="141"/>
        <v>0.53099999999999881</v>
      </c>
      <c r="L690" s="70">
        <f t="shared" si="142"/>
        <v>8.8278714688513928E-3</v>
      </c>
      <c r="M690" s="64">
        <f t="shared" ca="1" si="131"/>
        <v>58.905400000000007</v>
      </c>
      <c r="N690" s="64">
        <f t="shared" ca="1" si="133"/>
        <v>1.2449999999999903</v>
      </c>
      <c r="O690" s="64">
        <f t="shared" ca="1" si="134"/>
        <v>1.550024999999976</v>
      </c>
      <c r="P690" s="64">
        <f t="shared" ca="1" si="135"/>
        <v>1.2449999999999903</v>
      </c>
      <c r="Q690" s="70">
        <f t="shared" ca="1" si="136"/>
        <v>2.0698116720753151E-2</v>
      </c>
      <c r="R690" s="67">
        <f t="shared" ca="1" si="132"/>
        <v>1.2910375170531962</v>
      </c>
      <c r="S690" s="68">
        <f t="shared" ca="1" si="143"/>
        <v>0</v>
      </c>
    </row>
    <row r="691" spans="5:19" x14ac:dyDescent="0.25">
      <c r="E691" s="62">
        <f t="shared" si="137"/>
        <v>690</v>
      </c>
      <c r="F691" s="50">
        <v>44466</v>
      </c>
      <c r="G691" s="51">
        <v>60.336300000000001</v>
      </c>
      <c r="H691" s="69">
        <f t="shared" si="138"/>
        <v>60.150399999999998</v>
      </c>
      <c r="I691" s="64">
        <f t="shared" si="139"/>
        <v>0.18590000000000373</v>
      </c>
      <c r="J691" s="64">
        <f t="shared" si="140"/>
        <v>3.4558810000001383E-2</v>
      </c>
      <c r="K691" s="64">
        <f t="shared" si="141"/>
        <v>0.18590000000000373</v>
      </c>
      <c r="L691" s="70">
        <f t="shared" si="142"/>
        <v>3.081063969782763E-3</v>
      </c>
      <c r="M691" s="64">
        <f t="shared" ca="1" si="131"/>
        <v>59.409899999999993</v>
      </c>
      <c r="N691" s="64">
        <f t="shared" ca="1" si="133"/>
        <v>0.92640000000000811</v>
      </c>
      <c r="O691" s="64">
        <f t="shared" ca="1" si="134"/>
        <v>0.85821696000001502</v>
      </c>
      <c r="P691" s="64">
        <f t="shared" ca="1" si="135"/>
        <v>0.92640000000000811</v>
      </c>
      <c r="Q691" s="70">
        <f t="shared" ca="1" si="136"/>
        <v>1.535394115979946E-2</v>
      </c>
      <c r="R691" s="67">
        <f t="shared" ca="1" si="132"/>
        <v>0.97243751705321413</v>
      </c>
      <c r="S691" s="68">
        <f t="shared" ca="1" si="143"/>
        <v>0</v>
      </c>
    </row>
    <row r="692" spans="5:19" x14ac:dyDescent="0.25">
      <c r="E692" s="62">
        <f t="shared" si="137"/>
        <v>691</v>
      </c>
      <c r="F692" s="50">
        <v>44467</v>
      </c>
      <c r="G692" s="51">
        <v>60.177</v>
      </c>
      <c r="H692" s="69">
        <f t="shared" si="138"/>
        <v>60.336300000000001</v>
      </c>
      <c r="I692" s="64">
        <f t="shared" si="139"/>
        <v>-0.15930000000000177</v>
      </c>
      <c r="J692" s="64">
        <f t="shared" si="140"/>
        <v>2.5376490000000564E-2</v>
      </c>
      <c r="K692" s="64">
        <f t="shared" si="141"/>
        <v>0.15930000000000177</v>
      </c>
      <c r="L692" s="70">
        <f t="shared" si="142"/>
        <v>2.6471907871778548E-3</v>
      </c>
      <c r="M692" s="64">
        <f t="shared" ca="1" si="131"/>
        <v>60.035366666666668</v>
      </c>
      <c r="N692" s="64">
        <f t="shared" ca="1" si="133"/>
        <v>0.14163333333333128</v>
      </c>
      <c r="O692" s="64">
        <f t="shared" ca="1" si="134"/>
        <v>2.0060001111110528E-2</v>
      </c>
      <c r="P692" s="64">
        <f t="shared" ca="1" si="135"/>
        <v>0.14163333333333128</v>
      </c>
      <c r="Q692" s="70">
        <f t="shared" ca="1" si="136"/>
        <v>2.3536123989785348E-3</v>
      </c>
      <c r="R692" s="67">
        <f t="shared" ca="1" si="132"/>
        <v>0.18767085038653725</v>
      </c>
      <c r="S692" s="68">
        <f t="shared" ca="1" si="143"/>
        <v>0</v>
      </c>
    </row>
    <row r="693" spans="5:19" x14ac:dyDescent="0.25">
      <c r="E693" s="62">
        <f t="shared" si="137"/>
        <v>692</v>
      </c>
      <c r="F693" s="50">
        <v>44468</v>
      </c>
      <c r="G693" s="51">
        <v>60.663800000000002</v>
      </c>
      <c r="H693" s="69">
        <f t="shared" si="138"/>
        <v>60.177</v>
      </c>
      <c r="I693" s="64">
        <f t="shared" si="139"/>
        <v>0.48680000000000234</v>
      </c>
      <c r="J693" s="64">
        <f t="shared" si="140"/>
        <v>0.23697424000000228</v>
      </c>
      <c r="K693" s="64">
        <f t="shared" si="141"/>
        <v>0.48680000000000234</v>
      </c>
      <c r="L693" s="70">
        <f t="shared" si="142"/>
        <v>8.0245550064453972E-3</v>
      </c>
      <c r="M693" s="64">
        <f t="shared" ca="1" si="131"/>
        <v>60.221233333333338</v>
      </c>
      <c r="N693" s="64">
        <f t="shared" ca="1" si="133"/>
        <v>0.44256666666666433</v>
      </c>
      <c r="O693" s="64">
        <f t="shared" ca="1" si="134"/>
        <v>0.19586525444444239</v>
      </c>
      <c r="P693" s="64">
        <f t="shared" ca="1" si="135"/>
        <v>0.44256666666666433</v>
      </c>
      <c r="Q693" s="70">
        <f t="shared" ca="1" si="136"/>
        <v>7.2953996727317498E-3</v>
      </c>
      <c r="R693" s="67">
        <f t="shared" ca="1" si="132"/>
        <v>0.4886041837198703</v>
      </c>
      <c r="S693" s="68">
        <f t="shared" ca="1" si="143"/>
        <v>0</v>
      </c>
    </row>
    <row r="694" spans="5:19" x14ac:dyDescent="0.25">
      <c r="E694" s="62">
        <f t="shared" si="137"/>
        <v>693</v>
      </c>
      <c r="F694" s="50">
        <v>44469</v>
      </c>
      <c r="G694" s="51">
        <v>59.291899999999998</v>
      </c>
      <c r="H694" s="69">
        <f t="shared" si="138"/>
        <v>60.663800000000002</v>
      </c>
      <c r="I694" s="64">
        <f t="shared" si="139"/>
        <v>-1.3719000000000037</v>
      </c>
      <c r="J694" s="64">
        <f t="shared" si="140"/>
        <v>1.8821096100000101</v>
      </c>
      <c r="K694" s="64">
        <f t="shared" si="141"/>
        <v>1.3719000000000037</v>
      </c>
      <c r="L694" s="70">
        <f t="shared" si="142"/>
        <v>2.3138067763050326E-2</v>
      </c>
      <c r="M694" s="64">
        <f t="shared" ca="1" si="131"/>
        <v>60.392366666666668</v>
      </c>
      <c r="N694" s="64">
        <f t="shared" ca="1" si="133"/>
        <v>-1.1004666666666694</v>
      </c>
      <c r="O694" s="64">
        <f t="shared" ca="1" si="134"/>
        <v>1.2110268844444505</v>
      </c>
      <c r="P694" s="64">
        <f t="shared" ca="1" si="135"/>
        <v>1.1004666666666694</v>
      </c>
      <c r="Q694" s="70">
        <f t="shared" ca="1" si="136"/>
        <v>1.8560151836366678E-2</v>
      </c>
      <c r="R694" s="67">
        <f t="shared" ca="1" si="132"/>
        <v>-1.0544291496134635</v>
      </c>
      <c r="S694" s="68">
        <f t="shared" ca="1" si="143"/>
        <v>1</v>
      </c>
    </row>
    <row r="695" spans="5:19" x14ac:dyDescent="0.25">
      <c r="E695" s="62">
        <f t="shared" si="137"/>
        <v>694</v>
      </c>
      <c r="F695" s="50">
        <v>44470</v>
      </c>
      <c r="G695" s="51">
        <v>60.3628</v>
      </c>
      <c r="H695" s="69">
        <f t="shared" si="138"/>
        <v>59.291899999999998</v>
      </c>
      <c r="I695" s="64">
        <f t="shared" si="139"/>
        <v>1.0709000000000017</v>
      </c>
      <c r="J695" s="64">
        <f t="shared" si="140"/>
        <v>1.1468268100000036</v>
      </c>
      <c r="K695" s="64">
        <f t="shared" si="141"/>
        <v>1.0709000000000017</v>
      </c>
      <c r="L695" s="70">
        <f t="shared" si="142"/>
        <v>1.7741059062866563E-2</v>
      </c>
      <c r="M695" s="64">
        <f t="shared" ca="1" si="131"/>
        <v>60.044233333333331</v>
      </c>
      <c r="N695" s="64">
        <f t="shared" ca="1" si="133"/>
        <v>0.31856666666666911</v>
      </c>
      <c r="O695" s="64">
        <f t="shared" ca="1" si="134"/>
        <v>0.10148472111111266</v>
      </c>
      <c r="P695" s="64">
        <f t="shared" ca="1" si="135"/>
        <v>0.31856666666666911</v>
      </c>
      <c r="Q695" s="70">
        <f t="shared" ca="1" si="136"/>
        <v>5.277532961802122E-3</v>
      </c>
      <c r="R695" s="67">
        <f t="shared" ca="1" si="132"/>
        <v>0.36460418371987507</v>
      </c>
      <c r="S695" s="68">
        <f t="shared" ca="1" si="143"/>
        <v>1</v>
      </c>
    </row>
    <row r="696" spans="5:19" x14ac:dyDescent="0.25">
      <c r="E696" s="62">
        <f t="shared" si="137"/>
        <v>695</v>
      </c>
      <c r="F696" s="50">
        <v>44473</v>
      </c>
      <c r="G696" s="51">
        <v>60.876199999999997</v>
      </c>
      <c r="H696" s="69">
        <f t="shared" si="138"/>
        <v>60.3628</v>
      </c>
      <c r="I696" s="64">
        <f t="shared" si="139"/>
        <v>0.51339999999999719</v>
      </c>
      <c r="J696" s="64">
        <f t="shared" si="140"/>
        <v>0.2635795599999971</v>
      </c>
      <c r="K696" s="64">
        <f t="shared" si="141"/>
        <v>0.51339999999999719</v>
      </c>
      <c r="L696" s="70">
        <f t="shared" si="142"/>
        <v>8.4335093189127647E-3</v>
      </c>
      <c r="M696" s="64">
        <f t="shared" ca="1" si="131"/>
        <v>60.106166666666667</v>
      </c>
      <c r="N696" s="64">
        <f t="shared" ca="1" si="133"/>
        <v>0.77003333333333046</v>
      </c>
      <c r="O696" s="64">
        <f t="shared" ca="1" si="134"/>
        <v>0.59295133444444004</v>
      </c>
      <c r="P696" s="64">
        <f t="shared" ca="1" si="135"/>
        <v>0.77003333333333046</v>
      </c>
      <c r="Q696" s="70">
        <f t="shared" ca="1" si="136"/>
        <v>1.2649168859641872E-2</v>
      </c>
      <c r="R696" s="67">
        <f t="shared" ca="1" si="132"/>
        <v>0.81607085038653648</v>
      </c>
      <c r="S696" s="68">
        <f t="shared" ca="1" si="143"/>
        <v>0</v>
      </c>
    </row>
    <row r="697" spans="5:19" x14ac:dyDescent="0.25">
      <c r="E697" s="62">
        <f t="shared" si="137"/>
        <v>696</v>
      </c>
      <c r="F697" s="50">
        <v>44474</v>
      </c>
      <c r="G697" s="51">
        <v>59.707900000000002</v>
      </c>
      <c r="H697" s="69">
        <f t="shared" si="138"/>
        <v>60.876199999999997</v>
      </c>
      <c r="I697" s="64">
        <f t="shared" si="139"/>
        <v>-1.168299999999995</v>
      </c>
      <c r="J697" s="64">
        <f t="shared" si="140"/>
        <v>1.3649248899999884</v>
      </c>
      <c r="K697" s="64">
        <f t="shared" si="141"/>
        <v>1.168299999999995</v>
      </c>
      <c r="L697" s="70">
        <f t="shared" si="142"/>
        <v>1.9566924979776461E-2</v>
      </c>
      <c r="M697" s="64">
        <f t="shared" ca="1" si="131"/>
        <v>60.176966666666658</v>
      </c>
      <c r="N697" s="64">
        <f t="shared" ca="1" si="133"/>
        <v>-0.46906666666665586</v>
      </c>
      <c r="O697" s="64">
        <f t="shared" ca="1" si="134"/>
        <v>0.22002353777776765</v>
      </c>
      <c r="P697" s="64">
        <f t="shared" ca="1" si="135"/>
        <v>0.46906666666665586</v>
      </c>
      <c r="Q697" s="70">
        <f t="shared" ca="1" si="136"/>
        <v>7.8560235189423146E-3</v>
      </c>
      <c r="R697" s="67">
        <f t="shared" ca="1" si="132"/>
        <v>-0.4230291496134499</v>
      </c>
      <c r="S697" s="68">
        <f t="shared" ca="1" si="143"/>
        <v>1</v>
      </c>
    </row>
    <row r="698" spans="5:19" x14ac:dyDescent="0.25">
      <c r="E698" s="62">
        <f t="shared" si="137"/>
        <v>697</v>
      </c>
      <c r="F698" s="50">
        <v>44475</v>
      </c>
      <c r="G698" s="51">
        <v>59.283000000000001</v>
      </c>
      <c r="H698" s="69">
        <f t="shared" si="138"/>
        <v>59.707900000000002</v>
      </c>
      <c r="I698" s="64">
        <f t="shared" si="139"/>
        <v>-0.42490000000000094</v>
      </c>
      <c r="J698" s="64">
        <f t="shared" si="140"/>
        <v>0.18054001000000081</v>
      </c>
      <c r="K698" s="64">
        <f t="shared" si="141"/>
        <v>0.42490000000000094</v>
      </c>
      <c r="L698" s="70">
        <f t="shared" si="142"/>
        <v>7.167316093989861E-3</v>
      </c>
      <c r="M698" s="64">
        <f t="shared" ca="1" si="131"/>
        <v>60.315633333333331</v>
      </c>
      <c r="N698" s="64">
        <f t="shared" ca="1" si="133"/>
        <v>-1.0326333333333295</v>
      </c>
      <c r="O698" s="64">
        <f t="shared" ca="1" si="134"/>
        <v>1.0663316011111033</v>
      </c>
      <c r="P698" s="64">
        <f t="shared" ca="1" si="135"/>
        <v>1.0326333333333295</v>
      </c>
      <c r="Q698" s="70">
        <f t="shared" ca="1" si="136"/>
        <v>1.7418709129654868E-2</v>
      </c>
      <c r="R698" s="67">
        <f t="shared" ca="1" si="132"/>
        <v>-0.98659581628012349</v>
      </c>
      <c r="S698" s="68">
        <f t="shared" ca="1" si="143"/>
        <v>0</v>
      </c>
    </row>
    <row r="699" spans="5:19" x14ac:dyDescent="0.25">
      <c r="E699" s="62">
        <f t="shared" si="137"/>
        <v>698</v>
      </c>
      <c r="F699" s="50">
        <v>44476</v>
      </c>
      <c r="G699" s="51">
        <v>60.539900000000003</v>
      </c>
      <c r="H699" s="69">
        <f t="shared" si="138"/>
        <v>59.283000000000001</v>
      </c>
      <c r="I699" s="64">
        <f t="shared" si="139"/>
        <v>1.2569000000000017</v>
      </c>
      <c r="J699" s="64">
        <f t="shared" si="140"/>
        <v>1.5797976100000042</v>
      </c>
      <c r="K699" s="64">
        <f t="shared" si="141"/>
        <v>1.2569000000000017</v>
      </c>
      <c r="L699" s="70">
        <f t="shared" si="142"/>
        <v>2.0761514307093366E-2</v>
      </c>
      <c r="M699" s="64">
        <f t="shared" ca="1" si="131"/>
        <v>59.9557</v>
      </c>
      <c r="N699" s="64">
        <f t="shared" ca="1" si="133"/>
        <v>0.58420000000000272</v>
      </c>
      <c r="O699" s="64">
        <f t="shared" ca="1" si="134"/>
        <v>0.34128964000000317</v>
      </c>
      <c r="P699" s="64">
        <f t="shared" ca="1" si="135"/>
        <v>0.58420000000000272</v>
      </c>
      <c r="Q699" s="70">
        <f t="shared" ca="1" si="136"/>
        <v>9.6498342415498317E-3</v>
      </c>
      <c r="R699" s="67">
        <f t="shared" ca="1" si="132"/>
        <v>0.63023751705320874</v>
      </c>
      <c r="S699" s="68">
        <f t="shared" ca="1" si="143"/>
        <v>1</v>
      </c>
    </row>
    <row r="700" spans="5:19" x14ac:dyDescent="0.25">
      <c r="E700" s="62">
        <f t="shared" si="137"/>
        <v>699</v>
      </c>
      <c r="F700" s="50">
        <v>44477</v>
      </c>
      <c r="G700" s="51">
        <v>60.1858</v>
      </c>
      <c r="H700" s="69">
        <f t="shared" si="138"/>
        <v>60.539900000000003</v>
      </c>
      <c r="I700" s="64">
        <f t="shared" si="139"/>
        <v>-0.35410000000000252</v>
      </c>
      <c r="J700" s="64">
        <f t="shared" si="140"/>
        <v>0.12538681000000179</v>
      </c>
      <c r="K700" s="64">
        <f t="shared" si="141"/>
        <v>0.35410000000000252</v>
      </c>
      <c r="L700" s="70">
        <f t="shared" si="142"/>
        <v>5.8834475906277316E-3</v>
      </c>
      <c r="M700" s="64">
        <f t="shared" ca="1" si="131"/>
        <v>59.843600000000002</v>
      </c>
      <c r="N700" s="64">
        <f t="shared" ca="1" si="133"/>
        <v>0.34219999999999828</v>
      </c>
      <c r="O700" s="64">
        <f t="shared" ca="1" si="134"/>
        <v>0.11710083999999883</v>
      </c>
      <c r="P700" s="64">
        <f t="shared" ca="1" si="135"/>
        <v>0.34219999999999828</v>
      </c>
      <c r="Q700" s="70">
        <f t="shared" ca="1" si="136"/>
        <v>5.6857265335012296E-3</v>
      </c>
      <c r="R700" s="67">
        <f t="shared" ca="1" si="132"/>
        <v>0.38823751705320425</v>
      </c>
      <c r="S700" s="68">
        <f t="shared" ca="1" si="143"/>
        <v>0</v>
      </c>
    </row>
    <row r="701" spans="5:19" x14ac:dyDescent="0.25">
      <c r="E701" s="62">
        <f t="shared" si="137"/>
        <v>700</v>
      </c>
      <c r="F701" s="50">
        <v>44480</v>
      </c>
      <c r="G701" s="51">
        <v>61.398400000000002</v>
      </c>
      <c r="H701" s="69">
        <f t="shared" si="138"/>
        <v>60.1858</v>
      </c>
      <c r="I701" s="64">
        <f t="shared" si="139"/>
        <v>1.2126000000000019</v>
      </c>
      <c r="J701" s="64">
        <f t="shared" si="140"/>
        <v>1.4703987600000046</v>
      </c>
      <c r="K701" s="64">
        <f t="shared" si="141"/>
        <v>1.2126000000000019</v>
      </c>
      <c r="L701" s="70">
        <f t="shared" si="142"/>
        <v>1.9749700317923623E-2</v>
      </c>
      <c r="M701" s="64">
        <f t="shared" ca="1" si="131"/>
        <v>60.002900000000004</v>
      </c>
      <c r="N701" s="64">
        <f t="shared" ca="1" si="133"/>
        <v>1.3954999999999984</v>
      </c>
      <c r="O701" s="64">
        <f t="shared" ca="1" si="134"/>
        <v>1.9474202499999955</v>
      </c>
      <c r="P701" s="64">
        <f t="shared" ca="1" si="135"/>
        <v>1.3954999999999984</v>
      </c>
      <c r="Q701" s="70">
        <f t="shared" ca="1" si="136"/>
        <v>2.2728605305675692E-2</v>
      </c>
      <c r="R701" s="67">
        <f t="shared" ca="1" si="132"/>
        <v>1.4415375170532043</v>
      </c>
      <c r="S701" s="68">
        <f t="shared" ca="1" si="143"/>
        <v>0</v>
      </c>
    </row>
    <row r="702" spans="5:19" x14ac:dyDescent="0.25">
      <c r="E702" s="62">
        <f t="shared" si="137"/>
        <v>701</v>
      </c>
      <c r="F702" s="50">
        <v>44481</v>
      </c>
      <c r="G702" s="51">
        <v>63.991700000000002</v>
      </c>
      <c r="H702" s="69">
        <f t="shared" si="138"/>
        <v>61.398400000000002</v>
      </c>
      <c r="I702" s="64">
        <f t="shared" si="139"/>
        <v>2.5932999999999993</v>
      </c>
      <c r="J702" s="64">
        <f t="shared" si="140"/>
        <v>6.7252048899999961</v>
      </c>
      <c r="K702" s="64">
        <f t="shared" si="141"/>
        <v>2.5932999999999993</v>
      </c>
      <c r="L702" s="70">
        <f t="shared" si="142"/>
        <v>4.052556815962069E-2</v>
      </c>
      <c r="M702" s="64">
        <f t="shared" ca="1" si="131"/>
        <v>60.708033333333333</v>
      </c>
      <c r="N702" s="64">
        <f t="shared" ca="1" si="133"/>
        <v>3.2836666666666687</v>
      </c>
      <c r="O702" s="64">
        <f t="shared" ca="1" si="134"/>
        <v>10.782466777777792</v>
      </c>
      <c r="P702" s="64">
        <f t="shared" ca="1" si="135"/>
        <v>3.2836666666666687</v>
      </c>
      <c r="Q702" s="70">
        <f t="shared" ca="1" si="136"/>
        <v>5.1313946444096169E-2</v>
      </c>
      <c r="R702" s="67">
        <f t="shared" ca="1" si="132"/>
        <v>3.3297041837198749</v>
      </c>
      <c r="S702" s="68">
        <f t="shared" ca="1" si="143"/>
        <v>0</v>
      </c>
    </row>
    <row r="703" spans="5:19" x14ac:dyDescent="0.25">
      <c r="E703" s="62">
        <f t="shared" si="137"/>
        <v>702</v>
      </c>
      <c r="F703" s="50">
        <v>44482</v>
      </c>
      <c r="G703" s="51">
        <v>63.991700000000002</v>
      </c>
      <c r="H703" s="69">
        <f t="shared" si="138"/>
        <v>63.991700000000002</v>
      </c>
      <c r="I703" s="64">
        <f t="shared" si="139"/>
        <v>0</v>
      </c>
      <c r="J703" s="64">
        <f t="shared" si="140"/>
        <v>0</v>
      </c>
      <c r="K703" s="64">
        <f t="shared" si="141"/>
        <v>0</v>
      </c>
      <c r="L703" s="70">
        <f t="shared" si="142"/>
        <v>0</v>
      </c>
      <c r="M703" s="64">
        <f t="shared" ca="1" si="131"/>
        <v>61.858633333333337</v>
      </c>
      <c r="N703" s="64">
        <f t="shared" ca="1" si="133"/>
        <v>2.1330666666666644</v>
      </c>
      <c r="O703" s="64">
        <f t="shared" ca="1" si="134"/>
        <v>4.5499734044444349</v>
      </c>
      <c r="P703" s="64">
        <f t="shared" ca="1" si="135"/>
        <v>2.1330666666666644</v>
      </c>
      <c r="Q703" s="70">
        <f t="shared" ca="1" si="136"/>
        <v>3.3333489603599595E-2</v>
      </c>
      <c r="R703" s="67">
        <f t="shared" ca="1" si="132"/>
        <v>2.1791041837198706</v>
      </c>
      <c r="S703" s="68">
        <f t="shared" ca="1" si="143"/>
        <v>0</v>
      </c>
    </row>
    <row r="704" spans="5:19" x14ac:dyDescent="0.25">
      <c r="E704" s="62">
        <f t="shared" si="137"/>
        <v>703</v>
      </c>
      <c r="F704" s="50">
        <v>44483</v>
      </c>
      <c r="G704" s="51">
        <v>65.097999999999999</v>
      </c>
      <c r="H704" s="69">
        <f t="shared" si="138"/>
        <v>63.991700000000002</v>
      </c>
      <c r="I704" s="64">
        <f t="shared" si="139"/>
        <v>1.1062999999999974</v>
      </c>
      <c r="J704" s="64">
        <f t="shared" si="140"/>
        <v>1.2238996899999943</v>
      </c>
      <c r="K704" s="64">
        <f t="shared" si="141"/>
        <v>1.1062999999999974</v>
      </c>
      <c r="L704" s="70">
        <f t="shared" si="142"/>
        <v>1.6994377707456411E-2</v>
      </c>
      <c r="M704" s="64">
        <f t="shared" ca="1" si="131"/>
        <v>63.127266666666664</v>
      </c>
      <c r="N704" s="64">
        <f t="shared" ca="1" si="133"/>
        <v>1.9707333333333352</v>
      </c>
      <c r="O704" s="64">
        <f t="shared" ca="1" si="134"/>
        <v>3.8837898711111185</v>
      </c>
      <c r="P704" s="64">
        <f t="shared" ca="1" si="135"/>
        <v>1.9707333333333352</v>
      </c>
      <c r="Q704" s="70">
        <f t="shared" ca="1" si="136"/>
        <v>3.0273331489958758E-2</v>
      </c>
      <c r="R704" s="67">
        <f t="shared" ca="1" si="132"/>
        <v>2.0167708503865414</v>
      </c>
      <c r="S704" s="68">
        <f t="shared" ca="1" si="143"/>
        <v>0</v>
      </c>
    </row>
    <row r="705" spans="5:19" x14ac:dyDescent="0.25">
      <c r="E705" s="62">
        <f t="shared" si="137"/>
        <v>704</v>
      </c>
      <c r="F705" s="50">
        <v>44484</v>
      </c>
      <c r="G705" s="51">
        <v>65.097999999999999</v>
      </c>
      <c r="H705" s="69">
        <f t="shared" si="138"/>
        <v>65.097999999999999</v>
      </c>
      <c r="I705" s="64">
        <f t="shared" si="139"/>
        <v>0</v>
      </c>
      <c r="J705" s="64">
        <f t="shared" si="140"/>
        <v>0</v>
      </c>
      <c r="K705" s="64">
        <f t="shared" si="141"/>
        <v>0</v>
      </c>
      <c r="L705" s="70">
        <f t="shared" si="142"/>
        <v>0</v>
      </c>
      <c r="M705" s="64">
        <f t="shared" ca="1" si="131"/>
        <v>64.360466666666667</v>
      </c>
      <c r="N705" s="64">
        <f t="shared" ca="1" si="133"/>
        <v>0.7375333333333316</v>
      </c>
      <c r="O705" s="64">
        <f t="shared" ca="1" si="134"/>
        <v>0.54395541777777523</v>
      </c>
      <c r="P705" s="64">
        <f t="shared" ca="1" si="135"/>
        <v>0.7375333333333316</v>
      </c>
      <c r="Q705" s="70">
        <f t="shared" ca="1" si="136"/>
        <v>1.1329585138304274E-2</v>
      </c>
      <c r="R705" s="67">
        <f t="shared" ca="1" si="132"/>
        <v>0.78357085038653762</v>
      </c>
      <c r="S705" s="68">
        <f t="shared" ca="1" si="143"/>
        <v>0</v>
      </c>
    </row>
    <row r="706" spans="5:19" x14ac:dyDescent="0.25">
      <c r="E706" s="62">
        <f t="shared" si="137"/>
        <v>705</v>
      </c>
      <c r="F706" s="50">
        <v>44487</v>
      </c>
      <c r="G706" s="51">
        <v>64.549300000000002</v>
      </c>
      <c r="H706" s="69">
        <f t="shared" si="138"/>
        <v>65.097999999999999</v>
      </c>
      <c r="I706" s="64">
        <f t="shared" si="139"/>
        <v>-0.54869999999999663</v>
      </c>
      <c r="J706" s="64">
        <f t="shared" si="140"/>
        <v>0.30107168999999628</v>
      </c>
      <c r="K706" s="64">
        <f t="shared" si="141"/>
        <v>0.54869999999999663</v>
      </c>
      <c r="L706" s="70">
        <f t="shared" si="142"/>
        <v>8.5004794784760886E-3</v>
      </c>
      <c r="M706" s="64">
        <f t="shared" ref="M706:M769" ca="1" si="144">IF(E706&lt;=span,G706,AVERAGE(OFFSET(G706,-span,0,span,1)))</f>
        <v>64.72923333333334</v>
      </c>
      <c r="N706" s="64">
        <f t="shared" ca="1" si="133"/>
        <v>-0.17993333333333794</v>
      </c>
      <c r="O706" s="64">
        <f t="shared" ca="1" si="134"/>
        <v>3.2376004444446105E-2</v>
      </c>
      <c r="P706" s="64">
        <f t="shared" ca="1" si="135"/>
        <v>0.17993333333333794</v>
      </c>
      <c r="Q706" s="70">
        <f t="shared" ca="1" si="136"/>
        <v>2.7875334563401606E-3</v>
      </c>
      <c r="R706" s="67">
        <f t="shared" ref="R706:R769" ca="1" si="145">N706-AVERAGE(ErorrMA)</f>
        <v>-0.13389581628013197</v>
      </c>
      <c r="S706" s="68">
        <f t="shared" ca="1" si="143"/>
        <v>1</v>
      </c>
    </row>
    <row r="707" spans="5:19" x14ac:dyDescent="0.25">
      <c r="E707" s="62">
        <f t="shared" si="137"/>
        <v>706</v>
      </c>
      <c r="F707" s="50">
        <v>44488</v>
      </c>
      <c r="G707" s="51">
        <v>65.062600000000003</v>
      </c>
      <c r="H707" s="69">
        <f t="shared" si="138"/>
        <v>64.549300000000002</v>
      </c>
      <c r="I707" s="64">
        <f t="shared" si="139"/>
        <v>0.51330000000000098</v>
      </c>
      <c r="J707" s="64">
        <f t="shared" si="140"/>
        <v>0.26347689000000102</v>
      </c>
      <c r="K707" s="64">
        <f t="shared" si="141"/>
        <v>0.51330000000000098</v>
      </c>
      <c r="L707" s="70">
        <f t="shared" si="142"/>
        <v>7.8893250500287563E-3</v>
      </c>
      <c r="M707" s="64">
        <f t="shared" ca="1" si="144"/>
        <v>64.915099999999995</v>
      </c>
      <c r="N707" s="64">
        <f t="shared" ref="N707:N770" ca="1" si="146">G707-M707</f>
        <v>0.14750000000000796</v>
      </c>
      <c r="O707" s="64">
        <f t="shared" ref="O707:O770" ca="1" si="147">N707^2</f>
        <v>2.1756250000002347E-2</v>
      </c>
      <c r="P707" s="64">
        <f t="shared" ref="P707:P770" ca="1" si="148">ABS(N707)</f>
        <v>0.14750000000000796</v>
      </c>
      <c r="Q707" s="70">
        <f t="shared" ref="Q707:Q770" ca="1" si="149">P707/G707</f>
        <v>2.2670474281693007E-3</v>
      </c>
      <c r="R707" s="67">
        <f t="shared" ca="1" si="145"/>
        <v>0.19353751705321393</v>
      </c>
      <c r="S707" s="68">
        <f t="shared" ca="1" si="143"/>
        <v>1</v>
      </c>
    </row>
    <row r="708" spans="5:19" x14ac:dyDescent="0.25">
      <c r="E708" s="62">
        <f t="shared" ref="E708:E771" si="150">E707+1</f>
        <v>707</v>
      </c>
      <c r="F708" s="50">
        <v>44489</v>
      </c>
      <c r="G708" s="51">
        <v>65.434399999999997</v>
      </c>
      <c r="H708" s="69">
        <f t="shared" ref="H708:H771" si="151">G707</f>
        <v>65.062600000000003</v>
      </c>
      <c r="I708" s="64">
        <f t="shared" ref="I708:I771" si="152">(G708-H708)</f>
        <v>0.37179999999999325</v>
      </c>
      <c r="J708" s="64">
        <f t="shared" ref="J708:J771" si="153">I708^2</f>
        <v>0.13823523999999499</v>
      </c>
      <c r="K708" s="64">
        <f t="shared" ref="K708:K771" si="154">ABS(I708)</f>
        <v>0.37179999999999325</v>
      </c>
      <c r="L708" s="70">
        <f t="shared" ref="L708:L771" si="155">K708/G708</f>
        <v>5.6820265792915233E-3</v>
      </c>
      <c r="M708" s="64">
        <f t="shared" ca="1" si="144"/>
        <v>64.903300000000002</v>
      </c>
      <c r="N708" s="64">
        <f t="shared" ca="1" si="146"/>
        <v>0.53109999999999502</v>
      </c>
      <c r="O708" s="64">
        <f t="shared" ca="1" si="147"/>
        <v>0.28206720999999468</v>
      </c>
      <c r="P708" s="64">
        <f t="shared" ca="1" si="148"/>
        <v>0.53109999999999502</v>
      </c>
      <c r="Q708" s="70">
        <f t="shared" ca="1" si="149"/>
        <v>8.1165258640714215E-3</v>
      </c>
      <c r="R708" s="67">
        <f t="shared" ca="1" si="145"/>
        <v>0.57713751705320104</v>
      </c>
      <c r="S708" s="68">
        <f t="shared" ref="S708:S771" ca="1" si="156">IF(N707*N708&lt;0,1,0)</f>
        <v>0</v>
      </c>
    </row>
    <row r="709" spans="5:19" x14ac:dyDescent="0.25">
      <c r="E709" s="62">
        <f t="shared" si="150"/>
        <v>708</v>
      </c>
      <c r="F709" s="50">
        <v>44490</v>
      </c>
      <c r="G709" s="51">
        <v>65.558300000000003</v>
      </c>
      <c r="H709" s="69">
        <f t="shared" si="151"/>
        <v>65.434399999999997</v>
      </c>
      <c r="I709" s="64">
        <f t="shared" si="152"/>
        <v>0.12390000000000612</v>
      </c>
      <c r="J709" s="64">
        <f t="shared" si="153"/>
        <v>1.5351210000001515E-2</v>
      </c>
      <c r="K709" s="64">
        <f t="shared" si="154"/>
        <v>0.12390000000000612</v>
      </c>
      <c r="L709" s="70">
        <f t="shared" si="155"/>
        <v>1.8899208795836089E-3</v>
      </c>
      <c r="M709" s="64">
        <f t="shared" ca="1" si="144"/>
        <v>65.01543333333332</v>
      </c>
      <c r="N709" s="64">
        <f t="shared" ca="1" si="146"/>
        <v>0.54286666666668282</v>
      </c>
      <c r="O709" s="64">
        <f t="shared" ca="1" si="147"/>
        <v>0.29470421777779532</v>
      </c>
      <c r="P709" s="64">
        <f t="shared" ca="1" si="148"/>
        <v>0.54286666666668282</v>
      </c>
      <c r="Q709" s="70">
        <f t="shared" ca="1" si="149"/>
        <v>8.2806702838036182E-3</v>
      </c>
      <c r="R709" s="67">
        <f t="shared" ca="1" si="145"/>
        <v>0.58890418371988884</v>
      </c>
      <c r="S709" s="68">
        <f t="shared" ca="1" si="156"/>
        <v>0</v>
      </c>
    </row>
    <row r="710" spans="5:19" x14ac:dyDescent="0.25">
      <c r="E710" s="62">
        <f t="shared" si="150"/>
        <v>709</v>
      </c>
      <c r="F710" s="50">
        <v>44491</v>
      </c>
      <c r="G710" s="51">
        <v>62.610900000000001</v>
      </c>
      <c r="H710" s="69">
        <f t="shared" si="151"/>
        <v>65.558300000000003</v>
      </c>
      <c r="I710" s="64">
        <f t="shared" si="152"/>
        <v>-2.9474000000000018</v>
      </c>
      <c r="J710" s="64">
        <f t="shared" si="153"/>
        <v>8.6871667600000109</v>
      </c>
      <c r="K710" s="64">
        <f t="shared" si="154"/>
        <v>2.9474000000000018</v>
      </c>
      <c r="L710" s="70">
        <f t="shared" si="155"/>
        <v>4.7074870350050896E-2</v>
      </c>
      <c r="M710" s="64">
        <f t="shared" ca="1" si="144"/>
        <v>65.351766666666677</v>
      </c>
      <c r="N710" s="64">
        <f t="shared" ca="1" si="146"/>
        <v>-2.7408666666666761</v>
      </c>
      <c r="O710" s="64">
        <f t="shared" ca="1" si="147"/>
        <v>7.5123500844444964</v>
      </c>
      <c r="P710" s="64">
        <f t="shared" ca="1" si="148"/>
        <v>2.7408666666666761</v>
      </c>
      <c r="Q710" s="70">
        <f t="shared" ca="1" si="149"/>
        <v>4.3776190194785188E-2</v>
      </c>
      <c r="R710" s="67">
        <f t="shared" ca="1" si="145"/>
        <v>-2.69482914961347</v>
      </c>
      <c r="S710" s="68">
        <f t="shared" ca="1" si="156"/>
        <v>1</v>
      </c>
    </row>
    <row r="711" spans="5:19" x14ac:dyDescent="0.25">
      <c r="E711" s="62">
        <f t="shared" si="150"/>
        <v>710</v>
      </c>
      <c r="F711" s="50">
        <v>44494</v>
      </c>
      <c r="G711" s="51">
        <v>62.6021</v>
      </c>
      <c r="H711" s="69">
        <f t="shared" si="151"/>
        <v>62.610900000000001</v>
      </c>
      <c r="I711" s="64">
        <f t="shared" si="152"/>
        <v>-8.8000000000008072E-3</v>
      </c>
      <c r="J711" s="64">
        <f t="shared" si="153"/>
        <v>7.7440000000014207E-5</v>
      </c>
      <c r="K711" s="64">
        <f t="shared" si="154"/>
        <v>8.8000000000008072E-3</v>
      </c>
      <c r="L711" s="70">
        <f t="shared" si="155"/>
        <v>1.4057036425296928E-4</v>
      </c>
      <c r="M711" s="64">
        <f t="shared" ca="1" si="144"/>
        <v>64.534533333333343</v>
      </c>
      <c r="N711" s="64">
        <f t="shared" ca="1" si="146"/>
        <v>-1.9324333333333428</v>
      </c>
      <c r="O711" s="64">
        <f t="shared" ca="1" si="147"/>
        <v>3.7342985877778143</v>
      </c>
      <c r="P711" s="64">
        <f t="shared" ca="1" si="148"/>
        <v>1.9324333333333428</v>
      </c>
      <c r="Q711" s="70">
        <f t="shared" ca="1" si="149"/>
        <v>3.086850654104803E-2</v>
      </c>
      <c r="R711" s="67">
        <f t="shared" ca="1" si="145"/>
        <v>-1.8863958162801369</v>
      </c>
      <c r="S711" s="68">
        <f t="shared" ca="1" si="156"/>
        <v>0</v>
      </c>
    </row>
    <row r="712" spans="5:19" x14ac:dyDescent="0.25">
      <c r="E712" s="62">
        <f t="shared" si="150"/>
        <v>711</v>
      </c>
      <c r="F712" s="50">
        <v>44495</v>
      </c>
      <c r="G712" s="51">
        <v>63.9651</v>
      </c>
      <c r="H712" s="69">
        <f t="shared" si="151"/>
        <v>62.6021</v>
      </c>
      <c r="I712" s="64">
        <f t="shared" si="152"/>
        <v>1.3629999999999995</v>
      </c>
      <c r="J712" s="64">
        <f t="shared" si="153"/>
        <v>1.8577689999999987</v>
      </c>
      <c r="K712" s="64">
        <f t="shared" si="154"/>
        <v>1.3629999999999995</v>
      </c>
      <c r="L712" s="70">
        <f t="shared" si="155"/>
        <v>2.1308494788564381E-2</v>
      </c>
      <c r="M712" s="64">
        <f t="shared" ca="1" si="144"/>
        <v>63.59043333333333</v>
      </c>
      <c r="N712" s="64">
        <f t="shared" ca="1" si="146"/>
        <v>0.37466666666666981</v>
      </c>
      <c r="O712" s="64">
        <f t="shared" ca="1" si="147"/>
        <v>0.14037511111111348</v>
      </c>
      <c r="P712" s="64">
        <f t="shared" ca="1" si="148"/>
        <v>0.37466666666666981</v>
      </c>
      <c r="Q712" s="70">
        <f t="shared" ca="1" si="149"/>
        <v>5.8573607587054472E-3</v>
      </c>
      <c r="R712" s="67">
        <f t="shared" ca="1" si="145"/>
        <v>0.42070418371987578</v>
      </c>
      <c r="S712" s="68">
        <f t="shared" ca="1" si="156"/>
        <v>1</v>
      </c>
    </row>
    <row r="713" spans="5:19" x14ac:dyDescent="0.25">
      <c r="E713" s="62">
        <f t="shared" si="150"/>
        <v>712</v>
      </c>
      <c r="F713" s="50">
        <v>44496</v>
      </c>
      <c r="G713" s="51">
        <v>62.690600000000003</v>
      </c>
      <c r="H713" s="69">
        <f t="shared" si="151"/>
        <v>63.9651</v>
      </c>
      <c r="I713" s="64">
        <f t="shared" si="152"/>
        <v>-1.2744999999999962</v>
      </c>
      <c r="J713" s="64">
        <f t="shared" si="153"/>
        <v>1.6243502499999902</v>
      </c>
      <c r="K713" s="64">
        <f t="shared" si="154"/>
        <v>1.2744999999999962</v>
      </c>
      <c r="L713" s="70">
        <f t="shared" si="155"/>
        <v>2.0330001627038123E-2</v>
      </c>
      <c r="M713" s="64">
        <f t="shared" ca="1" si="144"/>
        <v>63.059366666666669</v>
      </c>
      <c r="N713" s="64">
        <f t="shared" ca="1" si="146"/>
        <v>-0.3687666666666658</v>
      </c>
      <c r="O713" s="64">
        <f t="shared" ca="1" si="147"/>
        <v>0.13598885444444381</v>
      </c>
      <c r="P713" s="64">
        <f t="shared" ca="1" si="148"/>
        <v>0.3687666666666658</v>
      </c>
      <c r="Q713" s="70">
        <f t="shared" ca="1" si="149"/>
        <v>5.8823279194435175E-3</v>
      </c>
      <c r="R713" s="67">
        <f t="shared" ca="1" si="145"/>
        <v>-0.32272914961345983</v>
      </c>
      <c r="S713" s="68">
        <f t="shared" ca="1" si="156"/>
        <v>1</v>
      </c>
    </row>
    <row r="714" spans="5:19" x14ac:dyDescent="0.25">
      <c r="E714" s="62">
        <f t="shared" si="150"/>
        <v>713</v>
      </c>
      <c r="F714" s="50">
        <v>44497</v>
      </c>
      <c r="G714" s="51">
        <v>64.407700000000006</v>
      </c>
      <c r="H714" s="69">
        <f t="shared" si="151"/>
        <v>62.690600000000003</v>
      </c>
      <c r="I714" s="64">
        <f t="shared" si="152"/>
        <v>1.7171000000000021</v>
      </c>
      <c r="J714" s="64">
        <f t="shared" si="153"/>
        <v>2.9484324100000072</v>
      </c>
      <c r="K714" s="64">
        <f t="shared" si="154"/>
        <v>1.7171000000000021</v>
      </c>
      <c r="L714" s="70">
        <f t="shared" si="155"/>
        <v>2.6659855886796174E-2</v>
      </c>
      <c r="M714" s="64">
        <f t="shared" ca="1" si="144"/>
        <v>63.085933333333337</v>
      </c>
      <c r="N714" s="64">
        <f t="shared" ca="1" si="146"/>
        <v>1.3217666666666688</v>
      </c>
      <c r="O714" s="64">
        <f t="shared" ca="1" si="147"/>
        <v>1.7470671211111166</v>
      </c>
      <c r="P714" s="64">
        <f t="shared" ca="1" si="148"/>
        <v>1.3217666666666688</v>
      </c>
      <c r="Q714" s="70">
        <f t="shared" ca="1" si="149"/>
        <v>2.0521873419896513E-2</v>
      </c>
      <c r="R714" s="67">
        <f t="shared" ca="1" si="145"/>
        <v>1.3678041837198747</v>
      </c>
      <c r="S714" s="68">
        <f t="shared" ca="1" si="156"/>
        <v>1</v>
      </c>
    </row>
    <row r="715" spans="5:19" x14ac:dyDescent="0.25">
      <c r="E715" s="62">
        <f t="shared" si="150"/>
        <v>714</v>
      </c>
      <c r="F715" s="50">
        <v>44498</v>
      </c>
      <c r="G715" s="51">
        <v>64.504999999999995</v>
      </c>
      <c r="H715" s="69">
        <f t="shared" si="151"/>
        <v>64.407700000000006</v>
      </c>
      <c r="I715" s="64">
        <f t="shared" si="152"/>
        <v>9.729999999998995E-2</v>
      </c>
      <c r="J715" s="64">
        <f t="shared" si="153"/>
        <v>9.4672899999980447E-3</v>
      </c>
      <c r="K715" s="64">
        <f t="shared" si="154"/>
        <v>9.729999999998995E-2</v>
      </c>
      <c r="L715" s="70">
        <f t="shared" si="155"/>
        <v>1.5084102007594754E-3</v>
      </c>
      <c r="M715" s="64">
        <f t="shared" ca="1" si="144"/>
        <v>63.687800000000003</v>
      </c>
      <c r="N715" s="64">
        <f t="shared" ca="1" si="146"/>
        <v>0.8171999999999926</v>
      </c>
      <c r="O715" s="64">
        <f t="shared" ca="1" si="147"/>
        <v>0.66781583999998795</v>
      </c>
      <c r="P715" s="64">
        <f t="shared" ca="1" si="148"/>
        <v>0.8171999999999926</v>
      </c>
      <c r="Q715" s="70">
        <f t="shared" ca="1" si="149"/>
        <v>1.2668785365475431E-2</v>
      </c>
      <c r="R715" s="67">
        <f t="shared" ca="1" si="145"/>
        <v>0.86323751705319862</v>
      </c>
      <c r="S715" s="68">
        <f t="shared" ca="1" si="156"/>
        <v>0</v>
      </c>
    </row>
    <row r="716" spans="5:19" x14ac:dyDescent="0.25">
      <c r="E716" s="62">
        <f t="shared" si="150"/>
        <v>715</v>
      </c>
      <c r="F716" s="50">
        <v>44501</v>
      </c>
      <c r="G716" s="51">
        <v>64.726299999999995</v>
      </c>
      <c r="H716" s="69">
        <f t="shared" si="151"/>
        <v>64.504999999999995</v>
      </c>
      <c r="I716" s="64">
        <f t="shared" si="152"/>
        <v>0.22129999999999939</v>
      </c>
      <c r="J716" s="64">
        <f t="shared" si="153"/>
        <v>4.897368999999973E-2</v>
      </c>
      <c r="K716" s="64">
        <f t="shared" si="154"/>
        <v>0.22129999999999939</v>
      </c>
      <c r="L716" s="70">
        <f t="shared" si="155"/>
        <v>3.4190120553777895E-3</v>
      </c>
      <c r="M716" s="64">
        <f t="shared" ca="1" si="144"/>
        <v>63.867766666666661</v>
      </c>
      <c r="N716" s="64">
        <f t="shared" ca="1" si="146"/>
        <v>0.85853333333333381</v>
      </c>
      <c r="O716" s="64">
        <f t="shared" ca="1" si="147"/>
        <v>0.73707948444444527</v>
      </c>
      <c r="P716" s="64">
        <f t="shared" ca="1" si="148"/>
        <v>0.85853333333333381</v>
      </c>
      <c r="Q716" s="70">
        <f t="shared" ca="1" si="149"/>
        <v>1.3264057011343672E-2</v>
      </c>
      <c r="R716" s="67">
        <f t="shared" ca="1" si="145"/>
        <v>0.90457085038653984</v>
      </c>
      <c r="S716" s="68">
        <f t="shared" ca="1" si="156"/>
        <v>0</v>
      </c>
    </row>
    <row r="717" spans="5:19" x14ac:dyDescent="0.25">
      <c r="E717" s="62">
        <f t="shared" si="150"/>
        <v>716</v>
      </c>
      <c r="F717" s="50">
        <v>44502</v>
      </c>
      <c r="G717" s="51">
        <v>63.7881</v>
      </c>
      <c r="H717" s="69">
        <f t="shared" si="151"/>
        <v>64.726299999999995</v>
      </c>
      <c r="I717" s="64">
        <f t="shared" si="152"/>
        <v>-0.93819999999999482</v>
      </c>
      <c r="J717" s="64">
        <f t="shared" si="153"/>
        <v>0.8802192399999903</v>
      </c>
      <c r="K717" s="64">
        <f t="shared" si="154"/>
        <v>0.93819999999999482</v>
      </c>
      <c r="L717" s="70">
        <f t="shared" si="155"/>
        <v>1.4708072508822096E-2</v>
      </c>
      <c r="M717" s="64">
        <f t="shared" ca="1" si="144"/>
        <v>64.546333333333337</v>
      </c>
      <c r="N717" s="64">
        <f t="shared" ca="1" si="146"/>
        <v>-0.75823333333333665</v>
      </c>
      <c r="O717" s="64">
        <f t="shared" ca="1" si="147"/>
        <v>0.5749177877777828</v>
      </c>
      <c r="P717" s="64">
        <f t="shared" ca="1" si="148"/>
        <v>0.75823333333333665</v>
      </c>
      <c r="Q717" s="70">
        <f t="shared" ca="1" si="149"/>
        <v>1.188675212670289E-2</v>
      </c>
      <c r="R717" s="67">
        <f t="shared" ca="1" si="145"/>
        <v>-0.71219581628013062</v>
      </c>
      <c r="S717" s="68">
        <f t="shared" ca="1" si="156"/>
        <v>1</v>
      </c>
    </row>
    <row r="718" spans="5:19" x14ac:dyDescent="0.25">
      <c r="E718" s="62">
        <f t="shared" si="150"/>
        <v>717</v>
      </c>
      <c r="F718" s="50">
        <v>44503</v>
      </c>
      <c r="G718" s="51">
        <v>65.841499999999996</v>
      </c>
      <c r="H718" s="69">
        <f t="shared" si="151"/>
        <v>63.7881</v>
      </c>
      <c r="I718" s="64">
        <f t="shared" si="152"/>
        <v>2.0533999999999963</v>
      </c>
      <c r="J718" s="64">
        <f t="shared" si="153"/>
        <v>4.2164515599999852</v>
      </c>
      <c r="K718" s="64">
        <f t="shared" si="154"/>
        <v>2.0533999999999963</v>
      </c>
      <c r="L718" s="70">
        <f t="shared" si="155"/>
        <v>3.1187017306713798E-2</v>
      </c>
      <c r="M718" s="64">
        <f t="shared" ca="1" si="144"/>
        <v>64.339799999999983</v>
      </c>
      <c r="N718" s="64">
        <f t="shared" ca="1" si="146"/>
        <v>1.5017000000000138</v>
      </c>
      <c r="O718" s="64">
        <f t="shared" ca="1" si="147"/>
        <v>2.2551028900000416</v>
      </c>
      <c r="P718" s="64">
        <f t="shared" ca="1" si="148"/>
        <v>1.5017000000000138</v>
      </c>
      <c r="Q718" s="70">
        <f t="shared" ca="1" si="149"/>
        <v>2.2807803588922093E-2</v>
      </c>
      <c r="R718" s="67">
        <f t="shared" ca="1" si="145"/>
        <v>1.5477375170532197</v>
      </c>
      <c r="S718" s="68">
        <f t="shared" ca="1" si="156"/>
        <v>1</v>
      </c>
    </row>
    <row r="719" spans="5:19" x14ac:dyDescent="0.25">
      <c r="E719" s="62">
        <f t="shared" si="150"/>
        <v>718</v>
      </c>
      <c r="F719" s="50">
        <v>44504</v>
      </c>
      <c r="G719" s="51">
        <v>64.938699999999997</v>
      </c>
      <c r="H719" s="69">
        <f t="shared" si="151"/>
        <v>65.841499999999996</v>
      </c>
      <c r="I719" s="64">
        <f t="shared" si="152"/>
        <v>-0.90279999999999916</v>
      </c>
      <c r="J719" s="64">
        <f t="shared" si="153"/>
        <v>0.81504783999999852</v>
      </c>
      <c r="K719" s="64">
        <f t="shared" si="154"/>
        <v>0.90279999999999916</v>
      </c>
      <c r="L719" s="70">
        <f t="shared" si="155"/>
        <v>1.3902341746908995E-2</v>
      </c>
      <c r="M719" s="64">
        <f t="shared" ca="1" si="144"/>
        <v>64.785299999999992</v>
      </c>
      <c r="N719" s="64">
        <f t="shared" ca="1" si="146"/>
        <v>0.15340000000000487</v>
      </c>
      <c r="O719" s="64">
        <f t="shared" ca="1" si="147"/>
        <v>2.3531560000001492E-2</v>
      </c>
      <c r="P719" s="64">
        <f t="shared" ca="1" si="148"/>
        <v>0.15340000000000487</v>
      </c>
      <c r="Q719" s="70">
        <f t="shared" ca="1" si="149"/>
        <v>2.3622277624899307E-3</v>
      </c>
      <c r="R719" s="67">
        <f t="shared" ca="1" si="145"/>
        <v>0.19943751705321083</v>
      </c>
      <c r="S719" s="68">
        <f t="shared" ca="1" si="156"/>
        <v>0</v>
      </c>
    </row>
    <row r="720" spans="5:19" x14ac:dyDescent="0.25">
      <c r="E720" s="62">
        <f t="shared" si="150"/>
        <v>719</v>
      </c>
      <c r="F720" s="50">
        <v>44505</v>
      </c>
      <c r="G720" s="51">
        <v>65.531700000000001</v>
      </c>
      <c r="H720" s="69">
        <f t="shared" si="151"/>
        <v>64.938699999999997</v>
      </c>
      <c r="I720" s="64">
        <f t="shared" si="152"/>
        <v>0.59300000000000352</v>
      </c>
      <c r="J720" s="64">
        <f t="shared" si="153"/>
        <v>0.35164900000000415</v>
      </c>
      <c r="K720" s="64">
        <f t="shared" si="154"/>
        <v>0.59300000000000352</v>
      </c>
      <c r="L720" s="70">
        <f t="shared" si="155"/>
        <v>9.0490556478773406E-3</v>
      </c>
      <c r="M720" s="64">
        <f t="shared" ca="1" si="144"/>
        <v>64.856099999999984</v>
      </c>
      <c r="N720" s="64">
        <f t="shared" ca="1" si="146"/>
        <v>0.67560000000001708</v>
      </c>
      <c r="O720" s="64">
        <f t="shared" ca="1" si="147"/>
        <v>0.45643536000002305</v>
      </c>
      <c r="P720" s="64">
        <f t="shared" ca="1" si="148"/>
        <v>0.67560000000001708</v>
      </c>
      <c r="Q720" s="70">
        <f t="shared" ca="1" si="149"/>
        <v>1.0309514326654383E-2</v>
      </c>
      <c r="R720" s="67">
        <f t="shared" ca="1" si="145"/>
        <v>0.7216375170532231</v>
      </c>
      <c r="S720" s="68">
        <f t="shared" ca="1" si="156"/>
        <v>0</v>
      </c>
    </row>
    <row r="721" spans="5:19" x14ac:dyDescent="0.25">
      <c r="E721" s="62">
        <f t="shared" si="150"/>
        <v>720</v>
      </c>
      <c r="F721" s="50">
        <v>44508</v>
      </c>
      <c r="G721" s="51">
        <v>66.186700000000002</v>
      </c>
      <c r="H721" s="69">
        <f t="shared" si="151"/>
        <v>65.531700000000001</v>
      </c>
      <c r="I721" s="64">
        <f t="shared" si="152"/>
        <v>0.65500000000000114</v>
      </c>
      <c r="J721" s="64">
        <f t="shared" si="153"/>
        <v>0.42902500000000149</v>
      </c>
      <c r="K721" s="64">
        <f t="shared" si="154"/>
        <v>0.65500000000000114</v>
      </c>
      <c r="L721" s="70">
        <f t="shared" si="155"/>
        <v>9.8962480377477822E-3</v>
      </c>
      <c r="M721" s="64">
        <f t="shared" ca="1" si="144"/>
        <v>65.437299999999993</v>
      </c>
      <c r="N721" s="64">
        <f t="shared" ca="1" si="146"/>
        <v>0.7494000000000085</v>
      </c>
      <c r="O721" s="64">
        <f t="shared" ca="1" si="147"/>
        <v>0.56160036000001279</v>
      </c>
      <c r="P721" s="64">
        <f t="shared" ca="1" si="148"/>
        <v>0.7494000000000085</v>
      </c>
      <c r="Q721" s="70">
        <f t="shared" ca="1" si="149"/>
        <v>1.1322516457233983E-2</v>
      </c>
      <c r="R721" s="67">
        <f t="shared" ca="1" si="145"/>
        <v>0.79543751705321453</v>
      </c>
      <c r="S721" s="68">
        <f t="shared" ca="1" si="156"/>
        <v>0</v>
      </c>
    </row>
    <row r="722" spans="5:19" x14ac:dyDescent="0.25">
      <c r="E722" s="62">
        <f t="shared" si="150"/>
        <v>721</v>
      </c>
      <c r="F722" s="50">
        <v>44509</v>
      </c>
      <c r="G722" s="51">
        <v>66.540700000000001</v>
      </c>
      <c r="H722" s="69">
        <f t="shared" si="151"/>
        <v>66.186700000000002</v>
      </c>
      <c r="I722" s="64">
        <f t="shared" si="152"/>
        <v>0.3539999999999992</v>
      </c>
      <c r="J722" s="64">
        <f t="shared" si="153"/>
        <v>0.12531599999999943</v>
      </c>
      <c r="K722" s="64">
        <f t="shared" si="154"/>
        <v>0.3539999999999992</v>
      </c>
      <c r="L722" s="70">
        <f t="shared" si="155"/>
        <v>5.3200522387050215E-3</v>
      </c>
      <c r="M722" s="64">
        <f t="shared" ca="1" si="144"/>
        <v>65.552366666666657</v>
      </c>
      <c r="N722" s="64">
        <f t="shared" ca="1" si="146"/>
        <v>0.98833333333334394</v>
      </c>
      <c r="O722" s="64">
        <f t="shared" ca="1" si="147"/>
        <v>0.97680277777779878</v>
      </c>
      <c r="P722" s="64">
        <f t="shared" ca="1" si="148"/>
        <v>0.98833333333334394</v>
      </c>
      <c r="Q722" s="70">
        <f t="shared" ca="1" si="149"/>
        <v>1.4853064866064587E-2</v>
      </c>
      <c r="R722" s="67">
        <f t="shared" ca="1" si="145"/>
        <v>1.0343708503865499</v>
      </c>
      <c r="S722" s="68">
        <f t="shared" ca="1" si="156"/>
        <v>0</v>
      </c>
    </row>
    <row r="723" spans="5:19" x14ac:dyDescent="0.25">
      <c r="E723" s="62">
        <f t="shared" si="150"/>
        <v>722</v>
      </c>
      <c r="F723" s="50">
        <v>44510</v>
      </c>
      <c r="G723" s="51">
        <v>66.850499999999997</v>
      </c>
      <c r="H723" s="69">
        <f t="shared" si="151"/>
        <v>66.540700000000001</v>
      </c>
      <c r="I723" s="64">
        <f t="shared" si="152"/>
        <v>0.30979999999999563</v>
      </c>
      <c r="J723" s="64">
        <f t="shared" si="153"/>
        <v>9.5976039999997292E-2</v>
      </c>
      <c r="K723" s="64">
        <f t="shared" si="154"/>
        <v>0.30979999999999563</v>
      </c>
      <c r="L723" s="70">
        <f t="shared" si="155"/>
        <v>4.6342211352195664E-3</v>
      </c>
      <c r="M723" s="64">
        <f t="shared" ca="1" si="144"/>
        <v>66.086366666666663</v>
      </c>
      <c r="N723" s="64">
        <f t="shared" ca="1" si="146"/>
        <v>0.76413333333333355</v>
      </c>
      <c r="O723" s="64">
        <f t="shared" ca="1" si="147"/>
        <v>0.58389975111111148</v>
      </c>
      <c r="P723" s="64">
        <f t="shared" ca="1" si="148"/>
        <v>0.76413333333333355</v>
      </c>
      <c r="Q723" s="70">
        <f t="shared" ca="1" si="149"/>
        <v>1.1430480450158691E-2</v>
      </c>
      <c r="R723" s="67">
        <f t="shared" ca="1" si="145"/>
        <v>0.81017085038653958</v>
      </c>
      <c r="S723" s="68">
        <f t="shared" ca="1" si="156"/>
        <v>0</v>
      </c>
    </row>
    <row r="724" spans="5:19" x14ac:dyDescent="0.25">
      <c r="E724" s="62">
        <f t="shared" si="150"/>
        <v>723</v>
      </c>
      <c r="F724" s="50">
        <v>44511</v>
      </c>
      <c r="G724" s="51">
        <v>67.027500000000003</v>
      </c>
      <c r="H724" s="69">
        <f t="shared" si="151"/>
        <v>66.850499999999997</v>
      </c>
      <c r="I724" s="64">
        <f t="shared" si="152"/>
        <v>0.17700000000000671</v>
      </c>
      <c r="J724" s="64">
        <f t="shared" si="153"/>
        <v>3.1329000000002376E-2</v>
      </c>
      <c r="K724" s="64">
        <f t="shared" si="154"/>
        <v>0.17700000000000671</v>
      </c>
      <c r="L724" s="70">
        <f t="shared" si="155"/>
        <v>2.6407071724293268E-3</v>
      </c>
      <c r="M724" s="64">
        <f t="shared" ca="1" si="144"/>
        <v>66.525966666666662</v>
      </c>
      <c r="N724" s="64">
        <f t="shared" ca="1" si="146"/>
        <v>0.5015333333333416</v>
      </c>
      <c r="O724" s="64">
        <f t="shared" ca="1" si="147"/>
        <v>0.25153568444445273</v>
      </c>
      <c r="P724" s="64">
        <f t="shared" ca="1" si="148"/>
        <v>0.5015333333333416</v>
      </c>
      <c r="Q724" s="70">
        <f t="shared" ca="1" si="149"/>
        <v>7.4825009635349909E-3</v>
      </c>
      <c r="R724" s="67">
        <f t="shared" ca="1" si="145"/>
        <v>0.54757085038654763</v>
      </c>
      <c r="S724" s="68">
        <f t="shared" ca="1" si="156"/>
        <v>0</v>
      </c>
    </row>
    <row r="725" spans="5:19" x14ac:dyDescent="0.25">
      <c r="E725" s="62">
        <f t="shared" si="150"/>
        <v>724</v>
      </c>
      <c r="F725" s="50">
        <v>44512</v>
      </c>
      <c r="G725" s="51">
        <v>67.886099999999999</v>
      </c>
      <c r="H725" s="69">
        <f t="shared" si="151"/>
        <v>67.027500000000003</v>
      </c>
      <c r="I725" s="64">
        <f t="shared" si="152"/>
        <v>0.85859999999999559</v>
      </c>
      <c r="J725" s="64">
        <f t="shared" si="153"/>
        <v>0.73719395999999238</v>
      </c>
      <c r="K725" s="64">
        <f t="shared" si="154"/>
        <v>0.85859999999999559</v>
      </c>
      <c r="L725" s="70">
        <f t="shared" si="155"/>
        <v>1.2647655411048736E-2</v>
      </c>
      <c r="M725" s="64">
        <f t="shared" ca="1" si="144"/>
        <v>66.806233333333338</v>
      </c>
      <c r="N725" s="64">
        <f t="shared" ca="1" si="146"/>
        <v>1.0798666666666605</v>
      </c>
      <c r="O725" s="64">
        <f t="shared" ca="1" si="147"/>
        <v>1.1661120177777646</v>
      </c>
      <c r="P725" s="64">
        <f t="shared" ca="1" si="148"/>
        <v>1.0798666666666605</v>
      </c>
      <c r="Q725" s="70">
        <f t="shared" ca="1" si="149"/>
        <v>1.5907036442904521E-2</v>
      </c>
      <c r="R725" s="67">
        <f t="shared" ca="1" si="145"/>
        <v>1.1259041837198664</v>
      </c>
      <c r="S725" s="68">
        <f t="shared" ca="1" si="156"/>
        <v>0</v>
      </c>
    </row>
    <row r="726" spans="5:19" x14ac:dyDescent="0.25">
      <c r="E726" s="62">
        <f t="shared" si="150"/>
        <v>725</v>
      </c>
      <c r="F726" s="50">
        <v>44515</v>
      </c>
      <c r="G726" s="51">
        <v>68.381699999999995</v>
      </c>
      <c r="H726" s="69">
        <f t="shared" si="151"/>
        <v>67.886099999999999</v>
      </c>
      <c r="I726" s="64">
        <f t="shared" si="152"/>
        <v>0.49559999999999604</v>
      </c>
      <c r="J726" s="64">
        <f t="shared" si="153"/>
        <v>0.24561935999999607</v>
      </c>
      <c r="K726" s="64">
        <f t="shared" si="154"/>
        <v>0.49559999999999604</v>
      </c>
      <c r="L726" s="70">
        <f t="shared" si="155"/>
        <v>7.2475530734099338E-3</v>
      </c>
      <c r="M726" s="64">
        <f t="shared" ca="1" si="144"/>
        <v>67.2547</v>
      </c>
      <c r="N726" s="64">
        <f t="shared" ca="1" si="146"/>
        <v>1.1269999999999953</v>
      </c>
      <c r="O726" s="64">
        <f t="shared" ca="1" si="147"/>
        <v>1.2701289999999894</v>
      </c>
      <c r="P726" s="64">
        <f t="shared" ca="1" si="148"/>
        <v>1.1269999999999953</v>
      </c>
      <c r="Q726" s="70">
        <f t="shared" ca="1" si="149"/>
        <v>1.6481017582189322E-2</v>
      </c>
      <c r="R726" s="67">
        <f t="shared" ca="1" si="145"/>
        <v>1.1730375170532013</v>
      </c>
      <c r="S726" s="68">
        <f t="shared" ca="1" si="156"/>
        <v>0</v>
      </c>
    </row>
    <row r="727" spans="5:19" x14ac:dyDescent="0.25">
      <c r="E727" s="62">
        <f t="shared" si="150"/>
        <v>726</v>
      </c>
      <c r="F727" s="50">
        <v>44516</v>
      </c>
      <c r="G727" s="51">
        <v>69.045500000000004</v>
      </c>
      <c r="H727" s="69">
        <f t="shared" si="151"/>
        <v>68.381699999999995</v>
      </c>
      <c r="I727" s="64">
        <f t="shared" si="152"/>
        <v>0.66380000000000905</v>
      </c>
      <c r="J727" s="64">
        <f t="shared" si="153"/>
        <v>0.440630440000012</v>
      </c>
      <c r="K727" s="64">
        <f t="shared" si="154"/>
        <v>0.66380000000000905</v>
      </c>
      <c r="L727" s="70">
        <f t="shared" si="155"/>
        <v>9.6139502212310574E-3</v>
      </c>
      <c r="M727" s="64">
        <f t="shared" ca="1" si="144"/>
        <v>67.765100000000004</v>
      </c>
      <c r="N727" s="64">
        <f t="shared" ca="1" si="146"/>
        <v>1.2804000000000002</v>
      </c>
      <c r="O727" s="64">
        <f t="shared" ca="1" si="147"/>
        <v>1.6394241600000006</v>
      </c>
      <c r="P727" s="64">
        <f t="shared" ca="1" si="148"/>
        <v>1.2804000000000002</v>
      </c>
      <c r="Q727" s="70">
        <f t="shared" ca="1" si="149"/>
        <v>1.8544293255896478E-2</v>
      </c>
      <c r="R727" s="67">
        <f t="shared" ca="1" si="145"/>
        <v>1.3264375170532061</v>
      </c>
      <c r="S727" s="68">
        <f t="shared" ca="1" si="156"/>
        <v>0</v>
      </c>
    </row>
    <row r="728" spans="5:19" x14ac:dyDescent="0.25">
      <c r="E728" s="62">
        <f t="shared" si="150"/>
        <v>727</v>
      </c>
      <c r="F728" s="50">
        <v>44517</v>
      </c>
      <c r="G728" s="51">
        <v>67.7179</v>
      </c>
      <c r="H728" s="69">
        <f t="shared" si="151"/>
        <v>69.045500000000004</v>
      </c>
      <c r="I728" s="64">
        <f t="shared" si="152"/>
        <v>-1.3276000000000039</v>
      </c>
      <c r="J728" s="64">
        <f t="shared" si="153"/>
        <v>1.7625217600000103</v>
      </c>
      <c r="K728" s="64">
        <f t="shared" si="154"/>
        <v>1.3276000000000039</v>
      </c>
      <c r="L728" s="70">
        <f t="shared" si="155"/>
        <v>1.9604860753213018E-2</v>
      </c>
      <c r="M728" s="64">
        <f t="shared" ca="1" si="144"/>
        <v>68.437766666666661</v>
      </c>
      <c r="N728" s="64">
        <f t="shared" ca="1" si="146"/>
        <v>-0.7198666666666611</v>
      </c>
      <c r="O728" s="64">
        <f t="shared" ca="1" si="147"/>
        <v>0.51820801777776981</v>
      </c>
      <c r="P728" s="64">
        <f t="shared" ca="1" si="148"/>
        <v>0.7198666666666611</v>
      </c>
      <c r="Q728" s="70">
        <f t="shared" ca="1" si="149"/>
        <v>1.0630374932870942E-2</v>
      </c>
      <c r="R728" s="67">
        <f t="shared" ca="1" si="145"/>
        <v>-0.67382914961345508</v>
      </c>
      <c r="S728" s="68">
        <f t="shared" ca="1" si="156"/>
        <v>1</v>
      </c>
    </row>
    <row r="729" spans="5:19" x14ac:dyDescent="0.25">
      <c r="E729" s="62">
        <f t="shared" si="150"/>
        <v>728</v>
      </c>
      <c r="F729" s="50">
        <v>44518</v>
      </c>
      <c r="G729" s="51">
        <v>67.602800000000002</v>
      </c>
      <c r="H729" s="69">
        <f t="shared" si="151"/>
        <v>67.7179</v>
      </c>
      <c r="I729" s="64">
        <f t="shared" si="152"/>
        <v>-0.1150999999999982</v>
      </c>
      <c r="J729" s="64">
        <f t="shared" si="153"/>
        <v>1.3248009999999586E-2</v>
      </c>
      <c r="K729" s="64">
        <f t="shared" si="154"/>
        <v>0.1150999999999982</v>
      </c>
      <c r="L729" s="70">
        <f t="shared" si="155"/>
        <v>1.702592200323037E-3</v>
      </c>
      <c r="M729" s="64">
        <f t="shared" ca="1" si="144"/>
        <v>68.381700000000009</v>
      </c>
      <c r="N729" s="64">
        <f t="shared" ca="1" si="146"/>
        <v>-0.77890000000000725</v>
      </c>
      <c r="O729" s="64">
        <f t="shared" ca="1" si="147"/>
        <v>0.6066852100000113</v>
      </c>
      <c r="P729" s="64">
        <f t="shared" ca="1" si="148"/>
        <v>0.77890000000000725</v>
      </c>
      <c r="Q729" s="70">
        <f t="shared" ca="1" si="149"/>
        <v>1.1521712118433071E-2</v>
      </c>
      <c r="R729" s="67">
        <f t="shared" ca="1" si="145"/>
        <v>-0.73286248294680123</v>
      </c>
      <c r="S729" s="68">
        <f t="shared" ca="1" si="156"/>
        <v>0</v>
      </c>
    </row>
    <row r="730" spans="5:19" x14ac:dyDescent="0.25">
      <c r="E730" s="62">
        <f t="shared" si="150"/>
        <v>729</v>
      </c>
      <c r="F730" s="50">
        <v>44519</v>
      </c>
      <c r="G730" s="51">
        <v>67.257599999999996</v>
      </c>
      <c r="H730" s="69">
        <f t="shared" si="151"/>
        <v>67.602800000000002</v>
      </c>
      <c r="I730" s="64">
        <f t="shared" si="152"/>
        <v>-0.3452000000000055</v>
      </c>
      <c r="J730" s="64">
        <f t="shared" si="153"/>
        <v>0.1191630400000038</v>
      </c>
      <c r="K730" s="64">
        <f t="shared" si="154"/>
        <v>0.3452000000000055</v>
      </c>
      <c r="L730" s="70">
        <f t="shared" si="155"/>
        <v>5.1325054715007003E-3</v>
      </c>
      <c r="M730" s="64">
        <f t="shared" ca="1" si="144"/>
        <v>68.122066666666669</v>
      </c>
      <c r="N730" s="64">
        <f t="shared" ca="1" si="146"/>
        <v>-0.86446666666667227</v>
      </c>
      <c r="O730" s="64">
        <f t="shared" ca="1" si="147"/>
        <v>0.7473026177777875</v>
      </c>
      <c r="P730" s="64">
        <f t="shared" ca="1" si="148"/>
        <v>0.86446666666667227</v>
      </c>
      <c r="Q730" s="70">
        <f t="shared" ca="1" si="149"/>
        <v>1.2853070384115288E-2</v>
      </c>
      <c r="R730" s="67">
        <f t="shared" ca="1" si="145"/>
        <v>-0.81842914961346624</v>
      </c>
      <c r="S730" s="68">
        <f t="shared" ca="1" si="156"/>
        <v>0</v>
      </c>
    </row>
    <row r="731" spans="5:19" x14ac:dyDescent="0.25">
      <c r="E731" s="62">
        <f t="shared" si="150"/>
        <v>730</v>
      </c>
      <c r="F731" s="50">
        <v>44522</v>
      </c>
      <c r="G731" s="51">
        <v>67.487799999999993</v>
      </c>
      <c r="H731" s="69">
        <f t="shared" si="151"/>
        <v>67.257599999999996</v>
      </c>
      <c r="I731" s="64">
        <f t="shared" si="152"/>
        <v>0.23019999999999641</v>
      </c>
      <c r="J731" s="64">
        <f t="shared" si="153"/>
        <v>5.2992039999998346E-2</v>
      </c>
      <c r="K731" s="64">
        <f t="shared" si="154"/>
        <v>0.23019999999999641</v>
      </c>
      <c r="L731" s="70">
        <f t="shared" si="155"/>
        <v>3.4109868746647013E-3</v>
      </c>
      <c r="M731" s="64">
        <f t="shared" ca="1" si="144"/>
        <v>67.5261</v>
      </c>
      <c r="N731" s="64">
        <f t="shared" ca="1" si="146"/>
        <v>-3.8300000000006662E-2</v>
      </c>
      <c r="O731" s="64">
        <f t="shared" ca="1" si="147"/>
        <v>1.4668900000005102E-3</v>
      </c>
      <c r="P731" s="64">
        <f t="shared" ca="1" si="148"/>
        <v>3.8300000000006662E-2</v>
      </c>
      <c r="Q731" s="70">
        <f t="shared" ca="1" si="149"/>
        <v>5.6750997958159347E-4</v>
      </c>
      <c r="R731" s="67">
        <f t="shared" ca="1" si="145"/>
        <v>7.7375170531993193E-3</v>
      </c>
      <c r="S731" s="68">
        <f t="shared" ca="1" si="156"/>
        <v>0</v>
      </c>
    </row>
    <row r="732" spans="5:19" x14ac:dyDescent="0.25">
      <c r="E732" s="62">
        <f t="shared" si="150"/>
        <v>731</v>
      </c>
      <c r="F732" s="50">
        <v>44523</v>
      </c>
      <c r="G732" s="51">
        <v>67.496600000000001</v>
      </c>
      <c r="H732" s="69">
        <f t="shared" si="151"/>
        <v>67.487799999999993</v>
      </c>
      <c r="I732" s="64">
        <f t="shared" si="152"/>
        <v>8.8000000000079126E-3</v>
      </c>
      <c r="J732" s="64">
        <f t="shared" si="153"/>
        <v>7.7440000000139256E-5</v>
      </c>
      <c r="K732" s="64">
        <f t="shared" si="154"/>
        <v>8.8000000000079126E-3</v>
      </c>
      <c r="L732" s="70">
        <f t="shared" si="155"/>
        <v>1.3037693750511748E-4</v>
      </c>
      <c r="M732" s="64">
        <f t="shared" ca="1" si="144"/>
        <v>67.449399999999997</v>
      </c>
      <c r="N732" s="64">
        <f t="shared" ca="1" si="146"/>
        <v>4.7200000000003683E-2</v>
      </c>
      <c r="O732" s="64">
        <f t="shared" ca="1" si="147"/>
        <v>2.2278400000003478E-3</v>
      </c>
      <c r="P732" s="64">
        <f t="shared" ca="1" si="148"/>
        <v>4.7200000000003683E-2</v>
      </c>
      <c r="Q732" s="70">
        <f t="shared" ca="1" si="149"/>
        <v>6.9929448298141955E-4</v>
      </c>
      <c r="R732" s="67">
        <f t="shared" ca="1" si="145"/>
        <v>9.3237517053209665E-2</v>
      </c>
      <c r="S732" s="68">
        <f t="shared" ca="1" si="156"/>
        <v>1</v>
      </c>
    </row>
    <row r="733" spans="5:19" x14ac:dyDescent="0.25">
      <c r="E733" s="62">
        <f t="shared" si="150"/>
        <v>732</v>
      </c>
      <c r="F733" s="50">
        <v>44524</v>
      </c>
      <c r="G733" s="51">
        <v>66.912499999999994</v>
      </c>
      <c r="H733" s="69">
        <f t="shared" si="151"/>
        <v>67.496600000000001</v>
      </c>
      <c r="I733" s="64">
        <f t="shared" si="152"/>
        <v>-0.5841000000000065</v>
      </c>
      <c r="J733" s="64">
        <f t="shared" si="153"/>
        <v>0.3411728100000076</v>
      </c>
      <c r="K733" s="64">
        <f t="shared" si="154"/>
        <v>0.5841000000000065</v>
      </c>
      <c r="L733" s="70">
        <f t="shared" si="155"/>
        <v>8.729310666915846E-3</v>
      </c>
      <c r="M733" s="64">
        <f t="shared" ca="1" si="144"/>
        <v>67.414000000000001</v>
      </c>
      <c r="N733" s="64">
        <f t="shared" ca="1" si="146"/>
        <v>-0.50150000000000716</v>
      </c>
      <c r="O733" s="64">
        <f t="shared" ca="1" si="147"/>
        <v>0.2515022500000072</v>
      </c>
      <c r="P733" s="64">
        <f t="shared" ca="1" si="148"/>
        <v>0.50150000000000716</v>
      </c>
      <c r="Q733" s="70">
        <f t="shared" ca="1" si="149"/>
        <v>7.4948626938166592E-3</v>
      </c>
      <c r="R733" s="67">
        <f t="shared" ca="1" si="145"/>
        <v>-0.45546248294680119</v>
      </c>
      <c r="S733" s="68">
        <f t="shared" ca="1" si="156"/>
        <v>1</v>
      </c>
    </row>
    <row r="734" spans="5:19" x14ac:dyDescent="0.25">
      <c r="E734" s="62">
        <f t="shared" si="150"/>
        <v>733</v>
      </c>
      <c r="F734" s="50">
        <v>44526</v>
      </c>
      <c r="G734" s="51">
        <v>65.4786</v>
      </c>
      <c r="H734" s="69">
        <f t="shared" si="151"/>
        <v>66.912499999999994</v>
      </c>
      <c r="I734" s="64">
        <f t="shared" si="152"/>
        <v>-1.4338999999999942</v>
      </c>
      <c r="J734" s="64">
        <f t="shared" si="153"/>
        <v>2.0560692099999831</v>
      </c>
      <c r="K734" s="64">
        <f t="shared" si="154"/>
        <v>1.4338999999999942</v>
      </c>
      <c r="L734" s="70">
        <f t="shared" si="155"/>
        <v>2.1898757762077902E-2</v>
      </c>
      <c r="M734" s="64">
        <f t="shared" ca="1" si="144"/>
        <v>67.298966666666658</v>
      </c>
      <c r="N734" s="64">
        <f t="shared" ca="1" si="146"/>
        <v>-1.8203666666666578</v>
      </c>
      <c r="O734" s="64">
        <f t="shared" ca="1" si="147"/>
        <v>3.313734801111079</v>
      </c>
      <c r="P734" s="64">
        <f t="shared" ca="1" si="148"/>
        <v>1.8203666666666578</v>
      </c>
      <c r="Q734" s="70">
        <f t="shared" ca="1" si="149"/>
        <v>2.780094056175083E-2</v>
      </c>
      <c r="R734" s="67">
        <f t="shared" ca="1" si="145"/>
        <v>-1.7743291496134519</v>
      </c>
      <c r="S734" s="68">
        <f t="shared" ca="1" si="156"/>
        <v>0</v>
      </c>
    </row>
    <row r="735" spans="5:19" x14ac:dyDescent="0.25">
      <c r="E735" s="62">
        <f t="shared" si="150"/>
        <v>734</v>
      </c>
      <c r="F735" s="50">
        <v>44529</v>
      </c>
      <c r="G735" s="51">
        <v>65.257400000000004</v>
      </c>
      <c r="H735" s="69">
        <f t="shared" si="151"/>
        <v>65.4786</v>
      </c>
      <c r="I735" s="64">
        <f t="shared" si="152"/>
        <v>-0.22119999999999607</v>
      </c>
      <c r="J735" s="64">
        <f t="shared" si="153"/>
        <v>4.8929439999998263E-2</v>
      </c>
      <c r="K735" s="64">
        <f t="shared" si="154"/>
        <v>0.22119999999999607</v>
      </c>
      <c r="L735" s="70">
        <f t="shared" si="155"/>
        <v>3.3896538936579769E-3</v>
      </c>
      <c r="M735" s="64">
        <f t="shared" ca="1" si="144"/>
        <v>66.629233333333332</v>
      </c>
      <c r="N735" s="64">
        <f t="shared" ca="1" si="146"/>
        <v>-1.3718333333333277</v>
      </c>
      <c r="O735" s="64">
        <f t="shared" ca="1" si="147"/>
        <v>1.8819266944444291</v>
      </c>
      <c r="P735" s="64">
        <f t="shared" ca="1" si="148"/>
        <v>1.3718333333333277</v>
      </c>
      <c r="Q735" s="70">
        <f t="shared" ca="1" si="149"/>
        <v>2.1021881554173588E-2</v>
      </c>
      <c r="R735" s="67">
        <f t="shared" ca="1" si="145"/>
        <v>-1.3257958162801218</v>
      </c>
      <c r="S735" s="68">
        <f t="shared" ca="1" si="156"/>
        <v>0</v>
      </c>
    </row>
    <row r="736" spans="5:19" x14ac:dyDescent="0.25">
      <c r="E736" s="62">
        <f t="shared" si="150"/>
        <v>735</v>
      </c>
      <c r="F736" s="50">
        <v>44530</v>
      </c>
      <c r="G736" s="51">
        <v>63.487200000000001</v>
      </c>
      <c r="H736" s="69">
        <f t="shared" si="151"/>
        <v>65.257400000000004</v>
      </c>
      <c r="I736" s="64">
        <f t="shared" si="152"/>
        <v>-1.7702000000000027</v>
      </c>
      <c r="J736" s="64">
        <f t="shared" si="153"/>
        <v>3.1336080400000093</v>
      </c>
      <c r="K736" s="64">
        <f t="shared" si="154"/>
        <v>1.7702000000000027</v>
      </c>
      <c r="L736" s="70">
        <f t="shared" si="155"/>
        <v>2.788278582139396E-2</v>
      </c>
      <c r="M736" s="64">
        <f t="shared" ca="1" si="144"/>
        <v>65.882833333333338</v>
      </c>
      <c r="N736" s="64">
        <f t="shared" ca="1" si="146"/>
        <v>-2.3956333333333362</v>
      </c>
      <c r="O736" s="64">
        <f t="shared" ca="1" si="147"/>
        <v>5.7390590677777915</v>
      </c>
      <c r="P736" s="64">
        <f t="shared" ca="1" si="148"/>
        <v>2.3956333333333362</v>
      </c>
      <c r="Q736" s="70">
        <f t="shared" ca="1" si="149"/>
        <v>3.7734115433242232E-2</v>
      </c>
      <c r="R736" s="67">
        <f t="shared" ca="1" si="145"/>
        <v>-2.34959581628013</v>
      </c>
      <c r="S736" s="68">
        <f t="shared" ca="1" si="156"/>
        <v>0</v>
      </c>
    </row>
    <row r="737" spans="5:19" x14ac:dyDescent="0.25">
      <c r="E737" s="62">
        <f t="shared" si="150"/>
        <v>736</v>
      </c>
      <c r="F737" s="50">
        <v>44531</v>
      </c>
      <c r="G737" s="51">
        <v>62.690600000000003</v>
      </c>
      <c r="H737" s="69">
        <f t="shared" si="151"/>
        <v>63.487200000000001</v>
      </c>
      <c r="I737" s="64">
        <f t="shared" si="152"/>
        <v>-0.79659999999999798</v>
      </c>
      <c r="J737" s="64">
        <f t="shared" si="153"/>
        <v>0.63457155999999681</v>
      </c>
      <c r="K737" s="64">
        <f t="shared" si="154"/>
        <v>0.79659999999999798</v>
      </c>
      <c r="L737" s="70">
        <f t="shared" si="155"/>
        <v>1.2706849192701904E-2</v>
      </c>
      <c r="M737" s="64">
        <f t="shared" ca="1" si="144"/>
        <v>64.741066666666669</v>
      </c>
      <c r="N737" s="64">
        <f t="shared" ca="1" si="146"/>
        <v>-2.0504666666666651</v>
      </c>
      <c r="O737" s="64">
        <f t="shared" ca="1" si="147"/>
        <v>4.2044135511111049</v>
      </c>
      <c r="P737" s="64">
        <f t="shared" ca="1" si="148"/>
        <v>2.0504666666666651</v>
      </c>
      <c r="Q737" s="70">
        <f t="shared" ca="1" si="149"/>
        <v>3.2707721200094832E-2</v>
      </c>
      <c r="R737" s="67">
        <f t="shared" ca="1" si="145"/>
        <v>-2.004429149613459</v>
      </c>
      <c r="S737" s="68">
        <f t="shared" ca="1" si="156"/>
        <v>0</v>
      </c>
    </row>
    <row r="738" spans="5:19" x14ac:dyDescent="0.25">
      <c r="E738" s="62">
        <f t="shared" si="150"/>
        <v>737</v>
      </c>
      <c r="F738" s="50">
        <v>44532</v>
      </c>
      <c r="G738" s="51">
        <v>65.558300000000003</v>
      </c>
      <c r="H738" s="69">
        <f t="shared" si="151"/>
        <v>62.690600000000003</v>
      </c>
      <c r="I738" s="64">
        <f t="shared" si="152"/>
        <v>2.8676999999999992</v>
      </c>
      <c r="J738" s="64">
        <f t="shared" si="153"/>
        <v>8.223703289999996</v>
      </c>
      <c r="K738" s="64">
        <f t="shared" si="154"/>
        <v>2.8676999999999992</v>
      </c>
      <c r="L738" s="70">
        <f t="shared" si="155"/>
        <v>4.3742745007115794E-2</v>
      </c>
      <c r="M738" s="64">
        <f t="shared" ca="1" si="144"/>
        <v>63.811733333333336</v>
      </c>
      <c r="N738" s="64">
        <f t="shared" ca="1" si="146"/>
        <v>1.7465666666666664</v>
      </c>
      <c r="O738" s="64">
        <f t="shared" ca="1" si="147"/>
        <v>3.0504951211111102</v>
      </c>
      <c r="P738" s="64">
        <f t="shared" ca="1" si="148"/>
        <v>1.7465666666666664</v>
      </c>
      <c r="Q738" s="70">
        <f t="shared" ca="1" si="149"/>
        <v>2.6641427045342333E-2</v>
      </c>
      <c r="R738" s="67">
        <f t="shared" ca="1" si="145"/>
        <v>1.7926041837198723</v>
      </c>
      <c r="S738" s="68">
        <f t="shared" ca="1" si="156"/>
        <v>1</v>
      </c>
    </row>
    <row r="739" spans="5:19" x14ac:dyDescent="0.25">
      <c r="E739" s="62">
        <f t="shared" si="150"/>
        <v>738</v>
      </c>
      <c r="F739" s="50">
        <v>44533</v>
      </c>
      <c r="G739" s="51">
        <v>65.947699999999998</v>
      </c>
      <c r="H739" s="69">
        <f t="shared" si="151"/>
        <v>65.558300000000003</v>
      </c>
      <c r="I739" s="64">
        <f t="shared" si="152"/>
        <v>0.38939999999999486</v>
      </c>
      <c r="J739" s="64">
        <f t="shared" si="153"/>
        <v>0.151632359999996</v>
      </c>
      <c r="K739" s="64">
        <f t="shared" si="154"/>
        <v>0.38939999999999486</v>
      </c>
      <c r="L739" s="70">
        <f t="shared" si="155"/>
        <v>5.904679010791807E-3</v>
      </c>
      <c r="M739" s="64">
        <f t="shared" ca="1" si="144"/>
        <v>63.912033333333341</v>
      </c>
      <c r="N739" s="64">
        <f t="shared" ca="1" si="146"/>
        <v>2.035666666666657</v>
      </c>
      <c r="O739" s="64">
        <f t="shared" ca="1" si="147"/>
        <v>4.1439387777777386</v>
      </c>
      <c r="P739" s="64">
        <f t="shared" ca="1" si="148"/>
        <v>2.035666666666657</v>
      </c>
      <c r="Q739" s="70">
        <f t="shared" ca="1" si="149"/>
        <v>3.0867894811595506E-2</v>
      </c>
      <c r="R739" s="67">
        <f t="shared" ca="1" si="145"/>
        <v>2.0817041837198631</v>
      </c>
      <c r="S739" s="68">
        <f t="shared" ca="1" si="156"/>
        <v>0</v>
      </c>
    </row>
    <row r="740" spans="5:19" x14ac:dyDescent="0.25">
      <c r="E740" s="62">
        <f t="shared" si="150"/>
        <v>739</v>
      </c>
      <c r="F740" s="50">
        <v>44536</v>
      </c>
      <c r="G740" s="51">
        <v>66.859399999999994</v>
      </c>
      <c r="H740" s="69">
        <f t="shared" si="151"/>
        <v>65.947699999999998</v>
      </c>
      <c r="I740" s="64">
        <f t="shared" si="152"/>
        <v>0.91169999999999618</v>
      </c>
      <c r="J740" s="64">
        <f t="shared" si="153"/>
        <v>0.83119688999999308</v>
      </c>
      <c r="K740" s="64">
        <f t="shared" si="154"/>
        <v>0.91169999999999618</v>
      </c>
      <c r="L740" s="70">
        <f t="shared" si="155"/>
        <v>1.3636078098217996E-2</v>
      </c>
      <c r="M740" s="64">
        <f t="shared" ca="1" si="144"/>
        <v>64.732199999999992</v>
      </c>
      <c r="N740" s="64">
        <f t="shared" ca="1" si="146"/>
        <v>2.127200000000002</v>
      </c>
      <c r="O740" s="64">
        <f t="shared" ca="1" si="147"/>
        <v>4.5249798400000083</v>
      </c>
      <c r="P740" s="64">
        <f t="shared" ca="1" si="148"/>
        <v>2.127200000000002</v>
      </c>
      <c r="Q740" s="70">
        <f t="shared" ca="1" si="149"/>
        <v>3.1816019886508139E-2</v>
      </c>
      <c r="R740" s="67">
        <f t="shared" ca="1" si="145"/>
        <v>2.1732375170532081</v>
      </c>
      <c r="S740" s="68">
        <f t="shared" ca="1" si="156"/>
        <v>0</v>
      </c>
    </row>
    <row r="741" spans="5:19" x14ac:dyDescent="0.25">
      <c r="E741" s="62">
        <f t="shared" si="150"/>
        <v>740</v>
      </c>
      <c r="F741" s="50">
        <v>44537</v>
      </c>
      <c r="G741" s="51">
        <v>68.027699999999996</v>
      </c>
      <c r="H741" s="69">
        <f t="shared" si="151"/>
        <v>66.859399999999994</v>
      </c>
      <c r="I741" s="64">
        <f t="shared" si="152"/>
        <v>1.1683000000000021</v>
      </c>
      <c r="J741" s="64">
        <f t="shared" si="153"/>
        <v>1.3649248900000048</v>
      </c>
      <c r="K741" s="64">
        <f t="shared" si="154"/>
        <v>1.1683000000000021</v>
      </c>
      <c r="L741" s="70">
        <f t="shared" si="155"/>
        <v>1.7173886519755956E-2</v>
      </c>
      <c r="M741" s="64">
        <f t="shared" ca="1" si="144"/>
        <v>66.121799999999993</v>
      </c>
      <c r="N741" s="64">
        <f t="shared" ca="1" si="146"/>
        <v>1.9059000000000026</v>
      </c>
      <c r="O741" s="64">
        <f t="shared" ca="1" si="147"/>
        <v>3.6324548100000098</v>
      </c>
      <c r="P741" s="64">
        <f t="shared" ca="1" si="148"/>
        <v>1.9059000000000026</v>
      </c>
      <c r="Q741" s="70">
        <f t="shared" ca="1" si="149"/>
        <v>2.8016528561159684E-2</v>
      </c>
      <c r="R741" s="67">
        <f t="shared" ca="1" si="145"/>
        <v>1.9519375170532085</v>
      </c>
      <c r="S741" s="68">
        <f t="shared" ca="1" si="156"/>
        <v>0</v>
      </c>
    </row>
    <row r="742" spans="5:19" x14ac:dyDescent="0.25">
      <c r="E742" s="62">
        <f t="shared" si="150"/>
        <v>741</v>
      </c>
      <c r="F742" s="50">
        <v>44538</v>
      </c>
      <c r="G742" s="51">
        <v>68.257800000000003</v>
      </c>
      <c r="H742" s="69">
        <f t="shared" si="151"/>
        <v>68.027699999999996</v>
      </c>
      <c r="I742" s="64">
        <f t="shared" si="152"/>
        <v>0.2301000000000073</v>
      </c>
      <c r="J742" s="64">
        <f t="shared" si="153"/>
        <v>5.294601000000336E-2</v>
      </c>
      <c r="K742" s="64">
        <f t="shared" si="154"/>
        <v>0.2301000000000073</v>
      </c>
      <c r="L742" s="70">
        <f t="shared" si="155"/>
        <v>3.3710433093361828E-3</v>
      </c>
      <c r="M742" s="64">
        <f t="shared" ca="1" si="144"/>
        <v>66.944933333333324</v>
      </c>
      <c r="N742" s="64">
        <f t="shared" ca="1" si="146"/>
        <v>1.3128666666666788</v>
      </c>
      <c r="O742" s="64">
        <f t="shared" ca="1" si="147"/>
        <v>1.7236188844444764</v>
      </c>
      <c r="P742" s="64">
        <f t="shared" ca="1" si="148"/>
        <v>1.3128666666666788</v>
      </c>
      <c r="Q742" s="70">
        <f t="shared" ca="1" si="149"/>
        <v>1.923394347117368E-2</v>
      </c>
      <c r="R742" s="67">
        <f t="shared" ca="1" si="145"/>
        <v>1.3589041837198848</v>
      </c>
      <c r="S742" s="68">
        <f t="shared" ca="1" si="156"/>
        <v>0</v>
      </c>
    </row>
    <row r="743" spans="5:19" x14ac:dyDescent="0.25">
      <c r="E743" s="62">
        <f t="shared" si="150"/>
        <v>742</v>
      </c>
      <c r="F743" s="50">
        <v>44539</v>
      </c>
      <c r="G743" s="51">
        <v>67.732200000000006</v>
      </c>
      <c r="H743" s="69">
        <f t="shared" si="151"/>
        <v>68.257800000000003</v>
      </c>
      <c r="I743" s="64">
        <f t="shared" si="152"/>
        <v>-0.52559999999999718</v>
      </c>
      <c r="J743" s="64">
        <f t="shared" si="153"/>
        <v>0.27625535999999706</v>
      </c>
      <c r="K743" s="64">
        <f t="shared" si="154"/>
        <v>0.52559999999999718</v>
      </c>
      <c r="L743" s="70">
        <f t="shared" si="155"/>
        <v>7.7599723617422312E-3</v>
      </c>
      <c r="M743" s="64">
        <f t="shared" ca="1" si="144"/>
        <v>67.714966666666655</v>
      </c>
      <c r="N743" s="64">
        <f t="shared" ca="1" si="146"/>
        <v>1.7233333333351197E-2</v>
      </c>
      <c r="O743" s="64">
        <f t="shared" ca="1" si="147"/>
        <v>2.9698777777839347E-4</v>
      </c>
      <c r="P743" s="64">
        <f t="shared" ca="1" si="148"/>
        <v>1.7233333333351197E-2</v>
      </c>
      <c r="Q743" s="70">
        <f t="shared" ca="1" si="149"/>
        <v>2.5443339111015434E-4</v>
      </c>
      <c r="R743" s="67">
        <f t="shared" ca="1" si="145"/>
        <v>6.3270850386557179E-2</v>
      </c>
      <c r="S743" s="68">
        <f t="shared" ca="1" si="156"/>
        <v>0</v>
      </c>
    </row>
    <row r="744" spans="5:19" x14ac:dyDescent="0.25">
      <c r="E744" s="62">
        <f t="shared" si="150"/>
        <v>743</v>
      </c>
      <c r="F744" s="50">
        <v>44540</v>
      </c>
      <c r="G744" s="51">
        <v>67.687700000000007</v>
      </c>
      <c r="H744" s="69">
        <f t="shared" si="151"/>
        <v>67.732200000000006</v>
      </c>
      <c r="I744" s="64">
        <f t="shared" si="152"/>
        <v>-4.4499999999999318E-2</v>
      </c>
      <c r="J744" s="64">
        <f t="shared" si="153"/>
        <v>1.9802499999999391E-3</v>
      </c>
      <c r="K744" s="64">
        <f t="shared" si="154"/>
        <v>4.4499999999999318E-2</v>
      </c>
      <c r="L744" s="70">
        <f t="shared" si="155"/>
        <v>6.5743111377693903E-4</v>
      </c>
      <c r="M744" s="64">
        <f t="shared" ca="1" si="144"/>
        <v>68.005900000000011</v>
      </c>
      <c r="N744" s="64">
        <f t="shared" ca="1" si="146"/>
        <v>-0.31820000000000448</v>
      </c>
      <c r="O744" s="64">
        <f t="shared" ca="1" si="147"/>
        <v>0.10125124000000285</v>
      </c>
      <c r="P744" s="64">
        <f t="shared" ca="1" si="148"/>
        <v>0.31820000000000448</v>
      </c>
      <c r="Q744" s="70">
        <f t="shared" ca="1" si="149"/>
        <v>4.7010018068275984E-3</v>
      </c>
      <c r="R744" s="67">
        <f t="shared" ca="1" si="145"/>
        <v>-0.27216248294679851</v>
      </c>
      <c r="S744" s="68">
        <f t="shared" ca="1" si="156"/>
        <v>1</v>
      </c>
    </row>
    <row r="745" spans="5:19" x14ac:dyDescent="0.25">
      <c r="E745" s="62">
        <f t="shared" si="150"/>
        <v>744</v>
      </c>
      <c r="F745" s="50">
        <v>44543</v>
      </c>
      <c r="G745" s="51">
        <v>66.627499999999998</v>
      </c>
      <c r="H745" s="69">
        <f t="shared" si="151"/>
        <v>67.687700000000007</v>
      </c>
      <c r="I745" s="64">
        <f t="shared" si="152"/>
        <v>-1.0602000000000089</v>
      </c>
      <c r="J745" s="64">
        <f t="shared" si="153"/>
        <v>1.124024040000019</v>
      </c>
      <c r="K745" s="64">
        <f t="shared" si="154"/>
        <v>1.0602000000000089</v>
      </c>
      <c r="L745" s="70">
        <f t="shared" si="155"/>
        <v>1.5912348504746671E-2</v>
      </c>
      <c r="M745" s="64">
        <f t="shared" ca="1" si="144"/>
        <v>67.892566666666667</v>
      </c>
      <c r="N745" s="64">
        <f t="shared" ca="1" si="146"/>
        <v>-1.2650666666666694</v>
      </c>
      <c r="O745" s="64">
        <f t="shared" ca="1" si="147"/>
        <v>1.6003936711111182</v>
      </c>
      <c r="P745" s="64">
        <f t="shared" ca="1" si="148"/>
        <v>1.2650666666666694</v>
      </c>
      <c r="Q745" s="70">
        <f t="shared" ca="1" si="149"/>
        <v>1.8987154953535243E-2</v>
      </c>
      <c r="R745" s="67">
        <f t="shared" ca="1" si="145"/>
        <v>-1.2190291496134635</v>
      </c>
      <c r="S745" s="68">
        <f t="shared" ca="1" si="156"/>
        <v>0</v>
      </c>
    </row>
    <row r="746" spans="5:19" x14ac:dyDescent="0.25">
      <c r="E746" s="62">
        <f t="shared" si="150"/>
        <v>745</v>
      </c>
      <c r="F746" s="50">
        <v>44544</v>
      </c>
      <c r="G746" s="51">
        <v>65.540700000000001</v>
      </c>
      <c r="H746" s="69">
        <f t="shared" si="151"/>
        <v>66.627499999999998</v>
      </c>
      <c r="I746" s="64">
        <f t="shared" si="152"/>
        <v>-1.0867999999999967</v>
      </c>
      <c r="J746" s="64">
        <f t="shared" si="153"/>
        <v>1.1811342399999927</v>
      </c>
      <c r="K746" s="64">
        <f t="shared" si="154"/>
        <v>1.0867999999999967</v>
      </c>
      <c r="L746" s="70">
        <f t="shared" si="155"/>
        <v>1.6582062748795735E-2</v>
      </c>
      <c r="M746" s="64">
        <f t="shared" ca="1" si="144"/>
        <v>67.349133333333342</v>
      </c>
      <c r="N746" s="64">
        <f t="shared" ca="1" si="146"/>
        <v>-1.8084333333333404</v>
      </c>
      <c r="O746" s="64">
        <f t="shared" ca="1" si="147"/>
        <v>3.270431121111137</v>
      </c>
      <c r="P746" s="64">
        <f t="shared" ca="1" si="148"/>
        <v>1.8084333333333404</v>
      </c>
      <c r="Q746" s="70">
        <f t="shared" ca="1" si="149"/>
        <v>2.7592523932965934E-2</v>
      </c>
      <c r="R746" s="67">
        <f t="shared" ca="1" si="145"/>
        <v>-1.7623958162801345</v>
      </c>
      <c r="S746" s="68">
        <f t="shared" ca="1" si="156"/>
        <v>0</v>
      </c>
    </row>
    <row r="747" spans="5:19" x14ac:dyDescent="0.25">
      <c r="E747" s="62">
        <f t="shared" si="150"/>
        <v>746</v>
      </c>
      <c r="F747" s="50">
        <v>44545</v>
      </c>
      <c r="G747" s="51">
        <v>65.745599999999996</v>
      </c>
      <c r="H747" s="69">
        <f t="shared" si="151"/>
        <v>65.540700000000001</v>
      </c>
      <c r="I747" s="64">
        <f t="shared" si="152"/>
        <v>0.20489999999999498</v>
      </c>
      <c r="J747" s="64">
        <f t="shared" si="153"/>
        <v>4.1984009999997941E-2</v>
      </c>
      <c r="K747" s="64">
        <f t="shared" si="154"/>
        <v>0.20489999999999498</v>
      </c>
      <c r="L747" s="70">
        <f t="shared" si="155"/>
        <v>3.1165583704460069E-3</v>
      </c>
      <c r="M747" s="64">
        <f t="shared" ca="1" si="144"/>
        <v>66.618633333333335</v>
      </c>
      <c r="N747" s="64">
        <f t="shared" ca="1" si="146"/>
        <v>-0.8730333333333391</v>
      </c>
      <c r="O747" s="64">
        <f t="shared" ca="1" si="147"/>
        <v>0.76218720111112115</v>
      </c>
      <c r="P747" s="64">
        <f t="shared" ca="1" si="148"/>
        <v>0.8730333333333391</v>
      </c>
      <c r="Q747" s="70">
        <f t="shared" ca="1" si="149"/>
        <v>1.3278962140939305E-2</v>
      </c>
      <c r="R747" s="67">
        <f t="shared" ca="1" si="145"/>
        <v>-0.82699581628013308</v>
      </c>
      <c r="S747" s="68">
        <f t="shared" ca="1" si="156"/>
        <v>0</v>
      </c>
    </row>
    <row r="748" spans="5:19" x14ac:dyDescent="0.25">
      <c r="E748" s="62">
        <f t="shared" si="150"/>
        <v>747</v>
      </c>
      <c r="F748" s="50">
        <v>44546</v>
      </c>
      <c r="G748" s="51">
        <v>64.480500000000006</v>
      </c>
      <c r="H748" s="69">
        <f t="shared" si="151"/>
        <v>65.745599999999996</v>
      </c>
      <c r="I748" s="64">
        <f t="shared" si="152"/>
        <v>-1.2650999999999897</v>
      </c>
      <c r="J748" s="64">
        <f t="shared" si="153"/>
        <v>1.6004780099999738</v>
      </c>
      <c r="K748" s="64">
        <f t="shared" si="154"/>
        <v>1.2650999999999897</v>
      </c>
      <c r="L748" s="70">
        <f t="shared" si="155"/>
        <v>1.9619885081536115E-2</v>
      </c>
      <c r="M748" s="64">
        <f t="shared" ca="1" si="144"/>
        <v>65.971266666666665</v>
      </c>
      <c r="N748" s="64">
        <f t="shared" ca="1" si="146"/>
        <v>-1.4907666666666586</v>
      </c>
      <c r="O748" s="64">
        <f t="shared" ca="1" si="147"/>
        <v>2.2223852544444203</v>
      </c>
      <c r="P748" s="64">
        <f t="shared" ca="1" si="148"/>
        <v>1.4907666666666586</v>
      </c>
      <c r="Q748" s="70">
        <f t="shared" ca="1" si="149"/>
        <v>2.3119651160686695E-2</v>
      </c>
      <c r="R748" s="67">
        <f t="shared" ca="1" si="145"/>
        <v>-1.4447291496134527</v>
      </c>
      <c r="S748" s="68">
        <f t="shared" ca="1" si="156"/>
        <v>0</v>
      </c>
    </row>
    <row r="749" spans="5:19" x14ac:dyDescent="0.25">
      <c r="E749" s="62">
        <f t="shared" si="150"/>
        <v>748</v>
      </c>
      <c r="F749" s="50">
        <v>44547</v>
      </c>
      <c r="G749" s="51">
        <v>63.2333</v>
      </c>
      <c r="H749" s="69">
        <f t="shared" si="151"/>
        <v>64.480500000000006</v>
      </c>
      <c r="I749" s="64">
        <f t="shared" si="152"/>
        <v>-1.2472000000000065</v>
      </c>
      <c r="J749" s="64">
        <f t="shared" si="153"/>
        <v>1.5555078400000162</v>
      </c>
      <c r="K749" s="64">
        <f t="shared" si="154"/>
        <v>1.2472000000000065</v>
      </c>
      <c r="L749" s="70">
        <f t="shared" si="155"/>
        <v>1.9723784777957287E-2</v>
      </c>
      <c r="M749" s="64">
        <f t="shared" ca="1" si="144"/>
        <v>65.255600000000001</v>
      </c>
      <c r="N749" s="64">
        <f t="shared" ca="1" si="146"/>
        <v>-2.0223000000000013</v>
      </c>
      <c r="O749" s="64">
        <f t="shared" ca="1" si="147"/>
        <v>4.0896972900000055</v>
      </c>
      <c r="P749" s="64">
        <f t="shared" ca="1" si="148"/>
        <v>2.0223000000000013</v>
      </c>
      <c r="Q749" s="70">
        <f t="shared" ca="1" si="149"/>
        <v>3.1981566674521199E-2</v>
      </c>
      <c r="R749" s="67">
        <f t="shared" ca="1" si="145"/>
        <v>-1.9762624829467954</v>
      </c>
      <c r="S749" s="68">
        <f t="shared" ca="1" si="156"/>
        <v>0</v>
      </c>
    </row>
    <row r="750" spans="5:19" x14ac:dyDescent="0.25">
      <c r="E750" s="62">
        <f t="shared" si="150"/>
        <v>749</v>
      </c>
      <c r="F750" s="50">
        <v>44550</v>
      </c>
      <c r="G750" s="51">
        <v>60.658700000000003</v>
      </c>
      <c r="H750" s="69">
        <f t="shared" si="151"/>
        <v>63.2333</v>
      </c>
      <c r="I750" s="64">
        <f t="shared" si="152"/>
        <v>-2.5745999999999967</v>
      </c>
      <c r="J750" s="64">
        <f t="shared" si="153"/>
        <v>6.6285651599999831</v>
      </c>
      <c r="K750" s="64">
        <f t="shared" si="154"/>
        <v>2.5745999999999967</v>
      </c>
      <c r="L750" s="70">
        <f t="shared" si="155"/>
        <v>4.2444035233198146E-2</v>
      </c>
      <c r="M750" s="64">
        <f t="shared" ca="1" si="144"/>
        <v>64.486466666666672</v>
      </c>
      <c r="N750" s="64">
        <f t="shared" ca="1" si="146"/>
        <v>-3.827766666666669</v>
      </c>
      <c r="O750" s="64">
        <f t="shared" ca="1" si="147"/>
        <v>14.651797654444461</v>
      </c>
      <c r="P750" s="64">
        <f t="shared" ca="1" si="148"/>
        <v>3.827766666666669</v>
      </c>
      <c r="Q750" s="70">
        <f t="shared" ca="1" si="149"/>
        <v>6.3103341592659734E-2</v>
      </c>
      <c r="R750" s="67">
        <f t="shared" ca="1" si="145"/>
        <v>-3.7817291496134628</v>
      </c>
      <c r="S750" s="68">
        <f t="shared" ca="1" si="156"/>
        <v>0</v>
      </c>
    </row>
    <row r="751" spans="5:19" x14ac:dyDescent="0.25">
      <c r="E751" s="62">
        <f t="shared" si="150"/>
        <v>750</v>
      </c>
      <c r="F751" s="50">
        <v>44551</v>
      </c>
      <c r="G751" s="51">
        <v>62.289000000000001</v>
      </c>
      <c r="H751" s="69">
        <f t="shared" si="151"/>
        <v>60.658700000000003</v>
      </c>
      <c r="I751" s="64">
        <f t="shared" si="152"/>
        <v>1.6302999999999983</v>
      </c>
      <c r="J751" s="64">
        <f t="shared" si="153"/>
        <v>2.6578780899999943</v>
      </c>
      <c r="K751" s="64">
        <f t="shared" si="154"/>
        <v>1.6302999999999983</v>
      </c>
      <c r="L751" s="70">
        <f t="shared" si="155"/>
        <v>2.6173160590152327E-2</v>
      </c>
      <c r="M751" s="64">
        <f t="shared" ca="1" si="144"/>
        <v>62.790833333333332</v>
      </c>
      <c r="N751" s="64">
        <f t="shared" ca="1" si="146"/>
        <v>-0.50183333333333024</v>
      </c>
      <c r="O751" s="64">
        <f t="shared" ca="1" si="147"/>
        <v>0.25183669444444134</v>
      </c>
      <c r="P751" s="64">
        <f t="shared" ca="1" si="148"/>
        <v>0.50183333333333024</v>
      </c>
      <c r="Q751" s="70">
        <f t="shared" ca="1" si="149"/>
        <v>8.0565321859931965E-3</v>
      </c>
      <c r="R751" s="67">
        <f t="shared" ca="1" si="145"/>
        <v>-0.45579581628012428</v>
      </c>
      <c r="S751" s="68">
        <f t="shared" ca="1" si="156"/>
        <v>0</v>
      </c>
    </row>
    <row r="752" spans="5:19" x14ac:dyDescent="0.25">
      <c r="E752" s="62">
        <f t="shared" si="150"/>
        <v>751</v>
      </c>
      <c r="F752" s="50">
        <v>44552</v>
      </c>
      <c r="G752" s="51">
        <v>61.888100000000001</v>
      </c>
      <c r="H752" s="69">
        <f t="shared" si="151"/>
        <v>62.289000000000001</v>
      </c>
      <c r="I752" s="64">
        <f t="shared" si="152"/>
        <v>-0.40090000000000003</v>
      </c>
      <c r="J752" s="64">
        <f t="shared" si="153"/>
        <v>0.16072081000000002</v>
      </c>
      <c r="K752" s="64">
        <f t="shared" si="154"/>
        <v>0.40090000000000003</v>
      </c>
      <c r="L752" s="70">
        <f t="shared" si="155"/>
        <v>6.4778204533666416E-3</v>
      </c>
      <c r="M752" s="64">
        <f t="shared" ca="1" si="144"/>
        <v>62.060333333333325</v>
      </c>
      <c r="N752" s="64">
        <f t="shared" ca="1" si="146"/>
        <v>-0.17223333333332391</v>
      </c>
      <c r="O752" s="64">
        <f t="shared" ca="1" si="147"/>
        <v>2.9664321111107866E-2</v>
      </c>
      <c r="P752" s="64">
        <f t="shared" ca="1" si="148"/>
        <v>0.17223333333332391</v>
      </c>
      <c r="Q752" s="70">
        <f t="shared" ca="1" si="149"/>
        <v>2.7829798189526567E-3</v>
      </c>
      <c r="R752" s="67">
        <f t="shared" ca="1" si="145"/>
        <v>-0.12619581628011795</v>
      </c>
      <c r="S752" s="68">
        <f t="shared" ca="1" si="156"/>
        <v>0</v>
      </c>
    </row>
    <row r="753" spans="5:19" x14ac:dyDescent="0.25">
      <c r="E753" s="62">
        <f t="shared" si="150"/>
        <v>752</v>
      </c>
      <c r="F753" s="50">
        <v>44553</v>
      </c>
      <c r="G753" s="51">
        <v>61.8703</v>
      </c>
      <c r="H753" s="69">
        <f t="shared" si="151"/>
        <v>61.888100000000001</v>
      </c>
      <c r="I753" s="64">
        <f t="shared" si="152"/>
        <v>-1.7800000000001148E-2</v>
      </c>
      <c r="J753" s="64">
        <f t="shared" si="153"/>
        <v>3.1684000000004086E-4</v>
      </c>
      <c r="K753" s="64">
        <f t="shared" si="154"/>
        <v>1.7800000000001148E-2</v>
      </c>
      <c r="L753" s="70">
        <f t="shared" si="155"/>
        <v>2.8769862114780677E-4</v>
      </c>
      <c r="M753" s="64">
        <f t="shared" ca="1" si="144"/>
        <v>61.611933333333333</v>
      </c>
      <c r="N753" s="64">
        <f t="shared" ca="1" si="146"/>
        <v>0.2583666666666673</v>
      </c>
      <c r="O753" s="64">
        <f t="shared" ca="1" si="147"/>
        <v>6.675333444444477E-2</v>
      </c>
      <c r="P753" s="64">
        <f t="shared" ca="1" si="148"/>
        <v>0.2583666666666673</v>
      </c>
      <c r="Q753" s="70">
        <f t="shared" ca="1" si="149"/>
        <v>4.1759400983455274E-3</v>
      </c>
      <c r="R753" s="67">
        <f t="shared" ca="1" si="145"/>
        <v>0.30440418371987327</v>
      </c>
      <c r="S753" s="68">
        <f t="shared" ca="1" si="156"/>
        <v>1</v>
      </c>
    </row>
    <row r="754" spans="5:19" x14ac:dyDescent="0.25">
      <c r="E754" s="62">
        <f t="shared" si="150"/>
        <v>753</v>
      </c>
      <c r="F754" s="50">
        <v>44557</v>
      </c>
      <c r="G754" s="51">
        <v>63.322400000000002</v>
      </c>
      <c r="H754" s="69">
        <f t="shared" si="151"/>
        <v>61.8703</v>
      </c>
      <c r="I754" s="64">
        <f t="shared" si="152"/>
        <v>1.4521000000000015</v>
      </c>
      <c r="J754" s="64">
        <f t="shared" si="153"/>
        <v>2.1085944100000042</v>
      </c>
      <c r="K754" s="64">
        <f t="shared" si="154"/>
        <v>1.4521000000000015</v>
      </c>
      <c r="L754" s="70">
        <f t="shared" si="155"/>
        <v>2.2931853498919838E-2</v>
      </c>
      <c r="M754" s="64">
        <f t="shared" ca="1" si="144"/>
        <v>62.015799999999992</v>
      </c>
      <c r="N754" s="64">
        <f t="shared" ca="1" si="146"/>
        <v>1.3066000000000102</v>
      </c>
      <c r="O754" s="64">
        <f t="shared" ca="1" si="147"/>
        <v>1.7072035600000266</v>
      </c>
      <c r="P754" s="64">
        <f t="shared" ca="1" si="148"/>
        <v>1.3066000000000102</v>
      </c>
      <c r="Q754" s="70">
        <f t="shared" ca="1" si="149"/>
        <v>2.0634088411052173E-2</v>
      </c>
      <c r="R754" s="67">
        <f t="shared" ca="1" si="145"/>
        <v>1.3526375170532161</v>
      </c>
      <c r="S754" s="68">
        <f t="shared" ca="1" si="156"/>
        <v>0</v>
      </c>
    </row>
    <row r="755" spans="5:19" x14ac:dyDescent="0.25">
      <c r="E755" s="62">
        <f t="shared" si="150"/>
        <v>754</v>
      </c>
      <c r="F755" s="50">
        <v>44558</v>
      </c>
      <c r="G755" s="51">
        <v>63.874699999999997</v>
      </c>
      <c r="H755" s="69">
        <f t="shared" si="151"/>
        <v>63.322400000000002</v>
      </c>
      <c r="I755" s="64">
        <f t="shared" si="152"/>
        <v>0.55229999999999535</v>
      </c>
      <c r="J755" s="64">
        <f t="shared" si="153"/>
        <v>0.30503528999999485</v>
      </c>
      <c r="K755" s="64">
        <f t="shared" si="154"/>
        <v>0.55229999999999535</v>
      </c>
      <c r="L755" s="70">
        <f t="shared" si="155"/>
        <v>8.6466159527950094E-3</v>
      </c>
      <c r="M755" s="64">
        <f t="shared" ca="1" si="144"/>
        <v>62.360266666666668</v>
      </c>
      <c r="N755" s="64">
        <f t="shared" ca="1" si="146"/>
        <v>1.5144333333333293</v>
      </c>
      <c r="O755" s="64">
        <f t="shared" ca="1" si="147"/>
        <v>2.2935083211110987</v>
      </c>
      <c r="P755" s="64">
        <f t="shared" ca="1" si="148"/>
        <v>1.5144333333333293</v>
      </c>
      <c r="Q755" s="70">
        <f t="shared" ca="1" si="149"/>
        <v>2.3709439470296211E-2</v>
      </c>
      <c r="R755" s="67">
        <f t="shared" ca="1" si="145"/>
        <v>1.5604708503865352</v>
      </c>
      <c r="S755" s="68">
        <f t="shared" ca="1" si="156"/>
        <v>0</v>
      </c>
    </row>
    <row r="756" spans="5:19" x14ac:dyDescent="0.25">
      <c r="E756" s="62">
        <f t="shared" si="150"/>
        <v>755</v>
      </c>
      <c r="F756" s="50">
        <v>44559</v>
      </c>
      <c r="G756" s="51">
        <v>64.489400000000003</v>
      </c>
      <c r="H756" s="69">
        <f t="shared" si="151"/>
        <v>63.874699999999997</v>
      </c>
      <c r="I756" s="64">
        <f t="shared" si="152"/>
        <v>0.61470000000000624</v>
      </c>
      <c r="J756" s="64">
        <f t="shared" si="153"/>
        <v>0.37785609000000769</v>
      </c>
      <c r="K756" s="64">
        <f t="shared" si="154"/>
        <v>0.61470000000000624</v>
      </c>
      <c r="L756" s="70">
        <f t="shared" si="155"/>
        <v>9.5317990243358793E-3</v>
      </c>
      <c r="M756" s="64">
        <f t="shared" ca="1" si="144"/>
        <v>63.022466666666666</v>
      </c>
      <c r="N756" s="64">
        <f t="shared" ca="1" si="146"/>
        <v>1.466933333333337</v>
      </c>
      <c r="O756" s="64">
        <f t="shared" ca="1" si="147"/>
        <v>2.1518934044444551</v>
      </c>
      <c r="P756" s="64">
        <f t="shared" ca="1" si="148"/>
        <v>1.466933333333337</v>
      </c>
      <c r="Q756" s="70">
        <f t="shared" ca="1" si="149"/>
        <v>2.2746890703485175E-2</v>
      </c>
      <c r="R756" s="67">
        <f t="shared" ca="1" si="145"/>
        <v>1.5129708503865429</v>
      </c>
      <c r="S756" s="68">
        <f t="shared" ca="1" si="156"/>
        <v>0</v>
      </c>
    </row>
    <row r="757" spans="5:19" x14ac:dyDescent="0.25">
      <c r="E757" s="62">
        <f t="shared" si="150"/>
        <v>756</v>
      </c>
      <c r="F757" s="50">
        <v>44560</v>
      </c>
      <c r="G757" s="51">
        <v>65.202200000000005</v>
      </c>
      <c r="H757" s="69">
        <f t="shared" si="151"/>
        <v>64.489400000000003</v>
      </c>
      <c r="I757" s="64">
        <f t="shared" si="152"/>
        <v>0.71280000000000143</v>
      </c>
      <c r="J757" s="64">
        <f t="shared" si="153"/>
        <v>0.50808384000000206</v>
      </c>
      <c r="K757" s="64">
        <f t="shared" si="154"/>
        <v>0.71280000000000143</v>
      </c>
      <c r="L757" s="70">
        <f t="shared" si="155"/>
        <v>1.0932146461315743E-2</v>
      </c>
      <c r="M757" s="64">
        <f t="shared" ca="1" si="144"/>
        <v>63.895500000000006</v>
      </c>
      <c r="N757" s="64">
        <f t="shared" ca="1" si="146"/>
        <v>1.3066999999999993</v>
      </c>
      <c r="O757" s="64">
        <f t="shared" ca="1" si="147"/>
        <v>1.7074648899999982</v>
      </c>
      <c r="P757" s="64">
        <f t="shared" ca="1" si="148"/>
        <v>1.3066999999999993</v>
      </c>
      <c r="Q757" s="70">
        <f t="shared" ca="1" si="149"/>
        <v>2.0040734821831153E-2</v>
      </c>
      <c r="R757" s="67">
        <f t="shared" ca="1" si="145"/>
        <v>1.3527375170532052</v>
      </c>
      <c r="S757" s="68">
        <f t="shared" ca="1" si="156"/>
        <v>0</v>
      </c>
    </row>
    <row r="758" spans="5:19" x14ac:dyDescent="0.25">
      <c r="E758" s="62">
        <f t="shared" si="150"/>
        <v>757</v>
      </c>
      <c r="F758" s="50">
        <v>44561</v>
      </c>
      <c r="G758" s="51">
        <v>65.228899999999996</v>
      </c>
      <c r="H758" s="69">
        <f t="shared" si="151"/>
        <v>65.202200000000005</v>
      </c>
      <c r="I758" s="64">
        <f t="shared" si="152"/>
        <v>2.6699999999991064E-2</v>
      </c>
      <c r="J758" s="64">
        <f t="shared" si="153"/>
        <v>7.1288999999952283E-4</v>
      </c>
      <c r="K758" s="64">
        <f t="shared" si="154"/>
        <v>2.6699999999991064E-2</v>
      </c>
      <c r="L758" s="70">
        <f t="shared" si="155"/>
        <v>4.0932776729319466E-4</v>
      </c>
      <c r="M758" s="64">
        <f t="shared" ca="1" si="144"/>
        <v>64.522100000000009</v>
      </c>
      <c r="N758" s="64">
        <f t="shared" ca="1" si="146"/>
        <v>0.70679999999998699</v>
      </c>
      <c r="O758" s="64">
        <f t="shared" ca="1" si="147"/>
        <v>0.49956623999998162</v>
      </c>
      <c r="P758" s="64">
        <f t="shared" ca="1" si="148"/>
        <v>0.70679999999998699</v>
      </c>
      <c r="Q758" s="70">
        <f t="shared" ca="1" si="149"/>
        <v>1.0835687862281704E-2</v>
      </c>
      <c r="R758" s="67">
        <f t="shared" ca="1" si="145"/>
        <v>0.75283751705319302</v>
      </c>
      <c r="S758" s="68">
        <f t="shared" ca="1" si="156"/>
        <v>0</v>
      </c>
    </row>
    <row r="759" spans="5:19" x14ac:dyDescent="0.25">
      <c r="E759" s="62">
        <f t="shared" si="150"/>
        <v>758</v>
      </c>
      <c r="F759" s="50">
        <v>44564</v>
      </c>
      <c r="G759" s="51">
        <v>65.665400000000005</v>
      </c>
      <c r="H759" s="69">
        <f t="shared" si="151"/>
        <v>65.228899999999996</v>
      </c>
      <c r="I759" s="64">
        <f t="shared" si="152"/>
        <v>0.43650000000000944</v>
      </c>
      <c r="J759" s="64">
        <f t="shared" si="153"/>
        <v>0.19053225000000823</v>
      </c>
      <c r="K759" s="64">
        <f t="shared" si="154"/>
        <v>0.43650000000000944</v>
      </c>
      <c r="L759" s="70">
        <f t="shared" si="155"/>
        <v>6.6473363445590733E-3</v>
      </c>
      <c r="M759" s="64">
        <f t="shared" ca="1" si="144"/>
        <v>64.973500000000001</v>
      </c>
      <c r="N759" s="64">
        <f t="shared" ca="1" si="146"/>
        <v>0.69190000000000396</v>
      </c>
      <c r="O759" s="64">
        <f t="shared" ca="1" si="147"/>
        <v>0.47872561000000546</v>
      </c>
      <c r="P759" s="64">
        <f t="shared" ca="1" si="148"/>
        <v>0.69190000000000396</v>
      </c>
      <c r="Q759" s="70">
        <f t="shared" ca="1" si="149"/>
        <v>1.053675147033299E-2</v>
      </c>
      <c r="R759" s="67">
        <f t="shared" ca="1" si="145"/>
        <v>0.73793751705320998</v>
      </c>
      <c r="S759" s="68">
        <f t="shared" ca="1" si="156"/>
        <v>0</v>
      </c>
    </row>
    <row r="760" spans="5:19" x14ac:dyDescent="0.25">
      <c r="E760" s="62">
        <f t="shared" si="150"/>
        <v>759</v>
      </c>
      <c r="F760" s="50">
        <v>44565</v>
      </c>
      <c r="G760" s="51">
        <v>67.491600000000005</v>
      </c>
      <c r="H760" s="69">
        <f t="shared" si="151"/>
        <v>65.665400000000005</v>
      </c>
      <c r="I760" s="64">
        <f t="shared" si="152"/>
        <v>1.8262</v>
      </c>
      <c r="J760" s="64">
        <f t="shared" si="153"/>
        <v>3.3350064400000003</v>
      </c>
      <c r="K760" s="64">
        <f t="shared" si="154"/>
        <v>1.8262</v>
      </c>
      <c r="L760" s="70">
        <f t="shared" si="155"/>
        <v>2.7058182055248355E-2</v>
      </c>
      <c r="M760" s="64">
        <f t="shared" ca="1" si="144"/>
        <v>65.365500000000011</v>
      </c>
      <c r="N760" s="64">
        <f t="shared" ca="1" si="146"/>
        <v>2.1260999999999939</v>
      </c>
      <c r="O760" s="64">
        <f t="shared" ca="1" si="147"/>
        <v>4.5203012099999738</v>
      </c>
      <c r="P760" s="64">
        <f t="shared" ca="1" si="148"/>
        <v>2.1260999999999939</v>
      </c>
      <c r="Q760" s="70">
        <f t="shared" ca="1" si="149"/>
        <v>3.1501697989082991E-2</v>
      </c>
      <c r="R760" s="67">
        <f t="shared" ca="1" si="145"/>
        <v>2.1721375170532</v>
      </c>
      <c r="S760" s="68">
        <f t="shared" ca="1" si="156"/>
        <v>0</v>
      </c>
    </row>
    <row r="761" spans="5:19" x14ac:dyDescent="0.25">
      <c r="E761" s="62">
        <f t="shared" si="150"/>
        <v>760</v>
      </c>
      <c r="F761" s="50">
        <v>44566</v>
      </c>
      <c r="G761" s="51">
        <v>66.093000000000004</v>
      </c>
      <c r="H761" s="69">
        <f t="shared" si="151"/>
        <v>67.491600000000005</v>
      </c>
      <c r="I761" s="64">
        <f t="shared" si="152"/>
        <v>-1.3986000000000018</v>
      </c>
      <c r="J761" s="64">
        <f t="shared" si="153"/>
        <v>1.9560819600000052</v>
      </c>
      <c r="K761" s="64">
        <f t="shared" si="154"/>
        <v>1.3986000000000018</v>
      </c>
      <c r="L761" s="70">
        <f t="shared" si="155"/>
        <v>2.1161091189687287E-2</v>
      </c>
      <c r="M761" s="64">
        <f t="shared" ca="1" si="144"/>
        <v>66.128633333333326</v>
      </c>
      <c r="N761" s="64">
        <f t="shared" ca="1" si="146"/>
        <v>-3.5633333333322526E-2</v>
      </c>
      <c r="O761" s="64">
        <f t="shared" ca="1" si="147"/>
        <v>1.2697344444436741E-3</v>
      </c>
      <c r="P761" s="64">
        <f t="shared" ca="1" si="148"/>
        <v>3.5633333333322526E-2</v>
      </c>
      <c r="Q761" s="70">
        <f t="shared" ca="1" si="149"/>
        <v>5.391392936214504E-4</v>
      </c>
      <c r="R761" s="67">
        <f t="shared" ca="1" si="145"/>
        <v>1.0404183719883456E-2</v>
      </c>
      <c r="S761" s="68">
        <f t="shared" ca="1" si="156"/>
        <v>1</v>
      </c>
    </row>
    <row r="762" spans="5:19" x14ac:dyDescent="0.25">
      <c r="E762" s="62">
        <f t="shared" si="150"/>
        <v>761</v>
      </c>
      <c r="F762" s="50">
        <v>44567</v>
      </c>
      <c r="G762" s="51">
        <v>64.017300000000006</v>
      </c>
      <c r="H762" s="69">
        <f t="shared" si="151"/>
        <v>66.093000000000004</v>
      </c>
      <c r="I762" s="64">
        <f t="shared" si="152"/>
        <v>-2.0756999999999977</v>
      </c>
      <c r="J762" s="64">
        <f t="shared" si="153"/>
        <v>4.3085304899999901</v>
      </c>
      <c r="K762" s="64">
        <f t="shared" si="154"/>
        <v>2.0756999999999977</v>
      </c>
      <c r="L762" s="70">
        <f t="shared" si="155"/>
        <v>3.2424047874558867E-2</v>
      </c>
      <c r="M762" s="64">
        <f t="shared" ca="1" si="144"/>
        <v>66.416666666666671</v>
      </c>
      <c r="N762" s="64">
        <f t="shared" ca="1" si="146"/>
        <v>-2.3993666666666655</v>
      </c>
      <c r="O762" s="64">
        <f t="shared" ca="1" si="147"/>
        <v>5.7569604011111055</v>
      </c>
      <c r="P762" s="64">
        <f t="shared" ca="1" si="148"/>
        <v>2.3993666666666655</v>
      </c>
      <c r="Q762" s="70">
        <f t="shared" ca="1" si="149"/>
        <v>3.7479972861502522E-2</v>
      </c>
      <c r="R762" s="67">
        <f t="shared" ca="1" si="145"/>
        <v>-2.3533291496134594</v>
      </c>
      <c r="S762" s="68">
        <f t="shared" ca="1" si="156"/>
        <v>0</v>
      </c>
    </row>
    <row r="763" spans="5:19" x14ac:dyDescent="0.25">
      <c r="E763" s="62">
        <f t="shared" si="150"/>
        <v>762</v>
      </c>
      <c r="F763" s="50">
        <v>44568</v>
      </c>
      <c r="G763" s="51">
        <v>64.578500000000005</v>
      </c>
      <c r="H763" s="69">
        <f t="shared" si="151"/>
        <v>64.017300000000006</v>
      </c>
      <c r="I763" s="64">
        <f t="shared" si="152"/>
        <v>0.56119999999999948</v>
      </c>
      <c r="J763" s="64">
        <f t="shared" si="153"/>
        <v>0.31494543999999941</v>
      </c>
      <c r="K763" s="64">
        <f t="shared" si="154"/>
        <v>0.56119999999999948</v>
      </c>
      <c r="L763" s="70">
        <f t="shared" si="155"/>
        <v>8.6901987503580826E-3</v>
      </c>
      <c r="M763" s="64">
        <f t="shared" ca="1" si="144"/>
        <v>65.867300000000014</v>
      </c>
      <c r="N763" s="64">
        <f t="shared" ca="1" si="146"/>
        <v>-1.288800000000009</v>
      </c>
      <c r="O763" s="64">
        <f t="shared" ca="1" si="147"/>
        <v>1.6610054400000234</v>
      </c>
      <c r="P763" s="64">
        <f t="shared" ca="1" si="148"/>
        <v>1.288800000000009</v>
      </c>
      <c r="Q763" s="70">
        <f t="shared" ca="1" si="149"/>
        <v>1.9957106467322853E-2</v>
      </c>
      <c r="R763" s="67">
        <f t="shared" ca="1" si="145"/>
        <v>-1.2427624829468031</v>
      </c>
      <c r="S763" s="68">
        <f t="shared" ca="1" si="156"/>
        <v>0</v>
      </c>
    </row>
    <row r="764" spans="5:19" x14ac:dyDescent="0.25">
      <c r="E764" s="62">
        <f t="shared" si="150"/>
        <v>763</v>
      </c>
      <c r="F764" s="50">
        <v>44571</v>
      </c>
      <c r="G764" s="51">
        <v>63.286799999999999</v>
      </c>
      <c r="H764" s="69">
        <f t="shared" si="151"/>
        <v>64.578500000000005</v>
      </c>
      <c r="I764" s="64">
        <f t="shared" si="152"/>
        <v>-1.2917000000000058</v>
      </c>
      <c r="J764" s="64">
        <f t="shared" si="153"/>
        <v>1.668488890000015</v>
      </c>
      <c r="K764" s="64">
        <f t="shared" si="154"/>
        <v>1.2917000000000058</v>
      </c>
      <c r="L764" s="70">
        <f t="shared" si="155"/>
        <v>2.0410259327379578E-2</v>
      </c>
      <c r="M764" s="64">
        <f t="shared" ca="1" si="144"/>
        <v>64.896266666666676</v>
      </c>
      <c r="N764" s="64">
        <f t="shared" ca="1" si="146"/>
        <v>-1.6094666666666768</v>
      </c>
      <c r="O764" s="64">
        <f t="shared" ca="1" si="147"/>
        <v>2.5903829511111436</v>
      </c>
      <c r="P764" s="64">
        <f t="shared" ca="1" si="148"/>
        <v>1.6094666666666768</v>
      </c>
      <c r="Q764" s="70">
        <f t="shared" ca="1" si="149"/>
        <v>2.5431316904420461E-2</v>
      </c>
      <c r="R764" s="67">
        <f t="shared" ca="1" si="145"/>
        <v>-1.5634291496134709</v>
      </c>
      <c r="S764" s="68">
        <f t="shared" ca="1" si="156"/>
        <v>0</v>
      </c>
    </row>
    <row r="765" spans="5:19" x14ac:dyDescent="0.25">
      <c r="E765" s="62">
        <f t="shared" si="150"/>
        <v>764</v>
      </c>
      <c r="F765" s="50">
        <v>44572</v>
      </c>
      <c r="G765" s="51">
        <v>64.008399999999995</v>
      </c>
      <c r="H765" s="69">
        <f t="shared" si="151"/>
        <v>63.286799999999999</v>
      </c>
      <c r="I765" s="64">
        <f t="shared" si="152"/>
        <v>0.72159999999999513</v>
      </c>
      <c r="J765" s="64">
        <f t="shared" si="153"/>
        <v>0.52070655999999294</v>
      </c>
      <c r="K765" s="64">
        <f t="shared" si="154"/>
        <v>0.72159999999999513</v>
      </c>
      <c r="L765" s="70">
        <f t="shared" si="155"/>
        <v>1.1273520350453928E-2</v>
      </c>
      <c r="M765" s="64">
        <f t="shared" ca="1" si="144"/>
        <v>63.960866666666668</v>
      </c>
      <c r="N765" s="64">
        <f t="shared" ca="1" si="146"/>
        <v>4.7533333333326766E-2</v>
      </c>
      <c r="O765" s="64">
        <f t="shared" ca="1" si="147"/>
        <v>2.2594177777771536E-3</v>
      </c>
      <c r="P765" s="64">
        <f t="shared" ca="1" si="148"/>
        <v>4.7533333333326766E-2</v>
      </c>
      <c r="Q765" s="70">
        <f t="shared" ca="1" si="149"/>
        <v>7.4261086565711326E-4</v>
      </c>
      <c r="R765" s="67">
        <f t="shared" ca="1" si="145"/>
        <v>9.3570850386532747E-2</v>
      </c>
      <c r="S765" s="68">
        <f t="shared" ca="1" si="156"/>
        <v>1</v>
      </c>
    </row>
    <row r="766" spans="5:19" x14ac:dyDescent="0.25">
      <c r="E766" s="62">
        <f t="shared" si="150"/>
        <v>765</v>
      </c>
      <c r="F766" s="50">
        <v>44573</v>
      </c>
      <c r="G766" s="51">
        <v>63.972700000000003</v>
      </c>
      <c r="H766" s="69">
        <f t="shared" si="151"/>
        <v>64.008399999999995</v>
      </c>
      <c r="I766" s="64">
        <f t="shared" si="152"/>
        <v>-3.5699999999991405E-2</v>
      </c>
      <c r="J766" s="64">
        <f t="shared" si="153"/>
        <v>1.2744899999993864E-3</v>
      </c>
      <c r="K766" s="64">
        <f t="shared" si="154"/>
        <v>3.5699999999991405E-2</v>
      </c>
      <c r="L766" s="70">
        <f t="shared" si="155"/>
        <v>5.5805054343479959E-4</v>
      </c>
      <c r="M766" s="64">
        <f t="shared" ca="1" si="144"/>
        <v>63.957899999999995</v>
      </c>
      <c r="N766" s="64">
        <f t="shared" ca="1" si="146"/>
        <v>1.480000000000814E-2</v>
      </c>
      <c r="O766" s="64">
        <f t="shared" ca="1" si="147"/>
        <v>2.1904000000024095E-4</v>
      </c>
      <c r="P766" s="64">
        <f t="shared" ca="1" si="148"/>
        <v>1.480000000000814E-2</v>
      </c>
      <c r="Q766" s="70">
        <f t="shared" ca="1" si="149"/>
        <v>2.3134868467343319E-4</v>
      </c>
      <c r="R766" s="67">
        <f t="shared" ca="1" si="145"/>
        <v>6.0837517053214121E-2</v>
      </c>
      <c r="S766" s="68">
        <f t="shared" ca="1" si="156"/>
        <v>0</v>
      </c>
    </row>
    <row r="767" spans="5:19" x14ac:dyDescent="0.25">
      <c r="E767" s="62">
        <f t="shared" si="150"/>
        <v>766</v>
      </c>
      <c r="F767" s="50">
        <v>44574</v>
      </c>
      <c r="G767" s="51">
        <v>64.355800000000002</v>
      </c>
      <c r="H767" s="69">
        <f t="shared" si="151"/>
        <v>63.972700000000003</v>
      </c>
      <c r="I767" s="64">
        <f t="shared" si="152"/>
        <v>0.38309999999999889</v>
      </c>
      <c r="J767" s="64">
        <f t="shared" si="153"/>
        <v>0.14676560999999916</v>
      </c>
      <c r="K767" s="64">
        <f t="shared" si="154"/>
        <v>0.38309999999999889</v>
      </c>
      <c r="L767" s="70">
        <f t="shared" si="155"/>
        <v>5.9528434111610585E-3</v>
      </c>
      <c r="M767" s="64">
        <f t="shared" ca="1" si="144"/>
        <v>63.755966666666666</v>
      </c>
      <c r="N767" s="64">
        <f t="shared" ca="1" si="146"/>
        <v>0.59983333333333633</v>
      </c>
      <c r="O767" s="64">
        <f t="shared" ca="1" si="147"/>
        <v>0.35980002777778136</v>
      </c>
      <c r="P767" s="64">
        <f t="shared" ca="1" si="148"/>
        <v>0.59983333333333633</v>
      </c>
      <c r="Q767" s="70">
        <f t="shared" ca="1" si="149"/>
        <v>9.3205792381313938E-3</v>
      </c>
      <c r="R767" s="67">
        <f t="shared" ca="1" si="145"/>
        <v>0.64587085038654235</v>
      </c>
      <c r="S767" s="68">
        <f t="shared" ca="1" si="156"/>
        <v>0</v>
      </c>
    </row>
    <row r="768" spans="5:19" x14ac:dyDescent="0.25">
      <c r="E768" s="62">
        <f t="shared" si="150"/>
        <v>767</v>
      </c>
      <c r="F768" s="50">
        <v>44575</v>
      </c>
      <c r="G768" s="51">
        <v>64.364699999999999</v>
      </c>
      <c r="H768" s="69">
        <f t="shared" si="151"/>
        <v>64.355800000000002</v>
      </c>
      <c r="I768" s="64">
        <f t="shared" si="152"/>
        <v>8.8999999999970214E-3</v>
      </c>
      <c r="J768" s="64">
        <f t="shared" si="153"/>
        <v>7.9209999999946978E-5</v>
      </c>
      <c r="K768" s="64">
        <f t="shared" si="154"/>
        <v>8.8999999999970214E-3</v>
      </c>
      <c r="L768" s="70">
        <f t="shared" si="155"/>
        <v>1.3827455111259778E-4</v>
      </c>
      <c r="M768" s="64">
        <f t="shared" ca="1" si="144"/>
        <v>64.112300000000005</v>
      </c>
      <c r="N768" s="64">
        <f t="shared" ca="1" si="146"/>
        <v>0.25239999999999441</v>
      </c>
      <c r="O768" s="64">
        <f t="shared" ca="1" si="147"/>
        <v>6.3705759999997183E-2</v>
      </c>
      <c r="P768" s="64">
        <f t="shared" ca="1" si="148"/>
        <v>0.25239999999999441</v>
      </c>
      <c r="Q768" s="70">
        <f t="shared" ca="1" si="149"/>
        <v>3.9214041236888299E-3</v>
      </c>
      <c r="R768" s="67">
        <f t="shared" ca="1" si="145"/>
        <v>0.29843751705320037</v>
      </c>
      <c r="S768" s="68">
        <f t="shared" ca="1" si="156"/>
        <v>0</v>
      </c>
    </row>
    <row r="769" spans="5:19" x14ac:dyDescent="0.25">
      <c r="E769" s="62">
        <f t="shared" si="150"/>
        <v>768</v>
      </c>
      <c r="F769" s="50">
        <v>44579</v>
      </c>
      <c r="G769" s="51">
        <v>63.3491</v>
      </c>
      <c r="H769" s="69">
        <f t="shared" si="151"/>
        <v>64.364699999999999</v>
      </c>
      <c r="I769" s="64">
        <f t="shared" si="152"/>
        <v>-1.0155999999999992</v>
      </c>
      <c r="J769" s="64">
        <f t="shared" si="153"/>
        <v>1.0314433599999984</v>
      </c>
      <c r="K769" s="64">
        <f t="shared" si="154"/>
        <v>1.0155999999999992</v>
      </c>
      <c r="L769" s="70">
        <f t="shared" si="155"/>
        <v>1.6031798399661543E-2</v>
      </c>
      <c r="M769" s="64">
        <f t="shared" ca="1" si="144"/>
        <v>64.231066666666678</v>
      </c>
      <c r="N769" s="64">
        <f t="shared" ca="1" si="146"/>
        <v>-0.88196666666667767</v>
      </c>
      <c r="O769" s="64">
        <f t="shared" ca="1" si="147"/>
        <v>0.77786520111113056</v>
      </c>
      <c r="P769" s="64">
        <f t="shared" ca="1" si="148"/>
        <v>0.88196666666667767</v>
      </c>
      <c r="Q769" s="70">
        <f t="shared" ca="1" si="149"/>
        <v>1.3922323547874834E-2</v>
      </c>
      <c r="R769" s="67">
        <f t="shared" ca="1" si="145"/>
        <v>-0.83592914961347164</v>
      </c>
      <c r="S769" s="68">
        <f t="shared" ca="1" si="156"/>
        <v>1</v>
      </c>
    </row>
    <row r="770" spans="5:19" x14ac:dyDescent="0.25">
      <c r="E770" s="62">
        <f t="shared" si="150"/>
        <v>769</v>
      </c>
      <c r="F770" s="50">
        <v>44580</v>
      </c>
      <c r="G770" s="51">
        <v>62.7256</v>
      </c>
      <c r="H770" s="69">
        <f t="shared" si="151"/>
        <v>63.3491</v>
      </c>
      <c r="I770" s="64">
        <f t="shared" si="152"/>
        <v>-0.62349999999999994</v>
      </c>
      <c r="J770" s="64">
        <f t="shared" si="153"/>
        <v>0.38875224999999991</v>
      </c>
      <c r="K770" s="64">
        <f t="shared" si="154"/>
        <v>0.62349999999999994</v>
      </c>
      <c r="L770" s="70">
        <f t="shared" si="155"/>
        <v>9.9401201423342297E-3</v>
      </c>
      <c r="M770" s="64">
        <f t="shared" ref="M770:M833" ca="1" si="157">IF(E770&lt;=span,G770,AVERAGE(OFFSET(G770,-span,0,span,1)))</f>
        <v>64.023200000000003</v>
      </c>
      <c r="N770" s="64">
        <f t="shared" ca="1" si="146"/>
        <v>-1.2976000000000028</v>
      </c>
      <c r="O770" s="64">
        <f t="shared" ca="1" si="147"/>
        <v>1.6837657600000071</v>
      </c>
      <c r="P770" s="64">
        <f t="shared" ca="1" si="148"/>
        <v>1.2976000000000028</v>
      </c>
      <c r="Q770" s="70">
        <f t="shared" ca="1" si="149"/>
        <v>2.0686928463019928E-2</v>
      </c>
      <c r="R770" s="67">
        <f t="shared" ref="R770:R833" ca="1" si="158">N770-AVERAGE(ErorrMA)</f>
        <v>-1.2515624829467968</v>
      </c>
      <c r="S770" s="68">
        <f t="shared" ca="1" si="156"/>
        <v>0</v>
      </c>
    </row>
    <row r="771" spans="5:19" x14ac:dyDescent="0.25">
      <c r="E771" s="62">
        <f t="shared" si="150"/>
        <v>770</v>
      </c>
      <c r="F771" s="50">
        <v>44581</v>
      </c>
      <c r="G771" s="51">
        <v>59.3581</v>
      </c>
      <c r="H771" s="69">
        <f t="shared" si="151"/>
        <v>62.7256</v>
      </c>
      <c r="I771" s="64">
        <f t="shared" si="152"/>
        <v>-3.3674999999999997</v>
      </c>
      <c r="J771" s="64">
        <f t="shared" si="153"/>
        <v>11.340056249999998</v>
      </c>
      <c r="K771" s="64">
        <f t="shared" si="154"/>
        <v>3.3674999999999997</v>
      </c>
      <c r="L771" s="70">
        <f t="shared" si="155"/>
        <v>5.6731937174538935E-2</v>
      </c>
      <c r="M771" s="64">
        <f t="shared" ca="1" si="157"/>
        <v>63.47979999999999</v>
      </c>
      <c r="N771" s="64">
        <f t="shared" ref="N771:N834" ca="1" si="159">G771-M771</f>
        <v>-4.1216999999999899</v>
      </c>
      <c r="O771" s="64">
        <f t="shared" ref="O771:O834" ca="1" si="160">N771^2</f>
        <v>16.988410889999916</v>
      </c>
      <c r="P771" s="64">
        <f t="shared" ref="P771:P834" ca="1" si="161">ABS(N771)</f>
        <v>4.1216999999999899</v>
      </c>
      <c r="Q771" s="70">
        <f t="shared" ref="Q771:Q834" ca="1" si="162">P771/G771</f>
        <v>6.9437869473584726E-2</v>
      </c>
      <c r="R771" s="67">
        <f t="shared" ca="1" si="158"/>
        <v>-4.0756624829467842</v>
      </c>
      <c r="S771" s="68">
        <f t="shared" ca="1" si="156"/>
        <v>0</v>
      </c>
    </row>
    <row r="772" spans="5:19" x14ac:dyDescent="0.25">
      <c r="E772" s="62">
        <f t="shared" ref="E772:E835" si="163">E771+1</f>
        <v>771</v>
      </c>
      <c r="F772" s="50">
        <v>44582</v>
      </c>
      <c r="G772" s="51">
        <v>60.578600000000002</v>
      </c>
      <c r="H772" s="69">
        <f t="shared" ref="H772:H835" si="164">G771</f>
        <v>59.3581</v>
      </c>
      <c r="I772" s="64">
        <f t="shared" ref="I772:I835" si="165">(G772-H772)</f>
        <v>1.2205000000000013</v>
      </c>
      <c r="J772" s="64">
        <f t="shared" ref="J772:J835" si="166">I772^2</f>
        <v>1.4896202500000031</v>
      </c>
      <c r="K772" s="64">
        <f t="shared" ref="K772:K835" si="167">ABS(I772)</f>
        <v>1.2205000000000013</v>
      </c>
      <c r="L772" s="70">
        <f t="shared" ref="L772:L835" si="168">K772/G772</f>
        <v>2.0147378777324025E-2</v>
      </c>
      <c r="M772" s="64">
        <f t="shared" ca="1" si="157"/>
        <v>61.810933333333338</v>
      </c>
      <c r="N772" s="64">
        <f t="shared" ca="1" si="159"/>
        <v>-1.2323333333333366</v>
      </c>
      <c r="O772" s="64">
        <f t="shared" ca="1" si="160"/>
        <v>1.5186454444444526</v>
      </c>
      <c r="P772" s="64">
        <f t="shared" ca="1" si="161"/>
        <v>1.2323333333333366</v>
      </c>
      <c r="Q772" s="70">
        <f t="shared" ca="1" si="162"/>
        <v>2.034271728520198E-2</v>
      </c>
      <c r="R772" s="67">
        <f t="shared" ca="1" si="158"/>
        <v>-1.1862958162801307</v>
      </c>
      <c r="S772" s="68">
        <f t="shared" ref="S772:S835" ca="1" si="169">IF(N771*N772&lt;0,1,0)</f>
        <v>0</v>
      </c>
    </row>
    <row r="773" spans="5:19" x14ac:dyDescent="0.25">
      <c r="E773" s="62">
        <f t="shared" si="163"/>
        <v>772</v>
      </c>
      <c r="F773" s="50">
        <v>44585</v>
      </c>
      <c r="G773" s="51">
        <v>60.578600000000002</v>
      </c>
      <c r="H773" s="69">
        <f t="shared" si="164"/>
        <v>60.578600000000002</v>
      </c>
      <c r="I773" s="64">
        <f t="shared" si="165"/>
        <v>0</v>
      </c>
      <c r="J773" s="64">
        <f t="shared" si="166"/>
        <v>0</v>
      </c>
      <c r="K773" s="64">
        <f t="shared" si="167"/>
        <v>0</v>
      </c>
      <c r="L773" s="70">
        <f t="shared" si="168"/>
        <v>0</v>
      </c>
      <c r="M773" s="64">
        <f t="shared" ca="1" si="157"/>
        <v>60.887433333333327</v>
      </c>
      <c r="N773" s="64">
        <f t="shared" ca="1" si="159"/>
        <v>-0.3088333333333253</v>
      </c>
      <c r="O773" s="64">
        <f t="shared" ca="1" si="160"/>
        <v>9.5378027777772809E-2</v>
      </c>
      <c r="P773" s="64">
        <f t="shared" ca="1" si="161"/>
        <v>0.3088333333333253</v>
      </c>
      <c r="Q773" s="70">
        <f t="shared" ca="1" si="162"/>
        <v>5.0980599309545828E-3</v>
      </c>
      <c r="R773" s="67">
        <f t="shared" ca="1" si="158"/>
        <v>-0.26279581628011933</v>
      </c>
      <c r="S773" s="68">
        <f t="shared" ca="1" si="169"/>
        <v>0</v>
      </c>
    </row>
    <row r="774" spans="5:19" x14ac:dyDescent="0.25">
      <c r="E774" s="62">
        <f t="shared" si="163"/>
        <v>773</v>
      </c>
      <c r="F774" s="50">
        <v>44586</v>
      </c>
      <c r="G774" s="51">
        <v>59.251199999999997</v>
      </c>
      <c r="H774" s="69">
        <f t="shared" si="164"/>
        <v>60.578600000000002</v>
      </c>
      <c r="I774" s="64">
        <f t="shared" si="165"/>
        <v>-1.3274000000000044</v>
      </c>
      <c r="J774" s="64">
        <f t="shared" si="166"/>
        <v>1.7619907600000115</v>
      </c>
      <c r="K774" s="64">
        <f t="shared" si="167"/>
        <v>1.3274000000000044</v>
      </c>
      <c r="L774" s="70">
        <f t="shared" si="168"/>
        <v>2.2402921797364517E-2</v>
      </c>
      <c r="M774" s="64">
        <f t="shared" ca="1" si="157"/>
        <v>60.171766666666663</v>
      </c>
      <c r="N774" s="64">
        <f t="shared" ca="1" si="159"/>
        <v>-0.92056666666666587</v>
      </c>
      <c r="O774" s="64">
        <f t="shared" ca="1" si="160"/>
        <v>0.84744298777777627</v>
      </c>
      <c r="P774" s="64">
        <f t="shared" ca="1" si="161"/>
        <v>0.92056666666666587</v>
      </c>
      <c r="Q774" s="70">
        <f t="shared" ca="1" si="162"/>
        <v>1.5536675487866337E-2</v>
      </c>
      <c r="R774" s="67">
        <f t="shared" ca="1" si="158"/>
        <v>-0.87452914961345984</v>
      </c>
      <c r="S774" s="68">
        <f t="shared" ca="1" si="169"/>
        <v>0</v>
      </c>
    </row>
    <row r="775" spans="5:19" x14ac:dyDescent="0.25">
      <c r="E775" s="62">
        <f t="shared" si="163"/>
        <v>774</v>
      </c>
      <c r="F775" s="50">
        <v>44587</v>
      </c>
      <c r="G775" s="51">
        <v>59.2423</v>
      </c>
      <c r="H775" s="69">
        <f t="shared" si="164"/>
        <v>59.251199999999997</v>
      </c>
      <c r="I775" s="64">
        <f t="shared" si="165"/>
        <v>-8.8999999999970214E-3</v>
      </c>
      <c r="J775" s="64">
        <f t="shared" si="166"/>
        <v>7.9209999999946978E-5</v>
      </c>
      <c r="K775" s="64">
        <f t="shared" si="167"/>
        <v>8.8999999999970214E-3</v>
      </c>
      <c r="L775" s="70">
        <f t="shared" si="168"/>
        <v>1.5023049408947696E-4</v>
      </c>
      <c r="M775" s="64">
        <f t="shared" ca="1" si="157"/>
        <v>60.136133333333333</v>
      </c>
      <c r="N775" s="64">
        <f t="shared" ca="1" si="159"/>
        <v>-0.89383333333333326</v>
      </c>
      <c r="O775" s="64">
        <f t="shared" ca="1" si="160"/>
        <v>0.79893802777777767</v>
      </c>
      <c r="P775" s="64">
        <f t="shared" ca="1" si="161"/>
        <v>0.89383333333333326</v>
      </c>
      <c r="Q775" s="70">
        <f t="shared" ca="1" si="162"/>
        <v>1.5087755427006265E-2</v>
      </c>
      <c r="R775" s="67">
        <f t="shared" ca="1" si="158"/>
        <v>-0.84779581628012723</v>
      </c>
      <c r="S775" s="68">
        <f t="shared" ca="1" si="169"/>
        <v>0</v>
      </c>
    </row>
    <row r="776" spans="5:19" x14ac:dyDescent="0.25">
      <c r="E776" s="62">
        <f t="shared" si="163"/>
        <v>775</v>
      </c>
      <c r="F776" s="50">
        <v>44588</v>
      </c>
      <c r="G776" s="51">
        <v>59.999499999999998</v>
      </c>
      <c r="H776" s="69">
        <f t="shared" si="164"/>
        <v>59.2423</v>
      </c>
      <c r="I776" s="64">
        <f t="shared" si="165"/>
        <v>0.75719999999999743</v>
      </c>
      <c r="J776" s="64">
        <f t="shared" si="166"/>
        <v>0.57335183999999606</v>
      </c>
      <c r="K776" s="64">
        <f t="shared" si="167"/>
        <v>0.75719999999999743</v>
      </c>
      <c r="L776" s="70">
        <f t="shared" si="168"/>
        <v>1.2620105167543021E-2</v>
      </c>
      <c r="M776" s="64">
        <f t="shared" ca="1" si="157"/>
        <v>59.6907</v>
      </c>
      <c r="N776" s="64">
        <f t="shared" ca="1" si="159"/>
        <v>0.30879999999999797</v>
      </c>
      <c r="O776" s="64">
        <f t="shared" ca="1" si="160"/>
        <v>9.5357439999998739E-2</v>
      </c>
      <c r="P776" s="64">
        <f t="shared" ca="1" si="161"/>
        <v>0.30879999999999797</v>
      </c>
      <c r="Q776" s="70">
        <f t="shared" ca="1" si="162"/>
        <v>5.1467095559129322E-3</v>
      </c>
      <c r="R776" s="67">
        <f t="shared" ca="1" si="158"/>
        <v>0.35483751705320393</v>
      </c>
      <c r="S776" s="68">
        <f t="shared" ca="1" si="169"/>
        <v>1</v>
      </c>
    </row>
    <row r="777" spans="5:19" x14ac:dyDescent="0.25">
      <c r="E777" s="62">
        <f t="shared" si="163"/>
        <v>776</v>
      </c>
      <c r="F777" s="50">
        <v>44589</v>
      </c>
      <c r="G777" s="51">
        <v>56.0886</v>
      </c>
      <c r="H777" s="69">
        <f t="shared" si="164"/>
        <v>59.999499999999998</v>
      </c>
      <c r="I777" s="64">
        <f t="shared" si="165"/>
        <v>-3.910899999999998</v>
      </c>
      <c r="J777" s="64">
        <f t="shared" si="166"/>
        <v>15.295138809999985</v>
      </c>
      <c r="K777" s="64">
        <f t="shared" si="167"/>
        <v>3.910899999999998</v>
      </c>
      <c r="L777" s="70">
        <f t="shared" si="168"/>
        <v>6.9727181637623301E-2</v>
      </c>
      <c r="M777" s="64">
        <f t="shared" ca="1" si="157"/>
        <v>59.497666666666667</v>
      </c>
      <c r="N777" s="64">
        <f t="shared" ca="1" si="159"/>
        <v>-3.4090666666666678</v>
      </c>
      <c r="O777" s="64">
        <f t="shared" ca="1" si="160"/>
        <v>11.621735537777786</v>
      </c>
      <c r="P777" s="64">
        <f t="shared" ca="1" si="161"/>
        <v>3.4090666666666678</v>
      </c>
      <c r="Q777" s="70">
        <f t="shared" ca="1" si="162"/>
        <v>6.0780027789366607E-2</v>
      </c>
      <c r="R777" s="67">
        <f t="shared" ca="1" si="158"/>
        <v>-3.3630291496134617</v>
      </c>
      <c r="S777" s="68">
        <f t="shared" ca="1" si="169"/>
        <v>1</v>
      </c>
    </row>
    <row r="778" spans="5:19" x14ac:dyDescent="0.25">
      <c r="E778" s="62">
        <f t="shared" si="163"/>
        <v>777</v>
      </c>
      <c r="F778" s="50">
        <v>44592</v>
      </c>
      <c r="G778" s="51">
        <v>58.0931</v>
      </c>
      <c r="H778" s="69">
        <f t="shared" si="164"/>
        <v>56.0886</v>
      </c>
      <c r="I778" s="64">
        <f t="shared" si="165"/>
        <v>2.0045000000000002</v>
      </c>
      <c r="J778" s="64">
        <f t="shared" si="166"/>
        <v>4.0180202500000011</v>
      </c>
      <c r="K778" s="64">
        <f t="shared" si="167"/>
        <v>2.0045000000000002</v>
      </c>
      <c r="L778" s="70">
        <f t="shared" si="168"/>
        <v>3.4504958420191044E-2</v>
      </c>
      <c r="M778" s="64">
        <f t="shared" ca="1" si="157"/>
        <v>58.443466666666666</v>
      </c>
      <c r="N778" s="64">
        <f t="shared" ca="1" si="159"/>
        <v>-0.35036666666666605</v>
      </c>
      <c r="O778" s="64">
        <f t="shared" ca="1" si="160"/>
        <v>0.12275680111111067</v>
      </c>
      <c r="P778" s="64">
        <f t="shared" ca="1" si="161"/>
        <v>0.35036666666666605</v>
      </c>
      <c r="Q778" s="70">
        <f t="shared" ca="1" si="162"/>
        <v>6.0311236044670721E-3</v>
      </c>
      <c r="R778" s="67">
        <f t="shared" ca="1" si="158"/>
        <v>-0.30432914961346008</v>
      </c>
      <c r="S778" s="68">
        <f t="shared" ca="1" si="169"/>
        <v>0</v>
      </c>
    </row>
    <row r="779" spans="5:19" x14ac:dyDescent="0.25">
      <c r="E779" s="62">
        <f t="shared" si="163"/>
        <v>778</v>
      </c>
      <c r="F779" s="50">
        <v>44593</v>
      </c>
      <c r="G779" s="51">
        <v>58.770099999999999</v>
      </c>
      <c r="H779" s="69">
        <f t="shared" si="164"/>
        <v>58.0931</v>
      </c>
      <c r="I779" s="64">
        <f t="shared" si="165"/>
        <v>0.6769999999999996</v>
      </c>
      <c r="J779" s="64">
        <f t="shared" si="166"/>
        <v>0.45832899999999949</v>
      </c>
      <c r="K779" s="64">
        <f t="shared" si="167"/>
        <v>0.6769999999999996</v>
      </c>
      <c r="L779" s="70">
        <f t="shared" si="168"/>
        <v>1.1519463128359482E-2</v>
      </c>
      <c r="M779" s="64">
        <f t="shared" ca="1" si="157"/>
        <v>58.060399999999994</v>
      </c>
      <c r="N779" s="64">
        <f t="shared" ca="1" si="159"/>
        <v>0.7097000000000051</v>
      </c>
      <c r="O779" s="64">
        <f t="shared" ca="1" si="160"/>
        <v>0.50367409000000729</v>
      </c>
      <c r="P779" s="64">
        <f t="shared" ca="1" si="161"/>
        <v>0.7097000000000051</v>
      </c>
      <c r="Q779" s="70">
        <f t="shared" ca="1" si="162"/>
        <v>1.2075868511368963E-2</v>
      </c>
      <c r="R779" s="67">
        <f t="shared" ca="1" si="158"/>
        <v>0.75573751705321113</v>
      </c>
      <c r="S779" s="68">
        <f t="shared" ca="1" si="169"/>
        <v>1</v>
      </c>
    </row>
    <row r="780" spans="5:19" x14ac:dyDescent="0.25">
      <c r="E780" s="62">
        <f t="shared" si="163"/>
        <v>779</v>
      </c>
      <c r="F780" s="50">
        <v>44594</v>
      </c>
      <c r="G780" s="51">
        <v>58.2089</v>
      </c>
      <c r="H780" s="69">
        <f t="shared" si="164"/>
        <v>58.770099999999999</v>
      </c>
      <c r="I780" s="64">
        <f t="shared" si="165"/>
        <v>-0.56119999999999948</v>
      </c>
      <c r="J780" s="64">
        <f t="shared" si="166"/>
        <v>0.31494543999999941</v>
      </c>
      <c r="K780" s="64">
        <f t="shared" si="167"/>
        <v>0.56119999999999948</v>
      </c>
      <c r="L780" s="70">
        <f t="shared" si="168"/>
        <v>9.6411373518482477E-3</v>
      </c>
      <c r="M780" s="64">
        <f t="shared" ca="1" si="157"/>
        <v>57.650599999999997</v>
      </c>
      <c r="N780" s="64">
        <f t="shared" ca="1" si="159"/>
        <v>0.55830000000000268</v>
      </c>
      <c r="O780" s="64">
        <f t="shared" ca="1" si="160"/>
        <v>0.311698890000003</v>
      </c>
      <c r="P780" s="64">
        <f t="shared" ca="1" si="161"/>
        <v>0.55830000000000268</v>
      </c>
      <c r="Q780" s="70">
        <f t="shared" ca="1" si="162"/>
        <v>9.5913167917621306E-3</v>
      </c>
      <c r="R780" s="67">
        <f t="shared" ca="1" si="158"/>
        <v>0.60433751705320871</v>
      </c>
      <c r="S780" s="68">
        <f t="shared" ca="1" si="169"/>
        <v>0</v>
      </c>
    </row>
    <row r="781" spans="5:19" x14ac:dyDescent="0.25">
      <c r="E781" s="62">
        <f t="shared" si="163"/>
        <v>780</v>
      </c>
      <c r="F781" s="50">
        <v>44595</v>
      </c>
      <c r="G781" s="51">
        <v>56.712200000000003</v>
      </c>
      <c r="H781" s="69">
        <f t="shared" si="164"/>
        <v>58.2089</v>
      </c>
      <c r="I781" s="64">
        <f t="shared" si="165"/>
        <v>-1.496699999999997</v>
      </c>
      <c r="J781" s="64">
        <f t="shared" si="166"/>
        <v>2.2401108899999911</v>
      </c>
      <c r="K781" s="64">
        <f t="shared" si="167"/>
        <v>1.496699999999997</v>
      </c>
      <c r="L781" s="70">
        <f t="shared" si="168"/>
        <v>2.639114687844938E-2</v>
      </c>
      <c r="M781" s="64">
        <f t="shared" ca="1" si="157"/>
        <v>58.357366666666671</v>
      </c>
      <c r="N781" s="64">
        <f t="shared" ca="1" si="159"/>
        <v>-1.6451666666666682</v>
      </c>
      <c r="O781" s="64">
        <f t="shared" ca="1" si="160"/>
        <v>2.7065733611111162</v>
      </c>
      <c r="P781" s="64">
        <f t="shared" ca="1" si="161"/>
        <v>1.6451666666666682</v>
      </c>
      <c r="Q781" s="70">
        <f t="shared" ca="1" si="162"/>
        <v>2.9009043321660388E-2</v>
      </c>
      <c r="R781" s="67">
        <f t="shared" ca="1" si="158"/>
        <v>-1.5991291496134623</v>
      </c>
      <c r="S781" s="68">
        <f t="shared" ca="1" si="169"/>
        <v>1</v>
      </c>
    </row>
    <row r="782" spans="5:19" x14ac:dyDescent="0.25">
      <c r="E782" s="62">
        <f t="shared" si="163"/>
        <v>781</v>
      </c>
      <c r="F782" s="50">
        <v>44596</v>
      </c>
      <c r="G782" s="51">
        <v>56.231200000000001</v>
      </c>
      <c r="H782" s="69">
        <f t="shared" si="164"/>
        <v>56.712200000000003</v>
      </c>
      <c r="I782" s="64">
        <f t="shared" si="165"/>
        <v>-0.48100000000000165</v>
      </c>
      <c r="J782" s="64">
        <f t="shared" si="166"/>
        <v>0.23136100000000159</v>
      </c>
      <c r="K782" s="64">
        <f t="shared" si="167"/>
        <v>0.48100000000000165</v>
      </c>
      <c r="L782" s="70">
        <f t="shared" si="168"/>
        <v>8.553970037986058E-3</v>
      </c>
      <c r="M782" s="64">
        <f t="shared" ca="1" si="157"/>
        <v>57.897066666666667</v>
      </c>
      <c r="N782" s="64">
        <f t="shared" ca="1" si="159"/>
        <v>-1.6658666666666662</v>
      </c>
      <c r="O782" s="64">
        <f t="shared" ca="1" si="160"/>
        <v>2.7751117511111096</v>
      </c>
      <c r="P782" s="64">
        <f t="shared" ca="1" si="161"/>
        <v>1.6658666666666662</v>
      </c>
      <c r="Q782" s="70">
        <f t="shared" ca="1" si="162"/>
        <v>2.9625308843963246E-2</v>
      </c>
      <c r="R782" s="67">
        <f t="shared" ca="1" si="158"/>
        <v>-1.6198291496134603</v>
      </c>
      <c r="S782" s="68">
        <f t="shared" ca="1" si="169"/>
        <v>0</v>
      </c>
    </row>
    <row r="783" spans="5:19" x14ac:dyDescent="0.25">
      <c r="E783" s="62">
        <f t="shared" si="163"/>
        <v>782</v>
      </c>
      <c r="F783" s="50">
        <v>44599</v>
      </c>
      <c r="G783" s="51">
        <v>55.954999999999998</v>
      </c>
      <c r="H783" s="69">
        <f t="shared" si="164"/>
        <v>56.231200000000001</v>
      </c>
      <c r="I783" s="64">
        <f t="shared" si="165"/>
        <v>-0.27620000000000289</v>
      </c>
      <c r="J783" s="64">
        <f t="shared" si="166"/>
        <v>7.6286440000001593E-2</v>
      </c>
      <c r="K783" s="64">
        <f t="shared" si="167"/>
        <v>0.27620000000000289</v>
      </c>
      <c r="L783" s="70">
        <f t="shared" si="168"/>
        <v>4.9361093736038407E-3</v>
      </c>
      <c r="M783" s="64">
        <f t="shared" ca="1" si="157"/>
        <v>57.050766666666668</v>
      </c>
      <c r="N783" s="64">
        <f t="shared" ca="1" si="159"/>
        <v>-1.0957666666666697</v>
      </c>
      <c r="O783" s="64">
        <f t="shared" ca="1" si="160"/>
        <v>1.2007045877777844</v>
      </c>
      <c r="P783" s="64">
        <f t="shared" ca="1" si="161"/>
        <v>1.0957666666666697</v>
      </c>
      <c r="Q783" s="70">
        <f t="shared" ca="1" si="162"/>
        <v>1.9582998242635506E-2</v>
      </c>
      <c r="R783" s="67">
        <f t="shared" ca="1" si="158"/>
        <v>-1.0497291496134638</v>
      </c>
      <c r="S783" s="68">
        <f t="shared" ca="1" si="169"/>
        <v>0</v>
      </c>
    </row>
    <row r="784" spans="5:19" x14ac:dyDescent="0.25">
      <c r="E784" s="62">
        <f t="shared" si="163"/>
        <v>783</v>
      </c>
      <c r="F784" s="50">
        <v>44600</v>
      </c>
      <c r="G784" s="51">
        <v>56.115299999999998</v>
      </c>
      <c r="H784" s="69">
        <f t="shared" si="164"/>
        <v>55.954999999999998</v>
      </c>
      <c r="I784" s="64">
        <f t="shared" si="165"/>
        <v>0.16029999999999944</v>
      </c>
      <c r="J784" s="64">
        <f t="shared" si="166"/>
        <v>2.5696089999999821E-2</v>
      </c>
      <c r="K784" s="64">
        <f t="shared" si="167"/>
        <v>0.16029999999999944</v>
      </c>
      <c r="L784" s="70">
        <f t="shared" si="168"/>
        <v>2.8566184267035809E-3</v>
      </c>
      <c r="M784" s="64">
        <f t="shared" ca="1" si="157"/>
        <v>56.29946666666666</v>
      </c>
      <c r="N784" s="64">
        <f t="shared" ca="1" si="159"/>
        <v>-0.18416666666666259</v>
      </c>
      <c r="O784" s="64">
        <f t="shared" ca="1" si="160"/>
        <v>3.3917361111109608E-2</v>
      </c>
      <c r="P784" s="64">
        <f t="shared" ca="1" si="161"/>
        <v>0.18416666666666259</v>
      </c>
      <c r="Q784" s="70">
        <f t="shared" ca="1" si="162"/>
        <v>3.2819332101345373E-3</v>
      </c>
      <c r="R784" s="67">
        <f t="shared" ca="1" si="158"/>
        <v>-0.13812914961345663</v>
      </c>
      <c r="S784" s="68">
        <f t="shared" ca="1" si="169"/>
        <v>0</v>
      </c>
    </row>
    <row r="785" spans="5:19" x14ac:dyDescent="0.25">
      <c r="E785" s="62">
        <f t="shared" si="163"/>
        <v>784</v>
      </c>
      <c r="F785" s="50">
        <v>44601</v>
      </c>
      <c r="G785" s="51">
        <v>57.344700000000003</v>
      </c>
      <c r="H785" s="69">
        <f t="shared" si="164"/>
        <v>56.115299999999998</v>
      </c>
      <c r="I785" s="64">
        <f t="shared" si="165"/>
        <v>1.2294000000000054</v>
      </c>
      <c r="J785" s="64">
        <f t="shared" si="166"/>
        <v>1.5114243600000132</v>
      </c>
      <c r="K785" s="64">
        <f t="shared" si="167"/>
        <v>1.2294000000000054</v>
      </c>
      <c r="L785" s="70">
        <f t="shared" si="168"/>
        <v>2.1438772894443694E-2</v>
      </c>
      <c r="M785" s="64">
        <f t="shared" ca="1" si="157"/>
        <v>56.100500000000004</v>
      </c>
      <c r="N785" s="64">
        <f t="shared" ca="1" si="159"/>
        <v>1.2441999999999993</v>
      </c>
      <c r="O785" s="64">
        <f t="shared" ca="1" si="160"/>
        <v>1.5480336399999983</v>
      </c>
      <c r="P785" s="64">
        <f t="shared" ca="1" si="161"/>
        <v>1.2441999999999993</v>
      </c>
      <c r="Q785" s="70">
        <f t="shared" ca="1" si="162"/>
        <v>2.1696861261807966E-2</v>
      </c>
      <c r="R785" s="67">
        <f t="shared" ca="1" si="158"/>
        <v>1.2902375170532052</v>
      </c>
      <c r="S785" s="68">
        <f t="shared" ca="1" si="169"/>
        <v>1</v>
      </c>
    </row>
    <row r="786" spans="5:19" x14ac:dyDescent="0.25">
      <c r="E786" s="62">
        <f t="shared" si="163"/>
        <v>785</v>
      </c>
      <c r="F786" s="50">
        <v>44602</v>
      </c>
      <c r="G786" s="51">
        <v>55.750100000000003</v>
      </c>
      <c r="H786" s="69">
        <f t="shared" si="164"/>
        <v>57.344700000000003</v>
      </c>
      <c r="I786" s="64">
        <f t="shared" si="165"/>
        <v>-1.5945999999999998</v>
      </c>
      <c r="J786" s="64">
        <f t="shared" si="166"/>
        <v>2.5427491599999992</v>
      </c>
      <c r="K786" s="64">
        <f t="shared" si="167"/>
        <v>1.5945999999999998</v>
      </c>
      <c r="L786" s="70">
        <f t="shared" si="168"/>
        <v>2.8602639277777075E-2</v>
      </c>
      <c r="M786" s="64">
        <f t="shared" ca="1" si="157"/>
        <v>56.471666666666671</v>
      </c>
      <c r="N786" s="64">
        <f t="shared" ca="1" si="159"/>
        <v>-0.7215666666666678</v>
      </c>
      <c r="O786" s="64">
        <f t="shared" ca="1" si="160"/>
        <v>0.52065845444444603</v>
      </c>
      <c r="P786" s="64">
        <f t="shared" ca="1" si="161"/>
        <v>0.7215666666666678</v>
      </c>
      <c r="Q786" s="70">
        <f t="shared" ca="1" si="162"/>
        <v>1.2942876634600973E-2</v>
      </c>
      <c r="R786" s="67">
        <f t="shared" ca="1" si="158"/>
        <v>-0.67552914961346178</v>
      </c>
      <c r="S786" s="68">
        <f t="shared" ca="1" si="169"/>
        <v>1</v>
      </c>
    </row>
    <row r="787" spans="5:19" x14ac:dyDescent="0.25">
      <c r="E787" s="62">
        <f t="shared" si="163"/>
        <v>786</v>
      </c>
      <c r="F787" s="50">
        <v>44603</v>
      </c>
      <c r="G787" s="51">
        <v>54.110900000000001</v>
      </c>
      <c r="H787" s="69">
        <f t="shared" si="164"/>
        <v>55.750100000000003</v>
      </c>
      <c r="I787" s="64">
        <f t="shared" si="165"/>
        <v>-1.6392000000000024</v>
      </c>
      <c r="J787" s="64">
        <f t="shared" si="166"/>
        <v>2.6869766400000081</v>
      </c>
      <c r="K787" s="64">
        <f t="shared" si="167"/>
        <v>1.6392000000000024</v>
      </c>
      <c r="L787" s="70">
        <f t="shared" si="168"/>
        <v>3.0293342006878509E-2</v>
      </c>
      <c r="M787" s="64">
        <f t="shared" ca="1" si="157"/>
        <v>56.40336666666667</v>
      </c>
      <c r="N787" s="64">
        <f t="shared" ca="1" si="159"/>
        <v>-2.2924666666666695</v>
      </c>
      <c r="O787" s="64">
        <f t="shared" ca="1" si="160"/>
        <v>5.2554034177777913</v>
      </c>
      <c r="P787" s="64">
        <f t="shared" ca="1" si="161"/>
        <v>2.2924666666666695</v>
      </c>
      <c r="Q787" s="70">
        <f t="shared" ca="1" si="162"/>
        <v>4.2366079046304343E-2</v>
      </c>
      <c r="R787" s="67">
        <f t="shared" ca="1" si="158"/>
        <v>-2.2464291496134634</v>
      </c>
      <c r="S787" s="68">
        <f t="shared" ca="1" si="169"/>
        <v>0</v>
      </c>
    </row>
    <row r="788" spans="5:19" x14ac:dyDescent="0.25">
      <c r="E788" s="62">
        <f t="shared" si="163"/>
        <v>787</v>
      </c>
      <c r="F788" s="50">
        <v>44606</v>
      </c>
      <c r="G788" s="51">
        <v>53.353700000000003</v>
      </c>
      <c r="H788" s="69">
        <f t="shared" si="164"/>
        <v>54.110900000000001</v>
      </c>
      <c r="I788" s="64">
        <f t="shared" si="165"/>
        <v>-0.75719999999999743</v>
      </c>
      <c r="J788" s="64">
        <f t="shared" si="166"/>
        <v>0.57335183999999606</v>
      </c>
      <c r="K788" s="64">
        <f t="shared" si="167"/>
        <v>0.75719999999999743</v>
      </c>
      <c r="L788" s="70">
        <f t="shared" si="168"/>
        <v>1.4192080399297469E-2</v>
      </c>
      <c r="M788" s="64">
        <f t="shared" ca="1" si="157"/>
        <v>55.735233333333333</v>
      </c>
      <c r="N788" s="64">
        <f t="shared" ca="1" si="159"/>
        <v>-2.3815333333333299</v>
      </c>
      <c r="O788" s="64">
        <f t="shared" ca="1" si="160"/>
        <v>5.671701017777762</v>
      </c>
      <c r="P788" s="64">
        <f t="shared" ca="1" si="161"/>
        <v>2.3815333333333299</v>
      </c>
      <c r="Q788" s="70">
        <f t="shared" ca="1" si="162"/>
        <v>4.4636704358523023E-2</v>
      </c>
      <c r="R788" s="67">
        <f t="shared" ca="1" si="158"/>
        <v>-2.3354958162801238</v>
      </c>
      <c r="S788" s="68">
        <f t="shared" ca="1" si="169"/>
        <v>0</v>
      </c>
    </row>
    <row r="789" spans="5:19" x14ac:dyDescent="0.25">
      <c r="E789" s="62">
        <f t="shared" si="163"/>
        <v>788</v>
      </c>
      <c r="F789" s="50">
        <v>44607</v>
      </c>
      <c r="G789" s="51">
        <v>54.850299999999997</v>
      </c>
      <c r="H789" s="69">
        <f t="shared" si="164"/>
        <v>53.353700000000003</v>
      </c>
      <c r="I789" s="64">
        <f t="shared" si="165"/>
        <v>1.4965999999999937</v>
      </c>
      <c r="J789" s="64">
        <f t="shared" si="166"/>
        <v>2.239811559999981</v>
      </c>
      <c r="K789" s="64">
        <f t="shared" si="167"/>
        <v>1.4965999999999937</v>
      </c>
      <c r="L789" s="70">
        <f t="shared" si="168"/>
        <v>2.7285174374615886E-2</v>
      </c>
      <c r="M789" s="64">
        <f t="shared" ca="1" si="157"/>
        <v>54.404899999999998</v>
      </c>
      <c r="N789" s="64">
        <f t="shared" ca="1" si="159"/>
        <v>0.44539999999999935</v>
      </c>
      <c r="O789" s="64">
        <f t="shared" ca="1" si="160"/>
        <v>0.19838115999999942</v>
      </c>
      <c r="P789" s="64">
        <f t="shared" ca="1" si="161"/>
        <v>0.44539999999999935</v>
      </c>
      <c r="Q789" s="70">
        <f t="shared" ca="1" si="162"/>
        <v>8.1202837541453632E-3</v>
      </c>
      <c r="R789" s="67">
        <f t="shared" ca="1" si="158"/>
        <v>0.49143751705320532</v>
      </c>
      <c r="S789" s="68">
        <f t="shared" ca="1" si="169"/>
        <v>1</v>
      </c>
    </row>
    <row r="790" spans="5:19" x14ac:dyDescent="0.25">
      <c r="E790" s="62">
        <f t="shared" si="163"/>
        <v>789</v>
      </c>
      <c r="F790" s="50">
        <v>44608</v>
      </c>
      <c r="G790" s="51">
        <v>54.298000000000002</v>
      </c>
      <c r="H790" s="69">
        <f t="shared" si="164"/>
        <v>54.850299999999997</v>
      </c>
      <c r="I790" s="64">
        <f t="shared" si="165"/>
        <v>-0.55229999999999535</v>
      </c>
      <c r="J790" s="64">
        <f t="shared" si="166"/>
        <v>0.30503528999999485</v>
      </c>
      <c r="K790" s="64">
        <f t="shared" si="167"/>
        <v>0.55229999999999535</v>
      </c>
      <c r="L790" s="70">
        <f t="shared" si="168"/>
        <v>1.017164536447006E-2</v>
      </c>
      <c r="M790" s="64">
        <f t="shared" ca="1" si="157"/>
        <v>54.104966666666662</v>
      </c>
      <c r="N790" s="64">
        <f t="shared" ca="1" si="159"/>
        <v>0.19303333333333939</v>
      </c>
      <c r="O790" s="64">
        <f t="shared" ca="1" si="160"/>
        <v>3.7261867777780115E-2</v>
      </c>
      <c r="P790" s="64">
        <f t="shared" ca="1" si="161"/>
        <v>0.19303333333333939</v>
      </c>
      <c r="Q790" s="70">
        <f t="shared" ca="1" si="162"/>
        <v>3.5550726239150501E-3</v>
      </c>
      <c r="R790" s="67">
        <f t="shared" ca="1" si="158"/>
        <v>0.23907085038654535</v>
      </c>
      <c r="S790" s="68">
        <f t="shared" ca="1" si="169"/>
        <v>0</v>
      </c>
    </row>
    <row r="791" spans="5:19" x14ac:dyDescent="0.25">
      <c r="E791" s="62">
        <f t="shared" si="163"/>
        <v>790</v>
      </c>
      <c r="F791" s="50">
        <v>44609</v>
      </c>
      <c r="G791" s="51">
        <v>52.694400000000002</v>
      </c>
      <c r="H791" s="69">
        <f t="shared" si="164"/>
        <v>54.298000000000002</v>
      </c>
      <c r="I791" s="64">
        <f t="shared" si="165"/>
        <v>-1.6036000000000001</v>
      </c>
      <c r="J791" s="64">
        <f t="shared" si="166"/>
        <v>2.5715329600000003</v>
      </c>
      <c r="K791" s="64">
        <f t="shared" si="167"/>
        <v>1.6036000000000001</v>
      </c>
      <c r="L791" s="70">
        <f t="shared" si="168"/>
        <v>3.0432076273759642E-2</v>
      </c>
      <c r="M791" s="64">
        <f t="shared" ca="1" si="157"/>
        <v>54.167333333333339</v>
      </c>
      <c r="N791" s="64">
        <f t="shared" ca="1" si="159"/>
        <v>-1.4729333333333372</v>
      </c>
      <c r="O791" s="64">
        <f t="shared" ca="1" si="160"/>
        <v>2.1695326044444561</v>
      </c>
      <c r="P791" s="64">
        <f t="shared" ca="1" si="161"/>
        <v>1.4729333333333372</v>
      </c>
      <c r="Q791" s="70">
        <f t="shared" ca="1" si="162"/>
        <v>2.7952369385235189E-2</v>
      </c>
      <c r="R791" s="67">
        <f t="shared" ca="1" si="158"/>
        <v>-1.4268958162801313</v>
      </c>
      <c r="S791" s="68">
        <f t="shared" ca="1" si="169"/>
        <v>1</v>
      </c>
    </row>
    <row r="792" spans="5:19" x14ac:dyDescent="0.25">
      <c r="E792" s="62">
        <f t="shared" si="163"/>
        <v>791</v>
      </c>
      <c r="F792" s="50">
        <v>44610</v>
      </c>
      <c r="G792" s="51">
        <v>52.712299999999999</v>
      </c>
      <c r="H792" s="69">
        <f t="shared" si="164"/>
        <v>52.694400000000002</v>
      </c>
      <c r="I792" s="64">
        <f t="shared" si="165"/>
        <v>1.7899999999997362E-2</v>
      </c>
      <c r="J792" s="64">
        <f t="shared" si="166"/>
        <v>3.204099999999056E-4</v>
      </c>
      <c r="K792" s="64">
        <f t="shared" si="167"/>
        <v>1.7899999999997362E-2</v>
      </c>
      <c r="L792" s="70">
        <f t="shared" si="168"/>
        <v>3.3957918740023417E-4</v>
      </c>
      <c r="M792" s="64">
        <f t="shared" ca="1" si="157"/>
        <v>53.947566666666667</v>
      </c>
      <c r="N792" s="64">
        <f t="shared" ca="1" si="159"/>
        <v>-1.2352666666666678</v>
      </c>
      <c r="O792" s="64">
        <f t="shared" ca="1" si="160"/>
        <v>1.5258837377777807</v>
      </c>
      <c r="P792" s="64">
        <f t="shared" ca="1" si="161"/>
        <v>1.2352666666666678</v>
      </c>
      <c r="Q792" s="70">
        <f t="shared" ca="1" si="162"/>
        <v>2.3434125748006972E-2</v>
      </c>
      <c r="R792" s="67">
        <f t="shared" ca="1" si="158"/>
        <v>-1.1892291496134619</v>
      </c>
      <c r="S792" s="68">
        <f t="shared" ca="1" si="169"/>
        <v>0</v>
      </c>
    </row>
    <row r="793" spans="5:19" x14ac:dyDescent="0.25">
      <c r="E793" s="62">
        <f t="shared" si="163"/>
        <v>792</v>
      </c>
      <c r="F793" s="50">
        <v>44614</v>
      </c>
      <c r="G793" s="51">
        <v>51.8125</v>
      </c>
      <c r="H793" s="69">
        <f t="shared" si="164"/>
        <v>52.712299999999999</v>
      </c>
      <c r="I793" s="64">
        <f t="shared" si="165"/>
        <v>-0.89979999999999905</v>
      </c>
      <c r="J793" s="64">
        <f t="shared" si="166"/>
        <v>0.80964003999999823</v>
      </c>
      <c r="K793" s="64">
        <f t="shared" si="167"/>
        <v>0.89979999999999905</v>
      </c>
      <c r="L793" s="70">
        <f t="shared" si="168"/>
        <v>1.7366465621230381E-2</v>
      </c>
      <c r="M793" s="64">
        <f t="shared" ca="1" si="157"/>
        <v>53.234900000000003</v>
      </c>
      <c r="N793" s="64">
        <f t="shared" ca="1" si="159"/>
        <v>-1.4224000000000032</v>
      </c>
      <c r="O793" s="64">
        <f t="shared" ca="1" si="160"/>
        <v>2.0232217600000091</v>
      </c>
      <c r="P793" s="64">
        <f t="shared" ca="1" si="161"/>
        <v>1.4224000000000032</v>
      </c>
      <c r="Q793" s="70">
        <f t="shared" ca="1" si="162"/>
        <v>2.7452834740651449E-2</v>
      </c>
      <c r="R793" s="67">
        <f t="shared" ca="1" si="158"/>
        <v>-1.3763624829467973</v>
      </c>
      <c r="S793" s="68">
        <f t="shared" ca="1" si="169"/>
        <v>0</v>
      </c>
    </row>
    <row r="794" spans="5:19" x14ac:dyDescent="0.25">
      <c r="E794" s="62">
        <f t="shared" si="163"/>
        <v>793</v>
      </c>
      <c r="F794" s="50">
        <v>44615</v>
      </c>
      <c r="G794" s="51">
        <v>50.886000000000003</v>
      </c>
      <c r="H794" s="69">
        <f t="shared" si="164"/>
        <v>51.8125</v>
      </c>
      <c r="I794" s="64">
        <f t="shared" si="165"/>
        <v>-0.92649999999999721</v>
      </c>
      <c r="J794" s="64">
        <f t="shared" si="166"/>
        <v>0.85840224999999482</v>
      </c>
      <c r="K794" s="64">
        <f t="shared" si="167"/>
        <v>0.92649999999999721</v>
      </c>
      <c r="L794" s="70">
        <f t="shared" si="168"/>
        <v>1.8207365483630018E-2</v>
      </c>
      <c r="M794" s="64">
        <f t="shared" ca="1" si="157"/>
        <v>52.406399999999998</v>
      </c>
      <c r="N794" s="64">
        <f t="shared" ca="1" si="159"/>
        <v>-1.5203999999999951</v>
      </c>
      <c r="O794" s="64">
        <f t="shared" ca="1" si="160"/>
        <v>2.3116161599999852</v>
      </c>
      <c r="P794" s="64">
        <f t="shared" ca="1" si="161"/>
        <v>1.5203999999999951</v>
      </c>
      <c r="Q794" s="70">
        <f t="shared" ca="1" si="162"/>
        <v>2.9878552057540288E-2</v>
      </c>
      <c r="R794" s="67">
        <f t="shared" ca="1" si="158"/>
        <v>-1.4743624829467892</v>
      </c>
      <c r="S794" s="68">
        <f t="shared" ca="1" si="169"/>
        <v>0</v>
      </c>
    </row>
    <row r="795" spans="5:19" x14ac:dyDescent="0.25">
      <c r="E795" s="62">
        <f t="shared" si="163"/>
        <v>794</v>
      </c>
      <c r="F795" s="50">
        <v>44616</v>
      </c>
      <c r="G795" s="51">
        <v>51.349200000000003</v>
      </c>
      <c r="H795" s="69">
        <f t="shared" si="164"/>
        <v>50.886000000000003</v>
      </c>
      <c r="I795" s="64">
        <f t="shared" si="165"/>
        <v>0.4632000000000005</v>
      </c>
      <c r="J795" s="64">
        <f t="shared" si="166"/>
        <v>0.21455424000000045</v>
      </c>
      <c r="K795" s="64">
        <f t="shared" si="167"/>
        <v>0.4632000000000005</v>
      </c>
      <c r="L795" s="70">
        <f t="shared" si="168"/>
        <v>9.0205884414947153E-3</v>
      </c>
      <c r="M795" s="64">
        <f t="shared" ca="1" si="157"/>
        <v>51.803599999999996</v>
      </c>
      <c r="N795" s="64">
        <f t="shared" ca="1" si="159"/>
        <v>-0.45439999999999259</v>
      </c>
      <c r="O795" s="64">
        <f t="shared" ca="1" si="160"/>
        <v>0.20647935999999326</v>
      </c>
      <c r="P795" s="64">
        <f t="shared" ca="1" si="161"/>
        <v>0.45439999999999259</v>
      </c>
      <c r="Q795" s="70">
        <f t="shared" ca="1" si="162"/>
        <v>8.8492128407062342E-3</v>
      </c>
      <c r="R795" s="67">
        <f t="shared" ca="1" si="158"/>
        <v>-0.40836248294678662</v>
      </c>
      <c r="S795" s="68">
        <f t="shared" ca="1" si="169"/>
        <v>0</v>
      </c>
    </row>
    <row r="796" spans="5:19" x14ac:dyDescent="0.25">
      <c r="E796" s="62">
        <f t="shared" si="163"/>
        <v>795</v>
      </c>
      <c r="F796" s="50">
        <v>44617</v>
      </c>
      <c r="G796" s="51">
        <v>52.240099999999998</v>
      </c>
      <c r="H796" s="69">
        <f t="shared" si="164"/>
        <v>51.349200000000003</v>
      </c>
      <c r="I796" s="64">
        <f t="shared" si="165"/>
        <v>0.89089999999999492</v>
      </c>
      <c r="J796" s="64">
        <f t="shared" si="166"/>
        <v>0.79370280999999099</v>
      </c>
      <c r="K796" s="64">
        <f t="shared" si="167"/>
        <v>0.89089999999999492</v>
      </c>
      <c r="L796" s="70">
        <f t="shared" si="168"/>
        <v>1.7053948977892364E-2</v>
      </c>
      <c r="M796" s="64">
        <f t="shared" ca="1" si="157"/>
        <v>51.349233333333331</v>
      </c>
      <c r="N796" s="64">
        <f t="shared" ca="1" si="159"/>
        <v>0.89086666666666758</v>
      </c>
      <c r="O796" s="64">
        <f t="shared" ca="1" si="160"/>
        <v>0.79364341777777936</v>
      </c>
      <c r="P796" s="64">
        <f t="shared" ca="1" si="161"/>
        <v>0.89086666666666758</v>
      </c>
      <c r="Q796" s="70">
        <f t="shared" ca="1" si="162"/>
        <v>1.7053310898460523E-2</v>
      </c>
      <c r="R796" s="67">
        <f t="shared" ca="1" si="158"/>
        <v>0.93690418371987361</v>
      </c>
      <c r="S796" s="68">
        <f t="shared" ca="1" si="169"/>
        <v>1</v>
      </c>
    </row>
    <row r="797" spans="5:19" x14ac:dyDescent="0.25">
      <c r="E797" s="62">
        <f t="shared" si="163"/>
        <v>796</v>
      </c>
      <c r="F797" s="50">
        <v>44620</v>
      </c>
      <c r="G797" s="51">
        <v>51.687800000000003</v>
      </c>
      <c r="H797" s="69">
        <f t="shared" si="164"/>
        <v>52.240099999999998</v>
      </c>
      <c r="I797" s="64">
        <f t="shared" si="165"/>
        <v>-0.55229999999999535</v>
      </c>
      <c r="J797" s="64">
        <f t="shared" si="166"/>
        <v>0.30503528999999485</v>
      </c>
      <c r="K797" s="64">
        <f t="shared" si="167"/>
        <v>0.55229999999999535</v>
      </c>
      <c r="L797" s="70">
        <f t="shared" si="168"/>
        <v>1.0685306784192697E-2</v>
      </c>
      <c r="M797" s="64">
        <f t="shared" ca="1" si="157"/>
        <v>51.49176666666667</v>
      </c>
      <c r="N797" s="64">
        <f t="shared" ca="1" si="159"/>
        <v>0.19603333333333239</v>
      </c>
      <c r="O797" s="64">
        <f t="shared" ca="1" si="160"/>
        <v>3.8429067777777409E-2</v>
      </c>
      <c r="P797" s="64">
        <f t="shared" ca="1" si="161"/>
        <v>0.19603333333333239</v>
      </c>
      <c r="Q797" s="70">
        <f t="shared" ca="1" si="162"/>
        <v>3.7926422353695144E-3</v>
      </c>
      <c r="R797" s="67">
        <f t="shared" ca="1" si="158"/>
        <v>0.24207085038653836</v>
      </c>
      <c r="S797" s="68">
        <f t="shared" ca="1" si="169"/>
        <v>0</v>
      </c>
    </row>
    <row r="798" spans="5:19" x14ac:dyDescent="0.25">
      <c r="E798" s="62">
        <f t="shared" si="163"/>
        <v>797</v>
      </c>
      <c r="F798" s="50">
        <v>44621</v>
      </c>
      <c r="G798" s="51">
        <v>49.451700000000002</v>
      </c>
      <c r="H798" s="69">
        <f t="shared" si="164"/>
        <v>51.687800000000003</v>
      </c>
      <c r="I798" s="64">
        <f t="shared" si="165"/>
        <v>-2.2361000000000004</v>
      </c>
      <c r="J798" s="64">
        <f t="shared" si="166"/>
        <v>5.0001432100000018</v>
      </c>
      <c r="K798" s="64">
        <f t="shared" si="167"/>
        <v>2.2361000000000004</v>
      </c>
      <c r="L798" s="70">
        <f t="shared" si="168"/>
        <v>4.5217859042257398E-2</v>
      </c>
      <c r="M798" s="64">
        <f t="shared" ca="1" si="157"/>
        <v>51.759033333333342</v>
      </c>
      <c r="N798" s="64">
        <f t="shared" ca="1" si="159"/>
        <v>-2.3073333333333395</v>
      </c>
      <c r="O798" s="64">
        <f t="shared" ca="1" si="160"/>
        <v>5.3237871111111392</v>
      </c>
      <c r="P798" s="64">
        <f t="shared" ca="1" si="161"/>
        <v>2.3073333333333395</v>
      </c>
      <c r="Q798" s="70">
        <f t="shared" ca="1" si="162"/>
        <v>4.6658321823786431E-2</v>
      </c>
      <c r="R798" s="67">
        <f t="shared" ca="1" si="158"/>
        <v>-2.2612958162801333</v>
      </c>
      <c r="S798" s="68">
        <f t="shared" ca="1" si="169"/>
        <v>1</v>
      </c>
    </row>
    <row r="799" spans="5:19" x14ac:dyDescent="0.25">
      <c r="E799" s="62">
        <f t="shared" si="163"/>
        <v>798</v>
      </c>
      <c r="F799" s="50">
        <v>44622</v>
      </c>
      <c r="G799" s="51">
        <v>50.939399999999999</v>
      </c>
      <c r="H799" s="69">
        <f t="shared" si="164"/>
        <v>49.451700000000002</v>
      </c>
      <c r="I799" s="64">
        <f t="shared" si="165"/>
        <v>1.4876999999999967</v>
      </c>
      <c r="J799" s="64">
        <f t="shared" si="166"/>
        <v>2.2132512899999903</v>
      </c>
      <c r="K799" s="64">
        <f t="shared" si="167"/>
        <v>1.4876999999999967</v>
      </c>
      <c r="L799" s="70">
        <f t="shared" si="168"/>
        <v>2.9205290992826705E-2</v>
      </c>
      <c r="M799" s="64">
        <f t="shared" ca="1" si="157"/>
        <v>51.126533333333327</v>
      </c>
      <c r="N799" s="64">
        <f t="shared" ca="1" si="159"/>
        <v>-0.18713333333332827</v>
      </c>
      <c r="O799" s="64">
        <f t="shared" ca="1" si="160"/>
        <v>3.5018884444442545E-2</v>
      </c>
      <c r="P799" s="64">
        <f t="shared" ca="1" si="161"/>
        <v>0.18713333333332827</v>
      </c>
      <c r="Q799" s="70">
        <f t="shared" ca="1" si="162"/>
        <v>3.6736462018266466E-3</v>
      </c>
      <c r="R799" s="67">
        <f t="shared" ca="1" si="158"/>
        <v>-0.1410958162801223</v>
      </c>
      <c r="S799" s="68">
        <f t="shared" ca="1" si="169"/>
        <v>0</v>
      </c>
    </row>
    <row r="800" spans="5:19" x14ac:dyDescent="0.25">
      <c r="E800" s="62">
        <f t="shared" si="163"/>
        <v>799</v>
      </c>
      <c r="F800" s="50">
        <v>44623</v>
      </c>
      <c r="G800" s="51">
        <v>50.057499999999997</v>
      </c>
      <c r="H800" s="69">
        <f t="shared" si="164"/>
        <v>50.939399999999999</v>
      </c>
      <c r="I800" s="64">
        <f t="shared" si="165"/>
        <v>-0.88190000000000168</v>
      </c>
      <c r="J800" s="64">
        <f t="shared" si="166"/>
        <v>0.77774761000000292</v>
      </c>
      <c r="K800" s="64">
        <f t="shared" si="167"/>
        <v>0.88190000000000168</v>
      </c>
      <c r="L800" s="70">
        <f t="shared" si="168"/>
        <v>1.7617739599460655E-2</v>
      </c>
      <c r="M800" s="64">
        <f t="shared" ca="1" si="157"/>
        <v>50.692966666666671</v>
      </c>
      <c r="N800" s="64">
        <f t="shared" ca="1" si="159"/>
        <v>-0.63546666666667306</v>
      </c>
      <c r="O800" s="64">
        <f t="shared" ca="1" si="160"/>
        <v>0.4038178844444526</v>
      </c>
      <c r="P800" s="64">
        <f t="shared" ca="1" si="161"/>
        <v>0.63546666666667306</v>
      </c>
      <c r="Q800" s="70">
        <f t="shared" ca="1" si="162"/>
        <v>1.2694734388786358E-2</v>
      </c>
      <c r="R800" s="67">
        <f t="shared" ca="1" si="158"/>
        <v>-0.58942914961346704</v>
      </c>
      <c r="S800" s="68">
        <f t="shared" ca="1" si="169"/>
        <v>0</v>
      </c>
    </row>
    <row r="801" spans="5:19" x14ac:dyDescent="0.25">
      <c r="E801" s="62">
        <f t="shared" si="163"/>
        <v>800</v>
      </c>
      <c r="F801" s="50">
        <v>44624</v>
      </c>
      <c r="G801" s="51">
        <v>48.935000000000002</v>
      </c>
      <c r="H801" s="69">
        <f t="shared" si="164"/>
        <v>50.057499999999997</v>
      </c>
      <c r="I801" s="64">
        <f t="shared" si="165"/>
        <v>-1.1224999999999952</v>
      </c>
      <c r="J801" s="64">
        <f t="shared" si="166"/>
        <v>1.2600062499999891</v>
      </c>
      <c r="K801" s="64">
        <f t="shared" si="167"/>
        <v>1.1224999999999952</v>
      </c>
      <c r="L801" s="70">
        <f t="shared" si="168"/>
        <v>2.2938592009808832E-2</v>
      </c>
      <c r="M801" s="64">
        <f t="shared" ca="1" si="157"/>
        <v>50.149533333333331</v>
      </c>
      <c r="N801" s="64">
        <f t="shared" ca="1" si="159"/>
        <v>-1.2145333333333284</v>
      </c>
      <c r="O801" s="64">
        <f t="shared" ca="1" si="160"/>
        <v>1.4750912177777658</v>
      </c>
      <c r="P801" s="64">
        <f t="shared" ca="1" si="161"/>
        <v>1.2145333333333284</v>
      </c>
      <c r="Q801" s="70">
        <f t="shared" ca="1" si="162"/>
        <v>2.4819318143114912E-2</v>
      </c>
      <c r="R801" s="67">
        <f t="shared" ca="1" si="158"/>
        <v>-1.1684958162801224</v>
      </c>
      <c r="S801" s="68">
        <f t="shared" ca="1" si="169"/>
        <v>0</v>
      </c>
    </row>
    <row r="802" spans="5:19" x14ac:dyDescent="0.25">
      <c r="E802" s="62">
        <f t="shared" si="163"/>
        <v>801</v>
      </c>
      <c r="F802" s="50">
        <v>44627</v>
      </c>
      <c r="G802" s="51">
        <v>46.128799999999998</v>
      </c>
      <c r="H802" s="69">
        <f t="shared" si="164"/>
        <v>48.935000000000002</v>
      </c>
      <c r="I802" s="64">
        <f t="shared" si="165"/>
        <v>-2.806200000000004</v>
      </c>
      <c r="J802" s="64">
        <f t="shared" si="166"/>
        <v>7.874758440000023</v>
      </c>
      <c r="K802" s="64">
        <f t="shared" si="167"/>
        <v>2.806200000000004</v>
      </c>
      <c r="L802" s="70">
        <f t="shared" si="168"/>
        <v>6.0834012590832716E-2</v>
      </c>
      <c r="M802" s="64">
        <f t="shared" ca="1" si="157"/>
        <v>49.977299999999993</v>
      </c>
      <c r="N802" s="64">
        <f t="shared" ca="1" si="159"/>
        <v>-3.8484999999999943</v>
      </c>
      <c r="O802" s="64">
        <f t="shared" ca="1" si="160"/>
        <v>14.810952249999955</v>
      </c>
      <c r="P802" s="64">
        <f t="shared" ca="1" si="161"/>
        <v>3.8484999999999943</v>
      </c>
      <c r="Q802" s="70">
        <f t="shared" ca="1" si="162"/>
        <v>8.3429441043339395E-2</v>
      </c>
      <c r="R802" s="67">
        <f t="shared" ca="1" si="158"/>
        <v>-3.8024624829467881</v>
      </c>
      <c r="S802" s="68">
        <f t="shared" ca="1" si="169"/>
        <v>0</v>
      </c>
    </row>
    <row r="803" spans="5:19" x14ac:dyDescent="0.25">
      <c r="E803" s="62">
        <f t="shared" si="163"/>
        <v>802</v>
      </c>
      <c r="F803" s="50">
        <v>44628</v>
      </c>
      <c r="G803" s="51">
        <v>46.280200000000001</v>
      </c>
      <c r="H803" s="69">
        <f t="shared" si="164"/>
        <v>46.128799999999998</v>
      </c>
      <c r="I803" s="64">
        <f t="shared" si="165"/>
        <v>0.15140000000000242</v>
      </c>
      <c r="J803" s="64">
        <f t="shared" si="166"/>
        <v>2.2921960000000734E-2</v>
      </c>
      <c r="K803" s="64">
        <f t="shared" si="167"/>
        <v>0.15140000000000242</v>
      </c>
      <c r="L803" s="70">
        <f t="shared" si="168"/>
        <v>3.2713773924918739E-3</v>
      </c>
      <c r="M803" s="64">
        <f t="shared" ca="1" si="157"/>
        <v>48.373766666666675</v>
      </c>
      <c r="N803" s="64">
        <f t="shared" ca="1" si="159"/>
        <v>-2.0935666666666748</v>
      </c>
      <c r="O803" s="64">
        <f t="shared" ca="1" si="160"/>
        <v>4.3830213877778119</v>
      </c>
      <c r="P803" s="64">
        <f t="shared" ca="1" si="161"/>
        <v>2.0935666666666748</v>
      </c>
      <c r="Q803" s="70">
        <f t="shared" ca="1" si="162"/>
        <v>4.5236767919470414E-2</v>
      </c>
      <c r="R803" s="67">
        <f t="shared" ca="1" si="158"/>
        <v>-2.0475291496134687</v>
      </c>
      <c r="S803" s="68">
        <f t="shared" ca="1" si="169"/>
        <v>0</v>
      </c>
    </row>
    <row r="804" spans="5:19" x14ac:dyDescent="0.25">
      <c r="E804" s="62">
        <f t="shared" si="163"/>
        <v>803</v>
      </c>
      <c r="F804" s="50">
        <v>44629</v>
      </c>
      <c r="G804" s="51">
        <v>48.115299999999998</v>
      </c>
      <c r="H804" s="69">
        <f t="shared" si="164"/>
        <v>46.280200000000001</v>
      </c>
      <c r="I804" s="64">
        <f t="shared" si="165"/>
        <v>1.8350999999999971</v>
      </c>
      <c r="J804" s="64">
        <f t="shared" si="166"/>
        <v>3.3675920099999894</v>
      </c>
      <c r="K804" s="64">
        <f t="shared" si="167"/>
        <v>1.8350999999999971</v>
      </c>
      <c r="L804" s="70">
        <f t="shared" si="168"/>
        <v>3.8139635417424336E-2</v>
      </c>
      <c r="M804" s="64">
        <f t="shared" ca="1" si="157"/>
        <v>47.114666666666665</v>
      </c>
      <c r="N804" s="64">
        <f t="shared" ca="1" si="159"/>
        <v>1.000633333333333</v>
      </c>
      <c r="O804" s="64">
        <f t="shared" ca="1" si="160"/>
        <v>1.0012670677777773</v>
      </c>
      <c r="P804" s="64">
        <f t="shared" ca="1" si="161"/>
        <v>1.000633333333333</v>
      </c>
      <c r="Q804" s="70">
        <f t="shared" ca="1" si="162"/>
        <v>2.0796572677159512E-2</v>
      </c>
      <c r="R804" s="67">
        <f t="shared" ca="1" si="158"/>
        <v>1.046670850386539</v>
      </c>
      <c r="S804" s="68">
        <f t="shared" ca="1" si="169"/>
        <v>1</v>
      </c>
    </row>
    <row r="805" spans="5:19" x14ac:dyDescent="0.25">
      <c r="E805" s="62">
        <f t="shared" si="163"/>
        <v>804</v>
      </c>
      <c r="F805" s="50">
        <v>44630</v>
      </c>
      <c r="G805" s="51">
        <v>48.052300000000002</v>
      </c>
      <c r="H805" s="69">
        <f t="shared" si="164"/>
        <v>48.115299999999998</v>
      </c>
      <c r="I805" s="64">
        <f t="shared" si="165"/>
        <v>-6.2999999999995282E-2</v>
      </c>
      <c r="J805" s="64">
        <f t="shared" si="166"/>
        <v>3.9689999999994053E-3</v>
      </c>
      <c r="K805" s="64">
        <f t="shared" si="167"/>
        <v>6.2999999999995282E-2</v>
      </c>
      <c r="L805" s="70">
        <f t="shared" si="168"/>
        <v>1.311071478368263E-3</v>
      </c>
      <c r="M805" s="64">
        <f t="shared" ca="1" si="157"/>
        <v>46.841433333333327</v>
      </c>
      <c r="N805" s="64">
        <f t="shared" ca="1" si="159"/>
        <v>1.210866666666675</v>
      </c>
      <c r="O805" s="64">
        <f t="shared" ca="1" si="160"/>
        <v>1.4661980844444646</v>
      </c>
      <c r="P805" s="64">
        <f t="shared" ca="1" si="161"/>
        <v>1.210866666666675</v>
      </c>
      <c r="Q805" s="70">
        <f t="shared" ca="1" si="162"/>
        <v>2.5198932551962653E-2</v>
      </c>
      <c r="R805" s="67">
        <f t="shared" ca="1" si="158"/>
        <v>1.2569041837198809</v>
      </c>
      <c r="S805" s="68">
        <f t="shared" ca="1" si="169"/>
        <v>0</v>
      </c>
    </row>
    <row r="806" spans="5:19" x14ac:dyDescent="0.25">
      <c r="E806" s="62">
        <f t="shared" si="163"/>
        <v>805</v>
      </c>
      <c r="F806" s="50">
        <v>44631</v>
      </c>
      <c r="G806" s="51">
        <v>48.124299999999998</v>
      </c>
      <c r="H806" s="69">
        <f t="shared" si="164"/>
        <v>48.052300000000002</v>
      </c>
      <c r="I806" s="64">
        <f t="shared" si="165"/>
        <v>7.1999999999995623E-2</v>
      </c>
      <c r="J806" s="64">
        <f t="shared" si="166"/>
        <v>5.1839999999993697E-3</v>
      </c>
      <c r="K806" s="64">
        <f t="shared" si="167"/>
        <v>7.1999999999995623E-2</v>
      </c>
      <c r="L806" s="70">
        <f t="shared" si="168"/>
        <v>1.496125657931557E-3</v>
      </c>
      <c r="M806" s="64">
        <f t="shared" ca="1" si="157"/>
        <v>47.482599999999998</v>
      </c>
      <c r="N806" s="64">
        <f t="shared" ca="1" si="159"/>
        <v>0.64170000000000016</v>
      </c>
      <c r="O806" s="64">
        <f t="shared" ca="1" si="160"/>
        <v>0.41177889000000023</v>
      </c>
      <c r="P806" s="64">
        <f t="shared" ca="1" si="161"/>
        <v>0.64170000000000016</v>
      </c>
      <c r="Q806" s="70">
        <f t="shared" ca="1" si="162"/>
        <v>1.3334219926315815E-2</v>
      </c>
      <c r="R806" s="67">
        <f t="shared" ca="1" si="158"/>
        <v>0.68773751705320618</v>
      </c>
      <c r="S806" s="68">
        <f t="shared" ca="1" si="169"/>
        <v>0</v>
      </c>
    </row>
    <row r="807" spans="5:19" x14ac:dyDescent="0.25">
      <c r="E807" s="62">
        <f t="shared" si="163"/>
        <v>806</v>
      </c>
      <c r="F807" s="50">
        <v>44634</v>
      </c>
      <c r="G807" s="51">
        <v>48.493099999999998</v>
      </c>
      <c r="H807" s="69">
        <f t="shared" si="164"/>
        <v>48.124299999999998</v>
      </c>
      <c r="I807" s="64">
        <f t="shared" si="165"/>
        <v>0.36880000000000024</v>
      </c>
      <c r="J807" s="64">
        <f t="shared" si="166"/>
        <v>0.13601344000000018</v>
      </c>
      <c r="K807" s="64">
        <f t="shared" si="167"/>
        <v>0.36880000000000024</v>
      </c>
      <c r="L807" s="70">
        <f t="shared" si="168"/>
        <v>7.6052056890567989E-3</v>
      </c>
      <c r="M807" s="64">
        <f t="shared" ca="1" si="157"/>
        <v>48.097299999999997</v>
      </c>
      <c r="N807" s="64">
        <f t="shared" ca="1" si="159"/>
        <v>0.39580000000000126</v>
      </c>
      <c r="O807" s="64">
        <f t="shared" ca="1" si="160"/>
        <v>0.15665764000000099</v>
      </c>
      <c r="P807" s="64">
        <f t="shared" ca="1" si="161"/>
        <v>0.39580000000000126</v>
      </c>
      <c r="Q807" s="70">
        <f t="shared" ca="1" si="162"/>
        <v>8.1619859320192206E-3</v>
      </c>
      <c r="R807" s="67">
        <f t="shared" ca="1" si="158"/>
        <v>0.44183751705320723</v>
      </c>
      <c r="S807" s="68">
        <f t="shared" ca="1" si="169"/>
        <v>0</v>
      </c>
    </row>
    <row r="808" spans="5:19" x14ac:dyDescent="0.25">
      <c r="E808" s="62">
        <f t="shared" si="163"/>
        <v>807</v>
      </c>
      <c r="F808" s="50">
        <v>44635</v>
      </c>
      <c r="G808" s="51">
        <v>49.500500000000002</v>
      </c>
      <c r="H808" s="69">
        <f t="shared" si="164"/>
        <v>48.493099999999998</v>
      </c>
      <c r="I808" s="64">
        <f t="shared" si="165"/>
        <v>1.0074000000000041</v>
      </c>
      <c r="J808" s="64">
        <f t="shared" si="166"/>
        <v>1.0148547600000082</v>
      </c>
      <c r="K808" s="64">
        <f t="shared" si="167"/>
        <v>1.0074000000000041</v>
      </c>
      <c r="L808" s="70">
        <f t="shared" si="168"/>
        <v>2.0351309582731569E-2</v>
      </c>
      <c r="M808" s="64">
        <f t="shared" ca="1" si="157"/>
        <v>48.223233333333333</v>
      </c>
      <c r="N808" s="64">
        <f t="shared" ca="1" si="159"/>
        <v>1.2772666666666694</v>
      </c>
      <c r="O808" s="64">
        <f t="shared" ca="1" si="160"/>
        <v>1.6314101377777848</v>
      </c>
      <c r="P808" s="64">
        <f t="shared" ca="1" si="161"/>
        <v>1.2772666666666694</v>
      </c>
      <c r="Q808" s="70">
        <f t="shared" ca="1" si="162"/>
        <v>2.5803106365929019E-2</v>
      </c>
      <c r="R808" s="67">
        <f t="shared" ca="1" si="158"/>
        <v>1.3233041837198753</v>
      </c>
      <c r="S808" s="68">
        <f t="shared" ca="1" si="169"/>
        <v>0</v>
      </c>
    </row>
    <row r="809" spans="5:19" x14ac:dyDescent="0.25">
      <c r="E809" s="62">
        <f t="shared" si="163"/>
        <v>808</v>
      </c>
      <c r="F809" s="50">
        <v>44636</v>
      </c>
      <c r="G809" s="51">
        <v>50.957700000000003</v>
      </c>
      <c r="H809" s="69">
        <f t="shared" si="164"/>
        <v>49.500500000000002</v>
      </c>
      <c r="I809" s="64">
        <f t="shared" si="165"/>
        <v>1.4572000000000003</v>
      </c>
      <c r="J809" s="64">
        <f t="shared" si="166"/>
        <v>2.1234318400000007</v>
      </c>
      <c r="K809" s="64">
        <f t="shared" si="167"/>
        <v>1.4572000000000003</v>
      </c>
      <c r="L809" s="70">
        <f t="shared" si="168"/>
        <v>2.8596267099967231E-2</v>
      </c>
      <c r="M809" s="64">
        <f t="shared" ca="1" si="157"/>
        <v>48.705966666666676</v>
      </c>
      <c r="N809" s="64">
        <f t="shared" ca="1" si="159"/>
        <v>2.2517333333333269</v>
      </c>
      <c r="O809" s="64">
        <f t="shared" ca="1" si="160"/>
        <v>5.0703030044444155</v>
      </c>
      <c r="P809" s="64">
        <f t="shared" ca="1" si="161"/>
        <v>2.2517333333333269</v>
      </c>
      <c r="Q809" s="70">
        <f t="shared" ca="1" si="162"/>
        <v>4.4188284269763484E-2</v>
      </c>
      <c r="R809" s="67">
        <f t="shared" ca="1" si="158"/>
        <v>2.2977708503865331</v>
      </c>
      <c r="S809" s="68">
        <f t="shared" ca="1" si="169"/>
        <v>0</v>
      </c>
    </row>
    <row r="810" spans="5:19" x14ac:dyDescent="0.25">
      <c r="E810" s="62">
        <f t="shared" si="163"/>
        <v>809</v>
      </c>
      <c r="F810" s="50">
        <v>44637</v>
      </c>
      <c r="G810" s="51">
        <v>51.479500000000002</v>
      </c>
      <c r="H810" s="69">
        <f t="shared" si="164"/>
        <v>50.957700000000003</v>
      </c>
      <c r="I810" s="64">
        <f t="shared" si="165"/>
        <v>0.52179999999999893</v>
      </c>
      <c r="J810" s="64">
        <f t="shared" si="166"/>
        <v>0.27227523999999886</v>
      </c>
      <c r="K810" s="64">
        <f t="shared" si="167"/>
        <v>0.52179999999999893</v>
      </c>
      <c r="L810" s="70">
        <f t="shared" si="168"/>
        <v>1.0136073582688233E-2</v>
      </c>
      <c r="M810" s="64">
        <f t="shared" ca="1" si="157"/>
        <v>49.650433333333332</v>
      </c>
      <c r="N810" s="64">
        <f t="shared" ca="1" si="159"/>
        <v>1.8290666666666695</v>
      </c>
      <c r="O810" s="64">
        <f t="shared" ca="1" si="160"/>
        <v>3.3454848711111214</v>
      </c>
      <c r="P810" s="64">
        <f t="shared" ca="1" si="161"/>
        <v>1.8290666666666695</v>
      </c>
      <c r="Q810" s="70">
        <f t="shared" ca="1" si="162"/>
        <v>3.5530000615131646E-2</v>
      </c>
      <c r="R810" s="67">
        <f t="shared" ca="1" si="158"/>
        <v>1.8751041837198754</v>
      </c>
      <c r="S810" s="68">
        <f t="shared" ca="1" si="169"/>
        <v>0</v>
      </c>
    </row>
    <row r="811" spans="5:19" x14ac:dyDescent="0.25">
      <c r="E811" s="62">
        <f t="shared" si="163"/>
        <v>810</v>
      </c>
      <c r="F811" s="50">
        <v>44638</v>
      </c>
      <c r="G811" s="51">
        <v>51.713299999999997</v>
      </c>
      <c r="H811" s="69">
        <f t="shared" si="164"/>
        <v>51.479500000000002</v>
      </c>
      <c r="I811" s="64">
        <f t="shared" si="165"/>
        <v>0.23379999999999512</v>
      </c>
      <c r="J811" s="64">
        <f t="shared" si="166"/>
        <v>5.4662439999997717E-2</v>
      </c>
      <c r="K811" s="64">
        <f t="shared" si="167"/>
        <v>0.23379999999999512</v>
      </c>
      <c r="L811" s="70">
        <f t="shared" si="168"/>
        <v>4.5210806504321936E-3</v>
      </c>
      <c r="M811" s="64">
        <f t="shared" ca="1" si="157"/>
        <v>50.645900000000005</v>
      </c>
      <c r="N811" s="64">
        <f t="shared" ca="1" si="159"/>
        <v>1.0673999999999921</v>
      </c>
      <c r="O811" s="64">
        <f t="shared" ca="1" si="160"/>
        <v>1.1393427599999832</v>
      </c>
      <c r="P811" s="64">
        <f t="shared" ca="1" si="161"/>
        <v>1.0673999999999921</v>
      </c>
      <c r="Q811" s="70">
        <f t="shared" ca="1" si="162"/>
        <v>2.0640724919894732E-2</v>
      </c>
      <c r="R811" s="67">
        <f t="shared" ca="1" si="158"/>
        <v>1.113437517053198</v>
      </c>
      <c r="S811" s="68">
        <f t="shared" ca="1" si="169"/>
        <v>0</v>
      </c>
    </row>
    <row r="812" spans="5:19" x14ac:dyDescent="0.25">
      <c r="E812" s="62">
        <f t="shared" si="163"/>
        <v>811</v>
      </c>
      <c r="F812" s="50">
        <v>44641</v>
      </c>
      <c r="G812" s="51">
        <v>50.786799999999999</v>
      </c>
      <c r="H812" s="69">
        <f t="shared" si="164"/>
        <v>51.713299999999997</v>
      </c>
      <c r="I812" s="64">
        <f t="shared" si="165"/>
        <v>-0.92649999999999721</v>
      </c>
      <c r="J812" s="64">
        <f t="shared" si="166"/>
        <v>0.85840224999999482</v>
      </c>
      <c r="K812" s="64">
        <f t="shared" si="167"/>
        <v>0.92649999999999721</v>
      </c>
      <c r="L812" s="70">
        <f t="shared" si="168"/>
        <v>1.8242929265084574E-2</v>
      </c>
      <c r="M812" s="64">
        <f t="shared" ca="1" si="157"/>
        <v>51.383499999999998</v>
      </c>
      <c r="N812" s="64">
        <f t="shared" ca="1" si="159"/>
        <v>-0.59669999999999845</v>
      </c>
      <c r="O812" s="64">
        <f t="shared" ca="1" si="160"/>
        <v>0.35605088999999818</v>
      </c>
      <c r="P812" s="64">
        <f t="shared" ca="1" si="161"/>
        <v>0.59669999999999845</v>
      </c>
      <c r="Q812" s="70">
        <f t="shared" ca="1" si="162"/>
        <v>1.1749115912008602E-2</v>
      </c>
      <c r="R812" s="67">
        <f t="shared" ca="1" si="158"/>
        <v>-0.55066248294679243</v>
      </c>
      <c r="S812" s="68">
        <f t="shared" ca="1" si="169"/>
        <v>1</v>
      </c>
    </row>
    <row r="813" spans="5:19" x14ac:dyDescent="0.25">
      <c r="E813" s="62">
        <f t="shared" si="163"/>
        <v>812</v>
      </c>
      <c r="F813" s="50">
        <v>44642</v>
      </c>
      <c r="G813" s="51">
        <v>51.011699999999998</v>
      </c>
      <c r="H813" s="69">
        <f t="shared" si="164"/>
        <v>50.786799999999999</v>
      </c>
      <c r="I813" s="64">
        <f t="shared" si="165"/>
        <v>0.2248999999999981</v>
      </c>
      <c r="J813" s="64">
        <f t="shared" si="166"/>
        <v>5.0580009999999148E-2</v>
      </c>
      <c r="K813" s="64">
        <f t="shared" si="167"/>
        <v>0.2248999999999981</v>
      </c>
      <c r="L813" s="70">
        <f t="shared" si="168"/>
        <v>4.4087924927026173E-3</v>
      </c>
      <c r="M813" s="64">
        <f t="shared" ca="1" si="157"/>
        <v>51.326533333333337</v>
      </c>
      <c r="N813" s="64">
        <f t="shared" ca="1" si="159"/>
        <v>-0.31483333333333974</v>
      </c>
      <c r="O813" s="64">
        <f t="shared" ca="1" si="160"/>
        <v>9.9120027777781811E-2</v>
      </c>
      <c r="P813" s="64">
        <f t="shared" ca="1" si="161"/>
        <v>0.31483333333333974</v>
      </c>
      <c r="Q813" s="70">
        <f t="shared" ca="1" si="162"/>
        <v>6.1717867338932E-3</v>
      </c>
      <c r="R813" s="67">
        <f t="shared" ca="1" si="158"/>
        <v>-0.26879581628013377</v>
      </c>
      <c r="S813" s="68">
        <f t="shared" ca="1" si="169"/>
        <v>0</v>
      </c>
    </row>
    <row r="814" spans="5:19" x14ac:dyDescent="0.25">
      <c r="E814" s="62">
        <f t="shared" si="163"/>
        <v>813</v>
      </c>
      <c r="F814" s="50">
        <v>44643</v>
      </c>
      <c r="G814" s="51">
        <v>50.049199999999999</v>
      </c>
      <c r="H814" s="69">
        <f t="shared" si="164"/>
        <v>51.011699999999998</v>
      </c>
      <c r="I814" s="64">
        <f t="shared" si="165"/>
        <v>-0.96249999999999858</v>
      </c>
      <c r="J814" s="64">
        <f t="shared" si="166"/>
        <v>0.92640624999999721</v>
      </c>
      <c r="K814" s="64">
        <f t="shared" si="167"/>
        <v>0.96249999999999858</v>
      </c>
      <c r="L814" s="70">
        <f t="shared" si="168"/>
        <v>1.9231076620605296E-2</v>
      </c>
      <c r="M814" s="64">
        <f t="shared" ca="1" si="157"/>
        <v>51.1706</v>
      </c>
      <c r="N814" s="64">
        <f t="shared" ca="1" si="159"/>
        <v>-1.1214000000000013</v>
      </c>
      <c r="O814" s="64">
        <f t="shared" ca="1" si="160"/>
        <v>1.257537960000003</v>
      </c>
      <c r="P814" s="64">
        <f t="shared" ca="1" si="161"/>
        <v>1.1214000000000013</v>
      </c>
      <c r="Q814" s="70">
        <f t="shared" ca="1" si="162"/>
        <v>2.2405952542698011E-2</v>
      </c>
      <c r="R814" s="67">
        <f t="shared" ca="1" si="158"/>
        <v>-1.0753624829467954</v>
      </c>
      <c r="S814" s="68">
        <f t="shared" ca="1" si="169"/>
        <v>0</v>
      </c>
    </row>
    <row r="815" spans="5:19" x14ac:dyDescent="0.25">
      <c r="E815" s="62">
        <f t="shared" si="163"/>
        <v>814</v>
      </c>
      <c r="F815" s="50">
        <v>44644</v>
      </c>
      <c r="G815" s="51">
        <v>50.588900000000002</v>
      </c>
      <c r="H815" s="69">
        <f t="shared" si="164"/>
        <v>50.049199999999999</v>
      </c>
      <c r="I815" s="64">
        <f t="shared" si="165"/>
        <v>0.5397000000000034</v>
      </c>
      <c r="J815" s="64">
        <f t="shared" si="166"/>
        <v>0.29127609000000365</v>
      </c>
      <c r="K815" s="64">
        <f t="shared" si="167"/>
        <v>0.5397000000000034</v>
      </c>
      <c r="L815" s="70">
        <f t="shared" si="168"/>
        <v>1.0668348194959831E-2</v>
      </c>
      <c r="M815" s="64">
        <f t="shared" ca="1" si="157"/>
        <v>50.615899999999989</v>
      </c>
      <c r="N815" s="64">
        <f t="shared" ca="1" si="159"/>
        <v>-2.6999999999986812E-2</v>
      </c>
      <c r="O815" s="64">
        <f t="shared" ca="1" si="160"/>
        <v>7.2899999999928783E-4</v>
      </c>
      <c r="P815" s="64">
        <f t="shared" ca="1" si="161"/>
        <v>2.6999999999986812E-2</v>
      </c>
      <c r="Q815" s="70">
        <f t="shared" ca="1" si="162"/>
        <v>5.3371391747966083E-4</v>
      </c>
      <c r="R815" s="67">
        <f t="shared" ca="1" si="158"/>
        <v>1.9037517053219169E-2</v>
      </c>
      <c r="S815" s="68">
        <f t="shared" ca="1" si="169"/>
        <v>0</v>
      </c>
    </row>
    <row r="816" spans="5:19" x14ac:dyDescent="0.25">
      <c r="E816" s="62">
        <f t="shared" si="163"/>
        <v>815</v>
      </c>
      <c r="F816" s="50">
        <v>44645</v>
      </c>
      <c r="G816" s="51">
        <v>51.605400000000003</v>
      </c>
      <c r="H816" s="69">
        <f t="shared" si="164"/>
        <v>50.588900000000002</v>
      </c>
      <c r="I816" s="64">
        <f t="shared" si="165"/>
        <v>1.0165000000000006</v>
      </c>
      <c r="J816" s="64">
        <f t="shared" si="166"/>
        <v>1.0332722500000013</v>
      </c>
      <c r="K816" s="64">
        <f t="shared" si="167"/>
        <v>1.0165000000000006</v>
      </c>
      <c r="L816" s="70">
        <f t="shared" si="168"/>
        <v>1.9697551031481214E-2</v>
      </c>
      <c r="M816" s="64">
        <f t="shared" ca="1" si="157"/>
        <v>50.549933333333335</v>
      </c>
      <c r="N816" s="64">
        <f t="shared" ca="1" si="159"/>
        <v>1.0554666666666677</v>
      </c>
      <c r="O816" s="64">
        <f t="shared" ca="1" si="160"/>
        <v>1.1140098844444466</v>
      </c>
      <c r="P816" s="64">
        <f t="shared" ca="1" si="161"/>
        <v>1.0554666666666677</v>
      </c>
      <c r="Q816" s="70">
        <f t="shared" ca="1" si="162"/>
        <v>2.0452639969202206E-2</v>
      </c>
      <c r="R816" s="67">
        <f t="shared" ca="1" si="158"/>
        <v>1.1015041837198736</v>
      </c>
      <c r="S816" s="68">
        <f t="shared" ca="1" si="169"/>
        <v>1</v>
      </c>
    </row>
    <row r="817" spans="5:19" x14ac:dyDescent="0.25">
      <c r="E817" s="62">
        <f t="shared" si="163"/>
        <v>816</v>
      </c>
      <c r="F817" s="50">
        <v>44648</v>
      </c>
      <c r="G817" s="51">
        <v>51.668399999999998</v>
      </c>
      <c r="H817" s="69">
        <f t="shared" si="164"/>
        <v>51.605400000000003</v>
      </c>
      <c r="I817" s="64">
        <f t="shared" si="165"/>
        <v>6.2999999999995282E-2</v>
      </c>
      <c r="J817" s="64">
        <f t="shared" si="166"/>
        <v>3.9689999999994053E-3</v>
      </c>
      <c r="K817" s="64">
        <f t="shared" si="167"/>
        <v>6.2999999999995282E-2</v>
      </c>
      <c r="L817" s="70">
        <f t="shared" si="168"/>
        <v>1.2193139326937797E-3</v>
      </c>
      <c r="M817" s="64">
        <f t="shared" ca="1" si="157"/>
        <v>50.74783333333334</v>
      </c>
      <c r="N817" s="64">
        <f t="shared" ca="1" si="159"/>
        <v>0.92056666666665876</v>
      </c>
      <c r="O817" s="64">
        <f t="shared" ca="1" si="160"/>
        <v>0.84744298777776317</v>
      </c>
      <c r="P817" s="64">
        <f t="shared" ca="1" si="161"/>
        <v>0.92056666666665876</v>
      </c>
      <c r="Q817" s="70">
        <f t="shared" ca="1" si="162"/>
        <v>1.7816821629209705E-2</v>
      </c>
      <c r="R817" s="67">
        <f t="shared" ca="1" si="158"/>
        <v>0.96660418371986478</v>
      </c>
      <c r="S817" s="68">
        <f t="shared" ca="1" si="169"/>
        <v>0</v>
      </c>
    </row>
    <row r="818" spans="5:19" x14ac:dyDescent="0.25">
      <c r="E818" s="62">
        <f t="shared" si="163"/>
        <v>817</v>
      </c>
      <c r="F818" s="50">
        <v>44649</v>
      </c>
      <c r="G818" s="51">
        <v>53.629300000000001</v>
      </c>
      <c r="H818" s="69">
        <f t="shared" si="164"/>
        <v>51.668399999999998</v>
      </c>
      <c r="I818" s="64">
        <f t="shared" si="165"/>
        <v>1.9609000000000023</v>
      </c>
      <c r="J818" s="64">
        <f t="shared" si="166"/>
        <v>3.8451288100000092</v>
      </c>
      <c r="K818" s="64">
        <f t="shared" si="167"/>
        <v>1.9609000000000023</v>
      </c>
      <c r="L818" s="70">
        <f t="shared" si="168"/>
        <v>3.6563967831017785E-2</v>
      </c>
      <c r="M818" s="64">
        <f t="shared" ca="1" si="157"/>
        <v>51.287566666666663</v>
      </c>
      <c r="N818" s="64">
        <f t="shared" ca="1" si="159"/>
        <v>2.3417333333333374</v>
      </c>
      <c r="O818" s="64">
        <f t="shared" ca="1" si="160"/>
        <v>5.4837150044444636</v>
      </c>
      <c r="P818" s="64">
        <f t="shared" ca="1" si="161"/>
        <v>2.3417333333333374</v>
      </c>
      <c r="Q818" s="70">
        <f t="shared" ca="1" si="162"/>
        <v>4.3665185511154114E-2</v>
      </c>
      <c r="R818" s="67">
        <f t="shared" ca="1" si="158"/>
        <v>2.3877708503865436</v>
      </c>
      <c r="S818" s="68">
        <f t="shared" ca="1" si="169"/>
        <v>0</v>
      </c>
    </row>
    <row r="819" spans="5:19" x14ac:dyDescent="0.25">
      <c r="E819" s="62">
        <f t="shared" si="163"/>
        <v>818</v>
      </c>
      <c r="F819" s="50">
        <v>44650</v>
      </c>
      <c r="G819" s="51">
        <v>52.540900000000001</v>
      </c>
      <c r="H819" s="69">
        <f t="shared" si="164"/>
        <v>53.629300000000001</v>
      </c>
      <c r="I819" s="64">
        <f t="shared" si="165"/>
        <v>-1.0884</v>
      </c>
      <c r="J819" s="64">
        <f t="shared" si="166"/>
        <v>1.18461456</v>
      </c>
      <c r="K819" s="64">
        <f t="shared" si="167"/>
        <v>1.0884</v>
      </c>
      <c r="L819" s="70">
        <f t="shared" si="168"/>
        <v>2.0715290373784993E-2</v>
      </c>
      <c r="M819" s="64">
        <f t="shared" ca="1" si="157"/>
        <v>52.301033333333329</v>
      </c>
      <c r="N819" s="64">
        <f t="shared" ca="1" si="159"/>
        <v>0.23986666666667134</v>
      </c>
      <c r="O819" s="64">
        <f t="shared" ca="1" si="160"/>
        <v>5.7536017777780016E-2</v>
      </c>
      <c r="P819" s="64">
        <f t="shared" ca="1" si="161"/>
        <v>0.23986666666667134</v>
      </c>
      <c r="Q819" s="70">
        <f t="shared" ca="1" si="162"/>
        <v>4.5653322776479151E-3</v>
      </c>
      <c r="R819" s="67">
        <f t="shared" ca="1" si="158"/>
        <v>0.2859041837198773</v>
      </c>
      <c r="S819" s="68">
        <f t="shared" ca="1" si="169"/>
        <v>0</v>
      </c>
    </row>
    <row r="820" spans="5:19" x14ac:dyDescent="0.25">
      <c r="E820" s="62">
        <f t="shared" si="163"/>
        <v>819</v>
      </c>
      <c r="F820" s="50">
        <v>44651</v>
      </c>
      <c r="G820" s="51">
        <v>51.146599999999999</v>
      </c>
      <c r="H820" s="69">
        <f t="shared" si="164"/>
        <v>52.540900000000001</v>
      </c>
      <c r="I820" s="64">
        <f t="shared" si="165"/>
        <v>-1.3943000000000012</v>
      </c>
      <c r="J820" s="64">
        <f t="shared" si="166"/>
        <v>1.9440724900000033</v>
      </c>
      <c r="K820" s="64">
        <f t="shared" si="167"/>
        <v>1.3943000000000012</v>
      </c>
      <c r="L820" s="70">
        <f t="shared" si="168"/>
        <v>2.7260854093918291E-2</v>
      </c>
      <c r="M820" s="64">
        <f t="shared" ca="1" si="157"/>
        <v>52.612866666666662</v>
      </c>
      <c r="N820" s="64">
        <f t="shared" ca="1" si="159"/>
        <v>-1.4662666666666624</v>
      </c>
      <c r="O820" s="64">
        <f t="shared" ca="1" si="160"/>
        <v>2.1499379377777652</v>
      </c>
      <c r="P820" s="64">
        <f t="shared" ca="1" si="161"/>
        <v>1.4662666666666624</v>
      </c>
      <c r="Q820" s="70">
        <f t="shared" ca="1" si="162"/>
        <v>2.8667920578624238E-2</v>
      </c>
      <c r="R820" s="67">
        <f t="shared" ca="1" si="158"/>
        <v>-1.4202291496134565</v>
      </c>
      <c r="S820" s="68">
        <f t="shared" ca="1" si="169"/>
        <v>1</v>
      </c>
    </row>
    <row r="821" spans="5:19" x14ac:dyDescent="0.25">
      <c r="E821" s="62">
        <f t="shared" si="163"/>
        <v>820</v>
      </c>
      <c r="F821" s="50">
        <v>44652</v>
      </c>
      <c r="G821" s="51">
        <v>50.858800000000002</v>
      </c>
      <c r="H821" s="69">
        <f t="shared" si="164"/>
        <v>51.146599999999999</v>
      </c>
      <c r="I821" s="64">
        <f t="shared" si="165"/>
        <v>-0.28779999999999717</v>
      </c>
      <c r="J821" s="64">
        <f t="shared" si="166"/>
        <v>8.2828839999998377E-2</v>
      </c>
      <c r="K821" s="64">
        <f t="shared" si="167"/>
        <v>0.28779999999999717</v>
      </c>
      <c r="L821" s="70">
        <f t="shared" si="168"/>
        <v>5.6588043760371293E-3</v>
      </c>
      <c r="M821" s="64">
        <f t="shared" ca="1" si="157"/>
        <v>52.438933333333331</v>
      </c>
      <c r="N821" s="64">
        <f t="shared" ca="1" si="159"/>
        <v>-1.5801333333333289</v>
      </c>
      <c r="O821" s="64">
        <f t="shared" ca="1" si="160"/>
        <v>2.4968213511110973</v>
      </c>
      <c r="P821" s="64">
        <f t="shared" ca="1" si="161"/>
        <v>1.5801333333333289</v>
      </c>
      <c r="Q821" s="70">
        <f t="shared" ca="1" si="162"/>
        <v>3.1069025091691682E-2</v>
      </c>
      <c r="R821" s="67">
        <f t="shared" ca="1" si="158"/>
        <v>-1.534095816280123</v>
      </c>
      <c r="S821" s="68">
        <f t="shared" ca="1" si="169"/>
        <v>0</v>
      </c>
    </row>
    <row r="822" spans="5:19" x14ac:dyDescent="0.25">
      <c r="E822" s="62">
        <f t="shared" si="163"/>
        <v>821</v>
      </c>
      <c r="F822" s="50">
        <v>44655</v>
      </c>
      <c r="G822" s="51">
        <v>51.209600000000002</v>
      </c>
      <c r="H822" s="69">
        <f t="shared" si="164"/>
        <v>50.858800000000002</v>
      </c>
      <c r="I822" s="64">
        <f t="shared" si="165"/>
        <v>0.35079999999999956</v>
      </c>
      <c r="J822" s="64">
        <f t="shared" si="166"/>
        <v>0.12306063999999969</v>
      </c>
      <c r="K822" s="64">
        <f t="shared" si="167"/>
        <v>0.35079999999999956</v>
      </c>
      <c r="L822" s="70">
        <f t="shared" si="168"/>
        <v>6.8502780728613294E-3</v>
      </c>
      <c r="M822" s="64">
        <f t="shared" ca="1" si="157"/>
        <v>51.515433333333334</v>
      </c>
      <c r="N822" s="64">
        <f t="shared" ca="1" si="159"/>
        <v>-0.30583333333333229</v>
      </c>
      <c r="O822" s="64">
        <f t="shared" ca="1" si="160"/>
        <v>9.353402777777714E-2</v>
      </c>
      <c r="P822" s="64">
        <f t="shared" ca="1" si="161"/>
        <v>0.30583333333333229</v>
      </c>
      <c r="Q822" s="70">
        <f t="shared" ca="1" si="162"/>
        <v>5.9721875065091752E-3</v>
      </c>
      <c r="R822" s="67">
        <f t="shared" ca="1" si="158"/>
        <v>-0.25979581628012632</v>
      </c>
      <c r="S822" s="68">
        <f t="shared" ca="1" si="169"/>
        <v>0</v>
      </c>
    </row>
    <row r="823" spans="5:19" x14ac:dyDescent="0.25">
      <c r="E823" s="62">
        <f t="shared" si="163"/>
        <v>822</v>
      </c>
      <c r="F823" s="50">
        <v>44656</v>
      </c>
      <c r="G823" s="51">
        <v>50.139200000000002</v>
      </c>
      <c r="H823" s="69">
        <f t="shared" si="164"/>
        <v>51.209600000000002</v>
      </c>
      <c r="I823" s="64">
        <f t="shared" si="165"/>
        <v>-1.0703999999999994</v>
      </c>
      <c r="J823" s="64">
        <f t="shared" si="166"/>
        <v>1.1457561599999986</v>
      </c>
      <c r="K823" s="64">
        <f t="shared" si="167"/>
        <v>1.0703999999999994</v>
      </c>
      <c r="L823" s="70">
        <f t="shared" si="168"/>
        <v>2.1348565593387995E-2</v>
      </c>
      <c r="M823" s="64">
        <f t="shared" ca="1" si="157"/>
        <v>51.071666666666665</v>
      </c>
      <c r="N823" s="64">
        <f t="shared" ca="1" si="159"/>
        <v>-0.932466666666663</v>
      </c>
      <c r="O823" s="64">
        <f t="shared" ca="1" si="160"/>
        <v>0.86949408444443765</v>
      </c>
      <c r="P823" s="64">
        <f t="shared" ca="1" si="161"/>
        <v>0.932466666666663</v>
      </c>
      <c r="Q823" s="70">
        <f t="shared" ca="1" si="162"/>
        <v>1.8597557732605685E-2</v>
      </c>
      <c r="R823" s="67">
        <f t="shared" ca="1" si="158"/>
        <v>-0.88642914961345698</v>
      </c>
      <c r="S823" s="68">
        <f t="shared" ca="1" si="169"/>
        <v>0</v>
      </c>
    </row>
    <row r="824" spans="5:19" x14ac:dyDescent="0.25">
      <c r="E824" s="62">
        <f t="shared" si="163"/>
        <v>823</v>
      </c>
      <c r="F824" s="50">
        <v>44657</v>
      </c>
      <c r="G824" s="51">
        <v>50.148200000000003</v>
      </c>
      <c r="H824" s="69">
        <f t="shared" si="164"/>
        <v>50.139200000000002</v>
      </c>
      <c r="I824" s="64">
        <f t="shared" si="165"/>
        <v>9.0000000000003411E-3</v>
      </c>
      <c r="J824" s="64">
        <f t="shared" si="166"/>
        <v>8.1000000000006143E-5</v>
      </c>
      <c r="K824" s="64">
        <f t="shared" si="167"/>
        <v>9.0000000000003411E-3</v>
      </c>
      <c r="L824" s="70">
        <f t="shared" si="168"/>
        <v>1.7946805668000727E-4</v>
      </c>
      <c r="M824" s="64">
        <f t="shared" ca="1" si="157"/>
        <v>50.735866666666674</v>
      </c>
      <c r="N824" s="64">
        <f t="shared" ca="1" si="159"/>
        <v>-0.58766666666667078</v>
      </c>
      <c r="O824" s="64">
        <f t="shared" ca="1" si="160"/>
        <v>0.34535211111111597</v>
      </c>
      <c r="P824" s="64">
        <f t="shared" ca="1" si="161"/>
        <v>0.58766666666667078</v>
      </c>
      <c r="Q824" s="70">
        <f t="shared" ca="1" si="162"/>
        <v>1.1718599404697891E-2</v>
      </c>
      <c r="R824" s="67">
        <f t="shared" ca="1" si="158"/>
        <v>-0.54162914961346476</v>
      </c>
      <c r="S824" s="68">
        <f t="shared" ca="1" si="169"/>
        <v>0</v>
      </c>
    </row>
    <row r="825" spans="5:19" x14ac:dyDescent="0.25">
      <c r="E825" s="62">
        <f t="shared" si="163"/>
        <v>824</v>
      </c>
      <c r="F825" s="50">
        <v>44658</v>
      </c>
      <c r="G825" s="51">
        <v>50.472000000000001</v>
      </c>
      <c r="H825" s="69">
        <f t="shared" si="164"/>
        <v>50.148200000000003</v>
      </c>
      <c r="I825" s="64">
        <f t="shared" si="165"/>
        <v>0.32379999999999853</v>
      </c>
      <c r="J825" s="64">
        <f t="shared" si="166"/>
        <v>0.10484643999999906</v>
      </c>
      <c r="K825" s="64">
        <f t="shared" si="167"/>
        <v>0.32379999999999853</v>
      </c>
      <c r="L825" s="70">
        <f t="shared" si="168"/>
        <v>6.4154382627991469E-3</v>
      </c>
      <c r="M825" s="64">
        <f t="shared" ca="1" si="157"/>
        <v>50.499000000000002</v>
      </c>
      <c r="N825" s="64">
        <f t="shared" ca="1" si="159"/>
        <v>-2.7000000000001023E-2</v>
      </c>
      <c r="O825" s="64">
        <f t="shared" ca="1" si="160"/>
        <v>7.2900000000005523E-4</v>
      </c>
      <c r="P825" s="64">
        <f t="shared" ca="1" si="161"/>
        <v>2.7000000000001023E-2</v>
      </c>
      <c r="Q825" s="70">
        <f t="shared" ca="1" si="162"/>
        <v>5.3495007132669647E-4</v>
      </c>
      <c r="R825" s="67">
        <f t="shared" ca="1" si="158"/>
        <v>1.9037517053204958E-2</v>
      </c>
      <c r="S825" s="68">
        <f t="shared" ca="1" si="169"/>
        <v>0</v>
      </c>
    </row>
    <row r="826" spans="5:19" x14ac:dyDescent="0.25">
      <c r="E826" s="62">
        <f t="shared" si="163"/>
        <v>825</v>
      </c>
      <c r="F826" s="50">
        <v>44659</v>
      </c>
      <c r="G826" s="51">
        <v>50.939799999999998</v>
      </c>
      <c r="H826" s="69">
        <f t="shared" si="164"/>
        <v>50.472000000000001</v>
      </c>
      <c r="I826" s="64">
        <f t="shared" si="165"/>
        <v>0.46779999999999688</v>
      </c>
      <c r="J826" s="64">
        <f t="shared" si="166"/>
        <v>0.21883683999999709</v>
      </c>
      <c r="K826" s="64">
        <f t="shared" si="167"/>
        <v>0.46779999999999688</v>
      </c>
      <c r="L826" s="70">
        <f t="shared" si="168"/>
        <v>9.1833890199803873E-3</v>
      </c>
      <c r="M826" s="64">
        <f t="shared" ca="1" si="157"/>
        <v>50.253133333333331</v>
      </c>
      <c r="N826" s="64">
        <f t="shared" ca="1" si="159"/>
        <v>0.68666666666666742</v>
      </c>
      <c r="O826" s="64">
        <f t="shared" ca="1" si="160"/>
        <v>0.47151111111111216</v>
      </c>
      <c r="P826" s="64">
        <f t="shared" ca="1" si="161"/>
        <v>0.68666666666666742</v>
      </c>
      <c r="Q826" s="70">
        <f t="shared" ca="1" si="162"/>
        <v>1.3479963931280991E-2</v>
      </c>
      <c r="R826" s="67">
        <f t="shared" ca="1" si="158"/>
        <v>0.73270418371987345</v>
      </c>
      <c r="S826" s="68">
        <f t="shared" ca="1" si="169"/>
        <v>1</v>
      </c>
    </row>
    <row r="827" spans="5:19" x14ac:dyDescent="0.25">
      <c r="E827" s="62">
        <f t="shared" si="163"/>
        <v>826</v>
      </c>
      <c r="F827" s="50">
        <v>44662</v>
      </c>
      <c r="G827" s="51">
        <v>49.743400000000001</v>
      </c>
      <c r="H827" s="69">
        <f t="shared" si="164"/>
        <v>50.939799999999998</v>
      </c>
      <c r="I827" s="64">
        <f t="shared" si="165"/>
        <v>-1.196399999999997</v>
      </c>
      <c r="J827" s="64">
        <f t="shared" si="166"/>
        <v>1.4313729599999929</v>
      </c>
      <c r="K827" s="64">
        <f t="shared" si="167"/>
        <v>1.196399999999997</v>
      </c>
      <c r="L827" s="70">
        <f t="shared" si="168"/>
        <v>2.4051431948760981E-2</v>
      </c>
      <c r="M827" s="64">
        <f t="shared" ca="1" si="157"/>
        <v>50.52</v>
      </c>
      <c r="N827" s="64">
        <f t="shared" ca="1" si="159"/>
        <v>-0.77660000000000196</v>
      </c>
      <c r="O827" s="64">
        <f t="shared" ca="1" si="160"/>
        <v>0.60310756000000298</v>
      </c>
      <c r="P827" s="64">
        <f t="shared" ca="1" si="161"/>
        <v>0.77660000000000196</v>
      </c>
      <c r="Q827" s="70">
        <f t="shared" ca="1" si="162"/>
        <v>1.5612121407061075E-2</v>
      </c>
      <c r="R827" s="67">
        <f t="shared" ca="1" si="158"/>
        <v>-0.73056248294679593</v>
      </c>
      <c r="S827" s="68">
        <f t="shared" ca="1" si="169"/>
        <v>1</v>
      </c>
    </row>
    <row r="828" spans="5:19" x14ac:dyDescent="0.25">
      <c r="E828" s="62">
        <f t="shared" si="163"/>
        <v>827</v>
      </c>
      <c r="F828" s="50">
        <v>44663</v>
      </c>
      <c r="G828" s="51">
        <v>49.842300000000002</v>
      </c>
      <c r="H828" s="69">
        <f t="shared" si="164"/>
        <v>49.743400000000001</v>
      </c>
      <c r="I828" s="64">
        <f t="shared" si="165"/>
        <v>9.8900000000000432E-2</v>
      </c>
      <c r="J828" s="64">
        <f t="shared" si="166"/>
        <v>9.7812100000000853E-3</v>
      </c>
      <c r="K828" s="64">
        <f t="shared" si="167"/>
        <v>9.8900000000000432E-2</v>
      </c>
      <c r="L828" s="70">
        <f t="shared" si="168"/>
        <v>1.9842583508385536E-3</v>
      </c>
      <c r="M828" s="64">
        <f t="shared" ca="1" si="157"/>
        <v>50.385066666666667</v>
      </c>
      <c r="N828" s="64">
        <f t="shared" ca="1" si="159"/>
        <v>-0.54276666666666529</v>
      </c>
      <c r="O828" s="64">
        <f t="shared" ca="1" si="160"/>
        <v>0.29459565444444297</v>
      </c>
      <c r="P828" s="64">
        <f t="shared" ca="1" si="161"/>
        <v>0.54276666666666529</v>
      </c>
      <c r="Q828" s="70">
        <f t="shared" ca="1" si="162"/>
        <v>1.0889679382104464E-2</v>
      </c>
      <c r="R828" s="67">
        <f t="shared" ca="1" si="158"/>
        <v>-0.49672914961345932</v>
      </c>
      <c r="S828" s="68">
        <f t="shared" ca="1" si="169"/>
        <v>0</v>
      </c>
    </row>
    <row r="829" spans="5:19" x14ac:dyDescent="0.25">
      <c r="E829" s="62">
        <f t="shared" si="163"/>
        <v>828</v>
      </c>
      <c r="F829" s="50">
        <v>44664</v>
      </c>
      <c r="G829" s="51">
        <v>50.319099999999999</v>
      </c>
      <c r="H829" s="69">
        <f t="shared" si="164"/>
        <v>49.842300000000002</v>
      </c>
      <c r="I829" s="64">
        <f t="shared" si="165"/>
        <v>0.47679999999999723</v>
      </c>
      <c r="J829" s="64">
        <f t="shared" si="166"/>
        <v>0.22733823999999736</v>
      </c>
      <c r="K829" s="64">
        <f t="shared" si="167"/>
        <v>0.47679999999999723</v>
      </c>
      <c r="L829" s="70">
        <f t="shared" si="168"/>
        <v>9.4755271855020713E-3</v>
      </c>
      <c r="M829" s="64">
        <f t="shared" ca="1" si="157"/>
        <v>50.175166666666662</v>
      </c>
      <c r="N829" s="64">
        <f t="shared" ca="1" si="159"/>
        <v>0.14393333333333658</v>
      </c>
      <c r="O829" s="64">
        <f t="shared" ca="1" si="160"/>
        <v>2.0716804444445378E-2</v>
      </c>
      <c r="P829" s="64">
        <f t="shared" ca="1" si="161"/>
        <v>0.14393333333333658</v>
      </c>
      <c r="Q829" s="70">
        <f t="shared" ca="1" si="162"/>
        <v>2.8604115203438966E-3</v>
      </c>
      <c r="R829" s="67">
        <f t="shared" ca="1" si="158"/>
        <v>0.18997085038654254</v>
      </c>
      <c r="S829" s="68">
        <f t="shared" ca="1" si="169"/>
        <v>1</v>
      </c>
    </row>
    <row r="830" spans="5:19" x14ac:dyDescent="0.25">
      <c r="E830" s="62">
        <f t="shared" si="163"/>
        <v>829</v>
      </c>
      <c r="F830" s="50">
        <v>44665</v>
      </c>
      <c r="G830" s="51">
        <v>50.552999999999997</v>
      </c>
      <c r="H830" s="69">
        <f t="shared" si="164"/>
        <v>50.319099999999999</v>
      </c>
      <c r="I830" s="64">
        <f t="shared" si="165"/>
        <v>0.23389999999999844</v>
      </c>
      <c r="J830" s="64">
        <f t="shared" si="166"/>
        <v>5.4709209999999273E-2</v>
      </c>
      <c r="K830" s="64">
        <f t="shared" si="167"/>
        <v>0.23389999999999844</v>
      </c>
      <c r="L830" s="70">
        <f t="shared" si="168"/>
        <v>4.6268272901706818E-3</v>
      </c>
      <c r="M830" s="64">
        <f t="shared" ca="1" si="157"/>
        <v>49.968266666666665</v>
      </c>
      <c r="N830" s="64">
        <f t="shared" ca="1" si="159"/>
        <v>0.58473333333333244</v>
      </c>
      <c r="O830" s="64">
        <f t="shared" ca="1" si="160"/>
        <v>0.34191307111111008</v>
      </c>
      <c r="P830" s="64">
        <f t="shared" ca="1" si="161"/>
        <v>0.58473333333333244</v>
      </c>
      <c r="Q830" s="70">
        <f t="shared" ca="1" si="162"/>
        <v>1.1566738538431596E-2</v>
      </c>
      <c r="R830" s="67">
        <f t="shared" ca="1" si="158"/>
        <v>0.63077085038653846</v>
      </c>
      <c r="S830" s="68">
        <f t="shared" ca="1" si="169"/>
        <v>0</v>
      </c>
    </row>
    <row r="831" spans="5:19" x14ac:dyDescent="0.25">
      <c r="E831" s="62">
        <f t="shared" si="163"/>
        <v>830</v>
      </c>
      <c r="F831" s="50">
        <v>44669</v>
      </c>
      <c r="G831" s="51">
        <v>50.103200000000001</v>
      </c>
      <c r="H831" s="69">
        <f t="shared" si="164"/>
        <v>50.552999999999997</v>
      </c>
      <c r="I831" s="64">
        <f t="shared" si="165"/>
        <v>-0.4497999999999962</v>
      </c>
      <c r="J831" s="64">
        <f t="shared" si="166"/>
        <v>0.20232003999999659</v>
      </c>
      <c r="K831" s="64">
        <f t="shared" si="167"/>
        <v>0.4497999999999962</v>
      </c>
      <c r="L831" s="70">
        <f t="shared" si="168"/>
        <v>8.9774705008860943E-3</v>
      </c>
      <c r="M831" s="64">
        <f t="shared" ca="1" si="157"/>
        <v>50.238133333333337</v>
      </c>
      <c r="N831" s="64">
        <f t="shared" ca="1" si="159"/>
        <v>-0.13493333333333624</v>
      </c>
      <c r="O831" s="64">
        <f t="shared" ca="1" si="160"/>
        <v>1.8207004444445229E-2</v>
      </c>
      <c r="P831" s="64">
        <f t="shared" ca="1" si="161"/>
        <v>0.13493333333333624</v>
      </c>
      <c r="Q831" s="70">
        <f t="shared" ca="1" si="162"/>
        <v>2.6931080915657329E-3</v>
      </c>
      <c r="R831" s="67">
        <f t="shared" ca="1" si="158"/>
        <v>-8.8895816280130255E-2</v>
      </c>
      <c r="S831" s="68">
        <f t="shared" ca="1" si="169"/>
        <v>1</v>
      </c>
    </row>
    <row r="832" spans="5:19" x14ac:dyDescent="0.25">
      <c r="E832" s="62">
        <f t="shared" si="163"/>
        <v>831</v>
      </c>
      <c r="F832" s="50">
        <v>44670</v>
      </c>
      <c r="G832" s="51">
        <v>51.605400000000003</v>
      </c>
      <c r="H832" s="69">
        <f t="shared" si="164"/>
        <v>50.103200000000001</v>
      </c>
      <c r="I832" s="64">
        <f t="shared" si="165"/>
        <v>1.502200000000002</v>
      </c>
      <c r="J832" s="64">
        <f t="shared" si="166"/>
        <v>2.2566048400000058</v>
      </c>
      <c r="K832" s="64">
        <f t="shared" si="167"/>
        <v>1.502200000000002</v>
      </c>
      <c r="L832" s="70">
        <f t="shared" si="168"/>
        <v>2.9109356772740874E-2</v>
      </c>
      <c r="M832" s="64">
        <f t="shared" ca="1" si="157"/>
        <v>50.325099999999999</v>
      </c>
      <c r="N832" s="64">
        <f t="shared" ca="1" si="159"/>
        <v>1.280300000000004</v>
      </c>
      <c r="O832" s="64">
        <f t="shared" ca="1" si="160"/>
        <v>1.6391680900000103</v>
      </c>
      <c r="P832" s="64">
        <f t="shared" ca="1" si="161"/>
        <v>1.280300000000004</v>
      </c>
      <c r="Q832" s="70">
        <f t="shared" ca="1" si="162"/>
        <v>2.4809419169311814E-2</v>
      </c>
      <c r="R832" s="67">
        <f t="shared" ca="1" si="158"/>
        <v>1.3263375170532099</v>
      </c>
      <c r="S832" s="68">
        <f t="shared" ca="1" si="169"/>
        <v>1</v>
      </c>
    </row>
    <row r="833" spans="5:19" x14ac:dyDescent="0.25">
      <c r="E833" s="62">
        <f t="shared" si="163"/>
        <v>832</v>
      </c>
      <c r="F833" s="50">
        <v>44671</v>
      </c>
      <c r="G833" s="51">
        <v>51.884300000000003</v>
      </c>
      <c r="H833" s="69">
        <f t="shared" si="164"/>
        <v>51.605400000000003</v>
      </c>
      <c r="I833" s="64">
        <f t="shared" si="165"/>
        <v>0.27890000000000015</v>
      </c>
      <c r="J833" s="64">
        <f t="shared" si="166"/>
        <v>7.7785210000000077E-2</v>
      </c>
      <c r="K833" s="64">
        <f t="shared" si="167"/>
        <v>0.27890000000000015</v>
      </c>
      <c r="L833" s="70">
        <f t="shared" si="168"/>
        <v>5.3754218520824246E-3</v>
      </c>
      <c r="M833" s="64">
        <f t="shared" ca="1" si="157"/>
        <v>50.75386666666666</v>
      </c>
      <c r="N833" s="64">
        <f t="shared" ca="1" si="159"/>
        <v>1.1304333333333432</v>
      </c>
      <c r="O833" s="64">
        <f t="shared" ca="1" si="160"/>
        <v>1.2778795211111333</v>
      </c>
      <c r="P833" s="64">
        <f t="shared" ca="1" si="161"/>
        <v>1.1304333333333432</v>
      </c>
      <c r="Q833" s="70">
        <f t="shared" ca="1" si="162"/>
        <v>2.1787579929445768E-2</v>
      </c>
      <c r="R833" s="67">
        <f t="shared" ca="1" si="158"/>
        <v>1.1764708503865491</v>
      </c>
      <c r="S833" s="68">
        <f t="shared" ca="1" si="169"/>
        <v>0</v>
      </c>
    </row>
    <row r="834" spans="5:19" x14ac:dyDescent="0.25">
      <c r="E834" s="62">
        <f t="shared" si="163"/>
        <v>833</v>
      </c>
      <c r="F834" s="50">
        <v>44672</v>
      </c>
      <c r="G834" s="51">
        <v>50.813800000000001</v>
      </c>
      <c r="H834" s="69">
        <f t="shared" si="164"/>
        <v>51.884300000000003</v>
      </c>
      <c r="I834" s="64">
        <f t="shared" si="165"/>
        <v>-1.0705000000000027</v>
      </c>
      <c r="J834" s="64">
        <f t="shared" si="166"/>
        <v>1.1459702500000057</v>
      </c>
      <c r="K834" s="64">
        <f t="shared" si="167"/>
        <v>1.0705000000000027</v>
      </c>
      <c r="L834" s="70">
        <f t="shared" si="168"/>
        <v>2.1067111690131472E-2</v>
      </c>
      <c r="M834" s="64">
        <f t="shared" ref="M834:M897" ca="1" si="170">IF(E834&lt;=span,G834,AVERAGE(OFFSET(G834,-span,0,span,1)))</f>
        <v>51.197633333333336</v>
      </c>
      <c r="N834" s="64">
        <f t="shared" ca="1" si="159"/>
        <v>-0.38383333333333525</v>
      </c>
      <c r="O834" s="64">
        <f t="shared" ca="1" si="160"/>
        <v>0.14732802777777926</v>
      </c>
      <c r="P834" s="64">
        <f t="shared" ca="1" si="161"/>
        <v>0.38383333333333525</v>
      </c>
      <c r="Q834" s="70">
        <f t="shared" ca="1" si="162"/>
        <v>7.5537222827919822E-3</v>
      </c>
      <c r="R834" s="67">
        <f t="shared" ref="R834:R897" ca="1" si="171">N834-AVERAGE(ErorrMA)</f>
        <v>-0.33779581628012928</v>
      </c>
      <c r="S834" s="68">
        <f t="shared" ca="1" si="169"/>
        <v>1</v>
      </c>
    </row>
    <row r="835" spans="5:19" x14ac:dyDescent="0.25">
      <c r="E835" s="62">
        <f t="shared" si="163"/>
        <v>834</v>
      </c>
      <c r="F835" s="50">
        <v>44673</v>
      </c>
      <c r="G835" s="51">
        <v>49.095700000000001</v>
      </c>
      <c r="H835" s="69">
        <f t="shared" si="164"/>
        <v>50.813800000000001</v>
      </c>
      <c r="I835" s="64">
        <f t="shared" si="165"/>
        <v>-1.7180999999999997</v>
      </c>
      <c r="J835" s="64">
        <f t="shared" si="166"/>
        <v>2.951867609999999</v>
      </c>
      <c r="K835" s="64">
        <f t="shared" si="167"/>
        <v>1.7180999999999997</v>
      </c>
      <c r="L835" s="70">
        <f t="shared" si="168"/>
        <v>3.4994918088549501E-2</v>
      </c>
      <c r="M835" s="64">
        <f t="shared" ca="1" si="170"/>
        <v>51.434499999999993</v>
      </c>
      <c r="N835" s="64">
        <f t="shared" ref="N835:N898" ca="1" si="172">G835-M835</f>
        <v>-2.338799999999992</v>
      </c>
      <c r="O835" s="64">
        <f t="shared" ref="O835:O898" ca="1" si="173">N835^2</f>
        <v>5.469985439999963</v>
      </c>
      <c r="P835" s="64">
        <f t="shared" ref="P835:P898" ca="1" si="174">ABS(N835)</f>
        <v>2.338799999999992</v>
      </c>
      <c r="Q835" s="70">
        <f t="shared" ref="Q835:Q898" ca="1" si="175">P835/G835</f>
        <v>4.7637573147953728E-2</v>
      </c>
      <c r="R835" s="67">
        <f t="shared" ca="1" si="171"/>
        <v>-2.2927624829467859</v>
      </c>
      <c r="S835" s="68">
        <f t="shared" ca="1" si="169"/>
        <v>0</v>
      </c>
    </row>
    <row r="836" spans="5:19" x14ac:dyDescent="0.25">
      <c r="E836" s="62">
        <f t="shared" ref="E836:E899" si="176">E835+1</f>
        <v>835</v>
      </c>
      <c r="F836" s="50">
        <v>44676</v>
      </c>
      <c r="G836" s="51">
        <v>48.852899999999998</v>
      </c>
      <c r="H836" s="69">
        <f t="shared" ref="H836:H899" si="177">G835</f>
        <v>49.095700000000001</v>
      </c>
      <c r="I836" s="64">
        <f t="shared" ref="I836:I899" si="178">(G836-H836)</f>
        <v>-0.24280000000000257</v>
      </c>
      <c r="J836" s="64">
        <f t="shared" ref="J836:J899" si="179">I836^2</f>
        <v>5.8951840000001247E-2</v>
      </c>
      <c r="K836" s="64">
        <f t="shared" ref="K836:K899" si="180">ABS(I836)</f>
        <v>0.24280000000000257</v>
      </c>
      <c r="L836" s="70">
        <f t="shared" ref="L836:L899" si="181">K836/G836</f>
        <v>4.9700222504703425E-3</v>
      </c>
      <c r="M836" s="64">
        <f t="shared" ca="1" si="170"/>
        <v>50.597933333333337</v>
      </c>
      <c r="N836" s="64">
        <f t="shared" ca="1" si="172"/>
        <v>-1.745033333333339</v>
      </c>
      <c r="O836" s="64">
        <f t="shared" ca="1" si="173"/>
        <v>3.0451413344444642</v>
      </c>
      <c r="P836" s="64">
        <f t="shared" ca="1" si="174"/>
        <v>1.745033333333339</v>
      </c>
      <c r="Q836" s="70">
        <f t="shared" ca="1" si="175"/>
        <v>3.5720158543982833E-2</v>
      </c>
      <c r="R836" s="67">
        <f t="shared" ca="1" si="171"/>
        <v>-1.6989958162801331</v>
      </c>
      <c r="S836" s="68">
        <f t="shared" ref="S836:S899" ca="1" si="182">IF(N835*N836&lt;0,1,0)</f>
        <v>0</v>
      </c>
    </row>
    <row r="837" spans="5:19" x14ac:dyDescent="0.25">
      <c r="E837" s="62">
        <f t="shared" si="176"/>
        <v>836</v>
      </c>
      <c r="F837" s="50">
        <v>44677</v>
      </c>
      <c r="G837" s="51">
        <v>47.152799999999999</v>
      </c>
      <c r="H837" s="69">
        <f t="shared" si="177"/>
        <v>48.852899999999998</v>
      </c>
      <c r="I837" s="64">
        <f t="shared" si="178"/>
        <v>-1.7000999999999991</v>
      </c>
      <c r="J837" s="64">
        <f t="shared" si="179"/>
        <v>2.890340009999997</v>
      </c>
      <c r="K837" s="64">
        <f t="shared" si="180"/>
        <v>1.7000999999999991</v>
      </c>
      <c r="L837" s="70">
        <f t="shared" si="181"/>
        <v>3.6055122919529677E-2</v>
      </c>
      <c r="M837" s="64">
        <f t="shared" ca="1" si="170"/>
        <v>49.587466666666671</v>
      </c>
      <c r="N837" s="64">
        <f t="shared" ca="1" si="172"/>
        <v>-2.4346666666666721</v>
      </c>
      <c r="O837" s="64">
        <f t="shared" ca="1" si="173"/>
        <v>5.9276017777778041</v>
      </c>
      <c r="P837" s="64">
        <f t="shared" ca="1" si="174"/>
        <v>2.4346666666666721</v>
      </c>
      <c r="Q837" s="70">
        <f t="shared" ca="1" si="175"/>
        <v>5.1633554458413333E-2</v>
      </c>
      <c r="R837" s="67">
        <f t="shared" ca="1" si="171"/>
        <v>-2.388629149613466</v>
      </c>
      <c r="S837" s="68">
        <f t="shared" ca="1" si="182"/>
        <v>0</v>
      </c>
    </row>
    <row r="838" spans="5:19" x14ac:dyDescent="0.25">
      <c r="E838" s="62">
        <f t="shared" si="176"/>
        <v>837</v>
      </c>
      <c r="F838" s="50">
        <v>44678</v>
      </c>
      <c r="G838" s="51">
        <v>47.206699999999998</v>
      </c>
      <c r="H838" s="69">
        <f t="shared" si="177"/>
        <v>47.152799999999999</v>
      </c>
      <c r="I838" s="64">
        <f t="shared" si="178"/>
        <v>5.3899999999998727E-2</v>
      </c>
      <c r="J838" s="64">
        <f t="shared" si="179"/>
        <v>2.9052099999998626E-3</v>
      </c>
      <c r="K838" s="64">
        <f t="shared" si="180"/>
        <v>5.3899999999998727E-2</v>
      </c>
      <c r="L838" s="70">
        <f t="shared" si="181"/>
        <v>1.1417870768344054E-3</v>
      </c>
      <c r="M838" s="64">
        <f t="shared" ca="1" si="170"/>
        <v>48.367133333333335</v>
      </c>
      <c r="N838" s="64">
        <f t="shared" ca="1" si="172"/>
        <v>-1.1604333333333372</v>
      </c>
      <c r="O838" s="64">
        <f t="shared" ca="1" si="173"/>
        <v>1.3466055211111201</v>
      </c>
      <c r="P838" s="64">
        <f t="shared" ca="1" si="174"/>
        <v>1.1604333333333372</v>
      </c>
      <c r="Q838" s="70">
        <f t="shared" ca="1" si="175"/>
        <v>2.4581962588643928E-2</v>
      </c>
      <c r="R838" s="67">
        <f t="shared" ca="1" si="171"/>
        <v>-1.1143958162801313</v>
      </c>
      <c r="S838" s="68">
        <f t="shared" ca="1" si="182"/>
        <v>0</v>
      </c>
    </row>
    <row r="839" spans="5:19" x14ac:dyDescent="0.25">
      <c r="E839" s="62">
        <f t="shared" si="176"/>
        <v>838</v>
      </c>
      <c r="F839" s="50">
        <v>44679</v>
      </c>
      <c r="G839" s="51">
        <v>47.881399999999999</v>
      </c>
      <c r="H839" s="69">
        <f t="shared" si="177"/>
        <v>47.206699999999998</v>
      </c>
      <c r="I839" s="64">
        <f t="shared" si="178"/>
        <v>0.67470000000000141</v>
      </c>
      <c r="J839" s="64">
        <f t="shared" si="179"/>
        <v>0.45522009000000191</v>
      </c>
      <c r="K839" s="64">
        <f t="shared" si="180"/>
        <v>0.67470000000000141</v>
      </c>
      <c r="L839" s="70">
        <f t="shared" si="181"/>
        <v>1.4091066677248397E-2</v>
      </c>
      <c r="M839" s="64">
        <f t="shared" ca="1" si="170"/>
        <v>47.73746666666667</v>
      </c>
      <c r="N839" s="64">
        <f t="shared" ca="1" si="172"/>
        <v>0.14393333333332947</v>
      </c>
      <c r="O839" s="64">
        <f t="shared" ca="1" si="173"/>
        <v>2.0716804444443331E-2</v>
      </c>
      <c r="P839" s="64">
        <f t="shared" ca="1" si="174"/>
        <v>0.14393333333332947</v>
      </c>
      <c r="Q839" s="70">
        <f t="shared" ca="1" si="175"/>
        <v>3.0060385313154894E-3</v>
      </c>
      <c r="R839" s="67">
        <f t="shared" ca="1" si="171"/>
        <v>0.18997085038653544</v>
      </c>
      <c r="S839" s="68">
        <f t="shared" ca="1" si="182"/>
        <v>1</v>
      </c>
    </row>
    <row r="840" spans="5:19" x14ac:dyDescent="0.25">
      <c r="E840" s="62">
        <f t="shared" si="176"/>
        <v>839</v>
      </c>
      <c r="F840" s="50">
        <v>44680</v>
      </c>
      <c r="G840" s="51">
        <v>46.774999999999999</v>
      </c>
      <c r="H840" s="69">
        <f t="shared" si="177"/>
        <v>47.881399999999999</v>
      </c>
      <c r="I840" s="64">
        <f t="shared" si="178"/>
        <v>-1.1064000000000007</v>
      </c>
      <c r="J840" s="64">
        <f t="shared" si="179"/>
        <v>1.2241209600000016</v>
      </c>
      <c r="K840" s="64">
        <f t="shared" si="180"/>
        <v>1.1064000000000007</v>
      </c>
      <c r="L840" s="70">
        <f t="shared" si="181"/>
        <v>2.3653661143773399E-2</v>
      </c>
      <c r="M840" s="64">
        <f t="shared" ca="1" si="170"/>
        <v>47.413633333333337</v>
      </c>
      <c r="N840" s="64">
        <f t="shared" ca="1" si="172"/>
        <v>-0.63863333333333827</v>
      </c>
      <c r="O840" s="64">
        <f t="shared" ca="1" si="173"/>
        <v>0.40785253444445074</v>
      </c>
      <c r="P840" s="64">
        <f t="shared" ca="1" si="174"/>
        <v>0.63863333333333827</v>
      </c>
      <c r="Q840" s="70">
        <f t="shared" ca="1" si="175"/>
        <v>1.3653304828077783E-2</v>
      </c>
      <c r="R840" s="67">
        <f t="shared" ca="1" si="171"/>
        <v>-0.59259581628013225</v>
      </c>
      <c r="S840" s="68">
        <f t="shared" ca="1" si="182"/>
        <v>1</v>
      </c>
    </row>
    <row r="841" spans="5:19" x14ac:dyDescent="0.25">
      <c r="E841" s="62">
        <f t="shared" si="176"/>
        <v>840</v>
      </c>
      <c r="F841" s="50">
        <v>44683</v>
      </c>
      <c r="G841" s="51">
        <v>46.945900000000002</v>
      </c>
      <c r="H841" s="69">
        <f t="shared" si="177"/>
        <v>46.774999999999999</v>
      </c>
      <c r="I841" s="64">
        <f t="shared" si="178"/>
        <v>0.17090000000000316</v>
      </c>
      <c r="J841" s="64">
        <f t="shared" si="179"/>
        <v>2.9206810000001079E-2</v>
      </c>
      <c r="K841" s="64">
        <f t="shared" si="180"/>
        <v>0.17090000000000316</v>
      </c>
      <c r="L841" s="70">
        <f t="shared" si="181"/>
        <v>3.6403605000650354E-3</v>
      </c>
      <c r="M841" s="64">
        <f t="shared" ca="1" si="170"/>
        <v>47.287700000000001</v>
      </c>
      <c r="N841" s="64">
        <f t="shared" ca="1" si="172"/>
        <v>-0.34179999999999922</v>
      </c>
      <c r="O841" s="64">
        <f t="shared" ca="1" si="173"/>
        <v>0.11682723999999946</v>
      </c>
      <c r="P841" s="64">
        <f t="shared" ca="1" si="174"/>
        <v>0.34179999999999922</v>
      </c>
      <c r="Q841" s="70">
        <f t="shared" ca="1" si="175"/>
        <v>7.2807210001299199E-3</v>
      </c>
      <c r="R841" s="67">
        <f t="shared" ca="1" si="171"/>
        <v>-0.29576248294679325</v>
      </c>
      <c r="S841" s="68">
        <f t="shared" ca="1" si="182"/>
        <v>0</v>
      </c>
    </row>
    <row r="842" spans="5:19" x14ac:dyDescent="0.25">
      <c r="E842" s="62">
        <f t="shared" si="176"/>
        <v>841</v>
      </c>
      <c r="F842" s="50">
        <v>44684</v>
      </c>
      <c r="G842" s="51">
        <v>46.73</v>
      </c>
      <c r="H842" s="69">
        <f t="shared" si="177"/>
        <v>46.945900000000002</v>
      </c>
      <c r="I842" s="64">
        <f t="shared" si="178"/>
        <v>-0.21590000000000487</v>
      </c>
      <c r="J842" s="64">
        <f t="shared" si="179"/>
        <v>4.66128100000021E-2</v>
      </c>
      <c r="K842" s="64">
        <f t="shared" si="180"/>
        <v>0.21590000000000487</v>
      </c>
      <c r="L842" s="70">
        <f t="shared" si="181"/>
        <v>4.620158356516261E-3</v>
      </c>
      <c r="M842" s="64">
        <f t="shared" ca="1" si="170"/>
        <v>47.200766666666659</v>
      </c>
      <c r="N842" s="64">
        <f t="shared" ca="1" si="172"/>
        <v>-0.47076666666666256</v>
      </c>
      <c r="O842" s="64">
        <f t="shared" ca="1" si="173"/>
        <v>0.22162125444444059</v>
      </c>
      <c r="P842" s="64">
        <f t="shared" ca="1" si="174"/>
        <v>0.47076666666666256</v>
      </c>
      <c r="Q842" s="70">
        <f t="shared" ca="1" si="175"/>
        <v>1.0074185034595819E-2</v>
      </c>
      <c r="R842" s="67">
        <f t="shared" ca="1" si="171"/>
        <v>-0.42472914961345659</v>
      </c>
      <c r="S842" s="68">
        <f t="shared" ca="1" si="182"/>
        <v>0</v>
      </c>
    </row>
    <row r="843" spans="5:19" x14ac:dyDescent="0.25">
      <c r="E843" s="62">
        <f t="shared" si="176"/>
        <v>842</v>
      </c>
      <c r="F843" s="50">
        <v>44685</v>
      </c>
      <c r="G843" s="51">
        <v>46.82</v>
      </c>
      <c r="H843" s="69">
        <f t="shared" si="177"/>
        <v>46.73</v>
      </c>
      <c r="I843" s="64">
        <f t="shared" si="178"/>
        <v>9.0000000000003411E-2</v>
      </c>
      <c r="J843" s="64">
        <f t="shared" si="179"/>
        <v>8.1000000000006137E-3</v>
      </c>
      <c r="K843" s="64">
        <f t="shared" si="180"/>
        <v>9.0000000000003411E-2</v>
      </c>
      <c r="L843" s="70">
        <f t="shared" si="181"/>
        <v>1.9222554463905043E-3</v>
      </c>
      <c r="M843" s="64">
        <f t="shared" ca="1" si="170"/>
        <v>46.816966666666666</v>
      </c>
      <c r="N843" s="64">
        <f t="shared" ca="1" si="172"/>
        <v>3.0333333333345536E-3</v>
      </c>
      <c r="O843" s="64">
        <f t="shared" ca="1" si="173"/>
        <v>9.2011111111185144E-6</v>
      </c>
      <c r="P843" s="64">
        <f t="shared" ca="1" si="174"/>
        <v>3.0333333333345536E-3</v>
      </c>
      <c r="Q843" s="70">
        <f t="shared" ca="1" si="175"/>
        <v>6.4787128007999859E-5</v>
      </c>
      <c r="R843" s="67">
        <f t="shared" ca="1" si="171"/>
        <v>4.9070850386540535E-2</v>
      </c>
      <c r="S843" s="68">
        <f t="shared" ca="1" si="182"/>
        <v>1</v>
      </c>
    </row>
    <row r="844" spans="5:19" x14ac:dyDescent="0.25">
      <c r="E844" s="62">
        <f t="shared" si="176"/>
        <v>843</v>
      </c>
      <c r="F844" s="50">
        <v>44686</v>
      </c>
      <c r="G844" s="51">
        <v>44.157400000000003</v>
      </c>
      <c r="H844" s="69">
        <f t="shared" si="177"/>
        <v>46.82</v>
      </c>
      <c r="I844" s="64">
        <f t="shared" si="178"/>
        <v>-2.6625999999999976</v>
      </c>
      <c r="J844" s="64">
        <f t="shared" si="179"/>
        <v>7.0894387599999877</v>
      </c>
      <c r="K844" s="64">
        <f t="shared" si="180"/>
        <v>2.6625999999999976</v>
      </c>
      <c r="L844" s="70">
        <f t="shared" si="181"/>
        <v>6.0297934208082847E-2</v>
      </c>
      <c r="M844" s="64">
        <f t="shared" ca="1" si="170"/>
        <v>46.831966666666666</v>
      </c>
      <c r="N844" s="64">
        <f t="shared" ca="1" si="172"/>
        <v>-2.6745666666666637</v>
      </c>
      <c r="O844" s="64">
        <f t="shared" ca="1" si="173"/>
        <v>7.1533068544444287</v>
      </c>
      <c r="P844" s="64">
        <f t="shared" ca="1" si="174"/>
        <v>2.6745666666666637</v>
      </c>
      <c r="Q844" s="70">
        <f t="shared" ca="1" si="175"/>
        <v>6.0568934463230702E-2</v>
      </c>
      <c r="R844" s="67">
        <f t="shared" ca="1" si="171"/>
        <v>-2.6285291496134575</v>
      </c>
      <c r="S844" s="68">
        <f t="shared" ca="1" si="182"/>
        <v>1</v>
      </c>
    </row>
    <row r="845" spans="5:19" x14ac:dyDescent="0.25">
      <c r="E845" s="62">
        <f t="shared" si="176"/>
        <v>844</v>
      </c>
      <c r="F845" s="50">
        <v>44687</v>
      </c>
      <c r="G845" s="51">
        <v>42.826099999999997</v>
      </c>
      <c r="H845" s="69">
        <f t="shared" si="177"/>
        <v>44.157400000000003</v>
      </c>
      <c r="I845" s="64">
        <f t="shared" si="178"/>
        <v>-1.3313000000000059</v>
      </c>
      <c r="J845" s="64">
        <f t="shared" si="179"/>
        <v>1.7723596900000158</v>
      </c>
      <c r="K845" s="64">
        <f t="shared" si="180"/>
        <v>1.3313000000000059</v>
      </c>
      <c r="L845" s="70">
        <f t="shared" si="181"/>
        <v>3.1086183425528033E-2</v>
      </c>
      <c r="M845" s="64">
        <f t="shared" ca="1" si="170"/>
        <v>45.902466666666669</v>
      </c>
      <c r="N845" s="64">
        <f t="shared" ca="1" si="172"/>
        <v>-3.0763666666666722</v>
      </c>
      <c r="O845" s="64">
        <f t="shared" ca="1" si="173"/>
        <v>9.4640318677778126</v>
      </c>
      <c r="P845" s="64">
        <f t="shared" ca="1" si="174"/>
        <v>3.0763666666666722</v>
      </c>
      <c r="Q845" s="70">
        <f t="shared" ca="1" si="175"/>
        <v>7.1833920592037859E-2</v>
      </c>
      <c r="R845" s="67">
        <f t="shared" ca="1" si="171"/>
        <v>-3.0303291496134661</v>
      </c>
      <c r="S845" s="68">
        <f t="shared" ca="1" si="182"/>
        <v>0</v>
      </c>
    </row>
    <row r="846" spans="5:19" x14ac:dyDescent="0.25">
      <c r="E846" s="62">
        <f t="shared" si="176"/>
        <v>845</v>
      </c>
      <c r="F846" s="50">
        <v>44690</v>
      </c>
      <c r="G846" s="51">
        <v>42.7361</v>
      </c>
      <c r="H846" s="69">
        <f t="shared" si="177"/>
        <v>42.826099999999997</v>
      </c>
      <c r="I846" s="64">
        <f t="shared" si="178"/>
        <v>-8.9999999999996305E-2</v>
      </c>
      <c r="J846" s="64">
        <f t="shared" si="179"/>
        <v>8.0999999999993352E-3</v>
      </c>
      <c r="K846" s="64">
        <f t="shared" si="180"/>
        <v>8.9999999999996305E-2</v>
      </c>
      <c r="L846" s="70">
        <f t="shared" si="181"/>
        <v>2.1059478988488959E-3</v>
      </c>
      <c r="M846" s="64">
        <f t="shared" ca="1" si="170"/>
        <v>44.601166666666664</v>
      </c>
      <c r="N846" s="64">
        <f t="shared" ca="1" si="172"/>
        <v>-1.8650666666666638</v>
      </c>
      <c r="O846" s="64">
        <f t="shared" ca="1" si="173"/>
        <v>3.4784736711111002</v>
      </c>
      <c r="P846" s="64">
        <f t="shared" ca="1" si="174"/>
        <v>1.8650666666666638</v>
      </c>
      <c r="Q846" s="70">
        <f t="shared" ca="1" si="175"/>
        <v>4.3641480309777068E-2</v>
      </c>
      <c r="R846" s="67">
        <f t="shared" ca="1" si="171"/>
        <v>-1.8190291496134579</v>
      </c>
      <c r="S846" s="68">
        <f t="shared" ca="1" si="182"/>
        <v>0</v>
      </c>
    </row>
    <row r="847" spans="5:19" x14ac:dyDescent="0.25">
      <c r="E847" s="62">
        <f t="shared" si="176"/>
        <v>846</v>
      </c>
      <c r="F847" s="50">
        <v>44691</v>
      </c>
      <c r="G847" s="51">
        <v>41.782600000000002</v>
      </c>
      <c r="H847" s="69">
        <f t="shared" si="177"/>
        <v>42.7361</v>
      </c>
      <c r="I847" s="64">
        <f t="shared" si="178"/>
        <v>-0.95349999999999824</v>
      </c>
      <c r="J847" s="64">
        <f t="shared" si="179"/>
        <v>0.90916224999999662</v>
      </c>
      <c r="K847" s="64">
        <f t="shared" si="180"/>
        <v>0.95349999999999824</v>
      </c>
      <c r="L847" s="70">
        <f t="shared" si="181"/>
        <v>2.2820504229033096E-2</v>
      </c>
      <c r="M847" s="64">
        <f t="shared" ca="1" si="170"/>
        <v>43.239866666666664</v>
      </c>
      <c r="N847" s="64">
        <f t="shared" ca="1" si="172"/>
        <v>-1.457266666666662</v>
      </c>
      <c r="O847" s="64">
        <f t="shared" ca="1" si="173"/>
        <v>2.1236261377777641</v>
      </c>
      <c r="P847" s="64">
        <f t="shared" ca="1" si="174"/>
        <v>1.457266666666662</v>
      </c>
      <c r="Q847" s="70">
        <f t="shared" ca="1" si="175"/>
        <v>3.4877357241211937E-2</v>
      </c>
      <c r="R847" s="67">
        <f t="shared" ca="1" si="171"/>
        <v>-1.4112291496134561</v>
      </c>
      <c r="S847" s="68">
        <f t="shared" ca="1" si="182"/>
        <v>0</v>
      </c>
    </row>
    <row r="848" spans="5:19" x14ac:dyDescent="0.25">
      <c r="E848" s="62">
        <f t="shared" si="176"/>
        <v>847</v>
      </c>
      <c r="F848" s="50">
        <v>44692</v>
      </c>
      <c r="G848" s="51">
        <v>40.8202</v>
      </c>
      <c r="H848" s="69">
        <f t="shared" si="177"/>
        <v>41.782600000000002</v>
      </c>
      <c r="I848" s="64">
        <f t="shared" si="178"/>
        <v>-0.96240000000000236</v>
      </c>
      <c r="J848" s="64">
        <f t="shared" si="179"/>
        <v>0.92621376000000455</v>
      </c>
      <c r="K848" s="64">
        <f t="shared" si="180"/>
        <v>0.96240000000000236</v>
      </c>
      <c r="L848" s="70">
        <f t="shared" si="181"/>
        <v>2.3576562584210817E-2</v>
      </c>
      <c r="M848" s="64">
        <f t="shared" ca="1" si="170"/>
        <v>42.448266666666662</v>
      </c>
      <c r="N848" s="64">
        <f t="shared" ca="1" si="172"/>
        <v>-1.6280666666666619</v>
      </c>
      <c r="O848" s="64">
        <f t="shared" ca="1" si="173"/>
        <v>2.6506010711110957</v>
      </c>
      <c r="P848" s="64">
        <f t="shared" ca="1" si="174"/>
        <v>1.6280666666666619</v>
      </c>
      <c r="Q848" s="70">
        <f t="shared" ca="1" si="175"/>
        <v>3.988384835612422E-2</v>
      </c>
      <c r="R848" s="67">
        <f t="shared" ca="1" si="171"/>
        <v>-1.582029149613456</v>
      </c>
      <c r="S848" s="68">
        <f t="shared" ca="1" si="182"/>
        <v>0</v>
      </c>
    </row>
    <row r="849" spans="5:19" x14ac:dyDescent="0.25">
      <c r="E849" s="62">
        <f t="shared" si="176"/>
        <v>848</v>
      </c>
      <c r="F849" s="50">
        <v>44693</v>
      </c>
      <c r="G849" s="51">
        <v>42.502299999999998</v>
      </c>
      <c r="H849" s="69">
        <f t="shared" si="177"/>
        <v>40.8202</v>
      </c>
      <c r="I849" s="64">
        <f t="shared" si="178"/>
        <v>1.6820999999999984</v>
      </c>
      <c r="J849" s="64">
        <f t="shared" si="179"/>
        <v>2.8294604099999945</v>
      </c>
      <c r="K849" s="64">
        <f t="shared" si="180"/>
        <v>1.6820999999999984</v>
      </c>
      <c r="L849" s="70">
        <f t="shared" si="181"/>
        <v>3.9576681732517965E-2</v>
      </c>
      <c r="M849" s="64">
        <f t="shared" ca="1" si="170"/>
        <v>41.779633333333329</v>
      </c>
      <c r="N849" s="64">
        <f t="shared" ca="1" si="172"/>
        <v>0.72266666666666879</v>
      </c>
      <c r="O849" s="64">
        <f t="shared" ca="1" si="173"/>
        <v>0.52224711111111422</v>
      </c>
      <c r="P849" s="64">
        <f t="shared" ca="1" si="174"/>
        <v>0.72266666666666879</v>
      </c>
      <c r="Q849" s="70">
        <f t="shared" ca="1" si="175"/>
        <v>1.7003001406198461E-2</v>
      </c>
      <c r="R849" s="67">
        <f t="shared" ca="1" si="171"/>
        <v>0.76870418371987481</v>
      </c>
      <c r="S849" s="68">
        <f t="shared" ca="1" si="182"/>
        <v>1</v>
      </c>
    </row>
    <row r="850" spans="5:19" x14ac:dyDescent="0.25">
      <c r="E850" s="62">
        <f t="shared" si="176"/>
        <v>849</v>
      </c>
      <c r="F850" s="50">
        <v>44694</v>
      </c>
      <c r="G850" s="51">
        <v>42.808100000000003</v>
      </c>
      <c r="H850" s="69">
        <f t="shared" si="177"/>
        <v>42.502299999999998</v>
      </c>
      <c r="I850" s="64">
        <f t="shared" si="178"/>
        <v>0.30580000000000496</v>
      </c>
      <c r="J850" s="64">
        <f t="shared" si="179"/>
        <v>9.3513640000003034E-2</v>
      </c>
      <c r="K850" s="64">
        <f t="shared" si="180"/>
        <v>0.30580000000000496</v>
      </c>
      <c r="L850" s="70">
        <f t="shared" si="181"/>
        <v>7.1435078875260738E-3</v>
      </c>
      <c r="M850" s="64">
        <f t="shared" ca="1" si="170"/>
        <v>41.701699999999995</v>
      </c>
      <c r="N850" s="64">
        <f t="shared" ca="1" si="172"/>
        <v>1.1064000000000078</v>
      </c>
      <c r="O850" s="64">
        <f t="shared" ca="1" si="173"/>
        <v>1.2241209600000174</v>
      </c>
      <c r="P850" s="64">
        <f t="shared" ca="1" si="174"/>
        <v>1.1064000000000078</v>
      </c>
      <c r="Q850" s="70">
        <f t="shared" ca="1" si="175"/>
        <v>2.5845575954083638E-2</v>
      </c>
      <c r="R850" s="67">
        <f t="shared" ca="1" si="171"/>
        <v>1.1524375170532137</v>
      </c>
      <c r="S850" s="68">
        <f t="shared" ca="1" si="182"/>
        <v>0</v>
      </c>
    </row>
    <row r="851" spans="5:19" x14ac:dyDescent="0.25">
      <c r="E851" s="62">
        <f t="shared" si="176"/>
        <v>850</v>
      </c>
      <c r="F851" s="50">
        <v>44697</v>
      </c>
      <c r="G851" s="51">
        <v>42.250399999999999</v>
      </c>
      <c r="H851" s="69">
        <f t="shared" si="177"/>
        <v>42.808100000000003</v>
      </c>
      <c r="I851" s="64">
        <f t="shared" si="178"/>
        <v>-0.55770000000000408</v>
      </c>
      <c r="J851" s="64">
        <f t="shared" si="179"/>
        <v>0.31102929000000457</v>
      </c>
      <c r="K851" s="64">
        <f t="shared" si="180"/>
        <v>0.55770000000000408</v>
      </c>
      <c r="L851" s="70">
        <f t="shared" si="181"/>
        <v>1.3199875030769036E-2</v>
      </c>
      <c r="M851" s="64">
        <f t="shared" ca="1" si="170"/>
        <v>42.043533333333329</v>
      </c>
      <c r="N851" s="64">
        <f t="shared" ca="1" si="172"/>
        <v>0.20686666666667008</v>
      </c>
      <c r="O851" s="64">
        <f t="shared" ca="1" si="173"/>
        <v>4.2793817777779193E-2</v>
      </c>
      <c r="P851" s="64">
        <f t="shared" ca="1" si="174"/>
        <v>0.20686666666667008</v>
      </c>
      <c r="Q851" s="70">
        <f t="shared" ca="1" si="175"/>
        <v>4.896206110869248E-3</v>
      </c>
      <c r="R851" s="67">
        <f t="shared" ca="1" si="171"/>
        <v>0.25290418371987605</v>
      </c>
      <c r="S851" s="68">
        <f t="shared" ca="1" si="182"/>
        <v>0</v>
      </c>
    </row>
    <row r="852" spans="5:19" x14ac:dyDescent="0.25">
      <c r="E852" s="62">
        <f t="shared" si="176"/>
        <v>851</v>
      </c>
      <c r="F852" s="50">
        <v>44698</v>
      </c>
      <c r="G852" s="51">
        <v>43.383800000000001</v>
      </c>
      <c r="H852" s="69">
        <f t="shared" si="177"/>
        <v>42.250399999999999</v>
      </c>
      <c r="I852" s="64">
        <f t="shared" si="178"/>
        <v>1.1334000000000017</v>
      </c>
      <c r="J852" s="64">
        <f t="shared" si="179"/>
        <v>1.2845955600000039</v>
      </c>
      <c r="K852" s="64">
        <f t="shared" si="180"/>
        <v>1.1334000000000017</v>
      </c>
      <c r="L852" s="70">
        <f t="shared" si="181"/>
        <v>2.6124959086110525E-2</v>
      </c>
      <c r="M852" s="64">
        <f t="shared" ca="1" si="170"/>
        <v>42.520266666666664</v>
      </c>
      <c r="N852" s="64">
        <f t="shared" ca="1" si="172"/>
        <v>0.86353333333333637</v>
      </c>
      <c r="O852" s="64">
        <f t="shared" ca="1" si="173"/>
        <v>0.74568981777778298</v>
      </c>
      <c r="P852" s="64">
        <f t="shared" ca="1" si="174"/>
        <v>0.86353333333333637</v>
      </c>
      <c r="Q852" s="70">
        <f t="shared" ca="1" si="175"/>
        <v>1.9904511207716621E-2</v>
      </c>
      <c r="R852" s="67">
        <f t="shared" ca="1" si="171"/>
        <v>0.9095708503865424</v>
      </c>
      <c r="S852" s="68">
        <f t="shared" ca="1" si="182"/>
        <v>0</v>
      </c>
    </row>
    <row r="853" spans="5:19" x14ac:dyDescent="0.25">
      <c r="E853" s="62">
        <f t="shared" si="176"/>
        <v>852</v>
      </c>
      <c r="F853" s="50">
        <v>44699</v>
      </c>
      <c r="G853" s="51">
        <v>41.350900000000003</v>
      </c>
      <c r="H853" s="69">
        <f t="shared" si="177"/>
        <v>43.383800000000001</v>
      </c>
      <c r="I853" s="64">
        <f t="shared" si="178"/>
        <v>-2.0328999999999979</v>
      </c>
      <c r="J853" s="64">
        <f t="shared" si="179"/>
        <v>4.1326824099999913</v>
      </c>
      <c r="K853" s="64">
        <f t="shared" si="180"/>
        <v>2.0328999999999979</v>
      </c>
      <c r="L853" s="70">
        <f t="shared" si="181"/>
        <v>4.9162170593626688E-2</v>
      </c>
      <c r="M853" s="64">
        <f t="shared" ca="1" si="170"/>
        <v>42.814100000000003</v>
      </c>
      <c r="N853" s="64">
        <f t="shared" ca="1" si="172"/>
        <v>-1.4632000000000005</v>
      </c>
      <c r="O853" s="64">
        <f t="shared" ca="1" si="173"/>
        <v>2.1409542400000015</v>
      </c>
      <c r="P853" s="64">
        <f t="shared" ca="1" si="174"/>
        <v>1.4632000000000005</v>
      </c>
      <c r="Q853" s="70">
        <f t="shared" ca="1" si="175"/>
        <v>3.5384961391408662E-2</v>
      </c>
      <c r="R853" s="67">
        <f t="shared" ca="1" si="171"/>
        <v>-1.4171624829467946</v>
      </c>
      <c r="S853" s="68">
        <f t="shared" ca="1" si="182"/>
        <v>1</v>
      </c>
    </row>
    <row r="854" spans="5:19" x14ac:dyDescent="0.25">
      <c r="E854" s="62">
        <f t="shared" si="176"/>
        <v>853</v>
      </c>
      <c r="F854" s="50">
        <v>44700</v>
      </c>
      <c r="G854" s="51">
        <v>40.127499999999998</v>
      </c>
      <c r="H854" s="69">
        <f t="shared" si="177"/>
        <v>41.350900000000003</v>
      </c>
      <c r="I854" s="64">
        <f t="shared" si="178"/>
        <v>-1.2234000000000052</v>
      </c>
      <c r="J854" s="64">
        <f t="shared" si="179"/>
        <v>1.4967075600000126</v>
      </c>
      <c r="K854" s="64">
        <f t="shared" si="180"/>
        <v>1.2234000000000052</v>
      </c>
      <c r="L854" s="70">
        <f t="shared" si="181"/>
        <v>3.04878200735158E-2</v>
      </c>
      <c r="M854" s="64">
        <f t="shared" ca="1" si="170"/>
        <v>42.32836666666666</v>
      </c>
      <c r="N854" s="64">
        <f t="shared" ca="1" si="172"/>
        <v>-2.2008666666666628</v>
      </c>
      <c r="O854" s="64">
        <f t="shared" ca="1" si="173"/>
        <v>4.8438140844444275</v>
      </c>
      <c r="P854" s="64">
        <f t="shared" ca="1" si="174"/>
        <v>2.2008666666666628</v>
      </c>
      <c r="Q854" s="70">
        <f t="shared" ca="1" si="175"/>
        <v>5.4846842356654733E-2</v>
      </c>
      <c r="R854" s="67">
        <f t="shared" ca="1" si="171"/>
        <v>-2.1548291496134566</v>
      </c>
      <c r="S854" s="68">
        <f t="shared" ca="1" si="182"/>
        <v>0</v>
      </c>
    </row>
    <row r="855" spans="5:19" x14ac:dyDescent="0.25">
      <c r="E855" s="62">
        <f t="shared" si="176"/>
        <v>854</v>
      </c>
      <c r="F855" s="50">
        <v>44701</v>
      </c>
      <c r="G855" s="51">
        <v>42.565199999999997</v>
      </c>
      <c r="H855" s="69">
        <f t="shared" si="177"/>
        <v>40.127499999999998</v>
      </c>
      <c r="I855" s="64">
        <f t="shared" si="178"/>
        <v>2.4376999999999995</v>
      </c>
      <c r="J855" s="64">
        <f t="shared" si="179"/>
        <v>5.9423812899999975</v>
      </c>
      <c r="K855" s="64">
        <f t="shared" si="180"/>
        <v>2.4376999999999995</v>
      </c>
      <c r="L855" s="70">
        <f t="shared" si="181"/>
        <v>5.7269788465694971E-2</v>
      </c>
      <c r="M855" s="64">
        <f t="shared" ca="1" si="170"/>
        <v>41.620733333333334</v>
      </c>
      <c r="N855" s="64">
        <f t="shared" ca="1" si="172"/>
        <v>0.94446666666666346</v>
      </c>
      <c r="O855" s="64">
        <f t="shared" ca="1" si="173"/>
        <v>0.8920172844444384</v>
      </c>
      <c r="P855" s="64">
        <f t="shared" ca="1" si="174"/>
        <v>0.94446666666666346</v>
      </c>
      <c r="Q855" s="70">
        <f t="shared" ca="1" si="175"/>
        <v>2.2188705014111611E-2</v>
      </c>
      <c r="R855" s="67">
        <f t="shared" ca="1" si="171"/>
        <v>0.99050418371986948</v>
      </c>
      <c r="S855" s="68">
        <f t="shared" ca="1" si="182"/>
        <v>1</v>
      </c>
    </row>
    <row r="856" spans="5:19" x14ac:dyDescent="0.25">
      <c r="E856" s="62">
        <f t="shared" si="176"/>
        <v>855</v>
      </c>
      <c r="F856" s="50">
        <v>44704</v>
      </c>
      <c r="G856" s="51">
        <v>41.800600000000003</v>
      </c>
      <c r="H856" s="69">
        <f t="shared" si="177"/>
        <v>42.565199999999997</v>
      </c>
      <c r="I856" s="64">
        <f t="shared" si="178"/>
        <v>-0.7645999999999944</v>
      </c>
      <c r="J856" s="64">
        <f t="shared" si="179"/>
        <v>0.58461315999999142</v>
      </c>
      <c r="K856" s="64">
        <f t="shared" si="180"/>
        <v>0.7645999999999944</v>
      </c>
      <c r="L856" s="70">
        <f t="shared" si="181"/>
        <v>1.8291603469806517E-2</v>
      </c>
      <c r="M856" s="64">
        <f t="shared" ca="1" si="170"/>
        <v>41.347866666666668</v>
      </c>
      <c r="N856" s="64">
        <f t="shared" ca="1" si="172"/>
        <v>0.45273333333333454</v>
      </c>
      <c r="O856" s="64">
        <f t="shared" ca="1" si="173"/>
        <v>0.20496747111111221</v>
      </c>
      <c r="P856" s="64">
        <f t="shared" ca="1" si="174"/>
        <v>0.45273333333333454</v>
      </c>
      <c r="Q856" s="70">
        <f t="shared" ca="1" si="175"/>
        <v>1.0830785523014849E-2</v>
      </c>
      <c r="R856" s="67">
        <f t="shared" ca="1" si="171"/>
        <v>0.49877085038654051</v>
      </c>
      <c r="S856" s="68">
        <f t="shared" ca="1" si="182"/>
        <v>0</v>
      </c>
    </row>
    <row r="857" spans="5:19" x14ac:dyDescent="0.25">
      <c r="E857" s="62">
        <f t="shared" si="176"/>
        <v>856</v>
      </c>
      <c r="F857" s="50">
        <v>44705</v>
      </c>
      <c r="G857" s="51">
        <v>40.9191</v>
      </c>
      <c r="H857" s="69">
        <f t="shared" si="177"/>
        <v>41.800600000000003</v>
      </c>
      <c r="I857" s="64">
        <f t="shared" si="178"/>
        <v>-0.88150000000000261</v>
      </c>
      <c r="J857" s="64">
        <f t="shared" si="179"/>
        <v>0.7770422500000046</v>
      </c>
      <c r="K857" s="64">
        <f t="shared" si="180"/>
        <v>0.88150000000000261</v>
      </c>
      <c r="L857" s="70">
        <f t="shared" si="181"/>
        <v>2.1542507044387649E-2</v>
      </c>
      <c r="M857" s="64">
        <f t="shared" ca="1" si="170"/>
        <v>41.497766666666671</v>
      </c>
      <c r="N857" s="64">
        <f t="shared" ca="1" si="172"/>
        <v>-0.57866666666667044</v>
      </c>
      <c r="O857" s="64">
        <f t="shared" ca="1" si="173"/>
        <v>0.33485511111111549</v>
      </c>
      <c r="P857" s="64">
        <f t="shared" ca="1" si="174"/>
        <v>0.57866666666667044</v>
      </c>
      <c r="Q857" s="70">
        <f t="shared" ca="1" si="175"/>
        <v>1.4141725176425445E-2</v>
      </c>
      <c r="R857" s="67">
        <f t="shared" ca="1" si="171"/>
        <v>-0.53262914961346441</v>
      </c>
      <c r="S857" s="68">
        <f t="shared" ca="1" si="182"/>
        <v>1</v>
      </c>
    </row>
    <row r="858" spans="5:19" x14ac:dyDescent="0.25">
      <c r="E858" s="62">
        <f t="shared" si="176"/>
        <v>857</v>
      </c>
      <c r="F858" s="50">
        <v>44706</v>
      </c>
      <c r="G858" s="51">
        <v>42.385300000000001</v>
      </c>
      <c r="H858" s="69">
        <f t="shared" si="177"/>
        <v>40.9191</v>
      </c>
      <c r="I858" s="64">
        <f t="shared" si="178"/>
        <v>1.4662000000000006</v>
      </c>
      <c r="J858" s="64">
        <f t="shared" si="179"/>
        <v>2.1497424400000016</v>
      </c>
      <c r="K858" s="64">
        <f t="shared" si="180"/>
        <v>1.4662000000000006</v>
      </c>
      <c r="L858" s="70">
        <f t="shared" si="181"/>
        <v>3.4592181723380529E-2</v>
      </c>
      <c r="M858" s="64">
        <f t="shared" ca="1" si="170"/>
        <v>41.761633333333336</v>
      </c>
      <c r="N858" s="64">
        <f t="shared" ca="1" si="172"/>
        <v>0.62366666666666504</v>
      </c>
      <c r="O858" s="64">
        <f t="shared" ca="1" si="173"/>
        <v>0.38896011111110906</v>
      </c>
      <c r="P858" s="64">
        <f t="shared" ca="1" si="174"/>
        <v>0.62366666666666504</v>
      </c>
      <c r="Q858" s="70">
        <f t="shared" ca="1" si="175"/>
        <v>1.4714220889475008E-2</v>
      </c>
      <c r="R858" s="67">
        <f t="shared" ca="1" si="171"/>
        <v>0.66970418371987106</v>
      </c>
      <c r="S858" s="68">
        <f t="shared" ca="1" si="182"/>
        <v>1</v>
      </c>
    </row>
    <row r="859" spans="5:19" x14ac:dyDescent="0.25">
      <c r="E859" s="62">
        <f t="shared" si="176"/>
        <v>858</v>
      </c>
      <c r="F859" s="50">
        <v>44707</v>
      </c>
      <c r="G859" s="51">
        <v>43.959499999999998</v>
      </c>
      <c r="H859" s="69">
        <f t="shared" si="177"/>
        <v>42.385300000000001</v>
      </c>
      <c r="I859" s="64">
        <f t="shared" si="178"/>
        <v>1.5741999999999976</v>
      </c>
      <c r="J859" s="64">
        <f t="shared" si="179"/>
        <v>2.4781056399999923</v>
      </c>
      <c r="K859" s="64">
        <f t="shared" si="180"/>
        <v>1.5741999999999976</v>
      </c>
      <c r="L859" s="70">
        <f t="shared" si="181"/>
        <v>3.5810234420318651E-2</v>
      </c>
      <c r="M859" s="64">
        <f t="shared" ca="1" si="170"/>
        <v>41.701666666666668</v>
      </c>
      <c r="N859" s="64">
        <f t="shared" ca="1" si="172"/>
        <v>2.2578333333333305</v>
      </c>
      <c r="O859" s="64">
        <f t="shared" ca="1" si="173"/>
        <v>5.0978113611110984</v>
      </c>
      <c r="P859" s="64">
        <f t="shared" ca="1" si="174"/>
        <v>2.2578333333333305</v>
      </c>
      <c r="Q859" s="70">
        <f t="shared" ca="1" si="175"/>
        <v>5.1361670022027787E-2</v>
      </c>
      <c r="R859" s="67">
        <f t="shared" ca="1" si="171"/>
        <v>2.3038708503865366</v>
      </c>
      <c r="S859" s="68">
        <f t="shared" ca="1" si="182"/>
        <v>0</v>
      </c>
    </row>
    <row r="860" spans="5:19" x14ac:dyDescent="0.25">
      <c r="E860" s="62">
        <f t="shared" si="176"/>
        <v>859</v>
      </c>
      <c r="F860" s="50">
        <v>44708</v>
      </c>
      <c r="G860" s="51">
        <v>45.137900000000002</v>
      </c>
      <c r="H860" s="69">
        <f t="shared" si="177"/>
        <v>43.959499999999998</v>
      </c>
      <c r="I860" s="64">
        <f t="shared" si="178"/>
        <v>1.1784000000000034</v>
      </c>
      <c r="J860" s="64">
        <f t="shared" si="179"/>
        <v>1.3886265600000081</v>
      </c>
      <c r="K860" s="64">
        <f t="shared" si="180"/>
        <v>1.1784000000000034</v>
      </c>
      <c r="L860" s="70">
        <f t="shared" si="181"/>
        <v>2.6106664244459829E-2</v>
      </c>
      <c r="M860" s="64">
        <f t="shared" ca="1" si="170"/>
        <v>42.421300000000002</v>
      </c>
      <c r="N860" s="64">
        <f t="shared" ca="1" si="172"/>
        <v>2.7165999999999997</v>
      </c>
      <c r="O860" s="64">
        <f t="shared" ca="1" si="173"/>
        <v>7.3799155599999979</v>
      </c>
      <c r="P860" s="64">
        <f t="shared" ca="1" si="174"/>
        <v>2.7165999999999997</v>
      </c>
      <c r="Q860" s="70">
        <f t="shared" ca="1" si="175"/>
        <v>6.0184456964103329E-2</v>
      </c>
      <c r="R860" s="67">
        <f t="shared" ca="1" si="171"/>
        <v>2.7626375170532058</v>
      </c>
      <c r="S860" s="68">
        <f t="shared" ca="1" si="182"/>
        <v>0</v>
      </c>
    </row>
    <row r="861" spans="5:19" x14ac:dyDescent="0.25">
      <c r="E861" s="62">
        <f t="shared" si="176"/>
        <v>860</v>
      </c>
      <c r="F861" s="50">
        <v>44712</v>
      </c>
      <c r="G861" s="51">
        <v>45.389699999999998</v>
      </c>
      <c r="H861" s="69">
        <f t="shared" si="177"/>
        <v>45.137900000000002</v>
      </c>
      <c r="I861" s="64">
        <f t="shared" si="178"/>
        <v>0.2517999999999958</v>
      </c>
      <c r="J861" s="64">
        <f t="shared" si="179"/>
        <v>6.340323999999789E-2</v>
      </c>
      <c r="K861" s="64">
        <f t="shared" si="180"/>
        <v>0.2517999999999958</v>
      </c>
      <c r="L861" s="70">
        <f t="shared" si="181"/>
        <v>5.5475140835915598E-3</v>
      </c>
      <c r="M861" s="64">
        <f t="shared" ca="1" si="170"/>
        <v>43.827566666666662</v>
      </c>
      <c r="N861" s="64">
        <f t="shared" ca="1" si="172"/>
        <v>1.5621333333333354</v>
      </c>
      <c r="O861" s="64">
        <f t="shared" ca="1" si="173"/>
        <v>2.4402605511111175</v>
      </c>
      <c r="P861" s="64">
        <f t="shared" ca="1" si="174"/>
        <v>1.5621333333333354</v>
      </c>
      <c r="Q861" s="70">
        <f t="shared" ca="1" si="175"/>
        <v>3.4416031243505361E-2</v>
      </c>
      <c r="R861" s="67">
        <f t="shared" ca="1" si="171"/>
        <v>1.6081708503865413</v>
      </c>
      <c r="S861" s="68">
        <f t="shared" ca="1" si="182"/>
        <v>0</v>
      </c>
    </row>
    <row r="862" spans="5:19" x14ac:dyDescent="0.25">
      <c r="E862" s="62">
        <f t="shared" si="176"/>
        <v>861</v>
      </c>
      <c r="F862" s="50">
        <v>44713</v>
      </c>
      <c r="G862" s="51">
        <v>44.823</v>
      </c>
      <c r="H862" s="69">
        <f t="shared" si="177"/>
        <v>45.389699999999998</v>
      </c>
      <c r="I862" s="64">
        <f t="shared" si="178"/>
        <v>-0.56669999999999732</v>
      </c>
      <c r="J862" s="64">
        <f t="shared" si="179"/>
        <v>0.32114888999999697</v>
      </c>
      <c r="K862" s="64">
        <f t="shared" si="180"/>
        <v>0.56669999999999732</v>
      </c>
      <c r="L862" s="70">
        <f t="shared" si="181"/>
        <v>1.2643062713339074E-2</v>
      </c>
      <c r="M862" s="64">
        <f t="shared" ca="1" si="170"/>
        <v>44.829033333333335</v>
      </c>
      <c r="N862" s="64">
        <f t="shared" ca="1" si="172"/>
        <v>-6.0333333333346673E-3</v>
      </c>
      <c r="O862" s="64">
        <f t="shared" ca="1" si="173"/>
        <v>3.6401111111127209E-5</v>
      </c>
      <c r="P862" s="64">
        <f t="shared" ca="1" si="174"/>
        <v>6.0333333333346673E-3</v>
      </c>
      <c r="Q862" s="70">
        <f t="shared" ca="1" si="175"/>
        <v>1.3460351456472496E-4</v>
      </c>
      <c r="R862" s="67">
        <f t="shared" ca="1" si="171"/>
        <v>4.0004183719871314E-2</v>
      </c>
      <c r="S862" s="68">
        <f t="shared" ca="1" si="182"/>
        <v>1</v>
      </c>
    </row>
    <row r="863" spans="5:19" x14ac:dyDescent="0.25">
      <c r="E863" s="62">
        <f t="shared" si="176"/>
        <v>862</v>
      </c>
      <c r="F863" s="50">
        <v>44714</v>
      </c>
      <c r="G863" s="51">
        <v>46.1813</v>
      </c>
      <c r="H863" s="69">
        <f t="shared" si="177"/>
        <v>44.823</v>
      </c>
      <c r="I863" s="64">
        <f t="shared" si="178"/>
        <v>1.3582999999999998</v>
      </c>
      <c r="J863" s="64">
        <f t="shared" si="179"/>
        <v>1.8449788899999995</v>
      </c>
      <c r="K863" s="64">
        <f t="shared" si="180"/>
        <v>1.3582999999999998</v>
      </c>
      <c r="L863" s="70">
        <f t="shared" si="181"/>
        <v>2.941233789434251E-2</v>
      </c>
      <c r="M863" s="64">
        <f t="shared" ca="1" si="170"/>
        <v>45.116866666666674</v>
      </c>
      <c r="N863" s="64">
        <f t="shared" ca="1" si="172"/>
        <v>1.0644333333333265</v>
      </c>
      <c r="O863" s="64">
        <f t="shared" ca="1" si="173"/>
        <v>1.1330183211110965</v>
      </c>
      <c r="P863" s="64">
        <f t="shared" ca="1" si="174"/>
        <v>1.0644333333333265</v>
      </c>
      <c r="Q863" s="70">
        <f t="shared" ca="1" si="175"/>
        <v>2.3049011901642578E-2</v>
      </c>
      <c r="R863" s="67">
        <f t="shared" ca="1" si="171"/>
        <v>1.1104708503865324</v>
      </c>
      <c r="S863" s="68">
        <f t="shared" ca="1" si="182"/>
        <v>1</v>
      </c>
    </row>
    <row r="864" spans="5:19" x14ac:dyDescent="0.25">
      <c r="E864" s="62">
        <f t="shared" si="176"/>
        <v>863</v>
      </c>
      <c r="F864" s="50">
        <v>44715</v>
      </c>
      <c r="G864" s="51">
        <v>45.047899999999998</v>
      </c>
      <c r="H864" s="69">
        <f t="shared" si="177"/>
        <v>46.1813</v>
      </c>
      <c r="I864" s="64">
        <f t="shared" si="178"/>
        <v>-1.1334000000000017</v>
      </c>
      <c r="J864" s="64">
        <f t="shared" si="179"/>
        <v>1.2845955600000039</v>
      </c>
      <c r="K864" s="64">
        <f t="shared" si="180"/>
        <v>1.1334000000000017</v>
      </c>
      <c r="L864" s="70">
        <f t="shared" si="181"/>
        <v>2.5159885366465514E-2</v>
      </c>
      <c r="M864" s="64">
        <f t="shared" ca="1" si="170"/>
        <v>45.464666666666666</v>
      </c>
      <c r="N864" s="64">
        <f t="shared" ca="1" si="172"/>
        <v>-0.41676666666666762</v>
      </c>
      <c r="O864" s="64">
        <f t="shared" ca="1" si="173"/>
        <v>0.17369445444444523</v>
      </c>
      <c r="P864" s="64">
        <f t="shared" ca="1" si="174"/>
        <v>0.41676666666666762</v>
      </c>
      <c r="Q864" s="70">
        <f t="shared" ca="1" si="175"/>
        <v>9.251633631460459E-3</v>
      </c>
      <c r="R864" s="67">
        <f t="shared" ca="1" si="171"/>
        <v>-0.37072914961346165</v>
      </c>
      <c r="S864" s="68">
        <f t="shared" ca="1" si="182"/>
        <v>1</v>
      </c>
    </row>
    <row r="865" spans="5:19" x14ac:dyDescent="0.25">
      <c r="E865" s="62">
        <f t="shared" si="176"/>
        <v>864</v>
      </c>
      <c r="F865" s="50">
        <v>44718</v>
      </c>
      <c r="G865" s="51">
        <v>44.948999999999998</v>
      </c>
      <c r="H865" s="69">
        <f t="shared" si="177"/>
        <v>45.047899999999998</v>
      </c>
      <c r="I865" s="64">
        <f t="shared" si="178"/>
        <v>-9.8900000000000432E-2</v>
      </c>
      <c r="J865" s="64">
        <f t="shared" si="179"/>
        <v>9.7812100000000853E-3</v>
      </c>
      <c r="K865" s="64">
        <f t="shared" si="180"/>
        <v>9.8900000000000432E-2</v>
      </c>
      <c r="L865" s="70">
        <f t="shared" si="181"/>
        <v>2.2002714187190024E-3</v>
      </c>
      <c r="M865" s="64">
        <f t="shared" ca="1" si="170"/>
        <v>45.350733333333331</v>
      </c>
      <c r="N865" s="64">
        <f t="shared" ca="1" si="172"/>
        <v>-0.40173333333333261</v>
      </c>
      <c r="O865" s="64">
        <f t="shared" ca="1" si="173"/>
        <v>0.16138967111111052</v>
      </c>
      <c r="P865" s="64">
        <f t="shared" ca="1" si="174"/>
        <v>0.40173333333333261</v>
      </c>
      <c r="Q865" s="70">
        <f t="shared" ca="1" si="175"/>
        <v>8.9375366155717059E-3</v>
      </c>
      <c r="R865" s="67">
        <f t="shared" ca="1" si="171"/>
        <v>-0.35569581628012664</v>
      </c>
      <c r="S865" s="68">
        <f t="shared" ca="1" si="182"/>
        <v>0</v>
      </c>
    </row>
    <row r="866" spans="5:19" x14ac:dyDescent="0.25">
      <c r="E866" s="62">
        <f t="shared" si="176"/>
        <v>865</v>
      </c>
      <c r="F866" s="50">
        <v>44719</v>
      </c>
      <c r="G866" s="51">
        <v>44.966900000000003</v>
      </c>
      <c r="H866" s="69">
        <f t="shared" si="177"/>
        <v>44.948999999999998</v>
      </c>
      <c r="I866" s="64">
        <f t="shared" si="178"/>
        <v>1.7900000000004468E-2</v>
      </c>
      <c r="J866" s="64">
        <f t="shared" si="179"/>
        <v>3.2041000000015995E-4</v>
      </c>
      <c r="K866" s="64">
        <f t="shared" si="180"/>
        <v>1.7900000000004468E-2</v>
      </c>
      <c r="L866" s="70">
        <f t="shared" si="181"/>
        <v>3.9807058080509146E-4</v>
      </c>
      <c r="M866" s="64">
        <f t="shared" ca="1" si="170"/>
        <v>45.392733333333332</v>
      </c>
      <c r="N866" s="64">
        <f t="shared" ca="1" si="172"/>
        <v>-0.42583333333332973</v>
      </c>
      <c r="O866" s="64">
        <f t="shared" ca="1" si="173"/>
        <v>0.18133402777777471</v>
      </c>
      <c r="P866" s="64">
        <f t="shared" ca="1" si="174"/>
        <v>0.42583333333332973</v>
      </c>
      <c r="Q866" s="70">
        <f t="shared" ca="1" si="175"/>
        <v>9.4699286215711945E-3</v>
      </c>
      <c r="R866" s="67">
        <f t="shared" ca="1" si="171"/>
        <v>-0.37979581628012377</v>
      </c>
      <c r="S866" s="68">
        <f t="shared" ca="1" si="182"/>
        <v>0</v>
      </c>
    </row>
    <row r="867" spans="5:19" x14ac:dyDescent="0.25">
      <c r="E867" s="62">
        <f t="shared" si="176"/>
        <v>866</v>
      </c>
      <c r="F867" s="50">
        <v>44720</v>
      </c>
      <c r="G867" s="51">
        <v>44.805</v>
      </c>
      <c r="H867" s="69">
        <f t="shared" si="177"/>
        <v>44.966900000000003</v>
      </c>
      <c r="I867" s="64">
        <f t="shared" si="178"/>
        <v>-0.16190000000000282</v>
      </c>
      <c r="J867" s="64">
        <f t="shared" si="179"/>
        <v>2.6211610000000912E-2</v>
      </c>
      <c r="K867" s="64">
        <f t="shared" si="180"/>
        <v>0.16190000000000282</v>
      </c>
      <c r="L867" s="70">
        <f t="shared" si="181"/>
        <v>3.6134360004464417E-3</v>
      </c>
      <c r="M867" s="64">
        <f t="shared" ca="1" si="170"/>
        <v>44.987933333333331</v>
      </c>
      <c r="N867" s="64">
        <f t="shared" ca="1" si="172"/>
        <v>-0.18293333333333095</v>
      </c>
      <c r="O867" s="64">
        <f t="shared" ca="1" si="173"/>
        <v>3.3464604444443574E-2</v>
      </c>
      <c r="P867" s="64">
        <f t="shared" ca="1" si="174"/>
        <v>0.18293333333333095</v>
      </c>
      <c r="Q867" s="70">
        <f t="shared" ca="1" si="175"/>
        <v>4.0828776550235679E-3</v>
      </c>
      <c r="R867" s="67">
        <f t="shared" ca="1" si="171"/>
        <v>-0.13689581628012498</v>
      </c>
      <c r="S867" s="68">
        <f t="shared" ca="1" si="182"/>
        <v>0</v>
      </c>
    </row>
    <row r="868" spans="5:19" x14ac:dyDescent="0.25">
      <c r="E868" s="62">
        <f t="shared" si="176"/>
        <v>867</v>
      </c>
      <c r="F868" s="50">
        <v>44721</v>
      </c>
      <c r="G868" s="51">
        <v>44.005400000000002</v>
      </c>
      <c r="H868" s="69">
        <f t="shared" si="177"/>
        <v>44.805</v>
      </c>
      <c r="I868" s="64">
        <f t="shared" si="178"/>
        <v>-0.79959999999999809</v>
      </c>
      <c r="J868" s="64">
        <f t="shared" si="179"/>
        <v>0.63936015999999696</v>
      </c>
      <c r="K868" s="64">
        <f t="shared" si="180"/>
        <v>0.79959999999999809</v>
      </c>
      <c r="L868" s="70">
        <f t="shared" si="181"/>
        <v>1.817049725715476E-2</v>
      </c>
      <c r="M868" s="64">
        <f t="shared" ca="1" si="170"/>
        <v>44.906966666666669</v>
      </c>
      <c r="N868" s="64">
        <f t="shared" ca="1" si="172"/>
        <v>-0.90156666666666752</v>
      </c>
      <c r="O868" s="64">
        <f t="shared" ca="1" si="173"/>
        <v>0.81282245444444601</v>
      </c>
      <c r="P868" s="64">
        <f t="shared" ca="1" si="174"/>
        <v>0.90156666666666752</v>
      </c>
      <c r="Q868" s="70">
        <f t="shared" ca="1" si="175"/>
        <v>2.0487637123322761E-2</v>
      </c>
      <c r="R868" s="67">
        <f t="shared" ca="1" si="171"/>
        <v>-0.85552914961346149</v>
      </c>
      <c r="S868" s="68">
        <f t="shared" ca="1" si="182"/>
        <v>0</v>
      </c>
    </row>
    <row r="869" spans="5:19" x14ac:dyDescent="0.25">
      <c r="E869" s="62">
        <f t="shared" si="176"/>
        <v>868</v>
      </c>
      <c r="F869" s="50">
        <v>44722</v>
      </c>
      <c r="G869" s="51">
        <v>42.978700000000003</v>
      </c>
      <c r="H869" s="69">
        <f t="shared" si="177"/>
        <v>44.005400000000002</v>
      </c>
      <c r="I869" s="64">
        <f t="shared" si="178"/>
        <v>-1.0266999999999982</v>
      </c>
      <c r="J869" s="64">
        <f t="shared" si="179"/>
        <v>1.0541128899999963</v>
      </c>
      <c r="K869" s="64">
        <f t="shared" si="180"/>
        <v>1.0266999999999982</v>
      </c>
      <c r="L869" s="70">
        <f t="shared" si="181"/>
        <v>2.3888577365066839E-2</v>
      </c>
      <c r="M869" s="64">
        <f t="shared" ca="1" si="170"/>
        <v>44.592433333333332</v>
      </c>
      <c r="N869" s="64">
        <f t="shared" ca="1" si="172"/>
        <v>-1.6137333333333288</v>
      </c>
      <c r="O869" s="64">
        <f t="shared" ca="1" si="173"/>
        <v>2.6041352711110966</v>
      </c>
      <c r="P869" s="64">
        <f t="shared" ca="1" si="174"/>
        <v>1.6137333333333288</v>
      </c>
      <c r="Q869" s="70">
        <f t="shared" ca="1" si="175"/>
        <v>3.7547281172611753E-2</v>
      </c>
      <c r="R869" s="67">
        <f t="shared" ca="1" si="171"/>
        <v>-1.5676958162801229</v>
      </c>
      <c r="S869" s="68">
        <f t="shared" ca="1" si="182"/>
        <v>0</v>
      </c>
    </row>
    <row r="870" spans="5:19" x14ac:dyDescent="0.25">
      <c r="E870" s="62">
        <f t="shared" si="176"/>
        <v>869</v>
      </c>
      <c r="F870" s="50">
        <v>44725</v>
      </c>
      <c r="G870" s="51">
        <v>41.597499999999997</v>
      </c>
      <c r="H870" s="69">
        <f t="shared" si="177"/>
        <v>42.978700000000003</v>
      </c>
      <c r="I870" s="64">
        <f t="shared" si="178"/>
        <v>-1.3812000000000069</v>
      </c>
      <c r="J870" s="64">
        <f t="shared" si="179"/>
        <v>1.9077134400000191</v>
      </c>
      <c r="K870" s="64">
        <f t="shared" si="180"/>
        <v>1.3812000000000069</v>
      </c>
      <c r="L870" s="70">
        <f t="shared" si="181"/>
        <v>3.3203918504718002E-2</v>
      </c>
      <c r="M870" s="64">
        <f t="shared" ca="1" si="170"/>
        <v>43.929700000000004</v>
      </c>
      <c r="N870" s="64">
        <f t="shared" ca="1" si="172"/>
        <v>-2.3322000000000074</v>
      </c>
      <c r="O870" s="64">
        <f t="shared" ca="1" si="173"/>
        <v>5.4391568400000345</v>
      </c>
      <c r="P870" s="64">
        <f t="shared" ca="1" si="174"/>
        <v>2.3322000000000074</v>
      </c>
      <c r="Q870" s="70">
        <f t="shared" ca="1" si="175"/>
        <v>5.6065869343109746E-2</v>
      </c>
      <c r="R870" s="67">
        <f t="shared" ca="1" si="171"/>
        <v>-2.2861624829468012</v>
      </c>
      <c r="S870" s="68">
        <f t="shared" ca="1" si="182"/>
        <v>0</v>
      </c>
    </row>
    <row r="871" spans="5:19" x14ac:dyDescent="0.25">
      <c r="E871" s="62">
        <f t="shared" si="176"/>
        <v>870</v>
      </c>
      <c r="F871" s="50">
        <v>44726</v>
      </c>
      <c r="G871" s="51">
        <v>41.270400000000002</v>
      </c>
      <c r="H871" s="69">
        <f t="shared" si="177"/>
        <v>41.597499999999997</v>
      </c>
      <c r="I871" s="64">
        <f t="shared" si="178"/>
        <v>-0.3270999999999944</v>
      </c>
      <c r="J871" s="64">
        <f t="shared" si="179"/>
        <v>0.10699440999999633</v>
      </c>
      <c r="K871" s="64">
        <f t="shared" si="180"/>
        <v>0.3270999999999944</v>
      </c>
      <c r="L871" s="70">
        <f t="shared" si="181"/>
        <v>7.925777312553171E-3</v>
      </c>
      <c r="M871" s="64">
        <f t="shared" ca="1" si="170"/>
        <v>42.860533333333336</v>
      </c>
      <c r="N871" s="64">
        <f t="shared" ca="1" si="172"/>
        <v>-1.5901333333333341</v>
      </c>
      <c r="O871" s="64">
        <f t="shared" ca="1" si="173"/>
        <v>2.5285240177777801</v>
      </c>
      <c r="P871" s="64">
        <f t="shared" ca="1" si="174"/>
        <v>1.5901333333333341</v>
      </c>
      <c r="Q871" s="70">
        <f t="shared" ca="1" si="175"/>
        <v>3.852963221421004E-2</v>
      </c>
      <c r="R871" s="67">
        <f t="shared" ca="1" si="171"/>
        <v>-1.5440958162801282</v>
      </c>
      <c r="S871" s="68">
        <f t="shared" ca="1" si="182"/>
        <v>0</v>
      </c>
    </row>
    <row r="872" spans="5:19" x14ac:dyDescent="0.25">
      <c r="E872" s="62">
        <f t="shared" si="176"/>
        <v>871</v>
      </c>
      <c r="F872" s="50">
        <v>44727</v>
      </c>
      <c r="G872" s="51">
        <v>42.433500000000002</v>
      </c>
      <c r="H872" s="69">
        <f t="shared" si="177"/>
        <v>41.270400000000002</v>
      </c>
      <c r="I872" s="64">
        <f t="shared" si="178"/>
        <v>1.1631</v>
      </c>
      <c r="J872" s="64">
        <f t="shared" si="179"/>
        <v>1.35280161</v>
      </c>
      <c r="K872" s="64">
        <f t="shared" si="180"/>
        <v>1.1631</v>
      </c>
      <c r="L872" s="70">
        <f t="shared" si="181"/>
        <v>2.7409947329350631E-2</v>
      </c>
      <c r="M872" s="64">
        <f t="shared" ca="1" si="170"/>
        <v>41.948866666666667</v>
      </c>
      <c r="N872" s="64">
        <f t="shared" ca="1" si="172"/>
        <v>0.4846333333333348</v>
      </c>
      <c r="O872" s="64">
        <f t="shared" ca="1" si="173"/>
        <v>0.2348694677777792</v>
      </c>
      <c r="P872" s="64">
        <f t="shared" ca="1" si="174"/>
        <v>0.4846333333333348</v>
      </c>
      <c r="Q872" s="70">
        <f t="shared" ca="1" si="175"/>
        <v>1.1421007772946723E-2</v>
      </c>
      <c r="R872" s="67">
        <f t="shared" ca="1" si="171"/>
        <v>0.53067085038654083</v>
      </c>
      <c r="S872" s="68">
        <f t="shared" ca="1" si="182"/>
        <v>1</v>
      </c>
    </row>
    <row r="873" spans="5:19" x14ac:dyDescent="0.25">
      <c r="E873" s="62">
        <f t="shared" si="176"/>
        <v>872</v>
      </c>
      <c r="F873" s="50">
        <v>44728</v>
      </c>
      <c r="G873" s="51">
        <v>40.4345</v>
      </c>
      <c r="H873" s="69">
        <f t="shared" si="177"/>
        <v>42.433500000000002</v>
      </c>
      <c r="I873" s="64">
        <f t="shared" si="178"/>
        <v>-1.9990000000000023</v>
      </c>
      <c r="J873" s="64">
        <f t="shared" si="179"/>
        <v>3.9960010000000095</v>
      </c>
      <c r="K873" s="64">
        <f t="shared" si="180"/>
        <v>1.9990000000000023</v>
      </c>
      <c r="L873" s="70">
        <f t="shared" si="181"/>
        <v>4.9437979942870629E-2</v>
      </c>
      <c r="M873" s="64">
        <f t="shared" ca="1" si="170"/>
        <v>41.767133333333334</v>
      </c>
      <c r="N873" s="64">
        <f t="shared" ca="1" si="172"/>
        <v>-1.3326333333333338</v>
      </c>
      <c r="O873" s="64">
        <f t="shared" ca="1" si="173"/>
        <v>1.7759116011111122</v>
      </c>
      <c r="P873" s="64">
        <f t="shared" ca="1" si="174"/>
        <v>1.3326333333333338</v>
      </c>
      <c r="Q873" s="70">
        <f t="shared" ca="1" si="175"/>
        <v>3.2957828916725412E-2</v>
      </c>
      <c r="R873" s="67">
        <f t="shared" ca="1" si="171"/>
        <v>-1.2865958162801279</v>
      </c>
      <c r="S873" s="68">
        <f t="shared" ca="1" si="182"/>
        <v>1</v>
      </c>
    </row>
    <row r="874" spans="5:19" x14ac:dyDescent="0.25">
      <c r="E874" s="62">
        <f t="shared" si="176"/>
        <v>873</v>
      </c>
      <c r="F874" s="50">
        <v>44729</v>
      </c>
      <c r="G874" s="51">
        <v>41.524799999999999</v>
      </c>
      <c r="H874" s="69">
        <f t="shared" si="177"/>
        <v>40.4345</v>
      </c>
      <c r="I874" s="64">
        <f t="shared" si="178"/>
        <v>1.0902999999999992</v>
      </c>
      <c r="J874" s="64">
        <f t="shared" si="179"/>
        <v>1.1887540899999982</v>
      </c>
      <c r="K874" s="64">
        <f t="shared" si="180"/>
        <v>1.0902999999999992</v>
      </c>
      <c r="L874" s="70">
        <f t="shared" si="181"/>
        <v>2.6256598466458579E-2</v>
      </c>
      <c r="M874" s="64">
        <f t="shared" ca="1" si="170"/>
        <v>41.379466666666666</v>
      </c>
      <c r="N874" s="64">
        <f t="shared" ca="1" si="172"/>
        <v>0.14533333333333331</v>
      </c>
      <c r="O874" s="64">
        <f t="shared" ca="1" si="173"/>
        <v>2.1121777777777771E-2</v>
      </c>
      <c r="P874" s="64">
        <f t="shared" ca="1" si="174"/>
        <v>0.14533333333333331</v>
      </c>
      <c r="Q874" s="70">
        <f t="shared" ca="1" si="175"/>
        <v>3.499916515752835E-3</v>
      </c>
      <c r="R874" s="67">
        <f t="shared" ca="1" si="171"/>
        <v>0.19137085038653928</v>
      </c>
      <c r="S874" s="68">
        <f t="shared" ca="1" si="182"/>
        <v>1</v>
      </c>
    </row>
    <row r="875" spans="5:19" x14ac:dyDescent="0.25">
      <c r="E875" s="62">
        <f t="shared" si="176"/>
        <v>874</v>
      </c>
      <c r="F875" s="50">
        <v>44733</v>
      </c>
      <c r="G875" s="51">
        <v>42.142699999999998</v>
      </c>
      <c r="H875" s="69">
        <f t="shared" si="177"/>
        <v>41.524799999999999</v>
      </c>
      <c r="I875" s="64">
        <f t="shared" si="178"/>
        <v>0.61789999999999878</v>
      </c>
      <c r="J875" s="64">
        <f t="shared" si="179"/>
        <v>0.38180040999999848</v>
      </c>
      <c r="K875" s="64">
        <f t="shared" si="180"/>
        <v>0.61789999999999878</v>
      </c>
      <c r="L875" s="70">
        <f t="shared" si="181"/>
        <v>1.4662088570499726E-2</v>
      </c>
      <c r="M875" s="64">
        <f t="shared" ca="1" si="170"/>
        <v>41.464266666666667</v>
      </c>
      <c r="N875" s="64">
        <f t="shared" ca="1" si="172"/>
        <v>0.67843333333333078</v>
      </c>
      <c r="O875" s="64">
        <f t="shared" ca="1" si="173"/>
        <v>0.46027178777777433</v>
      </c>
      <c r="P875" s="64">
        <f t="shared" ca="1" si="174"/>
        <v>0.67843333333333078</v>
      </c>
      <c r="Q875" s="70">
        <f t="shared" ca="1" si="175"/>
        <v>1.6098478107319437E-2</v>
      </c>
      <c r="R875" s="67">
        <f t="shared" ca="1" si="171"/>
        <v>0.7244708503865368</v>
      </c>
      <c r="S875" s="68">
        <f t="shared" ca="1" si="182"/>
        <v>0</v>
      </c>
    </row>
    <row r="876" spans="5:19" x14ac:dyDescent="0.25">
      <c r="E876" s="62">
        <f t="shared" si="176"/>
        <v>875</v>
      </c>
      <c r="F876" s="50">
        <v>44734</v>
      </c>
      <c r="G876" s="51">
        <v>41.561199999999999</v>
      </c>
      <c r="H876" s="69">
        <f t="shared" si="177"/>
        <v>42.142699999999998</v>
      </c>
      <c r="I876" s="64">
        <f t="shared" si="178"/>
        <v>-0.58149999999999835</v>
      </c>
      <c r="J876" s="64">
        <f t="shared" si="179"/>
        <v>0.33814224999999809</v>
      </c>
      <c r="K876" s="64">
        <f t="shared" si="180"/>
        <v>0.58149999999999835</v>
      </c>
      <c r="L876" s="70">
        <f t="shared" si="181"/>
        <v>1.3991415069824702E-2</v>
      </c>
      <c r="M876" s="64">
        <f t="shared" ca="1" si="170"/>
        <v>41.367333333333335</v>
      </c>
      <c r="N876" s="64">
        <f t="shared" ca="1" si="172"/>
        <v>0.19386666666666486</v>
      </c>
      <c r="O876" s="64">
        <f t="shared" ca="1" si="173"/>
        <v>3.7584284444443741E-2</v>
      </c>
      <c r="P876" s="64">
        <f t="shared" ca="1" si="174"/>
        <v>0.19386666666666486</v>
      </c>
      <c r="Q876" s="70">
        <f t="shared" ca="1" si="175"/>
        <v>4.6646070533734553E-3</v>
      </c>
      <c r="R876" s="67">
        <f t="shared" ca="1" si="171"/>
        <v>0.23990418371987082</v>
      </c>
      <c r="S876" s="68">
        <f t="shared" ca="1" si="182"/>
        <v>0</v>
      </c>
    </row>
    <row r="877" spans="5:19" x14ac:dyDescent="0.25">
      <c r="E877" s="62">
        <f t="shared" si="176"/>
        <v>876</v>
      </c>
      <c r="F877" s="50">
        <v>44735</v>
      </c>
      <c r="G877" s="51">
        <v>42.469799999999999</v>
      </c>
      <c r="H877" s="69">
        <f t="shared" si="177"/>
        <v>41.561199999999999</v>
      </c>
      <c r="I877" s="64">
        <f t="shared" si="178"/>
        <v>0.90859999999999985</v>
      </c>
      <c r="J877" s="64">
        <f t="shared" si="179"/>
        <v>0.8255539599999997</v>
      </c>
      <c r="K877" s="64">
        <f t="shared" si="180"/>
        <v>0.90859999999999985</v>
      </c>
      <c r="L877" s="70">
        <f t="shared" si="181"/>
        <v>2.1394025872502338E-2</v>
      </c>
      <c r="M877" s="64">
        <f t="shared" ca="1" si="170"/>
        <v>41.742899999999999</v>
      </c>
      <c r="N877" s="64">
        <f t="shared" ca="1" si="172"/>
        <v>0.72690000000000055</v>
      </c>
      <c r="O877" s="64">
        <f t="shared" ca="1" si="173"/>
        <v>0.52838361000000078</v>
      </c>
      <c r="P877" s="64">
        <f t="shared" ca="1" si="174"/>
        <v>0.72690000000000055</v>
      </c>
      <c r="Q877" s="70">
        <f t="shared" ca="1" si="175"/>
        <v>1.7115691620869431E-2</v>
      </c>
      <c r="R877" s="67">
        <f t="shared" ca="1" si="171"/>
        <v>0.77293751705320657</v>
      </c>
      <c r="S877" s="68">
        <f t="shared" ca="1" si="182"/>
        <v>0</v>
      </c>
    </row>
    <row r="878" spans="5:19" x14ac:dyDescent="0.25">
      <c r="E878" s="62">
        <f t="shared" si="176"/>
        <v>877</v>
      </c>
      <c r="F878" s="50">
        <v>44736</v>
      </c>
      <c r="G878" s="51">
        <v>43.623800000000003</v>
      </c>
      <c r="H878" s="69">
        <f t="shared" si="177"/>
        <v>42.469799999999999</v>
      </c>
      <c r="I878" s="64">
        <f t="shared" si="178"/>
        <v>1.1540000000000035</v>
      </c>
      <c r="J878" s="64">
        <f t="shared" si="179"/>
        <v>1.3317160000000079</v>
      </c>
      <c r="K878" s="64">
        <f t="shared" si="180"/>
        <v>1.1540000000000035</v>
      </c>
      <c r="L878" s="70">
        <f t="shared" si="181"/>
        <v>2.6453449722399318E-2</v>
      </c>
      <c r="M878" s="64">
        <f t="shared" ca="1" si="170"/>
        <v>42.057899999999997</v>
      </c>
      <c r="N878" s="64">
        <f t="shared" ca="1" si="172"/>
        <v>1.5659000000000063</v>
      </c>
      <c r="O878" s="64">
        <f t="shared" ca="1" si="173"/>
        <v>2.4520428100000196</v>
      </c>
      <c r="P878" s="64">
        <f t="shared" ca="1" si="174"/>
        <v>1.5659000000000063</v>
      </c>
      <c r="Q878" s="70">
        <f t="shared" ca="1" si="175"/>
        <v>3.589554325849665E-2</v>
      </c>
      <c r="R878" s="67">
        <f t="shared" ca="1" si="171"/>
        <v>1.6119375170532122</v>
      </c>
      <c r="S878" s="68">
        <f t="shared" ca="1" si="182"/>
        <v>0</v>
      </c>
    </row>
    <row r="879" spans="5:19" x14ac:dyDescent="0.25">
      <c r="E879" s="62">
        <f t="shared" si="176"/>
        <v>878</v>
      </c>
      <c r="F879" s="50">
        <v>44739</v>
      </c>
      <c r="G879" s="51">
        <v>43.187600000000003</v>
      </c>
      <c r="H879" s="69">
        <f t="shared" si="177"/>
        <v>43.623800000000003</v>
      </c>
      <c r="I879" s="64">
        <f t="shared" si="178"/>
        <v>-0.43619999999999948</v>
      </c>
      <c r="J879" s="64">
        <f t="shared" si="179"/>
        <v>0.19027043999999954</v>
      </c>
      <c r="K879" s="64">
        <f t="shared" si="180"/>
        <v>0.43619999999999948</v>
      </c>
      <c r="L879" s="70">
        <f t="shared" si="181"/>
        <v>1.010012133112281E-2</v>
      </c>
      <c r="M879" s="64">
        <f t="shared" ca="1" si="170"/>
        <v>42.551600000000001</v>
      </c>
      <c r="N879" s="64">
        <f t="shared" ca="1" si="172"/>
        <v>0.63600000000000279</v>
      </c>
      <c r="O879" s="64">
        <f t="shared" ca="1" si="173"/>
        <v>0.40449600000000352</v>
      </c>
      <c r="P879" s="64">
        <f t="shared" ca="1" si="174"/>
        <v>0.63600000000000279</v>
      </c>
      <c r="Q879" s="70">
        <f t="shared" ca="1" si="175"/>
        <v>1.4726449258583546E-2</v>
      </c>
      <c r="R879" s="67">
        <f t="shared" ca="1" si="171"/>
        <v>0.68203751705320881</v>
      </c>
      <c r="S879" s="68">
        <f t="shared" ca="1" si="182"/>
        <v>0</v>
      </c>
    </row>
    <row r="880" spans="5:19" x14ac:dyDescent="0.25">
      <c r="E880" s="62">
        <f t="shared" si="176"/>
        <v>879</v>
      </c>
      <c r="F880" s="50">
        <v>44740</v>
      </c>
      <c r="G880" s="51">
        <v>41.851999999999997</v>
      </c>
      <c r="H880" s="69">
        <f t="shared" si="177"/>
        <v>43.187600000000003</v>
      </c>
      <c r="I880" s="64">
        <f t="shared" si="178"/>
        <v>-1.3356000000000066</v>
      </c>
      <c r="J880" s="64">
        <f t="shared" si="179"/>
        <v>1.7838273600000176</v>
      </c>
      <c r="K880" s="64">
        <f t="shared" si="180"/>
        <v>1.3356000000000066</v>
      </c>
      <c r="L880" s="70">
        <f t="shared" si="181"/>
        <v>3.1912453407244738E-2</v>
      </c>
      <c r="M880" s="64">
        <f t="shared" ca="1" si="170"/>
        <v>43.09373333333334</v>
      </c>
      <c r="N880" s="64">
        <f t="shared" ca="1" si="172"/>
        <v>-1.2417333333333431</v>
      </c>
      <c r="O880" s="64">
        <f t="shared" ca="1" si="173"/>
        <v>1.5419016711111355</v>
      </c>
      <c r="P880" s="64">
        <f t="shared" ca="1" si="174"/>
        <v>1.2417333333333431</v>
      </c>
      <c r="Q880" s="70">
        <f t="shared" ca="1" si="175"/>
        <v>2.9669629488037447E-2</v>
      </c>
      <c r="R880" s="67">
        <f t="shared" ca="1" si="171"/>
        <v>-1.1956958162801372</v>
      </c>
      <c r="S880" s="68">
        <f t="shared" ca="1" si="182"/>
        <v>1</v>
      </c>
    </row>
    <row r="881" spans="5:19" x14ac:dyDescent="0.25">
      <c r="E881" s="62">
        <f t="shared" si="176"/>
        <v>880</v>
      </c>
      <c r="F881" s="50">
        <v>44741</v>
      </c>
      <c r="G881" s="51">
        <v>41.015999999999998</v>
      </c>
      <c r="H881" s="69">
        <f t="shared" si="177"/>
        <v>41.851999999999997</v>
      </c>
      <c r="I881" s="64">
        <f t="shared" si="178"/>
        <v>-0.83599999999999852</v>
      </c>
      <c r="J881" s="64">
        <f t="shared" si="179"/>
        <v>0.69889599999999752</v>
      </c>
      <c r="K881" s="64">
        <f t="shared" si="180"/>
        <v>0.83599999999999852</v>
      </c>
      <c r="L881" s="70">
        <f t="shared" si="181"/>
        <v>2.0382289838111921E-2</v>
      </c>
      <c r="M881" s="64">
        <f t="shared" ca="1" si="170"/>
        <v>42.887799999999999</v>
      </c>
      <c r="N881" s="64">
        <f t="shared" ca="1" si="172"/>
        <v>-1.8718000000000004</v>
      </c>
      <c r="O881" s="64">
        <f t="shared" ca="1" si="173"/>
        <v>3.5036352400000013</v>
      </c>
      <c r="P881" s="64">
        <f t="shared" ca="1" si="174"/>
        <v>1.8718000000000004</v>
      </c>
      <c r="Q881" s="70">
        <f t="shared" ca="1" si="175"/>
        <v>4.5635849424614794E-2</v>
      </c>
      <c r="R881" s="67">
        <f t="shared" ca="1" si="171"/>
        <v>-1.8257624829467944</v>
      </c>
      <c r="S881" s="68">
        <f t="shared" ca="1" si="182"/>
        <v>0</v>
      </c>
    </row>
    <row r="882" spans="5:19" x14ac:dyDescent="0.25">
      <c r="E882" s="62">
        <f t="shared" si="176"/>
        <v>881</v>
      </c>
      <c r="F882" s="50">
        <v>44742</v>
      </c>
      <c r="G882" s="51">
        <v>40.134599999999999</v>
      </c>
      <c r="H882" s="69">
        <f t="shared" si="177"/>
        <v>41.015999999999998</v>
      </c>
      <c r="I882" s="64">
        <f t="shared" si="178"/>
        <v>-0.8813999999999993</v>
      </c>
      <c r="J882" s="64">
        <f t="shared" si="179"/>
        <v>0.77686595999999875</v>
      </c>
      <c r="K882" s="64">
        <f t="shared" si="180"/>
        <v>0.8813999999999993</v>
      </c>
      <c r="L882" s="70">
        <f t="shared" si="181"/>
        <v>2.1961100895486672E-2</v>
      </c>
      <c r="M882" s="64">
        <f t="shared" ca="1" si="170"/>
        <v>42.01853333333333</v>
      </c>
      <c r="N882" s="64">
        <f t="shared" ca="1" si="172"/>
        <v>-1.8839333333333315</v>
      </c>
      <c r="O882" s="64">
        <f t="shared" ca="1" si="173"/>
        <v>3.5492048044444373</v>
      </c>
      <c r="P882" s="64">
        <f t="shared" ca="1" si="174"/>
        <v>1.8839333333333315</v>
      </c>
      <c r="Q882" s="70">
        <f t="shared" ca="1" si="175"/>
        <v>4.6940378958139149E-2</v>
      </c>
      <c r="R882" s="67">
        <f t="shared" ca="1" si="171"/>
        <v>-1.8378958162801255</v>
      </c>
      <c r="S882" s="68">
        <f t="shared" ca="1" si="182"/>
        <v>0</v>
      </c>
    </row>
    <row r="883" spans="5:19" x14ac:dyDescent="0.25">
      <c r="E883" s="62">
        <f t="shared" si="176"/>
        <v>882</v>
      </c>
      <c r="F883" s="50">
        <v>44743</v>
      </c>
      <c r="G883" s="51">
        <v>40.098300000000002</v>
      </c>
      <c r="H883" s="69">
        <f t="shared" si="177"/>
        <v>40.134599999999999</v>
      </c>
      <c r="I883" s="64">
        <f t="shared" si="178"/>
        <v>-3.6299999999997112E-2</v>
      </c>
      <c r="J883" s="64">
        <f t="shared" si="179"/>
        <v>1.3176899999997904E-3</v>
      </c>
      <c r="K883" s="64">
        <f t="shared" si="180"/>
        <v>3.6299999999997112E-2</v>
      </c>
      <c r="L883" s="70">
        <f t="shared" si="181"/>
        <v>9.0527528598462052E-4</v>
      </c>
      <c r="M883" s="64">
        <f t="shared" ca="1" si="170"/>
        <v>41.000866666666667</v>
      </c>
      <c r="N883" s="64">
        <f t="shared" ca="1" si="172"/>
        <v>-0.90256666666666518</v>
      </c>
      <c r="O883" s="64">
        <f t="shared" ca="1" si="173"/>
        <v>0.81462658777777508</v>
      </c>
      <c r="P883" s="64">
        <f t="shared" ca="1" si="174"/>
        <v>0.90256666666666518</v>
      </c>
      <c r="Q883" s="70">
        <f t="shared" ca="1" si="175"/>
        <v>2.2508851164928817E-2</v>
      </c>
      <c r="R883" s="67">
        <f t="shared" ca="1" si="171"/>
        <v>-0.85652914961345916</v>
      </c>
      <c r="S883" s="68">
        <f t="shared" ca="1" si="182"/>
        <v>0</v>
      </c>
    </row>
    <row r="884" spans="5:19" x14ac:dyDescent="0.25">
      <c r="E884" s="62">
        <f t="shared" si="176"/>
        <v>883</v>
      </c>
      <c r="F884" s="50">
        <v>44747</v>
      </c>
      <c r="G884" s="51">
        <v>40.698</v>
      </c>
      <c r="H884" s="69">
        <f t="shared" si="177"/>
        <v>40.098300000000002</v>
      </c>
      <c r="I884" s="64">
        <f t="shared" si="178"/>
        <v>0.59969999999999857</v>
      </c>
      <c r="J884" s="64">
        <f t="shared" si="179"/>
        <v>0.3596400899999983</v>
      </c>
      <c r="K884" s="64">
        <f t="shared" si="180"/>
        <v>0.59969999999999857</v>
      </c>
      <c r="L884" s="70">
        <f t="shared" si="181"/>
        <v>1.4735367831343028E-2</v>
      </c>
      <c r="M884" s="64">
        <f t="shared" ca="1" si="170"/>
        <v>40.4163</v>
      </c>
      <c r="N884" s="64">
        <f t="shared" ca="1" si="172"/>
        <v>0.28170000000000073</v>
      </c>
      <c r="O884" s="64">
        <f t="shared" ca="1" si="173"/>
        <v>7.9354890000000414E-2</v>
      </c>
      <c r="P884" s="64">
        <f t="shared" ca="1" si="174"/>
        <v>0.28170000000000073</v>
      </c>
      <c r="Q884" s="70">
        <f t="shared" ca="1" si="175"/>
        <v>6.9217160548430074E-3</v>
      </c>
      <c r="R884" s="67">
        <f t="shared" ca="1" si="171"/>
        <v>0.3277375170532067</v>
      </c>
      <c r="S884" s="68">
        <f t="shared" ca="1" si="182"/>
        <v>1</v>
      </c>
    </row>
    <row r="885" spans="5:19" x14ac:dyDescent="0.25">
      <c r="E885" s="62">
        <f t="shared" si="176"/>
        <v>884</v>
      </c>
      <c r="F885" s="50">
        <v>44748</v>
      </c>
      <c r="G885" s="51">
        <v>40.616199999999999</v>
      </c>
      <c r="H885" s="69">
        <f t="shared" si="177"/>
        <v>40.698</v>
      </c>
      <c r="I885" s="64">
        <f t="shared" si="178"/>
        <v>-8.1800000000001205E-2</v>
      </c>
      <c r="J885" s="64">
        <f t="shared" si="179"/>
        <v>6.6912400000001971E-3</v>
      </c>
      <c r="K885" s="64">
        <f t="shared" si="180"/>
        <v>8.1800000000001205E-2</v>
      </c>
      <c r="L885" s="70">
        <f t="shared" si="181"/>
        <v>2.0139747194469499E-3</v>
      </c>
      <c r="M885" s="64">
        <f t="shared" ca="1" si="170"/>
        <v>40.310300000000005</v>
      </c>
      <c r="N885" s="64">
        <f t="shared" ca="1" si="172"/>
        <v>0.30589999999999407</v>
      </c>
      <c r="O885" s="64">
        <f t="shared" ca="1" si="173"/>
        <v>9.3574809999996372E-2</v>
      </c>
      <c r="P885" s="64">
        <f t="shared" ca="1" si="174"/>
        <v>0.30589999999999407</v>
      </c>
      <c r="Q885" s="70">
        <f t="shared" ca="1" si="175"/>
        <v>7.5314775877604028E-3</v>
      </c>
      <c r="R885" s="67">
        <f t="shared" ca="1" si="171"/>
        <v>0.35193751705320003</v>
      </c>
      <c r="S885" s="68">
        <f t="shared" ca="1" si="182"/>
        <v>0</v>
      </c>
    </row>
    <row r="886" spans="5:19" x14ac:dyDescent="0.25">
      <c r="E886" s="62">
        <f t="shared" si="176"/>
        <v>885</v>
      </c>
      <c r="F886" s="50">
        <v>44749</v>
      </c>
      <c r="G886" s="51">
        <v>41.643000000000001</v>
      </c>
      <c r="H886" s="69">
        <f t="shared" si="177"/>
        <v>40.616199999999999</v>
      </c>
      <c r="I886" s="64">
        <f t="shared" si="178"/>
        <v>1.0268000000000015</v>
      </c>
      <c r="J886" s="64">
        <f t="shared" si="179"/>
        <v>1.0543182400000031</v>
      </c>
      <c r="K886" s="64">
        <f t="shared" si="180"/>
        <v>1.0268000000000015</v>
      </c>
      <c r="L886" s="70">
        <f t="shared" si="181"/>
        <v>2.4657205292606236E-2</v>
      </c>
      <c r="M886" s="64">
        <f t="shared" ca="1" si="170"/>
        <v>40.470833333333331</v>
      </c>
      <c r="N886" s="64">
        <f t="shared" ca="1" si="172"/>
        <v>1.1721666666666692</v>
      </c>
      <c r="O886" s="64">
        <f t="shared" ca="1" si="173"/>
        <v>1.3739746944444504</v>
      </c>
      <c r="P886" s="64">
        <f t="shared" ca="1" si="174"/>
        <v>1.1721666666666692</v>
      </c>
      <c r="Q886" s="70">
        <f t="shared" ca="1" si="175"/>
        <v>2.814798805721656E-2</v>
      </c>
      <c r="R886" s="67">
        <f t="shared" ca="1" si="171"/>
        <v>1.2182041837198752</v>
      </c>
      <c r="S886" s="68">
        <f t="shared" ca="1" si="182"/>
        <v>0</v>
      </c>
    </row>
    <row r="887" spans="5:19" x14ac:dyDescent="0.25">
      <c r="E887" s="62">
        <f t="shared" si="176"/>
        <v>886</v>
      </c>
      <c r="F887" s="50">
        <v>44750</v>
      </c>
      <c r="G887" s="51">
        <v>41.643000000000001</v>
      </c>
      <c r="H887" s="69">
        <f t="shared" si="177"/>
        <v>41.643000000000001</v>
      </c>
      <c r="I887" s="64">
        <f t="shared" si="178"/>
        <v>0</v>
      </c>
      <c r="J887" s="64">
        <f t="shared" si="179"/>
        <v>0</v>
      </c>
      <c r="K887" s="64">
        <f t="shared" si="180"/>
        <v>0</v>
      </c>
      <c r="L887" s="70">
        <f t="shared" si="181"/>
        <v>0</v>
      </c>
      <c r="M887" s="64">
        <f t="shared" ca="1" si="170"/>
        <v>40.985733333333336</v>
      </c>
      <c r="N887" s="64">
        <f t="shared" ca="1" si="172"/>
        <v>0.65726666666666489</v>
      </c>
      <c r="O887" s="64">
        <f t="shared" ca="1" si="173"/>
        <v>0.43199947111110876</v>
      </c>
      <c r="P887" s="64">
        <f t="shared" ca="1" si="174"/>
        <v>0.65726666666666489</v>
      </c>
      <c r="Q887" s="70">
        <f t="shared" ca="1" si="175"/>
        <v>1.5783364951292293E-2</v>
      </c>
      <c r="R887" s="67">
        <f t="shared" ca="1" si="171"/>
        <v>0.70330418371987091</v>
      </c>
      <c r="S887" s="68">
        <f t="shared" ca="1" si="182"/>
        <v>0</v>
      </c>
    </row>
    <row r="888" spans="5:19" x14ac:dyDescent="0.25">
      <c r="E888" s="62">
        <f t="shared" si="176"/>
        <v>887</v>
      </c>
      <c r="F888" s="50">
        <v>44753</v>
      </c>
      <c r="G888" s="51">
        <v>40.634399999999999</v>
      </c>
      <c r="H888" s="69">
        <f t="shared" si="177"/>
        <v>41.643000000000001</v>
      </c>
      <c r="I888" s="64">
        <f t="shared" si="178"/>
        <v>-1.0086000000000013</v>
      </c>
      <c r="J888" s="64">
        <f t="shared" si="179"/>
        <v>1.0172739600000025</v>
      </c>
      <c r="K888" s="64">
        <f t="shared" si="180"/>
        <v>1.0086000000000013</v>
      </c>
      <c r="L888" s="70">
        <f t="shared" si="181"/>
        <v>2.4821333648337402E-2</v>
      </c>
      <c r="M888" s="64">
        <f t="shared" ca="1" si="170"/>
        <v>41.300733333333334</v>
      </c>
      <c r="N888" s="64">
        <f t="shared" ca="1" si="172"/>
        <v>-0.66633333333333411</v>
      </c>
      <c r="O888" s="64">
        <f t="shared" ca="1" si="173"/>
        <v>0.44400011111111215</v>
      </c>
      <c r="P888" s="64">
        <f t="shared" ca="1" si="174"/>
        <v>0.66633333333333411</v>
      </c>
      <c r="Q888" s="70">
        <f t="shared" ca="1" si="175"/>
        <v>1.6398256977667544E-2</v>
      </c>
      <c r="R888" s="67">
        <f t="shared" ca="1" si="171"/>
        <v>-0.62029581628012809</v>
      </c>
      <c r="S888" s="68">
        <f t="shared" ca="1" si="182"/>
        <v>1</v>
      </c>
    </row>
    <row r="889" spans="5:19" x14ac:dyDescent="0.25">
      <c r="E889" s="62">
        <f t="shared" si="176"/>
        <v>888</v>
      </c>
      <c r="F889" s="50">
        <v>44754</v>
      </c>
      <c r="G889" s="51">
        <v>41.106900000000003</v>
      </c>
      <c r="H889" s="69">
        <f t="shared" si="177"/>
        <v>40.634399999999999</v>
      </c>
      <c r="I889" s="64">
        <f t="shared" si="178"/>
        <v>0.47250000000000369</v>
      </c>
      <c r="J889" s="64">
        <f t="shared" si="179"/>
        <v>0.22325625000000349</v>
      </c>
      <c r="K889" s="64">
        <f t="shared" si="180"/>
        <v>0.47250000000000369</v>
      </c>
      <c r="L889" s="70">
        <f t="shared" si="181"/>
        <v>1.1494420644709371E-2</v>
      </c>
      <c r="M889" s="64">
        <f t="shared" ca="1" si="170"/>
        <v>41.306800000000003</v>
      </c>
      <c r="N889" s="64">
        <f t="shared" ca="1" si="172"/>
        <v>-0.19989999999999952</v>
      </c>
      <c r="O889" s="64">
        <f t="shared" ca="1" si="173"/>
        <v>3.996000999999981E-2</v>
      </c>
      <c r="P889" s="64">
        <f t="shared" ca="1" si="174"/>
        <v>0.19989999999999952</v>
      </c>
      <c r="Q889" s="70">
        <f t="shared" ca="1" si="175"/>
        <v>4.8629305542378411E-3</v>
      </c>
      <c r="R889" s="67">
        <f t="shared" ca="1" si="171"/>
        <v>-0.15386248294679356</v>
      </c>
      <c r="S889" s="68">
        <f t="shared" ca="1" si="182"/>
        <v>0</v>
      </c>
    </row>
    <row r="890" spans="5:19" x14ac:dyDescent="0.25">
      <c r="E890" s="62">
        <f t="shared" si="176"/>
        <v>889</v>
      </c>
      <c r="F890" s="50">
        <v>44755</v>
      </c>
      <c r="G890" s="51">
        <v>41.3431</v>
      </c>
      <c r="H890" s="69">
        <f t="shared" si="177"/>
        <v>41.106900000000003</v>
      </c>
      <c r="I890" s="64">
        <f t="shared" si="178"/>
        <v>0.23619999999999663</v>
      </c>
      <c r="J890" s="64">
        <f t="shared" si="179"/>
        <v>5.5790439999998408E-2</v>
      </c>
      <c r="K890" s="64">
        <f t="shared" si="180"/>
        <v>0.23619999999999663</v>
      </c>
      <c r="L890" s="70">
        <f t="shared" si="181"/>
        <v>5.7131661631565278E-3</v>
      </c>
      <c r="M890" s="64">
        <f t="shared" ca="1" si="170"/>
        <v>41.128099999999996</v>
      </c>
      <c r="N890" s="64">
        <f t="shared" ca="1" si="172"/>
        <v>0.21500000000000341</v>
      </c>
      <c r="O890" s="64">
        <f t="shared" ca="1" si="173"/>
        <v>4.6225000000001466E-2</v>
      </c>
      <c r="P890" s="64">
        <f t="shared" ca="1" si="174"/>
        <v>0.21500000000000341</v>
      </c>
      <c r="Q890" s="70">
        <f t="shared" ca="1" si="175"/>
        <v>5.2003841027886974E-3</v>
      </c>
      <c r="R890" s="67">
        <f t="shared" ca="1" si="171"/>
        <v>0.26103751705320938</v>
      </c>
      <c r="S890" s="68">
        <f t="shared" ca="1" si="182"/>
        <v>1</v>
      </c>
    </row>
    <row r="891" spans="5:19" x14ac:dyDescent="0.25">
      <c r="E891" s="62">
        <f t="shared" si="176"/>
        <v>890</v>
      </c>
      <c r="F891" s="50">
        <v>44756</v>
      </c>
      <c r="G891" s="51">
        <v>40.816099999999999</v>
      </c>
      <c r="H891" s="69">
        <f t="shared" si="177"/>
        <v>41.3431</v>
      </c>
      <c r="I891" s="64">
        <f t="shared" si="178"/>
        <v>-0.52700000000000102</v>
      </c>
      <c r="J891" s="64">
        <f t="shared" si="179"/>
        <v>0.27772900000000106</v>
      </c>
      <c r="K891" s="64">
        <f t="shared" si="180"/>
        <v>0.52700000000000102</v>
      </c>
      <c r="L891" s="70">
        <f t="shared" si="181"/>
        <v>1.2911571659222734E-2</v>
      </c>
      <c r="M891" s="64">
        <f t="shared" ca="1" si="170"/>
        <v>41.028133333333329</v>
      </c>
      <c r="N891" s="64">
        <f t="shared" ca="1" si="172"/>
        <v>-0.21203333333333063</v>
      </c>
      <c r="O891" s="64">
        <f t="shared" ca="1" si="173"/>
        <v>4.4958134444443298E-2</v>
      </c>
      <c r="P891" s="64">
        <f t="shared" ca="1" si="174"/>
        <v>0.21203333333333063</v>
      </c>
      <c r="Q891" s="70">
        <f t="shared" ca="1" si="175"/>
        <v>5.1948454980591148E-3</v>
      </c>
      <c r="R891" s="67">
        <f t="shared" ca="1" si="171"/>
        <v>-0.16599581628012466</v>
      </c>
      <c r="S891" s="68">
        <f t="shared" ca="1" si="182"/>
        <v>1</v>
      </c>
    </row>
    <row r="892" spans="5:19" x14ac:dyDescent="0.25">
      <c r="E892" s="62">
        <f t="shared" si="176"/>
        <v>891</v>
      </c>
      <c r="F892" s="50">
        <v>44757</v>
      </c>
      <c r="G892" s="51">
        <v>41.297699999999999</v>
      </c>
      <c r="H892" s="69">
        <f t="shared" si="177"/>
        <v>40.816099999999999</v>
      </c>
      <c r="I892" s="64">
        <f t="shared" si="178"/>
        <v>0.48160000000000025</v>
      </c>
      <c r="J892" s="64">
        <f t="shared" si="179"/>
        <v>0.23193856000000024</v>
      </c>
      <c r="K892" s="64">
        <f t="shared" si="180"/>
        <v>0.48160000000000025</v>
      </c>
      <c r="L892" s="70">
        <f t="shared" si="181"/>
        <v>1.1661666388200802E-2</v>
      </c>
      <c r="M892" s="64">
        <f t="shared" ca="1" si="170"/>
        <v>41.088699999999996</v>
      </c>
      <c r="N892" s="64">
        <f t="shared" ca="1" si="172"/>
        <v>0.20900000000000318</v>
      </c>
      <c r="O892" s="64">
        <f t="shared" ca="1" si="173"/>
        <v>4.368100000000133E-2</v>
      </c>
      <c r="P892" s="64">
        <f t="shared" ca="1" si="174"/>
        <v>0.20900000000000318</v>
      </c>
      <c r="Q892" s="70">
        <f t="shared" ca="1" si="175"/>
        <v>5.0608145247799073E-3</v>
      </c>
      <c r="R892" s="67">
        <f t="shared" ca="1" si="171"/>
        <v>0.25503751705320915</v>
      </c>
      <c r="S892" s="68">
        <f t="shared" ca="1" si="182"/>
        <v>1</v>
      </c>
    </row>
    <row r="893" spans="5:19" x14ac:dyDescent="0.25">
      <c r="E893" s="62">
        <f t="shared" si="176"/>
        <v>892</v>
      </c>
      <c r="F893" s="50">
        <v>44760</v>
      </c>
      <c r="G893" s="51">
        <v>41.397599999999997</v>
      </c>
      <c r="H893" s="69">
        <f t="shared" si="177"/>
        <v>41.297699999999999</v>
      </c>
      <c r="I893" s="64">
        <f t="shared" si="178"/>
        <v>9.9899999999998101E-2</v>
      </c>
      <c r="J893" s="64">
        <f t="shared" si="179"/>
        <v>9.9800099999996211E-3</v>
      </c>
      <c r="K893" s="64">
        <f t="shared" si="180"/>
        <v>9.9899999999998101E-2</v>
      </c>
      <c r="L893" s="70">
        <f t="shared" si="181"/>
        <v>2.413183372949111E-3</v>
      </c>
      <c r="M893" s="64">
        <f t="shared" ca="1" si="170"/>
        <v>41.152299999999997</v>
      </c>
      <c r="N893" s="64">
        <f t="shared" ca="1" si="172"/>
        <v>0.2453000000000003</v>
      </c>
      <c r="O893" s="64">
        <f t="shared" ca="1" si="173"/>
        <v>6.0172090000000143E-2</v>
      </c>
      <c r="P893" s="64">
        <f t="shared" ca="1" si="174"/>
        <v>0.2453000000000003</v>
      </c>
      <c r="Q893" s="70">
        <f t="shared" ca="1" si="175"/>
        <v>5.9254642781224106E-3</v>
      </c>
      <c r="R893" s="67">
        <f t="shared" ca="1" si="171"/>
        <v>0.29133751705320626</v>
      </c>
      <c r="S893" s="68">
        <f t="shared" ca="1" si="182"/>
        <v>0</v>
      </c>
    </row>
    <row r="894" spans="5:19" x14ac:dyDescent="0.25">
      <c r="E894" s="62">
        <f t="shared" si="176"/>
        <v>893</v>
      </c>
      <c r="F894" s="50">
        <v>44761</v>
      </c>
      <c r="G894" s="51">
        <v>43.405700000000003</v>
      </c>
      <c r="H894" s="69">
        <f t="shared" si="177"/>
        <v>41.397599999999997</v>
      </c>
      <c r="I894" s="64">
        <f t="shared" si="178"/>
        <v>2.008100000000006</v>
      </c>
      <c r="J894" s="64">
        <f t="shared" si="179"/>
        <v>4.032465610000024</v>
      </c>
      <c r="K894" s="64">
        <f t="shared" si="180"/>
        <v>2.008100000000006</v>
      </c>
      <c r="L894" s="70">
        <f t="shared" si="181"/>
        <v>4.6263509170454707E-2</v>
      </c>
      <c r="M894" s="64">
        <f t="shared" ca="1" si="170"/>
        <v>41.170466666666663</v>
      </c>
      <c r="N894" s="64">
        <f t="shared" ca="1" si="172"/>
        <v>2.2352333333333405</v>
      </c>
      <c r="O894" s="64">
        <f t="shared" ca="1" si="173"/>
        <v>4.9962680544444762</v>
      </c>
      <c r="P894" s="64">
        <f t="shared" ca="1" si="174"/>
        <v>2.2352333333333405</v>
      </c>
      <c r="Q894" s="70">
        <f t="shared" ca="1" si="175"/>
        <v>5.1496308856517473E-2</v>
      </c>
      <c r="R894" s="67">
        <f t="shared" ca="1" si="171"/>
        <v>2.2812708503865466</v>
      </c>
      <c r="S894" s="68">
        <f t="shared" ca="1" si="182"/>
        <v>0</v>
      </c>
    </row>
    <row r="895" spans="5:19" x14ac:dyDescent="0.25">
      <c r="E895" s="62">
        <f t="shared" si="176"/>
        <v>894</v>
      </c>
      <c r="F895" s="50">
        <v>44762</v>
      </c>
      <c r="G895" s="51">
        <v>43.587499999999999</v>
      </c>
      <c r="H895" s="69">
        <f t="shared" si="177"/>
        <v>43.405700000000003</v>
      </c>
      <c r="I895" s="64">
        <f t="shared" si="178"/>
        <v>0.18179999999999552</v>
      </c>
      <c r="J895" s="64">
        <f t="shared" si="179"/>
        <v>3.3051239999998372E-2</v>
      </c>
      <c r="K895" s="64">
        <f t="shared" si="180"/>
        <v>0.18179999999999552</v>
      </c>
      <c r="L895" s="70">
        <f t="shared" si="181"/>
        <v>4.1709205620876523E-3</v>
      </c>
      <c r="M895" s="64">
        <f t="shared" ca="1" si="170"/>
        <v>42.033666666666669</v>
      </c>
      <c r="N895" s="64">
        <f t="shared" ca="1" si="172"/>
        <v>1.5538333333333298</v>
      </c>
      <c r="O895" s="64">
        <f t="shared" ca="1" si="173"/>
        <v>2.414398027777767</v>
      </c>
      <c r="P895" s="64">
        <f t="shared" ca="1" si="174"/>
        <v>1.5538333333333298</v>
      </c>
      <c r="Q895" s="70">
        <f t="shared" ca="1" si="175"/>
        <v>3.5648599560271409E-2</v>
      </c>
      <c r="R895" s="67">
        <f t="shared" ca="1" si="171"/>
        <v>1.5998708503865358</v>
      </c>
      <c r="S895" s="68">
        <f t="shared" ca="1" si="182"/>
        <v>0</v>
      </c>
    </row>
    <row r="896" spans="5:19" x14ac:dyDescent="0.25">
      <c r="E896" s="62">
        <f t="shared" si="176"/>
        <v>895</v>
      </c>
      <c r="F896" s="50">
        <v>44763</v>
      </c>
      <c r="G896" s="51">
        <v>42.978700000000003</v>
      </c>
      <c r="H896" s="69">
        <f t="shared" si="177"/>
        <v>43.587499999999999</v>
      </c>
      <c r="I896" s="64">
        <f t="shared" si="178"/>
        <v>-0.60879999999999512</v>
      </c>
      <c r="J896" s="64">
        <f t="shared" si="179"/>
        <v>0.37063743999999404</v>
      </c>
      <c r="K896" s="64">
        <f t="shared" si="180"/>
        <v>0.60879999999999512</v>
      </c>
      <c r="L896" s="70">
        <f t="shared" si="181"/>
        <v>1.4165156228550307E-2</v>
      </c>
      <c r="M896" s="64">
        <f t="shared" ca="1" si="170"/>
        <v>42.796933333333335</v>
      </c>
      <c r="N896" s="64">
        <f t="shared" ca="1" si="172"/>
        <v>0.18176666666666819</v>
      </c>
      <c r="O896" s="64">
        <f t="shared" ca="1" si="173"/>
        <v>3.3039121111111666E-2</v>
      </c>
      <c r="P896" s="64">
        <f t="shared" ca="1" si="174"/>
        <v>0.18176666666666819</v>
      </c>
      <c r="Q896" s="70">
        <f t="shared" ca="1" si="175"/>
        <v>4.2292267254865354E-3</v>
      </c>
      <c r="R896" s="67">
        <f t="shared" ca="1" si="171"/>
        <v>0.22780418371987415</v>
      </c>
      <c r="S896" s="68">
        <f t="shared" ca="1" si="182"/>
        <v>0</v>
      </c>
    </row>
    <row r="897" spans="5:19" x14ac:dyDescent="0.25">
      <c r="E897" s="62">
        <f t="shared" si="176"/>
        <v>896</v>
      </c>
      <c r="F897" s="50">
        <v>44764</v>
      </c>
      <c r="G897" s="51">
        <v>43.124000000000002</v>
      </c>
      <c r="H897" s="69">
        <f t="shared" si="177"/>
        <v>42.978700000000003</v>
      </c>
      <c r="I897" s="64">
        <f t="shared" si="178"/>
        <v>0.14529999999999887</v>
      </c>
      <c r="J897" s="64">
        <f t="shared" si="179"/>
        <v>2.1112089999999674E-2</v>
      </c>
      <c r="K897" s="64">
        <f t="shared" si="180"/>
        <v>0.14529999999999887</v>
      </c>
      <c r="L897" s="70">
        <f t="shared" si="181"/>
        <v>3.3693534922548665E-3</v>
      </c>
      <c r="M897" s="64">
        <f t="shared" ca="1" si="170"/>
        <v>43.323966666666671</v>
      </c>
      <c r="N897" s="64">
        <f t="shared" ca="1" si="172"/>
        <v>-0.1999666666666684</v>
      </c>
      <c r="O897" s="64">
        <f t="shared" ca="1" si="173"/>
        <v>3.998666777777847E-2</v>
      </c>
      <c r="P897" s="64">
        <f t="shared" ca="1" si="174"/>
        <v>0.1999666666666684</v>
      </c>
      <c r="Q897" s="70">
        <f t="shared" ca="1" si="175"/>
        <v>4.6370157375630362E-3</v>
      </c>
      <c r="R897" s="67">
        <f t="shared" ca="1" si="171"/>
        <v>-0.15392914961346243</v>
      </c>
      <c r="S897" s="68">
        <f t="shared" ca="1" si="182"/>
        <v>1</v>
      </c>
    </row>
    <row r="898" spans="5:19" x14ac:dyDescent="0.25">
      <c r="E898" s="62">
        <f t="shared" si="176"/>
        <v>897</v>
      </c>
      <c r="F898" s="50">
        <v>44767</v>
      </c>
      <c r="G898" s="51">
        <v>43.142200000000003</v>
      </c>
      <c r="H898" s="69">
        <f t="shared" si="177"/>
        <v>43.124000000000002</v>
      </c>
      <c r="I898" s="64">
        <f t="shared" si="178"/>
        <v>1.8200000000000216E-2</v>
      </c>
      <c r="J898" s="64">
        <f t="shared" si="179"/>
        <v>3.3124000000000787E-4</v>
      </c>
      <c r="K898" s="64">
        <f t="shared" si="180"/>
        <v>1.8200000000000216E-2</v>
      </c>
      <c r="L898" s="70">
        <f t="shared" si="181"/>
        <v>4.2186073032900997E-4</v>
      </c>
      <c r="M898" s="64">
        <f t="shared" ref="M898:M961" ca="1" si="183">IF(E898&lt;=span,G898,AVERAGE(OFFSET(G898,-span,0,span,1)))</f>
        <v>43.230066666666666</v>
      </c>
      <c r="N898" s="64">
        <f t="shared" ca="1" si="172"/>
        <v>-8.7866666666663207E-2</v>
      </c>
      <c r="O898" s="64">
        <f t="shared" ca="1" si="173"/>
        <v>7.7205511111105027E-3</v>
      </c>
      <c r="P898" s="64">
        <f t="shared" ca="1" si="174"/>
        <v>8.7866666666663207E-2</v>
      </c>
      <c r="Q898" s="70">
        <f t="shared" ca="1" si="175"/>
        <v>2.0366756138227352E-3</v>
      </c>
      <c r="R898" s="67">
        <f t="shared" ref="R898:R961" ca="1" si="184">N898-AVERAGE(ErorrMA)</f>
        <v>-4.1829149613457225E-2</v>
      </c>
      <c r="S898" s="68">
        <f t="shared" ca="1" si="182"/>
        <v>0</v>
      </c>
    </row>
    <row r="899" spans="5:19" x14ac:dyDescent="0.25">
      <c r="E899" s="62">
        <f t="shared" si="176"/>
        <v>898</v>
      </c>
      <c r="F899" s="50">
        <v>44768</v>
      </c>
      <c r="G899" s="51">
        <v>41.179600000000001</v>
      </c>
      <c r="H899" s="69">
        <f t="shared" si="177"/>
        <v>43.142200000000003</v>
      </c>
      <c r="I899" s="64">
        <f t="shared" si="178"/>
        <v>-1.9626000000000019</v>
      </c>
      <c r="J899" s="64">
        <f t="shared" si="179"/>
        <v>3.8517987600000074</v>
      </c>
      <c r="K899" s="64">
        <f t="shared" si="180"/>
        <v>1.9626000000000019</v>
      </c>
      <c r="L899" s="70">
        <f t="shared" si="181"/>
        <v>4.7659520733567148E-2</v>
      </c>
      <c r="M899" s="64">
        <f t="shared" ca="1" si="183"/>
        <v>43.081633333333336</v>
      </c>
      <c r="N899" s="64">
        <f t="shared" ref="N899:N962" ca="1" si="185">G899-M899</f>
        <v>-1.9020333333333355</v>
      </c>
      <c r="O899" s="64">
        <f t="shared" ref="O899:O962" ca="1" si="186">N899^2</f>
        <v>3.6177308011111191</v>
      </c>
      <c r="P899" s="64">
        <f t="shared" ref="P899:P962" ca="1" si="187">ABS(N899)</f>
        <v>1.9020333333333355</v>
      </c>
      <c r="Q899" s="70">
        <f t="shared" ref="Q899:Q962" ca="1" si="188">P899/G899</f>
        <v>4.6188727751928997E-2</v>
      </c>
      <c r="R899" s="67">
        <f t="shared" ca="1" si="184"/>
        <v>-1.8559958162801296</v>
      </c>
      <c r="S899" s="68">
        <f t="shared" ca="1" si="182"/>
        <v>0</v>
      </c>
    </row>
    <row r="900" spans="5:19" x14ac:dyDescent="0.25">
      <c r="E900" s="62">
        <f t="shared" ref="E900:E963" si="189">E899+1</f>
        <v>899</v>
      </c>
      <c r="F900" s="50">
        <v>44769</v>
      </c>
      <c r="G900" s="51">
        <v>42.578899999999997</v>
      </c>
      <c r="H900" s="69">
        <f t="shared" ref="H900:H963" si="190">G899</f>
        <v>41.179600000000001</v>
      </c>
      <c r="I900" s="64">
        <f t="shared" ref="I900:I963" si="191">(G900-H900)</f>
        <v>1.3992999999999967</v>
      </c>
      <c r="J900" s="64">
        <f t="shared" ref="J900:J963" si="192">I900^2</f>
        <v>1.9580404899999906</v>
      </c>
      <c r="K900" s="64">
        <f t="shared" ref="K900:K963" si="193">ABS(I900)</f>
        <v>1.3992999999999967</v>
      </c>
      <c r="L900" s="70">
        <f t="shared" ref="L900:L963" si="194">K900/G900</f>
        <v>3.2863695398424965E-2</v>
      </c>
      <c r="M900" s="64">
        <f t="shared" ca="1" si="183"/>
        <v>42.48193333333333</v>
      </c>
      <c r="N900" s="64">
        <f t="shared" ca="1" si="185"/>
        <v>9.6966666666666868E-2</v>
      </c>
      <c r="O900" s="64">
        <f t="shared" ca="1" si="186"/>
        <v>9.4025344444444835E-3</v>
      </c>
      <c r="P900" s="64">
        <f t="shared" ca="1" si="187"/>
        <v>9.6966666666666868E-2</v>
      </c>
      <c r="Q900" s="70">
        <f t="shared" ca="1" si="188"/>
        <v>2.2773408112155757E-3</v>
      </c>
      <c r="R900" s="67">
        <f t="shared" ca="1" si="184"/>
        <v>0.14300418371987283</v>
      </c>
      <c r="S900" s="68">
        <f t="shared" ref="S900:S963" ca="1" si="195">IF(N899*N900&lt;0,1,0)</f>
        <v>1</v>
      </c>
    </row>
    <row r="901" spans="5:19" x14ac:dyDescent="0.25">
      <c r="E901" s="62">
        <f t="shared" si="189"/>
        <v>900</v>
      </c>
      <c r="F901" s="50">
        <v>44770</v>
      </c>
      <c r="G901" s="51">
        <v>44.132599999999996</v>
      </c>
      <c r="H901" s="69">
        <f t="shared" si="190"/>
        <v>42.578899999999997</v>
      </c>
      <c r="I901" s="64">
        <f t="shared" si="191"/>
        <v>1.5536999999999992</v>
      </c>
      <c r="J901" s="64">
        <f t="shared" si="192"/>
        <v>2.4139836899999976</v>
      </c>
      <c r="K901" s="64">
        <f t="shared" si="193"/>
        <v>1.5536999999999992</v>
      </c>
      <c r="L901" s="70">
        <f t="shared" si="194"/>
        <v>3.5205267761246772E-2</v>
      </c>
      <c r="M901" s="64">
        <f t="shared" ca="1" si="183"/>
        <v>42.300233333333331</v>
      </c>
      <c r="N901" s="64">
        <f t="shared" ca="1" si="185"/>
        <v>1.8323666666666654</v>
      </c>
      <c r="O901" s="64">
        <f t="shared" ca="1" si="186"/>
        <v>3.3575676011111062</v>
      </c>
      <c r="P901" s="64">
        <f t="shared" ca="1" si="187"/>
        <v>1.8323666666666654</v>
      </c>
      <c r="Q901" s="70">
        <f t="shared" ca="1" si="188"/>
        <v>4.1519572077481623E-2</v>
      </c>
      <c r="R901" s="67">
        <f t="shared" ca="1" si="184"/>
        <v>1.8784041837198713</v>
      </c>
      <c r="S901" s="68">
        <f t="shared" ca="1" si="195"/>
        <v>0</v>
      </c>
    </row>
    <row r="902" spans="5:19" x14ac:dyDescent="0.25">
      <c r="E902" s="62">
        <f t="shared" si="189"/>
        <v>901</v>
      </c>
      <c r="F902" s="50">
        <v>44771</v>
      </c>
      <c r="G902" s="51">
        <v>40.597999999999999</v>
      </c>
      <c r="H902" s="69">
        <f t="shared" si="190"/>
        <v>44.132599999999996</v>
      </c>
      <c r="I902" s="64">
        <f t="shared" si="191"/>
        <v>-3.5345999999999975</v>
      </c>
      <c r="J902" s="64">
        <f t="shared" si="192"/>
        <v>12.493397159999983</v>
      </c>
      <c r="K902" s="64">
        <f t="shared" si="193"/>
        <v>3.5345999999999975</v>
      </c>
      <c r="L902" s="70">
        <f t="shared" si="194"/>
        <v>8.7063402138036303E-2</v>
      </c>
      <c r="M902" s="64">
        <f t="shared" ca="1" si="183"/>
        <v>42.630366666666667</v>
      </c>
      <c r="N902" s="64">
        <f t="shared" ca="1" si="185"/>
        <v>-2.0323666666666682</v>
      </c>
      <c r="O902" s="64">
        <f t="shared" ca="1" si="186"/>
        <v>4.1305142677777837</v>
      </c>
      <c r="P902" s="64">
        <f t="shared" ca="1" si="187"/>
        <v>2.0323666666666682</v>
      </c>
      <c r="Q902" s="70">
        <f t="shared" ca="1" si="188"/>
        <v>5.0060758329638612E-2</v>
      </c>
      <c r="R902" s="67">
        <f t="shared" ca="1" si="184"/>
        <v>-1.9863291496134623</v>
      </c>
      <c r="S902" s="68">
        <f t="shared" ca="1" si="195"/>
        <v>1</v>
      </c>
    </row>
    <row r="903" spans="5:19" x14ac:dyDescent="0.25">
      <c r="E903" s="62">
        <f t="shared" si="189"/>
        <v>902</v>
      </c>
      <c r="F903" s="50">
        <v>44774</v>
      </c>
      <c r="G903" s="51">
        <v>41.3431</v>
      </c>
      <c r="H903" s="69">
        <f t="shared" si="190"/>
        <v>40.597999999999999</v>
      </c>
      <c r="I903" s="64">
        <f t="shared" si="191"/>
        <v>0.74510000000000076</v>
      </c>
      <c r="J903" s="64">
        <f t="shared" si="192"/>
        <v>0.55517401000000111</v>
      </c>
      <c r="K903" s="64">
        <f t="shared" si="193"/>
        <v>0.74510000000000076</v>
      </c>
      <c r="L903" s="70">
        <f t="shared" si="194"/>
        <v>1.8022354395292099E-2</v>
      </c>
      <c r="M903" s="64">
        <f t="shared" ca="1" si="183"/>
        <v>42.436500000000002</v>
      </c>
      <c r="N903" s="64">
        <f t="shared" ca="1" si="185"/>
        <v>-1.0934000000000026</v>
      </c>
      <c r="O903" s="64">
        <f t="shared" ca="1" si="186"/>
        <v>1.1955235600000056</v>
      </c>
      <c r="P903" s="64">
        <f t="shared" ca="1" si="187"/>
        <v>1.0934000000000026</v>
      </c>
      <c r="Q903" s="70">
        <f t="shared" ca="1" si="188"/>
        <v>2.64469766418097E-2</v>
      </c>
      <c r="R903" s="67">
        <f t="shared" ca="1" si="184"/>
        <v>-1.0473624829467967</v>
      </c>
      <c r="S903" s="68">
        <f t="shared" ca="1" si="195"/>
        <v>0</v>
      </c>
    </row>
    <row r="904" spans="5:19" x14ac:dyDescent="0.25">
      <c r="E904" s="62">
        <f t="shared" si="189"/>
        <v>903</v>
      </c>
      <c r="F904" s="50">
        <v>44775</v>
      </c>
      <c r="G904" s="51">
        <v>40.28</v>
      </c>
      <c r="H904" s="69">
        <f t="shared" si="190"/>
        <v>41.3431</v>
      </c>
      <c r="I904" s="64">
        <f t="shared" si="191"/>
        <v>-1.0630999999999986</v>
      </c>
      <c r="J904" s="64">
        <f t="shared" si="192"/>
        <v>1.1301816099999971</v>
      </c>
      <c r="K904" s="64">
        <f t="shared" si="193"/>
        <v>1.0630999999999986</v>
      </c>
      <c r="L904" s="70">
        <f t="shared" si="194"/>
        <v>2.6392750744786458E-2</v>
      </c>
      <c r="M904" s="64">
        <f t="shared" ca="1" si="183"/>
        <v>42.024566666666665</v>
      </c>
      <c r="N904" s="64">
        <f t="shared" ca="1" si="185"/>
        <v>-1.7445666666666639</v>
      </c>
      <c r="O904" s="64">
        <f t="shared" ca="1" si="186"/>
        <v>3.043512854444435</v>
      </c>
      <c r="P904" s="64">
        <f t="shared" ca="1" si="187"/>
        <v>1.7445666666666639</v>
      </c>
      <c r="Q904" s="70">
        <f t="shared" ca="1" si="188"/>
        <v>4.3310989738497119E-2</v>
      </c>
      <c r="R904" s="67">
        <f t="shared" ca="1" si="184"/>
        <v>-1.698529149613458</v>
      </c>
      <c r="S904" s="68">
        <f t="shared" ca="1" si="195"/>
        <v>0</v>
      </c>
    </row>
    <row r="905" spans="5:19" x14ac:dyDescent="0.25">
      <c r="E905" s="62">
        <f t="shared" si="189"/>
        <v>904</v>
      </c>
      <c r="F905" s="50">
        <v>44776</v>
      </c>
      <c r="G905" s="51">
        <v>40.688899999999997</v>
      </c>
      <c r="H905" s="69">
        <f t="shared" si="190"/>
        <v>40.28</v>
      </c>
      <c r="I905" s="64">
        <f t="shared" si="191"/>
        <v>0.4088999999999956</v>
      </c>
      <c r="J905" s="64">
        <f t="shared" si="192"/>
        <v>0.16719920999999641</v>
      </c>
      <c r="K905" s="64">
        <f t="shared" si="193"/>
        <v>0.4088999999999956</v>
      </c>
      <c r="L905" s="70">
        <f t="shared" si="194"/>
        <v>1.004942379862802E-2</v>
      </c>
      <c r="M905" s="64">
        <f t="shared" ca="1" si="183"/>
        <v>40.740366666666667</v>
      </c>
      <c r="N905" s="64">
        <f t="shared" ca="1" si="185"/>
        <v>-5.146666666666988E-2</v>
      </c>
      <c r="O905" s="64">
        <f t="shared" ca="1" si="186"/>
        <v>2.6488177777781088E-3</v>
      </c>
      <c r="P905" s="64">
        <f t="shared" ca="1" si="187"/>
        <v>5.146666666666988E-2</v>
      </c>
      <c r="Q905" s="70">
        <f t="shared" ca="1" si="188"/>
        <v>1.2648822324189124E-3</v>
      </c>
      <c r="R905" s="67">
        <f t="shared" ca="1" si="184"/>
        <v>-5.4291496134638989E-3</v>
      </c>
      <c r="S905" s="68">
        <f t="shared" ca="1" si="195"/>
        <v>0</v>
      </c>
    </row>
    <row r="906" spans="5:19" x14ac:dyDescent="0.25">
      <c r="E906" s="62">
        <f t="shared" si="189"/>
        <v>905</v>
      </c>
      <c r="F906" s="50">
        <v>44777</v>
      </c>
      <c r="G906" s="51">
        <v>41.025100000000002</v>
      </c>
      <c r="H906" s="69">
        <f t="shared" si="190"/>
        <v>40.688899999999997</v>
      </c>
      <c r="I906" s="64">
        <f t="shared" si="191"/>
        <v>0.33620000000000516</v>
      </c>
      <c r="J906" s="64">
        <f t="shared" si="192"/>
        <v>0.11303044000000347</v>
      </c>
      <c r="K906" s="64">
        <f t="shared" si="193"/>
        <v>0.33620000000000516</v>
      </c>
      <c r="L906" s="70">
        <f t="shared" si="194"/>
        <v>8.1949830713393783E-3</v>
      </c>
      <c r="M906" s="64">
        <f t="shared" ca="1" si="183"/>
        <v>40.770666666666664</v>
      </c>
      <c r="N906" s="64">
        <f t="shared" ca="1" si="185"/>
        <v>0.2544333333333384</v>
      </c>
      <c r="O906" s="64">
        <f t="shared" ca="1" si="186"/>
        <v>6.4736321111113687E-2</v>
      </c>
      <c r="P906" s="64">
        <f t="shared" ca="1" si="187"/>
        <v>0.2544333333333384</v>
      </c>
      <c r="Q906" s="70">
        <f t="shared" ca="1" si="188"/>
        <v>6.2018942874810393E-3</v>
      </c>
      <c r="R906" s="67">
        <f t="shared" ca="1" si="184"/>
        <v>0.30047085038654436</v>
      </c>
      <c r="S906" s="68">
        <f t="shared" ca="1" si="195"/>
        <v>1</v>
      </c>
    </row>
    <row r="907" spans="5:19" x14ac:dyDescent="0.25">
      <c r="E907" s="62">
        <f t="shared" si="189"/>
        <v>906</v>
      </c>
      <c r="F907" s="50">
        <v>44778</v>
      </c>
      <c r="G907" s="51">
        <v>41.497599999999998</v>
      </c>
      <c r="H907" s="69">
        <f t="shared" si="190"/>
        <v>41.025100000000002</v>
      </c>
      <c r="I907" s="64">
        <f t="shared" si="191"/>
        <v>0.47249999999999659</v>
      </c>
      <c r="J907" s="64">
        <f t="shared" si="192"/>
        <v>0.22325624999999677</v>
      </c>
      <c r="K907" s="64">
        <f t="shared" si="193"/>
        <v>0.47249999999999659</v>
      </c>
      <c r="L907" s="70">
        <f t="shared" si="194"/>
        <v>1.1386200647748222E-2</v>
      </c>
      <c r="M907" s="64">
        <f t="shared" ca="1" si="183"/>
        <v>40.664666666666669</v>
      </c>
      <c r="N907" s="64">
        <f t="shared" ca="1" si="185"/>
        <v>0.83293333333332953</v>
      </c>
      <c r="O907" s="64">
        <f t="shared" ca="1" si="186"/>
        <v>0.69377793777777141</v>
      </c>
      <c r="P907" s="64">
        <f t="shared" ca="1" si="187"/>
        <v>0.83293333333332953</v>
      </c>
      <c r="Q907" s="70">
        <f t="shared" ca="1" si="188"/>
        <v>2.0071843512235156E-2</v>
      </c>
      <c r="R907" s="67">
        <f t="shared" ca="1" si="184"/>
        <v>0.87897085038653555</v>
      </c>
      <c r="S907" s="68">
        <f t="shared" ca="1" si="195"/>
        <v>0</v>
      </c>
    </row>
    <row r="908" spans="5:19" x14ac:dyDescent="0.25">
      <c r="E908" s="62">
        <f t="shared" si="189"/>
        <v>907</v>
      </c>
      <c r="F908" s="50">
        <v>44781</v>
      </c>
      <c r="G908" s="51">
        <v>41.415799999999997</v>
      </c>
      <c r="H908" s="69">
        <f t="shared" si="190"/>
        <v>41.497599999999998</v>
      </c>
      <c r="I908" s="64">
        <f t="shared" si="191"/>
        <v>-8.1800000000001205E-2</v>
      </c>
      <c r="J908" s="64">
        <f t="shared" si="192"/>
        <v>6.6912400000001971E-3</v>
      </c>
      <c r="K908" s="64">
        <f t="shared" si="193"/>
        <v>8.1800000000001205E-2</v>
      </c>
      <c r="L908" s="70">
        <f t="shared" si="194"/>
        <v>1.975091631696145E-3</v>
      </c>
      <c r="M908" s="64">
        <f t="shared" ca="1" si="183"/>
        <v>41.070533333333337</v>
      </c>
      <c r="N908" s="64">
        <f t="shared" ca="1" si="185"/>
        <v>0.34526666666666017</v>
      </c>
      <c r="O908" s="64">
        <f t="shared" ca="1" si="186"/>
        <v>0.11920907111110662</v>
      </c>
      <c r="P908" s="64">
        <f t="shared" ca="1" si="187"/>
        <v>0.34526666666666017</v>
      </c>
      <c r="Q908" s="70">
        <f t="shared" ca="1" si="188"/>
        <v>8.3365929588867099E-3</v>
      </c>
      <c r="R908" s="67">
        <f t="shared" ca="1" si="184"/>
        <v>0.39130418371986614</v>
      </c>
      <c r="S908" s="68">
        <f t="shared" ca="1" si="195"/>
        <v>0</v>
      </c>
    </row>
    <row r="909" spans="5:19" x14ac:dyDescent="0.25">
      <c r="E909" s="62">
        <f t="shared" si="189"/>
        <v>908</v>
      </c>
      <c r="F909" s="50">
        <v>44782</v>
      </c>
      <c r="G909" s="51">
        <v>41.188600000000001</v>
      </c>
      <c r="H909" s="69">
        <f t="shared" si="190"/>
        <v>41.415799999999997</v>
      </c>
      <c r="I909" s="64">
        <f t="shared" si="191"/>
        <v>-0.22719999999999629</v>
      </c>
      <c r="J909" s="64">
        <f t="shared" si="192"/>
        <v>5.1619839999998314E-2</v>
      </c>
      <c r="K909" s="64">
        <f t="shared" si="193"/>
        <v>0.22719999999999629</v>
      </c>
      <c r="L909" s="70">
        <f t="shared" si="194"/>
        <v>5.5160894033785147E-3</v>
      </c>
      <c r="M909" s="64">
        <f t="shared" ca="1" si="183"/>
        <v>41.312833333333337</v>
      </c>
      <c r="N909" s="64">
        <f t="shared" ca="1" si="185"/>
        <v>-0.1242333333333363</v>
      </c>
      <c r="O909" s="64">
        <f t="shared" ca="1" si="186"/>
        <v>1.5433921111111849E-2</v>
      </c>
      <c r="P909" s="64">
        <f t="shared" ca="1" si="187"/>
        <v>0.1242333333333363</v>
      </c>
      <c r="Q909" s="70">
        <f t="shared" ca="1" si="188"/>
        <v>3.0162067497641653E-3</v>
      </c>
      <c r="R909" s="67">
        <f t="shared" ca="1" si="184"/>
        <v>-7.8195816280130323E-2</v>
      </c>
      <c r="S909" s="68">
        <f t="shared" ca="1" si="195"/>
        <v>1</v>
      </c>
    </row>
    <row r="910" spans="5:19" x14ac:dyDescent="0.25">
      <c r="E910" s="62">
        <f t="shared" si="189"/>
        <v>909</v>
      </c>
      <c r="F910" s="50">
        <v>44783</v>
      </c>
      <c r="G910" s="51">
        <v>41.933700000000002</v>
      </c>
      <c r="H910" s="69">
        <f t="shared" si="190"/>
        <v>41.188600000000001</v>
      </c>
      <c r="I910" s="64">
        <f t="shared" si="191"/>
        <v>0.74510000000000076</v>
      </c>
      <c r="J910" s="64">
        <f t="shared" si="192"/>
        <v>0.55517401000000111</v>
      </c>
      <c r="K910" s="64">
        <f t="shared" si="193"/>
        <v>0.74510000000000076</v>
      </c>
      <c r="L910" s="70">
        <f t="shared" si="194"/>
        <v>1.7768525076489811E-2</v>
      </c>
      <c r="M910" s="64">
        <f t="shared" ca="1" si="183"/>
        <v>41.367333333333335</v>
      </c>
      <c r="N910" s="64">
        <f t="shared" ca="1" si="185"/>
        <v>0.56636666666666713</v>
      </c>
      <c r="O910" s="64">
        <f t="shared" ca="1" si="186"/>
        <v>0.32077120111111163</v>
      </c>
      <c r="P910" s="64">
        <f t="shared" ca="1" si="187"/>
        <v>0.56636666666666713</v>
      </c>
      <c r="Q910" s="70">
        <f t="shared" ca="1" si="188"/>
        <v>1.3506241201388552E-2</v>
      </c>
      <c r="R910" s="67">
        <f t="shared" ca="1" si="184"/>
        <v>0.61240418371987315</v>
      </c>
      <c r="S910" s="68">
        <f t="shared" ca="1" si="195"/>
        <v>1</v>
      </c>
    </row>
    <row r="911" spans="5:19" x14ac:dyDescent="0.25">
      <c r="E911" s="62">
        <f t="shared" si="189"/>
        <v>910</v>
      </c>
      <c r="F911" s="50">
        <v>44784</v>
      </c>
      <c r="G911" s="51">
        <v>42.860500000000002</v>
      </c>
      <c r="H911" s="69">
        <f t="shared" si="190"/>
        <v>41.933700000000002</v>
      </c>
      <c r="I911" s="64">
        <f t="shared" si="191"/>
        <v>0.92680000000000007</v>
      </c>
      <c r="J911" s="64">
        <f t="shared" si="192"/>
        <v>0.8589582400000001</v>
      </c>
      <c r="K911" s="64">
        <f t="shared" si="193"/>
        <v>0.92680000000000007</v>
      </c>
      <c r="L911" s="70">
        <f t="shared" si="194"/>
        <v>2.1623639481573944E-2</v>
      </c>
      <c r="M911" s="64">
        <f t="shared" ca="1" si="183"/>
        <v>41.512700000000002</v>
      </c>
      <c r="N911" s="64">
        <f t="shared" ca="1" si="185"/>
        <v>1.3477999999999994</v>
      </c>
      <c r="O911" s="64">
        <f t="shared" ca="1" si="186"/>
        <v>1.8165648399999985</v>
      </c>
      <c r="P911" s="64">
        <f t="shared" ca="1" si="187"/>
        <v>1.3477999999999994</v>
      </c>
      <c r="Q911" s="70">
        <f t="shared" ca="1" si="188"/>
        <v>3.1446203380735165E-2</v>
      </c>
      <c r="R911" s="67">
        <f t="shared" ca="1" si="184"/>
        <v>1.3938375170532054</v>
      </c>
      <c r="S911" s="68">
        <f t="shared" ca="1" si="195"/>
        <v>0</v>
      </c>
    </row>
    <row r="912" spans="5:19" x14ac:dyDescent="0.25">
      <c r="E912" s="62">
        <f t="shared" si="189"/>
        <v>911</v>
      </c>
      <c r="F912" s="50">
        <v>44785</v>
      </c>
      <c r="G912" s="51">
        <v>42.815100000000001</v>
      </c>
      <c r="H912" s="69">
        <f t="shared" si="190"/>
        <v>42.860500000000002</v>
      </c>
      <c r="I912" s="64">
        <f t="shared" si="191"/>
        <v>-4.5400000000000773E-2</v>
      </c>
      <c r="J912" s="64">
        <f t="shared" si="192"/>
        <v>2.0611600000000701E-3</v>
      </c>
      <c r="K912" s="64">
        <f t="shared" si="193"/>
        <v>4.5400000000000773E-2</v>
      </c>
      <c r="L912" s="70">
        <f t="shared" si="194"/>
        <v>1.0603735597955108E-3</v>
      </c>
      <c r="M912" s="64">
        <f t="shared" ca="1" si="183"/>
        <v>41.994266666666668</v>
      </c>
      <c r="N912" s="64">
        <f t="shared" ca="1" si="185"/>
        <v>0.82083333333333286</v>
      </c>
      <c r="O912" s="64">
        <f t="shared" ca="1" si="186"/>
        <v>0.67376736111111035</v>
      </c>
      <c r="P912" s="64">
        <f t="shared" ca="1" si="187"/>
        <v>0.82083333333333286</v>
      </c>
      <c r="Q912" s="70">
        <f t="shared" ca="1" si="188"/>
        <v>1.9171585102763577E-2</v>
      </c>
      <c r="R912" s="67">
        <f t="shared" ca="1" si="184"/>
        <v>0.86687085038653888</v>
      </c>
      <c r="S912" s="68">
        <f t="shared" ca="1" si="195"/>
        <v>0</v>
      </c>
    </row>
    <row r="913" spans="5:19" x14ac:dyDescent="0.25">
      <c r="E913" s="62">
        <f t="shared" si="189"/>
        <v>912</v>
      </c>
      <c r="F913" s="50">
        <v>44788</v>
      </c>
      <c r="G913" s="51">
        <v>42.642499999999998</v>
      </c>
      <c r="H913" s="69">
        <f t="shared" si="190"/>
        <v>42.815100000000001</v>
      </c>
      <c r="I913" s="64">
        <f t="shared" si="191"/>
        <v>-0.17260000000000275</v>
      </c>
      <c r="J913" s="64">
        <f t="shared" si="192"/>
        <v>2.979076000000095E-2</v>
      </c>
      <c r="K913" s="64">
        <f t="shared" si="193"/>
        <v>0.17260000000000275</v>
      </c>
      <c r="L913" s="70">
        <f t="shared" si="194"/>
        <v>4.0476050888199038E-3</v>
      </c>
      <c r="M913" s="64">
        <f t="shared" ca="1" si="183"/>
        <v>42.536433333333335</v>
      </c>
      <c r="N913" s="64">
        <f t="shared" ca="1" si="185"/>
        <v>0.10606666666666342</v>
      </c>
      <c r="O913" s="64">
        <f t="shared" ca="1" si="186"/>
        <v>1.125013777777709E-2</v>
      </c>
      <c r="P913" s="64">
        <f t="shared" ca="1" si="187"/>
        <v>0.10606666666666342</v>
      </c>
      <c r="Q913" s="70">
        <f t="shared" ca="1" si="188"/>
        <v>2.4873463485176393E-3</v>
      </c>
      <c r="R913" s="67">
        <f t="shared" ca="1" si="184"/>
        <v>0.15210418371986939</v>
      </c>
      <c r="S913" s="68">
        <f t="shared" ca="1" si="195"/>
        <v>0</v>
      </c>
    </row>
    <row r="914" spans="5:19" x14ac:dyDescent="0.25">
      <c r="E914" s="62">
        <f t="shared" si="189"/>
        <v>913</v>
      </c>
      <c r="F914" s="50">
        <v>44789</v>
      </c>
      <c r="G914" s="51">
        <v>43.542000000000002</v>
      </c>
      <c r="H914" s="69">
        <f t="shared" si="190"/>
        <v>42.642499999999998</v>
      </c>
      <c r="I914" s="64">
        <f t="shared" si="191"/>
        <v>0.8995000000000033</v>
      </c>
      <c r="J914" s="64">
        <f t="shared" si="192"/>
        <v>0.80910025000000596</v>
      </c>
      <c r="K914" s="64">
        <f t="shared" si="193"/>
        <v>0.8995000000000033</v>
      </c>
      <c r="L914" s="70">
        <f t="shared" si="194"/>
        <v>2.0658215056726912E-2</v>
      </c>
      <c r="M914" s="64">
        <f t="shared" ca="1" si="183"/>
        <v>42.772700000000007</v>
      </c>
      <c r="N914" s="64">
        <f t="shared" ca="1" si="185"/>
        <v>0.7692999999999941</v>
      </c>
      <c r="O914" s="64">
        <f t="shared" ca="1" si="186"/>
        <v>0.59182248999999088</v>
      </c>
      <c r="P914" s="64">
        <f t="shared" ca="1" si="187"/>
        <v>0.7692999999999941</v>
      </c>
      <c r="Q914" s="70">
        <f t="shared" ca="1" si="188"/>
        <v>1.7667998713885309E-2</v>
      </c>
      <c r="R914" s="67">
        <f t="shared" ca="1" si="184"/>
        <v>0.81533751705320012</v>
      </c>
      <c r="S914" s="68">
        <f t="shared" ca="1" si="195"/>
        <v>0</v>
      </c>
    </row>
    <row r="915" spans="5:19" x14ac:dyDescent="0.25">
      <c r="E915" s="62">
        <f t="shared" si="189"/>
        <v>914</v>
      </c>
      <c r="F915" s="50">
        <v>44790</v>
      </c>
      <c r="G915" s="51">
        <v>42.824199999999998</v>
      </c>
      <c r="H915" s="69">
        <f t="shared" si="190"/>
        <v>43.542000000000002</v>
      </c>
      <c r="I915" s="64">
        <f t="shared" si="191"/>
        <v>-0.71780000000000399</v>
      </c>
      <c r="J915" s="64">
        <f t="shared" si="192"/>
        <v>0.51523684000000569</v>
      </c>
      <c r="K915" s="64">
        <f t="shared" si="193"/>
        <v>0.71780000000000399</v>
      </c>
      <c r="L915" s="70">
        <f t="shared" si="194"/>
        <v>1.6761550711980704E-2</v>
      </c>
      <c r="M915" s="64">
        <f t="shared" ca="1" si="183"/>
        <v>42.999866666666662</v>
      </c>
      <c r="N915" s="64">
        <f t="shared" ca="1" si="185"/>
        <v>-0.17566666666666464</v>
      </c>
      <c r="O915" s="64">
        <f t="shared" ca="1" si="186"/>
        <v>3.0858777777777065E-2</v>
      </c>
      <c r="P915" s="64">
        <f t="shared" ca="1" si="187"/>
        <v>0.17566666666666464</v>
      </c>
      <c r="Q915" s="70">
        <f t="shared" ca="1" si="188"/>
        <v>4.1020419918332308E-3</v>
      </c>
      <c r="R915" s="67">
        <f t="shared" ca="1" si="184"/>
        <v>-0.12962914961345867</v>
      </c>
      <c r="S915" s="68">
        <f t="shared" ca="1" si="195"/>
        <v>1</v>
      </c>
    </row>
    <row r="916" spans="5:19" x14ac:dyDescent="0.25">
      <c r="E916" s="62">
        <f t="shared" si="189"/>
        <v>915</v>
      </c>
      <c r="F916" s="50">
        <v>44791</v>
      </c>
      <c r="G916" s="51">
        <v>42.369900000000001</v>
      </c>
      <c r="H916" s="69">
        <f t="shared" si="190"/>
        <v>42.824199999999998</v>
      </c>
      <c r="I916" s="64">
        <f t="shared" si="191"/>
        <v>-0.45429999999999637</v>
      </c>
      <c r="J916" s="64">
        <f t="shared" si="192"/>
        <v>0.2063884899999967</v>
      </c>
      <c r="K916" s="64">
        <f t="shared" si="193"/>
        <v>0.45429999999999637</v>
      </c>
      <c r="L916" s="70">
        <f t="shared" si="194"/>
        <v>1.0722234416413453E-2</v>
      </c>
      <c r="M916" s="64">
        <f t="shared" ca="1" si="183"/>
        <v>43.002900000000004</v>
      </c>
      <c r="N916" s="64">
        <f t="shared" ca="1" si="185"/>
        <v>-0.63300000000000267</v>
      </c>
      <c r="O916" s="64">
        <f t="shared" ca="1" si="186"/>
        <v>0.4006890000000034</v>
      </c>
      <c r="P916" s="64">
        <f t="shared" ca="1" si="187"/>
        <v>0.63300000000000267</v>
      </c>
      <c r="Q916" s="70">
        <f t="shared" ca="1" si="188"/>
        <v>1.4939851167928238E-2</v>
      </c>
      <c r="R916" s="67">
        <f t="shared" ca="1" si="184"/>
        <v>-0.58696248294679665</v>
      </c>
      <c r="S916" s="68">
        <f t="shared" ca="1" si="195"/>
        <v>0</v>
      </c>
    </row>
    <row r="917" spans="5:19" x14ac:dyDescent="0.25">
      <c r="E917" s="62">
        <f t="shared" si="189"/>
        <v>916</v>
      </c>
      <c r="F917" s="50">
        <v>44792</v>
      </c>
      <c r="G917" s="51">
        <v>41.388500000000001</v>
      </c>
      <c r="H917" s="69">
        <f t="shared" si="190"/>
        <v>42.369900000000001</v>
      </c>
      <c r="I917" s="64">
        <f t="shared" si="191"/>
        <v>-0.98140000000000072</v>
      </c>
      <c r="J917" s="64">
        <f t="shared" si="192"/>
        <v>0.96314596000000141</v>
      </c>
      <c r="K917" s="64">
        <f t="shared" si="193"/>
        <v>0.98140000000000072</v>
      </c>
      <c r="L917" s="70">
        <f t="shared" si="194"/>
        <v>2.3711900648730945E-2</v>
      </c>
      <c r="M917" s="64">
        <f t="shared" ca="1" si="183"/>
        <v>42.912033333333333</v>
      </c>
      <c r="N917" s="64">
        <f t="shared" ca="1" si="185"/>
        <v>-1.523533333333333</v>
      </c>
      <c r="O917" s="64">
        <f t="shared" ca="1" si="186"/>
        <v>2.3211538177777769</v>
      </c>
      <c r="P917" s="64">
        <f t="shared" ca="1" si="187"/>
        <v>1.523533333333333</v>
      </c>
      <c r="Q917" s="70">
        <f t="shared" ca="1" si="188"/>
        <v>3.681054721319528E-2</v>
      </c>
      <c r="R917" s="67">
        <f t="shared" ca="1" si="184"/>
        <v>-1.4774958162801271</v>
      </c>
      <c r="S917" s="68">
        <f t="shared" ca="1" si="195"/>
        <v>0</v>
      </c>
    </row>
    <row r="918" spans="5:19" x14ac:dyDescent="0.25">
      <c r="E918" s="62">
        <f t="shared" si="189"/>
        <v>917</v>
      </c>
      <c r="F918" s="50">
        <v>44795</v>
      </c>
      <c r="G918" s="51">
        <v>39.198700000000002</v>
      </c>
      <c r="H918" s="69">
        <f t="shared" si="190"/>
        <v>41.388500000000001</v>
      </c>
      <c r="I918" s="64">
        <f t="shared" si="191"/>
        <v>-2.1897999999999982</v>
      </c>
      <c r="J918" s="64">
        <f t="shared" si="192"/>
        <v>4.7952240399999919</v>
      </c>
      <c r="K918" s="64">
        <f t="shared" si="193"/>
        <v>2.1897999999999982</v>
      </c>
      <c r="L918" s="70">
        <f t="shared" si="194"/>
        <v>5.5864097533846739E-2</v>
      </c>
      <c r="M918" s="64">
        <f t="shared" ca="1" si="183"/>
        <v>42.194199999999995</v>
      </c>
      <c r="N918" s="64">
        <f t="shared" ca="1" si="185"/>
        <v>-2.9954999999999927</v>
      </c>
      <c r="O918" s="64">
        <f t="shared" ca="1" si="186"/>
        <v>8.9730202499999567</v>
      </c>
      <c r="P918" s="64">
        <f t="shared" ca="1" si="187"/>
        <v>2.9954999999999927</v>
      </c>
      <c r="Q918" s="70">
        <f t="shared" ca="1" si="188"/>
        <v>7.6418350608565916E-2</v>
      </c>
      <c r="R918" s="67">
        <f t="shared" ca="1" si="184"/>
        <v>-2.9494624829467866</v>
      </c>
      <c r="S918" s="68">
        <f t="shared" ca="1" si="195"/>
        <v>0</v>
      </c>
    </row>
    <row r="919" spans="5:19" x14ac:dyDescent="0.25">
      <c r="E919" s="62">
        <f t="shared" si="189"/>
        <v>918</v>
      </c>
      <c r="F919" s="50">
        <v>44796</v>
      </c>
      <c r="G919" s="51">
        <v>39.444099999999999</v>
      </c>
      <c r="H919" s="69">
        <f t="shared" si="190"/>
        <v>39.198700000000002</v>
      </c>
      <c r="I919" s="64">
        <f t="shared" si="191"/>
        <v>0.24539999999999651</v>
      </c>
      <c r="J919" s="64">
        <f t="shared" si="192"/>
        <v>6.0221159999998289E-2</v>
      </c>
      <c r="K919" s="64">
        <f t="shared" si="193"/>
        <v>0.24539999999999651</v>
      </c>
      <c r="L919" s="70">
        <f t="shared" si="194"/>
        <v>6.2214627789706576E-3</v>
      </c>
      <c r="M919" s="64">
        <f t="shared" ca="1" si="183"/>
        <v>40.985700000000001</v>
      </c>
      <c r="N919" s="64">
        <f t="shared" ca="1" si="185"/>
        <v>-1.5416000000000025</v>
      </c>
      <c r="O919" s="64">
        <f t="shared" ca="1" si="186"/>
        <v>2.376530560000008</v>
      </c>
      <c r="P919" s="64">
        <f t="shared" ca="1" si="187"/>
        <v>1.5416000000000025</v>
      </c>
      <c r="Q919" s="70">
        <f t="shared" ca="1" si="188"/>
        <v>3.9083158190958915E-2</v>
      </c>
      <c r="R919" s="67">
        <f t="shared" ca="1" si="184"/>
        <v>-1.4955624829467966</v>
      </c>
      <c r="S919" s="68">
        <f t="shared" ca="1" si="195"/>
        <v>0</v>
      </c>
    </row>
    <row r="920" spans="5:19" x14ac:dyDescent="0.25">
      <c r="E920" s="62">
        <f t="shared" si="189"/>
        <v>919</v>
      </c>
      <c r="F920" s="50">
        <v>44797</v>
      </c>
      <c r="G920" s="51">
        <v>39.453099999999999</v>
      </c>
      <c r="H920" s="69">
        <f t="shared" si="190"/>
        <v>39.444099999999999</v>
      </c>
      <c r="I920" s="64">
        <f t="shared" si="191"/>
        <v>9.0000000000003411E-3</v>
      </c>
      <c r="J920" s="64">
        <f t="shared" si="192"/>
        <v>8.1000000000006143E-5</v>
      </c>
      <c r="K920" s="64">
        <f t="shared" si="193"/>
        <v>9.0000000000003411E-3</v>
      </c>
      <c r="L920" s="70">
        <f t="shared" si="194"/>
        <v>2.2811895643182263E-4</v>
      </c>
      <c r="M920" s="64">
        <f t="shared" ca="1" si="183"/>
        <v>40.010433333333332</v>
      </c>
      <c r="N920" s="64">
        <f t="shared" ca="1" si="185"/>
        <v>-0.55733333333333235</v>
      </c>
      <c r="O920" s="64">
        <f t="shared" ca="1" si="186"/>
        <v>0.31062044444444337</v>
      </c>
      <c r="P920" s="64">
        <f t="shared" ca="1" si="187"/>
        <v>0.55733333333333235</v>
      </c>
      <c r="Q920" s="70">
        <f t="shared" ca="1" si="188"/>
        <v>1.4126477598296012E-2</v>
      </c>
      <c r="R920" s="67">
        <f t="shared" ca="1" si="184"/>
        <v>-0.51129581628012633</v>
      </c>
      <c r="S920" s="68">
        <f t="shared" ca="1" si="195"/>
        <v>0</v>
      </c>
    </row>
    <row r="921" spans="5:19" x14ac:dyDescent="0.25">
      <c r="E921" s="62">
        <f t="shared" si="189"/>
        <v>920</v>
      </c>
      <c r="F921" s="50">
        <v>44798</v>
      </c>
      <c r="G921" s="51">
        <v>40.025599999999997</v>
      </c>
      <c r="H921" s="69">
        <f t="shared" si="190"/>
        <v>39.453099999999999</v>
      </c>
      <c r="I921" s="64">
        <f t="shared" si="191"/>
        <v>0.57249999999999801</v>
      </c>
      <c r="J921" s="64">
        <f t="shared" si="192"/>
        <v>0.3277562499999977</v>
      </c>
      <c r="K921" s="64">
        <f t="shared" si="193"/>
        <v>0.57249999999999801</v>
      </c>
      <c r="L921" s="70">
        <f t="shared" si="194"/>
        <v>1.4303345858650415E-2</v>
      </c>
      <c r="M921" s="64">
        <f t="shared" ca="1" si="183"/>
        <v>39.365299999999998</v>
      </c>
      <c r="N921" s="64">
        <f t="shared" ca="1" si="185"/>
        <v>0.66029999999999944</v>
      </c>
      <c r="O921" s="64">
        <f t="shared" ca="1" si="186"/>
        <v>0.43599608999999928</v>
      </c>
      <c r="P921" s="64">
        <f t="shared" ca="1" si="187"/>
        <v>0.66029999999999944</v>
      </c>
      <c r="Q921" s="70">
        <f t="shared" ca="1" si="188"/>
        <v>1.6496941957147414E-2</v>
      </c>
      <c r="R921" s="67">
        <f t="shared" ca="1" si="184"/>
        <v>0.70633751705320547</v>
      </c>
      <c r="S921" s="68">
        <f t="shared" ca="1" si="195"/>
        <v>1</v>
      </c>
    </row>
    <row r="922" spans="5:19" x14ac:dyDescent="0.25">
      <c r="E922" s="62">
        <f t="shared" si="189"/>
        <v>921</v>
      </c>
      <c r="F922" s="50">
        <v>44799</v>
      </c>
      <c r="G922" s="51">
        <v>37.3996</v>
      </c>
      <c r="H922" s="69">
        <f t="shared" si="190"/>
        <v>40.025599999999997</v>
      </c>
      <c r="I922" s="64">
        <f t="shared" si="191"/>
        <v>-2.6259999999999977</v>
      </c>
      <c r="J922" s="64">
        <f t="shared" si="192"/>
        <v>6.8958759999999879</v>
      </c>
      <c r="K922" s="64">
        <f t="shared" si="193"/>
        <v>2.6259999999999977</v>
      </c>
      <c r="L922" s="70">
        <f t="shared" si="194"/>
        <v>7.0214654702189266E-2</v>
      </c>
      <c r="M922" s="64">
        <f t="shared" ca="1" si="183"/>
        <v>39.640933333333329</v>
      </c>
      <c r="N922" s="64">
        <f t="shared" ca="1" si="185"/>
        <v>-2.2413333333333298</v>
      </c>
      <c r="O922" s="64">
        <f t="shared" ca="1" si="186"/>
        <v>5.0235751111110956</v>
      </c>
      <c r="P922" s="64">
        <f t="shared" ca="1" si="187"/>
        <v>2.2413333333333298</v>
      </c>
      <c r="Q922" s="70">
        <f t="shared" ca="1" si="188"/>
        <v>5.9929339707732968E-2</v>
      </c>
      <c r="R922" s="67">
        <f t="shared" ca="1" si="184"/>
        <v>-2.1952958162801237</v>
      </c>
      <c r="S922" s="68">
        <f t="shared" ca="1" si="195"/>
        <v>1</v>
      </c>
    </row>
    <row r="923" spans="5:19" x14ac:dyDescent="0.25">
      <c r="E923" s="62">
        <f t="shared" si="189"/>
        <v>922</v>
      </c>
      <c r="F923" s="50">
        <v>44802</v>
      </c>
      <c r="G923" s="51">
        <v>37.645000000000003</v>
      </c>
      <c r="H923" s="69">
        <f t="shared" si="190"/>
        <v>37.3996</v>
      </c>
      <c r="I923" s="64">
        <f t="shared" si="191"/>
        <v>0.24540000000000362</v>
      </c>
      <c r="J923" s="64">
        <f t="shared" si="192"/>
        <v>6.0221160000001772E-2</v>
      </c>
      <c r="K923" s="64">
        <f t="shared" si="193"/>
        <v>0.24540000000000362</v>
      </c>
      <c r="L923" s="70">
        <f t="shared" si="194"/>
        <v>6.5187939965467819E-3</v>
      </c>
      <c r="M923" s="64">
        <f t="shared" ca="1" si="183"/>
        <v>38.95943333333333</v>
      </c>
      <c r="N923" s="64">
        <f t="shared" ca="1" si="185"/>
        <v>-1.3144333333333265</v>
      </c>
      <c r="O923" s="64">
        <f t="shared" ca="1" si="186"/>
        <v>1.7277349877777597</v>
      </c>
      <c r="P923" s="64">
        <f t="shared" ca="1" si="187"/>
        <v>1.3144333333333265</v>
      </c>
      <c r="Q923" s="70">
        <f t="shared" ca="1" si="188"/>
        <v>3.4916544915216535E-2</v>
      </c>
      <c r="R923" s="67">
        <f t="shared" ca="1" si="184"/>
        <v>-1.2683958162801205</v>
      </c>
      <c r="S923" s="68">
        <f t="shared" ca="1" si="195"/>
        <v>0</v>
      </c>
    </row>
    <row r="924" spans="5:19" x14ac:dyDescent="0.25">
      <c r="E924" s="62">
        <f t="shared" si="189"/>
        <v>923</v>
      </c>
      <c r="F924" s="50">
        <v>44803</v>
      </c>
      <c r="G924" s="51">
        <v>38.090200000000003</v>
      </c>
      <c r="H924" s="69">
        <f t="shared" si="190"/>
        <v>37.645000000000003</v>
      </c>
      <c r="I924" s="64">
        <f t="shared" si="191"/>
        <v>0.44519999999999982</v>
      </c>
      <c r="J924" s="64">
        <f t="shared" si="192"/>
        <v>0.19820303999999983</v>
      </c>
      <c r="K924" s="64">
        <f t="shared" si="193"/>
        <v>0.44519999999999982</v>
      </c>
      <c r="L924" s="70">
        <f t="shared" si="194"/>
        <v>1.1688045744049644E-2</v>
      </c>
      <c r="M924" s="64">
        <f t="shared" ca="1" si="183"/>
        <v>38.356733333333331</v>
      </c>
      <c r="N924" s="64">
        <f t="shared" ca="1" si="185"/>
        <v>-0.26653333333332796</v>
      </c>
      <c r="O924" s="64">
        <f t="shared" ca="1" si="186"/>
        <v>7.1040017777774911E-2</v>
      </c>
      <c r="P924" s="64">
        <f t="shared" ca="1" si="187"/>
        <v>0.26653333333332796</v>
      </c>
      <c r="Q924" s="70">
        <f t="shared" ca="1" si="188"/>
        <v>6.9974254095102658E-3</v>
      </c>
      <c r="R924" s="67">
        <f t="shared" ca="1" si="184"/>
        <v>-0.22049581628012199</v>
      </c>
      <c r="S924" s="68">
        <f t="shared" ca="1" si="195"/>
        <v>0</v>
      </c>
    </row>
    <row r="925" spans="5:19" x14ac:dyDescent="0.25">
      <c r="E925" s="62">
        <f t="shared" si="189"/>
        <v>924</v>
      </c>
      <c r="F925" s="50">
        <v>44804</v>
      </c>
      <c r="G925" s="51">
        <v>37.6631</v>
      </c>
      <c r="H925" s="69">
        <f t="shared" si="190"/>
        <v>38.090200000000003</v>
      </c>
      <c r="I925" s="64">
        <f t="shared" si="191"/>
        <v>-0.42710000000000292</v>
      </c>
      <c r="J925" s="64">
        <f t="shared" si="192"/>
        <v>0.1824144100000025</v>
      </c>
      <c r="K925" s="64">
        <f t="shared" si="193"/>
        <v>0.42710000000000292</v>
      </c>
      <c r="L925" s="70">
        <f t="shared" si="194"/>
        <v>1.1340011841829348E-2</v>
      </c>
      <c r="M925" s="64">
        <f t="shared" ca="1" si="183"/>
        <v>37.711600000000004</v>
      </c>
      <c r="N925" s="64">
        <f t="shared" ca="1" si="185"/>
        <v>-4.8500000000004206E-2</v>
      </c>
      <c r="O925" s="64">
        <f t="shared" ca="1" si="186"/>
        <v>2.3522500000004078E-3</v>
      </c>
      <c r="P925" s="64">
        <f t="shared" ca="1" si="187"/>
        <v>4.8500000000004206E-2</v>
      </c>
      <c r="Q925" s="70">
        <f t="shared" ca="1" si="188"/>
        <v>1.2877325552066666E-3</v>
      </c>
      <c r="R925" s="67">
        <f t="shared" ca="1" si="184"/>
        <v>-2.4624829467982251E-3</v>
      </c>
      <c r="S925" s="68">
        <f t="shared" ca="1" si="195"/>
        <v>0</v>
      </c>
    </row>
    <row r="926" spans="5:19" x14ac:dyDescent="0.25">
      <c r="E926" s="62">
        <f t="shared" si="189"/>
        <v>925</v>
      </c>
      <c r="F926" s="50">
        <v>44805</v>
      </c>
      <c r="G926" s="51">
        <v>37.626800000000003</v>
      </c>
      <c r="H926" s="69">
        <f t="shared" si="190"/>
        <v>37.6631</v>
      </c>
      <c r="I926" s="64">
        <f t="shared" si="191"/>
        <v>-3.6299999999997112E-2</v>
      </c>
      <c r="J926" s="64">
        <f t="shared" si="192"/>
        <v>1.3176899999997904E-3</v>
      </c>
      <c r="K926" s="64">
        <f t="shared" si="193"/>
        <v>3.6299999999997112E-2</v>
      </c>
      <c r="L926" s="70">
        <f t="shared" si="194"/>
        <v>9.647378995821359E-4</v>
      </c>
      <c r="M926" s="64">
        <f t="shared" ca="1" si="183"/>
        <v>37.799433333333333</v>
      </c>
      <c r="N926" s="64">
        <f t="shared" ca="1" si="185"/>
        <v>-0.17263333333333009</v>
      </c>
      <c r="O926" s="64">
        <f t="shared" ca="1" si="186"/>
        <v>2.9802267777776656E-2</v>
      </c>
      <c r="P926" s="64">
        <f t="shared" ca="1" si="187"/>
        <v>0.17263333333333009</v>
      </c>
      <c r="Q926" s="70">
        <f t="shared" ca="1" si="188"/>
        <v>4.5880418566907116E-3</v>
      </c>
      <c r="R926" s="67">
        <f t="shared" ca="1" si="184"/>
        <v>-0.12659581628012412</v>
      </c>
      <c r="S926" s="68">
        <f t="shared" ca="1" si="195"/>
        <v>0</v>
      </c>
    </row>
    <row r="927" spans="5:19" x14ac:dyDescent="0.25">
      <c r="E927" s="62">
        <f t="shared" si="189"/>
        <v>926</v>
      </c>
      <c r="F927" s="50">
        <v>44806</v>
      </c>
      <c r="G927" s="51">
        <v>37.027099999999997</v>
      </c>
      <c r="H927" s="69">
        <f t="shared" si="190"/>
        <v>37.626800000000003</v>
      </c>
      <c r="I927" s="64">
        <f t="shared" si="191"/>
        <v>-0.59970000000000567</v>
      </c>
      <c r="J927" s="64">
        <f t="shared" si="192"/>
        <v>0.3596400900000068</v>
      </c>
      <c r="K927" s="64">
        <f t="shared" si="193"/>
        <v>0.59970000000000567</v>
      </c>
      <c r="L927" s="70">
        <f t="shared" si="194"/>
        <v>1.6196245452655102E-2</v>
      </c>
      <c r="M927" s="64">
        <f t="shared" ca="1" si="183"/>
        <v>37.793366666666664</v>
      </c>
      <c r="N927" s="64">
        <f t="shared" ca="1" si="185"/>
        <v>-0.76626666666666665</v>
      </c>
      <c r="O927" s="64">
        <f t="shared" ca="1" si="186"/>
        <v>0.5871646044444444</v>
      </c>
      <c r="P927" s="64">
        <f t="shared" ca="1" si="187"/>
        <v>0.76626666666666665</v>
      </c>
      <c r="Q927" s="70">
        <f t="shared" ca="1" si="188"/>
        <v>2.0694752402069475E-2</v>
      </c>
      <c r="R927" s="67">
        <f t="shared" ca="1" si="184"/>
        <v>-0.72022914961346063</v>
      </c>
      <c r="S927" s="68">
        <f t="shared" ca="1" si="195"/>
        <v>0</v>
      </c>
    </row>
    <row r="928" spans="5:19" x14ac:dyDescent="0.25">
      <c r="E928" s="62">
        <f t="shared" si="189"/>
        <v>927</v>
      </c>
      <c r="F928" s="50">
        <v>44810</v>
      </c>
      <c r="G928" s="51">
        <v>36.572800000000001</v>
      </c>
      <c r="H928" s="69">
        <f t="shared" si="190"/>
        <v>37.027099999999997</v>
      </c>
      <c r="I928" s="64">
        <f t="shared" si="191"/>
        <v>-0.45429999999999637</v>
      </c>
      <c r="J928" s="64">
        <f t="shared" si="192"/>
        <v>0.2063884899999967</v>
      </c>
      <c r="K928" s="64">
        <f t="shared" si="193"/>
        <v>0.45429999999999637</v>
      </c>
      <c r="L928" s="70">
        <f t="shared" si="194"/>
        <v>1.2421799807507119E-2</v>
      </c>
      <c r="M928" s="64">
        <f t="shared" ca="1" si="183"/>
        <v>37.439</v>
      </c>
      <c r="N928" s="64">
        <f t="shared" ca="1" si="185"/>
        <v>-0.86619999999999919</v>
      </c>
      <c r="O928" s="64">
        <f t="shared" ca="1" si="186"/>
        <v>0.75030243999999857</v>
      </c>
      <c r="P928" s="64">
        <f t="shared" ca="1" si="187"/>
        <v>0.86619999999999919</v>
      </c>
      <c r="Q928" s="70">
        <f t="shared" ca="1" si="188"/>
        <v>2.3684268089946604E-2</v>
      </c>
      <c r="R928" s="67">
        <f t="shared" ca="1" si="184"/>
        <v>-0.82016248294679317</v>
      </c>
      <c r="S928" s="68">
        <f t="shared" ca="1" si="195"/>
        <v>0</v>
      </c>
    </row>
    <row r="929" spans="5:19" x14ac:dyDescent="0.25">
      <c r="E929" s="62">
        <f t="shared" si="189"/>
        <v>928</v>
      </c>
      <c r="F929" s="50">
        <v>44811</v>
      </c>
      <c r="G929" s="51">
        <v>38.508200000000002</v>
      </c>
      <c r="H929" s="69">
        <f t="shared" si="190"/>
        <v>36.572800000000001</v>
      </c>
      <c r="I929" s="64">
        <f t="shared" si="191"/>
        <v>1.9354000000000013</v>
      </c>
      <c r="J929" s="64">
        <f t="shared" si="192"/>
        <v>3.745773160000005</v>
      </c>
      <c r="K929" s="64">
        <f t="shared" si="193"/>
        <v>1.9354000000000013</v>
      </c>
      <c r="L929" s="70">
        <f t="shared" si="194"/>
        <v>5.0259425265268207E-2</v>
      </c>
      <c r="M929" s="64">
        <f t="shared" ca="1" si="183"/>
        <v>37.075566666666667</v>
      </c>
      <c r="N929" s="64">
        <f t="shared" ca="1" si="185"/>
        <v>1.4326333333333352</v>
      </c>
      <c r="O929" s="64">
        <f t="shared" ca="1" si="186"/>
        <v>2.052438267777783</v>
      </c>
      <c r="P929" s="64">
        <f t="shared" ca="1" si="187"/>
        <v>1.4326333333333352</v>
      </c>
      <c r="Q929" s="70">
        <f t="shared" ca="1" si="188"/>
        <v>3.7203331584788051E-2</v>
      </c>
      <c r="R929" s="67">
        <f t="shared" ca="1" si="184"/>
        <v>1.4786708503865411</v>
      </c>
      <c r="S929" s="68">
        <f t="shared" ca="1" si="195"/>
        <v>1</v>
      </c>
    </row>
    <row r="930" spans="5:19" x14ac:dyDescent="0.25">
      <c r="E930" s="62">
        <f t="shared" si="189"/>
        <v>929</v>
      </c>
      <c r="F930" s="50">
        <v>44812</v>
      </c>
      <c r="G930" s="51">
        <v>38.835299999999997</v>
      </c>
      <c r="H930" s="69">
        <f t="shared" si="190"/>
        <v>38.508200000000002</v>
      </c>
      <c r="I930" s="64">
        <f t="shared" si="191"/>
        <v>0.3270999999999944</v>
      </c>
      <c r="J930" s="64">
        <f t="shared" si="192"/>
        <v>0.10699440999999633</v>
      </c>
      <c r="K930" s="64">
        <f t="shared" si="193"/>
        <v>0.3270999999999944</v>
      </c>
      <c r="L930" s="70">
        <f t="shared" si="194"/>
        <v>8.4227494058239389E-3</v>
      </c>
      <c r="M930" s="64">
        <f t="shared" ca="1" si="183"/>
        <v>37.369366666666664</v>
      </c>
      <c r="N930" s="64">
        <f t="shared" ca="1" si="185"/>
        <v>1.4659333333333322</v>
      </c>
      <c r="O930" s="64">
        <f t="shared" ca="1" si="186"/>
        <v>2.1489605377777745</v>
      </c>
      <c r="P930" s="64">
        <f t="shared" ca="1" si="187"/>
        <v>1.4659333333333322</v>
      </c>
      <c r="Q930" s="70">
        <f t="shared" ca="1" si="188"/>
        <v>3.7747444550018473E-2</v>
      </c>
      <c r="R930" s="67">
        <f t="shared" ca="1" si="184"/>
        <v>1.5119708503865381</v>
      </c>
      <c r="S930" s="68">
        <f t="shared" ca="1" si="195"/>
        <v>0</v>
      </c>
    </row>
    <row r="931" spans="5:19" x14ac:dyDescent="0.25">
      <c r="E931" s="62">
        <f t="shared" si="189"/>
        <v>930</v>
      </c>
      <c r="F931" s="50">
        <v>44813</v>
      </c>
      <c r="G931" s="51">
        <v>39.865000000000002</v>
      </c>
      <c r="H931" s="69">
        <f t="shared" si="190"/>
        <v>38.835299999999997</v>
      </c>
      <c r="I931" s="64">
        <f t="shared" si="191"/>
        <v>1.0297000000000054</v>
      </c>
      <c r="J931" s="64">
        <f t="shared" si="192"/>
        <v>1.0602820900000112</v>
      </c>
      <c r="K931" s="64">
        <f t="shared" si="193"/>
        <v>1.0297000000000054</v>
      </c>
      <c r="L931" s="70">
        <f t="shared" si="194"/>
        <v>2.5829675153643681E-2</v>
      </c>
      <c r="M931" s="64">
        <f t="shared" ca="1" si="183"/>
        <v>37.972100000000005</v>
      </c>
      <c r="N931" s="64">
        <f t="shared" ca="1" si="185"/>
        <v>1.8928999999999974</v>
      </c>
      <c r="O931" s="64">
        <f t="shared" ca="1" si="186"/>
        <v>3.5830704099999902</v>
      </c>
      <c r="P931" s="64">
        <f t="shared" ca="1" si="187"/>
        <v>1.8928999999999974</v>
      </c>
      <c r="Q931" s="70">
        <f t="shared" ca="1" si="188"/>
        <v>4.7482754295748081E-2</v>
      </c>
      <c r="R931" s="67">
        <f t="shared" ca="1" si="184"/>
        <v>1.9389375170532033</v>
      </c>
      <c r="S931" s="68">
        <f t="shared" ca="1" si="195"/>
        <v>0</v>
      </c>
    </row>
    <row r="932" spans="5:19" x14ac:dyDescent="0.25">
      <c r="E932" s="62">
        <f t="shared" si="189"/>
        <v>931</v>
      </c>
      <c r="F932" s="50">
        <v>44816</v>
      </c>
      <c r="G932" s="51">
        <v>40.499400000000001</v>
      </c>
      <c r="H932" s="69">
        <f t="shared" si="190"/>
        <v>39.865000000000002</v>
      </c>
      <c r="I932" s="64">
        <f t="shared" si="191"/>
        <v>0.63439999999999941</v>
      </c>
      <c r="J932" s="64">
        <f t="shared" si="192"/>
        <v>0.40246335999999927</v>
      </c>
      <c r="K932" s="64">
        <f t="shared" si="193"/>
        <v>0.63439999999999941</v>
      </c>
      <c r="L932" s="70">
        <f t="shared" si="194"/>
        <v>1.5664429596487835E-2</v>
      </c>
      <c r="M932" s="64">
        <f t="shared" ca="1" si="183"/>
        <v>39.069500000000005</v>
      </c>
      <c r="N932" s="64">
        <f t="shared" ca="1" si="185"/>
        <v>1.4298999999999964</v>
      </c>
      <c r="O932" s="64">
        <f t="shared" ca="1" si="186"/>
        <v>2.0446140099999899</v>
      </c>
      <c r="P932" s="64">
        <f t="shared" ca="1" si="187"/>
        <v>1.4298999999999964</v>
      </c>
      <c r="Q932" s="70">
        <f t="shared" ca="1" si="188"/>
        <v>3.5306695901667587E-2</v>
      </c>
      <c r="R932" s="67">
        <f t="shared" ca="1" si="184"/>
        <v>1.4759375170532023</v>
      </c>
      <c r="S932" s="68">
        <f t="shared" ca="1" si="195"/>
        <v>0</v>
      </c>
    </row>
    <row r="933" spans="5:19" x14ac:dyDescent="0.25">
      <c r="E933" s="62">
        <f t="shared" si="189"/>
        <v>932</v>
      </c>
      <c r="F933" s="50">
        <v>44817</v>
      </c>
      <c r="G933" s="51">
        <v>38.403199999999998</v>
      </c>
      <c r="H933" s="69">
        <f t="shared" si="190"/>
        <v>40.499400000000001</v>
      </c>
      <c r="I933" s="64">
        <f t="shared" si="191"/>
        <v>-2.0962000000000032</v>
      </c>
      <c r="J933" s="64">
        <f t="shared" si="192"/>
        <v>4.394054440000013</v>
      </c>
      <c r="K933" s="64">
        <f t="shared" si="193"/>
        <v>2.0962000000000032</v>
      </c>
      <c r="L933" s="70">
        <f t="shared" si="194"/>
        <v>5.4583993000583371E-2</v>
      </c>
      <c r="M933" s="64">
        <f t="shared" ca="1" si="183"/>
        <v>39.733233333333338</v>
      </c>
      <c r="N933" s="64">
        <f t="shared" ca="1" si="185"/>
        <v>-1.3300333333333398</v>
      </c>
      <c r="O933" s="64">
        <f t="shared" ca="1" si="186"/>
        <v>1.7689886677777951</v>
      </c>
      <c r="P933" s="64">
        <f t="shared" ca="1" si="187"/>
        <v>1.3300333333333398</v>
      </c>
      <c r="Q933" s="70">
        <f t="shared" ca="1" si="188"/>
        <v>3.4633398605671918E-2</v>
      </c>
      <c r="R933" s="67">
        <f t="shared" ca="1" si="184"/>
        <v>-1.2839958162801339</v>
      </c>
      <c r="S933" s="68">
        <f t="shared" ca="1" si="195"/>
        <v>1</v>
      </c>
    </row>
    <row r="934" spans="5:19" x14ac:dyDescent="0.25">
      <c r="E934" s="62">
        <f t="shared" si="189"/>
        <v>933</v>
      </c>
      <c r="F934" s="50">
        <v>44818</v>
      </c>
      <c r="G934" s="51">
        <v>37.777999999999999</v>
      </c>
      <c r="H934" s="69">
        <f t="shared" si="190"/>
        <v>38.403199999999998</v>
      </c>
      <c r="I934" s="64">
        <f t="shared" si="191"/>
        <v>-0.62519999999999953</v>
      </c>
      <c r="J934" s="64">
        <f t="shared" si="192"/>
        <v>0.3908750399999994</v>
      </c>
      <c r="K934" s="64">
        <f t="shared" si="193"/>
        <v>0.62519999999999953</v>
      </c>
      <c r="L934" s="70">
        <f t="shared" si="194"/>
        <v>1.6549314415797541E-2</v>
      </c>
      <c r="M934" s="64">
        <f t="shared" ca="1" si="183"/>
        <v>39.589199999999998</v>
      </c>
      <c r="N934" s="64">
        <f t="shared" ca="1" si="185"/>
        <v>-1.8111999999999995</v>
      </c>
      <c r="O934" s="64">
        <f t="shared" ca="1" si="186"/>
        <v>3.280445439999998</v>
      </c>
      <c r="P934" s="64">
        <f t="shared" ca="1" si="187"/>
        <v>1.8111999999999995</v>
      </c>
      <c r="Q934" s="70">
        <f t="shared" ca="1" si="188"/>
        <v>4.7943247392662383E-2</v>
      </c>
      <c r="R934" s="67">
        <f t="shared" ca="1" si="184"/>
        <v>-1.7651624829467936</v>
      </c>
      <c r="S934" s="68">
        <f t="shared" ca="1" si="195"/>
        <v>0</v>
      </c>
    </row>
    <row r="935" spans="5:19" x14ac:dyDescent="0.25">
      <c r="E935" s="62">
        <f t="shared" si="189"/>
        <v>934</v>
      </c>
      <c r="F935" s="50">
        <v>44819</v>
      </c>
      <c r="G935" s="51">
        <v>37.309100000000001</v>
      </c>
      <c r="H935" s="69">
        <f t="shared" si="190"/>
        <v>37.777999999999999</v>
      </c>
      <c r="I935" s="64">
        <f t="shared" si="191"/>
        <v>-0.46889999999999787</v>
      </c>
      <c r="J935" s="64">
        <f t="shared" si="192"/>
        <v>0.21986720999999801</v>
      </c>
      <c r="K935" s="64">
        <f t="shared" si="193"/>
        <v>0.46889999999999787</v>
      </c>
      <c r="L935" s="70">
        <f t="shared" si="194"/>
        <v>1.2567979393767147E-2</v>
      </c>
      <c r="M935" s="64">
        <f t="shared" ca="1" si="183"/>
        <v>38.89353333333333</v>
      </c>
      <c r="N935" s="64">
        <f t="shared" ca="1" si="185"/>
        <v>-1.5844333333333296</v>
      </c>
      <c r="O935" s="64">
        <f t="shared" ca="1" si="186"/>
        <v>2.5104289877777659</v>
      </c>
      <c r="P935" s="64">
        <f t="shared" ca="1" si="187"/>
        <v>1.5844333333333296</v>
      </c>
      <c r="Q935" s="70">
        <f t="shared" ca="1" si="188"/>
        <v>4.2467744687846386E-2</v>
      </c>
      <c r="R935" s="67">
        <f t="shared" ca="1" si="184"/>
        <v>-1.5383958162801237</v>
      </c>
      <c r="S935" s="68">
        <f t="shared" ca="1" si="195"/>
        <v>0</v>
      </c>
    </row>
    <row r="936" spans="5:19" x14ac:dyDescent="0.25">
      <c r="E936" s="62">
        <f t="shared" si="189"/>
        <v>935</v>
      </c>
      <c r="F936" s="50">
        <v>44820</v>
      </c>
      <c r="G936" s="51">
        <v>36.591900000000003</v>
      </c>
      <c r="H936" s="69">
        <f t="shared" si="190"/>
        <v>37.309100000000001</v>
      </c>
      <c r="I936" s="64">
        <f t="shared" si="191"/>
        <v>-0.71719999999999828</v>
      </c>
      <c r="J936" s="64">
        <f t="shared" si="192"/>
        <v>0.51437583999999759</v>
      </c>
      <c r="K936" s="64">
        <f t="shared" si="193"/>
        <v>0.71719999999999828</v>
      </c>
      <c r="L936" s="70">
        <f t="shared" si="194"/>
        <v>1.9599966112718886E-2</v>
      </c>
      <c r="M936" s="64">
        <f t="shared" ca="1" si="183"/>
        <v>37.830099999999995</v>
      </c>
      <c r="N936" s="64">
        <f t="shared" ca="1" si="185"/>
        <v>-1.238199999999992</v>
      </c>
      <c r="O936" s="64">
        <f t="shared" ca="1" si="186"/>
        <v>1.5331392399999801</v>
      </c>
      <c r="P936" s="64">
        <f t="shared" ca="1" si="187"/>
        <v>1.238199999999992</v>
      </c>
      <c r="Q936" s="70">
        <f t="shared" ca="1" si="188"/>
        <v>3.3838089850485815E-2</v>
      </c>
      <c r="R936" s="67">
        <f t="shared" ca="1" si="184"/>
        <v>-1.1921624829467861</v>
      </c>
      <c r="S936" s="68">
        <f t="shared" ca="1" si="195"/>
        <v>0</v>
      </c>
    </row>
    <row r="937" spans="5:19" x14ac:dyDescent="0.25">
      <c r="E937" s="62">
        <f t="shared" si="189"/>
        <v>936</v>
      </c>
      <c r="F937" s="50">
        <v>44823</v>
      </c>
      <c r="G937" s="51">
        <v>37.244700000000002</v>
      </c>
      <c r="H937" s="69">
        <f t="shared" si="190"/>
        <v>36.591900000000003</v>
      </c>
      <c r="I937" s="64">
        <f t="shared" si="191"/>
        <v>0.65279999999999916</v>
      </c>
      <c r="J937" s="64">
        <f t="shared" si="192"/>
        <v>0.42614783999999889</v>
      </c>
      <c r="K937" s="64">
        <f t="shared" si="193"/>
        <v>0.65279999999999916</v>
      </c>
      <c r="L937" s="70">
        <f t="shared" si="194"/>
        <v>1.7527326035650687E-2</v>
      </c>
      <c r="M937" s="64">
        <f t="shared" ca="1" si="183"/>
        <v>37.226333333333336</v>
      </c>
      <c r="N937" s="64">
        <f t="shared" ca="1" si="185"/>
        <v>1.836666666666531E-2</v>
      </c>
      <c r="O937" s="64">
        <f t="shared" ca="1" si="186"/>
        <v>3.373344444443946E-4</v>
      </c>
      <c r="P937" s="64">
        <f t="shared" ca="1" si="187"/>
        <v>1.836666666666531E-2</v>
      </c>
      <c r="Q937" s="70">
        <f t="shared" ca="1" si="188"/>
        <v>4.931350411378078E-4</v>
      </c>
      <c r="R937" s="67">
        <f t="shared" ca="1" si="184"/>
        <v>6.4404183719871291E-2</v>
      </c>
      <c r="S937" s="68">
        <f t="shared" ca="1" si="195"/>
        <v>1</v>
      </c>
    </row>
    <row r="938" spans="5:19" x14ac:dyDescent="0.25">
      <c r="E938" s="62">
        <f t="shared" si="189"/>
        <v>937</v>
      </c>
      <c r="F938" s="50">
        <v>44824</v>
      </c>
      <c r="G938" s="51">
        <v>35.2956</v>
      </c>
      <c r="H938" s="69">
        <f t="shared" si="190"/>
        <v>37.244700000000002</v>
      </c>
      <c r="I938" s="64">
        <f t="shared" si="191"/>
        <v>-1.9491000000000014</v>
      </c>
      <c r="J938" s="64">
        <f t="shared" si="192"/>
        <v>3.7989908100000056</v>
      </c>
      <c r="K938" s="64">
        <f t="shared" si="193"/>
        <v>1.9491000000000014</v>
      </c>
      <c r="L938" s="70">
        <f t="shared" si="194"/>
        <v>5.5222180668411967E-2</v>
      </c>
      <c r="M938" s="64">
        <f t="shared" ca="1" si="183"/>
        <v>37.048566666666666</v>
      </c>
      <c r="N938" s="64">
        <f t="shared" ca="1" si="185"/>
        <v>-1.7529666666666657</v>
      </c>
      <c r="O938" s="64">
        <f t="shared" ca="1" si="186"/>
        <v>3.0728921344444409</v>
      </c>
      <c r="P938" s="64">
        <f t="shared" ca="1" si="187"/>
        <v>1.7529666666666657</v>
      </c>
      <c r="Q938" s="70">
        <f t="shared" ca="1" si="188"/>
        <v>4.966530294616512E-2</v>
      </c>
      <c r="R938" s="67">
        <f t="shared" ca="1" si="184"/>
        <v>-1.7069291496134598</v>
      </c>
      <c r="S938" s="68">
        <f t="shared" ca="1" si="195"/>
        <v>1</v>
      </c>
    </row>
    <row r="939" spans="5:19" x14ac:dyDescent="0.25">
      <c r="E939" s="62">
        <f t="shared" si="189"/>
        <v>938</v>
      </c>
      <c r="F939" s="50">
        <v>44825</v>
      </c>
      <c r="G939" s="51">
        <v>34.164700000000003</v>
      </c>
      <c r="H939" s="69">
        <f t="shared" si="190"/>
        <v>35.2956</v>
      </c>
      <c r="I939" s="64">
        <f t="shared" si="191"/>
        <v>-1.1308999999999969</v>
      </c>
      <c r="J939" s="64">
        <f t="shared" si="192"/>
        <v>1.2789348099999931</v>
      </c>
      <c r="K939" s="64">
        <f t="shared" si="193"/>
        <v>1.1308999999999969</v>
      </c>
      <c r="L939" s="70">
        <f t="shared" si="194"/>
        <v>3.3101417545009816E-2</v>
      </c>
      <c r="M939" s="64">
        <f t="shared" ca="1" si="183"/>
        <v>36.377400000000002</v>
      </c>
      <c r="N939" s="64">
        <f t="shared" ca="1" si="185"/>
        <v>-2.2126999999999981</v>
      </c>
      <c r="O939" s="64">
        <f t="shared" ca="1" si="186"/>
        <v>4.8960412899999914</v>
      </c>
      <c r="P939" s="64">
        <f t="shared" ca="1" si="187"/>
        <v>2.2126999999999981</v>
      </c>
      <c r="Q939" s="70">
        <f t="shared" ca="1" si="188"/>
        <v>6.4765679195192633E-2</v>
      </c>
      <c r="R939" s="67">
        <f t="shared" ca="1" si="184"/>
        <v>-2.166662482946792</v>
      </c>
      <c r="S939" s="68">
        <f t="shared" ca="1" si="195"/>
        <v>0</v>
      </c>
    </row>
    <row r="940" spans="5:19" x14ac:dyDescent="0.25">
      <c r="E940" s="62">
        <f t="shared" si="189"/>
        <v>939</v>
      </c>
      <c r="F940" s="50">
        <v>44826</v>
      </c>
      <c r="G940" s="51">
        <v>33.493600000000001</v>
      </c>
      <c r="H940" s="69">
        <f t="shared" si="190"/>
        <v>34.164700000000003</v>
      </c>
      <c r="I940" s="64">
        <f t="shared" si="191"/>
        <v>-0.67110000000000269</v>
      </c>
      <c r="J940" s="64">
        <f t="shared" si="192"/>
        <v>0.45037521000000363</v>
      </c>
      <c r="K940" s="64">
        <f t="shared" si="193"/>
        <v>0.67110000000000269</v>
      </c>
      <c r="L940" s="70">
        <f t="shared" si="194"/>
        <v>2.0036663720830329E-2</v>
      </c>
      <c r="M940" s="64">
        <f t="shared" ca="1" si="183"/>
        <v>35.568333333333335</v>
      </c>
      <c r="N940" s="64">
        <f t="shared" ca="1" si="185"/>
        <v>-2.0747333333333344</v>
      </c>
      <c r="O940" s="64">
        <f t="shared" ca="1" si="186"/>
        <v>4.3045184044444493</v>
      </c>
      <c r="P940" s="64">
        <f t="shared" ca="1" si="187"/>
        <v>2.0747333333333344</v>
      </c>
      <c r="Q940" s="70">
        <f t="shared" ca="1" si="188"/>
        <v>6.1944172419009437E-2</v>
      </c>
      <c r="R940" s="67">
        <f t="shared" ca="1" si="184"/>
        <v>-2.0286958162801283</v>
      </c>
      <c r="S940" s="68">
        <f t="shared" ca="1" si="195"/>
        <v>0</v>
      </c>
    </row>
    <row r="941" spans="5:19" x14ac:dyDescent="0.25">
      <c r="E941" s="62">
        <f t="shared" si="189"/>
        <v>940</v>
      </c>
      <c r="F941" s="50">
        <v>44827</v>
      </c>
      <c r="G941" s="51">
        <v>32.896000000000001</v>
      </c>
      <c r="H941" s="69">
        <f t="shared" si="190"/>
        <v>33.493600000000001</v>
      </c>
      <c r="I941" s="64">
        <f t="shared" si="191"/>
        <v>-0.59759999999999991</v>
      </c>
      <c r="J941" s="64">
        <f t="shared" si="192"/>
        <v>0.3571257599999999</v>
      </c>
      <c r="K941" s="64">
        <f t="shared" si="193"/>
        <v>0.59759999999999991</v>
      </c>
      <c r="L941" s="70">
        <f t="shared" si="194"/>
        <v>1.816634241245136E-2</v>
      </c>
      <c r="M941" s="64">
        <f t="shared" ca="1" si="183"/>
        <v>34.317966666666671</v>
      </c>
      <c r="N941" s="64">
        <f t="shared" ca="1" si="185"/>
        <v>-1.4219666666666697</v>
      </c>
      <c r="O941" s="64">
        <f t="shared" ca="1" si="186"/>
        <v>2.0219892011111198</v>
      </c>
      <c r="P941" s="64">
        <f t="shared" ca="1" si="187"/>
        <v>1.4219666666666697</v>
      </c>
      <c r="Q941" s="70">
        <f t="shared" ca="1" si="188"/>
        <v>4.3226126783398273E-2</v>
      </c>
      <c r="R941" s="67">
        <f t="shared" ca="1" si="184"/>
        <v>-1.3759291496134638</v>
      </c>
      <c r="S941" s="68">
        <f t="shared" ca="1" si="195"/>
        <v>0</v>
      </c>
    </row>
    <row r="942" spans="5:19" x14ac:dyDescent="0.25">
      <c r="E942" s="62">
        <f t="shared" si="189"/>
        <v>941</v>
      </c>
      <c r="F942" s="50">
        <v>44830</v>
      </c>
      <c r="G942" s="51">
        <v>32.197200000000002</v>
      </c>
      <c r="H942" s="69">
        <f t="shared" si="190"/>
        <v>32.896000000000001</v>
      </c>
      <c r="I942" s="64">
        <f t="shared" si="191"/>
        <v>-0.69879999999999853</v>
      </c>
      <c r="J942" s="64">
        <f t="shared" si="192"/>
        <v>0.48832143999999794</v>
      </c>
      <c r="K942" s="64">
        <f t="shared" si="193"/>
        <v>0.69879999999999853</v>
      </c>
      <c r="L942" s="70">
        <f t="shared" si="194"/>
        <v>2.1703750636701279E-2</v>
      </c>
      <c r="M942" s="64">
        <f t="shared" ca="1" si="183"/>
        <v>33.518099999999997</v>
      </c>
      <c r="N942" s="64">
        <f t="shared" ca="1" si="185"/>
        <v>-1.3208999999999946</v>
      </c>
      <c r="O942" s="64">
        <f t="shared" ca="1" si="186"/>
        <v>1.7447768099999859</v>
      </c>
      <c r="P942" s="64">
        <f t="shared" ca="1" si="187"/>
        <v>1.3208999999999946</v>
      </c>
      <c r="Q942" s="70">
        <f t="shared" ca="1" si="188"/>
        <v>4.1025306548395341E-2</v>
      </c>
      <c r="R942" s="67">
        <f t="shared" ca="1" si="184"/>
        <v>-1.2748624829467887</v>
      </c>
      <c r="S942" s="68">
        <f t="shared" ca="1" si="195"/>
        <v>0</v>
      </c>
    </row>
    <row r="943" spans="5:19" x14ac:dyDescent="0.25">
      <c r="E943" s="62">
        <f t="shared" si="189"/>
        <v>942</v>
      </c>
      <c r="F943" s="50">
        <v>44831</v>
      </c>
      <c r="G943" s="51">
        <v>32.243200000000002</v>
      </c>
      <c r="H943" s="69">
        <f t="shared" si="190"/>
        <v>32.197200000000002</v>
      </c>
      <c r="I943" s="64">
        <f t="shared" si="191"/>
        <v>4.5999999999999375E-2</v>
      </c>
      <c r="J943" s="64">
        <f t="shared" si="192"/>
        <v>2.1159999999999426E-3</v>
      </c>
      <c r="K943" s="64">
        <f t="shared" si="193"/>
        <v>4.5999999999999375E-2</v>
      </c>
      <c r="L943" s="70">
        <f t="shared" si="194"/>
        <v>1.42665740373162E-3</v>
      </c>
      <c r="M943" s="64">
        <f t="shared" ca="1" si="183"/>
        <v>32.86226666666667</v>
      </c>
      <c r="N943" s="64">
        <f t="shared" ca="1" si="185"/>
        <v>-0.61906666666666865</v>
      </c>
      <c r="O943" s="64">
        <f t="shared" ca="1" si="186"/>
        <v>0.38324353777778025</v>
      </c>
      <c r="P943" s="64">
        <f t="shared" ca="1" si="187"/>
        <v>0.61906666666666865</v>
      </c>
      <c r="Q943" s="70">
        <f t="shared" ca="1" si="188"/>
        <v>1.9199913987031952E-2</v>
      </c>
      <c r="R943" s="67">
        <f t="shared" ca="1" si="184"/>
        <v>-0.57302914961346263</v>
      </c>
      <c r="S943" s="68">
        <f t="shared" ca="1" si="195"/>
        <v>0</v>
      </c>
    </row>
    <row r="944" spans="5:19" x14ac:dyDescent="0.25">
      <c r="E944" s="62">
        <f t="shared" si="189"/>
        <v>943</v>
      </c>
      <c r="F944" s="50">
        <v>44832</v>
      </c>
      <c r="G944" s="51">
        <v>30.0275</v>
      </c>
      <c r="H944" s="69">
        <f t="shared" si="190"/>
        <v>32.243200000000002</v>
      </c>
      <c r="I944" s="64">
        <f t="shared" si="191"/>
        <v>-2.2157000000000018</v>
      </c>
      <c r="J944" s="64">
        <f t="shared" si="192"/>
        <v>4.9093264900000078</v>
      </c>
      <c r="K944" s="64">
        <f t="shared" si="193"/>
        <v>2.2157000000000018</v>
      </c>
      <c r="L944" s="70">
        <f t="shared" si="194"/>
        <v>7.378902672550168E-2</v>
      </c>
      <c r="M944" s="64">
        <f t="shared" ca="1" si="183"/>
        <v>32.445466666666668</v>
      </c>
      <c r="N944" s="64">
        <f t="shared" ca="1" si="185"/>
        <v>-2.4179666666666684</v>
      </c>
      <c r="O944" s="64">
        <f t="shared" ca="1" si="186"/>
        <v>5.8465628011111193</v>
      </c>
      <c r="P944" s="64">
        <f t="shared" ca="1" si="187"/>
        <v>2.4179666666666684</v>
      </c>
      <c r="Q944" s="70">
        <f t="shared" ca="1" si="188"/>
        <v>8.0525074237504574E-2</v>
      </c>
      <c r="R944" s="67">
        <f t="shared" ca="1" si="184"/>
        <v>-2.3719291496134622</v>
      </c>
      <c r="S944" s="68">
        <f t="shared" ca="1" si="195"/>
        <v>0</v>
      </c>
    </row>
    <row r="945" spans="5:19" x14ac:dyDescent="0.25">
      <c r="E945" s="62">
        <f t="shared" si="189"/>
        <v>944</v>
      </c>
      <c r="F945" s="50">
        <v>44833</v>
      </c>
      <c r="G945" s="51">
        <v>28.2714</v>
      </c>
      <c r="H945" s="69">
        <f t="shared" si="190"/>
        <v>30.0275</v>
      </c>
      <c r="I945" s="64">
        <f t="shared" si="191"/>
        <v>-1.7561</v>
      </c>
      <c r="J945" s="64">
        <f t="shared" si="192"/>
        <v>3.0838872099999999</v>
      </c>
      <c r="K945" s="64">
        <f t="shared" si="193"/>
        <v>1.7561</v>
      </c>
      <c r="L945" s="70">
        <f t="shared" si="194"/>
        <v>6.2115777782493969E-2</v>
      </c>
      <c r="M945" s="64">
        <f t="shared" ca="1" si="183"/>
        <v>31.489300000000004</v>
      </c>
      <c r="N945" s="64">
        <f t="shared" ca="1" si="185"/>
        <v>-3.2179000000000038</v>
      </c>
      <c r="O945" s="64">
        <f t="shared" ca="1" si="186"/>
        <v>10.354880410000025</v>
      </c>
      <c r="P945" s="64">
        <f t="shared" ca="1" si="187"/>
        <v>3.2179000000000038</v>
      </c>
      <c r="Q945" s="70">
        <f t="shared" ca="1" si="188"/>
        <v>0.1138217421139386</v>
      </c>
      <c r="R945" s="67">
        <f t="shared" ca="1" si="184"/>
        <v>-3.1718624829467976</v>
      </c>
      <c r="S945" s="68">
        <f t="shared" ca="1" si="195"/>
        <v>0</v>
      </c>
    </row>
    <row r="946" spans="5:19" x14ac:dyDescent="0.25">
      <c r="E946" s="62">
        <f t="shared" si="189"/>
        <v>945</v>
      </c>
      <c r="F946" s="50">
        <v>44834</v>
      </c>
      <c r="G946" s="51">
        <v>27.499099999999999</v>
      </c>
      <c r="H946" s="69">
        <f t="shared" si="190"/>
        <v>28.2714</v>
      </c>
      <c r="I946" s="64">
        <f t="shared" si="191"/>
        <v>-0.77230000000000132</v>
      </c>
      <c r="J946" s="64">
        <f t="shared" si="192"/>
        <v>0.59644729000000207</v>
      </c>
      <c r="K946" s="64">
        <f t="shared" si="193"/>
        <v>0.77230000000000132</v>
      </c>
      <c r="L946" s="70">
        <f t="shared" si="194"/>
        <v>2.8084555494543507E-2</v>
      </c>
      <c r="M946" s="64">
        <f t="shared" ca="1" si="183"/>
        <v>30.180700000000002</v>
      </c>
      <c r="N946" s="64">
        <f t="shared" ca="1" si="185"/>
        <v>-2.6816000000000031</v>
      </c>
      <c r="O946" s="64">
        <f t="shared" ca="1" si="186"/>
        <v>7.1909785600000165</v>
      </c>
      <c r="P946" s="64">
        <f t="shared" ca="1" si="187"/>
        <v>2.6816000000000031</v>
      </c>
      <c r="Q946" s="70">
        <f t="shared" ca="1" si="188"/>
        <v>9.7515918702794024E-2</v>
      </c>
      <c r="R946" s="67">
        <f t="shared" ca="1" si="184"/>
        <v>-2.635562482946797</v>
      </c>
      <c r="S946" s="68">
        <f t="shared" ca="1" si="195"/>
        <v>0</v>
      </c>
    </row>
    <row r="947" spans="5:19" x14ac:dyDescent="0.25">
      <c r="E947" s="62">
        <f t="shared" si="189"/>
        <v>946</v>
      </c>
      <c r="F947" s="50">
        <v>44837</v>
      </c>
      <c r="G947" s="51">
        <v>28.758700000000001</v>
      </c>
      <c r="H947" s="69">
        <f t="shared" si="190"/>
        <v>27.499099999999999</v>
      </c>
      <c r="I947" s="64">
        <f t="shared" si="191"/>
        <v>1.2596000000000025</v>
      </c>
      <c r="J947" s="64">
        <f t="shared" si="192"/>
        <v>1.5865921600000064</v>
      </c>
      <c r="K947" s="64">
        <f t="shared" si="193"/>
        <v>1.2596000000000025</v>
      </c>
      <c r="L947" s="70">
        <f t="shared" si="194"/>
        <v>4.3798919978997743E-2</v>
      </c>
      <c r="M947" s="64">
        <f t="shared" ca="1" si="183"/>
        <v>28.599333333333334</v>
      </c>
      <c r="N947" s="64">
        <f t="shared" ca="1" si="185"/>
        <v>0.1593666666666671</v>
      </c>
      <c r="O947" s="64">
        <f t="shared" ca="1" si="186"/>
        <v>2.5397734444444584E-2</v>
      </c>
      <c r="P947" s="64">
        <f t="shared" ca="1" si="187"/>
        <v>0.1593666666666671</v>
      </c>
      <c r="Q947" s="70">
        <f t="shared" ca="1" si="188"/>
        <v>5.5415114962313007E-3</v>
      </c>
      <c r="R947" s="67">
        <f t="shared" ca="1" si="184"/>
        <v>0.20540418371987307</v>
      </c>
      <c r="S947" s="68">
        <f t="shared" ca="1" si="195"/>
        <v>1</v>
      </c>
    </row>
    <row r="948" spans="5:19" x14ac:dyDescent="0.25">
      <c r="E948" s="62">
        <f t="shared" si="189"/>
        <v>947</v>
      </c>
      <c r="F948" s="50">
        <v>44838</v>
      </c>
      <c r="G948" s="51">
        <v>29.2</v>
      </c>
      <c r="H948" s="69">
        <f t="shared" si="190"/>
        <v>28.758700000000001</v>
      </c>
      <c r="I948" s="64">
        <f t="shared" si="191"/>
        <v>0.44129999999999825</v>
      </c>
      <c r="J948" s="64">
        <f t="shared" si="192"/>
        <v>0.19474568999999844</v>
      </c>
      <c r="K948" s="64">
        <f t="shared" si="193"/>
        <v>0.44129999999999825</v>
      </c>
      <c r="L948" s="70">
        <f t="shared" si="194"/>
        <v>1.5113013698630077E-2</v>
      </c>
      <c r="M948" s="64">
        <f t="shared" ca="1" si="183"/>
        <v>28.176400000000001</v>
      </c>
      <c r="N948" s="64">
        <f t="shared" ca="1" si="185"/>
        <v>1.0235999999999983</v>
      </c>
      <c r="O948" s="64">
        <f t="shared" ca="1" si="186"/>
        <v>1.0477569599999965</v>
      </c>
      <c r="P948" s="64">
        <f t="shared" ca="1" si="187"/>
        <v>1.0235999999999983</v>
      </c>
      <c r="Q948" s="70">
        <f t="shared" ca="1" si="188"/>
        <v>3.505479452054789E-2</v>
      </c>
      <c r="R948" s="67">
        <f t="shared" ca="1" si="184"/>
        <v>1.0696375170532042</v>
      </c>
      <c r="S948" s="68">
        <f t="shared" ca="1" si="195"/>
        <v>0</v>
      </c>
    </row>
    <row r="949" spans="5:19" x14ac:dyDescent="0.25">
      <c r="E949" s="62">
        <f t="shared" si="189"/>
        <v>948</v>
      </c>
      <c r="F949" s="50">
        <v>44839</v>
      </c>
      <c r="G949" s="51">
        <v>29.328700000000001</v>
      </c>
      <c r="H949" s="69">
        <f t="shared" si="190"/>
        <v>29.2</v>
      </c>
      <c r="I949" s="64">
        <f t="shared" si="191"/>
        <v>0.12870000000000203</v>
      </c>
      <c r="J949" s="64">
        <f t="shared" si="192"/>
        <v>1.6563690000000523E-2</v>
      </c>
      <c r="K949" s="64">
        <f t="shared" si="193"/>
        <v>0.12870000000000203</v>
      </c>
      <c r="L949" s="70">
        <f t="shared" si="194"/>
        <v>4.3881931350520827E-3</v>
      </c>
      <c r="M949" s="64">
        <f t="shared" ca="1" si="183"/>
        <v>28.485933333333335</v>
      </c>
      <c r="N949" s="64">
        <f t="shared" ca="1" si="185"/>
        <v>0.842766666666666</v>
      </c>
      <c r="O949" s="64">
        <f t="shared" ca="1" si="186"/>
        <v>0.71025565444444327</v>
      </c>
      <c r="P949" s="64">
        <f t="shared" ca="1" si="187"/>
        <v>0.842766666666666</v>
      </c>
      <c r="Q949" s="70">
        <f t="shared" ca="1" si="188"/>
        <v>2.8735220676902349E-2</v>
      </c>
      <c r="R949" s="67">
        <f t="shared" ca="1" si="184"/>
        <v>0.88880418371987202</v>
      </c>
      <c r="S949" s="68">
        <f t="shared" ca="1" si="195"/>
        <v>0</v>
      </c>
    </row>
    <row r="950" spans="5:19" x14ac:dyDescent="0.25">
      <c r="E950" s="62">
        <f t="shared" si="189"/>
        <v>949</v>
      </c>
      <c r="F950" s="50">
        <v>44840</v>
      </c>
      <c r="G950" s="51">
        <v>27.857700000000001</v>
      </c>
      <c r="H950" s="69">
        <f t="shared" si="190"/>
        <v>29.328700000000001</v>
      </c>
      <c r="I950" s="64">
        <f t="shared" si="191"/>
        <v>-1.4710000000000001</v>
      </c>
      <c r="J950" s="64">
        <f t="shared" si="192"/>
        <v>2.1638410000000001</v>
      </c>
      <c r="K950" s="64">
        <f t="shared" si="193"/>
        <v>1.4710000000000001</v>
      </c>
      <c r="L950" s="70">
        <f t="shared" si="194"/>
        <v>5.2804072123685729E-2</v>
      </c>
      <c r="M950" s="64">
        <f t="shared" ca="1" si="183"/>
        <v>29.095800000000001</v>
      </c>
      <c r="N950" s="64">
        <f t="shared" ca="1" si="185"/>
        <v>-1.2380999999999993</v>
      </c>
      <c r="O950" s="64">
        <f t="shared" ca="1" si="186"/>
        <v>1.5328916099999983</v>
      </c>
      <c r="P950" s="64">
        <f t="shared" ca="1" si="187"/>
        <v>1.2380999999999993</v>
      </c>
      <c r="Q950" s="70">
        <f t="shared" ca="1" si="188"/>
        <v>4.4443726510085158E-2</v>
      </c>
      <c r="R950" s="67">
        <f t="shared" ca="1" si="184"/>
        <v>-1.1920624829467934</v>
      </c>
      <c r="S950" s="68">
        <f t="shared" ca="1" si="195"/>
        <v>1</v>
      </c>
    </row>
    <row r="951" spans="5:19" x14ac:dyDescent="0.25">
      <c r="E951" s="62">
        <f t="shared" si="189"/>
        <v>950</v>
      </c>
      <c r="F951" s="50">
        <v>44841</v>
      </c>
      <c r="G951" s="51">
        <v>26.542999999999999</v>
      </c>
      <c r="H951" s="69">
        <f t="shared" si="190"/>
        <v>27.857700000000001</v>
      </c>
      <c r="I951" s="64">
        <f t="shared" si="191"/>
        <v>-1.314700000000002</v>
      </c>
      <c r="J951" s="64">
        <f t="shared" si="192"/>
        <v>1.7284360900000053</v>
      </c>
      <c r="K951" s="64">
        <f t="shared" si="193"/>
        <v>1.314700000000002</v>
      </c>
      <c r="L951" s="70">
        <f t="shared" si="194"/>
        <v>4.9530949779602984E-2</v>
      </c>
      <c r="M951" s="64">
        <f t="shared" ca="1" si="183"/>
        <v>28.79546666666667</v>
      </c>
      <c r="N951" s="64">
        <f t="shared" ca="1" si="185"/>
        <v>-2.2524666666666704</v>
      </c>
      <c r="O951" s="64">
        <f t="shared" ca="1" si="186"/>
        <v>5.073606084444461</v>
      </c>
      <c r="P951" s="64">
        <f t="shared" ca="1" si="187"/>
        <v>2.2524666666666704</v>
      </c>
      <c r="Q951" s="70">
        <f t="shared" ca="1" si="188"/>
        <v>8.4861043087317581E-2</v>
      </c>
      <c r="R951" s="67">
        <f t="shared" ca="1" si="184"/>
        <v>-2.2064291496134643</v>
      </c>
      <c r="S951" s="68">
        <f t="shared" ca="1" si="195"/>
        <v>0</v>
      </c>
    </row>
    <row r="952" spans="5:19" x14ac:dyDescent="0.25">
      <c r="E952" s="62">
        <f t="shared" si="189"/>
        <v>951</v>
      </c>
      <c r="F952" s="50">
        <v>44844</v>
      </c>
      <c r="G952" s="51">
        <v>26.055700000000002</v>
      </c>
      <c r="H952" s="69">
        <f t="shared" si="190"/>
        <v>26.542999999999999</v>
      </c>
      <c r="I952" s="64">
        <f t="shared" si="191"/>
        <v>-0.48729999999999762</v>
      </c>
      <c r="J952" s="64">
        <f t="shared" si="192"/>
        <v>0.23746128999999769</v>
      </c>
      <c r="K952" s="64">
        <f t="shared" si="193"/>
        <v>0.48729999999999762</v>
      </c>
      <c r="L952" s="70">
        <f t="shared" si="194"/>
        <v>1.8702241735973225E-2</v>
      </c>
      <c r="M952" s="64">
        <f t="shared" ca="1" si="183"/>
        <v>27.909800000000001</v>
      </c>
      <c r="N952" s="64">
        <f t="shared" ca="1" si="185"/>
        <v>-1.854099999999999</v>
      </c>
      <c r="O952" s="64">
        <f t="shared" ca="1" si="186"/>
        <v>3.4376868099999962</v>
      </c>
      <c r="P952" s="64">
        <f t="shared" ca="1" si="187"/>
        <v>1.854099999999999</v>
      </c>
      <c r="Q952" s="70">
        <f t="shared" ca="1" si="188"/>
        <v>7.1159093787539721E-2</v>
      </c>
      <c r="R952" s="67">
        <f t="shared" ca="1" si="184"/>
        <v>-1.8080624829467931</v>
      </c>
      <c r="S952" s="68">
        <f t="shared" ca="1" si="195"/>
        <v>0</v>
      </c>
    </row>
    <row r="953" spans="5:19" x14ac:dyDescent="0.25">
      <c r="E953" s="62">
        <f t="shared" si="189"/>
        <v>952</v>
      </c>
      <c r="F953" s="50">
        <v>44845</v>
      </c>
      <c r="G953" s="51">
        <v>26.625699999999998</v>
      </c>
      <c r="H953" s="69">
        <f t="shared" si="190"/>
        <v>26.055700000000002</v>
      </c>
      <c r="I953" s="64">
        <f t="shared" si="191"/>
        <v>0.56999999999999673</v>
      </c>
      <c r="J953" s="64">
        <f t="shared" si="192"/>
        <v>0.32489999999999625</v>
      </c>
      <c r="K953" s="64">
        <f t="shared" si="193"/>
        <v>0.56999999999999673</v>
      </c>
      <c r="L953" s="70">
        <f t="shared" si="194"/>
        <v>2.1407887867736689E-2</v>
      </c>
      <c r="M953" s="64">
        <f t="shared" ca="1" si="183"/>
        <v>26.8188</v>
      </c>
      <c r="N953" s="64">
        <f t="shared" ca="1" si="185"/>
        <v>-0.19310000000000116</v>
      </c>
      <c r="O953" s="64">
        <f t="shared" ca="1" si="186"/>
        <v>3.728761000000045E-2</v>
      </c>
      <c r="P953" s="64">
        <f t="shared" ca="1" si="187"/>
        <v>0.19310000000000116</v>
      </c>
      <c r="Q953" s="70">
        <f t="shared" ca="1" si="188"/>
        <v>7.2523914864210583E-3</v>
      </c>
      <c r="R953" s="67">
        <f t="shared" ca="1" si="184"/>
        <v>-0.14706248294679519</v>
      </c>
      <c r="S953" s="68">
        <f t="shared" ca="1" si="195"/>
        <v>0</v>
      </c>
    </row>
    <row r="954" spans="5:19" x14ac:dyDescent="0.25">
      <c r="E954" s="62">
        <f t="shared" si="189"/>
        <v>953</v>
      </c>
      <c r="F954" s="50">
        <v>44846</v>
      </c>
      <c r="G954" s="51">
        <v>26.708400000000001</v>
      </c>
      <c r="H954" s="69">
        <f t="shared" si="190"/>
        <v>26.625699999999998</v>
      </c>
      <c r="I954" s="64">
        <f t="shared" si="191"/>
        <v>8.270000000000266E-2</v>
      </c>
      <c r="J954" s="64">
        <f t="shared" si="192"/>
        <v>6.8392900000004402E-3</v>
      </c>
      <c r="K954" s="64">
        <f t="shared" si="193"/>
        <v>8.270000000000266E-2</v>
      </c>
      <c r="L954" s="70">
        <f t="shared" si="194"/>
        <v>3.0964041275404986E-3</v>
      </c>
      <c r="M954" s="64">
        <f t="shared" ca="1" si="183"/>
        <v>26.408133333333335</v>
      </c>
      <c r="N954" s="64">
        <f t="shared" ca="1" si="185"/>
        <v>0.30026666666666557</v>
      </c>
      <c r="O954" s="64">
        <f t="shared" ca="1" si="186"/>
        <v>9.0160071111110449E-2</v>
      </c>
      <c r="P954" s="64">
        <f t="shared" ca="1" si="187"/>
        <v>0.30026666666666557</v>
      </c>
      <c r="Q954" s="70">
        <f t="shared" ca="1" si="188"/>
        <v>1.12424056351809E-2</v>
      </c>
      <c r="R954" s="67">
        <f t="shared" ca="1" si="184"/>
        <v>0.34630418371987154</v>
      </c>
      <c r="S954" s="68">
        <f t="shared" ca="1" si="195"/>
        <v>1</v>
      </c>
    </row>
    <row r="955" spans="5:19" x14ac:dyDescent="0.25">
      <c r="E955" s="62">
        <f t="shared" si="189"/>
        <v>954</v>
      </c>
      <c r="F955" s="50">
        <v>44847</v>
      </c>
      <c r="G955" s="51">
        <v>26.8188</v>
      </c>
      <c r="H955" s="69">
        <f t="shared" si="190"/>
        <v>26.708400000000001</v>
      </c>
      <c r="I955" s="64">
        <f t="shared" si="191"/>
        <v>0.1103999999999985</v>
      </c>
      <c r="J955" s="64">
        <f t="shared" si="192"/>
        <v>1.2188159999999669E-2</v>
      </c>
      <c r="K955" s="64">
        <f t="shared" si="193"/>
        <v>0.1103999999999985</v>
      </c>
      <c r="L955" s="70">
        <f t="shared" si="194"/>
        <v>4.1165152803256857E-3</v>
      </c>
      <c r="M955" s="64">
        <f t="shared" ca="1" si="183"/>
        <v>26.463266666666666</v>
      </c>
      <c r="N955" s="64">
        <f t="shared" ca="1" si="185"/>
        <v>0.3555333333333337</v>
      </c>
      <c r="O955" s="64">
        <f t="shared" ca="1" si="186"/>
        <v>0.12640395111111138</v>
      </c>
      <c r="P955" s="64">
        <f t="shared" ca="1" si="187"/>
        <v>0.3555333333333337</v>
      </c>
      <c r="Q955" s="70">
        <f t="shared" ca="1" si="188"/>
        <v>1.3256869559164977E-2</v>
      </c>
      <c r="R955" s="67">
        <f t="shared" ca="1" si="184"/>
        <v>0.40157085038653967</v>
      </c>
      <c r="S955" s="68">
        <f t="shared" ca="1" si="195"/>
        <v>0</v>
      </c>
    </row>
    <row r="956" spans="5:19" x14ac:dyDescent="0.25">
      <c r="E956" s="62">
        <f t="shared" si="189"/>
        <v>955</v>
      </c>
      <c r="F956" s="50">
        <v>44848</v>
      </c>
      <c r="G956" s="51">
        <v>26.616499999999998</v>
      </c>
      <c r="H956" s="69">
        <f t="shared" si="190"/>
        <v>26.8188</v>
      </c>
      <c r="I956" s="64">
        <f t="shared" si="191"/>
        <v>-0.20230000000000103</v>
      </c>
      <c r="J956" s="64">
        <f t="shared" si="192"/>
        <v>4.0925290000000419E-2</v>
      </c>
      <c r="K956" s="64">
        <f t="shared" si="193"/>
        <v>0.20230000000000103</v>
      </c>
      <c r="L956" s="70">
        <f t="shared" si="194"/>
        <v>7.6005485319257243E-3</v>
      </c>
      <c r="M956" s="64">
        <f t="shared" ca="1" si="183"/>
        <v>26.717633333333335</v>
      </c>
      <c r="N956" s="64">
        <f t="shared" ca="1" si="185"/>
        <v>-0.10113333333333685</v>
      </c>
      <c r="O956" s="64">
        <f t="shared" ca="1" si="186"/>
        <v>1.0227951111111822E-2</v>
      </c>
      <c r="P956" s="64">
        <f t="shared" ca="1" si="187"/>
        <v>0.10113333333333685</v>
      </c>
      <c r="Q956" s="70">
        <f t="shared" ca="1" si="188"/>
        <v>3.7996480879656175E-3</v>
      </c>
      <c r="R956" s="67">
        <f t="shared" ca="1" si="184"/>
        <v>-5.5095816280130869E-2</v>
      </c>
      <c r="S956" s="68">
        <f t="shared" ca="1" si="195"/>
        <v>1</v>
      </c>
    </row>
    <row r="957" spans="5:19" x14ac:dyDescent="0.25">
      <c r="E957" s="62">
        <f t="shared" si="189"/>
        <v>956</v>
      </c>
      <c r="F957" s="50">
        <v>44851</v>
      </c>
      <c r="G957" s="51">
        <v>27.168099999999999</v>
      </c>
      <c r="H957" s="69">
        <f t="shared" si="190"/>
        <v>26.616499999999998</v>
      </c>
      <c r="I957" s="64">
        <f t="shared" si="191"/>
        <v>0.55160000000000053</v>
      </c>
      <c r="J957" s="64">
        <f t="shared" si="192"/>
        <v>0.30426256000000057</v>
      </c>
      <c r="K957" s="64">
        <f t="shared" si="193"/>
        <v>0.55160000000000053</v>
      </c>
      <c r="L957" s="70">
        <f t="shared" si="194"/>
        <v>2.0303223265520979E-2</v>
      </c>
      <c r="M957" s="64">
        <f t="shared" ca="1" si="183"/>
        <v>26.714566666666666</v>
      </c>
      <c r="N957" s="64">
        <f t="shared" ca="1" si="185"/>
        <v>0.45353333333333268</v>
      </c>
      <c r="O957" s="64">
        <f t="shared" ca="1" si="186"/>
        <v>0.20569248444444385</v>
      </c>
      <c r="P957" s="64">
        <f t="shared" ca="1" si="187"/>
        <v>0.45353333333333268</v>
      </c>
      <c r="Q957" s="70">
        <f t="shared" ca="1" si="188"/>
        <v>1.6693597761099698E-2</v>
      </c>
      <c r="R957" s="67">
        <f t="shared" ca="1" si="184"/>
        <v>0.49957085038653865</v>
      </c>
      <c r="S957" s="68">
        <f t="shared" ca="1" si="195"/>
        <v>1</v>
      </c>
    </row>
    <row r="958" spans="5:19" x14ac:dyDescent="0.25">
      <c r="E958" s="62">
        <f t="shared" si="189"/>
        <v>957</v>
      </c>
      <c r="F958" s="50">
        <v>44852</v>
      </c>
      <c r="G958" s="51">
        <v>27.269300000000001</v>
      </c>
      <c r="H958" s="69">
        <f t="shared" si="190"/>
        <v>27.168099999999999</v>
      </c>
      <c r="I958" s="64">
        <f t="shared" si="191"/>
        <v>0.10120000000000218</v>
      </c>
      <c r="J958" s="64">
        <f t="shared" si="192"/>
        <v>1.024144000000044E-2</v>
      </c>
      <c r="K958" s="64">
        <f t="shared" si="193"/>
        <v>0.10120000000000218</v>
      </c>
      <c r="L958" s="70">
        <f t="shared" si="194"/>
        <v>3.7111330323844828E-3</v>
      </c>
      <c r="M958" s="64">
        <f t="shared" ca="1" si="183"/>
        <v>26.867799999999999</v>
      </c>
      <c r="N958" s="64">
        <f t="shared" ca="1" si="185"/>
        <v>0.40150000000000219</v>
      </c>
      <c r="O958" s="64">
        <f t="shared" ca="1" si="186"/>
        <v>0.16120225000000177</v>
      </c>
      <c r="P958" s="64">
        <f t="shared" ca="1" si="187"/>
        <v>0.40150000000000219</v>
      </c>
      <c r="Q958" s="70">
        <f t="shared" ca="1" si="188"/>
        <v>1.472351692195994E-2</v>
      </c>
      <c r="R958" s="67">
        <f t="shared" ca="1" si="184"/>
        <v>0.44753751705320816</v>
      </c>
      <c r="S958" s="68">
        <f t="shared" ca="1" si="195"/>
        <v>0</v>
      </c>
    </row>
    <row r="959" spans="5:19" x14ac:dyDescent="0.25">
      <c r="E959" s="62">
        <f t="shared" si="189"/>
        <v>958</v>
      </c>
      <c r="F959" s="50">
        <v>44853</v>
      </c>
      <c r="G959" s="51">
        <v>26.1568</v>
      </c>
      <c r="H959" s="69">
        <f t="shared" si="190"/>
        <v>27.269300000000001</v>
      </c>
      <c r="I959" s="64">
        <f t="shared" si="191"/>
        <v>-1.1125000000000007</v>
      </c>
      <c r="J959" s="64">
        <f t="shared" si="192"/>
        <v>1.2376562500000017</v>
      </c>
      <c r="K959" s="64">
        <f t="shared" si="193"/>
        <v>1.1125000000000007</v>
      </c>
      <c r="L959" s="70">
        <f t="shared" si="194"/>
        <v>4.2531961096158581E-2</v>
      </c>
      <c r="M959" s="64">
        <f t="shared" ca="1" si="183"/>
        <v>27.017966666666666</v>
      </c>
      <c r="N959" s="64">
        <f t="shared" ca="1" si="185"/>
        <v>-0.86116666666666575</v>
      </c>
      <c r="O959" s="64">
        <f t="shared" ca="1" si="186"/>
        <v>0.74160802777777624</v>
      </c>
      <c r="P959" s="64">
        <f t="shared" ca="1" si="187"/>
        <v>0.86116666666666575</v>
      </c>
      <c r="Q959" s="70">
        <f t="shared" ca="1" si="188"/>
        <v>3.2923242394584419E-2</v>
      </c>
      <c r="R959" s="67">
        <f t="shared" ca="1" si="184"/>
        <v>-0.81512914961345972</v>
      </c>
      <c r="S959" s="68">
        <f t="shared" ca="1" si="195"/>
        <v>1</v>
      </c>
    </row>
    <row r="960" spans="5:19" x14ac:dyDescent="0.25">
      <c r="E960" s="62">
        <f t="shared" si="189"/>
        <v>959</v>
      </c>
      <c r="F960" s="50">
        <v>44854</v>
      </c>
      <c r="G960" s="51">
        <v>25.3569</v>
      </c>
      <c r="H960" s="69">
        <f t="shared" si="190"/>
        <v>26.1568</v>
      </c>
      <c r="I960" s="64">
        <f t="shared" si="191"/>
        <v>-0.79990000000000094</v>
      </c>
      <c r="J960" s="64">
        <f t="shared" si="192"/>
        <v>0.63984001000000146</v>
      </c>
      <c r="K960" s="64">
        <f t="shared" si="193"/>
        <v>0.79990000000000094</v>
      </c>
      <c r="L960" s="70">
        <f t="shared" si="194"/>
        <v>3.1545654240068818E-2</v>
      </c>
      <c r="M960" s="64">
        <f t="shared" ca="1" si="183"/>
        <v>26.864733333333334</v>
      </c>
      <c r="N960" s="64">
        <f t="shared" ca="1" si="185"/>
        <v>-1.507833333333334</v>
      </c>
      <c r="O960" s="64">
        <f t="shared" ca="1" si="186"/>
        <v>2.2735613611111134</v>
      </c>
      <c r="P960" s="64">
        <f t="shared" ca="1" si="187"/>
        <v>1.507833333333334</v>
      </c>
      <c r="Q960" s="70">
        <f t="shared" ca="1" si="188"/>
        <v>5.9464419283640116E-2</v>
      </c>
      <c r="R960" s="67">
        <f t="shared" ca="1" si="184"/>
        <v>-1.4617958162801281</v>
      </c>
      <c r="S960" s="68">
        <f t="shared" ca="1" si="195"/>
        <v>0</v>
      </c>
    </row>
    <row r="961" spans="5:19" x14ac:dyDescent="0.25">
      <c r="E961" s="62">
        <f t="shared" si="189"/>
        <v>960</v>
      </c>
      <c r="F961" s="50">
        <v>44855</v>
      </c>
      <c r="G961" s="51">
        <v>25.458100000000002</v>
      </c>
      <c r="H961" s="69">
        <f t="shared" si="190"/>
        <v>25.3569</v>
      </c>
      <c r="I961" s="64">
        <f t="shared" si="191"/>
        <v>0.10120000000000218</v>
      </c>
      <c r="J961" s="64">
        <f t="shared" si="192"/>
        <v>1.024144000000044E-2</v>
      </c>
      <c r="K961" s="64">
        <f t="shared" si="193"/>
        <v>0.10120000000000218</v>
      </c>
      <c r="L961" s="70">
        <f t="shared" si="194"/>
        <v>3.975159183128441E-3</v>
      </c>
      <c r="M961" s="64">
        <f t="shared" ca="1" si="183"/>
        <v>26.260999999999999</v>
      </c>
      <c r="N961" s="64">
        <f t="shared" ca="1" si="185"/>
        <v>-0.8028999999999975</v>
      </c>
      <c r="O961" s="64">
        <f t="shared" ca="1" si="186"/>
        <v>0.64464840999999595</v>
      </c>
      <c r="P961" s="64">
        <f t="shared" ca="1" si="187"/>
        <v>0.8028999999999975</v>
      </c>
      <c r="Q961" s="70">
        <f t="shared" ca="1" si="188"/>
        <v>3.1538095930175362E-2</v>
      </c>
      <c r="R961" s="67">
        <f t="shared" ca="1" si="184"/>
        <v>-0.75686248294679148</v>
      </c>
      <c r="S961" s="68">
        <f t="shared" ca="1" si="195"/>
        <v>0</v>
      </c>
    </row>
    <row r="962" spans="5:19" x14ac:dyDescent="0.25">
      <c r="E962" s="62">
        <f t="shared" si="189"/>
        <v>961</v>
      </c>
      <c r="F962" s="50">
        <v>44858</v>
      </c>
      <c r="G962" s="51">
        <v>25.6144</v>
      </c>
      <c r="H962" s="69">
        <f t="shared" si="190"/>
        <v>25.458100000000002</v>
      </c>
      <c r="I962" s="64">
        <f t="shared" si="191"/>
        <v>0.15629999999999811</v>
      </c>
      <c r="J962" s="64">
        <f t="shared" si="192"/>
        <v>2.4429689999999407E-2</v>
      </c>
      <c r="K962" s="64">
        <f t="shared" si="193"/>
        <v>0.15629999999999811</v>
      </c>
      <c r="L962" s="70">
        <f t="shared" si="194"/>
        <v>6.1020363545504913E-3</v>
      </c>
      <c r="M962" s="64">
        <f t="shared" ref="M962:M1025" ca="1" si="196">IF(E962&lt;=span,G962,AVERAGE(OFFSET(G962,-span,0,span,1)))</f>
        <v>25.657266666666668</v>
      </c>
      <c r="N962" s="64">
        <f t="shared" ca="1" si="185"/>
        <v>-4.2866666666668607E-2</v>
      </c>
      <c r="O962" s="64">
        <f t="shared" ca="1" si="186"/>
        <v>1.8375511111112775E-3</v>
      </c>
      <c r="P962" s="64">
        <f t="shared" ca="1" si="187"/>
        <v>4.2866666666668607E-2</v>
      </c>
      <c r="Q962" s="70">
        <f t="shared" ca="1" si="188"/>
        <v>1.6735378016533124E-3</v>
      </c>
      <c r="R962" s="67">
        <f t="shared" ref="R962:R1025" ca="1" si="197">N962-AVERAGE(ErorrMA)</f>
        <v>3.1708503865373744E-3</v>
      </c>
      <c r="S962" s="68">
        <f t="shared" ca="1" si="195"/>
        <v>0</v>
      </c>
    </row>
    <row r="963" spans="5:19" x14ac:dyDescent="0.25">
      <c r="E963" s="62">
        <f t="shared" si="189"/>
        <v>962</v>
      </c>
      <c r="F963" s="50">
        <v>44859</v>
      </c>
      <c r="G963" s="51">
        <v>26.322299999999998</v>
      </c>
      <c r="H963" s="69">
        <f t="shared" si="190"/>
        <v>25.6144</v>
      </c>
      <c r="I963" s="64">
        <f t="shared" si="191"/>
        <v>0.70789999999999864</v>
      </c>
      <c r="J963" s="64">
        <f t="shared" si="192"/>
        <v>0.50112240999999813</v>
      </c>
      <c r="K963" s="64">
        <f t="shared" si="193"/>
        <v>0.70789999999999864</v>
      </c>
      <c r="L963" s="70">
        <f t="shared" si="194"/>
        <v>2.6893546536586797E-2</v>
      </c>
      <c r="M963" s="64">
        <f t="shared" ca="1" si="196"/>
        <v>25.476466666666667</v>
      </c>
      <c r="N963" s="64">
        <f t="shared" ref="N963:N1026" ca="1" si="198">G963-M963</f>
        <v>0.84583333333333144</v>
      </c>
      <c r="O963" s="64">
        <f t="shared" ref="O963:O1026" ca="1" si="199">N963^2</f>
        <v>0.71543402777777454</v>
      </c>
      <c r="P963" s="64">
        <f t="shared" ref="P963:P1026" ca="1" si="200">ABS(N963)</f>
        <v>0.84583333333333144</v>
      </c>
      <c r="Q963" s="70">
        <f t="shared" ref="Q963:Q1026" ca="1" si="201">P963/G963</f>
        <v>3.2133716785133958E-2</v>
      </c>
      <c r="R963" s="67">
        <f t="shared" ca="1" si="197"/>
        <v>0.89187085038653746</v>
      </c>
      <c r="S963" s="68">
        <f t="shared" ca="1" si="195"/>
        <v>1</v>
      </c>
    </row>
    <row r="964" spans="5:19" x14ac:dyDescent="0.25">
      <c r="E964" s="62">
        <f t="shared" ref="E964:E1027" si="202">E963+1</f>
        <v>963</v>
      </c>
      <c r="F964" s="50">
        <v>44860</v>
      </c>
      <c r="G964" s="51">
        <v>25.936199999999999</v>
      </c>
      <c r="H964" s="69">
        <f t="shared" ref="H964:H1027" si="203">G963</f>
        <v>26.322299999999998</v>
      </c>
      <c r="I964" s="64">
        <f t="shared" ref="I964:I1027" si="204">(G964-H964)</f>
        <v>-0.386099999999999</v>
      </c>
      <c r="J964" s="64">
        <f t="shared" ref="J964:J1027" si="205">I964^2</f>
        <v>0.14907320999999923</v>
      </c>
      <c r="K964" s="64">
        <f t="shared" ref="K964:K1027" si="206">ABS(I964)</f>
        <v>0.386099999999999</v>
      </c>
      <c r="L964" s="70">
        <f t="shared" ref="L964:L1027" si="207">K964/G964</f>
        <v>1.4886529252550452E-2</v>
      </c>
      <c r="M964" s="64">
        <f t="shared" ca="1" si="196"/>
        <v>25.798266666666667</v>
      </c>
      <c r="N964" s="64">
        <f t="shared" ca="1" si="198"/>
        <v>0.1379333333333328</v>
      </c>
      <c r="O964" s="64">
        <f t="shared" ca="1" si="199"/>
        <v>1.9025604444444295E-2</v>
      </c>
      <c r="P964" s="64">
        <f t="shared" ca="1" si="200"/>
        <v>0.1379333333333328</v>
      </c>
      <c r="Q964" s="70">
        <f t="shared" ca="1" si="201"/>
        <v>5.3181781962404976E-3</v>
      </c>
      <c r="R964" s="67">
        <f t="shared" ca="1" si="197"/>
        <v>0.18397085038653876</v>
      </c>
      <c r="S964" s="68">
        <f t="shared" ref="S964:S1027" ca="1" si="208">IF(N963*N964&lt;0,1,0)</f>
        <v>0</v>
      </c>
    </row>
    <row r="965" spans="5:19" x14ac:dyDescent="0.25">
      <c r="E965" s="62">
        <f t="shared" si="202"/>
        <v>964</v>
      </c>
      <c r="F965" s="50">
        <v>44861</v>
      </c>
      <c r="G965" s="51">
        <v>25.209800000000001</v>
      </c>
      <c r="H965" s="69">
        <f t="shared" si="203"/>
        <v>25.936199999999999</v>
      </c>
      <c r="I965" s="64">
        <f t="shared" si="204"/>
        <v>-0.72639999999999816</v>
      </c>
      <c r="J965" s="64">
        <f t="shared" si="205"/>
        <v>0.52765695999999729</v>
      </c>
      <c r="K965" s="64">
        <f t="shared" si="206"/>
        <v>0.72639999999999816</v>
      </c>
      <c r="L965" s="70">
        <f t="shared" si="207"/>
        <v>2.8814191306555312E-2</v>
      </c>
      <c r="M965" s="64">
        <f t="shared" ca="1" si="196"/>
        <v>25.957633333333334</v>
      </c>
      <c r="N965" s="64">
        <f t="shared" ca="1" si="198"/>
        <v>-0.74783333333333246</v>
      </c>
      <c r="O965" s="64">
        <f t="shared" ca="1" si="199"/>
        <v>0.55925469444444309</v>
      </c>
      <c r="P965" s="64">
        <f t="shared" ca="1" si="200"/>
        <v>0.74783333333333246</v>
      </c>
      <c r="Q965" s="70">
        <f t="shared" ca="1" si="201"/>
        <v>2.9664389774346978E-2</v>
      </c>
      <c r="R965" s="67">
        <f t="shared" ca="1" si="197"/>
        <v>-0.70179581628012644</v>
      </c>
      <c r="S965" s="68">
        <f t="shared" ca="1" si="208"/>
        <v>1</v>
      </c>
    </row>
    <row r="966" spans="5:19" x14ac:dyDescent="0.25">
      <c r="E966" s="62">
        <f t="shared" si="202"/>
        <v>965</v>
      </c>
      <c r="F966" s="50">
        <v>44862</v>
      </c>
      <c r="G966" s="51">
        <v>25.991299999999999</v>
      </c>
      <c r="H966" s="69">
        <f t="shared" si="203"/>
        <v>25.209800000000001</v>
      </c>
      <c r="I966" s="64">
        <f t="shared" si="204"/>
        <v>0.78149999999999764</v>
      </c>
      <c r="J966" s="64">
        <f t="shared" si="205"/>
        <v>0.61074224999999627</v>
      </c>
      <c r="K966" s="64">
        <f t="shared" si="206"/>
        <v>0.78149999999999764</v>
      </c>
      <c r="L966" s="70">
        <f t="shared" si="207"/>
        <v>3.0067753440574257E-2</v>
      </c>
      <c r="M966" s="64">
        <f t="shared" ca="1" si="196"/>
        <v>25.822766666666666</v>
      </c>
      <c r="N966" s="64">
        <f t="shared" ca="1" si="198"/>
        <v>0.16853333333333254</v>
      </c>
      <c r="O966" s="64">
        <f t="shared" ca="1" si="199"/>
        <v>2.8403484444444176E-2</v>
      </c>
      <c r="P966" s="64">
        <f t="shared" ca="1" si="200"/>
        <v>0.16853333333333254</v>
      </c>
      <c r="Q966" s="70">
        <f t="shared" ca="1" si="201"/>
        <v>6.484221002155819E-3</v>
      </c>
      <c r="R966" s="67">
        <f t="shared" ca="1" si="197"/>
        <v>0.2145708503865385</v>
      </c>
      <c r="S966" s="68">
        <f t="shared" ca="1" si="208"/>
        <v>1</v>
      </c>
    </row>
    <row r="967" spans="5:19" x14ac:dyDescent="0.25">
      <c r="E967" s="62">
        <f t="shared" si="202"/>
        <v>966</v>
      </c>
      <c r="F967" s="50">
        <v>44865</v>
      </c>
      <c r="G967" s="51">
        <v>25.972899999999999</v>
      </c>
      <c r="H967" s="69">
        <f t="shared" si="203"/>
        <v>25.991299999999999</v>
      </c>
      <c r="I967" s="64">
        <f t="shared" si="204"/>
        <v>-1.839999999999975E-2</v>
      </c>
      <c r="J967" s="64">
        <f t="shared" si="205"/>
        <v>3.385599999999908E-4</v>
      </c>
      <c r="K967" s="64">
        <f t="shared" si="206"/>
        <v>1.839999999999975E-2</v>
      </c>
      <c r="L967" s="70">
        <f t="shared" si="207"/>
        <v>7.0843071047128935E-4</v>
      </c>
      <c r="M967" s="64">
        <f t="shared" ca="1" si="196"/>
        <v>25.712433333333333</v>
      </c>
      <c r="N967" s="64">
        <f t="shared" ca="1" si="198"/>
        <v>0.26046666666666596</v>
      </c>
      <c r="O967" s="64">
        <f t="shared" ca="1" si="199"/>
        <v>6.7842884444444071E-2</v>
      </c>
      <c r="P967" s="64">
        <f t="shared" ca="1" si="200"/>
        <v>0.26046666666666596</v>
      </c>
      <c r="Q967" s="70">
        <f t="shared" ca="1" si="201"/>
        <v>1.0028401397867237E-2</v>
      </c>
      <c r="R967" s="67">
        <f t="shared" ca="1" si="197"/>
        <v>0.30650418371987193</v>
      </c>
      <c r="S967" s="68">
        <f t="shared" ca="1" si="208"/>
        <v>0</v>
      </c>
    </row>
    <row r="968" spans="5:19" x14ac:dyDescent="0.25">
      <c r="E968" s="62">
        <f t="shared" si="202"/>
        <v>967</v>
      </c>
      <c r="F968" s="50">
        <v>44866</v>
      </c>
      <c r="G968" s="51">
        <v>26.322299999999998</v>
      </c>
      <c r="H968" s="69">
        <f t="shared" si="203"/>
        <v>25.972899999999999</v>
      </c>
      <c r="I968" s="64">
        <f t="shared" si="204"/>
        <v>0.34939999999999927</v>
      </c>
      <c r="J968" s="64">
        <f t="shared" si="205"/>
        <v>0.12208035999999949</v>
      </c>
      <c r="K968" s="64">
        <f t="shared" si="206"/>
        <v>0.34939999999999927</v>
      </c>
      <c r="L968" s="70">
        <f t="shared" si="207"/>
        <v>1.3273916033173365E-2</v>
      </c>
      <c r="M968" s="64">
        <f t="shared" ca="1" si="196"/>
        <v>25.724666666666664</v>
      </c>
      <c r="N968" s="64">
        <f t="shared" ca="1" si="198"/>
        <v>0.59763333333333435</v>
      </c>
      <c r="O968" s="64">
        <f t="shared" ca="1" si="199"/>
        <v>0.35716560111111234</v>
      </c>
      <c r="P968" s="64">
        <f t="shared" ca="1" si="200"/>
        <v>0.59763333333333435</v>
      </c>
      <c r="Q968" s="70">
        <f t="shared" ca="1" si="201"/>
        <v>2.270444958583917E-2</v>
      </c>
      <c r="R968" s="67">
        <f t="shared" ca="1" si="197"/>
        <v>0.64367085038654037</v>
      </c>
      <c r="S968" s="68">
        <f t="shared" ca="1" si="208"/>
        <v>0</v>
      </c>
    </row>
    <row r="969" spans="5:19" x14ac:dyDescent="0.25">
      <c r="E969" s="62">
        <f t="shared" si="202"/>
        <v>968</v>
      </c>
      <c r="F969" s="50">
        <v>44867</v>
      </c>
      <c r="G969" s="51">
        <v>25.2834</v>
      </c>
      <c r="H969" s="69">
        <f t="shared" si="203"/>
        <v>26.322299999999998</v>
      </c>
      <c r="I969" s="64">
        <f t="shared" si="204"/>
        <v>-1.0388999999999982</v>
      </c>
      <c r="J969" s="64">
        <f t="shared" si="205"/>
        <v>1.0793132099999962</v>
      </c>
      <c r="K969" s="64">
        <f t="shared" si="206"/>
        <v>1.0388999999999982</v>
      </c>
      <c r="L969" s="70">
        <f t="shared" si="207"/>
        <v>4.1090201476067227E-2</v>
      </c>
      <c r="M969" s="64">
        <f t="shared" ca="1" si="196"/>
        <v>26.095499999999998</v>
      </c>
      <c r="N969" s="64">
        <f t="shared" ca="1" si="198"/>
        <v>-0.81209999999999738</v>
      </c>
      <c r="O969" s="64">
        <f t="shared" ca="1" si="199"/>
        <v>0.65950640999999577</v>
      </c>
      <c r="P969" s="64">
        <f t="shared" ca="1" si="200"/>
        <v>0.81209999999999738</v>
      </c>
      <c r="Q969" s="70">
        <f t="shared" ca="1" si="201"/>
        <v>3.2119888938987533E-2</v>
      </c>
      <c r="R969" s="67">
        <f t="shared" ca="1" si="197"/>
        <v>-0.76606248294679136</v>
      </c>
      <c r="S969" s="68">
        <f t="shared" ca="1" si="208"/>
        <v>1</v>
      </c>
    </row>
    <row r="970" spans="5:19" x14ac:dyDescent="0.25">
      <c r="E970" s="62">
        <f t="shared" si="202"/>
        <v>969</v>
      </c>
      <c r="F970" s="50">
        <v>44868</v>
      </c>
      <c r="G970" s="51">
        <v>24.934000000000001</v>
      </c>
      <c r="H970" s="69">
        <f t="shared" si="203"/>
        <v>25.2834</v>
      </c>
      <c r="I970" s="64">
        <f t="shared" si="204"/>
        <v>-0.34939999999999927</v>
      </c>
      <c r="J970" s="64">
        <f t="shared" si="205"/>
        <v>0.12208035999999949</v>
      </c>
      <c r="K970" s="64">
        <f t="shared" si="206"/>
        <v>0.34939999999999927</v>
      </c>
      <c r="L970" s="70">
        <f t="shared" si="207"/>
        <v>1.4012994304965078E-2</v>
      </c>
      <c r="M970" s="64">
        <f t="shared" ca="1" si="196"/>
        <v>25.859533333333331</v>
      </c>
      <c r="N970" s="64">
        <f t="shared" ca="1" si="198"/>
        <v>-0.92553333333333043</v>
      </c>
      <c r="O970" s="64">
        <f t="shared" ca="1" si="199"/>
        <v>0.85661195111110577</v>
      </c>
      <c r="P970" s="64">
        <f t="shared" ca="1" si="200"/>
        <v>0.92553333333333043</v>
      </c>
      <c r="Q970" s="70">
        <f t="shared" ca="1" si="201"/>
        <v>3.7119328360204151E-2</v>
      </c>
      <c r="R970" s="67">
        <f t="shared" ca="1" si="197"/>
        <v>-0.87949581628012441</v>
      </c>
      <c r="S970" s="68">
        <f t="shared" ca="1" si="208"/>
        <v>0</v>
      </c>
    </row>
    <row r="971" spans="5:19" x14ac:dyDescent="0.25">
      <c r="E971" s="62">
        <f t="shared" si="202"/>
        <v>970</v>
      </c>
      <c r="F971" s="50">
        <v>44869</v>
      </c>
      <c r="G971" s="51">
        <v>25.972899999999999</v>
      </c>
      <c r="H971" s="69">
        <f t="shared" si="203"/>
        <v>24.934000000000001</v>
      </c>
      <c r="I971" s="64">
        <f t="shared" si="204"/>
        <v>1.0388999999999982</v>
      </c>
      <c r="J971" s="64">
        <f t="shared" si="205"/>
        <v>1.0793132099999962</v>
      </c>
      <c r="K971" s="64">
        <f t="shared" si="206"/>
        <v>1.0388999999999982</v>
      </c>
      <c r="L971" s="70">
        <f t="shared" si="207"/>
        <v>3.9999383973295173E-2</v>
      </c>
      <c r="M971" s="64">
        <f t="shared" ca="1" si="196"/>
        <v>25.513233333333332</v>
      </c>
      <c r="N971" s="64">
        <f t="shared" ca="1" si="198"/>
        <v>0.45966666666666711</v>
      </c>
      <c r="O971" s="64">
        <f t="shared" ca="1" si="199"/>
        <v>0.21129344444444487</v>
      </c>
      <c r="P971" s="64">
        <f t="shared" ca="1" si="200"/>
        <v>0.45966666666666711</v>
      </c>
      <c r="Q971" s="70">
        <f t="shared" ca="1" si="201"/>
        <v>1.7697933872100041E-2</v>
      </c>
      <c r="R971" s="67">
        <f t="shared" ca="1" si="197"/>
        <v>0.50570418371987313</v>
      </c>
      <c r="S971" s="68">
        <f t="shared" ca="1" si="208"/>
        <v>1</v>
      </c>
    </row>
    <row r="972" spans="5:19" x14ac:dyDescent="0.25">
      <c r="E972" s="62">
        <f t="shared" si="202"/>
        <v>971</v>
      </c>
      <c r="F972" s="50">
        <v>44872</v>
      </c>
      <c r="G972" s="51">
        <v>25.936199999999999</v>
      </c>
      <c r="H972" s="69">
        <f t="shared" si="203"/>
        <v>25.972899999999999</v>
      </c>
      <c r="I972" s="64">
        <f t="shared" si="204"/>
        <v>-3.6699999999999733E-2</v>
      </c>
      <c r="J972" s="64">
        <f t="shared" si="205"/>
        <v>1.3468899999999804E-3</v>
      </c>
      <c r="K972" s="64">
        <f t="shared" si="206"/>
        <v>3.6699999999999733E-2</v>
      </c>
      <c r="L972" s="70">
        <f t="shared" si="207"/>
        <v>1.4150106800533515E-3</v>
      </c>
      <c r="M972" s="64">
        <f t="shared" ca="1" si="196"/>
        <v>25.396766666666664</v>
      </c>
      <c r="N972" s="64">
        <f t="shared" ca="1" si="198"/>
        <v>0.53943333333333499</v>
      </c>
      <c r="O972" s="64">
        <f t="shared" ca="1" si="199"/>
        <v>0.29098832111111289</v>
      </c>
      <c r="P972" s="64">
        <f t="shared" ca="1" si="200"/>
        <v>0.53943333333333499</v>
      </c>
      <c r="Q972" s="70">
        <f t="shared" ca="1" si="201"/>
        <v>2.0798472148323002E-2</v>
      </c>
      <c r="R972" s="67">
        <f t="shared" ca="1" si="197"/>
        <v>0.58547085038654101</v>
      </c>
      <c r="S972" s="68">
        <f t="shared" ca="1" si="208"/>
        <v>0</v>
      </c>
    </row>
    <row r="973" spans="5:19" x14ac:dyDescent="0.25">
      <c r="E973" s="62">
        <f t="shared" si="202"/>
        <v>972</v>
      </c>
      <c r="F973" s="50">
        <v>44873</v>
      </c>
      <c r="G973" s="51">
        <v>26.248699999999999</v>
      </c>
      <c r="H973" s="69">
        <f t="shared" si="203"/>
        <v>25.936199999999999</v>
      </c>
      <c r="I973" s="64">
        <f t="shared" si="204"/>
        <v>0.3125</v>
      </c>
      <c r="J973" s="64">
        <f t="shared" si="205"/>
        <v>9.765625E-2</v>
      </c>
      <c r="K973" s="64">
        <f t="shared" si="206"/>
        <v>0.3125</v>
      </c>
      <c r="L973" s="70">
        <f t="shared" si="207"/>
        <v>1.1905351503122059E-2</v>
      </c>
      <c r="M973" s="64">
        <f t="shared" ca="1" si="196"/>
        <v>25.614366666666665</v>
      </c>
      <c r="N973" s="64">
        <f t="shared" ca="1" si="198"/>
        <v>0.63433333333333408</v>
      </c>
      <c r="O973" s="64">
        <f t="shared" ca="1" si="199"/>
        <v>0.40237877777777875</v>
      </c>
      <c r="P973" s="64">
        <f t="shared" ca="1" si="200"/>
        <v>0.63433333333333408</v>
      </c>
      <c r="Q973" s="70">
        <f t="shared" ca="1" si="201"/>
        <v>2.4166276171137393E-2</v>
      </c>
      <c r="R973" s="67">
        <f t="shared" ca="1" si="197"/>
        <v>0.6803708503865401</v>
      </c>
      <c r="S973" s="68">
        <f t="shared" ca="1" si="208"/>
        <v>0</v>
      </c>
    </row>
    <row r="974" spans="5:19" x14ac:dyDescent="0.25">
      <c r="E974" s="62">
        <f t="shared" si="202"/>
        <v>973</v>
      </c>
      <c r="F974" s="50">
        <v>44874</v>
      </c>
      <c r="G974" s="51">
        <v>24.7317</v>
      </c>
      <c r="H974" s="69">
        <f t="shared" si="203"/>
        <v>26.248699999999999</v>
      </c>
      <c r="I974" s="64">
        <f t="shared" si="204"/>
        <v>-1.5169999999999995</v>
      </c>
      <c r="J974" s="64">
        <f t="shared" si="205"/>
        <v>2.3012889999999984</v>
      </c>
      <c r="K974" s="64">
        <f t="shared" si="206"/>
        <v>1.5169999999999995</v>
      </c>
      <c r="L974" s="70">
        <f t="shared" si="207"/>
        <v>6.1338282447223579E-2</v>
      </c>
      <c r="M974" s="64">
        <f t="shared" ca="1" si="196"/>
        <v>26.052599999999998</v>
      </c>
      <c r="N974" s="64">
        <f t="shared" ca="1" si="198"/>
        <v>-1.3208999999999982</v>
      </c>
      <c r="O974" s="64">
        <f t="shared" ca="1" si="199"/>
        <v>1.7447768099999952</v>
      </c>
      <c r="P974" s="64">
        <f t="shared" ca="1" si="200"/>
        <v>1.3208999999999982</v>
      </c>
      <c r="Q974" s="70">
        <f t="shared" ca="1" si="201"/>
        <v>5.3409187399167793E-2</v>
      </c>
      <c r="R974" s="67">
        <f t="shared" ca="1" si="197"/>
        <v>-1.2748624829467923</v>
      </c>
      <c r="S974" s="68">
        <f t="shared" ca="1" si="208"/>
        <v>1</v>
      </c>
    </row>
    <row r="975" spans="5:19" x14ac:dyDescent="0.25">
      <c r="E975" s="62">
        <f t="shared" si="202"/>
        <v>974</v>
      </c>
      <c r="F975" s="50">
        <v>44875</v>
      </c>
      <c r="G975" s="51">
        <v>27.517499999999998</v>
      </c>
      <c r="H975" s="69">
        <f t="shared" si="203"/>
        <v>24.7317</v>
      </c>
      <c r="I975" s="64">
        <f t="shared" si="204"/>
        <v>2.7857999999999983</v>
      </c>
      <c r="J975" s="64">
        <f t="shared" si="205"/>
        <v>7.7606816399999907</v>
      </c>
      <c r="K975" s="64">
        <f t="shared" si="206"/>
        <v>2.7857999999999983</v>
      </c>
      <c r="L975" s="70">
        <f t="shared" si="207"/>
        <v>0.10123739438539106</v>
      </c>
      <c r="M975" s="64">
        <f t="shared" ca="1" si="196"/>
        <v>25.638866666666669</v>
      </c>
      <c r="N975" s="64">
        <f t="shared" ca="1" si="198"/>
        <v>1.8786333333333296</v>
      </c>
      <c r="O975" s="64">
        <f t="shared" ca="1" si="199"/>
        <v>3.5292632011110969</v>
      </c>
      <c r="P975" s="64">
        <f t="shared" ca="1" si="200"/>
        <v>1.8786333333333296</v>
      </c>
      <c r="Q975" s="70">
        <f t="shared" ca="1" si="201"/>
        <v>6.8270494533781395E-2</v>
      </c>
      <c r="R975" s="67">
        <f t="shared" ca="1" si="197"/>
        <v>1.9246708503865355</v>
      </c>
      <c r="S975" s="68">
        <f t="shared" ca="1" si="208"/>
        <v>1</v>
      </c>
    </row>
    <row r="976" spans="5:19" x14ac:dyDescent="0.25">
      <c r="E976" s="62">
        <f t="shared" si="202"/>
        <v>975</v>
      </c>
      <c r="F976" s="50">
        <v>44876</v>
      </c>
      <c r="G976" s="51">
        <v>30.6526</v>
      </c>
      <c r="H976" s="69">
        <f t="shared" si="203"/>
        <v>27.517499999999998</v>
      </c>
      <c r="I976" s="64">
        <f t="shared" si="204"/>
        <v>3.1351000000000013</v>
      </c>
      <c r="J976" s="64">
        <f t="shared" si="205"/>
        <v>9.8288520100000092</v>
      </c>
      <c r="K976" s="64">
        <f t="shared" si="206"/>
        <v>3.1351000000000013</v>
      </c>
      <c r="L976" s="70">
        <f t="shared" si="207"/>
        <v>0.10227843641322437</v>
      </c>
      <c r="M976" s="64">
        <f t="shared" ca="1" si="196"/>
        <v>26.165966666666666</v>
      </c>
      <c r="N976" s="64">
        <f t="shared" ca="1" si="198"/>
        <v>4.4866333333333337</v>
      </c>
      <c r="O976" s="64">
        <f t="shared" ca="1" si="199"/>
        <v>20.129878667777781</v>
      </c>
      <c r="P976" s="64">
        <f t="shared" ca="1" si="200"/>
        <v>4.4866333333333337</v>
      </c>
      <c r="Q976" s="70">
        <f t="shared" ca="1" si="201"/>
        <v>0.14637040033580623</v>
      </c>
      <c r="R976" s="67">
        <f t="shared" ca="1" si="197"/>
        <v>4.5326708503865394</v>
      </c>
      <c r="S976" s="68">
        <f t="shared" ca="1" si="208"/>
        <v>0</v>
      </c>
    </row>
    <row r="977" spans="5:19" x14ac:dyDescent="0.25">
      <c r="E977" s="62">
        <f t="shared" si="202"/>
        <v>976</v>
      </c>
      <c r="F977" s="50">
        <v>44879</v>
      </c>
      <c r="G977" s="51">
        <v>30.441199999999998</v>
      </c>
      <c r="H977" s="69">
        <f t="shared" si="203"/>
        <v>30.6526</v>
      </c>
      <c r="I977" s="64">
        <f t="shared" si="204"/>
        <v>-0.21140000000000114</v>
      </c>
      <c r="J977" s="64">
        <f t="shared" si="205"/>
        <v>4.4689960000000487E-2</v>
      </c>
      <c r="K977" s="64">
        <f t="shared" si="206"/>
        <v>0.21140000000000114</v>
      </c>
      <c r="L977" s="70">
        <f t="shared" si="207"/>
        <v>6.9445356950449113E-3</v>
      </c>
      <c r="M977" s="64">
        <f t="shared" ca="1" si="196"/>
        <v>27.633933333333335</v>
      </c>
      <c r="N977" s="64">
        <f t="shared" ca="1" si="198"/>
        <v>2.8072666666666635</v>
      </c>
      <c r="O977" s="64">
        <f t="shared" ca="1" si="199"/>
        <v>7.8807461377777601</v>
      </c>
      <c r="P977" s="64">
        <f t="shared" ca="1" si="200"/>
        <v>2.8072666666666635</v>
      </c>
      <c r="Q977" s="70">
        <f t="shared" ca="1" si="201"/>
        <v>9.2219316803104467E-2</v>
      </c>
      <c r="R977" s="67">
        <f t="shared" ca="1" si="197"/>
        <v>2.8533041837198696</v>
      </c>
      <c r="S977" s="68">
        <f t="shared" ca="1" si="208"/>
        <v>0</v>
      </c>
    </row>
    <row r="978" spans="5:19" x14ac:dyDescent="0.25">
      <c r="E978" s="62">
        <f t="shared" si="202"/>
        <v>977</v>
      </c>
      <c r="F978" s="50">
        <v>44880</v>
      </c>
      <c r="G978" s="51">
        <v>30.753799999999998</v>
      </c>
      <c r="H978" s="69">
        <f t="shared" si="203"/>
        <v>30.441199999999998</v>
      </c>
      <c r="I978" s="64">
        <f t="shared" si="204"/>
        <v>0.31259999999999977</v>
      </c>
      <c r="J978" s="64">
        <f t="shared" si="205"/>
        <v>9.7718759999999849E-2</v>
      </c>
      <c r="K978" s="64">
        <f t="shared" si="206"/>
        <v>0.31259999999999977</v>
      </c>
      <c r="L978" s="70">
        <f t="shared" si="207"/>
        <v>1.0164597545669146E-2</v>
      </c>
      <c r="M978" s="64">
        <f t="shared" ca="1" si="196"/>
        <v>29.537099999999999</v>
      </c>
      <c r="N978" s="64">
        <f t="shared" ca="1" si="198"/>
        <v>1.2166999999999994</v>
      </c>
      <c r="O978" s="64">
        <f t="shared" ca="1" si="199"/>
        <v>1.4803588899999987</v>
      </c>
      <c r="P978" s="64">
        <f t="shared" ca="1" si="200"/>
        <v>1.2166999999999994</v>
      </c>
      <c r="Q978" s="70">
        <f t="shared" ca="1" si="201"/>
        <v>3.9562590639205544E-2</v>
      </c>
      <c r="R978" s="67">
        <f t="shared" ca="1" si="197"/>
        <v>1.2627375170532054</v>
      </c>
      <c r="S978" s="68">
        <f t="shared" ca="1" si="208"/>
        <v>0</v>
      </c>
    </row>
    <row r="979" spans="5:19" x14ac:dyDescent="0.25">
      <c r="E979" s="62">
        <f t="shared" si="202"/>
        <v>978</v>
      </c>
      <c r="F979" s="50">
        <v>44881</v>
      </c>
      <c r="G979" s="51">
        <v>29.577000000000002</v>
      </c>
      <c r="H979" s="69">
        <f t="shared" si="203"/>
        <v>30.753799999999998</v>
      </c>
      <c r="I979" s="64">
        <f t="shared" si="204"/>
        <v>-1.1767999999999965</v>
      </c>
      <c r="J979" s="64">
        <f t="shared" si="205"/>
        <v>1.3848582399999918</v>
      </c>
      <c r="K979" s="64">
        <f t="shared" si="206"/>
        <v>1.1767999999999965</v>
      </c>
      <c r="L979" s="70">
        <f t="shared" si="207"/>
        <v>3.9787672853906629E-2</v>
      </c>
      <c r="M979" s="64">
        <f t="shared" ca="1" si="196"/>
        <v>30.615866666666665</v>
      </c>
      <c r="N979" s="64">
        <f t="shared" ca="1" si="198"/>
        <v>-1.0388666666666637</v>
      </c>
      <c r="O979" s="64">
        <f t="shared" ca="1" si="199"/>
        <v>1.0792439511111049</v>
      </c>
      <c r="P979" s="64">
        <f t="shared" ca="1" si="200"/>
        <v>1.0388666666666637</v>
      </c>
      <c r="Q979" s="70">
        <f t="shared" ca="1" si="201"/>
        <v>3.5124139252346878E-2</v>
      </c>
      <c r="R979" s="67">
        <f t="shared" ca="1" si="197"/>
        <v>-0.9928291496134577</v>
      </c>
      <c r="S979" s="68">
        <f t="shared" ca="1" si="208"/>
        <v>1</v>
      </c>
    </row>
    <row r="980" spans="5:19" x14ac:dyDescent="0.25">
      <c r="E980" s="62">
        <f t="shared" si="202"/>
        <v>979</v>
      </c>
      <c r="F980" s="50">
        <v>44882</v>
      </c>
      <c r="G980" s="51">
        <v>29.972300000000001</v>
      </c>
      <c r="H980" s="69">
        <f t="shared" si="203"/>
        <v>29.577000000000002</v>
      </c>
      <c r="I980" s="64">
        <f t="shared" si="204"/>
        <v>0.39529999999999887</v>
      </c>
      <c r="J980" s="64">
        <f t="shared" si="205"/>
        <v>0.1562620899999991</v>
      </c>
      <c r="K980" s="64">
        <f t="shared" si="206"/>
        <v>0.39529999999999887</v>
      </c>
      <c r="L980" s="70">
        <f t="shared" si="207"/>
        <v>1.3188844366298177E-2</v>
      </c>
      <c r="M980" s="64">
        <f t="shared" ca="1" si="196"/>
        <v>30.257333333333332</v>
      </c>
      <c r="N980" s="64">
        <f t="shared" ca="1" si="198"/>
        <v>-0.28503333333333103</v>
      </c>
      <c r="O980" s="64">
        <f t="shared" ca="1" si="199"/>
        <v>8.1244001111109798E-2</v>
      </c>
      <c r="P980" s="64">
        <f t="shared" ca="1" si="200"/>
        <v>0.28503333333333103</v>
      </c>
      <c r="Q980" s="70">
        <f t="shared" ca="1" si="201"/>
        <v>9.5098919113091422E-3</v>
      </c>
      <c r="R980" s="67">
        <f t="shared" ca="1" si="197"/>
        <v>-0.23899581628012506</v>
      </c>
      <c r="S980" s="68">
        <f t="shared" ca="1" si="208"/>
        <v>0</v>
      </c>
    </row>
    <row r="981" spans="5:19" x14ac:dyDescent="0.25">
      <c r="E981" s="62">
        <f t="shared" si="202"/>
        <v>980</v>
      </c>
      <c r="F981" s="50">
        <v>44883</v>
      </c>
      <c r="G981" s="51">
        <v>30.413599999999999</v>
      </c>
      <c r="H981" s="69">
        <f t="shared" si="203"/>
        <v>29.972300000000001</v>
      </c>
      <c r="I981" s="64">
        <f t="shared" si="204"/>
        <v>0.44129999999999825</v>
      </c>
      <c r="J981" s="64">
        <f t="shared" si="205"/>
        <v>0.19474568999999844</v>
      </c>
      <c r="K981" s="64">
        <f t="shared" si="206"/>
        <v>0.44129999999999825</v>
      </c>
      <c r="L981" s="70">
        <f t="shared" si="207"/>
        <v>1.4509956072283395E-2</v>
      </c>
      <c r="M981" s="64">
        <f t="shared" ca="1" si="196"/>
        <v>30.101033333333334</v>
      </c>
      <c r="N981" s="64">
        <f t="shared" ca="1" si="198"/>
        <v>0.31256666666666533</v>
      </c>
      <c r="O981" s="64">
        <f t="shared" ca="1" si="199"/>
        <v>9.7697921111110267E-2</v>
      </c>
      <c r="P981" s="64">
        <f t="shared" ca="1" si="200"/>
        <v>0.31256666666666533</v>
      </c>
      <c r="Q981" s="70">
        <f t="shared" ca="1" si="201"/>
        <v>1.0277200550630814E-2</v>
      </c>
      <c r="R981" s="67">
        <f t="shared" ca="1" si="197"/>
        <v>0.35860418371987129</v>
      </c>
      <c r="S981" s="68">
        <f t="shared" ca="1" si="208"/>
        <v>1</v>
      </c>
    </row>
    <row r="982" spans="5:19" x14ac:dyDescent="0.25">
      <c r="E982" s="62">
        <f t="shared" si="202"/>
        <v>981</v>
      </c>
      <c r="F982" s="50">
        <v>44886</v>
      </c>
      <c r="G982" s="51">
        <v>29.7424</v>
      </c>
      <c r="H982" s="69">
        <f t="shared" si="203"/>
        <v>30.413599999999999</v>
      </c>
      <c r="I982" s="64">
        <f t="shared" si="204"/>
        <v>-0.67119999999999891</v>
      </c>
      <c r="J982" s="64">
        <f t="shared" si="205"/>
        <v>0.45050943999999854</v>
      </c>
      <c r="K982" s="64">
        <f t="shared" si="206"/>
        <v>0.67119999999999891</v>
      </c>
      <c r="L982" s="70">
        <f t="shared" si="207"/>
        <v>2.2567109580934924E-2</v>
      </c>
      <c r="M982" s="64">
        <f t="shared" ca="1" si="196"/>
        <v>29.987633333333335</v>
      </c>
      <c r="N982" s="64">
        <f t="shared" ca="1" si="198"/>
        <v>-0.24523333333333497</v>
      </c>
      <c r="O982" s="64">
        <f t="shared" ca="1" si="199"/>
        <v>6.013938777777858E-2</v>
      </c>
      <c r="P982" s="64">
        <f t="shared" ca="1" si="200"/>
        <v>0.24523333333333497</v>
      </c>
      <c r="Q982" s="70">
        <f t="shared" ca="1" si="201"/>
        <v>8.2452436028476166E-3</v>
      </c>
      <c r="R982" s="67">
        <f t="shared" ca="1" si="197"/>
        <v>-0.199195816280129</v>
      </c>
      <c r="S982" s="68">
        <f t="shared" ca="1" si="208"/>
        <v>1</v>
      </c>
    </row>
    <row r="983" spans="5:19" x14ac:dyDescent="0.25">
      <c r="E983" s="62">
        <f t="shared" si="202"/>
        <v>982</v>
      </c>
      <c r="F983" s="50">
        <v>44887</v>
      </c>
      <c r="G983" s="51">
        <v>30.956</v>
      </c>
      <c r="H983" s="69">
        <f t="shared" si="203"/>
        <v>29.7424</v>
      </c>
      <c r="I983" s="64">
        <f t="shared" si="204"/>
        <v>1.2135999999999996</v>
      </c>
      <c r="J983" s="64">
        <f t="shared" si="205"/>
        <v>1.472824959999999</v>
      </c>
      <c r="K983" s="64">
        <f t="shared" si="206"/>
        <v>1.2135999999999996</v>
      </c>
      <c r="L983" s="70">
        <f t="shared" si="207"/>
        <v>3.9204031528621258E-2</v>
      </c>
      <c r="M983" s="64">
        <f t="shared" ca="1" si="196"/>
        <v>30.042766666666665</v>
      </c>
      <c r="N983" s="64">
        <f t="shared" ca="1" si="198"/>
        <v>0.91323333333333423</v>
      </c>
      <c r="O983" s="64">
        <f t="shared" ca="1" si="199"/>
        <v>0.83399512111111274</v>
      </c>
      <c r="P983" s="64">
        <f t="shared" ca="1" si="200"/>
        <v>0.91323333333333423</v>
      </c>
      <c r="Q983" s="70">
        <f t="shared" ca="1" si="201"/>
        <v>2.9501012189344044E-2</v>
      </c>
      <c r="R983" s="67">
        <f t="shared" ca="1" si="197"/>
        <v>0.95927085038654025</v>
      </c>
      <c r="S983" s="68">
        <f t="shared" ca="1" si="208"/>
        <v>1</v>
      </c>
    </row>
    <row r="984" spans="5:19" x14ac:dyDescent="0.25">
      <c r="E984" s="62">
        <f t="shared" si="202"/>
        <v>983</v>
      </c>
      <c r="F984" s="50">
        <v>44888</v>
      </c>
      <c r="G984" s="51">
        <v>31.038799999999998</v>
      </c>
      <c r="H984" s="69">
        <f t="shared" si="203"/>
        <v>30.956</v>
      </c>
      <c r="I984" s="64">
        <f t="shared" si="204"/>
        <v>8.2799999999998875E-2</v>
      </c>
      <c r="J984" s="64">
        <f t="shared" si="205"/>
        <v>6.8558399999998137E-3</v>
      </c>
      <c r="K984" s="64">
        <f t="shared" si="206"/>
        <v>8.2799999999998875E-2</v>
      </c>
      <c r="L984" s="70">
        <f t="shared" si="207"/>
        <v>2.6676289031792107E-3</v>
      </c>
      <c r="M984" s="64">
        <f t="shared" ca="1" si="196"/>
        <v>30.370666666666665</v>
      </c>
      <c r="N984" s="64">
        <f t="shared" ca="1" si="198"/>
        <v>0.66813333333333347</v>
      </c>
      <c r="O984" s="64">
        <f t="shared" ca="1" si="199"/>
        <v>0.44640215111111131</v>
      </c>
      <c r="P984" s="64">
        <f t="shared" ca="1" si="200"/>
        <v>0.66813333333333347</v>
      </c>
      <c r="Q984" s="70">
        <f t="shared" ca="1" si="201"/>
        <v>2.1525746270259594E-2</v>
      </c>
      <c r="R984" s="67">
        <f t="shared" ca="1" si="197"/>
        <v>0.71417085038653949</v>
      </c>
      <c r="S984" s="68">
        <f t="shared" ca="1" si="208"/>
        <v>0</v>
      </c>
    </row>
    <row r="985" spans="5:19" x14ac:dyDescent="0.25">
      <c r="E985" s="62">
        <f t="shared" si="202"/>
        <v>984</v>
      </c>
      <c r="F985" s="50">
        <v>44890</v>
      </c>
      <c r="G985" s="51">
        <v>31.571999999999999</v>
      </c>
      <c r="H985" s="69">
        <f t="shared" si="203"/>
        <v>31.038799999999998</v>
      </c>
      <c r="I985" s="64">
        <f t="shared" si="204"/>
        <v>0.53320000000000078</v>
      </c>
      <c r="J985" s="64">
        <f t="shared" si="205"/>
        <v>0.28430224000000082</v>
      </c>
      <c r="K985" s="64">
        <f t="shared" si="206"/>
        <v>0.53320000000000078</v>
      </c>
      <c r="L985" s="70">
        <f t="shared" si="207"/>
        <v>1.6888382110731053E-2</v>
      </c>
      <c r="M985" s="64">
        <f t="shared" ca="1" si="196"/>
        <v>30.579066666666666</v>
      </c>
      <c r="N985" s="64">
        <f t="shared" ca="1" si="198"/>
        <v>0.99293333333333322</v>
      </c>
      <c r="O985" s="64">
        <f t="shared" ca="1" si="199"/>
        <v>0.98591660444444418</v>
      </c>
      <c r="P985" s="64">
        <f t="shared" ca="1" si="200"/>
        <v>0.99293333333333322</v>
      </c>
      <c r="Q985" s="70">
        <f t="shared" ca="1" si="201"/>
        <v>3.1449807846615142E-2</v>
      </c>
      <c r="R985" s="67">
        <f t="shared" ca="1" si="197"/>
        <v>1.0389708503865391</v>
      </c>
      <c r="S985" s="68">
        <f t="shared" ca="1" si="208"/>
        <v>0</v>
      </c>
    </row>
    <row r="986" spans="5:19" x14ac:dyDescent="0.25">
      <c r="E986" s="62">
        <f t="shared" si="202"/>
        <v>985</v>
      </c>
      <c r="F986" s="50">
        <v>44893</v>
      </c>
      <c r="G986" s="51">
        <v>29.797599999999999</v>
      </c>
      <c r="H986" s="69">
        <f t="shared" si="203"/>
        <v>31.571999999999999</v>
      </c>
      <c r="I986" s="64">
        <f t="shared" si="204"/>
        <v>-1.7744</v>
      </c>
      <c r="J986" s="64">
        <f t="shared" si="205"/>
        <v>3.1484953600000001</v>
      </c>
      <c r="K986" s="64">
        <f t="shared" si="206"/>
        <v>1.7744</v>
      </c>
      <c r="L986" s="70">
        <f t="shared" si="207"/>
        <v>5.9548420006980428E-2</v>
      </c>
      <c r="M986" s="64">
        <f t="shared" ca="1" si="196"/>
        <v>31.188933333333335</v>
      </c>
      <c r="N986" s="64">
        <f t="shared" ca="1" si="198"/>
        <v>-1.3913333333333355</v>
      </c>
      <c r="O986" s="64">
        <f t="shared" ca="1" si="199"/>
        <v>1.9358084444444505</v>
      </c>
      <c r="P986" s="64">
        <f t="shared" ca="1" si="200"/>
        <v>1.3913333333333355</v>
      </c>
      <c r="Q986" s="70">
        <f t="shared" ca="1" si="201"/>
        <v>4.6692798525160936E-2</v>
      </c>
      <c r="R986" s="67">
        <f t="shared" ca="1" si="197"/>
        <v>-1.3452958162801296</v>
      </c>
      <c r="S986" s="68">
        <f t="shared" ca="1" si="208"/>
        <v>1</v>
      </c>
    </row>
    <row r="987" spans="5:19" x14ac:dyDescent="0.25">
      <c r="E987" s="62">
        <f t="shared" si="202"/>
        <v>986</v>
      </c>
      <c r="F987" s="50">
        <v>44894</v>
      </c>
      <c r="G987" s="51">
        <v>29.843599999999999</v>
      </c>
      <c r="H987" s="69">
        <f t="shared" si="203"/>
        <v>29.797599999999999</v>
      </c>
      <c r="I987" s="64">
        <f t="shared" si="204"/>
        <v>4.5999999999999375E-2</v>
      </c>
      <c r="J987" s="64">
        <f t="shared" si="205"/>
        <v>2.1159999999999426E-3</v>
      </c>
      <c r="K987" s="64">
        <f t="shared" si="206"/>
        <v>4.5999999999999375E-2</v>
      </c>
      <c r="L987" s="70">
        <f t="shared" si="207"/>
        <v>1.5413690037394743E-3</v>
      </c>
      <c r="M987" s="64">
        <f t="shared" ca="1" si="196"/>
        <v>30.802800000000001</v>
      </c>
      <c r="N987" s="64">
        <f t="shared" ca="1" si="198"/>
        <v>-0.95920000000000272</v>
      </c>
      <c r="O987" s="64">
        <f t="shared" ca="1" si="199"/>
        <v>0.92006464000000521</v>
      </c>
      <c r="P987" s="64">
        <f t="shared" ca="1" si="200"/>
        <v>0.95920000000000272</v>
      </c>
      <c r="Q987" s="70">
        <f t="shared" ca="1" si="201"/>
        <v>3.2140894530150607E-2</v>
      </c>
      <c r="R987" s="67">
        <f t="shared" ca="1" si="197"/>
        <v>-0.91316248294679669</v>
      </c>
      <c r="S987" s="68">
        <f t="shared" ca="1" si="208"/>
        <v>0</v>
      </c>
    </row>
    <row r="988" spans="5:19" x14ac:dyDescent="0.25">
      <c r="E988" s="62">
        <f t="shared" si="202"/>
        <v>987</v>
      </c>
      <c r="F988" s="50">
        <v>44895</v>
      </c>
      <c r="G988" s="51">
        <v>30.174600000000002</v>
      </c>
      <c r="H988" s="69">
        <f t="shared" si="203"/>
        <v>29.843599999999999</v>
      </c>
      <c r="I988" s="64">
        <f t="shared" si="204"/>
        <v>0.33100000000000307</v>
      </c>
      <c r="J988" s="64">
        <f t="shared" si="205"/>
        <v>0.10956100000000203</v>
      </c>
      <c r="K988" s="64">
        <f t="shared" si="206"/>
        <v>0.33100000000000307</v>
      </c>
      <c r="L988" s="70">
        <f t="shared" si="207"/>
        <v>1.0969490896316872E-2</v>
      </c>
      <c r="M988" s="64">
        <f t="shared" ca="1" si="196"/>
        <v>30.404399999999999</v>
      </c>
      <c r="N988" s="64">
        <f t="shared" ca="1" si="198"/>
        <v>-0.22979999999999734</v>
      </c>
      <c r="O988" s="64">
        <f t="shared" ca="1" si="199"/>
        <v>5.2808039999998779E-2</v>
      </c>
      <c r="P988" s="64">
        <f t="shared" ca="1" si="200"/>
        <v>0.22979999999999734</v>
      </c>
      <c r="Q988" s="70">
        <f t="shared" ca="1" si="201"/>
        <v>7.6156767612494394E-3</v>
      </c>
      <c r="R988" s="67">
        <f t="shared" ca="1" si="197"/>
        <v>-0.18376248294679137</v>
      </c>
      <c r="S988" s="68">
        <f t="shared" ca="1" si="208"/>
        <v>0</v>
      </c>
    </row>
    <row r="989" spans="5:19" x14ac:dyDescent="0.25">
      <c r="E989" s="62">
        <f t="shared" si="202"/>
        <v>988</v>
      </c>
      <c r="F989" s="50">
        <v>44896</v>
      </c>
      <c r="G989" s="51">
        <v>30.781400000000001</v>
      </c>
      <c r="H989" s="69">
        <f t="shared" si="203"/>
        <v>30.174600000000002</v>
      </c>
      <c r="I989" s="64">
        <f t="shared" si="204"/>
        <v>0.60679999999999978</v>
      </c>
      <c r="J989" s="64">
        <f t="shared" si="205"/>
        <v>0.36820623999999974</v>
      </c>
      <c r="K989" s="64">
        <f t="shared" si="206"/>
        <v>0.60679999999999978</v>
      </c>
      <c r="L989" s="70">
        <f t="shared" si="207"/>
        <v>1.9713203428044199E-2</v>
      </c>
      <c r="M989" s="64">
        <f t="shared" ca="1" si="196"/>
        <v>29.938599999999997</v>
      </c>
      <c r="N989" s="64">
        <f t="shared" ca="1" si="198"/>
        <v>0.84280000000000399</v>
      </c>
      <c r="O989" s="64">
        <f t="shared" ca="1" si="199"/>
        <v>0.71031184000000669</v>
      </c>
      <c r="P989" s="64">
        <f t="shared" ca="1" si="200"/>
        <v>0.84280000000000399</v>
      </c>
      <c r="Q989" s="70">
        <f t="shared" ca="1" si="201"/>
        <v>2.7380171142313343E-2</v>
      </c>
      <c r="R989" s="67">
        <f t="shared" ca="1" si="197"/>
        <v>0.88883751705321001</v>
      </c>
      <c r="S989" s="68">
        <f t="shared" ca="1" si="208"/>
        <v>1</v>
      </c>
    </row>
    <row r="990" spans="5:19" x14ac:dyDescent="0.25">
      <c r="E990" s="62">
        <f t="shared" si="202"/>
        <v>989</v>
      </c>
      <c r="F990" s="50">
        <v>44897</v>
      </c>
      <c r="G990" s="51">
        <v>30.542300000000001</v>
      </c>
      <c r="H990" s="69">
        <f t="shared" si="203"/>
        <v>30.781400000000001</v>
      </c>
      <c r="I990" s="64">
        <f t="shared" si="204"/>
        <v>-0.23910000000000053</v>
      </c>
      <c r="J990" s="64">
        <f t="shared" si="205"/>
        <v>5.7168810000000257E-2</v>
      </c>
      <c r="K990" s="64">
        <f t="shared" si="206"/>
        <v>0.23910000000000053</v>
      </c>
      <c r="L990" s="70">
        <f t="shared" si="207"/>
        <v>7.8284870491089585E-3</v>
      </c>
      <c r="M990" s="64">
        <f t="shared" ca="1" si="196"/>
        <v>30.266533333333332</v>
      </c>
      <c r="N990" s="64">
        <f t="shared" ca="1" si="198"/>
        <v>0.27576666666666938</v>
      </c>
      <c r="O990" s="64">
        <f t="shared" ca="1" si="199"/>
        <v>7.6047254444445947E-2</v>
      </c>
      <c r="P990" s="64">
        <f t="shared" ca="1" si="200"/>
        <v>0.27576666666666938</v>
      </c>
      <c r="Q990" s="70">
        <f t="shared" ca="1" si="201"/>
        <v>9.0290078568630843E-3</v>
      </c>
      <c r="R990" s="67">
        <f t="shared" ca="1" si="197"/>
        <v>0.32180418371987535</v>
      </c>
      <c r="S990" s="68">
        <f t="shared" ca="1" si="208"/>
        <v>0</v>
      </c>
    </row>
    <row r="991" spans="5:19" x14ac:dyDescent="0.25">
      <c r="E991" s="62">
        <f t="shared" si="202"/>
        <v>990</v>
      </c>
      <c r="F991" s="50">
        <v>44900</v>
      </c>
      <c r="G991" s="51">
        <v>27.131399999999999</v>
      </c>
      <c r="H991" s="69">
        <f t="shared" si="203"/>
        <v>30.542300000000001</v>
      </c>
      <c r="I991" s="64">
        <f t="shared" si="204"/>
        <v>-3.4109000000000016</v>
      </c>
      <c r="J991" s="64">
        <f t="shared" si="205"/>
        <v>11.63423881000001</v>
      </c>
      <c r="K991" s="64">
        <f t="shared" si="206"/>
        <v>3.4109000000000016</v>
      </c>
      <c r="L991" s="70">
        <f t="shared" si="207"/>
        <v>0.12571780298841939</v>
      </c>
      <c r="M991" s="64">
        <f t="shared" ca="1" si="196"/>
        <v>30.499433333333332</v>
      </c>
      <c r="N991" s="64">
        <f t="shared" ca="1" si="198"/>
        <v>-3.368033333333333</v>
      </c>
      <c r="O991" s="64">
        <f t="shared" ca="1" si="199"/>
        <v>11.343648534444442</v>
      </c>
      <c r="P991" s="64">
        <f t="shared" ca="1" si="200"/>
        <v>3.368033333333333</v>
      </c>
      <c r="Q991" s="70">
        <f t="shared" ca="1" si="201"/>
        <v>0.12413783783119681</v>
      </c>
      <c r="R991" s="67">
        <f t="shared" ca="1" si="197"/>
        <v>-3.3219958162801269</v>
      </c>
      <c r="S991" s="68">
        <f t="shared" ca="1" si="208"/>
        <v>1</v>
      </c>
    </row>
    <row r="992" spans="5:19" x14ac:dyDescent="0.25">
      <c r="E992" s="62">
        <f t="shared" si="202"/>
        <v>991</v>
      </c>
      <c r="F992" s="50">
        <v>44901</v>
      </c>
      <c r="G992" s="51">
        <v>27.021000000000001</v>
      </c>
      <c r="H992" s="69">
        <f t="shared" si="203"/>
        <v>27.131399999999999</v>
      </c>
      <c r="I992" s="64">
        <f t="shared" si="204"/>
        <v>-0.1103999999999985</v>
      </c>
      <c r="J992" s="64">
        <f t="shared" si="205"/>
        <v>1.2188159999999669E-2</v>
      </c>
      <c r="K992" s="64">
        <f t="shared" si="206"/>
        <v>0.1103999999999985</v>
      </c>
      <c r="L992" s="70">
        <f t="shared" si="207"/>
        <v>4.0857111135782723E-3</v>
      </c>
      <c r="M992" s="64">
        <f t="shared" ca="1" si="196"/>
        <v>29.485033333333334</v>
      </c>
      <c r="N992" s="64">
        <f t="shared" ca="1" si="198"/>
        <v>-2.4640333333333331</v>
      </c>
      <c r="O992" s="64">
        <f t="shared" ca="1" si="199"/>
        <v>6.0714602677777769</v>
      </c>
      <c r="P992" s="64">
        <f t="shared" ca="1" si="200"/>
        <v>2.4640333333333331</v>
      </c>
      <c r="Q992" s="70">
        <f t="shared" ca="1" si="201"/>
        <v>9.1189568607132718E-2</v>
      </c>
      <c r="R992" s="67">
        <f t="shared" ca="1" si="197"/>
        <v>-2.4179958162801269</v>
      </c>
      <c r="S992" s="68">
        <f t="shared" ca="1" si="208"/>
        <v>0</v>
      </c>
    </row>
    <row r="993" spans="5:19" x14ac:dyDescent="0.25">
      <c r="E993" s="62">
        <f t="shared" si="202"/>
        <v>992</v>
      </c>
      <c r="F993" s="50">
        <v>44902</v>
      </c>
      <c r="G993" s="51">
        <v>26.634899999999998</v>
      </c>
      <c r="H993" s="69">
        <f t="shared" si="203"/>
        <v>27.021000000000001</v>
      </c>
      <c r="I993" s="64">
        <f t="shared" si="204"/>
        <v>-0.38610000000000255</v>
      </c>
      <c r="J993" s="64">
        <f t="shared" si="205"/>
        <v>0.14907321000000198</v>
      </c>
      <c r="K993" s="64">
        <f t="shared" si="206"/>
        <v>0.38610000000000255</v>
      </c>
      <c r="L993" s="70">
        <f t="shared" si="207"/>
        <v>1.4496018381897532E-2</v>
      </c>
      <c r="M993" s="64">
        <f t="shared" ca="1" si="196"/>
        <v>28.231566666666666</v>
      </c>
      <c r="N993" s="64">
        <f t="shared" ca="1" si="198"/>
        <v>-1.5966666666666676</v>
      </c>
      <c r="O993" s="64">
        <f t="shared" ca="1" si="199"/>
        <v>2.5493444444444475</v>
      </c>
      <c r="P993" s="64">
        <f t="shared" ca="1" si="200"/>
        <v>1.5966666666666676</v>
      </c>
      <c r="Q993" s="70">
        <f t="shared" ca="1" si="201"/>
        <v>5.9946411162297125E-2</v>
      </c>
      <c r="R993" s="67">
        <f t="shared" ca="1" si="197"/>
        <v>-1.5506291496134617</v>
      </c>
      <c r="S993" s="68">
        <f t="shared" ca="1" si="208"/>
        <v>0</v>
      </c>
    </row>
    <row r="994" spans="5:19" x14ac:dyDescent="0.25">
      <c r="E994" s="62">
        <f t="shared" si="202"/>
        <v>993</v>
      </c>
      <c r="F994" s="50">
        <v>44903</v>
      </c>
      <c r="G994" s="51">
        <v>26.359100000000002</v>
      </c>
      <c r="H994" s="69">
        <f t="shared" si="203"/>
        <v>26.634899999999998</v>
      </c>
      <c r="I994" s="64">
        <f t="shared" si="204"/>
        <v>-0.27579999999999671</v>
      </c>
      <c r="J994" s="64">
        <f t="shared" si="205"/>
        <v>7.6065639999998186E-2</v>
      </c>
      <c r="K994" s="64">
        <f t="shared" si="206"/>
        <v>0.27579999999999671</v>
      </c>
      <c r="L994" s="70">
        <f t="shared" si="207"/>
        <v>1.0463179698851504E-2</v>
      </c>
      <c r="M994" s="64">
        <f t="shared" ca="1" si="196"/>
        <v>26.929100000000002</v>
      </c>
      <c r="N994" s="64">
        <f t="shared" ca="1" si="198"/>
        <v>-0.57000000000000028</v>
      </c>
      <c r="O994" s="64">
        <f t="shared" ca="1" si="199"/>
        <v>0.3249000000000003</v>
      </c>
      <c r="P994" s="64">
        <f t="shared" ca="1" si="200"/>
        <v>0.57000000000000028</v>
      </c>
      <c r="Q994" s="70">
        <f t="shared" ca="1" si="201"/>
        <v>2.1624410545124845E-2</v>
      </c>
      <c r="R994" s="67">
        <f t="shared" ca="1" si="197"/>
        <v>-0.52396248294679426</v>
      </c>
      <c r="S994" s="68">
        <f t="shared" ca="1" si="208"/>
        <v>0</v>
      </c>
    </row>
    <row r="995" spans="5:19" x14ac:dyDescent="0.25">
      <c r="E995" s="62">
        <f t="shared" si="202"/>
        <v>994</v>
      </c>
      <c r="F995" s="50">
        <v>44904</v>
      </c>
      <c r="G995" s="51">
        <v>26.3965</v>
      </c>
      <c r="H995" s="69">
        <f t="shared" si="203"/>
        <v>26.359100000000002</v>
      </c>
      <c r="I995" s="64">
        <f t="shared" si="204"/>
        <v>3.7399999999998101E-2</v>
      </c>
      <c r="J995" s="64">
        <f t="shared" si="205"/>
        <v>1.3987599999998579E-3</v>
      </c>
      <c r="K995" s="64">
        <f t="shared" si="206"/>
        <v>3.7399999999998101E-2</v>
      </c>
      <c r="L995" s="70">
        <f t="shared" si="207"/>
        <v>1.4168545072262648E-3</v>
      </c>
      <c r="M995" s="64">
        <f t="shared" ca="1" si="196"/>
        <v>26.671666666666667</v>
      </c>
      <c r="N995" s="64">
        <f t="shared" ca="1" si="198"/>
        <v>-0.27516666666666723</v>
      </c>
      <c r="O995" s="64">
        <f t="shared" ca="1" si="199"/>
        <v>7.5716694444444746E-2</v>
      </c>
      <c r="P995" s="64">
        <f t="shared" ca="1" si="200"/>
        <v>0.27516666666666723</v>
      </c>
      <c r="Q995" s="70">
        <f t="shared" ca="1" si="201"/>
        <v>1.0424361815644772E-2</v>
      </c>
      <c r="R995" s="67">
        <f t="shared" ca="1" si="197"/>
        <v>-0.22912914961346126</v>
      </c>
      <c r="S995" s="68">
        <f t="shared" ca="1" si="208"/>
        <v>0</v>
      </c>
    </row>
    <row r="996" spans="5:19" x14ac:dyDescent="0.25">
      <c r="E996" s="62">
        <f t="shared" si="202"/>
        <v>995</v>
      </c>
      <c r="F996" s="50">
        <v>44907</v>
      </c>
      <c r="G996" s="51">
        <v>26.349699999999999</v>
      </c>
      <c r="H996" s="69">
        <f t="shared" si="203"/>
        <v>26.3965</v>
      </c>
      <c r="I996" s="64">
        <f t="shared" si="204"/>
        <v>-4.6800000000001063E-2</v>
      </c>
      <c r="J996" s="64">
        <f t="shared" si="205"/>
        <v>2.1902400000000993E-3</v>
      </c>
      <c r="K996" s="64">
        <f t="shared" si="206"/>
        <v>4.6800000000001063E-2</v>
      </c>
      <c r="L996" s="70">
        <f t="shared" si="207"/>
        <v>1.7761113029750269E-3</v>
      </c>
      <c r="M996" s="64">
        <f t="shared" ca="1" si="196"/>
        <v>26.4635</v>
      </c>
      <c r="N996" s="64">
        <f t="shared" ca="1" si="198"/>
        <v>-0.11380000000000123</v>
      </c>
      <c r="O996" s="64">
        <f t="shared" ca="1" si="199"/>
        <v>1.2950440000000282E-2</v>
      </c>
      <c r="P996" s="64">
        <f t="shared" ca="1" si="200"/>
        <v>0.11380000000000123</v>
      </c>
      <c r="Q996" s="70">
        <f t="shared" ca="1" si="201"/>
        <v>4.3188347495417877E-3</v>
      </c>
      <c r="R996" s="67">
        <f t="shared" ca="1" si="197"/>
        <v>-6.7762482946795252E-2</v>
      </c>
      <c r="S996" s="68">
        <f t="shared" ca="1" si="208"/>
        <v>0</v>
      </c>
    </row>
    <row r="997" spans="5:19" x14ac:dyDescent="0.25">
      <c r="E997" s="62">
        <f t="shared" si="202"/>
        <v>996</v>
      </c>
      <c r="F997" s="50">
        <v>44908</v>
      </c>
      <c r="G997" s="51">
        <v>26.602399999999999</v>
      </c>
      <c r="H997" s="69">
        <f t="shared" si="203"/>
        <v>26.349699999999999</v>
      </c>
      <c r="I997" s="64">
        <f t="shared" si="204"/>
        <v>0.25270000000000081</v>
      </c>
      <c r="J997" s="64">
        <f t="shared" si="205"/>
        <v>6.3857290000000413E-2</v>
      </c>
      <c r="K997" s="64">
        <f t="shared" si="206"/>
        <v>0.25270000000000081</v>
      </c>
      <c r="L997" s="70">
        <f t="shared" si="207"/>
        <v>9.4991429344721077E-3</v>
      </c>
      <c r="M997" s="64">
        <f t="shared" ca="1" si="196"/>
        <v>26.368433333333332</v>
      </c>
      <c r="N997" s="64">
        <f t="shared" ca="1" si="198"/>
        <v>0.23396666666666732</v>
      </c>
      <c r="O997" s="64">
        <f t="shared" ca="1" si="199"/>
        <v>5.474040111111142E-2</v>
      </c>
      <c r="P997" s="64">
        <f t="shared" ca="1" si="200"/>
        <v>0.23396666666666732</v>
      </c>
      <c r="Q997" s="70">
        <f t="shared" ca="1" si="201"/>
        <v>8.7949458194248389E-3</v>
      </c>
      <c r="R997" s="67">
        <f t="shared" ca="1" si="197"/>
        <v>0.28000418371987329</v>
      </c>
      <c r="S997" s="68">
        <f t="shared" ca="1" si="208"/>
        <v>1</v>
      </c>
    </row>
    <row r="998" spans="5:19" x14ac:dyDescent="0.25">
      <c r="E998" s="62">
        <f t="shared" si="202"/>
        <v>997</v>
      </c>
      <c r="F998" s="50">
        <v>44909</v>
      </c>
      <c r="G998" s="51">
        <v>26.246700000000001</v>
      </c>
      <c r="H998" s="69">
        <f t="shared" si="203"/>
        <v>26.602399999999999</v>
      </c>
      <c r="I998" s="64">
        <f t="shared" si="204"/>
        <v>-0.35569999999999879</v>
      </c>
      <c r="J998" s="64">
        <f t="shared" si="205"/>
        <v>0.12652248999999915</v>
      </c>
      <c r="K998" s="64">
        <f t="shared" si="206"/>
        <v>0.35569999999999879</v>
      </c>
      <c r="L998" s="70">
        <f t="shared" si="207"/>
        <v>1.3552179893091276E-2</v>
      </c>
      <c r="M998" s="64">
        <f t="shared" ca="1" si="196"/>
        <v>26.449533333333335</v>
      </c>
      <c r="N998" s="64">
        <f t="shared" ca="1" si="198"/>
        <v>-0.20283333333333431</v>
      </c>
      <c r="O998" s="64">
        <f t="shared" ca="1" si="199"/>
        <v>4.114136111111151E-2</v>
      </c>
      <c r="P998" s="64">
        <f t="shared" ca="1" si="200"/>
        <v>0.20283333333333431</v>
      </c>
      <c r="Q998" s="70">
        <f t="shared" ca="1" si="201"/>
        <v>7.7279556414076552E-3</v>
      </c>
      <c r="R998" s="67">
        <f t="shared" ca="1" si="197"/>
        <v>-0.15679581628012834</v>
      </c>
      <c r="S998" s="68">
        <f t="shared" ca="1" si="208"/>
        <v>1</v>
      </c>
    </row>
    <row r="999" spans="5:19" x14ac:dyDescent="0.25">
      <c r="E999" s="62">
        <f t="shared" si="202"/>
        <v>998</v>
      </c>
      <c r="F999" s="50">
        <v>44910</v>
      </c>
      <c r="G999" s="51">
        <v>25.769400000000001</v>
      </c>
      <c r="H999" s="69">
        <f t="shared" si="203"/>
        <v>26.246700000000001</v>
      </c>
      <c r="I999" s="64">
        <f t="shared" si="204"/>
        <v>-0.47729999999999961</v>
      </c>
      <c r="J999" s="64">
        <f t="shared" si="205"/>
        <v>0.22781528999999964</v>
      </c>
      <c r="K999" s="64">
        <f t="shared" si="206"/>
        <v>0.47729999999999961</v>
      </c>
      <c r="L999" s="70">
        <f t="shared" si="207"/>
        <v>1.8521967915434569E-2</v>
      </c>
      <c r="M999" s="64">
        <f t="shared" ca="1" si="196"/>
        <v>26.399600000000003</v>
      </c>
      <c r="N999" s="64">
        <f t="shared" ca="1" si="198"/>
        <v>-0.63020000000000209</v>
      </c>
      <c r="O999" s="64">
        <f t="shared" ca="1" si="199"/>
        <v>0.39715204000000265</v>
      </c>
      <c r="P999" s="64">
        <f t="shared" ca="1" si="200"/>
        <v>0.63020000000000209</v>
      </c>
      <c r="Q999" s="70">
        <f t="shared" ca="1" si="201"/>
        <v>2.4455361785683877E-2</v>
      </c>
      <c r="R999" s="67">
        <f t="shared" ca="1" si="197"/>
        <v>-0.58416248294679607</v>
      </c>
      <c r="S999" s="68">
        <f t="shared" ca="1" si="208"/>
        <v>0</v>
      </c>
    </row>
    <row r="1000" spans="5:19" x14ac:dyDescent="0.25">
      <c r="E1000" s="62">
        <f t="shared" si="202"/>
        <v>999</v>
      </c>
      <c r="F1000" s="50">
        <v>44911</v>
      </c>
      <c r="G1000" s="51">
        <v>24.683499999999999</v>
      </c>
      <c r="H1000" s="69">
        <f t="shared" si="203"/>
        <v>25.769400000000001</v>
      </c>
      <c r="I1000" s="64">
        <f t="shared" si="204"/>
        <v>-1.0859000000000023</v>
      </c>
      <c r="J1000" s="64">
        <f t="shared" si="205"/>
        <v>1.1791788100000049</v>
      </c>
      <c r="K1000" s="64">
        <f t="shared" si="206"/>
        <v>1.0859000000000023</v>
      </c>
      <c r="L1000" s="70">
        <f t="shared" si="207"/>
        <v>4.3992950756578379E-2</v>
      </c>
      <c r="M1000" s="64">
        <f t="shared" ca="1" si="196"/>
        <v>26.206166666666665</v>
      </c>
      <c r="N1000" s="64">
        <f t="shared" ca="1" si="198"/>
        <v>-1.5226666666666659</v>
      </c>
      <c r="O1000" s="64">
        <f t="shared" ca="1" si="199"/>
        <v>2.3185137777777758</v>
      </c>
      <c r="P1000" s="64">
        <f t="shared" ca="1" si="200"/>
        <v>1.5226666666666659</v>
      </c>
      <c r="Q1000" s="70">
        <f t="shared" ca="1" si="201"/>
        <v>6.1687632088912273E-2</v>
      </c>
      <c r="R1000" s="67">
        <f t="shared" ca="1" si="197"/>
        <v>-1.47662914961346</v>
      </c>
      <c r="S1000" s="68">
        <f t="shared" ca="1" si="208"/>
        <v>0</v>
      </c>
    </row>
    <row r="1001" spans="5:19" x14ac:dyDescent="0.25">
      <c r="E1001" s="62">
        <f t="shared" si="202"/>
        <v>1000</v>
      </c>
      <c r="F1001" s="50">
        <v>44914</v>
      </c>
      <c r="G1001" s="51">
        <v>24.384</v>
      </c>
      <c r="H1001" s="69">
        <f t="shared" si="203"/>
        <v>24.683499999999999</v>
      </c>
      <c r="I1001" s="64">
        <f t="shared" si="204"/>
        <v>-0.29949999999999832</v>
      </c>
      <c r="J1001" s="64">
        <f t="shared" si="205"/>
        <v>8.9700249999998996E-2</v>
      </c>
      <c r="K1001" s="64">
        <f t="shared" si="206"/>
        <v>0.29949999999999832</v>
      </c>
      <c r="L1001" s="70">
        <f t="shared" si="207"/>
        <v>1.2282644356955311E-2</v>
      </c>
      <c r="M1001" s="64">
        <f t="shared" ca="1" si="196"/>
        <v>25.566533333333336</v>
      </c>
      <c r="N1001" s="64">
        <f t="shared" ca="1" si="198"/>
        <v>-1.1825333333333354</v>
      </c>
      <c r="O1001" s="64">
        <f t="shared" ca="1" si="199"/>
        <v>1.3983850844444494</v>
      </c>
      <c r="P1001" s="64">
        <f t="shared" ca="1" si="200"/>
        <v>1.1825333333333354</v>
      </c>
      <c r="Q1001" s="70">
        <f t="shared" ca="1" si="201"/>
        <v>4.849628171478574E-2</v>
      </c>
      <c r="R1001" s="67">
        <f t="shared" ca="1" si="197"/>
        <v>-1.1364958162801295</v>
      </c>
      <c r="S1001" s="68">
        <f t="shared" ca="1" si="208"/>
        <v>0</v>
      </c>
    </row>
    <row r="1002" spans="5:19" x14ac:dyDescent="0.25">
      <c r="E1002" s="62">
        <f t="shared" si="202"/>
        <v>1001</v>
      </c>
      <c r="F1002" s="50">
        <v>44915</v>
      </c>
      <c r="G1002" s="51">
        <v>23.560300000000002</v>
      </c>
      <c r="H1002" s="69">
        <f t="shared" si="203"/>
        <v>24.384</v>
      </c>
      <c r="I1002" s="64">
        <f t="shared" si="204"/>
        <v>-0.82369999999999877</v>
      </c>
      <c r="J1002" s="64">
        <f t="shared" si="205"/>
        <v>0.67848168999999792</v>
      </c>
      <c r="K1002" s="64">
        <f t="shared" si="206"/>
        <v>0.82369999999999877</v>
      </c>
      <c r="L1002" s="70">
        <f t="shared" si="207"/>
        <v>3.4961354481903829E-2</v>
      </c>
      <c r="M1002" s="64">
        <f t="shared" ca="1" si="196"/>
        <v>24.945633333333333</v>
      </c>
      <c r="N1002" s="64">
        <f t="shared" ca="1" si="198"/>
        <v>-1.3853333333333318</v>
      </c>
      <c r="O1002" s="64">
        <f t="shared" ca="1" si="199"/>
        <v>1.91914844444444</v>
      </c>
      <c r="P1002" s="64">
        <f t="shared" ca="1" si="200"/>
        <v>1.3853333333333318</v>
      </c>
      <c r="Q1002" s="70">
        <f t="shared" ca="1" si="201"/>
        <v>5.8799477652378439E-2</v>
      </c>
      <c r="R1002" s="67">
        <f t="shared" ca="1" si="197"/>
        <v>-1.3392958162801258</v>
      </c>
      <c r="S1002" s="68">
        <f t="shared" ca="1" si="208"/>
        <v>0</v>
      </c>
    </row>
    <row r="1003" spans="5:19" x14ac:dyDescent="0.25">
      <c r="E1003" s="62">
        <f t="shared" si="202"/>
        <v>1002</v>
      </c>
      <c r="F1003" s="50">
        <v>44916</v>
      </c>
      <c r="G1003" s="51">
        <v>23.831700000000001</v>
      </c>
      <c r="H1003" s="69">
        <f t="shared" si="203"/>
        <v>23.560300000000002</v>
      </c>
      <c r="I1003" s="64">
        <f t="shared" si="204"/>
        <v>0.27139999999999986</v>
      </c>
      <c r="J1003" s="64">
        <f t="shared" si="205"/>
        <v>7.3657959999999925E-2</v>
      </c>
      <c r="K1003" s="64">
        <f t="shared" si="206"/>
        <v>0.27139999999999986</v>
      </c>
      <c r="L1003" s="70">
        <f t="shared" si="207"/>
        <v>1.1388193037005327E-2</v>
      </c>
      <c r="M1003" s="64">
        <f t="shared" ca="1" si="196"/>
        <v>24.209266666666664</v>
      </c>
      <c r="N1003" s="64">
        <f t="shared" ca="1" si="198"/>
        <v>-0.37756666666666305</v>
      </c>
      <c r="O1003" s="64">
        <f t="shared" ca="1" si="199"/>
        <v>0.14255658777777505</v>
      </c>
      <c r="P1003" s="64">
        <f t="shared" ca="1" si="200"/>
        <v>0.37756666666666305</v>
      </c>
      <c r="Q1003" s="70">
        <f t="shared" ca="1" si="201"/>
        <v>1.5843043789014757E-2</v>
      </c>
      <c r="R1003" s="67">
        <f t="shared" ca="1" si="197"/>
        <v>-0.33152914961345709</v>
      </c>
      <c r="S1003" s="68">
        <f t="shared" ca="1" si="208"/>
        <v>0</v>
      </c>
    </row>
    <row r="1004" spans="5:19" x14ac:dyDescent="0.25">
      <c r="E1004" s="62">
        <f t="shared" si="202"/>
        <v>1003</v>
      </c>
      <c r="F1004" s="50">
        <v>44917</v>
      </c>
      <c r="G1004" s="51">
        <v>24.533799999999999</v>
      </c>
      <c r="H1004" s="69">
        <f t="shared" si="203"/>
        <v>23.831700000000001</v>
      </c>
      <c r="I1004" s="64">
        <f t="shared" si="204"/>
        <v>0.70209999999999795</v>
      </c>
      <c r="J1004" s="64">
        <f t="shared" si="205"/>
        <v>0.49294440999999711</v>
      </c>
      <c r="K1004" s="64">
        <f t="shared" si="206"/>
        <v>0.70209999999999795</v>
      </c>
      <c r="L1004" s="70">
        <f t="shared" si="207"/>
        <v>2.861766216403484E-2</v>
      </c>
      <c r="M1004" s="64">
        <f t="shared" ca="1" si="196"/>
        <v>23.925333333333331</v>
      </c>
      <c r="N1004" s="64">
        <f t="shared" ca="1" si="198"/>
        <v>0.60846666666666849</v>
      </c>
      <c r="O1004" s="64">
        <f t="shared" ca="1" si="199"/>
        <v>0.37023168444444665</v>
      </c>
      <c r="P1004" s="64">
        <f t="shared" ca="1" si="200"/>
        <v>0.60846666666666849</v>
      </c>
      <c r="Q1004" s="70">
        <f t="shared" ca="1" si="201"/>
        <v>2.480115867361226E-2</v>
      </c>
      <c r="R1004" s="67">
        <f t="shared" ca="1" si="197"/>
        <v>0.65450418371987451</v>
      </c>
      <c r="S1004" s="68">
        <f t="shared" ca="1" si="208"/>
        <v>1</v>
      </c>
    </row>
    <row r="1005" spans="5:19" x14ac:dyDescent="0.25">
      <c r="E1005" s="62">
        <f t="shared" si="202"/>
        <v>1004</v>
      </c>
      <c r="F1005" s="50">
        <v>44918</v>
      </c>
      <c r="G1005" s="51">
        <v>24.402699999999999</v>
      </c>
      <c r="H1005" s="69">
        <f t="shared" si="203"/>
        <v>24.533799999999999</v>
      </c>
      <c r="I1005" s="64">
        <f t="shared" si="204"/>
        <v>-0.13109999999999999</v>
      </c>
      <c r="J1005" s="64">
        <f t="shared" si="205"/>
        <v>1.7187209999999998E-2</v>
      </c>
      <c r="K1005" s="64">
        <f t="shared" si="206"/>
        <v>0.13109999999999999</v>
      </c>
      <c r="L1005" s="70">
        <f t="shared" si="207"/>
        <v>5.3723563376183786E-3</v>
      </c>
      <c r="M1005" s="64">
        <f t="shared" ca="1" si="196"/>
        <v>23.97526666666667</v>
      </c>
      <c r="N1005" s="64">
        <f t="shared" ca="1" si="198"/>
        <v>0.42743333333332956</v>
      </c>
      <c r="O1005" s="64">
        <f t="shared" ca="1" si="199"/>
        <v>0.18269925444444121</v>
      </c>
      <c r="P1005" s="64">
        <f t="shared" ca="1" si="200"/>
        <v>0.42743333333332956</v>
      </c>
      <c r="Q1005" s="70">
        <f t="shared" ca="1" si="201"/>
        <v>1.7515821336709855E-2</v>
      </c>
      <c r="R1005" s="67">
        <f t="shared" ca="1" si="197"/>
        <v>0.47347085038653552</v>
      </c>
      <c r="S1005" s="68">
        <f t="shared" ca="1" si="208"/>
        <v>0</v>
      </c>
    </row>
    <row r="1006" spans="5:19" x14ac:dyDescent="0.25">
      <c r="E1006" s="62">
        <f t="shared" si="202"/>
        <v>1005</v>
      </c>
      <c r="F1006" s="50">
        <v>44922</v>
      </c>
      <c r="G1006" s="51">
        <v>25.422999999999998</v>
      </c>
      <c r="H1006" s="69">
        <f t="shared" si="203"/>
        <v>24.402699999999999</v>
      </c>
      <c r="I1006" s="64">
        <f t="shared" si="204"/>
        <v>1.0202999999999989</v>
      </c>
      <c r="J1006" s="64">
        <f t="shared" si="205"/>
        <v>1.0410120899999977</v>
      </c>
      <c r="K1006" s="64">
        <f t="shared" si="206"/>
        <v>1.0202999999999989</v>
      </c>
      <c r="L1006" s="70">
        <f t="shared" si="207"/>
        <v>4.0132950477913661E-2</v>
      </c>
      <c r="M1006" s="64">
        <f t="shared" ca="1" si="196"/>
        <v>24.256066666666666</v>
      </c>
      <c r="N1006" s="64">
        <f t="shared" ca="1" si="198"/>
        <v>1.1669333333333327</v>
      </c>
      <c r="O1006" s="64">
        <f t="shared" ca="1" si="199"/>
        <v>1.3617334044444429</v>
      </c>
      <c r="P1006" s="64">
        <f t="shared" ca="1" si="200"/>
        <v>1.1669333333333327</v>
      </c>
      <c r="Q1006" s="70">
        <f t="shared" ca="1" si="201"/>
        <v>4.5900693597660892E-2</v>
      </c>
      <c r="R1006" s="67">
        <f t="shared" ca="1" si="197"/>
        <v>1.2129708503865386</v>
      </c>
      <c r="S1006" s="68">
        <f t="shared" ca="1" si="208"/>
        <v>0</v>
      </c>
    </row>
    <row r="1007" spans="5:19" x14ac:dyDescent="0.25">
      <c r="E1007" s="62">
        <f t="shared" si="202"/>
        <v>1006</v>
      </c>
      <c r="F1007" s="50">
        <v>44923</v>
      </c>
      <c r="G1007" s="51">
        <v>24.206199999999999</v>
      </c>
      <c r="H1007" s="69">
        <f t="shared" si="203"/>
        <v>25.422999999999998</v>
      </c>
      <c r="I1007" s="64">
        <f t="shared" si="204"/>
        <v>-1.2167999999999992</v>
      </c>
      <c r="J1007" s="64">
        <f t="shared" si="205"/>
        <v>1.4806022399999981</v>
      </c>
      <c r="K1007" s="64">
        <f t="shared" si="206"/>
        <v>1.2167999999999992</v>
      </c>
      <c r="L1007" s="70">
        <f t="shared" si="207"/>
        <v>5.0268113128041546E-2</v>
      </c>
      <c r="M1007" s="64">
        <f t="shared" ca="1" si="196"/>
        <v>24.7865</v>
      </c>
      <c r="N1007" s="64">
        <f t="shared" ca="1" si="198"/>
        <v>-0.58030000000000115</v>
      </c>
      <c r="O1007" s="64">
        <f t="shared" ca="1" si="199"/>
        <v>0.33674809000000133</v>
      </c>
      <c r="P1007" s="64">
        <f t="shared" ca="1" si="200"/>
        <v>0.58030000000000115</v>
      </c>
      <c r="Q1007" s="70">
        <f t="shared" ca="1" si="201"/>
        <v>2.3973196949541902E-2</v>
      </c>
      <c r="R1007" s="67">
        <f t="shared" ca="1" si="197"/>
        <v>-0.53426248294679513</v>
      </c>
      <c r="S1007" s="68">
        <f t="shared" ca="1" si="208"/>
        <v>1</v>
      </c>
    </row>
    <row r="1008" spans="5:19" x14ac:dyDescent="0.25">
      <c r="E1008" s="62">
        <f t="shared" si="202"/>
        <v>1007</v>
      </c>
      <c r="F1008" s="50">
        <v>44924</v>
      </c>
      <c r="G1008" s="51">
        <v>25.685099999999998</v>
      </c>
      <c r="H1008" s="69">
        <f t="shared" si="203"/>
        <v>24.206199999999999</v>
      </c>
      <c r="I1008" s="64">
        <f t="shared" si="204"/>
        <v>1.4788999999999994</v>
      </c>
      <c r="J1008" s="64">
        <f t="shared" si="205"/>
        <v>2.1871452099999984</v>
      </c>
      <c r="K1008" s="64">
        <f t="shared" si="206"/>
        <v>1.4788999999999994</v>
      </c>
      <c r="L1008" s="70">
        <f t="shared" si="207"/>
        <v>5.757812895414071E-2</v>
      </c>
      <c r="M1008" s="64">
        <f t="shared" ca="1" si="196"/>
        <v>24.677299999999999</v>
      </c>
      <c r="N1008" s="64">
        <f t="shared" ca="1" si="198"/>
        <v>1.0077999999999996</v>
      </c>
      <c r="O1008" s="64">
        <f t="shared" ca="1" si="199"/>
        <v>1.0156608399999991</v>
      </c>
      <c r="P1008" s="64">
        <f t="shared" ca="1" si="200"/>
        <v>1.0077999999999996</v>
      </c>
      <c r="Q1008" s="70">
        <f t="shared" ca="1" si="201"/>
        <v>3.9236755940214349E-2</v>
      </c>
      <c r="R1008" s="67">
        <f t="shared" ca="1" si="197"/>
        <v>1.0538375170532055</v>
      </c>
      <c r="S1008" s="68">
        <f t="shared" ca="1" si="208"/>
        <v>1</v>
      </c>
    </row>
    <row r="1009" spans="5:19" x14ac:dyDescent="0.25">
      <c r="E1009" s="62">
        <f t="shared" si="202"/>
        <v>1008</v>
      </c>
      <c r="F1009" s="50">
        <v>44925</v>
      </c>
      <c r="G1009" s="51">
        <v>25.844200000000001</v>
      </c>
      <c r="H1009" s="69">
        <f t="shared" si="203"/>
        <v>25.685099999999998</v>
      </c>
      <c r="I1009" s="64">
        <f t="shared" si="204"/>
        <v>0.15910000000000224</v>
      </c>
      <c r="J1009" s="64">
        <f t="shared" si="205"/>
        <v>2.5312810000000713E-2</v>
      </c>
      <c r="K1009" s="64">
        <f t="shared" si="206"/>
        <v>0.15910000000000224</v>
      </c>
      <c r="L1009" s="70">
        <f t="shared" si="207"/>
        <v>6.1561201352722172E-3</v>
      </c>
      <c r="M1009" s="64">
        <f t="shared" ca="1" si="196"/>
        <v>25.104766666666666</v>
      </c>
      <c r="N1009" s="64">
        <f t="shared" ca="1" si="198"/>
        <v>0.73943333333333428</v>
      </c>
      <c r="O1009" s="64">
        <f t="shared" ca="1" si="199"/>
        <v>0.5467616544444458</v>
      </c>
      <c r="P1009" s="64">
        <f t="shared" ca="1" si="200"/>
        <v>0.73943333333333428</v>
      </c>
      <c r="Q1009" s="70">
        <f t="shared" ca="1" si="201"/>
        <v>2.8611190647547004E-2</v>
      </c>
      <c r="R1009" s="67">
        <f t="shared" ca="1" si="197"/>
        <v>0.7854708503865403</v>
      </c>
      <c r="S1009" s="68">
        <f t="shared" ca="1" si="208"/>
        <v>0</v>
      </c>
    </row>
    <row r="1010" spans="5:19" x14ac:dyDescent="0.25">
      <c r="E1010" s="62">
        <f t="shared" si="202"/>
        <v>1009</v>
      </c>
      <c r="F1010" s="50">
        <v>44929</v>
      </c>
      <c r="G1010" s="51">
        <v>25.965900000000001</v>
      </c>
      <c r="H1010" s="69">
        <f t="shared" si="203"/>
        <v>25.844200000000001</v>
      </c>
      <c r="I1010" s="64">
        <f t="shared" si="204"/>
        <v>0.12170000000000059</v>
      </c>
      <c r="J1010" s="64">
        <f t="shared" si="205"/>
        <v>1.4810890000000142E-2</v>
      </c>
      <c r="K1010" s="64">
        <f t="shared" si="206"/>
        <v>0.12170000000000059</v>
      </c>
      <c r="L1010" s="70">
        <f t="shared" si="207"/>
        <v>4.6869163017650298E-3</v>
      </c>
      <c r="M1010" s="64">
        <f t="shared" ca="1" si="196"/>
        <v>25.245166666666666</v>
      </c>
      <c r="N1010" s="64">
        <f t="shared" ca="1" si="198"/>
        <v>0.72073333333333522</v>
      </c>
      <c r="O1010" s="64">
        <f t="shared" ca="1" si="199"/>
        <v>0.51945653777778056</v>
      </c>
      <c r="P1010" s="64">
        <f t="shared" ca="1" si="200"/>
        <v>0.72073333333333522</v>
      </c>
      <c r="Q1010" s="70">
        <f t="shared" ca="1" si="201"/>
        <v>2.7756917084843399E-2</v>
      </c>
      <c r="R1010" s="67">
        <f t="shared" ca="1" si="197"/>
        <v>0.76677085038654125</v>
      </c>
      <c r="S1010" s="68">
        <f t="shared" ca="1" si="208"/>
        <v>0</v>
      </c>
    </row>
    <row r="1011" spans="5:19" x14ac:dyDescent="0.25">
      <c r="E1011" s="62">
        <f t="shared" si="202"/>
        <v>1010</v>
      </c>
      <c r="F1011" s="50">
        <v>44930</v>
      </c>
      <c r="G1011" s="51">
        <v>27.632100000000001</v>
      </c>
      <c r="H1011" s="69">
        <f t="shared" si="203"/>
        <v>25.965900000000001</v>
      </c>
      <c r="I1011" s="64">
        <f t="shared" si="204"/>
        <v>1.6661999999999999</v>
      </c>
      <c r="J1011" s="64">
        <f t="shared" si="205"/>
        <v>2.7762224399999997</v>
      </c>
      <c r="K1011" s="64">
        <f t="shared" si="206"/>
        <v>1.6661999999999999</v>
      </c>
      <c r="L1011" s="70">
        <f t="shared" si="207"/>
        <v>6.0299434353523612E-2</v>
      </c>
      <c r="M1011" s="64">
        <f t="shared" ca="1" si="196"/>
        <v>25.831733333333332</v>
      </c>
      <c r="N1011" s="64">
        <f t="shared" ca="1" si="198"/>
        <v>1.8003666666666689</v>
      </c>
      <c r="O1011" s="64">
        <f t="shared" ca="1" si="199"/>
        <v>3.2413201344444524</v>
      </c>
      <c r="P1011" s="64">
        <f t="shared" ca="1" si="200"/>
        <v>1.8003666666666689</v>
      </c>
      <c r="Q1011" s="70">
        <f t="shared" ca="1" si="201"/>
        <v>6.515489834890105E-2</v>
      </c>
      <c r="R1011" s="67">
        <f t="shared" ca="1" si="197"/>
        <v>1.8464041837198748</v>
      </c>
      <c r="S1011" s="68">
        <f t="shared" ca="1" si="208"/>
        <v>0</v>
      </c>
    </row>
    <row r="1012" spans="5:19" x14ac:dyDescent="0.25">
      <c r="E1012" s="62">
        <f t="shared" si="202"/>
        <v>1011</v>
      </c>
      <c r="F1012" s="50">
        <v>44931</v>
      </c>
      <c r="G1012" s="51">
        <v>27.566600000000001</v>
      </c>
      <c r="H1012" s="69">
        <f t="shared" si="203"/>
        <v>27.632100000000001</v>
      </c>
      <c r="I1012" s="64">
        <f t="shared" si="204"/>
        <v>-6.5500000000000114E-2</v>
      </c>
      <c r="J1012" s="64">
        <f t="shared" si="205"/>
        <v>4.2902500000000145E-3</v>
      </c>
      <c r="K1012" s="64">
        <f t="shared" si="206"/>
        <v>6.5500000000000114E-2</v>
      </c>
      <c r="L1012" s="70">
        <f t="shared" si="207"/>
        <v>2.3760637873368536E-3</v>
      </c>
      <c r="M1012" s="64">
        <f t="shared" ca="1" si="196"/>
        <v>26.480733333333337</v>
      </c>
      <c r="N1012" s="64">
        <f t="shared" ca="1" si="198"/>
        <v>1.0858666666666643</v>
      </c>
      <c r="O1012" s="64">
        <f t="shared" ca="1" si="199"/>
        <v>1.1791064177777726</v>
      </c>
      <c r="P1012" s="64">
        <f t="shared" ca="1" si="200"/>
        <v>1.0858666666666643</v>
      </c>
      <c r="Q1012" s="70">
        <f t="shared" ca="1" si="201"/>
        <v>3.9390663580806638E-2</v>
      </c>
      <c r="R1012" s="67">
        <f t="shared" ca="1" si="197"/>
        <v>1.1319041837198702</v>
      </c>
      <c r="S1012" s="68">
        <f t="shared" ca="1" si="208"/>
        <v>0</v>
      </c>
    </row>
    <row r="1013" spans="5:19" x14ac:dyDescent="0.25">
      <c r="E1013" s="62">
        <f t="shared" si="202"/>
        <v>1012</v>
      </c>
      <c r="F1013" s="50">
        <v>44932</v>
      </c>
      <c r="G1013" s="51">
        <v>27.6508</v>
      </c>
      <c r="H1013" s="69">
        <f t="shared" si="203"/>
        <v>27.566600000000001</v>
      </c>
      <c r="I1013" s="64">
        <f t="shared" si="204"/>
        <v>8.4199999999999164E-2</v>
      </c>
      <c r="J1013" s="64">
        <f t="shared" si="205"/>
        <v>7.089639999999859E-3</v>
      </c>
      <c r="K1013" s="64">
        <f t="shared" si="206"/>
        <v>8.4199999999999164E-2</v>
      </c>
      <c r="L1013" s="70">
        <f t="shared" si="207"/>
        <v>3.0451198518668234E-3</v>
      </c>
      <c r="M1013" s="64">
        <f t="shared" ca="1" si="196"/>
        <v>27.054866666666669</v>
      </c>
      <c r="N1013" s="64">
        <f t="shared" ca="1" si="198"/>
        <v>0.59593333333333121</v>
      </c>
      <c r="O1013" s="64">
        <f t="shared" ca="1" si="199"/>
        <v>0.35513653777777526</v>
      </c>
      <c r="P1013" s="64">
        <f t="shared" ca="1" si="200"/>
        <v>0.59593333333333121</v>
      </c>
      <c r="Q1013" s="70">
        <f t="shared" ca="1" si="201"/>
        <v>2.1552119046585674E-2</v>
      </c>
      <c r="R1013" s="67">
        <f t="shared" ca="1" si="197"/>
        <v>0.64197085038653723</v>
      </c>
      <c r="S1013" s="68">
        <f t="shared" ca="1" si="208"/>
        <v>0</v>
      </c>
    </row>
    <row r="1014" spans="5:19" x14ac:dyDescent="0.25">
      <c r="E1014" s="62">
        <f t="shared" si="202"/>
        <v>1013</v>
      </c>
      <c r="F1014" s="50">
        <v>44935</v>
      </c>
      <c r="G1014" s="51">
        <v>27.678899999999999</v>
      </c>
      <c r="H1014" s="69">
        <f t="shared" si="203"/>
        <v>27.6508</v>
      </c>
      <c r="I1014" s="64">
        <f t="shared" si="204"/>
        <v>2.809999999999846E-2</v>
      </c>
      <c r="J1014" s="64">
        <f t="shared" si="205"/>
        <v>7.8960999999991342E-4</v>
      </c>
      <c r="K1014" s="64">
        <f t="shared" si="206"/>
        <v>2.809999999999846E-2</v>
      </c>
      <c r="L1014" s="70">
        <f t="shared" si="207"/>
        <v>1.0152137548818218E-3</v>
      </c>
      <c r="M1014" s="64">
        <f t="shared" ca="1" si="196"/>
        <v>27.616500000000002</v>
      </c>
      <c r="N1014" s="64">
        <f t="shared" ca="1" si="198"/>
        <v>6.239999999999668E-2</v>
      </c>
      <c r="O1014" s="64">
        <f t="shared" ca="1" si="199"/>
        <v>3.8937599999995859E-3</v>
      </c>
      <c r="P1014" s="64">
        <f t="shared" ca="1" si="200"/>
        <v>6.239999999999668E-2</v>
      </c>
      <c r="Q1014" s="70">
        <f t="shared" ca="1" si="201"/>
        <v>2.2544248506984267E-3</v>
      </c>
      <c r="R1014" s="67">
        <f t="shared" ca="1" si="197"/>
        <v>0.10843751705320266</v>
      </c>
      <c r="S1014" s="68">
        <f t="shared" ca="1" si="208"/>
        <v>0</v>
      </c>
    </row>
    <row r="1015" spans="5:19" x14ac:dyDescent="0.25">
      <c r="E1015" s="62">
        <f t="shared" si="202"/>
        <v>1014</v>
      </c>
      <c r="F1015" s="50">
        <v>44936</v>
      </c>
      <c r="G1015" s="51">
        <v>28.0533</v>
      </c>
      <c r="H1015" s="69">
        <f t="shared" si="203"/>
        <v>27.678899999999999</v>
      </c>
      <c r="I1015" s="64">
        <f t="shared" si="204"/>
        <v>0.3744000000000014</v>
      </c>
      <c r="J1015" s="64">
        <f t="shared" si="205"/>
        <v>0.14017536000000105</v>
      </c>
      <c r="K1015" s="64">
        <f t="shared" si="206"/>
        <v>0.3744000000000014</v>
      </c>
      <c r="L1015" s="70">
        <f t="shared" si="207"/>
        <v>1.33460234624804E-2</v>
      </c>
      <c r="M1015" s="64">
        <f t="shared" ca="1" si="196"/>
        <v>27.632099999999998</v>
      </c>
      <c r="N1015" s="64">
        <f t="shared" ca="1" si="198"/>
        <v>0.42120000000000246</v>
      </c>
      <c r="O1015" s="64">
        <f t="shared" ca="1" si="199"/>
        <v>0.17740944000000208</v>
      </c>
      <c r="P1015" s="64">
        <f t="shared" ca="1" si="200"/>
        <v>0.42120000000000246</v>
      </c>
      <c r="Q1015" s="70">
        <f t="shared" ca="1" si="201"/>
        <v>1.5014276395290481E-2</v>
      </c>
      <c r="R1015" s="67">
        <f t="shared" ca="1" si="197"/>
        <v>0.46723751705320843</v>
      </c>
      <c r="S1015" s="68">
        <f t="shared" ca="1" si="208"/>
        <v>0</v>
      </c>
    </row>
    <row r="1016" spans="5:19" x14ac:dyDescent="0.25">
      <c r="E1016" s="62">
        <f t="shared" si="202"/>
        <v>1015</v>
      </c>
      <c r="F1016" s="50">
        <v>44937</v>
      </c>
      <c r="G1016" s="51">
        <v>28.2499</v>
      </c>
      <c r="H1016" s="69">
        <f t="shared" si="203"/>
        <v>28.0533</v>
      </c>
      <c r="I1016" s="64">
        <f t="shared" si="204"/>
        <v>0.19660000000000011</v>
      </c>
      <c r="J1016" s="64">
        <f t="shared" si="205"/>
        <v>3.8651560000000043E-2</v>
      </c>
      <c r="K1016" s="64">
        <f t="shared" si="206"/>
        <v>0.19660000000000011</v>
      </c>
      <c r="L1016" s="70">
        <f t="shared" si="207"/>
        <v>6.9593166701475088E-3</v>
      </c>
      <c r="M1016" s="64">
        <f t="shared" ca="1" si="196"/>
        <v>27.794333333333338</v>
      </c>
      <c r="N1016" s="64">
        <f t="shared" ca="1" si="198"/>
        <v>0.45556666666666246</v>
      </c>
      <c r="O1016" s="64">
        <f t="shared" ca="1" si="199"/>
        <v>0.20754098777777394</v>
      </c>
      <c r="P1016" s="64">
        <f t="shared" ca="1" si="200"/>
        <v>0.45556666666666246</v>
      </c>
      <c r="Q1016" s="70">
        <f t="shared" ca="1" si="201"/>
        <v>1.6126310771601402E-2</v>
      </c>
      <c r="R1016" s="67">
        <f t="shared" ca="1" si="197"/>
        <v>0.50160418371986848</v>
      </c>
      <c r="S1016" s="68">
        <f t="shared" ca="1" si="208"/>
        <v>0</v>
      </c>
    </row>
    <row r="1017" spans="5:19" x14ac:dyDescent="0.25">
      <c r="E1017" s="62">
        <f t="shared" si="202"/>
        <v>1016</v>
      </c>
      <c r="F1017" s="50">
        <v>44938</v>
      </c>
      <c r="G1017" s="51">
        <v>28.7834</v>
      </c>
      <c r="H1017" s="69">
        <f t="shared" si="203"/>
        <v>28.2499</v>
      </c>
      <c r="I1017" s="64">
        <f t="shared" si="204"/>
        <v>0.53350000000000009</v>
      </c>
      <c r="J1017" s="64">
        <f t="shared" si="205"/>
        <v>0.28462225000000008</v>
      </c>
      <c r="K1017" s="64">
        <f t="shared" si="206"/>
        <v>0.53350000000000009</v>
      </c>
      <c r="L1017" s="70">
        <f t="shared" si="207"/>
        <v>1.8534988917223126E-2</v>
      </c>
      <c r="M1017" s="64">
        <f t="shared" ca="1" si="196"/>
        <v>27.994033333333334</v>
      </c>
      <c r="N1017" s="64">
        <f t="shared" ca="1" si="198"/>
        <v>0.78936666666666611</v>
      </c>
      <c r="O1017" s="64">
        <f t="shared" ca="1" si="199"/>
        <v>0.62309973444444355</v>
      </c>
      <c r="P1017" s="64">
        <f t="shared" ca="1" si="200"/>
        <v>0.78936666666666611</v>
      </c>
      <c r="Q1017" s="70">
        <f t="shared" ca="1" si="201"/>
        <v>2.7424371918073127E-2</v>
      </c>
      <c r="R1017" s="67">
        <f t="shared" ca="1" si="197"/>
        <v>0.83540418371987213</v>
      </c>
      <c r="S1017" s="68">
        <f t="shared" ca="1" si="208"/>
        <v>0</v>
      </c>
    </row>
    <row r="1018" spans="5:19" x14ac:dyDescent="0.25">
      <c r="E1018" s="62">
        <f t="shared" si="202"/>
        <v>1017</v>
      </c>
      <c r="F1018" s="50">
        <v>44939</v>
      </c>
      <c r="G1018" s="51">
        <v>29.139099999999999</v>
      </c>
      <c r="H1018" s="69">
        <f t="shared" si="203"/>
        <v>28.7834</v>
      </c>
      <c r="I1018" s="64">
        <f t="shared" si="204"/>
        <v>0.35569999999999879</v>
      </c>
      <c r="J1018" s="64">
        <f t="shared" si="205"/>
        <v>0.12652248999999915</v>
      </c>
      <c r="K1018" s="64">
        <f t="shared" si="206"/>
        <v>0.35569999999999879</v>
      </c>
      <c r="L1018" s="70">
        <f t="shared" si="207"/>
        <v>1.2206965898054463E-2</v>
      </c>
      <c r="M1018" s="64">
        <f t="shared" ca="1" si="196"/>
        <v>28.362200000000001</v>
      </c>
      <c r="N1018" s="64">
        <f t="shared" ca="1" si="198"/>
        <v>0.7768999999999977</v>
      </c>
      <c r="O1018" s="64">
        <f t="shared" ca="1" si="199"/>
        <v>0.60357360999999643</v>
      </c>
      <c r="P1018" s="64">
        <f t="shared" ca="1" si="200"/>
        <v>0.7768999999999977</v>
      </c>
      <c r="Q1018" s="70">
        <f t="shared" ca="1" si="201"/>
        <v>2.6661770610622762E-2</v>
      </c>
      <c r="R1018" s="67">
        <f t="shared" ca="1" si="197"/>
        <v>0.82293751705320373</v>
      </c>
      <c r="S1018" s="68">
        <f t="shared" ca="1" si="208"/>
        <v>0</v>
      </c>
    </row>
    <row r="1019" spans="5:19" x14ac:dyDescent="0.25">
      <c r="E1019" s="62">
        <f t="shared" si="202"/>
        <v>1018</v>
      </c>
      <c r="F1019" s="50">
        <v>44943</v>
      </c>
      <c r="G1019" s="51">
        <v>28.6524</v>
      </c>
      <c r="H1019" s="69">
        <f t="shared" si="203"/>
        <v>29.139099999999999</v>
      </c>
      <c r="I1019" s="64">
        <f t="shared" si="204"/>
        <v>-0.48669999999999902</v>
      </c>
      <c r="J1019" s="64">
        <f t="shared" si="205"/>
        <v>0.23687688999999904</v>
      </c>
      <c r="K1019" s="64">
        <f t="shared" si="206"/>
        <v>0.48669999999999902</v>
      </c>
      <c r="L1019" s="70">
        <f t="shared" si="207"/>
        <v>1.6986360653906792E-2</v>
      </c>
      <c r="M1019" s="64">
        <f t="shared" ca="1" si="196"/>
        <v>28.724133333333331</v>
      </c>
      <c r="N1019" s="64">
        <f t="shared" ca="1" si="198"/>
        <v>-7.1733333333330762E-2</v>
      </c>
      <c r="O1019" s="64">
        <f t="shared" ca="1" si="199"/>
        <v>5.1456711111107422E-3</v>
      </c>
      <c r="P1019" s="64">
        <f t="shared" ca="1" si="200"/>
        <v>7.1733333333330762E-2</v>
      </c>
      <c r="Q1019" s="70">
        <f t="shared" ca="1" si="201"/>
        <v>2.5035715449083064E-3</v>
      </c>
      <c r="R1019" s="67">
        <f t="shared" ca="1" si="197"/>
        <v>-2.5695816280124781E-2</v>
      </c>
      <c r="S1019" s="68">
        <f t="shared" ca="1" si="208"/>
        <v>1</v>
      </c>
    </row>
    <row r="1020" spans="5:19" x14ac:dyDescent="0.25">
      <c r="E1020" s="62">
        <f t="shared" si="202"/>
        <v>1019</v>
      </c>
      <c r="F1020" s="50">
        <v>44944</v>
      </c>
      <c r="G1020" s="51">
        <v>28.137599999999999</v>
      </c>
      <c r="H1020" s="69">
        <f t="shared" si="203"/>
        <v>28.6524</v>
      </c>
      <c r="I1020" s="64">
        <f t="shared" si="204"/>
        <v>-0.51480000000000103</v>
      </c>
      <c r="J1020" s="64">
        <f t="shared" si="205"/>
        <v>0.26501904000000104</v>
      </c>
      <c r="K1020" s="64">
        <f t="shared" si="206"/>
        <v>0.51480000000000103</v>
      </c>
      <c r="L1020" s="70">
        <f t="shared" si="207"/>
        <v>1.8295803480040979E-2</v>
      </c>
      <c r="M1020" s="64">
        <f t="shared" ca="1" si="196"/>
        <v>28.8583</v>
      </c>
      <c r="N1020" s="64">
        <f t="shared" ca="1" si="198"/>
        <v>-0.72070000000000078</v>
      </c>
      <c r="O1020" s="64">
        <f t="shared" ca="1" si="199"/>
        <v>0.51940849000000111</v>
      </c>
      <c r="P1020" s="64">
        <f t="shared" ca="1" si="200"/>
        <v>0.72070000000000078</v>
      </c>
      <c r="Q1020" s="70">
        <f t="shared" ca="1" si="201"/>
        <v>2.5613414079381353E-2</v>
      </c>
      <c r="R1020" s="67">
        <f t="shared" ca="1" si="197"/>
        <v>-0.67466248294679476</v>
      </c>
      <c r="S1020" s="68">
        <f t="shared" ca="1" si="208"/>
        <v>0</v>
      </c>
    </row>
    <row r="1021" spans="5:19" x14ac:dyDescent="0.25">
      <c r="E1021" s="62">
        <f t="shared" si="202"/>
        <v>1020</v>
      </c>
      <c r="F1021" s="50">
        <v>44945</v>
      </c>
      <c r="G1021" s="51">
        <v>26.602399999999999</v>
      </c>
      <c r="H1021" s="69">
        <f t="shared" si="203"/>
        <v>28.137599999999999</v>
      </c>
      <c r="I1021" s="64">
        <f t="shared" si="204"/>
        <v>-1.5351999999999997</v>
      </c>
      <c r="J1021" s="64">
        <f t="shared" si="205"/>
        <v>2.3568390399999992</v>
      </c>
      <c r="K1021" s="64">
        <f t="shared" si="206"/>
        <v>1.5351999999999997</v>
      </c>
      <c r="L1021" s="70">
        <f t="shared" si="207"/>
        <v>5.7709078880101031E-2</v>
      </c>
      <c r="M1021" s="64">
        <f t="shared" ca="1" si="196"/>
        <v>28.643033333333335</v>
      </c>
      <c r="N1021" s="64">
        <f t="shared" ca="1" si="198"/>
        <v>-2.0406333333333357</v>
      </c>
      <c r="O1021" s="64">
        <f t="shared" ca="1" si="199"/>
        <v>4.1641844011111209</v>
      </c>
      <c r="P1021" s="64">
        <f t="shared" ca="1" si="200"/>
        <v>2.0406333333333357</v>
      </c>
      <c r="Q1021" s="70">
        <f t="shared" ca="1" si="201"/>
        <v>7.6708617768822956E-2</v>
      </c>
      <c r="R1021" s="67">
        <f t="shared" ca="1" si="197"/>
        <v>-1.9945958162801298</v>
      </c>
      <c r="S1021" s="68">
        <f t="shared" ca="1" si="208"/>
        <v>0</v>
      </c>
    </row>
    <row r="1022" spans="5:19" x14ac:dyDescent="0.25">
      <c r="E1022" s="62">
        <f t="shared" si="202"/>
        <v>1021</v>
      </c>
      <c r="F1022" s="50">
        <v>44946</v>
      </c>
      <c r="G1022" s="51">
        <v>27.4636</v>
      </c>
      <c r="H1022" s="69">
        <f t="shared" si="203"/>
        <v>26.602399999999999</v>
      </c>
      <c r="I1022" s="64">
        <f t="shared" si="204"/>
        <v>0.86120000000000019</v>
      </c>
      <c r="J1022" s="64">
        <f t="shared" si="205"/>
        <v>0.74166544000000034</v>
      </c>
      <c r="K1022" s="64">
        <f t="shared" si="206"/>
        <v>0.86120000000000019</v>
      </c>
      <c r="L1022" s="70">
        <f t="shared" si="207"/>
        <v>3.1357870053452579E-2</v>
      </c>
      <c r="M1022" s="64">
        <f t="shared" ca="1" si="196"/>
        <v>27.797466666666665</v>
      </c>
      <c r="N1022" s="64">
        <f t="shared" ca="1" si="198"/>
        <v>-0.33386666666666542</v>
      </c>
      <c r="O1022" s="64">
        <f t="shared" ca="1" si="199"/>
        <v>0.11146695111111028</v>
      </c>
      <c r="P1022" s="64">
        <f t="shared" ca="1" si="200"/>
        <v>0.33386666666666542</v>
      </c>
      <c r="Q1022" s="70">
        <f t="shared" ca="1" si="201"/>
        <v>1.2156697106958499E-2</v>
      </c>
      <c r="R1022" s="67">
        <f t="shared" ca="1" si="197"/>
        <v>-0.28782914961345946</v>
      </c>
      <c r="S1022" s="68">
        <f t="shared" ca="1" si="208"/>
        <v>0</v>
      </c>
    </row>
    <row r="1023" spans="5:19" x14ac:dyDescent="0.25">
      <c r="E1023" s="62">
        <f t="shared" si="202"/>
        <v>1022</v>
      </c>
      <c r="F1023" s="50">
        <v>44949</v>
      </c>
      <c r="G1023" s="51">
        <v>28.540099999999999</v>
      </c>
      <c r="H1023" s="69">
        <f t="shared" si="203"/>
        <v>27.4636</v>
      </c>
      <c r="I1023" s="64">
        <f t="shared" si="204"/>
        <v>1.0764999999999993</v>
      </c>
      <c r="J1023" s="64">
        <f t="shared" si="205"/>
        <v>1.1588522499999987</v>
      </c>
      <c r="K1023" s="64">
        <f t="shared" si="206"/>
        <v>1.0764999999999993</v>
      </c>
      <c r="L1023" s="70">
        <f t="shared" si="207"/>
        <v>3.7718858728595886E-2</v>
      </c>
      <c r="M1023" s="64">
        <f t="shared" ca="1" si="196"/>
        <v>27.401199999999999</v>
      </c>
      <c r="N1023" s="64">
        <f t="shared" ca="1" si="198"/>
        <v>1.1388999999999996</v>
      </c>
      <c r="O1023" s="64">
        <f t="shared" ca="1" si="199"/>
        <v>1.297093209999999</v>
      </c>
      <c r="P1023" s="64">
        <f t="shared" ca="1" si="200"/>
        <v>1.1388999999999996</v>
      </c>
      <c r="Q1023" s="70">
        <f t="shared" ca="1" si="201"/>
        <v>3.990525611332825E-2</v>
      </c>
      <c r="R1023" s="67">
        <f t="shared" ca="1" si="197"/>
        <v>1.1849375170532055</v>
      </c>
      <c r="S1023" s="68">
        <f t="shared" ca="1" si="208"/>
        <v>1</v>
      </c>
    </row>
    <row r="1024" spans="5:19" x14ac:dyDescent="0.25">
      <c r="E1024" s="62">
        <f t="shared" si="202"/>
        <v>1023</v>
      </c>
      <c r="F1024" s="50">
        <v>44950</v>
      </c>
      <c r="G1024" s="51">
        <v>28.3248</v>
      </c>
      <c r="H1024" s="69">
        <f t="shared" si="203"/>
        <v>28.540099999999999</v>
      </c>
      <c r="I1024" s="64">
        <f t="shared" si="204"/>
        <v>-0.21529999999999916</v>
      </c>
      <c r="J1024" s="64">
        <f t="shared" si="205"/>
        <v>4.635408999999964E-2</v>
      </c>
      <c r="K1024" s="64">
        <f t="shared" si="206"/>
        <v>0.21529999999999916</v>
      </c>
      <c r="L1024" s="70">
        <f t="shared" si="207"/>
        <v>7.601112805739111E-3</v>
      </c>
      <c r="M1024" s="64">
        <f t="shared" ca="1" si="196"/>
        <v>27.535366666666665</v>
      </c>
      <c r="N1024" s="64">
        <f t="shared" ca="1" si="198"/>
        <v>0.78943333333333499</v>
      </c>
      <c r="O1024" s="64">
        <f t="shared" ca="1" si="199"/>
        <v>0.62320498777778044</v>
      </c>
      <c r="P1024" s="64">
        <f t="shared" ca="1" si="200"/>
        <v>0.78943333333333499</v>
      </c>
      <c r="Q1024" s="70">
        <f t="shared" ca="1" si="201"/>
        <v>2.7870746954376906E-2</v>
      </c>
      <c r="R1024" s="67">
        <f t="shared" ca="1" si="197"/>
        <v>0.83547085038654101</v>
      </c>
      <c r="S1024" s="68">
        <f t="shared" ca="1" si="208"/>
        <v>0</v>
      </c>
    </row>
    <row r="1025" spans="5:19" x14ac:dyDescent="0.25">
      <c r="E1025" s="62">
        <f t="shared" si="202"/>
        <v>1024</v>
      </c>
      <c r="F1025" s="50">
        <v>44951</v>
      </c>
      <c r="G1025" s="51">
        <v>27.978400000000001</v>
      </c>
      <c r="H1025" s="69">
        <f t="shared" si="203"/>
        <v>28.3248</v>
      </c>
      <c r="I1025" s="64">
        <f t="shared" si="204"/>
        <v>-0.34639999999999915</v>
      </c>
      <c r="J1025" s="64">
        <f t="shared" si="205"/>
        <v>0.11999295999999941</v>
      </c>
      <c r="K1025" s="64">
        <f t="shared" si="206"/>
        <v>0.34639999999999915</v>
      </c>
      <c r="L1025" s="70">
        <f t="shared" si="207"/>
        <v>1.2380979612844163E-2</v>
      </c>
      <c r="M1025" s="64">
        <f t="shared" ca="1" si="196"/>
        <v>28.109499999999997</v>
      </c>
      <c r="N1025" s="64">
        <f t="shared" ca="1" si="198"/>
        <v>-0.13109999999999644</v>
      </c>
      <c r="O1025" s="64">
        <f t="shared" ca="1" si="199"/>
        <v>1.7187209999999068E-2</v>
      </c>
      <c r="P1025" s="64">
        <f t="shared" ca="1" si="200"/>
        <v>0.13109999999999644</v>
      </c>
      <c r="Q1025" s="70">
        <f t="shared" ca="1" si="201"/>
        <v>4.6857575844221414E-3</v>
      </c>
      <c r="R1025" s="67">
        <f t="shared" ca="1" si="197"/>
        <v>-8.506248294679046E-2</v>
      </c>
      <c r="S1025" s="68">
        <f t="shared" ca="1" si="208"/>
        <v>1</v>
      </c>
    </row>
    <row r="1026" spans="5:19" x14ac:dyDescent="0.25">
      <c r="E1026" s="62">
        <f t="shared" si="202"/>
        <v>1025</v>
      </c>
      <c r="F1026" s="50">
        <v>44952</v>
      </c>
      <c r="G1026" s="51">
        <v>27.9878</v>
      </c>
      <c r="H1026" s="69">
        <f t="shared" si="203"/>
        <v>27.978400000000001</v>
      </c>
      <c r="I1026" s="64">
        <f t="shared" si="204"/>
        <v>9.3999999999994088E-3</v>
      </c>
      <c r="J1026" s="64">
        <f t="shared" si="205"/>
        <v>8.8359999999988888E-5</v>
      </c>
      <c r="K1026" s="64">
        <f t="shared" si="206"/>
        <v>9.3999999999994088E-3</v>
      </c>
      <c r="L1026" s="70">
        <f t="shared" si="207"/>
        <v>3.3586062498658018E-4</v>
      </c>
      <c r="M1026" s="64">
        <f t="shared" ref="M1026:M1089" ca="1" si="209">IF(E1026&lt;=span,G1026,AVERAGE(OFFSET(G1026,-span,0,span,1)))</f>
        <v>28.281099999999999</v>
      </c>
      <c r="N1026" s="64">
        <f t="shared" ca="1" si="198"/>
        <v>-0.29329999999999856</v>
      </c>
      <c r="O1026" s="64">
        <f t="shared" ca="1" si="199"/>
        <v>8.602488999999916E-2</v>
      </c>
      <c r="P1026" s="64">
        <f t="shared" ca="1" si="200"/>
        <v>0.29329999999999856</v>
      </c>
      <c r="Q1026" s="70">
        <f t="shared" ca="1" si="201"/>
        <v>1.0479566096656349E-2</v>
      </c>
      <c r="R1026" s="67">
        <f t="shared" ref="R1026:R1089" ca="1" si="210">N1026-AVERAGE(ErorrMA)</f>
        <v>-0.24726248294679259</v>
      </c>
      <c r="S1026" s="68">
        <f t="shared" ca="1" si="208"/>
        <v>0</v>
      </c>
    </row>
    <row r="1027" spans="5:19" x14ac:dyDescent="0.25">
      <c r="E1027" s="62">
        <f t="shared" si="202"/>
        <v>1026</v>
      </c>
      <c r="F1027" s="50">
        <v>44953</v>
      </c>
      <c r="G1027" s="51">
        <v>28.502600000000001</v>
      </c>
      <c r="H1027" s="69">
        <f t="shared" si="203"/>
        <v>27.9878</v>
      </c>
      <c r="I1027" s="64">
        <f t="shared" si="204"/>
        <v>0.51480000000000103</v>
      </c>
      <c r="J1027" s="64">
        <f t="shared" si="205"/>
        <v>0.26501904000000104</v>
      </c>
      <c r="K1027" s="64">
        <f t="shared" si="206"/>
        <v>0.51480000000000103</v>
      </c>
      <c r="L1027" s="70">
        <f t="shared" si="207"/>
        <v>1.8061510178018884E-2</v>
      </c>
      <c r="M1027" s="64">
        <f t="shared" ca="1" si="209"/>
        <v>28.096999999999998</v>
      </c>
      <c r="N1027" s="64">
        <f t="shared" ref="N1027:N1090" ca="1" si="211">G1027-M1027</f>
        <v>0.40560000000000329</v>
      </c>
      <c r="O1027" s="64">
        <f t="shared" ref="O1027:O1090" ca="1" si="212">N1027^2</f>
        <v>0.16451136000000266</v>
      </c>
      <c r="P1027" s="64">
        <f t="shared" ref="P1027:P1090" ca="1" si="213">ABS(N1027)</f>
        <v>0.40560000000000329</v>
      </c>
      <c r="Q1027" s="70">
        <f t="shared" ref="Q1027:Q1090" ca="1" si="214">P1027/G1027</f>
        <v>1.4230280746317995E-2</v>
      </c>
      <c r="R1027" s="67">
        <f t="shared" ca="1" si="210"/>
        <v>0.45163751705320926</v>
      </c>
      <c r="S1027" s="68">
        <f t="shared" ca="1" si="208"/>
        <v>1</v>
      </c>
    </row>
    <row r="1028" spans="5:19" x14ac:dyDescent="0.25">
      <c r="E1028" s="62">
        <f t="shared" ref="E1028:E1091" si="215">E1027+1</f>
        <v>1027</v>
      </c>
      <c r="F1028" s="50">
        <v>44956</v>
      </c>
      <c r="G1028" s="51">
        <v>28.1937</v>
      </c>
      <c r="H1028" s="69">
        <f t="shared" ref="H1028:H1091" si="216">G1027</f>
        <v>28.502600000000001</v>
      </c>
      <c r="I1028" s="64">
        <f t="shared" ref="I1028:I1091" si="217">(G1028-H1028)</f>
        <v>-0.30890000000000128</v>
      </c>
      <c r="J1028" s="64">
        <f t="shared" ref="J1028:J1091" si="218">I1028^2</f>
        <v>9.5419210000000795E-2</v>
      </c>
      <c r="K1028" s="64">
        <f t="shared" ref="K1028:K1091" si="219">ABS(I1028)</f>
        <v>0.30890000000000128</v>
      </c>
      <c r="L1028" s="70">
        <f t="shared" ref="L1028:L1091" si="220">K1028/G1028</f>
        <v>1.0956348404076133E-2</v>
      </c>
      <c r="M1028" s="64">
        <f t="shared" ca="1" si="209"/>
        <v>28.156266666666667</v>
      </c>
      <c r="N1028" s="64">
        <f t="shared" ca="1" si="211"/>
        <v>3.7433333333332541E-2</v>
      </c>
      <c r="O1028" s="64">
        <f t="shared" ca="1" si="212"/>
        <v>1.4012544444443852E-3</v>
      </c>
      <c r="P1028" s="64">
        <f t="shared" ca="1" si="213"/>
        <v>3.7433333333332541E-2</v>
      </c>
      <c r="Q1028" s="70">
        <f t="shared" ca="1" si="214"/>
        <v>1.3277197860987575E-3</v>
      </c>
      <c r="R1028" s="67">
        <f t="shared" ca="1" si="210"/>
        <v>8.3470850386538523E-2</v>
      </c>
      <c r="S1028" s="68">
        <f t="shared" ref="S1028:S1091" ca="1" si="221">IF(N1027*N1028&lt;0,1,0)</f>
        <v>0</v>
      </c>
    </row>
    <row r="1029" spans="5:19" x14ac:dyDescent="0.25">
      <c r="E1029" s="62">
        <f t="shared" si="215"/>
        <v>1028</v>
      </c>
      <c r="F1029" s="50">
        <v>44957</v>
      </c>
      <c r="G1029" s="51">
        <v>28.961300000000001</v>
      </c>
      <c r="H1029" s="69">
        <f t="shared" si="216"/>
        <v>28.1937</v>
      </c>
      <c r="I1029" s="64">
        <f t="shared" si="217"/>
        <v>0.76760000000000161</v>
      </c>
      <c r="J1029" s="64">
        <f t="shared" si="218"/>
        <v>0.58920976000000247</v>
      </c>
      <c r="K1029" s="64">
        <f t="shared" si="219"/>
        <v>0.76760000000000161</v>
      </c>
      <c r="L1029" s="70">
        <f t="shared" si="220"/>
        <v>2.6504335095455023E-2</v>
      </c>
      <c r="M1029" s="64">
        <f t="shared" ca="1" si="209"/>
        <v>28.228033333333332</v>
      </c>
      <c r="N1029" s="64">
        <f t="shared" ca="1" si="211"/>
        <v>0.73326666666666895</v>
      </c>
      <c r="O1029" s="64">
        <f t="shared" ca="1" si="212"/>
        <v>0.53768000444444775</v>
      </c>
      <c r="P1029" s="64">
        <f t="shared" ca="1" si="213"/>
        <v>0.73326666666666895</v>
      </c>
      <c r="Q1029" s="70">
        <f t="shared" ca="1" si="214"/>
        <v>2.5318845033429748E-2</v>
      </c>
      <c r="R1029" s="67">
        <f t="shared" ca="1" si="210"/>
        <v>0.77930418371987498</v>
      </c>
      <c r="S1029" s="68">
        <f t="shared" ca="1" si="221"/>
        <v>0</v>
      </c>
    </row>
    <row r="1030" spans="5:19" x14ac:dyDescent="0.25">
      <c r="E1030" s="62">
        <f t="shared" si="215"/>
        <v>1029</v>
      </c>
      <c r="F1030" s="50">
        <v>44958</v>
      </c>
      <c r="G1030" s="51">
        <v>29.616499999999998</v>
      </c>
      <c r="H1030" s="69">
        <f t="shared" si="216"/>
        <v>28.961300000000001</v>
      </c>
      <c r="I1030" s="64">
        <f t="shared" si="217"/>
        <v>0.65519999999999712</v>
      </c>
      <c r="J1030" s="64">
        <f t="shared" si="218"/>
        <v>0.42928703999999623</v>
      </c>
      <c r="K1030" s="64">
        <f t="shared" si="219"/>
        <v>0.65519999999999712</v>
      </c>
      <c r="L1030" s="70">
        <f t="shared" si="220"/>
        <v>2.212280316715335E-2</v>
      </c>
      <c r="M1030" s="64">
        <f t="shared" ca="1" si="209"/>
        <v>28.552533333333333</v>
      </c>
      <c r="N1030" s="64">
        <f t="shared" ca="1" si="211"/>
        <v>1.0639666666666656</v>
      </c>
      <c r="O1030" s="64">
        <f t="shared" ca="1" si="212"/>
        <v>1.1320250677777755</v>
      </c>
      <c r="P1030" s="64">
        <f t="shared" ca="1" si="213"/>
        <v>1.0639666666666656</v>
      </c>
      <c r="Q1030" s="70">
        <f t="shared" ca="1" si="214"/>
        <v>3.5924794174418503E-2</v>
      </c>
      <c r="R1030" s="67">
        <f t="shared" ca="1" si="210"/>
        <v>1.1100041837198715</v>
      </c>
      <c r="S1030" s="68">
        <f t="shared" ca="1" si="221"/>
        <v>0</v>
      </c>
    </row>
    <row r="1031" spans="5:19" x14ac:dyDescent="0.25">
      <c r="E1031" s="62">
        <f t="shared" si="215"/>
        <v>1030</v>
      </c>
      <c r="F1031" s="50">
        <v>44959</v>
      </c>
      <c r="G1031" s="51">
        <v>29.148499999999999</v>
      </c>
      <c r="H1031" s="69">
        <f t="shared" si="216"/>
        <v>29.616499999999998</v>
      </c>
      <c r="I1031" s="64">
        <f t="shared" si="217"/>
        <v>-0.46799999999999997</v>
      </c>
      <c r="J1031" s="64">
        <f t="shared" si="218"/>
        <v>0.21902399999999997</v>
      </c>
      <c r="K1031" s="64">
        <f t="shared" si="219"/>
        <v>0.46799999999999997</v>
      </c>
      <c r="L1031" s="70">
        <f t="shared" si="220"/>
        <v>1.605571470230029E-2</v>
      </c>
      <c r="M1031" s="64">
        <f t="shared" ca="1" si="209"/>
        <v>28.923833333333334</v>
      </c>
      <c r="N1031" s="64">
        <f t="shared" ca="1" si="211"/>
        <v>0.22466666666666413</v>
      </c>
      <c r="O1031" s="64">
        <f t="shared" ca="1" si="212"/>
        <v>5.0475111111109972E-2</v>
      </c>
      <c r="P1031" s="64">
        <f t="shared" ca="1" si="213"/>
        <v>0.22466666666666413</v>
      </c>
      <c r="Q1031" s="70">
        <f t="shared" ca="1" si="214"/>
        <v>7.7076579126426452E-3</v>
      </c>
      <c r="R1031" s="67">
        <f t="shared" ca="1" si="210"/>
        <v>0.2707041837198701</v>
      </c>
      <c r="S1031" s="68">
        <f t="shared" ca="1" si="221"/>
        <v>0</v>
      </c>
    </row>
    <row r="1032" spans="5:19" x14ac:dyDescent="0.25">
      <c r="E1032" s="62">
        <f t="shared" si="215"/>
        <v>1031</v>
      </c>
      <c r="F1032" s="50">
        <v>44960</v>
      </c>
      <c r="G1032" s="51">
        <v>28.6617</v>
      </c>
      <c r="H1032" s="69">
        <f t="shared" si="216"/>
        <v>29.148499999999999</v>
      </c>
      <c r="I1032" s="64">
        <f t="shared" si="217"/>
        <v>-0.48679999999999879</v>
      </c>
      <c r="J1032" s="64">
        <f t="shared" si="218"/>
        <v>0.23697423999999881</v>
      </c>
      <c r="K1032" s="64">
        <f t="shared" si="219"/>
        <v>0.48679999999999879</v>
      </c>
      <c r="L1032" s="70">
        <f t="shared" si="220"/>
        <v>1.6984337984139071E-2</v>
      </c>
      <c r="M1032" s="64">
        <f t="shared" ca="1" si="209"/>
        <v>29.242099999999997</v>
      </c>
      <c r="N1032" s="64">
        <f t="shared" ca="1" si="211"/>
        <v>-0.58039999999999736</v>
      </c>
      <c r="O1032" s="64">
        <f t="shared" ca="1" si="212"/>
        <v>0.33686415999999691</v>
      </c>
      <c r="P1032" s="64">
        <f t="shared" ca="1" si="213"/>
        <v>0.58039999999999736</v>
      </c>
      <c r="Q1032" s="70">
        <f t="shared" ca="1" si="214"/>
        <v>2.0250020061615234E-2</v>
      </c>
      <c r="R1032" s="67">
        <f t="shared" ca="1" si="210"/>
        <v>-0.53436248294679134</v>
      </c>
      <c r="S1032" s="68">
        <f t="shared" ca="1" si="221"/>
        <v>1</v>
      </c>
    </row>
    <row r="1033" spans="5:19" x14ac:dyDescent="0.25">
      <c r="E1033" s="62">
        <f t="shared" si="215"/>
        <v>1032</v>
      </c>
      <c r="F1033" s="50">
        <v>44963</v>
      </c>
      <c r="G1033" s="51">
        <v>26.827100000000002</v>
      </c>
      <c r="H1033" s="69">
        <f t="shared" si="216"/>
        <v>28.6617</v>
      </c>
      <c r="I1033" s="64">
        <f t="shared" si="217"/>
        <v>-1.8345999999999982</v>
      </c>
      <c r="J1033" s="64">
        <f t="shared" si="218"/>
        <v>3.3657571599999936</v>
      </c>
      <c r="K1033" s="64">
        <f t="shared" si="219"/>
        <v>1.8345999999999982</v>
      </c>
      <c r="L1033" s="70">
        <f t="shared" si="220"/>
        <v>6.8386072292569752E-2</v>
      </c>
      <c r="M1033" s="64">
        <f t="shared" ca="1" si="209"/>
        <v>29.142233333333333</v>
      </c>
      <c r="N1033" s="64">
        <f t="shared" ca="1" si="211"/>
        <v>-2.3151333333333319</v>
      </c>
      <c r="O1033" s="64">
        <f t="shared" ca="1" si="212"/>
        <v>5.3598423511111042</v>
      </c>
      <c r="P1033" s="64">
        <f t="shared" ca="1" si="213"/>
        <v>2.3151333333333319</v>
      </c>
      <c r="Q1033" s="70">
        <f t="shared" ca="1" si="214"/>
        <v>8.629830780566411E-2</v>
      </c>
      <c r="R1033" s="67">
        <f t="shared" ca="1" si="210"/>
        <v>-2.2690958162801258</v>
      </c>
      <c r="S1033" s="68">
        <f t="shared" ca="1" si="221"/>
        <v>0</v>
      </c>
    </row>
    <row r="1034" spans="5:19" x14ac:dyDescent="0.25">
      <c r="E1034" s="62">
        <f t="shared" si="215"/>
        <v>1033</v>
      </c>
      <c r="F1034" s="50">
        <v>44964</v>
      </c>
      <c r="G1034" s="51">
        <v>26.696000000000002</v>
      </c>
      <c r="H1034" s="69">
        <f t="shared" si="216"/>
        <v>26.827100000000002</v>
      </c>
      <c r="I1034" s="64">
        <f t="shared" si="217"/>
        <v>-0.13109999999999999</v>
      </c>
      <c r="J1034" s="64">
        <f t="shared" si="218"/>
        <v>1.7187209999999998E-2</v>
      </c>
      <c r="K1034" s="64">
        <f t="shared" si="219"/>
        <v>0.13109999999999999</v>
      </c>
      <c r="L1034" s="70">
        <f t="shared" si="220"/>
        <v>4.9108480671261603E-3</v>
      </c>
      <c r="M1034" s="64">
        <f t="shared" ca="1" si="209"/>
        <v>28.212433333333333</v>
      </c>
      <c r="N1034" s="64">
        <f t="shared" ca="1" si="211"/>
        <v>-1.5164333333333317</v>
      </c>
      <c r="O1034" s="64">
        <f t="shared" ca="1" si="212"/>
        <v>2.2995700544444397</v>
      </c>
      <c r="P1034" s="64">
        <f t="shared" ca="1" si="213"/>
        <v>1.5164333333333317</v>
      </c>
      <c r="Q1034" s="70">
        <f t="shared" ca="1" si="214"/>
        <v>5.6803765857556622E-2</v>
      </c>
      <c r="R1034" s="67">
        <f t="shared" ca="1" si="210"/>
        <v>-1.4703958162801258</v>
      </c>
      <c r="S1034" s="68">
        <f t="shared" ca="1" si="221"/>
        <v>0</v>
      </c>
    </row>
    <row r="1035" spans="5:19" x14ac:dyDescent="0.25">
      <c r="E1035" s="62">
        <f t="shared" si="215"/>
        <v>1034</v>
      </c>
      <c r="F1035" s="50">
        <v>44965</v>
      </c>
      <c r="G1035" s="51">
        <v>26.621200000000002</v>
      </c>
      <c r="H1035" s="69">
        <f t="shared" si="216"/>
        <v>26.696000000000002</v>
      </c>
      <c r="I1035" s="64">
        <f t="shared" si="217"/>
        <v>-7.4799999999999756E-2</v>
      </c>
      <c r="J1035" s="64">
        <f t="shared" si="218"/>
        <v>5.5950399999999635E-3</v>
      </c>
      <c r="K1035" s="64">
        <f t="shared" si="219"/>
        <v>7.4799999999999756E-2</v>
      </c>
      <c r="L1035" s="70">
        <f t="shared" si="220"/>
        <v>2.8097906931317802E-3</v>
      </c>
      <c r="M1035" s="64">
        <f t="shared" ca="1" si="209"/>
        <v>27.394933333333331</v>
      </c>
      <c r="N1035" s="64">
        <f t="shared" ca="1" si="211"/>
        <v>-0.77373333333332894</v>
      </c>
      <c r="O1035" s="64">
        <f t="shared" ca="1" si="212"/>
        <v>0.59866327111110429</v>
      </c>
      <c r="P1035" s="64">
        <f t="shared" ca="1" si="213"/>
        <v>0.77373333333332894</v>
      </c>
      <c r="Q1035" s="70">
        <f t="shared" ca="1" si="214"/>
        <v>2.9064555066388026E-2</v>
      </c>
      <c r="R1035" s="67">
        <f t="shared" ca="1" si="210"/>
        <v>-0.72769581628012292</v>
      </c>
      <c r="S1035" s="68">
        <f t="shared" ca="1" si="221"/>
        <v>0</v>
      </c>
    </row>
    <row r="1036" spans="5:19" x14ac:dyDescent="0.25">
      <c r="E1036" s="62">
        <f t="shared" si="215"/>
        <v>1035</v>
      </c>
      <c r="F1036" s="50">
        <v>44966</v>
      </c>
      <c r="G1036" s="51">
        <v>24.365300000000001</v>
      </c>
      <c r="H1036" s="69">
        <f t="shared" si="216"/>
        <v>26.621200000000002</v>
      </c>
      <c r="I1036" s="64">
        <f t="shared" si="217"/>
        <v>-2.2559000000000005</v>
      </c>
      <c r="J1036" s="64">
        <f t="shared" si="218"/>
        <v>5.0890848100000019</v>
      </c>
      <c r="K1036" s="64">
        <f t="shared" si="219"/>
        <v>2.2559000000000005</v>
      </c>
      <c r="L1036" s="70">
        <f t="shared" si="220"/>
        <v>9.2586588303858366E-2</v>
      </c>
      <c r="M1036" s="64">
        <f t="shared" ca="1" si="209"/>
        <v>26.714766666666666</v>
      </c>
      <c r="N1036" s="64">
        <f t="shared" ca="1" si="211"/>
        <v>-2.3494666666666646</v>
      </c>
      <c r="O1036" s="64">
        <f t="shared" ca="1" si="212"/>
        <v>5.519993617777768</v>
      </c>
      <c r="P1036" s="64">
        <f t="shared" ca="1" si="213"/>
        <v>2.3494666666666646</v>
      </c>
      <c r="Q1036" s="70">
        <f t="shared" ca="1" si="214"/>
        <v>9.6426748969504358E-2</v>
      </c>
      <c r="R1036" s="67">
        <f t="shared" ca="1" si="210"/>
        <v>-2.3034291496134585</v>
      </c>
      <c r="S1036" s="68">
        <f t="shared" ca="1" si="221"/>
        <v>0</v>
      </c>
    </row>
    <row r="1037" spans="5:19" x14ac:dyDescent="0.25">
      <c r="E1037" s="62">
        <f t="shared" si="215"/>
        <v>1036</v>
      </c>
      <c r="F1037" s="50">
        <v>44967</v>
      </c>
      <c r="G1037" s="51">
        <v>24.5899</v>
      </c>
      <c r="H1037" s="69">
        <f t="shared" si="216"/>
        <v>24.365300000000001</v>
      </c>
      <c r="I1037" s="64">
        <f t="shared" si="217"/>
        <v>0.2245999999999988</v>
      </c>
      <c r="J1037" s="64">
        <f t="shared" si="218"/>
        <v>5.0445159999999462E-2</v>
      </c>
      <c r="K1037" s="64">
        <f t="shared" si="219"/>
        <v>0.2245999999999988</v>
      </c>
      <c r="L1037" s="70">
        <f t="shared" si="220"/>
        <v>9.1338313697899871E-3</v>
      </c>
      <c r="M1037" s="64">
        <f t="shared" ca="1" si="209"/>
        <v>25.894166666666667</v>
      </c>
      <c r="N1037" s="64">
        <f t="shared" ca="1" si="211"/>
        <v>-1.3042666666666669</v>
      </c>
      <c r="O1037" s="64">
        <f t="shared" ca="1" si="212"/>
        <v>1.7011115377777783</v>
      </c>
      <c r="P1037" s="64">
        <f t="shared" ca="1" si="213"/>
        <v>1.3042666666666669</v>
      </c>
      <c r="Q1037" s="70">
        <f t="shared" ca="1" si="214"/>
        <v>5.3040747081796465E-2</v>
      </c>
      <c r="R1037" s="67">
        <f t="shared" ca="1" si="210"/>
        <v>-1.258229149613461</v>
      </c>
      <c r="S1037" s="68">
        <f t="shared" ca="1" si="221"/>
        <v>0</v>
      </c>
    </row>
    <row r="1038" spans="5:19" x14ac:dyDescent="0.25">
      <c r="E1038" s="62">
        <f t="shared" si="215"/>
        <v>1037</v>
      </c>
      <c r="F1038" s="50">
        <v>44970</v>
      </c>
      <c r="G1038" s="51">
        <v>25.376200000000001</v>
      </c>
      <c r="H1038" s="69">
        <f t="shared" si="216"/>
        <v>24.5899</v>
      </c>
      <c r="I1038" s="64">
        <f t="shared" si="217"/>
        <v>0.78630000000000067</v>
      </c>
      <c r="J1038" s="64">
        <f t="shared" si="218"/>
        <v>0.61826769000000104</v>
      </c>
      <c r="K1038" s="64">
        <f t="shared" si="219"/>
        <v>0.78630000000000067</v>
      </c>
      <c r="L1038" s="70">
        <f t="shared" si="220"/>
        <v>3.0985726783363966E-2</v>
      </c>
      <c r="M1038" s="64">
        <f t="shared" ca="1" si="209"/>
        <v>25.192133333333334</v>
      </c>
      <c r="N1038" s="64">
        <f t="shared" ca="1" si="211"/>
        <v>0.18406666666666638</v>
      </c>
      <c r="O1038" s="64">
        <f t="shared" ca="1" si="212"/>
        <v>3.3880537777777671E-2</v>
      </c>
      <c r="P1038" s="64">
        <f t="shared" ca="1" si="213"/>
        <v>0.18406666666666638</v>
      </c>
      <c r="Q1038" s="70">
        <f t="shared" ca="1" si="214"/>
        <v>7.2535157614877863E-3</v>
      </c>
      <c r="R1038" s="67">
        <f t="shared" ca="1" si="210"/>
        <v>0.23010418371987235</v>
      </c>
      <c r="S1038" s="68">
        <f t="shared" ca="1" si="221"/>
        <v>1</v>
      </c>
    </row>
    <row r="1039" spans="5:19" x14ac:dyDescent="0.25">
      <c r="E1039" s="62">
        <f t="shared" si="215"/>
        <v>1038</v>
      </c>
      <c r="F1039" s="50">
        <v>44971</v>
      </c>
      <c r="G1039" s="51">
        <v>25.8536</v>
      </c>
      <c r="H1039" s="69">
        <f t="shared" si="216"/>
        <v>25.376200000000001</v>
      </c>
      <c r="I1039" s="64">
        <f t="shared" si="217"/>
        <v>0.47739999999999938</v>
      </c>
      <c r="J1039" s="64">
        <f t="shared" si="218"/>
        <v>0.22791075999999941</v>
      </c>
      <c r="K1039" s="64">
        <f t="shared" si="219"/>
        <v>0.47739999999999938</v>
      </c>
      <c r="L1039" s="70">
        <f t="shared" si="220"/>
        <v>1.846551350682301E-2</v>
      </c>
      <c r="M1039" s="64">
        <f t="shared" ca="1" si="209"/>
        <v>24.777133333333335</v>
      </c>
      <c r="N1039" s="64">
        <f t="shared" ca="1" si="211"/>
        <v>1.0764666666666649</v>
      </c>
      <c r="O1039" s="64">
        <f t="shared" ca="1" si="212"/>
        <v>1.1587804844444407</v>
      </c>
      <c r="P1039" s="64">
        <f t="shared" ca="1" si="213"/>
        <v>1.0764666666666649</v>
      </c>
      <c r="Q1039" s="70">
        <f t="shared" ca="1" si="214"/>
        <v>4.1637012511474801E-2</v>
      </c>
      <c r="R1039" s="67">
        <f t="shared" ca="1" si="210"/>
        <v>1.1225041837198708</v>
      </c>
      <c r="S1039" s="68">
        <f t="shared" ca="1" si="221"/>
        <v>0</v>
      </c>
    </row>
    <row r="1040" spans="5:19" x14ac:dyDescent="0.25">
      <c r="E1040" s="62">
        <f t="shared" si="215"/>
        <v>1039</v>
      </c>
      <c r="F1040" s="50">
        <v>44972</v>
      </c>
      <c r="G1040" s="51">
        <v>26.0595</v>
      </c>
      <c r="H1040" s="69">
        <f t="shared" si="216"/>
        <v>25.8536</v>
      </c>
      <c r="I1040" s="64">
        <f t="shared" si="217"/>
        <v>0.20589999999999975</v>
      </c>
      <c r="J1040" s="64">
        <f t="shared" si="218"/>
        <v>4.2394809999999894E-2</v>
      </c>
      <c r="K1040" s="64">
        <f t="shared" si="219"/>
        <v>0.20589999999999975</v>
      </c>
      <c r="L1040" s="70">
        <f t="shared" si="220"/>
        <v>7.9011492929641682E-3</v>
      </c>
      <c r="M1040" s="64">
        <f t="shared" ca="1" si="209"/>
        <v>25.273233333333334</v>
      </c>
      <c r="N1040" s="64">
        <f t="shared" ca="1" si="211"/>
        <v>0.78626666666666623</v>
      </c>
      <c r="O1040" s="64">
        <f t="shared" ca="1" si="212"/>
        <v>0.61821527111111041</v>
      </c>
      <c r="P1040" s="64">
        <f t="shared" ca="1" si="213"/>
        <v>0.78626666666666623</v>
      </c>
      <c r="Q1040" s="70">
        <f t="shared" ca="1" si="214"/>
        <v>3.0171978229308553E-2</v>
      </c>
      <c r="R1040" s="67">
        <f t="shared" ca="1" si="210"/>
        <v>0.83230418371987225</v>
      </c>
      <c r="S1040" s="68">
        <f t="shared" ca="1" si="221"/>
        <v>0</v>
      </c>
    </row>
    <row r="1041" spans="5:19" x14ac:dyDescent="0.25">
      <c r="E1041" s="62">
        <f t="shared" si="215"/>
        <v>1040</v>
      </c>
      <c r="F1041" s="50">
        <v>44973</v>
      </c>
      <c r="G1041" s="51">
        <v>25.338799999999999</v>
      </c>
      <c r="H1041" s="69">
        <f t="shared" si="216"/>
        <v>26.0595</v>
      </c>
      <c r="I1041" s="64">
        <f t="shared" si="217"/>
        <v>-0.72070000000000078</v>
      </c>
      <c r="J1041" s="64">
        <f t="shared" si="218"/>
        <v>0.51940849000000111</v>
      </c>
      <c r="K1041" s="64">
        <f t="shared" si="219"/>
        <v>0.72070000000000078</v>
      </c>
      <c r="L1041" s="70">
        <f t="shared" si="220"/>
        <v>2.8442546608363491E-2</v>
      </c>
      <c r="M1041" s="64">
        <f t="shared" ca="1" si="209"/>
        <v>25.763099999999998</v>
      </c>
      <c r="N1041" s="64">
        <f t="shared" ca="1" si="211"/>
        <v>-0.42429999999999879</v>
      </c>
      <c r="O1041" s="64">
        <f t="shared" ca="1" si="212"/>
        <v>0.18003048999999896</v>
      </c>
      <c r="P1041" s="64">
        <f t="shared" ca="1" si="213"/>
        <v>0.42429999999999879</v>
      </c>
      <c r="Q1041" s="70">
        <f t="shared" ca="1" si="214"/>
        <v>1.6745070800511422E-2</v>
      </c>
      <c r="R1041" s="67">
        <f t="shared" ca="1" si="210"/>
        <v>-0.37826248294679282</v>
      </c>
      <c r="S1041" s="68">
        <f t="shared" ca="1" si="221"/>
        <v>1</v>
      </c>
    </row>
    <row r="1042" spans="5:19" x14ac:dyDescent="0.25">
      <c r="E1042" s="62">
        <f t="shared" si="215"/>
        <v>1041</v>
      </c>
      <c r="F1042" s="50">
        <v>44974</v>
      </c>
      <c r="G1042" s="51">
        <v>25.2639</v>
      </c>
      <c r="H1042" s="69">
        <f t="shared" si="216"/>
        <v>25.338799999999999</v>
      </c>
      <c r="I1042" s="64">
        <f t="shared" si="217"/>
        <v>-7.4899999999999523E-2</v>
      </c>
      <c r="J1042" s="64">
        <f t="shared" si="218"/>
        <v>5.6100099999999284E-3</v>
      </c>
      <c r="K1042" s="64">
        <f t="shared" si="219"/>
        <v>7.4899999999999523E-2</v>
      </c>
      <c r="L1042" s="70">
        <f t="shared" si="220"/>
        <v>2.9647045784696553E-3</v>
      </c>
      <c r="M1042" s="64">
        <f t="shared" ca="1" si="209"/>
        <v>25.750633333333337</v>
      </c>
      <c r="N1042" s="64">
        <f t="shared" ca="1" si="211"/>
        <v>-0.48673333333333701</v>
      </c>
      <c r="O1042" s="64">
        <f t="shared" ca="1" si="212"/>
        <v>0.23690933777778136</v>
      </c>
      <c r="P1042" s="64">
        <f t="shared" ca="1" si="213"/>
        <v>0.48673333333333701</v>
      </c>
      <c r="Q1042" s="70">
        <f t="shared" ca="1" si="214"/>
        <v>1.9265961840148869E-2</v>
      </c>
      <c r="R1042" s="67">
        <f t="shared" ca="1" si="210"/>
        <v>-0.44069581628013105</v>
      </c>
      <c r="S1042" s="68">
        <f t="shared" ca="1" si="221"/>
        <v>0</v>
      </c>
    </row>
    <row r="1043" spans="5:19" x14ac:dyDescent="0.25">
      <c r="E1043" s="62">
        <f t="shared" si="215"/>
        <v>1042</v>
      </c>
      <c r="F1043" s="50">
        <v>44978</v>
      </c>
      <c r="G1043" s="51">
        <v>23.897300000000001</v>
      </c>
      <c r="H1043" s="69">
        <f t="shared" si="216"/>
        <v>25.2639</v>
      </c>
      <c r="I1043" s="64">
        <f t="shared" si="217"/>
        <v>-1.3665999999999983</v>
      </c>
      <c r="J1043" s="64">
        <f t="shared" si="218"/>
        <v>1.8675955599999952</v>
      </c>
      <c r="K1043" s="64">
        <f t="shared" si="219"/>
        <v>1.3665999999999983</v>
      </c>
      <c r="L1043" s="70">
        <f t="shared" si="220"/>
        <v>5.7186376703644272E-2</v>
      </c>
      <c r="M1043" s="64">
        <f t="shared" ca="1" si="209"/>
        <v>25.554066666666667</v>
      </c>
      <c r="N1043" s="64">
        <f t="shared" ca="1" si="211"/>
        <v>-1.6567666666666661</v>
      </c>
      <c r="O1043" s="64">
        <f t="shared" ca="1" si="212"/>
        <v>2.7448757877777759</v>
      </c>
      <c r="P1043" s="64">
        <f t="shared" ca="1" si="213"/>
        <v>1.6567666666666661</v>
      </c>
      <c r="Q1043" s="70">
        <f t="shared" ca="1" si="214"/>
        <v>6.9328613134817155E-2</v>
      </c>
      <c r="R1043" s="67">
        <f t="shared" ca="1" si="210"/>
        <v>-1.6107291496134601</v>
      </c>
      <c r="S1043" s="68">
        <f t="shared" ca="1" si="221"/>
        <v>0</v>
      </c>
    </row>
    <row r="1044" spans="5:19" x14ac:dyDescent="0.25">
      <c r="E1044" s="62">
        <f t="shared" si="215"/>
        <v>1043</v>
      </c>
      <c r="F1044" s="50">
        <v>44979</v>
      </c>
      <c r="G1044" s="51">
        <v>23.504100000000001</v>
      </c>
      <c r="H1044" s="69">
        <f t="shared" si="216"/>
        <v>23.897300000000001</v>
      </c>
      <c r="I1044" s="64">
        <f t="shared" si="217"/>
        <v>-0.39320000000000022</v>
      </c>
      <c r="J1044" s="64">
        <f t="shared" si="218"/>
        <v>0.15460624000000017</v>
      </c>
      <c r="K1044" s="64">
        <f t="shared" si="219"/>
        <v>0.39320000000000022</v>
      </c>
      <c r="L1044" s="70">
        <f t="shared" si="220"/>
        <v>1.6728996217681178E-2</v>
      </c>
      <c r="M1044" s="64">
        <f t="shared" ca="1" si="209"/>
        <v>24.833333333333332</v>
      </c>
      <c r="N1044" s="64">
        <f t="shared" ca="1" si="211"/>
        <v>-1.329233333333331</v>
      </c>
      <c r="O1044" s="64">
        <f t="shared" ca="1" si="212"/>
        <v>1.7668612544444384</v>
      </c>
      <c r="P1044" s="64">
        <f t="shared" ca="1" si="213"/>
        <v>1.329233333333331</v>
      </c>
      <c r="Q1044" s="70">
        <f t="shared" ca="1" si="214"/>
        <v>5.6553253829473626E-2</v>
      </c>
      <c r="R1044" s="67">
        <f t="shared" ca="1" si="210"/>
        <v>-1.2831958162801251</v>
      </c>
      <c r="S1044" s="68">
        <f t="shared" ca="1" si="221"/>
        <v>0</v>
      </c>
    </row>
    <row r="1045" spans="5:19" x14ac:dyDescent="0.25">
      <c r="E1045" s="62">
        <f t="shared" si="215"/>
        <v>1044</v>
      </c>
      <c r="F1045" s="50">
        <v>44980</v>
      </c>
      <c r="G1045" s="51">
        <v>23.026700000000002</v>
      </c>
      <c r="H1045" s="69">
        <f t="shared" si="216"/>
        <v>23.504100000000001</v>
      </c>
      <c r="I1045" s="64">
        <f t="shared" si="217"/>
        <v>-0.47739999999999938</v>
      </c>
      <c r="J1045" s="64">
        <f t="shared" si="218"/>
        <v>0.22791075999999941</v>
      </c>
      <c r="K1045" s="64">
        <f t="shared" si="219"/>
        <v>0.47739999999999938</v>
      </c>
      <c r="L1045" s="70">
        <f t="shared" si="220"/>
        <v>2.0732454064195015E-2</v>
      </c>
      <c r="M1045" s="64">
        <f t="shared" ca="1" si="209"/>
        <v>24.221766666666667</v>
      </c>
      <c r="N1045" s="64">
        <f t="shared" ca="1" si="211"/>
        <v>-1.1950666666666656</v>
      </c>
      <c r="O1045" s="64">
        <f t="shared" ca="1" si="212"/>
        <v>1.4281843377777752</v>
      </c>
      <c r="P1045" s="64">
        <f t="shared" ca="1" si="213"/>
        <v>1.1950666666666656</v>
      </c>
      <c r="Q1045" s="70">
        <f t="shared" ca="1" si="214"/>
        <v>5.1899172120480376E-2</v>
      </c>
      <c r="R1045" s="67">
        <f t="shared" ca="1" si="210"/>
        <v>-1.1490291496134597</v>
      </c>
      <c r="S1045" s="68">
        <f t="shared" ca="1" si="221"/>
        <v>0</v>
      </c>
    </row>
    <row r="1046" spans="5:19" x14ac:dyDescent="0.25">
      <c r="E1046" s="62">
        <f t="shared" si="215"/>
        <v>1045</v>
      </c>
      <c r="F1046" s="50">
        <v>44981</v>
      </c>
      <c r="G1046" s="51">
        <v>22.633600000000001</v>
      </c>
      <c r="H1046" s="69">
        <f t="shared" si="216"/>
        <v>23.026700000000002</v>
      </c>
      <c r="I1046" s="64">
        <f t="shared" si="217"/>
        <v>-0.39310000000000045</v>
      </c>
      <c r="J1046" s="64">
        <f t="shared" si="218"/>
        <v>0.15452761000000034</v>
      </c>
      <c r="K1046" s="64">
        <f t="shared" si="219"/>
        <v>0.39310000000000045</v>
      </c>
      <c r="L1046" s="70">
        <f t="shared" si="220"/>
        <v>1.7367983882369594E-2</v>
      </c>
      <c r="M1046" s="64">
        <f t="shared" ca="1" si="209"/>
        <v>23.476033333333334</v>
      </c>
      <c r="N1046" s="64">
        <f t="shared" ca="1" si="211"/>
        <v>-0.84243333333333226</v>
      </c>
      <c r="O1046" s="64">
        <f t="shared" ca="1" si="212"/>
        <v>0.70969392111110929</v>
      </c>
      <c r="P1046" s="64">
        <f t="shared" ca="1" si="213"/>
        <v>0.84243333333333226</v>
      </c>
      <c r="Q1046" s="70">
        <f t="shared" ca="1" si="214"/>
        <v>3.722047457467359E-2</v>
      </c>
      <c r="R1046" s="67">
        <f t="shared" ca="1" si="210"/>
        <v>-0.79639581628012623</v>
      </c>
      <c r="S1046" s="68">
        <f t="shared" ca="1" si="221"/>
        <v>0</v>
      </c>
    </row>
    <row r="1047" spans="5:19" x14ac:dyDescent="0.25">
      <c r="E1047" s="62">
        <f t="shared" si="215"/>
        <v>1046</v>
      </c>
      <c r="F1047" s="50">
        <v>44984</v>
      </c>
      <c r="G1047" s="51">
        <v>22.764700000000001</v>
      </c>
      <c r="H1047" s="69">
        <f t="shared" si="216"/>
        <v>22.633600000000001</v>
      </c>
      <c r="I1047" s="64">
        <f t="shared" si="217"/>
        <v>0.13109999999999999</v>
      </c>
      <c r="J1047" s="64">
        <f t="shared" si="218"/>
        <v>1.7187209999999998E-2</v>
      </c>
      <c r="K1047" s="64">
        <f t="shared" si="219"/>
        <v>0.13109999999999999</v>
      </c>
      <c r="L1047" s="70">
        <f t="shared" si="220"/>
        <v>5.758916216774216E-3</v>
      </c>
      <c r="M1047" s="64">
        <f t="shared" ca="1" si="209"/>
        <v>23.0548</v>
      </c>
      <c r="N1047" s="64">
        <f t="shared" ca="1" si="211"/>
        <v>-0.29009999999999891</v>
      </c>
      <c r="O1047" s="64">
        <f t="shared" ca="1" si="212"/>
        <v>8.4158009999999367E-2</v>
      </c>
      <c r="P1047" s="64">
        <f t="shared" ca="1" si="213"/>
        <v>0.29009999999999891</v>
      </c>
      <c r="Q1047" s="70">
        <f t="shared" ca="1" si="214"/>
        <v>1.2743414145585002E-2</v>
      </c>
      <c r="R1047" s="67">
        <f t="shared" ca="1" si="210"/>
        <v>-0.24406248294679295</v>
      </c>
      <c r="S1047" s="68">
        <f t="shared" ca="1" si="221"/>
        <v>0</v>
      </c>
    </row>
    <row r="1048" spans="5:19" x14ac:dyDescent="0.25">
      <c r="E1048" s="62">
        <f t="shared" si="215"/>
        <v>1047</v>
      </c>
      <c r="F1048" s="50">
        <v>44985</v>
      </c>
      <c r="G1048" s="51">
        <v>23.232700000000001</v>
      </c>
      <c r="H1048" s="69">
        <f t="shared" si="216"/>
        <v>22.764700000000001</v>
      </c>
      <c r="I1048" s="64">
        <f t="shared" si="217"/>
        <v>0.46799999999999997</v>
      </c>
      <c r="J1048" s="64">
        <f t="shared" si="218"/>
        <v>0.21902399999999997</v>
      </c>
      <c r="K1048" s="64">
        <f t="shared" si="219"/>
        <v>0.46799999999999997</v>
      </c>
      <c r="L1048" s="70">
        <f t="shared" si="220"/>
        <v>2.0144021142613641E-2</v>
      </c>
      <c r="M1048" s="64">
        <f t="shared" ca="1" si="209"/>
        <v>22.808333333333337</v>
      </c>
      <c r="N1048" s="64">
        <f t="shared" ca="1" si="211"/>
        <v>0.42436666666666412</v>
      </c>
      <c r="O1048" s="64">
        <f t="shared" ca="1" si="212"/>
        <v>0.18008706777777561</v>
      </c>
      <c r="P1048" s="64">
        <f t="shared" ca="1" si="213"/>
        <v>0.42436666666666412</v>
      </c>
      <c r="Q1048" s="70">
        <f t="shared" ca="1" si="214"/>
        <v>1.8265921165713159E-2</v>
      </c>
      <c r="R1048" s="67">
        <f t="shared" ca="1" si="210"/>
        <v>0.47040418371987008</v>
      </c>
      <c r="S1048" s="68">
        <f t="shared" ca="1" si="221"/>
        <v>1</v>
      </c>
    </row>
    <row r="1049" spans="5:19" x14ac:dyDescent="0.25">
      <c r="E1049" s="62">
        <f t="shared" si="215"/>
        <v>1048</v>
      </c>
      <c r="F1049" s="50">
        <v>44986</v>
      </c>
      <c r="G1049" s="51">
        <v>23.485399999999998</v>
      </c>
      <c r="H1049" s="69">
        <f t="shared" si="216"/>
        <v>23.232700000000001</v>
      </c>
      <c r="I1049" s="64">
        <f t="shared" si="217"/>
        <v>0.25269999999999726</v>
      </c>
      <c r="J1049" s="64">
        <f t="shared" si="218"/>
        <v>6.3857289999998609E-2</v>
      </c>
      <c r="K1049" s="64">
        <f t="shared" si="219"/>
        <v>0.25269999999999726</v>
      </c>
      <c r="L1049" s="70">
        <f t="shared" si="220"/>
        <v>1.0759876348710147E-2</v>
      </c>
      <c r="M1049" s="64">
        <f t="shared" ca="1" si="209"/>
        <v>22.876999999999999</v>
      </c>
      <c r="N1049" s="64">
        <f t="shared" ca="1" si="211"/>
        <v>0.60839999999999961</v>
      </c>
      <c r="O1049" s="64">
        <f t="shared" ca="1" si="212"/>
        <v>0.37015055999999952</v>
      </c>
      <c r="P1049" s="64">
        <f t="shared" ca="1" si="213"/>
        <v>0.60839999999999961</v>
      </c>
      <c r="Q1049" s="70">
        <f t="shared" ca="1" si="214"/>
        <v>2.5905456155739297E-2</v>
      </c>
      <c r="R1049" s="67">
        <f t="shared" ca="1" si="210"/>
        <v>0.65443751705320563</v>
      </c>
      <c r="S1049" s="68">
        <f t="shared" ca="1" si="221"/>
        <v>0</v>
      </c>
    </row>
    <row r="1050" spans="5:19" x14ac:dyDescent="0.25">
      <c r="E1050" s="62">
        <f t="shared" si="215"/>
        <v>1049</v>
      </c>
      <c r="F1050" s="50">
        <v>44987</v>
      </c>
      <c r="G1050" s="51">
        <v>24.608699999999999</v>
      </c>
      <c r="H1050" s="69">
        <f t="shared" si="216"/>
        <v>23.485399999999998</v>
      </c>
      <c r="I1050" s="64">
        <f t="shared" si="217"/>
        <v>1.1233000000000004</v>
      </c>
      <c r="J1050" s="64">
        <f t="shared" si="218"/>
        <v>1.2618028900000009</v>
      </c>
      <c r="K1050" s="64">
        <f t="shared" si="219"/>
        <v>1.1233000000000004</v>
      </c>
      <c r="L1050" s="70">
        <f t="shared" si="220"/>
        <v>4.5646458366350132E-2</v>
      </c>
      <c r="M1050" s="64">
        <f t="shared" ca="1" si="209"/>
        <v>23.160933333333332</v>
      </c>
      <c r="N1050" s="64">
        <f t="shared" ca="1" si="211"/>
        <v>1.4477666666666664</v>
      </c>
      <c r="O1050" s="64">
        <f t="shared" ca="1" si="212"/>
        <v>2.0960283211111106</v>
      </c>
      <c r="P1050" s="64">
        <f t="shared" ca="1" si="213"/>
        <v>1.4477666666666664</v>
      </c>
      <c r="Q1050" s="70">
        <f t="shared" ca="1" si="214"/>
        <v>5.8831497261808488E-2</v>
      </c>
      <c r="R1050" s="67">
        <f t="shared" ca="1" si="210"/>
        <v>1.4938041837198723</v>
      </c>
      <c r="S1050" s="68">
        <f t="shared" ca="1" si="221"/>
        <v>0</v>
      </c>
    </row>
    <row r="1051" spans="5:19" x14ac:dyDescent="0.25">
      <c r="E1051" s="62">
        <f t="shared" si="215"/>
        <v>1050</v>
      </c>
      <c r="F1051" s="50">
        <v>44988</v>
      </c>
      <c r="G1051" s="51">
        <v>24.5806</v>
      </c>
      <c r="H1051" s="69">
        <f t="shared" si="216"/>
        <v>24.608699999999999</v>
      </c>
      <c r="I1051" s="64">
        <f t="shared" si="217"/>
        <v>-2.809999999999846E-2</v>
      </c>
      <c r="J1051" s="64">
        <f t="shared" si="218"/>
        <v>7.8960999999991342E-4</v>
      </c>
      <c r="K1051" s="64">
        <f t="shared" si="219"/>
        <v>2.809999999999846E-2</v>
      </c>
      <c r="L1051" s="70">
        <f t="shared" si="220"/>
        <v>1.1431779533452584E-3</v>
      </c>
      <c r="M1051" s="64">
        <f t="shared" ca="1" si="209"/>
        <v>23.775599999999997</v>
      </c>
      <c r="N1051" s="64">
        <f t="shared" ca="1" si="211"/>
        <v>0.80500000000000327</v>
      </c>
      <c r="O1051" s="64">
        <f t="shared" ca="1" si="212"/>
        <v>0.64802500000000529</v>
      </c>
      <c r="P1051" s="64">
        <f t="shared" ca="1" si="213"/>
        <v>0.80500000000000327</v>
      </c>
      <c r="Q1051" s="70">
        <f t="shared" ca="1" si="214"/>
        <v>3.2749404001529793E-2</v>
      </c>
      <c r="R1051" s="67">
        <f t="shared" ca="1" si="210"/>
        <v>0.85103751705320929</v>
      </c>
      <c r="S1051" s="68">
        <f t="shared" ca="1" si="221"/>
        <v>0</v>
      </c>
    </row>
    <row r="1052" spans="5:19" x14ac:dyDescent="0.25">
      <c r="E1052" s="62">
        <f t="shared" si="215"/>
        <v>1051</v>
      </c>
      <c r="F1052" s="50">
        <v>44991</v>
      </c>
      <c r="G1052" s="51">
        <v>23.2608</v>
      </c>
      <c r="H1052" s="69">
        <f t="shared" si="216"/>
        <v>24.5806</v>
      </c>
      <c r="I1052" s="64">
        <f t="shared" si="217"/>
        <v>-1.3198000000000008</v>
      </c>
      <c r="J1052" s="64">
        <f t="shared" si="218"/>
        <v>1.7418720400000021</v>
      </c>
      <c r="K1052" s="64">
        <f t="shared" si="219"/>
        <v>1.3198000000000008</v>
      </c>
      <c r="L1052" s="70">
        <f t="shared" si="220"/>
        <v>5.6739235107992878E-2</v>
      </c>
      <c r="M1052" s="64">
        <f t="shared" ca="1" si="209"/>
        <v>24.224900000000002</v>
      </c>
      <c r="N1052" s="64">
        <f t="shared" ca="1" si="211"/>
        <v>-0.96410000000000196</v>
      </c>
      <c r="O1052" s="64">
        <f t="shared" ca="1" si="212"/>
        <v>0.92948881000000372</v>
      </c>
      <c r="P1052" s="64">
        <f t="shared" ca="1" si="213"/>
        <v>0.96410000000000196</v>
      </c>
      <c r="Q1052" s="70">
        <f t="shared" ca="1" si="214"/>
        <v>4.1447413674508271E-2</v>
      </c>
      <c r="R1052" s="67">
        <f t="shared" ca="1" si="210"/>
        <v>-0.91806248294679593</v>
      </c>
      <c r="S1052" s="68">
        <f t="shared" ca="1" si="221"/>
        <v>1</v>
      </c>
    </row>
    <row r="1053" spans="5:19" x14ac:dyDescent="0.25">
      <c r="E1053" s="62">
        <f t="shared" si="215"/>
        <v>1052</v>
      </c>
      <c r="F1053" s="50">
        <v>44992</v>
      </c>
      <c r="G1053" s="51">
        <v>22.708500000000001</v>
      </c>
      <c r="H1053" s="69">
        <f t="shared" si="216"/>
        <v>23.2608</v>
      </c>
      <c r="I1053" s="64">
        <f t="shared" si="217"/>
        <v>-0.5522999999999989</v>
      </c>
      <c r="J1053" s="64">
        <f t="shared" si="218"/>
        <v>0.30503528999999879</v>
      </c>
      <c r="K1053" s="64">
        <f t="shared" si="219"/>
        <v>0.5522999999999989</v>
      </c>
      <c r="L1053" s="70">
        <f t="shared" si="220"/>
        <v>2.4321289385031988E-2</v>
      </c>
      <c r="M1053" s="64">
        <f t="shared" ca="1" si="209"/>
        <v>24.150033333333337</v>
      </c>
      <c r="N1053" s="64">
        <f t="shared" ca="1" si="211"/>
        <v>-1.4415333333333358</v>
      </c>
      <c r="O1053" s="64">
        <f t="shared" ca="1" si="212"/>
        <v>2.0780183511111181</v>
      </c>
      <c r="P1053" s="64">
        <f t="shared" ca="1" si="213"/>
        <v>1.4415333333333358</v>
      </c>
      <c r="Q1053" s="70">
        <f t="shared" ca="1" si="214"/>
        <v>6.3479901064946415E-2</v>
      </c>
      <c r="R1053" s="67">
        <f t="shared" ca="1" si="210"/>
        <v>-1.3954958162801299</v>
      </c>
      <c r="S1053" s="68">
        <f t="shared" ca="1" si="221"/>
        <v>0</v>
      </c>
    </row>
    <row r="1054" spans="5:19" x14ac:dyDescent="0.25">
      <c r="E1054" s="62">
        <f t="shared" si="215"/>
        <v>1053</v>
      </c>
      <c r="F1054" s="50">
        <v>44993</v>
      </c>
      <c r="G1054" s="51">
        <v>22.483799999999999</v>
      </c>
      <c r="H1054" s="69">
        <f t="shared" si="216"/>
        <v>22.708500000000001</v>
      </c>
      <c r="I1054" s="64">
        <f t="shared" si="217"/>
        <v>-0.22470000000000212</v>
      </c>
      <c r="J1054" s="64">
        <f t="shared" si="218"/>
        <v>5.0490090000000952E-2</v>
      </c>
      <c r="K1054" s="64">
        <f t="shared" si="219"/>
        <v>0.22470000000000212</v>
      </c>
      <c r="L1054" s="70">
        <f t="shared" si="220"/>
        <v>9.9938622474849501E-3</v>
      </c>
      <c r="M1054" s="64">
        <f t="shared" ca="1" si="209"/>
        <v>23.516633333333335</v>
      </c>
      <c r="N1054" s="64">
        <f t="shared" ca="1" si="211"/>
        <v>-1.0328333333333362</v>
      </c>
      <c r="O1054" s="64">
        <f t="shared" ca="1" si="212"/>
        <v>1.0667446944444503</v>
      </c>
      <c r="P1054" s="64">
        <f t="shared" ca="1" si="213"/>
        <v>1.0328333333333362</v>
      </c>
      <c r="Q1054" s="70">
        <f t="shared" ca="1" si="214"/>
        <v>4.5936778183996309E-2</v>
      </c>
      <c r="R1054" s="67">
        <f t="shared" ca="1" si="210"/>
        <v>-0.98679581628013013</v>
      </c>
      <c r="S1054" s="68">
        <f t="shared" ca="1" si="221"/>
        <v>0</v>
      </c>
    </row>
    <row r="1055" spans="5:19" x14ac:dyDescent="0.25">
      <c r="E1055" s="62">
        <f t="shared" si="215"/>
        <v>1054</v>
      </c>
      <c r="F1055" s="50">
        <v>44994</v>
      </c>
      <c r="G1055" s="51">
        <v>21.8108</v>
      </c>
      <c r="H1055" s="69">
        <f t="shared" si="216"/>
        <v>22.483799999999999</v>
      </c>
      <c r="I1055" s="64">
        <f t="shared" si="217"/>
        <v>-0.67299999999999827</v>
      </c>
      <c r="J1055" s="64">
        <f t="shared" si="218"/>
        <v>0.45292899999999764</v>
      </c>
      <c r="K1055" s="64">
        <f t="shared" si="219"/>
        <v>0.67299999999999827</v>
      </c>
      <c r="L1055" s="70">
        <f t="shared" si="220"/>
        <v>3.0856273039044795E-2</v>
      </c>
      <c r="M1055" s="64">
        <f t="shared" ca="1" si="209"/>
        <v>22.817700000000002</v>
      </c>
      <c r="N1055" s="64">
        <f t="shared" ca="1" si="211"/>
        <v>-1.0069000000000017</v>
      </c>
      <c r="O1055" s="64">
        <f t="shared" ca="1" si="212"/>
        <v>1.0138476100000033</v>
      </c>
      <c r="P1055" s="64">
        <f t="shared" ca="1" si="213"/>
        <v>1.0069000000000017</v>
      </c>
      <c r="Q1055" s="70">
        <f t="shared" ca="1" si="214"/>
        <v>4.6165202560199611E-2</v>
      </c>
      <c r="R1055" s="67">
        <f t="shared" ca="1" si="210"/>
        <v>-0.96086248294679566</v>
      </c>
      <c r="S1055" s="68">
        <f t="shared" ca="1" si="221"/>
        <v>0</v>
      </c>
    </row>
    <row r="1056" spans="5:19" x14ac:dyDescent="0.25">
      <c r="E1056" s="62">
        <f t="shared" si="215"/>
        <v>1055</v>
      </c>
      <c r="F1056" s="50">
        <v>44995</v>
      </c>
      <c r="G1056" s="51">
        <v>20.6449</v>
      </c>
      <c r="H1056" s="69">
        <f t="shared" si="216"/>
        <v>21.8108</v>
      </c>
      <c r="I1056" s="64">
        <f t="shared" si="217"/>
        <v>-1.1659000000000006</v>
      </c>
      <c r="J1056" s="64">
        <f t="shared" si="218"/>
        <v>1.3593228100000014</v>
      </c>
      <c r="K1056" s="64">
        <f t="shared" si="219"/>
        <v>1.1659000000000006</v>
      </c>
      <c r="L1056" s="70">
        <f t="shared" si="220"/>
        <v>5.6473995999011893E-2</v>
      </c>
      <c r="M1056" s="64">
        <f t="shared" ca="1" si="209"/>
        <v>22.334366666666668</v>
      </c>
      <c r="N1056" s="64">
        <f t="shared" ca="1" si="211"/>
        <v>-1.689466666666668</v>
      </c>
      <c r="O1056" s="64">
        <f t="shared" ca="1" si="212"/>
        <v>2.8542976177777821</v>
      </c>
      <c r="P1056" s="64">
        <f t="shared" ca="1" si="213"/>
        <v>1.689466666666668</v>
      </c>
      <c r="Q1056" s="70">
        <f t="shared" ca="1" si="214"/>
        <v>8.1834577385536775E-2</v>
      </c>
      <c r="R1056" s="67">
        <f t="shared" ca="1" si="210"/>
        <v>-1.6434291496134621</v>
      </c>
      <c r="S1056" s="68">
        <f t="shared" ca="1" si="221"/>
        <v>0</v>
      </c>
    </row>
    <row r="1057" spans="5:19" x14ac:dyDescent="0.25">
      <c r="E1057" s="62">
        <f t="shared" si="215"/>
        <v>1056</v>
      </c>
      <c r="F1057" s="50">
        <v>44998</v>
      </c>
      <c r="G1057" s="51">
        <v>19.753900000000002</v>
      </c>
      <c r="H1057" s="69">
        <f t="shared" si="216"/>
        <v>20.6449</v>
      </c>
      <c r="I1057" s="64">
        <f t="shared" si="217"/>
        <v>-0.89099999999999824</v>
      </c>
      <c r="J1057" s="64">
        <f t="shared" si="218"/>
        <v>0.79388099999999684</v>
      </c>
      <c r="K1057" s="64">
        <f t="shared" si="219"/>
        <v>0.89099999999999824</v>
      </c>
      <c r="L1057" s="70">
        <f t="shared" si="220"/>
        <v>4.5105017237102453E-2</v>
      </c>
      <c r="M1057" s="64">
        <f t="shared" ca="1" si="209"/>
        <v>21.646500000000003</v>
      </c>
      <c r="N1057" s="64">
        <f t="shared" ca="1" si="211"/>
        <v>-1.8926000000000016</v>
      </c>
      <c r="O1057" s="64">
        <f t="shared" ca="1" si="212"/>
        <v>3.581934760000006</v>
      </c>
      <c r="P1057" s="64">
        <f t="shared" ca="1" si="213"/>
        <v>1.8926000000000016</v>
      </c>
      <c r="Q1057" s="70">
        <f t="shared" ca="1" si="214"/>
        <v>9.5808928869742252E-2</v>
      </c>
      <c r="R1057" s="67">
        <f t="shared" ca="1" si="210"/>
        <v>-1.8465624829467957</v>
      </c>
      <c r="S1057" s="68">
        <f t="shared" ca="1" si="221"/>
        <v>0</v>
      </c>
    </row>
    <row r="1058" spans="5:19" x14ac:dyDescent="0.25">
      <c r="E1058" s="62">
        <f t="shared" si="215"/>
        <v>1057</v>
      </c>
      <c r="F1058" s="50">
        <v>44999</v>
      </c>
      <c r="G1058" s="51">
        <v>19.659099999999999</v>
      </c>
      <c r="H1058" s="69">
        <f t="shared" si="216"/>
        <v>19.753900000000002</v>
      </c>
      <c r="I1058" s="64">
        <f t="shared" si="217"/>
        <v>-9.4800000000002882E-2</v>
      </c>
      <c r="J1058" s="64">
        <f t="shared" si="218"/>
        <v>8.9870400000005464E-3</v>
      </c>
      <c r="K1058" s="64">
        <f t="shared" si="219"/>
        <v>9.4800000000002882E-2</v>
      </c>
      <c r="L1058" s="70">
        <f t="shared" si="220"/>
        <v>4.822194301875614E-3</v>
      </c>
      <c r="M1058" s="64">
        <f t="shared" ca="1" si="209"/>
        <v>20.736533333333334</v>
      </c>
      <c r="N1058" s="64">
        <f t="shared" ca="1" si="211"/>
        <v>-1.0774333333333352</v>
      </c>
      <c r="O1058" s="64">
        <f t="shared" ca="1" si="212"/>
        <v>1.1608625877777818</v>
      </c>
      <c r="P1058" s="64">
        <f t="shared" ca="1" si="213"/>
        <v>1.0774333333333352</v>
      </c>
      <c r="Q1058" s="70">
        <f t="shared" ca="1" si="214"/>
        <v>5.4805832074374478E-2</v>
      </c>
      <c r="R1058" s="67">
        <f t="shared" ca="1" si="210"/>
        <v>-1.0313958162801293</v>
      </c>
      <c r="S1058" s="68">
        <f t="shared" ca="1" si="221"/>
        <v>0</v>
      </c>
    </row>
    <row r="1059" spans="5:19" x14ac:dyDescent="0.25">
      <c r="E1059" s="62">
        <f t="shared" si="215"/>
        <v>1058</v>
      </c>
      <c r="F1059" s="50">
        <v>45000</v>
      </c>
      <c r="G1059" s="51">
        <v>20.2089</v>
      </c>
      <c r="H1059" s="69">
        <f t="shared" si="216"/>
        <v>19.659099999999999</v>
      </c>
      <c r="I1059" s="64">
        <f t="shared" si="217"/>
        <v>0.54980000000000118</v>
      </c>
      <c r="J1059" s="64">
        <f t="shared" si="218"/>
        <v>0.3022800400000013</v>
      </c>
      <c r="K1059" s="64">
        <f t="shared" si="219"/>
        <v>0.54980000000000118</v>
      </c>
      <c r="L1059" s="70">
        <f t="shared" si="220"/>
        <v>2.7205835052872801E-2</v>
      </c>
      <c r="M1059" s="64">
        <f t="shared" ca="1" si="209"/>
        <v>20.019300000000001</v>
      </c>
      <c r="N1059" s="64">
        <f t="shared" ca="1" si="211"/>
        <v>0.18959999999999866</v>
      </c>
      <c r="O1059" s="64">
        <f t="shared" ca="1" si="212"/>
        <v>3.5948159999999493E-2</v>
      </c>
      <c r="P1059" s="64">
        <f t="shared" ca="1" si="213"/>
        <v>0.18959999999999866</v>
      </c>
      <c r="Q1059" s="70">
        <f t="shared" ca="1" si="214"/>
        <v>9.3820049582114141E-3</v>
      </c>
      <c r="R1059" s="67">
        <f t="shared" ca="1" si="210"/>
        <v>0.23563751705320463</v>
      </c>
      <c r="S1059" s="68">
        <f t="shared" ca="1" si="221"/>
        <v>1</v>
      </c>
    </row>
    <row r="1060" spans="5:19" x14ac:dyDescent="0.25">
      <c r="E1060" s="62">
        <f t="shared" si="215"/>
        <v>1059</v>
      </c>
      <c r="F1060" s="50">
        <v>45001</v>
      </c>
      <c r="G1060" s="51">
        <v>20.275300000000001</v>
      </c>
      <c r="H1060" s="69">
        <f t="shared" si="216"/>
        <v>20.2089</v>
      </c>
      <c r="I1060" s="64">
        <f t="shared" si="217"/>
        <v>6.6400000000001569E-2</v>
      </c>
      <c r="J1060" s="64">
        <f t="shared" si="218"/>
        <v>4.4089600000002081E-3</v>
      </c>
      <c r="K1060" s="64">
        <f t="shared" si="219"/>
        <v>6.6400000000001569E-2</v>
      </c>
      <c r="L1060" s="70">
        <f t="shared" si="220"/>
        <v>3.2749207163396627E-3</v>
      </c>
      <c r="M1060" s="64">
        <f t="shared" ca="1" si="209"/>
        <v>19.873966666666664</v>
      </c>
      <c r="N1060" s="64">
        <f t="shared" ca="1" si="211"/>
        <v>0.40133333333333709</v>
      </c>
      <c r="O1060" s="64">
        <f t="shared" ca="1" si="212"/>
        <v>0.16106844444444746</v>
      </c>
      <c r="P1060" s="64">
        <f t="shared" ca="1" si="213"/>
        <v>0.40133333333333709</v>
      </c>
      <c r="Q1060" s="70">
        <f t="shared" ca="1" si="214"/>
        <v>1.9794199510406112E-2</v>
      </c>
      <c r="R1060" s="67">
        <f t="shared" ca="1" si="210"/>
        <v>0.44737085038654306</v>
      </c>
      <c r="S1060" s="68">
        <f t="shared" ca="1" si="221"/>
        <v>0</v>
      </c>
    </row>
    <row r="1061" spans="5:19" x14ac:dyDescent="0.25">
      <c r="E1061" s="62">
        <f t="shared" si="215"/>
        <v>1060</v>
      </c>
      <c r="F1061" s="50">
        <v>45002</v>
      </c>
      <c r="G1061" s="51">
        <v>20.303699999999999</v>
      </c>
      <c r="H1061" s="69">
        <f t="shared" si="216"/>
        <v>20.275300000000001</v>
      </c>
      <c r="I1061" s="64">
        <f t="shared" si="217"/>
        <v>2.839999999999776E-2</v>
      </c>
      <c r="J1061" s="64">
        <f t="shared" si="218"/>
        <v>8.0655999999987283E-4</v>
      </c>
      <c r="K1061" s="64">
        <f t="shared" si="219"/>
        <v>2.839999999999776E-2</v>
      </c>
      <c r="L1061" s="70">
        <f t="shared" si="220"/>
        <v>1.3987598319517014E-3</v>
      </c>
      <c r="M1061" s="64">
        <f t="shared" ca="1" si="209"/>
        <v>20.047766666666664</v>
      </c>
      <c r="N1061" s="64">
        <f t="shared" ca="1" si="211"/>
        <v>0.2559333333333349</v>
      </c>
      <c r="O1061" s="64">
        <f t="shared" ca="1" si="212"/>
        <v>6.5501871111111915E-2</v>
      </c>
      <c r="P1061" s="64">
        <f t="shared" ca="1" si="213"/>
        <v>0.2559333333333349</v>
      </c>
      <c r="Q1061" s="70">
        <f t="shared" ca="1" si="214"/>
        <v>1.2605255856486006E-2</v>
      </c>
      <c r="R1061" s="67">
        <f t="shared" ca="1" si="210"/>
        <v>0.30197085038654087</v>
      </c>
      <c r="S1061" s="68">
        <f t="shared" ca="1" si="221"/>
        <v>0</v>
      </c>
    </row>
    <row r="1062" spans="5:19" x14ac:dyDescent="0.25">
      <c r="E1062" s="62">
        <f t="shared" si="215"/>
        <v>1061</v>
      </c>
      <c r="F1062" s="50">
        <v>45005</v>
      </c>
      <c r="G1062" s="51">
        <v>20.322700000000001</v>
      </c>
      <c r="H1062" s="69">
        <f t="shared" si="216"/>
        <v>20.303699999999999</v>
      </c>
      <c r="I1062" s="64">
        <f t="shared" si="217"/>
        <v>1.9000000000001904E-2</v>
      </c>
      <c r="J1062" s="64">
        <f t="shared" si="218"/>
        <v>3.6100000000007236E-4</v>
      </c>
      <c r="K1062" s="64">
        <f t="shared" si="219"/>
        <v>1.9000000000001904E-2</v>
      </c>
      <c r="L1062" s="70">
        <f t="shared" si="220"/>
        <v>9.3491514414924704E-4</v>
      </c>
      <c r="M1062" s="64">
        <f t="shared" ca="1" si="209"/>
        <v>20.262633333333333</v>
      </c>
      <c r="N1062" s="64">
        <f t="shared" ca="1" si="211"/>
        <v>6.0066666666667601E-2</v>
      </c>
      <c r="O1062" s="64">
        <f t="shared" ca="1" si="212"/>
        <v>3.6080044444445568E-3</v>
      </c>
      <c r="P1062" s="64">
        <f t="shared" ca="1" si="213"/>
        <v>6.0066666666667601E-2</v>
      </c>
      <c r="Q1062" s="70">
        <f t="shared" ca="1" si="214"/>
        <v>2.9556440171171938E-3</v>
      </c>
      <c r="R1062" s="67">
        <f t="shared" ca="1" si="210"/>
        <v>0.10610418371987358</v>
      </c>
      <c r="S1062" s="68">
        <f t="shared" ca="1" si="221"/>
        <v>0</v>
      </c>
    </row>
    <row r="1063" spans="5:19" x14ac:dyDescent="0.25">
      <c r="E1063" s="62">
        <f t="shared" si="215"/>
        <v>1062</v>
      </c>
      <c r="F1063" s="50">
        <v>45006</v>
      </c>
      <c r="G1063" s="51">
        <v>20.474299999999999</v>
      </c>
      <c r="H1063" s="69">
        <f t="shared" si="216"/>
        <v>20.322700000000001</v>
      </c>
      <c r="I1063" s="64">
        <f t="shared" si="217"/>
        <v>0.1515999999999984</v>
      </c>
      <c r="J1063" s="64">
        <f t="shared" si="218"/>
        <v>2.2982559999999517E-2</v>
      </c>
      <c r="K1063" s="64">
        <f t="shared" si="219"/>
        <v>0.1515999999999984</v>
      </c>
      <c r="L1063" s="70">
        <f t="shared" si="220"/>
        <v>7.4044045461870937E-3</v>
      </c>
      <c r="M1063" s="64">
        <f t="shared" ca="1" si="209"/>
        <v>20.300566666666668</v>
      </c>
      <c r="N1063" s="64">
        <f t="shared" ca="1" si="211"/>
        <v>0.17373333333333107</v>
      </c>
      <c r="O1063" s="64">
        <f t="shared" ca="1" si="212"/>
        <v>3.0183271111110327E-2</v>
      </c>
      <c r="P1063" s="64">
        <f t="shared" ca="1" si="213"/>
        <v>0.17373333333333107</v>
      </c>
      <c r="Q1063" s="70">
        <f t="shared" ca="1" si="214"/>
        <v>8.485434585472084E-3</v>
      </c>
      <c r="R1063" s="67">
        <f t="shared" ca="1" si="210"/>
        <v>0.21977085038653704</v>
      </c>
      <c r="S1063" s="68">
        <f t="shared" ca="1" si="221"/>
        <v>0</v>
      </c>
    </row>
    <row r="1064" spans="5:19" x14ac:dyDescent="0.25">
      <c r="E1064" s="62">
        <f t="shared" si="215"/>
        <v>1063</v>
      </c>
      <c r="F1064" s="50">
        <v>45007</v>
      </c>
      <c r="G1064" s="51">
        <v>19.564399999999999</v>
      </c>
      <c r="H1064" s="69">
        <f t="shared" si="216"/>
        <v>20.474299999999999</v>
      </c>
      <c r="I1064" s="64">
        <f t="shared" si="217"/>
        <v>-0.90990000000000038</v>
      </c>
      <c r="J1064" s="64">
        <f t="shared" si="218"/>
        <v>0.82791801000000065</v>
      </c>
      <c r="K1064" s="64">
        <f t="shared" si="219"/>
        <v>0.90990000000000038</v>
      </c>
      <c r="L1064" s="70">
        <f t="shared" si="220"/>
        <v>4.6507942998507516E-2</v>
      </c>
      <c r="M1064" s="64">
        <f t="shared" ca="1" si="209"/>
        <v>20.366900000000001</v>
      </c>
      <c r="N1064" s="64">
        <f t="shared" ca="1" si="211"/>
        <v>-0.80250000000000199</v>
      </c>
      <c r="O1064" s="64">
        <f t="shared" ca="1" si="212"/>
        <v>0.64400625000000322</v>
      </c>
      <c r="P1064" s="64">
        <f t="shared" ca="1" si="213"/>
        <v>0.80250000000000199</v>
      </c>
      <c r="Q1064" s="70">
        <f t="shared" ca="1" si="214"/>
        <v>4.1018380323444729E-2</v>
      </c>
      <c r="R1064" s="67">
        <f t="shared" ca="1" si="210"/>
        <v>-0.75646248294679597</v>
      </c>
      <c r="S1064" s="68">
        <f t="shared" ca="1" si="221"/>
        <v>1</v>
      </c>
    </row>
    <row r="1065" spans="5:19" x14ac:dyDescent="0.25">
      <c r="E1065" s="62">
        <f t="shared" si="215"/>
        <v>1064</v>
      </c>
      <c r="F1065" s="50">
        <v>45008</v>
      </c>
      <c r="G1065" s="51">
        <v>19.3748</v>
      </c>
      <c r="H1065" s="69">
        <f t="shared" si="216"/>
        <v>19.564399999999999</v>
      </c>
      <c r="I1065" s="64">
        <f t="shared" si="217"/>
        <v>-0.18959999999999866</v>
      </c>
      <c r="J1065" s="64">
        <f t="shared" si="218"/>
        <v>3.5948159999999493E-2</v>
      </c>
      <c r="K1065" s="64">
        <f t="shared" si="219"/>
        <v>0.18959999999999866</v>
      </c>
      <c r="L1065" s="70">
        <f t="shared" si="220"/>
        <v>9.7859074674318518E-3</v>
      </c>
      <c r="M1065" s="64">
        <f t="shared" ca="1" si="209"/>
        <v>20.120466666666665</v>
      </c>
      <c r="N1065" s="64">
        <f t="shared" ca="1" si="211"/>
        <v>-0.74566666666666492</v>
      </c>
      <c r="O1065" s="64">
        <f t="shared" ca="1" si="212"/>
        <v>0.5560187777777752</v>
      </c>
      <c r="P1065" s="64">
        <f t="shared" ca="1" si="213"/>
        <v>0.74566666666666492</v>
      </c>
      <c r="Q1065" s="70">
        <f t="shared" ca="1" si="214"/>
        <v>3.8486418784537901E-2</v>
      </c>
      <c r="R1065" s="67">
        <f t="shared" ca="1" si="210"/>
        <v>-0.6996291496134589</v>
      </c>
      <c r="S1065" s="68">
        <f t="shared" ca="1" si="221"/>
        <v>0</v>
      </c>
    </row>
    <row r="1066" spans="5:19" x14ac:dyDescent="0.25">
      <c r="E1066" s="62">
        <f t="shared" si="215"/>
        <v>1065</v>
      </c>
      <c r="F1066" s="50">
        <v>45009</v>
      </c>
      <c r="G1066" s="51">
        <v>19.232600000000001</v>
      </c>
      <c r="H1066" s="69">
        <f t="shared" si="216"/>
        <v>19.3748</v>
      </c>
      <c r="I1066" s="64">
        <f t="shared" si="217"/>
        <v>-0.14219999999999899</v>
      </c>
      <c r="J1066" s="64">
        <f t="shared" si="218"/>
        <v>2.0220839999999712E-2</v>
      </c>
      <c r="K1066" s="64">
        <f t="shared" si="219"/>
        <v>0.14219999999999899</v>
      </c>
      <c r="L1066" s="70">
        <f t="shared" si="220"/>
        <v>7.393696120129311E-3</v>
      </c>
      <c r="M1066" s="64">
        <f t="shared" ca="1" si="209"/>
        <v>19.804500000000001</v>
      </c>
      <c r="N1066" s="64">
        <f t="shared" ca="1" si="211"/>
        <v>-0.57189999999999941</v>
      </c>
      <c r="O1066" s="64">
        <f t="shared" ca="1" si="212"/>
        <v>0.32706960999999934</v>
      </c>
      <c r="P1066" s="64">
        <f t="shared" ca="1" si="213"/>
        <v>0.57189999999999941</v>
      </c>
      <c r="Q1066" s="70">
        <f t="shared" ca="1" si="214"/>
        <v>2.9735969135738245E-2</v>
      </c>
      <c r="R1066" s="67">
        <f t="shared" ca="1" si="210"/>
        <v>-0.52586248294679339</v>
      </c>
      <c r="S1066" s="68">
        <f t="shared" ca="1" si="221"/>
        <v>0</v>
      </c>
    </row>
    <row r="1067" spans="5:19" x14ac:dyDescent="0.25">
      <c r="E1067" s="62">
        <f t="shared" si="215"/>
        <v>1066</v>
      </c>
      <c r="F1067" s="50">
        <v>45012</v>
      </c>
      <c r="G1067" s="51">
        <v>19.753900000000002</v>
      </c>
      <c r="H1067" s="69">
        <f t="shared" si="216"/>
        <v>19.232600000000001</v>
      </c>
      <c r="I1067" s="64">
        <f t="shared" si="217"/>
        <v>0.5213000000000001</v>
      </c>
      <c r="J1067" s="64">
        <f t="shared" si="218"/>
        <v>0.2717536900000001</v>
      </c>
      <c r="K1067" s="64">
        <f t="shared" si="219"/>
        <v>0.5213000000000001</v>
      </c>
      <c r="L1067" s="70">
        <f t="shared" si="220"/>
        <v>2.6389725573177959E-2</v>
      </c>
      <c r="M1067" s="64">
        <f t="shared" ca="1" si="209"/>
        <v>19.390600000000003</v>
      </c>
      <c r="N1067" s="64">
        <f t="shared" ca="1" si="211"/>
        <v>0.36329999999999885</v>
      </c>
      <c r="O1067" s="64">
        <f t="shared" ca="1" si="212"/>
        <v>0.13198688999999916</v>
      </c>
      <c r="P1067" s="64">
        <f t="shared" ca="1" si="213"/>
        <v>0.36329999999999885</v>
      </c>
      <c r="Q1067" s="70">
        <f t="shared" ca="1" si="214"/>
        <v>1.8391305008124918E-2</v>
      </c>
      <c r="R1067" s="67">
        <f t="shared" ca="1" si="210"/>
        <v>0.40933751705320481</v>
      </c>
      <c r="S1067" s="68">
        <f t="shared" ca="1" si="221"/>
        <v>1</v>
      </c>
    </row>
    <row r="1068" spans="5:19" x14ac:dyDescent="0.25">
      <c r="E1068" s="62">
        <f t="shared" si="215"/>
        <v>1067</v>
      </c>
      <c r="F1068" s="50">
        <v>45013</v>
      </c>
      <c r="G1068" s="51">
        <v>20.104600000000001</v>
      </c>
      <c r="H1068" s="69">
        <f t="shared" si="216"/>
        <v>19.753900000000002</v>
      </c>
      <c r="I1068" s="64">
        <f t="shared" si="217"/>
        <v>0.35069999999999979</v>
      </c>
      <c r="J1068" s="64">
        <f t="shared" si="218"/>
        <v>0.12299048999999986</v>
      </c>
      <c r="K1068" s="64">
        <f t="shared" si="219"/>
        <v>0.35069999999999979</v>
      </c>
      <c r="L1068" s="70">
        <f t="shared" si="220"/>
        <v>1.7443769087671465E-2</v>
      </c>
      <c r="M1068" s="64">
        <f t="shared" ca="1" si="209"/>
        <v>19.453766666666667</v>
      </c>
      <c r="N1068" s="64">
        <f t="shared" ca="1" si="211"/>
        <v>0.65083333333333471</v>
      </c>
      <c r="O1068" s="64">
        <f t="shared" ca="1" si="212"/>
        <v>0.42358402777777959</v>
      </c>
      <c r="P1068" s="64">
        <f t="shared" ca="1" si="213"/>
        <v>0.65083333333333471</v>
      </c>
      <c r="Q1068" s="70">
        <f t="shared" ca="1" si="214"/>
        <v>3.2372359227904789E-2</v>
      </c>
      <c r="R1068" s="67">
        <f t="shared" ca="1" si="210"/>
        <v>0.69687085038654073</v>
      </c>
      <c r="S1068" s="68">
        <f t="shared" ca="1" si="221"/>
        <v>0</v>
      </c>
    </row>
    <row r="1069" spans="5:19" x14ac:dyDescent="0.25">
      <c r="E1069" s="62">
        <f t="shared" si="215"/>
        <v>1068</v>
      </c>
      <c r="F1069" s="50">
        <v>45014</v>
      </c>
      <c r="G1069" s="51">
        <v>20.616499999999998</v>
      </c>
      <c r="H1069" s="69">
        <f t="shared" si="216"/>
        <v>20.104600000000001</v>
      </c>
      <c r="I1069" s="64">
        <f t="shared" si="217"/>
        <v>0.51189999999999714</v>
      </c>
      <c r="J1069" s="64">
        <f t="shared" si="218"/>
        <v>0.26204160999999709</v>
      </c>
      <c r="K1069" s="64">
        <f t="shared" si="219"/>
        <v>0.51189999999999714</v>
      </c>
      <c r="L1069" s="70">
        <f t="shared" si="220"/>
        <v>2.4829626755268702E-2</v>
      </c>
      <c r="M1069" s="64">
        <f t="shared" ca="1" si="209"/>
        <v>19.697033333333337</v>
      </c>
      <c r="N1069" s="64">
        <f t="shared" ca="1" si="211"/>
        <v>0.91946666666666133</v>
      </c>
      <c r="O1069" s="64">
        <f t="shared" ca="1" si="212"/>
        <v>0.84541895111110132</v>
      </c>
      <c r="P1069" s="64">
        <f t="shared" ca="1" si="213"/>
        <v>0.91946666666666133</v>
      </c>
      <c r="Q1069" s="70">
        <f t="shared" ca="1" si="214"/>
        <v>4.4598582041891759E-2</v>
      </c>
      <c r="R1069" s="67">
        <f t="shared" ca="1" si="210"/>
        <v>0.96550418371986735</v>
      </c>
      <c r="S1069" s="68">
        <f t="shared" ca="1" si="221"/>
        <v>0</v>
      </c>
    </row>
    <row r="1070" spans="5:19" x14ac:dyDescent="0.25">
      <c r="E1070" s="62">
        <f t="shared" si="215"/>
        <v>1069</v>
      </c>
      <c r="F1070" s="50">
        <v>45015</v>
      </c>
      <c r="G1070" s="51">
        <v>21.062000000000001</v>
      </c>
      <c r="H1070" s="69">
        <f t="shared" si="216"/>
        <v>20.616499999999998</v>
      </c>
      <c r="I1070" s="64">
        <f t="shared" si="217"/>
        <v>0.44550000000000267</v>
      </c>
      <c r="J1070" s="64">
        <f t="shared" si="218"/>
        <v>0.19847025000000237</v>
      </c>
      <c r="K1070" s="64">
        <f t="shared" si="219"/>
        <v>0.44550000000000267</v>
      </c>
      <c r="L1070" s="70">
        <f t="shared" si="220"/>
        <v>2.1151837432342734E-2</v>
      </c>
      <c r="M1070" s="64">
        <f t="shared" ca="1" si="209"/>
        <v>20.158333333333335</v>
      </c>
      <c r="N1070" s="64">
        <f t="shared" ca="1" si="211"/>
        <v>0.90366666666666617</v>
      </c>
      <c r="O1070" s="64">
        <f t="shared" ca="1" si="212"/>
        <v>0.8166134444444435</v>
      </c>
      <c r="P1070" s="64">
        <f t="shared" ca="1" si="213"/>
        <v>0.90366666666666617</v>
      </c>
      <c r="Q1070" s="70">
        <f t="shared" ca="1" si="214"/>
        <v>4.2905073908777236E-2</v>
      </c>
      <c r="R1070" s="67">
        <f t="shared" ca="1" si="210"/>
        <v>0.9497041837198722</v>
      </c>
      <c r="S1070" s="68">
        <f t="shared" ca="1" si="221"/>
        <v>0</v>
      </c>
    </row>
    <row r="1071" spans="5:19" x14ac:dyDescent="0.25">
      <c r="E1071" s="62">
        <f t="shared" si="215"/>
        <v>1070</v>
      </c>
      <c r="F1071" s="50">
        <v>45016</v>
      </c>
      <c r="G1071" s="51">
        <v>21.716100000000001</v>
      </c>
      <c r="H1071" s="69">
        <f t="shared" si="216"/>
        <v>21.062000000000001</v>
      </c>
      <c r="I1071" s="64">
        <f t="shared" si="217"/>
        <v>0.65409999999999968</v>
      </c>
      <c r="J1071" s="64">
        <f t="shared" si="218"/>
        <v>0.42784680999999958</v>
      </c>
      <c r="K1071" s="64">
        <f t="shared" si="219"/>
        <v>0.65409999999999968</v>
      </c>
      <c r="L1071" s="70">
        <f t="shared" si="220"/>
        <v>3.0120509667942202E-2</v>
      </c>
      <c r="M1071" s="64">
        <f t="shared" ca="1" si="209"/>
        <v>20.594366666666669</v>
      </c>
      <c r="N1071" s="64">
        <f t="shared" ca="1" si="211"/>
        <v>1.1217333333333315</v>
      </c>
      <c r="O1071" s="64">
        <f t="shared" ca="1" si="212"/>
        <v>1.258285671111107</v>
      </c>
      <c r="P1071" s="64">
        <f t="shared" ca="1" si="213"/>
        <v>1.1217333333333315</v>
      </c>
      <c r="Q1071" s="70">
        <f t="shared" ca="1" si="214"/>
        <v>5.1654456064087542E-2</v>
      </c>
      <c r="R1071" s="67">
        <f t="shared" ca="1" si="210"/>
        <v>1.1677708503865374</v>
      </c>
      <c r="S1071" s="68">
        <f t="shared" ca="1" si="221"/>
        <v>0</v>
      </c>
    </row>
    <row r="1072" spans="5:19" x14ac:dyDescent="0.25">
      <c r="E1072" s="62">
        <f t="shared" si="215"/>
        <v>1071</v>
      </c>
      <c r="F1072" s="50">
        <v>45019</v>
      </c>
      <c r="G1072" s="51">
        <v>21.3748</v>
      </c>
      <c r="H1072" s="69">
        <f t="shared" si="216"/>
        <v>21.716100000000001</v>
      </c>
      <c r="I1072" s="64">
        <f t="shared" si="217"/>
        <v>-0.34130000000000038</v>
      </c>
      <c r="J1072" s="64">
        <f t="shared" si="218"/>
        <v>0.11648569000000027</v>
      </c>
      <c r="K1072" s="64">
        <f t="shared" si="219"/>
        <v>0.34130000000000038</v>
      </c>
      <c r="L1072" s="70">
        <f t="shared" si="220"/>
        <v>1.5967400864569509E-2</v>
      </c>
      <c r="M1072" s="64">
        <f t="shared" ca="1" si="209"/>
        <v>21.131533333333334</v>
      </c>
      <c r="N1072" s="64">
        <f t="shared" ca="1" si="211"/>
        <v>0.24326666666666696</v>
      </c>
      <c r="O1072" s="64">
        <f t="shared" ca="1" si="212"/>
        <v>5.9178671111111254E-2</v>
      </c>
      <c r="P1072" s="64">
        <f t="shared" ca="1" si="213"/>
        <v>0.24326666666666696</v>
      </c>
      <c r="Q1072" s="70">
        <f t="shared" ca="1" si="214"/>
        <v>1.1381003175078454E-2</v>
      </c>
      <c r="R1072" s="67">
        <f t="shared" ca="1" si="210"/>
        <v>0.28930418371987293</v>
      </c>
      <c r="S1072" s="68">
        <f t="shared" ca="1" si="221"/>
        <v>0</v>
      </c>
    </row>
    <row r="1073" spans="5:19" x14ac:dyDescent="0.25">
      <c r="E1073" s="62">
        <f t="shared" si="215"/>
        <v>1072</v>
      </c>
      <c r="F1073" s="50">
        <v>45020</v>
      </c>
      <c r="G1073" s="51">
        <v>21.147300000000001</v>
      </c>
      <c r="H1073" s="69">
        <f t="shared" si="216"/>
        <v>21.3748</v>
      </c>
      <c r="I1073" s="64">
        <f t="shared" si="217"/>
        <v>-0.22749999999999915</v>
      </c>
      <c r="J1073" s="64">
        <f t="shared" si="218"/>
        <v>5.1756249999999615E-2</v>
      </c>
      <c r="K1073" s="64">
        <f t="shared" si="219"/>
        <v>0.22749999999999915</v>
      </c>
      <c r="L1073" s="70">
        <f t="shared" si="220"/>
        <v>1.0757874527717445E-2</v>
      </c>
      <c r="M1073" s="64">
        <f t="shared" ca="1" si="209"/>
        <v>21.3843</v>
      </c>
      <c r="N1073" s="64">
        <f t="shared" ca="1" si="211"/>
        <v>-0.23699999999999832</v>
      </c>
      <c r="O1073" s="64">
        <f t="shared" ca="1" si="212"/>
        <v>5.6168999999999206E-2</v>
      </c>
      <c r="P1073" s="64">
        <f t="shared" ca="1" si="213"/>
        <v>0.23699999999999832</v>
      </c>
      <c r="Q1073" s="70">
        <f t="shared" ca="1" si="214"/>
        <v>1.1207104453050664E-2</v>
      </c>
      <c r="R1073" s="67">
        <f t="shared" ca="1" si="210"/>
        <v>-0.19096248294679236</v>
      </c>
      <c r="S1073" s="68">
        <f t="shared" ca="1" si="221"/>
        <v>1</v>
      </c>
    </row>
    <row r="1074" spans="5:19" x14ac:dyDescent="0.25">
      <c r="E1074" s="62">
        <f t="shared" si="215"/>
        <v>1073</v>
      </c>
      <c r="F1074" s="50">
        <v>45021</v>
      </c>
      <c r="G1074" s="51">
        <v>20.606999999999999</v>
      </c>
      <c r="H1074" s="69">
        <f t="shared" si="216"/>
        <v>21.147300000000001</v>
      </c>
      <c r="I1074" s="64">
        <f t="shared" si="217"/>
        <v>-0.540300000000002</v>
      </c>
      <c r="J1074" s="64">
        <f t="shared" si="218"/>
        <v>0.29192409000000219</v>
      </c>
      <c r="K1074" s="64">
        <f t="shared" si="219"/>
        <v>0.540300000000002</v>
      </c>
      <c r="L1074" s="70">
        <f t="shared" si="220"/>
        <v>2.6219245887319942E-2</v>
      </c>
      <c r="M1074" s="64">
        <f t="shared" ca="1" si="209"/>
        <v>21.412733333333335</v>
      </c>
      <c r="N1074" s="64">
        <f t="shared" ca="1" si="211"/>
        <v>-0.80573333333333608</v>
      </c>
      <c r="O1074" s="64">
        <f t="shared" ca="1" si="212"/>
        <v>0.64920620444444888</v>
      </c>
      <c r="P1074" s="64">
        <f t="shared" ca="1" si="213"/>
        <v>0.80573333333333608</v>
      </c>
      <c r="Q1074" s="70">
        <f t="shared" ca="1" si="214"/>
        <v>3.9099982206693654E-2</v>
      </c>
      <c r="R1074" s="67">
        <f t="shared" ca="1" si="210"/>
        <v>-0.75969581628013005</v>
      </c>
      <c r="S1074" s="68">
        <f t="shared" ca="1" si="221"/>
        <v>0</v>
      </c>
    </row>
    <row r="1075" spans="5:19" x14ac:dyDescent="0.25">
      <c r="E1075" s="62">
        <f t="shared" si="215"/>
        <v>1074</v>
      </c>
      <c r="F1075" s="50">
        <v>45022</v>
      </c>
      <c r="G1075" s="51">
        <v>20.237400000000001</v>
      </c>
      <c r="H1075" s="69">
        <f t="shared" si="216"/>
        <v>20.606999999999999</v>
      </c>
      <c r="I1075" s="64">
        <f t="shared" si="217"/>
        <v>-0.36959999999999837</v>
      </c>
      <c r="J1075" s="64">
        <f t="shared" si="218"/>
        <v>0.13660415999999881</v>
      </c>
      <c r="K1075" s="64">
        <f t="shared" si="219"/>
        <v>0.36959999999999837</v>
      </c>
      <c r="L1075" s="70">
        <f t="shared" si="220"/>
        <v>1.8263215630466283E-2</v>
      </c>
      <c r="M1075" s="64">
        <f t="shared" ca="1" si="209"/>
        <v>21.043033333333334</v>
      </c>
      <c r="N1075" s="64">
        <f t="shared" ca="1" si="211"/>
        <v>-0.80563333333333276</v>
      </c>
      <c r="O1075" s="64">
        <f t="shared" ca="1" si="212"/>
        <v>0.64904506777777682</v>
      </c>
      <c r="P1075" s="64">
        <f t="shared" ca="1" si="213"/>
        <v>0.80563333333333276</v>
      </c>
      <c r="Q1075" s="70">
        <f t="shared" ca="1" si="214"/>
        <v>3.9809132266661364E-2</v>
      </c>
      <c r="R1075" s="67">
        <f t="shared" ca="1" si="210"/>
        <v>-0.75959581628012673</v>
      </c>
      <c r="S1075" s="68">
        <f t="shared" ca="1" si="221"/>
        <v>0</v>
      </c>
    </row>
    <row r="1076" spans="5:19" x14ac:dyDescent="0.25">
      <c r="E1076" s="62">
        <f t="shared" si="215"/>
        <v>1075</v>
      </c>
      <c r="F1076" s="50">
        <v>45026</v>
      </c>
      <c r="G1076" s="51">
        <v>20.663900000000002</v>
      </c>
      <c r="H1076" s="69">
        <f t="shared" si="216"/>
        <v>20.237400000000001</v>
      </c>
      <c r="I1076" s="64">
        <f t="shared" si="217"/>
        <v>0.42650000000000077</v>
      </c>
      <c r="J1076" s="64">
        <f t="shared" si="218"/>
        <v>0.18190225000000065</v>
      </c>
      <c r="K1076" s="64">
        <f t="shared" si="219"/>
        <v>0.42650000000000077</v>
      </c>
      <c r="L1076" s="70">
        <f t="shared" si="220"/>
        <v>2.0639859852206056E-2</v>
      </c>
      <c r="M1076" s="64">
        <f t="shared" ca="1" si="209"/>
        <v>20.663900000000002</v>
      </c>
      <c r="N1076" s="64">
        <f t="shared" ca="1" si="211"/>
        <v>0</v>
      </c>
      <c r="O1076" s="64">
        <f t="shared" ca="1" si="212"/>
        <v>0</v>
      </c>
      <c r="P1076" s="64">
        <f t="shared" ca="1" si="213"/>
        <v>0</v>
      </c>
      <c r="Q1076" s="70">
        <f t="shared" ca="1" si="214"/>
        <v>0</v>
      </c>
      <c r="R1076" s="67">
        <f t="shared" ca="1" si="210"/>
        <v>4.6037517053205981E-2</v>
      </c>
      <c r="S1076" s="68">
        <f t="shared" ca="1" si="221"/>
        <v>0</v>
      </c>
    </row>
    <row r="1077" spans="5:19" x14ac:dyDescent="0.25">
      <c r="E1077" s="62">
        <f t="shared" si="215"/>
        <v>1076</v>
      </c>
      <c r="F1077" s="50">
        <v>45027</v>
      </c>
      <c r="G1077" s="51">
        <v>21.014600000000002</v>
      </c>
      <c r="H1077" s="69">
        <f t="shared" si="216"/>
        <v>20.663900000000002</v>
      </c>
      <c r="I1077" s="64">
        <f t="shared" si="217"/>
        <v>0.35069999999999979</v>
      </c>
      <c r="J1077" s="64">
        <f t="shared" si="218"/>
        <v>0.12299048999999986</v>
      </c>
      <c r="K1077" s="64">
        <f t="shared" si="219"/>
        <v>0.35069999999999979</v>
      </c>
      <c r="L1077" s="70">
        <f t="shared" si="220"/>
        <v>1.6688397590246769E-2</v>
      </c>
      <c r="M1077" s="64">
        <f t="shared" ca="1" si="209"/>
        <v>20.50276666666667</v>
      </c>
      <c r="N1077" s="64">
        <f t="shared" ca="1" si="211"/>
        <v>0.51183333333333181</v>
      </c>
      <c r="O1077" s="64">
        <f t="shared" ca="1" si="212"/>
        <v>0.26197336111110953</v>
      </c>
      <c r="P1077" s="64">
        <f t="shared" ca="1" si="213"/>
        <v>0.51183333333333181</v>
      </c>
      <c r="Q1077" s="70">
        <f t="shared" ca="1" si="214"/>
        <v>2.4356082596543916E-2</v>
      </c>
      <c r="R1077" s="67">
        <f t="shared" ca="1" si="210"/>
        <v>0.55787085038653783</v>
      </c>
      <c r="S1077" s="68">
        <f t="shared" ca="1" si="221"/>
        <v>0</v>
      </c>
    </row>
    <row r="1078" spans="5:19" x14ac:dyDescent="0.25">
      <c r="E1078" s="62">
        <f t="shared" si="215"/>
        <v>1077</v>
      </c>
      <c r="F1078" s="50">
        <v>45028</v>
      </c>
      <c r="G1078" s="51">
        <v>20.445900000000002</v>
      </c>
      <c r="H1078" s="69">
        <f t="shared" si="216"/>
        <v>21.014600000000002</v>
      </c>
      <c r="I1078" s="64">
        <f t="shared" si="217"/>
        <v>-0.56869999999999976</v>
      </c>
      <c r="J1078" s="64">
        <f t="shared" si="218"/>
        <v>0.3234196899999997</v>
      </c>
      <c r="K1078" s="64">
        <f t="shared" si="219"/>
        <v>0.56869999999999976</v>
      </c>
      <c r="L1078" s="70">
        <f t="shared" si="220"/>
        <v>2.7814867528453122E-2</v>
      </c>
      <c r="M1078" s="64">
        <f t="shared" ca="1" si="209"/>
        <v>20.638633333333335</v>
      </c>
      <c r="N1078" s="64">
        <f t="shared" ca="1" si="211"/>
        <v>-0.19273333333333298</v>
      </c>
      <c r="O1078" s="64">
        <f t="shared" ca="1" si="212"/>
        <v>3.7146137777777644E-2</v>
      </c>
      <c r="P1078" s="64">
        <f t="shared" ca="1" si="213"/>
        <v>0.19273333333333298</v>
      </c>
      <c r="Q1078" s="70">
        <f t="shared" ca="1" si="214"/>
        <v>9.4265027870298179E-3</v>
      </c>
      <c r="R1078" s="67">
        <f t="shared" ca="1" si="210"/>
        <v>-0.14669581628012701</v>
      </c>
      <c r="S1078" s="68">
        <f t="shared" ca="1" si="221"/>
        <v>1</v>
      </c>
    </row>
    <row r="1079" spans="5:19" x14ac:dyDescent="0.25">
      <c r="E1079" s="62">
        <f t="shared" si="215"/>
        <v>1078</v>
      </c>
      <c r="F1079" s="50">
        <v>45029</v>
      </c>
      <c r="G1079" s="51">
        <v>20.6829</v>
      </c>
      <c r="H1079" s="69">
        <f t="shared" si="216"/>
        <v>20.445900000000002</v>
      </c>
      <c r="I1079" s="64">
        <f t="shared" si="217"/>
        <v>0.23699999999999832</v>
      </c>
      <c r="J1079" s="64">
        <f t="shared" si="218"/>
        <v>5.6168999999999206E-2</v>
      </c>
      <c r="K1079" s="64">
        <f t="shared" si="219"/>
        <v>0.23699999999999832</v>
      </c>
      <c r="L1079" s="70">
        <f t="shared" si="220"/>
        <v>1.1458741279027521E-2</v>
      </c>
      <c r="M1079" s="64">
        <f t="shared" ca="1" si="209"/>
        <v>20.708133333333333</v>
      </c>
      <c r="N1079" s="64">
        <f t="shared" ca="1" si="211"/>
        <v>-2.5233333333332553E-2</v>
      </c>
      <c r="O1079" s="64">
        <f t="shared" ca="1" si="212"/>
        <v>6.3672111111107176E-4</v>
      </c>
      <c r="P1079" s="64">
        <f t="shared" ca="1" si="213"/>
        <v>2.5233333333332553E-2</v>
      </c>
      <c r="Q1079" s="70">
        <f t="shared" ca="1" si="214"/>
        <v>1.220009444194603E-3</v>
      </c>
      <c r="R1079" s="67">
        <f t="shared" ca="1" si="210"/>
        <v>2.0804183719873429E-2</v>
      </c>
      <c r="S1079" s="68">
        <f t="shared" ca="1" si="221"/>
        <v>0</v>
      </c>
    </row>
    <row r="1080" spans="5:19" x14ac:dyDescent="0.25">
      <c r="E1080" s="62">
        <f t="shared" si="215"/>
        <v>1079</v>
      </c>
      <c r="F1080" s="50">
        <v>45030</v>
      </c>
      <c r="G1080" s="51">
        <v>21.308499999999999</v>
      </c>
      <c r="H1080" s="69">
        <f t="shared" si="216"/>
        <v>20.6829</v>
      </c>
      <c r="I1080" s="64">
        <f t="shared" si="217"/>
        <v>0.6255999999999986</v>
      </c>
      <c r="J1080" s="64">
        <f t="shared" si="218"/>
        <v>0.39137535999999823</v>
      </c>
      <c r="K1080" s="64">
        <f t="shared" si="219"/>
        <v>0.6255999999999986</v>
      </c>
      <c r="L1080" s="70">
        <f t="shared" si="220"/>
        <v>2.9359175915714322E-2</v>
      </c>
      <c r="M1080" s="64">
        <f t="shared" ca="1" si="209"/>
        <v>20.714466666666667</v>
      </c>
      <c r="N1080" s="64">
        <f t="shared" ca="1" si="211"/>
        <v>0.59403333333333208</v>
      </c>
      <c r="O1080" s="64">
        <f t="shared" ca="1" si="212"/>
        <v>0.3528756011111096</v>
      </c>
      <c r="P1080" s="64">
        <f t="shared" ca="1" si="213"/>
        <v>0.59403333333333208</v>
      </c>
      <c r="Q1080" s="70">
        <f t="shared" ca="1" si="214"/>
        <v>2.7877763959609177E-2</v>
      </c>
      <c r="R1080" s="67">
        <f t="shared" ca="1" si="210"/>
        <v>0.6400708503865381</v>
      </c>
      <c r="S1080" s="68">
        <f t="shared" ca="1" si="221"/>
        <v>1</v>
      </c>
    </row>
    <row r="1081" spans="5:19" x14ac:dyDescent="0.25">
      <c r="E1081" s="62">
        <f t="shared" si="215"/>
        <v>1080</v>
      </c>
      <c r="F1081" s="50">
        <v>45033</v>
      </c>
      <c r="G1081" s="51">
        <v>21.270499999999998</v>
      </c>
      <c r="H1081" s="69">
        <f t="shared" si="216"/>
        <v>21.308499999999999</v>
      </c>
      <c r="I1081" s="64">
        <f t="shared" si="217"/>
        <v>-3.8000000000000256E-2</v>
      </c>
      <c r="J1081" s="64">
        <f t="shared" si="218"/>
        <v>1.4440000000000195E-3</v>
      </c>
      <c r="K1081" s="64">
        <f t="shared" si="219"/>
        <v>3.8000000000000256E-2</v>
      </c>
      <c r="L1081" s="70">
        <f t="shared" si="220"/>
        <v>1.7865118356409234E-3</v>
      </c>
      <c r="M1081" s="64">
        <f t="shared" ca="1" si="209"/>
        <v>20.812433333333331</v>
      </c>
      <c r="N1081" s="64">
        <f t="shared" ca="1" si="211"/>
        <v>0.45806666666666729</v>
      </c>
      <c r="O1081" s="64">
        <f t="shared" ca="1" si="212"/>
        <v>0.20982507111111168</v>
      </c>
      <c r="P1081" s="64">
        <f t="shared" ca="1" si="213"/>
        <v>0.45806666666666729</v>
      </c>
      <c r="Q1081" s="70">
        <f t="shared" ca="1" si="214"/>
        <v>2.1535303197699505E-2</v>
      </c>
      <c r="R1081" s="67">
        <f t="shared" ca="1" si="210"/>
        <v>0.50410418371987331</v>
      </c>
      <c r="S1081" s="68">
        <f t="shared" ca="1" si="221"/>
        <v>0</v>
      </c>
    </row>
    <row r="1082" spans="5:19" x14ac:dyDescent="0.25">
      <c r="E1082" s="62">
        <f t="shared" si="215"/>
        <v>1081</v>
      </c>
      <c r="F1082" s="50">
        <v>45034</v>
      </c>
      <c r="G1082" s="51">
        <v>21.5928</v>
      </c>
      <c r="H1082" s="69">
        <f t="shared" si="216"/>
        <v>21.270499999999998</v>
      </c>
      <c r="I1082" s="64">
        <f t="shared" si="217"/>
        <v>0.32230000000000203</v>
      </c>
      <c r="J1082" s="64">
        <f t="shared" si="218"/>
        <v>0.1038772900000013</v>
      </c>
      <c r="K1082" s="64">
        <f t="shared" si="219"/>
        <v>0.32230000000000203</v>
      </c>
      <c r="L1082" s="70">
        <f t="shared" si="220"/>
        <v>1.4926271720203124E-2</v>
      </c>
      <c r="M1082" s="64">
        <f t="shared" ca="1" si="209"/>
        <v>21.087299999999999</v>
      </c>
      <c r="N1082" s="64">
        <f t="shared" ca="1" si="211"/>
        <v>0.50550000000000139</v>
      </c>
      <c r="O1082" s="64">
        <f t="shared" ca="1" si="212"/>
        <v>0.2555302500000014</v>
      </c>
      <c r="P1082" s="64">
        <f t="shared" ca="1" si="213"/>
        <v>0.50550000000000139</v>
      </c>
      <c r="Q1082" s="70">
        <f t="shared" ca="1" si="214"/>
        <v>2.3410581304879469E-2</v>
      </c>
      <c r="R1082" s="67">
        <f t="shared" ca="1" si="210"/>
        <v>0.55153751705320742</v>
      </c>
      <c r="S1082" s="68">
        <f t="shared" ca="1" si="221"/>
        <v>0</v>
      </c>
    </row>
    <row r="1083" spans="5:19" x14ac:dyDescent="0.25">
      <c r="E1083" s="62">
        <f t="shared" si="215"/>
        <v>1082</v>
      </c>
      <c r="F1083" s="50">
        <v>45035</v>
      </c>
      <c r="G1083" s="51">
        <v>21.6876</v>
      </c>
      <c r="H1083" s="69">
        <f t="shared" si="216"/>
        <v>21.5928</v>
      </c>
      <c r="I1083" s="64">
        <f t="shared" si="217"/>
        <v>9.4799999999999329E-2</v>
      </c>
      <c r="J1083" s="64">
        <f t="shared" si="218"/>
        <v>8.9870399999998733E-3</v>
      </c>
      <c r="K1083" s="64">
        <f t="shared" si="219"/>
        <v>9.4799999999999329E-2</v>
      </c>
      <c r="L1083" s="70">
        <f t="shared" si="220"/>
        <v>4.3711614009848635E-3</v>
      </c>
      <c r="M1083" s="64">
        <f t="shared" ca="1" si="209"/>
        <v>21.390599999999996</v>
      </c>
      <c r="N1083" s="64">
        <f t="shared" ca="1" si="211"/>
        <v>0.29700000000000415</v>
      </c>
      <c r="O1083" s="64">
        <f t="shared" ca="1" si="212"/>
        <v>8.8209000000002466E-2</v>
      </c>
      <c r="P1083" s="64">
        <f t="shared" ca="1" si="213"/>
        <v>0.29700000000000415</v>
      </c>
      <c r="Q1083" s="70">
        <f t="shared" ca="1" si="214"/>
        <v>1.3694461351187045E-2</v>
      </c>
      <c r="R1083" s="67">
        <f t="shared" ca="1" si="210"/>
        <v>0.34303751705321012</v>
      </c>
      <c r="S1083" s="68">
        <f t="shared" ca="1" si="221"/>
        <v>0</v>
      </c>
    </row>
    <row r="1084" spans="5:19" x14ac:dyDescent="0.25">
      <c r="E1084" s="62">
        <f t="shared" si="215"/>
        <v>1083</v>
      </c>
      <c r="F1084" s="50">
        <v>45036</v>
      </c>
      <c r="G1084" s="51">
        <v>21.4696</v>
      </c>
      <c r="H1084" s="69">
        <f t="shared" si="216"/>
        <v>21.6876</v>
      </c>
      <c r="I1084" s="64">
        <f t="shared" si="217"/>
        <v>-0.21799999999999997</v>
      </c>
      <c r="J1084" s="64">
        <f t="shared" si="218"/>
        <v>4.752399999999999E-2</v>
      </c>
      <c r="K1084" s="64">
        <f t="shared" si="219"/>
        <v>0.21799999999999997</v>
      </c>
      <c r="L1084" s="70">
        <f t="shared" si="220"/>
        <v>1.0153892014755746E-2</v>
      </c>
      <c r="M1084" s="64">
        <f t="shared" ca="1" si="209"/>
        <v>21.516966666666665</v>
      </c>
      <c r="N1084" s="64">
        <f t="shared" ca="1" si="211"/>
        <v>-4.7366666666665225E-2</v>
      </c>
      <c r="O1084" s="64">
        <f t="shared" ca="1" si="212"/>
        <v>2.2436011111109746E-3</v>
      </c>
      <c r="P1084" s="64">
        <f t="shared" ca="1" si="213"/>
        <v>4.7366666666665225E-2</v>
      </c>
      <c r="Q1084" s="70">
        <f t="shared" ca="1" si="214"/>
        <v>2.2062202680378407E-3</v>
      </c>
      <c r="R1084" s="67">
        <f t="shared" ca="1" si="210"/>
        <v>-1.3291496134592434E-3</v>
      </c>
      <c r="S1084" s="68">
        <f t="shared" ca="1" si="221"/>
        <v>1</v>
      </c>
    </row>
    <row r="1085" spans="5:19" x14ac:dyDescent="0.25">
      <c r="E1085" s="62">
        <f t="shared" si="215"/>
        <v>1084</v>
      </c>
      <c r="F1085" s="50">
        <v>45037</v>
      </c>
      <c r="G1085" s="51">
        <v>21.6876</v>
      </c>
      <c r="H1085" s="69">
        <f t="shared" si="216"/>
        <v>21.4696</v>
      </c>
      <c r="I1085" s="64">
        <f t="shared" si="217"/>
        <v>0.21799999999999997</v>
      </c>
      <c r="J1085" s="64">
        <f t="shared" si="218"/>
        <v>4.752399999999999E-2</v>
      </c>
      <c r="K1085" s="64">
        <f t="shared" si="219"/>
        <v>0.21799999999999997</v>
      </c>
      <c r="L1085" s="70">
        <f t="shared" si="220"/>
        <v>1.0051826850366107E-2</v>
      </c>
      <c r="M1085" s="64">
        <f t="shared" ca="1" si="209"/>
        <v>21.583333333333332</v>
      </c>
      <c r="N1085" s="64">
        <f t="shared" ca="1" si="211"/>
        <v>0.10426666666666762</v>
      </c>
      <c r="O1085" s="64">
        <f t="shared" ca="1" si="212"/>
        <v>1.0871537777777976E-2</v>
      </c>
      <c r="P1085" s="64">
        <f t="shared" ca="1" si="213"/>
        <v>0.10426666666666762</v>
      </c>
      <c r="Q1085" s="70">
        <f t="shared" ca="1" si="214"/>
        <v>4.8076627504503779E-3</v>
      </c>
      <c r="R1085" s="67">
        <f t="shared" ca="1" si="210"/>
        <v>0.15030418371987359</v>
      </c>
      <c r="S1085" s="68">
        <f t="shared" ca="1" si="221"/>
        <v>1</v>
      </c>
    </row>
    <row r="1086" spans="5:19" x14ac:dyDescent="0.25">
      <c r="E1086" s="62">
        <f t="shared" si="215"/>
        <v>1085</v>
      </c>
      <c r="F1086" s="50">
        <v>45040</v>
      </c>
      <c r="G1086" s="51">
        <v>21.7255</v>
      </c>
      <c r="H1086" s="69">
        <f t="shared" si="216"/>
        <v>21.6876</v>
      </c>
      <c r="I1086" s="64">
        <f t="shared" si="217"/>
        <v>3.7900000000000489E-2</v>
      </c>
      <c r="J1086" s="64">
        <f t="shared" si="218"/>
        <v>1.436410000000037E-3</v>
      </c>
      <c r="K1086" s="64">
        <f t="shared" si="219"/>
        <v>3.7900000000000489E-2</v>
      </c>
      <c r="L1086" s="70">
        <f t="shared" si="220"/>
        <v>1.7444937976111247E-3</v>
      </c>
      <c r="M1086" s="64">
        <f t="shared" ca="1" si="209"/>
        <v>21.614933333333337</v>
      </c>
      <c r="N1086" s="64">
        <f t="shared" ca="1" si="211"/>
        <v>0.11056666666666359</v>
      </c>
      <c r="O1086" s="64">
        <f t="shared" ca="1" si="212"/>
        <v>1.2224987777777098E-2</v>
      </c>
      <c r="P1086" s="64">
        <f t="shared" ca="1" si="213"/>
        <v>0.11056666666666359</v>
      </c>
      <c r="Q1086" s="70">
        <f t="shared" ca="1" si="214"/>
        <v>5.0892576312012881E-3</v>
      </c>
      <c r="R1086" s="67">
        <f t="shared" ca="1" si="210"/>
        <v>0.15660418371986956</v>
      </c>
      <c r="S1086" s="68">
        <f t="shared" ca="1" si="221"/>
        <v>0</v>
      </c>
    </row>
    <row r="1087" spans="5:19" x14ac:dyDescent="0.25">
      <c r="E1087" s="62">
        <f t="shared" si="215"/>
        <v>1086</v>
      </c>
      <c r="F1087" s="50">
        <v>45041</v>
      </c>
      <c r="G1087" s="51">
        <v>21.147300000000001</v>
      </c>
      <c r="H1087" s="69">
        <f t="shared" si="216"/>
        <v>21.7255</v>
      </c>
      <c r="I1087" s="64">
        <f t="shared" si="217"/>
        <v>-0.57819999999999894</v>
      </c>
      <c r="J1087" s="64">
        <f t="shared" si="218"/>
        <v>0.33431523999999879</v>
      </c>
      <c r="K1087" s="64">
        <f t="shared" si="219"/>
        <v>0.57819999999999894</v>
      </c>
      <c r="L1087" s="70">
        <f t="shared" si="220"/>
        <v>2.7341551876598851E-2</v>
      </c>
      <c r="M1087" s="64">
        <f t="shared" ca="1" si="209"/>
        <v>21.627566666666667</v>
      </c>
      <c r="N1087" s="64">
        <f t="shared" ca="1" si="211"/>
        <v>-0.48026666666666529</v>
      </c>
      <c r="O1087" s="64">
        <f t="shared" ca="1" si="212"/>
        <v>0.23065607111110978</v>
      </c>
      <c r="P1087" s="64">
        <f t="shared" ca="1" si="213"/>
        <v>0.48026666666666529</v>
      </c>
      <c r="Q1087" s="70">
        <f t="shared" ca="1" si="214"/>
        <v>2.2710543032286166E-2</v>
      </c>
      <c r="R1087" s="67">
        <f t="shared" ca="1" si="210"/>
        <v>-0.43422914961345932</v>
      </c>
      <c r="S1087" s="68">
        <f t="shared" ca="1" si="221"/>
        <v>1</v>
      </c>
    </row>
    <row r="1088" spans="5:19" x14ac:dyDescent="0.25">
      <c r="E1088" s="62">
        <f t="shared" si="215"/>
        <v>1087</v>
      </c>
      <c r="F1088" s="50">
        <v>45042</v>
      </c>
      <c r="G1088" s="51">
        <v>21.099900000000002</v>
      </c>
      <c r="H1088" s="69">
        <f t="shared" si="216"/>
        <v>21.147300000000001</v>
      </c>
      <c r="I1088" s="64">
        <f t="shared" si="217"/>
        <v>-4.7399999999999665E-2</v>
      </c>
      <c r="J1088" s="64">
        <f t="shared" si="218"/>
        <v>2.2467599999999683E-3</v>
      </c>
      <c r="K1088" s="64">
        <f t="shared" si="219"/>
        <v>4.7399999999999665E-2</v>
      </c>
      <c r="L1088" s="70">
        <f t="shared" si="220"/>
        <v>2.2464561443419004E-3</v>
      </c>
      <c r="M1088" s="64">
        <f t="shared" ca="1" si="209"/>
        <v>21.520133333333334</v>
      </c>
      <c r="N1088" s="64">
        <f t="shared" ca="1" si="211"/>
        <v>-0.42023333333333213</v>
      </c>
      <c r="O1088" s="64">
        <f t="shared" ca="1" si="212"/>
        <v>0.17659605444444343</v>
      </c>
      <c r="P1088" s="64">
        <f t="shared" ca="1" si="213"/>
        <v>0.42023333333333213</v>
      </c>
      <c r="Q1088" s="70">
        <f t="shared" ca="1" si="214"/>
        <v>1.9916366112319589E-2</v>
      </c>
      <c r="R1088" s="67">
        <f t="shared" ca="1" si="210"/>
        <v>-0.37419581628012616</v>
      </c>
      <c r="S1088" s="68">
        <f t="shared" ca="1" si="221"/>
        <v>0</v>
      </c>
    </row>
    <row r="1089" spans="5:19" x14ac:dyDescent="0.25">
      <c r="E1089" s="62">
        <f t="shared" si="215"/>
        <v>1088</v>
      </c>
      <c r="F1089" s="50">
        <v>45043</v>
      </c>
      <c r="G1089" s="51">
        <v>21.934100000000001</v>
      </c>
      <c r="H1089" s="69">
        <f t="shared" si="216"/>
        <v>21.099900000000002</v>
      </c>
      <c r="I1089" s="64">
        <f t="shared" si="217"/>
        <v>0.83419999999999916</v>
      </c>
      <c r="J1089" s="64">
        <f t="shared" si="218"/>
        <v>0.69588963999999864</v>
      </c>
      <c r="K1089" s="64">
        <f t="shared" si="219"/>
        <v>0.83419999999999916</v>
      </c>
      <c r="L1089" s="70">
        <f t="shared" si="220"/>
        <v>3.8032105260758321E-2</v>
      </c>
      <c r="M1089" s="64">
        <f t="shared" ca="1" si="209"/>
        <v>21.324233333333336</v>
      </c>
      <c r="N1089" s="64">
        <f t="shared" ca="1" si="211"/>
        <v>0.60986666666666522</v>
      </c>
      <c r="O1089" s="64">
        <f t="shared" ca="1" si="212"/>
        <v>0.37193735111110937</v>
      </c>
      <c r="P1089" s="64">
        <f t="shared" ca="1" si="213"/>
        <v>0.60986666666666522</v>
      </c>
      <c r="Q1089" s="70">
        <f t="shared" ca="1" si="214"/>
        <v>2.7804499234829111E-2</v>
      </c>
      <c r="R1089" s="67">
        <f t="shared" ca="1" si="210"/>
        <v>0.65590418371987125</v>
      </c>
      <c r="S1089" s="68">
        <f t="shared" ca="1" si="221"/>
        <v>1</v>
      </c>
    </row>
    <row r="1090" spans="5:19" x14ac:dyDescent="0.25">
      <c r="E1090" s="62">
        <f t="shared" si="215"/>
        <v>1089</v>
      </c>
      <c r="F1090" s="50">
        <v>45044</v>
      </c>
      <c r="G1090" s="51">
        <v>22.284800000000001</v>
      </c>
      <c r="H1090" s="69">
        <f t="shared" si="216"/>
        <v>21.934100000000001</v>
      </c>
      <c r="I1090" s="64">
        <f t="shared" si="217"/>
        <v>0.35069999999999979</v>
      </c>
      <c r="J1090" s="64">
        <f t="shared" si="218"/>
        <v>0.12299048999999986</v>
      </c>
      <c r="K1090" s="64">
        <f t="shared" si="219"/>
        <v>0.35069999999999979</v>
      </c>
      <c r="L1090" s="70">
        <f t="shared" si="220"/>
        <v>1.5737184089603666E-2</v>
      </c>
      <c r="M1090" s="64">
        <f t="shared" ref="M1090:M1153" ca="1" si="222">IF(E1090&lt;=span,G1090,AVERAGE(OFFSET(G1090,-span,0,span,1)))</f>
        <v>21.393766666666668</v>
      </c>
      <c r="N1090" s="64">
        <f t="shared" ca="1" si="211"/>
        <v>0.89103333333333268</v>
      </c>
      <c r="O1090" s="64">
        <f t="shared" ca="1" si="212"/>
        <v>0.79394040111110997</v>
      </c>
      <c r="P1090" s="64">
        <f t="shared" ca="1" si="213"/>
        <v>0.89103333333333268</v>
      </c>
      <c r="Q1090" s="70">
        <f t="shared" ca="1" si="214"/>
        <v>3.9983905322611493E-2</v>
      </c>
      <c r="R1090" s="67">
        <f t="shared" ref="R1090:R1153" ca="1" si="223">N1090-AVERAGE(ErorrMA)</f>
        <v>0.9370708503865387</v>
      </c>
      <c r="S1090" s="68">
        <f t="shared" ca="1" si="221"/>
        <v>0</v>
      </c>
    </row>
    <row r="1091" spans="5:19" x14ac:dyDescent="0.25">
      <c r="E1091" s="62">
        <f t="shared" si="215"/>
        <v>1090</v>
      </c>
      <c r="F1091" s="50">
        <v>45047</v>
      </c>
      <c r="G1091" s="51">
        <v>21.573899999999998</v>
      </c>
      <c r="H1091" s="69">
        <f t="shared" si="216"/>
        <v>22.284800000000001</v>
      </c>
      <c r="I1091" s="64">
        <f t="shared" si="217"/>
        <v>-0.71090000000000231</v>
      </c>
      <c r="J1091" s="64">
        <f t="shared" si="218"/>
        <v>0.50537881000000329</v>
      </c>
      <c r="K1091" s="64">
        <f t="shared" si="219"/>
        <v>0.71090000000000231</v>
      </c>
      <c r="L1091" s="70">
        <f t="shared" si="220"/>
        <v>3.2951853860451859E-2</v>
      </c>
      <c r="M1091" s="64">
        <f t="shared" ca="1" si="222"/>
        <v>21.772933333333338</v>
      </c>
      <c r="N1091" s="64">
        <f t="shared" ref="N1091:N1154" ca="1" si="224">G1091-M1091</f>
        <v>-0.19903333333333961</v>
      </c>
      <c r="O1091" s="64">
        <f t="shared" ref="O1091:O1154" ca="1" si="225">N1091^2</f>
        <v>3.9614267777780279E-2</v>
      </c>
      <c r="P1091" s="64">
        <f t="shared" ref="P1091:P1154" ca="1" si="226">ABS(N1091)</f>
        <v>0.19903333333333961</v>
      </c>
      <c r="Q1091" s="70">
        <f t="shared" ref="Q1091:Q1154" ca="1" si="227">P1091/G1091</f>
        <v>9.2256538378939195E-3</v>
      </c>
      <c r="R1091" s="67">
        <f t="shared" ca="1" si="223"/>
        <v>-0.15299581628013365</v>
      </c>
      <c r="S1091" s="68">
        <f t="shared" ca="1" si="221"/>
        <v>1</v>
      </c>
    </row>
    <row r="1092" spans="5:19" x14ac:dyDescent="0.25">
      <c r="E1092" s="62">
        <f t="shared" ref="E1092:E1155" si="228">E1091+1</f>
        <v>1091</v>
      </c>
      <c r="F1092" s="50">
        <v>45048</v>
      </c>
      <c r="G1092" s="51">
        <v>20.654399999999999</v>
      </c>
      <c r="H1092" s="69">
        <f t="shared" ref="H1092:H1155" si="229">G1091</f>
        <v>21.573899999999998</v>
      </c>
      <c r="I1092" s="64">
        <f t="shared" ref="I1092:I1155" si="230">(G1092-H1092)</f>
        <v>-0.91949999999999932</v>
      </c>
      <c r="J1092" s="64">
        <f t="shared" ref="J1092:J1155" si="231">I1092^2</f>
        <v>0.84548024999999871</v>
      </c>
      <c r="K1092" s="64">
        <f t="shared" ref="K1092:K1155" si="232">ABS(I1092)</f>
        <v>0.91949999999999932</v>
      </c>
      <c r="L1092" s="70">
        <f t="shared" ref="L1092:L1155" si="233">K1092/G1092</f>
        <v>4.451835928422028E-2</v>
      </c>
      <c r="M1092" s="64">
        <f t="shared" ca="1" si="222"/>
        <v>21.930933333333332</v>
      </c>
      <c r="N1092" s="64">
        <f t="shared" ca="1" si="224"/>
        <v>-1.2765333333333331</v>
      </c>
      <c r="O1092" s="64">
        <f t="shared" ca="1" si="225"/>
        <v>1.6295373511111104</v>
      </c>
      <c r="P1092" s="64">
        <f t="shared" ca="1" si="226"/>
        <v>1.2765333333333331</v>
      </c>
      <c r="Q1092" s="70">
        <f t="shared" ca="1" si="227"/>
        <v>6.180442585276421E-2</v>
      </c>
      <c r="R1092" s="67">
        <f t="shared" ca="1" si="223"/>
        <v>-1.2304958162801272</v>
      </c>
      <c r="S1092" s="68">
        <f t="shared" ref="S1092:S1155" ca="1" si="234">IF(N1091*N1092&lt;0,1,0)</f>
        <v>0</v>
      </c>
    </row>
    <row r="1093" spans="5:19" x14ac:dyDescent="0.25">
      <c r="E1093" s="62">
        <f t="shared" si="228"/>
        <v>1092</v>
      </c>
      <c r="F1093" s="50">
        <v>45049</v>
      </c>
      <c r="G1093" s="51">
        <v>20.806100000000001</v>
      </c>
      <c r="H1093" s="69">
        <f t="shared" si="229"/>
        <v>20.654399999999999</v>
      </c>
      <c r="I1093" s="64">
        <f t="shared" si="230"/>
        <v>0.15170000000000172</v>
      </c>
      <c r="J1093" s="64">
        <f t="shared" si="231"/>
        <v>2.3012890000000522E-2</v>
      </c>
      <c r="K1093" s="64">
        <f t="shared" si="232"/>
        <v>0.15170000000000172</v>
      </c>
      <c r="L1093" s="70">
        <f t="shared" si="233"/>
        <v>7.2911309663993597E-3</v>
      </c>
      <c r="M1093" s="64">
        <f t="shared" ca="1" si="222"/>
        <v>21.504366666666666</v>
      </c>
      <c r="N1093" s="64">
        <f t="shared" ca="1" si="224"/>
        <v>-0.69826666666666526</v>
      </c>
      <c r="O1093" s="64">
        <f t="shared" ca="1" si="225"/>
        <v>0.48757633777777581</v>
      </c>
      <c r="P1093" s="64">
        <f t="shared" ca="1" si="226"/>
        <v>0.69826666666666526</v>
      </c>
      <c r="Q1093" s="70">
        <f t="shared" ca="1" si="227"/>
        <v>3.3560670508488627E-2</v>
      </c>
      <c r="R1093" s="67">
        <f t="shared" ca="1" si="223"/>
        <v>-0.65222914961345924</v>
      </c>
      <c r="S1093" s="68">
        <f t="shared" ca="1" si="234"/>
        <v>0</v>
      </c>
    </row>
    <row r="1094" spans="5:19" x14ac:dyDescent="0.25">
      <c r="E1094" s="62">
        <f t="shared" si="228"/>
        <v>1093</v>
      </c>
      <c r="F1094" s="50">
        <v>45050</v>
      </c>
      <c r="G1094" s="51">
        <v>19.886600000000001</v>
      </c>
      <c r="H1094" s="69">
        <f t="shared" si="229"/>
        <v>20.806100000000001</v>
      </c>
      <c r="I1094" s="64">
        <f t="shared" si="230"/>
        <v>-0.91949999999999932</v>
      </c>
      <c r="J1094" s="64">
        <f t="shared" si="231"/>
        <v>0.84548024999999871</v>
      </c>
      <c r="K1094" s="64">
        <f t="shared" si="232"/>
        <v>0.91949999999999932</v>
      </c>
      <c r="L1094" s="70">
        <f t="shared" si="233"/>
        <v>4.623716472398496E-2</v>
      </c>
      <c r="M1094" s="64">
        <f t="shared" ca="1" si="222"/>
        <v>21.011466666666667</v>
      </c>
      <c r="N1094" s="64">
        <f t="shared" ca="1" si="224"/>
        <v>-1.1248666666666658</v>
      </c>
      <c r="O1094" s="64">
        <f t="shared" ca="1" si="225"/>
        <v>1.2653250177777757</v>
      </c>
      <c r="P1094" s="64">
        <f t="shared" ca="1" si="226"/>
        <v>1.1248666666666658</v>
      </c>
      <c r="Q1094" s="70">
        <f t="shared" ca="1" si="227"/>
        <v>5.6564051505368723E-2</v>
      </c>
      <c r="R1094" s="67">
        <f t="shared" ca="1" si="223"/>
        <v>-1.0788291496134599</v>
      </c>
      <c r="S1094" s="68">
        <f t="shared" ca="1" si="234"/>
        <v>0</v>
      </c>
    </row>
    <row r="1095" spans="5:19" x14ac:dyDescent="0.25">
      <c r="E1095" s="62">
        <f t="shared" si="228"/>
        <v>1094</v>
      </c>
      <c r="F1095" s="50">
        <v>45051</v>
      </c>
      <c r="G1095" s="51">
        <v>20.967199999999998</v>
      </c>
      <c r="H1095" s="69">
        <f t="shared" si="229"/>
        <v>19.886600000000001</v>
      </c>
      <c r="I1095" s="64">
        <f t="shared" si="230"/>
        <v>1.0805999999999969</v>
      </c>
      <c r="J1095" s="64">
        <f t="shared" si="231"/>
        <v>1.1676963599999932</v>
      </c>
      <c r="K1095" s="64">
        <f t="shared" si="232"/>
        <v>1.0805999999999969</v>
      </c>
      <c r="L1095" s="70">
        <f t="shared" si="233"/>
        <v>5.1537639742073191E-2</v>
      </c>
      <c r="M1095" s="64">
        <f t="shared" ca="1" si="222"/>
        <v>20.449033333333333</v>
      </c>
      <c r="N1095" s="64">
        <f t="shared" ca="1" si="224"/>
        <v>0.51816666666666578</v>
      </c>
      <c r="O1095" s="64">
        <f t="shared" ca="1" si="225"/>
        <v>0.26849669444444352</v>
      </c>
      <c r="P1095" s="64">
        <f t="shared" ca="1" si="226"/>
        <v>0.51816666666666578</v>
      </c>
      <c r="Q1095" s="70">
        <f t="shared" ca="1" si="227"/>
        <v>2.4713202843806795E-2</v>
      </c>
      <c r="R1095" s="67">
        <f t="shared" ca="1" si="223"/>
        <v>0.5642041837198718</v>
      </c>
      <c r="S1095" s="68">
        <f t="shared" ca="1" si="234"/>
        <v>1</v>
      </c>
    </row>
    <row r="1096" spans="5:19" x14ac:dyDescent="0.25">
      <c r="E1096" s="62">
        <f t="shared" si="228"/>
        <v>1095</v>
      </c>
      <c r="F1096" s="50">
        <v>45054</v>
      </c>
      <c r="G1096" s="51">
        <v>21.052499999999998</v>
      </c>
      <c r="H1096" s="69">
        <f t="shared" si="229"/>
        <v>20.967199999999998</v>
      </c>
      <c r="I1096" s="64">
        <f t="shared" si="230"/>
        <v>8.5300000000000153E-2</v>
      </c>
      <c r="J1096" s="64">
        <f t="shared" si="231"/>
        <v>7.2760900000000258E-3</v>
      </c>
      <c r="K1096" s="64">
        <f t="shared" si="232"/>
        <v>8.5300000000000153E-2</v>
      </c>
      <c r="L1096" s="70">
        <f t="shared" si="233"/>
        <v>4.05177532359578E-3</v>
      </c>
      <c r="M1096" s="64">
        <f t="shared" ca="1" si="222"/>
        <v>20.5533</v>
      </c>
      <c r="N1096" s="64">
        <f t="shared" ca="1" si="224"/>
        <v>0.49919999999999831</v>
      </c>
      <c r="O1096" s="64">
        <f t="shared" ca="1" si="225"/>
        <v>0.24920063999999831</v>
      </c>
      <c r="P1096" s="64">
        <f t="shared" ca="1" si="226"/>
        <v>0.49919999999999831</v>
      </c>
      <c r="Q1096" s="70">
        <f t="shared" ca="1" si="227"/>
        <v>2.3712148200926177E-2</v>
      </c>
      <c r="R1096" s="67">
        <f t="shared" ca="1" si="223"/>
        <v>0.54523751705320433</v>
      </c>
      <c r="S1096" s="68">
        <f t="shared" ca="1" si="234"/>
        <v>0</v>
      </c>
    </row>
    <row r="1097" spans="5:19" x14ac:dyDescent="0.25">
      <c r="E1097" s="62">
        <f t="shared" si="228"/>
        <v>1096</v>
      </c>
      <c r="F1097" s="50">
        <v>45055</v>
      </c>
      <c r="G1097" s="51">
        <v>20.863</v>
      </c>
      <c r="H1097" s="69">
        <f t="shared" si="229"/>
        <v>21.052499999999998</v>
      </c>
      <c r="I1097" s="64">
        <f t="shared" si="230"/>
        <v>-0.18949999999999889</v>
      </c>
      <c r="J1097" s="64">
        <f t="shared" si="231"/>
        <v>3.5910249999999581E-2</v>
      </c>
      <c r="K1097" s="64">
        <f t="shared" si="232"/>
        <v>0.18949999999999889</v>
      </c>
      <c r="L1097" s="70">
        <f t="shared" si="233"/>
        <v>9.0830657144226092E-3</v>
      </c>
      <c r="M1097" s="64">
        <f t="shared" ca="1" si="222"/>
        <v>20.635433333333335</v>
      </c>
      <c r="N1097" s="64">
        <f t="shared" ca="1" si="224"/>
        <v>0.22756666666666447</v>
      </c>
      <c r="O1097" s="64">
        <f t="shared" ca="1" si="225"/>
        <v>5.1786587777776782E-2</v>
      </c>
      <c r="P1097" s="64">
        <f t="shared" ca="1" si="226"/>
        <v>0.22756666666666447</v>
      </c>
      <c r="Q1097" s="70">
        <f t="shared" ca="1" si="227"/>
        <v>1.090766748150623E-2</v>
      </c>
      <c r="R1097" s="67">
        <f t="shared" ca="1" si="223"/>
        <v>0.27360418371987044</v>
      </c>
      <c r="S1097" s="68">
        <f t="shared" ca="1" si="234"/>
        <v>0</v>
      </c>
    </row>
    <row r="1098" spans="5:19" x14ac:dyDescent="0.25">
      <c r="E1098" s="62">
        <f t="shared" si="228"/>
        <v>1097</v>
      </c>
      <c r="F1098" s="50">
        <v>45056</v>
      </c>
      <c r="G1098" s="51">
        <v>20.275300000000001</v>
      </c>
      <c r="H1098" s="69">
        <f t="shared" si="229"/>
        <v>20.863</v>
      </c>
      <c r="I1098" s="64">
        <f t="shared" si="230"/>
        <v>-0.58769999999999811</v>
      </c>
      <c r="J1098" s="64">
        <f t="shared" si="231"/>
        <v>0.3453912899999978</v>
      </c>
      <c r="K1098" s="64">
        <f t="shared" si="232"/>
        <v>0.58769999999999811</v>
      </c>
      <c r="L1098" s="70">
        <f t="shared" si="233"/>
        <v>2.8986007605312773E-2</v>
      </c>
      <c r="M1098" s="64">
        <f t="shared" ca="1" si="222"/>
        <v>20.960899999999999</v>
      </c>
      <c r="N1098" s="64">
        <f t="shared" ca="1" si="224"/>
        <v>-0.68559999999999732</v>
      </c>
      <c r="O1098" s="64">
        <f t="shared" ca="1" si="225"/>
        <v>0.47004735999999631</v>
      </c>
      <c r="P1098" s="64">
        <f t="shared" ca="1" si="226"/>
        <v>0.68559999999999732</v>
      </c>
      <c r="Q1098" s="70">
        <f t="shared" ca="1" si="227"/>
        <v>3.3814542818108598E-2</v>
      </c>
      <c r="R1098" s="67">
        <f t="shared" ca="1" si="223"/>
        <v>-0.6395624829467913</v>
      </c>
      <c r="S1098" s="68">
        <f t="shared" ca="1" si="234"/>
        <v>1</v>
      </c>
    </row>
    <row r="1099" spans="5:19" x14ac:dyDescent="0.25">
      <c r="E1099" s="62">
        <f t="shared" si="228"/>
        <v>1098</v>
      </c>
      <c r="F1099" s="50">
        <v>45057</v>
      </c>
      <c r="G1099" s="51">
        <v>20.370100000000001</v>
      </c>
      <c r="H1099" s="69">
        <f t="shared" si="229"/>
        <v>20.275300000000001</v>
      </c>
      <c r="I1099" s="64">
        <f t="shared" si="230"/>
        <v>9.4799999999999329E-2</v>
      </c>
      <c r="J1099" s="64">
        <f t="shared" si="231"/>
        <v>8.9870399999998733E-3</v>
      </c>
      <c r="K1099" s="64">
        <f t="shared" si="232"/>
        <v>9.4799999999999329E-2</v>
      </c>
      <c r="L1099" s="70">
        <f t="shared" si="233"/>
        <v>4.6538799514975046E-3</v>
      </c>
      <c r="M1099" s="64">
        <f t="shared" ca="1" si="222"/>
        <v>20.730266666666665</v>
      </c>
      <c r="N1099" s="64">
        <f t="shared" ca="1" si="224"/>
        <v>-0.36016666666666453</v>
      </c>
      <c r="O1099" s="64">
        <f t="shared" ca="1" si="225"/>
        <v>0.12972002777777625</v>
      </c>
      <c r="P1099" s="64">
        <f t="shared" ca="1" si="226"/>
        <v>0.36016666666666453</v>
      </c>
      <c r="Q1099" s="70">
        <f t="shared" ca="1" si="227"/>
        <v>1.7681143767908088E-2</v>
      </c>
      <c r="R1099" s="67">
        <f t="shared" ca="1" si="223"/>
        <v>-0.31412914961345856</v>
      </c>
      <c r="S1099" s="68">
        <f t="shared" ca="1" si="234"/>
        <v>0</v>
      </c>
    </row>
    <row r="1100" spans="5:19" x14ac:dyDescent="0.25">
      <c r="E1100" s="62">
        <f t="shared" si="228"/>
        <v>1099</v>
      </c>
      <c r="F1100" s="50">
        <v>45058</v>
      </c>
      <c r="G1100" s="51">
        <v>20.180499999999999</v>
      </c>
      <c r="H1100" s="69">
        <f t="shared" si="229"/>
        <v>20.370100000000001</v>
      </c>
      <c r="I1100" s="64">
        <f t="shared" si="230"/>
        <v>-0.18960000000000221</v>
      </c>
      <c r="J1100" s="64">
        <f t="shared" si="231"/>
        <v>3.5948160000000839E-2</v>
      </c>
      <c r="K1100" s="64">
        <f t="shared" si="232"/>
        <v>0.18960000000000221</v>
      </c>
      <c r="L1100" s="70">
        <f t="shared" si="233"/>
        <v>9.3952082455837187E-3</v>
      </c>
      <c r="M1100" s="64">
        <f t="shared" ca="1" si="222"/>
        <v>20.502800000000001</v>
      </c>
      <c r="N1100" s="64">
        <f t="shared" ca="1" si="224"/>
        <v>-0.32230000000000203</v>
      </c>
      <c r="O1100" s="64">
        <f t="shared" ca="1" si="225"/>
        <v>0.1038772900000013</v>
      </c>
      <c r="P1100" s="64">
        <f t="shared" ca="1" si="226"/>
        <v>0.32230000000000203</v>
      </c>
      <c r="Q1100" s="70">
        <f t="shared" ca="1" si="227"/>
        <v>1.5970862961770128E-2</v>
      </c>
      <c r="R1100" s="67">
        <f t="shared" ca="1" si="223"/>
        <v>-0.27626248294679606</v>
      </c>
      <c r="S1100" s="68">
        <f t="shared" ca="1" si="234"/>
        <v>0</v>
      </c>
    </row>
    <row r="1101" spans="5:19" x14ac:dyDescent="0.25">
      <c r="E1101" s="62">
        <f t="shared" si="228"/>
        <v>1100</v>
      </c>
      <c r="F1101" s="50">
        <v>45061</v>
      </c>
      <c r="G1101" s="51">
        <v>20.531199999999998</v>
      </c>
      <c r="H1101" s="69">
        <f t="shared" si="229"/>
        <v>20.180499999999999</v>
      </c>
      <c r="I1101" s="64">
        <f t="shared" si="230"/>
        <v>0.35069999999999979</v>
      </c>
      <c r="J1101" s="64">
        <f t="shared" si="231"/>
        <v>0.12299048999999986</v>
      </c>
      <c r="K1101" s="64">
        <f t="shared" si="232"/>
        <v>0.35069999999999979</v>
      </c>
      <c r="L1101" s="70">
        <f t="shared" si="233"/>
        <v>1.7081320137157099E-2</v>
      </c>
      <c r="M1101" s="64">
        <f t="shared" ca="1" si="222"/>
        <v>20.275300000000001</v>
      </c>
      <c r="N1101" s="64">
        <f t="shared" ca="1" si="224"/>
        <v>0.25589999999999691</v>
      </c>
      <c r="O1101" s="64">
        <f t="shared" ca="1" si="225"/>
        <v>6.5484809999998422E-2</v>
      </c>
      <c r="P1101" s="64">
        <f t="shared" ca="1" si="226"/>
        <v>0.25589999999999691</v>
      </c>
      <c r="Q1101" s="70">
        <f t="shared" ca="1" si="227"/>
        <v>1.2463957294264189E-2</v>
      </c>
      <c r="R1101" s="67">
        <f t="shared" ca="1" si="223"/>
        <v>0.30193751705320288</v>
      </c>
      <c r="S1101" s="68">
        <f t="shared" ca="1" si="234"/>
        <v>1</v>
      </c>
    </row>
    <row r="1102" spans="5:19" x14ac:dyDescent="0.25">
      <c r="E1102" s="62">
        <f t="shared" si="228"/>
        <v>1101</v>
      </c>
      <c r="F1102" s="50">
        <v>45062</v>
      </c>
      <c r="G1102" s="51">
        <v>19.526399999999999</v>
      </c>
      <c r="H1102" s="69">
        <f t="shared" si="229"/>
        <v>20.531199999999998</v>
      </c>
      <c r="I1102" s="64">
        <f t="shared" si="230"/>
        <v>-1.0047999999999995</v>
      </c>
      <c r="J1102" s="64">
        <f t="shared" si="231"/>
        <v>1.009623039999999</v>
      </c>
      <c r="K1102" s="64">
        <f t="shared" si="232"/>
        <v>1.0047999999999995</v>
      </c>
      <c r="L1102" s="70">
        <f t="shared" si="233"/>
        <v>5.1458538184201874E-2</v>
      </c>
      <c r="M1102" s="64">
        <f t="shared" ca="1" si="222"/>
        <v>20.360600000000002</v>
      </c>
      <c r="N1102" s="64">
        <f t="shared" ca="1" si="224"/>
        <v>-0.83420000000000272</v>
      </c>
      <c r="O1102" s="64">
        <f t="shared" ca="1" si="225"/>
        <v>0.69588964000000453</v>
      </c>
      <c r="P1102" s="64">
        <f t="shared" ca="1" si="226"/>
        <v>0.83420000000000272</v>
      </c>
      <c r="Q1102" s="70">
        <f t="shared" ca="1" si="227"/>
        <v>4.2721648639790374E-2</v>
      </c>
      <c r="R1102" s="67">
        <f t="shared" ca="1" si="223"/>
        <v>-0.78816248294679669</v>
      </c>
      <c r="S1102" s="68">
        <f t="shared" ca="1" si="234"/>
        <v>1</v>
      </c>
    </row>
    <row r="1103" spans="5:19" x14ac:dyDescent="0.25">
      <c r="E1103" s="62">
        <f t="shared" si="228"/>
        <v>1102</v>
      </c>
      <c r="F1103" s="50">
        <v>45063</v>
      </c>
      <c r="G1103" s="51">
        <v>19.6023</v>
      </c>
      <c r="H1103" s="69">
        <f t="shared" si="229"/>
        <v>19.526399999999999</v>
      </c>
      <c r="I1103" s="64">
        <f t="shared" si="230"/>
        <v>7.5900000000000745E-2</v>
      </c>
      <c r="J1103" s="64">
        <f t="shared" si="231"/>
        <v>5.7608100000001126E-3</v>
      </c>
      <c r="K1103" s="64">
        <f t="shared" si="232"/>
        <v>7.5900000000000745E-2</v>
      </c>
      <c r="L1103" s="70">
        <f t="shared" si="233"/>
        <v>3.8719946128770986E-3</v>
      </c>
      <c r="M1103" s="64">
        <f t="shared" ca="1" si="222"/>
        <v>20.079366666666662</v>
      </c>
      <c r="N1103" s="64">
        <f t="shared" ca="1" si="224"/>
        <v>-0.47706666666666209</v>
      </c>
      <c r="O1103" s="64">
        <f t="shared" ca="1" si="225"/>
        <v>0.22759260444444007</v>
      </c>
      <c r="P1103" s="64">
        <f t="shared" ca="1" si="226"/>
        <v>0.47706666666666209</v>
      </c>
      <c r="Q1103" s="70">
        <f t="shared" ca="1" si="227"/>
        <v>2.4337280149097917E-2</v>
      </c>
      <c r="R1103" s="67">
        <f t="shared" ca="1" si="223"/>
        <v>-0.43102914961345612</v>
      </c>
      <c r="S1103" s="68">
        <f t="shared" ca="1" si="234"/>
        <v>0</v>
      </c>
    </row>
    <row r="1104" spans="5:19" x14ac:dyDescent="0.25">
      <c r="E1104" s="62">
        <f t="shared" si="228"/>
        <v>1103</v>
      </c>
      <c r="F1104" s="50">
        <v>45064</v>
      </c>
      <c r="G1104" s="51">
        <v>19.6876</v>
      </c>
      <c r="H1104" s="69">
        <f t="shared" si="229"/>
        <v>19.6023</v>
      </c>
      <c r="I1104" s="64">
        <f t="shared" si="230"/>
        <v>8.5300000000000153E-2</v>
      </c>
      <c r="J1104" s="64">
        <f t="shared" si="231"/>
        <v>7.2760900000000258E-3</v>
      </c>
      <c r="K1104" s="64">
        <f t="shared" si="232"/>
        <v>8.5300000000000153E-2</v>
      </c>
      <c r="L1104" s="70">
        <f t="shared" si="233"/>
        <v>4.3326764054531864E-3</v>
      </c>
      <c r="M1104" s="64">
        <f t="shared" ca="1" si="222"/>
        <v>19.886633333333332</v>
      </c>
      <c r="N1104" s="64">
        <f t="shared" ca="1" si="224"/>
        <v>-0.19903333333333251</v>
      </c>
      <c r="O1104" s="64">
        <f t="shared" ca="1" si="225"/>
        <v>3.9614267777777448E-2</v>
      </c>
      <c r="P1104" s="64">
        <f t="shared" ca="1" si="226"/>
        <v>0.19903333333333251</v>
      </c>
      <c r="Q1104" s="70">
        <f t="shared" ca="1" si="227"/>
        <v>1.0109578279390708E-2</v>
      </c>
      <c r="R1104" s="67">
        <f t="shared" ca="1" si="223"/>
        <v>-0.15299581628012654</v>
      </c>
      <c r="S1104" s="68">
        <f t="shared" ca="1" si="234"/>
        <v>0</v>
      </c>
    </row>
    <row r="1105" spans="5:19" x14ac:dyDescent="0.25">
      <c r="E1105" s="62">
        <f t="shared" si="228"/>
        <v>1104</v>
      </c>
      <c r="F1105" s="50">
        <v>45065</v>
      </c>
      <c r="G1105" s="51">
        <v>18.0762</v>
      </c>
      <c r="H1105" s="69">
        <f t="shared" si="229"/>
        <v>19.6876</v>
      </c>
      <c r="I1105" s="64">
        <f t="shared" si="230"/>
        <v>-1.6113999999999997</v>
      </c>
      <c r="J1105" s="64">
        <f t="shared" si="231"/>
        <v>2.596609959999999</v>
      </c>
      <c r="K1105" s="64">
        <f t="shared" si="232"/>
        <v>1.6113999999999997</v>
      </c>
      <c r="L1105" s="70">
        <f t="shared" si="233"/>
        <v>8.9144842389440246E-2</v>
      </c>
      <c r="M1105" s="64">
        <f t="shared" ca="1" si="222"/>
        <v>19.605433333333334</v>
      </c>
      <c r="N1105" s="64">
        <f t="shared" ca="1" si="224"/>
        <v>-1.5292333333333339</v>
      </c>
      <c r="O1105" s="64">
        <f t="shared" ca="1" si="225"/>
        <v>2.3385545877777796</v>
      </c>
      <c r="P1105" s="64">
        <f t="shared" ca="1" si="226"/>
        <v>1.5292333333333339</v>
      </c>
      <c r="Q1105" s="70">
        <f t="shared" ca="1" si="227"/>
        <v>8.4599270495642545E-2</v>
      </c>
      <c r="R1105" s="67">
        <f t="shared" ca="1" si="223"/>
        <v>-1.483195816280128</v>
      </c>
      <c r="S1105" s="68">
        <f t="shared" ca="1" si="234"/>
        <v>0</v>
      </c>
    </row>
    <row r="1106" spans="5:19" x14ac:dyDescent="0.25">
      <c r="E1106" s="62">
        <f t="shared" si="228"/>
        <v>1105</v>
      </c>
      <c r="F1106" s="50">
        <v>45068</v>
      </c>
      <c r="G1106" s="51">
        <v>18.540600000000001</v>
      </c>
      <c r="H1106" s="69">
        <f t="shared" si="229"/>
        <v>18.0762</v>
      </c>
      <c r="I1106" s="64">
        <f t="shared" si="230"/>
        <v>0.46440000000000126</v>
      </c>
      <c r="J1106" s="64">
        <f t="shared" si="231"/>
        <v>0.21566736000000117</v>
      </c>
      <c r="K1106" s="64">
        <f t="shared" si="232"/>
        <v>0.46440000000000126</v>
      </c>
      <c r="L1106" s="70">
        <f t="shared" si="233"/>
        <v>2.5047733083071812E-2</v>
      </c>
      <c r="M1106" s="64">
        <f t="shared" ca="1" si="222"/>
        <v>19.122033333333334</v>
      </c>
      <c r="N1106" s="64">
        <f t="shared" ca="1" si="224"/>
        <v>-0.58143333333333302</v>
      </c>
      <c r="O1106" s="64">
        <f t="shared" ca="1" si="225"/>
        <v>0.33806472111111074</v>
      </c>
      <c r="P1106" s="64">
        <f t="shared" ca="1" si="226"/>
        <v>0.58143333333333302</v>
      </c>
      <c r="Q1106" s="70">
        <f t="shared" ca="1" si="227"/>
        <v>3.1360006328453933E-2</v>
      </c>
      <c r="R1106" s="67">
        <f t="shared" ca="1" si="223"/>
        <v>-0.535395816280127</v>
      </c>
      <c r="S1106" s="68">
        <f t="shared" ca="1" si="234"/>
        <v>0</v>
      </c>
    </row>
    <row r="1107" spans="5:19" x14ac:dyDescent="0.25">
      <c r="E1107" s="62">
        <f t="shared" si="228"/>
        <v>1106</v>
      </c>
      <c r="F1107" s="50">
        <v>45069</v>
      </c>
      <c r="G1107" s="51">
        <v>17.981400000000001</v>
      </c>
      <c r="H1107" s="69">
        <f t="shared" si="229"/>
        <v>18.540600000000001</v>
      </c>
      <c r="I1107" s="64">
        <f t="shared" si="230"/>
        <v>-0.55920000000000059</v>
      </c>
      <c r="J1107" s="64">
        <f t="shared" si="231"/>
        <v>0.31270464000000064</v>
      </c>
      <c r="K1107" s="64">
        <f t="shared" si="232"/>
        <v>0.55920000000000059</v>
      </c>
      <c r="L1107" s="70">
        <f t="shared" si="233"/>
        <v>3.1098802095498715E-2</v>
      </c>
      <c r="M1107" s="64">
        <f t="shared" ca="1" si="222"/>
        <v>18.768133333333335</v>
      </c>
      <c r="N1107" s="64">
        <f t="shared" ca="1" si="224"/>
        <v>-0.78673333333333417</v>
      </c>
      <c r="O1107" s="64">
        <f t="shared" ca="1" si="225"/>
        <v>0.61894933777777905</v>
      </c>
      <c r="P1107" s="64">
        <f t="shared" ca="1" si="226"/>
        <v>0.78673333333333417</v>
      </c>
      <c r="Q1107" s="70">
        <f t="shared" ca="1" si="227"/>
        <v>4.3752618446468806E-2</v>
      </c>
      <c r="R1107" s="67">
        <f t="shared" ca="1" si="223"/>
        <v>-0.74069581628012815</v>
      </c>
      <c r="S1107" s="68">
        <f t="shared" ca="1" si="234"/>
        <v>0</v>
      </c>
    </row>
    <row r="1108" spans="5:19" x14ac:dyDescent="0.25">
      <c r="E1108" s="62">
        <f t="shared" si="228"/>
        <v>1107</v>
      </c>
      <c r="F1108" s="50">
        <v>45070</v>
      </c>
      <c r="G1108" s="51">
        <v>17.393699999999999</v>
      </c>
      <c r="H1108" s="69">
        <f t="shared" si="229"/>
        <v>17.981400000000001</v>
      </c>
      <c r="I1108" s="64">
        <f t="shared" si="230"/>
        <v>-0.58770000000000167</v>
      </c>
      <c r="J1108" s="64">
        <f t="shared" si="231"/>
        <v>0.34539129000000196</v>
      </c>
      <c r="K1108" s="64">
        <f t="shared" si="232"/>
        <v>0.58770000000000167</v>
      </c>
      <c r="L1108" s="70">
        <f t="shared" si="233"/>
        <v>3.3788095689818824E-2</v>
      </c>
      <c r="M1108" s="64">
        <f t="shared" ca="1" si="222"/>
        <v>18.199400000000001</v>
      </c>
      <c r="N1108" s="64">
        <f t="shared" ca="1" si="224"/>
        <v>-0.80570000000000164</v>
      </c>
      <c r="O1108" s="64">
        <f t="shared" ca="1" si="225"/>
        <v>0.64915249000000264</v>
      </c>
      <c r="P1108" s="64">
        <f t="shared" ca="1" si="226"/>
        <v>0.80570000000000164</v>
      </c>
      <c r="Q1108" s="70">
        <f t="shared" ca="1" si="227"/>
        <v>4.6321369231388472E-2</v>
      </c>
      <c r="R1108" s="67">
        <f t="shared" ca="1" si="223"/>
        <v>-0.75966248294679561</v>
      </c>
      <c r="S1108" s="68">
        <f t="shared" ca="1" si="234"/>
        <v>0</v>
      </c>
    </row>
    <row r="1109" spans="5:19" x14ac:dyDescent="0.25">
      <c r="E1109" s="62">
        <f t="shared" si="228"/>
        <v>1108</v>
      </c>
      <c r="F1109" s="50">
        <v>45071</v>
      </c>
      <c r="G1109" s="51">
        <v>16.540600000000001</v>
      </c>
      <c r="H1109" s="69">
        <f t="shared" si="229"/>
        <v>17.393699999999999</v>
      </c>
      <c r="I1109" s="64">
        <f t="shared" si="230"/>
        <v>-0.85309999999999775</v>
      </c>
      <c r="J1109" s="64">
        <f t="shared" si="231"/>
        <v>0.72777960999999614</v>
      </c>
      <c r="K1109" s="64">
        <f t="shared" si="232"/>
        <v>0.85309999999999775</v>
      </c>
      <c r="L1109" s="70">
        <f t="shared" si="233"/>
        <v>5.1576121785182984E-2</v>
      </c>
      <c r="M1109" s="64">
        <f t="shared" ca="1" si="222"/>
        <v>17.971900000000002</v>
      </c>
      <c r="N1109" s="64">
        <f t="shared" ca="1" si="224"/>
        <v>-1.4313000000000002</v>
      </c>
      <c r="O1109" s="64">
        <f t="shared" ca="1" si="225"/>
        <v>2.0486196900000007</v>
      </c>
      <c r="P1109" s="64">
        <f t="shared" ca="1" si="226"/>
        <v>1.4313000000000002</v>
      </c>
      <c r="Q1109" s="70">
        <f t="shared" ca="1" si="227"/>
        <v>8.6532532072597132E-2</v>
      </c>
      <c r="R1109" s="67">
        <f t="shared" ca="1" si="223"/>
        <v>-1.3852624829467943</v>
      </c>
      <c r="S1109" s="68">
        <f t="shared" ca="1" si="234"/>
        <v>0</v>
      </c>
    </row>
    <row r="1110" spans="5:19" x14ac:dyDescent="0.25">
      <c r="E1110" s="62">
        <f t="shared" si="228"/>
        <v>1109</v>
      </c>
      <c r="F1110" s="50">
        <v>45072</v>
      </c>
      <c r="G1110" s="51">
        <v>17.109300000000001</v>
      </c>
      <c r="H1110" s="69">
        <f t="shared" si="229"/>
        <v>16.540600000000001</v>
      </c>
      <c r="I1110" s="64">
        <f t="shared" si="230"/>
        <v>0.56869999999999976</v>
      </c>
      <c r="J1110" s="64">
        <f t="shared" si="231"/>
        <v>0.3234196899999997</v>
      </c>
      <c r="K1110" s="64">
        <f t="shared" si="232"/>
        <v>0.56869999999999976</v>
      </c>
      <c r="L1110" s="70">
        <f t="shared" si="233"/>
        <v>3.3239232464215354E-2</v>
      </c>
      <c r="M1110" s="64">
        <f t="shared" ca="1" si="222"/>
        <v>17.305233333333334</v>
      </c>
      <c r="N1110" s="64">
        <f t="shared" ca="1" si="224"/>
        <v>-0.19593333333333263</v>
      </c>
      <c r="O1110" s="64">
        <f t="shared" ca="1" si="225"/>
        <v>3.8389871111110835E-2</v>
      </c>
      <c r="P1110" s="64">
        <f t="shared" ca="1" si="226"/>
        <v>0.19593333333333263</v>
      </c>
      <c r="Q1110" s="70">
        <f t="shared" ca="1" si="227"/>
        <v>1.1451861463258731E-2</v>
      </c>
      <c r="R1110" s="67">
        <f t="shared" ca="1" si="223"/>
        <v>-0.14989581628012666</v>
      </c>
      <c r="S1110" s="68">
        <f t="shared" ca="1" si="234"/>
        <v>0</v>
      </c>
    </row>
    <row r="1111" spans="5:19" x14ac:dyDescent="0.25">
      <c r="E1111" s="62">
        <f t="shared" si="228"/>
        <v>1110</v>
      </c>
      <c r="F1111" s="50">
        <v>45076</v>
      </c>
      <c r="G1111" s="51">
        <v>16.663799999999998</v>
      </c>
      <c r="H1111" s="69">
        <f t="shared" si="229"/>
        <v>17.109300000000001</v>
      </c>
      <c r="I1111" s="64">
        <f t="shared" si="230"/>
        <v>-0.44550000000000267</v>
      </c>
      <c r="J1111" s="64">
        <f t="shared" si="231"/>
        <v>0.19847025000000237</v>
      </c>
      <c r="K1111" s="64">
        <f t="shared" si="232"/>
        <v>0.44550000000000267</v>
      </c>
      <c r="L1111" s="70">
        <f t="shared" si="233"/>
        <v>2.673459835091652E-2</v>
      </c>
      <c r="M1111" s="64">
        <f t="shared" ca="1" si="222"/>
        <v>17.014533333333333</v>
      </c>
      <c r="N1111" s="64">
        <f t="shared" ca="1" si="224"/>
        <v>-0.35073333333333423</v>
      </c>
      <c r="O1111" s="64">
        <f t="shared" ca="1" si="225"/>
        <v>0.12301387111111174</v>
      </c>
      <c r="P1111" s="64">
        <f t="shared" ca="1" si="226"/>
        <v>0.35073333333333423</v>
      </c>
      <c r="Q1111" s="70">
        <f t="shared" ca="1" si="227"/>
        <v>2.1047620190672852E-2</v>
      </c>
      <c r="R1111" s="67">
        <f t="shared" ca="1" si="223"/>
        <v>-0.30469581628012826</v>
      </c>
      <c r="S1111" s="68">
        <f t="shared" ca="1" si="234"/>
        <v>0</v>
      </c>
    </row>
    <row r="1112" spans="5:19" x14ac:dyDescent="0.25">
      <c r="E1112" s="62">
        <f t="shared" si="228"/>
        <v>1111</v>
      </c>
      <c r="F1112" s="50">
        <v>45077</v>
      </c>
      <c r="G1112" s="51">
        <v>16.322600000000001</v>
      </c>
      <c r="H1112" s="69">
        <f t="shared" si="229"/>
        <v>16.663799999999998</v>
      </c>
      <c r="I1112" s="64">
        <f t="shared" si="230"/>
        <v>-0.34119999999999706</v>
      </c>
      <c r="J1112" s="64">
        <f t="shared" si="231"/>
        <v>0.116417439999998</v>
      </c>
      <c r="K1112" s="64">
        <f t="shared" si="232"/>
        <v>0.34119999999999706</v>
      </c>
      <c r="L1112" s="70">
        <f t="shared" si="233"/>
        <v>2.0903532525455321E-2</v>
      </c>
      <c r="M1112" s="64">
        <f t="shared" ca="1" si="222"/>
        <v>16.771233333333331</v>
      </c>
      <c r="N1112" s="64">
        <f t="shared" ca="1" si="224"/>
        <v>-0.44863333333332989</v>
      </c>
      <c r="O1112" s="64">
        <f t="shared" ca="1" si="225"/>
        <v>0.2012718677777747</v>
      </c>
      <c r="P1112" s="64">
        <f t="shared" ca="1" si="226"/>
        <v>0.44863333333332989</v>
      </c>
      <c r="Q1112" s="70">
        <f t="shared" ca="1" si="227"/>
        <v>2.7485408778829958E-2</v>
      </c>
      <c r="R1112" s="67">
        <f t="shared" ca="1" si="223"/>
        <v>-0.40259581628012392</v>
      </c>
      <c r="S1112" s="68">
        <f t="shared" ca="1" si="234"/>
        <v>0</v>
      </c>
    </row>
    <row r="1113" spans="5:19" x14ac:dyDescent="0.25">
      <c r="E1113" s="62">
        <f t="shared" si="228"/>
        <v>1112</v>
      </c>
      <c r="F1113" s="50">
        <v>45078</v>
      </c>
      <c r="G1113" s="51">
        <v>16.132999999999999</v>
      </c>
      <c r="H1113" s="69">
        <f t="shared" si="229"/>
        <v>16.322600000000001</v>
      </c>
      <c r="I1113" s="64">
        <f t="shared" si="230"/>
        <v>-0.18960000000000221</v>
      </c>
      <c r="J1113" s="64">
        <f t="shared" si="231"/>
        <v>3.5948160000000839E-2</v>
      </c>
      <c r="K1113" s="64">
        <f t="shared" si="232"/>
        <v>0.18960000000000221</v>
      </c>
      <c r="L1113" s="70">
        <f t="shared" si="233"/>
        <v>1.1752308932002865E-2</v>
      </c>
      <c r="M1113" s="64">
        <f t="shared" ca="1" si="222"/>
        <v>16.698566666666668</v>
      </c>
      <c r="N1113" s="64">
        <f t="shared" ca="1" si="224"/>
        <v>-0.56556666666666899</v>
      </c>
      <c r="O1113" s="64">
        <f t="shared" ca="1" si="225"/>
        <v>0.31986565444444709</v>
      </c>
      <c r="P1113" s="64">
        <f t="shared" ca="1" si="226"/>
        <v>0.56556666666666899</v>
      </c>
      <c r="Q1113" s="70">
        <f t="shared" ca="1" si="227"/>
        <v>3.5056509432013203E-2</v>
      </c>
      <c r="R1113" s="67">
        <f t="shared" ca="1" si="223"/>
        <v>-0.51952914961346297</v>
      </c>
      <c r="S1113" s="68">
        <f t="shared" ca="1" si="234"/>
        <v>0</v>
      </c>
    </row>
    <row r="1114" spans="5:19" x14ac:dyDescent="0.25">
      <c r="E1114" s="62">
        <f t="shared" si="228"/>
        <v>1113</v>
      </c>
      <c r="F1114" s="50">
        <v>45079</v>
      </c>
      <c r="G1114" s="51">
        <v>17.175699999999999</v>
      </c>
      <c r="H1114" s="69">
        <f t="shared" si="229"/>
        <v>16.132999999999999</v>
      </c>
      <c r="I1114" s="64">
        <f t="shared" si="230"/>
        <v>1.0427</v>
      </c>
      <c r="J1114" s="64">
        <f t="shared" si="231"/>
        <v>1.0872232899999998</v>
      </c>
      <c r="K1114" s="64">
        <f t="shared" si="232"/>
        <v>1.0427</v>
      </c>
      <c r="L1114" s="70">
        <f t="shared" si="233"/>
        <v>6.0707860523879671E-2</v>
      </c>
      <c r="M1114" s="64">
        <f t="shared" ca="1" si="222"/>
        <v>16.373133333333332</v>
      </c>
      <c r="N1114" s="64">
        <f t="shared" ca="1" si="224"/>
        <v>0.80256666666666732</v>
      </c>
      <c r="O1114" s="64">
        <f t="shared" ca="1" si="225"/>
        <v>0.64411325444444545</v>
      </c>
      <c r="P1114" s="64">
        <f t="shared" ca="1" si="226"/>
        <v>0.80256666666666732</v>
      </c>
      <c r="Q1114" s="70">
        <f t="shared" ca="1" si="227"/>
        <v>4.6726867997616828E-2</v>
      </c>
      <c r="R1114" s="67">
        <f t="shared" ca="1" si="223"/>
        <v>0.84860418371987334</v>
      </c>
      <c r="S1114" s="68">
        <f t="shared" ca="1" si="234"/>
        <v>1</v>
      </c>
    </row>
    <row r="1115" spans="5:19" x14ac:dyDescent="0.25">
      <c r="E1115" s="62">
        <f t="shared" si="228"/>
        <v>1114</v>
      </c>
      <c r="F1115" s="50">
        <v>45082</v>
      </c>
      <c r="G1115" s="51">
        <v>16.9861</v>
      </c>
      <c r="H1115" s="69">
        <f t="shared" si="229"/>
        <v>17.175699999999999</v>
      </c>
      <c r="I1115" s="64">
        <f t="shared" si="230"/>
        <v>-0.18959999999999866</v>
      </c>
      <c r="J1115" s="64">
        <f t="shared" si="231"/>
        <v>3.5948159999999493E-2</v>
      </c>
      <c r="K1115" s="64">
        <f t="shared" si="232"/>
        <v>0.18959999999999866</v>
      </c>
      <c r="L1115" s="70">
        <f t="shared" si="233"/>
        <v>1.1162067808384423E-2</v>
      </c>
      <c r="M1115" s="64">
        <f t="shared" ca="1" si="222"/>
        <v>16.543766666666667</v>
      </c>
      <c r="N1115" s="64">
        <f t="shared" ca="1" si="224"/>
        <v>0.44233333333333391</v>
      </c>
      <c r="O1115" s="64">
        <f t="shared" ca="1" si="225"/>
        <v>0.19565877777777829</v>
      </c>
      <c r="P1115" s="64">
        <f t="shared" ca="1" si="226"/>
        <v>0.44233333333333391</v>
      </c>
      <c r="Q1115" s="70">
        <f t="shared" ca="1" si="227"/>
        <v>2.6040900108520136E-2</v>
      </c>
      <c r="R1115" s="67">
        <f t="shared" ca="1" si="223"/>
        <v>0.48837085038653988</v>
      </c>
      <c r="S1115" s="68">
        <f t="shared" ca="1" si="234"/>
        <v>0</v>
      </c>
    </row>
    <row r="1116" spans="5:19" x14ac:dyDescent="0.25">
      <c r="E1116" s="62">
        <f t="shared" si="228"/>
        <v>1115</v>
      </c>
      <c r="F1116" s="50">
        <v>45083</v>
      </c>
      <c r="G1116" s="51">
        <v>18.095099999999999</v>
      </c>
      <c r="H1116" s="69">
        <f t="shared" si="229"/>
        <v>16.9861</v>
      </c>
      <c r="I1116" s="64">
        <f t="shared" si="230"/>
        <v>1.1089999999999982</v>
      </c>
      <c r="J1116" s="64">
        <f t="shared" si="231"/>
        <v>1.229880999999996</v>
      </c>
      <c r="K1116" s="64">
        <f t="shared" si="232"/>
        <v>1.1089999999999982</v>
      </c>
      <c r="L1116" s="70">
        <f t="shared" si="233"/>
        <v>6.1287309824206458E-2</v>
      </c>
      <c r="M1116" s="64">
        <f t="shared" ca="1" si="222"/>
        <v>16.764933333333335</v>
      </c>
      <c r="N1116" s="64">
        <f t="shared" ca="1" si="224"/>
        <v>1.3301666666666634</v>
      </c>
      <c r="O1116" s="64">
        <f t="shared" ca="1" si="225"/>
        <v>1.7693433611111025</v>
      </c>
      <c r="P1116" s="64">
        <f t="shared" ca="1" si="226"/>
        <v>1.3301666666666634</v>
      </c>
      <c r="Q1116" s="70">
        <f t="shared" ca="1" si="227"/>
        <v>7.3509771521940381E-2</v>
      </c>
      <c r="R1116" s="67">
        <f t="shared" ca="1" si="223"/>
        <v>1.3762041837198693</v>
      </c>
      <c r="S1116" s="68">
        <f t="shared" ca="1" si="234"/>
        <v>0</v>
      </c>
    </row>
    <row r="1117" spans="5:19" x14ac:dyDescent="0.25">
      <c r="E1117" s="62">
        <f t="shared" si="228"/>
        <v>1116</v>
      </c>
      <c r="F1117" s="50">
        <v>45084</v>
      </c>
      <c r="G1117" s="51">
        <v>18.569099999999999</v>
      </c>
      <c r="H1117" s="69">
        <f t="shared" si="229"/>
        <v>18.095099999999999</v>
      </c>
      <c r="I1117" s="64">
        <f t="shared" si="230"/>
        <v>0.4740000000000002</v>
      </c>
      <c r="J1117" s="64">
        <f t="shared" si="231"/>
        <v>0.22467600000000018</v>
      </c>
      <c r="K1117" s="64">
        <f t="shared" si="232"/>
        <v>0.4740000000000002</v>
      </c>
      <c r="L1117" s="70">
        <f t="shared" si="233"/>
        <v>2.552627752556668E-2</v>
      </c>
      <c r="M1117" s="64">
        <f t="shared" ca="1" si="222"/>
        <v>17.418966666666666</v>
      </c>
      <c r="N1117" s="64">
        <f t="shared" ca="1" si="224"/>
        <v>1.1501333333333328</v>
      </c>
      <c r="O1117" s="64">
        <f t="shared" ca="1" si="225"/>
        <v>1.3228066844444433</v>
      </c>
      <c r="P1117" s="64">
        <f t="shared" ca="1" si="226"/>
        <v>1.1501333333333328</v>
      </c>
      <c r="Q1117" s="70">
        <f t="shared" ca="1" si="227"/>
        <v>6.1938022485383395E-2</v>
      </c>
      <c r="R1117" s="67">
        <f t="shared" ca="1" si="223"/>
        <v>1.1961708503865387</v>
      </c>
      <c r="S1117" s="68">
        <f t="shared" ca="1" si="234"/>
        <v>0</v>
      </c>
    </row>
    <row r="1118" spans="5:19" x14ac:dyDescent="0.25">
      <c r="E1118" s="62">
        <f t="shared" si="228"/>
        <v>1117</v>
      </c>
      <c r="F1118" s="50">
        <v>45085</v>
      </c>
      <c r="G1118" s="51">
        <v>18.588000000000001</v>
      </c>
      <c r="H1118" s="69">
        <f t="shared" si="229"/>
        <v>18.569099999999999</v>
      </c>
      <c r="I1118" s="64">
        <f t="shared" si="230"/>
        <v>1.8900000000002137E-2</v>
      </c>
      <c r="J1118" s="64">
        <f t="shared" si="231"/>
        <v>3.5721000000008078E-4</v>
      </c>
      <c r="K1118" s="64">
        <f t="shared" si="232"/>
        <v>1.8900000000002137E-2</v>
      </c>
      <c r="L1118" s="70">
        <f t="shared" si="233"/>
        <v>1.0167850225953376E-3</v>
      </c>
      <c r="M1118" s="64">
        <f t="shared" ca="1" si="222"/>
        <v>17.883433333333333</v>
      </c>
      <c r="N1118" s="64">
        <f t="shared" ca="1" si="224"/>
        <v>0.70456666666666834</v>
      </c>
      <c r="O1118" s="64">
        <f t="shared" ca="1" si="225"/>
        <v>0.49641418777778012</v>
      </c>
      <c r="P1118" s="64">
        <f t="shared" ca="1" si="226"/>
        <v>0.70456666666666834</v>
      </c>
      <c r="Q1118" s="70">
        <f t="shared" ca="1" si="227"/>
        <v>3.7904382755899954E-2</v>
      </c>
      <c r="R1118" s="67">
        <f t="shared" ca="1" si="223"/>
        <v>0.75060418371987436</v>
      </c>
      <c r="S1118" s="68">
        <f t="shared" ca="1" si="234"/>
        <v>0</v>
      </c>
    </row>
    <row r="1119" spans="5:19" x14ac:dyDescent="0.25">
      <c r="E1119" s="62">
        <f t="shared" si="228"/>
        <v>1118</v>
      </c>
      <c r="F1119" s="50">
        <v>45086</v>
      </c>
      <c r="G1119" s="51">
        <v>18.395499999999998</v>
      </c>
      <c r="H1119" s="69">
        <f t="shared" si="229"/>
        <v>18.588000000000001</v>
      </c>
      <c r="I1119" s="64">
        <f t="shared" si="230"/>
        <v>-0.19250000000000256</v>
      </c>
      <c r="J1119" s="64">
        <f t="shared" si="231"/>
        <v>3.7056250000000984E-2</v>
      </c>
      <c r="K1119" s="64">
        <f t="shared" si="232"/>
        <v>0.19250000000000256</v>
      </c>
      <c r="L1119" s="70">
        <f t="shared" si="233"/>
        <v>1.0464515778315489E-2</v>
      </c>
      <c r="M1119" s="64">
        <f t="shared" ca="1" si="222"/>
        <v>18.417399999999997</v>
      </c>
      <c r="N1119" s="64">
        <f t="shared" ca="1" si="224"/>
        <v>-2.1899999999998698E-2</v>
      </c>
      <c r="O1119" s="64">
        <f t="shared" ca="1" si="225"/>
        <v>4.7960999999994297E-4</v>
      </c>
      <c r="P1119" s="64">
        <f t="shared" ca="1" si="226"/>
        <v>2.1899999999998698E-2</v>
      </c>
      <c r="Q1119" s="70">
        <f t="shared" ca="1" si="227"/>
        <v>1.1905085482861949E-3</v>
      </c>
      <c r="R1119" s="67">
        <f t="shared" ca="1" si="223"/>
        <v>2.4137517053207283E-2</v>
      </c>
      <c r="S1119" s="68">
        <f t="shared" ca="1" si="234"/>
        <v>1</v>
      </c>
    </row>
    <row r="1120" spans="5:19" x14ac:dyDescent="0.25">
      <c r="E1120" s="62">
        <f t="shared" si="228"/>
        <v>1119</v>
      </c>
      <c r="F1120" s="50">
        <v>45089</v>
      </c>
      <c r="G1120" s="51">
        <v>18.4148</v>
      </c>
      <c r="H1120" s="69">
        <f t="shared" si="229"/>
        <v>18.395499999999998</v>
      </c>
      <c r="I1120" s="64">
        <f t="shared" si="230"/>
        <v>1.9300000000001205E-2</v>
      </c>
      <c r="J1120" s="64">
        <f t="shared" si="231"/>
        <v>3.7249000000004652E-4</v>
      </c>
      <c r="K1120" s="64">
        <f t="shared" si="232"/>
        <v>1.9300000000001205E-2</v>
      </c>
      <c r="L1120" s="70">
        <f t="shared" si="233"/>
        <v>1.0480700306276041E-3</v>
      </c>
      <c r="M1120" s="64">
        <f t="shared" ca="1" si="222"/>
        <v>18.517533333333333</v>
      </c>
      <c r="N1120" s="64">
        <f t="shared" ca="1" si="224"/>
        <v>-0.10273333333333312</v>
      </c>
      <c r="O1120" s="64">
        <f t="shared" ca="1" si="225"/>
        <v>1.0554137777777734E-2</v>
      </c>
      <c r="P1120" s="64">
        <f t="shared" ca="1" si="226"/>
        <v>0.10273333333333312</v>
      </c>
      <c r="Q1120" s="70">
        <f t="shared" ca="1" si="227"/>
        <v>5.5788460006806007E-3</v>
      </c>
      <c r="R1120" s="67">
        <f t="shared" ca="1" si="223"/>
        <v>-5.669581628012714E-2</v>
      </c>
      <c r="S1120" s="68">
        <f t="shared" ca="1" si="234"/>
        <v>0</v>
      </c>
    </row>
    <row r="1121" spans="5:19" x14ac:dyDescent="0.25">
      <c r="E1121" s="62">
        <f t="shared" si="228"/>
        <v>1120</v>
      </c>
      <c r="F1121" s="50">
        <v>45090</v>
      </c>
      <c r="G1121" s="51">
        <v>18.3474</v>
      </c>
      <c r="H1121" s="69">
        <f t="shared" si="229"/>
        <v>18.4148</v>
      </c>
      <c r="I1121" s="64">
        <f t="shared" si="230"/>
        <v>-6.7399999999999238E-2</v>
      </c>
      <c r="J1121" s="64">
        <f t="shared" si="231"/>
        <v>4.5427599999998975E-3</v>
      </c>
      <c r="K1121" s="64">
        <f t="shared" si="232"/>
        <v>6.7399999999999238E-2</v>
      </c>
      <c r="L1121" s="70">
        <f t="shared" si="233"/>
        <v>3.6735450254531559E-3</v>
      </c>
      <c r="M1121" s="64">
        <f t="shared" ca="1" si="222"/>
        <v>18.466100000000001</v>
      </c>
      <c r="N1121" s="64">
        <f t="shared" ca="1" si="224"/>
        <v>-0.11870000000000047</v>
      </c>
      <c r="O1121" s="64">
        <f t="shared" ca="1" si="225"/>
        <v>1.4089690000000111E-2</v>
      </c>
      <c r="P1121" s="64">
        <f t="shared" ca="1" si="226"/>
        <v>0.11870000000000047</v>
      </c>
      <c r="Q1121" s="70">
        <f t="shared" ca="1" si="227"/>
        <v>6.4695815210874825E-3</v>
      </c>
      <c r="R1121" s="67">
        <f t="shared" ca="1" si="223"/>
        <v>-7.266248294679449E-2</v>
      </c>
      <c r="S1121" s="68">
        <f t="shared" ca="1" si="234"/>
        <v>0</v>
      </c>
    </row>
    <row r="1122" spans="5:19" x14ac:dyDescent="0.25">
      <c r="E1122" s="62">
        <f t="shared" si="228"/>
        <v>1121</v>
      </c>
      <c r="F1122" s="50">
        <v>45091</v>
      </c>
      <c r="G1122" s="51">
        <v>18.549499999999998</v>
      </c>
      <c r="H1122" s="69">
        <f t="shared" si="229"/>
        <v>18.3474</v>
      </c>
      <c r="I1122" s="64">
        <f t="shared" si="230"/>
        <v>0.20209999999999795</v>
      </c>
      <c r="J1122" s="64">
        <f t="shared" si="231"/>
        <v>4.0844409999999172E-2</v>
      </c>
      <c r="K1122" s="64">
        <f t="shared" si="232"/>
        <v>0.20209999999999795</v>
      </c>
      <c r="L1122" s="70">
        <f t="shared" si="233"/>
        <v>1.0895172376613815E-2</v>
      </c>
      <c r="M1122" s="64">
        <f t="shared" ca="1" si="222"/>
        <v>18.385899999999999</v>
      </c>
      <c r="N1122" s="64">
        <f t="shared" ca="1" si="224"/>
        <v>0.16359999999999886</v>
      </c>
      <c r="O1122" s="64">
        <f t="shared" ca="1" si="225"/>
        <v>2.6764959999999626E-2</v>
      </c>
      <c r="P1122" s="64">
        <f t="shared" ca="1" si="226"/>
        <v>0.16359999999999886</v>
      </c>
      <c r="Q1122" s="70">
        <f t="shared" ca="1" si="227"/>
        <v>8.8196447343593561E-3</v>
      </c>
      <c r="R1122" s="67">
        <f t="shared" ca="1" si="223"/>
        <v>0.20963751705320482</v>
      </c>
      <c r="S1122" s="68">
        <f t="shared" ca="1" si="234"/>
        <v>1</v>
      </c>
    </row>
    <row r="1123" spans="5:19" x14ac:dyDescent="0.25">
      <c r="E1123" s="62">
        <f t="shared" si="228"/>
        <v>1122</v>
      </c>
      <c r="F1123" s="50">
        <v>45092</v>
      </c>
      <c r="G1123" s="51">
        <v>18.6265</v>
      </c>
      <c r="H1123" s="69">
        <f t="shared" si="229"/>
        <v>18.549499999999998</v>
      </c>
      <c r="I1123" s="64">
        <f t="shared" si="230"/>
        <v>7.7000000000001734E-2</v>
      </c>
      <c r="J1123" s="64">
        <f t="shared" si="231"/>
        <v>5.9290000000002674E-3</v>
      </c>
      <c r="K1123" s="64">
        <f t="shared" si="232"/>
        <v>7.7000000000001734E-2</v>
      </c>
      <c r="L1123" s="70">
        <f t="shared" si="233"/>
        <v>4.1338952567579381E-3</v>
      </c>
      <c r="M1123" s="64">
        <f t="shared" ca="1" si="222"/>
        <v>18.437233333333335</v>
      </c>
      <c r="N1123" s="64">
        <f t="shared" ca="1" si="224"/>
        <v>0.18926666666666492</v>
      </c>
      <c r="O1123" s="64">
        <f t="shared" ca="1" si="225"/>
        <v>3.5821871111110452E-2</v>
      </c>
      <c r="P1123" s="64">
        <f t="shared" ca="1" si="226"/>
        <v>0.18926666666666492</v>
      </c>
      <c r="Q1123" s="70">
        <f t="shared" ca="1" si="227"/>
        <v>1.0161150332411613E-2</v>
      </c>
      <c r="R1123" s="67">
        <f t="shared" ca="1" si="223"/>
        <v>0.23530418371987089</v>
      </c>
      <c r="S1123" s="68">
        <f t="shared" ca="1" si="234"/>
        <v>0</v>
      </c>
    </row>
    <row r="1124" spans="5:19" x14ac:dyDescent="0.25">
      <c r="E1124" s="62">
        <f t="shared" si="228"/>
        <v>1123</v>
      </c>
      <c r="F1124" s="50">
        <v>45093</v>
      </c>
      <c r="G1124" s="51">
        <v>18.7806</v>
      </c>
      <c r="H1124" s="69">
        <f t="shared" si="229"/>
        <v>18.6265</v>
      </c>
      <c r="I1124" s="64">
        <f t="shared" si="230"/>
        <v>0.15409999999999968</v>
      </c>
      <c r="J1124" s="64">
        <f t="shared" si="231"/>
        <v>2.3746809999999903E-2</v>
      </c>
      <c r="K1124" s="64">
        <f t="shared" si="232"/>
        <v>0.15409999999999968</v>
      </c>
      <c r="L1124" s="70">
        <f t="shared" si="233"/>
        <v>8.2052756567947607E-3</v>
      </c>
      <c r="M1124" s="64">
        <f t="shared" ca="1" si="222"/>
        <v>18.5078</v>
      </c>
      <c r="N1124" s="64">
        <f t="shared" ca="1" si="224"/>
        <v>0.27280000000000015</v>
      </c>
      <c r="O1124" s="64">
        <f t="shared" ca="1" si="225"/>
        <v>7.4419840000000084E-2</v>
      </c>
      <c r="P1124" s="64">
        <f t="shared" ca="1" si="226"/>
        <v>0.27280000000000015</v>
      </c>
      <c r="Q1124" s="70">
        <f t="shared" ca="1" si="227"/>
        <v>1.4525627509238265E-2</v>
      </c>
      <c r="R1124" s="67">
        <f t="shared" ca="1" si="223"/>
        <v>0.31883751705320612</v>
      </c>
      <c r="S1124" s="68">
        <f t="shared" ca="1" si="234"/>
        <v>0</v>
      </c>
    </row>
    <row r="1125" spans="5:19" x14ac:dyDescent="0.25">
      <c r="E1125" s="62">
        <f t="shared" si="228"/>
        <v>1124</v>
      </c>
      <c r="F1125" s="50">
        <v>45097</v>
      </c>
      <c r="G1125" s="51">
        <v>18.9923</v>
      </c>
      <c r="H1125" s="69">
        <f t="shared" si="229"/>
        <v>18.7806</v>
      </c>
      <c r="I1125" s="64">
        <f t="shared" si="230"/>
        <v>0.21170000000000044</v>
      </c>
      <c r="J1125" s="64">
        <f t="shared" si="231"/>
        <v>4.4816890000000185E-2</v>
      </c>
      <c r="K1125" s="64">
        <f t="shared" si="232"/>
        <v>0.21170000000000044</v>
      </c>
      <c r="L1125" s="70">
        <f t="shared" si="233"/>
        <v>1.1146622578623993E-2</v>
      </c>
      <c r="M1125" s="64">
        <f t="shared" ca="1" si="222"/>
        <v>18.652200000000001</v>
      </c>
      <c r="N1125" s="64">
        <f t="shared" ca="1" si="224"/>
        <v>0.34009999999999962</v>
      </c>
      <c r="O1125" s="64">
        <f t="shared" ca="1" si="225"/>
        <v>0.11566800999999974</v>
      </c>
      <c r="P1125" s="64">
        <f t="shared" ca="1" si="226"/>
        <v>0.34009999999999962</v>
      </c>
      <c r="Q1125" s="70">
        <f t="shared" ca="1" si="227"/>
        <v>1.7907257151582465E-2</v>
      </c>
      <c r="R1125" s="67">
        <f t="shared" ca="1" si="223"/>
        <v>0.38613751705320559</v>
      </c>
      <c r="S1125" s="68">
        <f t="shared" ca="1" si="234"/>
        <v>0</v>
      </c>
    </row>
    <row r="1126" spans="5:19" x14ac:dyDescent="0.25">
      <c r="E1126" s="62">
        <f t="shared" si="228"/>
        <v>1125</v>
      </c>
      <c r="F1126" s="50">
        <v>45098</v>
      </c>
      <c r="G1126" s="51">
        <v>18.4148</v>
      </c>
      <c r="H1126" s="69">
        <f t="shared" si="229"/>
        <v>18.9923</v>
      </c>
      <c r="I1126" s="64">
        <f t="shared" si="230"/>
        <v>-0.57750000000000057</v>
      </c>
      <c r="J1126" s="64">
        <f t="shared" si="231"/>
        <v>0.33350625000000067</v>
      </c>
      <c r="K1126" s="64">
        <f t="shared" si="232"/>
        <v>0.57750000000000057</v>
      </c>
      <c r="L1126" s="70">
        <f t="shared" si="233"/>
        <v>3.1360644698829238E-2</v>
      </c>
      <c r="M1126" s="64">
        <f t="shared" ca="1" si="222"/>
        <v>18.799800000000001</v>
      </c>
      <c r="N1126" s="64">
        <f t="shared" ca="1" si="224"/>
        <v>-0.38500000000000156</v>
      </c>
      <c r="O1126" s="64">
        <f t="shared" ca="1" si="225"/>
        <v>0.14822500000000122</v>
      </c>
      <c r="P1126" s="64">
        <f t="shared" ca="1" si="226"/>
        <v>0.38500000000000156</v>
      </c>
      <c r="Q1126" s="70">
        <f t="shared" ca="1" si="227"/>
        <v>2.0907096465886222E-2</v>
      </c>
      <c r="R1126" s="67">
        <f t="shared" ca="1" si="223"/>
        <v>-0.3389624829467956</v>
      </c>
      <c r="S1126" s="68">
        <f t="shared" ca="1" si="234"/>
        <v>1</v>
      </c>
    </row>
    <row r="1127" spans="5:19" x14ac:dyDescent="0.25">
      <c r="E1127" s="62">
        <f t="shared" si="228"/>
        <v>1126</v>
      </c>
      <c r="F1127" s="50">
        <v>45099</v>
      </c>
      <c r="G1127" s="51">
        <v>18.2319</v>
      </c>
      <c r="H1127" s="69">
        <f t="shared" si="229"/>
        <v>18.4148</v>
      </c>
      <c r="I1127" s="64">
        <f t="shared" si="230"/>
        <v>-0.18290000000000006</v>
      </c>
      <c r="J1127" s="64">
        <f t="shared" si="231"/>
        <v>3.3452410000000023E-2</v>
      </c>
      <c r="K1127" s="64">
        <f t="shared" si="232"/>
        <v>0.18290000000000006</v>
      </c>
      <c r="L1127" s="70">
        <f t="shared" si="233"/>
        <v>1.0031867221737727E-2</v>
      </c>
      <c r="M1127" s="64">
        <f t="shared" ca="1" si="222"/>
        <v>18.729233333333333</v>
      </c>
      <c r="N1127" s="64">
        <f t="shared" ca="1" si="224"/>
        <v>-0.49733333333333363</v>
      </c>
      <c r="O1127" s="64">
        <f t="shared" ca="1" si="225"/>
        <v>0.24734044444444472</v>
      </c>
      <c r="P1127" s="64">
        <f t="shared" ca="1" si="226"/>
        <v>0.49733333333333363</v>
      </c>
      <c r="Q1127" s="70">
        <f t="shared" ca="1" si="227"/>
        <v>2.7278195543708205E-2</v>
      </c>
      <c r="R1127" s="67">
        <f t="shared" ca="1" si="223"/>
        <v>-0.45129581628012766</v>
      </c>
      <c r="S1127" s="68">
        <f t="shared" ca="1" si="234"/>
        <v>0</v>
      </c>
    </row>
    <row r="1128" spans="5:19" x14ac:dyDescent="0.25">
      <c r="E1128" s="62">
        <f t="shared" si="228"/>
        <v>1127</v>
      </c>
      <c r="F1128" s="50">
        <v>45100</v>
      </c>
      <c r="G1128" s="51">
        <v>17.548400000000001</v>
      </c>
      <c r="H1128" s="69">
        <f t="shared" si="229"/>
        <v>18.2319</v>
      </c>
      <c r="I1128" s="64">
        <f t="shared" si="230"/>
        <v>-0.68349999999999866</v>
      </c>
      <c r="J1128" s="64">
        <f t="shared" si="231"/>
        <v>0.46717224999999818</v>
      </c>
      <c r="K1128" s="64">
        <f t="shared" si="232"/>
        <v>0.68349999999999866</v>
      </c>
      <c r="L1128" s="70">
        <f t="shared" si="233"/>
        <v>3.8949419890132356E-2</v>
      </c>
      <c r="M1128" s="64">
        <f t="shared" ca="1" si="222"/>
        <v>18.546333333333333</v>
      </c>
      <c r="N1128" s="64">
        <f t="shared" ca="1" si="224"/>
        <v>-0.99793333333333223</v>
      </c>
      <c r="O1128" s="64">
        <f t="shared" ca="1" si="225"/>
        <v>0.99587093777777558</v>
      </c>
      <c r="P1128" s="64">
        <f t="shared" ca="1" si="226"/>
        <v>0.99793333333333223</v>
      </c>
      <c r="Q1128" s="70">
        <f t="shared" ca="1" si="227"/>
        <v>5.6867482695478346E-2</v>
      </c>
      <c r="R1128" s="67">
        <f t="shared" ca="1" si="223"/>
        <v>-0.95189581628012621</v>
      </c>
      <c r="S1128" s="68">
        <f t="shared" ca="1" si="234"/>
        <v>0</v>
      </c>
    </row>
    <row r="1129" spans="5:19" x14ac:dyDescent="0.25">
      <c r="E1129" s="62">
        <f t="shared" si="228"/>
        <v>1128</v>
      </c>
      <c r="F1129" s="50">
        <v>45103</v>
      </c>
      <c r="G1129" s="51">
        <v>17.750599999999999</v>
      </c>
      <c r="H1129" s="69">
        <f t="shared" si="229"/>
        <v>17.548400000000001</v>
      </c>
      <c r="I1129" s="64">
        <f t="shared" si="230"/>
        <v>0.20219999999999771</v>
      </c>
      <c r="J1129" s="64">
        <f t="shared" si="231"/>
        <v>4.0884839999999076E-2</v>
      </c>
      <c r="K1129" s="64">
        <f t="shared" si="232"/>
        <v>0.20219999999999771</v>
      </c>
      <c r="L1129" s="70">
        <f t="shared" si="233"/>
        <v>1.1391164242335343E-2</v>
      </c>
      <c r="M1129" s="64">
        <f t="shared" ca="1" si="222"/>
        <v>18.065033333333332</v>
      </c>
      <c r="N1129" s="64">
        <f t="shared" ca="1" si="224"/>
        <v>-0.31443333333333356</v>
      </c>
      <c r="O1129" s="64">
        <f t="shared" ca="1" si="225"/>
        <v>9.8868321111111254E-2</v>
      </c>
      <c r="P1129" s="64">
        <f t="shared" ca="1" si="226"/>
        <v>0.31443333333333356</v>
      </c>
      <c r="Q1129" s="70">
        <f t="shared" ca="1" si="227"/>
        <v>1.7713955209025814E-2</v>
      </c>
      <c r="R1129" s="67">
        <f t="shared" ca="1" si="223"/>
        <v>-0.2683958162801276</v>
      </c>
      <c r="S1129" s="68">
        <f t="shared" ca="1" si="234"/>
        <v>0</v>
      </c>
    </row>
    <row r="1130" spans="5:19" x14ac:dyDescent="0.25">
      <c r="E1130" s="62">
        <f t="shared" si="228"/>
        <v>1129</v>
      </c>
      <c r="F1130" s="50">
        <v>45104</v>
      </c>
      <c r="G1130" s="51">
        <v>18.4148</v>
      </c>
      <c r="H1130" s="69">
        <f t="shared" si="229"/>
        <v>17.750599999999999</v>
      </c>
      <c r="I1130" s="64">
        <f t="shared" si="230"/>
        <v>0.66420000000000101</v>
      </c>
      <c r="J1130" s="64">
        <f t="shared" si="231"/>
        <v>0.44116164000000135</v>
      </c>
      <c r="K1130" s="64">
        <f t="shared" si="232"/>
        <v>0.66420000000000101</v>
      </c>
      <c r="L1130" s="70">
        <f t="shared" si="233"/>
        <v>3.6068814214653487E-2</v>
      </c>
      <c r="M1130" s="64">
        <f t="shared" ca="1" si="222"/>
        <v>17.843633333333333</v>
      </c>
      <c r="N1130" s="64">
        <f t="shared" ca="1" si="224"/>
        <v>0.5711666666666666</v>
      </c>
      <c r="O1130" s="64">
        <f t="shared" ca="1" si="225"/>
        <v>0.32623136111111106</v>
      </c>
      <c r="P1130" s="64">
        <f t="shared" ca="1" si="226"/>
        <v>0.5711666666666666</v>
      </c>
      <c r="Q1130" s="70">
        <f t="shared" ca="1" si="227"/>
        <v>3.1016718436619819E-2</v>
      </c>
      <c r="R1130" s="67">
        <f t="shared" ca="1" si="223"/>
        <v>0.61720418371987262</v>
      </c>
      <c r="S1130" s="68">
        <f t="shared" ca="1" si="234"/>
        <v>1</v>
      </c>
    </row>
    <row r="1131" spans="5:19" x14ac:dyDescent="0.25">
      <c r="E1131" s="62">
        <f t="shared" si="228"/>
        <v>1130</v>
      </c>
      <c r="F1131" s="50">
        <v>45105</v>
      </c>
      <c r="G1131" s="51">
        <v>18.087499999999999</v>
      </c>
      <c r="H1131" s="69">
        <f t="shared" si="229"/>
        <v>18.4148</v>
      </c>
      <c r="I1131" s="64">
        <f t="shared" si="230"/>
        <v>-0.32730000000000103</v>
      </c>
      <c r="J1131" s="64">
        <f t="shared" si="231"/>
        <v>0.10712529000000068</v>
      </c>
      <c r="K1131" s="64">
        <f t="shared" si="232"/>
        <v>0.32730000000000103</v>
      </c>
      <c r="L1131" s="70">
        <f t="shared" si="233"/>
        <v>1.8095369730476908E-2</v>
      </c>
      <c r="M1131" s="64">
        <f t="shared" ca="1" si="222"/>
        <v>17.904599999999999</v>
      </c>
      <c r="N1131" s="64">
        <f t="shared" ca="1" si="224"/>
        <v>0.18290000000000006</v>
      </c>
      <c r="O1131" s="64">
        <f t="shared" ca="1" si="225"/>
        <v>3.3452410000000023E-2</v>
      </c>
      <c r="P1131" s="64">
        <f t="shared" ca="1" si="226"/>
        <v>0.18290000000000006</v>
      </c>
      <c r="Q1131" s="70">
        <f t="shared" ca="1" si="227"/>
        <v>1.0111955770559783E-2</v>
      </c>
      <c r="R1131" s="67">
        <f t="shared" ca="1" si="223"/>
        <v>0.22893751705320603</v>
      </c>
      <c r="S1131" s="68">
        <f t="shared" ca="1" si="234"/>
        <v>0</v>
      </c>
    </row>
    <row r="1132" spans="5:19" x14ac:dyDescent="0.25">
      <c r="E1132" s="62">
        <f t="shared" si="228"/>
        <v>1131</v>
      </c>
      <c r="F1132" s="50">
        <v>45106</v>
      </c>
      <c r="G1132" s="51">
        <v>18.482099999999999</v>
      </c>
      <c r="H1132" s="69">
        <f t="shared" si="229"/>
        <v>18.087499999999999</v>
      </c>
      <c r="I1132" s="64">
        <f t="shared" si="230"/>
        <v>0.39460000000000051</v>
      </c>
      <c r="J1132" s="64">
        <f t="shared" si="231"/>
        <v>0.1557091600000004</v>
      </c>
      <c r="K1132" s="64">
        <f t="shared" si="232"/>
        <v>0.39460000000000051</v>
      </c>
      <c r="L1132" s="70">
        <f t="shared" si="233"/>
        <v>2.1350387672396564E-2</v>
      </c>
      <c r="M1132" s="64">
        <f t="shared" ca="1" si="222"/>
        <v>18.084299999999999</v>
      </c>
      <c r="N1132" s="64">
        <f t="shared" ca="1" si="224"/>
        <v>0.39780000000000015</v>
      </c>
      <c r="O1132" s="64">
        <f t="shared" ca="1" si="225"/>
        <v>0.15824484000000011</v>
      </c>
      <c r="P1132" s="64">
        <f t="shared" ca="1" si="226"/>
        <v>0.39780000000000015</v>
      </c>
      <c r="Q1132" s="70">
        <f t="shared" ca="1" si="227"/>
        <v>2.1523528170500114E-2</v>
      </c>
      <c r="R1132" s="67">
        <f t="shared" ca="1" si="223"/>
        <v>0.44383751705320612</v>
      </c>
      <c r="S1132" s="68">
        <f t="shared" ca="1" si="234"/>
        <v>0</v>
      </c>
    </row>
    <row r="1133" spans="5:19" x14ac:dyDescent="0.25">
      <c r="E1133" s="62">
        <f t="shared" si="228"/>
        <v>1132</v>
      </c>
      <c r="F1133" s="50">
        <v>45107</v>
      </c>
      <c r="G1133" s="51">
        <v>18.376300000000001</v>
      </c>
      <c r="H1133" s="69">
        <f t="shared" si="229"/>
        <v>18.482099999999999</v>
      </c>
      <c r="I1133" s="64">
        <f t="shared" si="230"/>
        <v>-0.10579999999999856</v>
      </c>
      <c r="J1133" s="64">
        <f t="shared" si="231"/>
        <v>1.1193639999999696E-2</v>
      </c>
      <c r="K1133" s="64">
        <f t="shared" si="232"/>
        <v>0.10579999999999856</v>
      </c>
      <c r="L1133" s="70">
        <f t="shared" si="233"/>
        <v>5.7574158018751627E-3</v>
      </c>
      <c r="M1133" s="64">
        <f t="shared" ca="1" si="222"/>
        <v>18.32813333333333</v>
      </c>
      <c r="N1133" s="64">
        <f t="shared" ca="1" si="224"/>
        <v>4.8166666666670466E-2</v>
      </c>
      <c r="O1133" s="64">
        <f t="shared" ca="1" si="225"/>
        <v>2.3200277777781437E-3</v>
      </c>
      <c r="P1133" s="64">
        <f t="shared" ca="1" si="226"/>
        <v>4.8166666666670466E-2</v>
      </c>
      <c r="Q1133" s="70">
        <f t="shared" ca="1" si="227"/>
        <v>2.6211297522717013E-3</v>
      </c>
      <c r="R1133" s="67">
        <f t="shared" ca="1" si="223"/>
        <v>9.4204183719876447E-2</v>
      </c>
      <c r="S1133" s="68">
        <f t="shared" ca="1" si="234"/>
        <v>0</v>
      </c>
    </row>
    <row r="1134" spans="5:19" x14ac:dyDescent="0.25">
      <c r="E1134" s="62">
        <f t="shared" si="228"/>
        <v>1133</v>
      </c>
      <c r="F1134" s="50">
        <v>45110</v>
      </c>
      <c r="G1134" s="51">
        <v>18.424399999999999</v>
      </c>
      <c r="H1134" s="69">
        <f t="shared" si="229"/>
        <v>18.376300000000001</v>
      </c>
      <c r="I1134" s="64">
        <f t="shared" si="230"/>
        <v>4.8099999999998033E-2</v>
      </c>
      <c r="J1134" s="64">
        <f t="shared" si="231"/>
        <v>2.3136099999998107E-3</v>
      </c>
      <c r="K1134" s="64">
        <f t="shared" si="232"/>
        <v>4.8099999999998033E-2</v>
      </c>
      <c r="L1134" s="70">
        <f t="shared" si="233"/>
        <v>2.6106684613880528E-3</v>
      </c>
      <c r="M1134" s="64">
        <f t="shared" ca="1" si="222"/>
        <v>18.315299999999997</v>
      </c>
      <c r="N1134" s="64">
        <f t="shared" ca="1" si="224"/>
        <v>0.10910000000000153</v>
      </c>
      <c r="O1134" s="64">
        <f t="shared" ca="1" si="225"/>
        <v>1.1902810000000333E-2</v>
      </c>
      <c r="P1134" s="64">
        <f t="shared" ca="1" si="226"/>
        <v>0.10910000000000153</v>
      </c>
      <c r="Q1134" s="70">
        <f t="shared" ca="1" si="227"/>
        <v>5.9214954082630394E-3</v>
      </c>
      <c r="R1134" s="67">
        <f t="shared" ca="1" si="223"/>
        <v>0.1551375170532075</v>
      </c>
      <c r="S1134" s="68">
        <f t="shared" ca="1" si="234"/>
        <v>0</v>
      </c>
    </row>
    <row r="1135" spans="5:19" x14ac:dyDescent="0.25">
      <c r="E1135" s="62">
        <f t="shared" si="228"/>
        <v>1134</v>
      </c>
      <c r="F1135" s="50">
        <v>45112</v>
      </c>
      <c r="G1135" s="51">
        <v>18.2607</v>
      </c>
      <c r="H1135" s="69">
        <f t="shared" si="229"/>
        <v>18.424399999999999</v>
      </c>
      <c r="I1135" s="64">
        <f t="shared" si="230"/>
        <v>-0.16369999999999862</v>
      </c>
      <c r="J1135" s="64">
        <f t="shared" si="231"/>
        <v>2.6797689999999548E-2</v>
      </c>
      <c r="K1135" s="64">
        <f t="shared" si="232"/>
        <v>0.16369999999999862</v>
      </c>
      <c r="L1135" s="70">
        <f t="shared" si="233"/>
        <v>8.9646070523035064E-3</v>
      </c>
      <c r="M1135" s="64">
        <f t="shared" ca="1" si="222"/>
        <v>18.427600000000002</v>
      </c>
      <c r="N1135" s="64">
        <f t="shared" ca="1" si="224"/>
        <v>-0.16690000000000182</v>
      </c>
      <c r="O1135" s="64">
        <f t="shared" ca="1" si="225"/>
        <v>2.785561000000061E-2</v>
      </c>
      <c r="P1135" s="64">
        <f t="shared" ca="1" si="226"/>
        <v>0.16690000000000182</v>
      </c>
      <c r="Q1135" s="70">
        <f t="shared" ca="1" si="227"/>
        <v>9.1398467747677709E-3</v>
      </c>
      <c r="R1135" s="67">
        <f t="shared" ca="1" si="223"/>
        <v>-0.12086248294679584</v>
      </c>
      <c r="S1135" s="68">
        <f t="shared" ca="1" si="234"/>
        <v>1</v>
      </c>
    </row>
    <row r="1136" spans="5:19" x14ac:dyDescent="0.25">
      <c r="E1136" s="62">
        <f t="shared" si="228"/>
        <v>1135</v>
      </c>
      <c r="F1136" s="50">
        <v>45113</v>
      </c>
      <c r="G1136" s="51">
        <v>17.885300000000001</v>
      </c>
      <c r="H1136" s="69">
        <f t="shared" si="229"/>
        <v>18.2607</v>
      </c>
      <c r="I1136" s="64">
        <f t="shared" si="230"/>
        <v>-0.37539999999999907</v>
      </c>
      <c r="J1136" s="64">
        <f t="shared" si="231"/>
        <v>0.1409251599999993</v>
      </c>
      <c r="K1136" s="64">
        <f t="shared" si="232"/>
        <v>0.37539999999999907</v>
      </c>
      <c r="L1136" s="70">
        <f t="shared" si="233"/>
        <v>2.0989304065349702E-2</v>
      </c>
      <c r="M1136" s="64">
        <f t="shared" ca="1" si="222"/>
        <v>18.3538</v>
      </c>
      <c r="N1136" s="64">
        <f t="shared" ca="1" si="224"/>
        <v>-0.46849999999999881</v>
      </c>
      <c r="O1136" s="64">
        <f t="shared" ca="1" si="225"/>
        <v>0.21949224999999889</v>
      </c>
      <c r="P1136" s="64">
        <f t="shared" ca="1" si="226"/>
        <v>0.46849999999999881</v>
      </c>
      <c r="Q1136" s="70">
        <f t="shared" ca="1" si="227"/>
        <v>2.6194696203026998E-2</v>
      </c>
      <c r="R1136" s="67">
        <f t="shared" ca="1" si="223"/>
        <v>-0.42246248294679284</v>
      </c>
      <c r="S1136" s="68">
        <f t="shared" ca="1" si="234"/>
        <v>0</v>
      </c>
    </row>
    <row r="1137" spans="5:19" x14ac:dyDescent="0.25">
      <c r="E1137" s="62">
        <f t="shared" si="228"/>
        <v>1136</v>
      </c>
      <c r="F1137" s="50">
        <v>45114</v>
      </c>
      <c r="G1137" s="51">
        <v>17.962299999999999</v>
      </c>
      <c r="H1137" s="69">
        <f t="shared" si="229"/>
        <v>17.885300000000001</v>
      </c>
      <c r="I1137" s="64">
        <f t="shared" si="230"/>
        <v>7.6999999999998181E-2</v>
      </c>
      <c r="J1137" s="64">
        <f t="shared" si="231"/>
        <v>5.9289999999997201E-3</v>
      </c>
      <c r="K1137" s="64">
        <f t="shared" si="232"/>
        <v>7.6999999999998181E-2</v>
      </c>
      <c r="L1137" s="70">
        <f t="shared" si="233"/>
        <v>4.286756150381532E-3</v>
      </c>
      <c r="M1137" s="64">
        <f t="shared" ca="1" si="222"/>
        <v>18.190133333333332</v>
      </c>
      <c r="N1137" s="64">
        <f t="shared" ca="1" si="224"/>
        <v>-0.22783333333333289</v>
      </c>
      <c r="O1137" s="64">
        <f t="shared" ca="1" si="225"/>
        <v>5.1908027777777574E-2</v>
      </c>
      <c r="P1137" s="64">
        <f t="shared" ca="1" si="226"/>
        <v>0.22783333333333289</v>
      </c>
      <c r="Q1137" s="70">
        <f t="shared" ca="1" si="227"/>
        <v>1.2683973284787188E-2</v>
      </c>
      <c r="R1137" s="67">
        <f t="shared" ca="1" si="223"/>
        <v>-0.18179581628012692</v>
      </c>
      <c r="S1137" s="68">
        <f t="shared" ca="1" si="234"/>
        <v>0</v>
      </c>
    </row>
    <row r="1138" spans="5:19" x14ac:dyDescent="0.25">
      <c r="E1138" s="62">
        <f t="shared" si="228"/>
        <v>1137</v>
      </c>
      <c r="F1138" s="50">
        <v>45117</v>
      </c>
      <c r="G1138" s="51">
        <v>17.914200000000001</v>
      </c>
      <c r="H1138" s="69">
        <f t="shared" si="229"/>
        <v>17.962299999999999</v>
      </c>
      <c r="I1138" s="64">
        <f t="shared" si="230"/>
        <v>-4.8099999999998033E-2</v>
      </c>
      <c r="J1138" s="64">
        <f t="shared" si="231"/>
        <v>2.3136099999998107E-3</v>
      </c>
      <c r="K1138" s="64">
        <f t="shared" si="232"/>
        <v>4.8099999999998033E-2</v>
      </c>
      <c r="L1138" s="70">
        <f t="shared" si="233"/>
        <v>2.6850208214711253E-3</v>
      </c>
      <c r="M1138" s="64">
        <f t="shared" ca="1" si="222"/>
        <v>18.036100000000001</v>
      </c>
      <c r="N1138" s="64">
        <f t="shared" ca="1" si="224"/>
        <v>-0.12190000000000012</v>
      </c>
      <c r="O1138" s="64">
        <f t="shared" ca="1" si="225"/>
        <v>1.4859610000000028E-2</v>
      </c>
      <c r="P1138" s="64">
        <f t="shared" ca="1" si="226"/>
        <v>0.12190000000000012</v>
      </c>
      <c r="Q1138" s="70">
        <f t="shared" ca="1" si="227"/>
        <v>6.8046577575331365E-3</v>
      </c>
      <c r="R1138" s="67">
        <f t="shared" ca="1" si="223"/>
        <v>-7.5862482946794138E-2</v>
      </c>
      <c r="S1138" s="68">
        <f t="shared" ca="1" si="234"/>
        <v>0</v>
      </c>
    </row>
    <row r="1139" spans="5:19" x14ac:dyDescent="0.25">
      <c r="E1139" s="62">
        <f t="shared" si="228"/>
        <v>1138</v>
      </c>
      <c r="F1139" s="50">
        <v>45118</v>
      </c>
      <c r="G1139" s="51">
        <v>18.549499999999998</v>
      </c>
      <c r="H1139" s="69">
        <f t="shared" si="229"/>
        <v>17.914200000000001</v>
      </c>
      <c r="I1139" s="64">
        <f t="shared" si="230"/>
        <v>0.63529999999999731</v>
      </c>
      <c r="J1139" s="64">
        <f t="shared" si="231"/>
        <v>0.40360608999999659</v>
      </c>
      <c r="K1139" s="64">
        <f t="shared" si="232"/>
        <v>0.63529999999999731</v>
      </c>
      <c r="L1139" s="70">
        <f t="shared" si="233"/>
        <v>3.4248901587643731E-2</v>
      </c>
      <c r="M1139" s="64">
        <f t="shared" ca="1" si="222"/>
        <v>17.9206</v>
      </c>
      <c r="N1139" s="64">
        <f t="shared" ca="1" si="224"/>
        <v>0.62889999999999802</v>
      </c>
      <c r="O1139" s="64">
        <f t="shared" ca="1" si="225"/>
        <v>0.39551520999999751</v>
      </c>
      <c r="P1139" s="64">
        <f t="shared" ca="1" si="226"/>
        <v>0.62889999999999802</v>
      </c>
      <c r="Q1139" s="70">
        <f t="shared" ca="1" si="227"/>
        <v>3.3903878810749515E-2</v>
      </c>
      <c r="R1139" s="67">
        <f t="shared" ca="1" si="223"/>
        <v>0.67493751705320404</v>
      </c>
      <c r="S1139" s="68">
        <f t="shared" ca="1" si="234"/>
        <v>1</v>
      </c>
    </row>
    <row r="1140" spans="5:19" x14ac:dyDescent="0.25">
      <c r="E1140" s="62">
        <f t="shared" si="228"/>
        <v>1139</v>
      </c>
      <c r="F1140" s="50">
        <v>45119</v>
      </c>
      <c r="G1140" s="51">
        <v>18.799800000000001</v>
      </c>
      <c r="H1140" s="69">
        <f t="shared" si="229"/>
        <v>18.549499999999998</v>
      </c>
      <c r="I1140" s="64">
        <f t="shared" si="230"/>
        <v>0.25030000000000285</v>
      </c>
      <c r="J1140" s="64">
        <f t="shared" si="231"/>
        <v>6.2650090000001435E-2</v>
      </c>
      <c r="K1140" s="64">
        <f t="shared" si="232"/>
        <v>0.25030000000000285</v>
      </c>
      <c r="L1140" s="70">
        <f t="shared" si="233"/>
        <v>1.3313971425228079E-2</v>
      </c>
      <c r="M1140" s="64">
        <f t="shared" ca="1" si="222"/>
        <v>18.141999999999999</v>
      </c>
      <c r="N1140" s="64">
        <f t="shared" ca="1" si="224"/>
        <v>0.65780000000000172</v>
      </c>
      <c r="O1140" s="64">
        <f t="shared" ca="1" si="225"/>
        <v>0.43270084000000225</v>
      </c>
      <c r="P1140" s="64">
        <f t="shared" ca="1" si="226"/>
        <v>0.65780000000000172</v>
      </c>
      <c r="Q1140" s="70">
        <f t="shared" ca="1" si="227"/>
        <v>3.4989733933339803E-2</v>
      </c>
      <c r="R1140" s="67">
        <f t="shared" ca="1" si="223"/>
        <v>0.70383751705320774</v>
      </c>
      <c r="S1140" s="68">
        <f t="shared" ca="1" si="234"/>
        <v>0</v>
      </c>
    </row>
    <row r="1141" spans="5:19" x14ac:dyDescent="0.25">
      <c r="E1141" s="62">
        <f t="shared" si="228"/>
        <v>1140</v>
      </c>
      <c r="F1141" s="50">
        <v>45120</v>
      </c>
      <c r="G1141" s="51">
        <v>18.896100000000001</v>
      </c>
      <c r="H1141" s="69">
        <f t="shared" si="229"/>
        <v>18.799800000000001</v>
      </c>
      <c r="I1141" s="64">
        <f t="shared" si="230"/>
        <v>9.6299999999999386E-2</v>
      </c>
      <c r="J1141" s="64">
        <f t="shared" si="231"/>
        <v>9.2736899999998814E-3</v>
      </c>
      <c r="K1141" s="64">
        <f t="shared" si="232"/>
        <v>9.6299999999999386E-2</v>
      </c>
      <c r="L1141" s="70">
        <f t="shared" si="233"/>
        <v>5.0962897105751651E-3</v>
      </c>
      <c r="M1141" s="64">
        <f t="shared" ca="1" si="222"/>
        <v>18.421166666666668</v>
      </c>
      <c r="N1141" s="64">
        <f t="shared" ca="1" si="224"/>
        <v>0.47493333333333254</v>
      </c>
      <c r="O1141" s="64">
        <f t="shared" ca="1" si="225"/>
        <v>0.22556167111111036</v>
      </c>
      <c r="P1141" s="64">
        <f t="shared" ca="1" si="226"/>
        <v>0.47493333333333254</v>
      </c>
      <c r="Q1141" s="70">
        <f t="shared" ca="1" si="227"/>
        <v>2.5133934162781344E-2</v>
      </c>
      <c r="R1141" s="67">
        <f t="shared" ca="1" si="223"/>
        <v>0.52097085038653856</v>
      </c>
      <c r="S1141" s="68">
        <f t="shared" ca="1" si="234"/>
        <v>0</v>
      </c>
    </row>
    <row r="1142" spans="5:19" x14ac:dyDescent="0.25">
      <c r="E1142" s="62">
        <f t="shared" si="228"/>
        <v>1141</v>
      </c>
      <c r="F1142" s="50">
        <v>45121</v>
      </c>
      <c r="G1142" s="51">
        <v>18.4725</v>
      </c>
      <c r="H1142" s="69">
        <f t="shared" si="229"/>
        <v>18.896100000000001</v>
      </c>
      <c r="I1142" s="64">
        <f t="shared" si="230"/>
        <v>-0.42360000000000042</v>
      </c>
      <c r="J1142" s="64">
        <f t="shared" si="231"/>
        <v>0.17943696000000037</v>
      </c>
      <c r="K1142" s="64">
        <f t="shared" si="232"/>
        <v>0.42360000000000042</v>
      </c>
      <c r="L1142" s="70">
        <f t="shared" si="233"/>
        <v>2.2931384490458812E-2</v>
      </c>
      <c r="M1142" s="64">
        <f t="shared" ca="1" si="222"/>
        <v>18.748466666666669</v>
      </c>
      <c r="N1142" s="64">
        <f t="shared" ca="1" si="224"/>
        <v>-0.27596666666666891</v>
      </c>
      <c r="O1142" s="64">
        <f t="shared" ca="1" si="225"/>
        <v>7.6157601111112347E-2</v>
      </c>
      <c r="P1142" s="64">
        <f t="shared" ca="1" si="226"/>
        <v>0.27596666666666891</v>
      </c>
      <c r="Q1142" s="70">
        <f t="shared" ca="1" si="227"/>
        <v>1.4939324220688532E-2</v>
      </c>
      <c r="R1142" s="67">
        <f t="shared" ca="1" si="223"/>
        <v>-0.22992914961346295</v>
      </c>
      <c r="S1142" s="68">
        <f t="shared" ca="1" si="234"/>
        <v>1</v>
      </c>
    </row>
    <row r="1143" spans="5:19" x14ac:dyDescent="0.25">
      <c r="E1143" s="62">
        <f t="shared" si="228"/>
        <v>1142</v>
      </c>
      <c r="F1143" s="50">
        <v>45124</v>
      </c>
      <c r="G1143" s="51">
        <v>18.395499999999998</v>
      </c>
      <c r="H1143" s="69">
        <f t="shared" si="229"/>
        <v>18.4725</v>
      </c>
      <c r="I1143" s="64">
        <f t="shared" si="230"/>
        <v>-7.7000000000001734E-2</v>
      </c>
      <c r="J1143" s="64">
        <f t="shared" si="231"/>
        <v>5.9290000000002674E-3</v>
      </c>
      <c r="K1143" s="64">
        <f t="shared" si="232"/>
        <v>7.7000000000001734E-2</v>
      </c>
      <c r="L1143" s="70">
        <f t="shared" si="233"/>
        <v>4.1858063113262341E-3</v>
      </c>
      <c r="M1143" s="64">
        <f t="shared" ca="1" si="222"/>
        <v>18.722800000000003</v>
      </c>
      <c r="N1143" s="64">
        <f t="shared" ca="1" si="224"/>
        <v>-0.32730000000000459</v>
      </c>
      <c r="O1143" s="64">
        <f t="shared" ca="1" si="225"/>
        <v>0.10712529000000301</v>
      </c>
      <c r="P1143" s="64">
        <f t="shared" ca="1" si="226"/>
        <v>0.32730000000000459</v>
      </c>
      <c r="Q1143" s="70">
        <f t="shared" ca="1" si="227"/>
        <v>1.779239487918266E-2</v>
      </c>
      <c r="R1143" s="67">
        <f t="shared" ca="1" si="223"/>
        <v>-0.28126248294679862</v>
      </c>
      <c r="S1143" s="68">
        <f t="shared" ca="1" si="234"/>
        <v>0</v>
      </c>
    </row>
    <row r="1144" spans="5:19" x14ac:dyDescent="0.25">
      <c r="E1144" s="62">
        <f t="shared" si="228"/>
        <v>1143</v>
      </c>
      <c r="F1144" s="50">
        <v>45125</v>
      </c>
      <c r="G1144" s="51">
        <v>18.770900000000001</v>
      </c>
      <c r="H1144" s="69">
        <f t="shared" si="229"/>
        <v>18.395499999999998</v>
      </c>
      <c r="I1144" s="64">
        <f t="shared" si="230"/>
        <v>0.37540000000000262</v>
      </c>
      <c r="J1144" s="64">
        <f t="shared" si="231"/>
        <v>0.14092516000000196</v>
      </c>
      <c r="K1144" s="64">
        <f t="shared" si="232"/>
        <v>0.37540000000000262</v>
      </c>
      <c r="L1144" s="70">
        <f t="shared" si="233"/>
        <v>1.9999041068888685E-2</v>
      </c>
      <c r="M1144" s="64">
        <f t="shared" ca="1" si="222"/>
        <v>18.588033333333332</v>
      </c>
      <c r="N1144" s="64">
        <f t="shared" ca="1" si="224"/>
        <v>0.18286666666666918</v>
      </c>
      <c r="O1144" s="64">
        <f t="shared" ca="1" si="225"/>
        <v>3.3440217777778697E-2</v>
      </c>
      <c r="P1144" s="64">
        <f t="shared" ca="1" si="226"/>
        <v>0.18286666666666918</v>
      </c>
      <c r="Q1144" s="70">
        <f t="shared" ca="1" si="227"/>
        <v>9.7420297730353451E-3</v>
      </c>
      <c r="R1144" s="67">
        <f t="shared" ca="1" si="223"/>
        <v>0.22890418371987514</v>
      </c>
      <c r="S1144" s="68">
        <f t="shared" ca="1" si="234"/>
        <v>1</v>
      </c>
    </row>
    <row r="1145" spans="5:19" x14ac:dyDescent="0.25">
      <c r="E1145" s="62">
        <f t="shared" si="228"/>
        <v>1144</v>
      </c>
      <c r="F1145" s="50">
        <v>45126</v>
      </c>
      <c r="G1145" s="51">
        <v>19.695</v>
      </c>
      <c r="H1145" s="69">
        <f t="shared" si="229"/>
        <v>18.770900000000001</v>
      </c>
      <c r="I1145" s="64">
        <f t="shared" si="230"/>
        <v>0.92409999999999926</v>
      </c>
      <c r="J1145" s="64">
        <f t="shared" si="231"/>
        <v>0.85396080999999857</v>
      </c>
      <c r="K1145" s="64">
        <f t="shared" si="232"/>
        <v>0.92409999999999926</v>
      </c>
      <c r="L1145" s="70">
        <f t="shared" si="233"/>
        <v>4.6920538207666881E-2</v>
      </c>
      <c r="M1145" s="64">
        <f t="shared" ca="1" si="222"/>
        <v>18.546299999999999</v>
      </c>
      <c r="N1145" s="64">
        <f t="shared" ca="1" si="224"/>
        <v>1.1487000000000016</v>
      </c>
      <c r="O1145" s="64">
        <f t="shared" ca="1" si="225"/>
        <v>1.3195116900000037</v>
      </c>
      <c r="P1145" s="64">
        <f t="shared" ca="1" si="226"/>
        <v>1.1487000000000016</v>
      </c>
      <c r="Q1145" s="70">
        <f t="shared" ca="1" si="227"/>
        <v>5.8324447829398406E-2</v>
      </c>
      <c r="R1145" s="67">
        <f t="shared" ca="1" si="223"/>
        <v>1.1947375170532075</v>
      </c>
      <c r="S1145" s="68">
        <f t="shared" ca="1" si="234"/>
        <v>0</v>
      </c>
    </row>
    <row r="1146" spans="5:19" x14ac:dyDescent="0.25">
      <c r="E1146" s="62">
        <f t="shared" si="228"/>
        <v>1145</v>
      </c>
      <c r="F1146" s="50">
        <v>45127</v>
      </c>
      <c r="G1146" s="51">
        <v>19.252199999999998</v>
      </c>
      <c r="H1146" s="69">
        <f t="shared" si="229"/>
        <v>19.695</v>
      </c>
      <c r="I1146" s="64">
        <f t="shared" si="230"/>
        <v>-0.44280000000000186</v>
      </c>
      <c r="J1146" s="64">
        <f t="shared" si="231"/>
        <v>0.19607184000000163</v>
      </c>
      <c r="K1146" s="64">
        <f t="shared" si="232"/>
        <v>0.44280000000000186</v>
      </c>
      <c r="L1146" s="70">
        <f t="shared" si="233"/>
        <v>2.2999968834730676E-2</v>
      </c>
      <c r="M1146" s="64">
        <f t="shared" ca="1" si="222"/>
        <v>18.953799999999998</v>
      </c>
      <c r="N1146" s="64">
        <f t="shared" ca="1" si="224"/>
        <v>0.29840000000000089</v>
      </c>
      <c r="O1146" s="64">
        <f t="shared" ca="1" si="225"/>
        <v>8.9042560000000534E-2</v>
      </c>
      <c r="P1146" s="64">
        <f t="shared" ca="1" si="226"/>
        <v>0.29840000000000089</v>
      </c>
      <c r="Q1146" s="70">
        <f t="shared" ca="1" si="227"/>
        <v>1.549952732674712E-2</v>
      </c>
      <c r="R1146" s="67">
        <f t="shared" ca="1" si="223"/>
        <v>0.34443751705320685</v>
      </c>
      <c r="S1146" s="68">
        <f t="shared" ca="1" si="234"/>
        <v>0</v>
      </c>
    </row>
    <row r="1147" spans="5:19" x14ac:dyDescent="0.25">
      <c r="E1147" s="62">
        <f t="shared" si="228"/>
        <v>1146</v>
      </c>
      <c r="F1147" s="50">
        <v>45128</v>
      </c>
      <c r="G1147" s="51">
        <v>18.664999999999999</v>
      </c>
      <c r="H1147" s="69">
        <f t="shared" si="229"/>
        <v>19.252199999999998</v>
      </c>
      <c r="I1147" s="64">
        <f t="shared" si="230"/>
        <v>-0.58719999999999928</v>
      </c>
      <c r="J1147" s="64">
        <f t="shared" si="231"/>
        <v>0.34480383999999914</v>
      </c>
      <c r="K1147" s="64">
        <f t="shared" si="232"/>
        <v>0.58719999999999928</v>
      </c>
      <c r="L1147" s="70">
        <f t="shared" si="233"/>
        <v>3.1459951781409014E-2</v>
      </c>
      <c r="M1147" s="64">
        <f t="shared" ca="1" si="222"/>
        <v>19.239366666666669</v>
      </c>
      <c r="N1147" s="64">
        <f t="shared" ca="1" si="224"/>
        <v>-0.5743666666666698</v>
      </c>
      <c r="O1147" s="64">
        <f t="shared" ca="1" si="225"/>
        <v>0.32989706777778138</v>
      </c>
      <c r="P1147" s="64">
        <f t="shared" ca="1" si="226"/>
        <v>0.5743666666666698</v>
      </c>
      <c r="Q1147" s="70">
        <f t="shared" ca="1" si="227"/>
        <v>3.0772390391999454E-2</v>
      </c>
      <c r="R1147" s="67">
        <f t="shared" ca="1" si="223"/>
        <v>-0.52832914961346378</v>
      </c>
      <c r="S1147" s="68">
        <f t="shared" ca="1" si="234"/>
        <v>1</v>
      </c>
    </row>
    <row r="1148" spans="5:19" x14ac:dyDescent="0.25">
      <c r="E1148" s="62">
        <f t="shared" si="228"/>
        <v>1147</v>
      </c>
      <c r="F1148" s="50">
        <v>45131</v>
      </c>
      <c r="G1148" s="51">
        <v>18.790199999999999</v>
      </c>
      <c r="H1148" s="69">
        <f t="shared" si="229"/>
        <v>18.664999999999999</v>
      </c>
      <c r="I1148" s="64">
        <f t="shared" si="230"/>
        <v>0.12519999999999953</v>
      </c>
      <c r="J1148" s="64">
        <f t="shared" si="231"/>
        <v>1.5675039999999883E-2</v>
      </c>
      <c r="K1148" s="64">
        <f t="shared" si="232"/>
        <v>0.12519999999999953</v>
      </c>
      <c r="L1148" s="70">
        <f t="shared" si="233"/>
        <v>6.6630477589381459E-3</v>
      </c>
      <c r="M1148" s="64">
        <f t="shared" ca="1" si="222"/>
        <v>19.204066666666666</v>
      </c>
      <c r="N1148" s="64">
        <f t="shared" ca="1" si="224"/>
        <v>-0.41386666666666727</v>
      </c>
      <c r="O1148" s="64">
        <f t="shared" ca="1" si="225"/>
        <v>0.17128561777777829</v>
      </c>
      <c r="P1148" s="64">
        <f t="shared" ca="1" si="226"/>
        <v>0.41386666666666727</v>
      </c>
      <c r="Q1148" s="70">
        <f t="shared" ca="1" si="227"/>
        <v>2.2025665861282333E-2</v>
      </c>
      <c r="R1148" s="67">
        <f t="shared" ca="1" si="223"/>
        <v>-0.3678291496134613</v>
      </c>
      <c r="S1148" s="68">
        <f t="shared" ca="1" si="234"/>
        <v>0</v>
      </c>
    </row>
    <row r="1149" spans="5:19" x14ac:dyDescent="0.25">
      <c r="E1149" s="62">
        <f t="shared" si="228"/>
        <v>1148</v>
      </c>
      <c r="F1149" s="50">
        <v>45132</v>
      </c>
      <c r="G1149" s="51">
        <v>18.183700000000002</v>
      </c>
      <c r="H1149" s="69">
        <f t="shared" si="229"/>
        <v>18.790199999999999</v>
      </c>
      <c r="I1149" s="64">
        <f t="shared" si="230"/>
        <v>-0.60649999999999693</v>
      </c>
      <c r="J1149" s="64">
        <f t="shared" si="231"/>
        <v>0.36784224999999626</v>
      </c>
      <c r="K1149" s="64">
        <f t="shared" si="232"/>
        <v>0.60649999999999693</v>
      </c>
      <c r="L1149" s="70">
        <f t="shared" si="233"/>
        <v>3.3354047856046724E-2</v>
      </c>
      <c r="M1149" s="64">
        <f t="shared" ca="1" si="222"/>
        <v>18.902466666666665</v>
      </c>
      <c r="N1149" s="64">
        <f t="shared" ca="1" si="224"/>
        <v>-0.71876666666666367</v>
      </c>
      <c r="O1149" s="64">
        <f t="shared" ca="1" si="225"/>
        <v>0.51662552111110682</v>
      </c>
      <c r="P1149" s="64">
        <f t="shared" ca="1" si="226"/>
        <v>0.71876666666666367</v>
      </c>
      <c r="Q1149" s="70">
        <f t="shared" ca="1" si="227"/>
        <v>3.9528075510851128E-2</v>
      </c>
      <c r="R1149" s="67">
        <f t="shared" ca="1" si="223"/>
        <v>-0.67272914961345764</v>
      </c>
      <c r="S1149" s="68">
        <f t="shared" ca="1" si="234"/>
        <v>0</v>
      </c>
    </row>
    <row r="1150" spans="5:19" x14ac:dyDescent="0.25">
      <c r="E1150" s="62">
        <f t="shared" si="228"/>
        <v>1149</v>
      </c>
      <c r="F1150" s="50">
        <v>45133</v>
      </c>
      <c r="G1150" s="51">
        <v>18.9346</v>
      </c>
      <c r="H1150" s="69">
        <f t="shared" si="229"/>
        <v>18.183700000000002</v>
      </c>
      <c r="I1150" s="64">
        <f t="shared" si="230"/>
        <v>0.7508999999999979</v>
      </c>
      <c r="J1150" s="64">
        <f t="shared" si="231"/>
        <v>0.56385080999999682</v>
      </c>
      <c r="K1150" s="64">
        <f t="shared" si="232"/>
        <v>0.7508999999999979</v>
      </c>
      <c r="L1150" s="70">
        <f t="shared" si="233"/>
        <v>3.9657558121111505E-2</v>
      </c>
      <c r="M1150" s="64">
        <f t="shared" ca="1" si="222"/>
        <v>18.546299999999999</v>
      </c>
      <c r="N1150" s="64">
        <f t="shared" ca="1" si="224"/>
        <v>0.38830000000000098</v>
      </c>
      <c r="O1150" s="64">
        <f t="shared" ca="1" si="225"/>
        <v>0.15077689000000075</v>
      </c>
      <c r="P1150" s="64">
        <f t="shared" ca="1" si="226"/>
        <v>0.38830000000000098</v>
      </c>
      <c r="Q1150" s="70">
        <f t="shared" ca="1" si="227"/>
        <v>2.05074308408945E-2</v>
      </c>
      <c r="R1150" s="67">
        <f t="shared" ca="1" si="223"/>
        <v>0.43433751705320695</v>
      </c>
      <c r="S1150" s="68">
        <f t="shared" ca="1" si="234"/>
        <v>1</v>
      </c>
    </row>
    <row r="1151" spans="5:19" x14ac:dyDescent="0.25">
      <c r="E1151" s="62">
        <f t="shared" si="228"/>
        <v>1150</v>
      </c>
      <c r="F1151" s="50">
        <v>45134</v>
      </c>
      <c r="G1151" s="51">
        <v>18.588000000000001</v>
      </c>
      <c r="H1151" s="69">
        <f t="shared" si="229"/>
        <v>18.9346</v>
      </c>
      <c r="I1151" s="64">
        <f t="shared" si="230"/>
        <v>-0.34659999999999869</v>
      </c>
      <c r="J1151" s="64">
        <f t="shared" si="231"/>
        <v>0.1201315599999991</v>
      </c>
      <c r="K1151" s="64">
        <f t="shared" si="232"/>
        <v>0.34659999999999869</v>
      </c>
      <c r="L1151" s="70">
        <f t="shared" si="233"/>
        <v>1.8646438562513377E-2</v>
      </c>
      <c r="M1151" s="64">
        <f t="shared" ca="1" si="222"/>
        <v>18.636166666666668</v>
      </c>
      <c r="N1151" s="64">
        <f t="shared" ca="1" si="224"/>
        <v>-4.8166666666666913E-2</v>
      </c>
      <c r="O1151" s="64">
        <f t="shared" ca="1" si="225"/>
        <v>2.3200277777778015E-3</v>
      </c>
      <c r="P1151" s="64">
        <f t="shared" ca="1" si="226"/>
        <v>4.8166666666666913E-2</v>
      </c>
      <c r="Q1151" s="70">
        <f t="shared" ca="1" si="227"/>
        <v>2.5912775267197606E-3</v>
      </c>
      <c r="R1151" s="67">
        <f t="shared" ca="1" si="223"/>
        <v>-2.1291496134609317E-3</v>
      </c>
      <c r="S1151" s="68">
        <f t="shared" ca="1" si="234"/>
        <v>1</v>
      </c>
    </row>
    <row r="1152" spans="5:19" x14ac:dyDescent="0.25">
      <c r="E1152" s="62">
        <f t="shared" si="228"/>
        <v>1151</v>
      </c>
      <c r="F1152" s="50">
        <v>45135</v>
      </c>
      <c r="G1152" s="51">
        <v>18.953800000000001</v>
      </c>
      <c r="H1152" s="69">
        <f t="shared" si="229"/>
        <v>18.588000000000001</v>
      </c>
      <c r="I1152" s="64">
        <f t="shared" si="230"/>
        <v>0.36580000000000013</v>
      </c>
      <c r="J1152" s="64">
        <f t="shared" si="231"/>
        <v>0.13380964000000009</v>
      </c>
      <c r="K1152" s="64">
        <f t="shared" si="232"/>
        <v>0.36580000000000013</v>
      </c>
      <c r="L1152" s="70">
        <f t="shared" si="233"/>
        <v>1.929955998269477E-2</v>
      </c>
      <c r="M1152" s="64">
        <f t="shared" ca="1" si="222"/>
        <v>18.568766666666669</v>
      </c>
      <c r="N1152" s="64">
        <f t="shared" ca="1" si="224"/>
        <v>0.38503333333333245</v>
      </c>
      <c r="O1152" s="64">
        <f t="shared" ca="1" si="225"/>
        <v>0.1482506677777771</v>
      </c>
      <c r="P1152" s="64">
        <f t="shared" ca="1" si="226"/>
        <v>0.38503333333333245</v>
      </c>
      <c r="Q1152" s="70">
        <f t="shared" ca="1" si="227"/>
        <v>2.0314308124668005E-2</v>
      </c>
      <c r="R1152" s="67">
        <f t="shared" ca="1" si="223"/>
        <v>0.43107085038653842</v>
      </c>
      <c r="S1152" s="68">
        <f t="shared" ca="1" si="234"/>
        <v>1</v>
      </c>
    </row>
    <row r="1153" spans="5:19" x14ac:dyDescent="0.25">
      <c r="E1153" s="62">
        <f t="shared" si="228"/>
        <v>1152</v>
      </c>
      <c r="F1153" s="50">
        <v>45138</v>
      </c>
      <c r="G1153" s="51">
        <v>19.069299999999998</v>
      </c>
      <c r="H1153" s="69">
        <f t="shared" si="229"/>
        <v>18.953800000000001</v>
      </c>
      <c r="I1153" s="64">
        <f t="shared" si="230"/>
        <v>0.11549999999999727</v>
      </c>
      <c r="J1153" s="64">
        <f t="shared" si="231"/>
        <v>1.334024999999937E-2</v>
      </c>
      <c r="K1153" s="64">
        <f t="shared" si="232"/>
        <v>0.11549999999999727</v>
      </c>
      <c r="L1153" s="70">
        <f t="shared" si="233"/>
        <v>6.0568557839038289E-3</v>
      </c>
      <c r="M1153" s="64">
        <f t="shared" ca="1" si="222"/>
        <v>18.825466666666667</v>
      </c>
      <c r="N1153" s="64">
        <f t="shared" ca="1" si="224"/>
        <v>0.24383333333333113</v>
      </c>
      <c r="O1153" s="64">
        <f t="shared" ca="1" si="225"/>
        <v>5.9454694444443366E-2</v>
      </c>
      <c r="P1153" s="64">
        <f t="shared" ca="1" si="226"/>
        <v>0.24383333333333113</v>
      </c>
      <c r="Q1153" s="70">
        <f t="shared" ca="1" si="227"/>
        <v>1.2786695543797157E-2</v>
      </c>
      <c r="R1153" s="67">
        <f t="shared" ca="1" si="223"/>
        <v>0.28987085038653709</v>
      </c>
      <c r="S1153" s="68">
        <f t="shared" ca="1" si="234"/>
        <v>0</v>
      </c>
    </row>
    <row r="1154" spans="5:19" x14ac:dyDescent="0.25">
      <c r="E1154" s="62">
        <f t="shared" si="228"/>
        <v>1153</v>
      </c>
      <c r="F1154" s="50">
        <v>45139</v>
      </c>
      <c r="G1154" s="51">
        <v>18.664999999999999</v>
      </c>
      <c r="H1154" s="69">
        <f t="shared" si="229"/>
        <v>19.069299999999998</v>
      </c>
      <c r="I1154" s="64">
        <f t="shared" si="230"/>
        <v>-0.40429999999999922</v>
      </c>
      <c r="J1154" s="64">
        <f t="shared" si="231"/>
        <v>0.16345848999999937</v>
      </c>
      <c r="K1154" s="64">
        <f t="shared" si="232"/>
        <v>0.40429999999999922</v>
      </c>
      <c r="L1154" s="70">
        <f t="shared" si="233"/>
        <v>2.1660862577015765E-2</v>
      </c>
      <c r="M1154" s="64">
        <f t="shared" ref="M1154:M1217" ca="1" si="235">IF(E1154&lt;=span,G1154,AVERAGE(OFFSET(G1154,-span,0,span,1)))</f>
        <v>18.870366666666666</v>
      </c>
      <c r="N1154" s="64">
        <f t="shared" ca="1" si="224"/>
        <v>-0.20536666666666648</v>
      </c>
      <c r="O1154" s="64">
        <f t="shared" ca="1" si="225"/>
        <v>4.2175467777777698E-2</v>
      </c>
      <c r="P1154" s="64">
        <f t="shared" ca="1" si="226"/>
        <v>0.20536666666666648</v>
      </c>
      <c r="Q1154" s="70">
        <f t="shared" ca="1" si="227"/>
        <v>1.1002768104295017E-2</v>
      </c>
      <c r="R1154" s="67">
        <f t="shared" ref="R1154:R1217" ca="1" si="236">N1154-AVERAGE(ErorrMA)</f>
        <v>-0.15932914961346051</v>
      </c>
      <c r="S1154" s="68">
        <f t="shared" ca="1" si="234"/>
        <v>1</v>
      </c>
    </row>
    <row r="1155" spans="5:19" x14ac:dyDescent="0.25">
      <c r="E1155" s="62">
        <f t="shared" si="228"/>
        <v>1154</v>
      </c>
      <c r="F1155" s="50">
        <v>45140</v>
      </c>
      <c r="G1155" s="51">
        <v>18.337700000000002</v>
      </c>
      <c r="H1155" s="69">
        <f t="shared" si="229"/>
        <v>18.664999999999999</v>
      </c>
      <c r="I1155" s="64">
        <f t="shared" si="230"/>
        <v>-0.32729999999999748</v>
      </c>
      <c r="J1155" s="64">
        <f t="shared" si="231"/>
        <v>0.10712528999999835</v>
      </c>
      <c r="K1155" s="64">
        <f t="shared" si="232"/>
        <v>0.32729999999999748</v>
      </c>
      <c r="L1155" s="70">
        <f t="shared" si="233"/>
        <v>1.7848476090240185E-2</v>
      </c>
      <c r="M1155" s="64">
        <f t="shared" ca="1" si="235"/>
        <v>18.896033333333332</v>
      </c>
      <c r="N1155" s="64">
        <f t="shared" ref="N1155:N1218" ca="1" si="237">G1155-M1155</f>
        <v>-0.55833333333333002</v>
      </c>
      <c r="O1155" s="64">
        <f t="shared" ref="O1155:O1218" ca="1" si="238">N1155^2</f>
        <v>0.31173611111110738</v>
      </c>
      <c r="P1155" s="64">
        <f t="shared" ref="P1155:P1218" ca="1" si="239">ABS(N1155)</f>
        <v>0.55833333333333002</v>
      </c>
      <c r="Q1155" s="70">
        <f t="shared" ref="Q1155:Q1218" ca="1" si="240">P1155/G1155</f>
        <v>3.044729346282958E-2</v>
      </c>
      <c r="R1155" s="67">
        <f t="shared" ca="1" si="236"/>
        <v>-0.51229581628012399</v>
      </c>
      <c r="S1155" s="68">
        <f t="shared" ca="1" si="234"/>
        <v>0</v>
      </c>
    </row>
    <row r="1156" spans="5:19" x14ac:dyDescent="0.25">
      <c r="E1156" s="62">
        <f t="shared" ref="E1156:E1219" si="241">E1155+1</f>
        <v>1155</v>
      </c>
      <c r="F1156" s="50">
        <v>45141</v>
      </c>
      <c r="G1156" s="51">
        <v>18.328099999999999</v>
      </c>
      <c r="H1156" s="69">
        <f t="shared" ref="H1156:H1219" si="242">G1155</f>
        <v>18.337700000000002</v>
      </c>
      <c r="I1156" s="64">
        <f t="shared" ref="I1156:I1219" si="243">(G1156-H1156)</f>
        <v>-9.6000000000024954E-3</v>
      </c>
      <c r="J1156" s="64">
        <f t="shared" ref="J1156:J1219" si="244">I1156^2</f>
        <v>9.2160000000047907E-5</v>
      </c>
      <c r="K1156" s="64">
        <f t="shared" ref="K1156:K1219" si="245">ABS(I1156)</f>
        <v>9.6000000000024954E-3</v>
      </c>
      <c r="L1156" s="70">
        <f t="shared" ref="L1156:L1219" si="246">K1156/G1156</f>
        <v>5.2378588069698965E-4</v>
      </c>
      <c r="M1156" s="64">
        <f t="shared" ca="1" si="235"/>
        <v>18.690666666666669</v>
      </c>
      <c r="N1156" s="64">
        <f t="shared" ca="1" si="237"/>
        <v>-0.36256666666666959</v>
      </c>
      <c r="O1156" s="64">
        <f t="shared" ca="1" si="238"/>
        <v>0.13145458777777991</v>
      </c>
      <c r="P1156" s="64">
        <f t="shared" ca="1" si="239"/>
        <v>0.36256666666666959</v>
      </c>
      <c r="Q1156" s="70">
        <f t="shared" ca="1" si="240"/>
        <v>1.9782010501179587E-2</v>
      </c>
      <c r="R1156" s="67">
        <f t="shared" ca="1" si="236"/>
        <v>-0.31652914961346362</v>
      </c>
      <c r="S1156" s="68">
        <f t="shared" ref="S1156:S1219" ca="1" si="247">IF(N1155*N1156&lt;0,1,0)</f>
        <v>0</v>
      </c>
    </row>
    <row r="1157" spans="5:19" x14ac:dyDescent="0.25">
      <c r="E1157" s="62">
        <f t="shared" si="241"/>
        <v>1156</v>
      </c>
      <c r="F1157" s="50">
        <v>45142</v>
      </c>
      <c r="G1157" s="51">
        <v>18.674700000000001</v>
      </c>
      <c r="H1157" s="69">
        <f t="shared" si="242"/>
        <v>18.328099999999999</v>
      </c>
      <c r="I1157" s="64">
        <f t="shared" si="243"/>
        <v>0.34660000000000224</v>
      </c>
      <c r="J1157" s="64">
        <f t="shared" si="244"/>
        <v>0.12013156000000155</v>
      </c>
      <c r="K1157" s="64">
        <f t="shared" si="245"/>
        <v>0.34660000000000224</v>
      </c>
      <c r="L1157" s="70">
        <f t="shared" si="246"/>
        <v>1.8559869770331101E-2</v>
      </c>
      <c r="M1157" s="64">
        <f t="shared" ca="1" si="235"/>
        <v>18.4436</v>
      </c>
      <c r="N1157" s="64">
        <f t="shared" ca="1" si="237"/>
        <v>0.23110000000000142</v>
      </c>
      <c r="O1157" s="64">
        <f t="shared" ca="1" si="238"/>
        <v>5.3407210000000656E-2</v>
      </c>
      <c r="P1157" s="64">
        <f t="shared" ca="1" si="239"/>
        <v>0.23110000000000142</v>
      </c>
      <c r="Q1157" s="70">
        <f t="shared" ca="1" si="240"/>
        <v>1.2375031459675464E-2</v>
      </c>
      <c r="R1157" s="67">
        <f t="shared" ca="1" si="236"/>
        <v>0.27713751705320738</v>
      </c>
      <c r="S1157" s="68">
        <f t="shared" ca="1" si="247"/>
        <v>1</v>
      </c>
    </row>
    <row r="1158" spans="5:19" x14ac:dyDescent="0.25">
      <c r="E1158" s="62">
        <f t="shared" si="241"/>
        <v>1157</v>
      </c>
      <c r="F1158" s="50">
        <v>45145</v>
      </c>
      <c r="G1158" s="51">
        <v>18.3474</v>
      </c>
      <c r="H1158" s="69">
        <f t="shared" si="242"/>
        <v>18.674700000000001</v>
      </c>
      <c r="I1158" s="64">
        <f t="shared" si="243"/>
        <v>-0.32730000000000103</v>
      </c>
      <c r="J1158" s="64">
        <f t="shared" si="244"/>
        <v>0.10712529000000068</v>
      </c>
      <c r="K1158" s="64">
        <f t="shared" si="245"/>
        <v>0.32730000000000103</v>
      </c>
      <c r="L1158" s="70">
        <f t="shared" si="246"/>
        <v>1.7839039863958982E-2</v>
      </c>
      <c r="M1158" s="64">
        <f t="shared" ca="1" si="235"/>
        <v>18.446833333333334</v>
      </c>
      <c r="N1158" s="64">
        <f t="shared" ca="1" si="237"/>
        <v>-9.9433333333333707E-2</v>
      </c>
      <c r="O1158" s="64">
        <f t="shared" ca="1" si="238"/>
        <v>9.8869877777778524E-3</v>
      </c>
      <c r="P1158" s="64">
        <f t="shared" ca="1" si="239"/>
        <v>9.9433333333333707E-2</v>
      </c>
      <c r="Q1158" s="70">
        <f t="shared" ca="1" si="240"/>
        <v>5.419478145859016E-3</v>
      </c>
      <c r="R1158" s="67">
        <f t="shared" ca="1" si="236"/>
        <v>-5.3395816280127725E-2</v>
      </c>
      <c r="S1158" s="68">
        <f t="shared" ca="1" si="247"/>
        <v>1</v>
      </c>
    </row>
    <row r="1159" spans="5:19" x14ac:dyDescent="0.25">
      <c r="E1159" s="62">
        <f t="shared" si="241"/>
        <v>1158</v>
      </c>
      <c r="F1159" s="50">
        <v>45146</v>
      </c>
      <c r="G1159" s="51">
        <v>18.847899999999999</v>
      </c>
      <c r="H1159" s="69">
        <f t="shared" si="242"/>
        <v>18.3474</v>
      </c>
      <c r="I1159" s="64">
        <f t="shared" si="243"/>
        <v>0.50049999999999883</v>
      </c>
      <c r="J1159" s="64">
        <f t="shared" si="244"/>
        <v>0.25050024999999881</v>
      </c>
      <c r="K1159" s="64">
        <f t="shared" si="245"/>
        <v>0.50049999999999883</v>
      </c>
      <c r="L1159" s="70">
        <f t="shared" si="246"/>
        <v>2.655468248452076E-2</v>
      </c>
      <c r="M1159" s="64">
        <f t="shared" ca="1" si="235"/>
        <v>18.450066666666668</v>
      </c>
      <c r="N1159" s="64">
        <f t="shared" ca="1" si="237"/>
        <v>0.39783333333333104</v>
      </c>
      <c r="O1159" s="64">
        <f t="shared" ca="1" si="238"/>
        <v>0.15827136111110929</v>
      </c>
      <c r="P1159" s="64">
        <f t="shared" ca="1" si="239"/>
        <v>0.39783333333333104</v>
      </c>
      <c r="Q1159" s="70">
        <f t="shared" ca="1" si="240"/>
        <v>2.1107568128721558E-2</v>
      </c>
      <c r="R1159" s="67">
        <f t="shared" ca="1" si="236"/>
        <v>0.44387085038653701</v>
      </c>
      <c r="S1159" s="68">
        <f t="shared" ca="1" si="247"/>
        <v>1</v>
      </c>
    </row>
    <row r="1160" spans="5:19" x14ac:dyDescent="0.25">
      <c r="E1160" s="62">
        <f t="shared" si="241"/>
        <v>1159</v>
      </c>
      <c r="F1160" s="50">
        <v>45147</v>
      </c>
      <c r="G1160" s="51">
        <v>18.539899999999999</v>
      </c>
      <c r="H1160" s="69">
        <f t="shared" si="242"/>
        <v>18.847899999999999</v>
      </c>
      <c r="I1160" s="64">
        <f t="shared" si="243"/>
        <v>-0.30799999999999983</v>
      </c>
      <c r="J1160" s="64">
        <f t="shared" si="244"/>
        <v>9.4863999999999893E-2</v>
      </c>
      <c r="K1160" s="64">
        <f t="shared" si="245"/>
        <v>0.30799999999999983</v>
      </c>
      <c r="L1160" s="70">
        <f t="shared" si="246"/>
        <v>1.6612818839368056E-2</v>
      </c>
      <c r="M1160" s="64">
        <f t="shared" ca="1" si="235"/>
        <v>18.623333333333335</v>
      </c>
      <c r="N1160" s="64">
        <f t="shared" ca="1" si="237"/>
        <v>-8.3433333333335469E-2</v>
      </c>
      <c r="O1160" s="64">
        <f t="shared" ca="1" si="238"/>
        <v>6.9611211111114671E-3</v>
      </c>
      <c r="P1160" s="64">
        <f t="shared" ca="1" si="239"/>
        <v>8.3433333333335469E-2</v>
      </c>
      <c r="Q1160" s="70">
        <f t="shared" ca="1" si="240"/>
        <v>4.5002040643873737E-3</v>
      </c>
      <c r="R1160" s="67">
        <f t="shared" ca="1" si="236"/>
        <v>-3.7395816280129487E-2</v>
      </c>
      <c r="S1160" s="68">
        <f t="shared" ca="1" si="247"/>
        <v>1</v>
      </c>
    </row>
    <row r="1161" spans="5:19" x14ac:dyDescent="0.25">
      <c r="E1161" s="62">
        <f t="shared" si="241"/>
        <v>1160</v>
      </c>
      <c r="F1161" s="50">
        <v>45148</v>
      </c>
      <c r="G1161" s="51">
        <v>19.233000000000001</v>
      </c>
      <c r="H1161" s="69">
        <f t="shared" si="242"/>
        <v>18.539899999999999</v>
      </c>
      <c r="I1161" s="64">
        <f t="shared" si="243"/>
        <v>0.69310000000000116</v>
      </c>
      <c r="J1161" s="64">
        <f t="shared" si="244"/>
        <v>0.48038761000000163</v>
      </c>
      <c r="K1161" s="64">
        <f t="shared" si="245"/>
        <v>0.69310000000000116</v>
      </c>
      <c r="L1161" s="70">
        <f t="shared" si="246"/>
        <v>3.6037019705714199E-2</v>
      </c>
      <c r="M1161" s="64">
        <f t="shared" ca="1" si="235"/>
        <v>18.578400000000002</v>
      </c>
      <c r="N1161" s="64">
        <f t="shared" ca="1" si="237"/>
        <v>0.65459999999999852</v>
      </c>
      <c r="O1161" s="64">
        <f t="shared" ca="1" si="238"/>
        <v>0.42850115999999805</v>
      </c>
      <c r="P1161" s="64">
        <f t="shared" ca="1" si="239"/>
        <v>0.65459999999999852</v>
      </c>
      <c r="Q1161" s="70">
        <f t="shared" ca="1" si="240"/>
        <v>3.4035251910778275E-2</v>
      </c>
      <c r="R1161" s="67">
        <f t="shared" ca="1" si="236"/>
        <v>0.70063751705320454</v>
      </c>
      <c r="S1161" s="68">
        <f t="shared" ca="1" si="247"/>
        <v>1</v>
      </c>
    </row>
    <row r="1162" spans="5:19" x14ac:dyDescent="0.25">
      <c r="E1162" s="62">
        <f t="shared" si="241"/>
        <v>1161</v>
      </c>
      <c r="F1162" s="50">
        <v>45149</v>
      </c>
      <c r="G1162" s="51">
        <v>19.839400000000001</v>
      </c>
      <c r="H1162" s="69">
        <f t="shared" si="242"/>
        <v>19.233000000000001</v>
      </c>
      <c r="I1162" s="64">
        <f t="shared" si="243"/>
        <v>0.60640000000000072</v>
      </c>
      <c r="J1162" s="64">
        <f t="shared" si="244"/>
        <v>0.36772096000000087</v>
      </c>
      <c r="K1162" s="64">
        <f t="shared" si="245"/>
        <v>0.60640000000000072</v>
      </c>
      <c r="L1162" s="70">
        <f t="shared" si="246"/>
        <v>3.0565440487111538E-2</v>
      </c>
      <c r="M1162" s="64">
        <f t="shared" ca="1" si="235"/>
        <v>18.8736</v>
      </c>
      <c r="N1162" s="64">
        <f t="shared" ca="1" si="237"/>
        <v>0.96580000000000155</v>
      </c>
      <c r="O1162" s="64">
        <f t="shared" ca="1" si="238"/>
        <v>0.93276964000000295</v>
      </c>
      <c r="P1162" s="64">
        <f t="shared" ca="1" si="239"/>
        <v>0.96580000000000155</v>
      </c>
      <c r="Q1162" s="70">
        <f t="shared" ca="1" si="240"/>
        <v>4.8680907688740664E-2</v>
      </c>
      <c r="R1162" s="67">
        <f t="shared" ca="1" si="236"/>
        <v>1.0118375170532075</v>
      </c>
      <c r="S1162" s="68">
        <f t="shared" ca="1" si="247"/>
        <v>0</v>
      </c>
    </row>
    <row r="1163" spans="5:19" x14ac:dyDescent="0.25">
      <c r="E1163" s="62">
        <f t="shared" si="241"/>
        <v>1162</v>
      </c>
      <c r="F1163" s="50">
        <v>45152</v>
      </c>
      <c r="G1163" s="51">
        <v>19.646899999999999</v>
      </c>
      <c r="H1163" s="69">
        <f t="shared" si="242"/>
        <v>19.839400000000001</v>
      </c>
      <c r="I1163" s="64">
        <f t="shared" si="243"/>
        <v>-0.19250000000000256</v>
      </c>
      <c r="J1163" s="64">
        <f t="shared" si="244"/>
        <v>3.7056250000000984E-2</v>
      </c>
      <c r="K1163" s="64">
        <f t="shared" si="245"/>
        <v>0.19250000000000256</v>
      </c>
      <c r="L1163" s="70">
        <f t="shared" si="246"/>
        <v>9.7979833968719014E-3</v>
      </c>
      <c r="M1163" s="64">
        <f t="shared" ca="1" si="235"/>
        <v>19.2041</v>
      </c>
      <c r="N1163" s="64">
        <f t="shared" ca="1" si="237"/>
        <v>0.44279999999999831</v>
      </c>
      <c r="O1163" s="64">
        <f t="shared" ca="1" si="238"/>
        <v>0.1960718399999985</v>
      </c>
      <c r="P1163" s="64">
        <f t="shared" ca="1" si="239"/>
        <v>0.44279999999999831</v>
      </c>
      <c r="Q1163" s="70">
        <f t="shared" ca="1" si="240"/>
        <v>2.2537906743557424E-2</v>
      </c>
      <c r="R1163" s="67">
        <f t="shared" ca="1" si="236"/>
        <v>0.48883751705320427</v>
      </c>
      <c r="S1163" s="68">
        <f t="shared" ca="1" si="247"/>
        <v>0</v>
      </c>
    </row>
    <row r="1164" spans="5:19" x14ac:dyDescent="0.25">
      <c r="E1164" s="62">
        <f t="shared" si="241"/>
        <v>1163</v>
      </c>
      <c r="F1164" s="50">
        <v>45153</v>
      </c>
      <c r="G1164" s="51">
        <v>19.223400000000002</v>
      </c>
      <c r="H1164" s="69">
        <f t="shared" si="242"/>
        <v>19.646899999999999</v>
      </c>
      <c r="I1164" s="64">
        <f t="shared" si="243"/>
        <v>-0.4234999999999971</v>
      </c>
      <c r="J1164" s="64">
        <f t="shared" si="244"/>
        <v>0.17935224999999755</v>
      </c>
      <c r="K1164" s="64">
        <f t="shared" si="245"/>
        <v>0.4234999999999971</v>
      </c>
      <c r="L1164" s="70">
        <f t="shared" si="246"/>
        <v>2.2030442065399308E-2</v>
      </c>
      <c r="M1164" s="64">
        <f t="shared" ca="1" si="235"/>
        <v>19.5731</v>
      </c>
      <c r="N1164" s="64">
        <f t="shared" ca="1" si="237"/>
        <v>-0.34969999999999857</v>
      </c>
      <c r="O1164" s="64">
        <f t="shared" ca="1" si="238"/>
        <v>0.122290089999999</v>
      </c>
      <c r="P1164" s="64">
        <f t="shared" ca="1" si="239"/>
        <v>0.34969999999999857</v>
      </c>
      <c r="Q1164" s="70">
        <f t="shared" ca="1" si="240"/>
        <v>1.8191370933341579E-2</v>
      </c>
      <c r="R1164" s="67">
        <f t="shared" ca="1" si="236"/>
        <v>-0.3036624829467926</v>
      </c>
      <c r="S1164" s="68">
        <f t="shared" ca="1" si="247"/>
        <v>1</v>
      </c>
    </row>
    <row r="1165" spans="5:19" x14ac:dyDescent="0.25">
      <c r="E1165" s="62">
        <f t="shared" si="241"/>
        <v>1164</v>
      </c>
      <c r="F1165" s="50">
        <v>45154</v>
      </c>
      <c r="G1165" s="51">
        <v>19.6662</v>
      </c>
      <c r="H1165" s="69">
        <f t="shared" si="242"/>
        <v>19.223400000000002</v>
      </c>
      <c r="I1165" s="64">
        <f t="shared" si="243"/>
        <v>0.44279999999999831</v>
      </c>
      <c r="J1165" s="64">
        <f t="shared" si="244"/>
        <v>0.1960718399999985</v>
      </c>
      <c r="K1165" s="64">
        <f t="shared" si="245"/>
        <v>0.44279999999999831</v>
      </c>
      <c r="L1165" s="70">
        <f t="shared" si="246"/>
        <v>2.2515788510235751E-2</v>
      </c>
      <c r="M1165" s="64">
        <f t="shared" ca="1" si="235"/>
        <v>19.569900000000001</v>
      </c>
      <c r="N1165" s="64">
        <f t="shared" ca="1" si="237"/>
        <v>9.6299999999999386E-2</v>
      </c>
      <c r="O1165" s="64">
        <f t="shared" ca="1" si="238"/>
        <v>9.2736899999998814E-3</v>
      </c>
      <c r="P1165" s="64">
        <f t="shared" ca="1" si="239"/>
        <v>9.6299999999999386E-2</v>
      </c>
      <c r="Q1165" s="70">
        <f t="shared" ca="1" si="240"/>
        <v>4.8967263629984131E-3</v>
      </c>
      <c r="R1165" s="67">
        <f t="shared" ca="1" si="236"/>
        <v>0.14233751705320535</v>
      </c>
      <c r="S1165" s="68">
        <f t="shared" ca="1" si="247"/>
        <v>1</v>
      </c>
    </row>
    <row r="1166" spans="5:19" x14ac:dyDescent="0.25">
      <c r="E1166" s="62">
        <f t="shared" si="241"/>
        <v>1165</v>
      </c>
      <c r="F1166" s="50">
        <v>45155</v>
      </c>
      <c r="G1166" s="51">
        <v>19.541</v>
      </c>
      <c r="H1166" s="69">
        <f t="shared" si="242"/>
        <v>19.6662</v>
      </c>
      <c r="I1166" s="64">
        <f t="shared" si="243"/>
        <v>-0.12519999999999953</v>
      </c>
      <c r="J1166" s="64">
        <f t="shared" si="244"/>
        <v>1.5675039999999883E-2</v>
      </c>
      <c r="K1166" s="64">
        <f t="shared" si="245"/>
        <v>0.12519999999999953</v>
      </c>
      <c r="L1166" s="70">
        <f t="shared" si="246"/>
        <v>6.4070416048308447E-3</v>
      </c>
      <c r="M1166" s="64">
        <f t="shared" ca="1" si="235"/>
        <v>19.512166666666669</v>
      </c>
      <c r="N1166" s="64">
        <f t="shared" ca="1" si="237"/>
        <v>2.8833333333331268E-2</v>
      </c>
      <c r="O1166" s="64">
        <f t="shared" ca="1" si="238"/>
        <v>8.3136111111099201E-4</v>
      </c>
      <c r="P1166" s="64">
        <f t="shared" ca="1" si="239"/>
        <v>2.8833333333331268E-2</v>
      </c>
      <c r="Q1166" s="70">
        <f t="shared" ca="1" si="240"/>
        <v>1.4755300820496018E-3</v>
      </c>
      <c r="R1166" s="67">
        <f t="shared" ca="1" si="236"/>
        <v>7.4870850386537249E-2</v>
      </c>
      <c r="S1166" s="68">
        <f t="shared" ca="1" si="247"/>
        <v>0</v>
      </c>
    </row>
    <row r="1167" spans="5:19" x14ac:dyDescent="0.25">
      <c r="E1167" s="62">
        <f t="shared" si="241"/>
        <v>1166</v>
      </c>
      <c r="F1167" s="50">
        <v>45156</v>
      </c>
      <c r="G1167" s="51">
        <v>19.261900000000001</v>
      </c>
      <c r="H1167" s="69">
        <f t="shared" si="242"/>
        <v>19.541</v>
      </c>
      <c r="I1167" s="64">
        <f t="shared" si="243"/>
        <v>-0.27909999999999968</v>
      </c>
      <c r="J1167" s="64">
        <f t="shared" si="244"/>
        <v>7.7896809999999816E-2</v>
      </c>
      <c r="K1167" s="64">
        <f t="shared" si="245"/>
        <v>0.27909999999999968</v>
      </c>
      <c r="L1167" s="70">
        <f t="shared" si="246"/>
        <v>1.4489744002408883E-2</v>
      </c>
      <c r="M1167" s="64">
        <f t="shared" ca="1" si="235"/>
        <v>19.476866666666666</v>
      </c>
      <c r="N1167" s="64">
        <f t="shared" ca="1" si="237"/>
        <v>-0.21496666666666542</v>
      </c>
      <c r="O1167" s="64">
        <f t="shared" ca="1" si="238"/>
        <v>4.6210667777777242E-2</v>
      </c>
      <c r="P1167" s="64">
        <f t="shared" ca="1" si="239"/>
        <v>0.21496666666666542</v>
      </c>
      <c r="Q1167" s="70">
        <f t="shared" ca="1" si="240"/>
        <v>1.1160200534042094E-2</v>
      </c>
      <c r="R1167" s="67">
        <f t="shared" ca="1" si="236"/>
        <v>-0.16892914961345945</v>
      </c>
      <c r="S1167" s="68">
        <f t="shared" ca="1" si="247"/>
        <v>1</v>
      </c>
    </row>
    <row r="1168" spans="5:19" x14ac:dyDescent="0.25">
      <c r="E1168" s="62">
        <f t="shared" si="241"/>
        <v>1167</v>
      </c>
      <c r="F1168" s="50">
        <v>45159</v>
      </c>
      <c r="G1168" s="51">
        <v>19.598800000000001</v>
      </c>
      <c r="H1168" s="69">
        <f t="shared" si="242"/>
        <v>19.261900000000001</v>
      </c>
      <c r="I1168" s="64">
        <f t="shared" si="243"/>
        <v>0.33689999999999998</v>
      </c>
      <c r="J1168" s="64">
        <f t="shared" si="244"/>
        <v>0.11350160999999999</v>
      </c>
      <c r="K1168" s="64">
        <f t="shared" si="245"/>
        <v>0.33689999999999998</v>
      </c>
      <c r="L1168" s="70">
        <f t="shared" si="246"/>
        <v>1.7189827948649917E-2</v>
      </c>
      <c r="M1168" s="64">
        <f t="shared" ca="1" si="235"/>
        <v>19.489699999999999</v>
      </c>
      <c r="N1168" s="64">
        <f t="shared" ca="1" si="237"/>
        <v>0.10910000000000153</v>
      </c>
      <c r="O1168" s="64">
        <f t="shared" ca="1" si="238"/>
        <v>1.1902810000000333E-2</v>
      </c>
      <c r="P1168" s="64">
        <f t="shared" ca="1" si="239"/>
        <v>0.10910000000000153</v>
      </c>
      <c r="Q1168" s="70">
        <f t="shared" ca="1" si="240"/>
        <v>5.5666673469805051E-3</v>
      </c>
      <c r="R1168" s="67">
        <f t="shared" ca="1" si="236"/>
        <v>0.1551375170532075</v>
      </c>
      <c r="S1168" s="68">
        <f t="shared" ca="1" si="247"/>
        <v>1</v>
      </c>
    </row>
    <row r="1169" spans="5:19" x14ac:dyDescent="0.25">
      <c r="E1169" s="62">
        <f t="shared" si="241"/>
        <v>1168</v>
      </c>
      <c r="F1169" s="50">
        <v>45160</v>
      </c>
      <c r="G1169" s="51">
        <v>18.251100000000001</v>
      </c>
      <c r="H1169" s="69">
        <f t="shared" si="242"/>
        <v>19.598800000000001</v>
      </c>
      <c r="I1169" s="64">
        <f t="shared" si="243"/>
        <v>-1.3476999999999997</v>
      </c>
      <c r="J1169" s="64">
        <f t="shared" si="244"/>
        <v>1.8162952899999991</v>
      </c>
      <c r="K1169" s="64">
        <f t="shared" si="245"/>
        <v>1.3476999999999997</v>
      </c>
      <c r="L1169" s="70">
        <f t="shared" si="246"/>
        <v>7.3842124584271612E-2</v>
      </c>
      <c r="M1169" s="64">
        <f t="shared" ca="1" si="235"/>
        <v>19.467233333333336</v>
      </c>
      <c r="N1169" s="64">
        <f t="shared" ca="1" si="237"/>
        <v>-1.2161333333333353</v>
      </c>
      <c r="O1169" s="64">
        <f t="shared" ca="1" si="238"/>
        <v>1.4789802844444493</v>
      </c>
      <c r="P1169" s="64">
        <f t="shared" ca="1" si="239"/>
        <v>1.2161333333333353</v>
      </c>
      <c r="Q1169" s="70">
        <f t="shared" ca="1" si="240"/>
        <v>6.6633426661041537E-2</v>
      </c>
      <c r="R1169" s="67">
        <f t="shared" ca="1" si="236"/>
        <v>-1.1700958162801294</v>
      </c>
      <c r="S1169" s="68">
        <f t="shared" ca="1" si="247"/>
        <v>1</v>
      </c>
    </row>
    <row r="1170" spans="5:19" x14ac:dyDescent="0.25">
      <c r="E1170" s="62">
        <f t="shared" si="241"/>
        <v>1169</v>
      </c>
      <c r="F1170" s="50">
        <v>45161</v>
      </c>
      <c r="G1170" s="51">
        <v>18.9634</v>
      </c>
      <c r="H1170" s="69">
        <f t="shared" si="242"/>
        <v>18.251100000000001</v>
      </c>
      <c r="I1170" s="64">
        <f t="shared" si="243"/>
        <v>0.71229999999999905</v>
      </c>
      <c r="J1170" s="64">
        <f t="shared" si="244"/>
        <v>0.50737128999999859</v>
      </c>
      <c r="K1170" s="64">
        <f t="shared" si="245"/>
        <v>0.71229999999999905</v>
      </c>
      <c r="L1170" s="70">
        <f t="shared" si="246"/>
        <v>3.7561829629707701E-2</v>
      </c>
      <c r="M1170" s="64">
        <f t="shared" ca="1" si="235"/>
        <v>19.037266666666667</v>
      </c>
      <c r="N1170" s="64">
        <f t="shared" ca="1" si="237"/>
        <v>-7.3866666666667413E-2</v>
      </c>
      <c r="O1170" s="64">
        <f t="shared" ca="1" si="238"/>
        <v>5.4562844444445546E-3</v>
      </c>
      <c r="P1170" s="64">
        <f t="shared" ca="1" si="239"/>
        <v>7.3866666666667413E-2</v>
      </c>
      <c r="Q1170" s="70">
        <f t="shared" ca="1" si="240"/>
        <v>3.8952227272887464E-3</v>
      </c>
      <c r="R1170" s="67">
        <f t="shared" ca="1" si="236"/>
        <v>-2.7829149613461432E-2</v>
      </c>
      <c r="S1170" s="68">
        <f t="shared" ca="1" si="247"/>
        <v>0</v>
      </c>
    </row>
    <row r="1171" spans="5:19" x14ac:dyDescent="0.25">
      <c r="E1171" s="62">
        <f t="shared" si="241"/>
        <v>1170</v>
      </c>
      <c r="F1171" s="50">
        <v>45162</v>
      </c>
      <c r="G1171" s="51">
        <v>18.482099999999999</v>
      </c>
      <c r="H1171" s="69">
        <f t="shared" si="242"/>
        <v>18.9634</v>
      </c>
      <c r="I1171" s="64">
        <f t="shared" si="243"/>
        <v>-0.48130000000000095</v>
      </c>
      <c r="J1171" s="64">
        <f t="shared" si="244"/>
        <v>0.23164969000000091</v>
      </c>
      <c r="K1171" s="64">
        <f t="shared" si="245"/>
        <v>0.48130000000000095</v>
      </c>
      <c r="L1171" s="70">
        <f t="shared" si="246"/>
        <v>2.6041413042890201E-2</v>
      </c>
      <c r="M1171" s="64">
        <f t="shared" ca="1" si="235"/>
        <v>18.937766666666668</v>
      </c>
      <c r="N1171" s="64">
        <f t="shared" ca="1" si="237"/>
        <v>-0.45566666666666933</v>
      </c>
      <c r="O1171" s="64">
        <f t="shared" ca="1" si="238"/>
        <v>0.20763211111111354</v>
      </c>
      <c r="P1171" s="64">
        <f t="shared" ca="1" si="239"/>
        <v>0.45566666666666933</v>
      </c>
      <c r="Q1171" s="70">
        <f t="shared" ca="1" si="240"/>
        <v>2.4654485511206484E-2</v>
      </c>
      <c r="R1171" s="67">
        <f t="shared" ca="1" si="236"/>
        <v>-0.40962914961346336</v>
      </c>
      <c r="S1171" s="68">
        <f t="shared" ca="1" si="247"/>
        <v>0</v>
      </c>
    </row>
    <row r="1172" spans="5:19" x14ac:dyDescent="0.25">
      <c r="E1172" s="62">
        <f t="shared" si="241"/>
        <v>1171</v>
      </c>
      <c r="F1172" s="50">
        <v>45163</v>
      </c>
      <c r="G1172" s="51">
        <v>18.1645</v>
      </c>
      <c r="H1172" s="69">
        <f t="shared" si="242"/>
        <v>18.482099999999999</v>
      </c>
      <c r="I1172" s="64">
        <f t="shared" si="243"/>
        <v>-0.31759999999999877</v>
      </c>
      <c r="J1172" s="64">
        <f t="shared" si="244"/>
        <v>0.10086975999999923</v>
      </c>
      <c r="K1172" s="64">
        <f t="shared" si="245"/>
        <v>0.31759999999999877</v>
      </c>
      <c r="L1172" s="70">
        <f t="shared" si="246"/>
        <v>1.7484654133061675E-2</v>
      </c>
      <c r="M1172" s="64">
        <f t="shared" ca="1" si="235"/>
        <v>18.565533333333335</v>
      </c>
      <c r="N1172" s="64">
        <f t="shared" ca="1" si="237"/>
        <v>-0.40103333333333424</v>
      </c>
      <c r="O1172" s="64">
        <f t="shared" ca="1" si="238"/>
        <v>0.16082773444444518</v>
      </c>
      <c r="P1172" s="64">
        <f t="shared" ca="1" si="239"/>
        <v>0.40103333333333424</v>
      </c>
      <c r="Q1172" s="70">
        <f t="shared" ca="1" si="240"/>
        <v>2.207786249736212E-2</v>
      </c>
      <c r="R1172" s="67">
        <f t="shared" ca="1" si="236"/>
        <v>-0.35499581628012827</v>
      </c>
      <c r="S1172" s="68">
        <f t="shared" ca="1" si="247"/>
        <v>0</v>
      </c>
    </row>
    <row r="1173" spans="5:19" x14ac:dyDescent="0.25">
      <c r="E1173" s="62">
        <f t="shared" si="241"/>
        <v>1172</v>
      </c>
      <c r="F1173" s="50">
        <v>45166</v>
      </c>
      <c r="G1173" s="51">
        <v>18.520600000000002</v>
      </c>
      <c r="H1173" s="69">
        <f t="shared" si="242"/>
        <v>18.1645</v>
      </c>
      <c r="I1173" s="64">
        <f t="shared" si="243"/>
        <v>0.35610000000000142</v>
      </c>
      <c r="J1173" s="64">
        <f t="shared" si="244"/>
        <v>0.126807210000001</v>
      </c>
      <c r="K1173" s="64">
        <f t="shared" si="245"/>
        <v>0.35610000000000142</v>
      </c>
      <c r="L1173" s="70">
        <f t="shared" si="246"/>
        <v>1.9227238858352397E-2</v>
      </c>
      <c r="M1173" s="64">
        <f t="shared" ca="1" si="235"/>
        <v>18.536666666666665</v>
      </c>
      <c r="N1173" s="64">
        <f t="shared" ca="1" si="237"/>
        <v>-1.6066666666663565E-2</v>
      </c>
      <c r="O1173" s="64">
        <f t="shared" ca="1" si="238"/>
        <v>2.5813777777767812E-4</v>
      </c>
      <c r="P1173" s="64">
        <f t="shared" ca="1" si="239"/>
        <v>1.6066666666663565E-2</v>
      </c>
      <c r="Q1173" s="70">
        <f t="shared" ca="1" si="240"/>
        <v>8.675024927196507E-4</v>
      </c>
      <c r="R1173" s="67">
        <f t="shared" ca="1" si="236"/>
        <v>2.9970850386542416E-2</v>
      </c>
      <c r="S1173" s="68">
        <f t="shared" ca="1" si="247"/>
        <v>0</v>
      </c>
    </row>
    <row r="1174" spans="5:19" x14ac:dyDescent="0.25">
      <c r="E1174" s="62">
        <f t="shared" si="241"/>
        <v>1173</v>
      </c>
      <c r="F1174" s="50">
        <v>45167</v>
      </c>
      <c r="G1174" s="51">
        <v>18.722799999999999</v>
      </c>
      <c r="H1174" s="69">
        <f t="shared" si="242"/>
        <v>18.520600000000002</v>
      </c>
      <c r="I1174" s="64">
        <f t="shared" si="243"/>
        <v>0.20219999999999771</v>
      </c>
      <c r="J1174" s="64">
        <f t="shared" si="244"/>
        <v>4.0884839999999076E-2</v>
      </c>
      <c r="K1174" s="64">
        <f t="shared" si="245"/>
        <v>0.20219999999999771</v>
      </c>
      <c r="L1174" s="70">
        <f t="shared" si="246"/>
        <v>1.0799666716516639E-2</v>
      </c>
      <c r="M1174" s="64">
        <f t="shared" ca="1" si="235"/>
        <v>18.389066666666668</v>
      </c>
      <c r="N1174" s="64">
        <f t="shared" ca="1" si="237"/>
        <v>0.33373333333333122</v>
      </c>
      <c r="O1174" s="64">
        <f t="shared" ca="1" si="238"/>
        <v>0.11137793777777637</v>
      </c>
      <c r="P1174" s="64">
        <f t="shared" ca="1" si="239"/>
        <v>0.33373333333333122</v>
      </c>
      <c r="Q1174" s="70">
        <f t="shared" ca="1" si="240"/>
        <v>1.7824969199763455E-2</v>
      </c>
      <c r="R1174" s="67">
        <f t="shared" ca="1" si="236"/>
        <v>0.37977085038653718</v>
      </c>
      <c r="S1174" s="68">
        <f t="shared" ca="1" si="247"/>
        <v>1</v>
      </c>
    </row>
    <row r="1175" spans="5:19" x14ac:dyDescent="0.25">
      <c r="E1175" s="62">
        <f t="shared" si="241"/>
        <v>1174</v>
      </c>
      <c r="F1175" s="50">
        <v>45168</v>
      </c>
      <c r="G1175" s="51">
        <v>18.6554</v>
      </c>
      <c r="H1175" s="69">
        <f t="shared" si="242"/>
        <v>18.722799999999999</v>
      </c>
      <c r="I1175" s="64">
        <f t="shared" si="243"/>
        <v>-6.7399999999999238E-2</v>
      </c>
      <c r="J1175" s="64">
        <f t="shared" si="244"/>
        <v>4.5427599999998975E-3</v>
      </c>
      <c r="K1175" s="64">
        <f t="shared" si="245"/>
        <v>6.7399999999999238E-2</v>
      </c>
      <c r="L1175" s="70">
        <f t="shared" si="246"/>
        <v>3.6128949258659284E-3</v>
      </c>
      <c r="M1175" s="64">
        <f t="shared" ca="1" si="235"/>
        <v>18.4693</v>
      </c>
      <c r="N1175" s="64">
        <f t="shared" ca="1" si="237"/>
        <v>0.18609999999999971</v>
      </c>
      <c r="O1175" s="64">
        <f t="shared" ca="1" si="238"/>
        <v>3.4633209999999894E-2</v>
      </c>
      <c r="P1175" s="64">
        <f t="shared" ca="1" si="239"/>
        <v>0.18609999999999971</v>
      </c>
      <c r="Q1175" s="70">
        <f t="shared" ca="1" si="240"/>
        <v>9.9756638828435579E-3</v>
      </c>
      <c r="R1175" s="67">
        <f t="shared" ca="1" si="236"/>
        <v>0.23213751705320568</v>
      </c>
      <c r="S1175" s="68">
        <f t="shared" ca="1" si="247"/>
        <v>0</v>
      </c>
    </row>
    <row r="1176" spans="5:19" x14ac:dyDescent="0.25">
      <c r="E1176" s="62">
        <f t="shared" si="241"/>
        <v>1175</v>
      </c>
      <c r="F1176" s="50">
        <v>45169</v>
      </c>
      <c r="G1176" s="51">
        <v>19.0212</v>
      </c>
      <c r="H1176" s="69">
        <f t="shared" si="242"/>
        <v>18.6554</v>
      </c>
      <c r="I1176" s="64">
        <f t="shared" si="243"/>
        <v>0.36580000000000013</v>
      </c>
      <c r="J1176" s="64">
        <f t="shared" si="244"/>
        <v>0.13380964000000009</v>
      </c>
      <c r="K1176" s="64">
        <f t="shared" si="245"/>
        <v>0.36580000000000013</v>
      </c>
      <c r="L1176" s="70">
        <f t="shared" si="246"/>
        <v>1.9231173637835684E-2</v>
      </c>
      <c r="M1176" s="64">
        <f t="shared" ca="1" si="235"/>
        <v>18.632933333333334</v>
      </c>
      <c r="N1176" s="64">
        <f t="shared" ca="1" si="237"/>
        <v>0.38826666666666654</v>
      </c>
      <c r="O1176" s="64">
        <f t="shared" ca="1" si="238"/>
        <v>0.15075100444444434</v>
      </c>
      <c r="P1176" s="64">
        <f t="shared" ca="1" si="239"/>
        <v>0.38826666666666654</v>
      </c>
      <c r="Q1176" s="70">
        <f t="shared" ca="1" si="240"/>
        <v>2.0412311876572799E-2</v>
      </c>
      <c r="R1176" s="67">
        <f t="shared" ca="1" si="236"/>
        <v>0.43430418371987251</v>
      </c>
      <c r="S1176" s="68">
        <f t="shared" ca="1" si="247"/>
        <v>0</v>
      </c>
    </row>
    <row r="1177" spans="5:19" x14ac:dyDescent="0.25">
      <c r="E1177" s="62">
        <f t="shared" si="241"/>
        <v>1176</v>
      </c>
      <c r="F1177" s="50">
        <v>45170</v>
      </c>
      <c r="G1177" s="51">
        <v>19.695</v>
      </c>
      <c r="H1177" s="69">
        <f t="shared" si="242"/>
        <v>19.0212</v>
      </c>
      <c r="I1177" s="64">
        <f t="shared" si="243"/>
        <v>0.67379999999999995</v>
      </c>
      <c r="J1177" s="64">
        <f t="shared" si="244"/>
        <v>0.45400643999999996</v>
      </c>
      <c r="K1177" s="64">
        <f t="shared" si="245"/>
        <v>0.67379999999999995</v>
      </c>
      <c r="L1177" s="70">
        <f t="shared" si="246"/>
        <v>3.4211728865194212E-2</v>
      </c>
      <c r="M1177" s="64">
        <f t="shared" ca="1" si="235"/>
        <v>18.799800000000001</v>
      </c>
      <c r="N1177" s="64">
        <f t="shared" ca="1" si="237"/>
        <v>0.89519999999999911</v>
      </c>
      <c r="O1177" s="64">
        <f t="shared" ca="1" si="238"/>
        <v>0.80138303999999838</v>
      </c>
      <c r="P1177" s="64">
        <f t="shared" ca="1" si="239"/>
        <v>0.89519999999999911</v>
      </c>
      <c r="Q1177" s="70">
        <f t="shared" ca="1" si="240"/>
        <v>4.5453160700685405E-2</v>
      </c>
      <c r="R1177" s="67">
        <f t="shared" ca="1" si="236"/>
        <v>0.94123751705320513</v>
      </c>
      <c r="S1177" s="68">
        <f t="shared" ca="1" si="247"/>
        <v>0</v>
      </c>
    </row>
    <row r="1178" spans="5:19" x14ac:dyDescent="0.25">
      <c r="E1178" s="62">
        <f t="shared" si="241"/>
        <v>1177</v>
      </c>
      <c r="F1178" s="50">
        <v>45174</v>
      </c>
      <c r="G1178" s="51">
        <v>18.7517</v>
      </c>
      <c r="H1178" s="69">
        <f t="shared" si="242"/>
        <v>19.695</v>
      </c>
      <c r="I1178" s="64">
        <f t="shared" si="243"/>
        <v>-0.94330000000000069</v>
      </c>
      <c r="J1178" s="64">
        <f t="shared" si="244"/>
        <v>0.88981489000000136</v>
      </c>
      <c r="K1178" s="64">
        <f t="shared" si="245"/>
        <v>0.94330000000000069</v>
      </c>
      <c r="L1178" s="70">
        <f t="shared" si="246"/>
        <v>5.0304772367305399E-2</v>
      </c>
      <c r="M1178" s="64">
        <f t="shared" ca="1" si="235"/>
        <v>19.123866666666668</v>
      </c>
      <c r="N1178" s="64">
        <f t="shared" ca="1" si="237"/>
        <v>-0.37216666666666853</v>
      </c>
      <c r="O1178" s="64">
        <f t="shared" ca="1" si="238"/>
        <v>0.13850802777777918</v>
      </c>
      <c r="P1178" s="64">
        <f t="shared" ca="1" si="239"/>
        <v>0.37216666666666853</v>
      </c>
      <c r="Q1178" s="70">
        <f t="shared" ca="1" si="240"/>
        <v>1.9847089419448294E-2</v>
      </c>
      <c r="R1178" s="67">
        <f t="shared" ca="1" si="236"/>
        <v>-0.32612914961346257</v>
      </c>
      <c r="S1178" s="68">
        <f t="shared" ca="1" si="247"/>
        <v>1</v>
      </c>
    </row>
    <row r="1179" spans="5:19" x14ac:dyDescent="0.25">
      <c r="E1179" s="62">
        <f t="shared" si="241"/>
        <v>1178</v>
      </c>
      <c r="F1179" s="50">
        <v>45175</v>
      </c>
      <c r="G1179" s="51">
        <v>18.857600000000001</v>
      </c>
      <c r="H1179" s="69">
        <f t="shared" si="242"/>
        <v>18.7517</v>
      </c>
      <c r="I1179" s="64">
        <f t="shared" si="243"/>
        <v>0.10590000000000188</v>
      </c>
      <c r="J1179" s="64">
        <f t="shared" si="244"/>
        <v>1.1214810000000398E-2</v>
      </c>
      <c r="K1179" s="64">
        <f t="shared" si="245"/>
        <v>0.10590000000000188</v>
      </c>
      <c r="L1179" s="70">
        <f t="shared" si="246"/>
        <v>5.6157729509588644E-3</v>
      </c>
      <c r="M1179" s="64">
        <f t="shared" ca="1" si="235"/>
        <v>19.155966666666668</v>
      </c>
      <c r="N1179" s="64">
        <f t="shared" ca="1" si="237"/>
        <v>-0.29836666666666645</v>
      </c>
      <c r="O1179" s="64">
        <f t="shared" ca="1" si="238"/>
        <v>8.9022667777777648E-2</v>
      </c>
      <c r="P1179" s="64">
        <f t="shared" ca="1" si="239"/>
        <v>0.29836666666666645</v>
      </c>
      <c r="Q1179" s="70">
        <f t="shared" ca="1" si="240"/>
        <v>1.5822091181627907E-2</v>
      </c>
      <c r="R1179" s="67">
        <f t="shared" ca="1" si="236"/>
        <v>-0.25232914961346048</v>
      </c>
      <c r="S1179" s="68">
        <f t="shared" ca="1" si="247"/>
        <v>0</v>
      </c>
    </row>
    <row r="1180" spans="5:19" x14ac:dyDescent="0.25">
      <c r="E1180" s="62">
        <f t="shared" si="241"/>
        <v>1179</v>
      </c>
      <c r="F1180" s="50">
        <v>45176</v>
      </c>
      <c r="G1180" s="51">
        <v>18.4725</v>
      </c>
      <c r="H1180" s="69">
        <f t="shared" si="242"/>
        <v>18.857600000000001</v>
      </c>
      <c r="I1180" s="64">
        <f t="shared" si="243"/>
        <v>-0.38510000000000133</v>
      </c>
      <c r="J1180" s="64">
        <f t="shared" si="244"/>
        <v>0.14830201000000101</v>
      </c>
      <c r="K1180" s="64">
        <f t="shared" si="245"/>
        <v>0.38510000000000133</v>
      </c>
      <c r="L1180" s="70">
        <f t="shared" si="246"/>
        <v>2.0847205305183452E-2</v>
      </c>
      <c r="M1180" s="64">
        <f t="shared" ca="1" si="235"/>
        <v>19.101433333333333</v>
      </c>
      <c r="N1180" s="64">
        <f t="shared" ca="1" si="237"/>
        <v>-0.62893333333333246</v>
      </c>
      <c r="O1180" s="64">
        <f t="shared" ca="1" si="238"/>
        <v>0.39555713777777668</v>
      </c>
      <c r="P1180" s="64">
        <f t="shared" ca="1" si="239"/>
        <v>0.62893333333333246</v>
      </c>
      <c r="Q1180" s="70">
        <f t="shared" ca="1" si="240"/>
        <v>3.4047006811927592E-2</v>
      </c>
      <c r="R1180" s="67">
        <f t="shared" ca="1" si="236"/>
        <v>-0.58289581628012643</v>
      </c>
      <c r="S1180" s="68">
        <f t="shared" ca="1" si="247"/>
        <v>0</v>
      </c>
    </row>
    <row r="1181" spans="5:19" x14ac:dyDescent="0.25">
      <c r="E1181" s="62">
        <f t="shared" si="241"/>
        <v>1180</v>
      </c>
      <c r="F1181" s="50">
        <v>45177</v>
      </c>
      <c r="G1181" s="51">
        <v>18.384499999999999</v>
      </c>
      <c r="H1181" s="69">
        <f t="shared" si="242"/>
        <v>18.4725</v>
      </c>
      <c r="I1181" s="64">
        <f t="shared" si="243"/>
        <v>-8.8000000000000966E-2</v>
      </c>
      <c r="J1181" s="64">
        <f t="shared" si="244"/>
        <v>7.74400000000017E-3</v>
      </c>
      <c r="K1181" s="64">
        <f t="shared" si="245"/>
        <v>8.8000000000000966E-2</v>
      </c>
      <c r="L1181" s="70">
        <f t="shared" si="246"/>
        <v>4.7866409203405572E-3</v>
      </c>
      <c r="M1181" s="64">
        <f t="shared" ca="1" si="235"/>
        <v>18.693933333333334</v>
      </c>
      <c r="N1181" s="64">
        <f t="shared" ca="1" si="237"/>
        <v>-0.30943333333333456</v>
      </c>
      <c r="O1181" s="64">
        <f t="shared" ca="1" si="238"/>
        <v>9.574898777777853E-2</v>
      </c>
      <c r="P1181" s="64">
        <f t="shared" ca="1" si="239"/>
        <v>0.30943333333333456</v>
      </c>
      <c r="Q1181" s="70">
        <f t="shared" ca="1" si="240"/>
        <v>1.683120744830344E-2</v>
      </c>
      <c r="R1181" s="67">
        <f t="shared" ca="1" si="236"/>
        <v>-0.26339581628012859</v>
      </c>
      <c r="S1181" s="68">
        <f t="shared" ca="1" si="247"/>
        <v>0</v>
      </c>
    </row>
    <row r="1182" spans="5:19" x14ac:dyDescent="0.25">
      <c r="E1182" s="62">
        <f t="shared" si="241"/>
        <v>1181</v>
      </c>
      <c r="F1182" s="50">
        <v>45180</v>
      </c>
      <c r="G1182" s="51">
        <v>17.279499999999999</v>
      </c>
      <c r="H1182" s="69">
        <f t="shared" si="242"/>
        <v>18.384499999999999</v>
      </c>
      <c r="I1182" s="64">
        <f t="shared" si="243"/>
        <v>-1.1050000000000004</v>
      </c>
      <c r="J1182" s="64">
        <f t="shared" si="244"/>
        <v>1.2210250000000009</v>
      </c>
      <c r="K1182" s="64">
        <f t="shared" si="245"/>
        <v>1.1050000000000004</v>
      </c>
      <c r="L1182" s="70">
        <f t="shared" si="246"/>
        <v>6.3948609624121092E-2</v>
      </c>
      <c r="M1182" s="64">
        <f t="shared" ca="1" si="235"/>
        <v>18.571533333333335</v>
      </c>
      <c r="N1182" s="64">
        <f t="shared" ca="1" si="237"/>
        <v>-1.292033333333336</v>
      </c>
      <c r="O1182" s="64">
        <f t="shared" ca="1" si="238"/>
        <v>1.6693501344444515</v>
      </c>
      <c r="P1182" s="64">
        <f t="shared" ca="1" si="239"/>
        <v>1.292033333333336</v>
      </c>
      <c r="Q1182" s="70">
        <f t="shared" ca="1" si="240"/>
        <v>7.4772611090213034E-2</v>
      </c>
      <c r="R1182" s="67">
        <f t="shared" ca="1" si="236"/>
        <v>-1.2459958162801301</v>
      </c>
      <c r="S1182" s="68">
        <f t="shared" ca="1" si="247"/>
        <v>0</v>
      </c>
    </row>
    <row r="1183" spans="5:19" x14ac:dyDescent="0.25">
      <c r="E1183" s="62">
        <f t="shared" si="241"/>
        <v>1182</v>
      </c>
      <c r="F1183" s="50">
        <v>45181</v>
      </c>
      <c r="G1183" s="51">
        <v>17.690200000000001</v>
      </c>
      <c r="H1183" s="69">
        <f t="shared" si="242"/>
        <v>17.279499999999999</v>
      </c>
      <c r="I1183" s="64">
        <f t="shared" si="243"/>
        <v>0.41070000000000206</v>
      </c>
      <c r="J1183" s="64">
        <f t="shared" si="244"/>
        <v>0.1686744900000017</v>
      </c>
      <c r="K1183" s="64">
        <f t="shared" si="245"/>
        <v>0.41070000000000206</v>
      </c>
      <c r="L1183" s="70">
        <f t="shared" si="246"/>
        <v>2.3216244022114054E-2</v>
      </c>
      <c r="M1183" s="64">
        <f t="shared" ca="1" si="235"/>
        <v>18.045500000000001</v>
      </c>
      <c r="N1183" s="64">
        <f t="shared" ca="1" si="237"/>
        <v>-0.35529999999999973</v>
      </c>
      <c r="O1183" s="64">
        <f t="shared" ca="1" si="238"/>
        <v>0.1262380899999998</v>
      </c>
      <c r="P1183" s="64">
        <f t="shared" ca="1" si="239"/>
        <v>0.35529999999999973</v>
      </c>
      <c r="Q1183" s="70">
        <f t="shared" ca="1" si="240"/>
        <v>2.0084566596194488E-2</v>
      </c>
      <c r="R1183" s="67">
        <f t="shared" ca="1" si="236"/>
        <v>-0.30926248294679376</v>
      </c>
      <c r="S1183" s="68">
        <f t="shared" ca="1" si="247"/>
        <v>0</v>
      </c>
    </row>
    <row r="1184" spans="5:19" x14ac:dyDescent="0.25">
      <c r="E1184" s="62">
        <f t="shared" si="241"/>
        <v>1183</v>
      </c>
      <c r="F1184" s="50">
        <v>45182</v>
      </c>
      <c r="G1184" s="51">
        <v>17.328399999999998</v>
      </c>
      <c r="H1184" s="69">
        <f t="shared" si="242"/>
        <v>17.690200000000001</v>
      </c>
      <c r="I1184" s="64">
        <f t="shared" si="243"/>
        <v>-0.36180000000000234</v>
      </c>
      <c r="J1184" s="64">
        <f t="shared" si="244"/>
        <v>0.13089924000000169</v>
      </c>
      <c r="K1184" s="64">
        <f t="shared" si="245"/>
        <v>0.36180000000000234</v>
      </c>
      <c r="L1184" s="70">
        <f t="shared" si="246"/>
        <v>2.0879019413217743E-2</v>
      </c>
      <c r="M1184" s="64">
        <f t="shared" ca="1" si="235"/>
        <v>17.784733333333335</v>
      </c>
      <c r="N1184" s="64">
        <f t="shared" ca="1" si="237"/>
        <v>-0.45633333333333681</v>
      </c>
      <c r="O1184" s="64">
        <f t="shared" ca="1" si="238"/>
        <v>0.20824011111111429</v>
      </c>
      <c r="P1184" s="64">
        <f t="shared" ca="1" si="239"/>
        <v>0.45633333333333681</v>
      </c>
      <c r="Q1184" s="70">
        <f t="shared" ca="1" si="240"/>
        <v>2.6334418257504263E-2</v>
      </c>
      <c r="R1184" s="67">
        <f t="shared" ca="1" si="236"/>
        <v>-0.41029581628013084</v>
      </c>
      <c r="S1184" s="68">
        <f t="shared" ca="1" si="247"/>
        <v>0</v>
      </c>
    </row>
    <row r="1185" spans="5:19" x14ac:dyDescent="0.25">
      <c r="E1185" s="62">
        <f t="shared" si="241"/>
        <v>1184</v>
      </c>
      <c r="F1185" s="50">
        <v>45183</v>
      </c>
      <c r="G1185" s="51">
        <v>17.709800000000001</v>
      </c>
      <c r="H1185" s="69">
        <f t="shared" si="242"/>
        <v>17.328399999999998</v>
      </c>
      <c r="I1185" s="64">
        <f t="shared" si="243"/>
        <v>0.38140000000000285</v>
      </c>
      <c r="J1185" s="64">
        <f t="shared" si="244"/>
        <v>0.14546596000000217</v>
      </c>
      <c r="K1185" s="64">
        <f t="shared" si="245"/>
        <v>0.38140000000000285</v>
      </c>
      <c r="L1185" s="70">
        <f t="shared" si="246"/>
        <v>2.1536098657240783E-2</v>
      </c>
      <c r="M1185" s="64">
        <f t="shared" ca="1" si="235"/>
        <v>17.432700000000001</v>
      </c>
      <c r="N1185" s="64">
        <f t="shared" ca="1" si="237"/>
        <v>0.27710000000000079</v>
      </c>
      <c r="O1185" s="64">
        <f t="shared" ca="1" si="238"/>
        <v>7.6784410000000441E-2</v>
      </c>
      <c r="P1185" s="64">
        <f t="shared" ca="1" si="239"/>
        <v>0.27710000000000079</v>
      </c>
      <c r="Q1185" s="70">
        <f t="shared" ca="1" si="240"/>
        <v>1.5646704084744084E-2</v>
      </c>
      <c r="R1185" s="67">
        <f t="shared" ca="1" si="236"/>
        <v>0.32313751705320676</v>
      </c>
      <c r="S1185" s="68">
        <f t="shared" ca="1" si="247"/>
        <v>1</v>
      </c>
    </row>
    <row r="1186" spans="5:19" x14ac:dyDescent="0.25">
      <c r="E1186" s="62">
        <f t="shared" si="241"/>
        <v>1185</v>
      </c>
      <c r="F1186" s="50">
        <v>45184</v>
      </c>
      <c r="G1186" s="51">
        <v>17.758700000000001</v>
      </c>
      <c r="H1186" s="69">
        <f t="shared" si="242"/>
        <v>17.709800000000001</v>
      </c>
      <c r="I1186" s="64">
        <f t="shared" si="243"/>
        <v>4.8899999999999721E-2</v>
      </c>
      <c r="J1186" s="64">
        <f t="shared" si="244"/>
        <v>2.3912099999999726E-3</v>
      </c>
      <c r="K1186" s="64">
        <f t="shared" si="245"/>
        <v>4.8899999999999721E-2</v>
      </c>
      <c r="L1186" s="70">
        <f t="shared" si="246"/>
        <v>2.7535799354682336E-3</v>
      </c>
      <c r="M1186" s="64">
        <f t="shared" ca="1" si="235"/>
        <v>17.576133333333335</v>
      </c>
      <c r="N1186" s="64">
        <f t="shared" ca="1" si="237"/>
        <v>0.18256666666666632</v>
      </c>
      <c r="O1186" s="64">
        <f t="shared" ca="1" si="238"/>
        <v>3.333058777777765E-2</v>
      </c>
      <c r="P1186" s="64">
        <f t="shared" ca="1" si="239"/>
        <v>0.18256666666666632</v>
      </c>
      <c r="Q1186" s="70">
        <f t="shared" ca="1" si="240"/>
        <v>1.0280407161935632E-2</v>
      </c>
      <c r="R1186" s="67">
        <f t="shared" ca="1" si="236"/>
        <v>0.22860418371987229</v>
      </c>
      <c r="S1186" s="68">
        <f t="shared" ca="1" si="247"/>
        <v>0</v>
      </c>
    </row>
    <row r="1187" spans="5:19" x14ac:dyDescent="0.25">
      <c r="E1187" s="62">
        <f t="shared" si="241"/>
        <v>1186</v>
      </c>
      <c r="F1187" s="50">
        <v>45187</v>
      </c>
      <c r="G1187" s="51">
        <v>16.946999999999999</v>
      </c>
      <c r="H1187" s="69">
        <f t="shared" si="242"/>
        <v>17.758700000000001</v>
      </c>
      <c r="I1187" s="64">
        <f t="shared" si="243"/>
        <v>-0.81170000000000186</v>
      </c>
      <c r="J1187" s="64">
        <f t="shared" si="244"/>
        <v>0.65885689000000303</v>
      </c>
      <c r="K1187" s="64">
        <f t="shared" si="245"/>
        <v>0.81170000000000186</v>
      </c>
      <c r="L1187" s="70">
        <f t="shared" si="246"/>
        <v>4.7896382840620873E-2</v>
      </c>
      <c r="M1187" s="64">
        <f t="shared" ca="1" si="235"/>
        <v>17.598966666666669</v>
      </c>
      <c r="N1187" s="64">
        <f t="shared" ca="1" si="237"/>
        <v>-0.65196666666667014</v>
      </c>
      <c r="O1187" s="64">
        <f t="shared" ca="1" si="238"/>
        <v>0.42506053444444897</v>
      </c>
      <c r="P1187" s="64">
        <f t="shared" ca="1" si="239"/>
        <v>0.65196666666667014</v>
      </c>
      <c r="Q1187" s="70">
        <f t="shared" ca="1" si="240"/>
        <v>3.8470919140064327E-2</v>
      </c>
      <c r="R1187" s="67">
        <f t="shared" ca="1" si="236"/>
        <v>-0.60592914961346411</v>
      </c>
      <c r="S1187" s="68">
        <f t="shared" ca="1" si="247"/>
        <v>1</v>
      </c>
    </row>
    <row r="1188" spans="5:19" x14ac:dyDescent="0.25">
      <c r="E1188" s="62">
        <f t="shared" si="241"/>
        <v>1187</v>
      </c>
      <c r="F1188" s="50">
        <v>45188</v>
      </c>
      <c r="G1188" s="51">
        <v>17.3871</v>
      </c>
      <c r="H1188" s="69">
        <f t="shared" si="242"/>
        <v>16.946999999999999</v>
      </c>
      <c r="I1188" s="64">
        <f t="shared" si="243"/>
        <v>0.44010000000000105</v>
      </c>
      <c r="J1188" s="64">
        <f t="shared" si="244"/>
        <v>0.19368801000000091</v>
      </c>
      <c r="K1188" s="64">
        <f t="shared" si="245"/>
        <v>0.44010000000000105</v>
      </c>
      <c r="L1188" s="70">
        <f t="shared" si="246"/>
        <v>2.5311869144365711E-2</v>
      </c>
      <c r="M1188" s="64">
        <f t="shared" ca="1" si="235"/>
        <v>17.471833333333336</v>
      </c>
      <c r="N1188" s="64">
        <f t="shared" ca="1" si="237"/>
        <v>-8.4733333333335992E-2</v>
      </c>
      <c r="O1188" s="64">
        <f t="shared" ca="1" si="238"/>
        <v>7.1797377777782284E-3</v>
      </c>
      <c r="P1188" s="64">
        <f t="shared" ca="1" si="239"/>
        <v>8.4733333333335992E-2</v>
      </c>
      <c r="Q1188" s="70">
        <f t="shared" ca="1" si="240"/>
        <v>4.8733447977716811E-3</v>
      </c>
      <c r="R1188" s="67">
        <f t="shared" ca="1" si="236"/>
        <v>-3.869581628013001E-2</v>
      </c>
      <c r="S1188" s="68">
        <f t="shared" ca="1" si="247"/>
        <v>0</v>
      </c>
    </row>
    <row r="1189" spans="5:19" x14ac:dyDescent="0.25">
      <c r="E1189" s="62">
        <f t="shared" si="241"/>
        <v>1188</v>
      </c>
      <c r="F1189" s="50">
        <v>45189</v>
      </c>
      <c r="G1189" s="51">
        <v>17.475100000000001</v>
      </c>
      <c r="H1189" s="69">
        <f t="shared" si="242"/>
        <v>17.3871</v>
      </c>
      <c r="I1189" s="64">
        <f t="shared" si="243"/>
        <v>8.8000000000000966E-2</v>
      </c>
      <c r="J1189" s="64">
        <f t="shared" si="244"/>
        <v>7.74400000000017E-3</v>
      </c>
      <c r="K1189" s="64">
        <f t="shared" si="245"/>
        <v>8.8000000000000966E-2</v>
      </c>
      <c r="L1189" s="70">
        <f t="shared" si="246"/>
        <v>5.0357365623087116E-3</v>
      </c>
      <c r="M1189" s="64">
        <f t="shared" ca="1" si="235"/>
        <v>17.364266666666666</v>
      </c>
      <c r="N1189" s="64">
        <f t="shared" ca="1" si="237"/>
        <v>0.11083333333333556</v>
      </c>
      <c r="O1189" s="64">
        <f t="shared" ca="1" si="238"/>
        <v>1.2284027777778272E-2</v>
      </c>
      <c r="P1189" s="64">
        <f t="shared" ca="1" si="239"/>
        <v>0.11083333333333556</v>
      </c>
      <c r="Q1189" s="70">
        <f t="shared" ca="1" si="240"/>
        <v>6.342357602150234E-3</v>
      </c>
      <c r="R1189" s="67">
        <f t="shared" ca="1" si="236"/>
        <v>0.15687085038654153</v>
      </c>
      <c r="S1189" s="68">
        <f t="shared" ca="1" si="247"/>
        <v>1</v>
      </c>
    </row>
    <row r="1190" spans="5:19" x14ac:dyDescent="0.25">
      <c r="E1190" s="62">
        <f t="shared" si="241"/>
        <v>1189</v>
      </c>
      <c r="F1190" s="50">
        <v>45190</v>
      </c>
      <c r="G1190" s="51">
        <v>17.259899999999998</v>
      </c>
      <c r="H1190" s="69">
        <f t="shared" si="242"/>
        <v>17.475100000000001</v>
      </c>
      <c r="I1190" s="64">
        <f t="shared" si="243"/>
        <v>-0.21520000000000294</v>
      </c>
      <c r="J1190" s="64">
        <f t="shared" si="244"/>
        <v>4.6311040000001268E-2</v>
      </c>
      <c r="K1190" s="64">
        <f t="shared" si="245"/>
        <v>0.21520000000000294</v>
      </c>
      <c r="L1190" s="70">
        <f t="shared" si="246"/>
        <v>1.246820665241415E-2</v>
      </c>
      <c r="M1190" s="64">
        <f t="shared" ca="1" si="235"/>
        <v>17.269733333333335</v>
      </c>
      <c r="N1190" s="64">
        <f t="shared" ca="1" si="237"/>
        <v>-9.8333333333364692E-3</v>
      </c>
      <c r="O1190" s="64">
        <f t="shared" ca="1" si="238"/>
        <v>9.669444444450612E-5</v>
      </c>
      <c r="P1190" s="64">
        <f t="shared" ca="1" si="239"/>
        <v>9.8333333333364692E-3</v>
      </c>
      <c r="Q1190" s="70">
        <f t="shared" ca="1" si="240"/>
        <v>5.6972133867151436E-4</v>
      </c>
      <c r="R1190" s="67">
        <f t="shared" ca="1" si="236"/>
        <v>3.6204183719869512E-2</v>
      </c>
      <c r="S1190" s="68">
        <f t="shared" ca="1" si="247"/>
        <v>1</v>
      </c>
    </row>
    <row r="1191" spans="5:19" x14ac:dyDescent="0.25">
      <c r="E1191" s="62">
        <f t="shared" si="241"/>
        <v>1190</v>
      </c>
      <c r="F1191" s="50">
        <v>45191</v>
      </c>
      <c r="G1191" s="51">
        <v>17.0839</v>
      </c>
      <c r="H1191" s="69">
        <f t="shared" si="242"/>
        <v>17.259899999999998</v>
      </c>
      <c r="I1191" s="64">
        <f t="shared" si="243"/>
        <v>-0.17599999999999838</v>
      </c>
      <c r="J1191" s="64">
        <f t="shared" si="244"/>
        <v>3.0975999999999431E-2</v>
      </c>
      <c r="K1191" s="64">
        <f t="shared" si="245"/>
        <v>0.17599999999999838</v>
      </c>
      <c r="L1191" s="70">
        <f t="shared" si="246"/>
        <v>1.0302097296284712E-2</v>
      </c>
      <c r="M1191" s="64">
        <f t="shared" ca="1" si="235"/>
        <v>17.374033333333333</v>
      </c>
      <c r="N1191" s="64">
        <f t="shared" ca="1" si="237"/>
        <v>-0.29013333333333335</v>
      </c>
      <c r="O1191" s="64">
        <f t="shared" ca="1" si="238"/>
        <v>8.4177351111111118E-2</v>
      </c>
      <c r="P1191" s="64">
        <f t="shared" ca="1" si="239"/>
        <v>0.29013333333333335</v>
      </c>
      <c r="Q1191" s="70">
        <f t="shared" ca="1" si="240"/>
        <v>1.6982851300542227E-2</v>
      </c>
      <c r="R1191" s="67">
        <f t="shared" ca="1" si="236"/>
        <v>-0.24409581628012739</v>
      </c>
      <c r="S1191" s="68">
        <f t="shared" ca="1" si="247"/>
        <v>0</v>
      </c>
    </row>
    <row r="1192" spans="5:19" x14ac:dyDescent="0.25">
      <c r="E1192" s="62">
        <f t="shared" si="241"/>
        <v>1191</v>
      </c>
      <c r="F1192" s="50">
        <v>45194</v>
      </c>
      <c r="G1192" s="51">
        <v>16.839400000000001</v>
      </c>
      <c r="H1192" s="69">
        <f t="shared" si="242"/>
        <v>17.0839</v>
      </c>
      <c r="I1192" s="64">
        <f t="shared" si="243"/>
        <v>-0.24449999999999861</v>
      </c>
      <c r="J1192" s="64">
        <f t="shared" si="244"/>
        <v>5.978024999999932E-2</v>
      </c>
      <c r="K1192" s="64">
        <f t="shared" si="245"/>
        <v>0.24449999999999861</v>
      </c>
      <c r="L1192" s="70">
        <f t="shared" si="246"/>
        <v>1.4519519697851384E-2</v>
      </c>
      <c r="M1192" s="64">
        <f t="shared" ca="1" si="235"/>
        <v>17.272966666666665</v>
      </c>
      <c r="N1192" s="64">
        <f t="shared" ca="1" si="237"/>
        <v>-0.43356666666666399</v>
      </c>
      <c r="O1192" s="64">
        <f t="shared" ca="1" si="238"/>
        <v>0.18798005444444213</v>
      </c>
      <c r="P1192" s="64">
        <f t="shared" ca="1" si="239"/>
        <v>0.43356666666666399</v>
      </c>
      <c r="Q1192" s="70">
        <f t="shared" ca="1" si="240"/>
        <v>2.5747156470341221E-2</v>
      </c>
      <c r="R1192" s="67">
        <f t="shared" ca="1" si="236"/>
        <v>-0.38752914961345802</v>
      </c>
      <c r="S1192" s="68">
        <f t="shared" ca="1" si="247"/>
        <v>0</v>
      </c>
    </row>
    <row r="1193" spans="5:19" x14ac:dyDescent="0.25">
      <c r="E1193" s="62">
        <f t="shared" si="241"/>
        <v>1192</v>
      </c>
      <c r="F1193" s="50">
        <v>45195</v>
      </c>
      <c r="G1193" s="51">
        <v>16.702500000000001</v>
      </c>
      <c r="H1193" s="69">
        <f t="shared" si="242"/>
        <v>16.839400000000001</v>
      </c>
      <c r="I1193" s="64">
        <f t="shared" si="243"/>
        <v>-0.13690000000000069</v>
      </c>
      <c r="J1193" s="64">
        <f t="shared" si="244"/>
        <v>1.874161000000019E-2</v>
      </c>
      <c r="K1193" s="64">
        <f t="shared" si="245"/>
        <v>0.13690000000000069</v>
      </c>
      <c r="L1193" s="70">
        <f t="shared" si="246"/>
        <v>8.1963777877563648E-3</v>
      </c>
      <c r="M1193" s="64">
        <f t="shared" ca="1" si="235"/>
        <v>17.061066666666665</v>
      </c>
      <c r="N1193" s="64">
        <f t="shared" ca="1" si="237"/>
        <v>-0.3585666666666647</v>
      </c>
      <c r="O1193" s="64">
        <f t="shared" ca="1" si="238"/>
        <v>0.12857005444444303</v>
      </c>
      <c r="P1193" s="64">
        <f t="shared" ca="1" si="239"/>
        <v>0.3585666666666647</v>
      </c>
      <c r="Q1193" s="70">
        <f t="shared" ca="1" si="240"/>
        <v>2.1467844135109396E-2</v>
      </c>
      <c r="R1193" s="67">
        <f t="shared" ca="1" si="236"/>
        <v>-0.31252914961345873</v>
      </c>
      <c r="S1193" s="68">
        <f t="shared" ca="1" si="247"/>
        <v>0</v>
      </c>
    </row>
    <row r="1194" spans="5:19" x14ac:dyDescent="0.25">
      <c r="E1194" s="62">
        <f t="shared" si="241"/>
        <v>1193</v>
      </c>
      <c r="F1194" s="50">
        <v>45196</v>
      </c>
      <c r="G1194" s="51">
        <v>16.536300000000001</v>
      </c>
      <c r="H1194" s="69">
        <f t="shared" si="242"/>
        <v>16.702500000000001</v>
      </c>
      <c r="I1194" s="64">
        <f t="shared" si="243"/>
        <v>-0.1661999999999999</v>
      </c>
      <c r="J1194" s="64">
        <f t="shared" si="244"/>
        <v>2.7622439999999967E-2</v>
      </c>
      <c r="K1194" s="64">
        <f t="shared" si="245"/>
        <v>0.1661999999999999</v>
      </c>
      <c r="L1194" s="70">
        <f t="shared" si="246"/>
        <v>1.0050615917708308E-2</v>
      </c>
      <c r="M1194" s="64">
        <f t="shared" ca="1" si="235"/>
        <v>16.875266666666665</v>
      </c>
      <c r="N1194" s="64">
        <f t="shared" ca="1" si="237"/>
        <v>-0.3389666666666642</v>
      </c>
      <c r="O1194" s="64">
        <f t="shared" ca="1" si="238"/>
        <v>0.11489840111110944</v>
      </c>
      <c r="P1194" s="64">
        <f t="shared" ca="1" si="239"/>
        <v>0.3389666666666642</v>
      </c>
      <c r="Q1194" s="70">
        <f t="shared" ca="1" si="240"/>
        <v>2.0498337999834557E-2</v>
      </c>
      <c r="R1194" s="67">
        <f t="shared" ca="1" si="236"/>
        <v>-0.29292914961345823</v>
      </c>
      <c r="S1194" s="68">
        <f t="shared" ca="1" si="247"/>
        <v>0</v>
      </c>
    </row>
    <row r="1195" spans="5:19" x14ac:dyDescent="0.25">
      <c r="E1195" s="62">
        <f t="shared" si="241"/>
        <v>1194</v>
      </c>
      <c r="F1195" s="50">
        <v>45197</v>
      </c>
      <c r="G1195" s="51">
        <v>16.223299999999998</v>
      </c>
      <c r="H1195" s="69">
        <f t="shared" si="242"/>
        <v>16.536300000000001</v>
      </c>
      <c r="I1195" s="64">
        <f t="shared" si="243"/>
        <v>-0.31300000000000239</v>
      </c>
      <c r="J1195" s="64">
        <f t="shared" si="244"/>
        <v>9.7969000000001499E-2</v>
      </c>
      <c r="K1195" s="64">
        <f t="shared" si="245"/>
        <v>0.31300000000000239</v>
      </c>
      <c r="L1195" s="70">
        <f t="shared" si="246"/>
        <v>1.929323873687859E-2</v>
      </c>
      <c r="M1195" s="64">
        <f t="shared" ca="1" si="235"/>
        <v>16.692733333333333</v>
      </c>
      <c r="N1195" s="64">
        <f t="shared" ca="1" si="237"/>
        <v>-0.4694333333333347</v>
      </c>
      <c r="O1195" s="64">
        <f t="shared" ca="1" si="238"/>
        <v>0.22036765444444573</v>
      </c>
      <c r="P1195" s="64">
        <f t="shared" ca="1" si="239"/>
        <v>0.4694333333333347</v>
      </c>
      <c r="Q1195" s="70">
        <f t="shared" ca="1" si="240"/>
        <v>2.8935748789292854E-2</v>
      </c>
      <c r="R1195" s="67">
        <f t="shared" ca="1" si="236"/>
        <v>-0.42339581628012873</v>
      </c>
      <c r="S1195" s="68">
        <f t="shared" ca="1" si="247"/>
        <v>0</v>
      </c>
    </row>
    <row r="1196" spans="5:19" x14ac:dyDescent="0.25">
      <c r="E1196" s="62">
        <f t="shared" si="241"/>
        <v>1195</v>
      </c>
      <c r="F1196" s="50">
        <v>45198</v>
      </c>
      <c r="G1196" s="51">
        <v>17.279499999999999</v>
      </c>
      <c r="H1196" s="69">
        <f t="shared" si="242"/>
        <v>16.223299999999998</v>
      </c>
      <c r="I1196" s="64">
        <f t="shared" si="243"/>
        <v>1.0562000000000005</v>
      </c>
      <c r="J1196" s="64">
        <f t="shared" si="244"/>
        <v>1.1155584400000009</v>
      </c>
      <c r="K1196" s="64">
        <f t="shared" si="245"/>
        <v>1.0562000000000005</v>
      </c>
      <c r="L1196" s="70">
        <f t="shared" si="246"/>
        <v>6.1124453832576205E-2</v>
      </c>
      <c r="M1196" s="64">
        <f t="shared" ca="1" si="235"/>
        <v>16.487366666666663</v>
      </c>
      <c r="N1196" s="64">
        <f t="shared" ca="1" si="237"/>
        <v>0.7921333333333358</v>
      </c>
      <c r="O1196" s="64">
        <f t="shared" ca="1" si="238"/>
        <v>0.6274752177777817</v>
      </c>
      <c r="P1196" s="64">
        <f t="shared" ca="1" si="239"/>
        <v>0.7921333333333358</v>
      </c>
      <c r="Q1196" s="70">
        <f t="shared" ca="1" si="240"/>
        <v>4.5842375840350467E-2</v>
      </c>
      <c r="R1196" s="67">
        <f t="shared" ca="1" si="236"/>
        <v>0.83817085038654182</v>
      </c>
      <c r="S1196" s="68">
        <f t="shared" ca="1" si="247"/>
        <v>1</v>
      </c>
    </row>
    <row r="1197" spans="5:19" x14ac:dyDescent="0.25">
      <c r="E1197" s="62">
        <f t="shared" si="241"/>
        <v>1196</v>
      </c>
      <c r="F1197" s="50">
        <v>45201</v>
      </c>
      <c r="G1197" s="51">
        <v>16.223299999999998</v>
      </c>
      <c r="H1197" s="69">
        <f t="shared" si="242"/>
        <v>17.279499999999999</v>
      </c>
      <c r="I1197" s="64">
        <f t="shared" si="243"/>
        <v>-1.0562000000000005</v>
      </c>
      <c r="J1197" s="64">
        <f t="shared" si="244"/>
        <v>1.1155584400000009</v>
      </c>
      <c r="K1197" s="64">
        <f t="shared" si="245"/>
        <v>1.0562000000000005</v>
      </c>
      <c r="L1197" s="70">
        <f t="shared" si="246"/>
        <v>6.5103893782399419E-2</v>
      </c>
      <c r="M1197" s="64">
        <f t="shared" ca="1" si="235"/>
        <v>16.6797</v>
      </c>
      <c r="N1197" s="64">
        <f t="shared" ca="1" si="237"/>
        <v>-0.45640000000000214</v>
      </c>
      <c r="O1197" s="64">
        <f t="shared" ca="1" si="238"/>
        <v>0.20830096000000195</v>
      </c>
      <c r="P1197" s="64">
        <f t="shared" ca="1" si="239"/>
        <v>0.45640000000000214</v>
      </c>
      <c r="Q1197" s="70">
        <f t="shared" ca="1" si="240"/>
        <v>2.8132377506426078E-2</v>
      </c>
      <c r="R1197" s="67">
        <f t="shared" ca="1" si="236"/>
        <v>-0.41036248294679617</v>
      </c>
      <c r="S1197" s="68">
        <f t="shared" ca="1" si="247"/>
        <v>1</v>
      </c>
    </row>
    <row r="1198" spans="5:19" x14ac:dyDescent="0.25">
      <c r="E1198" s="62">
        <f t="shared" si="241"/>
        <v>1197</v>
      </c>
      <c r="F1198" s="50">
        <v>45202</v>
      </c>
      <c r="G1198" s="51">
        <v>16.037500000000001</v>
      </c>
      <c r="H1198" s="69">
        <f t="shared" si="242"/>
        <v>16.223299999999998</v>
      </c>
      <c r="I1198" s="64">
        <f t="shared" si="243"/>
        <v>-0.18579999999999686</v>
      </c>
      <c r="J1198" s="64">
        <f t="shared" si="244"/>
        <v>3.4521639999998834E-2</v>
      </c>
      <c r="K1198" s="64">
        <f t="shared" si="245"/>
        <v>0.18579999999999686</v>
      </c>
      <c r="L1198" s="70">
        <f t="shared" si="246"/>
        <v>1.1585346843335734E-2</v>
      </c>
      <c r="M1198" s="64">
        <f t="shared" ca="1" si="235"/>
        <v>16.575366666666664</v>
      </c>
      <c r="N1198" s="64">
        <f t="shared" ca="1" si="237"/>
        <v>-0.5378666666666625</v>
      </c>
      <c r="O1198" s="64">
        <f t="shared" ca="1" si="238"/>
        <v>0.28930055111110664</v>
      </c>
      <c r="P1198" s="64">
        <f t="shared" ca="1" si="239"/>
        <v>0.5378666666666625</v>
      </c>
      <c r="Q1198" s="70">
        <f t="shared" ca="1" si="240"/>
        <v>3.3538061834242398E-2</v>
      </c>
      <c r="R1198" s="67">
        <f t="shared" ca="1" si="236"/>
        <v>-0.49182914961345653</v>
      </c>
      <c r="S1198" s="68">
        <f t="shared" ca="1" si="247"/>
        <v>0</v>
      </c>
    </row>
    <row r="1199" spans="5:19" x14ac:dyDescent="0.25">
      <c r="E1199" s="62">
        <f t="shared" si="241"/>
        <v>1198</v>
      </c>
      <c r="F1199" s="50">
        <v>45203</v>
      </c>
      <c r="G1199" s="51">
        <v>16.223299999999998</v>
      </c>
      <c r="H1199" s="69">
        <f t="shared" si="242"/>
        <v>16.037500000000001</v>
      </c>
      <c r="I1199" s="64">
        <f t="shared" si="243"/>
        <v>0.18579999999999686</v>
      </c>
      <c r="J1199" s="64">
        <f t="shared" si="244"/>
        <v>3.4521639999998834E-2</v>
      </c>
      <c r="K1199" s="64">
        <f t="shared" si="245"/>
        <v>0.18579999999999686</v>
      </c>
      <c r="L1199" s="70">
        <f t="shared" si="246"/>
        <v>1.1452663761380044E-2</v>
      </c>
      <c r="M1199" s="64">
        <f t="shared" ca="1" si="235"/>
        <v>16.513433333333332</v>
      </c>
      <c r="N1199" s="64">
        <f t="shared" ca="1" si="237"/>
        <v>-0.29013333333333335</v>
      </c>
      <c r="O1199" s="64">
        <f t="shared" ca="1" si="238"/>
        <v>8.4177351111111118E-2</v>
      </c>
      <c r="P1199" s="64">
        <f t="shared" ca="1" si="239"/>
        <v>0.29013333333333335</v>
      </c>
      <c r="Q1199" s="70">
        <f t="shared" ca="1" si="240"/>
        <v>1.7883743340339719E-2</v>
      </c>
      <c r="R1199" s="67">
        <f t="shared" ca="1" si="236"/>
        <v>-0.24409581628012739</v>
      </c>
      <c r="S1199" s="68">
        <f t="shared" ca="1" si="247"/>
        <v>0</v>
      </c>
    </row>
    <row r="1200" spans="5:19" x14ac:dyDescent="0.25">
      <c r="E1200" s="62">
        <f t="shared" si="241"/>
        <v>1199</v>
      </c>
      <c r="F1200" s="50">
        <v>45204</v>
      </c>
      <c r="G1200" s="51">
        <v>16.203800000000001</v>
      </c>
      <c r="H1200" s="69">
        <f t="shared" si="242"/>
        <v>16.223299999999998</v>
      </c>
      <c r="I1200" s="64">
        <f t="shared" si="243"/>
        <v>-1.9499999999997186E-2</v>
      </c>
      <c r="J1200" s="64">
        <f t="shared" si="244"/>
        <v>3.8024999999989028E-4</v>
      </c>
      <c r="K1200" s="64">
        <f t="shared" si="245"/>
        <v>1.9499999999997186E-2</v>
      </c>
      <c r="L1200" s="70">
        <f t="shared" si="246"/>
        <v>1.2034214196668179E-3</v>
      </c>
      <c r="M1200" s="64">
        <f t="shared" ca="1" si="235"/>
        <v>16.161366666666666</v>
      </c>
      <c r="N1200" s="64">
        <f t="shared" ca="1" si="237"/>
        <v>4.2433333333335099E-2</v>
      </c>
      <c r="O1200" s="64">
        <f t="shared" ca="1" si="238"/>
        <v>1.8005877777779275E-3</v>
      </c>
      <c r="P1200" s="64">
        <f t="shared" ca="1" si="239"/>
        <v>4.2433333333335099E-2</v>
      </c>
      <c r="Q1200" s="70">
        <f t="shared" ca="1" si="240"/>
        <v>2.618727294420759E-3</v>
      </c>
      <c r="R1200" s="67">
        <f t="shared" ca="1" si="236"/>
        <v>8.8470850386541081E-2</v>
      </c>
      <c r="S1200" s="68">
        <f t="shared" ca="1" si="247"/>
        <v>1</v>
      </c>
    </row>
    <row r="1201" spans="5:19" x14ac:dyDescent="0.25">
      <c r="E1201" s="62">
        <f t="shared" si="241"/>
        <v>1200</v>
      </c>
      <c r="F1201" s="50">
        <v>45205</v>
      </c>
      <c r="G1201" s="51">
        <v>15.8909</v>
      </c>
      <c r="H1201" s="69">
        <f t="shared" si="242"/>
        <v>16.203800000000001</v>
      </c>
      <c r="I1201" s="64">
        <f t="shared" si="243"/>
        <v>-0.31290000000000084</v>
      </c>
      <c r="J1201" s="64">
        <f t="shared" si="244"/>
        <v>9.7906410000000527E-2</v>
      </c>
      <c r="K1201" s="64">
        <f t="shared" si="245"/>
        <v>0.31290000000000084</v>
      </c>
      <c r="L1201" s="70">
        <f t="shared" si="246"/>
        <v>1.9690514697090839E-2</v>
      </c>
      <c r="M1201" s="64">
        <f t="shared" ca="1" si="235"/>
        <v>16.154866666666667</v>
      </c>
      <c r="N1201" s="64">
        <f t="shared" ca="1" si="237"/>
        <v>-0.26396666666666668</v>
      </c>
      <c r="O1201" s="64">
        <f t="shared" ca="1" si="238"/>
        <v>6.9678401111111121E-2</v>
      </c>
      <c r="P1201" s="64">
        <f t="shared" ca="1" si="239"/>
        <v>0.26396666666666668</v>
      </c>
      <c r="Q1201" s="70">
        <f t="shared" ca="1" si="240"/>
        <v>1.6611184178785762E-2</v>
      </c>
      <c r="R1201" s="67">
        <f t="shared" ca="1" si="236"/>
        <v>-0.21792914961346072</v>
      </c>
      <c r="S1201" s="68">
        <f t="shared" ca="1" si="247"/>
        <v>1</v>
      </c>
    </row>
    <row r="1202" spans="5:19" x14ac:dyDescent="0.25">
      <c r="E1202" s="62">
        <f t="shared" si="241"/>
        <v>1201</v>
      </c>
      <c r="F1202" s="50">
        <v>45208</v>
      </c>
      <c r="G1202" s="51">
        <v>15.3041</v>
      </c>
      <c r="H1202" s="69">
        <f t="shared" si="242"/>
        <v>15.8909</v>
      </c>
      <c r="I1202" s="64">
        <f t="shared" si="243"/>
        <v>-0.58680000000000021</v>
      </c>
      <c r="J1202" s="64">
        <f t="shared" si="244"/>
        <v>0.34433424000000024</v>
      </c>
      <c r="K1202" s="64">
        <f t="shared" si="245"/>
        <v>0.58680000000000021</v>
      </c>
      <c r="L1202" s="70">
        <f t="shared" si="246"/>
        <v>3.8342666344312978E-2</v>
      </c>
      <c r="M1202" s="64">
        <f t="shared" ca="1" si="235"/>
        <v>16.105999999999998</v>
      </c>
      <c r="N1202" s="64">
        <f t="shared" ca="1" si="237"/>
        <v>-0.80189999999999806</v>
      </c>
      <c r="O1202" s="64">
        <f t="shared" ca="1" si="238"/>
        <v>0.64304360999999688</v>
      </c>
      <c r="P1202" s="64">
        <f t="shared" ca="1" si="239"/>
        <v>0.80189999999999806</v>
      </c>
      <c r="Q1202" s="70">
        <f t="shared" ca="1" si="240"/>
        <v>5.2397723485863142E-2</v>
      </c>
      <c r="R1202" s="67">
        <f t="shared" ca="1" si="236"/>
        <v>-0.75586248294679204</v>
      </c>
      <c r="S1202" s="68">
        <f t="shared" ca="1" si="247"/>
        <v>0</v>
      </c>
    </row>
    <row r="1203" spans="5:19" x14ac:dyDescent="0.25">
      <c r="E1203" s="62">
        <f t="shared" si="241"/>
        <v>1202</v>
      </c>
      <c r="F1203" s="50">
        <v>45209</v>
      </c>
      <c r="G1203" s="51">
        <v>15.6464</v>
      </c>
      <c r="H1203" s="69">
        <f t="shared" si="242"/>
        <v>15.3041</v>
      </c>
      <c r="I1203" s="64">
        <f t="shared" si="243"/>
        <v>0.34229999999999983</v>
      </c>
      <c r="J1203" s="64">
        <f t="shared" si="244"/>
        <v>0.11716928999999988</v>
      </c>
      <c r="K1203" s="64">
        <f t="shared" si="245"/>
        <v>0.34229999999999983</v>
      </c>
      <c r="L1203" s="70">
        <f t="shared" si="246"/>
        <v>2.1877236936292045E-2</v>
      </c>
      <c r="M1203" s="64">
        <f t="shared" ca="1" si="235"/>
        <v>15.7996</v>
      </c>
      <c r="N1203" s="64">
        <f t="shared" ca="1" si="237"/>
        <v>-0.1532</v>
      </c>
      <c r="O1203" s="64">
        <f t="shared" ca="1" si="238"/>
        <v>2.347024E-2</v>
      </c>
      <c r="P1203" s="64">
        <f t="shared" ca="1" si="239"/>
        <v>0.1532</v>
      </c>
      <c r="Q1203" s="70">
        <f t="shared" ca="1" si="240"/>
        <v>9.791389712649555E-3</v>
      </c>
      <c r="R1203" s="67">
        <f t="shared" ca="1" si="236"/>
        <v>-0.10716248294679402</v>
      </c>
      <c r="S1203" s="68">
        <f t="shared" ca="1" si="247"/>
        <v>0</v>
      </c>
    </row>
    <row r="1204" spans="5:19" x14ac:dyDescent="0.25">
      <c r="E1204" s="62">
        <f t="shared" si="241"/>
        <v>1203</v>
      </c>
      <c r="F1204" s="50">
        <v>45210</v>
      </c>
      <c r="G1204" s="51">
        <v>15.802899999999999</v>
      </c>
      <c r="H1204" s="69">
        <f t="shared" si="242"/>
        <v>15.6464</v>
      </c>
      <c r="I1204" s="64">
        <f t="shared" si="243"/>
        <v>0.15649999999999942</v>
      </c>
      <c r="J1204" s="64">
        <f t="shared" si="244"/>
        <v>2.4492249999999816E-2</v>
      </c>
      <c r="K1204" s="64">
        <f t="shared" si="245"/>
        <v>0.15649999999999942</v>
      </c>
      <c r="L1204" s="70">
        <f t="shared" si="246"/>
        <v>9.9032456068189646E-3</v>
      </c>
      <c r="M1204" s="64">
        <f t="shared" ca="1" si="235"/>
        <v>15.613799999999999</v>
      </c>
      <c r="N1204" s="64">
        <f t="shared" ca="1" si="237"/>
        <v>0.18909999999999982</v>
      </c>
      <c r="O1204" s="64">
        <f t="shared" ca="1" si="238"/>
        <v>3.5758809999999933E-2</v>
      </c>
      <c r="P1204" s="64">
        <f t="shared" ca="1" si="239"/>
        <v>0.18909999999999982</v>
      </c>
      <c r="Q1204" s="70">
        <f t="shared" ca="1" si="240"/>
        <v>1.1966158110220266E-2</v>
      </c>
      <c r="R1204" s="67">
        <f t="shared" ca="1" si="236"/>
        <v>0.23513751705320579</v>
      </c>
      <c r="S1204" s="68">
        <f t="shared" ca="1" si="247"/>
        <v>1</v>
      </c>
    </row>
    <row r="1205" spans="5:19" x14ac:dyDescent="0.25">
      <c r="E1205" s="62">
        <f t="shared" si="241"/>
        <v>1204</v>
      </c>
      <c r="F1205" s="50">
        <v>45211</v>
      </c>
      <c r="G1205" s="51">
        <v>14.9619</v>
      </c>
      <c r="H1205" s="69">
        <f t="shared" si="242"/>
        <v>15.802899999999999</v>
      </c>
      <c r="I1205" s="64">
        <f t="shared" si="243"/>
        <v>-0.8409999999999993</v>
      </c>
      <c r="J1205" s="64">
        <f t="shared" si="244"/>
        <v>0.70728099999999883</v>
      </c>
      <c r="K1205" s="64">
        <f t="shared" si="245"/>
        <v>0.8409999999999993</v>
      </c>
      <c r="L1205" s="70">
        <f t="shared" si="246"/>
        <v>5.6209438640814291E-2</v>
      </c>
      <c r="M1205" s="64">
        <f t="shared" ca="1" si="235"/>
        <v>15.584466666666666</v>
      </c>
      <c r="N1205" s="64">
        <f t="shared" ca="1" si="237"/>
        <v>-0.62256666666666582</v>
      </c>
      <c r="O1205" s="64">
        <f t="shared" ca="1" si="238"/>
        <v>0.38758925444444342</v>
      </c>
      <c r="P1205" s="64">
        <f t="shared" ca="1" si="239"/>
        <v>0.62256666666666582</v>
      </c>
      <c r="Q1205" s="70">
        <f t="shared" ca="1" si="240"/>
        <v>4.161013418527499E-2</v>
      </c>
      <c r="R1205" s="67">
        <f t="shared" ca="1" si="236"/>
        <v>-0.5765291496134598</v>
      </c>
      <c r="S1205" s="68">
        <f t="shared" ca="1" si="247"/>
        <v>1</v>
      </c>
    </row>
    <row r="1206" spans="5:19" x14ac:dyDescent="0.25">
      <c r="E1206" s="62">
        <f t="shared" si="241"/>
        <v>1205</v>
      </c>
      <c r="F1206" s="50">
        <v>45212</v>
      </c>
      <c r="G1206" s="51">
        <v>15.108499999999999</v>
      </c>
      <c r="H1206" s="69">
        <f t="shared" si="242"/>
        <v>14.9619</v>
      </c>
      <c r="I1206" s="64">
        <f t="shared" si="243"/>
        <v>0.1465999999999994</v>
      </c>
      <c r="J1206" s="64">
        <f t="shared" si="244"/>
        <v>2.1491559999999823E-2</v>
      </c>
      <c r="K1206" s="64">
        <f t="shared" si="245"/>
        <v>0.1465999999999994</v>
      </c>
      <c r="L1206" s="70">
        <f t="shared" si="246"/>
        <v>9.7031472350001258E-3</v>
      </c>
      <c r="M1206" s="64">
        <f t="shared" ca="1" si="235"/>
        <v>15.4704</v>
      </c>
      <c r="N1206" s="64">
        <f t="shared" ca="1" si="237"/>
        <v>-0.36190000000000033</v>
      </c>
      <c r="O1206" s="64">
        <f t="shared" ca="1" si="238"/>
        <v>0.13097161000000024</v>
      </c>
      <c r="P1206" s="64">
        <f t="shared" ca="1" si="239"/>
        <v>0.36190000000000033</v>
      </c>
      <c r="Q1206" s="70">
        <f t="shared" ca="1" si="240"/>
        <v>2.3953403713141631E-2</v>
      </c>
      <c r="R1206" s="67">
        <f t="shared" ca="1" si="236"/>
        <v>-0.31586248294679437</v>
      </c>
      <c r="S1206" s="68">
        <f t="shared" ca="1" si="247"/>
        <v>0</v>
      </c>
    </row>
    <row r="1207" spans="5:19" x14ac:dyDescent="0.25">
      <c r="E1207" s="62">
        <f t="shared" si="241"/>
        <v>1206</v>
      </c>
      <c r="F1207" s="50">
        <v>45215</v>
      </c>
      <c r="G1207" s="51">
        <v>15.8322</v>
      </c>
      <c r="H1207" s="69">
        <f t="shared" si="242"/>
        <v>15.108499999999999</v>
      </c>
      <c r="I1207" s="64">
        <f t="shared" si="243"/>
        <v>0.7237000000000009</v>
      </c>
      <c r="J1207" s="64">
        <f t="shared" si="244"/>
        <v>0.52374169000000126</v>
      </c>
      <c r="K1207" s="64">
        <f t="shared" si="245"/>
        <v>0.7237000000000009</v>
      </c>
      <c r="L1207" s="70">
        <f t="shared" si="246"/>
        <v>4.5710640340571804E-2</v>
      </c>
      <c r="M1207" s="64">
        <f t="shared" ca="1" si="235"/>
        <v>15.2911</v>
      </c>
      <c r="N1207" s="64">
        <f t="shared" ca="1" si="237"/>
        <v>0.54110000000000014</v>
      </c>
      <c r="O1207" s="64">
        <f t="shared" ca="1" si="238"/>
        <v>0.29278921000000013</v>
      </c>
      <c r="P1207" s="64">
        <f t="shared" ca="1" si="239"/>
        <v>0.54110000000000014</v>
      </c>
      <c r="Q1207" s="70">
        <f t="shared" ca="1" si="240"/>
        <v>3.4177183208903381E-2</v>
      </c>
      <c r="R1207" s="67">
        <f t="shared" ca="1" si="236"/>
        <v>0.58713751705320616</v>
      </c>
      <c r="S1207" s="68">
        <f t="shared" ca="1" si="247"/>
        <v>1</v>
      </c>
    </row>
    <row r="1208" spans="5:19" x14ac:dyDescent="0.25">
      <c r="E1208" s="62">
        <f t="shared" si="241"/>
        <v>1207</v>
      </c>
      <c r="F1208" s="50">
        <v>45216</v>
      </c>
      <c r="G1208" s="51">
        <v>18.042200000000001</v>
      </c>
      <c r="H1208" s="69">
        <f t="shared" si="242"/>
        <v>15.8322</v>
      </c>
      <c r="I1208" s="64">
        <f t="shared" si="243"/>
        <v>2.2100000000000009</v>
      </c>
      <c r="J1208" s="64">
        <f t="shared" si="244"/>
        <v>4.8841000000000037</v>
      </c>
      <c r="K1208" s="64">
        <f t="shared" si="245"/>
        <v>2.2100000000000009</v>
      </c>
      <c r="L1208" s="70">
        <f t="shared" si="246"/>
        <v>0.12249060535854833</v>
      </c>
      <c r="M1208" s="64">
        <f t="shared" ca="1" si="235"/>
        <v>15.300866666666666</v>
      </c>
      <c r="N1208" s="64">
        <f t="shared" ca="1" si="237"/>
        <v>2.7413333333333352</v>
      </c>
      <c r="O1208" s="64">
        <f t="shared" ca="1" si="238"/>
        <v>7.5149084444444547</v>
      </c>
      <c r="P1208" s="64">
        <f t="shared" ca="1" si="239"/>
        <v>2.7413333333333352</v>
      </c>
      <c r="Q1208" s="70">
        <f t="shared" ca="1" si="240"/>
        <v>0.15194008121699876</v>
      </c>
      <c r="R1208" s="67">
        <f t="shared" ca="1" si="236"/>
        <v>2.7873708503865413</v>
      </c>
      <c r="S1208" s="68">
        <f t="shared" ca="1" si="247"/>
        <v>0</v>
      </c>
    </row>
    <row r="1209" spans="5:19" x14ac:dyDescent="0.25">
      <c r="E1209" s="62">
        <f t="shared" si="241"/>
        <v>1208</v>
      </c>
      <c r="F1209" s="50">
        <v>45217</v>
      </c>
      <c r="G1209" s="51">
        <v>18.267199999999999</v>
      </c>
      <c r="H1209" s="69">
        <f t="shared" si="242"/>
        <v>18.042200000000001</v>
      </c>
      <c r="I1209" s="64">
        <f t="shared" si="243"/>
        <v>0.22499999999999787</v>
      </c>
      <c r="J1209" s="64">
        <f t="shared" si="244"/>
        <v>5.0624999999999039E-2</v>
      </c>
      <c r="K1209" s="64">
        <f t="shared" si="245"/>
        <v>0.22499999999999787</v>
      </c>
      <c r="L1209" s="70">
        <f t="shared" si="246"/>
        <v>1.2317158623105779E-2</v>
      </c>
      <c r="M1209" s="64">
        <f t="shared" ca="1" si="235"/>
        <v>16.327633333333335</v>
      </c>
      <c r="N1209" s="64">
        <f t="shared" ca="1" si="237"/>
        <v>1.9395666666666642</v>
      </c>
      <c r="O1209" s="64">
        <f t="shared" ca="1" si="238"/>
        <v>3.7619188544444349</v>
      </c>
      <c r="P1209" s="64">
        <f t="shared" ca="1" si="239"/>
        <v>1.9395666666666642</v>
      </c>
      <c r="Q1209" s="70">
        <f t="shared" ca="1" si="240"/>
        <v>0.1061775568596536</v>
      </c>
      <c r="R1209" s="67">
        <f t="shared" ca="1" si="236"/>
        <v>1.9856041837198701</v>
      </c>
      <c r="S1209" s="68">
        <f t="shared" ca="1" si="247"/>
        <v>0</v>
      </c>
    </row>
    <row r="1210" spans="5:19" x14ac:dyDescent="0.25">
      <c r="E1210" s="62">
        <f t="shared" si="241"/>
        <v>1209</v>
      </c>
      <c r="F1210" s="50">
        <v>45218</v>
      </c>
      <c r="G1210" s="51">
        <v>18.149799999999999</v>
      </c>
      <c r="H1210" s="69">
        <f t="shared" si="242"/>
        <v>18.267199999999999</v>
      </c>
      <c r="I1210" s="64">
        <f t="shared" si="243"/>
        <v>-0.11739999999999995</v>
      </c>
      <c r="J1210" s="64">
        <f t="shared" si="244"/>
        <v>1.3782759999999988E-2</v>
      </c>
      <c r="K1210" s="64">
        <f t="shared" si="245"/>
        <v>0.11739999999999995</v>
      </c>
      <c r="L1210" s="70">
        <f t="shared" si="246"/>
        <v>6.4683908362626564E-3</v>
      </c>
      <c r="M1210" s="64">
        <f t="shared" ca="1" si="235"/>
        <v>17.380533333333332</v>
      </c>
      <c r="N1210" s="64">
        <f t="shared" ca="1" si="237"/>
        <v>0.76926666666666677</v>
      </c>
      <c r="O1210" s="64">
        <f t="shared" ca="1" si="238"/>
        <v>0.59177120444444464</v>
      </c>
      <c r="P1210" s="64">
        <f t="shared" ca="1" si="239"/>
        <v>0.76926666666666677</v>
      </c>
      <c r="Q1210" s="70">
        <f t="shared" ca="1" si="240"/>
        <v>4.2384305428526309E-2</v>
      </c>
      <c r="R1210" s="67">
        <f t="shared" ca="1" si="236"/>
        <v>0.81530418371987279</v>
      </c>
      <c r="S1210" s="68">
        <f t="shared" ca="1" si="247"/>
        <v>0</v>
      </c>
    </row>
    <row r="1211" spans="5:19" x14ac:dyDescent="0.25">
      <c r="E1211" s="62">
        <f t="shared" si="241"/>
        <v>1210</v>
      </c>
      <c r="F1211" s="50">
        <v>45219</v>
      </c>
      <c r="G1211" s="51">
        <v>17.621700000000001</v>
      </c>
      <c r="H1211" s="69">
        <f t="shared" si="242"/>
        <v>18.149799999999999</v>
      </c>
      <c r="I1211" s="64">
        <f t="shared" si="243"/>
        <v>-0.52809999999999846</v>
      </c>
      <c r="J1211" s="64">
        <f t="shared" si="244"/>
        <v>0.2788896099999984</v>
      </c>
      <c r="K1211" s="64">
        <f t="shared" si="245"/>
        <v>0.52809999999999846</v>
      </c>
      <c r="L1211" s="70">
        <f t="shared" si="246"/>
        <v>2.9968731734168579E-2</v>
      </c>
      <c r="M1211" s="64">
        <f t="shared" ca="1" si="235"/>
        <v>18.153066666666664</v>
      </c>
      <c r="N1211" s="64">
        <f t="shared" ca="1" si="237"/>
        <v>-0.53136666666666343</v>
      </c>
      <c r="O1211" s="64">
        <f t="shared" ca="1" si="238"/>
        <v>0.28235053444444103</v>
      </c>
      <c r="P1211" s="64">
        <f t="shared" ca="1" si="239"/>
        <v>0.53136666666666343</v>
      </c>
      <c r="Q1211" s="70">
        <f t="shared" ca="1" si="240"/>
        <v>3.0154109232745047E-2</v>
      </c>
      <c r="R1211" s="67">
        <f t="shared" ca="1" si="236"/>
        <v>-0.48532914961345747</v>
      </c>
      <c r="S1211" s="68">
        <f t="shared" ca="1" si="247"/>
        <v>1</v>
      </c>
    </row>
    <row r="1212" spans="5:19" x14ac:dyDescent="0.25">
      <c r="E1212" s="62">
        <f t="shared" si="241"/>
        <v>1211</v>
      </c>
      <c r="F1212" s="50">
        <v>45222</v>
      </c>
      <c r="G1212" s="51">
        <v>17.093699999999998</v>
      </c>
      <c r="H1212" s="69">
        <f t="shared" si="242"/>
        <v>17.621700000000001</v>
      </c>
      <c r="I1212" s="64">
        <f t="shared" si="243"/>
        <v>-0.52800000000000225</v>
      </c>
      <c r="J1212" s="64">
        <f t="shared" si="244"/>
        <v>0.27878400000000236</v>
      </c>
      <c r="K1212" s="64">
        <f t="shared" si="245"/>
        <v>0.52800000000000225</v>
      </c>
      <c r="L1212" s="70">
        <f t="shared" si="246"/>
        <v>3.088857298302897E-2</v>
      </c>
      <c r="M1212" s="64">
        <f t="shared" ca="1" si="235"/>
        <v>18.012900000000002</v>
      </c>
      <c r="N1212" s="64">
        <f t="shared" ca="1" si="237"/>
        <v>-0.91920000000000357</v>
      </c>
      <c r="O1212" s="64">
        <f t="shared" ca="1" si="238"/>
        <v>0.84492864000000656</v>
      </c>
      <c r="P1212" s="64">
        <f t="shared" ca="1" si="239"/>
        <v>0.91920000000000357</v>
      </c>
      <c r="Q1212" s="70">
        <f t="shared" ca="1" si="240"/>
        <v>5.3774197511364051E-2</v>
      </c>
      <c r="R1212" s="67">
        <f t="shared" ca="1" si="236"/>
        <v>-0.87316248294679755</v>
      </c>
      <c r="S1212" s="68">
        <f t="shared" ca="1" si="247"/>
        <v>0</v>
      </c>
    </row>
    <row r="1213" spans="5:19" x14ac:dyDescent="0.25">
      <c r="E1213" s="62">
        <f t="shared" si="241"/>
        <v>1212</v>
      </c>
      <c r="F1213" s="50">
        <v>45223</v>
      </c>
      <c r="G1213" s="51">
        <v>17.524000000000001</v>
      </c>
      <c r="H1213" s="69">
        <f t="shared" si="242"/>
        <v>17.093699999999998</v>
      </c>
      <c r="I1213" s="64">
        <f t="shared" si="243"/>
        <v>0.43030000000000257</v>
      </c>
      <c r="J1213" s="64">
        <f t="shared" si="244"/>
        <v>0.18515809000000222</v>
      </c>
      <c r="K1213" s="64">
        <f t="shared" si="245"/>
        <v>0.43030000000000257</v>
      </c>
      <c r="L1213" s="70">
        <f t="shared" si="246"/>
        <v>2.4554896142433381E-2</v>
      </c>
      <c r="M1213" s="64">
        <f t="shared" ca="1" si="235"/>
        <v>17.621733333333335</v>
      </c>
      <c r="N1213" s="64">
        <f t="shared" ca="1" si="237"/>
        <v>-9.7733333333334116E-2</v>
      </c>
      <c r="O1213" s="64">
        <f t="shared" ca="1" si="238"/>
        <v>9.551804444444598E-3</v>
      </c>
      <c r="P1213" s="64">
        <f t="shared" ca="1" si="239"/>
        <v>9.7733333333334116E-2</v>
      </c>
      <c r="Q1213" s="70">
        <f t="shared" ca="1" si="240"/>
        <v>5.5771132922468681E-3</v>
      </c>
      <c r="R1213" s="67">
        <f t="shared" ca="1" si="236"/>
        <v>-5.1695816280128135E-2</v>
      </c>
      <c r="S1213" s="68">
        <f t="shared" ca="1" si="247"/>
        <v>0</v>
      </c>
    </row>
    <row r="1214" spans="5:19" x14ac:dyDescent="0.25">
      <c r="E1214" s="62">
        <f t="shared" si="241"/>
        <v>1213</v>
      </c>
      <c r="F1214" s="50">
        <v>45224</v>
      </c>
      <c r="G1214" s="51">
        <v>17.5533</v>
      </c>
      <c r="H1214" s="69">
        <f t="shared" si="242"/>
        <v>17.524000000000001</v>
      </c>
      <c r="I1214" s="64">
        <f t="shared" si="243"/>
        <v>2.9299999999999216E-2</v>
      </c>
      <c r="J1214" s="64">
        <f t="shared" si="244"/>
        <v>8.5848999999995409E-4</v>
      </c>
      <c r="K1214" s="64">
        <f t="shared" si="245"/>
        <v>2.9299999999999216E-2</v>
      </c>
      <c r="L1214" s="70">
        <f t="shared" si="246"/>
        <v>1.6692018025100247E-3</v>
      </c>
      <c r="M1214" s="64">
        <f t="shared" ca="1" si="235"/>
        <v>17.413133333333334</v>
      </c>
      <c r="N1214" s="64">
        <f t="shared" ca="1" si="237"/>
        <v>0.14016666666666566</v>
      </c>
      <c r="O1214" s="64">
        <f t="shared" ca="1" si="238"/>
        <v>1.9646694444444161E-2</v>
      </c>
      <c r="P1214" s="64">
        <f t="shared" ca="1" si="239"/>
        <v>0.14016666666666566</v>
      </c>
      <c r="Q1214" s="70">
        <f t="shared" ca="1" si="240"/>
        <v>7.9852031621783746E-3</v>
      </c>
      <c r="R1214" s="67">
        <f t="shared" ca="1" si="236"/>
        <v>0.18620418371987163</v>
      </c>
      <c r="S1214" s="68">
        <f t="shared" ca="1" si="247"/>
        <v>1</v>
      </c>
    </row>
    <row r="1215" spans="5:19" x14ac:dyDescent="0.25">
      <c r="E1215" s="62">
        <f t="shared" si="241"/>
        <v>1214</v>
      </c>
      <c r="F1215" s="50">
        <v>45225</v>
      </c>
      <c r="G1215" s="51">
        <v>17.4359</v>
      </c>
      <c r="H1215" s="69">
        <f t="shared" si="242"/>
        <v>17.5533</v>
      </c>
      <c r="I1215" s="64">
        <f t="shared" si="243"/>
        <v>-0.11739999999999995</v>
      </c>
      <c r="J1215" s="64">
        <f t="shared" si="244"/>
        <v>1.3782759999999988E-2</v>
      </c>
      <c r="K1215" s="64">
        <f t="shared" si="245"/>
        <v>0.11739999999999995</v>
      </c>
      <c r="L1215" s="70">
        <f t="shared" si="246"/>
        <v>6.7332343039361291E-3</v>
      </c>
      <c r="M1215" s="64">
        <f t="shared" ca="1" si="235"/>
        <v>17.390333333333334</v>
      </c>
      <c r="N1215" s="64">
        <f t="shared" ca="1" si="237"/>
        <v>4.5566666666665867E-2</v>
      </c>
      <c r="O1215" s="64">
        <f t="shared" ca="1" si="238"/>
        <v>2.0763211111110382E-3</v>
      </c>
      <c r="P1215" s="64">
        <f t="shared" ca="1" si="239"/>
        <v>4.5566666666665867E-2</v>
      </c>
      <c r="Q1215" s="70">
        <f t="shared" ca="1" si="240"/>
        <v>2.6133819686202527E-3</v>
      </c>
      <c r="R1215" s="67">
        <f t="shared" ca="1" si="236"/>
        <v>9.1604183719871848E-2</v>
      </c>
      <c r="S1215" s="68">
        <f t="shared" ca="1" si="247"/>
        <v>0</v>
      </c>
    </row>
    <row r="1216" spans="5:19" x14ac:dyDescent="0.25">
      <c r="E1216" s="62">
        <f t="shared" si="241"/>
        <v>1215</v>
      </c>
      <c r="F1216" s="50">
        <v>45226</v>
      </c>
      <c r="G1216" s="51">
        <v>16.526499999999999</v>
      </c>
      <c r="H1216" s="69">
        <f t="shared" si="242"/>
        <v>17.4359</v>
      </c>
      <c r="I1216" s="64">
        <f t="shared" si="243"/>
        <v>-0.90940000000000154</v>
      </c>
      <c r="J1216" s="64">
        <f t="shared" si="244"/>
        <v>0.82700836000000277</v>
      </c>
      <c r="K1216" s="64">
        <f t="shared" si="245"/>
        <v>0.90940000000000154</v>
      </c>
      <c r="L1216" s="70">
        <f t="shared" si="246"/>
        <v>5.502677517925765E-2</v>
      </c>
      <c r="M1216" s="64">
        <f t="shared" ca="1" si="235"/>
        <v>17.5044</v>
      </c>
      <c r="N1216" s="64">
        <f t="shared" ca="1" si="237"/>
        <v>-0.97790000000000177</v>
      </c>
      <c r="O1216" s="64">
        <f t="shared" ca="1" si="238"/>
        <v>0.95628841000000342</v>
      </c>
      <c r="P1216" s="64">
        <f t="shared" ca="1" si="239"/>
        <v>0.97790000000000177</v>
      </c>
      <c r="Q1216" s="70">
        <f t="shared" ca="1" si="240"/>
        <v>5.9171633437207022E-2</v>
      </c>
      <c r="R1216" s="67">
        <f t="shared" ca="1" si="236"/>
        <v>-0.93186248294679574</v>
      </c>
      <c r="S1216" s="68">
        <f t="shared" ca="1" si="247"/>
        <v>1</v>
      </c>
    </row>
    <row r="1217" spans="5:19" x14ac:dyDescent="0.25">
      <c r="E1217" s="62">
        <f t="shared" si="241"/>
        <v>1216</v>
      </c>
      <c r="F1217" s="50">
        <v>45229</v>
      </c>
      <c r="G1217" s="51">
        <v>16.741599999999998</v>
      </c>
      <c r="H1217" s="69">
        <f t="shared" si="242"/>
        <v>16.526499999999999</v>
      </c>
      <c r="I1217" s="64">
        <f t="shared" si="243"/>
        <v>0.21509999999999962</v>
      </c>
      <c r="J1217" s="64">
        <f t="shared" si="244"/>
        <v>4.6268009999999839E-2</v>
      </c>
      <c r="K1217" s="64">
        <f t="shared" si="245"/>
        <v>0.21509999999999962</v>
      </c>
      <c r="L1217" s="70">
        <f t="shared" si="246"/>
        <v>1.2848234338414467E-2</v>
      </c>
      <c r="M1217" s="64">
        <f t="shared" ca="1" si="235"/>
        <v>17.171899999999997</v>
      </c>
      <c r="N1217" s="64">
        <f t="shared" ca="1" si="237"/>
        <v>-0.43029999999999902</v>
      </c>
      <c r="O1217" s="64">
        <f t="shared" ca="1" si="238"/>
        <v>0.18515808999999916</v>
      </c>
      <c r="P1217" s="64">
        <f t="shared" ca="1" si="239"/>
        <v>0.43029999999999902</v>
      </c>
      <c r="Q1217" s="70">
        <f t="shared" ca="1" si="240"/>
        <v>2.5702441821570166E-2</v>
      </c>
      <c r="R1217" s="67">
        <f t="shared" ca="1" si="236"/>
        <v>-0.38426248294679305</v>
      </c>
      <c r="S1217" s="68">
        <f t="shared" ca="1" si="247"/>
        <v>0</v>
      </c>
    </row>
    <row r="1218" spans="5:19" x14ac:dyDescent="0.25">
      <c r="E1218" s="62">
        <f t="shared" si="241"/>
        <v>1217</v>
      </c>
      <c r="F1218" s="50">
        <v>45230</v>
      </c>
      <c r="G1218" s="51">
        <v>14.404500000000001</v>
      </c>
      <c r="H1218" s="69">
        <f t="shared" si="242"/>
        <v>16.741599999999998</v>
      </c>
      <c r="I1218" s="64">
        <f t="shared" si="243"/>
        <v>-2.3370999999999977</v>
      </c>
      <c r="J1218" s="64">
        <f t="shared" si="244"/>
        <v>5.4620364099999898</v>
      </c>
      <c r="K1218" s="64">
        <f t="shared" si="245"/>
        <v>2.3370999999999977</v>
      </c>
      <c r="L1218" s="70">
        <f t="shared" si="246"/>
        <v>0.16224790863966104</v>
      </c>
      <c r="M1218" s="64">
        <f t="shared" ref="M1218:M1281" ca="1" si="248">IF(E1218&lt;=span,G1218,AVERAGE(OFFSET(G1218,-span,0,span,1)))</f>
        <v>16.901333333333334</v>
      </c>
      <c r="N1218" s="64">
        <f t="shared" ca="1" si="237"/>
        <v>-2.496833333333333</v>
      </c>
      <c r="O1218" s="64">
        <f t="shared" ca="1" si="238"/>
        <v>6.234176694444443</v>
      </c>
      <c r="P1218" s="64">
        <f t="shared" ca="1" si="239"/>
        <v>2.496833333333333</v>
      </c>
      <c r="Q1218" s="70">
        <f t="shared" ca="1" si="240"/>
        <v>0.17333703587999119</v>
      </c>
      <c r="R1218" s="67">
        <f t="shared" ref="R1218:R1281" ca="1" si="249">N1218-AVERAGE(ErorrMA)</f>
        <v>-2.4507958162801269</v>
      </c>
      <c r="S1218" s="68">
        <f t="shared" ca="1" si="247"/>
        <v>0</v>
      </c>
    </row>
    <row r="1219" spans="5:19" x14ac:dyDescent="0.25">
      <c r="E1219" s="62">
        <f t="shared" si="241"/>
        <v>1218</v>
      </c>
      <c r="F1219" s="50">
        <v>45231</v>
      </c>
      <c r="G1219" s="51">
        <v>12.810499999999999</v>
      </c>
      <c r="H1219" s="69">
        <f t="shared" si="242"/>
        <v>14.404500000000001</v>
      </c>
      <c r="I1219" s="64">
        <f t="shared" si="243"/>
        <v>-1.5940000000000012</v>
      </c>
      <c r="J1219" s="64">
        <f t="shared" si="244"/>
        <v>2.5408360000000036</v>
      </c>
      <c r="K1219" s="64">
        <f t="shared" si="245"/>
        <v>1.5940000000000012</v>
      </c>
      <c r="L1219" s="70">
        <f t="shared" si="246"/>
        <v>0.12442917918894666</v>
      </c>
      <c r="M1219" s="64">
        <f t="shared" ca="1" si="248"/>
        <v>15.890866666666666</v>
      </c>
      <c r="N1219" s="64">
        <f t="shared" ref="N1219:N1282" ca="1" si="250">G1219-M1219</f>
        <v>-3.0803666666666665</v>
      </c>
      <c r="O1219" s="64">
        <f t="shared" ref="O1219:O1282" ca="1" si="251">N1219^2</f>
        <v>9.4886588011111108</v>
      </c>
      <c r="P1219" s="64">
        <f t="shared" ref="P1219:P1282" ca="1" si="252">ABS(N1219)</f>
        <v>3.0803666666666665</v>
      </c>
      <c r="Q1219" s="70">
        <f t="shared" ref="Q1219:Q1282" ca="1" si="253">P1219/G1219</f>
        <v>0.24045639644562403</v>
      </c>
      <c r="R1219" s="67">
        <f t="shared" ca="1" si="249"/>
        <v>-3.0343291496134603</v>
      </c>
      <c r="S1219" s="68">
        <f t="shared" ca="1" si="247"/>
        <v>0</v>
      </c>
    </row>
    <row r="1220" spans="5:19" x14ac:dyDescent="0.25">
      <c r="E1220" s="62">
        <f t="shared" ref="E1220:E1283" si="254">E1219+1</f>
        <v>1219</v>
      </c>
      <c r="F1220" s="50">
        <v>45232</v>
      </c>
      <c r="G1220" s="51">
        <v>14.482699999999999</v>
      </c>
      <c r="H1220" s="69">
        <f t="shared" ref="H1220:H1283" si="255">G1219</f>
        <v>12.810499999999999</v>
      </c>
      <c r="I1220" s="64">
        <f t="shared" ref="I1220:I1283" si="256">(G1220-H1220)</f>
        <v>1.6722000000000001</v>
      </c>
      <c r="J1220" s="64">
        <f t="shared" ref="J1220:J1283" si="257">I1220^2</f>
        <v>2.7962528400000006</v>
      </c>
      <c r="K1220" s="64">
        <f t="shared" ref="K1220:K1283" si="258">ABS(I1220)</f>
        <v>1.6722000000000001</v>
      </c>
      <c r="L1220" s="70">
        <f t="shared" ref="L1220:L1283" si="259">K1220/G1220</f>
        <v>0.11546189591719777</v>
      </c>
      <c r="M1220" s="64">
        <f t="shared" ca="1" si="248"/>
        <v>14.652199999999999</v>
      </c>
      <c r="N1220" s="64">
        <f t="shared" ca="1" si="250"/>
        <v>-0.16949999999999932</v>
      </c>
      <c r="O1220" s="64">
        <f t="shared" ca="1" si="251"/>
        <v>2.873024999999977E-2</v>
      </c>
      <c r="P1220" s="64">
        <f t="shared" ca="1" si="252"/>
        <v>0.16949999999999932</v>
      </c>
      <c r="Q1220" s="70">
        <f t="shared" ca="1" si="253"/>
        <v>1.1703618800361764E-2</v>
      </c>
      <c r="R1220" s="67">
        <f t="shared" ca="1" si="249"/>
        <v>-0.12346248294679334</v>
      </c>
      <c r="S1220" s="68">
        <f t="shared" ref="S1220:S1283" ca="1" si="260">IF(N1219*N1220&lt;0,1,0)</f>
        <v>0</v>
      </c>
    </row>
    <row r="1221" spans="5:19" x14ac:dyDescent="0.25">
      <c r="E1221" s="62">
        <f t="shared" si="254"/>
        <v>1220</v>
      </c>
      <c r="F1221" s="50">
        <v>45233</v>
      </c>
      <c r="G1221" s="51">
        <v>15.157400000000001</v>
      </c>
      <c r="H1221" s="69">
        <f t="shared" si="255"/>
        <v>14.482699999999999</v>
      </c>
      <c r="I1221" s="64">
        <f t="shared" si="256"/>
        <v>0.67470000000000141</v>
      </c>
      <c r="J1221" s="64">
        <f t="shared" si="257"/>
        <v>0.45522009000000191</v>
      </c>
      <c r="K1221" s="64">
        <f t="shared" si="258"/>
        <v>0.67470000000000141</v>
      </c>
      <c r="L1221" s="70">
        <f t="shared" si="259"/>
        <v>4.4512911185295718E-2</v>
      </c>
      <c r="M1221" s="64">
        <f t="shared" ca="1" si="248"/>
        <v>13.899233333333333</v>
      </c>
      <c r="N1221" s="64">
        <f t="shared" ca="1" si="250"/>
        <v>1.2581666666666678</v>
      </c>
      <c r="O1221" s="64">
        <f t="shared" ca="1" si="251"/>
        <v>1.5829833611111139</v>
      </c>
      <c r="P1221" s="64">
        <f t="shared" ca="1" si="252"/>
        <v>1.2581666666666678</v>
      </c>
      <c r="Q1221" s="70">
        <f t="shared" ca="1" si="253"/>
        <v>8.3006760174348354E-2</v>
      </c>
      <c r="R1221" s="67">
        <f t="shared" ca="1" si="249"/>
        <v>1.3042041837198737</v>
      </c>
      <c r="S1221" s="68">
        <f t="shared" ca="1" si="260"/>
        <v>1</v>
      </c>
    </row>
    <row r="1222" spans="5:19" x14ac:dyDescent="0.25">
      <c r="E1222" s="62">
        <f t="shared" si="254"/>
        <v>1221</v>
      </c>
      <c r="F1222" s="50">
        <v>45236</v>
      </c>
      <c r="G1222" s="51">
        <v>15.5975</v>
      </c>
      <c r="H1222" s="69">
        <f t="shared" si="255"/>
        <v>15.157400000000001</v>
      </c>
      <c r="I1222" s="64">
        <f t="shared" si="256"/>
        <v>0.44009999999999927</v>
      </c>
      <c r="J1222" s="64">
        <f t="shared" si="257"/>
        <v>0.19368800999999936</v>
      </c>
      <c r="K1222" s="64">
        <f t="shared" si="258"/>
        <v>0.44009999999999927</v>
      </c>
      <c r="L1222" s="70">
        <f t="shared" si="259"/>
        <v>2.8216060266068235E-2</v>
      </c>
      <c r="M1222" s="64">
        <f t="shared" ca="1" si="248"/>
        <v>14.1502</v>
      </c>
      <c r="N1222" s="64">
        <f t="shared" ca="1" si="250"/>
        <v>1.4473000000000003</v>
      </c>
      <c r="O1222" s="64">
        <f t="shared" ca="1" si="251"/>
        <v>2.0946772900000008</v>
      </c>
      <c r="P1222" s="64">
        <f t="shared" ca="1" si="252"/>
        <v>1.4473000000000003</v>
      </c>
      <c r="Q1222" s="70">
        <f t="shared" ca="1" si="253"/>
        <v>9.2790511299887815E-2</v>
      </c>
      <c r="R1222" s="67">
        <f t="shared" ca="1" si="249"/>
        <v>1.4933375170532062</v>
      </c>
      <c r="S1222" s="68">
        <f t="shared" ca="1" si="260"/>
        <v>0</v>
      </c>
    </row>
    <row r="1223" spans="5:19" x14ac:dyDescent="0.25">
      <c r="E1223" s="62">
        <f t="shared" si="254"/>
        <v>1222</v>
      </c>
      <c r="F1223" s="50">
        <v>45237</v>
      </c>
      <c r="G1223" s="51">
        <v>15.6366</v>
      </c>
      <c r="H1223" s="69">
        <f t="shared" si="255"/>
        <v>15.5975</v>
      </c>
      <c r="I1223" s="64">
        <f t="shared" si="256"/>
        <v>3.9099999999999469E-2</v>
      </c>
      <c r="J1223" s="64">
        <f t="shared" si="257"/>
        <v>1.5288099999999584E-3</v>
      </c>
      <c r="K1223" s="64">
        <f t="shared" si="258"/>
        <v>3.9099999999999469E-2</v>
      </c>
      <c r="L1223" s="70">
        <f t="shared" si="259"/>
        <v>2.5005435964339734E-3</v>
      </c>
      <c r="M1223" s="64">
        <f t="shared" ca="1" si="248"/>
        <v>15.0792</v>
      </c>
      <c r="N1223" s="64">
        <f t="shared" ca="1" si="250"/>
        <v>0.55739999999999945</v>
      </c>
      <c r="O1223" s="64">
        <f t="shared" ca="1" si="251"/>
        <v>0.3106947599999994</v>
      </c>
      <c r="P1223" s="64">
        <f t="shared" ca="1" si="252"/>
        <v>0.55739999999999945</v>
      </c>
      <c r="Q1223" s="70">
        <f t="shared" ca="1" si="253"/>
        <v>3.5647135566555355E-2</v>
      </c>
      <c r="R1223" s="67">
        <f t="shared" ca="1" si="249"/>
        <v>0.60343751705320547</v>
      </c>
      <c r="S1223" s="68">
        <f t="shared" ca="1" si="260"/>
        <v>0</v>
      </c>
    </row>
    <row r="1224" spans="5:19" x14ac:dyDescent="0.25">
      <c r="E1224" s="62">
        <f t="shared" si="254"/>
        <v>1223</v>
      </c>
      <c r="F1224" s="50">
        <v>45238</v>
      </c>
      <c r="G1224" s="51">
        <v>15.2552</v>
      </c>
      <c r="H1224" s="69">
        <f t="shared" si="255"/>
        <v>15.6366</v>
      </c>
      <c r="I1224" s="64">
        <f t="shared" si="256"/>
        <v>-0.3813999999999993</v>
      </c>
      <c r="J1224" s="64">
        <f t="shared" si="257"/>
        <v>0.14546595999999945</v>
      </c>
      <c r="K1224" s="64">
        <f t="shared" si="258"/>
        <v>0.3813999999999993</v>
      </c>
      <c r="L1224" s="70">
        <f t="shared" si="259"/>
        <v>2.5001311028370606E-2</v>
      </c>
      <c r="M1224" s="64">
        <f t="shared" ca="1" si="248"/>
        <v>15.463833333333334</v>
      </c>
      <c r="N1224" s="64">
        <f t="shared" ca="1" si="250"/>
        <v>-0.20863333333333323</v>
      </c>
      <c r="O1224" s="64">
        <f t="shared" ca="1" si="251"/>
        <v>4.3527867777777736E-2</v>
      </c>
      <c r="P1224" s="64">
        <f t="shared" ca="1" si="252"/>
        <v>0.20863333333333323</v>
      </c>
      <c r="Q1224" s="70">
        <f t="shared" ca="1" si="253"/>
        <v>1.367621095320502E-2</v>
      </c>
      <c r="R1224" s="67">
        <f t="shared" ca="1" si="249"/>
        <v>-0.16259581628012726</v>
      </c>
      <c r="S1224" s="68">
        <f t="shared" ca="1" si="260"/>
        <v>1</v>
      </c>
    </row>
    <row r="1225" spans="5:19" x14ac:dyDescent="0.25">
      <c r="E1225" s="62">
        <f t="shared" si="254"/>
        <v>1224</v>
      </c>
      <c r="F1225" s="50">
        <v>45239</v>
      </c>
      <c r="G1225" s="51">
        <v>14.815200000000001</v>
      </c>
      <c r="H1225" s="69">
        <f t="shared" si="255"/>
        <v>15.2552</v>
      </c>
      <c r="I1225" s="64">
        <f t="shared" si="256"/>
        <v>-0.4399999999999995</v>
      </c>
      <c r="J1225" s="64">
        <f t="shared" si="257"/>
        <v>0.19359999999999955</v>
      </c>
      <c r="K1225" s="64">
        <f t="shared" si="258"/>
        <v>0.4399999999999995</v>
      </c>
      <c r="L1225" s="70">
        <f t="shared" si="259"/>
        <v>2.9699227820076644E-2</v>
      </c>
      <c r="M1225" s="64">
        <f t="shared" ca="1" si="248"/>
        <v>15.496433333333334</v>
      </c>
      <c r="N1225" s="64">
        <f t="shared" ca="1" si="250"/>
        <v>-0.68123333333333314</v>
      </c>
      <c r="O1225" s="64">
        <f t="shared" ca="1" si="251"/>
        <v>0.46407885444444419</v>
      </c>
      <c r="P1225" s="64">
        <f t="shared" ca="1" si="252"/>
        <v>0.68123333333333314</v>
      </c>
      <c r="Q1225" s="70">
        <f t="shared" ca="1" si="253"/>
        <v>4.5982054466583856E-2</v>
      </c>
      <c r="R1225" s="67">
        <f t="shared" ca="1" si="249"/>
        <v>-0.63519581628012711</v>
      </c>
      <c r="S1225" s="68">
        <f t="shared" ca="1" si="260"/>
        <v>0</v>
      </c>
    </row>
    <row r="1226" spans="5:19" x14ac:dyDescent="0.25">
      <c r="E1226" s="62">
        <f t="shared" si="254"/>
        <v>1225</v>
      </c>
      <c r="F1226" s="50">
        <v>45240</v>
      </c>
      <c r="G1226" s="51">
        <v>14.5707</v>
      </c>
      <c r="H1226" s="69">
        <f t="shared" si="255"/>
        <v>14.815200000000001</v>
      </c>
      <c r="I1226" s="64">
        <f t="shared" si="256"/>
        <v>-0.24450000000000038</v>
      </c>
      <c r="J1226" s="64">
        <f t="shared" si="257"/>
        <v>5.9780250000000187E-2</v>
      </c>
      <c r="K1226" s="64">
        <f t="shared" si="258"/>
        <v>0.24450000000000038</v>
      </c>
      <c r="L1226" s="70">
        <f t="shared" si="259"/>
        <v>1.6780250777244772E-2</v>
      </c>
      <c r="M1226" s="64">
        <f t="shared" ca="1" si="248"/>
        <v>15.235666666666667</v>
      </c>
      <c r="N1226" s="64">
        <f t="shared" ca="1" si="250"/>
        <v>-0.66496666666666648</v>
      </c>
      <c r="O1226" s="64">
        <f t="shared" ca="1" si="251"/>
        <v>0.44218066777777754</v>
      </c>
      <c r="P1226" s="64">
        <f t="shared" ca="1" si="252"/>
        <v>0.66496666666666648</v>
      </c>
      <c r="Q1226" s="70">
        <f t="shared" ca="1" si="253"/>
        <v>4.5637249182720559E-2</v>
      </c>
      <c r="R1226" s="67">
        <f t="shared" ca="1" si="249"/>
        <v>-0.61892914961346046</v>
      </c>
      <c r="S1226" s="68">
        <f t="shared" ca="1" si="260"/>
        <v>0</v>
      </c>
    </row>
    <row r="1227" spans="5:19" x14ac:dyDescent="0.25">
      <c r="E1227" s="62">
        <f t="shared" si="254"/>
        <v>1226</v>
      </c>
      <c r="F1227" s="50">
        <v>45243</v>
      </c>
      <c r="G1227" s="51">
        <v>13.837300000000001</v>
      </c>
      <c r="H1227" s="69">
        <f t="shared" si="255"/>
        <v>14.5707</v>
      </c>
      <c r="I1227" s="64">
        <f t="shared" si="256"/>
        <v>-0.73339999999999961</v>
      </c>
      <c r="J1227" s="64">
        <f t="shared" si="257"/>
        <v>0.53787555999999948</v>
      </c>
      <c r="K1227" s="64">
        <f t="shared" si="258"/>
        <v>0.73339999999999961</v>
      </c>
      <c r="L1227" s="70">
        <f t="shared" si="259"/>
        <v>5.3001669400822383E-2</v>
      </c>
      <c r="M1227" s="64">
        <f t="shared" ca="1" si="248"/>
        <v>14.880366666666667</v>
      </c>
      <c r="N1227" s="64">
        <f t="shared" ca="1" si="250"/>
        <v>-1.0430666666666664</v>
      </c>
      <c r="O1227" s="64">
        <f t="shared" ca="1" si="251"/>
        <v>1.0879880711111105</v>
      </c>
      <c r="P1227" s="64">
        <f t="shared" ca="1" si="252"/>
        <v>1.0430666666666664</v>
      </c>
      <c r="Q1227" s="70">
        <f t="shared" ca="1" si="253"/>
        <v>7.5380794422804043E-2</v>
      </c>
      <c r="R1227" s="67">
        <f t="shared" ca="1" si="249"/>
        <v>-0.99702914961346034</v>
      </c>
      <c r="S1227" s="68">
        <f t="shared" ca="1" si="260"/>
        <v>0</v>
      </c>
    </row>
    <row r="1228" spans="5:19" x14ac:dyDescent="0.25">
      <c r="E1228" s="62">
        <f t="shared" si="254"/>
        <v>1227</v>
      </c>
      <c r="F1228" s="50">
        <v>45244</v>
      </c>
      <c r="G1228" s="51">
        <v>15.225899999999999</v>
      </c>
      <c r="H1228" s="69">
        <f t="shared" si="255"/>
        <v>13.837300000000001</v>
      </c>
      <c r="I1228" s="64">
        <f t="shared" si="256"/>
        <v>1.3885999999999985</v>
      </c>
      <c r="J1228" s="64">
        <f t="shared" si="257"/>
        <v>1.9282099599999958</v>
      </c>
      <c r="K1228" s="64">
        <f t="shared" si="258"/>
        <v>1.3885999999999985</v>
      </c>
      <c r="L1228" s="70">
        <f t="shared" si="259"/>
        <v>9.1199863390669753E-2</v>
      </c>
      <c r="M1228" s="64">
        <f t="shared" ca="1" si="248"/>
        <v>14.407733333333333</v>
      </c>
      <c r="N1228" s="64">
        <f t="shared" ca="1" si="250"/>
        <v>0.81816666666666649</v>
      </c>
      <c r="O1228" s="64">
        <f t="shared" ca="1" si="251"/>
        <v>0.66939669444444416</v>
      </c>
      <c r="P1228" s="64">
        <f t="shared" ca="1" si="252"/>
        <v>0.81816666666666649</v>
      </c>
      <c r="Q1228" s="70">
        <f t="shared" ca="1" si="253"/>
        <v>5.3735192446204595E-2</v>
      </c>
      <c r="R1228" s="67">
        <f t="shared" ca="1" si="249"/>
        <v>0.86420418371987251</v>
      </c>
      <c r="S1228" s="68">
        <f t="shared" ca="1" si="260"/>
        <v>1</v>
      </c>
    </row>
    <row r="1229" spans="5:19" x14ac:dyDescent="0.25">
      <c r="E1229" s="62">
        <f t="shared" si="254"/>
        <v>1228</v>
      </c>
      <c r="F1229" s="50">
        <v>45245</v>
      </c>
      <c r="G1229" s="51">
        <v>17.377300000000002</v>
      </c>
      <c r="H1229" s="69">
        <f t="shared" si="255"/>
        <v>15.225899999999999</v>
      </c>
      <c r="I1229" s="64">
        <f t="shared" si="256"/>
        <v>2.1514000000000024</v>
      </c>
      <c r="J1229" s="64">
        <f t="shared" si="257"/>
        <v>4.6285219600000103</v>
      </c>
      <c r="K1229" s="64">
        <f t="shared" si="258"/>
        <v>2.1514000000000024</v>
      </c>
      <c r="L1229" s="70">
        <f t="shared" si="259"/>
        <v>0.12380519413257539</v>
      </c>
      <c r="M1229" s="64">
        <f t="shared" ca="1" si="248"/>
        <v>14.544633333333332</v>
      </c>
      <c r="N1229" s="64">
        <f t="shared" ca="1" si="250"/>
        <v>2.83266666666667</v>
      </c>
      <c r="O1229" s="64">
        <f t="shared" ca="1" si="251"/>
        <v>8.0240004444444626</v>
      </c>
      <c r="P1229" s="64">
        <f t="shared" ca="1" si="252"/>
        <v>2.83266666666667</v>
      </c>
      <c r="Q1229" s="70">
        <f t="shared" ca="1" si="253"/>
        <v>0.1630095968111657</v>
      </c>
      <c r="R1229" s="67">
        <f t="shared" ca="1" si="249"/>
        <v>2.8787041837198761</v>
      </c>
      <c r="S1229" s="68">
        <f t="shared" ca="1" si="260"/>
        <v>0</v>
      </c>
    </row>
    <row r="1230" spans="5:19" x14ac:dyDescent="0.25">
      <c r="E1230" s="62">
        <f t="shared" si="254"/>
        <v>1229</v>
      </c>
      <c r="F1230" s="50">
        <v>45246</v>
      </c>
      <c r="G1230" s="51">
        <v>16.810099999999998</v>
      </c>
      <c r="H1230" s="69">
        <f t="shared" si="255"/>
        <v>17.377300000000002</v>
      </c>
      <c r="I1230" s="64">
        <f t="shared" si="256"/>
        <v>-0.56720000000000326</v>
      </c>
      <c r="J1230" s="64">
        <f t="shared" si="257"/>
        <v>0.32171584000000369</v>
      </c>
      <c r="K1230" s="64">
        <f t="shared" si="258"/>
        <v>0.56720000000000326</v>
      </c>
      <c r="L1230" s="70">
        <f t="shared" si="259"/>
        <v>3.3741619621537246E-2</v>
      </c>
      <c r="M1230" s="64">
        <f t="shared" ca="1" si="248"/>
        <v>15.480166666666667</v>
      </c>
      <c r="N1230" s="64">
        <f t="shared" ca="1" si="250"/>
        <v>1.3299333333333312</v>
      </c>
      <c r="O1230" s="64">
        <f t="shared" ca="1" si="251"/>
        <v>1.7687226711111055</v>
      </c>
      <c r="P1230" s="64">
        <f t="shared" ca="1" si="252"/>
        <v>1.3299333333333312</v>
      </c>
      <c r="Q1230" s="70">
        <f t="shared" ca="1" si="253"/>
        <v>7.9115135146925433E-2</v>
      </c>
      <c r="R1230" s="67">
        <f t="shared" ca="1" si="249"/>
        <v>1.3759708503865371</v>
      </c>
      <c r="S1230" s="68">
        <f t="shared" ca="1" si="260"/>
        <v>0</v>
      </c>
    </row>
    <row r="1231" spans="5:19" x14ac:dyDescent="0.25">
      <c r="E1231" s="62">
        <f t="shared" si="254"/>
        <v>1230</v>
      </c>
      <c r="F1231" s="50">
        <v>45247</v>
      </c>
      <c r="G1231" s="51">
        <v>16.829599999999999</v>
      </c>
      <c r="H1231" s="69">
        <f t="shared" si="255"/>
        <v>16.810099999999998</v>
      </c>
      <c r="I1231" s="64">
        <f t="shared" si="256"/>
        <v>1.9500000000000739E-2</v>
      </c>
      <c r="J1231" s="64">
        <f t="shared" si="257"/>
        <v>3.8025000000002884E-4</v>
      </c>
      <c r="K1231" s="64">
        <f t="shared" si="258"/>
        <v>1.9500000000000739E-2</v>
      </c>
      <c r="L1231" s="70">
        <f t="shared" si="259"/>
        <v>1.1586728145648584E-3</v>
      </c>
      <c r="M1231" s="64">
        <f t="shared" ca="1" si="248"/>
        <v>16.4711</v>
      </c>
      <c r="N1231" s="64">
        <f t="shared" ca="1" si="250"/>
        <v>0.35849999999999937</v>
      </c>
      <c r="O1231" s="64">
        <f t="shared" ca="1" si="251"/>
        <v>0.12852224999999956</v>
      </c>
      <c r="P1231" s="64">
        <f t="shared" ca="1" si="252"/>
        <v>0.35849999999999937</v>
      </c>
      <c r="Q1231" s="70">
        <f t="shared" ca="1" si="253"/>
        <v>2.130175405238386E-2</v>
      </c>
      <c r="R1231" s="67">
        <f t="shared" ca="1" si="249"/>
        <v>0.40453751705320534</v>
      </c>
      <c r="S1231" s="68">
        <f t="shared" ca="1" si="260"/>
        <v>0</v>
      </c>
    </row>
    <row r="1232" spans="5:19" x14ac:dyDescent="0.25">
      <c r="E1232" s="62">
        <f t="shared" si="254"/>
        <v>1231</v>
      </c>
      <c r="F1232" s="50">
        <v>45250</v>
      </c>
      <c r="G1232" s="51">
        <v>16.741599999999998</v>
      </c>
      <c r="H1232" s="69">
        <f t="shared" si="255"/>
        <v>16.829599999999999</v>
      </c>
      <c r="I1232" s="64">
        <f t="shared" si="256"/>
        <v>-8.8000000000000966E-2</v>
      </c>
      <c r="J1232" s="64">
        <f t="shared" si="257"/>
        <v>7.74400000000017E-3</v>
      </c>
      <c r="K1232" s="64">
        <f t="shared" si="258"/>
        <v>8.8000000000000966E-2</v>
      </c>
      <c r="L1232" s="70">
        <f t="shared" si="259"/>
        <v>5.2563673722942237E-3</v>
      </c>
      <c r="M1232" s="64">
        <f t="shared" ca="1" si="248"/>
        <v>17.005666666666666</v>
      </c>
      <c r="N1232" s="64">
        <f t="shared" ca="1" si="250"/>
        <v>-0.26406666666666823</v>
      </c>
      <c r="O1232" s="64">
        <f t="shared" ca="1" si="251"/>
        <v>6.9731204444445263E-2</v>
      </c>
      <c r="P1232" s="64">
        <f t="shared" ca="1" si="252"/>
        <v>0.26406666666666823</v>
      </c>
      <c r="Q1232" s="70">
        <f t="shared" ca="1" si="253"/>
        <v>1.5773084213376753E-2</v>
      </c>
      <c r="R1232" s="67">
        <f t="shared" ca="1" si="249"/>
        <v>-0.21802914961346226</v>
      </c>
      <c r="S1232" s="68">
        <f t="shared" ca="1" si="260"/>
        <v>1</v>
      </c>
    </row>
    <row r="1233" spans="5:19" x14ac:dyDescent="0.25">
      <c r="E1233" s="62">
        <f t="shared" si="254"/>
        <v>1232</v>
      </c>
      <c r="F1233" s="50">
        <v>45251</v>
      </c>
      <c r="G1233" s="51">
        <v>16.1647</v>
      </c>
      <c r="H1233" s="69">
        <f t="shared" si="255"/>
        <v>16.741599999999998</v>
      </c>
      <c r="I1233" s="64">
        <f t="shared" si="256"/>
        <v>-0.57689999999999841</v>
      </c>
      <c r="J1233" s="64">
        <f t="shared" si="257"/>
        <v>0.33281360999999815</v>
      </c>
      <c r="K1233" s="64">
        <f t="shared" si="258"/>
        <v>0.57689999999999841</v>
      </c>
      <c r="L1233" s="70">
        <f t="shared" si="259"/>
        <v>3.5688877616039789E-2</v>
      </c>
      <c r="M1233" s="64">
        <f t="shared" ca="1" si="248"/>
        <v>16.793766666666667</v>
      </c>
      <c r="N1233" s="64">
        <f t="shared" ca="1" si="250"/>
        <v>-0.62906666666666666</v>
      </c>
      <c r="O1233" s="64">
        <f t="shared" ca="1" si="251"/>
        <v>0.3957248711111111</v>
      </c>
      <c r="P1233" s="64">
        <f t="shared" ca="1" si="252"/>
        <v>0.62906666666666666</v>
      </c>
      <c r="Q1233" s="70">
        <f t="shared" ca="1" si="253"/>
        <v>3.891607432656756E-2</v>
      </c>
      <c r="R1233" s="67">
        <f t="shared" ca="1" si="249"/>
        <v>-0.58302914961346064</v>
      </c>
      <c r="S1233" s="68">
        <f t="shared" ca="1" si="260"/>
        <v>0</v>
      </c>
    </row>
    <row r="1234" spans="5:19" x14ac:dyDescent="0.25">
      <c r="E1234" s="62">
        <f t="shared" si="254"/>
        <v>1233</v>
      </c>
      <c r="F1234" s="50">
        <v>45252</v>
      </c>
      <c r="G1234" s="51">
        <v>16.311399999999999</v>
      </c>
      <c r="H1234" s="69">
        <f t="shared" si="255"/>
        <v>16.1647</v>
      </c>
      <c r="I1234" s="64">
        <f t="shared" si="256"/>
        <v>0.14669999999999916</v>
      </c>
      <c r="J1234" s="64">
        <f t="shared" si="257"/>
        <v>2.1520889999999755E-2</v>
      </c>
      <c r="K1234" s="64">
        <f t="shared" si="258"/>
        <v>0.14669999999999916</v>
      </c>
      <c r="L1234" s="70">
        <f t="shared" si="259"/>
        <v>8.993709920668929E-3</v>
      </c>
      <c r="M1234" s="64">
        <f t="shared" ca="1" si="248"/>
        <v>16.578633333333332</v>
      </c>
      <c r="N1234" s="64">
        <f t="shared" ca="1" si="250"/>
        <v>-0.26723333333333343</v>
      </c>
      <c r="O1234" s="64">
        <f t="shared" ca="1" si="251"/>
        <v>7.1413654444444502E-2</v>
      </c>
      <c r="P1234" s="64">
        <f t="shared" ca="1" si="252"/>
        <v>0.26723333333333343</v>
      </c>
      <c r="Q1234" s="70">
        <f t="shared" ca="1" si="253"/>
        <v>1.6383224820268858E-2</v>
      </c>
      <c r="R1234" s="67">
        <f t="shared" ca="1" si="249"/>
        <v>-0.22119581628012747</v>
      </c>
      <c r="S1234" s="68">
        <f t="shared" ca="1" si="260"/>
        <v>0</v>
      </c>
    </row>
    <row r="1235" spans="5:19" x14ac:dyDescent="0.25">
      <c r="E1235" s="62">
        <f t="shared" si="254"/>
        <v>1234</v>
      </c>
      <c r="F1235" s="50">
        <v>45254</v>
      </c>
      <c r="G1235" s="51">
        <v>16.223299999999998</v>
      </c>
      <c r="H1235" s="69">
        <f t="shared" si="255"/>
        <v>16.311399999999999</v>
      </c>
      <c r="I1235" s="64">
        <f t="shared" si="256"/>
        <v>-8.8100000000000733E-2</v>
      </c>
      <c r="J1235" s="64">
        <f t="shared" si="257"/>
        <v>7.7616100000001296E-3</v>
      </c>
      <c r="K1235" s="64">
        <f t="shared" si="258"/>
        <v>8.8100000000000733E-2</v>
      </c>
      <c r="L1235" s="70">
        <f t="shared" si="259"/>
        <v>5.4304611268977789E-3</v>
      </c>
      <c r="M1235" s="64">
        <f t="shared" ca="1" si="248"/>
        <v>16.405899999999999</v>
      </c>
      <c r="N1235" s="64">
        <f t="shared" ca="1" si="250"/>
        <v>-0.18260000000000076</v>
      </c>
      <c r="O1235" s="64">
        <f t="shared" ca="1" si="251"/>
        <v>3.3342760000000277E-2</v>
      </c>
      <c r="P1235" s="64">
        <f t="shared" ca="1" si="252"/>
        <v>0.18260000000000076</v>
      </c>
      <c r="Q1235" s="70">
        <f t="shared" ca="1" si="253"/>
        <v>1.1255416592185362E-2</v>
      </c>
      <c r="R1235" s="67">
        <f t="shared" ca="1" si="249"/>
        <v>-0.13656248294679479</v>
      </c>
      <c r="S1235" s="68">
        <f t="shared" ca="1" si="260"/>
        <v>0</v>
      </c>
    </row>
    <row r="1236" spans="5:19" x14ac:dyDescent="0.25">
      <c r="E1236" s="62">
        <f t="shared" si="254"/>
        <v>1235</v>
      </c>
      <c r="F1236" s="50">
        <v>45257</v>
      </c>
      <c r="G1236" s="51">
        <v>16.2136</v>
      </c>
      <c r="H1236" s="69">
        <f t="shared" si="255"/>
        <v>16.223299999999998</v>
      </c>
      <c r="I1236" s="64">
        <f t="shared" si="256"/>
        <v>-9.6999999999987097E-3</v>
      </c>
      <c r="J1236" s="64">
        <f t="shared" si="257"/>
        <v>9.4089999999974971E-5</v>
      </c>
      <c r="K1236" s="64">
        <f t="shared" si="258"/>
        <v>9.6999999999987097E-3</v>
      </c>
      <c r="L1236" s="70">
        <f t="shared" si="259"/>
        <v>5.9826318646066942E-4</v>
      </c>
      <c r="M1236" s="64">
        <f t="shared" ca="1" si="248"/>
        <v>16.233133333333331</v>
      </c>
      <c r="N1236" s="64">
        <f t="shared" ca="1" si="250"/>
        <v>-1.9533333333331626E-2</v>
      </c>
      <c r="O1236" s="64">
        <f t="shared" ca="1" si="251"/>
        <v>3.815511111110444E-4</v>
      </c>
      <c r="P1236" s="64">
        <f t="shared" ca="1" si="252"/>
        <v>1.9533333333331626E-2</v>
      </c>
      <c r="Q1236" s="70">
        <f t="shared" ca="1" si="253"/>
        <v>1.2047499218761797E-3</v>
      </c>
      <c r="R1236" s="67">
        <f t="shared" ca="1" si="249"/>
        <v>2.6504183719874355E-2</v>
      </c>
      <c r="S1236" s="68">
        <f t="shared" ca="1" si="260"/>
        <v>0</v>
      </c>
    </row>
    <row r="1237" spans="5:19" x14ac:dyDescent="0.25">
      <c r="E1237" s="62">
        <f t="shared" si="254"/>
        <v>1236</v>
      </c>
      <c r="F1237" s="50">
        <v>45258</v>
      </c>
      <c r="G1237" s="51">
        <v>16.536300000000001</v>
      </c>
      <c r="H1237" s="69">
        <f t="shared" si="255"/>
        <v>16.2136</v>
      </c>
      <c r="I1237" s="64">
        <f t="shared" si="256"/>
        <v>0.3227000000000011</v>
      </c>
      <c r="J1237" s="64">
        <f t="shared" si="257"/>
        <v>0.10413529000000071</v>
      </c>
      <c r="K1237" s="64">
        <f t="shared" si="258"/>
        <v>0.3227000000000011</v>
      </c>
      <c r="L1237" s="70">
        <f t="shared" si="259"/>
        <v>1.9514643541783897E-2</v>
      </c>
      <c r="M1237" s="64">
        <f t="shared" ca="1" si="248"/>
        <v>16.249433333333332</v>
      </c>
      <c r="N1237" s="64">
        <f t="shared" ca="1" si="250"/>
        <v>0.28686666666666838</v>
      </c>
      <c r="O1237" s="64">
        <f t="shared" ca="1" si="251"/>
        <v>8.2292484444445424E-2</v>
      </c>
      <c r="P1237" s="64">
        <f t="shared" ca="1" si="252"/>
        <v>0.28686666666666838</v>
      </c>
      <c r="Q1237" s="70">
        <f t="shared" ca="1" si="253"/>
        <v>1.7347693659807113E-2</v>
      </c>
      <c r="R1237" s="67">
        <f t="shared" ca="1" si="249"/>
        <v>0.33290418371987435</v>
      </c>
      <c r="S1237" s="68">
        <f t="shared" ca="1" si="260"/>
        <v>1</v>
      </c>
    </row>
    <row r="1238" spans="5:19" x14ac:dyDescent="0.25">
      <c r="E1238" s="62">
        <f t="shared" si="254"/>
        <v>1237</v>
      </c>
      <c r="F1238" s="50">
        <v>45259</v>
      </c>
      <c r="G1238" s="51">
        <v>16.7514</v>
      </c>
      <c r="H1238" s="69">
        <f t="shared" si="255"/>
        <v>16.536300000000001</v>
      </c>
      <c r="I1238" s="64">
        <f t="shared" si="256"/>
        <v>0.21509999999999962</v>
      </c>
      <c r="J1238" s="64">
        <f t="shared" si="257"/>
        <v>4.6268009999999839E-2</v>
      </c>
      <c r="K1238" s="64">
        <f t="shared" si="258"/>
        <v>0.21509999999999962</v>
      </c>
      <c r="L1238" s="70">
        <f t="shared" si="259"/>
        <v>1.2840717790751795E-2</v>
      </c>
      <c r="M1238" s="64">
        <f t="shared" ca="1" si="248"/>
        <v>16.324399999999997</v>
      </c>
      <c r="N1238" s="64">
        <f t="shared" ca="1" si="250"/>
        <v>0.42700000000000315</v>
      </c>
      <c r="O1238" s="64">
        <f t="shared" ca="1" si="251"/>
        <v>0.18232900000000268</v>
      </c>
      <c r="P1238" s="64">
        <f t="shared" ca="1" si="252"/>
        <v>0.42700000000000315</v>
      </c>
      <c r="Q1238" s="70">
        <f t="shared" ca="1" si="253"/>
        <v>2.5490406771971487E-2</v>
      </c>
      <c r="R1238" s="67">
        <f t="shared" ca="1" si="249"/>
        <v>0.47303751705320912</v>
      </c>
      <c r="S1238" s="68">
        <f t="shared" ca="1" si="260"/>
        <v>0</v>
      </c>
    </row>
    <row r="1239" spans="5:19" x14ac:dyDescent="0.25">
      <c r="E1239" s="62">
        <f t="shared" si="254"/>
        <v>1238</v>
      </c>
      <c r="F1239" s="50">
        <v>45260</v>
      </c>
      <c r="G1239" s="51">
        <v>16.360299999999999</v>
      </c>
      <c r="H1239" s="69">
        <f t="shared" si="255"/>
        <v>16.7514</v>
      </c>
      <c r="I1239" s="64">
        <f t="shared" si="256"/>
        <v>-0.39110000000000156</v>
      </c>
      <c r="J1239" s="64">
        <f t="shared" si="257"/>
        <v>0.15295921000000121</v>
      </c>
      <c r="K1239" s="64">
        <f t="shared" si="258"/>
        <v>0.39110000000000156</v>
      </c>
      <c r="L1239" s="70">
        <f t="shared" si="259"/>
        <v>2.3905429607036642E-2</v>
      </c>
      <c r="M1239" s="64">
        <f t="shared" ca="1" si="248"/>
        <v>16.500433333333334</v>
      </c>
      <c r="N1239" s="64">
        <f t="shared" ca="1" si="250"/>
        <v>-0.14013333333333478</v>
      </c>
      <c r="O1239" s="64">
        <f t="shared" ca="1" si="251"/>
        <v>1.9637351111111517E-2</v>
      </c>
      <c r="P1239" s="64">
        <f t="shared" ca="1" si="252"/>
        <v>0.14013333333333478</v>
      </c>
      <c r="Q1239" s="70">
        <f t="shared" ca="1" si="253"/>
        <v>8.5654501038082906E-3</v>
      </c>
      <c r="R1239" s="67">
        <f t="shared" ca="1" si="249"/>
        <v>-9.4095816280128794E-2</v>
      </c>
      <c r="S1239" s="68">
        <f t="shared" ca="1" si="260"/>
        <v>1</v>
      </c>
    </row>
    <row r="1240" spans="5:19" x14ac:dyDescent="0.25">
      <c r="E1240" s="62">
        <f t="shared" si="254"/>
        <v>1239</v>
      </c>
      <c r="F1240" s="50">
        <v>45261</v>
      </c>
      <c r="G1240" s="51">
        <v>17.690200000000001</v>
      </c>
      <c r="H1240" s="69">
        <f t="shared" si="255"/>
        <v>16.360299999999999</v>
      </c>
      <c r="I1240" s="64">
        <f t="shared" si="256"/>
        <v>1.3299000000000021</v>
      </c>
      <c r="J1240" s="64">
        <f t="shared" si="257"/>
        <v>1.7686340100000055</v>
      </c>
      <c r="K1240" s="64">
        <f t="shared" si="258"/>
        <v>1.3299000000000021</v>
      </c>
      <c r="L1240" s="70">
        <f t="shared" si="259"/>
        <v>7.517721676408419E-2</v>
      </c>
      <c r="M1240" s="64">
        <f t="shared" ca="1" si="248"/>
        <v>16.549333333333333</v>
      </c>
      <c r="N1240" s="64">
        <f t="shared" ca="1" si="250"/>
        <v>1.1408666666666676</v>
      </c>
      <c r="O1240" s="64">
        <f t="shared" ca="1" si="251"/>
        <v>1.3015767511111132</v>
      </c>
      <c r="P1240" s="64">
        <f t="shared" ca="1" si="252"/>
        <v>1.1408666666666676</v>
      </c>
      <c r="Q1240" s="70">
        <f t="shared" ca="1" si="253"/>
        <v>6.4491451010540726E-2</v>
      </c>
      <c r="R1240" s="67">
        <f t="shared" ca="1" si="249"/>
        <v>1.1869041837198735</v>
      </c>
      <c r="S1240" s="68">
        <f t="shared" ca="1" si="260"/>
        <v>1</v>
      </c>
    </row>
    <row r="1241" spans="5:19" x14ac:dyDescent="0.25">
      <c r="E1241" s="62">
        <f t="shared" si="254"/>
        <v>1240</v>
      </c>
      <c r="F1241" s="50">
        <v>45264</v>
      </c>
      <c r="G1241" s="51">
        <v>18.374700000000001</v>
      </c>
      <c r="H1241" s="69">
        <f t="shared" si="255"/>
        <v>17.690200000000001</v>
      </c>
      <c r="I1241" s="64">
        <f t="shared" si="256"/>
        <v>0.68449999999999989</v>
      </c>
      <c r="J1241" s="64">
        <f t="shared" si="257"/>
        <v>0.46854024999999982</v>
      </c>
      <c r="K1241" s="64">
        <f t="shared" si="258"/>
        <v>0.68449999999999989</v>
      </c>
      <c r="L1241" s="70">
        <f t="shared" si="259"/>
        <v>3.7252308881233424E-2</v>
      </c>
      <c r="M1241" s="64">
        <f t="shared" ca="1" si="248"/>
        <v>16.933966666666667</v>
      </c>
      <c r="N1241" s="64">
        <f t="shared" ca="1" si="250"/>
        <v>1.4407333333333341</v>
      </c>
      <c r="O1241" s="64">
        <f t="shared" ca="1" si="251"/>
        <v>2.0757125377777799</v>
      </c>
      <c r="P1241" s="64">
        <f t="shared" ca="1" si="252"/>
        <v>1.4407333333333341</v>
      </c>
      <c r="Q1241" s="70">
        <f t="shared" ca="1" si="253"/>
        <v>7.8408536375197097E-2</v>
      </c>
      <c r="R1241" s="67">
        <f t="shared" ca="1" si="249"/>
        <v>1.48677085038654</v>
      </c>
      <c r="S1241" s="68">
        <f t="shared" ca="1" si="260"/>
        <v>0</v>
      </c>
    </row>
    <row r="1242" spans="5:19" x14ac:dyDescent="0.25">
      <c r="E1242" s="62">
        <f t="shared" si="254"/>
        <v>1241</v>
      </c>
      <c r="F1242" s="50">
        <v>45265</v>
      </c>
      <c r="G1242" s="51">
        <v>17.6706</v>
      </c>
      <c r="H1242" s="69">
        <f t="shared" si="255"/>
        <v>18.374700000000001</v>
      </c>
      <c r="I1242" s="64">
        <f t="shared" si="256"/>
        <v>-0.70410000000000039</v>
      </c>
      <c r="J1242" s="64">
        <f t="shared" si="257"/>
        <v>0.49575681000000055</v>
      </c>
      <c r="K1242" s="64">
        <f t="shared" si="258"/>
        <v>0.70410000000000039</v>
      </c>
      <c r="L1242" s="70">
        <f t="shared" si="259"/>
        <v>3.9845845641913707E-2</v>
      </c>
      <c r="M1242" s="64">
        <f t="shared" ca="1" si="248"/>
        <v>17.475066666666667</v>
      </c>
      <c r="N1242" s="64">
        <f t="shared" ca="1" si="250"/>
        <v>0.19553333333333356</v>
      </c>
      <c r="O1242" s="64">
        <f t="shared" ca="1" si="251"/>
        <v>3.8233284444444536E-2</v>
      </c>
      <c r="P1242" s="64">
        <f t="shared" ca="1" si="252"/>
        <v>0.19553333333333356</v>
      </c>
      <c r="Q1242" s="70">
        <f t="shared" ca="1" si="253"/>
        <v>1.1065460897385124E-2</v>
      </c>
      <c r="R1242" s="67">
        <f t="shared" ca="1" si="249"/>
        <v>0.24157085038653953</v>
      </c>
      <c r="S1242" s="68">
        <f t="shared" ca="1" si="260"/>
        <v>0</v>
      </c>
    </row>
    <row r="1243" spans="5:19" x14ac:dyDescent="0.25">
      <c r="E1243" s="62">
        <f t="shared" si="254"/>
        <v>1242</v>
      </c>
      <c r="F1243" s="50">
        <v>45266</v>
      </c>
      <c r="G1243" s="51">
        <v>17.807500000000001</v>
      </c>
      <c r="H1243" s="69">
        <f t="shared" si="255"/>
        <v>17.6706</v>
      </c>
      <c r="I1243" s="64">
        <f t="shared" si="256"/>
        <v>0.13690000000000069</v>
      </c>
      <c r="J1243" s="64">
        <f t="shared" si="257"/>
        <v>1.874161000000019E-2</v>
      </c>
      <c r="K1243" s="64">
        <f t="shared" si="258"/>
        <v>0.13690000000000069</v>
      </c>
      <c r="L1243" s="70">
        <f t="shared" si="259"/>
        <v>7.6877720061772105E-3</v>
      </c>
      <c r="M1243" s="64">
        <f t="shared" ca="1" si="248"/>
        <v>17.911833333333334</v>
      </c>
      <c r="N1243" s="64">
        <f t="shared" ca="1" si="250"/>
        <v>-0.10433333333333294</v>
      </c>
      <c r="O1243" s="64">
        <f t="shared" ca="1" si="251"/>
        <v>1.0885444444444363E-2</v>
      </c>
      <c r="P1243" s="64">
        <f t="shared" ca="1" si="252"/>
        <v>0.10433333333333294</v>
      </c>
      <c r="Q1243" s="70">
        <f t="shared" ca="1" si="253"/>
        <v>5.8589545603444024E-3</v>
      </c>
      <c r="R1243" s="67">
        <f t="shared" ca="1" si="249"/>
        <v>-5.8295816280126964E-2</v>
      </c>
      <c r="S1243" s="68">
        <f t="shared" ca="1" si="260"/>
        <v>1</v>
      </c>
    </row>
    <row r="1244" spans="5:19" x14ac:dyDescent="0.25">
      <c r="E1244" s="62">
        <f t="shared" si="254"/>
        <v>1243</v>
      </c>
      <c r="F1244" s="50">
        <v>45267</v>
      </c>
      <c r="G1244" s="51">
        <v>17.797799999999999</v>
      </c>
      <c r="H1244" s="69">
        <f t="shared" si="255"/>
        <v>17.807500000000001</v>
      </c>
      <c r="I1244" s="64">
        <f t="shared" si="256"/>
        <v>-9.7000000000022624E-3</v>
      </c>
      <c r="J1244" s="64">
        <f t="shared" si="257"/>
        <v>9.4090000000043885E-5</v>
      </c>
      <c r="K1244" s="64">
        <f t="shared" si="258"/>
        <v>9.7000000000022624E-3</v>
      </c>
      <c r="L1244" s="70">
        <f t="shared" si="259"/>
        <v>5.4501118115734886E-4</v>
      </c>
      <c r="M1244" s="64">
        <f t="shared" ca="1" si="248"/>
        <v>17.950933333333335</v>
      </c>
      <c r="N1244" s="64">
        <f t="shared" ca="1" si="250"/>
        <v>-0.15313333333333645</v>
      </c>
      <c r="O1244" s="64">
        <f t="shared" ca="1" si="251"/>
        <v>2.3449817777778732E-2</v>
      </c>
      <c r="P1244" s="64">
        <f t="shared" ca="1" si="252"/>
        <v>0.15313333333333645</v>
      </c>
      <c r="Q1244" s="70">
        <f t="shared" ca="1" si="253"/>
        <v>8.6040596777880677E-3</v>
      </c>
      <c r="R1244" s="67">
        <f t="shared" ca="1" si="249"/>
        <v>-0.10709581628013047</v>
      </c>
      <c r="S1244" s="68">
        <f t="shared" ca="1" si="260"/>
        <v>0</v>
      </c>
    </row>
    <row r="1245" spans="5:19" x14ac:dyDescent="0.25">
      <c r="E1245" s="62">
        <f t="shared" si="254"/>
        <v>1244</v>
      </c>
      <c r="F1245" s="50">
        <v>45268</v>
      </c>
      <c r="G1245" s="51">
        <v>17.827200000000001</v>
      </c>
      <c r="H1245" s="69">
        <f t="shared" si="255"/>
        <v>17.797799999999999</v>
      </c>
      <c r="I1245" s="64">
        <f t="shared" si="256"/>
        <v>2.9400000000002535E-2</v>
      </c>
      <c r="J1245" s="64">
        <f t="shared" si="257"/>
        <v>8.6436000000014908E-4</v>
      </c>
      <c r="K1245" s="64">
        <f t="shared" si="258"/>
        <v>2.9400000000002535E-2</v>
      </c>
      <c r="L1245" s="70">
        <f t="shared" si="259"/>
        <v>1.6491653204094043E-3</v>
      </c>
      <c r="M1245" s="64">
        <f t="shared" ca="1" si="248"/>
        <v>17.758633333333332</v>
      </c>
      <c r="N1245" s="64">
        <f t="shared" ca="1" si="250"/>
        <v>6.8566666666669107E-2</v>
      </c>
      <c r="O1245" s="64">
        <f t="shared" ca="1" si="251"/>
        <v>4.7013877777781123E-3</v>
      </c>
      <c r="P1245" s="64">
        <f t="shared" ca="1" si="252"/>
        <v>6.8566666666669107E-2</v>
      </c>
      <c r="Q1245" s="70">
        <f t="shared" ca="1" si="253"/>
        <v>3.8461826123378376E-3</v>
      </c>
      <c r="R1245" s="67">
        <f t="shared" ca="1" si="249"/>
        <v>0.11460418371987509</v>
      </c>
      <c r="S1245" s="68">
        <f t="shared" ca="1" si="260"/>
        <v>1</v>
      </c>
    </row>
    <row r="1246" spans="5:19" x14ac:dyDescent="0.25">
      <c r="E1246" s="62">
        <f t="shared" si="254"/>
        <v>1245</v>
      </c>
      <c r="F1246" s="50">
        <v>45271</v>
      </c>
      <c r="G1246" s="51">
        <v>17.915700000000001</v>
      </c>
      <c r="H1246" s="69">
        <f t="shared" si="255"/>
        <v>17.827200000000001</v>
      </c>
      <c r="I1246" s="64">
        <f t="shared" si="256"/>
        <v>8.8499999999999801E-2</v>
      </c>
      <c r="J1246" s="64">
        <f t="shared" si="257"/>
        <v>7.8322499999999642E-3</v>
      </c>
      <c r="K1246" s="64">
        <f t="shared" si="258"/>
        <v>8.8499999999999801E-2</v>
      </c>
      <c r="L1246" s="70">
        <f t="shared" si="259"/>
        <v>4.9398014032384892E-3</v>
      </c>
      <c r="M1246" s="64">
        <f t="shared" ca="1" si="248"/>
        <v>17.810833333333335</v>
      </c>
      <c r="N1246" s="64">
        <f t="shared" ca="1" si="250"/>
        <v>0.10486666666666622</v>
      </c>
      <c r="O1246" s="64">
        <f t="shared" ca="1" si="251"/>
        <v>1.0997017777777684E-2</v>
      </c>
      <c r="P1246" s="64">
        <f t="shared" ca="1" si="252"/>
        <v>0.10486666666666622</v>
      </c>
      <c r="Q1246" s="70">
        <f t="shared" ca="1" si="253"/>
        <v>5.8533390638750493E-3</v>
      </c>
      <c r="R1246" s="67">
        <f t="shared" ca="1" si="249"/>
        <v>0.15090418371987219</v>
      </c>
      <c r="S1246" s="68">
        <f t="shared" ca="1" si="260"/>
        <v>0</v>
      </c>
    </row>
    <row r="1247" spans="5:19" x14ac:dyDescent="0.25">
      <c r="E1247" s="62">
        <f t="shared" si="254"/>
        <v>1246</v>
      </c>
      <c r="F1247" s="50">
        <v>45272</v>
      </c>
      <c r="G1247" s="51">
        <v>17.453800000000001</v>
      </c>
      <c r="H1247" s="69">
        <f t="shared" si="255"/>
        <v>17.915700000000001</v>
      </c>
      <c r="I1247" s="64">
        <f t="shared" si="256"/>
        <v>-0.46189999999999998</v>
      </c>
      <c r="J1247" s="64">
        <f t="shared" si="257"/>
        <v>0.21335160999999997</v>
      </c>
      <c r="K1247" s="64">
        <f t="shared" si="258"/>
        <v>0.46189999999999998</v>
      </c>
      <c r="L1247" s="70">
        <f t="shared" si="259"/>
        <v>2.6464151073118745E-2</v>
      </c>
      <c r="M1247" s="64">
        <f t="shared" ca="1" si="248"/>
        <v>17.846900000000002</v>
      </c>
      <c r="N1247" s="64">
        <f t="shared" ca="1" si="250"/>
        <v>-0.39310000000000045</v>
      </c>
      <c r="O1247" s="64">
        <f t="shared" ca="1" si="251"/>
        <v>0.15452761000000034</v>
      </c>
      <c r="P1247" s="64">
        <f t="shared" ca="1" si="252"/>
        <v>0.39310000000000045</v>
      </c>
      <c r="Q1247" s="70">
        <f t="shared" ca="1" si="253"/>
        <v>2.2522316057248304E-2</v>
      </c>
      <c r="R1247" s="67">
        <f t="shared" ca="1" si="249"/>
        <v>-0.34706248294679448</v>
      </c>
      <c r="S1247" s="68">
        <f t="shared" ca="1" si="260"/>
        <v>1</v>
      </c>
    </row>
    <row r="1248" spans="5:19" x14ac:dyDescent="0.25">
      <c r="E1248" s="62">
        <f t="shared" si="254"/>
        <v>1247</v>
      </c>
      <c r="F1248" s="50">
        <v>45273</v>
      </c>
      <c r="G1248" s="51">
        <v>18.485700000000001</v>
      </c>
      <c r="H1248" s="69">
        <f t="shared" si="255"/>
        <v>17.453800000000001</v>
      </c>
      <c r="I1248" s="64">
        <f t="shared" si="256"/>
        <v>1.0319000000000003</v>
      </c>
      <c r="J1248" s="64">
        <f t="shared" si="257"/>
        <v>1.0648176100000006</v>
      </c>
      <c r="K1248" s="64">
        <f t="shared" si="258"/>
        <v>1.0319000000000003</v>
      </c>
      <c r="L1248" s="70">
        <f t="shared" si="259"/>
        <v>5.5821526909989892E-2</v>
      </c>
      <c r="M1248" s="64">
        <f t="shared" ca="1" si="248"/>
        <v>17.732233333333337</v>
      </c>
      <c r="N1248" s="64">
        <f t="shared" ca="1" si="250"/>
        <v>0.75346666666666451</v>
      </c>
      <c r="O1248" s="64">
        <f t="shared" ca="1" si="251"/>
        <v>0.56771201777777458</v>
      </c>
      <c r="P1248" s="64">
        <f t="shared" ca="1" si="252"/>
        <v>0.75346666666666451</v>
      </c>
      <c r="Q1248" s="70">
        <f t="shared" ca="1" si="253"/>
        <v>4.0759433868701997E-2</v>
      </c>
      <c r="R1248" s="67">
        <f t="shared" ca="1" si="249"/>
        <v>0.79950418371987053</v>
      </c>
      <c r="S1248" s="68">
        <f t="shared" ca="1" si="260"/>
        <v>1</v>
      </c>
    </row>
    <row r="1249" spans="5:19" x14ac:dyDescent="0.25">
      <c r="E1249" s="62">
        <f t="shared" si="254"/>
        <v>1248</v>
      </c>
      <c r="F1249" s="50">
        <v>45274</v>
      </c>
      <c r="G1249" s="51">
        <v>20.038499999999999</v>
      </c>
      <c r="H1249" s="69">
        <f t="shared" si="255"/>
        <v>18.485700000000001</v>
      </c>
      <c r="I1249" s="64">
        <f t="shared" si="256"/>
        <v>1.5527999999999977</v>
      </c>
      <c r="J1249" s="64">
        <f t="shared" si="257"/>
        <v>2.4111878399999931</v>
      </c>
      <c r="K1249" s="64">
        <f t="shared" si="258"/>
        <v>1.5527999999999977</v>
      </c>
      <c r="L1249" s="70">
        <f t="shared" si="259"/>
        <v>7.7490830151957374E-2</v>
      </c>
      <c r="M1249" s="64">
        <f t="shared" ca="1" si="248"/>
        <v>17.951733333333333</v>
      </c>
      <c r="N1249" s="64">
        <f t="shared" ca="1" si="250"/>
        <v>2.0867666666666658</v>
      </c>
      <c r="O1249" s="64">
        <f t="shared" ca="1" si="251"/>
        <v>4.3545951211111076</v>
      </c>
      <c r="P1249" s="64">
        <f t="shared" ca="1" si="252"/>
        <v>2.0867666666666658</v>
      </c>
      <c r="Q1249" s="70">
        <f t="shared" ca="1" si="253"/>
        <v>0.1041378679375535</v>
      </c>
      <c r="R1249" s="67">
        <f t="shared" ca="1" si="249"/>
        <v>2.1328041837198719</v>
      </c>
      <c r="S1249" s="68">
        <f t="shared" ca="1" si="260"/>
        <v>0</v>
      </c>
    </row>
    <row r="1250" spans="5:19" x14ac:dyDescent="0.25">
      <c r="E1250" s="62">
        <f t="shared" si="254"/>
        <v>1249</v>
      </c>
      <c r="F1250" s="50">
        <v>45275</v>
      </c>
      <c r="G1250" s="51">
        <v>19.566700000000001</v>
      </c>
      <c r="H1250" s="69">
        <f t="shared" si="255"/>
        <v>20.038499999999999</v>
      </c>
      <c r="I1250" s="64">
        <f t="shared" si="256"/>
        <v>-0.47179999999999822</v>
      </c>
      <c r="J1250" s="64">
        <f t="shared" si="257"/>
        <v>0.22259523999999833</v>
      </c>
      <c r="K1250" s="64">
        <f t="shared" si="258"/>
        <v>0.47179999999999822</v>
      </c>
      <c r="L1250" s="70">
        <f t="shared" si="259"/>
        <v>2.4112395038509211E-2</v>
      </c>
      <c r="M1250" s="64">
        <f t="shared" ca="1" si="248"/>
        <v>18.659333333333333</v>
      </c>
      <c r="N1250" s="64">
        <f t="shared" ca="1" si="250"/>
        <v>0.90736666666666821</v>
      </c>
      <c r="O1250" s="64">
        <f t="shared" ca="1" si="251"/>
        <v>0.82331426777778061</v>
      </c>
      <c r="P1250" s="64">
        <f t="shared" ca="1" si="252"/>
        <v>0.90736666666666821</v>
      </c>
      <c r="Q1250" s="70">
        <f t="shared" ca="1" si="253"/>
        <v>4.637300447529058E-2</v>
      </c>
      <c r="R1250" s="67">
        <f t="shared" ca="1" si="249"/>
        <v>0.95340418371987423</v>
      </c>
      <c r="S1250" s="68">
        <f t="shared" ca="1" si="260"/>
        <v>0</v>
      </c>
    </row>
    <row r="1251" spans="5:19" x14ac:dyDescent="0.25">
      <c r="E1251" s="62">
        <f t="shared" si="254"/>
        <v>1250</v>
      </c>
      <c r="F1251" s="50">
        <v>45278</v>
      </c>
      <c r="G1251" s="51">
        <v>18.043500000000002</v>
      </c>
      <c r="H1251" s="69">
        <f t="shared" si="255"/>
        <v>19.566700000000001</v>
      </c>
      <c r="I1251" s="64">
        <f t="shared" si="256"/>
        <v>-1.5231999999999992</v>
      </c>
      <c r="J1251" s="64">
        <f t="shared" si="257"/>
        <v>2.3201382399999977</v>
      </c>
      <c r="K1251" s="64">
        <f t="shared" si="258"/>
        <v>1.5231999999999992</v>
      </c>
      <c r="L1251" s="70">
        <f t="shared" si="259"/>
        <v>8.4418211544323385E-2</v>
      </c>
      <c r="M1251" s="64">
        <f t="shared" ca="1" si="248"/>
        <v>19.363633333333336</v>
      </c>
      <c r="N1251" s="64">
        <f t="shared" ca="1" si="250"/>
        <v>-1.3201333333333345</v>
      </c>
      <c r="O1251" s="64">
        <f t="shared" ca="1" si="251"/>
        <v>1.7427520177777809</v>
      </c>
      <c r="P1251" s="64">
        <f t="shared" ca="1" si="252"/>
        <v>1.3201333333333345</v>
      </c>
      <c r="Q1251" s="70">
        <f t="shared" ca="1" si="253"/>
        <v>7.3163927914946345E-2</v>
      </c>
      <c r="R1251" s="67">
        <f t="shared" ca="1" si="249"/>
        <v>-1.2740958162801286</v>
      </c>
      <c r="S1251" s="68">
        <f t="shared" ca="1" si="260"/>
        <v>1</v>
      </c>
    </row>
    <row r="1252" spans="5:19" x14ac:dyDescent="0.25">
      <c r="E1252" s="62">
        <f t="shared" si="254"/>
        <v>1251</v>
      </c>
      <c r="F1252" s="50">
        <v>45279</v>
      </c>
      <c r="G1252" s="51">
        <v>18.416899999999998</v>
      </c>
      <c r="H1252" s="69">
        <f t="shared" si="255"/>
        <v>18.043500000000002</v>
      </c>
      <c r="I1252" s="64">
        <f t="shared" si="256"/>
        <v>0.37339999999999662</v>
      </c>
      <c r="J1252" s="64">
        <f t="shared" si="257"/>
        <v>0.13942755999999748</v>
      </c>
      <c r="K1252" s="64">
        <f t="shared" si="258"/>
        <v>0.37339999999999662</v>
      </c>
      <c r="L1252" s="70">
        <f t="shared" si="259"/>
        <v>2.0274856246165027E-2</v>
      </c>
      <c r="M1252" s="64">
        <f t="shared" ca="1" si="248"/>
        <v>19.216233333333332</v>
      </c>
      <c r="N1252" s="64">
        <f t="shared" ca="1" si="250"/>
        <v>-0.79933333333333323</v>
      </c>
      <c r="O1252" s="64">
        <f t="shared" ca="1" si="251"/>
        <v>0.6389337777777776</v>
      </c>
      <c r="P1252" s="64">
        <f t="shared" ca="1" si="252"/>
        <v>0.79933333333333323</v>
      </c>
      <c r="Q1252" s="70">
        <f t="shared" ca="1" si="253"/>
        <v>4.3402165040442926E-2</v>
      </c>
      <c r="R1252" s="67">
        <f t="shared" ca="1" si="249"/>
        <v>-0.75329581628012721</v>
      </c>
      <c r="S1252" s="68">
        <f t="shared" ca="1" si="260"/>
        <v>0</v>
      </c>
    </row>
    <row r="1253" spans="5:19" x14ac:dyDescent="0.25">
      <c r="E1253" s="62">
        <f t="shared" si="254"/>
        <v>1252</v>
      </c>
      <c r="F1253" s="50">
        <v>45280</v>
      </c>
      <c r="G1253" s="51">
        <v>17.630700000000001</v>
      </c>
      <c r="H1253" s="69">
        <f t="shared" si="255"/>
        <v>18.416899999999998</v>
      </c>
      <c r="I1253" s="64">
        <f t="shared" si="256"/>
        <v>-0.78619999999999735</v>
      </c>
      <c r="J1253" s="64">
        <f t="shared" si="257"/>
        <v>0.61811043999999582</v>
      </c>
      <c r="K1253" s="64">
        <f t="shared" si="258"/>
        <v>0.78619999999999735</v>
      </c>
      <c r="L1253" s="70">
        <f t="shared" si="259"/>
        <v>4.4592670739108331E-2</v>
      </c>
      <c r="M1253" s="64">
        <f t="shared" ca="1" si="248"/>
        <v>18.675700000000003</v>
      </c>
      <c r="N1253" s="64">
        <f t="shared" ca="1" si="250"/>
        <v>-1.0450000000000017</v>
      </c>
      <c r="O1253" s="64">
        <f t="shared" ca="1" si="251"/>
        <v>1.0920250000000036</v>
      </c>
      <c r="P1253" s="64">
        <f t="shared" ca="1" si="252"/>
        <v>1.0450000000000017</v>
      </c>
      <c r="Q1253" s="70">
        <f t="shared" ca="1" si="253"/>
        <v>5.9271611450481355E-2</v>
      </c>
      <c r="R1253" s="67">
        <f t="shared" ca="1" si="249"/>
        <v>-0.99896248294679568</v>
      </c>
      <c r="S1253" s="68">
        <f t="shared" ca="1" si="260"/>
        <v>0</v>
      </c>
    </row>
    <row r="1254" spans="5:19" x14ac:dyDescent="0.25">
      <c r="E1254" s="62">
        <f t="shared" si="254"/>
        <v>1253</v>
      </c>
      <c r="F1254" s="50">
        <v>45281</v>
      </c>
      <c r="G1254" s="51">
        <v>18.878799999999998</v>
      </c>
      <c r="H1254" s="69">
        <f t="shared" si="255"/>
        <v>17.630700000000001</v>
      </c>
      <c r="I1254" s="64">
        <f t="shared" si="256"/>
        <v>1.2480999999999973</v>
      </c>
      <c r="J1254" s="64">
        <f t="shared" si="257"/>
        <v>1.5577536099999933</v>
      </c>
      <c r="K1254" s="64">
        <f t="shared" si="258"/>
        <v>1.2480999999999973</v>
      </c>
      <c r="L1254" s="70">
        <f t="shared" si="259"/>
        <v>6.6111193508061813E-2</v>
      </c>
      <c r="M1254" s="64">
        <f t="shared" ca="1" si="248"/>
        <v>18.030366666666666</v>
      </c>
      <c r="N1254" s="64">
        <f t="shared" ca="1" si="250"/>
        <v>0.84843333333333248</v>
      </c>
      <c r="O1254" s="64">
        <f t="shared" ca="1" si="251"/>
        <v>0.7198391211111097</v>
      </c>
      <c r="P1254" s="64">
        <f t="shared" ca="1" si="252"/>
        <v>0.84843333333333248</v>
      </c>
      <c r="Q1254" s="70">
        <f t="shared" ca="1" si="253"/>
        <v>4.4941062638161992E-2</v>
      </c>
      <c r="R1254" s="67">
        <f t="shared" ca="1" si="249"/>
        <v>0.89447085038653851</v>
      </c>
      <c r="S1254" s="68">
        <f t="shared" ca="1" si="260"/>
        <v>1</v>
      </c>
    </row>
    <row r="1255" spans="5:19" x14ac:dyDescent="0.25">
      <c r="E1255" s="62">
        <f t="shared" si="254"/>
        <v>1254</v>
      </c>
      <c r="F1255" s="50">
        <v>45282</v>
      </c>
      <c r="G1255" s="51">
        <v>18.269500000000001</v>
      </c>
      <c r="H1255" s="69">
        <f t="shared" si="255"/>
        <v>18.878799999999998</v>
      </c>
      <c r="I1255" s="64">
        <f t="shared" si="256"/>
        <v>-0.60929999999999751</v>
      </c>
      <c r="J1255" s="64">
        <f t="shared" si="257"/>
        <v>0.37124648999999699</v>
      </c>
      <c r="K1255" s="64">
        <f t="shared" si="258"/>
        <v>0.60929999999999751</v>
      </c>
      <c r="L1255" s="70">
        <f t="shared" si="259"/>
        <v>3.3350666411231696E-2</v>
      </c>
      <c r="M1255" s="64">
        <f t="shared" ca="1" si="248"/>
        <v>18.308800000000002</v>
      </c>
      <c r="N1255" s="64">
        <f t="shared" ca="1" si="250"/>
        <v>-3.9300000000000779E-2</v>
      </c>
      <c r="O1255" s="64">
        <f t="shared" ca="1" si="251"/>
        <v>1.5444900000000613E-3</v>
      </c>
      <c r="P1255" s="64">
        <f t="shared" ca="1" si="252"/>
        <v>3.9300000000000779E-2</v>
      </c>
      <c r="Q1255" s="70">
        <f t="shared" ca="1" si="253"/>
        <v>2.1511261939298164E-3</v>
      </c>
      <c r="R1255" s="67">
        <f t="shared" ca="1" si="249"/>
        <v>6.7375170532052026E-3</v>
      </c>
      <c r="S1255" s="68">
        <f t="shared" ca="1" si="260"/>
        <v>1</v>
      </c>
    </row>
    <row r="1256" spans="5:19" x14ac:dyDescent="0.25">
      <c r="E1256" s="62">
        <f t="shared" si="254"/>
        <v>1255</v>
      </c>
      <c r="F1256" s="50">
        <v>45286</v>
      </c>
      <c r="G1256" s="51">
        <v>18.397200000000002</v>
      </c>
      <c r="H1256" s="69">
        <f t="shared" si="255"/>
        <v>18.269500000000001</v>
      </c>
      <c r="I1256" s="64">
        <f t="shared" si="256"/>
        <v>0.12770000000000081</v>
      </c>
      <c r="J1256" s="64">
        <f t="shared" si="257"/>
        <v>1.6307290000000207E-2</v>
      </c>
      <c r="K1256" s="64">
        <f t="shared" si="258"/>
        <v>0.12770000000000081</v>
      </c>
      <c r="L1256" s="70">
        <f t="shared" si="259"/>
        <v>6.9412736720805774E-3</v>
      </c>
      <c r="M1256" s="64">
        <f t="shared" ca="1" si="248"/>
        <v>18.259666666666668</v>
      </c>
      <c r="N1256" s="64">
        <f t="shared" ca="1" si="250"/>
        <v>0.13753333333333373</v>
      </c>
      <c r="O1256" s="64">
        <f t="shared" ca="1" si="251"/>
        <v>1.8915417777777888E-2</v>
      </c>
      <c r="P1256" s="64">
        <f t="shared" ca="1" si="252"/>
        <v>0.13753333333333373</v>
      </c>
      <c r="Q1256" s="70">
        <f t="shared" ca="1" si="253"/>
        <v>7.4757752991397447E-3</v>
      </c>
      <c r="R1256" s="67">
        <f t="shared" ca="1" si="249"/>
        <v>0.1835708503865397</v>
      </c>
      <c r="S1256" s="68">
        <f t="shared" ca="1" si="260"/>
        <v>1</v>
      </c>
    </row>
    <row r="1257" spans="5:19" x14ac:dyDescent="0.25">
      <c r="E1257" s="62">
        <f t="shared" si="254"/>
        <v>1256</v>
      </c>
      <c r="F1257" s="50">
        <v>45287</v>
      </c>
      <c r="G1257" s="51">
        <v>18.5152</v>
      </c>
      <c r="H1257" s="69">
        <f t="shared" si="255"/>
        <v>18.397200000000002</v>
      </c>
      <c r="I1257" s="64">
        <f t="shared" si="256"/>
        <v>0.11799999999999855</v>
      </c>
      <c r="J1257" s="64">
        <f t="shared" si="257"/>
        <v>1.3923999999999657E-2</v>
      </c>
      <c r="K1257" s="64">
        <f t="shared" si="258"/>
        <v>0.11799999999999855</v>
      </c>
      <c r="L1257" s="70">
        <f t="shared" si="259"/>
        <v>6.373142067058339E-3</v>
      </c>
      <c r="M1257" s="64">
        <f t="shared" ca="1" si="248"/>
        <v>18.515166666666669</v>
      </c>
      <c r="N1257" s="64">
        <f t="shared" ca="1" si="250"/>
        <v>3.3333333330887172E-5</v>
      </c>
      <c r="O1257" s="64">
        <f t="shared" ca="1" si="251"/>
        <v>1.1111111109480336E-9</v>
      </c>
      <c r="P1257" s="64">
        <f t="shared" ca="1" si="252"/>
        <v>3.3333333330887172E-5</v>
      </c>
      <c r="Q1257" s="70">
        <f t="shared" ca="1" si="253"/>
        <v>1.8003226176809958E-6</v>
      </c>
      <c r="R1257" s="67">
        <f t="shared" ca="1" si="249"/>
        <v>4.6070850386536868E-2</v>
      </c>
      <c r="S1257" s="68">
        <f t="shared" ca="1" si="260"/>
        <v>0</v>
      </c>
    </row>
    <row r="1258" spans="5:19" x14ac:dyDescent="0.25">
      <c r="E1258" s="62">
        <f t="shared" si="254"/>
        <v>1257</v>
      </c>
      <c r="F1258" s="50">
        <v>45288</v>
      </c>
      <c r="G1258" s="51">
        <v>18.731400000000001</v>
      </c>
      <c r="H1258" s="69">
        <f t="shared" si="255"/>
        <v>18.5152</v>
      </c>
      <c r="I1258" s="64">
        <f t="shared" si="256"/>
        <v>0.21620000000000061</v>
      </c>
      <c r="J1258" s="64">
        <f t="shared" si="257"/>
        <v>4.6742440000000267E-2</v>
      </c>
      <c r="K1258" s="64">
        <f t="shared" si="258"/>
        <v>0.21620000000000061</v>
      </c>
      <c r="L1258" s="70">
        <f t="shared" si="259"/>
        <v>1.154211644618131E-2</v>
      </c>
      <c r="M1258" s="64">
        <f t="shared" ca="1" si="248"/>
        <v>18.393966666666667</v>
      </c>
      <c r="N1258" s="64">
        <f t="shared" ca="1" si="250"/>
        <v>0.33743333333333325</v>
      </c>
      <c r="O1258" s="64">
        <f t="shared" ca="1" si="251"/>
        <v>0.11386125444444439</v>
      </c>
      <c r="P1258" s="64">
        <f t="shared" ca="1" si="252"/>
        <v>0.33743333333333325</v>
      </c>
      <c r="Q1258" s="70">
        <f t="shared" ca="1" si="253"/>
        <v>1.8014314644571854E-2</v>
      </c>
      <c r="R1258" s="67">
        <f t="shared" ca="1" si="249"/>
        <v>0.38347085038653922</v>
      </c>
      <c r="S1258" s="68">
        <f t="shared" ca="1" si="260"/>
        <v>0</v>
      </c>
    </row>
    <row r="1259" spans="5:19" x14ac:dyDescent="0.25">
      <c r="E1259" s="62">
        <f t="shared" si="254"/>
        <v>1258</v>
      </c>
      <c r="F1259" s="50">
        <v>45289</v>
      </c>
      <c r="G1259" s="51">
        <v>18.475899999999999</v>
      </c>
      <c r="H1259" s="69">
        <f t="shared" si="255"/>
        <v>18.731400000000001</v>
      </c>
      <c r="I1259" s="64">
        <f t="shared" si="256"/>
        <v>-0.25550000000000139</v>
      </c>
      <c r="J1259" s="64">
        <f t="shared" si="257"/>
        <v>6.5280250000000706E-2</v>
      </c>
      <c r="K1259" s="64">
        <f t="shared" si="258"/>
        <v>0.25550000000000139</v>
      </c>
      <c r="L1259" s="70">
        <f t="shared" si="259"/>
        <v>1.3828825659372556E-2</v>
      </c>
      <c r="M1259" s="64">
        <f t="shared" ca="1" si="248"/>
        <v>18.547933333333336</v>
      </c>
      <c r="N1259" s="64">
        <f t="shared" ca="1" si="250"/>
        <v>-7.2033333333337168E-2</v>
      </c>
      <c r="O1259" s="64">
        <f t="shared" ca="1" si="251"/>
        <v>5.188801111111664E-3</v>
      </c>
      <c r="P1259" s="64">
        <f t="shared" ca="1" si="252"/>
        <v>7.2033333333337168E-2</v>
      </c>
      <c r="Q1259" s="70">
        <f t="shared" ca="1" si="253"/>
        <v>3.898772635343186E-3</v>
      </c>
      <c r="R1259" s="67">
        <f t="shared" ca="1" si="249"/>
        <v>-2.5995816280131187E-2</v>
      </c>
      <c r="S1259" s="68">
        <f t="shared" ca="1" si="260"/>
        <v>1</v>
      </c>
    </row>
    <row r="1260" spans="5:19" x14ac:dyDescent="0.25">
      <c r="E1260" s="62">
        <f t="shared" si="254"/>
        <v>1259</v>
      </c>
      <c r="F1260" s="50">
        <v>45293</v>
      </c>
      <c r="G1260" s="51">
        <v>18.328499999999998</v>
      </c>
      <c r="H1260" s="69">
        <f t="shared" si="255"/>
        <v>18.475899999999999</v>
      </c>
      <c r="I1260" s="64">
        <f t="shared" si="256"/>
        <v>-0.14740000000000109</v>
      </c>
      <c r="J1260" s="64">
        <f t="shared" si="257"/>
        <v>2.172676000000032E-2</v>
      </c>
      <c r="K1260" s="64">
        <f t="shared" si="258"/>
        <v>0.14740000000000109</v>
      </c>
      <c r="L1260" s="70">
        <f t="shared" si="259"/>
        <v>8.0421201953242826E-3</v>
      </c>
      <c r="M1260" s="64">
        <f t="shared" ca="1" si="248"/>
        <v>18.574166666666667</v>
      </c>
      <c r="N1260" s="64">
        <f t="shared" ca="1" si="250"/>
        <v>-0.24566666666666848</v>
      </c>
      <c r="O1260" s="64">
        <f t="shared" ca="1" si="251"/>
        <v>6.0352111111112001E-2</v>
      </c>
      <c r="P1260" s="64">
        <f t="shared" ca="1" si="252"/>
        <v>0.24566666666666848</v>
      </c>
      <c r="Q1260" s="70">
        <f t="shared" ca="1" si="253"/>
        <v>1.3403533658873803E-2</v>
      </c>
      <c r="R1260" s="67">
        <f t="shared" ca="1" si="249"/>
        <v>-0.19962914961346251</v>
      </c>
      <c r="S1260" s="68">
        <f t="shared" ca="1" si="260"/>
        <v>0</v>
      </c>
    </row>
    <row r="1261" spans="5:19" x14ac:dyDescent="0.25">
      <c r="E1261" s="62">
        <f t="shared" si="254"/>
        <v>1260</v>
      </c>
      <c r="F1261" s="50">
        <v>45294</v>
      </c>
      <c r="G1261" s="51">
        <v>17.208100000000002</v>
      </c>
      <c r="H1261" s="69">
        <f t="shared" si="255"/>
        <v>18.328499999999998</v>
      </c>
      <c r="I1261" s="64">
        <f t="shared" si="256"/>
        <v>-1.1203999999999965</v>
      </c>
      <c r="J1261" s="64">
        <f t="shared" si="257"/>
        <v>1.2552961599999921</v>
      </c>
      <c r="K1261" s="64">
        <f t="shared" si="258"/>
        <v>1.1203999999999965</v>
      </c>
      <c r="L1261" s="70">
        <f t="shared" si="259"/>
        <v>6.5108873146948035E-2</v>
      </c>
      <c r="M1261" s="64">
        <f t="shared" ca="1" si="248"/>
        <v>18.511933333333335</v>
      </c>
      <c r="N1261" s="64">
        <f t="shared" ca="1" si="250"/>
        <v>-1.3038333333333334</v>
      </c>
      <c r="O1261" s="64">
        <f t="shared" ca="1" si="251"/>
        <v>1.6999813611111112</v>
      </c>
      <c r="P1261" s="64">
        <f t="shared" ca="1" si="252"/>
        <v>1.3038333333333334</v>
      </c>
      <c r="Q1261" s="70">
        <f t="shared" ca="1" si="253"/>
        <v>7.5768581850020236E-2</v>
      </c>
      <c r="R1261" s="67">
        <f t="shared" ca="1" si="249"/>
        <v>-1.2577958162801275</v>
      </c>
      <c r="S1261" s="68">
        <f t="shared" ca="1" si="260"/>
        <v>0</v>
      </c>
    </row>
    <row r="1262" spans="5:19" x14ac:dyDescent="0.25">
      <c r="E1262" s="62">
        <f t="shared" si="254"/>
        <v>1261</v>
      </c>
      <c r="F1262" s="50">
        <v>45295</v>
      </c>
      <c r="G1262" s="51">
        <v>16.6479</v>
      </c>
      <c r="H1262" s="69">
        <f t="shared" si="255"/>
        <v>17.208100000000002</v>
      </c>
      <c r="I1262" s="64">
        <f t="shared" si="256"/>
        <v>-0.56020000000000181</v>
      </c>
      <c r="J1262" s="64">
        <f t="shared" si="257"/>
        <v>0.31382404000000202</v>
      </c>
      <c r="K1262" s="64">
        <f t="shared" si="258"/>
        <v>0.56020000000000181</v>
      </c>
      <c r="L1262" s="70">
        <f t="shared" si="259"/>
        <v>3.3649889775887759E-2</v>
      </c>
      <c r="M1262" s="64">
        <f t="shared" ca="1" si="248"/>
        <v>18.004166666666666</v>
      </c>
      <c r="N1262" s="64">
        <f t="shared" ca="1" si="250"/>
        <v>-1.3562666666666665</v>
      </c>
      <c r="O1262" s="64">
        <f t="shared" ca="1" si="251"/>
        <v>1.8394592711111106</v>
      </c>
      <c r="P1262" s="64">
        <f t="shared" ca="1" si="252"/>
        <v>1.3562666666666665</v>
      </c>
      <c r="Q1262" s="70">
        <f t="shared" ca="1" si="253"/>
        <v>8.1467732666983012E-2</v>
      </c>
      <c r="R1262" s="67">
        <f t="shared" ca="1" si="249"/>
        <v>-1.3102291496134606</v>
      </c>
      <c r="S1262" s="68">
        <f t="shared" ca="1" si="260"/>
        <v>0</v>
      </c>
    </row>
    <row r="1263" spans="5:19" x14ac:dyDescent="0.25">
      <c r="E1263" s="62">
        <f t="shared" si="254"/>
        <v>1262</v>
      </c>
      <c r="F1263" s="50">
        <v>45296</v>
      </c>
      <c r="G1263" s="51">
        <v>16.608599999999999</v>
      </c>
      <c r="H1263" s="69">
        <f t="shared" si="255"/>
        <v>16.6479</v>
      </c>
      <c r="I1263" s="64">
        <f t="shared" si="256"/>
        <v>-3.9300000000000779E-2</v>
      </c>
      <c r="J1263" s="64">
        <f t="shared" si="257"/>
        <v>1.5444900000000613E-3</v>
      </c>
      <c r="K1263" s="64">
        <f t="shared" si="258"/>
        <v>3.9300000000000779E-2</v>
      </c>
      <c r="L1263" s="70">
        <f t="shared" si="259"/>
        <v>2.3662439940754054E-3</v>
      </c>
      <c r="M1263" s="64">
        <f t="shared" ca="1" si="248"/>
        <v>17.394833333333334</v>
      </c>
      <c r="N1263" s="64">
        <f t="shared" ca="1" si="250"/>
        <v>-0.78623333333333534</v>
      </c>
      <c r="O1263" s="64">
        <f t="shared" ca="1" si="251"/>
        <v>0.61816285444444763</v>
      </c>
      <c r="P1263" s="64">
        <f t="shared" ca="1" si="252"/>
        <v>0.78623333333333534</v>
      </c>
      <c r="Q1263" s="70">
        <f t="shared" ca="1" si="253"/>
        <v>4.7338928828037002E-2</v>
      </c>
      <c r="R1263" s="67">
        <f t="shared" ca="1" si="249"/>
        <v>-0.74019581628012932</v>
      </c>
      <c r="S1263" s="68">
        <f t="shared" ca="1" si="260"/>
        <v>0</v>
      </c>
    </row>
    <row r="1264" spans="5:19" x14ac:dyDescent="0.25">
      <c r="E1264" s="62">
        <f t="shared" si="254"/>
        <v>1263</v>
      </c>
      <c r="F1264" s="50">
        <v>45299</v>
      </c>
      <c r="G1264" s="51">
        <v>17.031199999999998</v>
      </c>
      <c r="H1264" s="69">
        <f t="shared" si="255"/>
        <v>16.608599999999999</v>
      </c>
      <c r="I1264" s="64">
        <f t="shared" si="256"/>
        <v>0.4225999999999992</v>
      </c>
      <c r="J1264" s="64">
        <f t="shared" si="257"/>
        <v>0.17859075999999932</v>
      </c>
      <c r="K1264" s="64">
        <f t="shared" si="258"/>
        <v>0.4225999999999992</v>
      </c>
      <c r="L1264" s="70">
        <f t="shared" si="259"/>
        <v>2.4813283855512191E-2</v>
      </c>
      <c r="M1264" s="64">
        <f t="shared" ca="1" si="248"/>
        <v>16.821533333333335</v>
      </c>
      <c r="N1264" s="64">
        <f t="shared" ca="1" si="250"/>
        <v>0.20966666666666356</v>
      </c>
      <c r="O1264" s="64">
        <f t="shared" ca="1" si="251"/>
        <v>4.3960111111109805E-2</v>
      </c>
      <c r="P1264" s="64">
        <f t="shared" ca="1" si="252"/>
        <v>0.20966666666666356</v>
      </c>
      <c r="Q1264" s="70">
        <f t="shared" ca="1" si="253"/>
        <v>1.2310739505534759E-2</v>
      </c>
      <c r="R1264" s="67">
        <f t="shared" ca="1" si="249"/>
        <v>0.25570418371986953</v>
      </c>
      <c r="S1264" s="68">
        <f t="shared" ca="1" si="260"/>
        <v>1</v>
      </c>
    </row>
    <row r="1265" spans="5:19" x14ac:dyDescent="0.25">
      <c r="E1265" s="62">
        <f t="shared" si="254"/>
        <v>1264</v>
      </c>
      <c r="F1265" s="50">
        <v>45300</v>
      </c>
      <c r="G1265" s="51">
        <v>16.864100000000001</v>
      </c>
      <c r="H1265" s="69">
        <f t="shared" si="255"/>
        <v>17.031199999999998</v>
      </c>
      <c r="I1265" s="64">
        <f t="shared" si="256"/>
        <v>-0.16709999999999781</v>
      </c>
      <c r="J1265" s="64">
        <f t="shared" si="257"/>
        <v>2.7922409999999266E-2</v>
      </c>
      <c r="K1265" s="64">
        <f t="shared" si="258"/>
        <v>0.16709999999999781</v>
      </c>
      <c r="L1265" s="70">
        <f t="shared" si="259"/>
        <v>9.9086224583581576E-3</v>
      </c>
      <c r="M1265" s="64">
        <f t="shared" ca="1" si="248"/>
        <v>16.762566666666668</v>
      </c>
      <c r="N1265" s="64">
        <f t="shared" ca="1" si="250"/>
        <v>0.10153333333333237</v>
      </c>
      <c r="O1265" s="64">
        <f t="shared" ca="1" si="251"/>
        <v>1.030901777777758E-2</v>
      </c>
      <c r="P1265" s="64">
        <f t="shared" ca="1" si="252"/>
        <v>0.10153333333333237</v>
      </c>
      <c r="Q1265" s="70">
        <f t="shared" ca="1" si="253"/>
        <v>6.0206790361378524E-3</v>
      </c>
      <c r="R1265" s="67">
        <f t="shared" ca="1" si="249"/>
        <v>0.14757085038653833</v>
      </c>
      <c r="S1265" s="68">
        <f t="shared" ca="1" si="260"/>
        <v>0</v>
      </c>
    </row>
    <row r="1266" spans="5:19" x14ac:dyDescent="0.25">
      <c r="E1266" s="62">
        <f t="shared" si="254"/>
        <v>1265</v>
      </c>
      <c r="F1266" s="50">
        <v>45301</v>
      </c>
      <c r="G1266" s="51">
        <v>17.0017</v>
      </c>
      <c r="H1266" s="69">
        <f t="shared" si="255"/>
        <v>16.864100000000001</v>
      </c>
      <c r="I1266" s="64">
        <f t="shared" si="256"/>
        <v>0.13759999999999906</v>
      </c>
      <c r="J1266" s="64">
        <f t="shared" si="257"/>
        <v>1.8933759999999741E-2</v>
      </c>
      <c r="K1266" s="64">
        <f t="shared" si="258"/>
        <v>0.13759999999999906</v>
      </c>
      <c r="L1266" s="70">
        <f t="shared" si="259"/>
        <v>8.0933083162271456E-3</v>
      </c>
      <c r="M1266" s="64">
        <f t="shared" ca="1" si="248"/>
        <v>16.834633333333333</v>
      </c>
      <c r="N1266" s="64">
        <f t="shared" ca="1" si="250"/>
        <v>0.16706666666666692</v>
      </c>
      <c r="O1266" s="64">
        <f t="shared" ca="1" si="251"/>
        <v>2.7911271111111195E-2</v>
      </c>
      <c r="P1266" s="64">
        <f t="shared" ca="1" si="252"/>
        <v>0.16706666666666692</v>
      </c>
      <c r="Q1266" s="70">
        <f t="shared" ca="1" si="253"/>
        <v>9.8264683335588156E-3</v>
      </c>
      <c r="R1266" s="67">
        <f t="shared" ca="1" si="249"/>
        <v>0.21310418371987289</v>
      </c>
      <c r="S1266" s="68">
        <f t="shared" ca="1" si="260"/>
        <v>0</v>
      </c>
    </row>
    <row r="1267" spans="5:19" x14ac:dyDescent="0.25">
      <c r="E1267" s="62">
        <f t="shared" si="254"/>
        <v>1266</v>
      </c>
      <c r="F1267" s="50">
        <v>45302</v>
      </c>
      <c r="G1267" s="51">
        <v>16.6676</v>
      </c>
      <c r="H1267" s="69">
        <f t="shared" si="255"/>
        <v>17.0017</v>
      </c>
      <c r="I1267" s="64">
        <f t="shared" si="256"/>
        <v>-0.3340999999999994</v>
      </c>
      <c r="J1267" s="64">
        <f t="shared" si="257"/>
        <v>0.1116228099999996</v>
      </c>
      <c r="K1267" s="64">
        <f t="shared" si="258"/>
        <v>0.3340999999999994</v>
      </c>
      <c r="L1267" s="70">
        <f t="shared" si="259"/>
        <v>2.00448774868607E-2</v>
      </c>
      <c r="M1267" s="64">
        <f t="shared" ca="1" si="248"/>
        <v>16.965666666666667</v>
      </c>
      <c r="N1267" s="64">
        <f t="shared" ca="1" si="250"/>
        <v>-0.29806666666666715</v>
      </c>
      <c r="O1267" s="64">
        <f t="shared" ca="1" si="251"/>
        <v>8.884373777777807E-2</v>
      </c>
      <c r="P1267" s="64">
        <f t="shared" ca="1" si="252"/>
        <v>0.29806666666666715</v>
      </c>
      <c r="Q1267" s="70">
        <f t="shared" ca="1" si="253"/>
        <v>1.7882998552081111E-2</v>
      </c>
      <c r="R1267" s="67">
        <f t="shared" ca="1" si="249"/>
        <v>-0.25202914961346118</v>
      </c>
      <c r="S1267" s="68">
        <f t="shared" ca="1" si="260"/>
        <v>1</v>
      </c>
    </row>
    <row r="1268" spans="5:19" x14ac:dyDescent="0.25">
      <c r="E1268" s="62">
        <f t="shared" si="254"/>
        <v>1267</v>
      </c>
      <c r="F1268" s="50">
        <v>45303</v>
      </c>
      <c r="G1268" s="51">
        <v>15.9305</v>
      </c>
      <c r="H1268" s="69">
        <f t="shared" si="255"/>
        <v>16.6676</v>
      </c>
      <c r="I1268" s="64">
        <f t="shared" si="256"/>
        <v>-0.73709999999999987</v>
      </c>
      <c r="J1268" s="64">
        <f t="shared" si="257"/>
        <v>0.54331640999999975</v>
      </c>
      <c r="K1268" s="64">
        <f t="shared" si="258"/>
        <v>0.73709999999999987</v>
      </c>
      <c r="L1268" s="70">
        <f t="shared" si="259"/>
        <v>4.6269734157747711E-2</v>
      </c>
      <c r="M1268" s="64">
        <f t="shared" ca="1" si="248"/>
        <v>16.844466666666666</v>
      </c>
      <c r="N1268" s="64">
        <f t="shared" ca="1" si="250"/>
        <v>-0.91396666666666526</v>
      </c>
      <c r="O1268" s="64">
        <f t="shared" ca="1" si="251"/>
        <v>0.83533506777777522</v>
      </c>
      <c r="P1268" s="64">
        <f t="shared" ca="1" si="252"/>
        <v>0.91396666666666526</v>
      </c>
      <c r="Q1268" s="70">
        <f t="shared" ca="1" si="253"/>
        <v>5.7372126842639294E-2</v>
      </c>
      <c r="R1268" s="67">
        <f t="shared" ca="1" si="249"/>
        <v>-0.86792914961345924</v>
      </c>
      <c r="S1268" s="68">
        <f t="shared" ca="1" si="260"/>
        <v>0</v>
      </c>
    </row>
    <row r="1269" spans="5:19" x14ac:dyDescent="0.25">
      <c r="E1269" s="62">
        <f t="shared" si="254"/>
        <v>1268</v>
      </c>
      <c r="F1269" s="50">
        <v>45307</v>
      </c>
      <c r="G1269" s="51">
        <v>15.164</v>
      </c>
      <c r="H1269" s="69">
        <f t="shared" si="255"/>
        <v>15.9305</v>
      </c>
      <c r="I1269" s="64">
        <f t="shared" si="256"/>
        <v>-0.76650000000000063</v>
      </c>
      <c r="J1269" s="64">
        <f t="shared" si="257"/>
        <v>0.58752225000000091</v>
      </c>
      <c r="K1269" s="64">
        <f t="shared" si="258"/>
        <v>0.76650000000000063</v>
      </c>
      <c r="L1269" s="70">
        <f t="shared" si="259"/>
        <v>5.0547348984436864E-2</v>
      </c>
      <c r="M1269" s="64">
        <f t="shared" ca="1" si="248"/>
        <v>16.533266666666666</v>
      </c>
      <c r="N1269" s="64">
        <f t="shared" ca="1" si="250"/>
        <v>-1.3692666666666664</v>
      </c>
      <c r="O1269" s="64">
        <f t="shared" ca="1" si="251"/>
        <v>1.8748912044444437</v>
      </c>
      <c r="P1269" s="64">
        <f t="shared" ca="1" si="252"/>
        <v>1.3692666666666664</v>
      </c>
      <c r="Q1269" s="70">
        <f t="shared" ca="1" si="253"/>
        <v>9.0297195111228329E-2</v>
      </c>
      <c r="R1269" s="67">
        <f t="shared" ca="1" si="249"/>
        <v>-1.3232291496134605</v>
      </c>
      <c r="S1269" s="68">
        <f t="shared" ca="1" si="260"/>
        <v>0</v>
      </c>
    </row>
    <row r="1270" spans="5:19" x14ac:dyDescent="0.25">
      <c r="E1270" s="62">
        <f t="shared" si="254"/>
        <v>1269</v>
      </c>
      <c r="F1270" s="50">
        <v>45308</v>
      </c>
      <c r="G1270" s="51">
        <v>14.9871</v>
      </c>
      <c r="H1270" s="69">
        <f t="shared" si="255"/>
        <v>15.164</v>
      </c>
      <c r="I1270" s="64">
        <f t="shared" si="256"/>
        <v>-0.17689999999999984</v>
      </c>
      <c r="J1270" s="64">
        <f t="shared" si="257"/>
        <v>3.1293609999999944E-2</v>
      </c>
      <c r="K1270" s="64">
        <f t="shared" si="258"/>
        <v>0.17689999999999984</v>
      </c>
      <c r="L1270" s="70">
        <f t="shared" si="259"/>
        <v>1.1803484329856999E-2</v>
      </c>
      <c r="M1270" s="64">
        <f t="shared" ca="1" si="248"/>
        <v>15.920700000000002</v>
      </c>
      <c r="N1270" s="64">
        <f t="shared" ca="1" si="250"/>
        <v>-0.93360000000000198</v>
      </c>
      <c r="O1270" s="64">
        <f t="shared" ca="1" si="251"/>
        <v>0.87160896000000365</v>
      </c>
      <c r="P1270" s="64">
        <f t="shared" ca="1" si="252"/>
        <v>0.93360000000000198</v>
      </c>
      <c r="Q1270" s="70">
        <f t="shared" ca="1" si="253"/>
        <v>6.2293572472326336E-2</v>
      </c>
      <c r="R1270" s="67">
        <f t="shared" ca="1" si="249"/>
        <v>-0.88756248294679596</v>
      </c>
      <c r="S1270" s="68">
        <f t="shared" ca="1" si="260"/>
        <v>0</v>
      </c>
    </row>
    <row r="1271" spans="5:19" x14ac:dyDescent="0.25">
      <c r="E1271" s="62">
        <f t="shared" si="254"/>
        <v>1270</v>
      </c>
      <c r="F1271" s="50">
        <v>45309</v>
      </c>
      <c r="G1271" s="51">
        <v>15.055899999999999</v>
      </c>
      <c r="H1271" s="69">
        <f t="shared" si="255"/>
        <v>14.9871</v>
      </c>
      <c r="I1271" s="64">
        <f t="shared" si="256"/>
        <v>6.8799999999999528E-2</v>
      </c>
      <c r="J1271" s="64">
        <f t="shared" si="257"/>
        <v>4.7334399999999352E-3</v>
      </c>
      <c r="K1271" s="64">
        <f t="shared" si="258"/>
        <v>6.8799999999999528E-2</v>
      </c>
      <c r="L1271" s="70">
        <f t="shared" si="259"/>
        <v>4.569637152212723E-3</v>
      </c>
      <c r="M1271" s="64">
        <f t="shared" ca="1" si="248"/>
        <v>15.360533333333334</v>
      </c>
      <c r="N1271" s="64">
        <f t="shared" ca="1" si="250"/>
        <v>-0.30463333333333509</v>
      </c>
      <c r="O1271" s="64">
        <f t="shared" ca="1" si="251"/>
        <v>9.280146777777884E-2</v>
      </c>
      <c r="P1271" s="64">
        <f t="shared" ca="1" si="252"/>
        <v>0.30463333333333509</v>
      </c>
      <c r="Q1271" s="70">
        <f t="shared" ca="1" si="253"/>
        <v>2.023348543317471E-2</v>
      </c>
      <c r="R1271" s="67">
        <f t="shared" ca="1" si="249"/>
        <v>-0.25859581628012912</v>
      </c>
      <c r="S1271" s="68">
        <f t="shared" ca="1" si="260"/>
        <v>0</v>
      </c>
    </row>
    <row r="1272" spans="5:19" x14ac:dyDescent="0.25">
      <c r="E1272" s="62">
        <f t="shared" si="254"/>
        <v>1271</v>
      </c>
      <c r="F1272" s="50">
        <v>45310</v>
      </c>
      <c r="G1272" s="51">
        <v>15.4391</v>
      </c>
      <c r="H1272" s="69">
        <f t="shared" si="255"/>
        <v>15.055899999999999</v>
      </c>
      <c r="I1272" s="64">
        <f t="shared" si="256"/>
        <v>0.38320000000000043</v>
      </c>
      <c r="J1272" s="64">
        <f t="shared" si="257"/>
        <v>0.14684224000000032</v>
      </c>
      <c r="K1272" s="64">
        <f t="shared" si="258"/>
        <v>0.38320000000000043</v>
      </c>
      <c r="L1272" s="70">
        <f t="shared" si="259"/>
        <v>2.4820099617205695E-2</v>
      </c>
      <c r="M1272" s="64">
        <f t="shared" ca="1" si="248"/>
        <v>15.069000000000001</v>
      </c>
      <c r="N1272" s="64">
        <f t="shared" ca="1" si="250"/>
        <v>0.37009999999999899</v>
      </c>
      <c r="O1272" s="64">
        <f t="shared" ca="1" si="251"/>
        <v>0.13697400999999926</v>
      </c>
      <c r="P1272" s="64">
        <f t="shared" ca="1" si="252"/>
        <v>0.37009999999999899</v>
      </c>
      <c r="Q1272" s="70">
        <f t="shared" ca="1" si="253"/>
        <v>2.3971604562442045E-2</v>
      </c>
      <c r="R1272" s="67">
        <f t="shared" ca="1" si="249"/>
        <v>0.41613751705320495</v>
      </c>
      <c r="S1272" s="68">
        <f t="shared" ca="1" si="260"/>
        <v>1</v>
      </c>
    </row>
    <row r="1273" spans="5:19" x14ac:dyDescent="0.25">
      <c r="E1273" s="62">
        <f t="shared" si="254"/>
        <v>1272</v>
      </c>
      <c r="F1273" s="50">
        <v>45313</v>
      </c>
      <c r="G1273" s="51">
        <v>16.2057</v>
      </c>
      <c r="H1273" s="69">
        <f t="shared" si="255"/>
        <v>15.4391</v>
      </c>
      <c r="I1273" s="64">
        <f t="shared" si="256"/>
        <v>0.76660000000000039</v>
      </c>
      <c r="J1273" s="64">
        <f t="shared" si="257"/>
        <v>0.58767556000000065</v>
      </c>
      <c r="K1273" s="64">
        <f t="shared" si="258"/>
        <v>0.76660000000000039</v>
      </c>
      <c r="L1273" s="70">
        <f t="shared" si="259"/>
        <v>4.7304343533448132E-2</v>
      </c>
      <c r="M1273" s="64">
        <f t="shared" ca="1" si="248"/>
        <v>15.1607</v>
      </c>
      <c r="N1273" s="64">
        <f t="shared" ca="1" si="250"/>
        <v>1.0449999999999999</v>
      </c>
      <c r="O1273" s="64">
        <f t="shared" ca="1" si="251"/>
        <v>1.0920249999999998</v>
      </c>
      <c r="P1273" s="64">
        <f t="shared" ca="1" si="252"/>
        <v>1.0449999999999999</v>
      </c>
      <c r="Q1273" s="70">
        <f t="shared" ca="1" si="253"/>
        <v>6.4483484206174363E-2</v>
      </c>
      <c r="R1273" s="67">
        <f t="shared" ca="1" si="249"/>
        <v>1.0910375170532058</v>
      </c>
      <c r="S1273" s="68">
        <f t="shared" ca="1" si="260"/>
        <v>0</v>
      </c>
    </row>
    <row r="1274" spans="5:19" x14ac:dyDescent="0.25">
      <c r="E1274" s="62">
        <f t="shared" si="254"/>
        <v>1273</v>
      </c>
      <c r="F1274" s="50">
        <v>45314</v>
      </c>
      <c r="G1274" s="51">
        <v>16.431699999999999</v>
      </c>
      <c r="H1274" s="69">
        <f t="shared" si="255"/>
        <v>16.2057</v>
      </c>
      <c r="I1274" s="64">
        <f t="shared" si="256"/>
        <v>0.22599999999999909</v>
      </c>
      <c r="J1274" s="64">
        <f t="shared" si="257"/>
        <v>5.1075999999999587E-2</v>
      </c>
      <c r="K1274" s="64">
        <f t="shared" si="258"/>
        <v>0.22599999999999909</v>
      </c>
      <c r="L1274" s="70">
        <f t="shared" si="259"/>
        <v>1.3753902517694401E-2</v>
      </c>
      <c r="M1274" s="64">
        <f t="shared" ca="1" si="248"/>
        <v>15.566899999999999</v>
      </c>
      <c r="N1274" s="64">
        <f t="shared" ca="1" si="250"/>
        <v>0.86480000000000068</v>
      </c>
      <c r="O1274" s="64">
        <f t="shared" ca="1" si="251"/>
        <v>0.74787904000000116</v>
      </c>
      <c r="P1274" s="64">
        <f t="shared" ca="1" si="252"/>
        <v>0.86480000000000068</v>
      </c>
      <c r="Q1274" s="70">
        <f t="shared" ca="1" si="253"/>
        <v>5.2629977421691045E-2</v>
      </c>
      <c r="R1274" s="67">
        <f t="shared" ca="1" si="249"/>
        <v>0.9108375170532067</v>
      </c>
      <c r="S1274" s="68">
        <f t="shared" ca="1" si="260"/>
        <v>0</v>
      </c>
    </row>
    <row r="1275" spans="5:19" x14ac:dyDescent="0.25">
      <c r="E1275" s="62">
        <f t="shared" si="254"/>
        <v>1274</v>
      </c>
      <c r="F1275" s="50">
        <v>45315</v>
      </c>
      <c r="G1275" s="51">
        <v>16.520199999999999</v>
      </c>
      <c r="H1275" s="69">
        <f t="shared" si="255"/>
        <v>16.431699999999999</v>
      </c>
      <c r="I1275" s="64">
        <f t="shared" si="256"/>
        <v>8.8499999999999801E-2</v>
      </c>
      <c r="J1275" s="64">
        <f t="shared" si="257"/>
        <v>7.8322499999999642E-3</v>
      </c>
      <c r="K1275" s="64">
        <f t="shared" si="258"/>
        <v>8.8499999999999801E-2</v>
      </c>
      <c r="L1275" s="70">
        <f t="shared" si="259"/>
        <v>5.3570780014769682E-3</v>
      </c>
      <c r="M1275" s="64">
        <f t="shared" ca="1" si="248"/>
        <v>16.025499999999997</v>
      </c>
      <c r="N1275" s="64">
        <f t="shared" ca="1" si="250"/>
        <v>0.49470000000000169</v>
      </c>
      <c r="O1275" s="64">
        <f t="shared" ca="1" si="251"/>
        <v>0.24472809000000167</v>
      </c>
      <c r="P1275" s="64">
        <f t="shared" ca="1" si="252"/>
        <v>0.49470000000000169</v>
      </c>
      <c r="Q1275" s="70">
        <f t="shared" ca="1" si="253"/>
        <v>2.9945158048934137E-2</v>
      </c>
      <c r="R1275" s="67">
        <f t="shared" ca="1" si="249"/>
        <v>0.54073751705320772</v>
      </c>
      <c r="S1275" s="68">
        <f t="shared" ca="1" si="260"/>
        <v>0</v>
      </c>
    </row>
    <row r="1276" spans="5:19" x14ac:dyDescent="0.25">
      <c r="E1276" s="62">
        <f t="shared" si="254"/>
        <v>1275</v>
      </c>
      <c r="F1276" s="50">
        <v>45316</v>
      </c>
      <c r="G1276" s="51">
        <v>16.756</v>
      </c>
      <c r="H1276" s="69">
        <f t="shared" si="255"/>
        <v>16.520199999999999</v>
      </c>
      <c r="I1276" s="64">
        <f t="shared" si="256"/>
        <v>0.23580000000000112</v>
      </c>
      <c r="J1276" s="64">
        <f t="shared" si="257"/>
        <v>5.5601640000000528E-2</v>
      </c>
      <c r="K1276" s="64">
        <f t="shared" si="258"/>
        <v>0.23580000000000112</v>
      </c>
      <c r="L1276" s="70">
        <f t="shared" si="259"/>
        <v>1.4072571019336424E-2</v>
      </c>
      <c r="M1276" s="64">
        <f t="shared" ca="1" si="248"/>
        <v>16.385866666666669</v>
      </c>
      <c r="N1276" s="64">
        <f t="shared" ca="1" si="250"/>
        <v>0.37013333333333165</v>
      </c>
      <c r="O1276" s="64">
        <f t="shared" ca="1" si="251"/>
        <v>0.13699868444444319</v>
      </c>
      <c r="P1276" s="64">
        <f t="shared" ca="1" si="252"/>
        <v>0.37013333333333165</v>
      </c>
      <c r="Q1276" s="70">
        <f t="shared" ca="1" si="253"/>
        <v>2.2089599745364744E-2</v>
      </c>
      <c r="R1276" s="67">
        <f t="shared" ca="1" si="249"/>
        <v>0.41617085038653762</v>
      </c>
      <c r="S1276" s="68">
        <f t="shared" ca="1" si="260"/>
        <v>0</v>
      </c>
    </row>
    <row r="1277" spans="5:19" x14ac:dyDescent="0.25">
      <c r="E1277" s="62">
        <f t="shared" si="254"/>
        <v>1276</v>
      </c>
      <c r="F1277" s="50">
        <v>45317</v>
      </c>
      <c r="G1277" s="51">
        <v>17.050899999999999</v>
      </c>
      <c r="H1277" s="69">
        <f t="shared" si="255"/>
        <v>16.756</v>
      </c>
      <c r="I1277" s="64">
        <f t="shared" si="256"/>
        <v>0.29489999999999839</v>
      </c>
      <c r="J1277" s="64">
        <f t="shared" si="257"/>
        <v>8.6966009999999053E-2</v>
      </c>
      <c r="K1277" s="64">
        <f t="shared" si="258"/>
        <v>0.29489999999999839</v>
      </c>
      <c r="L1277" s="70">
        <f t="shared" si="259"/>
        <v>1.729527473623084E-2</v>
      </c>
      <c r="M1277" s="64">
        <f t="shared" ca="1" si="248"/>
        <v>16.569299999999998</v>
      </c>
      <c r="N1277" s="64">
        <f t="shared" ca="1" si="250"/>
        <v>0.48160000000000025</v>
      </c>
      <c r="O1277" s="64">
        <f t="shared" ca="1" si="251"/>
        <v>0.23193856000000024</v>
      </c>
      <c r="P1277" s="64">
        <f t="shared" ca="1" si="252"/>
        <v>0.48160000000000025</v>
      </c>
      <c r="Q1277" s="70">
        <f t="shared" ca="1" si="253"/>
        <v>2.824484338070133E-2</v>
      </c>
      <c r="R1277" s="67">
        <f t="shared" ca="1" si="249"/>
        <v>0.52763751705320627</v>
      </c>
      <c r="S1277" s="68">
        <f t="shared" ca="1" si="260"/>
        <v>0</v>
      </c>
    </row>
    <row r="1278" spans="5:19" x14ac:dyDescent="0.25">
      <c r="E1278" s="62">
        <f t="shared" si="254"/>
        <v>1277</v>
      </c>
      <c r="F1278" s="50">
        <v>45320</v>
      </c>
      <c r="G1278" s="51">
        <v>17.227799999999998</v>
      </c>
      <c r="H1278" s="69">
        <f t="shared" si="255"/>
        <v>17.050899999999999</v>
      </c>
      <c r="I1278" s="64">
        <f t="shared" si="256"/>
        <v>0.17689999999999984</v>
      </c>
      <c r="J1278" s="64">
        <f t="shared" si="257"/>
        <v>3.1293609999999944E-2</v>
      </c>
      <c r="K1278" s="64">
        <f t="shared" si="258"/>
        <v>0.17689999999999984</v>
      </c>
      <c r="L1278" s="70">
        <f t="shared" si="259"/>
        <v>1.0268287303079897E-2</v>
      </c>
      <c r="M1278" s="64">
        <f t="shared" ca="1" si="248"/>
        <v>16.775700000000001</v>
      </c>
      <c r="N1278" s="64">
        <f t="shared" ca="1" si="250"/>
        <v>0.45209999999999795</v>
      </c>
      <c r="O1278" s="64">
        <f t="shared" ca="1" si="251"/>
        <v>0.20439440999999814</v>
      </c>
      <c r="P1278" s="64">
        <f t="shared" ca="1" si="252"/>
        <v>0.45209999999999795</v>
      </c>
      <c r="Q1278" s="70">
        <f t="shared" ca="1" si="253"/>
        <v>2.6242468568244231E-2</v>
      </c>
      <c r="R1278" s="67">
        <f t="shared" ca="1" si="249"/>
        <v>0.49813751705320392</v>
      </c>
      <c r="S1278" s="68">
        <f t="shared" ca="1" si="260"/>
        <v>0</v>
      </c>
    </row>
    <row r="1279" spans="5:19" x14ac:dyDescent="0.25">
      <c r="E1279" s="62">
        <f t="shared" si="254"/>
        <v>1278</v>
      </c>
      <c r="F1279" s="50">
        <v>45321</v>
      </c>
      <c r="G1279" s="51">
        <v>16.923100000000002</v>
      </c>
      <c r="H1279" s="69">
        <f t="shared" si="255"/>
        <v>17.227799999999998</v>
      </c>
      <c r="I1279" s="64">
        <f t="shared" si="256"/>
        <v>-0.30469999999999686</v>
      </c>
      <c r="J1279" s="64">
        <f t="shared" si="257"/>
        <v>9.2842089999998087E-2</v>
      </c>
      <c r="K1279" s="64">
        <f t="shared" si="258"/>
        <v>0.30469999999999686</v>
      </c>
      <c r="L1279" s="70">
        <f t="shared" si="259"/>
        <v>1.8004975447760568E-2</v>
      </c>
      <c r="M1279" s="64">
        <f t="shared" ca="1" si="248"/>
        <v>17.011566666666667</v>
      </c>
      <c r="N1279" s="64">
        <f t="shared" ca="1" si="250"/>
        <v>-8.8466666666665361E-2</v>
      </c>
      <c r="O1279" s="64">
        <f t="shared" ca="1" si="251"/>
        <v>7.8263511111108797E-3</v>
      </c>
      <c r="P1279" s="64">
        <f t="shared" ca="1" si="252"/>
        <v>8.8466666666665361E-2</v>
      </c>
      <c r="Q1279" s="70">
        <f t="shared" ca="1" si="253"/>
        <v>5.2275686290730039E-3</v>
      </c>
      <c r="R1279" s="67">
        <f t="shared" ca="1" si="249"/>
        <v>-4.242914961345938E-2</v>
      </c>
      <c r="S1279" s="68">
        <f t="shared" ca="1" si="260"/>
        <v>1</v>
      </c>
    </row>
    <row r="1280" spans="5:19" x14ac:dyDescent="0.25">
      <c r="E1280" s="62">
        <f t="shared" si="254"/>
        <v>1279</v>
      </c>
      <c r="F1280" s="50">
        <v>45322</v>
      </c>
      <c r="G1280" s="51">
        <v>16.176200000000001</v>
      </c>
      <c r="H1280" s="69">
        <f t="shared" si="255"/>
        <v>16.923100000000002</v>
      </c>
      <c r="I1280" s="64">
        <f t="shared" si="256"/>
        <v>-0.74690000000000012</v>
      </c>
      <c r="J1280" s="64">
        <f t="shared" si="257"/>
        <v>0.55785961000000017</v>
      </c>
      <c r="K1280" s="64">
        <f t="shared" si="258"/>
        <v>0.74690000000000012</v>
      </c>
      <c r="L1280" s="70">
        <f t="shared" si="259"/>
        <v>4.6172772344555586E-2</v>
      </c>
      <c r="M1280" s="64">
        <f t="shared" ca="1" si="248"/>
        <v>17.067266666666669</v>
      </c>
      <c r="N1280" s="64">
        <f t="shared" ca="1" si="250"/>
        <v>-0.89106666666666712</v>
      </c>
      <c r="O1280" s="64">
        <f t="shared" ca="1" si="251"/>
        <v>0.79399980444444529</v>
      </c>
      <c r="P1280" s="64">
        <f t="shared" ca="1" si="252"/>
        <v>0.89106666666666712</v>
      </c>
      <c r="Q1280" s="70">
        <f t="shared" ca="1" si="253"/>
        <v>5.5085042634652581E-2</v>
      </c>
      <c r="R1280" s="67">
        <f t="shared" ca="1" si="249"/>
        <v>-0.84502914961346109</v>
      </c>
      <c r="S1280" s="68">
        <f t="shared" ca="1" si="260"/>
        <v>0</v>
      </c>
    </row>
    <row r="1281" spans="5:19" x14ac:dyDescent="0.25">
      <c r="E1281" s="62">
        <f t="shared" si="254"/>
        <v>1280</v>
      </c>
      <c r="F1281" s="50">
        <v>45323</v>
      </c>
      <c r="G1281" s="51">
        <v>16.5398</v>
      </c>
      <c r="H1281" s="69">
        <f t="shared" si="255"/>
        <v>16.176200000000001</v>
      </c>
      <c r="I1281" s="64">
        <f t="shared" si="256"/>
        <v>0.36359999999999815</v>
      </c>
      <c r="J1281" s="64">
        <f t="shared" si="257"/>
        <v>0.13220495999999865</v>
      </c>
      <c r="K1281" s="64">
        <f t="shared" si="258"/>
        <v>0.36359999999999815</v>
      </c>
      <c r="L1281" s="70">
        <f t="shared" si="259"/>
        <v>2.1983337162480691E-2</v>
      </c>
      <c r="M1281" s="64">
        <f t="shared" ca="1" si="248"/>
        <v>16.775700000000001</v>
      </c>
      <c r="N1281" s="64">
        <f t="shared" ca="1" si="250"/>
        <v>-0.23590000000000089</v>
      </c>
      <c r="O1281" s="64">
        <f t="shared" ca="1" si="251"/>
        <v>5.5648810000000416E-2</v>
      </c>
      <c r="P1281" s="64">
        <f t="shared" ca="1" si="252"/>
        <v>0.23590000000000089</v>
      </c>
      <c r="Q1281" s="70">
        <f t="shared" ca="1" si="253"/>
        <v>1.4262566657396152E-2</v>
      </c>
      <c r="R1281" s="67">
        <f t="shared" ca="1" si="249"/>
        <v>-0.18986248294679492</v>
      </c>
      <c r="S1281" s="68">
        <f t="shared" ca="1" si="260"/>
        <v>0</v>
      </c>
    </row>
    <row r="1282" spans="5:19" x14ac:dyDescent="0.25">
      <c r="E1282" s="62">
        <f t="shared" si="254"/>
        <v>1281</v>
      </c>
      <c r="F1282" s="50">
        <v>45324</v>
      </c>
      <c r="G1282" s="51">
        <v>16.3826</v>
      </c>
      <c r="H1282" s="69">
        <f t="shared" si="255"/>
        <v>16.5398</v>
      </c>
      <c r="I1282" s="64">
        <f t="shared" si="256"/>
        <v>-0.15719999999999956</v>
      </c>
      <c r="J1282" s="64">
        <f t="shared" si="257"/>
        <v>2.4711839999999863E-2</v>
      </c>
      <c r="K1282" s="64">
        <f t="shared" si="258"/>
        <v>0.15719999999999956</v>
      </c>
      <c r="L1282" s="70">
        <f t="shared" si="259"/>
        <v>9.5955464944514034E-3</v>
      </c>
      <c r="M1282" s="64">
        <f t="shared" ref="M1282:M1345" ca="1" si="261">IF(E1282&lt;=span,G1282,AVERAGE(OFFSET(G1282,-span,0,span,1)))</f>
        <v>16.546366666666668</v>
      </c>
      <c r="N1282" s="64">
        <f t="shared" ca="1" si="250"/>
        <v>-0.1637666666666675</v>
      </c>
      <c r="O1282" s="64">
        <f t="shared" ca="1" si="251"/>
        <v>2.6819521111111386E-2</v>
      </c>
      <c r="P1282" s="64">
        <f t="shared" ca="1" si="252"/>
        <v>0.1637666666666675</v>
      </c>
      <c r="Q1282" s="70">
        <f t="shared" ca="1" si="253"/>
        <v>9.9963782712553257E-3</v>
      </c>
      <c r="R1282" s="67">
        <f t="shared" ref="R1282:R1345" ca="1" si="262">N1282-AVERAGE(ErorrMA)</f>
        <v>-0.11772914961346152</v>
      </c>
      <c r="S1282" s="68">
        <f t="shared" ca="1" si="260"/>
        <v>0</v>
      </c>
    </row>
    <row r="1283" spans="5:19" x14ac:dyDescent="0.25">
      <c r="E1283" s="62">
        <f t="shared" si="254"/>
        <v>1282</v>
      </c>
      <c r="F1283" s="50">
        <v>45327</v>
      </c>
      <c r="G1283" s="51">
        <v>16.245000000000001</v>
      </c>
      <c r="H1283" s="69">
        <f t="shared" si="255"/>
        <v>16.3826</v>
      </c>
      <c r="I1283" s="64">
        <f t="shared" si="256"/>
        <v>-0.13759999999999906</v>
      </c>
      <c r="J1283" s="64">
        <f t="shared" si="257"/>
        <v>1.8933759999999741E-2</v>
      </c>
      <c r="K1283" s="64">
        <f t="shared" si="258"/>
        <v>0.13759999999999906</v>
      </c>
      <c r="L1283" s="70">
        <f t="shared" si="259"/>
        <v>8.4702985534009876E-3</v>
      </c>
      <c r="M1283" s="64">
        <f t="shared" ca="1" si="261"/>
        <v>16.366200000000003</v>
      </c>
      <c r="N1283" s="64">
        <f t="shared" ref="N1283:N1346" ca="1" si="263">G1283-M1283</f>
        <v>-0.12120000000000175</v>
      </c>
      <c r="O1283" s="64">
        <f t="shared" ref="O1283:O1346" ca="1" si="264">N1283^2</f>
        <v>1.4689440000000425E-2</v>
      </c>
      <c r="P1283" s="64">
        <f t="shared" ref="P1283:P1346" ca="1" si="265">ABS(N1283)</f>
        <v>0.12120000000000175</v>
      </c>
      <c r="Q1283" s="70">
        <f t="shared" ref="Q1283:Q1346" ca="1" si="266">P1283/G1283</f>
        <v>7.4607571560481225E-3</v>
      </c>
      <c r="R1283" s="67">
        <f t="shared" ca="1" si="262"/>
        <v>-7.5162482946795769E-2</v>
      </c>
      <c r="S1283" s="68">
        <f t="shared" ca="1" si="260"/>
        <v>0</v>
      </c>
    </row>
    <row r="1284" spans="5:19" x14ac:dyDescent="0.25">
      <c r="E1284" s="62">
        <f t="shared" ref="E1284:E1347" si="267">E1283+1</f>
        <v>1283</v>
      </c>
      <c r="F1284" s="50">
        <v>45328</v>
      </c>
      <c r="G1284" s="51">
        <v>16.657800000000002</v>
      </c>
      <c r="H1284" s="69">
        <f t="shared" ref="H1284:H1347" si="268">G1283</f>
        <v>16.245000000000001</v>
      </c>
      <c r="I1284" s="64">
        <f t="shared" ref="I1284:I1347" si="269">(G1284-H1284)</f>
        <v>0.41280000000000072</v>
      </c>
      <c r="J1284" s="64">
        <f t="shared" ref="J1284:J1347" si="270">I1284^2</f>
        <v>0.17040384000000058</v>
      </c>
      <c r="K1284" s="64">
        <f t="shared" ref="K1284:K1347" si="271">ABS(I1284)</f>
        <v>0.41280000000000072</v>
      </c>
      <c r="L1284" s="70">
        <f t="shared" ref="L1284:L1347" si="272">K1284/G1284</f>
        <v>2.4781183589669745E-2</v>
      </c>
      <c r="M1284" s="64">
        <f t="shared" ca="1" si="261"/>
        <v>16.389133333333334</v>
      </c>
      <c r="N1284" s="64">
        <f t="shared" ca="1" si="263"/>
        <v>0.26866666666666816</v>
      </c>
      <c r="O1284" s="64">
        <f t="shared" ca="1" si="264"/>
        <v>7.218177777777858E-2</v>
      </c>
      <c r="P1284" s="64">
        <f t="shared" ca="1" si="265"/>
        <v>0.26866666666666816</v>
      </c>
      <c r="Q1284" s="70">
        <f t="shared" ca="1" si="266"/>
        <v>1.6128580404775428E-2</v>
      </c>
      <c r="R1284" s="67">
        <f t="shared" ca="1" si="262"/>
        <v>0.31470418371987413</v>
      </c>
      <c r="S1284" s="68">
        <f t="shared" ref="S1284:S1347" ca="1" si="273">IF(N1283*N1284&lt;0,1,0)</f>
        <v>1</v>
      </c>
    </row>
    <row r="1285" spans="5:19" x14ac:dyDescent="0.25">
      <c r="E1285" s="62">
        <f t="shared" si="267"/>
        <v>1284</v>
      </c>
      <c r="F1285" s="50">
        <v>45329</v>
      </c>
      <c r="G1285" s="51">
        <v>15.045999999999999</v>
      </c>
      <c r="H1285" s="69">
        <f t="shared" si="268"/>
        <v>16.657800000000002</v>
      </c>
      <c r="I1285" s="64">
        <f t="shared" si="269"/>
        <v>-1.6118000000000023</v>
      </c>
      <c r="J1285" s="64">
        <f t="shared" si="270"/>
        <v>2.5978992400000074</v>
      </c>
      <c r="K1285" s="64">
        <f t="shared" si="271"/>
        <v>1.6118000000000023</v>
      </c>
      <c r="L1285" s="70">
        <f t="shared" si="272"/>
        <v>0.10712481722717017</v>
      </c>
      <c r="M1285" s="64">
        <f t="shared" ca="1" si="261"/>
        <v>16.428466666666669</v>
      </c>
      <c r="N1285" s="64">
        <f t="shared" ca="1" si="263"/>
        <v>-1.3824666666666694</v>
      </c>
      <c r="O1285" s="64">
        <f t="shared" ca="1" si="264"/>
        <v>1.9112140844444521</v>
      </c>
      <c r="P1285" s="64">
        <f t="shared" ca="1" si="265"/>
        <v>1.3824666666666694</v>
      </c>
      <c r="Q1285" s="70">
        <f t="shared" ca="1" si="266"/>
        <v>9.1882670920289081E-2</v>
      </c>
      <c r="R1285" s="67">
        <f t="shared" ca="1" si="262"/>
        <v>-1.3364291496134635</v>
      </c>
      <c r="S1285" s="68">
        <f t="shared" ca="1" si="273"/>
        <v>1</v>
      </c>
    </row>
    <row r="1286" spans="5:19" x14ac:dyDescent="0.25">
      <c r="E1286" s="62">
        <f t="shared" si="267"/>
        <v>1285</v>
      </c>
      <c r="F1286" s="50">
        <v>45330</v>
      </c>
      <c r="G1286" s="51">
        <v>15.0854</v>
      </c>
      <c r="H1286" s="69">
        <f t="shared" si="268"/>
        <v>15.045999999999999</v>
      </c>
      <c r="I1286" s="64">
        <f t="shared" si="269"/>
        <v>3.9400000000000546E-2</v>
      </c>
      <c r="J1286" s="64">
        <f t="shared" si="270"/>
        <v>1.552360000000043E-3</v>
      </c>
      <c r="K1286" s="64">
        <f t="shared" si="271"/>
        <v>3.9400000000000546E-2</v>
      </c>
      <c r="L1286" s="70">
        <f t="shared" si="272"/>
        <v>2.6117968366765579E-3</v>
      </c>
      <c r="M1286" s="64">
        <f t="shared" ca="1" si="261"/>
        <v>15.982933333333333</v>
      </c>
      <c r="N1286" s="64">
        <f t="shared" ca="1" si="263"/>
        <v>-0.89753333333333352</v>
      </c>
      <c r="O1286" s="64">
        <f t="shared" ca="1" si="264"/>
        <v>0.80556608444444477</v>
      </c>
      <c r="P1286" s="64">
        <f t="shared" ca="1" si="265"/>
        <v>0.89753333333333352</v>
      </c>
      <c r="Q1286" s="70">
        <f t="shared" ca="1" si="266"/>
        <v>5.9496820325170931E-2</v>
      </c>
      <c r="R1286" s="67">
        <f t="shared" ca="1" si="262"/>
        <v>-0.85149581628012749</v>
      </c>
      <c r="S1286" s="68">
        <f t="shared" ca="1" si="273"/>
        <v>0</v>
      </c>
    </row>
    <row r="1287" spans="5:19" x14ac:dyDescent="0.25">
      <c r="E1287" s="62">
        <f t="shared" si="267"/>
        <v>1286</v>
      </c>
      <c r="F1287" s="50">
        <v>45331</v>
      </c>
      <c r="G1287" s="51">
        <v>15.036199999999999</v>
      </c>
      <c r="H1287" s="69">
        <f t="shared" si="268"/>
        <v>15.0854</v>
      </c>
      <c r="I1287" s="64">
        <f t="shared" si="269"/>
        <v>-4.9200000000000799E-2</v>
      </c>
      <c r="J1287" s="64">
        <f t="shared" si="270"/>
        <v>2.4206400000000784E-3</v>
      </c>
      <c r="K1287" s="64">
        <f t="shared" si="271"/>
        <v>4.9200000000000799E-2</v>
      </c>
      <c r="L1287" s="70">
        <f t="shared" si="272"/>
        <v>3.272103323978186E-3</v>
      </c>
      <c r="M1287" s="64">
        <f t="shared" ca="1" si="261"/>
        <v>15.596400000000001</v>
      </c>
      <c r="N1287" s="64">
        <f t="shared" ca="1" si="263"/>
        <v>-0.56020000000000181</v>
      </c>
      <c r="O1287" s="64">
        <f t="shared" ca="1" si="264"/>
        <v>0.31382404000000202</v>
      </c>
      <c r="P1287" s="64">
        <f t="shared" ca="1" si="265"/>
        <v>0.56020000000000181</v>
      </c>
      <c r="Q1287" s="70">
        <f t="shared" ca="1" si="266"/>
        <v>3.7256753701068214E-2</v>
      </c>
      <c r="R1287" s="67">
        <f t="shared" ca="1" si="262"/>
        <v>-0.51416248294679578</v>
      </c>
      <c r="S1287" s="68">
        <f t="shared" ca="1" si="273"/>
        <v>0</v>
      </c>
    </row>
    <row r="1288" spans="5:19" x14ac:dyDescent="0.25">
      <c r="E1288" s="62">
        <f t="shared" si="267"/>
        <v>1287</v>
      </c>
      <c r="F1288" s="50">
        <v>45334</v>
      </c>
      <c r="G1288" s="51">
        <v>17.139299999999999</v>
      </c>
      <c r="H1288" s="69">
        <f t="shared" si="268"/>
        <v>15.036199999999999</v>
      </c>
      <c r="I1288" s="64">
        <f t="shared" si="269"/>
        <v>2.1030999999999995</v>
      </c>
      <c r="J1288" s="64">
        <f t="shared" si="270"/>
        <v>4.4230296099999977</v>
      </c>
      <c r="K1288" s="64">
        <f t="shared" si="271"/>
        <v>2.1030999999999995</v>
      </c>
      <c r="L1288" s="70">
        <f t="shared" si="272"/>
        <v>0.12270629488952289</v>
      </c>
      <c r="M1288" s="64">
        <f t="shared" ca="1" si="261"/>
        <v>15.055866666666667</v>
      </c>
      <c r="N1288" s="64">
        <f t="shared" ca="1" si="263"/>
        <v>2.0834333333333319</v>
      </c>
      <c r="O1288" s="64">
        <f t="shared" ca="1" si="264"/>
        <v>4.3406944544444386</v>
      </c>
      <c r="P1288" s="64">
        <f t="shared" ca="1" si="265"/>
        <v>2.0834333333333319</v>
      </c>
      <c r="Q1288" s="70">
        <f t="shared" ca="1" si="266"/>
        <v>0.12155883456928417</v>
      </c>
      <c r="R1288" s="67">
        <f t="shared" ca="1" si="262"/>
        <v>2.1294708503865381</v>
      </c>
      <c r="S1288" s="68">
        <f t="shared" ca="1" si="273"/>
        <v>1</v>
      </c>
    </row>
    <row r="1289" spans="5:19" x14ac:dyDescent="0.25">
      <c r="E1289" s="62">
        <f t="shared" si="267"/>
        <v>1288</v>
      </c>
      <c r="F1289" s="50">
        <v>45335</v>
      </c>
      <c r="G1289" s="51">
        <v>16.156600000000001</v>
      </c>
      <c r="H1289" s="69">
        <f t="shared" si="268"/>
        <v>17.139299999999999</v>
      </c>
      <c r="I1289" s="64">
        <f t="shared" si="269"/>
        <v>-0.98269999999999769</v>
      </c>
      <c r="J1289" s="64">
        <f t="shared" si="270"/>
        <v>0.96569928999999544</v>
      </c>
      <c r="K1289" s="64">
        <f t="shared" si="271"/>
        <v>0.98269999999999769</v>
      </c>
      <c r="L1289" s="70">
        <f t="shared" si="272"/>
        <v>6.0823440575368433E-2</v>
      </c>
      <c r="M1289" s="64">
        <f t="shared" ca="1" si="261"/>
        <v>15.753633333333333</v>
      </c>
      <c r="N1289" s="64">
        <f t="shared" ca="1" si="263"/>
        <v>0.40296666666666781</v>
      </c>
      <c r="O1289" s="64">
        <f t="shared" ca="1" si="264"/>
        <v>0.16238213444444535</v>
      </c>
      <c r="P1289" s="64">
        <f t="shared" ca="1" si="265"/>
        <v>0.40296666666666781</v>
      </c>
      <c r="Q1289" s="70">
        <f t="shared" ca="1" si="266"/>
        <v>2.4941303657122649E-2</v>
      </c>
      <c r="R1289" s="67">
        <f t="shared" ca="1" si="262"/>
        <v>0.44900418371987377</v>
      </c>
      <c r="S1289" s="68">
        <f t="shared" ca="1" si="273"/>
        <v>0</v>
      </c>
    </row>
    <row r="1290" spans="5:19" x14ac:dyDescent="0.25">
      <c r="E1290" s="62">
        <f t="shared" si="267"/>
        <v>1289</v>
      </c>
      <c r="F1290" s="50">
        <v>45336</v>
      </c>
      <c r="G1290" s="51">
        <v>16.903500000000001</v>
      </c>
      <c r="H1290" s="69">
        <f t="shared" si="268"/>
        <v>16.156600000000001</v>
      </c>
      <c r="I1290" s="64">
        <f t="shared" si="269"/>
        <v>0.74690000000000012</v>
      </c>
      <c r="J1290" s="64">
        <f t="shared" si="270"/>
        <v>0.55785961000000017</v>
      </c>
      <c r="K1290" s="64">
        <f t="shared" si="271"/>
        <v>0.74690000000000012</v>
      </c>
      <c r="L1290" s="70">
        <f t="shared" si="272"/>
        <v>4.4186115301564771E-2</v>
      </c>
      <c r="M1290" s="64">
        <f t="shared" ca="1" si="261"/>
        <v>16.110699999999998</v>
      </c>
      <c r="N1290" s="64">
        <f t="shared" ca="1" si="263"/>
        <v>0.79280000000000328</v>
      </c>
      <c r="O1290" s="64">
        <f t="shared" ca="1" si="264"/>
        <v>0.62853184000000517</v>
      </c>
      <c r="P1290" s="64">
        <f t="shared" ca="1" si="265"/>
        <v>0.79280000000000328</v>
      </c>
      <c r="Q1290" s="70">
        <f t="shared" ca="1" si="266"/>
        <v>4.6901529269086473E-2</v>
      </c>
      <c r="R1290" s="67">
        <f t="shared" ca="1" si="262"/>
        <v>0.8388375170532093</v>
      </c>
      <c r="S1290" s="68">
        <f t="shared" ca="1" si="273"/>
        <v>0</v>
      </c>
    </row>
    <row r="1291" spans="5:19" x14ac:dyDescent="0.25">
      <c r="E1291" s="62">
        <f t="shared" si="267"/>
        <v>1290</v>
      </c>
      <c r="F1291" s="50">
        <v>45337</v>
      </c>
      <c r="G1291" s="51">
        <v>16.756</v>
      </c>
      <c r="H1291" s="69">
        <f t="shared" si="268"/>
        <v>16.903500000000001</v>
      </c>
      <c r="I1291" s="64">
        <f t="shared" si="269"/>
        <v>-0.14750000000000085</v>
      </c>
      <c r="J1291" s="64">
        <f t="shared" si="270"/>
        <v>2.1756250000000251E-2</v>
      </c>
      <c r="K1291" s="64">
        <f t="shared" si="271"/>
        <v>0.14750000000000085</v>
      </c>
      <c r="L1291" s="70">
        <f t="shared" si="272"/>
        <v>8.8028169014085014E-3</v>
      </c>
      <c r="M1291" s="64">
        <f t="shared" ca="1" si="261"/>
        <v>16.733133333333335</v>
      </c>
      <c r="N1291" s="64">
        <f t="shared" ca="1" si="263"/>
        <v>2.2866666666665481E-2</v>
      </c>
      <c r="O1291" s="64">
        <f t="shared" ca="1" si="264"/>
        <v>5.2288444444439019E-4</v>
      </c>
      <c r="P1291" s="64">
        <f t="shared" ca="1" si="265"/>
        <v>2.2866666666665481E-2</v>
      </c>
      <c r="Q1291" s="70">
        <f t="shared" ca="1" si="266"/>
        <v>1.3646852868623466E-3</v>
      </c>
      <c r="R1291" s="67">
        <f t="shared" ca="1" si="262"/>
        <v>6.8904183719871462E-2</v>
      </c>
      <c r="S1291" s="68">
        <f t="shared" ca="1" si="273"/>
        <v>0</v>
      </c>
    </row>
    <row r="1292" spans="5:19" x14ac:dyDescent="0.25">
      <c r="E1292" s="62">
        <f t="shared" si="267"/>
        <v>1291</v>
      </c>
      <c r="F1292" s="50">
        <v>45338</v>
      </c>
      <c r="G1292" s="51">
        <v>16.3629</v>
      </c>
      <c r="H1292" s="69">
        <f t="shared" si="268"/>
        <v>16.756</v>
      </c>
      <c r="I1292" s="64">
        <f t="shared" si="269"/>
        <v>-0.39310000000000045</v>
      </c>
      <c r="J1292" s="64">
        <f t="shared" si="270"/>
        <v>0.15452761000000034</v>
      </c>
      <c r="K1292" s="64">
        <f t="shared" si="271"/>
        <v>0.39310000000000045</v>
      </c>
      <c r="L1292" s="70">
        <f t="shared" si="272"/>
        <v>2.4023858851426119E-2</v>
      </c>
      <c r="M1292" s="64">
        <f t="shared" ca="1" si="261"/>
        <v>16.605366666666669</v>
      </c>
      <c r="N1292" s="64">
        <f t="shared" ca="1" si="263"/>
        <v>-0.24246666666666883</v>
      </c>
      <c r="O1292" s="64">
        <f t="shared" ca="1" si="264"/>
        <v>5.8790084444445494E-2</v>
      </c>
      <c r="P1292" s="64">
        <f t="shared" ca="1" si="265"/>
        <v>0.24246666666666883</v>
      </c>
      <c r="Q1292" s="70">
        <f t="shared" ca="1" si="266"/>
        <v>1.4818074220747473E-2</v>
      </c>
      <c r="R1292" s="67">
        <f t="shared" ca="1" si="262"/>
        <v>-0.19642914961346286</v>
      </c>
      <c r="S1292" s="68">
        <f t="shared" ca="1" si="273"/>
        <v>1</v>
      </c>
    </row>
    <row r="1293" spans="5:19" x14ac:dyDescent="0.25">
      <c r="E1293" s="62">
        <f t="shared" si="267"/>
        <v>1292</v>
      </c>
      <c r="F1293" s="50">
        <v>45342</v>
      </c>
      <c r="G1293" s="51">
        <v>15.9207</v>
      </c>
      <c r="H1293" s="69">
        <f t="shared" si="268"/>
        <v>16.3629</v>
      </c>
      <c r="I1293" s="64">
        <f t="shared" si="269"/>
        <v>-0.4421999999999997</v>
      </c>
      <c r="J1293" s="64">
        <f t="shared" si="270"/>
        <v>0.19554083999999974</v>
      </c>
      <c r="K1293" s="64">
        <f t="shared" si="271"/>
        <v>0.4421999999999997</v>
      </c>
      <c r="L1293" s="70">
        <f t="shared" si="272"/>
        <v>2.7775160639921592E-2</v>
      </c>
      <c r="M1293" s="64">
        <f t="shared" ca="1" si="261"/>
        <v>16.674133333333334</v>
      </c>
      <c r="N1293" s="64">
        <f t="shared" ca="1" si="263"/>
        <v>-0.75343333333333362</v>
      </c>
      <c r="O1293" s="64">
        <f t="shared" ca="1" si="264"/>
        <v>0.5676617877777782</v>
      </c>
      <c r="P1293" s="64">
        <f t="shared" ca="1" si="265"/>
        <v>0.75343333333333362</v>
      </c>
      <c r="Q1293" s="70">
        <f t="shared" ca="1" si="266"/>
        <v>4.7324133570341355E-2</v>
      </c>
      <c r="R1293" s="67">
        <f t="shared" ca="1" si="262"/>
        <v>-0.7073958162801276</v>
      </c>
      <c r="S1293" s="68">
        <f t="shared" ca="1" si="273"/>
        <v>0</v>
      </c>
    </row>
    <row r="1294" spans="5:19" x14ac:dyDescent="0.25">
      <c r="E1294" s="62">
        <f t="shared" si="267"/>
        <v>1293</v>
      </c>
      <c r="F1294" s="50">
        <v>45343</v>
      </c>
      <c r="G1294" s="51">
        <v>15.694699999999999</v>
      </c>
      <c r="H1294" s="69">
        <f t="shared" si="268"/>
        <v>15.9207</v>
      </c>
      <c r="I1294" s="64">
        <f t="shared" si="269"/>
        <v>-0.22600000000000087</v>
      </c>
      <c r="J1294" s="64">
        <f t="shared" si="270"/>
        <v>5.1076000000000392E-2</v>
      </c>
      <c r="K1294" s="64">
        <f t="shared" si="271"/>
        <v>0.22600000000000087</v>
      </c>
      <c r="L1294" s="70">
        <f t="shared" si="272"/>
        <v>1.4399765525941934E-2</v>
      </c>
      <c r="M1294" s="64">
        <f t="shared" ca="1" si="261"/>
        <v>16.34653333333333</v>
      </c>
      <c r="N1294" s="64">
        <f t="shared" ca="1" si="263"/>
        <v>-0.6518333333333306</v>
      </c>
      <c r="O1294" s="64">
        <f t="shared" ca="1" si="264"/>
        <v>0.42488669444444088</v>
      </c>
      <c r="P1294" s="64">
        <f t="shared" ca="1" si="265"/>
        <v>0.6518333333333306</v>
      </c>
      <c r="Q1294" s="70">
        <f t="shared" ca="1" si="266"/>
        <v>4.1532067088464936E-2</v>
      </c>
      <c r="R1294" s="67">
        <f t="shared" ca="1" si="262"/>
        <v>-0.60579581628012458</v>
      </c>
      <c r="S1294" s="68">
        <f t="shared" ca="1" si="273"/>
        <v>0</v>
      </c>
    </row>
    <row r="1295" spans="5:19" x14ac:dyDescent="0.25">
      <c r="E1295" s="62">
        <f t="shared" si="267"/>
        <v>1294</v>
      </c>
      <c r="F1295" s="50">
        <v>45344</v>
      </c>
      <c r="G1295" s="51">
        <v>15.6259</v>
      </c>
      <c r="H1295" s="69">
        <f t="shared" si="268"/>
        <v>15.694699999999999</v>
      </c>
      <c r="I1295" s="64">
        <f t="shared" si="269"/>
        <v>-6.8799999999999528E-2</v>
      </c>
      <c r="J1295" s="64">
        <f t="shared" si="270"/>
        <v>4.7334399999999352E-3</v>
      </c>
      <c r="K1295" s="64">
        <f t="shared" si="271"/>
        <v>6.8799999999999528E-2</v>
      </c>
      <c r="L1295" s="70">
        <f t="shared" si="272"/>
        <v>4.4029463902878893E-3</v>
      </c>
      <c r="M1295" s="64">
        <f t="shared" ca="1" si="261"/>
        <v>15.992766666666666</v>
      </c>
      <c r="N1295" s="64">
        <f t="shared" ca="1" si="263"/>
        <v>-0.36686666666666667</v>
      </c>
      <c r="O1295" s="64">
        <f t="shared" ca="1" si="264"/>
        <v>0.13459115111111111</v>
      </c>
      <c r="P1295" s="64">
        <f t="shared" ca="1" si="265"/>
        <v>0.36686666666666667</v>
      </c>
      <c r="Q1295" s="70">
        <f t="shared" ca="1" si="266"/>
        <v>2.3478114327281415E-2</v>
      </c>
      <c r="R1295" s="67">
        <f t="shared" ca="1" si="262"/>
        <v>-0.32082914961346071</v>
      </c>
      <c r="S1295" s="68">
        <f t="shared" ca="1" si="273"/>
        <v>0</v>
      </c>
    </row>
    <row r="1296" spans="5:19" x14ac:dyDescent="0.25">
      <c r="E1296" s="62">
        <f t="shared" si="267"/>
        <v>1295</v>
      </c>
      <c r="F1296" s="50">
        <v>45345</v>
      </c>
      <c r="G1296" s="51">
        <v>15.704499999999999</v>
      </c>
      <c r="H1296" s="69">
        <f t="shared" si="268"/>
        <v>15.6259</v>
      </c>
      <c r="I1296" s="64">
        <f t="shared" si="269"/>
        <v>7.8599999999999781E-2</v>
      </c>
      <c r="J1296" s="64">
        <f t="shared" si="270"/>
        <v>6.1779599999999659E-3</v>
      </c>
      <c r="K1296" s="64">
        <f t="shared" si="271"/>
        <v>7.8599999999999781E-2</v>
      </c>
      <c r="L1296" s="70">
        <f t="shared" si="272"/>
        <v>5.004934891273188E-3</v>
      </c>
      <c r="M1296" s="64">
        <f t="shared" ca="1" si="261"/>
        <v>15.747100000000001</v>
      </c>
      <c r="N1296" s="64">
        <f t="shared" ca="1" si="263"/>
        <v>-4.260000000000197E-2</v>
      </c>
      <c r="O1296" s="64">
        <f t="shared" ca="1" si="264"/>
        <v>1.8147600000001677E-3</v>
      </c>
      <c r="P1296" s="64">
        <f t="shared" ca="1" si="265"/>
        <v>4.260000000000197E-2</v>
      </c>
      <c r="Q1296" s="70">
        <f t="shared" ca="1" si="266"/>
        <v>2.712598299850487E-3</v>
      </c>
      <c r="R1296" s="67">
        <f t="shared" ca="1" si="262"/>
        <v>3.4375170532040117E-3</v>
      </c>
      <c r="S1296" s="68">
        <f t="shared" ca="1" si="273"/>
        <v>0</v>
      </c>
    </row>
    <row r="1297" spans="5:19" x14ac:dyDescent="0.25">
      <c r="E1297" s="62">
        <f t="shared" si="267"/>
        <v>1296</v>
      </c>
      <c r="F1297" s="50">
        <v>45348</v>
      </c>
      <c r="G1297" s="51">
        <v>15.232799999999999</v>
      </c>
      <c r="H1297" s="69">
        <f t="shared" si="268"/>
        <v>15.704499999999999</v>
      </c>
      <c r="I1297" s="64">
        <f t="shared" si="269"/>
        <v>-0.47170000000000023</v>
      </c>
      <c r="J1297" s="64">
        <f t="shared" si="270"/>
        <v>0.22250089000000023</v>
      </c>
      <c r="K1297" s="64">
        <f t="shared" si="271"/>
        <v>0.47170000000000023</v>
      </c>
      <c r="L1297" s="70">
        <f t="shared" si="272"/>
        <v>3.0966073210440644E-2</v>
      </c>
      <c r="M1297" s="64">
        <f t="shared" ca="1" si="261"/>
        <v>15.675033333333332</v>
      </c>
      <c r="N1297" s="64">
        <f t="shared" ca="1" si="263"/>
        <v>-0.44223333333333237</v>
      </c>
      <c r="O1297" s="64">
        <f t="shared" ca="1" si="264"/>
        <v>0.19557032111111025</v>
      </c>
      <c r="P1297" s="64">
        <f t="shared" ca="1" si="265"/>
        <v>0.44223333333333237</v>
      </c>
      <c r="Q1297" s="70">
        <f t="shared" ca="1" si="266"/>
        <v>2.9031650998721993E-2</v>
      </c>
      <c r="R1297" s="67">
        <f t="shared" ca="1" si="262"/>
        <v>-0.3961958162801264</v>
      </c>
      <c r="S1297" s="68">
        <f t="shared" ca="1" si="273"/>
        <v>0</v>
      </c>
    </row>
    <row r="1298" spans="5:19" x14ac:dyDescent="0.25">
      <c r="E1298" s="62">
        <f t="shared" si="267"/>
        <v>1297</v>
      </c>
      <c r="F1298" s="50">
        <v>45349</v>
      </c>
      <c r="G1298" s="51">
        <v>15.792899999999999</v>
      </c>
      <c r="H1298" s="69">
        <f t="shared" si="268"/>
        <v>15.232799999999999</v>
      </c>
      <c r="I1298" s="64">
        <f t="shared" si="269"/>
        <v>0.56010000000000026</v>
      </c>
      <c r="J1298" s="64">
        <f t="shared" si="270"/>
        <v>0.31371201000000032</v>
      </c>
      <c r="K1298" s="64">
        <f t="shared" si="271"/>
        <v>0.56010000000000026</v>
      </c>
      <c r="L1298" s="70">
        <f t="shared" si="272"/>
        <v>3.5465304029025722E-2</v>
      </c>
      <c r="M1298" s="64">
        <f t="shared" ca="1" si="261"/>
        <v>15.521066666666664</v>
      </c>
      <c r="N1298" s="64">
        <f t="shared" ca="1" si="263"/>
        <v>0.27183333333333515</v>
      </c>
      <c r="O1298" s="64">
        <f t="shared" ca="1" si="264"/>
        <v>7.3893361111112096E-2</v>
      </c>
      <c r="P1298" s="64">
        <f t="shared" ca="1" si="265"/>
        <v>0.27183333333333515</v>
      </c>
      <c r="Q1298" s="70">
        <f t="shared" ca="1" si="266"/>
        <v>1.721237602551369E-2</v>
      </c>
      <c r="R1298" s="67">
        <f t="shared" ca="1" si="262"/>
        <v>0.31787085038654112</v>
      </c>
      <c r="S1298" s="68">
        <f t="shared" ca="1" si="273"/>
        <v>1</v>
      </c>
    </row>
    <row r="1299" spans="5:19" x14ac:dyDescent="0.25">
      <c r="E1299" s="62">
        <f t="shared" si="267"/>
        <v>1298</v>
      </c>
      <c r="F1299" s="50">
        <v>45350</v>
      </c>
      <c r="G1299" s="51">
        <v>15.8912</v>
      </c>
      <c r="H1299" s="69">
        <f t="shared" si="268"/>
        <v>15.792899999999999</v>
      </c>
      <c r="I1299" s="64">
        <f t="shared" si="269"/>
        <v>9.8300000000000054E-2</v>
      </c>
      <c r="J1299" s="64">
        <f t="shared" si="270"/>
        <v>9.6628900000000108E-3</v>
      </c>
      <c r="K1299" s="64">
        <f t="shared" si="271"/>
        <v>9.8300000000000054E-2</v>
      </c>
      <c r="L1299" s="70">
        <f t="shared" si="272"/>
        <v>6.1858135320177242E-3</v>
      </c>
      <c r="M1299" s="64">
        <f t="shared" ca="1" si="261"/>
        <v>15.576733333333332</v>
      </c>
      <c r="N1299" s="64">
        <f t="shared" ca="1" si="263"/>
        <v>0.314466666666668</v>
      </c>
      <c r="O1299" s="64">
        <f t="shared" ca="1" si="264"/>
        <v>9.888928444444528E-2</v>
      </c>
      <c r="P1299" s="64">
        <f t="shared" ca="1" si="265"/>
        <v>0.314466666666668</v>
      </c>
      <c r="Q1299" s="70">
        <f t="shared" ca="1" si="266"/>
        <v>1.9788730030876712E-2</v>
      </c>
      <c r="R1299" s="67">
        <f t="shared" ca="1" si="262"/>
        <v>0.36050418371987397</v>
      </c>
      <c r="S1299" s="68">
        <f t="shared" ca="1" si="273"/>
        <v>0</v>
      </c>
    </row>
    <row r="1300" spans="5:19" x14ac:dyDescent="0.25">
      <c r="E1300" s="62">
        <f t="shared" si="267"/>
        <v>1299</v>
      </c>
      <c r="F1300" s="50">
        <v>45351</v>
      </c>
      <c r="G1300" s="51">
        <v>16.058299999999999</v>
      </c>
      <c r="H1300" s="69">
        <f t="shared" si="268"/>
        <v>15.8912</v>
      </c>
      <c r="I1300" s="64">
        <f t="shared" si="269"/>
        <v>0.16709999999999958</v>
      </c>
      <c r="J1300" s="64">
        <f t="shared" si="270"/>
        <v>2.7922409999999859E-2</v>
      </c>
      <c r="K1300" s="64">
        <f t="shared" si="271"/>
        <v>0.16709999999999958</v>
      </c>
      <c r="L1300" s="70">
        <f t="shared" si="272"/>
        <v>1.0405833743297833E-2</v>
      </c>
      <c r="M1300" s="64">
        <f t="shared" ca="1" si="261"/>
        <v>15.638966666666667</v>
      </c>
      <c r="N1300" s="64">
        <f t="shared" ca="1" si="263"/>
        <v>0.41933333333333245</v>
      </c>
      <c r="O1300" s="64">
        <f t="shared" ca="1" si="264"/>
        <v>0.17584044444444369</v>
      </c>
      <c r="P1300" s="64">
        <f t="shared" ca="1" si="265"/>
        <v>0.41933333333333245</v>
      </c>
      <c r="Q1300" s="70">
        <f t="shared" ca="1" si="266"/>
        <v>2.611318342124213E-2</v>
      </c>
      <c r="R1300" s="67">
        <f t="shared" ca="1" si="262"/>
        <v>0.46537085038653841</v>
      </c>
      <c r="S1300" s="68">
        <f t="shared" ca="1" si="273"/>
        <v>0</v>
      </c>
    </row>
    <row r="1301" spans="5:19" x14ac:dyDescent="0.25">
      <c r="E1301" s="62">
        <f t="shared" si="267"/>
        <v>1300</v>
      </c>
      <c r="F1301" s="50">
        <v>45352</v>
      </c>
      <c r="G1301" s="51">
        <v>15.96</v>
      </c>
      <c r="H1301" s="69">
        <f t="shared" si="268"/>
        <v>16.058299999999999</v>
      </c>
      <c r="I1301" s="64">
        <f t="shared" si="269"/>
        <v>-9.8299999999998278E-2</v>
      </c>
      <c r="J1301" s="64">
        <f t="shared" si="270"/>
        <v>9.6628899999996621E-3</v>
      </c>
      <c r="K1301" s="64">
        <f t="shared" si="271"/>
        <v>9.8299999999998278E-2</v>
      </c>
      <c r="L1301" s="70">
        <f t="shared" si="272"/>
        <v>6.1591478696740769E-3</v>
      </c>
      <c r="M1301" s="64">
        <f t="shared" ca="1" si="261"/>
        <v>15.914133333333334</v>
      </c>
      <c r="N1301" s="64">
        <f t="shared" ca="1" si="263"/>
        <v>4.5866666666666944E-2</v>
      </c>
      <c r="O1301" s="64">
        <f t="shared" ca="1" si="264"/>
        <v>2.1037511111111364E-3</v>
      </c>
      <c r="P1301" s="64">
        <f t="shared" ca="1" si="265"/>
        <v>4.5866666666666944E-2</v>
      </c>
      <c r="Q1301" s="70">
        <f t="shared" ca="1" si="266"/>
        <v>2.8738512949039439E-3</v>
      </c>
      <c r="R1301" s="67">
        <f t="shared" ca="1" si="262"/>
        <v>9.1904183719872926E-2</v>
      </c>
      <c r="S1301" s="68">
        <f t="shared" ca="1" si="273"/>
        <v>0</v>
      </c>
    </row>
    <row r="1302" spans="5:19" x14ac:dyDescent="0.25">
      <c r="E1302" s="62">
        <f t="shared" si="267"/>
        <v>1301</v>
      </c>
      <c r="F1302" s="50">
        <v>45355</v>
      </c>
      <c r="G1302" s="51">
        <v>15.4588</v>
      </c>
      <c r="H1302" s="69">
        <f t="shared" si="268"/>
        <v>15.96</v>
      </c>
      <c r="I1302" s="64">
        <f t="shared" si="269"/>
        <v>-0.50120000000000076</v>
      </c>
      <c r="J1302" s="64">
        <f t="shared" si="270"/>
        <v>0.25120144000000078</v>
      </c>
      <c r="K1302" s="64">
        <f t="shared" si="271"/>
        <v>0.50120000000000076</v>
      </c>
      <c r="L1302" s="70">
        <f t="shared" si="272"/>
        <v>3.2421662742256885E-2</v>
      </c>
      <c r="M1302" s="64">
        <f t="shared" ca="1" si="261"/>
        <v>15.969833333333334</v>
      </c>
      <c r="N1302" s="64">
        <f t="shared" ca="1" si="263"/>
        <v>-0.51103333333333367</v>
      </c>
      <c r="O1302" s="64">
        <f t="shared" ca="1" si="264"/>
        <v>0.26115506777777814</v>
      </c>
      <c r="P1302" s="64">
        <f t="shared" ca="1" si="265"/>
        <v>0.51103333333333367</v>
      </c>
      <c r="Q1302" s="70">
        <f t="shared" ca="1" si="266"/>
        <v>3.3057762137638995E-2</v>
      </c>
      <c r="R1302" s="67">
        <f t="shared" ca="1" si="262"/>
        <v>-0.46499581628012771</v>
      </c>
      <c r="S1302" s="68">
        <f t="shared" ca="1" si="273"/>
        <v>1</v>
      </c>
    </row>
    <row r="1303" spans="5:19" x14ac:dyDescent="0.25">
      <c r="E1303" s="62">
        <f t="shared" si="267"/>
        <v>1302</v>
      </c>
      <c r="F1303" s="50">
        <v>45356</v>
      </c>
      <c r="G1303" s="51">
        <v>15.5472</v>
      </c>
      <c r="H1303" s="69">
        <f t="shared" si="268"/>
        <v>15.4588</v>
      </c>
      <c r="I1303" s="64">
        <f t="shared" si="269"/>
        <v>8.8400000000000034E-2</v>
      </c>
      <c r="J1303" s="64">
        <f t="shared" si="270"/>
        <v>7.8145600000000068E-3</v>
      </c>
      <c r="K1303" s="64">
        <f t="shared" si="271"/>
        <v>8.8400000000000034E-2</v>
      </c>
      <c r="L1303" s="70">
        <f t="shared" si="272"/>
        <v>5.6859112894926435E-3</v>
      </c>
      <c r="M1303" s="64">
        <f t="shared" ca="1" si="261"/>
        <v>15.825699999999998</v>
      </c>
      <c r="N1303" s="64">
        <f t="shared" ca="1" si="263"/>
        <v>-0.27849999999999753</v>
      </c>
      <c r="O1303" s="64">
        <f t="shared" ca="1" si="264"/>
        <v>7.7562249999998625E-2</v>
      </c>
      <c r="P1303" s="64">
        <f t="shared" ca="1" si="265"/>
        <v>0.27849999999999753</v>
      </c>
      <c r="Q1303" s="70">
        <f t="shared" ca="1" si="266"/>
        <v>1.7913193372439896E-2</v>
      </c>
      <c r="R1303" s="67">
        <f t="shared" ca="1" si="262"/>
        <v>-0.23246248294679156</v>
      </c>
      <c r="S1303" s="68">
        <f t="shared" ca="1" si="273"/>
        <v>0</v>
      </c>
    </row>
    <row r="1304" spans="5:19" x14ac:dyDescent="0.25">
      <c r="E1304" s="62">
        <f t="shared" si="267"/>
        <v>1303</v>
      </c>
      <c r="F1304" s="50">
        <v>45357</v>
      </c>
      <c r="G1304" s="51">
        <v>15.5472</v>
      </c>
      <c r="H1304" s="69">
        <f t="shared" si="268"/>
        <v>15.5472</v>
      </c>
      <c r="I1304" s="64">
        <f t="shared" si="269"/>
        <v>0</v>
      </c>
      <c r="J1304" s="64">
        <f t="shared" si="270"/>
        <v>0</v>
      </c>
      <c r="K1304" s="64">
        <f t="shared" si="271"/>
        <v>0</v>
      </c>
      <c r="L1304" s="70">
        <f t="shared" si="272"/>
        <v>0</v>
      </c>
      <c r="M1304" s="64">
        <f t="shared" ca="1" si="261"/>
        <v>15.655333333333333</v>
      </c>
      <c r="N1304" s="64">
        <f t="shared" ca="1" si="263"/>
        <v>-0.10813333333333297</v>
      </c>
      <c r="O1304" s="64">
        <f t="shared" ca="1" si="264"/>
        <v>1.1692817777777699E-2</v>
      </c>
      <c r="P1304" s="64">
        <f t="shared" ca="1" si="265"/>
        <v>0.10813333333333297</v>
      </c>
      <c r="Q1304" s="70">
        <f t="shared" ca="1" si="266"/>
        <v>6.955164488353721E-3</v>
      </c>
      <c r="R1304" s="67">
        <f t="shared" ca="1" si="262"/>
        <v>-6.2095816280126989E-2</v>
      </c>
      <c r="S1304" s="68">
        <f t="shared" ca="1" si="273"/>
        <v>0</v>
      </c>
    </row>
    <row r="1305" spans="5:19" x14ac:dyDescent="0.25">
      <c r="E1305" s="62">
        <f t="shared" si="267"/>
        <v>1304</v>
      </c>
      <c r="F1305" s="50">
        <v>45358</v>
      </c>
      <c r="G1305" s="51">
        <v>15.8126</v>
      </c>
      <c r="H1305" s="69">
        <f t="shared" si="268"/>
        <v>15.5472</v>
      </c>
      <c r="I1305" s="64">
        <f t="shared" si="269"/>
        <v>0.26539999999999964</v>
      </c>
      <c r="J1305" s="64">
        <f t="shared" si="270"/>
        <v>7.0437159999999804E-2</v>
      </c>
      <c r="K1305" s="64">
        <f t="shared" si="271"/>
        <v>0.26539999999999964</v>
      </c>
      <c r="L1305" s="70">
        <f t="shared" si="272"/>
        <v>1.6784083578918054E-2</v>
      </c>
      <c r="M1305" s="64">
        <f t="shared" ca="1" si="261"/>
        <v>15.517733333333334</v>
      </c>
      <c r="N1305" s="64">
        <f t="shared" ca="1" si="263"/>
        <v>0.29486666666666572</v>
      </c>
      <c r="O1305" s="64">
        <f t="shared" ca="1" si="264"/>
        <v>8.6946351111110556E-2</v>
      </c>
      <c r="P1305" s="64">
        <f t="shared" ca="1" si="265"/>
        <v>0.29486666666666572</v>
      </c>
      <c r="Q1305" s="70">
        <f t="shared" ca="1" si="266"/>
        <v>1.8647576405313847E-2</v>
      </c>
      <c r="R1305" s="67">
        <f t="shared" ca="1" si="262"/>
        <v>0.34090418371987169</v>
      </c>
      <c r="S1305" s="68">
        <f t="shared" ca="1" si="273"/>
        <v>1</v>
      </c>
    </row>
    <row r="1306" spans="5:19" x14ac:dyDescent="0.25">
      <c r="E1306" s="62">
        <f t="shared" si="267"/>
        <v>1305</v>
      </c>
      <c r="F1306" s="50">
        <v>45359</v>
      </c>
      <c r="G1306" s="51">
        <v>15.9114</v>
      </c>
      <c r="H1306" s="69">
        <f t="shared" si="268"/>
        <v>15.8126</v>
      </c>
      <c r="I1306" s="64">
        <f t="shared" si="269"/>
        <v>9.8800000000000665E-2</v>
      </c>
      <c r="J1306" s="64">
        <f t="shared" si="270"/>
        <v>9.7614400000001315E-3</v>
      </c>
      <c r="K1306" s="64">
        <f t="shared" si="271"/>
        <v>9.8800000000000665E-2</v>
      </c>
      <c r="L1306" s="70">
        <f t="shared" si="272"/>
        <v>6.2093844664831924E-3</v>
      </c>
      <c r="M1306" s="64">
        <f t="shared" ca="1" si="261"/>
        <v>15.635666666666665</v>
      </c>
      <c r="N1306" s="64">
        <f t="shared" ca="1" si="263"/>
        <v>0.27573333333333494</v>
      </c>
      <c r="O1306" s="64">
        <f t="shared" ca="1" si="264"/>
        <v>7.6028871111111992E-2</v>
      </c>
      <c r="P1306" s="64">
        <f t="shared" ca="1" si="265"/>
        <v>0.27573333333333494</v>
      </c>
      <c r="Q1306" s="70">
        <f t="shared" ca="1" si="266"/>
        <v>1.7329294300522578E-2</v>
      </c>
      <c r="R1306" s="67">
        <f t="shared" ca="1" si="262"/>
        <v>0.32177085038654091</v>
      </c>
      <c r="S1306" s="68">
        <f t="shared" ca="1" si="273"/>
        <v>0</v>
      </c>
    </row>
    <row r="1307" spans="5:19" x14ac:dyDescent="0.25">
      <c r="E1307" s="62">
        <f t="shared" si="267"/>
        <v>1306</v>
      </c>
      <c r="F1307" s="50">
        <v>45362</v>
      </c>
      <c r="G1307" s="51">
        <v>15.8126</v>
      </c>
      <c r="H1307" s="69">
        <f t="shared" si="268"/>
        <v>15.9114</v>
      </c>
      <c r="I1307" s="64">
        <f t="shared" si="269"/>
        <v>-9.8800000000000665E-2</v>
      </c>
      <c r="J1307" s="64">
        <f t="shared" si="270"/>
        <v>9.7614400000001315E-3</v>
      </c>
      <c r="K1307" s="64">
        <f t="shared" si="271"/>
        <v>9.8800000000000665E-2</v>
      </c>
      <c r="L1307" s="70">
        <f t="shared" si="272"/>
        <v>6.2481818296801703E-3</v>
      </c>
      <c r="M1307" s="64">
        <f t="shared" ca="1" si="261"/>
        <v>15.757066666666667</v>
      </c>
      <c r="N1307" s="64">
        <f t="shared" ca="1" si="263"/>
        <v>5.553333333333299E-2</v>
      </c>
      <c r="O1307" s="64">
        <f t="shared" ca="1" si="264"/>
        <v>3.0839511111110732E-3</v>
      </c>
      <c r="P1307" s="64">
        <f t="shared" ca="1" si="265"/>
        <v>5.553333333333299E-2</v>
      </c>
      <c r="Q1307" s="70">
        <f t="shared" ca="1" si="266"/>
        <v>3.5119672497459617E-3</v>
      </c>
      <c r="R1307" s="67">
        <f t="shared" ca="1" si="262"/>
        <v>0.10157085038653897</v>
      </c>
      <c r="S1307" s="68">
        <f t="shared" ca="1" si="273"/>
        <v>0</v>
      </c>
    </row>
    <row r="1308" spans="5:19" x14ac:dyDescent="0.25">
      <c r="E1308" s="62">
        <f t="shared" si="267"/>
        <v>1307</v>
      </c>
      <c r="F1308" s="50">
        <v>45363</v>
      </c>
      <c r="G1308" s="51">
        <v>15.397500000000001</v>
      </c>
      <c r="H1308" s="69">
        <f t="shared" si="268"/>
        <v>15.8126</v>
      </c>
      <c r="I1308" s="64">
        <f t="shared" si="269"/>
        <v>-0.41509999999999891</v>
      </c>
      <c r="J1308" s="64">
        <f t="shared" si="270"/>
        <v>0.1723080099999991</v>
      </c>
      <c r="K1308" s="64">
        <f t="shared" si="271"/>
        <v>0.41509999999999891</v>
      </c>
      <c r="L1308" s="70">
        <f t="shared" si="272"/>
        <v>2.6958921902906243E-2</v>
      </c>
      <c r="M1308" s="64">
        <f t="shared" ca="1" si="261"/>
        <v>15.845533333333334</v>
      </c>
      <c r="N1308" s="64">
        <f t="shared" ca="1" si="263"/>
        <v>-0.44803333333333306</v>
      </c>
      <c r="O1308" s="64">
        <f t="shared" ca="1" si="264"/>
        <v>0.20073386777777755</v>
      </c>
      <c r="P1308" s="64">
        <f t="shared" ca="1" si="265"/>
        <v>0.44803333333333306</v>
      </c>
      <c r="Q1308" s="70">
        <f t="shared" ca="1" si="266"/>
        <v>2.9097797261460175E-2</v>
      </c>
      <c r="R1308" s="67">
        <f t="shared" ca="1" si="262"/>
        <v>-0.40199581628012709</v>
      </c>
      <c r="S1308" s="68">
        <f t="shared" ca="1" si="273"/>
        <v>1</v>
      </c>
    </row>
    <row r="1309" spans="5:19" x14ac:dyDescent="0.25">
      <c r="E1309" s="62">
        <f t="shared" si="267"/>
        <v>1308</v>
      </c>
      <c r="F1309" s="50">
        <v>45364</v>
      </c>
      <c r="G1309" s="51">
        <v>15.3184</v>
      </c>
      <c r="H1309" s="69">
        <f t="shared" si="268"/>
        <v>15.397500000000001</v>
      </c>
      <c r="I1309" s="64">
        <f t="shared" si="269"/>
        <v>-7.9100000000000392E-2</v>
      </c>
      <c r="J1309" s="64">
        <f t="shared" si="270"/>
        <v>6.2568100000000623E-3</v>
      </c>
      <c r="K1309" s="64">
        <f t="shared" si="271"/>
        <v>7.9100000000000392E-2</v>
      </c>
      <c r="L1309" s="70">
        <f t="shared" si="272"/>
        <v>5.16372467098394E-3</v>
      </c>
      <c r="M1309" s="64">
        <f t="shared" ca="1" si="261"/>
        <v>15.707166666666666</v>
      </c>
      <c r="N1309" s="64">
        <f t="shared" ca="1" si="263"/>
        <v>-0.38876666666666537</v>
      </c>
      <c r="O1309" s="64">
        <f t="shared" ca="1" si="264"/>
        <v>0.15113952111111009</v>
      </c>
      <c r="P1309" s="64">
        <f t="shared" ca="1" si="265"/>
        <v>0.38876666666666537</v>
      </c>
      <c r="Q1309" s="70">
        <f t="shared" ca="1" si="266"/>
        <v>2.5379064828354485E-2</v>
      </c>
      <c r="R1309" s="67">
        <f t="shared" ca="1" si="262"/>
        <v>-0.34272914961345941</v>
      </c>
      <c r="S1309" s="68">
        <f t="shared" ca="1" si="273"/>
        <v>0</v>
      </c>
    </row>
    <row r="1310" spans="5:19" x14ac:dyDescent="0.25">
      <c r="E1310" s="62">
        <f t="shared" si="267"/>
        <v>1309</v>
      </c>
      <c r="F1310" s="50">
        <v>45365</v>
      </c>
      <c r="G1310" s="51">
        <v>14.429</v>
      </c>
      <c r="H1310" s="69">
        <f t="shared" si="268"/>
        <v>15.3184</v>
      </c>
      <c r="I1310" s="64">
        <f t="shared" si="269"/>
        <v>-0.88940000000000019</v>
      </c>
      <c r="J1310" s="64">
        <f t="shared" si="270"/>
        <v>0.79103236000000032</v>
      </c>
      <c r="K1310" s="64">
        <f t="shared" si="271"/>
        <v>0.88940000000000019</v>
      </c>
      <c r="L1310" s="70">
        <f t="shared" si="272"/>
        <v>6.1639753274655221E-2</v>
      </c>
      <c r="M1310" s="64">
        <f t="shared" ca="1" si="261"/>
        <v>15.509500000000001</v>
      </c>
      <c r="N1310" s="64">
        <f t="shared" ca="1" si="263"/>
        <v>-1.0805000000000007</v>
      </c>
      <c r="O1310" s="64">
        <f t="shared" ca="1" si="264"/>
        <v>1.1674802500000014</v>
      </c>
      <c r="P1310" s="64">
        <f t="shared" ca="1" si="265"/>
        <v>1.0805000000000007</v>
      </c>
      <c r="Q1310" s="70">
        <f t="shared" ca="1" si="266"/>
        <v>7.4883914339178084E-2</v>
      </c>
      <c r="R1310" s="67">
        <f t="shared" ca="1" si="262"/>
        <v>-1.0344624829467948</v>
      </c>
      <c r="S1310" s="68">
        <f t="shared" ca="1" si="273"/>
        <v>0</v>
      </c>
    </row>
    <row r="1311" spans="5:19" x14ac:dyDescent="0.25">
      <c r="E1311" s="62">
        <f t="shared" si="267"/>
        <v>1310</v>
      </c>
      <c r="F1311" s="50">
        <v>45366</v>
      </c>
      <c r="G1311" s="51">
        <v>14.6069</v>
      </c>
      <c r="H1311" s="69">
        <f t="shared" si="268"/>
        <v>14.429</v>
      </c>
      <c r="I1311" s="64">
        <f t="shared" si="269"/>
        <v>0.17789999999999928</v>
      </c>
      <c r="J1311" s="64">
        <f t="shared" si="270"/>
        <v>3.1648409999999745E-2</v>
      </c>
      <c r="K1311" s="64">
        <f t="shared" si="271"/>
        <v>0.17789999999999928</v>
      </c>
      <c r="L1311" s="70">
        <f t="shared" si="272"/>
        <v>1.217917559509542E-2</v>
      </c>
      <c r="M1311" s="64">
        <f t="shared" ca="1" si="261"/>
        <v>15.048299999999999</v>
      </c>
      <c r="N1311" s="64">
        <f t="shared" ca="1" si="263"/>
        <v>-0.44139999999999979</v>
      </c>
      <c r="O1311" s="64">
        <f t="shared" ca="1" si="264"/>
        <v>0.19483395999999981</v>
      </c>
      <c r="P1311" s="64">
        <f t="shared" ca="1" si="265"/>
        <v>0.44139999999999979</v>
      </c>
      <c r="Q1311" s="70">
        <f t="shared" ca="1" si="266"/>
        <v>3.0218595321389194E-2</v>
      </c>
      <c r="R1311" s="67">
        <f t="shared" ca="1" si="262"/>
        <v>-0.39536248294679383</v>
      </c>
      <c r="S1311" s="68">
        <f t="shared" ca="1" si="273"/>
        <v>0</v>
      </c>
    </row>
    <row r="1312" spans="5:19" x14ac:dyDescent="0.25">
      <c r="E1312" s="62">
        <f t="shared" si="267"/>
        <v>1311</v>
      </c>
      <c r="F1312" s="50">
        <v>45369</v>
      </c>
      <c r="G1312" s="51">
        <v>14.221500000000001</v>
      </c>
      <c r="H1312" s="69">
        <f t="shared" si="268"/>
        <v>14.6069</v>
      </c>
      <c r="I1312" s="64">
        <f t="shared" si="269"/>
        <v>-0.38539999999999885</v>
      </c>
      <c r="J1312" s="64">
        <f t="shared" si="270"/>
        <v>0.14853315999999911</v>
      </c>
      <c r="K1312" s="64">
        <f t="shared" si="271"/>
        <v>0.38539999999999885</v>
      </c>
      <c r="L1312" s="70">
        <f t="shared" si="272"/>
        <v>2.7099813662412462E-2</v>
      </c>
      <c r="M1312" s="64">
        <f t="shared" ca="1" si="261"/>
        <v>14.784766666666664</v>
      </c>
      <c r="N1312" s="64">
        <f t="shared" ca="1" si="263"/>
        <v>-0.5632666666666637</v>
      </c>
      <c r="O1312" s="64">
        <f t="shared" ca="1" si="264"/>
        <v>0.31726933777777444</v>
      </c>
      <c r="P1312" s="64">
        <f t="shared" ca="1" si="265"/>
        <v>0.5632666666666637</v>
      </c>
      <c r="Q1312" s="70">
        <f t="shared" ca="1" si="266"/>
        <v>3.9606698777672096E-2</v>
      </c>
      <c r="R1312" s="67">
        <f t="shared" ca="1" si="262"/>
        <v>-0.51722914961345767</v>
      </c>
      <c r="S1312" s="68">
        <f t="shared" ca="1" si="273"/>
        <v>0</v>
      </c>
    </row>
    <row r="1313" spans="5:19" x14ac:dyDescent="0.25">
      <c r="E1313" s="62">
        <f t="shared" si="267"/>
        <v>1312</v>
      </c>
      <c r="F1313" s="50">
        <v>45370</v>
      </c>
      <c r="G1313" s="51">
        <v>14.3302</v>
      </c>
      <c r="H1313" s="69">
        <f t="shared" si="268"/>
        <v>14.221500000000001</v>
      </c>
      <c r="I1313" s="64">
        <f t="shared" si="269"/>
        <v>0.10869999999999891</v>
      </c>
      <c r="J1313" s="64">
        <f t="shared" si="270"/>
        <v>1.1815689999999763E-2</v>
      </c>
      <c r="K1313" s="64">
        <f t="shared" si="271"/>
        <v>0.10869999999999891</v>
      </c>
      <c r="L1313" s="70">
        <f t="shared" si="272"/>
        <v>7.5853791293910003E-3</v>
      </c>
      <c r="M1313" s="64">
        <f t="shared" ca="1" si="261"/>
        <v>14.419133333333333</v>
      </c>
      <c r="N1313" s="64">
        <f t="shared" ca="1" si="263"/>
        <v>-8.8933333333333309E-2</v>
      </c>
      <c r="O1313" s="64">
        <f t="shared" ca="1" si="264"/>
        <v>7.9091377777777729E-3</v>
      </c>
      <c r="P1313" s="64">
        <f t="shared" ca="1" si="265"/>
        <v>8.8933333333333309E-2</v>
      </c>
      <c r="Q1313" s="70">
        <f t="shared" ca="1" si="266"/>
        <v>6.2060078249663864E-3</v>
      </c>
      <c r="R1313" s="67">
        <f t="shared" ca="1" si="262"/>
        <v>-4.2895816280127327E-2</v>
      </c>
      <c r="S1313" s="68">
        <f t="shared" ca="1" si="273"/>
        <v>0</v>
      </c>
    </row>
    <row r="1314" spans="5:19" x14ac:dyDescent="0.25">
      <c r="E1314" s="62">
        <f t="shared" si="267"/>
        <v>1313</v>
      </c>
      <c r="F1314" s="50">
        <v>45371</v>
      </c>
      <c r="G1314" s="51">
        <v>14.251099999999999</v>
      </c>
      <c r="H1314" s="69">
        <f t="shared" si="268"/>
        <v>14.3302</v>
      </c>
      <c r="I1314" s="64">
        <f t="shared" si="269"/>
        <v>-7.9100000000000392E-2</v>
      </c>
      <c r="J1314" s="64">
        <f t="shared" si="270"/>
        <v>6.2568100000000623E-3</v>
      </c>
      <c r="K1314" s="64">
        <f t="shared" si="271"/>
        <v>7.9100000000000392E-2</v>
      </c>
      <c r="L1314" s="70">
        <f t="shared" si="272"/>
        <v>5.5504487372904825E-3</v>
      </c>
      <c r="M1314" s="64">
        <f t="shared" ca="1" si="261"/>
        <v>14.386200000000001</v>
      </c>
      <c r="N1314" s="64">
        <f t="shared" ca="1" si="263"/>
        <v>-0.13510000000000133</v>
      </c>
      <c r="O1314" s="64">
        <f t="shared" ca="1" si="264"/>
        <v>1.825201000000036E-2</v>
      </c>
      <c r="P1314" s="64">
        <f t="shared" ca="1" si="265"/>
        <v>0.13510000000000133</v>
      </c>
      <c r="Q1314" s="70">
        <f t="shared" ca="1" si="266"/>
        <v>9.4799699672306944E-3</v>
      </c>
      <c r="R1314" s="67">
        <f t="shared" ca="1" si="262"/>
        <v>-8.9062482946795349E-2</v>
      </c>
      <c r="S1314" s="68">
        <f t="shared" ca="1" si="273"/>
        <v>0</v>
      </c>
    </row>
    <row r="1315" spans="5:19" x14ac:dyDescent="0.25">
      <c r="E1315" s="62">
        <f t="shared" si="267"/>
        <v>1314</v>
      </c>
      <c r="F1315" s="50">
        <v>45372</v>
      </c>
      <c r="G1315" s="51">
        <v>14.3697</v>
      </c>
      <c r="H1315" s="69">
        <f t="shared" si="268"/>
        <v>14.251099999999999</v>
      </c>
      <c r="I1315" s="64">
        <f t="shared" si="269"/>
        <v>0.1186000000000007</v>
      </c>
      <c r="J1315" s="64">
        <f t="shared" si="270"/>
        <v>1.4065960000000167E-2</v>
      </c>
      <c r="K1315" s="64">
        <f t="shared" si="271"/>
        <v>0.1186000000000007</v>
      </c>
      <c r="L1315" s="70">
        <f t="shared" si="272"/>
        <v>8.2534778039903903E-3</v>
      </c>
      <c r="M1315" s="64">
        <f t="shared" ca="1" si="261"/>
        <v>14.2676</v>
      </c>
      <c r="N1315" s="64">
        <f t="shared" ca="1" si="263"/>
        <v>0.10210000000000008</v>
      </c>
      <c r="O1315" s="64">
        <f t="shared" ca="1" si="264"/>
        <v>1.0424410000000016E-2</v>
      </c>
      <c r="P1315" s="64">
        <f t="shared" ca="1" si="265"/>
        <v>0.10210000000000008</v>
      </c>
      <c r="Q1315" s="70">
        <f t="shared" ca="1" si="266"/>
        <v>7.1052283624571206E-3</v>
      </c>
      <c r="R1315" s="67">
        <f t="shared" ca="1" si="262"/>
        <v>0.14813751705320605</v>
      </c>
      <c r="S1315" s="68">
        <f t="shared" ca="1" si="273"/>
        <v>1</v>
      </c>
    </row>
    <row r="1316" spans="5:19" x14ac:dyDescent="0.25">
      <c r="E1316" s="62">
        <f t="shared" si="267"/>
        <v>1315</v>
      </c>
      <c r="F1316" s="50">
        <v>45373</v>
      </c>
      <c r="G1316" s="51">
        <v>13.925000000000001</v>
      </c>
      <c r="H1316" s="69">
        <f t="shared" si="268"/>
        <v>14.3697</v>
      </c>
      <c r="I1316" s="64">
        <f t="shared" si="269"/>
        <v>-0.44469999999999921</v>
      </c>
      <c r="J1316" s="64">
        <f t="shared" si="270"/>
        <v>0.1977580899999993</v>
      </c>
      <c r="K1316" s="64">
        <f t="shared" si="271"/>
        <v>0.44469999999999921</v>
      </c>
      <c r="L1316" s="70">
        <f t="shared" si="272"/>
        <v>3.1935368043087914E-2</v>
      </c>
      <c r="M1316" s="64">
        <f t="shared" ca="1" si="261"/>
        <v>14.317</v>
      </c>
      <c r="N1316" s="64">
        <f t="shared" ca="1" si="263"/>
        <v>-0.39199999999999946</v>
      </c>
      <c r="O1316" s="64">
        <f t="shared" ca="1" si="264"/>
        <v>0.15366399999999958</v>
      </c>
      <c r="P1316" s="64">
        <f t="shared" ca="1" si="265"/>
        <v>0.39199999999999946</v>
      </c>
      <c r="Q1316" s="70">
        <f t="shared" ca="1" si="266"/>
        <v>2.8150807899461359E-2</v>
      </c>
      <c r="R1316" s="67">
        <f t="shared" ca="1" si="262"/>
        <v>-0.34596248294679349</v>
      </c>
      <c r="S1316" s="68">
        <f t="shared" ca="1" si="273"/>
        <v>1</v>
      </c>
    </row>
    <row r="1317" spans="5:19" x14ac:dyDescent="0.25">
      <c r="E1317" s="62">
        <f t="shared" si="267"/>
        <v>1316</v>
      </c>
      <c r="F1317" s="50">
        <v>45376</v>
      </c>
      <c r="G1317" s="51">
        <v>14.3005</v>
      </c>
      <c r="H1317" s="69">
        <f t="shared" si="268"/>
        <v>13.925000000000001</v>
      </c>
      <c r="I1317" s="64">
        <f t="shared" si="269"/>
        <v>0.37549999999999883</v>
      </c>
      <c r="J1317" s="64">
        <f t="shared" si="270"/>
        <v>0.14100024999999913</v>
      </c>
      <c r="K1317" s="64">
        <f t="shared" si="271"/>
        <v>0.37549999999999883</v>
      </c>
      <c r="L1317" s="70">
        <f t="shared" si="272"/>
        <v>2.6257823153036527E-2</v>
      </c>
      <c r="M1317" s="64">
        <f t="shared" ca="1" si="261"/>
        <v>14.181933333333333</v>
      </c>
      <c r="N1317" s="64">
        <f t="shared" ca="1" si="263"/>
        <v>0.11856666666666626</v>
      </c>
      <c r="O1317" s="64">
        <f t="shared" ca="1" si="264"/>
        <v>1.405805444444435E-2</v>
      </c>
      <c r="P1317" s="64">
        <f t="shared" ca="1" si="265"/>
        <v>0.11856666666666626</v>
      </c>
      <c r="Q1317" s="70">
        <f t="shared" ca="1" si="266"/>
        <v>8.291085393284589E-3</v>
      </c>
      <c r="R1317" s="67">
        <f t="shared" ca="1" si="262"/>
        <v>0.16460418371987223</v>
      </c>
      <c r="S1317" s="68">
        <f t="shared" ca="1" si="273"/>
        <v>1</v>
      </c>
    </row>
    <row r="1318" spans="5:19" x14ac:dyDescent="0.25">
      <c r="E1318" s="62">
        <f t="shared" si="267"/>
        <v>1317</v>
      </c>
      <c r="F1318" s="50">
        <v>45377</v>
      </c>
      <c r="G1318" s="51">
        <v>14.093</v>
      </c>
      <c r="H1318" s="69">
        <f t="shared" si="268"/>
        <v>14.3005</v>
      </c>
      <c r="I1318" s="64">
        <f t="shared" si="269"/>
        <v>-0.20749999999999957</v>
      </c>
      <c r="J1318" s="64">
        <f t="shared" si="270"/>
        <v>4.3056249999999824E-2</v>
      </c>
      <c r="K1318" s="64">
        <f t="shared" si="271"/>
        <v>0.20749999999999957</v>
      </c>
      <c r="L1318" s="70">
        <f t="shared" si="272"/>
        <v>1.4723621656141316E-2</v>
      </c>
      <c r="M1318" s="64">
        <f t="shared" ca="1" si="261"/>
        <v>14.198399999999999</v>
      </c>
      <c r="N1318" s="64">
        <f t="shared" ca="1" si="263"/>
        <v>-0.10539999999999949</v>
      </c>
      <c r="O1318" s="64">
        <f t="shared" ca="1" si="264"/>
        <v>1.1109159999999894E-2</v>
      </c>
      <c r="P1318" s="64">
        <f t="shared" ca="1" si="265"/>
        <v>0.10539999999999949</v>
      </c>
      <c r="Q1318" s="70">
        <f t="shared" ca="1" si="266"/>
        <v>7.4788902291917612E-3</v>
      </c>
      <c r="R1318" s="67">
        <f t="shared" ca="1" si="262"/>
        <v>-5.9362482946793513E-2</v>
      </c>
      <c r="S1318" s="68">
        <f t="shared" ca="1" si="273"/>
        <v>1</v>
      </c>
    </row>
    <row r="1319" spans="5:19" x14ac:dyDescent="0.25">
      <c r="E1319" s="62">
        <f t="shared" si="267"/>
        <v>1318</v>
      </c>
      <c r="F1319" s="50">
        <v>45378</v>
      </c>
      <c r="G1319" s="51">
        <v>14.9133</v>
      </c>
      <c r="H1319" s="69">
        <f t="shared" si="268"/>
        <v>14.093</v>
      </c>
      <c r="I1319" s="64">
        <f t="shared" si="269"/>
        <v>0.82029999999999959</v>
      </c>
      <c r="J1319" s="64">
        <f t="shared" si="270"/>
        <v>0.67289208999999928</v>
      </c>
      <c r="K1319" s="64">
        <f t="shared" si="271"/>
        <v>0.82029999999999959</v>
      </c>
      <c r="L1319" s="70">
        <f t="shared" si="272"/>
        <v>5.5004593215451952E-2</v>
      </c>
      <c r="M1319" s="64">
        <f t="shared" ca="1" si="261"/>
        <v>14.106166666666667</v>
      </c>
      <c r="N1319" s="64">
        <f t="shared" ca="1" si="263"/>
        <v>0.80713333333333281</v>
      </c>
      <c r="O1319" s="64">
        <f t="shared" ca="1" si="264"/>
        <v>0.65146421777777697</v>
      </c>
      <c r="P1319" s="64">
        <f t="shared" ca="1" si="265"/>
        <v>0.80713333333333281</v>
      </c>
      <c r="Q1319" s="70">
        <f t="shared" ca="1" si="266"/>
        <v>5.4121712386482723E-2</v>
      </c>
      <c r="R1319" s="67">
        <f t="shared" ca="1" si="262"/>
        <v>0.85317085038653884</v>
      </c>
      <c r="S1319" s="68">
        <f t="shared" ca="1" si="273"/>
        <v>1</v>
      </c>
    </row>
    <row r="1320" spans="5:19" x14ac:dyDescent="0.25">
      <c r="E1320" s="62">
        <f t="shared" si="267"/>
        <v>1319</v>
      </c>
      <c r="F1320" s="50">
        <v>45379</v>
      </c>
      <c r="G1320" s="51">
        <v>15.160299999999999</v>
      </c>
      <c r="H1320" s="69">
        <f t="shared" si="268"/>
        <v>14.9133</v>
      </c>
      <c r="I1320" s="64">
        <f t="shared" si="269"/>
        <v>0.24699999999999989</v>
      </c>
      <c r="J1320" s="64">
        <f t="shared" si="270"/>
        <v>6.1008999999999945E-2</v>
      </c>
      <c r="K1320" s="64">
        <f t="shared" si="271"/>
        <v>0.24699999999999989</v>
      </c>
      <c r="L1320" s="70">
        <f t="shared" si="272"/>
        <v>1.6292553577435795E-2</v>
      </c>
      <c r="M1320" s="64">
        <f t="shared" ca="1" si="261"/>
        <v>14.435599999999999</v>
      </c>
      <c r="N1320" s="64">
        <f t="shared" ca="1" si="263"/>
        <v>0.72470000000000034</v>
      </c>
      <c r="O1320" s="64">
        <f t="shared" ca="1" si="264"/>
        <v>0.5251900900000005</v>
      </c>
      <c r="P1320" s="64">
        <f t="shared" ca="1" si="265"/>
        <v>0.72470000000000034</v>
      </c>
      <c r="Q1320" s="70">
        <f t="shared" ca="1" si="266"/>
        <v>4.7802484119707417E-2</v>
      </c>
      <c r="R1320" s="67">
        <f t="shared" ca="1" si="262"/>
        <v>0.77073751705320637</v>
      </c>
      <c r="S1320" s="68">
        <f t="shared" ca="1" si="273"/>
        <v>0</v>
      </c>
    </row>
    <row r="1321" spans="5:19" x14ac:dyDescent="0.25">
      <c r="E1321" s="62">
        <f t="shared" si="267"/>
        <v>1320</v>
      </c>
      <c r="F1321" s="50">
        <v>45383</v>
      </c>
      <c r="G1321" s="51">
        <v>15.120799999999999</v>
      </c>
      <c r="H1321" s="69">
        <f t="shared" si="268"/>
        <v>15.160299999999999</v>
      </c>
      <c r="I1321" s="64">
        <f t="shared" si="269"/>
        <v>-3.9500000000000313E-2</v>
      </c>
      <c r="J1321" s="64">
        <f t="shared" si="270"/>
        <v>1.5602500000000247E-3</v>
      </c>
      <c r="K1321" s="64">
        <f t="shared" si="271"/>
        <v>3.9500000000000313E-2</v>
      </c>
      <c r="L1321" s="70">
        <f t="shared" si="272"/>
        <v>2.612295645733051E-3</v>
      </c>
      <c r="M1321" s="64">
        <f t="shared" ca="1" si="261"/>
        <v>14.722200000000001</v>
      </c>
      <c r="N1321" s="64">
        <f t="shared" ca="1" si="263"/>
        <v>0.39859999999999829</v>
      </c>
      <c r="O1321" s="64">
        <f t="shared" ca="1" si="264"/>
        <v>0.15888195999999863</v>
      </c>
      <c r="P1321" s="64">
        <f t="shared" ca="1" si="265"/>
        <v>0.39859999999999829</v>
      </c>
      <c r="Q1321" s="70">
        <f t="shared" ca="1" si="266"/>
        <v>2.6361039098460288E-2</v>
      </c>
      <c r="R1321" s="67">
        <f t="shared" ca="1" si="262"/>
        <v>0.44463751705320426</v>
      </c>
      <c r="S1321" s="68">
        <f t="shared" ca="1" si="273"/>
        <v>0</v>
      </c>
    </row>
    <row r="1322" spans="5:19" x14ac:dyDescent="0.25">
      <c r="E1322" s="62">
        <f t="shared" si="267"/>
        <v>1321</v>
      </c>
      <c r="F1322" s="50">
        <v>45384</v>
      </c>
      <c r="G1322" s="51">
        <v>14.1127</v>
      </c>
      <c r="H1322" s="69">
        <f t="shared" si="268"/>
        <v>15.120799999999999</v>
      </c>
      <c r="I1322" s="64">
        <f t="shared" si="269"/>
        <v>-1.0080999999999989</v>
      </c>
      <c r="J1322" s="64">
        <f t="shared" si="270"/>
        <v>1.0162656099999978</v>
      </c>
      <c r="K1322" s="64">
        <f t="shared" si="271"/>
        <v>1.0080999999999989</v>
      </c>
      <c r="L1322" s="70">
        <f t="shared" si="272"/>
        <v>7.1432114336732078E-2</v>
      </c>
      <c r="M1322" s="64">
        <f t="shared" ca="1" si="261"/>
        <v>15.0648</v>
      </c>
      <c r="N1322" s="64">
        <f t="shared" ca="1" si="263"/>
        <v>-0.95209999999999972</v>
      </c>
      <c r="O1322" s="64">
        <f t="shared" ca="1" si="264"/>
        <v>0.90649440999999953</v>
      </c>
      <c r="P1322" s="64">
        <f t="shared" ca="1" si="265"/>
        <v>0.95209999999999972</v>
      </c>
      <c r="Q1322" s="70">
        <f t="shared" ca="1" si="266"/>
        <v>6.7464057196709323E-2</v>
      </c>
      <c r="R1322" s="67">
        <f t="shared" ca="1" si="262"/>
        <v>-0.9060624829467937</v>
      </c>
      <c r="S1322" s="68">
        <f t="shared" ca="1" si="273"/>
        <v>1</v>
      </c>
    </row>
    <row r="1323" spans="5:19" x14ac:dyDescent="0.25">
      <c r="E1323" s="62">
        <f t="shared" si="267"/>
        <v>1322</v>
      </c>
      <c r="F1323" s="50">
        <v>45385</v>
      </c>
      <c r="G1323" s="51">
        <v>13.7471</v>
      </c>
      <c r="H1323" s="69">
        <f t="shared" si="268"/>
        <v>14.1127</v>
      </c>
      <c r="I1323" s="64">
        <f t="shared" si="269"/>
        <v>-0.36560000000000059</v>
      </c>
      <c r="J1323" s="64">
        <f t="shared" si="270"/>
        <v>0.13366336000000043</v>
      </c>
      <c r="K1323" s="64">
        <f t="shared" si="271"/>
        <v>0.36560000000000059</v>
      </c>
      <c r="L1323" s="70">
        <f t="shared" si="272"/>
        <v>2.6594699973085275E-2</v>
      </c>
      <c r="M1323" s="64">
        <f t="shared" ca="1" si="261"/>
        <v>14.797933333333333</v>
      </c>
      <c r="N1323" s="64">
        <f t="shared" ca="1" si="263"/>
        <v>-1.0508333333333333</v>
      </c>
      <c r="O1323" s="64">
        <f t="shared" ca="1" si="264"/>
        <v>1.1042506944444443</v>
      </c>
      <c r="P1323" s="64">
        <f t="shared" ca="1" si="265"/>
        <v>1.0508333333333333</v>
      </c>
      <c r="Q1323" s="70">
        <f t="shared" ca="1" si="266"/>
        <v>7.6440364392005106E-2</v>
      </c>
      <c r="R1323" s="67">
        <f t="shared" ca="1" si="262"/>
        <v>-1.0047958162801274</v>
      </c>
      <c r="S1323" s="68">
        <f t="shared" ca="1" si="273"/>
        <v>0</v>
      </c>
    </row>
    <row r="1324" spans="5:19" x14ac:dyDescent="0.25">
      <c r="E1324" s="62">
        <f t="shared" si="267"/>
        <v>1323</v>
      </c>
      <c r="F1324" s="50">
        <v>45386</v>
      </c>
      <c r="G1324" s="51">
        <v>13.667999999999999</v>
      </c>
      <c r="H1324" s="69">
        <f t="shared" si="268"/>
        <v>13.7471</v>
      </c>
      <c r="I1324" s="64">
        <f t="shared" si="269"/>
        <v>-7.9100000000000392E-2</v>
      </c>
      <c r="J1324" s="64">
        <f t="shared" si="270"/>
        <v>6.2568100000000623E-3</v>
      </c>
      <c r="K1324" s="64">
        <f t="shared" si="271"/>
        <v>7.9100000000000392E-2</v>
      </c>
      <c r="L1324" s="70">
        <f t="shared" si="272"/>
        <v>5.7872402692420539E-3</v>
      </c>
      <c r="M1324" s="64">
        <f t="shared" ca="1" si="261"/>
        <v>14.326866666666666</v>
      </c>
      <c r="N1324" s="64">
        <f t="shared" ca="1" si="263"/>
        <v>-0.65886666666666649</v>
      </c>
      <c r="O1324" s="64">
        <f t="shared" ca="1" si="264"/>
        <v>0.43410528444444418</v>
      </c>
      <c r="P1324" s="64">
        <f t="shared" ca="1" si="265"/>
        <v>0.65886666666666649</v>
      </c>
      <c r="Q1324" s="70">
        <f t="shared" ca="1" si="266"/>
        <v>4.8205053165544812E-2</v>
      </c>
      <c r="R1324" s="67">
        <f t="shared" ca="1" si="262"/>
        <v>-0.61282914961346047</v>
      </c>
      <c r="S1324" s="68">
        <f t="shared" ca="1" si="273"/>
        <v>0</v>
      </c>
    </row>
    <row r="1325" spans="5:19" x14ac:dyDescent="0.25">
      <c r="E1325" s="62">
        <f t="shared" si="267"/>
        <v>1324</v>
      </c>
      <c r="F1325" s="50">
        <v>45387</v>
      </c>
      <c r="G1325" s="51">
        <v>13.598800000000001</v>
      </c>
      <c r="H1325" s="69">
        <f t="shared" si="268"/>
        <v>13.667999999999999</v>
      </c>
      <c r="I1325" s="64">
        <f t="shared" si="269"/>
        <v>-6.9199999999998596E-2</v>
      </c>
      <c r="J1325" s="64">
        <f t="shared" si="270"/>
        <v>4.788639999999806E-3</v>
      </c>
      <c r="K1325" s="64">
        <f t="shared" si="271"/>
        <v>6.9199999999998596E-2</v>
      </c>
      <c r="L1325" s="70">
        <f t="shared" si="272"/>
        <v>5.0886842956730438E-3</v>
      </c>
      <c r="M1325" s="64">
        <f t="shared" ca="1" si="261"/>
        <v>13.842599999999999</v>
      </c>
      <c r="N1325" s="64">
        <f t="shared" ca="1" si="263"/>
        <v>-0.24379999999999846</v>
      </c>
      <c r="O1325" s="64">
        <f t="shared" ca="1" si="264"/>
        <v>5.9438439999999253E-2</v>
      </c>
      <c r="P1325" s="64">
        <f t="shared" ca="1" si="265"/>
        <v>0.24379999999999846</v>
      </c>
      <c r="Q1325" s="70">
        <f t="shared" ca="1" si="266"/>
        <v>1.7928052475218288E-2</v>
      </c>
      <c r="R1325" s="67">
        <f t="shared" ca="1" si="262"/>
        <v>-0.19776248294679249</v>
      </c>
      <c r="S1325" s="68">
        <f t="shared" ca="1" si="273"/>
        <v>0</v>
      </c>
    </row>
    <row r="1326" spans="5:19" x14ac:dyDescent="0.25">
      <c r="E1326" s="62">
        <f t="shared" si="267"/>
        <v>1325</v>
      </c>
      <c r="F1326" s="50">
        <v>45390</v>
      </c>
      <c r="G1326" s="51">
        <v>13.361599999999999</v>
      </c>
      <c r="H1326" s="69">
        <f t="shared" si="268"/>
        <v>13.598800000000001</v>
      </c>
      <c r="I1326" s="64">
        <f t="shared" si="269"/>
        <v>-0.23720000000000141</v>
      </c>
      <c r="J1326" s="64">
        <f t="shared" si="270"/>
        <v>5.6263840000000669E-2</v>
      </c>
      <c r="K1326" s="64">
        <f t="shared" si="271"/>
        <v>0.23720000000000141</v>
      </c>
      <c r="L1326" s="70">
        <f t="shared" si="272"/>
        <v>1.7752364986229299E-2</v>
      </c>
      <c r="M1326" s="64">
        <f t="shared" ca="1" si="261"/>
        <v>13.6713</v>
      </c>
      <c r="N1326" s="64">
        <f t="shared" ca="1" si="263"/>
        <v>-0.3097000000000012</v>
      </c>
      <c r="O1326" s="64">
        <f t="shared" ca="1" si="264"/>
        <v>9.5914090000000743E-2</v>
      </c>
      <c r="P1326" s="64">
        <f t="shared" ca="1" si="265"/>
        <v>0.3097000000000012</v>
      </c>
      <c r="Q1326" s="70">
        <f t="shared" ca="1" si="266"/>
        <v>2.3178361872829692E-2</v>
      </c>
      <c r="R1326" s="67">
        <f t="shared" ca="1" si="262"/>
        <v>-0.26366248294679523</v>
      </c>
      <c r="S1326" s="68">
        <f t="shared" ca="1" si="273"/>
        <v>0</v>
      </c>
    </row>
    <row r="1327" spans="5:19" x14ac:dyDescent="0.25">
      <c r="E1327" s="62">
        <f t="shared" si="267"/>
        <v>1326</v>
      </c>
      <c r="F1327" s="50">
        <v>45391</v>
      </c>
      <c r="G1327" s="51">
        <v>13.7866</v>
      </c>
      <c r="H1327" s="69">
        <f t="shared" si="268"/>
        <v>13.361599999999999</v>
      </c>
      <c r="I1327" s="64">
        <f t="shared" si="269"/>
        <v>0.42500000000000071</v>
      </c>
      <c r="J1327" s="64">
        <f t="shared" si="270"/>
        <v>0.18062500000000059</v>
      </c>
      <c r="K1327" s="64">
        <f t="shared" si="271"/>
        <v>0.42500000000000071</v>
      </c>
      <c r="L1327" s="70">
        <f t="shared" si="272"/>
        <v>3.0827034946977552E-2</v>
      </c>
      <c r="M1327" s="64">
        <f t="shared" ca="1" si="261"/>
        <v>13.5428</v>
      </c>
      <c r="N1327" s="64">
        <f t="shared" ca="1" si="263"/>
        <v>0.24380000000000024</v>
      </c>
      <c r="O1327" s="64">
        <f t="shared" ca="1" si="264"/>
        <v>5.9438440000000113E-2</v>
      </c>
      <c r="P1327" s="64">
        <f t="shared" ca="1" si="265"/>
        <v>0.24380000000000024</v>
      </c>
      <c r="Q1327" s="70">
        <f t="shared" ca="1" si="266"/>
        <v>1.7683837929583817E-2</v>
      </c>
      <c r="R1327" s="67">
        <f t="shared" ca="1" si="262"/>
        <v>0.28983751705320621</v>
      </c>
      <c r="S1327" s="68">
        <f t="shared" ca="1" si="273"/>
        <v>1</v>
      </c>
    </row>
    <row r="1328" spans="5:19" x14ac:dyDescent="0.25">
      <c r="E1328" s="62">
        <f t="shared" si="267"/>
        <v>1327</v>
      </c>
      <c r="F1328" s="50">
        <v>45392</v>
      </c>
      <c r="G1328" s="51">
        <v>13.341900000000001</v>
      </c>
      <c r="H1328" s="69">
        <f t="shared" si="268"/>
        <v>13.7866</v>
      </c>
      <c r="I1328" s="64">
        <f t="shared" si="269"/>
        <v>-0.44469999999999921</v>
      </c>
      <c r="J1328" s="64">
        <f t="shared" si="270"/>
        <v>0.1977580899999993</v>
      </c>
      <c r="K1328" s="64">
        <f t="shared" si="271"/>
        <v>0.44469999999999921</v>
      </c>
      <c r="L1328" s="70">
        <f t="shared" si="272"/>
        <v>3.3331084778030054E-2</v>
      </c>
      <c r="M1328" s="64">
        <f t="shared" ca="1" si="261"/>
        <v>13.582333333333333</v>
      </c>
      <c r="N1328" s="64">
        <f t="shared" ca="1" si="263"/>
        <v>-0.24043333333333194</v>
      </c>
      <c r="O1328" s="64">
        <f t="shared" ca="1" si="264"/>
        <v>5.7808187777777111E-2</v>
      </c>
      <c r="P1328" s="64">
        <f t="shared" ca="1" si="265"/>
        <v>0.24043333333333194</v>
      </c>
      <c r="Q1328" s="70">
        <f t="shared" ca="1" si="266"/>
        <v>1.8020921557898945E-2</v>
      </c>
      <c r="R1328" s="67">
        <f t="shared" ca="1" si="262"/>
        <v>-0.19439581628012598</v>
      </c>
      <c r="S1328" s="68">
        <f t="shared" ca="1" si="273"/>
        <v>1</v>
      </c>
    </row>
    <row r="1329" spans="5:19" x14ac:dyDescent="0.25">
      <c r="E1329" s="62">
        <f t="shared" si="267"/>
        <v>1328</v>
      </c>
      <c r="F1329" s="50">
        <v>45393</v>
      </c>
      <c r="G1329" s="51">
        <v>12.9762</v>
      </c>
      <c r="H1329" s="69">
        <f t="shared" si="268"/>
        <v>13.341900000000001</v>
      </c>
      <c r="I1329" s="64">
        <f t="shared" si="269"/>
        <v>-0.36570000000000036</v>
      </c>
      <c r="J1329" s="64">
        <f t="shared" si="270"/>
        <v>0.13373649000000026</v>
      </c>
      <c r="K1329" s="64">
        <f t="shared" si="271"/>
        <v>0.36570000000000036</v>
      </c>
      <c r="L1329" s="70">
        <f t="shared" si="272"/>
        <v>2.8182364636796624E-2</v>
      </c>
      <c r="M1329" s="64">
        <f t="shared" ca="1" si="261"/>
        <v>13.496699999999999</v>
      </c>
      <c r="N1329" s="64">
        <f t="shared" ca="1" si="263"/>
        <v>-0.52049999999999841</v>
      </c>
      <c r="O1329" s="64">
        <f t="shared" ca="1" si="264"/>
        <v>0.27092024999999836</v>
      </c>
      <c r="P1329" s="64">
        <f t="shared" ca="1" si="265"/>
        <v>0.52049999999999841</v>
      </c>
      <c r="Q1329" s="70">
        <f t="shared" ca="1" si="266"/>
        <v>4.0111897165579939E-2</v>
      </c>
      <c r="R1329" s="67">
        <f t="shared" ca="1" si="262"/>
        <v>-0.47446248294679244</v>
      </c>
      <c r="S1329" s="68">
        <f t="shared" ca="1" si="273"/>
        <v>0</v>
      </c>
    </row>
    <row r="1330" spans="5:19" x14ac:dyDescent="0.25">
      <c r="E1330" s="62">
        <f t="shared" si="267"/>
        <v>1329</v>
      </c>
      <c r="F1330" s="50">
        <v>45394</v>
      </c>
      <c r="G1330" s="51">
        <v>11.9682</v>
      </c>
      <c r="H1330" s="69">
        <f t="shared" si="268"/>
        <v>12.9762</v>
      </c>
      <c r="I1330" s="64">
        <f t="shared" si="269"/>
        <v>-1.0080000000000009</v>
      </c>
      <c r="J1330" s="64">
        <f t="shared" si="270"/>
        <v>1.0160640000000019</v>
      </c>
      <c r="K1330" s="64">
        <f t="shared" si="271"/>
        <v>1.0080000000000009</v>
      </c>
      <c r="L1330" s="70">
        <f t="shared" si="272"/>
        <v>8.4223191457362082E-2</v>
      </c>
      <c r="M1330" s="64">
        <f t="shared" ca="1" si="261"/>
        <v>13.368233333333334</v>
      </c>
      <c r="N1330" s="64">
        <f t="shared" ca="1" si="263"/>
        <v>-1.4000333333333348</v>
      </c>
      <c r="O1330" s="64">
        <f t="shared" ca="1" si="264"/>
        <v>1.9600933344444484</v>
      </c>
      <c r="P1330" s="64">
        <f t="shared" ca="1" si="265"/>
        <v>1.4000333333333348</v>
      </c>
      <c r="Q1330" s="70">
        <f t="shared" ca="1" si="266"/>
        <v>0.11697943996033947</v>
      </c>
      <c r="R1330" s="67">
        <f t="shared" ca="1" si="262"/>
        <v>-1.3539958162801289</v>
      </c>
      <c r="S1330" s="68">
        <f t="shared" ca="1" si="273"/>
        <v>0</v>
      </c>
    </row>
    <row r="1331" spans="5:19" x14ac:dyDescent="0.25">
      <c r="E1331" s="62">
        <f t="shared" si="267"/>
        <v>1330</v>
      </c>
      <c r="F1331" s="50">
        <v>45397</v>
      </c>
      <c r="G1331" s="51">
        <v>12.0077</v>
      </c>
      <c r="H1331" s="69">
        <f t="shared" si="268"/>
        <v>11.9682</v>
      </c>
      <c r="I1331" s="64">
        <f t="shared" si="269"/>
        <v>3.9500000000000313E-2</v>
      </c>
      <c r="J1331" s="64">
        <f t="shared" si="270"/>
        <v>1.5602500000000247E-3</v>
      </c>
      <c r="K1331" s="64">
        <f t="shared" si="271"/>
        <v>3.9500000000000313E-2</v>
      </c>
      <c r="L1331" s="70">
        <f t="shared" si="272"/>
        <v>3.2895558683178555E-3</v>
      </c>
      <c r="M1331" s="64">
        <f t="shared" ca="1" si="261"/>
        <v>12.762099999999998</v>
      </c>
      <c r="N1331" s="64">
        <f t="shared" ca="1" si="263"/>
        <v>-0.75439999999999863</v>
      </c>
      <c r="O1331" s="64">
        <f t="shared" ca="1" si="264"/>
        <v>0.56911935999999796</v>
      </c>
      <c r="P1331" s="64">
        <f t="shared" ca="1" si="265"/>
        <v>0.75439999999999863</v>
      </c>
      <c r="Q1331" s="70">
        <f t="shared" ca="1" si="266"/>
        <v>6.2826353090100401E-2</v>
      </c>
      <c r="R1331" s="67">
        <f t="shared" ca="1" si="262"/>
        <v>-0.7083624829467926</v>
      </c>
      <c r="S1331" s="68">
        <f t="shared" ca="1" si="273"/>
        <v>0</v>
      </c>
    </row>
    <row r="1332" spans="5:19" x14ac:dyDescent="0.25">
      <c r="E1332" s="62">
        <f t="shared" si="267"/>
        <v>1331</v>
      </c>
      <c r="F1332" s="50">
        <v>45398</v>
      </c>
      <c r="G1332" s="51">
        <v>12.422800000000001</v>
      </c>
      <c r="H1332" s="69">
        <f t="shared" si="268"/>
        <v>12.0077</v>
      </c>
      <c r="I1332" s="64">
        <f t="shared" si="269"/>
        <v>0.41510000000000069</v>
      </c>
      <c r="J1332" s="64">
        <f t="shared" si="270"/>
        <v>0.17230801000000057</v>
      </c>
      <c r="K1332" s="64">
        <f t="shared" si="271"/>
        <v>0.41510000000000069</v>
      </c>
      <c r="L1332" s="70">
        <f t="shared" si="272"/>
        <v>3.3414367131403604E-2</v>
      </c>
      <c r="M1332" s="64">
        <f t="shared" ca="1" si="261"/>
        <v>12.317366666666667</v>
      </c>
      <c r="N1332" s="64">
        <f t="shared" ca="1" si="263"/>
        <v>0.10543333333333393</v>
      </c>
      <c r="O1332" s="64">
        <f t="shared" ca="1" si="264"/>
        <v>1.1116187777777904E-2</v>
      </c>
      <c r="P1332" s="64">
        <f t="shared" ca="1" si="265"/>
        <v>0.10543333333333393</v>
      </c>
      <c r="Q1332" s="70">
        <f t="shared" ca="1" si="266"/>
        <v>8.4870828905990545E-3</v>
      </c>
      <c r="R1332" s="67">
        <f t="shared" ca="1" si="262"/>
        <v>0.1514708503865399</v>
      </c>
      <c r="S1332" s="68">
        <f t="shared" ca="1" si="273"/>
        <v>1</v>
      </c>
    </row>
    <row r="1333" spans="5:19" x14ac:dyDescent="0.25">
      <c r="E1333" s="62">
        <f t="shared" si="267"/>
        <v>1332</v>
      </c>
      <c r="F1333" s="50">
        <v>45399</v>
      </c>
      <c r="G1333" s="51">
        <v>12.1065</v>
      </c>
      <c r="H1333" s="69">
        <f t="shared" si="268"/>
        <v>12.422800000000001</v>
      </c>
      <c r="I1333" s="64">
        <f t="shared" si="269"/>
        <v>-0.31630000000000003</v>
      </c>
      <c r="J1333" s="64">
        <f t="shared" si="270"/>
        <v>0.10004569000000002</v>
      </c>
      <c r="K1333" s="64">
        <f t="shared" si="271"/>
        <v>0.31630000000000003</v>
      </c>
      <c r="L1333" s="70">
        <f t="shared" si="272"/>
        <v>2.6126460992029078E-2</v>
      </c>
      <c r="M1333" s="64">
        <f t="shared" ca="1" si="261"/>
        <v>12.132899999999999</v>
      </c>
      <c r="N1333" s="64">
        <f t="shared" ca="1" si="263"/>
        <v>-2.6399999999998869E-2</v>
      </c>
      <c r="O1333" s="64">
        <f t="shared" ca="1" si="264"/>
        <v>6.9695999999994031E-4</v>
      </c>
      <c r="P1333" s="64">
        <f t="shared" ca="1" si="265"/>
        <v>2.6399999999998869E-2</v>
      </c>
      <c r="Q1333" s="70">
        <f t="shared" ca="1" si="266"/>
        <v>2.1806467600048625E-3</v>
      </c>
      <c r="R1333" s="67">
        <f t="shared" ca="1" si="262"/>
        <v>1.9637517053207112E-2</v>
      </c>
      <c r="S1333" s="68">
        <f t="shared" ca="1" si="273"/>
        <v>1</v>
      </c>
    </row>
    <row r="1334" spans="5:19" x14ac:dyDescent="0.25">
      <c r="E1334" s="62">
        <f t="shared" si="267"/>
        <v>1333</v>
      </c>
      <c r="F1334" s="50">
        <v>45400</v>
      </c>
      <c r="G1334" s="51">
        <v>12.521599999999999</v>
      </c>
      <c r="H1334" s="69">
        <f t="shared" si="268"/>
        <v>12.1065</v>
      </c>
      <c r="I1334" s="64">
        <f t="shared" si="269"/>
        <v>0.41509999999999891</v>
      </c>
      <c r="J1334" s="64">
        <f t="shared" si="270"/>
        <v>0.1723080099999991</v>
      </c>
      <c r="K1334" s="64">
        <f t="shared" si="271"/>
        <v>0.41509999999999891</v>
      </c>
      <c r="L1334" s="70">
        <f t="shared" si="272"/>
        <v>3.3150715563506176E-2</v>
      </c>
      <c r="M1334" s="64">
        <f t="shared" ca="1" si="261"/>
        <v>12.179000000000002</v>
      </c>
      <c r="N1334" s="64">
        <f t="shared" ca="1" si="263"/>
        <v>0.34259999999999735</v>
      </c>
      <c r="O1334" s="64">
        <f t="shared" ca="1" si="264"/>
        <v>0.11737475999999819</v>
      </c>
      <c r="P1334" s="64">
        <f t="shared" ca="1" si="265"/>
        <v>0.34259999999999735</v>
      </c>
      <c r="Q1334" s="70">
        <f t="shared" ca="1" si="266"/>
        <v>2.7360720674673954E-2</v>
      </c>
      <c r="R1334" s="67">
        <f t="shared" ca="1" si="262"/>
        <v>0.38863751705320332</v>
      </c>
      <c r="S1334" s="68">
        <f t="shared" ca="1" si="273"/>
        <v>1</v>
      </c>
    </row>
    <row r="1335" spans="5:19" x14ac:dyDescent="0.25">
      <c r="E1335" s="62">
        <f t="shared" si="267"/>
        <v>1334</v>
      </c>
      <c r="F1335" s="50">
        <v>45401</v>
      </c>
      <c r="G1335" s="51">
        <v>12.6797</v>
      </c>
      <c r="H1335" s="69">
        <f t="shared" si="268"/>
        <v>12.521599999999999</v>
      </c>
      <c r="I1335" s="64">
        <f t="shared" si="269"/>
        <v>0.15810000000000102</v>
      </c>
      <c r="J1335" s="64">
        <f t="shared" si="270"/>
        <v>2.4995610000000321E-2</v>
      </c>
      <c r="K1335" s="64">
        <f t="shared" si="271"/>
        <v>0.15810000000000102</v>
      </c>
      <c r="L1335" s="70">
        <f t="shared" si="272"/>
        <v>1.2468749260629275E-2</v>
      </c>
      <c r="M1335" s="64">
        <f t="shared" ca="1" si="261"/>
        <v>12.350299999999999</v>
      </c>
      <c r="N1335" s="64">
        <f t="shared" ca="1" si="263"/>
        <v>0.32940000000000147</v>
      </c>
      <c r="O1335" s="64">
        <f t="shared" ca="1" si="264"/>
        <v>0.10850436000000097</v>
      </c>
      <c r="P1335" s="64">
        <f t="shared" ca="1" si="265"/>
        <v>0.32940000000000147</v>
      </c>
      <c r="Q1335" s="70">
        <f t="shared" ca="1" si="266"/>
        <v>2.5978532615125078E-2</v>
      </c>
      <c r="R1335" s="67">
        <f t="shared" ca="1" si="262"/>
        <v>0.37543751705320744</v>
      </c>
      <c r="S1335" s="68">
        <f t="shared" ca="1" si="273"/>
        <v>0</v>
      </c>
    </row>
    <row r="1336" spans="5:19" x14ac:dyDescent="0.25">
      <c r="E1336" s="62">
        <f t="shared" si="267"/>
        <v>1335</v>
      </c>
      <c r="F1336" s="50">
        <v>45404</v>
      </c>
      <c r="G1336" s="51">
        <v>12.6402</v>
      </c>
      <c r="H1336" s="69">
        <f t="shared" si="268"/>
        <v>12.6797</v>
      </c>
      <c r="I1336" s="64">
        <f t="shared" si="269"/>
        <v>-3.9500000000000313E-2</v>
      </c>
      <c r="J1336" s="64">
        <f t="shared" si="270"/>
        <v>1.5602500000000247E-3</v>
      </c>
      <c r="K1336" s="64">
        <f t="shared" si="271"/>
        <v>3.9500000000000313E-2</v>
      </c>
      <c r="L1336" s="70">
        <f t="shared" si="272"/>
        <v>3.1249505545798573E-3</v>
      </c>
      <c r="M1336" s="64">
        <f t="shared" ca="1" si="261"/>
        <v>12.435933333333333</v>
      </c>
      <c r="N1336" s="64">
        <f t="shared" ca="1" si="263"/>
        <v>0.20426666666666726</v>
      </c>
      <c r="O1336" s="64">
        <f t="shared" ca="1" si="264"/>
        <v>4.1724871111111353E-2</v>
      </c>
      <c r="P1336" s="64">
        <f t="shared" ca="1" si="265"/>
        <v>0.20426666666666726</v>
      </c>
      <c r="Q1336" s="70">
        <f t="shared" ca="1" si="266"/>
        <v>1.6160081855244954E-2</v>
      </c>
      <c r="R1336" s="67">
        <f t="shared" ca="1" si="262"/>
        <v>0.25030418371987323</v>
      </c>
      <c r="S1336" s="68">
        <f t="shared" ca="1" si="273"/>
        <v>0</v>
      </c>
    </row>
    <row r="1337" spans="5:19" x14ac:dyDescent="0.25">
      <c r="E1337" s="62">
        <f t="shared" si="267"/>
        <v>1336</v>
      </c>
      <c r="F1337" s="50">
        <v>45405</v>
      </c>
      <c r="G1337" s="51">
        <v>12.798299999999999</v>
      </c>
      <c r="H1337" s="69">
        <f t="shared" si="268"/>
        <v>12.6402</v>
      </c>
      <c r="I1337" s="64">
        <f t="shared" si="269"/>
        <v>0.15809999999999924</v>
      </c>
      <c r="J1337" s="64">
        <f t="shared" si="270"/>
        <v>2.4995609999999759E-2</v>
      </c>
      <c r="K1337" s="64">
        <f t="shared" si="271"/>
        <v>0.15809999999999924</v>
      </c>
      <c r="L1337" s="70">
        <f t="shared" si="272"/>
        <v>1.2353203159794601E-2</v>
      </c>
      <c r="M1337" s="64">
        <f t="shared" ca="1" si="261"/>
        <v>12.613833333333332</v>
      </c>
      <c r="N1337" s="64">
        <f t="shared" ca="1" si="263"/>
        <v>0.18446666666666722</v>
      </c>
      <c r="O1337" s="64">
        <f t="shared" ca="1" si="264"/>
        <v>3.4027951111111315E-2</v>
      </c>
      <c r="P1337" s="64">
        <f t="shared" ca="1" si="265"/>
        <v>0.18446666666666722</v>
      </c>
      <c r="Q1337" s="70">
        <f t="shared" ca="1" si="266"/>
        <v>1.4413372609383062E-2</v>
      </c>
      <c r="R1337" s="67">
        <f t="shared" ca="1" si="262"/>
        <v>0.23050418371987319</v>
      </c>
      <c r="S1337" s="68">
        <f t="shared" ca="1" si="273"/>
        <v>0</v>
      </c>
    </row>
    <row r="1338" spans="5:19" x14ac:dyDescent="0.25">
      <c r="E1338" s="62">
        <f t="shared" si="267"/>
        <v>1337</v>
      </c>
      <c r="F1338" s="50">
        <v>45406</v>
      </c>
      <c r="G1338" s="51">
        <v>12.8378</v>
      </c>
      <c r="H1338" s="69">
        <f t="shared" si="268"/>
        <v>12.798299999999999</v>
      </c>
      <c r="I1338" s="64">
        <f t="shared" si="269"/>
        <v>3.9500000000000313E-2</v>
      </c>
      <c r="J1338" s="64">
        <f t="shared" si="270"/>
        <v>1.5602500000000247E-3</v>
      </c>
      <c r="K1338" s="64">
        <f t="shared" si="271"/>
        <v>3.9500000000000313E-2</v>
      </c>
      <c r="L1338" s="70">
        <f t="shared" si="272"/>
        <v>3.0768511738771685E-3</v>
      </c>
      <c r="M1338" s="64">
        <f t="shared" ca="1" si="261"/>
        <v>12.706066666666667</v>
      </c>
      <c r="N1338" s="64">
        <f t="shared" ca="1" si="263"/>
        <v>0.13173333333333304</v>
      </c>
      <c r="O1338" s="64">
        <f t="shared" ca="1" si="264"/>
        <v>1.7353671111111031E-2</v>
      </c>
      <c r="P1338" s="64">
        <f t="shared" ca="1" si="265"/>
        <v>0.13173333333333304</v>
      </c>
      <c r="Q1338" s="70">
        <f t="shared" ca="1" si="266"/>
        <v>1.0261363577352274E-2</v>
      </c>
      <c r="R1338" s="67">
        <f t="shared" ca="1" si="262"/>
        <v>0.177770850386539</v>
      </c>
      <c r="S1338" s="68">
        <f t="shared" ca="1" si="273"/>
        <v>0</v>
      </c>
    </row>
    <row r="1339" spans="5:19" x14ac:dyDescent="0.25">
      <c r="E1339" s="62">
        <f t="shared" si="267"/>
        <v>1338</v>
      </c>
      <c r="F1339" s="50">
        <v>45407</v>
      </c>
      <c r="G1339" s="51">
        <v>12.472200000000001</v>
      </c>
      <c r="H1339" s="69">
        <f t="shared" si="268"/>
        <v>12.8378</v>
      </c>
      <c r="I1339" s="64">
        <f t="shared" si="269"/>
        <v>-0.36559999999999881</v>
      </c>
      <c r="J1339" s="64">
        <f t="shared" si="270"/>
        <v>0.13366335999999912</v>
      </c>
      <c r="K1339" s="64">
        <f t="shared" si="271"/>
        <v>0.36559999999999881</v>
      </c>
      <c r="L1339" s="70">
        <f t="shared" si="272"/>
        <v>2.931319254020933E-2</v>
      </c>
      <c r="M1339" s="64">
        <f t="shared" ca="1" si="261"/>
        <v>12.758766666666666</v>
      </c>
      <c r="N1339" s="64">
        <f t="shared" ca="1" si="263"/>
        <v>-0.28656666666666553</v>
      </c>
      <c r="O1339" s="64">
        <f t="shared" ca="1" si="264"/>
        <v>8.2120454444443797E-2</v>
      </c>
      <c r="P1339" s="64">
        <f t="shared" ca="1" si="265"/>
        <v>0.28656666666666553</v>
      </c>
      <c r="Q1339" s="70">
        <f t="shared" ca="1" si="266"/>
        <v>2.2976432920147651E-2</v>
      </c>
      <c r="R1339" s="67">
        <f t="shared" ca="1" si="262"/>
        <v>-0.24052914961345956</v>
      </c>
      <c r="S1339" s="68">
        <f t="shared" ca="1" si="273"/>
        <v>1</v>
      </c>
    </row>
    <row r="1340" spans="5:19" x14ac:dyDescent="0.25">
      <c r="E1340" s="62">
        <f t="shared" si="267"/>
        <v>1339</v>
      </c>
      <c r="F1340" s="50">
        <v>45408</v>
      </c>
      <c r="G1340" s="51">
        <v>12.492000000000001</v>
      </c>
      <c r="H1340" s="69">
        <f t="shared" si="268"/>
        <v>12.472200000000001</v>
      </c>
      <c r="I1340" s="64">
        <f t="shared" si="269"/>
        <v>1.980000000000004E-2</v>
      </c>
      <c r="J1340" s="64">
        <f t="shared" si="270"/>
        <v>3.9204000000000159E-4</v>
      </c>
      <c r="K1340" s="64">
        <f t="shared" si="271"/>
        <v>1.980000000000004E-2</v>
      </c>
      <c r="L1340" s="70">
        <f t="shared" si="272"/>
        <v>1.5850144092219051E-3</v>
      </c>
      <c r="M1340" s="64">
        <f t="shared" ca="1" si="261"/>
        <v>12.702766666666667</v>
      </c>
      <c r="N1340" s="64">
        <f t="shared" ca="1" si="263"/>
        <v>-0.21076666666666632</v>
      </c>
      <c r="O1340" s="64">
        <f t="shared" ca="1" si="264"/>
        <v>4.4422587777777633E-2</v>
      </c>
      <c r="P1340" s="64">
        <f t="shared" ca="1" si="265"/>
        <v>0.21076666666666632</v>
      </c>
      <c r="Q1340" s="70">
        <f t="shared" ca="1" si="266"/>
        <v>1.6872131497491699E-2</v>
      </c>
      <c r="R1340" s="67">
        <f t="shared" ca="1" si="262"/>
        <v>-0.16472914961346036</v>
      </c>
      <c r="S1340" s="68">
        <f t="shared" ca="1" si="273"/>
        <v>0</v>
      </c>
    </row>
    <row r="1341" spans="5:19" x14ac:dyDescent="0.25">
      <c r="E1341" s="62">
        <f t="shared" si="267"/>
        <v>1340</v>
      </c>
      <c r="F1341" s="50">
        <v>45411</v>
      </c>
      <c r="G1341" s="51">
        <v>12.739000000000001</v>
      </c>
      <c r="H1341" s="69">
        <f t="shared" si="268"/>
        <v>12.492000000000001</v>
      </c>
      <c r="I1341" s="64">
        <f t="shared" si="269"/>
        <v>0.24699999999999989</v>
      </c>
      <c r="J1341" s="64">
        <f t="shared" si="270"/>
        <v>6.1008999999999945E-2</v>
      </c>
      <c r="K1341" s="64">
        <f t="shared" si="271"/>
        <v>0.24699999999999989</v>
      </c>
      <c r="L1341" s="70">
        <f t="shared" si="272"/>
        <v>1.9389277023314222E-2</v>
      </c>
      <c r="M1341" s="64">
        <f t="shared" ca="1" si="261"/>
        <v>12.600666666666669</v>
      </c>
      <c r="N1341" s="64">
        <f t="shared" ca="1" si="263"/>
        <v>0.13833333333333186</v>
      </c>
      <c r="O1341" s="64">
        <f t="shared" ca="1" si="264"/>
        <v>1.9136111111110705E-2</v>
      </c>
      <c r="P1341" s="64">
        <f t="shared" ca="1" si="265"/>
        <v>0.13833333333333186</v>
      </c>
      <c r="Q1341" s="70">
        <f t="shared" ca="1" si="266"/>
        <v>1.0859041787685993E-2</v>
      </c>
      <c r="R1341" s="67">
        <f t="shared" ca="1" si="262"/>
        <v>0.18437085038653783</v>
      </c>
      <c r="S1341" s="68">
        <f t="shared" ca="1" si="273"/>
        <v>1</v>
      </c>
    </row>
    <row r="1342" spans="5:19" x14ac:dyDescent="0.25">
      <c r="E1342" s="62">
        <f t="shared" si="267"/>
        <v>1341</v>
      </c>
      <c r="F1342" s="50">
        <v>45412</v>
      </c>
      <c r="G1342" s="51">
        <v>12.3141</v>
      </c>
      <c r="H1342" s="69">
        <f t="shared" si="268"/>
        <v>12.739000000000001</v>
      </c>
      <c r="I1342" s="64">
        <f t="shared" si="269"/>
        <v>-0.42490000000000094</v>
      </c>
      <c r="J1342" s="64">
        <f t="shared" si="270"/>
        <v>0.18054001000000081</v>
      </c>
      <c r="K1342" s="64">
        <f t="shared" si="271"/>
        <v>0.42490000000000094</v>
      </c>
      <c r="L1342" s="70">
        <f t="shared" si="272"/>
        <v>3.4505160750684251E-2</v>
      </c>
      <c r="M1342" s="64">
        <f t="shared" ca="1" si="261"/>
        <v>12.567733333333335</v>
      </c>
      <c r="N1342" s="64">
        <f t="shared" ca="1" si="263"/>
        <v>-0.25363333333333493</v>
      </c>
      <c r="O1342" s="64">
        <f t="shared" ca="1" si="264"/>
        <v>6.432986777777859E-2</v>
      </c>
      <c r="P1342" s="64">
        <f t="shared" ca="1" si="265"/>
        <v>0.25363333333333493</v>
      </c>
      <c r="Q1342" s="70">
        <f t="shared" ca="1" si="266"/>
        <v>2.0596985028003258E-2</v>
      </c>
      <c r="R1342" s="67">
        <f t="shared" ca="1" si="262"/>
        <v>-0.20759581628012896</v>
      </c>
      <c r="S1342" s="68">
        <f t="shared" ca="1" si="273"/>
        <v>1</v>
      </c>
    </row>
    <row r="1343" spans="5:19" x14ac:dyDescent="0.25">
      <c r="E1343" s="62">
        <f t="shared" si="267"/>
        <v>1342</v>
      </c>
      <c r="F1343" s="50">
        <v>45413</v>
      </c>
      <c r="G1343" s="51">
        <v>12.0373</v>
      </c>
      <c r="H1343" s="69">
        <f t="shared" si="268"/>
        <v>12.3141</v>
      </c>
      <c r="I1343" s="64">
        <f t="shared" si="269"/>
        <v>-0.27679999999999971</v>
      </c>
      <c r="J1343" s="64">
        <f t="shared" si="270"/>
        <v>7.6618239999999838E-2</v>
      </c>
      <c r="K1343" s="64">
        <f t="shared" si="271"/>
        <v>0.27679999999999971</v>
      </c>
      <c r="L1343" s="70">
        <f t="shared" si="272"/>
        <v>2.2995189951234889E-2</v>
      </c>
      <c r="M1343" s="64">
        <f t="shared" ca="1" si="261"/>
        <v>12.515033333333335</v>
      </c>
      <c r="N1343" s="64">
        <f t="shared" ca="1" si="263"/>
        <v>-0.4777333333333349</v>
      </c>
      <c r="O1343" s="64">
        <f t="shared" ca="1" si="264"/>
        <v>0.22822913777777928</v>
      </c>
      <c r="P1343" s="64">
        <f t="shared" ca="1" si="265"/>
        <v>0.4777333333333349</v>
      </c>
      <c r="Q1343" s="70">
        <f t="shared" ca="1" si="266"/>
        <v>3.9687748359959037E-2</v>
      </c>
      <c r="R1343" s="67">
        <f t="shared" ca="1" si="262"/>
        <v>-0.43169581628012893</v>
      </c>
      <c r="S1343" s="68">
        <f t="shared" ca="1" si="273"/>
        <v>0</v>
      </c>
    </row>
    <row r="1344" spans="5:19" x14ac:dyDescent="0.25">
      <c r="E1344" s="62">
        <f t="shared" si="267"/>
        <v>1343</v>
      </c>
      <c r="F1344" s="50">
        <v>45414</v>
      </c>
      <c r="G1344" s="51">
        <v>12.4129</v>
      </c>
      <c r="H1344" s="69">
        <f t="shared" si="268"/>
        <v>12.0373</v>
      </c>
      <c r="I1344" s="64">
        <f t="shared" si="269"/>
        <v>0.37560000000000038</v>
      </c>
      <c r="J1344" s="64">
        <f t="shared" si="270"/>
        <v>0.14107536000000029</v>
      </c>
      <c r="K1344" s="64">
        <f t="shared" si="271"/>
        <v>0.37560000000000038</v>
      </c>
      <c r="L1344" s="70">
        <f t="shared" si="272"/>
        <v>3.0258843622360639E-2</v>
      </c>
      <c r="M1344" s="64">
        <f t="shared" ca="1" si="261"/>
        <v>12.363466666666667</v>
      </c>
      <c r="N1344" s="64">
        <f t="shared" ca="1" si="263"/>
        <v>4.9433333333332996E-2</v>
      </c>
      <c r="O1344" s="64">
        <f t="shared" ca="1" si="264"/>
        <v>2.4436544444444109E-3</v>
      </c>
      <c r="P1344" s="64">
        <f t="shared" ca="1" si="265"/>
        <v>4.9433333333332996E-2</v>
      </c>
      <c r="Q1344" s="70">
        <f t="shared" ca="1" si="266"/>
        <v>3.9824161423465104E-3</v>
      </c>
      <c r="R1344" s="67">
        <f t="shared" ca="1" si="262"/>
        <v>9.5470850386538977E-2</v>
      </c>
      <c r="S1344" s="68">
        <f t="shared" ca="1" si="273"/>
        <v>1</v>
      </c>
    </row>
    <row r="1345" spans="5:19" x14ac:dyDescent="0.25">
      <c r="E1345" s="62">
        <f t="shared" si="267"/>
        <v>1344</v>
      </c>
      <c r="F1345" s="50">
        <v>45415</v>
      </c>
      <c r="G1345" s="51">
        <v>12.462300000000001</v>
      </c>
      <c r="H1345" s="69">
        <f t="shared" si="268"/>
        <v>12.4129</v>
      </c>
      <c r="I1345" s="64">
        <f t="shared" si="269"/>
        <v>4.9400000000000333E-2</v>
      </c>
      <c r="J1345" s="64">
        <f t="shared" si="270"/>
        <v>2.4403600000000329E-3</v>
      </c>
      <c r="K1345" s="64">
        <f t="shared" si="271"/>
        <v>4.9400000000000333E-2</v>
      </c>
      <c r="L1345" s="70">
        <f t="shared" si="272"/>
        <v>3.9639552891521093E-3</v>
      </c>
      <c r="M1345" s="64">
        <f t="shared" ca="1" si="261"/>
        <v>12.254766666666667</v>
      </c>
      <c r="N1345" s="64">
        <f t="shared" ca="1" si="263"/>
        <v>0.20753333333333401</v>
      </c>
      <c r="O1345" s="64">
        <f t="shared" ca="1" si="264"/>
        <v>4.3070084444444726E-2</v>
      </c>
      <c r="P1345" s="64">
        <f t="shared" ca="1" si="265"/>
        <v>0.20753333333333401</v>
      </c>
      <c r="Q1345" s="70">
        <f t="shared" ca="1" si="266"/>
        <v>1.6652891788300234E-2</v>
      </c>
      <c r="R1345" s="67">
        <f t="shared" ca="1" si="262"/>
        <v>0.25357085038653998</v>
      </c>
      <c r="S1345" s="68">
        <f t="shared" ca="1" si="273"/>
        <v>0</v>
      </c>
    </row>
    <row r="1346" spans="5:19" x14ac:dyDescent="0.25">
      <c r="E1346" s="62">
        <f t="shared" si="267"/>
        <v>1345</v>
      </c>
      <c r="F1346" s="50">
        <v>45418</v>
      </c>
      <c r="G1346" s="51">
        <v>12.6204</v>
      </c>
      <c r="H1346" s="69">
        <f t="shared" si="268"/>
        <v>12.462300000000001</v>
      </c>
      <c r="I1346" s="64">
        <f t="shared" si="269"/>
        <v>0.15809999999999924</v>
      </c>
      <c r="J1346" s="64">
        <f t="shared" si="270"/>
        <v>2.4995609999999759E-2</v>
      </c>
      <c r="K1346" s="64">
        <f t="shared" si="271"/>
        <v>0.15809999999999924</v>
      </c>
      <c r="L1346" s="70">
        <f t="shared" si="272"/>
        <v>1.252733669297322E-2</v>
      </c>
      <c r="M1346" s="64">
        <f t="shared" ref="M1346:M1409" ca="1" si="274">IF(E1346&lt;=span,G1346,AVERAGE(OFFSET(G1346,-span,0,span,1)))</f>
        <v>12.304166666666667</v>
      </c>
      <c r="N1346" s="64">
        <f t="shared" ca="1" si="263"/>
        <v>0.31623333333333292</v>
      </c>
      <c r="O1346" s="64">
        <f t="shared" ca="1" si="264"/>
        <v>0.10000352111111085</v>
      </c>
      <c r="P1346" s="64">
        <f t="shared" ca="1" si="265"/>
        <v>0.31623333333333292</v>
      </c>
      <c r="Q1346" s="70">
        <f t="shared" ca="1" si="266"/>
        <v>2.5057314612320761E-2</v>
      </c>
      <c r="R1346" s="67">
        <f t="shared" ref="R1346:R1409" ca="1" si="275">N1346-AVERAGE(ErorrMA)</f>
        <v>0.36227085038653889</v>
      </c>
      <c r="S1346" s="68">
        <f t="shared" ca="1" si="273"/>
        <v>0</v>
      </c>
    </row>
    <row r="1347" spans="5:19" x14ac:dyDescent="0.25">
      <c r="E1347" s="62">
        <f t="shared" si="267"/>
        <v>1346</v>
      </c>
      <c r="F1347" s="50">
        <v>45419</v>
      </c>
      <c r="G1347" s="51">
        <v>12.521599999999999</v>
      </c>
      <c r="H1347" s="69">
        <f t="shared" si="268"/>
        <v>12.6204</v>
      </c>
      <c r="I1347" s="64">
        <f t="shared" si="269"/>
        <v>-9.8800000000000665E-2</v>
      </c>
      <c r="J1347" s="64">
        <f t="shared" si="270"/>
        <v>9.7614400000001315E-3</v>
      </c>
      <c r="K1347" s="64">
        <f t="shared" si="271"/>
        <v>9.8800000000000665E-2</v>
      </c>
      <c r="L1347" s="70">
        <f t="shared" si="272"/>
        <v>7.8903654485050368E-3</v>
      </c>
      <c r="M1347" s="64">
        <f t="shared" ca="1" si="274"/>
        <v>12.498533333333333</v>
      </c>
      <c r="N1347" s="64">
        <f t="shared" ref="N1347:N1410" ca="1" si="276">G1347-M1347</f>
        <v>2.3066666666666791E-2</v>
      </c>
      <c r="O1347" s="64">
        <f t="shared" ref="O1347:O1410" ca="1" si="277">N1347^2</f>
        <v>5.3207111111111679E-4</v>
      </c>
      <c r="P1347" s="64">
        <f t="shared" ref="P1347:P1410" ca="1" si="278">ABS(N1347)</f>
        <v>2.3066666666666791E-2</v>
      </c>
      <c r="Q1347" s="70">
        <f t="shared" ref="Q1347:Q1410" ca="1" si="279">P1347/G1347</f>
        <v>1.8421500979640614E-3</v>
      </c>
      <c r="R1347" s="67">
        <f t="shared" ca="1" si="275"/>
        <v>6.9104183719872772E-2</v>
      </c>
      <c r="S1347" s="68">
        <f t="shared" ca="1" si="273"/>
        <v>0</v>
      </c>
    </row>
    <row r="1348" spans="5:19" x14ac:dyDescent="0.25">
      <c r="E1348" s="62">
        <f t="shared" ref="E1348:E1411" si="280">E1347+1</f>
        <v>1347</v>
      </c>
      <c r="F1348" s="50">
        <v>45420</v>
      </c>
      <c r="G1348" s="51">
        <v>12.442500000000001</v>
      </c>
      <c r="H1348" s="69">
        <f t="shared" ref="H1348:H1411" si="281">G1347</f>
        <v>12.521599999999999</v>
      </c>
      <c r="I1348" s="64">
        <f t="shared" ref="I1348:I1411" si="282">(G1348-H1348)</f>
        <v>-7.9099999999998616E-2</v>
      </c>
      <c r="J1348" s="64">
        <f t="shared" ref="J1348:J1411" si="283">I1348^2</f>
        <v>6.2568099999997812E-3</v>
      </c>
      <c r="K1348" s="64">
        <f t="shared" ref="K1348:K1411" si="284">ABS(I1348)</f>
        <v>7.9099999999998616E-2</v>
      </c>
      <c r="L1348" s="70">
        <f t="shared" ref="L1348:L1411" si="285">K1348/G1348</f>
        <v>6.3572433192685242E-3</v>
      </c>
      <c r="M1348" s="64">
        <f t="shared" ca="1" si="274"/>
        <v>12.534766666666668</v>
      </c>
      <c r="N1348" s="64">
        <f t="shared" ca="1" si="276"/>
        <v>-9.2266666666667163E-2</v>
      </c>
      <c r="O1348" s="64">
        <f t="shared" ca="1" si="277"/>
        <v>8.5131377777778686E-3</v>
      </c>
      <c r="P1348" s="64">
        <f t="shared" ca="1" si="278"/>
        <v>9.2266666666667163E-2</v>
      </c>
      <c r="Q1348" s="70">
        <f t="shared" ca="1" si="279"/>
        <v>7.4154443774697336E-3</v>
      </c>
      <c r="R1348" s="67">
        <f t="shared" ca="1" si="275"/>
        <v>-4.6229149613461182E-2</v>
      </c>
      <c r="S1348" s="68">
        <f t="shared" ref="S1348:S1411" ca="1" si="286">IF(N1347*N1348&lt;0,1,0)</f>
        <v>1</v>
      </c>
    </row>
    <row r="1349" spans="5:19" x14ac:dyDescent="0.25">
      <c r="E1349" s="62">
        <f t="shared" si="280"/>
        <v>1348</v>
      </c>
      <c r="F1349" s="50">
        <v>45421</v>
      </c>
      <c r="G1349" s="51">
        <v>12.5809</v>
      </c>
      <c r="H1349" s="69">
        <f t="shared" si="281"/>
        <v>12.442500000000001</v>
      </c>
      <c r="I1349" s="64">
        <f t="shared" si="282"/>
        <v>0.13839999999999897</v>
      </c>
      <c r="J1349" s="64">
        <f t="shared" si="283"/>
        <v>1.9154559999999713E-2</v>
      </c>
      <c r="K1349" s="64">
        <f t="shared" si="284"/>
        <v>0.13839999999999897</v>
      </c>
      <c r="L1349" s="70">
        <f t="shared" si="285"/>
        <v>1.1000802804250807E-2</v>
      </c>
      <c r="M1349" s="64">
        <f t="shared" ca="1" si="274"/>
        <v>12.528166666666666</v>
      </c>
      <c r="N1349" s="64">
        <f t="shared" ca="1" si="276"/>
        <v>5.2733333333334187E-2</v>
      </c>
      <c r="O1349" s="64">
        <f t="shared" ca="1" si="277"/>
        <v>2.7808044444445346E-3</v>
      </c>
      <c r="P1349" s="64">
        <f t="shared" ca="1" si="278"/>
        <v>5.2733333333334187E-2</v>
      </c>
      <c r="Q1349" s="70">
        <f t="shared" ca="1" si="279"/>
        <v>4.1915390260898813E-3</v>
      </c>
      <c r="R1349" s="67">
        <f t="shared" ca="1" si="275"/>
        <v>9.8770850386540168E-2</v>
      </c>
      <c r="S1349" s="68">
        <f t="shared" ca="1" si="286"/>
        <v>1</v>
      </c>
    </row>
    <row r="1350" spans="5:19" x14ac:dyDescent="0.25">
      <c r="E1350" s="62">
        <f t="shared" si="280"/>
        <v>1349</v>
      </c>
      <c r="F1350" s="50">
        <v>45422</v>
      </c>
      <c r="G1350" s="51">
        <v>12.2844</v>
      </c>
      <c r="H1350" s="69">
        <f t="shared" si="281"/>
        <v>12.5809</v>
      </c>
      <c r="I1350" s="64">
        <f t="shared" si="282"/>
        <v>-0.29649999999999999</v>
      </c>
      <c r="J1350" s="64">
        <f t="shared" si="283"/>
        <v>8.7912249999999997E-2</v>
      </c>
      <c r="K1350" s="64">
        <f t="shared" si="284"/>
        <v>0.29649999999999999</v>
      </c>
      <c r="L1350" s="70">
        <f t="shared" si="285"/>
        <v>2.4136302953339194E-2</v>
      </c>
      <c r="M1350" s="64">
        <f t="shared" ca="1" si="274"/>
        <v>12.515000000000001</v>
      </c>
      <c r="N1350" s="64">
        <f t="shared" ca="1" si="276"/>
        <v>-0.2306000000000008</v>
      </c>
      <c r="O1350" s="64">
        <f t="shared" ca="1" si="277"/>
        <v>5.3176360000000374E-2</v>
      </c>
      <c r="P1350" s="64">
        <f t="shared" ca="1" si="278"/>
        <v>0.2306000000000008</v>
      </c>
      <c r="Q1350" s="70">
        <f t="shared" ca="1" si="279"/>
        <v>1.8771775585295237E-2</v>
      </c>
      <c r="R1350" s="67">
        <f t="shared" ca="1" si="275"/>
        <v>-0.18456248294679484</v>
      </c>
      <c r="S1350" s="68">
        <f t="shared" ca="1" si="286"/>
        <v>1</v>
      </c>
    </row>
    <row r="1351" spans="5:19" x14ac:dyDescent="0.25">
      <c r="E1351" s="62">
        <f t="shared" si="280"/>
        <v>1350</v>
      </c>
      <c r="F1351" s="50">
        <v>45425</v>
      </c>
      <c r="G1351" s="51">
        <v>12.6698</v>
      </c>
      <c r="H1351" s="69">
        <f t="shared" si="281"/>
        <v>12.2844</v>
      </c>
      <c r="I1351" s="64">
        <f t="shared" si="282"/>
        <v>0.38540000000000063</v>
      </c>
      <c r="J1351" s="64">
        <f t="shared" si="283"/>
        <v>0.1485331600000005</v>
      </c>
      <c r="K1351" s="64">
        <f t="shared" si="284"/>
        <v>0.38540000000000063</v>
      </c>
      <c r="L1351" s="70">
        <f t="shared" si="285"/>
        <v>3.041879114113882E-2</v>
      </c>
      <c r="M1351" s="64">
        <f t="shared" ca="1" si="274"/>
        <v>12.435933333333333</v>
      </c>
      <c r="N1351" s="64">
        <f t="shared" ca="1" si="276"/>
        <v>0.23386666666666756</v>
      </c>
      <c r="O1351" s="64">
        <f t="shared" ca="1" si="277"/>
        <v>5.4693617777778196E-2</v>
      </c>
      <c r="P1351" s="64">
        <f t="shared" ca="1" si="278"/>
        <v>0.23386666666666756</v>
      </c>
      <c r="Q1351" s="70">
        <f t="shared" ca="1" si="279"/>
        <v>1.8458591822023043E-2</v>
      </c>
      <c r="R1351" s="67">
        <f t="shared" ca="1" si="275"/>
        <v>0.27990418371987352</v>
      </c>
      <c r="S1351" s="68">
        <f t="shared" ca="1" si="286"/>
        <v>1</v>
      </c>
    </row>
    <row r="1352" spans="5:19" x14ac:dyDescent="0.25">
      <c r="E1352" s="62">
        <f t="shared" si="280"/>
        <v>1351</v>
      </c>
      <c r="F1352" s="50">
        <v>45426</v>
      </c>
      <c r="G1352" s="51">
        <v>12.7094</v>
      </c>
      <c r="H1352" s="69">
        <f t="shared" si="281"/>
        <v>12.6698</v>
      </c>
      <c r="I1352" s="64">
        <f t="shared" si="282"/>
        <v>3.960000000000008E-2</v>
      </c>
      <c r="J1352" s="64">
        <f t="shared" si="283"/>
        <v>1.5681600000000064E-3</v>
      </c>
      <c r="K1352" s="64">
        <f t="shared" si="284"/>
        <v>3.960000000000008E-2</v>
      </c>
      <c r="L1352" s="70">
        <f t="shared" si="285"/>
        <v>3.1158040505452718E-3</v>
      </c>
      <c r="M1352" s="64">
        <f t="shared" ca="1" si="274"/>
        <v>12.511699999999999</v>
      </c>
      <c r="N1352" s="64">
        <f t="shared" ca="1" si="276"/>
        <v>0.1977000000000011</v>
      </c>
      <c r="O1352" s="64">
        <f t="shared" ca="1" si="277"/>
        <v>3.9085290000000432E-2</v>
      </c>
      <c r="P1352" s="64">
        <f t="shared" ca="1" si="278"/>
        <v>0.1977000000000011</v>
      </c>
      <c r="Q1352" s="70">
        <f t="shared" ca="1" si="279"/>
        <v>1.555541567658592E-2</v>
      </c>
      <c r="R1352" s="67">
        <f t="shared" ca="1" si="275"/>
        <v>0.24373751705320706</v>
      </c>
      <c r="S1352" s="68">
        <f t="shared" ca="1" si="286"/>
        <v>0</v>
      </c>
    </row>
    <row r="1353" spans="5:19" x14ac:dyDescent="0.25">
      <c r="E1353" s="62">
        <f t="shared" si="280"/>
        <v>1352</v>
      </c>
      <c r="F1353" s="50">
        <v>45427</v>
      </c>
      <c r="G1353" s="51">
        <v>12.6402</v>
      </c>
      <c r="H1353" s="69">
        <f t="shared" si="281"/>
        <v>12.7094</v>
      </c>
      <c r="I1353" s="64">
        <f t="shared" si="282"/>
        <v>-6.9200000000000372E-2</v>
      </c>
      <c r="J1353" s="64">
        <f t="shared" si="283"/>
        <v>4.7886400000000514E-3</v>
      </c>
      <c r="K1353" s="64">
        <f t="shared" si="284"/>
        <v>6.9200000000000372E-2</v>
      </c>
      <c r="L1353" s="70">
        <f t="shared" si="285"/>
        <v>5.4745969209348249E-3</v>
      </c>
      <c r="M1353" s="64">
        <f t="shared" ca="1" si="274"/>
        <v>12.554533333333334</v>
      </c>
      <c r="N1353" s="64">
        <f t="shared" ca="1" si="276"/>
        <v>8.5666666666666558E-2</v>
      </c>
      <c r="O1353" s="64">
        <f t="shared" ca="1" si="277"/>
        <v>7.3387777777777592E-3</v>
      </c>
      <c r="P1353" s="64">
        <f t="shared" ca="1" si="278"/>
        <v>8.5666666666666558E-2</v>
      </c>
      <c r="Q1353" s="70">
        <f t="shared" ca="1" si="279"/>
        <v>6.7773189242786155E-3</v>
      </c>
      <c r="R1353" s="67">
        <f t="shared" ca="1" si="275"/>
        <v>0.13170418371987253</v>
      </c>
      <c r="S1353" s="68">
        <f t="shared" ca="1" si="286"/>
        <v>0</v>
      </c>
    </row>
    <row r="1354" spans="5:19" x14ac:dyDescent="0.25">
      <c r="E1354" s="62">
        <f t="shared" si="280"/>
        <v>1353</v>
      </c>
      <c r="F1354" s="50">
        <v>45428</v>
      </c>
      <c r="G1354" s="51">
        <v>12.8873</v>
      </c>
      <c r="H1354" s="69">
        <f t="shared" si="281"/>
        <v>12.6402</v>
      </c>
      <c r="I1354" s="64">
        <f t="shared" si="282"/>
        <v>0.24709999999999965</v>
      </c>
      <c r="J1354" s="64">
        <f t="shared" si="283"/>
        <v>6.1058409999999827E-2</v>
      </c>
      <c r="K1354" s="64">
        <f t="shared" si="284"/>
        <v>0.24709999999999965</v>
      </c>
      <c r="L1354" s="70">
        <f t="shared" si="285"/>
        <v>1.9173915405088705E-2</v>
      </c>
      <c r="M1354" s="64">
        <f t="shared" ca="1" si="274"/>
        <v>12.673133333333334</v>
      </c>
      <c r="N1354" s="64">
        <f t="shared" ca="1" si="276"/>
        <v>0.21416666666666551</v>
      </c>
      <c r="O1354" s="64">
        <f t="shared" ca="1" si="277"/>
        <v>4.5867361111110616E-2</v>
      </c>
      <c r="P1354" s="64">
        <f t="shared" ca="1" si="278"/>
        <v>0.21416666666666551</v>
      </c>
      <c r="Q1354" s="70">
        <f t="shared" ca="1" si="279"/>
        <v>1.6618427961377909E-2</v>
      </c>
      <c r="R1354" s="67">
        <f t="shared" ca="1" si="275"/>
        <v>0.26020418371987147</v>
      </c>
      <c r="S1354" s="68">
        <f t="shared" ca="1" si="286"/>
        <v>0</v>
      </c>
    </row>
    <row r="1355" spans="5:19" x14ac:dyDescent="0.25">
      <c r="E1355" s="62">
        <f t="shared" si="280"/>
        <v>1354</v>
      </c>
      <c r="F1355" s="50">
        <v>45429</v>
      </c>
      <c r="G1355" s="51">
        <v>12.6105</v>
      </c>
      <c r="H1355" s="69">
        <f t="shared" si="281"/>
        <v>12.8873</v>
      </c>
      <c r="I1355" s="64">
        <f t="shared" si="282"/>
        <v>-0.27679999999999971</v>
      </c>
      <c r="J1355" s="64">
        <f t="shared" si="283"/>
        <v>7.6618239999999838E-2</v>
      </c>
      <c r="K1355" s="64">
        <f t="shared" si="284"/>
        <v>0.27679999999999971</v>
      </c>
      <c r="L1355" s="70">
        <f t="shared" si="285"/>
        <v>2.1949962332976466E-2</v>
      </c>
      <c r="M1355" s="64">
        <f t="shared" ca="1" si="274"/>
        <v>12.745633333333336</v>
      </c>
      <c r="N1355" s="64">
        <f t="shared" ca="1" si="276"/>
        <v>-0.13513333333333577</v>
      </c>
      <c r="O1355" s="64">
        <f t="shared" ca="1" si="277"/>
        <v>1.8261017777778436E-2</v>
      </c>
      <c r="P1355" s="64">
        <f t="shared" ca="1" si="278"/>
        <v>0.13513333333333577</v>
      </c>
      <c r="Q1355" s="70">
        <f t="shared" ca="1" si="279"/>
        <v>1.0715937776720651E-2</v>
      </c>
      <c r="R1355" s="67">
        <f t="shared" ca="1" si="275"/>
        <v>-8.9095816280129789E-2</v>
      </c>
      <c r="S1355" s="68">
        <f t="shared" ca="1" si="286"/>
        <v>1</v>
      </c>
    </row>
    <row r="1356" spans="5:19" x14ac:dyDescent="0.25">
      <c r="E1356" s="62">
        <f t="shared" si="280"/>
        <v>1355</v>
      </c>
      <c r="F1356" s="50">
        <v>45432</v>
      </c>
      <c r="G1356" s="51">
        <v>12.175700000000001</v>
      </c>
      <c r="H1356" s="69">
        <f t="shared" si="281"/>
        <v>12.6105</v>
      </c>
      <c r="I1356" s="64">
        <f t="shared" si="282"/>
        <v>-0.43479999999999919</v>
      </c>
      <c r="J1356" s="64">
        <f t="shared" si="283"/>
        <v>0.18905103999999928</v>
      </c>
      <c r="K1356" s="64">
        <f t="shared" si="284"/>
        <v>0.43479999999999919</v>
      </c>
      <c r="L1356" s="70">
        <f t="shared" si="285"/>
        <v>3.5710472498501046E-2</v>
      </c>
      <c r="M1356" s="64">
        <f t="shared" ca="1" si="274"/>
        <v>12.712666666666665</v>
      </c>
      <c r="N1356" s="64">
        <f t="shared" ca="1" si="276"/>
        <v>-0.53696666666666459</v>
      </c>
      <c r="O1356" s="64">
        <f t="shared" ca="1" si="277"/>
        <v>0.28833320111110888</v>
      </c>
      <c r="P1356" s="64">
        <f t="shared" ca="1" si="278"/>
        <v>0.53696666666666459</v>
      </c>
      <c r="Q1356" s="70">
        <f t="shared" ca="1" si="279"/>
        <v>4.4101502719898204E-2</v>
      </c>
      <c r="R1356" s="67">
        <f t="shared" ca="1" si="275"/>
        <v>-0.49092914961345863</v>
      </c>
      <c r="S1356" s="68">
        <f t="shared" ca="1" si="286"/>
        <v>0</v>
      </c>
    </row>
    <row r="1357" spans="5:19" x14ac:dyDescent="0.25">
      <c r="E1357" s="62">
        <f t="shared" si="280"/>
        <v>1356</v>
      </c>
      <c r="F1357" s="50">
        <v>45433</v>
      </c>
      <c r="G1357" s="51">
        <v>12.3141</v>
      </c>
      <c r="H1357" s="69">
        <f t="shared" si="281"/>
        <v>12.175700000000001</v>
      </c>
      <c r="I1357" s="64">
        <f t="shared" si="282"/>
        <v>0.13839999999999897</v>
      </c>
      <c r="J1357" s="64">
        <f t="shared" si="283"/>
        <v>1.9154559999999713E-2</v>
      </c>
      <c r="K1357" s="64">
        <f t="shared" si="284"/>
        <v>0.13839999999999897</v>
      </c>
      <c r="L1357" s="70">
        <f t="shared" si="285"/>
        <v>1.123914861825054E-2</v>
      </c>
      <c r="M1357" s="64">
        <f t="shared" ca="1" si="274"/>
        <v>12.557833333333333</v>
      </c>
      <c r="N1357" s="64">
        <f t="shared" ca="1" si="276"/>
        <v>-0.24373333333333314</v>
      </c>
      <c r="O1357" s="64">
        <f t="shared" ca="1" si="277"/>
        <v>5.9405937777777681E-2</v>
      </c>
      <c r="P1357" s="64">
        <f t="shared" ca="1" si="278"/>
        <v>0.24373333333333314</v>
      </c>
      <c r="Q1357" s="70">
        <f t="shared" ca="1" si="279"/>
        <v>1.9793028587824783E-2</v>
      </c>
      <c r="R1357" s="67">
        <f t="shared" ca="1" si="275"/>
        <v>-0.19769581628012717</v>
      </c>
      <c r="S1357" s="68">
        <f t="shared" ca="1" si="286"/>
        <v>0</v>
      </c>
    </row>
    <row r="1358" spans="5:19" x14ac:dyDescent="0.25">
      <c r="E1358" s="62">
        <f t="shared" si="280"/>
        <v>1357</v>
      </c>
      <c r="F1358" s="50">
        <v>45434</v>
      </c>
      <c r="G1358" s="51">
        <v>12.185600000000001</v>
      </c>
      <c r="H1358" s="69">
        <f t="shared" si="281"/>
        <v>12.3141</v>
      </c>
      <c r="I1358" s="64">
        <f t="shared" si="282"/>
        <v>-0.12849999999999895</v>
      </c>
      <c r="J1358" s="64">
        <f t="shared" si="283"/>
        <v>1.6512249999999729E-2</v>
      </c>
      <c r="K1358" s="64">
        <f t="shared" si="284"/>
        <v>0.12849999999999895</v>
      </c>
      <c r="L1358" s="70">
        <f t="shared" si="285"/>
        <v>1.0545233718487307E-2</v>
      </c>
      <c r="M1358" s="64">
        <f t="shared" ca="1" si="274"/>
        <v>12.366766666666669</v>
      </c>
      <c r="N1358" s="64">
        <f t="shared" ca="1" si="276"/>
        <v>-0.18116666666666781</v>
      </c>
      <c r="O1358" s="64">
        <f t="shared" ca="1" si="277"/>
        <v>3.2821361111111523E-2</v>
      </c>
      <c r="P1358" s="64">
        <f t="shared" ca="1" si="278"/>
        <v>0.18116666666666781</v>
      </c>
      <c r="Q1358" s="70">
        <f t="shared" ca="1" si="279"/>
        <v>1.4867275035014098E-2</v>
      </c>
      <c r="R1358" s="67">
        <f t="shared" ca="1" si="275"/>
        <v>-0.13512914961346184</v>
      </c>
      <c r="S1358" s="68">
        <f t="shared" ca="1" si="286"/>
        <v>0</v>
      </c>
    </row>
    <row r="1359" spans="5:19" x14ac:dyDescent="0.25">
      <c r="E1359" s="62">
        <f t="shared" si="280"/>
        <v>1358</v>
      </c>
      <c r="F1359" s="50">
        <v>45435</v>
      </c>
      <c r="G1359" s="51">
        <v>11.829800000000001</v>
      </c>
      <c r="H1359" s="69">
        <f t="shared" si="281"/>
        <v>12.185600000000001</v>
      </c>
      <c r="I1359" s="64">
        <f t="shared" si="282"/>
        <v>-0.35580000000000034</v>
      </c>
      <c r="J1359" s="64">
        <f t="shared" si="283"/>
        <v>0.12659364000000023</v>
      </c>
      <c r="K1359" s="64">
        <f t="shared" si="284"/>
        <v>0.35580000000000034</v>
      </c>
      <c r="L1359" s="70">
        <f t="shared" si="285"/>
        <v>3.007658624828825E-2</v>
      </c>
      <c r="M1359" s="64">
        <f t="shared" ca="1" si="274"/>
        <v>12.225133333333334</v>
      </c>
      <c r="N1359" s="64">
        <f t="shared" ca="1" si="276"/>
        <v>-0.39533333333333331</v>
      </c>
      <c r="O1359" s="64">
        <f t="shared" ca="1" si="277"/>
        <v>0.15628844444444442</v>
      </c>
      <c r="P1359" s="64">
        <f t="shared" ca="1" si="278"/>
        <v>0.39533333333333331</v>
      </c>
      <c r="Q1359" s="70">
        <f t="shared" ca="1" si="279"/>
        <v>3.3418429164764688E-2</v>
      </c>
      <c r="R1359" s="67">
        <f t="shared" ca="1" si="275"/>
        <v>-0.34929581628012735</v>
      </c>
      <c r="S1359" s="68">
        <f t="shared" ca="1" si="286"/>
        <v>0</v>
      </c>
    </row>
    <row r="1360" spans="5:19" x14ac:dyDescent="0.25">
      <c r="E1360" s="62">
        <f t="shared" si="280"/>
        <v>1359</v>
      </c>
      <c r="F1360" s="50">
        <v>45436</v>
      </c>
      <c r="G1360" s="51">
        <v>12.195499999999999</v>
      </c>
      <c r="H1360" s="69">
        <f t="shared" si="281"/>
        <v>11.829800000000001</v>
      </c>
      <c r="I1360" s="64">
        <f t="shared" si="282"/>
        <v>0.36569999999999858</v>
      </c>
      <c r="J1360" s="64">
        <f t="shared" si="283"/>
        <v>0.13373648999999896</v>
      </c>
      <c r="K1360" s="64">
        <f t="shared" si="284"/>
        <v>0.36569999999999858</v>
      </c>
      <c r="L1360" s="70">
        <f t="shared" si="285"/>
        <v>2.9986470419416884E-2</v>
      </c>
      <c r="M1360" s="64">
        <f t="shared" ca="1" si="274"/>
        <v>12.109833333333334</v>
      </c>
      <c r="N1360" s="64">
        <f t="shared" ca="1" si="276"/>
        <v>8.5666666666664781E-2</v>
      </c>
      <c r="O1360" s="64">
        <f t="shared" ca="1" si="277"/>
        <v>7.3387777777774547E-3</v>
      </c>
      <c r="P1360" s="64">
        <f t="shared" ca="1" si="278"/>
        <v>8.5666666666664781E-2</v>
      </c>
      <c r="Q1360" s="70">
        <f t="shared" ca="1" si="279"/>
        <v>7.0244489087503414E-3</v>
      </c>
      <c r="R1360" s="67">
        <f t="shared" ca="1" si="275"/>
        <v>0.13170418371987075</v>
      </c>
      <c r="S1360" s="68">
        <f t="shared" ca="1" si="286"/>
        <v>1</v>
      </c>
    </row>
    <row r="1361" spans="5:19" x14ac:dyDescent="0.25">
      <c r="E1361" s="62">
        <f t="shared" si="280"/>
        <v>1360</v>
      </c>
      <c r="F1361" s="50">
        <v>45440</v>
      </c>
      <c r="G1361" s="51">
        <v>12.205299999999999</v>
      </c>
      <c r="H1361" s="69">
        <f t="shared" si="281"/>
        <v>12.195499999999999</v>
      </c>
      <c r="I1361" s="64">
        <f t="shared" si="282"/>
        <v>9.800000000000253E-3</v>
      </c>
      <c r="J1361" s="64">
        <f t="shared" si="283"/>
        <v>9.6040000000004955E-5</v>
      </c>
      <c r="K1361" s="64">
        <f t="shared" si="284"/>
        <v>9.800000000000253E-3</v>
      </c>
      <c r="L1361" s="70">
        <f t="shared" si="285"/>
        <v>8.0292987472657402E-4</v>
      </c>
      <c r="M1361" s="64">
        <f t="shared" ca="1" si="274"/>
        <v>12.070299999999998</v>
      </c>
      <c r="N1361" s="64">
        <f t="shared" ca="1" si="276"/>
        <v>0.13500000000000156</v>
      </c>
      <c r="O1361" s="64">
        <f t="shared" ca="1" si="277"/>
        <v>1.8225000000000421E-2</v>
      </c>
      <c r="P1361" s="64">
        <f t="shared" ca="1" si="278"/>
        <v>0.13500000000000156</v>
      </c>
      <c r="Q1361" s="70">
        <f t="shared" ca="1" si="279"/>
        <v>1.106076868245775E-2</v>
      </c>
      <c r="R1361" s="67">
        <f t="shared" ca="1" si="275"/>
        <v>0.18103751705320753</v>
      </c>
      <c r="S1361" s="68">
        <f t="shared" ca="1" si="286"/>
        <v>0</v>
      </c>
    </row>
    <row r="1362" spans="5:19" x14ac:dyDescent="0.25">
      <c r="E1362" s="62">
        <f t="shared" si="280"/>
        <v>1361</v>
      </c>
      <c r="F1362" s="50">
        <v>45441</v>
      </c>
      <c r="G1362" s="51">
        <v>11.898999999999999</v>
      </c>
      <c r="H1362" s="69">
        <f t="shared" si="281"/>
        <v>12.205299999999999</v>
      </c>
      <c r="I1362" s="64">
        <f t="shared" si="282"/>
        <v>-0.30630000000000024</v>
      </c>
      <c r="J1362" s="64">
        <f t="shared" si="283"/>
        <v>9.381969000000015E-2</v>
      </c>
      <c r="K1362" s="64">
        <f t="shared" si="284"/>
        <v>0.30630000000000024</v>
      </c>
      <c r="L1362" s="70">
        <f t="shared" si="285"/>
        <v>2.5741658962938084E-2</v>
      </c>
      <c r="M1362" s="64">
        <f t="shared" ca="1" si="274"/>
        <v>12.076866666666668</v>
      </c>
      <c r="N1362" s="64">
        <f t="shared" ca="1" si="276"/>
        <v>-0.17786666666666839</v>
      </c>
      <c r="O1362" s="64">
        <f t="shared" ca="1" si="277"/>
        <v>3.1636551111111723E-2</v>
      </c>
      <c r="P1362" s="64">
        <f t="shared" ca="1" si="278"/>
        <v>0.17786666666666839</v>
      </c>
      <c r="Q1362" s="70">
        <f t="shared" ca="1" si="279"/>
        <v>1.4948034848866998E-2</v>
      </c>
      <c r="R1362" s="67">
        <f t="shared" ca="1" si="275"/>
        <v>-0.13182914961346243</v>
      </c>
      <c r="S1362" s="68">
        <f t="shared" ca="1" si="286"/>
        <v>1</v>
      </c>
    </row>
    <row r="1363" spans="5:19" x14ac:dyDescent="0.25">
      <c r="E1363" s="62">
        <f t="shared" si="280"/>
        <v>1362</v>
      </c>
      <c r="F1363" s="50">
        <v>45442</v>
      </c>
      <c r="G1363" s="51">
        <v>12.185600000000001</v>
      </c>
      <c r="H1363" s="69">
        <f t="shared" si="281"/>
        <v>11.898999999999999</v>
      </c>
      <c r="I1363" s="64">
        <f t="shared" si="282"/>
        <v>0.28660000000000174</v>
      </c>
      <c r="J1363" s="64">
        <f t="shared" si="283"/>
        <v>8.2139560000001E-2</v>
      </c>
      <c r="K1363" s="64">
        <f t="shared" si="284"/>
        <v>0.28660000000000174</v>
      </c>
      <c r="L1363" s="70">
        <f t="shared" si="285"/>
        <v>2.3519564075630394E-2</v>
      </c>
      <c r="M1363" s="64">
        <f t="shared" ca="1" si="274"/>
        <v>12.099933333333333</v>
      </c>
      <c r="N1363" s="64">
        <f t="shared" ca="1" si="276"/>
        <v>8.5666666666668334E-2</v>
      </c>
      <c r="O1363" s="64">
        <f t="shared" ca="1" si="277"/>
        <v>7.3387777777780636E-3</v>
      </c>
      <c r="P1363" s="64">
        <f t="shared" ca="1" si="278"/>
        <v>8.5666666666668334E-2</v>
      </c>
      <c r="Q1363" s="70">
        <f t="shared" ca="1" si="279"/>
        <v>7.0301558123250663E-3</v>
      </c>
      <c r="R1363" s="67">
        <f t="shared" ca="1" si="275"/>
        <v>0.1317041837198743</v>
      </c>
      <c r="S1363" s="68">
        <f t="shared" ca="1" si="286"/>
        <v>1</v>
      </c>
    </row>
    <row r="1364" spans="5:19" x14ac:dyDescent="0.25">
      <c r="E1364" s="62">
        <f t="shared" si="280"/>
        <v>1363</v>
      </c>
      <c r="F1364" s="50">
        <v>45443</v>
      </c>
      <c r="G1364" s="51">
        <v>13.124499999999999</v>
      </c>
      <c r="H1364" s="69">
        <f t="shared" si="281"/>
        <v>12.185600000000001</v>
      </c>
      <c r="I1364" s="64">
        <f t="shared" si="282"/>
        <v>0.93889999999999851</v>
      </c>
      <c r="J1364" s="64">
        <f t="shared" si="283"/>
        <v>0.88153320999999718</v>
      </c>
      <c r="K1364" s="64">
        <f t="shared" si="284"/>
        <v>0.93889999999999851</v>
      </c>
      <c r="L1364" s="70">
        <f t="shared" si="285"/>
        <v>7.1537963350984696E-2</v>
      </c>
      <c r="M1364" s="64">
        <f t="shared" ca="1" si="274"/>
        <v>12.096633333333335</v>
      </c>
      <c r="N1364" s="64">
        <f t="shared" ca="1" si="276"/>
        <v>1.0278666666666645</v>
      </c>
      <c r="O1364" s="64">
        <f t="shared" ca="1" si="277"/>
        <v>1.0565098844444401</v>
      </c>
      <c r="P1364" s="64">
        <f t="shared" ca="1" si="278"/>
        <v>1.0278666666666645</v>
      </c>
      <c r="Q1364" s="70">
        <f t="shared" ca="1" si="279"/>
        <v>7.8316634284480519E-2</v>
      </c>
      <c r="R1364" s="67">
        <f t="shared" ca="1" si="275"/>
        <v>1.0739041837198704</v>
      </c>
      <c r="S1364" s="68">
        <f t="shared" ca="1" si="286"/>
        <v>0</v>
      </c>
    </row>
    <row r="1365" spans="5:19" x14ac:dyDescent="0.25">
      <c r="E1365" s="62">
        <f t="shared" si="280"/>
        <v>1364</v>
      </c>
      <c r="F1365" s="50">
        <v>45446</v>
      </c>
      <c r="G1365" s="51">
        <v>13.648199999999999</v>
      </c>
      <c r="H1365" s="69">
        <f t="shared" si="281"/>
        <v>13.124499999999999</v>
      </c>
      <c r="I1365" s="64">
        <f t="shared" si="282"/>
        <v>0.52369999999999983</v>
      </c>
      <c r="J1365" s="64">
        <f t="shared" si="283"/>
        <v>0.27426168999999984</v>
      </c>
      <c r="K1365" s="64">
        <f t="shared" si="284"/>
        <v>0.52369999999999983</v>
      </c>
      <c r="L1365" s="70">
        <f t="shared" si="285"/>
        <v>3.8371360325903769E-2</v>
      </c>
      <c r="M1365" s="64">
        <f t="shared" ca="1" si="274"/>
        <v>12.403033333333333</v>
      </c>
      <c r="N1365" s="64">
        <f t="shared" ca="1" si="276"/>
        <v>1.2451666666666661</v>
      </c>
      <c r="O1365" s="64">
        <f t="shared" ca="1" si="277"/>
        <v>1.5504400277777763</v>
      </c>
      <c r="P1365" s="64">
        <f t="shared" ca="1" si="278"/>
        <v>1.2451666666666661</v>
      </c>
      <c r="Q1365" s="70">
        <f t="shared" ca="1" si="279"/>
        <v>9.1233031950489166E-2</v>
      </c>
      <c r="R1365" s="67">
        <f t="shared" ca="1" si="275"/>
        <v>1.291204183719872</v>
      </c>
      <c r="S1365" s="68">
        <f t="shared" ca="1" si="286"/>
        <v>0</v>
      </c>
    </row>
    <row r="1366" spans="5:19" x14ac:dyDescent="0.25">
      <c r="E1366" s="62">
        <f t="shared" si="280"/>
        <v>1365</v>
      </c>
      <c r="F1366" s="50">
        <v>45447</v>
      </c>
      <c r="G1366" s="51">
        <v>12.9663</v>
      </c>
      <c r="H1366" s="69">
        <f t="shared" si="281"/>
        <v>13.648199999999999</v>
      </c>
      <c r="I1366" s="64">
        <f t="shared" si="282"/>
        <v>-0.68189999999999884</v>
      </c>
      <c r="J1366" s="64">
        <f t="shared" si="283"/>
        <v>0.46498760999999844</v>
      </c>
      <c r="K1366" s="64">
        <f t="shared" si="284"/>
        <v>0.68189999999999884</v>
      </c>
      <c r="L1366" s="70">
        <f t="shared" si="285"/>
        <v>5.2590176071816847E-2</v>
      </c>
      <c r="M1366" s="64">
        <f t="shared" ca="1" si="274"/>
        <v>12.986099999999999</v>
      </c>
      <c r="N1366" s="64">
        <f t="shared" ca="1" si="276"/>
        <v>-1.9799999999998263E-2</v>
      </c>
      <c r="O1366" s="64">
        <f t="shared" ca="1" si="277"/>
        <v>3.9203999999993123E-4</v>
      </c>
      <c r="P1366" s="64">
        <f t="shared" ca="1" si="278"/>
        <v>1.9799999999998263E-2</v>
      </c>
      <c r="Q1366" s="70">
        <f t="shared" ca="1" si="279"/>
        <v>1.5270354688691657E-3</v>
      </c>
      <c r="R1366" s="67">
        <f t="shared" ca="1" si="275"/>
        <v>2.6237517053207718E-2</v>
      </c>
      <c r="S1366" s="68">
        <f t="shared" ca="1" si="286"/>
        <v>1</v>
      </c>
    </row>
    <row r="1367" spans="5:19" x14ac:dyDescent="0.25">
      <c r="E1367" s="62">
        <f t="shared" si="280"/>
        <v>1366</v>
      </c>
      <c r="F1367" s="50">
        <v>45448</v>
      </c>
      <c r="G1367" s="51">
        <v>13.312200000000001</v>
      </c>
      <c r="H1367" s="69">
        <f t="shared" si="281"/>
        <v>12.9663</v>
      </c>
      <c r="I1367" s="64">
        <f t="shared" si="282"/>
        <v>0.34590000000000032</v>
      </c>
      <c r="J1367" s="64">
        <f t="shared" si="283"/>
        <v>0.11964681000000021</v>
      </c>
      <c r="K1367" s="64">
        <f t="shared" si="284"/>
        <v>0.34590000000000032</v>
      </c>
      <c r="L1367" s="70">
        <f t="shared" si="285"/>
        <v>2.5983684139360908E-2</v>
      </c>
      <c r="M1367" s="64">
        <f t="shared" ca="1" si="274"/>
        <v>13.246333333333334</v>
      </c>
      <c r="N1367" s="64">
        <f t="shared" ca="1" si="276"/>
        <v>6.5866666666666518E-2</v>
      </c>
      <c r="O1367" s="64">
        <f t="shared" ca="1" si="277"/>
        <v>4.3384177777777578E-3</v>
      </c>
      <c r="P1367" s="64">
        <f t="shared" ca="1" si="278"/>
        <v>6.5866666666666518E-2</v>
      </c>
      <c r="Q1367" s="70">
        <f t="shared" ca="1" si="279"/>
        <v>4.9478423300931863E-3</v>
      </c>
      <c r="R1367" s="67">
        <f t="shared" ca="1" si="275"/>
        <v>0.1119041837198725</v>
      </c>
      <c r="S1367" s="68">
        <f t="shared" ca="1" si="286"/>
        <v>1</v>
      </c>
    </row>
    <row r="1368" spans="5:19" x14ac:dyDescent="0.25">
      <c r="E1368" s="62">
        <f t="shared" si="280"/>
        <v>1367</v>
      </c>
      <c r="F1368" s="50">
        <v>45449</v>
      </c>
      <c r="G1368" s="51">
        <v>13.411099999999999</v>
      </c>
      <c r="H1368" s="69">
        <f t="shared" si="281"/>
        <v>13.312200000000001</v>
      </c>
      <c r="I1368" s="64">
        <f t="shared" si="282"/>
        <v>9.8899999999998656E-2</v>
      </c>
      <c r="J1368" s="64">
        <f t="shared" si="283"/>
        <v>9.7812099999997348E-3</v>
      </c>
      <c r="K1368" s="64">
        <f t="shared" si="284"/>
        <v>9.8899999999998656E-2</v>
      </c>
      <c r="L1368" s="70">
        <f t="shared" si="285"/>
        <v>7.3744882970076028E-3</v>
      </c>
      <c r="M1368" s="64">
        <f t="shared" ca="1" si="274"/>
        <v>13.3089</v>
      </c>
      <c r="N1368" s="64">
        <f t="shared" ca="1" si="276"/>
        <v>0.10219999999999985</v>
      </c>
      <c r="O1368" s="64">
        <f t="shared" ca="1" si="277"/>
        <v>1.0444839999999969E-2</v>
      </c>
      <c r="P1368" s="64">
        <f t="shared" ca="1" si="278"/>
        <v>0.10219999999999985</v>
      </c>
      <c r="Q1368" s="70">
        <f t="shared" ca="1" si="279"/>
        <v>7.6205531239048139E-3</v>
      </c>
      <c r="R1368" s="67">
        <f t="shared" ca="1" si="275"/>
        <v>0.14823751705320581</v>
      </c>
      <c r="S1368" s="68">
        <f t="shared" ca="1" si="286"/>
        <v>0</v>
      </c>
    </row>
    <row r="1369" spans="5:19" x14ac:dyDescent="0.25">
      <c r="E1369" s="62">
        <f t="shared" si="280"/>
        <v>1368</v>
      </c>
      <c r="F1369" s="50">
        <v>45450</v>
      </c>
      <c r="G1369" s="51">
        <v>13.4209</v>
      </c>
      <c r="H1369" s="69">
        <f t="shared" si="281"/>
        <v>13.411099999999999</v>
      </c>
      <c r="I1369" s="64">
        <f t="shared" si="282"/>
        <v>9.800000000000253E-3</v>
      </c>
      <c r="J1369" s="64">
        <f t="shared" si="283"/>
        <v>9.6040000000004955E-5</v>
      </c>
      <c r="K1369" s="64">
        <f t="shared" si="284"/>
        <v>9.800000000000253E-3</v>
      </c>
      <c r="L1369" s="70">
        <f t="shared" si="285"/>
        <v>7.302043827165282E-4</v>
      </c>
      <c r="M1369" s="64">
        <f t="shared" ca="1" si="274"/>
        <v>13.229866666666666</v>
      </c>
      <c r="N1369" s="64">
        <f t="shared" ca="1" si="276"/>
        <v>0.19103333333333339</v>
      </c>
      <c r="O1369" s="64">
        <f t="shared" ca="1" si="277"/>
        <v>3.6493734444444467E-2</v>
      </c>
      <c r="P1369" s="64">
        <f t="shared" ca="1" si="278"/>
        <v>0.19103333333333339</v>
      </c>
      <c r="Q1369" s="70">
        <f t="shared" ca="1" si="279"/>
        <v>1.4234018086218762E-2</v>
      </c>
      <c r="R1369" s="67">
        <f t="shared" ca="1" si="275"/>
        <v>0.23707085038653936</v>
      </c>
      <c r="S1369" s="68">
        <f t="shared" ca="1" si="286"/>
        <v>0</v>
      </c>
    </row>
    <row r="1370" spans="5:19" x14ac:dyDescent="0.25">
      <c r="E1370" s="62">
        <f t="shared" si="280"/>
        <v>1369</v>
      </c>
      <c r="F1370" s="50">
        <v>45453</v>
      </c>
      <c r="G1370" s="51">
        <v>13.092599999999999</v>
      </c>
      <c r="H1370" s="69">
        <f t="shared" si="281"/>
        <v>13.4209</v>
      </c>
      <c r="I1370" s="64">
        <f t="shared" si="282"/>
        <v>-0.32830000000000048</v>
      </c>
      <c r="J1370" s="64">
        <f t="shared" si="283"/>
        <v>0.10778089000000031</v>
      </c>
      <c r="K1370" s="64">
        <f t="shared" si="284"/>
        <v>0.32830000000000048</v>
      </c>
      <c r="L1370" s="70">
        <f t="shared" si="285"/>
        <v>2.5075233337916114E-2</v>
      </c>
      <c r="M1370" s="64">
        <f t="shared" ca="1" si="274"/>
        <v>13.381399999999999</v>
      </c>
      <c r="N1370" s="64">
        <f t="shared" ca="1" si="276"/>
        <v>-0.28880000000000017</v>
      </c>
      <c r="O1370" s="64">
        <f t="shared" ca="1" si="277"/>
        <v>8.3405440000000095E-2</v>
      </c>
      <c r="P1370" s="64">
        <f t="shared" ca="1" si="278"/>
        <v>0.28880000000000017</v>
      </c>
      <c r="Q1370" s="70">
        <f t="shared" ca="1" si="279"/>
        <v>2.2058261918946595E-2</v>
      </c>
      <c r="R1370" s="67">
        <f t="shared" ca="1" si="275"/>
        <v>-0.2427624829467942</v>
      </c>
      <c r="S1370" s="68">
        <f t="shared" ca="1" si="286"/>
        <v>1</v>
      </c>
    </row>
    <row r="1371" spans="5:19" x14ac:dyDescent="0.25">
      <c r="E1371" s="62">
        <f t="shared" si="280"/>
        <v>1370</v>
      </c>
      <c r="F1371" s="50">
        <v>45454</v>
      </c>
      <c r="G1371" s="51">
        <v>13.470700000000001</v>
      </c>
      <c r="H1371" s="69">
        <f t="shared" si="281"/>
        <v>13.092599999999999</v>
      </c>
      <c r="I1371" s="64">
        <f t="shared" si="282"/>
        <v>0.37810000000000166</v>
      </c>
      <c r="J1371" s="64">
        <f t="shared" si="283"/>
        <v>0.14295961000000126</v>
      </c>
      <c r="K1371" s="64">
        <f t="shared" si="284"/>
        <v>0.37810000000000166</v>
      </c>
      <c r="L1371" s="70">
        <f t="shared" si="285"/>
        <v>2.8068326070657176E-2</v>
      </c>
      <c r="M1371" s="64">
        <f t="shared" ca="1" si="274"/>
        <v>13.308199999999999</v>
      </c>
      <c r="N1371" s="64">
        <f t="shared" ca="1" si="276"/>
        <v>0.16250000000000142</v>
      </c>
      <c r="O1371" s="64">
        <f t="shared" ca="1" si="277"/>
        <v>2.6406250000000461E-2</v>
      </c>
      <c r="P1371" s="64">
        <f t="shared" ca="1" si="278"/>
        <v>0.16250000000000142</v>
      </c>
      <c r="Q1371" s="70">
        <f t="shared" ca="1" si="279"/>
        <v>1.2063218689452026E-2</v>
      </c>
      <c r="R1371" s="67">
        <f t="shared" ca="1" si="275"/>
        <v>0.20853751705320739</v>
      </c>
      <c r="S1371" s="68">
        <f t="shared" ca="1" si="286"/>
        <v>1</v>
      </c>
    </row>
    <row r="1372" spans="5:19" x14ac:dyDescent="0.25">
      <c r="E1372" s="62">
        <f t="shared" si="280"/>
        <v>1371</v>
      </c>
      <c r="F1372" s="50">
        <v>45455</v>
      </c>
      <c r="G1372" s="51">
        <v>13.7294</v>
      </c>
      <c r="H1372" s="69">
        <f t="shared" si="281"/>
        <v>13.470700000000001</v>
      </c>
      <c r="I1372" s="64">
        <f t="shared" si="282"/>
        <v>0.25869999999999926</v>
      </c>
      <c r="J1372" s="64">
        <f t="shared" si="283"/>
        <v>6.6925689999999621E-2</v>
      </c>
      <c r="K1372" s="64">
        <f t="shared" si="284"/>
        <v>0.25869999999999926</v>
      </c>
      <c r="L1372" s="70">
        <f t="shared" si="285"/>
        <v>1.8842775357990827E-2</v>
      </c>
      <c r="M1372" s="64">
        <f t="shared" ca="1" si="274"/>
        <v>13.328066666666667</v>
      </c>
      <c r="N1372" s="64">
        <f t="shared" ca="1" si="276"/>
        <v>0.40133333333333354</v>
      </c>
      <c r="O1372" s="64">
        <f t="shared" ca="1" si="277"/>
        <v>0.16106844444444463</v>
      </c>
      <c r="P1372" s="64">
        <f t="shared" ca="1" si="278"/>
        <v>0.40133333333333354</v>
      </c>
      <c r="Q1372" s="70">
        <f t="shared" ca="1" si="279"/>
        <v>2.9231673149105828E-2</v>
      </c>
      <c r="R1372" s="67">
        <f t="shared" ca="1" si="275"/>
        <v>0.44737085038653951</v>
      </c>
      <c r="S1372" s="68">
        <f t="shared" ca="1" si="286"/>
        <v>0</v>
      </c>
    </row>
    <row r="1373" spans="5:19" x14ac:dyDescent="0.25">
      <c r="E1373" s="62">
        <f t="shared" si="280"/>
        <v>1372</v>
      </c>
      <c r="F1373" s="50">
        <v>45456</v>
      </c>
      <c r="G1373" s="51">
        <v>13.649800000000001</v>
      </c>
      <c r="H1373" s="69">
        <f t="shared" si="281"/>
        <v>13.7294</v>
      </c>
      <c r="I1373" s="64">
        <f t="shared" si="282"/>
        <v>-7.9599999999999227E-2</v>
      </c>
      <c r="J1373" s="64">
        <f t="shared" si="283"/>
        <v>6.3361599999998772E-3</v>
      </c>
      <c r="K1373" s="64">
        <f t="shared" si="284"/>
        <v>7.9599999999999227E-2</v>
      </c>
      <c r="L1373" s="70">
        <f t="shared" si="285"/>
        <v>5.8315872760039871E-3</v>
      </c>
      <c r="M1373" s="64">
        <f t="shared" ca="1" si="274"/>
        <v>13.430899999999999</v>
      </c>
      <c r="N1373" s="64">
        <f t="shared" ca="1" si="276"/>
        <v>0.21890000000000143</v>
      </c>
      <c r="O1373" s="64">
        <f t="shared" ca="1" si="277"/>
        <v>4.7917210000000626E-2</v>
      </c>
      <c r="P1373" s="64">
        <f t="shared" ca="1" si="278"/>
        <v>0.21890000000000143</v>
      </c>
      <c r="Q1373" s="70">
        <f t="shared" ca="1" si="279"/>
        <v>1.6036865009011223E-2</v>
      </c>
      <c r="R1373" s="67">
        <f t="shared" ca="1" si="275"/>
        <v>0.26493751705320739</v>
      </c>
      <c r="S1373" s="68">
        <f t="shared" ca="1" si="286"/>
        <v>0</v>
      </c>
    </row>
    <row r="1374" spans="5:19" x14ac:dyDescent="0.25">
      <c r="E1374" s="62">
        <f t="shared" si="280"/>
        <v>1373</v>
      </c>
      <c r="F1374" s="50">
        <v>45457</v>
      </c>
      <c r="G1374" s="51">
        <v>13.5702</v>
      </c>
      <c r="H1374" s="69">
        <f t="shared" si="281"/>
        <v>13.649800000000001</v>
      </c>
      <c r="I1374" s="64">
        <f t="shared" si="282"/>
        <v>-7.9600000000001003E-2</v>
      </c>
      <c r="J1374" s="64">
        <f t="shared" si="283"/>
        <v>6.33616000000016E-3</v>
      </c>
      <c r="K1374" s="64">
        <f t="shared" si="284"/>
        <v>7.9600000000001003E-2</v>
      </c>
      <c r="L1374" s="70">
        <f t="shared" si="285"/>
        <v>5.8657941666298953E-3</v>
      </c>
      <c r="M1374" s="64">
        <f t="shared" ca="1" si="274"/>
        <v>13.616633333333333</v>
      </c>
      <c r="N1374" s="64">
        <f t="shared" ca="1" si="276"/>
        <v>-4.6433333333332882E-2</v>
      </c>
      <c r="O1374" s="64">
        <f t="shared" ca="1" si="277"/>
        <v>2.1560544444444024E-3</v>
      </c>
      <c r="P1374" s="64">
        <f t="shared" ca="1" si="278"/>
        <v>4.6433333333332882E-2</v>
      </c>
      <c r="Q1374" s="70">
        <f t="shared" ca="1" si="279"/>
        <v>3.4217132638673627E-3</v>
      </c>
      <c r="R1374" s="67">
        <f t="shared" ca="1" si="275"/>
        <v>-3.9581628012690107E-4</v>
      </c>
      <c r="S1374" s="68">
        <f t="shared" ca="1" si="286"/>
        <v>1</v>
      </c>
    </row>
    <row r="1375" spans="5:19" x14ac:dyDescent="0.25">
      <c r="E1375" s="62">
        <f t="shared" si="280"/>
        <v>1374</v>
      </c>
      <c r="F1375" s="50">
        <v>45460</v>
      </c>
      <c r="G1375" s="51">
        <v>13.7393</v>
      </c>
      <c r="H1375" s="69">
        <f t="shared" si="281"/>
        <v>13.5702</v>
      </c>
      <c r="I1375" s="64">
        <f t="shared" si="282"/>
        <v>0.16910000000000025</v>
      </c>
      <c r="J1375" s="64">
        <f t="shared" si="283"/>
        <v>2.8594810000000085E-2</v>
      </c>
      <c r="K1375" s="64">
        <f t="shared" si="284"/>
        <v>0.16910000000000025</v>
      </c>
      <c r="L1375" s="70">
        <f t="shared" si="285"/>
        <v>1.230775949284172E-2</v>
      </c>
      <c r="M1375" s="64">
        <f t="shared" ca="1" si="274"/>
        <v>13.649799999999999</v>
      </c>
      <c r="N1375" s="64">
        <f t="shared" ca="1" si="276"/>
        <v>8.9500000000001023E-2</v>
      </c>
      <c r="O1375" s="64">
        <f t="shared" ca="1" si="277"/>
        <v>8.0102500000001839E-3</v>
      </c>
      <c r="P1375" s="64">
        <f t="shared" ca="1" si="278"/>
        <v>8.9500000000001023E-2</v>
      </c>
      <c r="Q1375" s="70">
        <f t="shared" ca="1" si="279"/>
        <v>6.5141601100493487E-3</v>
      </c>
      <c r="R1375" s="67">
        <f t="shared" ca="1" si="275"/>
        <v>0.13553751705320699</v>
      </c>
      <c r="S1375" s="68">
        <f t="shared" ca="1" si="286"/>
        <v>1</v>
      </c>
    </row>
    <row r="1376" spans="5:19" x14ac:dyDescent="0.25">
      <c r="E1376" s="62">
        <f t="shared" si="280"/>
        <v>1375</v>
      </c>
      <c r="F1376" s="50">
        <v>45461</v>
      </c>
      <c r="G1376" s="51">
        <v>13.6</v>
      </c>
      <c r="H1376" s="69">
        <f t="shared" si="281"/>
        <v>13.7393</v>
      </c>
      <c r="I1376" s="64">
        <f t="shared" si="282"/>
        <v>-0.13930000000000042</v>
      </c>
      <c r="J1376" s="64">
        <f t="shared" si="283"/>
        <v>1.9404490000000118E-2</v>
      </c>
      <c r="K1376" s="64">
        <f t="shared" si="284"/>
        <v>0.13930000000000042</v>
      </c>
      <c r="L1376" s="70">
        <f t="shared" si="285"/>
        <v>1.0242647058823561E-2</v>
      </c>
      <c r="M1376" s="64">
        <f t="shared" ca="1" si="274"/>
        <v>13.6531</v>
      </c>
      <c r="N1376" s="64">
        <f t="shared" ca="1" si="276"/>
        <v>-5.3100000000000591E-2</v>
      </c>
      <c r="O1376" s="64">
        <f t="shared" ca="1" si="277"/>
        <v>2.8196100000000626E-3</v>
      </c>
      <c r="P1376" s="64">
        <f t="shared" ca="1" si="278"/>
        <v>5.3100000000000591E-2</v>
      </c>
      <c r="Q1376" s="70">
        <f t="shared" ca="1" si="279"/>
        <v>3.9044117647059257E-3</v>
      </c>
      <c r="R1376" s="67">
        <f t="shared" ca="1" si="275"/>
        <v>-7.0624829467946099E-3</v>
      </c>
      <c r="S1376" s="68">
        <f t="shared" ca="1" si="286"/>
        <v>1</v>
      </c>
    </row>
    <row r="1377" spans="5:19" x14ac:dyDescent="0.25">
      <c r="E1377" s="62">
        <f t="shared" si="280"/>
        <v>1376</v>
      </c>
      <c r="F1377" s="50">
        <v>45463</v>
      </c>
      <c r="G1377" s="51">
        <v>13.838800000000001</v>
      </c>
      <c r="H1377" s="69">
        <f t="shared" si="281"/>
        <v>13.6</v>
      </c>
      <c r="I1377" s="64">
        <f t="shared" si="282"/>
        <v>0.23880000000000123</v>
      </c>
      <c r="J1377" s="64">
        <f t="shared" si="283"/>
        <v>5.7025440000000586E-2</v>
      </c>
      <c r="K1377" s="64">
        <f t="shared" si="284"/>
        <v>0.23880000000000123</v>
      </c>
      <c r="L1377" s="70">
        <f t="shared" si="285"/>
        <v>1.7255831430470939E-2</v>
      </c>
      <c r="M1377" s="64">
        <f t="shared" ca="1" si="274"/>
        <v>13.6365</v>
      </c>
      <c r="N1377" s="64">
        <f t="shared" ca="1" si="276"/>
        <v>0.20230000000000103</v>
      </c>
      <c r="O1377" s="64">
        <f t="shared" ca="1" si="277"/>
        <v>4.0925290000000419E-2</v>
      </c>
      <c r="P1377" s="64">
        <f t="shared" ca="1" si="278"/>
        <v>0.20230000000000103</v>
      </c>
      <c r="Q1377" s="70">
        <f t="shared" ca="1" si="279"/>
        <v>1.4618319507471819E-2</v>
      </c>
      <c r="R1377" s="67">
        <f t="shared" ca="1" si="275"/>
        <v>0.248337517053207</v>
      </c>
      <c r="S1377" s="68">
        <f t="shared" ca="1" si="286"/>
        <v>1</v>
      </c>
    </row>
    <row r="1378" spans="5:19" x14ac:dyDescent="0.25">
      <c r="E1378" s="62">
        <f t="shared" si="280"/>
        <v>1377</v>
      </c>
      <c r="F1378" s="50">
        <v>45464</v>
      </c>
      <c r="G1378" s="51">
        <v>14.236700000000001</v>
      </c>
      <c r="H1378" s="69">
        <f t="shared" si="281"/>
        <v>13.838800000000001</v>
      </c>
      <c r="I1378" s="64">
        <f t="shared" si="282"/>
        <v>0.39789999999999992</v>
      </c>
      <c r="J1378" s="64">
        <f t="shared" si="283"/>
        <v>0.15832440999999994</v>
      </c>
      <c r="K1378" s="64">
        <f t="shared" si="284"/>
        <v>0.39789999999999992</v>
      </c>
      <c r="L1378" s="70">
        <f t="shared" si="285"/>
        <v>2.7948892650684492E-2</v>
      </c>
      <c r="M1378" s="64">
        <f t="shared" ca="1" si="274"/>
        <v>13.726033333333334</v>
      </c>
      <c r="N1378" s="64">
        <f t="shared" ca="1" si="276"/>
        <v>0.51066666666666727</v>
      </c>
      <c r="O1378" s="64">
        <f t="shared" ca="1" si="277"/>
        <v>0.26078044444444504</v>
      </c>
      <c r="P1378" s="64">
        <f t="shared" ca="1" si="278"/>
        <v>0.51066666666666727</v>
      </c>
      <c r="Q1378" s="70">
        <f t="shared" ca="1" si="279"/>
        <v>3.5869735729956186E-2</v>
      </c>
      <c r="R1378" s="67">
        <f t="shared" ca="1" si="275"/>
        <v>0.55670418371987329</v>
      </c>
      <c r="S1378" s="68">
        <f t="shared" ca="1" si="286"/>
        <v>0</v>
      </c>
    </row>
    <row r="1379" spans="5:19" x14ac:dyDescent="0.25">
      <c r="E1379" s="62">
        <f t="shared" si="280"/>
        <v>1378</v>
      </c>
      <c r="F1379" s="50">
        <v>45467</v>
      </c>
      <c r="G1379" s="51">
        <v>14.6347</v>
      </c>
      <c r="H1379" s="69">
        <f t="shared" si="281"/>
        <v>14.236700000000001</v>
      </c>
      <c r="I1379" s="64">
        <f t="shared" si="282"/>
        <v>0.39799999999999969</v>
      </c>
      <c r="J1379" s="64">
        <f t="shared" si="283"/>
        <v>0.15840399999999974</v>
      </c>
      <c r="K1379" s="64">
        <f t="shared" si="284"/>
        <v>0.39799999999999969</v>
      </c>
      <c r="L1379" s="70">
        <f t="shared" si="285"/>
        <v>2.7195637765037868E-2</v>
      </c>
      <c r="M1379" s="64">
        <f t="shared" ca="1" si="274"/>
        <v>13.891833333333333</v>
      </c>
      <c r="N1379" s="64">
        <f t="shared" ca="1" si="276"/>
        <v>0.7428666666666679</v>
      </c>
      <c r="O1379" s="64">
        <f t="shared" ca="1" si="277"/>
        <v>0.5518508844444463</v>
      </c>
      <c r="P1379" s="64">
        <f t="shared" ca="1" si="278"/>
        <v>0.7428666666666679</v>
      </c>
      <c r="Q1379" s="70">
        <f t="shared" ca="1" si="279"/>
        <v>5.0760635111527251E-2</v>
      </c>
      <c r="R1379" s="67">
        <f t="shared" ca="1" si="275"/>
        <v>0.78890418371987392</v>
      </c>
      <c r="S1379" s="68">
        <f t="shared" ca="1" si="286"/>
        <v>0</v>
      </c>
    </row>
    <row r="1380" spans="5:19" x14ac:dyDescent="0.25">
      <c r="E1380" s="62">
        <f t="shared" si="280"/>
        <v>1379</v>
      </c>
      <c r="F1380" s="50">
        <v>45468</v>
      </c>
      <c r="G1380" s="51">
        <v>14.057700000000001</v>
      </c>
      <c r="H1380" s="69">
        <f t="shared" si="281"/>
        <v>14.6347</v>
      </c>
      <c r="I1380" s="64">
        <f t="shared" si="282"/>
        <v>-0.57699999999999996</v>
      </c>
      <c r="J1380" s="64">
        <f t="shared" si="283"/>
        <v>0.33292899999999997</v>
      </c>
      <c r="K1380" s="64">
        <f t="shared" si="284"/>
        <v>0.57699999999999996</v>
      </c>
      <c r="L1380" s="70">
        <f t="shared" si="285"/>
        <v>4.1045121179140255E-2</v>
      </c>
      <c r="M1380" s="64">
        <f t="shared" ca="1" si="274"/>
        <v>14.236733333333333</v>
      </c>
      <c r="N1380" s="64">
        <f t="shared" ca="1" si="276"/>
        <v>-0.17903333333333293</v>
      </c>
      <c r="O1380" s="64">
        <f t="shared" ca="1" si="277"/>
        <v>3.2052934444444299E-2</v>
      </c>
      <c r="P1380" s="64">
        <f t="shared" ca="1" si="278"/>
        <v>0.17903333333333293</v>
      </c>
      <c r="Q1380" s="70">
        <f t="shared" ca="1" si="279"/>
        <v>1.2735606346225409E-2</v>
      </c>
      <c r="R1380" s="67">
        <f t="shared" ca="1" si="275"/>
        <v>-0.13299581628012697</v>
      </c>
      <c r="S1380" s="68">
        <f t="shared" ca="1" si="286"/>
        <v>1</v>
      </c>
    </row>
    <row r="1381" spans="5:19" x14ac:dyDescent="0.25">
      <c r="E1381" s="62">
        <f t="shared" si="280"/>
        <v>1380</v>
      </c>
      <c r="F1381" s="50">
        <v>45469</v>
      </c>
      <c r="G1381" s="51">
        <v>13.997999999999999</v>
      </c>
      <c r="H1381" s="69">
        <f t="shared" si="281"/>
        <v>14.057700000000001</v>
      </c>
      <c r="I1381" s="64">
        <f t="shared" si="282"/>
        <v>-5.9700000000001197E-2</v>
      </c>
      <c r="J1381" s="64">
        <f t="shared" si="283"/>
        <v>3.5640900000001429E-3</v>
      </c>
      <c r="K1381" s="64">
        <f t="shared" si="284"/>
        <v>5.9700000000001197E-2</v>
      </c>
      <c r="L1381" s="70">
        <f t="shared" si="285"/>
        <v>4.2648949849979426E-3</v>
      </c>
      <c r="M1381" s="64">
        <f t="shared" ca="1" si="274"/>
        <v>14.309700000000001</v>
      </c>
      <c r="N1381" s="64">
        <f t="shared" ca="1" si="276"/>
        <v>-0.31170000000000186</v>
      </c>
      <c r="O1381" s="64">
        <f t="shared" ca="1" si="277"/>
        <v>9.7156890000001161E-2</v>
      </c>
      <c r="P1381" s="64">
        <f t="shared" ca="1" si="278"/>
        <v>0.31170000000000186</v>
      </c>
      <c r="Q1381" s="70">
        <f t="shared" ca="1" si="279"/>
        <v>2.2267466780968845E-2</v>
      </c>
      <c r="R1381" s="67">
        <f t="shared" ca="1" si="275"/>
        <v>-0.2656624829467959</v>
      </c>
      <c r="S1381" s="68">
        <f t="shared" ca="1" si="286"/>
        <v>0</v>
      </c>
    </row>
    <row r="1382" spans="5:19" x14ac:dyDescent="0.25">
      <c r="E1382" s="62">
        <f t="shared" si="280"/>
        <v>1381</v>
      </c>
      <c r="F1382" s="50">
        <v>45470</v>
      </c>
      <c r="G1382" s="51">
        <v>13.7294</v>
      </c>
      <c r="H1382" s="69">
        <f t="shared" si="281"/>
        <v>13.997999999999999</v>
      </c>
      <c r="I1382" s="64">
        <f t="shared" si="282"/>
        <v>-0.26859999999999928</v>
      </c>
      <c r="J1382" s="64">
        <f t="shared" si="283"/>
        <v>7.214595999999962E-2</v>
      </c>
      <c r="K1382" s="64">
        <f t="shared" si="284"/>
        <v>0.26859999999999928</v>
      </c>
      <c r="L1382" s="70">
        <f t="shared" si="285"/>
        <v>1.9563855667399835E-2</v>
      </c>
      <c r="M1382" s="64">
        <f t="shared" ca="1" si="274"/>
        <v>14.230133333333333</v>
      </c>
      <c r="N1382" s="64">
        <f t="shared" ca="1" si="276"/>
        <v>-0.50073333333333281</v>
      </c>
      <c r="O1382" s="64">
        <f t="shared" ca="1" si="277"/>
        <v>0.25073387111111056</v>
      </c>
      <c r="P1382" s="64">
        <f t="shared" ca="1" si="278"/>
        <v>0.50073333333333281</v>
      </c>
      <c r="Q1382" s="70">
        <f t="shared" ca="1" si="279"/>
        <v>3.6471610801151751E-2</v>
      </c>
      <c r="R1382" s="67">
        <f t="shared" ca="1" si="275"/>
        <v>-0.45469581628012684</v>
      </c>
      <c r="S1382" s="68">
        <f t="shared" ca="1" si="286"/>
        <v>0</v>
      </c>
    </row>
    <row r="1383" spans="5:19" x14ac:dyDescent="0.25">
      <c r="E1383" s="62">
        <f t="shared" si="280"/>
        <v>1382</v>
      </c>
      <c r="F1383" s="50">
        <v>45471</v>
      </c>
      <c r="G1383" s="51">
        <v>13.430899999999999</v>
      </c>
      <c r="H1383" s="69">
        <f t="shared" si="281"/>
        <v>13.7294</v>
      </c>
      <c r="I1383" s="64">
        <f t="shared" si="282"/>
        <v>-0.29850000000000065</v>
      </c>
      <c r="J1383" s="64">
        <f t="shared" si="283"/>
        <v>8.9102250000000396E-2</v>
      </c>
      <c r="K1383" s="64">
        <f t="shared" si="284"/>
        <v>0.29850000000000065</v>
      </c>
      <c r="L1383" s="70">
        <f t="shared" si="285"/>
        <v>2.2224869517307153E-2</v>
      </c>
      <c r="M1383" s="64">
        <f t="shared" ca="1" si="274"/>
        <v>13.928366666666667</v>
      </c>
      <c r="N1383" s="64">
        <f t="shared" ca="1" si="276"/>
        <v>-0.49746666666666783</v>
      </c>
      <c r="O1383" s="64">
        <f t="shared" ca="1" si="277"/>
        <v>0.2474730844444456</v>
      </c>
      <c r="P1383" s="64">
        <f t="shared" ca="1" si="278"/>
        <v>0.49746666666666783</v>
      </c>
      <c r="Q1383" s="70">
        <f t="shared" ca="1" si="279"/>
        <v>3.7038967356369856E-2</v>
      </c>
      <c r="R1383" s="67">
        <f t="shared" ca="1" si="275"/>
        <v>-0.45142914961346187</v>
      </c>
      <c r="S1383" s="68">
        <f t="shared" ca="1" si="286"/>
        <v>0</v>
      </c>
    </row>
    <row r="1384" spans="5:19" x14ac:dyDescent="0.25">
      <c r="E1384" s="62">
        <f t="shared" si="280"/>
        <v>1383</v>
      </c>
      <c r="F1384" s="50">
        <v>45474</v>
      </c>
      <c r="G1384" s="51">
        <v>12.7743</v>
      </c>
      <c r="H1384" s="69">
        <f t="shared" si="281"/>
        <v>13.430899999999999</v>
      </c>
      <c r="I1384" s="64">
        <f t="shared" si="282"/>
        <v>-0.65659999999999918</v>
      </c>
      <c r="J1384" s="64">
        <f t="shared" si="283"/>
        <v>0.43112355999999891</v>
      </c>
      <c r="K1384" s="64">
        <f t="shared" si="284"/>
        <v>0.65659999999999918</v>
      </c>
      <c r="L1384" s="70">
        <f t="shared" si="285"/>
        <v>5.140007671653235E-2</v>
      </c>
      <c r="M1384" s="64">
        <f t="shared" ca="1" si="274"/>
        <v>13.719433333333333</v>
      </c>
      <c r="N1384" s="64">
        <f t="shared" ca="1" si="276"/>
        <v>-0.94513333333333271</v>
      </c>
      <c r="O1384" s="64">
        <f t="shared" ca="1" si="277"/>
        <v>0.89327701777777657</v>
      </c>
      <c r="P1384" s="64">
        <f t="shared" ca="1" si="278"/>
        <v>0.94513333333333271</v>
      </c>
      <c r="Q1384" s="70">
        <f t="shared" ca="1" si="279"/>
        <v>7.3987093878594729E-2</v>
      </c>
      <c r="R1384" s="67">
        <f t="shared" ca="1" si="275"/>
        <v>-0.89909581628012669</v>
      </c>
      <c r="S1384" s="68">
        <f t="shared" ca="1" si="286"/>
        <v>0</v>
      </c>
    </row>
    <row r="1385" spans="5:19" x14ac:dyDescent="0.25">
      <c r="E1385" s="62">
        <f t="shared" si="280"/>
        <v>1384</v>
      </c>
      <c r="F1385" s="50">
        <v>45475</v>
      </c>
      <c r="G1385" s="51">
        <v>12.7643</v>
      </c>
      <c r="H1385" s="69">
        <f t="shared" si="281"/>
        <v>12.7743</v>
      </c>
      <c r="I1385" s="64">
        <f t="shared" si="282"/>
        <v>-9.9999999999997868E-3</v>
      </c>
      <c r="J1385" s="64">
        <f t="shared" si="283"/>
        <v>9.9999999999995736E-5</v>
      </c>
      <c r="K1385" s="64">
        <f t="shared" si="284"/>
        <v>9.9999999999997868E-3</v>
      </c>
      <c r="L1385" s="70">
        <f t="shared" si="285"/>
        <v>7.8343504931721966E-4</v>
      </c>
      <c r="M1385" s="64">
        <f t="shared" ca="1" si="274"/>
        <v>13.311533333333335</v>
      </c>
      <c r="N1385" s="64">
        <f t="shared" ca="1" si="276"/>
        <v>-0.54723333333333457</v>
      </c>
      <c r="O1385" s="64">
        <f t="shared" ca="1" si="277"/>
        <v>0.29946432111111249</v>
      </c>
      <c r="P1385" s="64">
        <f t="shared" ca="1" si="278"/>
        <v>0.54723333333333457</v>
      </c>
      <c r="Q1385" s="70">
        <f t="shared" ca="1" si="279"/>
        <v>4.2872177348803657E-2</v>
      </c>
      <c r="R1385" s="67">
        <f t="shared" ca="1" si="275"/>
        <v>-0.50119581628012855</v>
      </c>
      <c r="S1385" s="68">
        <f t="shared" ca="1" si="286"/>
        <v>0</v>
      </c>
    </row>
    <row r="1386" spans="5:19" x14ac:dyDescent="0.25">
      <c r="E1386" s="62">
        <f t="shared" si="280"/>
        <v>1385</v>
      </c>
      <c r="F1386" s="50">
        <v>45476</v>
      </c>
      <c r="G1386" s="51">
        <v>12.933400000000001</v>
      </c>
      <c r="H1386" s="69">
        <f t="shared" si="281"/>
        <v>12.7643</v>
      </c>
      <c r="I1386" s="64">
        <f t="shared" si="282"/>
        <v>0.16910000000000025</v>
      </c>
      <c r="J1386" s="64">
        <f t="shared" si="283"/>
        <v>2.8594810000000085E-2</v>
      </c>
      <c r="K1386" s="64">
        <f t="shared" si="284"/>
        <v>0.16910000000000025</v>
      </c>
      <c r="L1386" s="70">
        <f t="shared" si="285"/>
        <v>1.3074674872809952E-2</v>
      </c>
      <c r="M1386" s="64">
        <f t="shared" ca="1" si="274"/>
        <v>12.989833333333332</v>
      </c>
      <c r="N1386" s="64">
        <f t="shared" ca="1" si="276"/>
        <v>-5.6433333333330893E-2</v>
      </c>
      <c r="O1386" s="64">
        <f t="shared" ca="1" si="277"/>
        <v>3.1847211111108355E-3</v>
      </c>
      <c r="P1386" s="64">
        <f t="shared" ca="1" si="278"/>
        <v>5.6433333333330893E-2</v>
      </c>
      <c r="Q1386" s="70">
        <f t="shared" ca="1" si="279"/>
        <v>4.3633795702082119E-3</v>
      </c>
      <c r="R1386" s="67">
        <f t="shared" ca="1" si="275"/>
        <v>-1.0395816280124912E-2</v>
      </c>
      <c r="S1386" s="68">
        <f t="shared" ca="1" si="286"/>
        <v>0</v>
      </c>
    </row>
    <row r="1387" spans="5:19" x14ac:dyDescent="0.25">
      <c r="E1387" s="62">
        <f t="shared" si="280"/>
        <v>1386</v>
      </c>
      <c r="F1387" s="50">
        <v>45478</v>
      </c>
      <c r="G1387" s="51">
        <v>12.883699999999999</v>
      </c>
      <c r="H1387" s="69">
        <f t="shared" si="281"/>
        <v>12.933400000000001</v>
      </c>
      <c r="I1387" s="64">
        <f t="shared" si="282"/>
        <v>-4.970000000000141E-2</v>
      </c>
      <c r="J1387" s="64">
        <f t="shared" si="283"/>
        <v>2.47009000000014E-3</v>
      </c>
      <c r="K1387" s="64">
        <f t="shared" si="284"/>
        <v>4.970000000000141E-2</v>
      </c>
      <c r="L1387" s="70">
        <f t="shared" si="285"/>
        <v>3.8575874942758225E-3</v>
      </c>
      <c r="M1387" s="64">
        <f t="shared" ca="1" si="274"/>
        <v>12.824</v>
      </c>
      <c r="N1387" s="64">
        <f t="shared" ca="1" si="276"/>
        <v>5.969999999999942E-2</v>
      </c>
      <c r="O1387" s="64">
        <f t="shared" ca="1" si="277"/>
        <v>3.5640899999999308E-3</v>
      </c>
      <c r="P1387" s="64">
        <f t="shared" ca="1" si="278"/>
        <v>5.969999999999942E-2</v>
      </c>
      <c r="Q1387" s="70">
        <f t="shared" ca="1" si="279"/>
        <v>4.6337620404076022E-3</v>
      </c>
      <c r="R1387" s="67">
        <f t="shared" ca="1" si="275"/>
        <v>0.1057375170532054</v>
      </c>
      <c r="S1387" s="68">
        <f t="shared" ca="1" si="286"/>
        <v>1</v>
      </c>
    </row>
    <row r="1388" spans="5:19" x14ac:dyDescent="0.25">
      <c r="E1388" s="62">
        <f t="shared" si="280"/>
        <v>1387</v>
      </c>
      <c r="F1388" s="50">
        <v>45481</v>
      </c>
      <c r="G1388" s="51">
        <v>13.3811</v>
      </c>
      <c r="H1388" s="69">
        <f t="shared" si="281"/>
        <v>12.883699999999999</v>
      </c>
      <c r="I1388" s="64">
        <f t="shared" si="282"/>
        <v>0.49740000000000073</v>
      </c>
      <c r="J1388" s="64">
        <f t="shared" si="283"/>
        <v>0.24740676000000072</v>
      </c>
      <c r="K1388" s="64">
        <f t="shared" si="284"/>
        <v>0.49740000000000073</v>
      </c>
      <c r="L1388" s="70">
        <f t="shared" si="285"/>
        <v>3.7171831912174692E-2</v>
      </c>
      <c r="M1388" s="64">
        <f t="shared" ca="1" si="274"/>
        <v>12.860466666666667</v>
      </c>
      <c r="N1388" s="64">
        <f t="shared" ca="1" si="276"/>
        <v>0.52063333333333262</v>
      </c>
      <c r="O1388" s="64">
        <f t="shared" ca="1" si="277"/>
        <v>0.27105906777777705</v>
      </c>
      <c r="P1388" s="64">
        <f t="shared" ca="1" si="278"/>
        <v>0.52063333333333262</v>
      </c>
      <c r="Q1388" s="70">
        <f t="shared" ca="1" si="279"/>
        <v>3.8908111689870982E-2</v>
      </c>
      <c r="R1388" s="67">
        <f t="shared" ca="1" si="275"/>
        <v>0.56667085038653864</v>
      </c>
      <c r="S1388" s="68">
        <f t="shared" ca="1" si="286"/>
        <v>0</v>
      </c>
    </row>
    <row r="1389" spans="5:19" x14ac:dyDescent="0.25">
      <c r="E1389" s="62">
        <f t="shared" si="280"/>
        <v>1388</v>
      </c>
      <c r="F1389" s="50">
        <v>45482</v>
      </c>
      <c r="G1389" s="51">
        <v>12.913500000000001</v>
      </c>
      <c r="H1389" s="69">
        <f t="shared" si="281"/>
        <v>13.3811</v>
      </c>
      <c r="I1389" s="64">
        <f t="shared" si="282"/>
        <v>-0.46759999999999913</v>
      </c>
      <c r="J1389" s="64">
        <f t="shared" si="283"/>
        <v>0.21864975999999919</v>
      </c>
      <c r="K1389" s="64">
        <f t="shared" si="284"/>
        <v>0.46759999999999913</v>
      </c>
      <c r="L1389" s="70">
        <f t="shared" si="285"/>
        <v>3.6210167654005428E-2</v>
      </c>
      <c r="M1389" s="64">
        <f t="shared" ca="1" si="274"/>
        <v>13.066066666666666</v>
      </c>
      <c r="N1389" s="64">
        <f t="shared" ca="1" si="276"/>
        <v>-0.15256666666666518</v>
      </c>
      <c r="O1389" s="64">
        <f t="shared" ca="1" si="277"/>
        <v>2.3276587777777327E-2</v>
      </c>
      <c r="P1389" s="64">
        <f t="shared" ca="1" si="278"/>
        <v>0.15256666666666518</v>
      </c>
      <c r="Q1389" s="70">
        <f t="shared" ca="1" si="279"/>
        <v>1.1814509363585796E-2</v>
      </c>
      <c r="R1389" s="67">
        <f t="shared" ca="1" si="275"/>
        <v>-0.1065291496134592</v>
      </c>
      <c r="S1389" s="68">
        <f t="shared" ca="1" si="286"/>
        <v>1</v>
      </c>
    </row>
    <row r="1390" spans="5:19" x14ac:dyDescent="0.25">
      <c r="E1390" s="62">
        <f t="shared" si="280"/>
        <v>1389</v>
      </c>
      <c r="F1390" s="50">
        <v>45483</v>
      </c>
      <c r="G1390" s="51">
        <v>12.674799999999999</v>
      </c>
      <c r="H1390" s="69">
        <f t="shared" si="281"/>
        <v>12.913500000000001</v>
      </c>
      <c r="I1390" s="64">
        <f t="shared" si="282"/>
        <v>-0.23870000000000147</v>
      </c>
      <c r="J1390" s="64">
        <f t="shared" si="283"/>
        <v>5.6977690000000698E-2</v>
      </c>
      <c r="K1390" s="64">
        <f t="shared" si="284"/>
        <v>0.23870000000000147</v>
      </c>
      <c r="L1390" s="70">
        <f t="shared" si="285"/>
        <v>1.8832644302079832E-2</v>
      </c>
      <c r="M1390" s="64">
        <f t="shared" ca="1" si="274"/>
        <v>13.059433333333333</v>
      </c>
      <c r="N1390" s="64">
        <f t="shared" ca="1" si="276"/>
        <v>-0.38463333333333338</v>
      </c>
      <c r="O1390" s="64">
        <f t="shared" ca="1" si="277"/>
        <v>0.14794280111111116</v>
      </c>
      <c r="P1390" s="64">
        <f t="shared" ca="1" si="278"/>
        <v>0.38463333333333338</v>
      </c>
      <c r="Q1390" s="70">
        <f t="shared" ca="1" si="279"/>
        <v>3.034630395219912E-2</v>
      </c>
      <c r="R1390" s="67">
        <f t="shared" ca="1" si="275"/>
        <v>-0.33859581628012742</v>
      </c>
      <c r="S1390" s="68">
        <f t="shared" ca="1" si="286"/>
        <v>0</v>
      </c>
    </row>
    <row r="1391" spans="5:19" x14ac:dyDescent="0.25">
      <c r="E1391" s="62">
        <f t="shared" si="280"/>
        <v>1390</v>
      </c>
      <c r="F1391" s="50">
        <v>45484</v>
      </c>
      <c r="G1391" s="51">
        <v>13.3513</v>
      </c>
      <c r="H1391" s="69">
        <f t="shared" si="281"/>
        <v>12.674799999999999</v>
      </c>
      <c r="I1391" s="64">
        <f t="shared" si="282"/>
        <v>0.67650000000000077</v>
      </c>
      <c r="J1391" s="64">
        <f t="shared" si="283"/>
        <v>0.45765225000000104</v>
      </c>
      <c r="K1391" s="64">
        <f t="shared" si="284"/>
        <v>0.67650000000000077</v>
      </c>
      <c r="L1391" s="70">
        <f t="shared" si="285"/>
        <v>5.0669223221708803E-2</v>
      </c>
      <c r="M1391" s="64">
        <f t="shared" ca="1" si="274"/>
        <v>12.989800000000001</v>
      </c>
      <c r="N1391" s="64">
        <f t="shared" ca="1" si="276"/>
        <v>0.36149999999999949</v>
      </c>
      <c r="O1391" s="64">
        <f t="shared" ca="1" si="277"/>
        <v>0.13068224999999964</v>
      </c>
      <c r="P1391" s="64">
        <f t="shared" ca="1" si="278"/>
        <v>0.36149999999999949</v>
      </c>
      <c r="Q1391" s="70">
        <f t="shared" ca="1" si="279"/>
        <v>2.7076015069693548E-2</v>
      </c>
      <c r="R1391" s="67">
        <f t="shared" ca="1" si="275"/>
        <v>0.40753751705320546</v>
      </c>
      <c r="S1391" s="68">
        <f t="shared" ca="1" si="286"/>
        <v>1</v>
      </c>
    </row>
    <row r="1392" spans="5:19" x14ac:dyDescent="0.25">
      <c r="E1392" s="62">
        <f t="shared" si="280"/>
        <v>1391</v>
      </c>
      <c r="F1392" s="50">
        <v>45485</v>
      </c>
      <c r="G1392" s="51">
        <v>13.679600000000001</v>
      </c>
      <c r="H1392" s="69">
        <f t="shared" si="281"/>
        <v>13.3513</v>
      </c>
      <c r="I1392" s="64">
        <f t="shared" si="282"/>
        <v>0.32830000000000048</v>
      </c>
      <c r="J1392" s="64">
        <f t="shared" si="283"/>
        <v>0.10778089000000031</v>
      </c>
      <c r="K1392" s="64">
        <f t="shared" si="284"/>
        <v>0.32830000000000048</v>
      </c>
      <c r="L1392" s="70">
        <f t="shared" si="285"/>
        <v>2.3999239743852194E-2</v>
      </c>
      <c r="M1392" s="64">
        <f t="shared" ca="1" si="274"/>
        <v>12.979866666666666</v>
      </c>
      <c r="N1392" s="64">
        <f t="shared" ca="1" si="276"/>
        <v>0.69973333333333443</v>
      </c>
      <c r="O1392" s="64">
        <f t="shared" ca="1" si="277"/>
        <v>0.48962673777777932</v>
      </c>
      <c r="P1392" s="64">
        <f t="shared" ca="1" si="278"/>
        <v>0.69973333333333443</v>
      </c>
      <c r="Q1392" s="70">
        <f t="shared" ca="1" si="279"/>
        <v>5.1151593126504753E-2</v>
      </c>
      <c r="R1392" s="67">
        <f t="shared" ca="1" si="275"/>
        <v>0.74577085038654045</v>
      </c>
      <c r="S1392" s="68">
        <f t="shared" ca="1" si="286"/>
        <v>0</v>
      </c>
    </row>
    <row r="1393" spans="5:19" x14ac:dyDescent="0.25">
      <c r="E1393" s="62">
        <f t="shared" si="280"/>
        <v>1392</v>
      </c>
      <c r="F1393" s="50">
        <v>45488</v>
      </c>
      <c r="G1393" s="51">
        <v>13.261799999999999</v>
      </c>
      <c r="H1393" s="69">
        <f t="shared" si="281"/>
        <v>13.679600000000001</v>
      </c>
      <c r="I1393" s="64">
        <f t="shared" si="282"/>
        <v>-0.4178000000000015</v>
      </c>
      <c r="J1393" s="64">
        <f t="shared" si="283"/>
        <v>0.17455684000000127</v>
      </c>
      <c r="K1393" s="64">
        <f t="shared" si="284"/>
        <v>0.4178000000000015</v>
      </c>
      <c r="L1393" s="70">
        <f t="shared" si="285"/>
        <v>3.1504019062269191E-2</v>
      </c>
      <c r="M1393" s="64">
        <f t="shared" ca="1" si="274"/>
        <v>13.235233333333333</v>
      </c>
      <c r="N1393" s="64">
        <f t="shared" ca="1" si="276"/>
        <v>2.6566666666665739E-2</v>
      </c>
      <c r="O1393" s="64">
        <f t="shared" ca="1" si="277"/>
        <v>7.0578777777772854E-4</v>
      </c>
      <c r="P1393" s="64">
        <f t="shared" ca="1" si="278"/>
        <v>2.6566666666665739E-2</v>
      </c>
      <c r="Q1393" s="70">
        <f t="shared" ca="1" si="279"/>
        <v>2.0032474224212205E-3</v>
      </c>
      <c r="R1393" s="67">
        <f t="shared" ca="1" si="275"/>
        <v>7.260418371987172E-2</v>
      </c>
      <c r="S1393" s="68">
        <f t="shared" ca="1" si="286"/>
        <v>0</v>
      </c>
    </row>
    <row r="1394" spans="5:19" x14ac:dyDescent="0.25">
      <c r="E1394" s="62">
        <f t="shared" si="280"/>
        <v>1393</v>
      </c>
      <c r="F1394" s="50">
        <v>45489</v>
      </c>
      <c r="G1394" s="51">
        <v>14.1472</v>
      </c>
      <c r="H1394" s="69">
        <f t="shared" si="281"/>
        <v>13.261799999999999</v>
      </c>
      <c r="I1394" s="64">
        <f t="shared" si="282"/>
        <v>0.88540000000000063</v>
      </c>
      <c r="J1394" s="64">
        <f t="shared" si="283"/>
        <v>0.78393316000000113</v>
      </c>
      <c r="K1394" s="64">
        <f t="shared" si="284"/>
        <v>0.88540000000000063</v>
      </c>
      <c r="L1394" s="70">
        <f t="shared" si="285"/>
        <v>6.25848224383624E-2</v>
      </c>
      <c r="M1394" s="64">
        <f t="shared" ca="1" si="274"/>
        <v>13.430900000000001</v>
      </c>
      <c r="N1394" s="64">
        <f t="shared" ca="1" si="276"/>
        <v>0.7162999999999986</v>
      </c>
      <c r="O1394" s="64">
        <f t="shared" ca="1" si="277"/>
        <v>0.51308568999999804</v>
      </c>
      <c r="P1394" s="64">
        <f t="shared" ca="1" si="278"/>
        <v>0.7162999999999986</v>
      </c>
      <c r="Q1394" s="70">
        <f t="shared" ca="1" si="279"/>
        <v>5.0631927165799492E-2</v>
      </c>
      <c r="R1394" s="67">
        <f t="shared" ca="1" si="275"/>
        <v>0.76233751705320463</v>
      </c>
      <c r="S1394" s="68">
        <f t="shared" ca="1" si="286"/>
        <v>0</v>
      </c>
    </row>
    <row r="1395" spans="5:19" x14ac:dyDescent="0.25">
      <c r="E1395" s="62">
        <f t="shared" si="280"/>
        <v>1394</v>
      </c>
      <c r="F1395" s="50">
        <v>45490</v>
      </c>
      <c r="G1395" s="51">
        <v>16.067299999999999</v>
      </c>
      <c r="H1395" s="69">
        <f t="shared" si="281"/>
        <v>14.1472</v>
      </c>
      <c r="I1395" s="64">
        <f t="shared" si="282"/>
        <v>1.9200999999999997</v>
      </c>
      <c r="J1395" s="64">
        <f t="shared" si="283"/>
        <v>3.6867840099999989</v>
      </c>
      <c r="K1395" s="64">
        <f t="shared" si="284"/>
        <v>1.9200999999999997</v>
      </c>
      <c r="L1395" s="70">
        <f t="shared" si="285"/>
        <v>0.11950358803283687</v>
      </c>
      <c r="M1395" s="64">
        <f t="shared" ca="1" si="274"/>
        <v>13.696199999999999</v>
      </c>
      <c r="N1395" s="64">
        <f t="shared" ca="1" si="276"/>
        <v>2.3711000000000002</v>
      </c>
      <c r="O1395" s="64">
        <f t="shared" ca="1" si="277"/>
        <v>5.6221152100000014</v>
      </c>
      <c r="P1395" s="64">
        <f t="shared" ca="1" si="278"/>
        <v>2.3711000000000002</v>
      </c>
      <c r="Q1395" s="70">
        <f t="shared" ca="1" si="279"/>
        <v>0.14757302098050079</v>
      </c>
      <c r="R1395" s="67">
        <f t="shared" ca="1" si="275"/>
        <v>2.4171375170532063</v>
      </c>
      <c r="S1395" s="68">
        <f t="shared" ca="1" si="286"/>
        <v>0</v>
      </c>
    </row>
    <row r="1396" spans="5:19" x14ac:dyDescent="0.25">
      <c r="E1396" s="62">
        <f t="shared" si="280"/>
        <v>1395</v>
      </c>
      <c r="F1396" s="50">
        <v>45491</v>
      </c>
      <c r="G1396" s="51">
        <v>15.947900000000001</v>
      </c>
      <c r="H1396" s="69">
        <f t="shared" si="281"/>
        <v>16.067299999999999</v>
      </c>
      <c r="I1396" s="64">
        <f t="shared" si="282"/>
        <v>-0.11939999999999884</v>
      </c>
      <c r="J1396" s="64">
        <f t="shared" si="283"/>
        <v>1.4256359999999723E-2</v>
      </c>
      <c r="K1396" s="64">
        <f t="shared" si="284"/>
        <v>0.11939999999999884</v>
      </c>
      <c r="L1396" s="70">
        <f t="shared" si="285"/>
        <v>7.4868791502328731E-3</v>
      </c>
      <c r="M1396" s="64">
        <f t="shared" ca="1" si="274"/>
        <v>14.492099999999999</v>
      </c>
      <c r="N1396" s="64">
        <f t="shared" ca="1" si="276"/>
        <v>1.4558000000000018</v>
      </c>
      <c r="O1396" s="64">
        <f t="shared" ca="1" si="277"/>
        <v>2.1193536400000053</v>
      </c>
      <c r="P1396" s="64">
        <f t="shared" ca="1" si="278"/>
        <v>1.4558000000000018</v>
      </c>
      <c r="Q1396" s="70">
        <f t="shared" ca="1" si="279"/>
        <v>9.1284745954012855E-2</v>
      </c>
      <c r="R1396" s="67">
        <f t="shared" ca="1" si="275"/>
        <v>1.5018375170532077</v>
      </c>
      <c r="S1396" s="68">
        <f t="shared" ca="1" si="286"/>
        <v>0</v>
      </c>
    </row>
    <row r="1397" spans="5:19" x14ac:dyDescent="0.25">
      <c r="E1397" s="62">
        <f t="shared" si="280"/>
        <v>1396</v>
      </c>
      <c r="F1397" s="50">
        <v>45492</v>
      </c>
      <c r="G1397" s="51">
        <v>16.296099999999999</v>
      </c>
      <c r="H1397" s="69">
        <f t="shared" si="281"/>
        <v>15.947900000000001</v>
      </c>
      <c r="I1397" s="64">
        <f t="shared" si="282"/>
        <v>0.34819999999999851</v>
      </c>
      <c r="J1397" s="64">
        <f t="shared" si="283"/>
        <v>0.12124323999999896</v>
      </c>
      <c r="K1397" s="64">
        <f t="shared" si="284"/>
        <v>0.34819999999999851</v>
      </c>
      <c r="L1397" s="70">
        <f t="shared" si="285"/>
        <v>2.1367075557955494E-2</v>
      </c>
      <c r="M1397" s="64">
        <f t="shared" ca="1" si="274"/>
        <v>15.387466666666668</v>
      </c>
      <c r="N1397" s="64">
        <f t="shared" ca="1" si="276"/>
        <v>0.90863333333333074</v>
      </c>
      <c r="O1397" s="64">
        <f t="shared" ca="1" si="277"/>
        <v>0.82561453444443977</v>
      </c>
      <c r="P1397" s="64">
        <f t="shared" ca="1" si="278"/>
        <v>0.90863333333333074</v>
      </c>
      <c r="Q1397" s="70">
        <f t="shared" ca="1" si="279"/>
        <v>5.5757717081591961E-2</v>
      </c>
      <c r="R1397" s="67">
        <f t="shared" ca="1" si="275"/>
        <v>0.95467085038653676</v>
      </c>
      <c r="S1397" s="68">
        <f t="shared" ca="1" si="286"/>
        <v>0</v>
      </c>
    </row>
    <row r="1398" spans="5:19" x14ac:dyDescent="0.25">
      <c r="E1398" s="62">
        <f t="shared" si="280"/>
        <v>1397</v>
      </c>
      <c r="F1398" s="50">
        <v>45495</v>
      </c>
      <c r="G1398" s="51">
        <v>16.1967</v>
      </c>
      <c r="H1398" s="69">
        <f t="shared" si="281"/>
        <v>16.296099999999999</v>
      </c>
      <c r="I1398" s="64">
        <f t="shared" si="282"/>
        <v>-9.9399999999999267E-2</v>
      </c>
      <c r="J1398" s="64">
        <f t="shared" si="283"/>
        <v>9.8803599999998538E-3</v>
      </c>
      <c r="K1398" s="64">
        <f t="shared" si="284"/>
        <v>9.9399999999999267E-2</v>
      </c>
      <c r="L1398" s="70">
        <f t="shared" si="285"/>
        <v>6.1370526094821336E-3</v>
      </c>
      <c r="M1398" s="64">
        <f t="shared" ca="1" si="274"/>
        <v>16.103766666666669</v>
      </c>
      <c r="N1398" s="64">
        <f t="shared" ca="1" si="276"/>
        <v>9.2933333333331092E-2</v>
      </c>
      <c r="O1398" s="64">
        <f t="shared" ca="1" si="277"/>
        <v>8.6366044444440276E-3</v>
      </c>
      <c r="P1398" s="64">
        <f t="shared" ca="1" si="278"/>
        <v>9.2933333333331092E-2</v>
      </c>
      <c r="Q1398" s="70">
        <f t="shared" ca="1" si="279"/>
        <v>5.7377943243581159E-3</v>
      </c>
      <c r="R1398" s="67">
        <f t="shared" ca="1" si="275"/>
        <v>0.13897085038653706</v>
      </c>
      <c r="S1398" s="68">
        <f t="shared" ca="1" si="286"/>
        <v>0</v>
      </c>
    </row>
    <row r="1399" spans="5:19" x14ac:dyDescent="0.25">
      <c r="E1399" s="62">
        <f t="shared" si="280"/>
        <v>1398</v>
      </c>
      <c r="F1399" s="50">
        <v>45496</v>
      </c>
      <c r="G1399" s="51">
        <v>16.186699999999998</v>
      </c>
      <c r="H1399" s="69">
        <f t="shared" si="281"/>
        <v>16.1967</v>
      </c>
      <c r="I1399" s="64">
        <f t="shared" si="282"/>
        <v>-1.0000000000001563E-2</v>
      </c>
      <c r="J1399" s="64">
        <f t="shared" si="283"/>
        <v>1.0000000000003127E-4</v>
      </c>
      <c r="K1399" s="64">
        <f t="shared" si="284"/>
        <v>1.0000000000001563E-2</v>
      </c>
      <c r="L1399" s="70">
        <f t="shared" si="285"/>
        <v>6.1779114952408855E-4</v>
      </c>
      <c r="M1399" s="64">
        <f t="shared" ca="1" si="274"/>
        <v>16.146899999999999</v>
      </c>
      <c r="N1399" s="64">
        <f t="shared" ca="1" si="276"/>
        <v>3.9799999999999613E-2</v>
      </c>
      <c r="O1399" s="64">
        <f t="shared" ca="1" si="277"/>
        <v>1.5840399999999693E-3</v>
      </c>
      <c r="P1399" s="64">
        <f t="shared" ca="1" si="278"/>
        <v>3.9799999999999613E-2</v>
      </c>
      <c r="Q1399" s="70">
        <f t="shared" ca="1" si="279"/>
        <v>2.458808775105464E-3</v>
      </c>
      <c r="R1399" s="67">
        <f t="shared" ca="1" si="275"/>
        <v>8.5837517053205595E-2</v>
      </c>
      <c r="S1399" s="68">
        <f t="shared" ca="1" si="286"/>
        <v>0</v>
      </c>
    </row>
    <row r="1400" spans="5:19" x14ac:dyDescent="0.25">
      <c r="E1400" s="62">
        <f t="shared" si="280"/>
        <v>1399</v>
      </c>
      <c r="F1400" s="50">
        <v>45497</v>
      </c>
      <c r="G1400" s="51">
        <v>15.888199999999999</v>
      </c>
      <c r="H1400" s="69">
        <f t="shared" si="281"/>
        <v>16.186699999999998</v>
      </c>
      <c r="I1400" s="64">
        <f t="shared" si="282"/>
        <v>-0.29849999999999888</v>
      </c>
      <c r="J1400" s="64">
        <f t="shared" si="283"/>
        <v>8.9102249999999328E-2</v>
      </c>
      <c r="K1400" s="64">
        <f t="shared" si="284"/>
        <v>0.29849999999999888</v>
      </c>
      <c r="L1400" s="70">
        <f t="shared" si="285"/>
        <v>1.8787527850857799E-2</v>
      </c>
      <c r="M1400" s="64">
        <f t="shared" ca="1" si="274"/>
        <v>16.226500000000001</v>
      </c>
      <c r="N1400" s="64">
        <f t="shared" ca="1" si="276"/>
        <v>-0.33830000000000204</v>
      </c>
      <c r="O1400" s="64">
        <f t="shared" ca="1" si="277"/>
        <v>0.11444689000000138</v>
      </c>
      <c r="P1400" s="64">
        <f t="shared" ca="1" si="278"/>
        <v>0.33830000000000204</v>
      </c>
      <c r="Q1400" s="70">
        <f t="shared" ca="1" si="279"/>
        <v>2.1292531564305713E-2</v>
      </c>
      <c r="R1400" s="67">
        <f t="shared" ca="1" si="275"/>
        <v>-0.29226248294679608</v>
      </c>
      <c r="S1400" s="68">
        <f t="shared" ca="1" si="286"/>
        <v>1</v>
      </c>
    </row>
    <row r="1401" spans="5:19" x14ac:dyDescent="0.25">
      <c r="E1401" s="62">
        <f t="shared" si="280"/>
        <v>1400</v>
      </c>
      <c r="F1401" s="50">
        <v>45498</v>
      </c>
      <c r="G1401" s="51">
        <v>15.9877</v>
      </c>
      <c r="H1401" s="69">
        <f t="shared" si="281"/>
        <v>15.888199999999999</v>
      </c>
      <c r="I1401" s="64">
        <f t="shared" si="282"/>
        <v>9.950000000000081E-2</v>
      </c>
      <c r="J1401" s="64">
        <f t="shared" si="283"/>
        <v>9.9002500000001607E-3</v>
      </c>
      <c r="K1401" s="64">
        <f t="shared" si="284"/>
        <v>9.950000000000081E-2</v>
      </c>
      <c r="L1401" s="70">
        <f t="shared" si="285"/>
        <v>6.2235343420254828E-3</v>
      </c>
      <c r="M1401" s="64">
        <f t="shared" ca="1" si="274"/>
        <v>16.09053333333333</v>
      </c>
      <c r="N1401" s="64">
        <f t="shared" ca="1" si="276"/>
        <v>-0.10283333333332934</v>
      </c>
      <c r="O1401" s="64">
        <f t="shared" ca="1" si="277"/>
        <v>1.0574694444443622E-2</v>
      </c>
      <c r="P1401" s="64">
        <f t="shared" ca="1" si="278"/>
        <v>0.10283333333332934</v>
      </c>
      <c r="Q1401" s="70">
        <f t="shared" ca="1" si="279"/>
        <v>6.4320279548233539E-3</v>
      </c>
      <c r="R1401" s="67">
        <f t="shared" ca="1" si="275"/>
        <v>-5.6795816280123354E-2</v>
      </c>
      <c r="S1401" s="68">
        <f t="shared" ca="1" si="286"/>
        <v>0</v>
      </c>
    </row>
    <row r="1402" spans="5:19" x14ac:dyDescent="0.25">
      <c r="E1402" s="62">
        <f t="shared" si="280"/>
        <v>1401</v>
      </c>
      <c r="F1402" s="50">
        <v>45499</v>
      </c>
      <c r="G1402" s="51">
        <v>16.306100000000001</v>
      </c>
      <c r="H1402" s="69">
        <f t="shared" si="281"/>
        <v>15.9877</v>
      </c>
      <c r="I1402" s="64">
        <f t="shared" si="282"/>
        <v>0.31840000000000046</v>
      </c>
      <c r="J1402" s="64">
        <f t="shared" si="283"/>
        <v>0.1013785600000003</v>
      </c>
      <c r="K1402" s="64">
        <f t="shared" si="284"/>
        <v>0.31840000000000046</v>
      </c>
      <c r="L1402" s="70">
        <f t="shared" si="285"/>
        <v>1.9526434892463584E-2</v>
      </c>
      <c r="M1402" s="64">
        <f t="shared" ca="1" si="274"/>
        <v>16.020866666666667</v>
      </c>
      <c r="N1402" s="64">
        <f t="shared" ca="1" si="276"/>
        <v>0.28523333333333412</v>
      </c>
      <c r="O1402" s="64">
        <f t="shared" ca="1" si="277"/>
        <v>8.1358054444444897E-2</v>
      </c>
      <c r="P1402" s="64">
        <f t="shared" ca="1" si="278"/>
        <v>0.28523333333333412</v>
      </c>
      <c r="Q1402" s="70">
        <f t="shared" ca="1" si="279"/>
        <v>1.7492431257831984E-2</v>
      </c>
      <c r="R1402" s="67">
        <f t="shared" ca="1" si="275"/>
        <v>0.33127085038654008</v>
      </c>
      <c r="S1402" s="68">
        <f t="shared" ca="1" si="286"/>
        <v>1</v>
      </c>
    </row>
    <row r="1403" spans="5:19" x14ac:dyDescent="0.25">
      <c r="E1403" s="62">
        <f t="shared" si="280"/>
        <v>1402</v>
      </c>
      <c r="F1403" s="50">
        <v>45502</v>
      </c>
      <c r="G1403" s="51">
        <v>16.2563</v>
      </c>
      <c r="H1403" s="69">
        <f t="shared" si="281"/>
        <v>16.306100000000001</v>
      </c>
      <c r="I1403" s="64">
        <f t="shared" si="282"/>
        <v>-4.9800000000001177E-2</v>
      </c>
      <c r="J1403" s="64">
        <f t="shared" si="283"/>
        <v>2.4800400000001173E-3</v>
      </c>
      <c r="K1403" s="64">
        <f t="shared" si="284"/>
        <v>4.9800000000001177E-2</v>
      </c>
      <c r="L1403" s="70">
        <f t="shared" si="285"/>
        <v>3.0634277172543064E-3</v>
      </c>
      <c r="M1403" s="64">
        <f t="shared" ca="1" si="274"/>
        <v>16.060666666666666</v>
      </c>
      <c r="N1403" s="64">
        <f t="shared" ca="1" si="276"/>
        <v>0.19563333333333333</v>
      </c>
      <c r="O1403" s="64">
        <f t="shared" ca="1" si="277"/>
        <v>3.8272401111111111E-2</v>
      </c>
      <c r="P1403" s="64">
        <f t="shared" ca="1" si="278"/>
        <v>0.19563333333333333</v>
      </c>
      <c r="Q1403" s="70">
        <f t="shared" ca="1" si="279"/>
        <v>1.2034308750043573E-2</v>
      </c>
      <c r="R1403" s="67">
        <f t="shared" ca="1" si="275"/>
        <v>0.24167085038653929</v>
      </c>
      <c r="S1403" s="68">
        <f t="shared" ca="1" si="286"/>
        <v>0</v>
      </c>
    </row>
    <row r="1404" spans="5:19" x14ac:dyDescent="0.25">
      <c r="E1404" s="62">
        <f t="shared" si="280"/>
        <v>1403</v>
      </c>
      <c r="F1404" s="50">
        <v>45503</v>
      </c>
      <c r="G1404" s="51">
        <v>16.495100000000001</v>
      </c>
      <c r="H1404" s="69">
        <f t="shared" si="281"/>
        <v>16.2563</v>
      </c>
      <c r="I1404" s="64">
        <f t="shared" si="282"/>
        <v>0.23880000000000123</v>
      </c>
      <c r="J1404" s="64">
        <f t="shared" si="283"/>
        <v>5.7025440000000586E-2</v>
      </c>
      <c r="K1404" s="64">
        <f t="shared" si="284"/>
        <v>0.23880000000000123</v>
      </c>
      <c r="L1404" s="70">
        <f t="shared" si="285"/>
        <v>1.4477026510903311E-2</v>
      </c>
      <c r="M1404" s="64">
        <f t="shared" ca="1" si="274"/>
        <v>16.183366666666668</v>
      </c>
      <c r="N1404" s="64">
        <f t="shared" ca="1" si="276"/>
        <v>0.31173333333333275</v>
      </c>
      <c r="O1404" s="64">
        <f t="shared" ca="1" si="277"/>
        <v>9.7177671111110753E-2</v>
      </c>
      <c r="P1404" s="64">
        <f t="shared" ca="1" si="278"/>
        <v>0.31173333333333275</v>
      </c>
      <c r="Q1404" s="70">
        <f t="shared" ca="1" si="279"/>
        <v>1.8898541587097546E-2</v>
      </c>
      <c r="R1404" s="67">
        <f t="shared" ca="1" si="275"/>
        <v>0.35777085038653872</v>
      </c>
      <c r="S1404" s="68">
        <f t="shared" ca="1" si="286"/>
        <v>0</v>
      </c>
    </row>
    <row r="1405" spans="5:19" x14ac:dyDescent="0.25">
      <c r="E1405" s="62">
        <f t="shared" si="280"/>
        <v>1404</v>
      </c>
      <c r="F1405" s="50">
        <v>45504</v>
      </c>
      <c r="G1405" s="51">
        <v>16.873200000000001</v>
      </c>
      <c r="H1405" s="69">
        <f t="shared" si="281"/>
        <v>16.495100000000001</v>
      </c>
      <c r="I1405" s="64">
        <f t="shared" si="282"/>
        <v>0.37809999999999988</v>
      </c>
      <c r="J1405" s="64">
        <f t="shared" si="283"/>
        <v>0.1429596099999999</v>
      </c>
      <c r="K1405" s="64">
        <f t="shared" si="284"/>
        <v>0.37809999999999988</v>
      </c>
      <c r="L1405" s="70">
        <f t="shared" si="285"/>
        <v>2.2408316146314857E-2</v>
      </c>
      <c r="M1405" s="64">
        <f t="shared" ca="1" si="274"/>
        <v>16.352499999999999</v>
      </c>
      <c r="N1405" s="64">
        <f t="shared" ca="1" si="276"/>
        <v>0.52070000000000149</v>
      </c>
      <c r="O1405" s="64">
        <f t="shared" ca="1" si="277"/>
        <v>0.27112849000000155</v>
      </c>
      <c r="P1405" s="64">
        <f t="shared" ca="1" si="278"/>
        <v>0.52070000000000149</v>
      </c>
      <c r="Q1405" s="70">
        <f t="shared" ca="1" si="279"/>
        <v>3.0859587985681523E-2</v>
      </c>
      <c r="R1405" s="67">
        <f t="shared" ca="1" si="275"/>
        <v>0.56673751705320752</v>
      </c>
      <c r="S1405" s="68">
        <f t="shared" ca="1" si="286"/>
        <v>0</v>
      </c>
    </row>
    <row r="1406" spans="5:19" x14ac:dyDescent="0.25">
      <c r="E1406" s="62">
        <f t="shared" si="280"/>
        <v>1405</v>
      </c>
      <c r="F1406" s="50">
        <v>45505</v>
      </c>
      <c r="G1406" s="51">
        <v>16.455300000000001</v>
      </c>
      <c r="H1406" s="69">
        <f t="shared" si="281"/>
        <v>16.873200000000001</v>
      </c>
      <c r="I1406" s="64">
        <f t="shared" si="282"/>
        <v>-0.41789999999999949</v>
      </c>
      <c r="J1406" s="64">
        <f t="shared" si="283"/>
        <v>0.17464040999999958</v>
      </c>
      <c r="K1406" s="64">
        <f t="shared" si="284"/>
        <v>0.41789999999999949</v>
      </c>
      <c r="L1406" s="70">
        <f t="shared" si="285"/>
        <v>2.5396072997757528E-2</v>
      </c>
      <c r="M1406" s="64">
        <f t="shared" ca="1" si="274"/>
        <v>16.541533333333334</v>
      </c>
      <c r="N1406" s="64">
        <f t="shared" ca="1" si="276"/>
        <v>-8.6233333333332496E-2</v>
      </c>
      <c r="O1406" s="64">
        <f t="shared" ca="1" si="277"/>
        <v>7.4361877777776334E-3</v>
      </c>
      <c r="P1406" s="64">
        <f t="shared" ca="1" si="278"/>
        <v>8.6233333333332496E-2</v>
      </c>
      <c r="Q1406" s="70">
        <f t="shared" ca="1" si="279"/>
        <v>5.2404595074737308E-3</v>
      </c>
      <c r="R1406" s="67">
        <f t="shared" ca="1" si="275"/>
        <v>-4.0195816280126515E-2</v>
      </c>
      <c r="S1406" s="68">
        <f t="shared" ca="1" si="286"/>
        <v>1</v>
      </c>
    </row>
    <row r="1407" spans="5:19" x14ac:dyDescent="0.25">
      <c r="E1407" s="62">
        <f t="shared" si="280"/>
        <v>1406</v>
      </c>
      <c r="F1407" s="50">
        <v>45506</v>
      </c>
      <c r="G1407" s="51">
        <v>15.9778</v>
      </c>
      <c r="H1407" s="69">
        <f t="shared" si="281"/>
        <v>16.455300000000001</v>
      </c>
      <c r="I1407" s="64">
        <f t="shared" si="282"/>
        <v>-0.47750000000000092</v>
      </c>
      <c r="J1407" s="64">
        <f t="shared" si="283"/>
        <v>0.22800625000000088</v>
      </c>
      <c r="K1407" s="64">
        <f t="shared" si="284"/>
        <v>0.47750000000000092</v>
      </c>
      <c r="L1407" s="70">
        <f t="shared" si="285"/>
        <v>2.9885215736834916E-2</v>
      </c>
      <c r="M1407" s="64">
        <f t="shared" ca="1" si="274"/>
        <v>16.60786666666667</v>
      </c>
      <c r="N1407" s="64">
        <f t="shared" ca="1" si="276"/>
        <v>-0.63006666666666966</v>
      </c>
      <c r="O1407" s="64">
        <f t="shared" ca="1" si="277"/>
        <v>0.3969840044444482</v>
      </c>
      <c r="P1407" s="64">
        <f t="shared" ca="1" si="278"/>
        <v>0.63006666666666966</v>
      </c>
      <c r="Q1407" s="70">
        <f t="shared" ca="1" si="279"/>
        <v>3.9433881176799662E-2</v>
      </c>
      <c r="R1407" s="67">
        <f t="shared" ca="1" si="275"/>
        <v>-0.58402914961346364</v>
      </c>
      <c r="S1407" s="68">
        <f t="shared" ca="1" si="286"/>
        <v>0</v>
      </c>
    </row>
    <row r="1408" spans="5:19" x14ac:dyDescent="0.25">
      <c r="E1408" s="62">
        <f t="shared" si="280"/>
        <v>1407</v>
      </c>
      <c r="F1408" s="50">
        <v>45509</v>
      </c>
      <c r="G1408" s="51">
        <v>15.9877</v>
      </c>
      <c r="H1408" s="69">
        <f t="shared" si="281"/>
        <v>15.9778</v>
      </c>
      <c r="I1408" s="64">
        <f t="shared" si="282"/>
        <v>9.9000000000000199E-3</v>
      </c>
      <c r="J1408" s="64">
        <f t="shared" si="283"/>
        <v>9.8010000000000398E-5</v>
      </c>
      <c r="K1408" s="64">
        <f t="shared" si="284"/>
        <v>9.9000000000000199E-3</v>
      </c>
      <c r="L1408" s="70">
        <f t="shared" si="285"/>
        <v>6.1922603001057189E-4</v>
      </c>
      <c r="M1408" s="64">
        <f t="shared" ca="1" si="274"/>
        <v>16.435433333333336</v>
      </c>
      <c r="N1408" s="64">
        <f t="shared" ca="1" si="276"/>
        <v>-0.44773333333333554</v>
      </c>
      <c r="O1408" s="64">
        <f t="shared" ca="1" si="277"/>
        <v>0.20046513777777974</v>
      </c>
      <c r="P1408" s="64">
        <f t="shared" ca="1" si="278"/>
        <v>0.44773333333333554</v>
      </c>
      <c r="Q1408" s="70">
        <f t="shared" ca="1" si="279"/>
        <v>2.8004862071050591E-2</v>
      </c>
      <c r="R1408" s="67">
        <f t="shared" ca="1" si="275"/>
        <v>-0.40169581628012957</v>
      </c>
      <c r="S1408" s="68">
        <f t="shared" ca="1" si="286"/>
        <v>0</v>
      </c>
    </row>
    <row r="1409" spans="5:19" x14ac:dyDescent="0.25">
      <c r="E1409" s="62">
        <f t="shared" si="280"/>
        <v>1408</v>
      </c>
      <c r="F1409" s="50">
        <v>45510</v>
      </c>
      <c r="G1409" s="51">
        <v>16.355799999999999</v>
      </c>
      <c r="H1409" s="69">
        <f t="shared" si="281"/>
        <v>15.9877</v>
      </c>
      <c r="I1409" s="64">
        <f t="shared" si="282"/>
        <v>0.36809999999999832</v>
      </c>
      <c r="J1409" s="64">
        <f t="shared" si="283"/>
        <v>0.13549760999999877</v>
      </c>
      <c r="K1409" s="64">
        <f t="shared" si="284"/>
        <v>0.36809999999999832</v>
      </c>
      <c r="L1409" s="70">
        <f t="shared" si="285"/>
        <v>2.2505777766908274E-2</v>
      </c>
      <c r="M1409" s="64">
        <f t="shared" ca="1" si="274"/>
        <v>16.140266666666665</v>
      </c>
      <c r="N1409" s="64">
        <f t="shared" ca="1" si="276"/>
        <v>0.21553333333333313</v>
      </c>
      <c r="O1409" s="64">
        <f t="shared" ca="1" si="277"/>
        <v>4.6454617777777693E-2</v>
      </c>
      <c r="P1409" s="64">
        <f t="shared" ca="1" si="278"/>
        <v>0.21553333333333313</v>
      </c>
      <c r="Q1409" s="70">
        <f t="shared" ca="1" si="279"/>
        <v>1.3177792179736433E-2</v>
      </c>
      <c r="R1409" s="67">
        <f t="shared" ca="1" si="275"/>
        <v>0.2615708503865391</v>
      </c>
      <c r="S1409" s="68">
        <f t="shared" ca="1" si="286"/>
        <v>1</v>
      </c>
    </row>
    <row r="1410" spans="5:19" x14ac:dyDescent="0.25">
      <c r="E1410" s="62">
        <f t="shared" si="280"/>
        <v>1409</v>
      </c>
      <c r="F1410" s="50">
        <v>45511</v>
      </c>
      <c r="G1410" s="51">
        <v>17.509899999999998</v>
      </c>
      <c r="H1410" s="69">
        <f t="shared" si="281"/>
        <v>16.355799999999999</v>
      </c>
      <c r="I1410" s="64">
        <f t="shared" si="282"/>
        <v>1.1540999999999997</v>
      </c>
      <c r="J1410" s="64">
        <f t="shared" si="283"/>
        <v>1.3319468099999994</v>
      </c>
      <c r="K1410" s="64">
        <f t="shared" si="284"/>
        <v>1.1540999999999997</v>
      </c>
      <c r="L1410" s="70">
        <f t="shared" si="285"/>
        <v>6.5911284473355064E-2</v>
      </c>
      <c r="M1410" s="64">
        <f t="shared" ref="M1410:M1470" ca="1" si="287">IF(E1410&lt;=span,G1410,AVERAGE(OFFSET(G1410,-span,0,span,1)))</f>
        <v>16.107099999999999</v>
      </c>
      <c r="N1410" s="64">
        <f t="shared" ca="1" si="276"/>
        <v>1.4027999999999992</v>
      </c>
      <c r="O1410" s="64">
        <f t="shared" ca="1" si="277"/>
        <v>1.9678478399999977</v>
      </c>
      <c r="P1410" s="64">
        <f t="shared" ca="1" si="278"/>
        <v>1.4027999999999992</v>
      </c>
      <c r="Q1410" s="70">
        <f t="shared" ca="1" si="279"/>
        <v>8.0114677982170049E-2</v>
      </c>
      <c r="R1410" s="67">
        <f t="shared" ref="R1410:R1470" ca="1" si="288">N1410-AVERAGE(ErorrMA)</f>
        <v>1.4488375170532051</v>
      </c>
      <c r="S1410" s="68">
        <f t="shared" ca="1" si="286"/>
        <v>0</v>
      </c>
    </row>
    <row r="1411" spans="5:19" x14ac:dyDescent="0.25">
      <c r="E1411" s="62">
        <f t="shared" si="280"/>
        <v>1410</v>
      </c>
      <c r="F1411" s="50">
        <v>45512</v>
      </c>
      <c r="G1411" s="51">
        <v>17.698899999999998</v>
      </c>
      <c r="H1411" s="69">
        <f t="shared" si="281"/>
        <v>17.509899999999998</v>
      </c>
      <c r="I1411" s="64">
        <f t="shared" si="282"/>
        <v>0.18900000000000006</v>
      </c>
      <c r="J1411" s="64">
        <f t="shared" si="283"/>
        <v>3.5721000000000024E-2</v>
      </c>
      <c r="K1411" s="64">
        <f t="shared" si="284"/>
        <v>0.18900000000000006</v>
      </c>
      <c r="L1411" s="70">
        <f t="shared" si="285"/>
        <v>1.0678629745351411E-2</v>
      </c>
      <c r="M1411" s="64">
        <f t="shared" ca="1" si="287"/>
        <v>16.617799999999999</v>
      </c>
      <c r="N1411" s="64">
        <f t="shared" ref="N1411:N1470" ca="1" si="289">G1411-M1411</f>
        <v>1.0810999999999993</v>
      </c>
      <c r="O1411" s="64">
        <f t="shared" ref="O1411:O1470" ca="1" si="290">N1411^2</f>
        <v>1.1687772099999985</v>
      </c>
      <c r="P1411" s="64">
        <f t="shared" ref="P1411:P1470" ca="1" si="291">ABS(N1411)</f>
        <v>1.0810999999999993</v>
      </c>
      <c r="Q1411" s="70">
        <f t="shared" ref="Q1411:Q1470" ca="1" si="292">P1411/G1411</f>
        <v>6.1082892157139676E-2</v>
      </c>
      <c r="R1411" s="67">
        <f t="shared" ca="1" si="288"/>
        <v>1.1271375170532052</v>
      </c>
      <c r="S1411" s="68">
        <f t="shared" ca="1" si="286"/>
        <v>0</v>
      </c>
    </row>
    <row r="1412" spans="5:19" x14ac:dyDescent="0.25">
      <c r="E1412" s="62">
        <f t="shared" ref="E1412:E1470" si="293">E1411+1</f>
        <v>1411</v>
      </c>
      <c r="F1412" s="50">
        <v>45513</v>
      </c>
      <c r="G1412" s="51">
        <v>17.3109</v>
      </c>
      <c r="H1412" s="69">
        <f t="shared" ref="H1412:H1470" si="294">G1411</f>
        <v>17.698899999999998</v>
      </c>
      <c r="I1412" s="64">
        <f t="shared" ref="I1412:I1470" si="295">(G1412-H1412)</f>
        <v>-0.38799999999999812</v>
      </c>
      <c r="J1412" s="64">
        <f t="shared" ref="J1412:J1470" si="296">I1412^2</f>
        <v>0.15054399999999854</v>
      </c>
      <c r="K1412" s="64">
        <f t="shared" ref="K1412:K1470" si="297">ABS(I1412)</f>
        <v>0.38799999999999812</v>
      </c>
      <c r="L1412" s="70">
        <f t="shared" ref="L1412:L1470" si="298">K1412/G1412</f>
        <v>2.24136237861693E-2</v>
      </c>
      <c r="M1412" s="64">
        <f t="shared" ca="1" si="287"/>
        <v>17.188199999999998</v>
      </c>
      <c r="N1412" s="64">
        <f t="shared" ca="1" si="289"/>
        <v>0.12270000000000181</v>
      </c>
      <c r="O1412" s="64">
        <f t="shared" ca="1" si="290"/>
        <v>1.5055290000000443E-2</v>
      </c>
      <c r="P1412" s="64">
        <f t="shared" ca="1" si="291"/>
        <v>0.12270000000000181</v>
      </c>
      <c r="Q1412" s="70">
        <f t="shared" ca="1" si="292"/>
        <v>7.08801968701811E-3</v>
      </c>
      <c r="R1412" s="67">
        <f t="shared" ca="1" si="288"/>
        <v>0.16873751705320778</v>
      </c>
      <c r="S1412" s="68">
        <f t="shared" ref="S1412:S1470" ca="1" si="299">IF(N1411*N1412&lt;0,1,0)</f>
        <v>0</v>
      </c>
    </row>
    <row r="1413" spans="5:19" x14ac:dyDescent="0.25">
      <c r="E1413" s="62">
        <f t="shared" si="293"/>
        <v>1412</v>
      </c>
      <c r="F1413" s="50">
        <v>45516</v>
      </c>
      <c r="G1413" s="51">
        <v>16.505099999999999</v>
      </c>
      <c r="H1413" s="69">
        <f t="shared" si="294"/>
        <v>17.3109</v>
      </c>
      <c r="I1413" s="64">
        <f t="shared" si="295"/>
        <v>-0.8058000000000014</v>
      </c>
      <c r="J1413" s="64">
        <f t="shared" si="296"/>
        <v>0.64931364000000225</v>
      </c>
      <c r="K1413" s="64">
        <f t="shared" si="297"/>
        <v>0.8058000000000014</v>
      </c>
      <c r="L1413" s="70">
        <f t="shared" si="298"/>
        <v>4.8821273424577948E-2</v>
      </c>
      <c r="M1413" s="64">
        <f t="shared" ca="1" si="287"/>
        <v>17.506566666666668</v>
      </c>
      <c r="N1413" s="64">
        <f t="shared" ca="1" si="289"/>
        <v>-1.0014666666666692</v>
      </c>
      <c r="O1413" s="64">
        <f t="shared" ca="1" si="290"/>
        <v>1.0029354844444494</v>
      </c>
      <c r="P1413" s="64">
        <f t="shared" ca="1" si="291"/>
        <v>1.0014666666666692</v>
      </c>
      <c r="Q1413" s="70">
        <f t="shared" ca="1" si="292"/>
        <v>6.067619503466621E-2</v>
      </c>
      <c r="R1413" s="67">
        <f t="shared" ca="1" si="288"/>
        <v>-0.95542914961346315</v>
      </c>
      <c r="S1413" s="68">
        <f t="shared" ca="1" si="299"/>
        <v>1</v>
      </c>
    </row>
    <row r="1414" spans="5:19" x14ac:dyDescent="0.25">
      <c r="E1414" s="62">
        <f t="shared" si="293"/>
        <v>1413</v>
      </c>
      <c r="F1414" s="50">
        <v>45517</v>
      </c>
      <c r="G1414" s="51">
        <v>17.7089</v>
      </c>
      <c r="H1414" s="69">
        <f t="shared" si="294"/>
        <v>16.505099999999999</v>
      </c>
      <c r="I1414" s="64">
        <f t="shared" si="295"/>
        <v>1.2038000000000011</v>
      </c>
      <c r="J1414" s="64">
        <f t="shared" si="296"/>
        <v>1.4491344400000026</v>
      </c>
      <c r="K1414" s="64">
        <f t="shared" si="297"/>
        <v>1.2038000000000011</v>
      </c>
      <c r="L1414" s="70">
        <f t="shared" si="298"/>
        <v>6.7977118849843921E-2</v>
      </c>
      <c r="M1414" s="64">
        <f t="shared" ca="1" si="287"/>
        <v>17.171633333333332</v>
      </c>
      <c r="N1414" s="64">
        <f t="shared" ca="1" si="289"/>
        <v>0.53726666666666745</v>
      </c>
      <c r="O1414" s="64">
        <f t="shared" ca="1" si="290"/>
        <v>0.28865547111111195</v>
      </c>
      <c r="P1414" s="64">
        <f t="shared" ca="1" si="291"/>
        <v>0.53726666666666745</v>
      </c>
      <c r="Q1414" s="70">
        <f t="shared" ca="1" si="292"/>
        <v>3.0338793864478734E-2</v>
      </c>
      <c r="R1414" s="67">
        <f t="shared" ca="1" si="288"/>
        <v>0.58330418371987347</v>
      </c>
      <c r="S1414" s="68">
        <f t="shared" ca="1" si="299"/>
        <v>1</v>
      </c>
    </row>
    <row r="1415" spans="5:19" x14ac:dyDescent="0.25">
      <c r="E1415" s="62">
        <f t="shared" si="293"/>
        <v>1414</v>
      </c>
      <c r="F1415" s="50">
        <v>45518</v>
      </c>
      <c r="G1415" s="51">
        <v>16.7438</v>
      </c>
      <c r="H1415" s="69">
        <f t="shared" si="294"/>
        <v>17.7089</v>
      </c>
      <c r="I1415" s="64">
        <f t="shared" si="295"/>
        <v>-0.96509999999999962</v>
      </c>
      <c r="J1415" s="64">
        <f t="shared" si="296"/>
        <v>0.93141800999999924</v>
      </c>
      <c r="K1415" s="64">
        <f t="shared" si="297"/>
        <v>0.96509999999999962</v>
      </c>
      <c r="L1415" s="70">
        <f t="shared" si="298"/>
        <v>5.76392455714951E-2</v>
      </c>
      <c r="M1415" s="64">
        <f t="shared" ca="1" si="287"/>
        <v>17.174966666666666</v>
      </c>
      <c r="N1415" s="64">
        <f t="shared" ca="1" si="289"/>
        <v>-0.43116666666666603</v>
      </c>
      <c r="O1415" s="64">
        <f t="shared" ca="1" si="290"/>
        <v>0.18590469444444391</v>
      </c>
      <c r="P1415" s="64">
        <f t="shared" ca="1" si="291"/>
        <v>0.43116666666666603</v>
      </c>
      <c r="Q1415" s="70">
        <f t="shared" ca="1" si="292"/>
        <v>2.5750825181062007E-2</v>
      </c>
      <c r="R1415" s="67">
        <f t="shared" ca="1" si="288"/>
        <v>-0.38512914961346006</v>
      </c>
      <c r="S1415" s="68">
        <f t="shared" ca="1" si="299"/>
        <v>1</v>
      </c>
    </row>
    <row r="1416" spans="5:19" x14ac:dyDescent="0.25">
      <c r="E1416" s="62">
        <f t="shared" si="293"/>
        <v>1415</v>
      </c>
      <c r="F1416" s="50">
        <v>45519</v>
      </c>
      <c r="G1416" s="51">
        <v>17.281099999999999</v>
      </c>
      <c r="H1416" s="69">
        <f t="shared" si="294"/>
        <v>16.7438</v>
      </c>
      <c r="I1416" s="64">
        <f t="shared" si="295"/>
        <v>0.53729999999999833</v>
      </c>
      <c r="J1416" s="64">
        <f t="shared" si="296"/>
        <v>0.28869128999999821</v>
      </c>
      <c r="K1416" s="64">
        <f t="shared" si="297"/>
        <v>0.53729999999999833</v>
      </c>
      <c r="L1416" s="70">
        <f t="shared" si="298"/>
        <v>3.1091770778480441E-2</v>
      </c>
      <c r="M1416" s="64">
        <f t="shared" ca="1" si="287"/>
        <v>16.985933333333332</v>
      </c>
      <c r="N1416" s="64">
        <f t="shared" ca="1" si="289"/>
        <v>0.2951666666666668</v>
      </c>
      <c r="O1416" s="64">
        <f t="shared" ca="1" si="290"/>
        <v>8.7123361111111186E-2</v>
      </c>
      <c r="P1416" s="64">
        <f t="shared" ca="1" si="291"/>
        <v>0.2951666666666668</v>
      </c>
      <c r="Q1416" s="70">
        <f t="shared" ca="1" si="292"/>
        <v>1.7080317032287691E-2</v>
      </c>
      <c r="R1416" s="67">
        <f t="shared" ca="1" si="288"/>
        <v>0.34120418371987277</v>
      </c>
      <c r="S1416" s="68">
        <f t="shared" ca="1" si="299"/>
        <v>1</v>
      </c>
    </row>
    <row r="1417" spans="5:19" x14ac:dyDescent="0.25">
      <c r="E1417" s="62">
        <f t="shared" si="293"/>
        <v>1416</v>
      </c>
      <c r="F1417" s="50">
        <v>45520</v>
      </c>
      <c r="G1417" s="51">
        <v>16.793600000000001</v>
      </c>
      <c r="H1417" s="69">
        <f t="shared" si="294"/>
        <v>17.281099999999999</v>
      </c>
      <c r="I1417" s="64">
        <f t="shared" si="295"/>
        <v>-0.48749999999999716</v>
      </c>
      <c r="J1417" s="64">
        <f t="shared" si="296"/>
        <v>0.23765624999999724</v>
      </c>
      <c r="K1417" s="64">
        <f t="shared" si="297"/>
        <v>0.48749999999999716</v>
      </c>
      <c r="L1417" s="70">
        <f t="shared" si="298"/>
        <v>2.9028915777438852E-2</v>
      </c>
      <c r="M1417" s="64">
        <f t="shared" ca="1" si="287"/>
        <v>17.244600000000002</v>
      </c>
      <c r="N1417" s="64">
        <f t="shared" ca="1" si="289"/>
        <v>-0.45100000000000051</v>
      </c>
      <c r="O1417" s="64">
        <f t="shared" ca="1" si="290"/>
        <v>0.20340100000000047</v>
      </c>
      <c r="P1417" s="64">
        <f t="shared" ca="1" si="291"/>
        <v>0.45100000000000051</v>
      </c>
      <c r="Q1417" s="70">
        <f t="shared" ca="1" si="292"/>
        <v>2.6855468750000028E-2</v>
      </c>
      <c r="R1417" s="67">
        <f t="shared" ca="1" si="288"/>
        <v>-0.40496248294679454</v>
      </c>
      <c r="S1417" s="68">
        <f t="shared" ca="1" si="299"/>
        <v>1</v>
      </c>
    </row>
    <row r="1418" spans="5:19" x14ac:dyDescent="0.25">
      <c r="E1418" s="62">
        <f t="shared" si="293"/>
        <v>1417</v>
      </c>
      <c r="F1418" s="50">
        <v>45523</v>
      </c>
      <c r="G1418" s="51">
        <v>16.8931</v>
      </c>
      <c r="H1418" s="69">
        <f t="shared" si="294"/>
        <v>16.793600000000001</v>
      </c>
      <c r="I1418" s="64">
        <f t="shared" si="295"/>
        <v>9.9499999999999034E-2</v>
      </c>
      <c r="J1418" s="64">
        <f t="shared" si="296"/>
        <v>9.9002499999998085E-3</v>
      </c>
      <c r="K1418" s="64">
        <f t="shared" si="297"/>
        <v>9.9499999999999034E-2</v>
      </c>
      <c r="L1418" s="70">
        <f t="shared" si="298"/>
        <v>5.8899787487198341E-3</v>
      </c>
      <c r="M1418" s="64">
        <f t="shared" ca="1" si="287"/>
        <v>16.939499999999999</v>
      </c>
      <c r="N1418" s="64">
        <f t="shared" ca="1" si="289"/>
        <v>-4.6399999999998442E-2</v>
      </c>
      <c r="O1418" s="64">
        <f t="shared" ca="1" si="290"/>
        <v>2.1529599999998554E-3</v>
      </c>
      <c r="P1418" s="64">
        <f t="shared" ca="1" si="291"/>
        <v>4.6399999999998442E-2</v>
      </c>
      <c r="Q1418" s="70">
        <f t="shared" ca="1" si="292"/>
        <v>2.7466835571918974E-3</v>
      </c>
      <c r="R1418" s="67">
        <f t="shared" ca="1" si="288"/>
        <v>-3.6248294679246118E-4</v>
      </c>
      <c r="S1418" s="68">
        <f t="shared" ca="1" si="299"/>
        <v>0</v>
      </c>
    </row>
    <row r="1419" spans="5:19" x14ac:dyDescent="0.25">
      <c r="E1419" s="62">
        <f t="shared" si="293"/>
        <v>1418</v>
      </c>
      <c r="F1419" s="50">
        <v>45524</v>
      </c>
      <c r="G1419" s="51">
        <v>16.624500000000001</v>
      </c>
      <c r="H1419" s="69">
        <f t="shared" si="294"/>
        <v>16.8931</v>
      </c>
      <c r="I1419" s="64">
        <f t="shared" si="295"/>
        <v>-0.26859999999999928</v>
      </c>
      <c r="J1419" s="64">
        <f t="shared" si="296"/>
        <v>7.214595999999962E-2</v>
      </c>
      <c r="K1419" s="64">
        <f t="shared" si="297"/>
        <v>0.26859999999999928</v>
      </c>
      <c r="L1419" s="70">
        <f t="shared" si="298"/>
        <v>1.6156876898553295E-2</v>
      </c>
      <c r="M1419" s="64">
        <f t="shared" ca="1" si="287"/>
        <v>16.989266666666666</v>
      </c>
      <c r="N1419" s="64">
        <f t="shared" ca="1" si="289"/>
        <v>-0.36476666666666446</v>
      </c>
      <c r="O1419" s="64">
        <f t="shared" ca="1" si="290"/>
        <v>0.1330547211111095</v>
      </c>
      <c r="P1419" s="64">
        <f t="shared" ca="1" si="291"/>
        <v>0.36476666666666446</v>
      </c>
      <c r="Q1419" s="70">
        <f t="shared" ca="1" si="292"/>
        <v>2.194151202542419E-2</v>
      </c>
      <c r="R1419" s="67">
        <f t="shared" ca="1" si="288"/>
        <v>-0.3187291496134585</v>
      </c>
      <c r="S1419" s="68">
        <f t="shared" ca="1" si="299"/>
        <v>0</v>
      </c>
    </row>
    <row r="1420" spans="5:19" x14ac:dyDescent="0.25">
      <c r="E1420" s="62">
        <f t="shared" si="293"/>
        <v>1419</v>
      </c>
      <c r="F1420" s="50">
        <v>45525</v>
      </c>
      <c r="G1420" s="51">
        <v>16.942799999999998</v>
      </c>
      <c r="H1420" s="69">
        <f t="shared" si="294"/>
        <v>16.624500000000001</v>
      </c>
      <c r="I1420" s="64">
        <f t="shared" si="295"/>
        <v>0.31829999999999714</v>
      </c>
      <c r="J1420" s="64">
        <f t="shared" si="296"/>
        <v>0.10131488999999819</v>
      </c>
      <c r="K1420" s="64">
        <f t="shared" si="297"/>
        <v>0.31829999999999714</v>
      </c>
      <c r="L1420" s="70">
        <f t="shared" si="298"/>
        <v>1.8786741270628064E-2</v>
      </c>
      <c r="M1420" s="64">
        <f t="shared" ca="1" si="287"/>
        <v>16.770399999999999</v>
      </c>
      <c r="N1420" s="64">
        <f t="shared" ca="1" si="289"/>
        <v>0.17239999999999966</v>
      </c>
      <c r="O1420" s="64">
        <f t="shared" ca="1" si="290"/>
        <v>2.9721759999999885E-2</v>
      </c>
      <c r="P1420" s="64">
        <f t="shared" ca="1" si="291"/>
        <v>0.17239999999999966</v>
      </c>
      <c r="Q1420" s="70">
        <f t="shared" ca="1" si="292"/>
        <v>1.0175413745071634E-2</v>
      </c>
      <c r="R1420" s="67">
        <f t="shared" ca="1" si="288"/>
        <v>0.21843751705320563</v>
      </c>
      <c r="S1420" s="68">
        <f t="shared" ca="1" si="299"/>
        <v>1</v>
      </c>
    </row>
    <row r="1421" spans="5:19" x14ac:dyDescent="0.25">
      <c r="E1421" s="62">
        <f t="shared" si="293"/>
        <v>1420</v>
      </c>
      <c r="F1421" s="50">
        <v>45526</v>
      </c>
      <c r="G1421" s="51">
        <v>16.515000000000001</v>
      </c>
      <c r="H1421" s="69">
        <f t="shared" si="294"/>
        <v>16.942799999999998</v>
      </c>
      <c r="I1421" s="64">
        <f t="shared" si="295"/>
        <v>-0.42779999999999774</v>
      </c>
      <c r="J1421" s="64">
        <f t="shared" si="296"/>
        <v>0.18301283999999807</v>
      </c>
      <c r="K1421" s="64">
        <f t="shared" si="297"/>
        <v>0.42779999999999774</v>
      </c>
      <c r="L1421" s="70">
        <f t="shared" si="298"/>
        <v>2.5903723887374976E-2</v>
      </c>
      <c r="M1421" s="64">
        <f t="shared" ca="1" si="287"/>
        <v>16.820133333333334</v>
      </c>
      <c r="N1421" s="64">
        <f t="shared" ca="1" si="289"/>
        <v>-0.30513333333333392</v>
      </c>
      <c r="O1421" s="64">
        <f t="shared" ca="1" si="290"/>
        <v>9.3106351111111471E-2</v>
      </c>
      <c r="P1421" s="64">
        <f t="shared" ca="1" si="291"/>
        <v>0.30513333333333392</v>
      </c>
      <c r="Q1421" s="70">
        <f t="shared" ca="1" si="292"/>
        <v>1.8476132808557911E-2</v>
      </c>
      <c r="R1421" s="67">
        <f t="shared" ca="1" si="288"/>
        <v>-0.25909581628012796</v>
      </c>
      <c r="S1421" s="68">
        <f t="shared" ca="1" si="299"/>
        <v>1</v>
      </c>
    </row>
    <row r="1422" spans="5:19" x14ac:dyDescent="0.25">
      <c r="E1422" s="62">
        <f t="shared" si="293"/>
        <v>1421</v>
      </c>
      <c r="F1422" s="50">
        <v>45527</v>
      </c>
      <c r="G1422" s="51">
        <v>16.992599999999999</v>
      </c>
      <c r="H1422" s="69">
        <f t="shared" si="294"/>
        <v>16.515000000000001</v>
      </c>
      <c r="I1422" s="64">
        <f t="shared" si="295"/>
        <v>0.47759999999999891</v>
      </c>
      <c r="J1422" s="64">
        <f t="shared" si="296"/>
        <v>0.22810175999999896</v>
      </c>
      <c r="K1422" s="64">
        <f t="shared" si="297"/>
        <v>0.47759999999999891</v>
      </c>
      <c r="L1422" s="70">
        <f t="shared" si="298"/>
        <v>2.810635217682985E-2</v>
      </c>
      <c r="M1422" s="64">
        <f t="shared" ca="1" si="287"/>
        <v>16.694100000000002</v>
      </c>
      <c r="N1422" s="64">
        <f t="shared" ca="1" si="289"/>
        <v>0.2984999999999971</v>
      </c>
      <c r="O1422" s="64">
        <f t="shared" ca="1" si="290"/>
        <v>8.9102249999998273E-2</v>
      </c>
      <c r="P1422" s="64">
        <f t="shared" ca="1" si="291"/>
        <v>0.2984999999999971</v>
      </c>
      <c r="Q1422" s="70">
        <f t="shared" ca="1" si="292"/>
        <v>1.7566470110518526E-2</v>
      </c>
      <c r="R1422" s="67">
        <f t="shared" ca="1" si="288"/>
        <v>0.34453751705320307</v>
      </c>
      <c r="S1422" s="68">
        <f t="shared" ca="1" si="299"/>
        <v>1</v>
      </c>
    </row>
    <row r="1423" spans="5:19" x14ac:dyDescent="0.25">
      <c r="E1423" s="62">
        <f t="shared" si="293"/>
        <v>1422</v>
      </c>
      <c r="F1423" s="50">
        <v>45530</v>
      </c>
      <c r="G1423" s="51">
        <v>17.609400000000001</v>
      </c>
      <c r="H1423" s="69">
        <f t="shared" si="294"/>
        <v>16.992599999999999</v>
      </c>
      <c r="I1423" s="64">
        <f t="shared" si="295"/>
        <v>0.61680000000000135</v>
      </c>
      <c r="J1423" s="64">
        <f t="shared" si="296"/>
        <v>0.38044224000000165</v>
      </c>
      <c r="K1423" s="64">
        <f t="shared" si="297"/>
        <v>0.61680000000000135</v>
      </c>
      <c r="L1423" s="70">
        <f t="shared" si="298"/>
        <v>3.5026747078265093E-2</v>
      </c>
      <c r="M1423" s="64">
        <f t="shared" ca="1" si="287"/>
        <v>16.816800000000001</v>
      </c>
      <c r="N1423" s="64">
        <f t="shared" ca="1" si="289"/>
        <v>0.79260000000000019</v>
      </c>
      <c r="O1423" s="64">
        <f t="shared" ca="1" si="290"/>
        <v>0.62821476000000032</v>
      </c>
      <c r="P1423" s="64">
        <f t="shared" ca="1" si="291"/>
        <v>0.79260000000000019</v>
      </c>
      <c r="Q1423" s="70">
        <f t="shared" ca="1" si="292"/>
        <v>4.5010051449793871E-2</v>
      </c>
      <c r="R1423" s="67">
        <f t="shared" ca="1" si="288"/>
        <v>0.83863751705320622</v>
      </c>
      <c r="S1423" s="68">
        <f t="shared" ca="1" si="299"/>
        <v>0</v>
      </c>
    </row>
    <row r="1424" spans="5:19" x14ac:dyDescent="0.25">
      <c r="E1424" s="62">
        <f t="shared" si="293"/>
        <v>1423</v>
      </c>
      <c r="F1424" s="50">
        <v>45531</v>
      </c>
      <c r="G1424" s="51">
        <v>17.698899999999998</v>
      </c>
      <c r="H1424" s="69">
        <f t="shared" si="294"/>
        <v>17.609400000000001</v>
      </c>
      <c r="I1424" s="64">
        <f t="shared" si="295"/>
        <v>8.949999999999747E-2</v>
      </c>
      <c r="J1424" s="64">
        <f t="shared" si="296"/>
        <v>8.0102499999995472E-3</v>
      </c>
      <c r="K1424" s="64">
        <f t="shared" si="297"/>
        <v>8.949999999999747E-2</v>
      </c>
      <c r="L1424" s="70">
        <f t="shared" si="298"/>
        <v>5.0568114402588567E-3</v>
      </c>
      <c r="M1424" s="64">
        <f t="shared" ca="1" si="287"/>
        <v>17.038999999999998</v>
      </c>
      <c r="N1424" s="64">
        <f t="shared" ca="1" si="289"/>
        <v>0.65990000000000038</v>
      </c>
      <c r="O1424" s="64">
        <f t="shared" ca="1" si="290"/>
        <v>0.43546801000000052</v>
      </c>
      <c r="P1424" s="64">
        <f t="shared" ca="1" si="291"/>
        <v>0.65990000000000038</v>
      </c>
      <c r="Q1424" s="70">
        <f t="shared" ca="1" si="292"/>
        <v>3.7284803010356603E-2</v>
      </c>
      <c r="R1424" s="67">
        <f t="shared" ca="1" si="288"/>
        <v>0.7059375170532064</v>
      </c>
      <c r="S1424" s="68">
        <f t="shared" ca="1" si="299"/>
        <v>0</v>
      </c>
    </row>
    <row r="1425" spans="5:19" x14ac:dyDescent="0.25">
      <c r="E1425" s="62">
        <f t="shared" si="293"/>
        <v>1424</v>
      </c>
      <c r="F1425" s="50">
        <v>45532</v>
      </c>
      <c r="G1425" s="51">
        <v>18.156600000000001</v>
      </c>
      <c r="H1425" s="69">
        <f t="shared" si="294"/>
        <v>17.698899999999998</v>
      </c>
      <c r="I1425" s="64">
        <f t="shared" si="295"/>
        <v>0.45770000000000266</v>
      </c>
      <c r="J1425" s="64">
        <f t="shared" si="296"/>
        <v>0.20948929000000244</v>
      </c>
      <c r="K1425" s="64">
        <f t="shared" si="297"/>
        <v>0.45770000000000266</v>
      </c>
      <c r="L1425" s="70">
        <f t="shared" si="298"/>
        <v>2.5208464139761994E-2</v>
      </c>
      <c r="M1425" s="64">
        <f t="shared" ca="1" si="287"/>
        <v>17.433633333333333</v>
      </c>
      <c r="N1425" s="64">
        <f t="shared" ca="1" si="289"/>
        <v>0.72296666666666809</v>
      </c>
      <c r="O1425" s="64">
        <f t="shared" ca="1" si="290"/>
        <v>0.52268080111111315</v>
      </c>
      <c r="P1425" s="64">
        <f t="shared" ca="1" si="291"/>
        <v>0.72296666666666809</v>
      </c>
      <c r="Q1425" s="70">
        <f t="shared" ca="1" si="292"/>
        <v>3.9818394780226918E-2</v>
      </c>
      <c r="R1425" s="67">
        <f t="shared" ca="1" si="288"/>
        <v>0.76900418371987411</v>
      </c>
      <c r="S1425" s="68">
        <f t="shared" ca="1" si="299"/>
        <v>0</v>
      </c>
    </row>
    <row r="1426" spans="5:19" x14ac:dyDescent="0.25">
      <c r="E1426" s="62">
        <f t="shared" si="293"/>
        <v>1425</v>
      </c>
      <c r="F1426" s="50">
        <v>45533</v>
      </c>
      <c r="G1426" s="51">
        <v>18.335599999999999</v>
      </c>
      <c r="H1426" s="69">
        <f t="shared" si="294"/>
        <v>18.156600000000001</v>
      </c>
      <c r="I1426" s="64">
        <f t="shared" si="295"/>
        <v>0.17899999999999849</v>
      </c>
      <c r="J1426" s="64">
        <f t="shared" si="296"/>
        <v>3.2040999999999459E-2</v>
      </c>
      <c r="K1426" s="64">
        <f t="shared" si="297"/>
        <v>0.17899999999999849</v>
      </c>
      <c r="L1426" s="70">
        <f t="shared" si="298"/>
        <v>9.7624293723684256E-3</v>
      </c>
      <c r="M1426" s="64">
        <f t="shared" ca="1" si="287"/>
        <v>17.821633333333335</v>
      </c>
      <c r="N1426" s="64">
        <f t="shared" ca="1" si="289"/>
        <v>0.51396666666666491</v>
      </c>
      <c r="O1426" s="64">
        <f t="shared" ca="1" si="290"/>
        <v>0.26416173444444263</v>
      </c>
      <c r="P1426" s="64">
        <f t="shared" ca="1" si="291"/>
        <v>0.51396666666666491</v>
      </c>
      <c r="Q1426" s="70">
        <f t="shared" ca="1" si="292"/>
        <v>2.8031079793770858E-2</v>
      </c>
      <c r="R1426" s="67">
        <f t="shared" ca="1" si="288"/>
        <v>0.56000418371987093</v>
      </c>
      <c r="S1426" s="68">
        <f t="shared" ca="1" si="299"/>
        <v>0</v>
      </c>
    </row>
    <row r="1427" spans="5:19" x14ac:dyDescent="0.25">
      <c r="E1427" s="62">
        <f t="shared" si="293"/>
        <v>1426</v>
      </c>
      <c r="F1427" s="50">
        <v>45534</v>
      </c>
      <c r="G1427" s="51">
        <v>18.116800000000001</v>
      </c>
      <c r="H1427" s="69">
        <f t="shared" si="294"/>
        <v>18.335599999999999</v>
      </c>
      <c r="I1427" s="64">
        <f t="shared" si="295"/>
        <v>-0.21879999999999811</v>
      </c>
      <c r="J1427" s="64">
        <f t="shared" si="296"/>
        <v>4.7873439999999171E-2</v>
      </c>
      <c r="K1427" s="64">
        <f t="shared" si="297"/>
        <v>0.21879999999999811</v>
      </c>
      <c r="L1427" s="70">
        <f t="shared" si="298"/>
        <v>1.207718802437506E-2</v>
      </c>
      <c r="M1427" s="64">
        <f t="shared" ca="1" si="287"/>
        <v>18.063700000000001</v>
      </c>
      <c r="N1427" s="64">
        <f t="shared" ca="1" si="289"/>
        <v>5.3100000000000591E-2</v>
      </c>
      <c r="O1427" s="64">
        <f t="shared" ca="1" si="290"/>
        <v>2.8196100000000626E-3</v>
      </c>
      <c r="P1427" s="64">
        <f t="shared" ca="1" si="291"/>
        <v>5.3100000000000591E-2</v>
      </c>
      <c r="Q1427" s="70">
        <f t="shared" ca="1" si="292"/>
        <v>2.9309811887309341E-3</v>
      </c>
      <c r="R1427" s="67">
        <f t="shared" ca="1" si="288"/>
        <v>9.9137517053206572E-2</v>
      </c>
      <c r="S1427" s="68">
        <f t="shared" ca="1" si="299"/>
        <v>0</v>
      </c>
    </row>
    <row r="1428" spans="5:19" x14ac:dyDescent="0.25">
      <c r="E1428" s="62">
        <f t="shared" si="293"/>
        <v>1427</v>
      </c>
      <c r="F1428" s="50">
        <v>45538</v>
      </c>
      <c r="G1428" s="51">
        <v>18.733599999999999</v>
      </c>
      <c r="H1428" s="69">
        <f t="shared" si="294"/>
        <v>18.116800000000001</v>
      </c>
      <c r="I1428" s="64">
        <f t="shared" si="295"/>
        <v>0.61679999999999779</v>
      </c>
      <c r="J1428" s="64">
        <f t="shared" si="296"/>
        <v>0.38044223999999727</v>
      </c>
      <c r="K1428" s="64">
        <f t="shared" si="297"/>
        <v>0.61679999999999779</v>
      </c>
      <c r="L1428" s="70">
        <f t="shared" si="298"/>
        <v>3.2924798223512713E-2</v>
      </c>
      <c r="M1428" s="64">
        <f t="shared" ca="1" si="287"/>
        <v>18.202999999999999</v>
      </c>
      <c r="N1428" s="64">
        <f t="shared" ca="1" si="289"/>
        <v>0.53059999999999974</v>
      </c>
      <c r="O1428" s="64">
        <f t="shared" ca="1" si="290"/>
        <v>0.28153635999999971</v>
      </c>
      <c r="P1428" s="64">
        <f t="shared" ca="1" si="291"/>
        <v>0.53059999999999974</v>
      </c>
      <c r="Q1428" s="70">
        <f t="shared" ca="1" si="292"/>
        <v>2.832344023572617E-2</v>
      </c>
      <c r="R1428" s="67">
        <f t="shared" ca="1" si="288"/>
        <v>0.57663751705320576</v>
      </c>
      <c r="S1428" s="68">
        <f t="shared" ca="1" si="299"/>
        <v>0</v>
      </c>
    </row>
    <row r="1429" spans="5:19" x14ac:dyDescent="0.25">
      <c r="E1429" s="62">
        <f t="shared" si="293"/>
        <v>1428</v>
      </c>
      <c r="F1429" s="50">
        <v>45539</v>
      </c>
      <c r="G1429" s="51">
        <v>17.9178</v>
      </c>
      <c r="H1429" s="69">
        <f t="shared" si="294"/>
        <v>18.733599999999999</v>
      </c>
      <c r="I1429" s="64">
        <f t="shared" si="295"/>
        <v>-0.81579999999999941</v>
      </c>
      <c r="J1429" s="64">
        <f t="shared" si="296"/>
        <v>0.66552963999999903</v>
      </c>
      <c r="K1429" s="64">
        <f t="shared" si="297"/>
        <v>0.81579999999999941</v>
      </c>
      <c r="L1429" s="70">
        <f t="shared" si="298"/>
        <v>4.5530143209545786E-2</v>
      </c>
      <c r="M1429" s="64">
        <f t="shared" ca="1" si="287"/>
        <v>18.39533333333333</v>
      </c>
      <c r="N1429" s="64">
        <f t="shared" ca="1" si="289"/>
        <v>-0.47753333333333003</v>
      </c>
      <c r="O1429" s="64">
        <f t="shared" ca="1" si="290"/>
        <v>0.22803808444444129</v>
      </c>
      <c r="P1429" s="64">
        <f t="shared" ca="1" si="291"/>
        <v>0.47753333333333003</v>
      </c>
      <c r="Q1429" s="70">
        <f t="shared" ca="1" si="292"/>
        <v>2.6651337403773345E-2</v>
      </c>
      <c r="R1429" s="67">
        <f t="shared" ca="1" si="288"/>
        <v>-0.43149581628012407</v>
      </c>
      <c r="S1429" s="68">
        <f t="shared" ca="1" si="299"/>
        <v>1</v>
      </c>
    </row>
    <row r="1430" spans="5:19" x14ac:dyDescent="0.25">
      <c r="E1430" s="62">
        <f t="shared" si="293"/>
        <v>1429</v>
      </c>
      <c r="F1430" s="50">
        <v>45540</v>
      </c>
      <c r="G1430" s="51">
        <v>17.748699999999999</v>
      </c>
      <c r="H1430" s="69">
        <f t="shared" si="294"/>
        <v>17.9178</v>
      </c>
      <c r="I1430" s="64">
        <f t="shared" si="295"/>
        <v>-0.16910000000000025</v>
      </c>
      <c r="J1430" s="64">
        <f t="shared" si="296"/>
        <v>2.8594810000000085E-2</v>
      </c>
      <c r="K1430" s="64">
        <f t="shared" si="297"/>
        <v>0.16910000000000025</v>
      </c>
      <c r="L1430" s="70">
        <f t="shared" si="298"/>
        <v>9.5274583490621984E-3</v>
      </c>
      <c r="M1430" s="64">
        <f t="shared" ca="1" si="287"/>
        <v>18.256066666666666</v>
      </c>
      <c r="N1430" s="64">
        <f t="shared" ca="1" si="289"/>
        <v>-0.50736666666666608</v>
      </c>
      <c r="O1430" s="64">
        <f t="shared" ca="1" si="290"/>
        <v>0.25742093444444386</v>
      </c>
      <c r="P1430" s="64">
        <f t="shared" ca="1" si="291"/>
        <v>0.50736666666666608</v>
      </c>
      <c r="Q1430" s="70">
        <f t="shared" ca="1" si="292"/>
        <v>2.8586131190828968E-2</v>
      </c>
      <c r="R1430" s="67">
        <f t="shared" ca="1" si="288"/>
        <v>-0.46132914961346011</v>
      </c>
      <c r="S1430" s="68">
        <f t="shared" ca="1" si="299"/>
        <v>0</v>
      </c>
    </row>
    <row r="1431" spans="5:19" x14ac:dyDescent="0.25">
      <c r="E1431" s="62">
        <f t="shared" si="293"/>
        <v>1430</v>
      </c>
      <c r="F1431" s="50">
        <v>45541</v>
      </c>
      <c r="G1431" s="51">
        <v>17.589500000000001</v>
      </c>
      <c r="H1431" s="69">
        <f t="shared" si="294"/>
        <v>17.748699999999999</v>
      </c>
      <c r="I1431" s="64">
        <f t="shared" si="295"/>
        <v>-0.15919999999999845</v>
      </c>
      <c r="J1431" s="64">
        <f t="shared" si="296"/>
        <v>2.5344639999999509E-2</v>
      </c>
      <c r="K1431" s="64">
        <f t="shared" si="297"/>
        <v>0.15919999999999845</v>
      </c>
      <c r="L1431" s="70">
        <f t="shared" si="298"/>
        <v>9.0508542027913502E-3</v>
      </c>
      <c r="M1431" s="64">
        <f t="shared" ca="1" si="287"/>
        <v>18.133366666666664</v>
      </c>
      <c r="N1431" s="64">
        <f t="shared" ca="1" si="289"/>
        <v>-0.54386666666666272</v>
      </c>
      <c r="O1431" s="64">
        <f t="shared" ca="1" si="290"/>
        <v>0.29579095111110681</v>
      </c>
      <c r="P1431" s="64">
        <f t="shared" ca="1" si="291"/>
        <v>0.54386666666666272</v>
      </c>
      <c r="Q1431" s="70">
        <f t="shared" ca="1" si="292"/>
        <v>3.0919961719586268E-2</v>
      </c>
      <c r="R1431" s="67">
        <f t="shared" ca="1" si="288"/>
        <v>-0.49782914961345676</v>
      </c>
      <c r="S1431" s="68">
        <f t="shared" ca="1" si="299"/>
        <v>0</v>
      </c>
    </row>
    <row r="1432" spans="5:19" x14ac:dyDescent="0.25">
      <c r="E1432" s="62">
        <f t="shared" si="293"/>
        <v>1431</v>
      </c>
      <c r="F1432" s="50">
        <v>45544</v>
      </c>
      <c r="G1432" s="51">
        <v>17.489999999999998</v>
      </c>
      <c r="H1432" s="69">
        <f t="shared" si="294"/>
        <v>17.589500000000001</v>
      </c>
      <c r="I1432" s="64">
        <f t="shared" si="295"/>
        <v>-9.9500000000002586E-2</v>
      </c>
      <c r="J1432" s="64">
        <f t="shared" si="296"/>
        <v>9.9002500000005145E-3</v>
      </c>
      <c r="K1432" s="64">
        <f t="shared" si="297"/>
        <v>9.9500000000002586E-2</v>
      </c>
      <c r="L1432" s="70">
        <f t="shared" si="298"/>
        <v>5.6889651229275352E-3</v>
      </c>
      <c r="M1432" s="64">
        <f t="shared" ca="1" si="287"/>
        <v>17.751999999999999</v>
      </c>
      <c r="N1432" s="64">
        <f t="shared" ca="1" si="289"/>
        <v>-0.26200000000000045</v>
      </c>
      <c r="O1432" s="64">
        <f t="shared" ca="1" si="290"/>
        <v>6.8644000000000233E-2</v>
      </c>
      <c r="P1432" s="64">
        <f t="shared" ca="1" si="291"/>
        <v>0.26200000000000045</v>
      </c>
      <c r="Q1432" s="70">
        <f t="shared" ca="1" si="292"/>
        <v>1.4979988564894253E-2</v>
      </c>
      <c r="R1432" s="67">
        <f t="shared" ca="1" si="288"/>
        <v>-0.21596248294679449</v>
      </c>
      <c r="S1432" s="68">
        <f t="shared" ca="1" si="299"/>
        <v>0</v>
      </c>
    </row>
    <row r="1433" spans="5:19" x14ac:dyDescent="0.25">
      <c r="E1433" s="62">
        <f t="shared" si="293"/>
        <v>1432</v>
      </c>
      <c r="F1433" s="50">
        <v>45545</v>
      </c>
      <c r="G1433" s="51">
        <v>17.62</v>
      </c>
      <c r="H1433" s="69">
        <f t="shared" si="294"/>
        <v>17.489999999999998</v>
      </c>
      <c r="I1433" s="64">
        <f t="shared" si="295"/>
        <v>0.13000000000000256</v>
      </c>
      <c r="J1433" s="64">
        <f t="shared" si="296"/>
        <v>1.6900000000000664E-2</v>
      </c>
      <c r="K1433" s="64">
        <f t="shared" si="297"/>
        <v>0.13000000000000256</v>
      </c>
      <c r="L1433" s="70">
        <f t="shared" si="298"/>
        <v>7.3779795686721083E-3</v>
      </c>
      <c r="M1433" s="64">
        <f t="shared" ca="1" si="287"/>
        <v>17.609399999999997</v>
      </c>
      <c r="N1433" s="64">
        <f t="shared" ca="1" si="289"/>
        <v>1.0600000000003718E-2</v>
      </c>
      <c r="O1433" s="64">
        <f t="shared" ca="1" si="290"/>
        <v>1.1236000000007881E-4</v>
      </c>
      <c r="P1433" s="64">
        <f t="shared" ca="1" si="291"/>
        <v>1.0600000000003718E-2</v>
      </c>
      <c r="Q1433" s="70">
        <f t="shared" ca="1" si="292"/>
        <v>6.0158910329192496E-4</v>
      </c>
      <c r="R1433" s="67">
        <f t="shared" ca="1" si="288"/>
        <v>5.6637517053209699E-2</v>
      </c>
      <c r="S1433" s="68">
        <f t="shared" ca="1" si="299"/>
        <v>1</v>
      </c>
    </row>
    <row r="1434" spans="5:19" x14ac:dyDescent="0.25">
      <c r="E1434" s="62">
        <f t="shared" si="293"/>
        <v>1433</v>
      </c>
      <c r="F1434" s="50">
        <v>45546</v>
      </c>
      <c r="G1434" s="51">
        <v>17.54</v>
      </c>
      <c r="H1434" s="69">
        <f t="shared" si="294"/>
        <v>17.62</v>
      </c>
      <c r="I1434" s="64">
        <f t="shared" si="295"/>
        <v>-8.0000000000001847E-2</v>
      </c>
      <c r="J1434" s="64">
        <f t="shared" si="296"/>
        <v>6.4000000000002952E-3</v>
      </c>
      <c r="K1434" s="64">
        <f t="shared" si="297"/>
        <v>8.0000000000001847E-2</v>
      </c>
      <c r="L1434" s="70">
        <f t="shared" si="298"/>
        <v>4.5610034207526715E-3</v>
      </c>
      <c r="M1434" s="64">
        <f t="shared" ca="1" si="287"/>
        <v>17.566500000000001</v>
      </c>
      <c r="N1434" s="64">
        <f t="shared" ca="1" si="289"/>
        <v>-2.6500000000002188E-2</v>
      </c>
      <c r="O1434" s="64">
        <f t="shared" ca="1" si="290"/>
        <v>7.0225000000011598E-4</v>
      </c>
      <c r="P1434" s="64">
        <f t="shared" ca="1" si="291"/>
        <v>2.6500000000002188E-2</v>
      </c>
      <c r="Q1434" s="70">
        <f t="shared" ca="1" si="292"/>
        <v>1.5108323831244121E-3</v>
      </c>
      <c r="R1434" s="67">
        <f t="shared" ca="1" si="288"/>
        <v>1.9537517053203793E-2</v>
      </c>
      <c r="S1434" s="68">
        <f t="shared" ca="1" si="299"/>
        <v>1</v>
      </c>
    </row>
    <row r="1435" spans="5:19" x14ac:dyDescent="0.25">
      <c r="E1435" s="62">
        <f t="shared" si="293"/>
        <v>1434</v>
      </c>
      <c r="F1435" s="50">
        <v>45547</v>
      </c>
      <c r="G1435" s="51">
        <v>17.239999999999998</v>
      </c>
      <c r="H1435" s="69">
        <f t="shared" si="294"/>
        <v>17.54</v>
      </c>
      <c r="I1435" s="64">
        <f t="shared" si="295"/>
        <v>-0.30000000000000071</v>
      </c>
      <c r="J1435" s="64">
        <f t="shared" si="296"/>
        <v>9.0000000000000427E-2</v>
      </c>
      <c r="K1435" s="64">
        <f t="shared" si="297"/>
        <v>0.30000000000000071</v>
      </c>
      <c r="L1435" s="70">
        <f t="shared" si="298"/>
        <v>1.7401392111368954E-2</v>
      </c>
      <c r="M1435" s="64">
        <f t="shared" ca="1" si="287"/>
        <v>17.55</v>
      </c>
      <c r="N1435" s="64">
        <f t="shared" ca="1" si="289"/>
        <v>-0.31000000000000227</v>
      </c>
      <c r="O1435" s="64">
        <f t="shared" ca="1" si="290"/>
        <v>9.6100000000001407E-2</v>
      </c>
      <c r="P1435" s="64">
        <f t="shared" ca="1" si="291"/>
        <v>0.31000000000000227</v>
      </c>
      <c r="Q1435" s="70">
        <f t="shared" ca="1" si="292"/>
        <v>1.7981438515081341E-2</v>
      </c>
      <c r="R1435" s="67">
        <f t="shared" ca="1" si="288"/>
        <v>-0.26396248294679631</v>
      </c>
      <c r="S1435" s="68">
        <f t="shared" ca="1" si="299"/>
        <v>0</v>
      </c>
    </row>
    <row r="1436" spans="5:19" x14ac:dyDescent="0.25">
      <c r="E1436" s="62">
        <f t="shared" si="293"/>
        <v>1435</v>
      </c>
      <c r="F1436" s="50">
        <v>45548</v>
      </c>
      <c r="G1436" s="51">
        <v>18.7</v>
      </c>
      <c r="H1436" s="69">
        <f t="shared" si="294"/>
        <v>17.239999999999998</v>
      </c>
      <c r="I1436" s="64">
        <f t="shared" si="295"/>
        <v>1.4600000000000009</v>
      </c>
      <c r="J1436" s="64">
        <f t="shared" si="296"/>
        <v>2.1316000000000024</v>
      </c>
      <c r="K1436" s="64">
        <f t="shared" si="297"/>
        <v>1.4600000000000009</v>
      </c>
      <c r="L1436" s="70">
        <f t="shared" si="298"/>
        <v>7.8074866310160473E-2</v>
      </c>
      <c r="M1436" s="64">
        <f t="shared" ca="1" si="287"/>
        <v>17.466666666666665</v>
      </c>
      <c r="N1436" s="64">
        <f t="shared" ca="1" si="289"/>
        <v>1.2333333333333343</v>
      </c>
      <c r="O1436" s="64">
        <f t="shared" ca="1" si="290"/>
        <v>1.5211111111111135</v>
      </c>
      <c r="P1436" s="64">
        <f t="shared" ca="1" si="291"/>
        <v>1.2333333333333343</v>
      </c>
      <c r="Q1436" s="70">
        <f t="shared" ca="1" si="292"/>
        <v>6.5953654188948357E-2</v>
      </c>
      <c r="R1436" s="67">
        <f t="shared" ca="1" si="288"/>
        <v>1.2793708503865402</v>
      </c>
      <c r="S1436" s="68">
        <f t="shared" ca="1" si="299"/>
        <v>1</v>
      </c>
    </row>
    <row r="1437" spans="5:19" x14ac:dyDescent="0.25">
      <c r="E1437" s="62">
        <f t="shared" si="293"/>
        <v>1436</v>
      </c>
      <c r="F1437" s="50">
        <v>45551</v>
      </c>
      <c r="G1437" s="51">
        <v>18.2</v>
      </c>
      <c r="H1437" s="69">
        <f t="shared" si="294"/>
        <v>18.7</v>
      </c>
      <c r="I1437" s="64">
        <f t="shared" si="295"/>
        <v>-0.5</v>
      </c>
      <c r="J1437" s="64">
        <f t="shared" si="296"/>
        <v>0.25</v>
      </c>
      <c r="K1437" s="64">
        <f t="shared" si="297"/>
        <v>0.5</v>
      </c>
      <c r="L1437" s="70">
        <f t="shared" si="298"/>
        <v>2.7472527472527472E-2</v>
      </c>
      <c r="M1437" s="64">
        <f t="shared" ca="1" si="287"/>
        <v>17.826666666666668</v>
      </c>
      <c r="N1437" s="64">
        <f t="shared" ca="1" si="289"/>
        <v>0.3733333333333313</v>
      </c>
      <c r="O1437" s="64">
        <f t="shared" ca="1" si="290"/>
        <v>0.13937777777777627</v>
      </c>
      <c r="P1437" s="64">
        <f t="shared" ca="1" si="291"/>
        <v>0.3733333333333313</v>
      </c>
      <c r="Q1437" s="70">
        <f t="shared" ca="1" si="292"/>
        <v>2.0512820512820402E-2</v>
      </c>
      <c r="R1437" s="67">
        <f t="shared" ca="1" si="288"/>
        <v>0.41937085038653726</v>
      </c>
      <c r="S1437" s="68">
        <f t="shared" ca="1" si="299"/>
        <v>0</v>
      </c>
    </row>
    <row r="1438" spans="5:19" x14ac:dyDescent="0.25">
      <c r="E1438" s="62">
        <f t="shared" si="293"/>
        <v>1437</v>
      </c>
      <c r="F1438" s="50">
        <v>45552</v>
      </c>
      <c r="G1438" s="51">
        <v>18.399999999999999</v>
      </c>
      <c r="H1438" s="69">
        <f t="shared" si="294"/>
        <v>18.2</v>
      </c>
      <c r="I1438" s="64">
        <f t="shared" si="295"/>
        <v>0.19999999999999929</v>
      </c>
      <c r="J1438" s="64">
        <f t="shared" si="296"/>
        <v>3.9999999999999716E-2</v>
      </c>
      <c r="K1438" s="64">
        <f t="shared" si="297"/>
        <v>0.19999999999999929</v>
      </c>
      <c r="L1438" s="70">
        <f t="shared" si="298"/>
        <v>1.0869565217391266E-2</v>
      </c>
      <c r="M1438" s="64">
        <f t="shared" ca="1" si="287"/>
        <v>18.046666666666667</v>
      </c>
      <c r="N1438" s="64">
        <f t="shared" ca="1" si="289"/>
        <v>0.35333333333333172</v>
      </c>
      <c r="O1438" s="64">
        <f t="shared" ca="1" si="290"/>
        <v>0.1248444444444433</v>
      </c>
      <c r="P1438" s="64">
        <f t="shared" ca="1" si="291"/>
        <v>0.35333333333333172</v>
      </c>
      <c r="Q1438" s="70">
        <f t="shared" ca="1" si="292"/>
        <v>1.9202898550724552E-2</v>
      </c>
      <c r="R1438" s="67">
        <f t="shared" ca="1" si="288"/>
        <v>0.39937085038653769</v>
      </c>
      <c r="S1438" s="68">
        <f t="shared" ca="1" si="299"/>
        <v>0</v>
      </c>
    </row>
    <row r="1439" spans="5:19" x14ac:dyDescent="0.25">
      <c r="E1439" s="62">
        <f t="shared" si="293"/>
        <v>1438</v>
      </c>
      <c r="F1439" s="50">
        <v>45553</v>
      </c>
      <c r="G1439" s="51">
        <v>19.11</v>
      </c>
      <c r="H1439" s="69">
        <f t="shared" si="294"/>
        <v>18.399999999999999</v>
      </c>
      <c r="I1439" s="64">
        <f t="shared" si="295"/>
        <v>0.71000000000000085</v>
      </c>
      <c r="J1439" s="64">
        <f t="shared" si="296"/>
        <v>0.50410000000000121</v>
      </c>
      <c r="K1439" s="64">
        <f t="shared" si="297"/>
        <v>0.71000000000000085</v>
      </c>
      <c r="L1439" s="70">
        <f t="shared" si="298"/>
        <v>3.7153322867608626E-2</v>
      </c>
      <c r="M1439" s="64">
        <f t="shared" ca="1" si="287"/>
        <v>18.433333333333334</v>
      </c>
      <c r="N1439" s="64">
        <f t="shared" ca="1" si="289"/>
        <v>0.67666666666666586</v>
      </c>
      <c r="O1439" s="64">
        <f t="shared" ca="1" si="290"/>
        <v>0.45787777777777666</v>
      </c>
      <c r="P1439" s="64">
        <f t="shared" ca="1" si="291"/>
        <v>0.67666666666666586</v>
      </c>
      <c r="Q1439" s="70">
        <f t="shared" ca="1" si="292"/>
        <v>3.5409035409035367E-2</v>
      </c>
      <c r="R1439" s="67">
        <f t="shared" ca="1" si="288"/>
        <v>0.72270418371987188</v>
      </c>
      <c r="S1439" s="68">
        <f t="shared" ca="1" si="299"/>
        <v>0</v>
      </c>
    </row>
    <row r="1440" spans="5:19" x14ac:dyDescent="0.25">
      <c r="E1440" s="62">
        <f t="shared" si="293"/>
        <v>1439</v>
      </c>
      <c r="F1440" s="50">
        <v>45554</v>
      </c>
      <c r="G1440" s="51">
        <v>18.649999999999999</v>
      </c>
      <c r="H1440" s="69">
        <f t="shared" si="294"/>
        <v>19.11</v>
      </c>
      <c r="I1440" s="64">
        <f t="shared" si="295"/>
        <v>-0.46000000000000085</v>
      </c>
      <c r="J1440" s="64">
        <f t="shared" si="296"/>
        <v>0.21160000000000079</v>
      </c>
      <c r="K1440" s="64">
        <f t="shared" si="297"/>
        <v>0.46000000000000085</v>
      </c>
      <c r="L1440" s="70">
        <f t="shared" si="298"/>
        <v>2.4664879356568411E-2</v>
      </c>
      <c r="M1440" s="64">
        <f t="shared" ca="1" si="287"/>
        <v>18.569999999999997</v>
      </c>
      <c r="N1440" s="64">
        <f t="shared" ca="1" si="289"/>
        <v>8.0000000000001847E-2</v>
      </c>
      <c r="O1440" s="64">
        <f t="shared" ca="1" si="290"/>
        <v>6.4000000000002952E-3</v>
      </c>
      <c r="P1440" s="64">
        <f t="shared" ca="1" si="291"/>
        <v>8.0000000000001847E-2</v>
      </c>
      <c r="Q1440" s="70">
        <f t="shared" ca="1" si="292"/>
        <v>4.2895442359250323E-3</v>
      </c>
      <c r="R1440" s="67">
        <f t="shared" ca="1" si="288"/>
        <v>0.12603751705320781</v>
      </c>
      <c r="S1440" s="68">
        <f t="shared" ca="1" si="299"/>
        <v>0</v>
      </c>
    </row>
    <row r="1441" spans="5:19" x14ac:dyDescent="0.25">
      <c r="E1441" s="62">
        <f t="shared" si="293"/>
        <v>1440</v>
      </c>
      <c r="F1441" s="50">
        <v>45555</v>
      </c>
      <c r="G1441" s="51">
        <v>18.649999999999999</v>
      </c>
      <c r="H1441" s="69">
        <f t="shared" si="294"/>
        <v>18.649999999999999</v>
      </c>
      <c r="I1441" s="64">
        <f t="shared" si="295"/>
        <v>0</v>
      </c>
      <c r="J1441" s="64">
        <f t="shared" si="296"/>
        <v>0</v>
      </c>
      <c r="K1441" s="64">
        <f t="shared" si="297"/>
        <v>0</v>
      </c>
      <c r="L1441" s="70">
        <f t="shared" si="298"/>
        <v>0</v>
      </c>
      <c r="M1441" s="64">
        <f t="shared" ca="1" si="287"/>
        <v>18.72</v>
      </c>
      <c r="N1441" s="64">
        <f t="shared" ca="1" si="289"/>
        <v>-7.0000000000000284E-2</v>
      </c>
      <c r="O1441" s="64">
        <f t="shared" ca="1" si="290"/>
        <v>4.9000000000000397E-3</v>
      </c>
      <c r="P1441" s="64">
        <f t="shared" ca="1" si="291"/>
        <v>7.0000000000000284E-2</v>
      </c>
      <c r="Q1441" s="70">
        <f t="shared" ca="1" si="292"/>
        <v>3.7533512064343317E-3</v>
      </c>
      <c r="R1441" s="67">
        <f t="shared" ca="1" si="288"/>
        <v>-2.3962482946794303E-2</v>
      </c>
      <c r="S1441" s="68">
        <f t="shared" ca="1" si="299"/>
        <v>1</v>
      </c>
    </row>
    <row r="1442" spans="5:19" x14ac:dyDescent="0.25">
      <c r="E1442" s="62">
        <f t="shared" si="293"/>
        <v>1441</v>
      </c>
      <c r="F1442" s="50">
        <v>45558</v>
      </c>
      <c r="G1442" s="51">
        <v>18.350000000000001</v>
      </c>
      <c r="H1442" s="69">
        <f t="shared" si="294"/>
        <v>18.649999999999999</v>
      </c>
      <c r="I1442" s="64">
        <f t="shared" si="295"/>
        <v>-0.29999999999999716</v>
      </c>
      <c r="J1442" s="64">
        <f t="shared" si="296"/>
        <v>8.999999999999829E-2</v>
      </c>
      <c r="K1442" s="64">
        <f t="shared" si="297"/>
        <v>0.29999999999999716</v>
      </c>
      <c r="L1442" s="70">
        <f t="shared" si="298"/>
        <v>1.6348773841961695E-2</v>
      </c>
      <c r="M1442" s="64">
        <f t="shared" ca="1" si="287"/>
        <v>18.803333333333331</v>
      </c>
      <c r="N1442" s="64">
        <f t="shared" ca="1" si="289"/>
        <v>-0.45333333333332959</v>
      </c>
      <c r="O1442" s="64">
        <f t="shared" ca="1" si="290"/>
        <v>0.20551111111110773</v>
      </c>
      <c r="P1442" s="64">
        <f t="shared" ca="1" si="291"/>
        <v>0.45333333333332959</v>
      </c>
      <c r="Q1442" s="70">
        <f t="shared" ca="1" si="292"/>
        <v>2.470481380563104E-2</v>
      </c>
      <c r="R1442" s="67">
        <f t="shared" ca="1" si="288"/>
        <v>-0.40729581628012362</v>
      </c>
      <c r="S1442" s="68">
        <f t="shared" ca="1" si="299"/>
        <v>0</v>
      </c>
    </row>
    <row r="1443" spans="5:19" x14ac:dyDescent="0.25">
      <c r="E1443" s="62">
        <f t="shared" si="293"/>
        <v>1442</v>
      </c>
      <c r="F1443" s="50">
        <v>45559</v>
      </c>
      <c r="G1443" s="51">
        <v>18.75</v>
      </c>
      <c r="H1443" s="69">
        <f t="shared" si="294"/>
        <v>18.350000000000001</v>
      </c>
      <c r="I1443" s="64">
        <f t="shared" si="295"/>
        <v>0.39999999999999858</v>
      </c>
      <c r="J1443" s="64">
        <f t="shared" si="296"/>
        <v>0.15999999999999887</v>
      </c>
      <c r="K1443" s="64">
        <f t="shared" si="297"/>
        <v>0.39999999999999858</v>
      </c>
      <c r="L1443" s="70">
        <f t="shared" si="298"/>
        <v>2.1333333333333256E-2</v>
      </c>
      <c r="M1443" s="64">
        <f t="shared" ca="1" si="287"/>
        <v>18.55</v>
      </c>
      <c r="N1443" s="64">
        <f t="shared" ca="1" si="289"/>
        <v>0.19999999999999929</v>
      </c>
      <c r="O1443" s="64">
        <f t="shared" ca="1" si="290"/>
        <v>3.9999999999999716E-2</v>
      </c>
      <c r="P1443" s="64">
        <f t="shared" ca="1" si="291"/>
        <v>0.19999999999999929</v>
      </c>
      <c r="Q1443" s="70">
        <f t="shared" ca="1" si="292"/>
        <v>1.0666666666666628E-2</v>
      </c>
      <c r="R1443" s="67">
        <f t="shared" ca="1" si="288"/>
        <v>0.24603751705320526</v>
      </c>
      <c r="S1443" s="68">
        <f t="shared" ca="1" si="299"/>
        <v>1</v>
      </c>
    </row>
    <row r="1444" spans="5:19" x14ac:dyDescent="0.25">
      <c r="E1444" s="62">
        <f t="shared" si="293"/>
        <v>1443</v>
      </c>
      <c r="F1444" s="50">
        <v>45560</v>
      </c>
      <c r="G1444" s="51">
        <v>18.399999999999999</v>
      </c>
      <c r="H1444" s="69">
        <f t="shared" si="294"/>
        <v>18.75</v>
      </c>
      <c r="I1444" s="64">
        <f t="shared" si="295"/>
        <v>-0.35000000000000142</v>
      </c>
      <c r="J1444" s="64">
        <f t="shared" si="296"/>
        <v>0.122500000000001</v>
      </c>
      <c r="K1444" s="64">
        <f t="shared" si="297"/>
        <v>0.35000000000000142</v>
      </c>
      <c r="L1444" s="70">
        <f t="shared" si="298"/>
        <v>1.902173913043486E-2</v>
      </c>
      <c r="M1444" s="64">
        <f t="shared" ca="1" si="287"/>
        <v>18.583333333333332</v>
      </c>
      <c r="N1444" s="64">
        <f t="shared" ca="1" si="289"/>
        <v>-0.18333333333333357</v>
      </c>
      <c r="O1444" s="64">
        <f t="shared" ca="1" si="290"/>
        <v>3.3611111111111196E-2</v>
      </c>
      <c r="P1444" s="64">
        <f t="shared" ca="1" si="291"/>
        <v>0.18333333333333357</v>
      </c>
      <c r="Q1444" s="70">
        <f t="shared" ca="1" si="292"/>
        <v>9.963768115942042E-3</v>
      </c>
      <c r="R1444" s="67">
        <f t="shared" ca="1" si="288"/>
        <v>-0.1372958162801276</v>
      </c>
      <c r="S1444" s="68">
        <f t="shared" ca="1" si="299"/>
        <v>1</v>
      </c>
    </row>
    <row r="1445" spans="5:19" x14ac:dyDescent="0.25">
      <c r="E1445" s="62">
        <f t="shared" si="293"/>
        <v>1444</v>
      </c>
      <c r="F1445" s="50">
        <v>45561</v>
      </c>
      <c r="G1445" s="51">
        <v>19.25</v>
      </c>
      <c r="H1445" s="69">
        <f t="shared" si="294"/>
        <v>18.399999999999999</v>
      </c>
      <c r="I1445" s="64">
        <f t="shared" si="295"/>
        <v>0.85000000000000142</v>
      </c>
      <c r="J1445" s="64">
        <f t="shared" si="296"/>
        <v>0.72250000000000236</v>
      </c>
      <c r="K1445" s="64">
        <f t="shared" si="297"/>
        <v>0.85000000000000142</v>
      </c>
      <c r="L1445" s="70">
        <f t="shared" si="298"/>
        <v>4.4155844155844233E-2</v>
      </c>
      <c r="M1445" s="64">
        <f t="shared" ca="1" si="287"/>
        <v>18.5</v>
      </c>
      <c r="N1445" s="64">
        <f t="shared" ca="1" si="289"/>
        <v>0.75</v>
      </c>
      <c r="O1445" s="64">
        <f t="shared" ca="1" si="290"/>
        <v>0.5625</v>
      </c>
      <c r="P1445" s="64">
        <f t="shared" ca="1" si="291"/>
        <v>0.75</v>
      </c>
      <c r="Q1445" s="70">
        <f t="shared" ca="1" si="292"/>
        <v>3.896103896103896E-2</v>
      </c>
      <c r="R1445" s="67">
        <f t="shared" ca="1" si="288"/>
        <v>0.79603751705320602</v>
      </c>
      <c r="S1445" s="68">
        <f t="shared" ca="1" si="299"/>
        <v>1</v>
      </c>
    </row>
    <row r="1446" spans="5:19" x14ac:dyDescent="0.25">
      <c r="E1446" s="62">
        <f t="shared" si="293"/>
        <v>1445</v>
      </c>
      <c r="F1446" s="50">
        <v>45562</v>
      </c>
      <c r="G1446" s="51">
        <v>19.57</v>
      </c>
      <c r="H1446" s="69">
        <f t="shared" si="294"/>
        <v>19.25</v>
      </c>
      <c r="I1446" s="64">
        <f t="shared" si="295"/>
        <v>0.32000000000000028</v>
      </c>
      <c r="J1446" s="64">
        <f t="shared" si="296"/>
        <v>0.10240000000000019</v>
      </c>
      <c r="K1446" s="64">
        <f t="shared" si="297"/>
        <v>0.32000000000000028</v>
      </c>
      <c r="L1446" s="70">
        <f t="shared" si="298"/>
        <v>1.6351558507920302E-2</v>
      </c>
      <c r="M1446" s="64">
        <f t="shared" ca="1" si="287"/>
        <v>18.8</v>
      </c>
      <c r="N1446" s="64">
        <f t="shared" ca="1" si="289"/>
        <v>0.76999999999999957</v>
      </c>
      <c r="O1446" s="64">
        <f t="shared" ca="1" si="290"/>
        <v>0.59289999999999932</v>
      </c>
      <c r="P1446" s="64">
        <f t="shared" ca="1" si="291"/>
        <v>0.76999999999999957</v>
      </c>
      <c r="Q1446" s="70">
        <f t="shared" ca="1" si="292"/>
        <v>3.9345937659683167E-2</v>
      </c>
      <c r="R1446" s="67">
        <f t="shared" ca="1" si="288"/>
        <v>0.8160375170532056</v>
      </c>
      <c r="S1446" s="68">
        <f t="shared" ca="1" si="299"/>
        <v>0</v>
      </c>
    </row>
    <row r="1447" spans="5:19" x14ac:dyDescent="0.25">
      <c r="E1447" s="62">
        <f t="shared" si="293"/>
        <v>1446</v>
      </c>
      <c r="F1447" s="50">
        <v>45565</v>
      </c>
      <c r="G1447" s="51">
        <v>19.95</v>
      </c>
      <c r="H1447" s="69">
        <f t="shared" si="294"/>
        <v>19.57</v>
      </c>
      <c r="I1447" s="64">
        <f t="shared" si="295"/>
        <v>0.37999999999999901</v>
      </c>
      <c r="J1447" s="64">
        <f t="shared" si="296"/>
        <v>0.14439999999999925</v>
      </c>
      <c r="K1447" s="64">
        <f t="shared" si="297"/>
        <v>0.37999999999999901</v>
      </c>
      <c r="L1447" s="70">
        <f t="shared" si="298"/>
        <v>1.9047619047618997E-2</v>
      </c>
      <c r="M1447" s="64">
        <f t="shared" ca="1" si="287"/>
        <v>19.073333333333334</v>
      </c>
      <c r="N1447" s="64">
        <f t="shared" ca="1" si="289"/>
        <v>0.87666666666666515</v>
      </c>
      <c r="O1447" s="64">
        <f t="shared" ca="1" si="290"/>
        <v>0.76854444444444181</v>
      </c>
      <c r="P1447" s="64">
        <f t="shared" ca="1" si="291"/>
        <v>0.87666666666666515</v>
      </c>
      <c r="Q1447" s="70">
        <f t="shared" ca="1" si="292"/>
        <v>4.3943191311612291E-2</v>
      </c>
      <c r="R1447" s="67">
        <f t="shared" ca="1" si="288"/>
        <v>0.92270418371987117</v>
      </c>
      <c r="S1447" s="68">
        <f t="shared" ca="1" si="299"/>
        <v>0</v>
      </c>
    </row>
    <row r="1448" spans="5:19" x14ac:dyDescent="0.25">
      <c r="E1448" s="62">
        <f t="shared" si="293"/>
        <v>1447</v>
      </c>
      <c r="F1448" s="50">
        <v>45566</v>
      </c>
      <c r="G1448" s="51">
        <v>19.93</v>
      </c>
      <c r="H1448" s="69">
        <f t="shared" si="294"/>
        <v>19.95</v>
      </c>
      <c r="I1448" s="64">
        <f t="shared" si="295"/>
        <v>-1.9999999999999574E-2</v>
      </c>
      <c r="J1448" s="64">
        <f t="shared" si="296"/>
        <v>3.9999999999998294E-4</v>
      </c>
      <c r="K1448" s="64">
        <f t="shared" si="297"/>
        <v>1.9999999999999574E-2</v>
      </c>
      <c r="L1448" s="70">
        <f t="shared" si="298"/>
        <v>1.0035122930255682E-3</v>
      </c>
      <c r="M1448" s="64">
        <f t="shared" ca="1" si="287"/>
        <v>19.59</v>
      </c>
      <c r="N1448" s="64">
        <f t="shared" ca="1" si="289"/>
        <v>0.33999999999999986</v>
      </c>
      <c r="O1448" s="64">
        <f t="shared" ca="1" si="290"/>
        <v>0.1155999999999999</v>
      </c>
      <c r="P1448" s="64">
        <f t="shared" ca="1" si="291"/>
        <v>0.33999999999999986</v>
      </c>
      <c r="Q1448" s="70">
        <f t="shared" ca="1" si="292"/>
        <v>1.7059708981435016E-2</v>
      </c>
      <c r="R1448" s="67">
        <f t="shared" ca="1" si="288"/>
        <v>0.38603751705320583</v>
      </c>
      <c r="S1448" s="68">
        <f t="shared" ca="1" si="299"/>
        <v>0</v>
      </c>
    </row>
    <row r="1449" spans="5:19" x14ac:dyDescent="0.25">
      <c r="E1449" s="62">
        <f t="shared" si="293"/>
        <v>1448</v>
      </c>
      <c r="F1449" s="50">
        <v>45567</v>
      </c>
      <c r="G1449" s="51">
        <v>19.489999999999998</v>
      </c>
      <c r="H1449" s="69">
        <f t="shared" si="294"/>
        <v>19.93</v>
      </c>
      <c r="I1449" s="64">
        <f t="shared" si="295"/>
        <v>-0.44000000000000128</v>
      </c>
      <c r="J1449" s="64">
        <f t="shared" si="296"/>
        <v>0.19360000000000113</v>
      </c>
      <c r="K1449" s="64">
        <f t="shared" si="297"/>
        <v>0.44000000000000128</v>
      </c>
      <c r="L1449" s="70">
        <f t="shared" si="298"/>
        <v>2.2575679835813305E-2</v>
      </c>
      <c r="M1449" s="64">
        <f t="shared" ca="1" si="287"/>
        <v>19.816666666666666</v>
      </c>
      <c r="N1449" s="64">
        <f t="shared" ca="1" si="289"/>
        <v>-0.32666666666666799</v>
      </c>
      <c r="O1449" s="64">
        <f t="shared" ca="1" si="290"/>
        <v>0.10671111111111198</v>
      </c>
      <c r="P1449" s="64">
        <f t="shared" ca="1" si="291"/>
        <v>0.32666666666666799</v>
      </c>
      <c r="Q1449" s="70">
        <f t="shared" ca="1" si="292"/>
        <v>1.6760731999315957E-2</v>
      </c>
      <c r="R1449" s="67">
        <f t="shared" ca="1" si="288"/>
        <v>-0.28062914961346203</v>
      </c>
      <c r="S1449" s="68">
        <f t="shared" ca="1" si="299"/>
        <v>1</v>
      </c>
    </row>
    <row r="1450" spans="5:19" x14ac:dyDescent="0.25">
      <c r="E1450" s="62">
        <f t="shared" si="293"/>
        <v>1449</v>
      </c>
      <c r="F1450" s="50">
        <v>45568</v>
      </c>
      <c r="G1450" s="51">
        <v>19.53</v>
      </c>
      <c r="H1450" s="69">
        <f t="shared" si="294"/>
        <v>19.489999999999998</v>
      </c>
      <c r="I1450" s="64">
        <f t="shared" si="295"/>
        <v>4.00000000000027E-2</v>
      </c>
      <c r="J1450" s="64">
        <f t="shared" si="296"/>
        <v>1.600000000000216E-3</v>
      </c>
      <c r="K1450" s="64">
        <f t="shared" si="297"/>
        <v>4.00000000000027E-2</v>
      </c>
      <c r="L1450" s="70">
        <f t="shared" si="298"/>
        <v>2.0481310803892832E-3</v>
      </c>
      <c r="M1450" s="64">
        <f t="shared" ca="1" si="287"/>
        <v>19.789999999999996</v>
      </c>
      <c r="N1450" s="64">
        <f t="shared" ca="1" si="289"/>
        <v>-0.25999999999999446</v>
      </c>
      <c r="O1450" s="64">
        <f t="shared" ca="1" si="290"/>
        <v>6.7599999999997121E-2</v>
      </c>
      <c r="P1450" s="64">
        <f t="shared" ca="1" si="291"/>
        <v>0.25999999999999446</v>
      </c>
      <c r="Q1450" s="70">
        <f t="shared" ca="1" si="292"/>
        <v>1.3312852022529157E-2</v>
      </c>
      <c r="R1450" s="67">
        <f t="shared" ca="1" si="288"/>
        <v>-0.21396248294678849</v>
      </c>
      <c r="S1450" s="68">
        <f t="shared" ca="1" si="299"/>
        <v>0</v>
      </c>
    </row>
    <row r="1451" spans="5:19" x14ac:dyDescent="0.25">
      <c r="E1451" s="62">
        <f t="shared" si="293"/>
        <v>1450</v>
      </c>
      <c r="F1451" s="50">
        <v>45569</v>
      </c>
      <c r="G1451" s="51">
        <v>21.31</v>
      </c>
      <c r="H1451" s="69">
        <f t="shared" si="294"/>
        <v>19.53</v>
      </c>
      <c r="I1451" s="64">
        <f t="shared" si="295"/>
        <v>1.7799999999999976</v>
      </c>
      <c r="J1451" s="64">
        <f t="shared" si="296"/>
        <v>3.1683999999999912</v>
      </c>
      <c r="K1451" s="64">
        <f t="shared" si="297"/>
        <v>1.7799999999999976</v>
      </c>
      <c r="L1451" s="70">
        <f t="shared" si="298"/>
        <v>8.3528859690286145E-2</v>
      </c>
      <c r="M1451" s="64">
        <f t="shared" ca="1" si="287"/>
        <v>19.650000000000002</v>
      </c>
      <c r="N1451" s="64">
        <f t="shared" ca="1" si="289"/>
        <v>1.6599999999999966</v>
      </c>
      <c r="O1451" s="64">
        <f t="shared" ca="1" si="290"/>
        <v>2.7555999999999887</v>
      </c>
      <c r="P1451" s="64">
        <f t="shared" ca="1" si="291"/>
        <v>1.6599999999999966</v>
      </c>
      <c r="Q1451" s="70">
        <f t="shared" ca="1" si="292"/>
        <v>7.7897700610042073E-2</v>
      </c>
      <c r="R1451" s="67">
        <f t="shared" ca="1" si="288"/>
        <v>1.7060375170532025</v>
      </c>
      <c r="S1451" s="68">
        <f t="shared" ca="1" si="299"/>
        <v>1</v>
      </c>
    </row>
    <row r="1452" spans="5:19" x14ac:dyDescent="0.25">
      <c r="E1452" s="62">
        <f t="shared" si="293"/>
        <v>1451</v>
      </c>
      <c r="F1452" s="50">
        <v>45572</v>
      </c>
      <c r="G1452" s="51">
        <v>19.84</v>
      </c>
      <c r="H1452" s="69">
        <f t="shared" si="294"/>
        <v>21.31</v>
      </c>
      <c r="I1452" s="64">
        <f t="shared" si="295"/>
        <v>-1.4699999999999989</v>
      </c>
      <c r="J1452" s="64">
        <f t="shared" si="296"/>
        <v>2.1608999999999967</v>
      </c>
      <c r="K1452" s="64">
        <f t="shared" si="297"/>
        <v>1.4699999999999989</v>
      </c>
      <c r="L1452" s="70">
        <f t="shared" si="298"/>
        <v>7.4092741935483819E-2</v>
      </c>
      <c r="M1452" s="64">
        <f t="shared" ca="1" si="287"/>
        <v>20.11</v>
      </c>
      <c r="N1452" s="64">
        <f t="shared" ca="1" si="289"/>
        <v>-0.26999999999999957</v>
      </c>
      <c r="O1452" s="64">
        <f t="shared" ca="1" si="290"/>
        <v>7.2899999999999771E-2</v>
      </c>
      <c r="P1452" s="64">
        <f t="shared" ca="1" si="291"/>
        <v>0.26999999999999957</v>
      </c>
      <c r="Q1452" s="70">
        <f t="shared" ca="1" si="292"/>
        <v>1.3608870967741915E-2</v>
      </c>
      <c r="R1452" s="67">
        <f t="shared" ca="1" si="288"/>
        <v>-0.22396248294679361</v>
      </c>
      <c r="S1452" s="68">
        <f t="shared" ca="1" si="299"/>
        <v>1</v>
      </c>
    </row>
    <row r="1453" spans="5:19" x14ac:dyDescent="0.25">
      <c r="E1453" s="62">
        <f t="shared" si="293"/>
        <v>1452</v>
      </c>
      <c r="F1453" s="50">
        <v>45573</v>
      </c>
      <c r="G1453" s="51">
        <v>19.899999999999999</v>
      </c>
      <c r="H1453" s="69">
        <f t="shared" si="294"/>
        <v>19.84</v>
      </c>
      <c r="I1453" s="64">
        <f t="shared" si="295"/>
        <v>5.9999999999998721E-2</v>
      </c>
      <c r="J1453" s="64">
        <f t="shared" si="296"/>
        <v>3.5999999999998464E-3</v>
      </c>
      <c r="K1453" s="64">
        <f t="shared" si="297"/>
        <v>5.9999999999998721E-2</v>
      </c>
      <c r="L1453" s="70">
        <f t="shared" si="298"/>
        <v>3.0150753768843582E-3</v>
      </c>
      <c r="M1453" s="64">
        <f t="shared" ca="1" si="287"/>
        <v>20.22666666666667</v>
      </c>
      <c r="N1453" s="64">
        <f t="shared" ca="1" si="289"/>
        <v>-0.32666666666667155</v>
      </c>
      <c r="O1453" s="64">
        <f t="shared" ca="1" si="290"/>
        <v>0.1067111111111143</v>
      </c>
      <c r="P1453" s="64">
        <f t="shared" ca="1" si="291"/>
        <v>0.32666666666667155</v>
      </c>
      <c r="Q1453" s="70">
        <f t="shared" ca="1" si="292"/>
        <v>1.6415410385259878E-2</v>
      </c>
      <c r="R1453" s="67">
        <f t="shared" ca="1" si="288"/>
        <v>-0.28062914961346558</v>
      </c>
      <c r="S1453" s="68">
        <f t="shared" ca="1" si="299"/>
        <v>0</v>
      </c>
    </row>
    <row r="1454" spans="5:19" x14ac:dyDescent="0.25">
      <c r="E1454" s="62">
        <f t="shared" si="293"/>
        <v>1453</v>
      </c>
      <c r="F1454" s="50">
        <v>45574</v>
      </c>
      <c r="G1454" s="51">
        <v>19.98</v>
      </c>
      <c r="H1454" s="69">
        <f t="shared" si="294"/>
        <v>19.899999999999999</v>
      </c>
      <c r="I1454" s="64">
        <f t="shared" si="295"/>
        <v>8.0000000000001847E-2</v>
      </c>
      <c r="J1454" s="64">
        <f t="shared" si="296"/>
        <v>6.4000000000002952E-3</v>
      </c>
      <c r="K1454" s="64">
        <f t="shared" si="297"/>
        <v>8.0000000000001847E-2</v>
      </c>
      <c r="L1454" s="70">
        <f t="shared" si="298"/>
        <v>4.0040040040040968E-3</v>
      </c>
      <c r="M1454" s="64">
        <f t="shared" ca="1" si="287"/>
        <v>20.349999999999998</v>
      </c>
      <c r="N1454" s="64">
        <f t="shared" ca="1" si="289"/>
        <v>-0.36999999999999744</v>
      </c>
      <c r="O1454" s="64">
        <f t="shared" ca="1" si="290"/>
        <v>0.13689999999999811</v>
      </c>
      <c r="P1454" s="64">
        <f t="shared" ca="1" si="291"/>
        <v>0.36999999999999744</v>
      </c>
      <c r="Q1454" s="70">
        <f t="shared" ca="1" si="292"/>
        <v>1.8518518518518389E-2</v>
      </c>
      <c r="R1454" s="67">
        <f t="shared" ca="1" si="288"/>
        <v>-0.32396248294679147</v>
      </c>
      <c r="S1454" s="68">
        <f t="shared" ca="1" si="299"/>
        <v>0</v>
      </c>
    </row>
    <row r="1455" spans="5:19" x14ac:dyDescent="0.25">
      <c r="E1455" s="62">
        <f t="shared" si="293"/>
        <v>1454</v>
      </c>
      <c r="F1455" s="50">
        <v>45575</v>
      </c>
      <c r="G1455" s="51">
        <v>20.25</v>
      </c>
      <c r="H1455" s="69">
        <f t="shared" si="294"/>
        <v>19.98</v>
      </c>
      <c r="I1455" s="64">
        <f t="shared" si="295"/>
        <v>0.26999999999999957</v>
      </c>
      <c r="J1455" s="64">
        <f t="shared" si="296"/>
        <v>7.2899999999999771E-2</v>
      </c>
      <c r="K1455" s="64">
        <f t="shared" si="297"/>
        <v>0.26999999999999957</v>
      </c>
      <c r="L1455" s="70">
        <f t="shared" si="298"/>
        <v>1.3333333333333312E-2</v>
      </c>
      <c r="M1455" s="64">
        <f t="shared" ca="1" si="287"/>
        <v>19.906666666666666</v>
      </c>
      <c r="N1455" s="64">
        <f t="shared" ca="1" si="289"/>
        <v>0.34333333333333371</v>
      </c>
      <c r="O1455" s="64">
        <f t="shared" ca="1" si="290"/>
        <v>0.11787777777777804</v>
      </c>
      <c r="P1455" s="64">
        <f t="shared" ca="1" si="291"/>
        <v>0.34333333333333371</v>
      </c>
      <c r="Q1455" s="70">
        <f t="shared" ca="1" si="292"/>
        <v>1.6954732510288086E-2</v>
      </c>
      <c r="R1455" s="67">
        <f t="shared" ca="1" si="288"/>
        <v>0.38937085038653968</v>
      </c>
      <c r="S1455" s="68">
        <f t="shared" ca="1" si="299"/>
        <v>1</v>
      </c>
    </row>
    <row r="1456" spans="5:19" x14ac:dyDescent="0.25">
      <c r="E1456" s="62">
        <f t="shared" si="293"/>
        <v>1455</v>
      </c>
      <c r="F1456" s="50">
        <v>45576</v>
      </c>
      <c r="G1456" s="51">
        <v>20.329999999999998</v>
      </c>
      <c r="H1456" s="69">
        <f t="shared" si="294"/>
        <v>20.25</v>
      </c>
      <c r="I1456" s="64">
        <f t="shared" si="295"/>
        <v>7.9999999999998295E-2</v>
      </c>
      <c r="J1456" s="64">
        <f t="shared" si="296"/>
        <v>6.3999999999997271E-3</v>
      </c>
      <c r="K1456" s="64">
        <f t="shared" si="297"/>
        <v>7.9999999999998295E-2</v>
      </c>
      <c r="L1456" s="70">
        <f t="shared" si="298"/>
        <v>3.9350713231676489E-3</v>
      </c>
      <c r="M1456" s="64">
        <f t="shared" ca="1" si="287"/>
        <v>20.043333333333333</v>
      </c>
      <c r="N1456" s="64">
        <f t="shared" ca="1" si="289"/>
        <v>0.28666666666666529</v>
      </c>
      <c r="O1456" s="64">
        <f t="shared" ca="1" si="290"/>
        <v>8.2177777777776989E-2</v>
      </c>
      <c r="P1456" s="64">
        <f t="shared" ca="1" si="291"/>
        <v>0.28666666666666529</v>
      </c>
      <c r="Q1456" s="70">
        <f t="shared" ca="1" si="292"/>
        <v>1.4100672241350976E-2</v>
      </c>
      <c r="R1456" s="67">
        <f t="shared" ca="1" si="288"/>
        <v>0.33270418371987126</v>
      </c>
      <c r="S1456" s="68">
        <f t="shared" ca="1" si="299"/>
        <v>0</v>
      </c>
    </row>
    <row r="1457" spans="5:19" x14ac:dyDescent="0.25">
      <c r="E1457" s="62">
        <f t="shared" si="293"/>
        <v>1456</v>
      </c>
      <c r="F1457" s="50">
        <v>45579</v>
      </c>
      <c r="G1457" s="51">
        <v>19.36</v>
      </c>
      <c r="H1457" s="69">
        <f t="shared" si="294"/>
        <v>20.329999999999998</v>
      </c>
      <c r="I1457" s="64">
        <f t="shared" si="295"/>
        <v>-0.96999999999999886</v>
      </c>
      <c r="J1457" s="64">
        <f t="shared" si="296"/>
        <v>0.94089999999999785</v>
      </c>
      <c r="K1457" s="64">
        <f t="shared" si="297"/>
        <v>0.96999999999999886</v>
      </c>
      <c r="L1457" s="70">
        <f t="shared" si="298"/>
        <v>5.0103305785123911E-2</v>
      </c>
      <c r="M1457" s="64">
        <f t="shared" ca="1" si="287"/>
        <v>20.186666666666667</v>
      </c>
      <c r="N1457" s="64">
        <f t="shared" ca="1" si="289"/>
        <v>-0.82666666666666799</v>
      </c>
      <c r="O1457" s="64">
        <f t="shared" ca="1" si="290"/>
        <v>0.68337777777777997</v>
      </c>
      <c r="P1457" s="64">
        <f t="shared" ca="1" si="291"/>
        <v>0.82666666666666799</v>
      </c>
      <c r="Q1457" s="70">
        <f t="shared" ca="1" si="292"/>
        <v>4.2699724517906407E-2</v>
      </c>
      <c r="R1457" s="67">
        <f t="shared" ca="1" si="288"/>
        <v>-0.78062914961346197</v>
      </c>
      <c r="S1457" s="68">
        <f t="shared" ca="1" si="299"/>
        <v>1</v>
      </c>
    </row>
    <row r="1458" spans="5:19" x14ac:dyDescent="0.25">
      <c r="E1458" s="62">
        <f t="shared" si="293"/>
        <v>1457</v>
      </c>
      <c r="F1458" s="50">
        <v>45580</v>
      </c>
      <c r="G1458" s="51">
        <v>19.489999999999998</v>
      </c>
      <c r="H1458" s="69">
        <f t="shared" si="294"/>
        <v>19.36</v>
      </c>
      <c r="I1458" s="64">
        <f t="shared" si="295"/>
        <v>0.12999999999999901</v>
      </c>
      <c r="J1458" s="64">
        <f t="shared" si="296"/>
        <v>1.6899999999999742E-2</v>
      </c>
      <c r="K1458" s="64">
        <f t="shared" si="297"/>
        <v>0.12999999999999901</v>
      </c>
      <c r="L1458" s="70">
        <f t="shared" si="298"/>
        <v>6.6700872242174969E-3</v>
      </c>
      <c r="M1458" s="64">
        <f t="shared" ca="1" si="287"/>
        <v>19.98</v>
      </c>
      <c r="N1458" s="64">
        <f t="shared" ca="1" si="289"/>
        <v>-0.49000000000000199</v>
      </c>
      <c r="O1458" s="64">
        <f t="shared" ca="1" si="290"/>
        <v>0.24010000000000195</v>
      </c>
      <c r="P1458" s="64">
        <f t="shared" ca="1" si="291"/>
        <v>0.49000000000000199</v>
      </c>
      <c r="Q1458" s="70">
        <f t="shared" ca="1" si="292"/>
        <v>2.5141097998973936E-2</v>
      </c>
      <c r="R1458" s="67">
        <f t="shared" ca="1" si="288"/>
        <v>-0.44396248294679602</v>
      </c>
      <c r="S1458" s="68">
        <f t="shared" ca="1" si="299"/>
        <v>0</v>
      </c>
    </row>
    <row r="1459" spans="5:19" x14ac:dyDescent="0.25">
      <c r="E1459" s="62">
        <f t="shared" si="293"/>
        <v>1458</v>
      </c>
      <c r="F1459" s="50">
        <v>45581</v>
      </c>
      <c r="G1459" s="51">
        <v>19.55</v>
      </c>
      <c r="H1459" s="69">
        <f t="shared" si="294"/>
        <v>19.489999999999998</v>
      </c>
      <c r="I1459" s="64">
        <f t="shared" si="295"/>
        <v>6.0000000000002274E-2</v>
      </c>
      <c r="J1459" s="64">
        <f t="shared" si="296"/>
        <v>3.6000000000002727E-3</v>
      </c>
      <c r="K1459" s="64">
        <f t="shared" si="297"/>
        <v>6.0000000000002274E-2</v>
      </c>
      <c r="L1459" s="70">
        <f t="shared" si="298"/>
        <v>3.0690537084400141E-3</v>
      </c>
      <c r="M1459" s="64">
        <f t="shared" ca="1" si="287"/>
        <v>19.726666666666663</v>
      </c>
      <c r="N1459" s="64">
        <f t="shared" ca="1" si="289"/>
        <v>-0.17666666666666231</v>
      </c>
      <c r="O1459" s="64">
        <f t="shared" ca="1" si="290"/>
        <v>3.1211111111109573E-2</v>
      </c>
      <c r="P1459" s="64">
        <f t="shared" ca="1" si="291"/>
        <v>0.17666666666666231</v>
      </c>
      <c r="Q1459" s="70">
        <f t="shared" ca="1" si="292"/>
        <v>9.036658141517254E-3</v>
      </c>
      <c r="R1459" s="67">
        <f t="shared" ca="1" si="288"/>
        <v>-0.13062914961345634</v>
      </c>
      <c r="S1459" s="68">
        <f t="shared" ca="1" si="299"/>
        <v>0</v>
      </c>
    </row>
    <row r="1460" spans="5:19" x14ac:dyDescent="0.25">
      <c r="E1460" s="62">
        <f t="shared" si="293"/>
        <v>1459</v>
      </c>
      <c r="F1460" s="50">
        <v>45582</v>
      </c>
      <c r="G1460" s="51">
        <v>19.79</v>
      </c>
      <c r="H1460" s="69">
        <f t="shared" si="294"/>
        <v>19.55</v>
      </c>
      <c r="I1460" s="64">
        <f t="shared" si="295"/>
        <v>0.23999999999999844</v>
      </c>
      <c r="J1460" s="64">
        <f t="shared" si="296"/>
        <v>5.7599999999999249E-2</v>
      </c>
      <c r="K1460" s="64">
        <f t="shared" si="297"/>
        <v>0.23999999999999844</v>
      </c>
      <c r="L1460" s="70">
        <f t="shared" si="298"/>
        <v>1.2127337038908462E-2</v>
      </c>
      <c r="M1460" s="64">
        <f t="shared" ca="1" si="287"/>
        <v>19.466666666666665</v>
      </c>
      <c r="N1460" s="64">
        <f t="shared" ca="1" si="289"/>
        <v>0.32333333333333414</v>
      </c>
      <c r="O1460" s="64">
        <f t="shared" ca="1" si="290"/>
        <v>0.10454444444444497</v>
      </c>
      <c r="P1460" s="64">
        <f t="shared" ca="1" si="291"/>
        <v>0.32333333333333414</v>
      </c>
      <c r="Q1460" s="70">
        <f t="shared" ca="1" si="292"/>
        <v>1.6338217955196268E-2</v>
      </c>
      <c r="R1460" s="67">
        <f t="shared" ca="1" si="288"/>
        <v>0.36937085038654011</v>
      </c>
      <c r="S1460" s="68">
        <f t="shared" ca="1" si="299"/>
        <v>1</v>
      </c>
    </row>
    <row r="1461" spans="5:19" x14ac:dyDescent="0.25">
      <c r="E1461" s="62">
        <f t="shared" si="293"/>
        <v>1460</v>
      </c>
      <c r="F1461" s="50">
        <v>45583</v>
      </c>
      <c r="G1461" s="51">
        <v>19.600000000000001</v>
      </c>
      <c r="H1461" s="69">
        <f t="shared" si="294"/>
        <v>19.79</v>
      </c>
      <c r="I1461" s="64">
        <f t="shared" si="295"/>
        <v>-0.18999999999999773</v>
      </c>
      <c r="J1461" s="64">
        <f t="shared" si="296"/>
        <v>3.6099999999999133E-2</v>
      </c>
      <c r="K1461" s="64">
        <f t="shared" si="297"/>
        <v>0.18999999999999773</v>
      </c>
      <c r="L1461" s="70">
        <f t="shared" si="298"/>
        <v>9.6938775510202919E-3</v>
      </c>
      <c r="M1461" s="64">
        <f t="shared" ca="1" si="287"/>
        <v>19.61</v>
      </c>
      <c r="N1461" s="64">
        <f t="shared" ca="1" si="289"/>
        <v>-9.9999999999980105E-3</v>
      </c>
      <c r="O1461" s="64">
        <f t="shared" ca="1" si="290"/>
        <v>9.9999999999960215E-5</v>
      </c>
      <c r="P1461" s="64">
        <f t="shared" ca="1" si="291"/>
        <v>9.9999999999980105E-3</v>
      </c>
      <c r="Q1461" s="70">
        <f t="shared" ca="1" si="292"/>
        <v>5.1020408163255152E-4</v>
      </c>
      <c r="R1461" s="67">
        <f t="shared" ca="1" si="288"/>
        <v>3.6037517053207971E-2</v>
      </c>
      <c r="S1461" s="68">
        <f t="shared" ca="1" si="299"/>
        <v>1</v>
      </c>
    </row>
    <row r="1462" spans="5:19" x14ac:dyDescent="0.25">
      <c r="E1462" s="62">
        <f t="shared" si="293"/>
        <v>1461</v>
      </c>
      <c r="F1462" s="50">
        <v>45586</v>
      </c>
      <c r="G1462" s="51">
        <v>18.18</v>
      </c>
      <c r="H1462" s="69">
        <f t="shared" si="294"/>
        <v>19.600000000000001</v>
      </c>
      <c r="I1462" s="64">
        <f t="shared" si="295"/>
        <v>-1.4200000000000017</v>
      </c>
      <c r="J1462" s="64">
        <f t="shared" si="296"/>
        <v>2.0164000000000049</v>
      </c>
      <c r="K1462" s="64">
        <f t="shared" si="297"/>
        <v>1.4200000000000017</v>
      </c>
      <c r="L1462" s="70">
        <f t="shared" si="298"/>
        <v>7.8107810781078202E-2</v>
      </c>
      <c r="M1462" s="64">
        <f t="shared" ca="1" si="287"/>
        <v>19.646666666666668</v>
      </c>
      <c r="N1462" s="64">
        <f t="shared" ca="1" si="289"/>
        <v>-1.4666666666666686</v>
      </c>
      <c r="O1462" s="64">
        <f t="shared" ca="1" si="290"/>
        <v>2.1511111111111165</v>
      </c>
      <c r="P1462" s="64">
        <f t="shared" ca="1" si="291"/>
        <v>1.4666666666666686</v>
      </c>
      <c r="Q1462" s="70">
        <f t="shared" ca="1" si="292"/>
        <v>8.0674734140080778E-2</v>
      </c>
      <c r="R1462" s="67">
        <f t="shared" ca="1" si="288"/>
        <v>-1.4206291496134626</v>
      </c>
      <c r="S1462" s="68">
        <f t="shared" ca="1" si="299"/>
        <v>0</v>
      </c>
    </row>
    <row r="1463" spans="5:19" x14ac:dyDescent="0.25">
      <c r="E1463" s="62">
        <f t="shared" si="293"/>
        <v>1462</v>
      </c>
      <c r="F1463" s="50">
        <v>45587</v>
      </c>
      <c r="G1463" s="51">
        <v>17.78</v>
      </c>
      <c r="H1463" s="69">
        <f t="shared" si="294"/>
        <v>18.18</v>
      </c>
      <c r="I1463" s="64">
        <f t="shared" si="295"/>
        <v>-0.39999999999999858</v>
      </c>
      <c r="J1463" s="64">
        <f t="shared" si="296"/>
        <v>0.15999999999999887</v>
      </c>
      <c r="K1463" s="64">
        <f t="shared" si="297"/>
        <v>0.39999999999999858</v>
      </c>
      <c r="L1463" s="70">
        <f t="shared" si="298"/>
        <v>2.2497187851518479E-2</v>
      </c>
      <c r="M1463" s="64">
        <f t="shared" ca="1" si="287"/>
        <v>19.190000000000001</v>
      </c>
      <c r="N1463" s="64">
        <f t="shared" ca="1" si="289"/>
        <v>-1.4100000000000001</v>
      </c>
      <c r="O1463" s="64">
        <f t="shared" ca="1" si="290"/>
        <v>1.9881000000000004</v>
      </c>
      <c r="P1463" s="64">
        <f t="shared" ca="1" si="291"/>
        <v>1.4100000000000001</v>
      </c>
      <c r="Q1463" s="70">
        <f t="shared" ca="1" si="292"/>
        <v>7.9302587176602934E-2</v>
      </c>
      <c r="R1463" s="67">
        <f t="shared" ca="1" si="288"/>
        <v>-1.3639624829467942</v>
      </c>
      <c r="S1463" s="68">
        <f t="shared" ca="1" si="299"/>
        <v>0</v>
      </c>
    </row>
    <row r="1464" spans="5:19" x14ac:dyDescent="0.25">
      <c r="E1464" s="62">
        <f t="shared" si="293"/>
        <v>1463</v>
      </c>
      <c r="F1464" s="50">
        <v>45588</v>
      </c>
      <c r="G1464" s="51">
        <v>17.2</v>
      </c>
      <c r="H1464" s="69">
        <f t="shared" si="294"/>
        <v>17.78</v>
      </c>
      <c r="I1464" s="64">
        <f t="shared" si="295"/>
        <v>-0.58000000000000185</v>
      </c>
      <c r="J1464" s="64">
        <f t="shared" si="296"/>
        <v>0.33640000000000214</v>
      </c>
      <c r="K1464" s="64">
        <f t="shared" si="297"/>
        <v>0.58000000000000185</v>
      </c>
      <c r="L1464" s="70">
        <f t="shared" si="298"/>
        <v>3.3720930232558247E-2</v>
      </c>
      <c r="M1464" s="64">
        <f t="shared" ca="1" si="287"/>
        <v>18.52</v>
      </c>
      <c r="N1464" s="64">
        <f t="shared" ca="1" si="289"/>
        <v>-1.3200000000000003</v>
      </c>
      <c r="O1464" s="64">
        <f t="shared" ca="1" si="290"/>
        <v>1.7424000000000008</v>
      </c>
      <c r="P1464" s="64">
        <f t="shared" ca="1" si="291"/>
        <v>1.3200000000000003</v>
      </c>
      <c r="Q1464" s="70">
        <f t="shared" ca="1" si="292"/>
        <v>7.6744186046511648E-2</v>
      </c>
      <c r="R1464" s="67">
        <f t="shared" ca="1" si="288"/>
        <v>-1.2739624829467944</v>
      </c>
      <c r="S1464" s="68">
        <f t="shared" ca="1" si="299"/>
        <v>0</v>
      </c>
    </row>
    <row r="1465" spans="5:19" x14ac:dyDescent="0.25">
      <c r="E1465" s="62">
        <f t="shared" si="293"/>
        <v>1464</v>
      </c>
      <c r="F1465" s="50">
        <v>45589</v>
      </c>
      <c r="G1465" s="51">
        <v>16.57</v>
      </c>
      <c r="H1465" s="69">
        <f t="shared" si="294"/>
        <v>17.2</v>
      </c>
      <c r="I1465" s="64">
        <f t="shared" si="295"/>
        <v>-0.62999999999999901</v>
      </c>
      <c r="J1465" s="64">
        <f t="shared" si="296"/>
        <v>0.39689999999999875</v>
      </c>
      <c r="K1465" s="64">
        <f t="shared" si="297"/>
        <v>0.62999999999999901</v>
      </c>
      <c r="L1465" s="70">
        <f t="shared" si="298"/>
        <v>3.8020519010259442E-2</v>
      </c>
      <c r="M1465" s="64">
        <f t="shared" ca="1" si="287"/>
        <v>17.72</v>
      </c>
      <c r="N1465" s="64">
        <f t="shared" ca="1" si="289"/>
        <v>-1.1499999999999986</v>
      </c>
      <c r="O1465" s="64">
        <f t="shared" ca="1" si="290"/>
        <v>1.3224999999999967</v>
      </c>
      <c r="P1465" s="64">
        <f t="shared" ca="1" si="291"/>
        <v>1.1499999999999986</v>
      </c>
      <c r="Q1465" s="70">
        <f t="shared" ca="1" si="292"/>
        <v>6.9402534701267268E-2</v>
      </c>
      <c r="R1465" s="67">
        <f t="shared" ca="1" si="288"/>
        <v>-1.1039624829467927</v>
      </c>
      <c r="S1465" s="68">
        <f t="shared" ca="1" si="299"/>
        <v>0</v>
      </c>
    </row>
    <row r="1466" spans="5:19" x14ac:dyDescent="0.25">
      <c r="E1466" s="62">
        <f t="shared" si="293"/>
        <v>1465</v>
      </c>
      <c r="F1466" s="50">
        <v>45590</v>
      </c>
      <c r="G1466" s="51">
        <v>16.73</v>
      </c>
      <c r="H1466" s="69">
        <f t="shared" si="294"/>
        <v>16.57</v>
      </c>
      <c r="I1466" s="64">
        <f t="shared" si="295"/>
        <v>0.16000000000000014</v>
      </c>
      <c r="J1466" s="64">
        <f t="shared" si="296"/>
        <v>2.5600000000000046E-2</v>
      </c>
      <c r="K1466" s="64">
        <f t="shared" si="297"/>
        <v>0.16000000000000014</v>
      </c>
      <c r="L1466" s="70">
        <f t="shared" si="298"/>
        <v>9.5636580992229606E-3</v>
      </c>
      <c r="M1466" s="64">
        <f t="shared" ca="1" si="287"/>
        <v>17.183333333333334</v>
      </c>
      <c r="N1466" s="64">
        <f t="shared" ca="1" si="289"/>
        <v>-0.45333333333333314</v>
      </c>
      <c r="O1466" s="64">
        <f t="shared" ca="1" si="290"/>
        <v>0.20551111111111095</v>
      </c>
      <c r="P1466" s="64">
        <f t="shared" ca="1" si="291"/>
        <v>0.45333333333333314</v>
      </c>
      <c r="Q1466" s="70">
        <f t="shared" ca="1" si="292"/>
        <v>2.7097031281131688E-2</v>
      </c>
      <c r="R1466" s="67">
        <f t="shared" ca="1" si="288"/>
        <v>-0.40729581628012718</v>
      </c>
      <c r="S1466" s="68">
        <f t="shared" ca="1" si="299"/>
        <v>0</v>
      </c>
    </row>
    <row r="1467" spans="5:19" x14ac:dyDescent="0.25">
      <c r="E1467" s="62">
        <f t="shared" si="293"/>
        <v>1466</v>
      </c>
      <c r="F1467" s="50">
        <v>45593</v>
      </c>
      <c r="G1467" s="51">
        <v>17.03</v>
      </c>
      <c r="H1467" s="69">
        <f t="shared" si="294"/>
        <v>16.73</v>
      </c>
      <c r="I1467" s="64">
        <f t="shared" si="295"/>
        <v>0.30000000000000071</v>
      </c>
      <c r="J1467" s="64">
        <f t="shared" si="296"/>
        <v>9.0000000000000427E-2</v>
      </c>
      <c r="K1467" s="64">
        <f t="shared" si="297"/>
        <v>0.30000000000000071</v>
      </c>
      <c r="L1467" s="70">
        <f t="shared" si="298"/>
        <v>1.7615971814445137E-2</v>
      </c>
      <c r="M1467" s="64">
        <f t="shared" ca="1" si="287"/>
        <v>16.833333333333332</v>
      </c>
      <c r="N1467" s="64">
        <f t="shared" ca="1" si="289"/>
        <v>0.19666666666666899</v>
      </c>
      <c r="O1467" s="64">
        <f t="shared" ca="1" si="290"/>
        <v>3.8677777777778692E-2</v>
      </c>
      <c r="P1467" s="64">
        <f t="shared" ca="1" si="291"/>
        <v>0.19666666666666899</v>
      </c>
      <c r="Q1467" s="70">
        <f t="shared" ca="1" si="292"/>
        <v>1.1548248189469699E-2</v>
      </c>
      <c r="R1467" s="67">
        <f t="shared" ca="1" si="288"/>
        <v>0.24270418371987496</v>
      </c>
      <c r="S1467" s="68">
        <f t="shared" ca="1" si="299"/>
        <v>1</v>
      </c>
    </row>
    <row r="1468" spans="5:19" x14ac:dyDescent="0.25">
      <c r="E1468" s="62">
        <f t="shared" si="293"/>
        <v>1467</v>
      </c>
      <c r="F1468" s="50">
        <v>45594</v>
      </c>
      <c r="G1468" s="51">
        <v>21.63</v>
      </c>
      <c r="H1468" s="69">
        <f t="shared" si="294"/>
        <v>17.03</v>
      </c>
      <c r="I1468" s="64">
        <f t="shared" si="295"/>
        <v>4.5999999999999979</v>
      </c>
      <c r="J1468" s="64">
        <f t="shared" si="296"/>
        <v>21.159999999999979</v>
      </c>
      <c r="K1468" s="64">
        <f t="shared" si="297"/>
        <v>4.5999999999999979</v>
      </c>
      <c r="L1468" s="70">
        <f t="shared" si="298"/>
        <v>0.21266759130836793</v>
      </c>
      <c r="M1468" s="64">
        <f t="shared" ca="1" si="287"/>
        <v>16.776666666666667</v>
      </c>
      <c r="N1468" s="64">
        <f t="shared" ca="1" si="289"/>
        <v>4.8533333333333317</v>
      </c>
      <c r="O1468" s="64">
        <f t="shared" ca="1" si="290"/>
        <v>23.554844444444427</v>
      </c>
      <c r="P1468" s="64">
        <f t="shared" ca="1" si="291"/>
        <v>4.8533333333333317</v>
      </c>
      <c r="Q1468" s="70">
        <f t="shared" ca="1" si="292"/>
        <v>0.22437971952535052</v>
      </c>
      <c r="R1468" s="67">
        <f t="shared" ca="1" si="288"/>
        <v>4.8993708503865374</v>
      </c>
      <c r="S1468" s="68">
        <f t="shared" ca="1" si="299"/>
        <v>0</v>
      </c>
    </row>
    <row r="1469" spans="5:19" x14ac:dyDescent="0.25">
      <c r="E1469" s="62">
        <f t="shared" si="293"/>
        <v>1468</v>
      </c>
      <c r="F1469" s="50">
        <v>45595</v>
      </c>
      <c r="G1469" s="51">
        <v>22.26</v>
      </c>
      <c r="H1469" s="69">
        <f t="shared" si="294"/>
        <v>21.63</v>
      </c>
      <c r="I1469" s="64">
        <f t="shared" si="295"/>
        <v>0.63000000000000256</v>
      </c>
      <c r="J1469" s="64">
        <f t="shared" si="296"/>
        <v>0.39690000000000325</v>
      </c>
      <c r="K1469" s="64">
        <f t="shared" si="297"/>
        <v>0.63000000000000256</v>
      </c>
      <c r="L1469" s="70">
        <f t="shared" si="298"/>
        <v>2.8301886792452942E-2</v>
      </c>
      <c r="M1469" s="64">
        <f t="shared" ca="1" si="287"/>
        <v>18.463333333333335</v>
      </c>
      <c r="N1469" s="64">
        <f t="shared" ca="1" si="289"/>
        <v>3.7966666666666669</v>
      </c>
      <c r="O1469" s="64">
        <f t="shared" ca="1" si="290"/>
        <v>14.414677777777779</v>
      </c>
      <c r="P1469" s="64">
        <f t="shared" ca="1" si="291"/>
        <v>3.7966666666666669</v>
      </c>
      <c r="Q1469" s="70">
        <f t="shared" ca="1" si="292"/>
        <v>0.17056004791853849</v>
      </c>
      <c r="R1469" s="67">
        <f t="shared" ca="1" si="288"/>
        <v>3.842704183719873</v>
      </c>
      <c r="S1469" s="68">
        <f t="shared" ca="1" si="299"/>
        <v>0</v>
      </c>
    </row>
    <row r="1470" spans="5:19" x14ac:dyDescent="0.25">
      <c r="E1470" s="72">
        <f t="shared" si="293"/>
        <v>1469</v>
      </c>
      <c r="F1470" s="50">
        <v>45596</v>
      </c>
      <c r="G1470" s="51">
        <v>20.71</v>
      </c>
      <c r="H1470" s="73">
        <f t="shared" si="294"/>
        <v>22.26</v>
      </c>
      <c r="I1470" s="74">
        <f t="shared" si="295"/>
        <v>-1.5500000000000007</v>
      </c>
      <c r="J1470" s="74">
        <f t="shared" si="296"/>
        <v>2.4025000000000021</v>
      </c>
      <c r="K1470" s="74">
        <f t="shared" si="297"/>
        <v>1.5500000000000007</v>
      </c>
      <c r="L1470" s="75">
        <f t="shared" si="298"/>
        <v>7.4843070980202833E-2</v>
      </c>
      <c r="M1470" s="74">
        <f t="shared" ca="1" si="287"/>
        <v>20.306666666666668</v>
      </c>
      <c r="N1470" s="74">
        <f t="shared" ca="1" si="289"/>
        <v>0.40333333333333243</v>
      </c>
      <c r="O1470" s="74">
        <f t="shared" ca="1" si="290"/>
        <v>0.16267777777777706</v>
      </c>
      <c r="P1470" s="74">
        <f t="shared" ca="1" si="291"/>
        <v>0.40333333333333243</v>
      </c>
      <c r="Q1470" s="75">
        <f t="shared" ca="1" si="292"/>
        <v>1.947529373893445E-2</v>
      </c>
      <c r="R1470" s="76">
        <f t="shared" ca="1" si="288"/>
        <v>0.4493708503865384</v>
      </c>
      <c r="S1470" s="77">
        <f t="shared" ca="1" si="299"/>
        <v>0</v>
      </c>
    </row>
  </sheetData>
  <mergeCells count="10">
    <mergeCell ref="A12:B12"/>
    <mergeCell ref="A27:B27"/>
    <mergeCell ref="A39:B39"/>
    <mergeCell ref="A49:B49"/>
    <mergeCell ref="A1:B1"/>
    <mergeCell ref="A6:C6"/>
    <mergeCell ref="A7:B7"/>
    <mergeCell ref="A8:B8"/>
    <mergeCell ref="A9:B9"/>
    <mergeCell ref="A10:B10"/>
  </mergeCells>
  <pageMargins left="0.7" right="0.7" top="0.75" bottom="0.75" header="0.3" footer="0.3"/>
  <drawing r:id="rId1"/>
  <legacy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1E3C5-0772-4F29-AD8F-A4948A41C54D}">
  <dimension ref="A1:Q1471"/>
  <sheetViews>
    <sheetView zoomScale="85" zoomScaleNormal="85" workbookViewId="0">
      <selection activeCell="H12" sqref="H12"/>
    </sheetView>
  </sheetViews>
  <sheetFormatPr defaultRowHeight="13.8" x14ac:dyDescent="0.25"/>
  <cols>
    <col min="1" max="1" width="21" style="58" customWidth="1"/>
    <col min="2" max="2" width="22.59765625" style="58" customWidth="1"/>
    <col min="3" max="3" width="8.796875" style="58"/>
    <col min="4" max="4" width="17.3984375" style="58" customWidth="1"/>
    <col min="5" max="5" width="8.796875" style="58"/>
    <col min="6" max="6" width="14.296875" style="58" bestFit="1" customWidth="1"/>
    <col min="7" max="7" width="10.796875" style="58" customWidth="1"/>
    <col min="8" max="8" width="16.69921875" style="89" customWidth="1"/>
    <col min="9" max="9" width="8.796875" style="89"/>
    <col min="10" max="10" width="10.3984375" style="89" customWidth="1"/>
    <col min="11" max="11" width="11.5" style="89" customWidth="1"/>
    <col min="12" max="12" width="14.796875" style="89" customWidth="1"/>
    <col min="13" max="13" width="17.8984375" style="89" customWidth="1"/>
    <col min="14" max="14" width="11.09765625" style="89" bestFit="1" customWidth="1"/>
    <col min="15" max="15" width="13.69921875" style="89" bestFit="1" customWidth="1"/>
    <col min="16" max="16" width="14.796875" style="89" bestFit="1" customWidth="1"/>
    <col min="17" max="17" width="18.19921875" style="89" bestFit="1" customWidth="1"/>
    <col min="18" max="16384" width="8.796875" style="58"/>
  </cols>
  <sheetData>
    <row r="1" spans="1:17" ht="14.4" x14ac:dyDescent="0.3">
      <c r="A1" s="214" t="s">
        <v>134</v>
      </c>
      <c r="B1" s="214"/>
      <c r="C1" s="214"/>
      <c r="F1" s="60" t="s">
        <v>0</v>
      </c>
      <c r="G1" s="61" t="s">
        <v>1</v>
      </c>
      <c r="H1" s="266" t="s">
        <v>121</v>
      </c>
      <c r="I1" s="267" t="s">
        <v>116</v>
      </c>
      <c r="J1" s="267" t="s">
        <v>117</v>
      </c>
      <c r="K1" s="267" t="s">
        <v>118</v>
      </c>
      <c r="L1" s="267" t="s">
        <v>119</v>
      </c>
      <c r="M1" s="268" t="s">
        <v>122</v>
      </c>
      <c r="N1" s="267" t="s">
        <v>8</v>
      </c>
      <c r="O1" s="267" t="s">
        <v>14</v>
      </c>
      <c r="P1" s="267" t="s">
        <v>123</v>
      </c>
      <c r="Q1" s="267" t="s">
        <v>124</v>
      </c>
    </row>
    <row r="2" spans="1:17" ht="14.4" thickBot="1" x14ac:dyDescent="0.3">
      <c r="F2" s="50">
        <v>43467</v>
      </c>
      <c r="G2" s="51">
        <v>55.561599999999999</v>
      </c>
      <c r="H2" s="92"/>
      <c r="I2" s="92"/>
      <c r="J2" s="92"/>
      <c r="K2" s="92"/>
      <c r="L2" s="93"/>
      <c r="M2" s="90"/>
      <c r="N2" s="90"/>
      <c r="O2" s="90"/>
      <c r="P2" s="90"/>
      <c r="Q2" s="91"/>
    </row>
    <row r="3" spans="1:17" ht="15" thickBot="1" x14ac:dyDescent="0.35">
      <c r="A3" s="221" t="s">
        <v>125</v>
      </c>
      <c r="B3" s="222"/>
      <c r="C3" s="56" t="s">
        <v>126</v>
      </c>
      <c r="D3" s="80" t="s">
        <v>127</v>
      </c>
      <c r="F3" s="50">
        <v>43468</v>
      </c>
      <c r="G3" s="51">
        <v>53.926299999999998</v>
      </c>
      <c r="H3" s="92"/>
      <c r="I3" s="92"/>
      <c r="J3" s="92"/>
      <c r="K3" s="92"/>
      <c r="L3" s="93"/>
      <c r="M3" s="90"/>
      <c r="N3" s="90"/>
      <c r="O3" s="90"/>
      <c r="P3" s="90"/>
      <c r="Q3" s="91"/>
    </row>
    <row r="4" spans="1:17" ht="15" thickBot="1" x14ac:dyDescent="0.35">
      <c r="A4" s="215" t="s">
        <v>53</v>
      </c>
      <c r="B4" s="223"/>
      <c r="C4" s="21">
        <f>AVERAGE(I5:I1470)</f>
        <v>-4.3825961800818339E-2</v>
      </c>
      <c r="D4" s="81">
        <f>AVERAGE(N8:N1470)</f>
        <v>-7.8021708817500382E-2</v>
      </c>
      <c r="F4" s="50">
        <v>43469</v>
      </c>
      <c r="G4" s="51">
        <v>55.779600000000002</v>
      </c>
      <c r="H4" s="92"/>
      <c r="I4" s="92"/>
      <c r="J4" s="92"/>
      <c r="K4" s="92"/>
      <c r="L4" s="93"/>
      <c r="M4" s="90"/>
      <c r="N4" s="90"/>
      <c r="O4" s="90"/>
      <c r="P4" s="90"/>
      <c r="Q4" s="91"/>
    </row>
    <row r="5" spans="1:17" ht="15" thickBot="1" x14ac:dyDescent="0.35">
      <c r="A5" s="215" t="s">
        <v>54</v>
      </c>
      <c r="B5" s="223"/>
      <c r="C5" s="21">
        <f>AVERAGE(K5:K1470)</f>
        <v>0.98403660300136253</v>
      </c>
      <c r="D5" s="81">
        <f>AVERAGE(P8:P1470)</f>
        <v>1.1984964183185249</v>
      </c>
      <c r="F5" s="50">
        <v>43472</v>
      </c>
      <c r="G5" s="51">
        <v>56.8309</v>
      </c>
      <c r="H5" s="82">
        <f>$A$10*G4+$A$11*G3+$A$12*G2</f>
        <v>55.158209999999997</v>
      </c>
      <c r="I5" s="82">
        <f>(Table8[[#This Row],[Adj Close]]-Table8[[#This Row],[Forecast 3 Period]])</f>
        <v>1.6726900000000029</v>
      </c>
      <c r="J5" s="82">
        <f>Table8[[#This Row],[Erorr ]]^2</f>
        <v>2.7978918361000096</v>
      </c>
      <c r="K5" s="82">
        <f>ABS(Table8[[#This Row],[Erorr ]])</f>
        <v>1.6726900000000029</v>
      </c>
      <c r="L5" s="83">
        <f>Table8[[#This Row],[Abs Erorr ]]/Table8[[#This Row],[Adj Close]]</f>
        <v>2.9432755771948059E-2</v>
      </c>
      <c r="M5" s="90"/>
      <c r="N5" s="90"/>
      <c r="O5" s="90"/>
      <c r="P5" s="90"/>
      <c r="Q5" s="91"/>
    </row>
    <row r="6" spans="1:17" ht="15" thickBot="1" x14ac:dyDescent="0.35">
      <c r="A6" s="215" t="s">
        <v>55</v>
      </c>
      <c r="B6" s="223"/>
      <c r="C6" s="21">
        <f>SQRT(AVERAGE(J5:J1470))</f>
        <v>1.4476588273394413</v>
      </c>
      <c r="D6" s="81">
        <f>SQRT(AVERAGE(O8:O1470))</f>
        <v>1.7382516766578893</v>
      </c>
      <c r="F6" s="50">
        <v>43473</v>
      </c>
      <c r="G6" s="51">
        <v>58.100200000000001</v>
      </c>
      <c r="H6" s="82">
        <f t="shared" ref="H6:H69" si="0">$A$10*G5+$A$11*G4+$A$12*G3</f>
        <v>55.644129999999997</v>
      </c>
      <c r="I6" s="82">
        <f>(Table8[[#This Row],[Adj Close]]-Table8[[#This Row],[Forecast 3 Period]])</f>
        <v>2.456070000000004</v>
      </c>
      <c r="J6" s="82">
        <f>Table8[[#This Row],[Erorr ]]^2</f>
        <v>6.0322798449000192</v>
      </c>
      <c r="K6" s="82">
        <f>ABS(Table8[[#This Row],[Erorr ]])</f>
        <v>2.456070000000004</v>
      </c>
      <c r="L6" s="83">
        <f>Table8[[#This Row],[Abs Erorr ]]/Table8[[#This Row],[Adj Close]]</f>
        <v>4.2273004223737677E-2</v>
      </c>
      <c r="M6" s="90"/>
      <c r="N6" s="90"/>
      <c r="O6" s="90"/>
      <c r="P6" s="90"/>
      <c r="Q6" s="91"/>
    </row>
    <row r="7" spans="1:17" ht="15" thickBot="1" x14ac:dyDescent="0.35">
      <c r="A7" s="215" t="s">
        <v>56</v>
      </c>
      <c r="B7" s="223"/>
      <c r="C7" s="24">
        <f>AVERAGE(L5:L1470)</f>
        <v>2.3934360233376313E-2</v>
      </c>
      <c r="D7" s="84">
        <f>AVERAGE(Q8:Q1470)</f>
        <v>2.8940612612171072E-2</v>
      </c>
      <c r="F7" s="50">
        <v>43474</v>
      </c>
      <c r="G7" s="51">
        <v>58.224800000000002</v>
      </c>
      <c r="H7" s="82">
        <f t="shared" si="0"/>
        <v>57.023229999999998</v>
      </c>
      <c r="I7" s="82">
        <f>(Table8[[#This Row],[Adj Close]]-Table8[[#This Row],[Forecast 3 Period]])</f>
        <v>1.2015700000000038</v>
      </c>
      <c r="J7" s="82">
        <f>Table8[[#This Row],[Erorr ]]^2</f>
        <v>1.4437704649000092</v>
      </c>
      <c r="K7" s="82">
        <f>ABS(Table8[[#This Row],[Erorr ]])</f>
        <v>1.2015700000000038</v>
      </c>
      <c r="L7" s="83">
        <f>Table8[[#This Row],[Abs Erorr ]]/Table8[[#This Row],[Adj Close]]</f>
        <v>2.063673898407558E-2</v>
      </c>
      <c r="M7" s="90"/>
      <c r="N7" s="90"/>
      <c r="O7" s="90"/>
      <c r="P7" s="90"/>
      <c r="Q7" s="91"/>
    </row>
    <row r="8" spans="1:17" x14ac:dyDescent="0.25">
      <c r="F8" s="50">
        <v>43475</v>
      </c>
      <c r="G8" s="51">
        <v>57.344900000000003</v>
      </c>
      <c r="H8" s="82">
        <f t="shared" si="0"/>
        <v>57.769250000000007</v>
      </c>
      <c r="I8" s="82">
        <f>(Table8[[#This Row],[Adj Close]]-Table8[[#This Row],[Forecast 3 Period]])</f>
        <v>-0.424350000000004</v>
      </c>
      <c r="J8" s="82">
        <f>Table8[[#This Row],[Erorr ]]^2</f>
        <v>0.1800729225000034</v>
      </c>
      <c r="K8" s="82">
        <f>ABS(Table8[[#This Row],[Erorr ]])</f>
        <v>0.424350000000004</v>
      </c>
      <c r="L8" s="83">
        <f>Table8[[#This Row],[Abs Erorr ]]/Table8[[#This Row],[Adj Close]]</f>
        <v>7.3999605893462885E-3</v>
      </c>
      <c r="M8" s="85">
        <f>$B$10*G7+$B$11*G6+$B$12*G5+$B$13*G4+$B$14*G3+$B$15*G2</f>
        <v>56.735890000000005</v>
      </c>
      <c r="N8" s="82">
        <f>(Table8[[#This Row],[Adj Close]]-Table8[[#This Row],[Forecast 6 Period ]])</f>
        <v>0.60900999999999783</v>
      </c>
      <c r="O8" s="82">
        <f>Table8[[#This Row],[Erorr 2]]^2</f>
        <v>0.37089318009999733</v>
      </c>
      <c r="P8" s="82">
        <f>ABS(Table8[[#This Row],[Erorr 2]])</f>
        <v>0.60900999999999783</v>
      </c>
      <c r="Q8" s="83">
        <f>Table8[[#This Row],[Abs Erorr 4]]/Table8[[#This Row],[Adj Close]]</f>
        <v>1.0620124893408094E-2</v>
      </c>
    </row>
    <row r="9" spans="1:17" x14ac:dyDescent="0.25">
      <c r="A9" s="86" t="s">
        <v>115</v>
      </c>
      <c r="B9" s="86" t="s">
        <v>120</v>
      </c>
      <c r="F9" s="50">
        <v>43476</v>
      </c>
      <c r="G9" s="51">
        <v>55.647300000000001</v>
      </c>
      <c r="H9" s="82">
        <f t="shared" si="0"/>
        <v>57.835459999999998</v>
      </c>
      <c r="I9" s="82">
        <f>(Table8[[#This Row],[Adj Close]]-Table8[[#This Row],[Forecast 3 Period]])</f>
        <v>-2.1881599999999963</v>
      </c>
      <c r="J9" s="82">
        <f>Table8[[#This Row],[Erorr ]]^2</f>
        <v>4.7880441855999836</v>
      </c>
      <c r="K9" s="82">
        <f>ABS(Table8[[#This Row],[Erorr ]])</f>
        <v>2.1881599999999963</v>
      </c>
      <c r="L9" s="83">
        <f>Table8[[#This Row],[Abs Erorr ]]/Table8[[#This Row],[Adj Close]]</f>
        <v>3.9321943742104223E-2</v>
      </c>
      <c r="M9" s="85">
        <f t="shared" ref="M9:M72" si="1">$B$10*G8+$B$11*G7+$B$12*G6+$B$13*G5+$B$14*G4+$B$15*G3</f>
        <v>57.070750000000004</v>
      </c>
      <c r="N9" s="82">
        <f>(Table8[[#This Row],[Adj Close]]-Table8[[#This Row],[Forecast 6 Period ]])</f>
        <v>-1.4234500000000025</v>
      </c>
      <c r="O9" s="82">
        <f>Table8[[#This Row],[Erorr 2]]^2</f>
        <v>2.0262099025000073</v>
      </c>
      <c r="P9" s="82">
        <f>ABS(Table8[[#This Row],[Erorr 2]])</f>
        <v>1.4234500000000025</v>
      </c>
      <c r="Q9" s="83">
        <f>Table8[[#This Row],[Abs Erorr 4]]/Table8[[#This Row],[Adj Close]]</f>
        <v>2.5579857423450959E-2</v>
      </c>
    </row>
    <row r="10" spans="1:17" x14ac:dyDescent="0.25">
      <c r="A10" s="84">
        <v>0.4</v>
      </c>
      <c r="B10" s="84">
        <v>0.2</v>
      </c>
      <c r="F10" s="50">
        <v>43479</v>
      </c>
      <c r="G10" s="51">
        <v>55.779600000000002</v>
      </c>
      <c r="H10" s="82">
        <f t="shared" si="0"/>
        <v>56.929829999999995</v>
      </c>
      <c r="I10" s="82">
        <f>(Table8[[#This Row],[Adj Close]]-Table8[[#This Row],[Forecast 3 Period]])</f>
        <v>-1.1502299999999934</v>
      </c>
      <c r="J10" s="82">
        <f>Table8[[#This Row],[Erorr ]]^2</f>
        <v>1.3230290528999848</v>
      </c>
      <c r="K10" s="82">
        <f>ABS(Table8[[#This Row],[Erorr ]])</f>
        <v>1.1502299999999934</v>
      </c>
      <c r="L10" s="83">
        <f>Table8[[#This Row],[Abs Erorr ]]/Table8[[#This Row],[Adj Close]]</f>
        <v>2.062097971301324E-2</v>
      </c>
      <c r="M10" s="85">
        <f t="shared" si="1"/>
        <v>57.124490000000009</v>
      </c>
      <c r="N10" s="82">
        <f>(Table8[[#This Row],[Adj Close]]-Table8[[#This Row],[Forecast 6 Period ]])</f>
        <v>-1.3448900000000066</v>
      </c>
      <c r="O10" s="82">
        <f>Table8[[#This Row],[Erorr 2]]^2</f>
        <v>1.8087291121000177</v>
      </c>
      <c r="P10" s="82">
        <f>ABS(Table8[[#This Row],[Erorr 2]])</f>
        <v>1.3448900000000066</v>
      </c>
      <c r="Q10" s="83">
        <f>Table8[[#This Row],[Abs Erorr 4]]/Table8[[#This Row],[Adj Close]]</f>
        <v>2.4110786022130071E-2</v>
      </c>
    </row>
    <row r="11" spans="1:17" x14ac:dyDescent="0.25">
      <c r="A11" s="84">
        <v>0.3</v>
      </c>
      <c r="B11" s="84">
        <v>0.2</v>
      </c>
      <c r="F11" s="50">
        <v>43480</v>
      </c>
      <c r="G11" s="51">
        <v>56.1145</v>
      </c>
      <c r="H11" s="82">
        <f t="shared" si="0"/>
        <v>56.209500000000006</v>
      </c>
      <c r="I11" s="82">
        <f>(Table8[[#This Row],[Adj Close]]-Table8[[#This Row],[Forecast 3 Period]])</f>
        <v>-9.5000000000005969E-2</v>
      </c>
      <c r="J11" s="82">
        <f>Table8[[#This Row],[Erorr ]]^2</f>
        <v>9.0250000000011345E-3</v>
      </c>
      <c r="K11" s="82">
        <f>ABS(Table8[[#This Row],[Erorr ]])</f>
        <v>9.5000000000005969E-2</v>
      </c>
      <c r="L11" s="83">
        <f>Table8[[#This Row],[Abs Erorr ]]/Table8[[#This Row],[Adj Close]]</f>
        <v>1.6929670584252905E-3</v>
      </c>
      <c r="M11" s="85">
        <f t="shared" si="1"/>
        <v>56.892430000000004</v>
      </c>
      <c r="N11" s="82">
        <f>(Table8[[#This Row],[Adj Close]]-Table8[[#This Row],[Forecast 6 Period ]])</f>
        <v>-0.7779300000000049</v>
      </c>
      <c r="O11" s="82">
        <f>Table8[[#This Row],[Erorr 2]]^2</f>
        <v>0.6051750849000076</v>
      </c>
      <c r="P11" s="82">
        <f>ABS(Table8[[#This Row],[Erorr 2]])</f>
        <v>0.7779300000000049</v>
      </c>
      <c r="Q11" s="83">
        <f>Table8[[#This Row],[Abs Erorr 4]]/Table8[[#This Row],[Adj Close]]</f>
        <v>1.3863261723796967E-2</v>
      </c>
    </row>
    <row r="12" spans="1:17" x14ac:dyDescent="0.25">
      <c r="A12" s="84">
        <v>0.3</v>
      </c>
      <c r="B12" s="84">
        <v>0.2</v>
      </c>
      <c r="F12" s="50">
        <v>43481</v>
      </c>
      <c r="G12" s="51">
        <v>56.005499999999998</v>
      </c>
      <c r="H12" s="82">
        <f t="shared" si="0"/>
        <v>55.873870000000004</v>
      </c>
      <c r="I12" s="82">
        <f>(Table8[[#This Row],[Adj Close]]-Table8[[#This Row],[Forecast 3 Period]])</f>
        <v>0.13162999999999414</v>
      </c>
      <c r="J12" s="82">
        <f>Table8[[#This Row],[Erorr ]]^2</f>
        <v>1.7326456899998458E-2</v>
      </c>
      <c r="K12" s="82">
        <f>ABS(Table8[[#This Row],[Erorr ]])</f>
        <v>0.13162999999999414</v>
      </c>
      <c r="L12" s="83">
        <f>Table8[[#This Row],[Abs Erorr ]]/Table8[[#This Row],[Adj Close]]</f>
        <v>2.3503048807705339E-3</v>
      </c>
      <c r="M12" s="85">
        <f t="shared" si="1"/>
        <v>56.609760000000009</v>
      </c>
      <c r="N12" s="82">
        <f>(Table8[[#This Row],[Adj Close]]-Table8[[#This Row],[Forecast 6 Period ]])</f>
        <v>-0.60426000000001068</v>
      </c>
      <c r="O12" s="82">
        <f>Table8[[#This Row],[Erorr 2]]^2</f>
        <v>0.36513014760001289</v>
      </c>
      <c r="P12" s="82">
        <f>ABS(Table8[[#This Row],[Erorr 2]])</f>
        <v>0.60426000000001068</v>
      </c>
      <c r="Q12" s="83">
        <f>Table8[[#This Row],[Abs Erorr 4]]/Table8[[#This Row],[Adj Close]]</f>
        <v>1.0789297479712004E-2</v>
      </c>
    </row>
    <row r="13" spans="1:17" x14ac:dyDescent="0.25">
      <c r="A13" s="84"/>
      <c r="B13" s="84">
        <v>0.2</v>
      </c>
      <c r="F13" s="50">
        <v>43482</v>
      </c>
      <c r="G13" s="51">
        <v>57.048999999999999</v>
      </c>
      <c r="H13" s="82">
        <f t="shared" si="0"/>
        <v>55.97043</v>
      </c>
      <c r="I13" s="82">
        <f>(Table8[[#This Row],[Adj Close]]-Table8[[#This Row],[Forecast 3 Period]])</f>
        <v>1.0785699999999991</v>
      </c>
      <c r="J13" s="82">
        <f>Table8[[#This Row],[Erorr ]]^2</f>
        <v>1.1633132448999981</v>
      </c>
      <c r="K13" s="82">
        <f>ABS(Table8[[#This Row],[Erorr ]])</f>
        <v>1.0785699999999991</v>
      </c>
      <c r="L13" s="83">
        <f>Table8[[#This Row],[Abs Erorr ]]/Table8[[#This Row],[Adj Close]]</f>
        <v>1.8906028151238395E-2</v>
      </c>
      <c r="M13" s="85">
        <f t="shared" si="1"/>
        <v>56.266350000000003</v>
      </c>
      <c r="N13" s="82">
        <f>(Table8[[#This Row],[Adj Close]]-Table8[[#This Row],[Forecast 6 Period ]])</f>
        <v>0.78264999999999674</v>
      </c>
      <c r="O13" s="82">
        <f>Table8[[#This Row],[Erorr 2]]^2</f>
        <v>0.61254102249999487</v>
      </c>
      <c r="P13" s="82">
        <f>ABS(Table8[[#This Row],[Erorr 2]])</f>
        <v>0.78264999999999674</v>
      </c>
      <c r="Q13" s="83">
        <f>Table8[[#This Row],[Abs Erorr 4]]/Table8[[#This Row],[Adj Close]]</f>
        <v>1.3718908306894017E-2</v>
      </c>
    </row>
    <row r="14" spans="1:17" x14ac:dyDescent="0.25">
      <c r="A14" s="84"/>
      <c r="B14" s="84">
        <v>0.1</v>
      </c>
      <c r="F14" s="50">
        <v>43483</v>
      </c>
      <c r="G14" s="51">
        <v>64.119699999999995</v>
      </c>
      <c r="H14" s="82">
        <f t="shared" si="0"/>
        <v>56.455600000000004</v>
      </c>
      <c r="I14" s="82">
        <f>(Table8[[#This Row],[Adj Close]]-Table8[[#This Row],[Forecast 3 Period]])</f>
        <v>7.6640999999999906</v>
      </c>
      <c r="J14" s="82">
        <f>Table8[[#This Row],[Erorr ]]^2</f>
        <v>58.738428809999853</v>
      </c>
      <c r="K14" s="82">
        <f>ABS(Table8[[#This Row],[Erorr ]])</f>
        <v>7.6640999999999906</v>
      </c>
      <c r="L14" s="83">
        <f>Table8[[#This Row],[Abs Erorr ]]/Table8[[#This Row],[Adj Close]]</f>
        <v>0.11952800777296199</v>
      </c>
      <c r="M14" s="85">
        <f t="shared" si="1"/>
        <v>56.288940000000004</v>
      </c>
      <c r="N14" s="82">
        <f>(Table8[[#This Row],[Adj Close]]-Table8[[#This Row],[Forecast 6 Period ]])</f>
        <v>7.8307599999999908</v>
      </c>
      <c r="O14" s="82">
        <f>Table8[[#This Row],[Erorr 2]]^2</f>
        <v>61.320802177599859</v>
      </c>
      <c r="P14" s="82">
        <f>ABS(Table8[[#This Row],[Erorr 2]])</f>
        <v>7.8307599999999908</v>
      </c>
      <c r="Q14" s="83">
        <f>Table8[[#This Row],[Abs Erorr 4]]/Table8[[#This Row],[Adj Close]]</f>
        <v>0.12212720895450214</v>
      </c>
    </row>
    <row r="15" spans="1:17" x14ac:dyDescent="0.25">
      <c r="A15" s="84"/>
      <c r="B15" s="84">
        <v>0.1</v>
      </c>
      <c r="F15" s="50">
        <v>43487</v>
      </c>
      <c r="G15" s="51">
        <v>63.675800000000002</v>
      </c>
      <c r="H15" s="82">
        <f t="shared" si="0"/>
        <v>59.564229999999995</v>
      </c>
      <c r="I15" s="82">
        <f>(Table8[[#This Row],[Adj Close]]-Table8[[#This Row],[Forecast 3 Period]])</f>
        <v>4.1115700000000075</v>
      </c>
      <c r="J15" s="82">
        <f>Table8[[#This Row],[Erorr ]]^2</f>
        <v>16.90500786490006</v>
      </c>
      <c r="K15" s="82">
        <f>ABS(Table8[[#This Row],[Erorr ]])</f>
        <v>4.1115700000000075</v>
      </c>
      <c r="L15" s="83">
        <f>Table8[[#This Row],[Abs Erorr ]]/Table8[[#This Row],[Adj Close]]</f>
        <v>6.4570370533232516E-2</v>
      </c>
      <c r="M15" s="85">
        <f t="shared" si="1"/>
        <v>57.800430000000006</v>
      </c>
      <c r="N15" s="82">
        <f>(Table8[[#This Row],[Adj Close]]-Table8[[#This Row],[Forecast 6 Period ]])</f>
        <v>5.8753699999999967</v>
      </c>
      <c r="O15" s="82">
        <f>Table8[[#This Row],[Erorr 2]]^2</f>
        <v>34.519972636899958</v>
      </c>
      <c r="P15" s="82">
        <f>ABS(Table8[[#This Row],[Erorr 2]])</f>
        <v>5.8753699999999967</v>
      </c>
      <c r="Q15" s="83">
        <f>Table8[[#This Row],[Abs Erorr 4]]/Table8[[#This Row],[Adj Close]]</f>
        <v>9.2270061781712931E-2</v>
      </c>
    </row>
    <row r="16" spans="1:17" x14ac:dyDescent="0.25">
      <c r="A16" s="86">
        <f>SUM(A10:A12)</f>
        <v>1</v>
      </c>
      <c r="B16" s="86">
        <f>SUM(B10:B15)</f>
        <v>1</v>
      </c>
      <c r="F16" s="50">
        <v>43488</v>
      </c>
      <c r="G16" s="51">
        <v>64.548000000000002</v>
      </c>
      <c r="H16" s="82">
        <f t="shared" si="0"/>
        <v>61.820929999999997</v>
      </c>
      <c r="I16" s="82">
        <f>(Table8[[#This Row],[Adj Close]]-Table8[[#This Row],[Forecast 3 Period]])</f>
        <v>2.7270700000000048</v>
      </c>
      <c r="J16" s="82">
        <f>Table8[[#This Row],[Erorr ]]^2</f>
        <v>7.436910784900026</v>
      </c>
      <c r="K16" s="82">
        <f>ABS(Table8[[#This Row],[Erorr ]])</f>
        <v>2.7270700000000048</v>
      </c>
      <c r="L16" s="83">
        <f>Table8[[#This Row],[Abs Erorr ]]/Table8[[#This Row],[Adj Close]]</f>
        <v>4.2248714135217275E-2</v>
      </c>
      <c r="M16" s="85">
        <f t="shared" si="1"/>
        <v>59.359409999999997</v>
      </c>
      <c r="N16" s="82">
        <f>(Table8[[#This Row],[Adj Close]]-Table8[[#This Row],[Forecast 6 Period ]])</f>
        <v>5.1885900000000049</v>
      </c>
      <c r="O16" s="82">
        <f>Table8[[#This Row],[Erorr 2]]^2</f>
        <v>26.921466188100052</v>
      </c>
      <c r="P16" s="82">
        <f>ABS(Table8[[#This Row],[Erorr 2]])</f>
        <v>5.1885900000000049</v>
      </c>
      <c r="Q16" s="83">
        <f>Table8[[#This Row],[Abs Erorr 4]]/Table8[[#This Row],[Adj Close]]</f>
        <v>8.0383435582822155E-2</v>
      </c>
    </row>
    <row r="17" spans="1:17" x14ac:dyDescent="0.25">
      <c r="F17" s="50">
        <v>43489</v>
      </c>
      <c r="G17" s="51">
        <v>64.898399999999995</v>
      </c>
      <c r="H17" s="82">
        <f t="shared" si="0"/>
        <v>64.157849999999996</v>
      </c>
      <c r="I17" s="82">
        <f>(Table8[[#This Row],[Adj Close]]-Table8[[#This Row],[Forecast 3 Period]])</f>
        <v>0.74054999999999893</v>
      </c>
      <c r="J17" s="82">
        <f>Table8[[#This Row],[Erorr ]]^2</f>
        <v>0.54841430249999845</v>
      </c>
      <c r="K17" s="82">
        <f>ABS(Table8[[#This Row],[Erorr ]])</f>
        <v>0.74054999999999893</v>
      </c>
      <c r="L17" s="83">
        <f>Table8[[#This Row],[Abs Erorr ]]/Table8[[#This Row],[Adj Close]]</f>
        <v>1.1410913057949024E-2</v>
      </c>
      <c r="M17" s="85">
        <f t="shared" si="1"/>
        <v>61.090499999999999</v>
      </c>
      <c r="N17" s="82">
        <f>(Table8[[#This Row],[Adj Close]]-Table8[[#This Row],[Forecast 6 Period ]])</f>
        <v>3.8078999999999965</v>
      </c>
      <c r="O17" s="82">
        <f>Table8[[#This Row],[Erorr 2]]^2</f>
        <v>14.500102409999974</v>
      </c>
      <c r="P17" s="82">
        <f>ABS(Table8[[#This Row],[Erorr 2]])</f>
        <v>3.8078999999999965</v>
      </c>
      <c r="Q17" s="83">
        <f>Table8[[#This Row],[Abs Erorr 4]]/Table8[[#This Row],[Adj Close]]</f>
        <v>5.867479013350093E-2</v>
      </c>
    </row>
    <row r="18" spans="1:17" ht="14.4" x14ac:dyDescent="0.3">
      <c r="A18" s="214" t="s">
        <v>143</v>
      </c>
      <c r="B18" s="214"/>
      <c r="C18" s="214"/>
      <c r="D18" s="214"/>
      <c r="F18" s="50">
        <v>43490</v>
      </c>
      <c r="G18" s="51">
        <v>65.022999999999996</v>
      </c>
      <c r="H18" s="82">
        <f t="shared" si="0"/>
        <v>64.426500000000004</v>
      </c>
      <c r="I18" s="82">
        <f>(Table8[[#This Row],[Adj Close]]-Table8[[#This Row],[Forecast 3 Period]])</f>
        <v>0.59649999999999181</v>
      </c>
      <c r="J18" s="82">
        <f>Table8[[#This Row],[Erorr ]]^2</f>
        <v>0.35581224999999023</v>
      </c>
      <c r="K18" s="82">
        <f>ABS(Table8[[#This Row],[Erorr ]])</f>
        <v>0.59649999999999181</v>
      </c>
      <c r="L18" s="83">
        <f>Table8[[#This Row],[Abs Erorr ]]/Table8[[#This Row],[Adj Close]]</f>
        <v>9.1736770065975401E-3</v>
      </c>
      <c r="M18" s="85">
        <f t="shared" si="1"/>
        <v>62.753830000000001</v>
      </c>
      <c r="N18" s="82">
        <f>(Table8[[#This Row],[Adj Close]]-Table8[[#This Row],[Forecast 6 Period ]])</f>
        <v>2.2691699999999955</v>
      </c>
      <c r="O18" s="82">
        <f>Table8[[#This Row],[Erorr 2]]^2</f>
        <v>5.1491324888999799</v>
      </c>
      <c r="P18" s="82">
        <f>ABS(Table8[[#This Row],[Erorr 2]])</f>
        <v>2.2691699999999955</v>
      </c>
      <c r="Q18" s="83">
        <f>Table8[[#This Row],[Abs Erorr 4]]/Table8[[#This Row],[Adj Close]]</f>
        <v>3.4897959183673402E-2</v>
      </c>
    </row>
    <row r="19" spans="1:17" ht="14.4" x14ac:dyDescent="0.3">
      <c r="A19" s="9" t="s">
        <v>49</v>
      </c>
      <c r="B19" s="21">
        <v>0.81</v>
      </c>
      <c r="C19" s="218">
        <v>0.81</v>
      </c>
      <c r="D19" s="219"/>
      <c r="F19" s="50">
        <v>43493</v>
      </c>
      <c r="G19" s="51">
        <v>65.178799999999995</v>
      </c>
      <c r="H19" s="82">
        <f t="shared" si="0"/>
        <v>64.843119999999999</v>
      </c>
      <c r="I19" s="82">
        <f>(Table8[[#This Row],[Adj Close]]-Table8[[#This Row],[Forecast 3 Period]])</f>
        <v>0.33567999999999643</v>
      </c>
      <c r="J19" s="82">
        <f>Table8[[#This Row],[Erorr ]]^2</f>
        <v>0.1126810623999976</v>
      </c>
      <c r="K19" s="82">
        <f>ABS(Table8[[#This Row],[Erorr ]])</f>
        <v>0.33567999999999643</v>
      </c>
      <c r="L19" s="83">
        <f>Table8[[#This Row],[Abs Erorr ]]/Table8[[#This Row],[Adj Close]]</f>
        <v>5.1501408433416457E-3</v>
      </c>
      <c r="M19" s="85">
        <f t="shared" si="1"/>
        <v>63.745910000000002</v>
      </c>
      <c r="N19" s="82">
        <f>(Table8[[#This Row],[Adj Close]]-Table8[[#This Row],[Forecast 6 Period ]])</f>
        <v>1.4328899999999933</v>
      </c>
      <c r="O19" s="82">
        <f>Table8[[#This Row],[Erorr 2]]^2</f>
        <v>2.0531737520999811</v>
      </c>
      <c r="P19" s="82">
        <f>ABS(Table8[[#This Row],[Erorr 2]])</f>
        <v>1.4328899999999933</v>
      </c>
      <c r="Q19" s="83">
        <f>Table8[[#This Row],[Abs Erorr 4]]/Table8[[#This Row],[Adj Close]]</f>
        <v>2.1983988658888984E-2</v>
      </c>
    </row>
    <row r="20" spans="1:17" ht="14.4" x14ac:dyDescent="0.3">
      <c r="A20" s="22" t="s">
        <v>114</v>
      </c>
      <c r="B20" s="41" t="s">
        <v>128</v>
      </c>
      <c r="C20" s="216" t="s">
        <v>132</v>
      </c>
      <c r="D20" s="217"/>
      <c r="F20" s="50">
        <v>43494</v>
      </c>
      <c r="G20" s="51">
        <v>65.474699999999999</v>
      </c>
      <c r="H20" s="82">
        <f t="shared" si="0"/>
        <v>65.047939999999997</v>
      </c>
      <c r="I20" s="82">
        <f>(Table8[[#This Row],[Adj Close]]-Table8[[#This Row],[Forecast 3 Period]])</f>
        <v>0.42676000000000158</v>
      </c>
      <c r="J20" s="82">
        <f>Table8[[#This Row],[Erorr ]]^2</f>
        <v>0.18212409760000134</v>
      </c>
      <c r="K20" s="82">
        <f>ABS(Table8[[#This Row],[Erorr ]])</f>
        <v>0.42676000000000158</v>
      </c>
      <c r="L20" s="83">
        <f>Table8[[#This Row],[Abs Erorr ]]/Table8[[#This Row],[Adj Close]]</f>
        <v>6.5179374628673604E-3</v>
      </c>
      <c r="M20" s="85">
        <f t="shared" si="1"/>
        <v>64.709190000000007</v>
      </c>
      <c r="N20" s="82">
        <f>(Table8[[#This Row],[Adj Close]]-Table8[[#This Row],[Forecast 6 Period ]])</f>
        <v>0.76550999999999192</v>
      </c>
      <c r="O20" s="82">
        <f>Table8[[#This Row],[Erorr 2]]^2</f>
        <v>0.58600556009998761</v>
      </c>
      <c r="P20" s="82">
        <f>ABS(Table8[[#This Row],[Erorr 2]])</f>
        <v>0.76550999999999192</v>
      </c>
      <c r="Q20" s="83">
        <f>Table8[[#This Row],[Abs Erorr 4]]/Table8[[#This Row],[Adj Close]]</f>
        <v>1.1691691599961388E-2</v>
      </c>
    </row>
    <row r="21" spans="1:17" ht="14.4" x14ac:dyDescent="0.3">
      <c r="A21" s="9" t="s">
        <v>50</v>
      </c>
      <c r="B21" s="21">
        <v>2.75</v>
      </c>
      <c r="C21" s="218">
        <v>1.21</v>
      </c>
      <c r="D21" s="219"/>
      <c r="F21" s="50">
        <v>43495</v>
      </c>
      <c r="G21" s="51">
        <v>65.8874</v>
      </c>
      <c r="H21" s="82">
        <f t="shared" si="0"/>
        <v>65.250420000000005</v>
      </c>
      <c r="I21" s="82">
        <f>(Table8[[#This Row],[Adj Close]]-Table8[[#This Row],[Forecast 3 Period]])</f>
        <v>0.63697999999999411</v>
      </c>
      <c r="J21" s="82">
        <f>Table8[[#This Row],[Erorr ]]^2</f>
        <v>0.40574352039999251</v>
      </c>
      <c r="K21" s="82">
        <f>ABS(Table8[[#This Row],[Erorr ]])</f>
        <v>0.63697999999999411</v>
      </c>
      <c r="L21" s="83">
        <f>Table8[[#This Row],[Abs Erorr ]]/Table8[[#This Row],[Adj Close]]</f>
        <v>9.6677058132510034E-3</v>
      </c>
      <c r="M21" s="85">
        <f t="shared" si="1"/>
        <v>64.937359999999998</v>
      </c>
      <c r="N21" s="82">
        <f>(Table8[[#This Row],[Adj Close]]-Table8[[#This Row],[Forecast 6 Period ]])</f>
        <v>0.95004000000000133</v>
      </c>
      <c r="O21" s="82">
        <f>Table8[[#This Row],[Erorr 2]]^2</f>
        <v>0.90257600160000251</v>
      </c>
      <c r="P21" s="82">
        <f>ABS(Table8[[#This Row],[Erorr 2]])</f>
        <v>0.95004000000000133</v>
      </c>
      <c r="Q21" s="83">
        <f>Table8[[#This Row],[Abs Erorr 4]]/Table8[[#This Row],[Adj Close]]</f>
        <v>1.4419145390469216E-2</v>
      </c>
    </row>
    <row r="22" spans="1:17" ht="14.4" x14ac:dyDescent="0.3">
      <c r="A22" s="22" t="s">
        <v>114</v>
      </c>
      <c r="B22" s="23" t="s">
        <v>129</v>
      </c>
      <c r="C22" s="216" t="s">
        <v>133</v>
      </c>
      <c r="D22" s="217"/>
      <c r="F22" s="50">
        <v>43496</v>
      </c>
      <c r="G22" s="51">
        <v>65.544799999999995</v>
      </c>
      <c r="H22" s="82">
        <f t="shared" si="0"/>
        <v>65.551010000000005</v>
      </c>
      <c r="I22" s="82">
        <f>(Table8[[#This Row],[Adj Close]]-Table8[[#This Row],[Forecast 3 Period]])</f>
        <v>-6.2100000000100408E-3</v>
      </c>
      <c r="J22" s="82">
        <f>Table8[[#This Row],[Erorr ]]^2</f>
        <v>3.8564100000124709E-5</v>
      </c>
      <c r="K22" s="82">
        <f>ABS(Table8[[#This Row],[Erorr ]])</f>
        <v>6.2100000000100408E-3</v>
      </c>
      <c r="L22" s="83">
        <f>Table8[[#This Row],[Abs Erorr ]]/Table8[[#This Row],[Adj Close]]</f>
        <v>9.4744358057542952E-5</v>
      </c>
      <c r="M22" s="85">
        <f t="shared" si="1"/>
        <v>65.25742000000001</v>
      </c>
      <c r="N22" s="82">
        <f>(Table8[[#This Row],[Adj Close]]-Table8[[#This Row],[Forecast 6 Period ]])</f>
        <v>0.28737999999998465</v>
      </c>
      <c r="O22" s="82">
        <f>Table8[[#This Row],[Erorr 2]]^2</f>
        <v>8.2587264399991173E-2</v>
      </c>
      <c r="P22" s="82">
        <f>ABS(Table8[[#This Row],[Erorr 2]])</f>
        <v>0.28737999999998465</v>
      </c>
      <c r="Q22" s="83">
        <f>Table8[[#This Row],[Abs Erorr 4]]/Table8[[#This Row],[Adj Close]]</f>
        <v>4.3844820641757189E-3</v>
      </c>
    </row>
    <row r="23" spans="1:17" ht="14.4" x14ac:dyDescent="0.3">
      <c r="A23" s="18" t="s">
        <v>57</v>
      </c>
      <c r="B23" s="24">
        <v>1.9869999999999999E-2</v>
      </c>
      <c r="C23" s="220">
        <v>0.02</v>
      </c>
      <c r="D23" s="219"/>
      <c r="F23" s="50">
        <v>43497</v>
      </c>
      <c r="G23" s="51">
        <v>65.591499999999996</v>
      </c>
      <c r="H23" s="82">
        <f t="shared" si="0"/>
        <v>65.626549999999995</v>
      </c>
      <c r="I23" s="82">
        <f>(Table8[[#This Row],[Adj Close]]-Table8[[#This Row],[Forecast 3 Period]])</f>
        <v>-3.5049999999998249E-2</v>
      </c>
      <c r="J23" s="82">
        <f>Table8[[#This Row],[Erorr ]]^2</f>
        <v>1.2285024999998772E-3</v>
      </c>
      <c r="K23" s="82">
        <f>ABS(Table8[[#This Row],[Erorr ]])</f>
        <v>3.5049999999998249E-2</v>
      </c>
      <c r="L23" s="83">
        <f>Table8[[#This Row],[Abs Erorr ]]/Table8[[#This Row],[Adj Close]]</f>
        <v>5.3436802024649916E-4</v>
      </c>
      <c r="M23" s="85">
        <f t="shared" si="1"/>
        <v>65.409279999999995</v>
      </c>
      <c r="N23" s="82">
        <f>(Table8[[#This Row],[Adj Close]]-Table8[[#This Row],[Forecast 6 Period ]])</f>
        <v>0.18222000000000094</v>
      </c>
      <c r="O23" s="82">
        <f>Table8[[#This Row],[Erorr 2]]^2</f>
        <v>3.3204128400000345E-2</v>
      </c>
      <c r="P23" s="82">
        <f>ABS(Table8[[#This Row],[Erorr 2]])</f>
        <v>0.18222000000000094</v>
      </c>
      <c r="Q23" s="83">
        <f>Table8[[#This Row],[Abs Erorr 4]]/Table8[[#This Row],[Adj Close]]</f>
        <v>2.7781038701661181E-3</v>
      </c>
    </row>
    <row r="24" spans="1:17" ht="14.4" x14ac:dyDescent="0.3">
      <c r="A24" s="22" t="s">
        <v>114</v>
      </c>
      <c r="B24" s="23" t="s">
        <v>131</v>
      </c>
      <c r="C24" s="216" t="s">
        <v>132</v>
      </c>
      <c r="D24" s="217"/>
      <c r="F24" s="50">
        <v>43500</v>
      </c>
      <c r="G24" s="51">
        <v>66.237799999999993</v>
      </c>
      <c r="H24" s="82">
        <f t="shared" si="0"/>
        <v>65.666259999999994</v>
      </c>
      <c r="I24" s="82">
        <f>(Table8[[#This Row],[Adj Close]]-Table8[[#This Row],[Forecast 3 Period]])</f>
        <v>0.57153999999999883</v>
      </c>
      <c r="J24" s="82">
        <f>Table8[[#This Row],[Erorr ]]^2</f>
        <v>0.32665797159999865</v>
      </c>
      <c r="K24" s="82">
        <f>ABS(Table8[[#This Row],[Erorr ]])</f>
        <v>0.57153999999999883</v>
      </c>
      <c r="L24" s="83">
        <f>Table8[[#This Row],[Abs Erorr ]]/Table8[[#This Row],[Adj Close]]</f>
        <v>8.6286078341973743E-3</v>
      </c>
      <c r="M24" s="85">
        <f t="shared" si="1"/>
        <v>65.519860000000008</v>
      </c>
      <c r="N24" s="82">
        <f>(Table8[[#This Row],[Adj Close]]-Table8[[#This Row],[Forecast 6 Period ]])</f>
        <v>0.71793999999998448</v>
      </c>
      <c r="O24" s="82">
        <f>Table8[[#This Row],[Erorr 2]]^2</f>
        <v>0.51543784359997769</v>
      </c>
      <c r="P24" s="82">
        <f>ABS(Table8[[#This Row],[Erorr 2]])</f>
        <v>0.71793999999998448</v>
      </c>
      <c r="Q24" s="83">
        <f>Table8[[#This Row],[Abs Erorr 4]]/Table8[[#This Row],[Adj Close]]</f>
        <v>1.0838826168743295E-2</v>
      </c>
    </row>
    <row r="25" spans="1:17" x14ac:dyDescent="0.25">
      <c r="F25" s="50">
        <v>43501</v>
      </c>
      <c r="G25" s="51">
        <v>66.767399999999995</v>
      </c>
      <c r="H25" s="82">
        <f t="shared" si="0"/>
        <v>65.836009999999987</v>
      </c>
      <c r="I25" s="82">
        <f>(Table8[[#This Row],[Adj Close]]-Table8[[#This Row],[Forecast 3 Period]])</f>
        <v>0.93139000000000749</v>
      </c>
      <c r="J25" s="82">
        <f>Table8[[#This Row],[Erorr ]]^2</f>
        <v>0.86748733210001394</v>
      </c>
      <c r="K25" s="82">
        <f>ABS(Table8[[#This Row],[Erorr ]])</f>
        <v>0.93139000000000749</v>
      </c>
      <c r="L25" s="83">
        <f>Table8[[#This Row],[Abs Erorr ]]/Table8[[#This Row],[Adj Close]]</f>
        <v>1.3949771894667271E-2</v>
      </c>
      <c r="M25" s="85">
        <f t="shared" si="1"/>
        <v>65.717650000000006</v>
      </c>
      <c r="N25" s="82">
        <f>(Table8[[#This Row],[Adj Close]]-Table8[[#This Row],[Forecast 6 Period ]])</f>
        <v>1.0497499999999889</v>
      </c>
      <c r="O25" s="82">
        <f>Table8[[#This Row],[Erorr 2]]^2</f>
        <v>1.1019750624999767</v>
      </c>
      <c r="P25" s="82">
        <f>ABS(Table8[[#This Row],[Erorr 2]])</f>
        <v>1.0497499999999889</v>
      </c>
      <c r="Q25" s="83">
        <f>Table8[[#This Row],[Abs Erorr 4]]/Table8[[#This Row],[Adj Close]]</f>
        <v>1.5722493312604488E-2</v>
      </c>
    </row>
    <row r="26" spans="1:17" x14ac:dyDescent="0.25">
      <c r="F26" s="50">
        <v>43502</v>
      </c>
      <c r="G26" s="51">
        <v>67.335800000000006</v>
      </c>
      <c r="H26" s="82">
        <f t="shared" si="0"/>
        <v>66.255749999999992</v>
      </c>
      <c r="I26" s="82">
        <f>(Table8[[#This Row],[Adj Close]]-Table8[[#This Row],[Forecast 3 Period]])</f>
        <v>1.0800500000000142</v>
      </c>
      <c r="J26" s="82">
        <f>Table8[[#This Row],[Erorr ]]^2</f>
        <v>1.1665080025000305</v>
      </c>
      <c r="K26" s="82">
        <f>ABS(Table8[[#This Row],[Erorr ]])</f>
        <v>1.0800500000000142</v>
      </c>
      <c r="L26" s="83">
        <f>Table8[[#This Row],[Abs Erorr ]]/Table8[[#This Row],[Adj Close]]</f>
        <v>1.6039758939524206E-2</v>
      </c>
      <c r="M26" s="85">
        <f t="shared" si="1"/>
        <v>65.964510000000004</v>
      </c>
      <c r="N26" s="82">
        <f>(Table8[[#This Row],[Adj Close]]-Table8[[#This Row],[Forecast 6 Period ]])</f>
        <v>1.3712900000000019</v>
      </c>
      <c r="O26" s="82">
        <f>Table8[[#This Row],[Erorr 2]]^2</f>
        <v>1.8804362641000052</v>
      </c>
      <c r="P26" s="82">
        <f>ABS(Table8[[#This Row],[Erorr 2]])</f>
        <v>1.3712900000000019</v>
      </c>
      <c r="Q26" s="83">
        <f>Table8[[#This Row],[Abs Erorr 4]]/Table8[[#This Row],[Adj Close]]</f>
        <v>2.0364947026693107E-2</v>
      </c>
    </row>
    <row r="27" spans="1:17" x14ac:dyDescent="0.25">
      <c r="F27" s="50">
        <v>43503</v>
      </c>
      <c r="G27" s="51">
        <v>67.001000000000005</v>
      </c>
      <c r="H27" s="82">
        <f t="shared" si="0"/>
        <v>66.835880000000003</v>
      </c>
      <c r="I27" s="82">
        <f>(Table8[[#This Row],[Adj Close]]-Table8[[#This Row],[Forecast 3 Period]])</f>
        <v>0.16512000000000171</v>
      </c>
      <c r="J27" s="82">
        <f>Table8[[#This Row],[Erorr ]]^2</f>
        <v>2.7264614400000563E-2</v>
      </c>
      <c r="K27" s="82">
        <f>ABS(Table8[[#This Row],[Erorr ]])</f>
        <v>0.16512000000000171</v>
      </c>
      <c r="L27" s="83">
        <f>Table8[[#This Row],[Abs Erorr ]]/Table8[[#This Row],[Adj Close]]</f>
        <v>2.46444082924138E-3</v>
      </c>
      <c r="M27" s="85">
        <f t="shared" si="1"/>
        <v>66.329719999999995</v>
      </c>
      <c r="N27" s="82">
        <f>(Table8[[#This Row],[Adj Close]]-Table8[[#This Row],[Forecast 6 Period ]])</f>
        <v>0.67128000000001009</v>
      </c>
      <c r="O27" s="82">
        <f>Table8[[#This Row],[Erorr 2]]^2</f>
        <v>0.45061683840001354</v>
      </c>
      <c r="P27" s="82">
        <f>ABS(Table8[[#This Row],[Erorr 2]])</f>
        <v>0.67128000000001009</v>
      </c>
      <c r="Q27" s="83">
        <f>Table8[[#This Row],[Abs Erorr 4]]/Table8[[#This Row],[Adj Close]]</f>
        <v>1.001895494097118E-2</v>
      </c>
    </row>
    <row r="28" spans="1:17" x14ac:dyDescent="0.25">
      <c r="F28" s="50">
        <v>43504</v>
      </c>
      <c r="G28" s="51">
        <v>66.798500000000004</v>
      </c>
      <c r="H28" s="82">
        <f t="shared" si="0"/>
        <v>67.031360000000006</v>
      </c>
      <c r="I28" s="82">
        <f>(Table8[[#This Row],[Adj Close]]-Table8[[#This Row],[Forecast 3 Period]])</f>
        <v>-0.23286000000000229</v>
      </c>
      <c r="J28" s="82">
        <f>Table8[[#This Row],[Erorr ]]^2</f>
        <v>5.4223779600001062E-2</v>
      </c>
      <c r="K28" s="82">
        <f>ABS(Table8[[#This Row],[Erorr ]])</f>
        <v>0.23286000000000229</v>
      </c>
      <c r="L28" s="83">
        <f>Table8[[#This Row],[Abs Erorr ]]/Table8[[#This Row],[Adj Close]]</f>
        <v>3.4860064222999362E-3</v>
      </c>
      <c r="M28" s="85">
        <f t="shared" si="1"/>
        <v>66.582030000000003</v>
      </c>
      <c r="N28" s="82">
        <f>(Table8[[#This Row],[Adj Close]]-Table8[[#This Row],[Forecast 6 Period ]])</f>
        <v>0.21647000000000105</v>
      </c>
      <c r="O28" s="82">
        <f>Table8[[#This Row],[Erorr 2]]^2</f>
        <v>4.6859260900000456E-2</v>
      </c>
      <c r="P28" s="82">
        <f>ABS(Table8[[#This Row],[Erorr 2]])</f>
        <v>0.21647000000000105</v>
      </c>
      <c r="Q28" s="83">
        <f>Table8[[#This Row],[Abs Erorr 4]]/Table8[[#This Row],[Adj Close]]</f>
        <v>3.2406416311743682E-3</v>
      </c>
    </row>
    <row r="29" spans="1:17" x14ac:dyDescent="0.25">
      <c r="F29" s="50">
        <v>43507</v>
      </c>
      <c r="G29" s="51">
        <v>66.572699999999998</v>
      </c>
      <c r="H29" s="82">
        <f t="shared" si="0"/>
        <v>67.020440000000008</v>
      </c>
      <c r="I29" s="82">
        <f>(Table8[[#This Row],[Adj Close]]-Table8[[#This Row],[Forecast 3 Period]])</f>
        <v>-0.44774000000001024</v>
      </c>
      <c r="J29" s="82">
        <f>Table8[[#This Row],[Erorr ]]^2</f>
        <v>0.20047110760000916</v>
      </c>
      <c r="K29" s="82">
        <f>ABS(Table8[[#This Row],[Erorr ]])</f>
        <v>0.44774000000001024</v>
      </c>
      <c r="L29" s="83">
        <f>Table8[[#This Row],[Abs Erorr ]]/Table8[[#This Row],[Adj Close]]</f>
        <v>6.7255797045937789E-3</v>
      </c>
      <c r="M29" s="85">
        <f t="shared" si="1"/>
        <v>66.763469999999998</v>
      </c>
      <c r="N29" s="82">
        <f>(Table8[[#This Row],[Adj Close]]-Table8[[#This Row],[Forecast 6 Period ]])</f>
        <v>-0.19077000000000055</v>
      </c>
      <c r="O29" s="82">
        <f>Table8[[#This Row],[Erorr 2]]^2</f>
        <v>3.6393192900000211E-2</v>
      </c>
      <c r="P29" s="82">
        <f>ABS(Table8[[#This Row],[Erorr 2]])</f>
        <v>0.19077000000000055</v>
      </c>
      <c r="Q29" s="83">
        <f>Table8[[#This Row],[Abs Erorr 4]]/Table8[[#This Row],[Adj Close]]</f>
        <v>2.8655890477628301E-3</v>
      </c>
    </row>
    <row r="30" spans="1:17" x14ac:dyDescent="0.25">
      <c r="F30" s="50">
        <v>43508</v>
      </c>
      <c r="G30" s="51">
        <v>67.468199999999996</v>
      </c>
      <c r="H30" s="82">
        <f t="shared" si="0"/>
        <v>66.768930000000012</v>
      </c>
      <c r="I30" s="82">
        <f>(Table8[[#This Row],[Adj Close]]-Table8[[#This Row],[Forecast 3 Period]])</f>
        <v>0.69926999999998429</v>
      </c>
      <c r="J30" s="82">
        <f>Table8[[#This Row],[Erorr ]]^2</f>
        <v>0.48897853289997806</v>
      </c>
      <c r="K30" s="82">
        <f>ABS(Table8[[#This Row],[Erorr ]])</f>
        <v>0.69926999999998429</v>
      </c>
      <c r="L30" s="83">
        <f>Table8[[#This Row],[Abs Erorr ]]/Table8[[#This Row],[Adj Close]]</f>
        <v>1.0364438357626028E-2</v>
      </c>
      <c r="M30" s="85">
        <f t="shared" si="1"/>
        <v>66.842120000000008</v>
      </c>
      <c r="N30" s="82">
        <f>(Table8[[#This Row],[Adj Close]]-Table8[[#This Row],[Forecast 6 Period ]])</f>
        <v>0.62607999999998754</v>
      </c>
      <c r="O30" s="82">
        <f>Table8[[#This Row],[Erorr 2]]^2</f>
        <v>0.39197616639998439</v>
      </c>
      <c r="P30" s="82">
        <f>ABS(Table8[[#This Row],[Erorr 2]])</f>
        <v>0.62607999999998754</v>
      </c>
      <c r="Q30" s="83">
        <f>Table8[[#This Row],[Abs Erorr 4]]/Table8[[#This Row],[Adj Close]]</f>
        <v>9.2796309965285512E-3</v>
      </c>
    </row>
    <row r="31" spans="1:17" x14ac:dyDescent="0.25">
      <c r="F31" s="50">
        <v>43509</v>
      </c>
      <c r="G31" s="51">
        <v>67.343599999999995</v>
      </c>
      <c r="H31" s="82">
        <f t="shared" si="0"/>
        <v>66.998639999999995</v>
      </c>
      <c r="I31" s="82">
        <f>(Table8[[#This Row],[Adj Close]]-Table8[[#This Row],[Forecast 3 Period]])</f>
        <v>0.34496000000000038</v>
      </c>
      <c r="J31" s="82">
        <f>Table8[[#This Row],[Erorr ]]^2</f>
        <v>0.11899740160000026</v>
      </c>
      <c r="K31" s="82">
        <f>ABS(Table8[[#This Row],[Erorr ]])</f>
        <v>0.34496000000000038</v>
      </c>
      <c r="L31" s="83">
        <f>Table8[[#This Row],[Abs Erorr ]]/Table8[[#This Row],[Adj Close]]</f>
        <v>5.1223872795633204E-3</v>
      </c>
      <c r="M31" s="85">
        <f t="shared" si="1"/>
        <v>66.978400000000008</v>
      </c>
      <c r="N31" s="82">
        <f>(Table8[[#This Row],[Adj Close]]-Table8[[#This Row],[Forecast 6 Period ]])</f>
        <v>0.36519999999998731</v>
      </c>
      <c r="O31" s="82">
        <f>Table8[[#This Row],[Erorr 2]]^2</f>
        <v>0.13337103999999073</v>
      </c>
      <c r="P31" s="82">
        <f>ABS(Table8[[#This Row],[Erorr 2]])</f>
        <v>0.36519999999998731</v>
      </c>
      <c r="Q31" s="83">
        <f>Table8[[#This Row],[Abs Erorr 4]]/Table8[[#This Row],[Adj Close]]</f>
        <v>5.42293551280281E-3</v>
      </c>
    </row>
    <row r="32" spans="1:17" x14ac:dyDescent="0.25">
      <c r="F32" s="50">
        <v>43510</v>
      </c>
      <c r="G32" s="51">
        <v>66.9465</v>
      </c>
      <c r="H32" s="82">
        <f t="shared" si="0"/>
        <v>67.149709999999999</v>
      </c>
      <c r="I32" s="82">
        <f>(Table8[[#This Row],[Adj Close]]-Table8[[#This Row],[Forecast 3 Period]])</f>
        <v>-0.20320999999999856</v>
      </c>
      <c r="J32" s="82">
        <f>Table8[[#This Row],[Erorr ]]^2</f>
        <v>4.1294304099999415E-2</v>
      </c>
      <c r="K32" s="82">
        <f>ABS(Table8[[#This Row],[Erorr ]])</f>
        <v>0.20320999999999856</v>
      </c>
      <c r="L32" s="83">
        <f>Table8[[#This Row],[Abs Erorr ]]/Table8[[#This Row],[Adj Close]]</f>
        <v>3.0354088712628525E-3</v>
      </c>
      <c r="M32" s="85">
        <f t="shared" si="1"/>
        <v>67.070279999999997</v>
      </c>
      <c r="N32" s="82">
        <f>(Table8[[#This Row],[Adj Close]]-Table8[[#This Row],[Forecast 6 Period ]])</f>
        <v>-0.12377999999999645</v>
      </c>
      <c r="O32" s="82">
        <f>Table8[[#This Row],[Erorr 2]]^2</f>
        <v>1.532148839999912E-2</v>
      </c>
      <c r="P32" s="82">
        <f>ABS(Table8[[#This Row],[Erorr 2]])</f>
        <v>0.12377999999999645</v>
      </c>
      <c r="Q32" s="83">
        <f>Table8[[#This Row],[Abs Erorr 4]]/Table8[[#This Row],[Adj Close]]</f>
        <v>1.8489390782191219E-3</v>
      </c>
    </row>
    <row r="33" spans="6:17" x14ac:dyDescent="0.25">
      <c r="F33" s="50">
        <v>43511</v>
      </c>
      <c r="G33" s="51">
        <v>67.670699999999997</v>
      </c>
      <c r="H33" s="82">
        <f t="shared" si="0"/>
        <v>67.222139999999996</v>
      </c>
      <c r="I33" s="82">
        <f>(Table8[[#This Row],[Adj Close]]-Table8[[#This Row],[Forecast 3 Period]])</f>
        <v>0.44856000000000051</v>
      </c>
      <c r="J33" s="82">
        <f>Table8[[#This Row],[Erorr ]]^2</f>
        <v>0.20120607360000045</v>
      </c>
      <c r="K33" s="82">
        <f>ABS(Table8[[#This Row],[Erorr ]])</f>
        <v>0.44856000000000051</v>
      </c>
      <c r="L33" s="83">
        <f>Table8[[#This Row],[Abs Erorr ]]/Table8[[#This Row],[Adj Close]]</f>
        <v>6.62857041526097E-3</v>
      </c>
      <c r="M33" s="85">
        <f t="shared" si="1"/>
        <v>67.046149999999997</v>
      </c>
      <c r="N33" s="82">
        <f>(Table8[[#This Row],[Adj Close]]-Table8[[#This Row],[Forecast 6 Period ]])</f>
        <v>0.62454999999999927</v>
      </c>
      <c r="O33" s="82">
        <f>Table8[[#This Row],[Erorr 2]]^2</f>
        <v>0.39006270249999908</v>
      </c>
      <c r="P33" s="82">
        <f>ABS(Table8[[#This Row],[Erorr 2]])</f>
        <v>0.62454999999999927</v>
      </c>
      <c r="Q33" s="83">
        <f>Table8[[#This Row],[Abs Erorr 4]]/Table8[[#This Row],[Adj Close]]</f>
        <v>9.2292528376387312E-3</v>
      </c>
    </row>
    <row r="34" spans="6:17" x14ac:dyDescent="0.25">
      <c r="F34" s="50">
        <v>43515</v>
      </c>
      <c r="G34" s="51">
        <v>67.538300000000007</v>
      </c>
      <c r="H34" s="82">
        <f t="shared" si="0"/>
        <v>67.355310000000003</v>
      </c>
      <c r="I34" s="82">
        <f>(Table8[[#This Row],[Adj Close]]-Table8[[#This Row],[Forecast 3 Period]])</f>
        <v>0.18299000000000376</v>
      </c>
      <c r="J34" s="82">
        <f>Table8[[#This Row],[Erorr ]]^2</f>
        <v>3.3485340100001378E-2</v>
      </c>
      <c r="K34" s="82">
        <f>ABS(Table8[[#This Row],[Erorr ]])</f>
        <v>0.18299000000000376</v>
      </c>
      <c r="L34" s="83">
        <f>Table8[[#This Row],[Abs Erorr ]]/Table8[[#This Row],[Adj Close]]</f>
        <v>2.7094256147993617E-3</v>
      </c>
      <c r="M34" s="85">
        <f t="shared" si="1"/>
        <v>67.222920000000002</v>
      </c>
      <c r="N34" s="82">
        <f>(Table8[[#This Row],[Adj Close]]-Table8[[#This Row],[Forecast 6 Period ]])</f>
        <v>0.31538000000000466</v>
      </c>
      <c r="O34" s="82">
        <f>Table8[[#This Row],[Erorr 2]]^2</f>
        <v>9.9464544400002936E-2</v>
      </c>
      <c r="P34" s="82">
        <f>ABS(Table8[[#This Row],[Erorr 2]])</f>
        <v>0.31538000000000466</v>
      </c>
      <c r="Q34" s="83">
        <f>Table8[[#This Row],[Abs Erorr 4]]/Table8[[#This Row],[Adj Close]]</f>
        <v>4.6696467041664452E-3</v>
      </c>
    </row>
    <row r="35" spans="6:17" x14ac:dyDescent="0.25">
      <c r="F35" s="50">
        <v>43516</v>
      </c>
      <c r="G35" s="51">
        <v>67.257999999999996</v>
      </c>
      <c r="H35" s="82">
        <f t="shared" si="0"/>
        <v>67.400480000000002</v>
      </c>
      <c r="I35" s="82">
        <f>(Table8[[#This Row],[Adj Close]]-Table8[[#This Row],[Forecast 3 Period]])</f>
        <v>-0.14248000000000616</v>
      </c>
      <c r="J35" s="82">
        <f>Table8[[#This Row],[Erorr ]]^2</f>
        <v>2.0300550400001754E-2</v>
      </c>
      <c r="K35" s="82">
        <f>ABS(Table8[[#This Row],[Erorr ]])</f>
        <v>0.14248000000000616</v>
      </c>
      <c r="L35" s="83">
        <f>Table8[[#This Row],[Abs Erorr ]]/Table8[[#This Row],[Adj Close]]</f>
        <v>2.1184097059086826E-3</v>
      </c>
      <c r="M35" s="85">
        <f t="shared" si="1"/>
        <v>67.303910000000002</v>
      </c>
      <c r="N35" s="82">
        <f>(Table8[[#This Row],[Adj Close]]-Table8[[#This Row],[Forecast 6 Period ]])</f>
        <v>-4.5910000000006335E-2</v>
      </c>
      <c r="O35" s="82">
        <f>Table8[[#This Row],[Erorr 2]]^2</f>
        <v>2.1077281000005817E-3</v>
      </c>
      <c r="P35" s="82">
        <f>ABS(Table8[[#This Row],[Erorr 2]])</f>
        <v>4.5910000000006335E-2</v>
      </c>
      <c r="Q35" s="83">
        <f>Table8[[#This Row],[Abs Erorr 4]]/Table8[[#This Row],[Adj Close]]</f>
        <v>6.8259537898846738E-4</v>
      </c>
    </row>
    <row r="36" spans="6:17" x14ac:dyDescent="0.25">
      <c r="F36" s="50">
        <v>43517</v>
      </c>
      <c r="G36" s="51">
        <v>66.814099999999996</v>
      </c>
      <c r="H36" s="82">
        <f t="shared" si="0"/>
        <v>67.465900000000005</v>
      </c>
      <c r="I36" s="82">
        <f>(Table8[[#This Row],[Adj Close]]-Table8[[#This Row],[Forecast 3 Period]])</f>
        <v>-0.65180000000000859</v>
      </c>
      <c r="J36" s="82">
        <f>Table8[[#This Row],[Erorr ]]^2</f>
        <v>0.42484324000001122</v>
      </c>
      <c r="K36" s="82">
        <f>ABS(Table8[[#This Row],[Erorr ]])</f>
        <v>0.65180000000000859</v>
      </c>
      <c r="L36" s="83">
        <f>Table8[[#This Row],[Abs Erorr ]]/Table8[[#This Row],[Adj Close]]</f>
        <v>9.7554258756760714E-3</v>
      </c>
      <c r="M36" s="85">
        <f t="shared" si="1"/>
        <v>67.363879999999995</v>
      </c>
      <c r="N36" s="82">
        <f>(Table8[[#This Row],[Adj Close]]-Table8[[#This Row],[Forecast 6 Period ]])</f>
        <v>-0.54977999999999838</v>
      </c>
      <c r="O36" s="82">
        <f>Table8[[#This Row],[Erorr 2]]^2</f>
        <v>0.3022580483999982</v>
      </c>
      <c r="P36" s="82">
        <f>ABS(Table8[[#This Row],[Erorr 2]])</f>
        <v>0.54977999999999838</v>
      </c>
      <c r="Q36" s="83">
        <f>Table8[[#This Row],[Abs Erorr 4]]/Table8[[#This Row],[Adj Close]]</f>
        <v>8.2285026663533357E-3</v>
      </c>
    </row>
    <row r="37" spans="6:17" x14ac:dyDescent="0.25">
      <c r="F37" s="50">
        <v>43518</v>
      </c>
      <c r="G37" s="51">
        <v>67.359200000000001</v>
      </c>
      <c r="H37" s="82">
        <f t="shared" si="0"/>
        <v>67.164529999999999</v>
      </c>
      <c r="I37" s="82">
        <f>(Table8[[#This Row],[Adj Close]]-Table8[[#This Row],[Forecast 3 Period]])</f>
        <v>0.19467000000000212</v>
      </c>
      <c r="J37" s="82">
        <f>Table8[[#This Row],[Erorr ]]^2</f>
        <v>3.7896408900000823E-2</v>
      </c>
      <c r="K37" s="82">
        <f>ABS(Table8[[#This Row],[Erorr ]])</f>
        <v>0.19467000000000212</v>
      </c>
      <c r="L37" s="83">
        <f>Table8[[#This Row],[Abs Erorr ]]/Table8[[#This Row],[Adj Close]]</f>
        <v>2.8900283851352468E-3</v>
      </c>
      <c r="M37" s="85">
        <f t="shared" si="1"/>
        <v>67.285229999999999</v>
      </c>
      <c r="N37" s="82">
        <f>(Table8[[#This Row],[Adj Close]]-Table8[[#This Row],[Forecast 6 Period ]])</f>
        <v>7.3970000000002756E-2</v>
      </c>
      <c r="O37" s="82">
        <f>Table8[[#This Row],[Erorr 2]]^2</f>
        <v>5.4715609000004078E-3</v>
      </c>
      <c r="P37" s="82">
        <f>ABS(Table8[[#This Row],[Erorr 2]])</f>
        <v>7.3970000000002756E-2</v>
      </c>
      <c r="Q37" s="83">
        <f>Table8[[#This Row],[Abs Erorr 4]]/Table8[[#This Row],[Adj Close]]</f>
        <v>1.0981424957541472E-3</v>
      </c>
    </row>
    <row r="38" spans="6:17" x14ac:dyDescent="0.25">
      <c r="F38" s="50">
        <v>43521</v>
      </c>
      <c r="G38" s="51">
        <v>67.725200000000001</v>
      </c>
      <c r="H38" s="82">
        <f t="shared" si="0"/>
        <v>67.165310000000005</v>
      </c>
      <c r="I38" s="82">
        <f>(Table8[[#This Row],[Adj Close]]-Table8[[#This Row],[Forecast 3 Period]])</f>
        <v>0.55988999999999578</v>
      </c>
      <c r="J38" s="82">
        <f>Table8[[#This Row],[Erorr ]]^2</f>
        <v>0.31347681209999528</v>
      </c>
      <c r="K38" s="82">
        <f>ABS(Table8[[#This Row],[Erorr ]])</f>
        <v>0.55988999999999578</v>
      </c>
      <c r="L38" s="83">
        <f>Table8[[#This Row],[Abs Erorr ]]/Table8[[#This Row],[Adj Close]]</f>
        <v>8.267085220863073E-3</v>
      </c>
      <c r="M38" s="85">
        <f t="shared" si="1"/>
        <v>67.25564</v>
      </c>
      <c r="N38" s="82">
        <f>(Table8[[#This Row],[Adj Close]]-Table8[[#This Row],[Forecast 6 Period ]])</f>
        <v>0.46956000000000131</v>
      </c>
      <c r="O38" s="82">
        <f>Table8[[#This Row],[Erorr 2]]^2</f>
        <v>0.22048659360000122</v>
      </c>
      <c r="P38" s="82">
        <f>ABS(Table8[[#This Row],[Erorr 2]])</f>
        <v>0.46956000000000131</v>
      </c>
      <c r="Q38" s="83">
        <f>Table8[[#This Row],[Abs Erorr 4]]/Table8[[#This Row],[Adj Close]]</f>
        <v>6.9333128584338072E-3</v>
      </c>
    </row>
    <row r="39" spans="6:17" x14ac:dyDescent="0.25">
      <c r="F39" s="50">
        <v>43522</v>
      </c>
      <c r="G39" s="51">
        <v>68.005499999999998</v>
      </c>
      <c r="H39" s="82">
        <f t="shared" si="0"/>
        <v>67.342070000000007</v>
      </c>
      <c r="I39" s="82">
        <f>(Table8[[#This Row],[Adj Close]]-Table8[[#This Row],[Forecast 3 Period]])</f>
        <v>0.66342999999999108</v>
      </c>
      <c r="J39" s="82">
        <f>Table8[[#This Row],[Erorr ]]^2</f>
        <v>0.44013936489998817</v>
      </c>
      <c r="K39" s="82">
        <f>ABS(Table8[[#This Row],[Erorr ]])</f>
        <v>0.66342999999999108</v>
      </c>
      <c r="L39" s="83">
        <f>Table8[[#This Row],[Abs Erorr ]]/Table8[[#This Row],[Adj Close]]</f>
        <v>9.7555344788287871E-3</v>
      </c>
      <c r="M39" s="85">
        <f t="shared" si="1"/>
        <v>67.352199999999996</v>
      </c>
      <c r="N39" s="82">
        <f>(Table8[[#This Row],[Adj Close]]-Table8[[#This Row],[Forecast 6 Period ]])</f>
        <v>0.65330000000000155</v>
      </c>
      <c r="O39" s="82">
        <f>Table8[[#This Row],[Erorr 2]]^2</f>
        <v>0.42680089000000204</v>
      </c>
      <c r="P39" s="82">
        <f>ABS(Table8[[#This Row],[Erorr 2]])</f>
        <v>0.65330000000000155</v>
      </c>
      <c r="Q39" s="83">
        <f>Table8[[#This Row],[Abs Erorr 4]]/Table8[[#This Row],[Adj Close]]</f>
        <v>9.6065759387108634E-3</v>
      </c>
    </row>
    <row r="40" spans="6:17" x14ac:dyDescent="0.25">
      <c r="F40" s="50">
        <v>43523</v>
      </c>
      <c r="G40" s="51">
        <v>68.316999999999993</v>
      </c>
      <c r="H40" s="82">
        <f t="shared" si="0"/>
        <v>67.727519999999998</v>
      </c>
      <c r="I40" s="82">
        <f>(Table8[[#This Row],[Adj Close]]-Table8[[#This Row],[Forecast 3 Period]])</f>
        <v>0.58947999999999467</v>
      </c>
      <c r="J40" s="82">
        <f>Table8[[#This Row],[Erorr ]]^2</f>
        <v>0.3474866703999937</v>
      </c>
      <c r="K40" s="82">
        <f>ABS(Table8[[#This Row],[Erorr ]])</f>
        <v>0.58947999999999467</v>
      </c>
      <c r="L40" s="83">
        <f>Table8[[#This Row],[Abs Erorr ]]/Table8[[#This Row],[Adj Close]]</f>
        <v>8.6285990309878172E-3</v>
      </c>
      <c r="M40" s="85">
        <f t="shared" si="1"/>
        <v>67.460430000000002</v>
      </c>
      <c r="N40" s="82">
        <f>(Table8[[#This Row],[Adj Close]]-Table8[[#This Row],[Forecast 6 Period ]])</f>
        <v>0.85656999999999073</v>
      </c>
      <c r="O40" s="82">
        <f>Table8[[#This Row],[Erorr 2]]^2</f>
        <v>0.73371216489998414</v>
      </c>
      <c r="P40" s="82">
        <f>ABS(Table8[[#This Row],[Erorr 2]])</f>
        <v>0.85656999999999073</v>
      </c>
      <c r="Q40" s="83">
        <f>Table8[[#This Row],[Abs Erorr 4]]/Table8[[#This Row],[Adj Close]]</f>
        <v>1.2538167659586791E-2</v>
      </c>
    </row>
    <row r="41" spans="6:17" x14ac:dyDescent="0.25">
      <c r="F41" s="50">
        <v>43524</v>
      </c>
      <c r="G41" s="51">
        <v>68.028899999999993</v>
      </c>
      <c r="H41" s="82">
        <f t="shared" si="0"/>
        <v>68.046009999999995</v>
      </c>
      <c r="I41" s="82">
        <f>(Table8[[#This Row],[Adj Close]]-Table8[[#This Row],[Forecast 3 Period]])</f>
        <v>-1.7110000000002401E-2</v>
      </c>
      <c r="J41" s="82">
        <f>Table8[[#This Row],[Erorr ]]^2</f>
        <v>2.9275210000008218E-4</v>
      </c>
      <c r="K41" s="82">
        <f>ABS(Table8[[#This Row],[Erorr ]])</f>
        <v>1.7110000000002401E-2</v>
      </c>
      <c r="L41" s="83">
        <f>Table8[[#This Row],[Abs Erorr ]]/Table8[[#This Row],[Adj Close]]</f>
        <v>2.5151075498798899E-4</v>
      </c>
      <c r="M41" s="85">
        <f t="shared" si="1"/>
        <v>67.688590000000005</v>
      </c>
      <c r="N41" s="82">
        <f>(Table8[[#This Row],[Adj Close]]-Table8[[#This Row],[Forecast 6 Period ]])</f>
        <v>0.34030999999998812</v>
      </c>
      <c r="O41" s="82">
        <f>Table8[[#This Row],[Erorr 2]]^2</f>
        <v>0.11581089609999191</v>
      </c>
      <c r="P41" s="82">
        <f>ABS(Table8[[#This Row],[Erorr 2]])</f>
        <v>0.34030999999998812</v>
      </c>
      <c r="Q41" s="83">
        <f>Table8[[#This Row],[Abs Erorr 4]]/Table8[[#This Row],[Adj Close]]</f>
        <v>5.0024327895936607E-3</v>
      </c>
    </row>
    <row r="42" spans="6:17" x14ac:dyDescent="0.25">
      <c r="F42" s="50">
        <v>43525</v>
      </c>
      <c r="G42" s="51">
        <v>67.9666</v>
      </c>
      <c r="H42" s="82">
        <f t="shared" si="0"/>
        <v>68.108310000000003</v>
      </c>
      <c r="I42" s="82">
        <f>(Table8[[#This Row],[Adj Close]]-Table8[[#This Row],[Forecast 3 Period]])</f>
        <v>-0.14171000000000333</v>
      </c>
      <c r="J42" s="82">
        <f>Table8[[#This Row],[Erorr ]]^2</f>
        <v>2.0081724100000944E-2</v>
      </c>
      <c r="K42" s="82">
        <f>ABS(Table8[[#This Row],[Erorr ]])</f>
        <v>0.14171000000000333</v>
      </c>
      <c r="L42" s="83">
        <f>Table8[[#This Row],[Abs Erorr ]]/Table8[[#This Row],[Adj Close]]</f>
        <v>2.0849946885676692E-3</v>
      </c>
      <c r="M42" s="85">
        <f t="shared" si="1"/>
        <v>67.832650000000001</v>
      </c>
      <c r="N42" s="82">
        <f>(Table8[[#This Row],[Adj Close]]-Table8[[#This Row],[Forecast 6 Period ]])</f>
        <v>0.13394999999999868</v>
      </c>
      <c r="O42" s="82">
        <f>Table8[[#This Row],[Erorr 2]]^2</f>
        <v>1.7942602499999648E-2</v>
      </c>
      <c r="P42" s="82">
        <f>ABS(Table8[[#This Row],[Erorr 2]])</f>
        <v>0.13394999999999868</v>
      </c>
      <c r="Q42" s="83">
        <f>Table8[[#This Row],[Abs Erorr 4]]/Table8[[#This Row],[Adj Close]]</f>
        <v>1.9708209620607573E-3</v>
      </c>
    </row>
    <row r="43" spans="6:17" x14ac:dyDescent="0.25">
      <c r="F43" s="50">
        <v>43528</v>
      </c>
      <c r="G43" s="51">
        <v>66.853099999999998</v>
      </c>
      <c r="H43" s="82">
        <f t="shared" si="0"/>
        <v>68.090409999999991</v>
      </c>
      <c r="I43" s="82">
        <f>(Table8[[#This Row],[Adj Close]]-Table8[[#This Row],[Forecast 3 Period]])</f>
        <v>-1.2373099999999937</v>
      </c>
      <c r="J43" s="82">
        <f>Table8[[#This Row],[Erorr ]]^2</f>
        <v>1.5309360360999844</v>
      </c>
      <c r="K43" s="82">
        <f>ABS(Table8[[#This Row],[Erorr ]])</f>
        <v>1.2373099999999937</v>
      </c>
      <c r="L43" s="83">
        <f>Table8[[#This Row],[Abs Erorr ]]/Table8[[#This Row],[Adj Close]]</f>
        <v>1.8507892678125529E-2</v>
      </c>
      <c r="M43" s="85">
        <f t="shared" si="1"/>
        <v>67.972039999999993</v>
      </c>
      <c r="N43" s="82">
        <f>(Table8[[#This Row],[Adj Close]]-Table8[[#This Row],[Forecast 6 Period ]])</f>
        <v>-1.1189399999999949</v>
      </c>
      <c r="O43" s="82">
        <f>Table8[[#This Row],[Erorr 2]]^2</f>
        <v>1.2520267235999887</v>
      </c>
      <c r="P43" s="82">
        <f>ABS(Table8[[#This Row],[Erorr 2]])</f>
        <v>1.1189399999999949</v>
      </c>
      <c r="Q43" s="83">
        <f>Table8[[#This Row],[Abs Erorr 4]]/Table8[[#This Row],[Adj Close]]</f>
        <v>1.6737294156890181E-2</v>
      </c>
    </row>
    <row r="44" spans="6:17" x14ac:dyDescent="0.25">
      <c r="F44" s="50">
        <v>43529</v>
      </c>
      <c r="G44" s="51">
        <v>66.588300000000004</v>
      </c>
      <c r="H44" s="82">
        <f t="shared" si="0"/>
        <v>67.53989</v>
      </c>
      <c r="I44" s="82">
        <f>(Table8[[#This Row],[Adj Close]]-Table8[[#This Row],[Forecast 3 Period]])</f>
        <v>-0.95158999999999594</v>
      </c>
      <c r="J44" s="82">
        <f>Table8[[#This Row],[Erorr ]]^2</f>
        <v>0.90552352809999226</v>
      </c>
      <c r="K44" s="82">
        <f>ABS(Table8[[#This Row],[Erorr ]])</f>
        <v>0.95158999999999594</v>
      </c>
      <c r="L44" s="83">
        <f>Table8[[#This Row],[Abs Erorr ]]/Table8[[#This Row],[Adj Close]]</f>
        <v>1.4290648657496826E-2</v>
      </c>
      <c r="M44" s="85">
        <f t="shared" si="1"/>
        <v>67.806190000000001</v>
      </c>
      <c r="N44" s="82">
        <f>(Table8[[#This Row],[Adj Close]]-Table8[[#This Row],[Forecast 6 Period ]])</f>
        <v>-1.217889999999997</v>
      </c>
      <c r="O44" s="82">
        <f>Table8[[#This Row],[Erorr 2]]^2</f>
        <v>1.4832560520999927</v>
      </c>
      <c r="P44" s="82">
        <f>ABS(Table8[[#This Row],[Erorr 2]])</f>
        <v>1.217889999999997</v>
      </c>
      <c r="Q44" s="83">
        <f>Table8[[#This Row],[Abs Erorr 4]]/Table8[[#This Row],[Adj Close]]</f>
        <v>1.8289849718343867E-2</v>
      </c>
    </row>
    <row r="45" spans="6:17" x14ac:dyDescent="0.25">
      <c r="F45" s="50">
        <v>43530</v>
      </c>
      <c r="G45" s="51">
        <v>66.502600000000001</v>
      </c>
      <c r="H45" s="82">
        <f t="shared" si="0"/>
        <v>67.081230000000005</v>
      </c>
      <c r="I45" s="82">
        <f>(Table8[[#This Row],[Adj Close]]-Table8[[#This Row],[Forecast 3 Period]])</f>
        <v>-0.57863000000000397</v>
      </c>
      <c r="J45" s="82">
        <f>Table8[[#This Row],[Erorr ]]^2</f>
        <v>0.3348126769000046</v>
      </c>
      <c r="K45" s="82">
        <f>ABS(Table8[[#This Row],[Erorr ]])</f>
        <v>0.57863000000000397</v>
      </c>
      <c r="L45" s="83">
        <f>Table8[[#This Row],[Abs Erorr ]]/Table8[[#This Row],[Adj Close]]</f>
        <v>8.7008628234084683E-3</v>
      </c>
      <c r="M45" s="85">
        <f t="shared" si="1"/>
        <v>67.519630000000006</v>
      </c>
      <c r="N45" s="82">
        <f>(Table8[[#This Row],[Adj Close]]-Table8[[#This Row],[Forecast 6 Period ]])</f>
        <v>-1.0170300000000054</v>
      </c>
      <c r="O45" s="82">
        <f>Table8[[#This Row],[Erorr 2]]^2</f>
        <v>1.0343500209000109</v>
      </c>
      <c r="P45" s="82">
        <f>ABS(Table8[[#This Row],[Erorr 2]])</f>
        <v>1.0170300000000054</v>
      </c>
      <c r="Q45" s="83">
        <f>Table8[[#This Row],[Abs Erorr 4]]/Table8[[#This Row],[Adj Close]]</f>
        <v>1.5293086285348324E-2</v>
      </c>
    </row>
    <row r="46" spans="6:17" x14ac:dyDescent="0.25">
      <c r="F46" s="50">
        <v>43531</v>
      </c>
      <c r="G46" s="51">
        <v>66.588800000000006</v>
      </c>
      <c r="H46" s="82">
        <f t="shared" si="0"/>
        <v>66.633459999999999</v>
      </c>
      <c r="I46" s="82">
        <f>(Table8[[#This Row],[Adj Close]]-Table8[[#This Row],[Forecast 3 Period]])</f>
        <v>-4.4659999999993261E-2</v>
      </c>
      <c r="J46" s="82">
        <f>Table8[[#This Row],[Erorr ]]^2</f>
        <v>1.9945155999993979E-3</v>
      </c>
      <c r="K46" s="82">
        <f>ABS(Table8[[#This Row],[Erorr ]])</f>
        <v>4.4659999999993261E-2</v>
      </c>
      <c r="L46" s="83">
        <f>Table8[[#This Row],[Abs Erorr ]]/Table8[[#This Row],[Adj Close]]</f>
        <v>6.7068335816223234E-4</v>
      </c>
      <c r="M46" s="85">
        <f t="shared" si="1"/>
        <v>67.216710000000006</v>
      </c>
      <c r="N46" s="82">
        <f>(Table8[[#This Row],[Adj Close]]-Table8[[#This Row],[Forecast 6 Period ]])</f>
        <v>-0.62790999999999997</v>
      </c>
      <c r="O46" s="82">
        <f>Table8[[#This Row],[Erorr 2]]^2</f>
        <v>0.39427096809999995</v>
      </c>
      <c r="P46" s="82">
        <f>ABS(Table8[[#This Row],[Erorr 2]])</f>
        <v>0.62790999999999997</v>
      </c>
      <c r="Q46" s="83">
        <f>Table8[[#This Row],[Abs Erorr 4]]/Table8[[#This Row],[Adj Close]]</f>
        <v>9.4296638473737315E-3</v>
      </c>
    </row>
    <row r="47" spans="6:17" x14ac:dyDescent="0.25">
      <c r="F47" s="50">
        <v>43532</v>
      </c>
      <c r="G47" s="51">
        <v>65.969899999999996</v>
      </c>
      <c r="H47" s="82">
        <f t="shared" si="0"/>
        <v>66.562790000000007</v>
      </c>
      <c r="I47" s="82">
        <f>(Table8[[#This Row],[Adj Close]]-Table8[[#This Row],[Forecast 3 Period]])</f>
        <v>-0.59289000000001124</v>
      </c>
      <c r="J47" s="82">
        <f>Table8[[#This Row],[Erorr ]]^2</f>
        <v>0.35151855210001332</v>
      </c>
      <c r="K47" s="82">
        <f>ABS(Table8[[#This Row],[Erorr ]])</f>
        <v>0.59289000000001124</v>
      </c>
      <c r="L47" s="83">
        <f>Table8[[#This Row],[Abs Erorr ]]/Table8[[#This Row],[Adj Close]]</f>
        <v>8.9872805628022981E-3</v>
      </c>
      <c r="M47" s="85">
        <f t="shared" si="1"/>
        <v>66.906110000000012</v>
      </c>
      <c r="N47" s="82">
        <f>(Table8[[#This Row],[Adj Close]]-Table8[[#This Row],[Forecast 6 Period ]])</f>
        <v>-0.93621000000001686</v>
      </c>
      <c r="O47" s="82">
        <f>Table8[[#This Row],[Erorr 2]]^2</f>
        <v>0.87648916410003153</v>
      </c>
      <c r="P47" s="82">
        <f>ABS(Table8[[#This Row],[Erorr 2]])</f>
        <v>0.93621000000001686</v>
      </c>
      <c r="Q47" s="83">
        <f>Table8[[#This Row],[Abs Erorr 4]]/Table8[[#This Row],[Adj Close]]</f>
        <v>1.4191472171399638E-2</v>
      </c>
    </row>
    <row r="48" spans="6:17" x14ac:dyDescent="0.25">
      <c r="F48" s="50">
        <v>43535</v>
      </c>
      <c r="G48" s="51">
        <v>66.6828</v>
      </c>
      <c r="H48" s="82">
        <f t="shared" si="0"/>
        <v>66.31537999999999</v>
      </c>
      <c r="I48" s="82">
        <f>(Table8[[#This Row],[Adj Close]]-Table8[[#This Row],[Forecast 3 Period]])</f>
        <v>0.36742000000000985</v>
      </c>
      <c r="J48" s="82">
        <f>Table8[[#This Row],[Erorr ]]^2</f>
        <v>0.13499745640000724</v>
      </c>
      <c r="K48" s="82">
        <f>ABS(Table8[[#This Row],[Erorr ]])</f>
        <v>0.36742000000000985</v>
      </c>
      <c r="L48" s="83">
        <f>Table8[[#This Row],[Abs Erorr ]]/Table8[[#This Row],[Adj Close]]</f>
        <v>5.5099665880858307E-3</v>
      </c>
      <c r="M48" s="85">
        <f t="shared" si="1"/>
        <v>66.611890000000002</v>
      </c>
      <c r="N48" s="82">
        <f>(Table8[[#This Row],[Adj Close]]-Table8[[#This Row],[Forecast 6 Period ]])</f>
        <v>7.0909999999997808E-2</v>
      </c>
      <c r="O48" s="82">
        <f>Table8[[#This Row],[Erorr 2]]^2</f>
        <v>5.0282280999996891E-3</v>
      </c>
      <c r="P48" s="82">
        <f>ABS(Table8[[#This Row],[Erorr 2]])</f>
        <v>7.0909999999997808E-2</v>
      </c>
      <c r="Q48" s="83">
        <f>Table8[[#This Row],[Abs Erorr 4]]/Table8[[#This Row],[Adj Close]]</f>
        <v>1.0633926589764947E-3</v>
      </c>
    </row>
    <row r="49" spans="6:17" x14ac:dyDescent="0.25">
      <c r="F49" s="50">
        <v>43536</v>
      </c>
      <c r="G49" s="51">
        <v>66.416399999999996</v>
      </c>
      <c r="H49" s="82">
        <f t="shared" si="0"/>
        <v>66.440730000000002</v>
      </c>
      <c r="I49" s="82">
        <f>(Table8[[#This Row],[Adj Close]]-Table8[[#This Row],[Forecast 3 Period]])</f>
        <v>-2.433000000000618E-2</v>
      </c>
      <c r="J49" s="82">
        <f>Table8[[#This Row],[Erorr ]]^2</f>
        <v>5.9194890000030076E-4</v>
      </c>
      <c r="K49" s="82">
        <f>ABS(Table8[[#This Row],[Erorr ]])</f>
        <v>2.433000000000618E-2</v>
      </c>
      <c r="L49" s="83">
        <f>Table8[[#This Row],[Abs Erorr ]]/Table8[[#This Row],[Adj Close]]</f>
        <v>3.6632518474362028E-4</v>
      </c>
      <c r="M49" s="85">
        <f t="shared" si="1"/>
        <v>66.492959999999997</v>
      </c>
      <c r="N49" s="82">
        <f>(Table8[[#This Row],[Adj Close]]-Table8[[#This Row],[Forecast 6 Period ]])</f>
        <v>-7.6560000000000628E-2</v>
      </c>
      <c r="O49" s="82">
        <f>Table8[[#This Row],[Erorr 2]]^2</f>
        <v>5.8614336000000957E-3</v>
      </c>
      <c r="P49" s="82">
        <f>ABS(Table8[[#This Row],[Erorr 2]])</f>
        <v>7.6560000000000628E-2</v>
      </c>
      <c r="Q49" s="83">
        <f>Table8[[#This Row],[Abs Erorr 4]]/Table8[[#This Row],[Adj Close]]</f>
        <v>1.15272733842847E-3</v>
      </c>
    </row>
    <row r="50" spans="6:17" x14ac:dyDescent="0.25">
      <c r="F50" s="50">
        <v>43537</v>
      </c>
      <c r="G50" s="51">
        <v>66.628</v>
      </c>
      <c r="H50" s="82">
        <f t="shared" si="0"/>
        <v>66.362369999999999</v>
      </c>
      <c r="I50" s="82">
        <f>(Table8[[#This Row],[Adj Close]]-Table8[[#This Row],[Forecast 3 Period]])</f>
        <v>0.26563000000000159</v>
      </c>
      <c r="J50" s="82">
        <f>Table8[[#This Row],[Erorr ]]^2</f>
        <v>7.0559296900000845E-2</v>
      </c>
      <c r="K50" s="82">
        <f>ABS(Table8[[#This Row],[Erorr ]])</f>
        <v>0.26563000000000159</v>
      </c>
      <c r="L50" s="83">
        <f>Table8[[#This Row],[Abs Erorr ]]/Table8[[#This Row],[Adj Close]]</f>
        <v>3.9867623221468687E-3</v>
      </c>
      <c r="M50" s="85">
        <f t="shared" si="1"/>
        <v>66.440669999999997</v>
      </c>
      <c r="N50" s="82">
        <f>(Table8[[#This Row],[Adj Close]]-Table8[[#This Row],[Forecast 6 Period ]])</f>
        <v>0.18733000000000288</v>
      </c>
      <c r="O50" s="82">
        <f>Table8[[#This Row],[Erorr 2]]^2</f>
        <v>3.5092528900001078E-2</v>
      </c>
      <c r="P50" s="82">
        <f>ABS(Table8[[#This Row],[Erorr 2]])</f>
        <v>0.18733000000000288</v>
      </c>
      <c r="Q50" s="83">
        <f>Table8[[#This Row],[Abs Erorr 4]]/Table8[[#This Row],[Adj Close]]</f>
        <v>2.8115807168157965E-3</v>
      </c>
    </row>
    <row r="51" spans="6:17" x14ac:dyDescent="0.25">
      <c r="F51" s="50">
        <v>43538</v>
      </c>
      <c r="G51" s="51">
        <v>66.541799999999995</v>
      </c>
      <c r="H51" s="82">
        <f t="shared" si="0"/>
        <v>66.580960000000005</v>
      </c>
      <c r="I51" s="82">
        <f>(Table8[[#This Row],[Adj Close]]-Table8[[#This Row],[Forecast 3 Period]])</f>
        <v>-3.9160000000009632E-2</v>
      </c>
      <c r="J51" s="82">
        <f>Table8[[#This Row],[Erorr ]]^2</f>
        <v>1.5335056000007543E-3</v>
      </c>
      <c r="K51" s="82">
        <f>ABS(Table8[[#This Row],[Erorr ]])</f>
        <v>3.9160000000009632E-2</v>
      </c>
      <c r="L51" s="83">
        <f>Table8[[#This Row],[Abs Erorr ]]/Table8[[#This Row],[Adj Close]]</f>
        <v>5.8850226474200628E-4</v>
      </c>
      <c r="M51" s="85">
        <f t="shared" si="1"/>
        <v>66.448560000000001</v>
      </c>
      <c r="N51" s="82">
        <f>(Table8[[#This Row],[Adj Close]]-Table8[[#This Row],[Forecast 6 Period ]])</f>
        <v>9.3239999999994438E-2</v>
      </c>
      <c r="O51" s="82">
        <f>Table8[[#This Row],[Erorr 2]]^2</f>
        <v>8.6936975999989622E-3</v>
      </c>
      <c r="P51" s="82">
        <f>ABS(Table8[[#This Row],[Erorr 2]])</f>
        <v>9.3239999999994438E-2</v>
      </c>
      <c r="Q51" s="83">
        <f>Table8[[#This Row],[Abs Erorr 4]]/Table8[[#This Row],[Adj Close]]</f>
        <v>1.4012244934761976E-3</v>
      </c>
    </row>
    <row r="52" spans="6:17" x14ac:dyDescent="0.25">
      <c r="F52" s="50">
        <v>43539</v>
      </c>
      <c r="G52" s="51">
        <v>66.416399999999996</v>
      </c>
      <c r="H52" s="82">
        <f t="shared" si="0"/>
        <v>66.53004</v>
      </c>
      <c r="I52" s="82">
        <f>(Table8[[#This Row],[Adj Close]]-Table8[[#This Row],[Forecast 3 Period]])</f>
        <v>-0.11364000000000374</v>
      </c>
      <c r="J52" s="82">
        <f>Table8[[#This Row],[Erorr ]]^2</f>
        <v>1.291404960000085E-2</v>
      </c>
      <c r="K52" s="82">
        <f>ABS(Table8[[#This Row],[Erorr ]])</f>
        <v>0.11364000000000374</v>
      </c>
      <c r="L52" s="83">
        <f>Table8[[#This Row],[Abs Erorr ]]/Table8[[#This Row],[Adj Close]]</f>
        <v>1.7110231810216112E-3</v>
      </c>
      <c r="M52" s="85">
        <f t="shared" si="1"/>
        <v>66.50967</v>
      </c>
      <c r="N52" s="82">
        <f>(Table8[[#This Row],[Adj Close]]-Table8[[#This Row],[Forecast 6 Period ]])</f>
        <v>-9.3270000000003961E-2</v>
      </c>
      <c r="O52" s="82">
        <f>Table8[[#This Row],[Erorr 2]]^2</f>
        <v>8.6992929000007397E-3</v>
      </c>
      <c r="P52" s="82">
        <f>ABS(Table8[[#This Row],[Erorr 2]])</f>
        <v>9.3270000000003961E-2</v>
      </c>
      <c r="Q52" s="83">
        <f>Table8[[#This Row],[Abs Erorr 4]]/Table8[[#This Row],[Adj Close]]</f>
        <v>1.4043218241278355E-3</v>
      </c>
    </row>
    <row r="53" spans="6:17" x14ac:dyDescent="0.25">
      <c r="F53" s="50">
        <v>43542</v>
      </c>
      <c r="G53" s="51">
        <v>67.419200000000004</v>
      </c>
      <c r="H53" s="82">
        <f t="shared" si="0"/>
        <v>66.517499999999998</v>
      </c>
      <c r="I53" s="82">
        <f>(Table8[[#This Row],[Adj Close]]-Table8[[#This Row],[Forecast 3 Period]])</f>
        <v>0.90170000000000528</v>
      </c>
      <c r="J53" s="82">
        <f>Table8[[#This Row],[Erorr ]]^2</f>
        <v>0.81306289000000953</v>
      </c>
      <c r="K53" s="82">
        <f>ABS(Table8[[#This Row],[Erorr ]])</f>
        <v>0.90170000000000528</v>
      </c>
      <c r="L53" s="83">
        <f>Table8[[#This Row],[Abs Erorr ]]/Table8[[#This Row],[Adj Close]]</f>
        <v>1.3374528324275655E-2</v>
      </c>
      <c r="M53" s="85">
        <f t="shared" si="1"/>
        <v>66.465789999999998</v>
      </c>
      <c r="N53" s="82">
        <f>(Table8[[#This Row],[Adj Close]]-Table8[[#This Row],[Forecast 6 Period ]])</f>
        <v>0.9534100000000052</v>
      </c>
      <c r="O53" s="82">
        <f>Table8[[#This Row],[Erorr 2]]^2</f>
        <v>0.90899062810000986</v>
      </c>
      <c r="P53" s="82">
        <f>ABS(Table8[[#This Row],[Erorr 2]])</f>
        <v>0.9534100000000052</v>
      </c>
      <c r="Q53" s="83">
        <f>Table8[[#This Row],[Abs Erorr 4]]/Table8[[#This Row],[Adj Close]]</f>
        <v>1.4141520516410832E-2</v>
      </c>
    </row>
    <row r="54" spans="6:17" x14ac:dyDescent="0.25">
      <c r="F54" s="50">
        <v>43543</v>
      </c>
      <c r="G54" s="51">
        <v>67.771699999999996</v>
      </c>
      <c r="H54" s="82">
        <f t="shared" si="0"/>
        <v>66.855140000000006</v>
      </c>
      <c r="I54" s="82">
        <f>(Table8[[#This Row],[Adj Close]]-Table8[[#This Row],[Forecast 3 Period]])</f>
        <v>0.91655999999998983</v>
      </c>
      <c r="J54" s="82">
        <f>Table8[[#This Row],[Erorr ]]^2</f>
        <v>0.84008223359998135</v>
      </c>
      <c r="K54" s="82">
        <f>ABS(Table8[[#This Row],[Erorr ]])</f>
        <v>0.91655999999998983</v>
      </c>
      <c r="L54" s="83">
        <f>Table8[[#This Row],[Abs Erorr ]]/Table8[[#This Row],[Adj Close]]</f>
        <v>1.3524229139891576E-2</v>
      </c>
      <c r="M54" s="85">
        <f t="shared" si="1"/>
        <v>66.710999999999999</v>
      </c>
      <c r="N54" s="82">
        <f>(Table8[[#This Row],[Adj Close]]-Table8[[#This Row],[Forecast 6 Period ]])</f>
        <v>1.0606999999999971</v>
      </c>
      <c r="O54" s="82">
        <f>Table8[[#This Row],[Erorr 2]]^2</f>
        <v>1.1250844899999939</v>
      </c>
      <c r="P54" s="82">
        <f>ABS(Table8[[#This Row],[Erorr 2]])</f>
        <v>1.0606999999999971</v>
      </c>
      <c r="Q54" s="83">
        <f>Table8[[#This Row],[Abs Erorr 4]]/Table8[[#This Row],[Adj Close]]</f>
        <v>1.5651075596450983E-2</v>
      </c>
    </row>
    <row r="55" spans="6:17" x14ac:dyDescent="0.25">
      <c r="F55" s="50">
        <v>43544</v>
      </c>
      <c r="G55" s="51">
        <v>66.5261</v>
      </c>
      <c r="H55" s="82">
        <f t="shared" si="0"/>
        <v>67.259360000000001</v>
      </c>
      <c r="I55" s="82">
        <f>(Table8[[#This Row],[Adj Close]]-Table8[[#This Row],[Forecast 3 Period]])</f>
        <v>-0.73326000000000136</v>
      </c>
      <c r="J55" s="82">
        <f>Table8[[#This Row],[Erorr ]]^2</f>
        <v>0.53767022760000194</v>
      </c>
      <c r="K55" s="82">
        <f>ABS(Table8[[#This Row],[Erorr ]])</f>
        <v>0.73326000000000136</v>
      </c>
      <c r="L55" s="83">
        <f>Table8[[#This Row],[Abs Erorr ]]/Table8[[#This Row],[Adj Close]]</f>
        <v>1.1022140182574979E-2</v>
      </c>
      <c r="M55" s="85">
        <f t="shared" si="1"/>
        <v>66.934259999999995</v>
      </c>
      <c r="N55" s="82">
        <f>(Table8[[#This Row],[Adj Close]]-Table8[[#This Row],[Forecast 6 Period ]])</f>
        <v>-0.40815999999999519</v>
      </c>
      <c r="O55" s="82">
        <f>Table8[[#This Row],[Erorr 2]]^2</f>
        <v>0.16659458559999607</v>
      </c>
      <c r="P55" s="82">
        <f>ABS(Table8[[#This Row],[Erorr 2]])</f>
        <v>0.40815999999999519</v>
      </c>
      <c r="Q55" s="83">
        <f>Table8[[#This Row],[Abs Erorr 4]]/Table8[[#This Row],[Adj Close]]</f>
        <v>6.1353363567080467E-3</v>
      </c>
    </row>
    <row r="56" spans="6:17" x14ac:dyDescent="0.25">
      <c r="F56" s="50">
        <v>43545</v>
      </c>
      <c r="G56" s="51">
        <v>67.246799999999993</v>
      </c>
      <c r="H56" s="82">
        <f t="shared" si="0"/>
        <v>67.16771</v>
      </c>
      <c r="I56" s="82">
        <f>(Table8[[#This Row],[Adj Close]]-Table8[[#This Row],[Forecast 3 Period]])</f>
        <v>7.9089999999993665E-2</v>
      </c>
      <c r="J56" s="82">
        <f>Table8[[#This Row],[Erorr ]]^2</f>
        <v>6.2552280999989976E-3</v>
      </c>
      <c r="K56" s="82">
        <f>ABS(Table8[[#This Row],[Erorr ]])</f>
        <v>7.9089999999993665E-2</v>
      </c>
      <c r="L56" s="83">
        <f>Table8[[#This Row],[Abs Erorr ]]/Table8[[#This Row],[Adj Close]]</f>
        <v>1.1761154434113397E-3</v>
      </c>
      <c r="M56" s="85">
        <f t="shared" si="1"/>
        <v>66.943660000000008</v>
      </c>
      <c r="N56" s="82">
        <f>(Table8[[#This Row],[Adj Close]]-Table8[[#This Row],[Forecast 6 Period ]])</f>
        <v>0.30313999999998487</v>
      </c>
      <c r="O56" s="82">
        <f>Table8[[#This Row],[Erorr 2]]^2</f>
        <v>9.1893859599990829E-2</v>
      </c>
      <c r="P56" s="82">
        <f>ABS(Table8[[#This Row],[Erorr 2]])</f>
        <v>0.30313999999998487</v>
      </c>
      <c r="Q56" s="83">
        <f>Table8[[#This Row],[Abs Erorr 4]]/Table8[[#This Row],[Adj Close]]</f>
        <v>4.5078724935608072E-3</v>
      </c>
    </row>
    <row r="57" spans="6:17" x14ac:dyDescent="0.25">
      <c r="F57" s="50">
        <v>43546</v>
      </c>
      <c r="G57" s="51">
        <v>65.585999999999999</v>
      </c>
      <c r="H57" s="82">
        <f t="shared" si="0"/>
        <v>67.188059999999993</v>
      </c>
      <c r="I57" s="82">
        <f>(Table8[[#This Row],[Adj Close]]-Table8[[#This Row],[Forecast 3 Period]])</f>
        <v>-1.6020599999999945</v>
      </c>
      <c r="J57" s="82">
        <f>Table8[[#This Row],[Erorr ]]^2</f>
        <v>2.5665962435999825</v>
      </c>
      <c r="K57" s="82">
        <f>ABS(Table8[[#This Row],[Erorr ]])</f>
        <v>1.6020599999999945</v>
      </c>
      <c r="L57" s="83">
        <f>Table8[[#This Row],[Abs Erorr ]]/Table8[[#This Row],[Adj Close]]</f>
        <v>2.4426859390723546E-2</v>
      </c>
      <c r="M57" s="85">
        <f t="shared" si="1"/>
        <v>67.088580000000007</v>
      </c>
      <c r="N57" s="82">
        <f>(Table8[[#This Row],[Adj Close]]-Table8[[#This Row],[Forecast 6 Period ]])</f>
        <v>-1.5025800000000089</v>
      </c>
      <c r="O57" s="82">
        <f>Table8[[#This Row],[Erorr 2]]^2</f>
        <v>2.2577466564000268</v>
      </c>
      <c r="P57" s="82">
        <f>ABS(Table8[[#This Row],[Erorr 2]])</f>
        <v>1.5025800000000089</v>
      </c>
      <c r="Q57" s="83">
        <f>Table8[[#This Row],[Abs Erorr 4]]/Table8[[#This Row],[Adj Close]]</f>
        <v>2.2910072271521496E-2</v>
      </c>
    </row>
    <row r="58" spans="6:17" x14ac:dyDescent="0.25">
      <c r="F58" s="50">
        <v>43549</v>
      </c>
      <c r="G58" s="51">
        <v>66.204899999999995</v>
      </c>
      <c r="H58" s="82">
        <f t="shared" si="0"/>
        <v>66.36627</v>
      </c>
      <c r="I58" s="82">
        <f>(Table8[[#This Row],[Adj Close]]-Table8[[#This Row],[Forecast 3 Period]])</f>
        <v>-0.16137000000000512</v>
      </c>
      <c r="J58" s="82">
        <f>Table8[[#This Row],[Erorr ]]^2</f>
        <v>2.6040276900001654E-2</v>
      </c>
      <c r="K58" s="82">
        <f>ABS(Table8[[#This Row],[Erorr ]])</f>
        <v>0.16137000000000512</v>
      </c>
      <c r="L58" s="83">
        <f>Table8[[#This Row],[Abs Erorr ]]/Table8[[#This Row],[Adj Close]]</f>
        <v>2.4374328788353298E-3</v>
      </c>
      <c r="M58" s="85">
        <f t="shared" si="1"/>
        <v>66.80968</v>
      </c>
      <c r="N58" s="82">
        <f>(Table8[[#This Row],[Adj Close]]-Table8[[#This Row],[Forecast 6 Period ]])</f>
        <v>-0.6047800000000052</v>
      </c>
      <c r="O58" s="82">
        <f>Table8[[#This Row],[Erorr 2]]^2</f>
        <v>0.36575884840000628</v>
      </c>
      <c r="P58" s="82">
        <f>ABS(Table8[[#This Row],[Erorr 2]])</f>
        <v>0.6047800000000052</v>
      </c>
      <c r="Q58" s="83">
        <f>Table8[[#This Row],[Abs Erorr 4]]/Table8[[#This Row],[Adj Close]]</f>
        <v>9.1349733932081355E-3</v>
      </c>
    </row>
    <row r="59" spans="6:17" x14ac:dyDescent="0.25">
      <c r="F59" s="50">
        <v>43550</v>
      </c>
      <c r="G59" s="51">
        <v>66.596599999999995</v>
      </c>
      <c r="H59" s="82">
        <f t="shared" si="0"/>
        <v>66.331799999999987</v>
      </c>
      <c r="I59" s="82">
        <f>(Table8[[#This Row],[Adj Close]]-Table8[[#This Row],[Forecast 3 Period]])</f>
        <v>0.26480000000000814</v>
      </c>
      <c r="J59" s="82">
        <f>Table8[[#This Row],[Erorr ]]^2</f>
        <v>7.011904000000431E-2</v>
      </c>
      <c r="K59" s="82">
        <f>ABS(Table8[[#This Row],[Erorr ]])</f>
        <v>0.26480000000000814</v>
      </c>
      <c r="L59" s="83">
        <f>Table8[[#This Row],[Abs Erorr ]]/Table8[[#This Row],[Adj Close]]</f>
        <v>3.9761789640913826E-3</v>
      </c>
      <c r="M59" s="85">
        <f t="shared" si="1"/>
        <v>66.63185</v>
      </c>
      <c r="N59" s="82">
        <f>(Table8[[#This Row],[Adj Close]]-Table8[[#This Row],[Forecast 6 Period ]])</f>
        <v>-3.5250000000004889E-2</v>
      </c>
      <c r="O59" s="82">
        <f>Table8[[#This Row],[Erorr 2]]^2</f>
        <v>1.2425625000003447E-3</v>
      </c>
      <c r="P59" s="82">
        <f>ABS(Table8[[#This Row],[Erorr 2]])</f>
        <v>3.5250000000004889E-2</v>
      </c>
      <c r="Q59" s="83">
        <f>Table8[[#This Row],[Abs Erorr 4]]/Table8[[#This Row],[Adj Close]]</f>
        <v>5.2930630092234271E-4</v>
      </c>
    </row>
    <row r="60" spans="6:17" x14ac:dyDescent="0.25">
      <c r="F60" s="50">
        <v>43551</v>
      </c>
      <c r="G60" s="51">
        <v>66.839500000000001</v>
      </c>
      <c r="H60" s="82">
        <f t="shared" si="0"/>
        <v>66.175909999999988</v>
      </c>
      <c r="I60" s="82">
        <f>(Table8[[#This Row],[Adj Close]]-Table8[[#This Row],[Forecast 3 Period]])</f>
        <v>0.66359000000001345</v>
      </c>
      <c r="J60" s="82">
        <f>Table8[[#This Row],[Erorr ]]^2</f>
        <v>0.44035168810001785</v>
      </c>
      <c r="K60" s="82">
        <f>ABS(Table8[[#This Row],[Erorr ]])</f>
        <v>0.66359000000001345</v>
      </c>
      <c r="L60" s="83">
        <f>Table8[[#This Row],[Abs Erorr ]]/Table8[[#This Row],[Adj Close]]</f>
        <v>9.9281113712701829E-3</v>
      </c>
      <c r="M60" s="85">
        <f t="shared" si="1"/>
        <v>66.556640000000002</v>
      </c>
      <c r="N60" s="82">
        <f>(Table8[[#This Row],[Adj Close]]-Table8[[#This Row],[Forecast 6 Period ]])</f>
        <v>0.28285999999999945</v>
      </c>
      <c r="O60" s="82">
        <f>Table8[[#This Row],[Erorr 2]]^2</f>
        <v>8.0009779599999692E-2</v>
      </c>
      <c r="P60" s="82">
        <f>ABS(Table8[[#This Row],[Erorr 2]])</f>
        <v>0.28285999999999945</v>
      </c>
      <c r="Q60" s="83">
        <f>Table8[[#This Row],[Abs Erorr 4]]/Table8[[#This Row],[Adj Close]]</f>
        <v>4.2319287247809968E-3</v>
      </c>
    </row>
    <row r="61" spans="6:17" x14ac:dyDescent="0.25">
      <c r="F61" s="50">
        <v>43552</v>
      </c>
      <c r="G61" s="51">
        <v>68.280900000000003</v>
      </c>
      <c r="H61" s="82">
        <f t="shared" si="0"/>
        <v>66.576249999999987</v>
      </c>
      <c r="I61" s="82">
        <f>(Table8[[#This Row],[Adj Close]]-Table8[[#This Row],[Forecast 3 Period]])</f>
        <v>1.7046500000000151</v>
      </c>
      <c r="J61" s="82">
        <f>Table8[[#This Row],[Erorr ]]^2</f>
        <v>2.9058316225000516</v>
      </c>
      <c r="K61" s="82">
        <f>ABS(Table8[[#This Row],[Erorr ]])</f>
        <v>1.7046500000000151</v>
      </c>
      <c r="L61" s="83">
        <f>Table8[[#This Row],[Abs Erorr ]]/Table8[[#This Row],[Adj Close]]</f>
        <v>2.4965253826472925E-2</v>
      </c>
      <c r="M61" s="85">
        <f t="shared" si="1"/>
        <v>66.422690000000003</v>
      </c>
      <c r="N61" s="82">
        <f>(Table8[[#This Row],[Adj Close]]-Table8[[#This Row],[Forecast 6 Period ]])</f>
        <v>1.8582099999999997</v>
      </c>
      <c r="O61" s="82">
        <f>Table8[[#This Row],[Erorr 2]]^2</f>
        <v>3.4529444040999988</v>
      </c>
      <c r="P61" s="82">
        <f>ABS(Table8[[#This Row],[Erorr 2]])</f>
        <v>1.8582099999999997</v>
      </c>
      <c r="Q61" s="83">
        <f>Table8[[#This Row],[Abs Erorr 4]]/Table8[[#This Row],[Adj Close]]</f>
        <v>2.7214198992690484E-2</v>
      </c>
    </row>
    <row r="62" spans="6:17" x14ac:dyDescent="0.25">
      <c r="F62" s="50">
        <v>43553</v>
      </c>
      <c r="G62" s="51">
        <v>68.085099999999997</v>
      </c>
      <c r="H62" s="82">
        <f t="shared" si="0"/>
        <v>67.343189999999993</v>
      </c>
      <c r="I62" s="82">
        <f>(Table8[[#This Row],[Adj Close]]-Table8[[#This Row],[Forecast 3 Period]])</f>
        <v>0.74191000000000429</v>
      </c>
      <c r="J62" s="82">
        <f>Table8[[#This Row],[Erorr ]]^2</f>
        <v>0.55043044810000641</v>
      </c>
      <c r="K62" s="82">
        <f>ABS(Table8[[#This Row],[Erorr ]])</f>
        <v>0.74191000000000429</v>
      </c>
      <c r="L62" s="83">
        <f>Table8[[#This Row],[Abs Erorr ]]/Table8[[#This Row],[Adj Close]]</f>
        <v>1.0896804146575453E-2</v>
      </c>
      <c r="M62" s="85">
        <f t="shared" si="1"/>
        <v>66.867660000000001</v>
      </c>
      <c r="N62" s="82">
        <f>(Table8[[#This Row],[Adj Close]]-Table8[[#This Row],[Forecast 6 Period ]])</f>
        <v>1.2174399999999963</v>
      </c>
      <c r="O62" s="82">
        <f>Table8[[#This Row],[Erorr 2]]^2</f>
        <v>1.4821601535999911</v>
      </c>
      <c r="P62" s="82">
        <f>ABS(Table8[[#This Row],[Erorr 2]])</f>
        <v>1.2174399999999963</v>
      </c>
      <c r="Q62" s="83">
        <f>Table8[[#This Row],[Abs Erorr 4]]/Table8[[#This Row],[Adj Close]]</f>
        <v>1.7881151676357915E-2</v>
      </c>
    </row>
    <row r="63" spans="6:17" x14ac:dyDescent="0.25">
      <c r="F63" s="50">
        <v>43556</v>
      </c>
      <c r="G63" s="51">
        <v>68.414100000000005</v>
      </c>
      <c r="H63" s="82">
        <f t="shared" si="0"/>
        <v>67.770160000000004</v>
      </c>
      <c r="I63" s="82">
        <f>(Table8[[#This Row],[Adj Close]]-Table8[[#This Row],[Forecast 3 Period]])</f>
        <v>0.64394000000000062</v>
      </c>
      <c r="J63" s="82">
        <f>Table8[[#This Row],[Erorr ]]^2</f>
        <v>0.41465872360000078</v>
      </c>
      <c r="K63" s="82">
        <f>ABS(Table8[[#This Row],[Erorr ]])</f>
        <v>0.64394000000000062</v>
      </c>
      <c r="L63" s="83">
        <f>Table8[[#This Row],[Abs Erorr ]]/Table8[[#This Row],[Adj Close]]</f>
        <v>9.4123872125775332E-3</v>
      </c>
      <c r="M63" s="85">
        <f t="shared" si="1"/>
        <v>67.139510000000001</v>
      </c>
      <c r="N63" s="82">
        <f>(Table8[[#This Row],[Adj Close]]-Table8[[#This Row],[Forecast 6 Period ]])</f>
        <v>1.2745900000000034</v>
      </c>
      <c r="O63" s="82">
        <f>Table8[[#This Row],[Erorr 2]]^2</f>
        <v>1.6245796681000089</v>
      </c>
      <c r="P63" s="82">
        <f>ABS(Table8[[#This Row],[Erorr 2]])</f>
        <v>1.2745900000000034</v>
      </c>
      <c r="Q63" s="83">
        <f>Table8[[#This Row],[Abs Erorr 4]]/Table8[[#This Row],[Adj Close]]</f>
        <v>1.8630516223994812E-2</v>
      </c>
    </row>
    <row r="64" spans="6:17" x14ac:dyDescent="0.25">
      <c r="F64" s="50">
        <v>43557</v>
      </c>
      <c r="G64" s="51">
        <v>67.991100000000003</v>
      </c>
      <c r="H64" s="82">
        <f t="shared" si="0"/>
        <v>68.275440000000003</v>
      </c>
      <c r="I64" s="82">
        <f>(Table8[[#This Row],[Adj Close]]-Table8[[#This Row],[Forecast 3 Period]])</f>
        <v>-0.28434000000000026</v>
      </c>
      <c r="J64" s="82">
        <f>Table8[[#This Row],[Erorr ]]^2</f>
        <v>8.0849235600000152E-2</v>
      </c>
      <c r="K64" s="82">
        <f>ABS(Table8[[#This Row],[Erorr ]])</f>
        <v>0.28434000000000026</v>
      </c>
      <c r="L64" s="83">
        <f>Table8[[#This Row],[Abs Erorr ]]/Table8[[#This Row],[Adj Close]]</f>
        <v>4.1820179405834034E-3</v>
      </c>
      <c r="M64" s="85">
        <f t="shared" si="1"/>
        <v>67.604070000000007</v>
      </c>
      <c r="N64" s="82">
        <f>(Table8[[#This Row],[Adj Close]]-Table8[[#This Row],[Forecast 6 Period ]])</f>
        <v>0.38702999999999577</v>
      </c>
      <c r="O64" s="82">
        <f>Table8[[#This Row],[Erorr 2]]^2</f>
        <v>0.14979222089999672</v>
      </c>
      <c r="P64" s="82">
        <f>ABS(Table8[[#This Row],[Erorr 2]])</f>
        <v>0.38702999999999577</v>
      </c>
      <c r="Q64" s="83">
        <f>Table8[[#This Row],[Abs Erorr 4]]/Table8[[#This Row],[Adj Close]]</f>
        <v>5.6923626768797054E-3</v>
      </c>
    </row>
    <row r="65" spans="6:17" x14ac:dyDescent="0.25">
      <c r="F65" s="50">
        <v>43558</v>
      </c>
      <c r="G65" s="51">
        <v>68.508099999999999</v>
      </c>
      <c r="H65" s="82">
        <f t="shared" si="0"/>
        <v>68.146199999999993</v>
      </c>
      <c r="I65" s="82">
        <f>(Table8[[#This Row],[Adj Close]]-Table8[[#This Row],[Forecast 3 Period]])</f>
        <v>0.36190000000000566</v>
      </c>
      <c r="J65" s="82">
        <f>Table8[[#This Row],[Erorr ]]^2</f>
        <v>0.1309716100000041</v>
      </c>
      <c r="K65" s="82">
        <f>ABS(Table8[[#This Row],[Erorr ]])</f>
        <v>0.36190000000000566</v>
      </c>
      <c r="L65" s="83">
        <f>Table8[[#This Row],[Abs Erorr ]]/Table8[[#This Row],[Adj Close]]</f>
        <v>5.2825870225565391E-3</v>
      </c>
      <c r="M65" s="85">
        <f t="shared" si="1"/>
        <v>67.897850000000005</v>
      </c>
      <c r="N65" s="82">
        <f>(Table8[[#This Row],[Adj Close]]-Table8[[#This Row],[Forecast 6 Period ]])</f>
        <v>0.61024999999999352</v>
      </c>
      <c r="O65" s="82">
        <f>Table8[[#This Row],[Erorr 2]]^2</f>
        <v>0.37240506249999211</v>
      </c>
      <c r="P65" s="82">
        <f>ABS(Table8[[#This Row],[Erorr 2]])</f>
        <v>0.61024999999999352</v>
      </c>
      <c r="Q65" s="83">
        <f>Table8[[#This Row],[Abs Erorr 4]]/Table8[[#This Row],[Adj Close]]</f>
        <v>8.9077058041310952E-3</v>
      </c>
    </row>
    <row r="66" spans="6:17" x14ac:dyDescent="0.25">
      <c r="F66" s="50">
        <v>43559</v>
      </c>
      <c r="G66" s="51">
        <v>70.153199999999998</v>
      </c>
      <c r="H66" s="82">
        <f t="shared" si="0"/>
        <v>68.324799999999996</v>
      </c>
      <c r="I66" s="82">
        <f>(Table8[[#This Row],[Adj Close]]-Table8[[#This Row],[Forecast 3 Period]])</f>
        <v>1.828400000000002</v>
      </c>
      <c r="J66" s="82">
        <f>Table8[[#This Row],[Erorr ]]^2</f>
        <v>3.3430465600000074</v>
      </c>
      <c r="K66" s="82">
        <f>ABS(Table8[[#This Row],[Erorr ]])</f>
        <v>1.828400000000002</v>
      </c>
      <c r="L66" s="83">
        <f>Table8[[#This Row],[Abs Erorr ]]/Table8[[#This Row],[Adj Close]]</f>
        <v>2.606295935181862E-2</v>
      </c>
      <c r="M66" s="85">
        <f t="shared" si="1"/>
        <v>68.111720000000005</v>
      </c>
      <c r="N66" s="82">
        <f>(Table8[[#This Row],[Adj Close]]-Table8[[#This Row],[Forecast 6 Period ]])</f>
        <v>2.0414799999999929</v>
      </c>
      <c r="O66" s="82">
        <f>Table8[[#This Row],[Erorr 2]]^2</f>
        <v>4.1676405903999711</v>
      </c>
      <c r="P66" s="82">
        <f>ABS(Table8[[#This Row],[Erorr 2]])</f>
        <v>2.0414799999999929</v>
      </c>
      <c r="Q66" s="83">
        <f>Table8[[#This Row],[Abs Erorr 4]]/Table8[[#This Row],[Adj Close]]</f>
        <v>2.9100311888837473E-2</v>
      </c>
    </row>
    <row r="67" spans="6:17" x14ac:dyDescent="0.25">
      <c r="F67" s="50">
        <v>43560</v>
      </c>
      <c r="G67" s="51">
        <v>69.855500000000006</v>
      </c>
      <c r="H67" s="82">
        <f t="shared" si="0"/>
        <v>69.011039999999994</v>
      </c>
      <c r="I67" s="82">
        <f>(Table8[[#This Row],[Adj Close]]-Table8[[#This Row],[Forecast 3 Period]])</f>
        <v>0.8444600000000122</v>
      </c>
      <c r="J67" s="82">
        <f>Table8[[#This Row],[Erorr ]]^2</f>
        <v>0.71311269160002055</v>
      </c>
      <c r="K67" s="82">
        <f>ABS(Table8[[#This Row],[Erorr ]])</f>
        <v>0.8444600000000122</v>
      </c>
      <c r="L67" s="83">
        <f>Table8[[#This Row],[Abs Erorr ]]/Table8[[#This Row],[Adj Close]]</f>
        <v>1.2088668751923787E-2</v>
      </c>
      <c r="M67" s="85">
        <f t="shared" si="1"/>
        <v>68.649900000000002</v>
      </c>
      <c r="N67" s="82">
        <f>(Table8[[#This Row],[Adj Close]]-Table8[[#This Row],[Forecast 6 Period ]])</f>
        <v>1.205600000000004</v>
      </c>
      <c r="O67" s="82">
        <f>Table8[[#This Row],[Erorr 2]]^2</f>
        <v>1.4534713600000098</v>
      </c>
      <c r="P67" s="82">
        <f>ABS(Table8[[#This Row],[Erorr 2]])</f>
        <v>1.205600000000004</v>
      </c>
      <c r="Q67" s="83">
        <f>Table8[[#This Row],[Abs Erorr 4]]/Table8[[#This Row],[Adj Close]]</f>
        <v>1.7258483583969822E-2</v>
      </c>
    </row>
    <row r="68" spans="6:17" x14ac:dyDescent="0.25">
      <c r="F68" s="50">
        <v>43563</v>
      </c>
      <c r="G68" s="51">
        <v>70.372600000000006</v>
      </c>
      <c r="H68" s="82">
        <f t="shared" si="0"/>
        <v>69.540589999999995</v>
      </c>
      <c r="I68" s="82">
        <f>(Table8[[#This Row],[Adj Close]]-Table8[[#This Row],[Forecast 3 Period]])</f>
        <v>0.83201000000001102</v>
      </c>
      <c r="J68" s="82">
        <f>Table8[[#This Row],[Erorr ]]^2</f>
        <v>0.69224064010001829</v>
      </c>
      <c r="K68" s="82">
        <f>ABS(Table8[[#This Row],[Erorr ]])</f>
        <v>0.83201000000001102</v>
      </c>
      <c r="L68" s="83">
        <f>Table8[[#This Row],[Abs Erorr ]]/Table8[[#This Row],[Adj Close]]</f>
        <v>1.1822925399942747E-2</v>
      </c>
      <c r="M68" s="85">
        <f t="shared" si="1"/>
        <v>68.95150000000001</v>
      </c>
      <c r="N68" s="82">
        <f>(Table8[[#This Row],[Adj Close]]-Table8[[#This Row],[Forecast 6 Period ]])</f>
        <v>1.4210999999999956</v>
      </c>
      <c r="O68" s="82">
        <f>Table8[[#This Row],[Erorr 2]]^2</f>
        <v>2.0195252099999874</v>
      </c>
      <c r="P68" s="82">
        <f>ABS(Table8[[#This Row],[Erorr 2]])</f>
        <v>1.4210999999999956</v>
      </c>
      <c r="Q68" s="83">
        <f>Table8[[#This Row],[Abs Erorr 4]]/Table8[[#This Row],[Adj Close]]</f>
        <v>2.0193939118349977E-2</v>
      </c>
    </row>
    <row r="69" spans="6:17" x14ac:dyDescent="0.25">
      <c r="F69" s="50">
        <v>43564</v>
      </c>
      <c r="G69" s="51">
        <v>69.479500000000002</v>
      </c>
      <c r="H69" s="82">
        <f t="shared" si="0"/>
        <v>70.151650000000004</v>
      </c>
      <c r="I69" s="82">
        <f>(Table8[[#This Row],[Adj Close]]-Table8[[#This Row],[Forecast 3 Period]])</f>
        <v>-0.67215000000000202</v>
      </c>
      <c r="J69" s="82">
        <f>Table8[[#This Row],[Erorr ]]^2</f>
        <v>0.4517856225000027</v>
      </c>
      <c r="K69" s="82">
        <f>ABS(Table8[[#This Row],[Erorr ]])</f>
        <v>0.67215000000000202</v>
      </c>
      <c r="L69" s="83">
        <f>Table8[[#This Row],[Abs Erorr ]]/Table8[[#This Row],[Adj Close]]</f>
        <v>9.6740765261696185E-3</v>
      </c>
      <c r="M69" s="85">
        <f t="shared" si="1"/>
        <v>69.418400000000005</v>
      </c>
      <c r="N69" s="82">
        <f>(Table8[[#This Row],[Adj Close]]-Table8[[#This Row],[Forecast 6 Period ]])</f>
        <v>6.1099999999996157E-2</v>
      </c>
      <c r="O69" s="82">
        <f>Table8[[#This Row],[Erorr 2]]^2</f>
        <v>3.7332099999995306E-3</v>
      </c>
      <c r="P69" s="82">
        <f>ABS(Table8[[#This Row],[Erorr 2]])</f>
        <v>6.1099999999996157E-2</v>
      </c>
      <c r="Q69" s="83">
        <f>Table8[[#This Row],[Abs Erorr 4]]/Table8[[#This Row],[Adj Close]]</f>
        <v>8.7939608085832737E-4</v>
      </c>
    </row>
    <row r="70" spans="6:17" x14ac:dyDescent="0.25">
      <c r="F70" s="50">
        <v>43565</v>
      </c>
      <c r="G70" s="51">
        <v>69.996600000000001</v>
      </c>
      <c r="H70" s="82">
        <f t="shared" ref="H70:H133" si="2">$A$10*G69+$A$11*G68+$A$12*G67</f>
        <v>69.860230000000001</v>
      </c>
      <c r="I70" s="82">
        <f>(Table8[[#This Row],[Adj Close]]-Table8[[#This Row],[Forecast 3 Period]])</f>
        <v>0.13636999999999944</v>
      </c>
      <c r="J70" s="82">
        <f>Table8[[#This Row],[Erorr ]]^2</f>
        <v>1.8596776899999848E-2</v>
      </c>
      <c r="K70" s="82">
        <f>ABS(Table8[[#This Row],[Erorr ]])</f>
        <v>0.13636999999999944</v>
      </c>
      <c r="L70" s="83">
        <f>Table8[[#This Row],[Abs Erorr ]]/Table8[[#This Row],[Adj Close]]</f>
        <v>1.9482374858207317E-3</v>
      </c>
      <c r="M70" s="85">
        <f t="shared" si="1"/>
        <v>69.622080000000011</v>
      </c>
      <c r="N70" s="82">
        <f>(Table8[[#This Row],[Adj Close]]-Table8[[#This Row],[Forecast 6 Period ]])</f>
        <v>0.37451999999998975</v>
      </c>
      <c r="O70" s="82">
        <f>Table8[[#This Row],[Erorr 2]]^2</f>
        <v>0.14026523039999234</v>
      </c>
      <c r="P70" s="82">
        <f>ABS(Table8[[#This Row],[Erorr 2]])</f>
        <v>0.37451999999998975</v>
      </c>
      <c r="Q70" s="83">
        <f>Table8[[#This Row],[Abs Erorr 4]]/Table8[[#This Row],[Adj Close]]</f>
        <v>5.3505455979288956E-3</v>
      </c>
    </row>
    <row r="71" spans="6:17" x14ac:dyDescent="0.25">
      <c r="F71" s="50">
        <v>43566</v>
      </c>
      <c r="G71" s="51">
        <v>69.957400000000007</v>
      </c>
      <c r="H71" s="82">
        <f t="shared" si="2"/>
        <v>69.954269999999994</v>
      </c>
      <c r="I71" s="82">
        <f>(Table8[[#This Row],[Adj Close]]-Table8[[#This Row],[Forecast 3 Period]])</f>
        <v>3.1300000000129558E-3</v>
      </c>
      <c r="J71" s="82">
        <f>Table8[[#This Row],[Erorr ]]^2</f>
        <v>9.7969000000811027E-6</v>
      </c>
      <c r="K71" s="82">
        <f>ABS(Table8[[#This Row],[Erorr ]])</f>
        <v>3.1300000000129558E-3</v>
      </c>
      <c r="L71" s="83">
        <f>Table8[[#This Row],[Abs Erorr ]]/Table8[[#This Row],[Adj Close]]</f>
        <v>4.4741514121636245E-5</v>
      </c>
      <c r="M71" s="85">
        <f t="shared" si="1"/>
        <v>69.806970000000007</v>
      </c>
      <c r="N71" s="82">
        <f>(Table8[[#This Row],[Adj Close]]-Table8[[#This Row],[Forecast 6 Period ]])</f>
        <v>0.15043000000000006</v>
      </c>
      <c r="O71" s="82">
        <f>Table8[[#This Row],[Erorr 2]]^2</f>
        <v>2.2629184900000019E-2</v>
      </c>
      <c r="P71" s="82">
        <f>ABS(Table8[[#This Row],[Erorr 2]])</f>
        <v>0.15043000000000006</v>
      </c>
      <c r="Q71" s="83">
        <f>Table8[[#This Row],[Abs Erorr 4]]/Table8[[#This Row],[Adj Close]]</f>
        <v>2.1503086163865443E-3</v>
      </c>
    </row>
    <row r="72" spans="6:17" x14ac:dyDescent="0.25">
      <c r="F72" s="50">
        <v>43567</v>
      </c>
      <c r="G72" s="51">
        <v>71.061999999999998</v>
      </c>
      <c r="H72" s="82">
        <f t="shared" si="2"/>
        <v>69.825790000000012</v>
      </c>
      <c r="I72" s="82">
        <f>(Table8[[#This Row],[Adj Close]]-Table8[[#This Row],[Forecast 3 Period]])</f>
        <v>1.2362099999999856</v>
      </c>
      <c r="J72" s="82">
        <f>Table8[[#This Row],[Erorr ]]^2</f>
        <v>1.5282151640999644</v>
      </c>
      <c r="K72" s="82">
        <f>ABS(Table8[[#This Row],[Erorr ]])</f>
        <v>1.2362099999999856</v>
      </c>
      <c r="L72" s="83">
        <f>Table8[[#This Row],[Abs Erorr ]]/Table8[[#This Row],[Adj Close]]</f>
        <v>1.7396217387633132E-2</v>
      </c>
      <c r="M72" s="85">
        <f t="shared" si="1"/>
        <v>69.962090000000003</v>
      </c>
      <c r="N72" s="82">
        <f>(Table8[[#This Row],[Adj Close]]-Table8[[#This Row],[Forecast 6 Period ]])</f>
        <v>1.0999099999999942</v>
      </c>
      <c r="O72" s="82">
        <f>Table8[[#This Row],[Erorr 2]]^2</f>
        <v>1.2098020080999872</v>
      </c>
      <c r="P72" s="82">
        <f>ABS(Table8[[#This Row],[Erorr 2]])</f>
        <v>1.0999099999999942</v>
      </c>
      <c r="Q72" s="83">
        <f>Table8[[#This Row],[Abs Erorr 4]]/Table8[[#This Row],[Adj Close]]</f>
        <v>1.547817398891101E-2</v>
      </c>
    </row>
    <row r="73" spans="6:17" x14ac:dyDescent="0.25">
      <c r="F73" s="50">
        <v>43570</v>
      </c>
      <c r="G73" s="51">
        <v>71.445800000000006</v>
      </c>
      <c r="H73" s="82">
        <f t="shared" si="2"/>
        <v>70.411000000000001</v>
      </c>
      <c r="I73" s="82">
        <f>(Table8[[#This Row],[Adj Close]]-Table8[[#This Row],[Forecast 3 Period]])</f>
        <v>1.0348000000000042</v>
      </c>
      <c r="J73" s="82">
        <f>Table8[[#This Row],[Erorr ]]^2</f>
        <v>1.0708110400000086</v>
      </c>
      <c r="K73" s="82">
        <f>ABS(Table8[[#This Row],[Erorr ]])</f>
        <v>1.0348000000000042</v>
      </c>
      <c r="L73" s="83">
        <f>Table8[[#This Row],[Abs Erorr ]]/Table8[[#This Row],[Adj Close]]</f>
        <v>1.4483706529985025E-2</v>
      </c>
      <c r="M73" s="85">
        <f t="shared" ref="M73:M136" si="3">$B$10*G72+$B$11*G71+$B$12*G70+$B$13*G69+$B$14*G68+$B$15*G67</f>
        <v>70.121910000000014</v>
      </c>
      <c r="N73" s="82">
        <f>(Table8[[#This Row],[Adj Close]]-Table8[[#This Row],[Forecast 6 Period ]])</f>
        <v>1.3238899999999916</v>
      </c>
      <c r="O73" s="82">
        <f>Table8[[#This Row],[Erorr 2]]^2</f>
        <v>1.7526847320999777</v>
      </c>
      <c r="P73" s="82">
        <f>ABS(Table8[[#This Row],[Erorr 2]])</f>
        <v>1.3238899999999916</v>
      </c>
      <c r="Q73" s="83">
        <f>Table8[[#This Row],[Abs Erorr 4]]/Table8[[#This Row],[Adj Close]]</f>
        <v>1.8529990566275294E-2</v>
      </c>
    </row>
    <row r="74" spans="6:17" x14ac:dyDescent="0.25">
      <c r="F74" s="50">
        <v>43571</v>
      </c>
      <c r="G74" s="51">
        <v>73.1066</v>
      </c>
      <c r="H74" s="82">
        <f t="shared" si="2"/>
        <v>70.884140000000002</v>
      </c>
      <c r="I74" s="82">
        <f>(Table8[[#This Row],[Adj Close]]-Table8[[#This Row],[Forecast 3 Period]])</f>
        <v>2.2224599999999981</v>
      </c>
      <c r="J74" s="82">
        <f>Table8[[#This Row],[Erorr ]]^2</f>
        <v>4.9393284515999918</v>
      </c>
      <c r="K74" s="82">
        <f>ABS(Table8[[#This Row],[Erorr ]])</f>
        <v>2.2224599999999981</v>
      </c>
      <c r="L74" s="83">
        <f>Table8[[#This Row],[Abs Erorr ]]/Table8[[#This Row],[Adj Close]]</f>
        <v>3.0400264818771467E-2</v>
      </c>
      <c r="M74" s="85">
        <f t="shared" si="3"/>
        <v>70.47757</v>
      </c>
      <c r="N74" s="82">
        <f>(Table8[[#This Row],[Adj Close]]-Table8[[#This Row],[Forecast 6 Period ]])</f>
        <v>2.6290300000000002</v>
      </c>
      <c r="O74" s="82">
        <f>Table8[[#This Row],[Erorr 2]]^2</f>
        <v>6.911798740900001</v>
      </c>
      <c r="P74" s="82">
        <f>ABS(Table8[[#This Row],[Erorr 2]])</f>
        <v>2.6290300000000002</v>
      </c>
      <c r="Q74" s="83">
        <f>Table8[[#This Row],[Abs Erorr 4]]/Table8[[#This Row],[Adj Close]]</f>
        <v>3.5961595806671354E-2</v>
      </c>
    </row>
    <row r="75" spans="6:17" x14ac:dyDescent="0.25">
      <c r="F75" s="50">
        <v>43572</v>
      </c>
      <c r="G75" s="51">
        <v>74.814499999999995</v>
      </c>
      <c r="H75" s="82">
        <f t="shared" si="2"/>
        <v>71.994979999999998</v>
      </c>
      <c r="I75" s="82">
        <f>(Table8[[#This Row],[Adj Close]]-Table8[[#This Row],[Forecast 3 Period]])</f>
        <v>2.8195199999999971</v>
      </c>
      <c r="J75" s="82">
        <f>Table8[[#This Row],[Erorr ]]^2</f>
        <v>7.9496930303999838</v>
      </c>
      <c r="K75" s="82">
        <f>ABS(Table8[[#This Row],[Erorr ]])</f>
        <v>2.8195199999999971</v>
      </c>
      <c r="L75" s="83">
        <f>Table8[[#This Row],[Abs Erorr ]]/Table8[[#This Row],[Adj Close]]</f>
        <v>3.7686812048466502E-2</v>
      </c>
      <c r="M75" s="85">
        <f t="shared" si="3"/>
        <v>71.061970000000017</v>
      </c>
      <c r="N75" s="82">
        <f>(Table8[[#This Row],[Adj Close]]-Table8[[#This Row],[Forecast 6 Period ]])</f>
        <v>3.7525299999999788</v>
      </c>
      <c r="O75" s="82">
        <f>Table8[[#This Row],[Erorr 2]]^2</f>
        <v>14.081481400899841</v>
      </c>
      <c r="P75" s="82">
        <f>ABS(Table8[[#This Row],[Erorr 2]])</f>
        <v>3.7525299999999788</v>
      </c>
      <c r="Q75" s="83">
        <f>Table8[[#This Row],[Abs Erorr 4]]/Table8[[#This Row],[Adj Close]]</f>
        <v>5.0157790267929069E-2</v>
      </c>
    </row>
    <row r="76" spans="6:17" x14ac:dyDescent="0.25">
      <c r="F76" s="50">
        <v>43573</v>
      </c>
      <c r="G76" s="51">
        <v>74.8536</v>
      </c>
      <c r="H76" s="82">
        <f t="shared" si="2"/>
        <v>73.291519999999991</v>
      </c>
      <c r="I76" s="82">
        <f>(Table8[[#This Row],[Adj Close]]-Table8[[#This Row],[Forecast 3 Period]])</f>
        <v>1.5620800000000088</v>
      </c>
      <c r="J76" s="82">
        <f>Table8[[#This Row],[Erorr ]]^2</f>
        <v>2.4400939264000274</v>
      </c>
      <c r="K76" s="82">
        <f>ABS(Table8[[#This Row],[Erorr ]])</f>
        <v>1.5620800000000088</v>
      </c>
      <c r="L76" s="83">
        <f>Table8[[#This Row],[Abs Erorr ]]/Table8[[#This Row],[Adj Close]]</f>
        <v>2.0868468584009436E-2</v>
      </c>
      <c r="M76" s="85">
        <f t="shared" si="3"/>
        <v>72.081180000000018</v>
      </c>
      <c r="N76" s="82">
        <f>(Table8[[#This Row],[Adj Close]]-Table8[[#This Row],[Forecast 6 Period ]])</f>
        <v>2.7724199999999826</v>
      </c>
      <c r="O76" s="82">
        <f>Table8[[#This Row],[Erorr 2]]^2</f>
        <v>7.6863126563999034</v>
      </c>
      <c r="P76" s="82">
        <f>ABS(Table8[[#This Row],[Erorr 2]])</f>
        <v>2.7724199999999826</v>
      </c>
      <c r="Q76" s="83">
        <f>Table8[[#This Row],[Abs Erorr 4]]/Table8[[#This Row],[Adj Close]]</f>
        <v>3.703789797685058E-2</v>
      </c>
    </row>
    <row r="77" spans="6:17" x14ac:dyDescent="0.25">
      <c r="F77" s="50">
        <v>43577</v>
      </c>
      <c r="G77" s="51">
        <v>74.305300000000003</v>
      </c>
      <c r="H77" s="82">
        <f t="shared" si="2"/>
        <v>74.317769999999996</v>
      </c>
      <c r="I77" s="82">
        <f>(Table8[[#This Row],[Adj Close]]-Table8[[#This Row],[Forecast 3 Period]])</f>
        <v>-1.246999999999332E-2</v>
      </c>
      <c r="J77" s="82">
        <f>Table8[[#This Row],[Erorr ]]^2</f>
        <v>1.5550089999983341E-4</v>
      </c>
      <c r="K77" s="82">
        <f>ABS(Table8[[#This Row],[Erorr ]])</f>
        <v>1.246999999999332E-2</v>
      </c>
      <c r="L77" s="83">
        <f>Table8[[#This Row],[Abs Erorr ]]/Table8[[#This Row],[Adj Close]]</f>
        <v>1.6782113792681436E-4</v>
      </c>
      <c r="M77" s="85">
        <f t="shared" si="3"/>
        <v>72.946039999999996</v>
      </c>
      <c r="N77" s="82">
        <f>(Table8[[#This Row],[Adj Close]]-Table8[[#This Row],[Forecast 6 Period ]])</f>
        <v>1.3592600000000061</v>
      </c>
      <c r="O77" s="82">
        <f>Table8[[#This Row],[Erorr 2]]^2</f>
        <v>1.8475877476000166</v>
      </c>
      <c r="P77" s="82">
        <f>ABS(Table8[[#This Row],[Erorr 2]])</f>
        <v>1.3592600000000061</v>
      </c>
      <c r="Q77" s="83">
        <f>Table8[[#This Row],[Abs Erorr 4]]/Table8[[#This Row],[Adj Close]]</f>
        <v>1.8292907773738966E-2</v>
      </c>
    </row>
    <row r="78" spans="6:17" x14ac:dyDescent="0.25">
      <c r="F78" s="50">
        <v>43578</v>
      </c>
      <c r="G78" s="51">
        <v>74.101600000000005</v>
      </c>
      <c r="H78" s="82">
        <f t="shared" si="2"/>
        <v>74.622550000000004</v>
      </c>
      <c r="I78" s="82">
        <f>(Table8[[#This Row],[Adj Close]]-Table8[[#This Row],[Forecast 3 Period]])</f>
        <v>-0.52094999999999914</v>
      </c>
      <c r="J78" s="82">
        <f>Table8[[#This Row],[Erorr ]]^2</f>
        <v>0.27138890249999909</v>
      </c>
      <c r="K78" s="82">
        <f>ABS(Table8[[#This Row],[Erorr ]])</f>
        <v>0.52094999999999914</v>
      </c>
      <c r="L78" s="83">
        <f>Table8[[#This Row],[Abs Erorr ]]/Table8[[#This Row],[Adj Close]]</f>
        <v>7.0302125730078583E-3</v>
      </c>
      <c r="M78" s="85">
        <f t="shared" si="3"/>
        <v>73.666780000000003</v>
      </c>
      <c r="N78" s="82">
        <f>(Table8[[#This Row],[Adj Close]]-Table8[[#This Row],[Forecast 6 Period ]])</f>
        <v>0.43482000000000198</v>
      </c>
      <c r="O78" s="82">
        <f>Table8[[#This Row],[Erorr 2]]^2</f>
        <v>0.18906843240000173</v>
      </c>
      <c r="P78" s="82">
        <f>ABS(Table8[[#This Row],[Erorr 2]])</f>
        <v>0.43482000000000198</v>
      </c>
      <c r="Q78" s="83">
        <f>Table8[[#This Row],[Abs Erorr 4]]/Table8[[#This Row],[Adj Close]]</f>
        <v>5.8678894922647006E-3</v>
      </c>
    </row>
    <row r="79" spans="6:17" x14ac:dyDescent="0.25">
      <c r="F79" s="50">
        <v>43579</v>
      </c>
      <c r="G79" s="51">
        <v>74.211299999999994</v>
      </c>
      <c r="H79" s="82">
        <f t="shared" si="2"/>
        <v>74.388310000000004</v>
      </c>
      <c r="I79" s="82">
        <f>(Table8[[#This Row],[Adj Close]]-Table8[[#This Row],[Forecast 3 Period]])</f>
        <v>-0.17701000000000988</v>
      </c>
      <c r="J79" s="82">
        <f>Table8[[#This Row],[Erorr ]]^2</f>
        <v>3.1332540100003498E-2</v>
      </c>
      <c r="K79" s="82">
        <f>ABS(Table8[[#This Row],[Erorr ]])</f>
        <v>0.17701000000000988</v>
      </c>
      <c r="L79" s="83">
        <f>Table8[[#This Row],[Abs Erorr ]]/Table8[[#This Row],[Adj Close]]</f>
        <v>2.3852162676035846E-3</v>
      </c>
      <c r="M79" s="85">
        <f t="shared" si="3"/>
        <v>74.070240000000013</v>
      </c>
      <c r="N79" s="82">
        <f>(Table8[[#This Row],[Adj Close]]-Table8[[#This Row],[Forecast 6 Period ]])</f>
        <v>0.14105999999998176</v>
      </c>
      <c r="O79" s="82">
        <f>Table8[[#This Row],[Erorr 2]]^2</f>
        <v>1.9897923599994854E-2</v>
      </c>
      <c r="P79" s="82">
        <f>ABS(Table8[[#This Row],[Erorr 2]])</f>
        <v>0.14105999999998176</v>
      </c>
      <c r="Q79" s="83">
        <f>Table8[[#This Row],[Abs Erorr 4]]/Table8[[#This Row],[Adj Close]]</f>
        <v>1.9007886939048605E-3</v>
      </c>
    </row>
    <row r="80" spans="6:17" x14ac:dyDescent="0.25">
      <c r="F80" s="50">
        <v>43580</v>
      </c>
      <c r="G80" s="51">
        <v>73.647199999999998</v>
      </c>
      <c r="H80" s="82">
        <f t="shared" si="2"/>
        <v>74.206590000000006</v>
      </c>
      <c r="I80" s="82">
        <f>(Table8[[#This Row],[Adj Close]]-Table8[[#This Row],[Forecast 3 Period]])</f>
        <v>-0.5593900000000076</v>
      </c>
      <c r="J80" s="82">
        <f>Table8[[#This Row],[Erorr ]]^2</f>
        <v>0.31291717210000852</v>
      </c>
      <c r="K80" s="82">
        <f>ABS(Table8[[#This Row],[Erorr ]])</f>
        <v>0.5593900000000076</v>
      </c>
      <c r="L80" s="83">
        <f>Table8[[#This Row],[Abs Erorr ]]/Table8[[#This Row],[Adj Close]]</f>
        <v>7.5955365580769891E-3</v>
      </c>
      <c r="M80" s="85">
        <f t="shared" si="3"/>
        <v>74.286469999999994</v>
      </c>
      <c r="N80" s="82">
        <f>(Table8[[#This Row],[Adj Close]]-Table8[[#This Row],[Forecast 6 Period ]])</f>
        <v>-0.63926999999999623</v>
      </c>
      <c r="O80" s="82">
        <f>Table8[[#This Row],[Erorr 2]]^2</f>
        <v>0.4086661328999952</v>
      </c>
      <c r="P80" s="82">
        <f>ABS(Table8[[#This Row],[Erorr 2]])</f>
        <v>0.63926999999999623</v>
      </c>
      <c r="Q80" s="83">
        <f>Table8[[#This Row],[Abs Erorr 4]]/Table8[[#This Row],[Adj Close]]</f>
        <v>8.6801670667723454E-3</v>
      </c>
    </row>
    <row r="81" spans="6:17" x14ac:dyDescent="0.25">
      <c r="F81" s="50">
        <v>43581</v>
      </c>
      <c r="G81" s="51">
        <v>74.046700000000001</v>
      </c>
      <c r="H81" s="82">
        <f t="shared" si="2"/>
        <v>73.952749999999995</v>
      </c>
      <c r="I81" s="82">
        <f>(Table8[[#This Row],[Adj Close]]-Table8[[#This Row],[Forecast 3 Period]])</f>
        <v>9.3950000000006639E-2</v>
      </c>
      <c r="J81" s="82">
        <f>Table8[[#This Row],[Erorr ]]^2</f>
        <v>8.8266025000012481E-3</v>
      </c>
      <c r="K81" s="82">
        <f>ABS(Table8[[#This Row],[Erorr ]])</f>
        <v>9.3950000000006639E-2</v>
      </c>
      <c r="L81" s="83">
        <f>Table8[[#This Row],[Abs Erorr ]]/Table8[[#This Row],[Adj Close]]</f>
        <v>1.2687938827794707E-3</v>
      </c>
      <c r="M81" s="85">
        <f t="shared" si="3"/>
        <v>74.219889999999992</v>
      </c>
      <c r="N81" s="82">
        <f>(Table8[[#This Row],[Adj Close]]-Table8[[#This Row],[Forecast 6 Period ]])</f>
        <v>-0.17318999999999107</v>
      </c>
      <c r="O81" s="82">
        <f>Table8[[#This Row],[Erorr 2]]^2</f>
        <v>2.9994776099996907E-2</v>
      </c>
      <c r="P81" s="82">
        <f>ABS(Table8[[#This Row],[Erorr 2]])</f>
        <v>0.17318999999999107</v>
      </c>
      <c r="Q81" s="83">
        <f>Table8[[#This Row],[Abs Erorr 4]]/Table8[[#This Row],[Adj Close]]</f>
        <v>2.3389293513416676E-3</v>
      </c>
    </row>
    <row r="82" spans="6:17" x14ac:dyDescent="0.25">
      <c r="F82" s="50">
        <v>43584</v>
      </c>
      <c r="G82" s="51">
        <v>74.023200000000003</v>
      </c>
      <c r="H82" s="82">
        <f t="shared" si="2"/>
        <v>73.976230000000001</v>
      </c>
      <c r="I82" s="82">
        <f>(Table8[[#This Row],[Adj Close]]-Table8[[#This Row],[Forecast 3 Period]])</f>
        <v>4.6970000000001733E-2</v>
      </c>
      <c r="J82" s="82">
        <f>Table8[[#This Row],[Erorr ]]^2</f>
        <v>2.2061809000001628E-3</v>
      </c>
      <c r="K82" s="82">
        <f>ABS(Table8[[#This Row],[Erorr ]])</f>
        <v>4.6970000000001733E-2</v>
      </c>
      <c r="L82" s="83">
        <f>Table8[[#This Row],[Abs Erorr ]]/Table8[[#This Row],[Adj Close]]</f>
        <v>6.3453079575054479E-4</v>
      </c>
      <c r="M82" s="85">
        <f t="shared" si="3"/>
        <v>74.117249999999999</v>
      </c>
      <c r="N82" s="82">
        <f>(Table8[[#This Row],[Adj Close]]-Table8[[#This Row],[Forecast 6 Period ]])</f>
        <v>-9.4049999999995748E-2</v>
      </c>
      <c r="O82" s="82">
        <f>Table8[[#This Row],[Erorr 2]]^2</f>
        <v>8.8454024999992005E-3</v>
      </c>
      <c r="P82" s="82">
        <f>ABS(Table8[[#This Row],[Erorr 2]])</f>
        <v>9.4049999999995748E-2</v>
      </c>
      <c r="Q82" s="83">
        <f>Table8[[#This Row],[Abs Erorr 4]]/Table8[[#This Row],[Adj Close]]</f>
        <v>1.2705476120999327E-3</v>
      </c>
    </row>
    <row r="83" spans="6:17" x14ac:dyDescent="0.25">
      <c r="F83" s="50">
        <v>43585</v>
      </c>
      <c r="G83" s="51">
        <v>73.960599999999999</v>
      </c>
      <c r="H83" s="82">
        <f t="shared" si="2"/>
        <v>73.917450000000002</v>
      </c>
      <c r="I83" s="82">
        <f>(Table8[[#This Row],[Adj Close]]-Table8[[#This Row],[Forecast 3 Period]])</f>
        <v>4.3149999999997135E-2</v>
      </c>
      <c r="J83" s="82">
        <f>Table8[[#This Row],[Erorr ]]^2</f>
        <v>1.8619224999997528E-3</v>
      </c>
      <c r="K83" s="82">
        <f>ABS(Table8[[#This Row],[Erorr ]])</f>
        <v>4.3149999999997135E-2</v>
      </c>
      <c r="L83" s="83">
        <f>Table8[[#This Row],[Abs Erorr ]]/Table8[[#This Row],[Adj Close]]</f>
        <v>5.8341873916649043E-4</v>
      </c>
      <c r="M83" s="85">
        <f t="shared" si="3"/>
        <v>74.026370000000014</v>
      </c>
      <c r="N83" s="82">
        <f>(Table8[[#This Row],[Adj Close]]-Table8[[#This Row],[Forecast 6 Period ]])</f>
        <v>-6.5770000000014761E-2</v>
      </c>
      <c r="O83" s="82">
        <f>Table8[[#This Row],[Erorr 2]]^2</f>
        <v>4.3256929000019418E-3</v>
      </c>
      <c r="P83" s="82">
        <f>ABS(Table8[[#This Row],[Erorr 2]])</f>
        <v>6.5770000000014761E-2</v>
      </c>
      <c r="Q83" s="83">
        <f>Table8[[#This Row],[Abs Erorr 4]]/Table8[[#This Row],[Adj Close]]</f>
        <v>8.8925725318635541E-4</v>
      </c>
    </row>
    <row r="84" spans="6:17" x14ac:dyDescent="0.25">
      <c r="F84" s="50">
        <v>43586</v>
      </c>
      <c r="G84" s="51">
        <v>72.863799999999998</v>
      </c>
      <c r="H84" s="82">
        <f t="shared" si="2"/>
        <v>74.005210000000005</v>
      </c>
      <c r="I84" s="82">
        <f>(Table8[[#This Row],[Adj Close]]-Table8[[#This Row],[Forecast 3 Period]])</f>
        <v>-1.1414100000000076</v>
      </c>
      <c r="J84" s="82">
        <f>Table8[[#This Row],[Erorr ]]^2</f>
        <v>1.3028167881000172</v>
      </c>
      <c r="K84" s="82">
        <f>ABS(Table8[[#This Row],[Erorr ]])</f>
        <v>1.1414100000000076</v>
      </c>
      <c r="L84" s="83">
        <f>Table8[[#This Row],[Abs Erorr ]]/Table8[[#This Row],[Adj Close]]</f>
        <v>1.5664980415515079E-2</v>
      </c>
      <c r="M84" s="85">
        <f t="shared" si="3"/>
        <v>73.966830000000016</v>
      </c>
      <c r="N84" s="82">
        <f>(Table8[[#This Row],[Adj Close]]-Table8[[#This Row],[Forecast 6 Period ]])</f>
        <v>-1.1030300000000182</v>
      </c>
      <c r="O84" s="82">
        <f>Table8[[#This Row],[Erorr 2]]^2</f>
        <v>1.21667518090004</v>
      </c>
      <c r="P84" s="82">
        <f>ABS(Table8[[#This Row],[Erorr 2]])</f>
        <v>1.1030300000000182</v>
      </c>
      <c r="Q84" s="83">
        <f>Table8[[#This Row],[Abs Erorr 4]]/Table8[[#This Row],[Adj Close]]</f>
        <v>1.5138244231017572E-2</v>
      </c>
    </row>
    <row r="85" spans="6:17" x14ac:dyDescent="0.25">
      <c r="F85" s="50">
        <v>43587</v>
      </c>
      <c r="G85" s="51">
        <v>73.553200000000004</v>
      </c>
      <c r="H85" s="82">
        <f t="shared" si="2"/>
        <v>73.540660000000003</v>
      </c>
      <c r="I85" s="82">
        <f>(Table8[[#This Row],[Adj Close]]-Table8[[#This Row],[Forecast 3 Period]])</f>
        <v>1.2540000000001328E-2</v>
      </c>
      <c r="J85" s="82">
        <f>Table8[[#This Row],[Erorr ]]^2</f>
        <v>1.5725160000003332E-4</v>
      </c>
      <c r="K85" s="82">
        <f>ABS(Table8[[#This Row],[Erorr ]])</f>
        <v>1.2540000000001328E-2</v>
      </c>
      <c r="L85" s="83">
        <f>Table8[[#This Row],[Abs Erorr ]]/Table8[[#This Row],[Adj Close]]</f>
        <v>1.7048884344938531E-4</v>
      </c>
      <c r="M85" s="85">
        <f t="shared" si="3"/>
        <v>73.764710000000008</v>
      </c>
      <c r="N85" s="82">
        <f>(Table8[[#This Row],[Adj Close]]-Table8[[#This Row],[Forecast 6 Period ]])</f>
        <v>-0.21151000000000408</v>
      </c>
      <c r="O85" s="82">
        <f>Table8[[#This Row],[Erorr 2]]^2</f>
        <v>4.4736480100001724E-2</v>
      </c>
      <c r="P85" s="82">
        <f>ABS(Table8[[#This Row],[Erorr 2]])</f>
        <v>0.21151000000000408</v>
      </c>
      <c r="Q85" s="83">
        <f>Table8[[#This Row],[Abs Erorr 4]]/Table8[[#This Row],[Adj Close]]</f>
        <v>2.8756056840491518E-3</v>
      </c>
    </row>
    <row r="86" spans="6:17" x14ac:dyDescent="0.25">
      <c r="F86" s="50">
        <v>43588</v>
      </c>
      <c r="G86" s="51">
        <v>74.712599999999995</v>
      </c>
      <c r="H86" s="82">
        <f t="shared" si="2"/>
        <v>73.468600000000009</v>
      </c>
      <c r="I86" s="82">
        <f>(Table8[[#This Row],[Adj Close]]-Table8[[#This Row],[Forecast 3 Period]])</f>
        <v>1.2439999999999856</v>
      </c>
      <c r="J86" s="82">
        <f>Table8[[#This Row],[Erorr ]]^2</f>
        <v>1.5475359999999641</v>
      </c>
      <c r="K86" s="82">
        <f>ABS(Table8[[#This Row],[Erorr ]])</f>
        <v>1.2439999999999856</v>
      </c>
      <c r="L86" s="83">
        <f>Table8[[#This Row],[Abs Erorr ]]/Table8[[#This Row],[Adj Close]]</f>
        <v>1.6650471272583012E-2</v>
      </c>
      <c r="M86" s="85">
        <f t="shared" si="3"/>
        <v>73.649550000000005</v>
      </c>
      <c r="N86" s="82">
        <f>(Table8[[#This Row],[Adj Close]]-Table8[[#This Row],[Forecast 6 Period ]])</f>
        <v>1.0630499999999898</v>
      </c>
      <c r="O86" s="82">
        <f>Table8[[#This Row],[Erorr 2]]^2</f>
        <v>1.1300753024999783</v>
      </c>
      <c r="P86" s="82">
        <f>ABS(Table8[[#This Row],[Erorr 2]])</f>
        <v>1.0630499999999898</v>
      </c>
      <c r="Q86" s="83">
        <f>Table8[[#This Row],[Abs Erorr 4]]/Table8[[#This Row],[Adj Close]]</f>
        <v>1.4228523702829107E-2</v>
      </c>
    </row>
    <row r="87" spans="6:17" x14ac:dyDescent="0.25">
      <c r="F87" s="50">
        <v>43591</v>
      </c>
      <c r="G87" s="51">
        <v>73.529700000000005</v>
      </c>
      <c r="H87" s="82">
        <f t="shared" si="2"/>
        <v>73.810140000000004</v>
      </c>
      <c r="I87" s="82">
        <f>(Table8[[#This Row],[Adj Close]]-Table8[[#This Row],[Forecast 3 Period]])</f>
        <v>-0.28043999999999869</v>
      </c>
      <c r="J87" s="82">
        <f>Table8[[#This Row],[Erorr ]]^2</f>
        <v>7.8646593599999259E-2</v>
      </c>
      <c r="K87" s="82">
        <f>ABS(Table8[[#This Row],[Erorr ]])</f>
        <v>0.28043999999999869</v>
      </c>
      <c r="L87" s="83">
        <f>Table8[[#This Row],[Abs Erorr ]]/Table8[[#This Row],[Adj Close]]</f>
        <v>3.8139690492413089E-3</v>
      </c>
      <c r="M87" s="85">
        <f t="shared" si="3"/>
        <v>73.825029999999998</v>
      </c>
      <c r="N87" s="82">
        <f>(Table8[[#This Row],[Adj Close]]-Table8[[#This Row],[Forecast 6 Period ]])</f>
        <v>-0.29532999999999276</v>
      </c>
      <c r="O87" s="82">
        <f>Table8[[#This Row],[Erorr 2]]^2</f>
        <v>8.7219808899995727E-2</v>
      </c>
      <c r="P87" s="82">
        <f>ABS(Table8[[#This Row],[Erorr 2]])</f>
        <v>0.29532999999999276</v>
      </c>
      <c r="Q87" s="83">
        <f>Table8[[#This Row],[Abs Erorr 4]]/Table8[[#This Row],[Adj Close]]</f>
        <v>4.0164722554286601E-3</v>
      </c>
    </row>
    <row r="88" spans="6:17" x14ac:dyDescent="0.25">
      <c r="F88" s="50">
        <v>43592</v>
      </c>
      <c r="G88" s="51">
        <v>73.357299999999995</v>
      </c>
      <c r="H88" s="82">
        <f t="shared" si="2"/>
        <v>73.891620000000003</v>
      </c>
      <c r="I88" s="82">
        <f>(Table8[[#This Row],[Adj Close]]-Table8[[#This Row],[Forecast 3 Period]])</f>
        <v>-0.53432000000000812</v>
      </c>
      <c r="J88" s="82">
        <f>Table8[[#This Row],[Erorr ]]^2</f>
        <v>0.28549786240000868</v>
      </c>
      <c r="K88" s="82">
        <f>ABS(Table8[[#This Row],[Erorr ]])</f>
        <v>0.53432000000000812</v>
      </c>
      <c r="L88" s="83">
        <f>Table8[[#This Row],[Abs Erorr ]]/Table8[[#This Row],[Adj Close]]</f>
        <v>7.2838013394714383E-3</v>
      </c>
      <c r="M88" s="85">
        <f t="shared" si="3"/>
        <v>73.730240000000009</v>
      </c>
      <c r="N88" s="82">
        <f>(Table8[[#This Row],[Adj Close]]-Table8[[#This Row],[Forecast 6 Period ]])</f>
        <v>-0.37294000000001404</v>
      </c>
      <c r="O88" s="82">
        <f>Table8[[#This Row],[Erorr 2]]^2</f>
        <v>0.13908424360001048</v>
      </c>
      <c r="P88" s="82">
        <f>ABS(Table8[[#This Row],[Erorr 2]])</f>
        <v>0.37294000000001404</v>
      </c>
      <c r="Q88" s="83">
        <f>Table8[[#This Row],[Abs Erorr 4]]/Table8[[#This Row],[Adj Close]]</f>
        <v>5.0838839488369127E-3</v>
      </c>
    </row>
    <row r="89" spans="6:17" x14ac:dyDescent="0.25">
      <c r="F89" s="50">
        <v>43593</v>
      </c>
      <c r="G89" s="51">
        <v>73.42</v>
      </c>
      <c r="H89" s="82">
        <f t="shared" si="2"/>
        <v>73.815610000000007</v>
      </c>
      <c r="I89" s="82">
        <f>(Table8[[#This Row],[Adj Close]]-Table8[[#This Row],[Forecast 3 Period]])</f>
        <v>-0.3956100000000049</v>
      </c>
      <c r="J89" s="82">
        <f>Table8[[#This Row],[Erorr ]]^2</f>
        <v>0.15650727210000387</v>
      </c>
      <c r="K89" s="82">
        <f>ABS(Table8[[#This Row],[Erorr ]])</f>
        <v>0.3956100000000049</v>
      </c>
      <c r="L89" s="83">
        <f>Table8[[#This Row],[Abs Erorr ]]/Table8[[#This Row],[Adj Close]]</f>
        <v>5.388313810950761E-3</v>
      </c>
      <c r="M89" s="85">
        <f t="shared" si="3"/>
        <v>73.713000000000008</v>
      </c>
      <c r="N89" s="82">
        <f>(Table8[[#This Row],[Adj Close]]-Table8[[#This Row],[Forecast 6 Period ]])</f>
        <v>-0.29300000000000637</v>
      </c>
      <c r="O89" s="82">
        <f>Table8[[#This Row],[Erorr 2]]^2</f>
        <v>8.5849000000003728E-2</v>
      </c>
      <c r="P89" s="82">
        <f>ABS(Table8[[#This Row],[Erorr 2]])</f>
        <v>0.29300000000000637</v>
      </c>
      <c r="Q89" s="83">
        <f>Table8[[#This Row],[Abs Erorr 4]]/Table8[[#This Row],[Adj Close]]</f>
        <v>3.9907382184691687E-3</v>
      </c>
    </row>
    <row r="90" spans="6:17" x14ac:dyDescent="0.25">
      <c r="F90" s="50">
        <v>43594</v>
      </c>
      <c r="G90" s="51">
        <v>73.670699999999997</v>
      </c>
      <c r="H90" s="82">
        <f t="shared" si="2"/>
        <v>73.434100000000001</v>
      </c>
      <c r="I90" s="82">
        <f>(Table8[[#This Row],[Adj Close]]-Table8[[#This Row],[Forecast 3 Period]])</f>
        <v>0.2365999999999957</v>
      </c>
      <c r="J90" s="82">
        <f>Table8[[#This Row],[Erorr ]]^2</f>
        <v>5.5979559999997965E-2</v>
      </c>
      <c r="K90" s="82">
        <f>ABS(Table8[[#This Row],[Erorr ]])</f>
        <v>0.2365999999999957</v>
      </c>
      <c r="L90" s="83">
        <f>Table8[[#This Row],[Abs Erorr ]]/Table8[[#This Row],[Adj Close]]</f>
        <v>3.2115888677587659E-3</v>
      </c>
      <c r="M90" s="85">
        <f t="shared" si="3"/>
        <v>73.645620000000008</v>
      </c>
      <c r="N90" s="82">
        <f>(Table8[[#This Row],[Adj Close]]-Table8[[#This Row],[Forecast 6 Period ]])</f>
        <v>2.5079999999988445E-2</v>
      </c>
      <c r="O90" s="82">
        <f>Table8[[#This Row],[Erorr 2]]^2</f>
        <v>6.290063999994204E-4</v>
      </c>
      <c r="P90" s="82">
        <f>ABS(Table8[[#This Row],[Erorr 2]])</f>
        <v>2.5079999999988445E-2</v>
      </c>
      <c r="Q90" s="83">
        <f>Table8[[#This Row],[Abs Erorr 4]]/Table8[[#This Row],[Adj Close]]</f>
        <v>3.4043384954925696E-4</v>
      </c>
    </row>
    <row r="91" spans="6:17" x14ac:dyDescent="0.25">
      <c r="F91" s="50">
        <v>43595</v>
      </c>
      <c r="G91" s="51">
        <v>72.785499999999999</v>
      </c>
      <c r="H91" s="82">
        <f t="shared" si="2"/>
        <v>73.501469999999998</v>
      </c>
      <c r="I91" s="82">
        <f>(Table8[[#This Row],[Adj Close]]-Table8[[#This Row],[Forecast 3 Period]])</f>
        <v>-0.71596999999999866</v>
      </c>
      <c r="J91" s="82">
        <f>Table8[[#This Row],[Erorr ]]^2</f>
        <v>0.51261304089999804</v>
      </c>
      <c r="K91" s="82">
        <f>ABS(Table8[[#This Row],[Erorr ]])</f>
        <v>0.71596999999999866</v>
      </c>
      <c r="L91" s="83">
        <f>Table8[[#This Row],[Abs Erorr ]]/Table8[[#This Row],[Adj Close]]</f>
        <v>9.8367119824690173E-3</v>
      </c>
      <c r="M91" s="85">
        <f t="shared" si="3"/>
        <v>73.62212000000001</v>
      </c>
      <c r="N91" s="82">
        <f>(Table8[[#This Row],[Adj Close]]-Table8[[#This Row],[Forecast 6 Period ]])</f>
        <v>-0.83662000000001058</v>
      </c>
      <c r="O91" s="82">
        <f>Table8[[#This Row],[Erorr 2]]^2</f>
        <v>0.6999330244000177</v>
      </c>
      <c r="P91" s="82">
        <f>ABS(Table8[[#This Row],[Erorr 2]])</f>
        <v>0.83662000000001058</v>
      </c>
      <c r="Q91" s="83">
        <f>Table8[[#This Row],[Abs Erorr 4]]/Table8[[#This Row],[Adj Close]]</f>
        <v>1.1494322358162142E-2</v>
      </c>
    </row>
    <row r="92" spans="6:17" x14ac:dyDescent="0.25">
      <c r="F92" s="50">
        <v>43598</v>
      </c>
      <c r="G92" s="51">
        <v>70.599800000000002</v>
      </c>
      <c r="H92" s="82">
        <f t="shared" si="2"/>
        <v>73.241410000000002</v>
      </c>
      <c r="I92" s="82">
        <f>(Table8[[#This Row],[Adj Close]]-Table8[[#This Row],[Forecast 3 Period]])</f>
        <v>-2.64161</v>
      </c>
      <c r="J92" s="82">
        <f>Table8[[#This Row],[Erorr ]]^2</f>
        <v>6.9781033921000004</v>
      </c>
      <c r="K92" s="82">
        <f>ABS(Table8[[#This Row],[Erorr ]])</f>
        <v>2.64161</v>
      </c>
      <c r="L92" s="83">
        <f>Table8[[#This Row],[Abs Erorr ]]/Table8[[#This Row],[Adj Close]]</f>
        <v>3.7416678234215961E-2</v>
      </c>
      <c r="M92" s="85">
        <f t="shared" si="3"/>
        <v>73.470929999999996</v>
      </c>
      <c r="N92" s="82">
        <f>(Table8[[#This Row],[Adj Close]]-Table8[[#This Row],[Forecast 6 Period ]])</f>
        <v>-2.8711299999999937</v>
      </c>
      <c r="O92" s="82">
        <f>Table8[[#This Row],[Erorr 2]]^2</f>
        <v>8.2433874768999633</v>
      </c>
      <c r="P92" s="82">
        <f>ABS(Table8[[#This Row],[Erorr 2]])</f>
        <v>2.8711299999999937</v>
      </c>
      <c r="Q92" s="83">
        <f>Table8[[#This Row],[Abs Erorr 4]]/Table8[[#This Row],[Adj Close]]</f>
        <v>4.0667678945266045E-2</v>
      </c>
    </row>
    <row r="93" spans="6:17" x14ac:dyDescent="0.25">
      <c r="F93" s="50">
        <v>43599</v>
      </c>
      <c r="G93" s="51">
        <v>70.78</v>
      </c>
      <c r="H93" s="82">
        <f t="shared" si="2"/>
        <v>72.176779999999994</v>
      </c>
      <c r="I93" s="82">
        <f>(Table8[[#This Row],[Adj Close]]-Table8[[#This Row],[Forecast 3 Period]])</f>
        <v>-1.3967799999999926</v>
      </c>
      <c r="J93" s="82">
        <f>Table8[[#This Row],[Erorr ]]^2</f>
        <v>1.9509943683999793</v>
      </c>
      <c r="K93" s="82">
        <f>ABS(Table8[[#This Row],[Erorr ]])</f>
        <v>1.3967799999999926</v>
      </c>
      <c r="L93" s="83">
        <f>Table8[[#This Row],[Abs Erorr ]]/Table8[[#This Row],[Adj Close]]</f>
        <v>1.9734105679570395E-2</v>
      </c>
      <c r="M93" s="85">
        <f t="shared" si="3"/>
        <v>72.783900000000003</v>
      </c>
      <c r="N93" s="82">
        <f>(Table8[[#This Row],[Adj Close]]-Table8[[#This Row],[Forecast 6 Period ]])</f>
        <v>-2.0039000000000016</v>
      </c>
      <c r="O93" s="82">
        <f>Table8[[#This Row],[Erorr 2]]^2</f>
        <v>4.0156152100000062</v>
      </c>
      <c r="P93" s="82">
        <f>ABS(Table8[[#This Row],[Erorr 2]])</f>
        <v>2.0039000000000016</v>
      </c>
      <c r="Q93" s="83">
        <f>Table8[[#This Row],[Abs Erorr 4]]/Table8[[#This Row],[Adj Close]]</f>
        <v>2.8311669963266482E-2</v>
      </c>
    </row>
    <row r="94" spans="6:17" x14ac:dyDescent="0.25">
      <c r="F94" s="50">
        <v>43600</v>
      </c>
      <c r="G94" s="51">
        <v>71.054100000000005</v>
      </c>
      <c r="H94" s="82">
        <f t="shared" si="2"/>
        <v>71.327590000000001</v>
      </c>
      <c r="I94" s="82">
        <f>(Table8[[#This Row],[Adj Close]]-Table8[[#This Row],[Forecast 3 Period]])</f>
        <v>-0.27348999999999535</v>
      </c>
      <c r="J94" s="82">
        <f>Table8[[#This Row],[Erorr ]]^2</f>
        <v>7.4796780099997462E-2</v>
      </c>
      <c r="K94" s="82">
        <f>ABS(Table8[[#This Row],[Erorr ]])</f>
        <v>0.27348999999999535</v>
      </c>
      <c r="L94" s="83">
        <f>Table8[[#This Row],[Abs Erorr ]]/Table8[[#This Row],[Adj Close]]</f>
        <v>3.8490389717130372E-3</v>
      </c>
      <c r="M94" s="85">
        <f t="shared" si="3"/>
        <v>72.244929999999997</v>
      </c>
      <c r="N94" s="82">
        <f>(Table8[[#This Row],[Adj Close]]-Table8[[#This Row],[Forecast 6 Period ]])</f>
        <v>-1.1908299999999912</v>
      </c>
      <c r="O94" s="82">
        <f>Table8[[#This Row],[Erorr 2]]^2</f>
        <v>1.418076088899979</v>
      </c>
      <c r="P94" s="82">
        <f>ABS(Table8[[#This Row],[Erorr 2]])</f>
        <v>1.1908299999999912</v>
      </c>
      <c r="Q94" s="83">
        <f>Table8[[#This Row],[Abs Erorr 4]]/Table8[[#This Row],[Adj Close]]</f>
        <v>1.6759483266975319E-2</v>
      </c>
    </row>
    <row r="95" spans="6:17" x14ac:dyDescent="0.25">
      <c r="F95" s="50">
        <v>43601</v>
      </c>
      <c r="G95" s="51">
        <v>71.524199999999993</v>
      </c>
      <c r="H95" s="82">
        <f t="shared" si="2"/>
        <v>70.835580000000007</v>
      </c>
      <c r="I95" s="82">
        <f>(Table8[[#This Row],[Adj Close]]-Table8[[#This Row],[Forecast 3 Period]])</f>
        <v>0.68861999999998602</v>
      </c>
      <c r="J95" s="82">
        <f>Table8[[#This Row],[Erorr ]]^2</f>
        <v>0.47419750439998076</v>
      </c>
      <c r="K95" s="82">
        <f>ABS(Table8[[#This Row],[Erorr ]])</f>
        <v>0.68861999999998602</v>
      </c>
      <c r="L95" s="83">
        <f>Table8[[#This Row],[Abs Erorr ]]/Table8[[#This Row],[Adj Close]]</f>
        <v>9.6277903143269835E-3</v>
      </c>
      <c r="M95" s="85">
        <f t="shared" si="3"/>
        <v>71.752949999999998</v>
      </c>
      <c r="N95" s="82">
        <f>(Table8[[#This Row],[Adj Close]]-Table8[[#This Row],[Forecast 6 Period ]])</f>
        <v>-0.22875000000000512</v>
      </c>
      <c r="O95" s="82">
        <f>Table8[[#This Row],[Erorr 2]]^2</f>
        <v>5.2326562500002338E-2</v>
      </c>
      <c r="P95" s="82">
        <f>ABS(Table8[[#This Row],[Erorr 2]])</f>
        <v>0.22875000000000512</v>
      </c>
      <c r="Q95" s="83">
        <f>Table8[[#This Row],[Abs Erorr 4]]/Table8[[#This Row],[Adj Close]]</f>
        <v>3.1982182254398531E-3</v>
      </c>
    </row>
    <row r="96" spans="6:17" x14ac:dyDescent="0.25">
      <c r="F96" s="50">
        <v>43602</v>
      </c>
      <c r="G96" s="51">
        <v>71.132499999999993</v>
      </c>
      <c r="H96" s="82">
        <f t="shared" si="2"/>
        <v>71.159909999999996</v>
      </c>
      <c r="I96" s="82">
        <f>(Table8[[#This Row],[Adj Close]]-Table8[[#This Row],[Forecast 3 Period]])</f>
        <v>-2.7410000000003265E-2</v>
      </c>
      <c r="J96" s="82">
        <f>Table8[[#This Row],[Erorr ]]^2</f>
        <v>7.5130810000017894E-4</v>
      </c>
      <c r="K96" s="82">
        <f>ABS(Table8[[#This Row],[Erorr ]])</f>
        <v>2.7410000000003265E-2</v>
      </c>
      <c r="L96" s="83">
        <f>Table8[[#This Row],[Abs Erorr ]]/Table8[[#This Row],[Adj Close]]</f>
        <v>3.8533722278850409E-4</v>
      </c>
      <c r="M96" s="85">
        <f t="shared" si="3"/>
        <v>71.437240000000003</v>
      </c>
      <c r="N96" s="82">
        <f>(Table8[[#This Row],[Adj Close]]-Table8[[#This Row],[Forecast 6 Period ]])</f>
        <v>-0.30474000000000956</v>
      </c>
      <c r="O96" s="82">
        <f>Table8[[#This Row],[Erorr 2]]^2</f>
        <v>9.2866467600005831E-2</v>
      </c>
      <c r="P96" s="82">
        <f>ABS(Table8[[#This Row],[Erorr 2]])</f>
        <v>0.30474000000000956</v>
      </c>
      <c r="Q96" s="83">
        <f>Table8[[#This Row],[Abs Erorr 4]]/Table8[[#This Row],[Adj Close]]</f>
        <v>4.2841176677328868E-3</v>
      </c>
    </row>
    <row r="97" spans="6:17" x14ac:dyDescent="0.25">
      <c r="F97" s="50">
        <v>43605</v>
      </c>
      <c r="G97" s="51">
        <v>70.983599999999996</v>
      </c>
      <c r="H97" s="82">
        <f t="shared" si="2"/>
        <v>71.226489999999998</v>
      </c>
      <c r="I97" s="82">
        <f>(Table8[[#This Row],[Adj Close]]-Table8[[#This Row],[Forecast 3 Period]])</f>
        <v>-0.24289000000000271</v>
      </c>
      <c r="J97" s="82">
        <f>Table8[[#This Row],[Erorr ]]^2</f>
        <v>5.8995552100001319E-2</v>
      </c>
      <c r="K97" s="82">
        <f>ABS(Table8[[#This Row],[Erorr ]])</f>
        <v>0.24289000000000271</v>
      </c>
      <c r="L97" s="83">
        <f>Table8[[#This Row],[Abs Erorr ]]/Table8[[#This Row],[Adj Close]]</f>
        <v>3.4217762976237148E-3</v>
      </c>
      <c r="M97" s="85">
        <f t="shared" si="3"/>
        <v>71.236689999999996</v>
      </c>
      <c r="N97" s="82">
        <f>(Table8[[#This Row],[Adj Close]]-Table8[[#This Row],[Forecast 6 Period ]])</f>
        <v>-0.25309000000000026</v>
      </c>
      <c r="O97" s="82">
        <f>Table8[[#This Row],[Erorr 2]]^2</f>
        <v>6.4054548100000136E-2</v>
      </c>
      <c r="P97" s="82">
        <f>ABS(Table8[[#This Row],[Erorr 2]])</f>
        <v>0.25309000000000026</v>
      </c>
      <c r="Q97" s="83">
        <f>Table8[[#This Row],[Abs Erorr 4]]/Table8[[#This Row],[Adj Close]]</f>
        <v>3.5654714610135339E-3</v>
      </c>
    </row>
    <row r="98" spans="6:17" x14ac:dyDescent="0.25">
      <c r="F98" s="50">
        <v>43606</v>
      </c>
      <c r="G98" s="51">
        <v>72.150899999999993</v>
      </c>
      <c r="H98" s="82">
        <f t="shared" si="2"/>
        <v>71.190449999999998</v>
      </c>
      <c r="I98" s="82">
        <f>(Table8[[#This Row],[Adj Close]]-Table8[[#This Row],[Forecast 3 Period]])</f>
        <v>0.96044999999999447</v>
      </c>
      <c r="J98" s="82">
        <f>Table8[[#This Row],[Erorr ]]^2</f>
        <v>0.92246420249998939</v>
      </c>
      <c r="K98" s="82">
        <f>ABS(Table8[[#This Row],[Erorr ]])</f>
        <v>0.96044999999999447</v>
      </c>
      <c r="L98" s="83">
        <f>Table8[[#This Row],[Abs Erorr ]]/Table8[[#This Row],[Adj Close]]</f>
        <v>1.3311684261734706E-2</v>
      </c>
      <c r="M98" s="85">
        <f t="shared" si="3"/>
        <v>71.076859999999996</v>
      </c>
      <c r="N98" s="82">
        <f>(Table8[[#This Row],[Adj Close]]-Table8[[#This Row],[Forecast 6 Period ]])</f>
        <v>1.0740399999999966</v>
      </c>
      <c r="O98" s="82">
        <f>Table8[[#This Row],[Erorr 2]]^2</f>
        <v>1.1535619215999926</v>
      </c>
      <c r="P98" s="82">
        <f>ABS(Table8[[#This Row],[Erorr 2]])</f>
        <v>1.0740399999999966</v>
      </c>
      <c r="Q98" s="83">
        <f>Table8[[#This Row],[Abs Erorr 4]]/Table8[[#This Row],[Adj Close]]</f>
        <v>1.4886023597765193E-2</v>
      </c>
    </row>
    <row r="99" spans="6:17" x14ac:dyDescent="0.25">
      <c r="F99" s="50">
        <v>43607</v>
      </c>
      <c r="G99" s="51">
        <v>70.764300000000006</v>
      </c>
      <c r="H99" s="82">
        <f t="shared" si="2"/>
        <v>71.495189999999994</v>
      </c>
      <c r="I99" s="82">
        <f>(Table8[[#This Row],[Adj Close]]-Table8[[#This Row],[Forecast 3 Period]])</f>
        <v>-0.73088999999998805</v>
      </c>
      <c r="J99" s="82">
        <f>Table8[[#This Row],[Erorr ]]^2</f>
        <v>0.53420019209998248</v>
      </c>
      <c r="K99" s="82">
        <f>ABS(Table8[[#This Row],[Erorr ]])</f>
        <v>0.73088999999998805</v>
      </c>
      <c r="L99" s="83">
        <f>Table8[[#This Row],[Abs Erorr ]]/Table8[[#This Row],[Adj Close]]</f>
        <v>1.0328513106184729E-2</v>
      </c>
      <c r="M99" s="85">
        <f t="shared" si="3"/>
        <v>71.341650000000001</v>
      </c>
      <c r="N99" s="82">
        <f>(Table8[[#This Row],[Adj Close]]-Table8[[#This Row],[Forecast 6 Period ]])</f>
        <v>-0.57734999999999559</v>
      </c>
      <c r="O99" s="82">
        <f>Table8[[#This Row],[Erorr 2]]^2</f>
        <v>0.33333302249999491</v>
      </c>
      <c r="P99" s="82">
        <f>ABS(Table8[[#This Row],[Erorr 2]])</f>
        <v>0.57734999999999559</v>
      </c>
      <c r="Q99" s="83">
        <f>Table8[[#This Row],[Abs Erorr 4]]/Table8[[#This Row],[Adj Close]]</f>
        <v>8.1587749755172526E-3</v>
      </c>
    </row>
    <row r="100" spans="6:17" x14ac:dyDescent="0.25">
      <c r="F100" s="50">
        <v>43608</v>
      </c>
      <c r="G100" s="51">
        <v>69.9602</v>
      </c>
      <c r="H100" s="82">
        <f t="shared" si="2"/>
        <v>71.246070000000003</v>
      </c>
      <c r="I100" s="82">
        <f>(Table8[[#This Row],[Adj Close]]-Table8[[#This Row],[Forecast 3 Period]])</f>
        <v>-1.2858700000000027</v>
      </c>
      <c r="J100" s="82">
        <f>Table8[[#This Row],[Erorr ]]^2</f>
        <v>1.6534616569000071</v>
      </c>
      <c r="K100" s="82">
        <f>ABS(Table8[[#This Row],[Erorr ]])</f>
        <v>1.2858700000000027</v>
      </c>
      <c r="L100" s="83">
        <f>Table8[[#This Row],[Abs Erorr ]]/Table8[[#This Row],[Adj Close]]</f>
        <v>1.8380021783814263E-2</v>
      </c>
      <c r="M100" s="85">
        <f t="shared" si="3"/>
        <v>71.26409000000001</v>
      </c>
      <c r="N100" s="82">
        <f>(Table8[[#This Row],[Adj Close]]-Table8[[#This Row],[Forecast 6 Period ]])</f>
        <v>-1.3038900000000098</v>
      </c>
      <c r="O100" s="82">
        <f>Table8[[#This Row],[Erorr 2]]^2</f>
        <v>1.7001291321000254</v>
      </c>
      <c r="P100" s="82">
        <f>ABS(Table8[[#This Row],[Erorr 2]])</f>
        <v>1.3038900000000098</v>
      </c>
      <c r="Q100" s="83">
        <f>Table8[[#This Row],[Abs Erorr 4]]/Table8[[#This Row],[Adj Close]]</f>
        <v>1.8637596805040721E-2</v>
      </c>
    </row>
    <row r="101" spans="6:17" x14ac:dyDescent="0.25">
      <c r="F101" s="50">
        <v>43609</v>
      </c>
      <c r="G101" s="51">
        <v>69.918599999999998</v>
      </c>
      <c r="H101" s="82">
        <f t="shared" si="2"/>
        <v>70.858640000000008</v>
      </c>
      <c r="I101" s="82">
        <f>(Table8[[#This Row],[Adj Close]]-Table8[[#This Row],[Forecast 3 Period]])</f>
        <v>-0.94004000000001042</v>
      </c>
      <c r="J101" s="82">
        <f>Table8[[#This Row],[Erorr ]]^2</f>
        <v>0.88367520160001956</v>
      </c>
      <c r="K101" s="82">
        <f>ABS(Table8[[#This Row],[Erorr ]])</f>
        <v>0.94004000000001042</v>
      </c>
      <c r="L101" s="83">
        <f>Table8[[#This Row],[Abs Erorr ]]/Table8[[#This Row],[Adj Close]]</f>
        <v>1.3444777212358521E-2</v>
      </c>
      <c r="M101" s="85">
        <f t="shared" si="3"/>
        <v>71.037469999999999</v>
      </c>
      <c r="N101" s="82">
        <f>(Table8[[#This Row],[Adj Close]]-Table8[[#This Row],[Forecast 6 Period ]])</f>
        <v>-1.1188700000000011</v>
      </c>
      <c r="O101" s="82">
        <f>Table8[[#This Row],[Erorr 2]]^2</f>
        <v>1.2518700769000026</v>
      </c>
      <c r="P101" s="82">
        <f>ABS(Table8[[#This Row],[Erorr 2]])</f>
        <v>1.1188700000000011</v>
      </c>
      <c r="Q101" s="83">
        <f>Table8[[#This Row],[Abs Erorr 4]]/Table8[[#This Row],[Adj Close]]</f>
        <v>1.6002465724428136E-2</v>
      </c>
    </row>
    <row r="102" spans="6:17" x14ac:dyDescent="0.25">
      <c r="F102" s="50">
        <v>43613</v>
      </c>
      <c r="G102" s="51">
        <v>68.845399999999998</v>
      </c>
      <c r="H102" s="82">
        <f t="shared" si="2"/>
        <v>70.184790000000007</v>
      </c>
      <c r="I102" s="82">
        <f>(Table8[[#This Row],[Adj Close]]-Table8[[#This Row],[Forecast 3 Period]])</f>
        <v>-1.3393900000000087</v>
      </c>
      <c r="J102" s="82">
        <f>Table8[[#This Row],[Erorr ]]^2</f>
        <v>1.7939655721000234</v>
      </c>
      <c r="K102" s="82">
        <f>ABS(Table8[[#This Row],[Erorr ]])</f>
        <v>1.3393900000000087</v>
      </c>
      <c r="L102" s="83">
        <f>Table8[[#This Row],[Abs Erorr ]]/Table8[[#This Row],[Adj Close]]</f>
        <v>1.9455039842894498E-2</v>
      </c>
      <c r="M102" s="85">
        <f t="shared" si="3"/>
        <v>70.770409999999998</v>
      </c>
      <c r="N102" s="82">
        <f>(Table8[[#This Row],[Adj Close]]-Table8[[#This Row],[Forecast 6 Period ]])</f>
        <v>-1.9250100000000003</v>
      </c>
      <c r="O102" s="82">
        <f>Table8[[#This Row],[Erorr 2]]^2</f>
        <v>3.7056635001000013</v>
      </c>
      <c r="P102" s="82">
        <f>ABS(Table8[[#This Row],[Erorr 2]])</f>
        <v>1.9250100000000003</v>
      </c>
      <c r="Q102" s="83">
        <f>Table8[[#This Row],[Abs Erorr 4]]/Table8[[#This Row],[Adj Close]]</f>
        <v>2.7961345275065587E-2</v>
      </c>
    </row>
    <row r="103" spans="6:17" x14ac:dyDescent="0.25">
      <c r="F103" s="50">
        <v>43614</v>
      </c>
      <c r="G103" s="51">
        <v>68.412700000000001</v>
      </c>
      <c r="H103" s="82">
        <f t="shared" si="2"/>
        <v>69.501800000000003</v>
      </c>
      <c r="I103" s="82">
        <f>(Table8[[#This Row],[Adj Close]]-Table8[[#This Row],[Forecast 3 Period]])</f>
        <v>-1.089100000000002</v>
      </c>
      <c r="J103" s="82">
        <f>Table8[[#This Row],[Erorr ]]^2</f>
        <v>1.1861388100000043</v>
      </c>
      <c r="K103" s="82">
        <f>ABS(Table8[[#This Row],[Erorr ]])</f>
        <v>1.089100000000002</v>
      </c>
      <c r="L103" s="83">
        <f>Table8[[#This Row],[Abs Erorr ]]/Table8[[#This Row],[Adj Close]]</f>
        <v>1.5919558795369895E-2</v>
      </c>
      <c r="M103" s="85">
        <f t="shared" si="3"/>
        <v>70.211150000000004</v>
      </c>
      <c r="N103" s="82">
        <f>(Table8[[#This Row],[Adj Close]]-Table8[[#This Row],[Forecast 6 Period ]])</f>
        <v>-1.7984500000000025</v>
      </c>
      <c r="O103" s="82">
        <f>Table8[[#This Row],[Erorr 2]]^2</f>
        <v>3.2344224025000092</v>
      </c>
      <c r="P103" s="82">
        <f>ABS(Table8[[#This Row],[Erorr 2]])</f>
        <v>1.7984500000000025</v>
      </c>
      <c r="Q103" s="83">
        <f>Table8[[#This Row],[Abs Erorr 4]]/Table8[[#This Row],[Adj Close]]</f>
        <v>2.6288247649924684E-2</v>
      </c>
    </row>
    <row r="104" spans="6:17" x14ac:dyDescent="0.25">
      <c r="F104" s="50">
        <v>43615</v>
      </c>
      <c r="G104" s="51">
        <v>68.828699999999998</v>
      </c>
      <c r="H104" s="82">
        <f t="shared" si="2"/>
        <v>68.994280000000003</v>
      </c>
      <c r="I104" s="82">
        <f>(Table8[[#This Row],[Adj Close]]-Table8[[#This Row],[Forecast 3 Period]])</f>
        <v>-0.16558000000000561</v>
      </c>
      <c r="J104" s="82">
        <f>Table8[[#This Row],[Erorr ]]^2</f>
        <v>2.7416736400001859E-2</v>
      </c>
      <c r="K104" s="82">
        <f>ABS(Table8[[#This Row],[Erorr ]])</f>
        <v>0.16558000000000561</v>
      </c>
      <c r="L104" s="83">
        <f>Table8[[#This Row],[Abs Erorr ]]/Table8[[#This Row],[Adj Close]]</f>
        <v>2.4056825132540002E-3</v>
      </c>
      <c r="M104" s="85">
        <f t="shared" si="3"/>
        <v>69.718900000000005</v>
      </c>
      <c r="N104" s="82">
        <f>(Table8[[#This Row],[Adj Close]]-Table8[[#This Row],[Forecast 6 Period ]])</f>
        <v>-0.89020000000000721</v>
      </c>
      <c r="O104" s="82">
        <f>Table8[[#This Row],[Erorr 2]]^2</f>
        <v>0.7924560400000128</v>
      </c>
      <c r="P104" s="82">
        <f>ABS(Table8[[#This Row],[Erorr 2]])</f>
        <v>0.89020000000000721</v>
      </c>
      <c r="Q104" s="83">
        <f>Table8[[#This Row],[Abs Erorr 4]]/Table8[[#This Row],[Adj Close]]</f>
        <v>1.2933558239513565E-2</v>
      </c>
    </row>
    <row r="105" spans="6:17" x14ac:dyDescent="0.25">
      <c r="F105" s="50">
        <v>43616</v>
      </c>
      <c r="G105" s="51">
        <v>68.121600000000001</v>
      </c>
      <c r="H105" s="82">
        <f t="shared" si="2"/>
        <v>68.708910000000003</v>
      </c>
      <c r="I105" s="82">
        <f>(Table8[[#This Row],[Adj Close]]-Table8[[#This Row],[Forecast 3 Period]])</f>
        <v>-0.58731000000000222</v>
      </c>
      <c r="J105" s="82">
        <f>Table8[[#This Row],[Erorr ]]^2</f>
        <v>0.34493303610000259</v>
      </c>
      <c r="K105" s="82">
        <f>ABS(Table8[[#This Row],[Erorr ]])</f>
        <v>0.58731000000000222</v>
      </c>
      <c r="L105" s="83">
        <f>Table8[[#This Row],[Abs Erorr ]]/Table8[[#This Row],[Adj Close]]</f>
        <v>8.6214945039459166E-3</v>
      </c>
      <c r="M105" s="85">
        <f t="shared" si="3"/>
        <v>69.273530000000008</v>
      </c>
      <c r="N105" s="82">
        <f>(Table8[[#This Row],[Adj Close]]-Table8[[#This Row],[Forecast 6 Period ]])</f>
        <v>-1.1519300000000072</v>
      </c>
      <c r="O105" s="82">
        <f>Table8[[#This Row],[Erorr 2]]^2</f>
        <v>1.3269427249000167</v>
      </c>
      <c r="P105" s="82">
        <f>ABS(Table8[[#This Row],[Erorr 2]])</f>
        <v>1.1519300000000072</v>
      </c>
      <c r="Q105" s="83">
        <f>Table8[[#This Row],[Abs Erorr 4]]/Table8[[#This Row],[Adj Close]]</f>
        <v>1.6909908164224084E-2</v>
      </c>
    </row>
    <row r="106" spans="6:17" x14ac:dyDescent="0.25">
      <c r="F106" s="50">
        <v>43619</v>
      </c>
      <c r="G106" s="51">
        <v>69.020099999999999</v>
      </c>
      <c r="H106" s="82">
        <f t="shared" si="2"/>
        <v>68.421059999999997</v>
      </c>
      <c r="I106" s="82">
        <f>(Table8[[#This Row],[Adj Close]]-Table8[[#This Row],[Forecast 3 Period]])</f>
        <v>0.59904000000000224</v>
      </c>
      <c r="J106" s="82">
        <f>Table8[[#This Row],[Erorr ]]^2</f>
        <v>0.3588489216000027</v>
      </c>
      <c r="K106" s="82">
        <f>ABS(Table8[[#This Row],[Erorr ]])</f>
        <v>0.59904000000000224</v>
      </c>
      <c r="L106" s="83">
        <f>Table8[[#This Row],[Abs Erorr ]]/Table8[[#This Row],[Adj Close]]</f>
        <v>8.6792108385818374E-3</v>
      </c>
      <c r="M106" s="85">
        <f t="shared" si="3"/>
        <v>68.829560000000001</v>
      </c>
      <c r="N106" s="82">
        <f>(Table8[[#This Row],[Adj Close]]-Table8[[#This Row],[Forecast 6 Period ]])</f>
        <v>0.1905399999999986</v>
      </c>
      <c r="O106" s="82">
        <f>Table8[[#This Row],[Erorr 2]]^2</f>
        <v>3.6305491599999469E-2</v>
      </c>
      <c r="P106" s="82">
        <f>ABS(Table8[[#This Row],[Erorr 2]])</f>
        <v>0.1905399999999986</v>
      </c>
      <c r="Q106" s="83">
        <f>Table8[[#This Row],[Abs Erorr 4]]/Table8[[#This Row],[Adj Close]]</f>
        <v>2.7606450874455208E-3</v>
      </c>
    </row>
    <row r="107" spans="6:17" x14ac:dyDescent="0.25">
      <c r="F107" s="50">
        <v>43620</v>
      </c>
      <c r="G107" s="51">
        <v>70.8005</v>
      </c>
      <c r="H107" s="82">
        <f t="shared" si="2"/>
        <v>68.693129999999996</v>
      </c>
      <c r="I107" s="82">
        <f>(Table8[[#This Row],[Adj Close]]-Table8[[#This Row],[Forecast 3 Period]])</f>
        <v>2.1073700000000031</v>
      </c>
      <c r="J107" s="82">
        <f>Table8[[#This Row],[Erorr ]]^2</f>
        <v>4.441008316900013</v>
      </c>
      <c r="K107" s="82">
        <f>ABS(Table8[[#This Row],[Erorr ]])</f>
        <v>2.1073700000000031</v>
      </c>
      <c r="L107" s="83">
        <f>Table8[[#This Row],[Abs Erorr ]]/Table8[[#This Row],[Adj Close]]</f>
        <v>2.9764902790234575E-2</v>
      </c>
      <c r="M107" s="85">
        <f t="shared" si="3"/>
        <v>68.753020000000006</v>
      </c>
      <c r="N107" s="82">
        <f>(Table8[[#This Row],[Adj Close]]-Table8[[#This Row],[Forecast 6 Period ]])</f>
        <v>2.0474799999999931</v>
      </c>
      <c r="O107" s="82">
        <f>Table8[[#This Row],[Erorr 2]]^2</f>
        <v>4.1921743503999718</v>
      </c>
      <c r="P107" s="82">
        <f>ABS(Table8[[#This Row],[Erorr 2]])</f>
        <v>2.0474799999999931</v>
      </c>
      <c r="Q107" s="83">
        <f>Table8[[#This Row],[Abs Erorr 4]]/Table8[[#This Row],[Adj Close]]</f>
        <v>2.8919004809287972E-2</v>
      </c>
    </row>
    <row r="108" spans="6:17" x14ac:dyDescent="0.25">
      <c r="F108" s="50">
        <v>43621</v>
      </c>
      <c r="G108" s="51">
        <v>71.332899999999995</v>
      </c>
      <c r="H108" s="82">
        <f t="shared" si="2"/>
        <v>69.462710000000001</v>
      </c>
      <c r="I108" s="82">
        <f>(Table8[[#This Row],[Adj Close]]-Table8[[#This Row],[Forecast 3 Period]])</f>
        <v>1.8701899999999938</v>
      </c>
      <c r="J108" s="82">
        <f>Table8[[#This Row],[Erorr ]]^2</f>
        <v>3.497610636099977</v>
      </c>
      <c r="K108" s="82">
        <f>ABS(Table8[[#This Row],[Erorr ]])</f>
        <v>1.8701899999999938</v>
      </c>
      <c r="L108" s="83">
        <f>Table8[[#This Row],[Abs Erorr ]]/Table8[[#This Row],[Adj Close]]</f>
        <v>2.6217776089293914E-2</v>
      </c>
      <c r="M108" s="85">
        <f t="shared" si="3"/>
        <v>69.079990000000009</v>
      </c>
      <c r="N108" s="82">
        <f>(Table8[[#This Row],[Adj Close]]-Table8[[#This Row],[Forecast 6 Period ]])</f>
        <v>2.2529099999999858</v>
      </c>
      <c r="O108" s="82">
        <f>Table8[[#This Row],[Erorr 2]]^2</f>
        <v>5.0756034680999358</v>
      </c>
      <c r="P108" s="82">
        <f>ABS(Table8[[#This Row],[Erorr 2]])</f>
        <v>2.2529099999999858</v>
      </c>
      <c r="Q108" s="83">
        <f>Table8[[#This Row],[Abs Erorr 4]]/Table8[[#This Row],[Adj Close]]</f>
        <v>3.1583042326892442E-2</v>
      </c>
    </row>
    <row r="109" spans="6:17" x14ac:dyDescent="0.25">
      <c r="F109" s="50">
        <v>43622</v>
      </c>
      <c r="G109" s="51">
        <v>70.268000000000001</v>
      </c>
      <c r="H109" s="82">
        <f t="shared" si="2"/>
        <v>70.479339999999993</v>
      </c>
      <c r="I109" s="82">
        <f>(Table8[[#This Row],[Adj Close]]-Table8[[#This Row],[Forecast 3 Period]])</f>
        <v>-0.21133999999999276</v>
      </c>
      <c r="J109" s="82">
        <f>Table8[[#This Row],[Erorr ]]^2</f>
        <v>4.4664595599996935E-2</v>
      </c>
      <c r="K109" s="82">
        <f>ABS(Table8[[#This Row],[Erorr ]])</f>
        <v>0.21133999999999276</v>
      </c>
      <c r="L109" s="83">
        <f>Table8[[#This Row],[Abs Erorr ]]/Table8[[#This Row],[Adj Close]]</f>
        <v>3.0076279387486874E-3</v>
      </c>
      <c r="M109" s="85">
        <f t="shared" si="3"/>
        <v>69.579159999999987</v>
      </c>
      <c r="N109" s="82">
        <f>(Table8[[#This Row],[Adj Close]]-Table8[[#This Row],[Forecast 6 Period ]])</f>
        <v>0.68884000000001322</v>
      </c>
      <c r="O109" s="82">
        <f>Table8[[#This Row],[Erorr 2]]^2</f>
        <v>0.4745005456000182</v>
      </c>
      <c r="P109" s="82">
        <f>ABS(Table8[[#This Row],[Erorr 2]])</f>
        <v>0.68884000000001322</v>
      </c>
      <c r="Q109" s="83">
        <f>Table8[[#This Row],[Abs Erorr 4]]/Table8[[#This Row],[Adj Close]]</f>
        <v>9.8030397905164973E-3</v>
      </c>
    </row>
    <row r="110" spans="6:17" x14ac:dyDescent="0.25">
      <c r="F110" s="50">
        <v>43623</v>
      </c>
      <c r="G110" s="51">
        <v>70.904200000000003</v>
      </c>
      <c r="H110" s="82">
        <f t="shared" si="2"/>
        <v>70.747219999999999</v>
      </c>
      <c r="I110" s="82">
        <f>(Table8[[#This Row],[Adj Close]]-Table8[[#This Row],[Forecast 3 Period]])</f>
        <v>0.15698000000000434</v>
      </c>
      <c r="J110" s="82">
        <f>Table8[[#This Row],[Erorr ]]^2</f>
        <v>2.4642720400001362E-2</v>
      </c>
      <c r="K110" s="82">
        <f>ABS(Table8[[#This Row],[Erorr ]])</f>
        <v>0.15698000000000434</v>
      </c>
      <c r="L110" s="83">
        <f>Table8[[#This Row],[Abs Erorr ]]/Table8[[#This Row],[Adj Close]]</f>
        <v>2.2139732202042239E-3</v>
      </c>
      <c r="M110" s="85">
        <f t="shared" si="3"/>
        <v>69.979330000000004</v>
      </c>
      <c r="N110" s="82">
        <f>(Table8[[#This Row],[Adj Close]]-Table8[[#This Row],[Forecast 6 Period ]])</f>
        <v>0.92486999999999853</v>
      </c>
      <c r="O110" s="82">
        <f>Table8[[#This Row],[Erorr 2]]^2</f>
        <v>0.85538451689999728</v>
      </c>
      <c r="P110" s="82">
        <f>ABS(Table8[[#This Row],[Erorr 2]])</f>
        <v>0.92486999999999853</v>
      </c>
      <c r="Q110" s="83">
        <f>Table8[[#This Row],[Abs Erorr 4]]/Table8[[#This Row],[Adj Close]]</f>
        <v>1.3043938158811445E-2</v>
      </c>
    </row>
    <row r="111" spans="6:17" x14ac:dyDescent="0.25">
      <c r="F111" s="50">
        <v>43626</v>
      </c>
      <c r="G111" s="51">
        <v>71.724400000000003</v>
      </c>
      <c r="H111" s="82">
        <f t="shared" si="2"/>
        <v>70.841949999999997</v>
      </c>
      <c r="I111" s="82">
        <f>(Table8[[#This Row],[Adj Close]]-Table8[[#This Row],[Forecast 3 Period]])</f>
        <v>0.88245000000000573</v>
      </c>
      <c r="J111" s="82">
        <f>Table8[[#This Row],[Erorr ]]^2</f>
        <v>0.77871800250001011</v>
      </c>
      <c r="K111" s="82">
        <f>ABS(Table8[[#This Row],[Erorr ]])</f>
        <v>0.88245000000000573</v>
      </c>
      <c r="L111" s="83">
        <f>Table8[[#This Row],[Abs Erorr ]]/Table8[[#This Row],[Adj Close]]</f>
        <v>1.2303344468549136E-2</v>
      </c>
      <c r="M111" s="85">
        <f t="shared" si="3"/>
        <v>70.375290000000007</v>
      </c>
      <c r="N111" s="82">
        <f>(Table8[[#This Row],[Adj Close]]-Table8[[#This Row],[Forecast 6 Period ]])</f>
        <v>1.349109999999996</v>
      </c>
      <c r="O111" s="82">
        <f>Table8[[#This Row],[Erorr 2]]^2</f>
        <v>1.8200977920999892</v>
      </c>
      <c r="P111" s="82">
        <f>ABS(Table8[[#This Row],[Erorr 2]])</f>
        <v>1.349109999999996</v>
      </c>
      <c r="Q111" s="83">
        <f>Table8[[#This Row],[Abs Erorr 4]]/Table8[[#This Row],[Adj Close]]</f>
        <v>1.8809638003245702E-2</v>
      </c>
    </row>
    <row r="112" spans="6:17" x14ac:dyDescent="0.25">
      <c r="F112" s="50">
        <v>43627</v>
      </c>
      <c r="G112" s="51">
        <v>71.548699999999997</v>
      </c>
      <c r="H112" s="82">
        <f t="shared" si="2"/>
        <v>71.041420000000002</v>
      </c>
      <c r="I112" s="82">
        <f>(Table8[[#This Row],[Adj Close]]-Table8[[#This Row],[Forecast 3 Period]])</f>
        <v>0.5072799999999944</v>
      </c>
      <c r="J112" s="82">
        <f>Table8[[#This Row],[Erorr ]]^2</f>
        <v>0.25733299839999429</v>
      </c>
      <c r="K112" s="82">
        <f>ABS(Table8[[#This Row],[Erorr ]])</f>
        <v>0.5072799999999944</v>
      </c>
      <c r="L112" s="83">
        <f>Table8[[#This Row],[Abs Erorr ]]/Table8[[#This Row],[Adj Close]]</f>
        <v>7.0899960446520263E-3</v>
      </c>
      <c r="M112" s="85">
        <f t="shared" si="3"/>
        <v>70.827960000000004</v>
      </c>
      <c r="N112" s="82">
        <f>(Table8[[#This Row],[Adj Close]]-Table8[[#This Row],[Forecast 6 Period ]])</f>
        <v>0.72073999999999216</v>
      </c>
      <c r="O112" s="82">
        <f>Table8[[#This Row],[Erorr 2]]^2</f>
        <v>0.51946614759998866</v>
      </c>
      <c r="P112" s="82">
        <f>ABS(Table8[[#This Row],[Erorr 2]])</f>
        <v>0.72073999999999216</v>
      </c>
      <c r="Q112" s="83">
        <f>Table8[[#This Row],[Abs Erorr 4]]/Table8[[#This Row],[Adj Close]]</f>
        <v>1.0073418524725009E-2</v>
      </c>
    </row>
    <row r="113" spans="6:17" x14ac:dyDescent="0.25">
      <c r="F113" s="50">
        <v>43628</v>
      </c>
      <c r="G113" s="51">
        <v>70.954400000000007</v>
      </c>
      <c r="H113" s="82">
        <f t="shared" si="2"/>
        <v>71.408060000000006</v>
      </c>
      <c r="I113" s="82">
        <f>(Table8[[#This Row],[Adj Close]]-Table8[[#This Row],[Forecast 3 Period]])</f>
        <v>-0.45365999999999929</v>
      </c>
      <c r="J113" s="82">
        <f>Table8[[#This Row],[Erorr ]]^2</f>
        <v>0.20580739559999936</v>
      </c>
      <c r="K113" s="82">
        <f>ABS(Table8[[#This Row],[Erorr ]])</f>
        <v>0.45365999999999929</v>
      </c>
      <c r="L113" s="83">
        <f>Table8[[#This Row],[Abs Erorr ]]/Table8[[#This Row],[Adj Close]]</f>
        <v>6.3936838307419872E-3</v>
      </c>
      <c r="M113" s="85">
        <f t="shared" si="3"/>
        <v>71.102400000000003</v>
      </c>
      <c r="N113" s="82">
        <f>(Table8[[#This Row],[Adj Close]]-Table8[[#This Row],[Forecast 6 Period ]])</f>
        <v>-0.14799999999999613</v>
      </c>
      <c r="O113" s="82">
        <f>Table8[[#This Row],[Erorr 2]]^2</f>
        <v>2.1903999999998855E-2</v>
      </c>
      <c r="P113" s="82">
        <f>ABS(Table8[[#This Row],[Erorr 2]])</f>
        <v>0.14799999999999613</v>
      </c>
      <c r="Q113" s="83">
        <f>Table8[[#This Row],[Abs Erorr 4]]/Table8[[#This Row],[Adj Close]]</f>
        <v>2.0858466846312013E-3</v>
      </c>
    </row>
    <row r="114" spans="6:17" x14ac:dyDescent="0.25">
      <c r="F114" s="50">
        <v>43629</v>
      </c>
      <c r="G114" s="51">
        <v>72.678600000000003</v>
      </c>
      <c r="H114" s="82">
        <f t="shared" si="2"/>
        <v>71.363690000000005</v>
      </c>
      <c r="I114" s="82">
        <f>(Table8[[#This Row],[Adj Close]]-Table8[[#This Row],[Forecast 3 Period]])</f>
        <v>1.3149099999999976</v>
      </c>
      <c r="J114" s="82">
        <f>Table8[[#This Row],[Erorr ]]^2</f>
        <v>1.7289883080999937</v>
      </c>
      <c r="K114" s="82">
        <f>ABS(Table8[[#This Row],[Erorr ]])</f>
        <v>1.3149099999999976</v>
      </c>
      <c r="L114" s="83">
        <f>Table8[[#This Row],[Abs Erorr ]]/Table8[[#This Row],[Adj Close]]</f>
        <v>1.8092120651746146E-2</v>
      </c>
      <c r="M114" s="85">
        <f t="shared" si="3"/>
        <v>71.186430000000001</v>
      </c>
      <c r="N114" s="82">
        <f>(Table8[[#This Row],[Adj Close]]-Table8[[#This Row],[Forecast 6 Period ]])</f>
        <v>1.4921700000000016</v>
      </c>
      <c r="O114" s="82">
        <f>Table8[[#This Row],[Erorr 2]]^2</f>
        <v>2.2265713089000045</v>
      </c>
      <c r="P114" s="82">
        <f>ABS(Table8[[#This Row],[Erorr 2]])</f>
        <v>1.4921700000000016</v>
      </c>
      <c r="Q114" s="83">
        <f>Table8[[#This Row],[Abs Erorr 4]]/Table8[[#This Row],[Adj Close]]</f>
        <v>2.053107792390059E-2</v>
      </c>
    </row>
    <row r="115" spans="6:17" x14ac:dyDescent="0.25">
      <c r="F115" s="50">
        <v>43630</v>
      </c>
      <c r="G115" s="51">
        <v>73.038600000000002</v>
      </c>
      <c r="H115" s="82">
        <f t="shared" si="2"/>
        <v>71.822369999999992</v>
      </c>
      <c r="I115" s="82">
        <f>(Table8[[#This Row],[Adj Close]]-Table8[[#This Row],[Forecast 3 Period]])</f>
        <v>1.2162300000000101</v>
      </c>
      <c r="J115" s="82">
        <f>Table8[[#This Row],[Erorr ]]^2</f>
        <v>1.4792154129000246</v>
      </c>
      <c r="K115" s="82">
        <f>ABS(Table8[[#This Row],[Erorr ]])</f>
        <v>1.2162300000000101</v>
      </c>
      <c r="L115" s="83">
        <f>Table8[[#This Row],[Abs Erorr ]]/Table8[[#This Row],[Adj Close]]</f>
        <v>1.6651879964840646E-2</v>
      </c>
      <c r="M115" s="85">
        <f t="shared" si="3"/>
        <v>71.498440000000002</v>
      </c>
      <c r="N115" s="82">
        <f>(Table8[[#This Row],[Adj Close]]-Table8[[#This Row],[Forecast 6 Period ]])</f>
        <v>1.5401600000000002</v>
      </c>
      <c r="O115" s="82">
        <f>Table8[[#This Row],[Erorr 2]]^2</f>
        <v>2.3720928256000007</v>
      </c>
      <c r="P115" s="82">
        <f>ABS(Table8[[#This Row],[Erorr 2]])</f>
        <v>1.5401600000000002</v>
      </c>
      <c r="Q115" s="83">
        <f>Table8[[#This Row],[Abs Erorr 4]]/Table8[[#This Row],[Adj Close]]</f>
        <v>2.1086932115347231E-2</v>
      </c>
    </row>
    <row r="116" spans="6:17" x14ac:dyDescent="0.25">
      <c r="F116" s="50">
        <v>43633</v>
      </c>
      <c r="G116" s="51">
        <v>72.971599999999995</v>
      </c>
      <c r="H116" s="82">
        <f t="shared" si="2"/>
        <v>72.305340000000001</v>
      </c>
      <c r="I116" s="82">
        <f>(Table8[[#This Row],[Adj Close]]-Table8[[#This Row],[Forecast 3 Period]])</f>
        <v>0.66625999999999408</v>
      </c>
      <c r="J116" s="82">
        <f>Table8[[#This Row],[Erorr ]]^2</f>
        <v>0.44390238759999212</v>
      </c>
      <c r="K116" s="82">
        <f>ABS(Table8[[#This Row],[Erorr ]])</f>
        <v>0.66625999999999408</v>
      </c>
      <c r="L116" s="83">
        <f>Table8[[#This Row],[Abs Erorr ]]/Table8[[#This Row],[Adj Close]]</f>
        <v>9.1304014164413846E-3</v>
      </c>
      <c r="M116" s="85">
        <f t="shared" si="3"/>
        <v>71.90692</v>
      </c>
      <c r="N116" s="82">
        <f>(Table8[[#This Row],[Adj Close]]-Table8[[#This Row],[Forecast 6 Period ]])</f>
        <v>1.0646799999999956</v>
      </c>
      <c r="O116" s="82">
        <f>Table8[[#This Row],[Erorr 2]]^2</f>
        <v>1.1335435023999907</v>
      </c>
      <c r="P116" s="82">
        <f>ABS(Table8[[#This Row],[Erorr 2]])</f>
        <v>1.0646799999999956</v>
      </c>
      <c r="Q116" s="83">
        <f>Table8[[#This Row],[Abs Erorr 4]]/Table8[[#This Row],[Adj Close]]</f>
        <v>1.4590333773687238E-2</v>
      </c>
    </row>
    <row r="117" spans="6:17" x14ac:dyDescent="0.25">
      <c r="F117" s="50">
        <v>43634</v>
      </c>
      <c r="G117" s="51">
        <v>73.909099999999995</v>
      </c>
      <c r="H117" s="82">
        <f t="shared" si="2"/>
        <v>72.903800000000004</v>
      </c>
      <c r="I117" s="82">
        <f>(Table8[[#This Row],[Adj Close]]-Table8[[#This Row],[Forecast 3 Period]])</f>
        <v>1.0052999999999912</v>
      </c>
      <c r="J117" s="82">
        <f>Table8[[#This Row],[Erorr ]]^2</f>
        <v>1.0106280899999822</v>
      </c>
      <c r="K117" s="82">
        <f>ABS(Table8[[#This Row],[Erorr ]])</f>
        <v>1.0052999999999912</v>
      </c>
      <c r="L117" s="83">
        <f>Table8[[#This Row],[Abs Erorr ]]/Table8[[#This Row],[Adj Close]]</f>
        <v>1.3601843345406605E-2</v>
      </c>
      <c r="M117" s="85">
        <f t="shared" si="3"/>
        <v>72.255949999999999</v>
      </c>
      <c r="N117" s="82">
        <f>(Table8[[#This Row],[Adj Close]]-Table8[[#This Row],[Forecast 6 Period ]])</f>
        <v>1.6531499999999966</v>
      </c>
      <c r="O117" s="82">
        <f>Table8[[#This Row],[Erorr 2]]^2</f>
        <v>2.7329049224999888</v>
      </c>
      <c r="P117" s="82">
        <f>ABS(Table8[[#This Row],[Erorr 2]])</f>
        <v>1.6531499999999966</v>
      </c>
      <c r="Q117" s="83">
        <f>Table8[[#This Row],[Abs Erorr 4]]/Table8[[#This Row],[Adj Close]]</f>
        <v>2.2367340422221306E-2</v>
      </c>
    </row>
    <row r="118" spans="6:17" x14ac:dyDescent="0.25">
      <c r="F118" s="50">
        <v>43635</v>
      </c>
      <c r="G118" s="51">
        <v>73.950900000000004</v>
      </c>
      <c r="H118" s="82">
        <f t="shared" si="2"/>
        <v>73.366699999999994</v>
      </c>
      <c r="I118" s="82">
        <f>(Table8[[#This Row],[Adj Close]]-Table8[[#This Row],[Forecast 3 Period]])</f>
        <v>0.58420000000000982</v>
      </c>
      <c r="J118" s="82">
        <f>Table8[[#This Row],[Erorr ]]^2</f>
        <v>0.3412896400000115</v>
      </c>
      <c r="K118" s="82">
        <f>ABS(Table8[[#This Row],[Erorr ]])</f>
        <v>0.58420000000000982</v>
      </c>
      <c r="L118" s="83">
        <f>Table8[[#This Row],[Abs Erorr ]]/Table8[[#This Row],[Adj Close]]</f>
        <v>7.8998362426962992E-3</v>
      </c>
      <c r="M118" s="85">
        <f t="shared" si="3"/>
        <v>72.769890000000004</v>
      </c>
      <c r="N118" s="82">
        <f>(Table8[[#This Row],[Adj Close]]-Table8[[#This Row],[Forecast 6 Period ]])</f>
        <v>1.1810100000000006</v>
      </c>
      <c r="O118" s="82">
        <f>Table8[[#This Row],[Erorr 2]]^2</f>
        <v>1.3947846201000014</v>
      </c>
      <c r="P118" s="82">
        <f>ABS(Table8[[#This Row],[Erorr 2]])</f>
        <v>1.1810100000000006</v>
      </c>
      <c r="Q118" s="83">
        <f>Table8[[#This Row],[Abs Erorr 4]]/Table8[[#This Row],[Adj Close]]</f>
        <v>1.597019103215783E-2</v>
      </c>
    </row>
    <row r="119" spans="6:17" x14ac:dyDescent="0.25">
      <c r="F119" s="50">
        <v>43636</v>
      </c>
      <c r="G119" s="51">
        <v>74.168499999999995</v>
      </c>
      <c r="H119" s="82">
        <f t="shared" si="2"/>
        <v>73.644570000000002</v>
      </c>
      <c r="I119" s="82">
        <f>(Table8[[#This Row],[Adj Close]]-Table8[[#This Row],[Forecast 3 Period]])</f>
        <v>0.5239299999999929</v>
      </c>
      <c r="J119" s="82">
        <f>Table8[[#This Row],[Erorr ]]^2</f>
        <v>0.27450264489999254</v>
      </c>
      <c r="K119" s="82">
        <f>ABS(Table8[[#This Row],[Erorr ]])</f>
        <v>0.5239299999999929</v>
      </c>
      <c r="L119" s="83">
        <f>Table8[[#This Row],[Abs Erorr ]]/Table8[[#This Row],[Adj Close]]</f>
        <v>7.0640501021322121E-3</v>
      </c>
      <c r="M119" s="85">
        <f t="shared" si="3"/>
        <v>73.137339999999995</v>
      </c>
      <c r="N119" s="82">
        <f>(Table8[[#This Row],[Adj Close]]-Table8[[#This Row],[Forecast 6 Period ]])</f>
        <v>1.0311599999999999</v>
      </c>
      <c r="O119" s="82">
        <f>Table8[[#This Row],[Erorr 2]]^2</f>
        <v>1.0632909455999997</v>
      </c>
      <c r="P119" s="82">
        <f>ABS(Table8[[#This Row],[Erorr 2]])</f>
        <v>1.0311599999999999</v>
      </c>
      <c r="Q119" s="83">
        <f>Table8[[#This Row],[Abs Erorr 4]]/Table8[[#This Row],[Adj Close]]</f>
        <v>1.3902937230765081E-2</v>
      </c>
    </row>
    <row r="120" spans="6:17" x14ac:dyDescent="0.25">
      <c r="F120" s="50">
        <v>43637</v>
      </c>
      <c r="G120" s="51">
        <v>73.967699999999994</v>
      </c>
      <c r="H120" s="82">
        <f t="shared" si="2"/>
        <v>74.025400000000005</v>
      </c>
      <c r="I120" s="82">
        <f>(Table8[[#This Row],[Adj Close]]-Table8[[#This Row],[Forecast 3 Period]])</f>
        <v>-5.7700000000011187E-2</v>
      </c>
      <c r="J120" s="82">
        <f>Table8[[#This Row],[Erorr ]]^2</f>
        <v>3.329290000001291E-3</v>
      </c>
      <c r="K120" s="82">
        <f>ABS(Table8[[#This Row],[Erorr ]])</f>
        <v>5.7700000000011187E-2</v>
      </c>
      <c r="L120" s="83">
        <f>Table8[[#This Row],[Abs Erorr ]]/Table8[[#This Row],[Adj Close]]</f>
        <v>7.8007021983935137E-4</v>
      </c>
      <c r="M120" s="85">
        <f t="shared" si="3"/>
        <v>73.571739999999991</v>
      </c>
      <c r="N120" s="82">
        <f>(Table8[[#This Row],[Adj Close]]-Table8[[#This Row],[Forecast 6 Period ]])</f>
        <v>0.39596000000000231</v>
      </c>
      <c r="O120" s="82">
        <f>Table8[[#This Row],[Erorr 2]]^2</f>
        <v>0.15678432160000183</v>
      </c>
      <c r="P120" s="82">
        <f>ABS(Table8[[#This Row],[Erorr 2]])</f>
        <v>0.39596000000000231</v>
      </c>
      <c r="Q120" s="83">
        <f>Table8[[#This Row],[Abs Erorr 4]]/Table8[[#This Row],[Adj Close]]</f>
        <v>5.3531473873055721E-3</v>
      </c>
    </row>
    <row r="121" spans="6:17" x14ac:dyDescent="0.25">
      <c r="F121" s="50">
        <v>43640</v>
      </c>
      <c r="G121" s="51">
        <v>73.532399999999996</v>
      </c>
      <c r="H121" s="82">
        <f t="shared" si="2"/>
        <v>74.022899999999993</v>
      </c>
      <c r="I121" s="82">
        <f>(Table8[[#This Row],[Adj Close]]-Table8[[#This Row],[Forecast 3 Period]])</f>
        <v>-0.49049999999999727</v>
      </c>
      <c r="J121" s="82">
        <f>Table8[[#This Row],[Erorr ]]^2</f>
        <v>0.24059024999999731</v>
      </c>
      <c r="K121" s="82">
        <f>ABS(Table8[[#This Row],[Erorr ]])</f>
        <v>0.49049999999999727</v>
      </c>
      <c r="L121" s="83">
        <f>Table8[[#This Row],[Abs Erorr ]]/Table8[[#This Row],[Adj Close]]</f>
        <v>6.6705289097050728E-3</v>
      </c>
      <c r="M121" s="85">
        <f t="shared" si="3"/>
        <v>73.800260000000009</v>
      </c>
      <c r="N121" s="82">
        <f>(Table8[[#This Row],[Adj Close]]-Table8[[#This Row],[Forecast 6 Period ]])</f>
        <v>-0.26786000000001309</v>
      </c>
      <c r="O121" s="82">
        <f>Table8[[#This Row],[Erorr 2]]^2</f>
        <v>7.1748979600007007E-2</v>
      </c>
      <c r="P121" s="82">
        <f>ABS(Table8[[#This Row],[Erorr 2]])</f>
        <v>0.26786000000001309</v>
      </c>
      <c r="Q121" s="83">
        <f>Table8[[#This Row],[Abs Erorr 4]]/Table8[[#This Row],[Adj Close]]</f>
        <v>3.6427479587231356E-3</v>
      </c>
    </row>
    <row r="122" spans="6:17" x14ac:dyDescent="0.25">
      <c r="F122" s="50">
        <v>43641</v>
      </c>
      <c r="G122" s="51">
        <v>71.490099999999998</v>
      </c>
      <c r="H122" s="82">
        <f t="shared" si="2"/>
        <v>73.853819999999985</v>
      </c>
      <c r="I122" s="82">
        <f>(Table8[[#This Row],[Adj Close]]-Table8[[#This Row],[Forecast 3 Period]])</f>
        <v>-2.3637199999999865</v>
      </c>
      <c r="J122" s="82">
        <f>Table8[[#This Row],[Erorr ]]^2</f>
        <v>5.587172238399936</v>
      </c>
      <c r="K122" s="82">
        <f>ABS(Table8[[#This Row],[Erorr ]])</f>
        <v>2.3637199999999865</v>
      </c>
      <c r="L122" s="83">
        <f>Table8[[#This Row],[Abs Erorr ]]/Table8[[#This Row],[Adj Close]]</f>
        <v>3.3063599015807597E-2</v>
      </c>
      <c r="M122" s="85">
        <f t="shared" si="3"/>
        <v>73.811970000000002</v>
      </c>
      <c r="N122" s="82">
        <f>(Table8[[#This Row],[Adj Close]]-Table8[[#This Row],[Forecast 6 Period ]])</f>
        <v>-2.3218700000000041</v>
      </c>
      <c r="O122" s="82">
        <f>Table8[[#This Row],[Erorr 2]]^2</f>
        <v>5.3910802969000189</v>
      </c>
      <c r="P122" s="82">
        <f>ABS(Table8[[#This Row],[Erorr 2]])</f>
        <v>2.3218700000000041</v>
      </c>
      <c r="Q122" s="83">
        <f>Table8[[#This Row],[Abs Erorr 4]]/Table8[[#This Row],[Adj Close]]</f>
        <v>3.2478203275698371E-2</v>
      </c>
    </row>
    <row r="123" spans="6:17" x14ac:dyDescent="0.25">
      <c r="F123" s="50">
        <v>43642</v>
      </c>
      <c r="G123" s="51">
        <v>71.732799999999997</v>
      </c>
      <c r="H123" s="82">
        <f t="shared" si="2"/>
        <v>72.846069999999997</v>
      </c>
      <c r="I123" s="82">
        <f>(Table8[[#This Row],[Adj Close]]-Table8[[#This Row],[Forecast 3 Period]])</f>
        <v>-1.11327</v>
      </c>
      <c r="J123" s="82">
        <f>Table8[[#This Row],[Erorr ]]^2</f>
        <v>1.2393700929</v>
      </c>
      <c r="K123" s="82">
        <f>ABS(Table8[[#This Row],[Erorr ]])</f>
        <v>1.11327</v>
      </c>
      <c r="L123" s="83">
        <f>Table8[[#This Row],[Abs Erorr ]]/Table8[[#This Row],[Adj Close]]</f>
        <v>1.5519678584970891E-2</v>
      </c>
      <c r="M123" s="85">
        <f t="shared" si="3"/>
        <v>73.417740000000009</v>
      </c>
      <c r="N123" s="82">
        <f>(Table8[[#This Row],[Adj Close]]-Table8[[#This Row],[Forecast 6 Period ]])</f>
        <v>-1.6849400000000117</v>
      </c>
      <c r="O123" s="82">
        <f>Table8[[#This Row],[Erorr 2]]^2</f>
        <v>2.8390228036000393</v>
      </c>
      <c r="P123" s="82">
        <f>ABS(Table8[[#This Row],[Erorr 2]])</f>
        <v>1.6849400000000117</v>
      </c>
      <c r="Q123" s="83">
        <f>Table8[[#This Row],[Abs Erorr 4]]/Table8[[#This Row],[Adj Close]]</f>
        <v>2.3489115160707678E-2</v>
      </c>
    </row>
    <row r="124" spans="6:17" x14ac:dyDescent="0.25">
      <c r="F124" s="50">
        <v>43643</v>
      </c>
      <c r="G124" s="51">
        <v>72.569800000000001</v>
      </c>
      <c r="H124" s="82">
        <f t="shared" si="2"/>
        <v>72.199870000000004</v>
      </c>
      <c r="I124" s="82">
        <f>(Table8[[#This Row],[Adj Close]]-Table8[[#This Row],[Forecast 3 Period]])</f>
        <v>0.36992999999999654</v>
      </c>
      <c r="J124" s="82">
        <f>Table8[[#This Row],[Erorr ]]^2</f>
        <v>0.13684820489999744</v>
      </c>
      <c r="K124" s="82">
        <f>ABS(Table8[[#This Row],[Erorr ]])</f>
        <v>0.36992999999999654</v>
      </c>
      <c r="L124" s="83">
        <f>Table8[[#This Row],[Abs Erorr ]]/Table8[[#This Row],[Adj Close]]</f>
        <v>5.0975750243213644E-3</v>
      </c>
      <c r="M124" s="85">
        <f t="shared" si="3"/>
        <v>72.956540000000004</v>
      </c>
      <c r="N124" s="82">
        <f>(Table8[[#This Row],[Adj Close]]-Table8[[#This Row],[Forecast 6 Period ]])</f>
        <v>-0.38674000000000319</v>
      </c>
      <c r="O124" s="82">
        <f>Table8[[#This Row],[Erorr 2]]^2</f>
        <v>0.14956782760000248</v>
      </c>
      <c r="P124" s="82">
        <f>ABS(Table8[[#This Row],[Erorr 2]])</f>
        <v>0.38674000000000319</v>
      </c>
      <c r="Q124" s="83">
        <f>Table8[[#This Row],[Abs Erorr 4]]/Table8[[#This Row],[Adj Close]]</f>
        <v>5.3292140807884711E-3</v>
      </c>
    </row>
    <row r="125" spans="6:17" x14ac:dyDescent="0.25">
      <c r="F125" s="50">
        <v>43644</v>
      </c>
      <c r="G125" s="51">
        <v>73.113900000000001</v>
      </c>
      <c r="H125" s="82">
        <f t="shared" si="2"/>
        <v>71.994789999999995</v>
      </c>
      <c r="I125" s="82">
        <f>(Table8[[#This Row],[Adj Close]]-Table8[[#This Row],[Forecast 3 Period]])</f>
        <v>1.1191100000000063</v>
      </c>
      <c r="J125" s="82">
        <f>Table8[[#This Row],[Erorr ]]^2</f>
        <v>1.2524071921000139</v>
      </c>
      <c r="K125" s="82">
        <f>ABS(Table8[[#This Row],[Erorr ]])</f>
        <v>1.1191100000000063</v>
      </c>
      <c r="L125" s="83">
        <f>Table8[[#This Row],[Abs Erorr ]]/Table8[[#This Row],[Adj Close]]</f>
        <v>1.5306391807850577E-2</v>
      </c>
      <c r="M125" s="85">
        <f t="shared" si="3"/>
        <v>72.678640000000001</v>
      </c>
      <c r="N125" s="82">
        <f>(Table8[[#This Row],[Adj Close]]-Table8[[#This Row],[Forecast 6 Period ]])</f>
        <v>0.43525999999999954</v>
      </c>
      <c r="O125" s="82">
        <f>Table8[[#This Row],[Erorr 2]]^2</f>
        <v>0.18945126759999958</v>
      </c>
      <c r="P125" s="82">
        <f>ABS(Table8[[#This Row],[Erorr 2]])</f>
        <v>0.43525999999999954</v>
      </c>
      <c r="Q125" s="83">
        <f>Table8[[#This Row],[Abs Erorr 4]]/Table8[[#This Row],[Adj Close]]</f>
        <v>5.9531771660381889E-3</v>
      </c>
    </row>
    <row r="126" spans="6:17" x14ac:dyDescent="0.25">
      <c r="F126" s="50">
        <v>43647</v>
      </c>
      <c r="G126" s="51">
        <v>73.934200000000004</v>
      </c>
      <c r="H126" s="82">
        <f t="shared" si="2"/>
        <v>72.536339999999996</v>
      </c>
      <c r="I126" s="82">
        <f>(Table8[[#This Row],[Adj Close]]-Table8[[#This Row],[Forecast 3 Period]])</f>
        <v>1.3978600000000085</v>
      </c>
      <c r="J126" s="82">
        <f>Table8[[#This Row],[Erorr ]]^2</f>
        <v>1.9540125796000238</v>
      </c>
      <c r="K126" s="82">
        <f>ABS(Table8[[#This Row],[Erorr ]])</f>
        <v>1.3978600000000085</v>
      </c>
      <c r="L126" s="83">
        <f>Table8[[#This Row],[Abs Erorr ]]/Table8[[#This Row],[Adj Close]]</f>
        <v>1.8906811732594772E-2</v>
      </c>
      <c r="M126" s="85">
        <f t="shared" si="3"/>
        <v>72.531329999999997</v>
      </c>
      <c r="N126" s="82">
        <f>(Table8[[#This Row],[Adj Close]]-Table8[[#This Row],[Forecast 6 Period ]])</f>
        <v>1.4028700000000072</v>
      </c>
      <c r="O126" s="82">
        <f>Table8[[#This Row],[Erorr 2]]^2</f>
        <v>1.9680442369000202</v>
      </c>
      <c r="P126" s="82">
        <f>ABS(Table8[[#This Row],[Erorr 2]])</f>
        <v>1.4028700000000072</v>
      </c>
      <c r="Q126" s="83">
        <f>Table8[[#This Row],[Abs Erorr 4]]/Table8[[#This Row],[Adj Close]]</f>
        <v>1.8974574689386063E-2</v>
      </c>
    </row>
    <row r="127" spans="6:17" x14ac:dyDescent="0.25">
      <c r="F127" s="50">
        <v>43648</v>
      </c>
      <c r="G127" s="51">
        <v>72.586600000000004</v>
      </c>
      <c r="H127" s="82">
        <f t="shared" si="2"/>
        <v>73.278790000000001</v>
      </c>
      <c r="I127" s="82">
        <f>(Table8[[#This Row],[Adj Close]]-Table8[[#This Row],[Forecast 3 Period]])</f>
        <v>-0.69218999999999653</v>
      </c>
      <c r="J127" s="82">
        <f>Table8[[#This Row],[Erorr ]]^2</f>
        <v>0.47912699609999521</v>
      </c>
      <c r="K127" s="82">
        <f>ABS(Table8[[#This Row],[Erorr ]])</f>
        <v>0.69218999999999653</v>
      </c>
      <c r="L127" s="83">
        <f>Table8[[#This Row],[Abs Erorr ]]/Table8[[#This Row],[Adj Close]]</f>
        <v>9.5360576194503735E-3</v>
      </c>
      <c r="M127" s="85">
        <f t="shared" si="3"/>
        <v>72.772390000000001</v>
      </c>
      <c r="N127" s="82">
        <f>(Table8[[#This Row],[Adj Close]]-Table8[[#This Row],[Forecast 6 Period ]])</f>
        <v>-0.18578999999999724</v>
      </c>
      <c r="O127" s="82">
        <f>Table8[[#This Row],[Erorr 2]]^2</f>
        <v>3.4517924099998973E-2</v>
      </c>
      <c r="P127" s="82">
        <f>ABS(Table8[[#This Row],[Erorr 2]])</f>
        <v>0.18578999999999724</v>
      </c>
      <c r="Q127" s="83">
        <f>Table8[[#This Row],[Abs Erorr 4]]/Table8[[#This Row],[Adj Close]]</f>
        <v>2.5595633353814235E-3</v>
      </c>
    </row>
    <row r="128" spans="6:17" x14ac:dyDescent="0.25">
      <c r="F128" s="50">
        <v>43649</v>
      </c>
      <c r="G128" s="51">
        <v>73.607699999999994</v>
      </c>
      <c r="H128" s="82">
        <f t="shared" si="2"/>
        <v>73.149069999999995</v>
      </c>
      <c r="I128" s="82">
        <f>(Table8[[#This Row],[Adj Close]]-Table8[[#This Row],[Forecast 3 Period]])</f>
        <v>0.45862999999999943</v>
      </c>
      <c r="J128" s="82">
        <f>Table8[[#This Row],[Erorr ]]^2</f>
        <v>0.21034147689999946</v>
      </c>
      <c r="K128" s="82">
        <f>ABS(Table8[[#This Row],[Erorr ]])</f>
        <v>0.45862999999999943</v>
      </c>
      <c r="L128" s="83">
        <f>Table8[[#This Row],[Abs Erorr ]]/Table8[[#This Row],[Adj Close]]</f>
        <v>6.2307340128817971E-3</v>
      </c>
      <c r="M128" s="85">
        <f t="shared" si="3"/>
        <v>72.763190000000009</v>
      </c>
      <c r="N128" s="82">
        <f>(Table8[[#This Row],[Adj Close]]-Table8[[#This Row],[Forecast 6 Period ]])</f>
        <v>0.84450999999998544</v>
      </c>
      <c r="O128" s="82">
        <f>Table8[[#This Row],[Erorr 2]]^2</f>
        <v>0.71319714009997537</v>
      </c>
      <c r="P128" s="82">
        <f>ABS(Table8[[#This Row],[Erorr 2]])</f>
        <v>0.84450999999998544</v>
      </c>
      <c r="Q128" s="83">
        <f>Table8[[#This Row],[Abs Erorr 4]]/Table8[[#This Row],[Adj Close]]</f>
        <v>1.147312033931213E-2</v>
      </c>
    </row>
    <row r="129" spans="6:17" x14ac:dyDescent="0.25">
      <c r="F129" s="50">
        <v>43651</v>
      </c>
      <c r="G129" s="51">
        <v>73.498900000000006</v>
      </c>
      <c r="H129" s="82">
        <f t="shared" si="2"/>
        <v>73.399320000000003</v>
      </c>
      <c r="I129" s="82">
        <f>(Table8[[#This Row],[Adj Close]]-Table8[[#This Row],[Forecast 3 Period]])</f>
        <v>9.958000000000311E-2</v>
      </c>
      <c r="J129" s="82">
        <f>Table8[[#This Row],[Erorr ]]^2</f>
        <v>9.9161764000006199E-3</v>
      </c>
      <c r="K129" s="82">
        <f>ABS(Table8[[#This Row],[Erorr ]])</f>
        <v>9.958000000000311E-2</v>
      </c>
      <c r="L129" s="83">
        <f>Table8[[#This Row],[Abs Erorr ]]/Table8[[#This Row],[Adj Close]]</f>
        <v>1.3548502086426204E-3</v>
      </c>
      <c r="M129" s="85">
        <f t="shared" si="3"/>
        <v>73.07874000000001</v>
      </c>
      <c r="N129" s="82">
        <f>(Table8[[#This Row],[Adj Close]]-Table8[[#This Row],[Forecast 6 Period ]])</f>
        <v>0.42015999999999565</v>
      </c>
      <c r="O129" s="82">
        <f>Table8[[#This Row],[Erorr 2]]^2</f>
        <v>0.17653442559999635</v>
      </c>
      <c r="P129" s="82">
        <f>ABS(Table8[[#This Row],[Erorr 2]])</f>
        <v>0.42015999999999565</v>
      </c>
      <c r="Q129" s="83">
        <f>Table8[[#This Row],[Abs Erorr 4]]/Table8[[#This Row],[Adj Close]]</f>
        <v>5.7165481388156232E-3</v>
      </c>
    </row>
    <row r="130" spans="6:17" x14ac:dyDescent="0.25">
      <c r="F130" s="50">
        <v>43654</v>
      </c>
      <c r="G130" s="51">
        <v>73.959299999999999</v>
      </c>
      <c r="H130" s="82">
        <f t="shared" si="2"/>
        <v>73.257850000000005</v>
      </c>
      <c r="I130" s="82">
        <f>(Table8[[#This Row],[Adj Close]]-Table8[[#This Row],[Forecast 3 Period]])</f>
        <v>0.70144999999999413</v>
      </c>
      <c r="J130" s="82">
        <f>Table8[[#This Row],[Erorr ]]^2</f>
        <v>0.4920321024999918</v>
      </c>
      <c r="K130" s="82">
        <f>ABS(Table8[[#This Row],[Erorr ]])</f>
        <v>0.70144999999999413</v>
      </c>
      <c r="L130" s="83">
        <f>Table8[[#This Row],[Abs Erorr ]]/Table8[[#This Row],[Adj Close]]</f>
        <v>9.4842704027755017E-3</v>
      </c>
      <c r="M130" s="85">
        <f t="shared" si="3"/>
        <v>73.293850000000006</v>
      </c>
      <c r="N130" s="82">
        <f>(Table8[[#This Row],[Adj Close]]-Table8[[#This Row],[Forecast 6 Period ]])</f>
        <v>0.66544999999999277</v>
      </c>
      <c r="O130" s="82">
        <f>Table8[[#This Row],[Erorr 2]]^2</f>
        <v>0.44282370249999037</v>
      </c>
      <c r="P130" s="82">
        <f>ABS(Table8[[#This Row],[Erorr 2]])</f>
        <v>0.66544999999999277</v>
      </c>
      <c r="Q130" s="83">
        <f>Table8[[#This Row],[Abs Erorr 4]]/Table8[[#This Row],[Adj Close]]</f>
        <v>8.9975162014782825E-3</v>
      </c>
    </row>
    <row r="131" spans="6:17" x14ac:dyDescent="0.25">
      <c r="F131" s="50">
        <v>43655</v>
      </c>
      <c r="G131" s="51">
        <v>72.620099999999994</v>
      </c>
      <c r="H131" s="82">
        <f t="shared" si="2"/>
        <v>73.715699999999998</v>
      </c>
      <c r="I131" s="82">
        <f>(Table8[[#This Row],[Adj Close]]-Table8[[#This Row],[Forecast 3 Period]])</f>
        <v>-1.0956000000000046</v>
      </c>
      <c r="J131" s="82">
        <f>Table8[[#This Row],[Erorr ]]^2</f>
        <v>1.2003393600000101</v>
      </c>
      <c r="K131" s="82">
        <f>ABS(Table8[[#This Row],[Erorr ]])</f>
        <v>1.0956000000000046</v>
      </c>
      <c r="L131" s="83">
        <f>Table8[[#This Row],[Abs Erorr ]]/Table8[[#This Row],[Adj Close]]</f>
        <v>1.5086732185717242E-2</v>
      </c>
      <c r="M131" s="85">
        <f t="shared" si="3"/>
        <v>73.435310000000015</v>
      </c>
      <c r="N131" s="82">
        <f>(Table8[[#This Row],[Adj Close]]-Table8[[#This Row],[Forecast 6 Period ]])</f>
        <v>-0.81521000000002175</v>
      </c>
      <c r="O131" s="82">
        <f>Table8[[#This Row],[Erorr 2]]^2</f>
        <v>0.66456734410003548</v>
      </c>
      <c r="P131" s="82">
        <f>ABS(Table8[[#This Row],[Erorr 2]])</f>
        <v>0.81521000000002175</v>
      </c>
      <c r="Q131" s="83">
        <f>Table8[[#This Row],[Abs Erorr 4]]/Table8[[#This Row],[Adj Close]]</f>
        <v>1.1225679942605723E-2</v>
      </c>
    </row>
    <row r="132" spans="6:17" x14ac:dyDescent="0.25">
      <c r="F132" s="50">
        <v>43656</v>
      </c>
      <c r="G132" s="51">
        <v>72.686999999999998</v>
      </c>
      <c r="H132" s="82">
        <f t="shared" si="2"/>
        <v>73.285499999999999</v>
      </c>
      <c r="I132" s="82">
        <f>(Table8[[#This Row],[Adj Close]]-Table8[[#This Row],[Forecast 3 Period]])</f>
        <v>-0.59850000000000136</v>
      </c>
      <c r="J132" s="82">
        <f>Table8[[#This Row],[Erorr ]]^2</f>
        <v>0.35820225000000161</v>
      </c>
      <c r="K132" s="82">
        <f>ABS(Table8[[#This Row],[Erorr ]])</f>
        <v>0.59850000000000136</v>
      </c>
      <c r="L132" s="83">
        <f>Table8[[#This Row],[Abs Erorr ]]/Table8[[#This Row],[Adj Close]]</f>
        <v>8.2339345412522375E-3</v>
      </c>
      <c r="M132" s="85">
        <f t="shared" si="3"/>
        <v>73.389280000000014</v>
      </c>
      <c r="N132" s="82">
        <f>(Table8[[#This Row],[Adj Close]]-Table8[[#This Row],[Forecast 6 Period ]])</f>
        <v>-0.702280000000016</v>
      </c>
      <c r="O132" s="82">
        <f>Table8[[#This Row],[Erorr 2]]^2</f>
        <v>0.49319719840002246</v>
      </c>
      <c r="P132" s="82">
        <f>ABS(Table8[[#This Row],[Erorr 2]])</f>
        <v>0.702280000000016</v>
      </c>
      <c r="Q132" s="83">
        <f>Table8[[#This Row],[Abs Erorr 4]]/Table8[[#This Row],[Adj Close]]</f>
        <v>9.6617001664674011E-3</v>
      </c>
    </row>
    <row r="133" spans="6:17" x14ac:dyDescent="0.25">
      <c r="F133" s="50">
        <v>43657</v>
      </c>
      <c r="G133" s="51">
        <v>73.549199999999999</v>
      </c>
      <c r="H133" s="82">
        <f t="shared" si="2"/>
        <v>73.04862</v>
      </c>
      <c r="I133" s="82">
        <f>(Table8[[#This Row],[Adj Close]]-Table8[[#This Row],[Forecast 3 Period]])</f>
        <v>0.50057999999999936</v>
      </c>
      <c r="J133" s="82">
        <f>Table8[[#This Row],[Erorr ]]^2</f>
        <v>0.25058033639999938</v>
      </c>
      <c r="K133" s="82">
        <f>ABS(Table8[[#This Row],[Erorr ]])</f>
        <v>0.50057999999999936</v>
      </c>
      <c r="L133" s="83">
        <f>Table8[[#This Row],[Abs Erorr ]]/Table8[[#This Row],[Adj Close]]</f>
        <v>6.8060563541139721E-3</v>
      </c>
      <c r="M133" s="85">
        <f t="shared" si="3"/>
        <v>73.17249000000001</v>
      </c>
      <c r="N133" s="82">
        <f>(Table8[[#This Row],[Adj Close]]-Table8[[#This Row],[Forecast 6 Period ]])</f>
        <v>0.37670999999998855</v>
      </c>
      <c r="O133" s="82">
        <f>Table8[[#This Row],[Erorr 2]]^2</f>
        <v>0.14191042409999138</v>
      </c>
      <c r="P133" s="82">
        <f>ABS(Table8[[#This Row],[Erorr 2]])</f>
        <v>0.37670999999998855</v>
      </c>
      <c r="Q133" s="83">
        <f>Table8[[#This Row],[Abs Erorr 4]]/Table8[[#This Row],[Adj Close]]</f>
        <v>5.1218776003000514E-3</v>
      </c>
    </row>
    <row r="134" spans="6:17" x14ac:dyDescent="0.25">
      <c r="F134" s="50">
        <v>43658</v>
      </c>
      <c r="G134" s="51">
        <v>74.394499999999994</v>
      </c>
      <c r="H134" s="82">
        <f t="shared" ref="H134:H197" si="4">$A$10*G133+$A$11*G132+$A$12*G131</f>
        <v>73.011809999999997</v>
      </c>
      <c r="I134" s="82">
        <f>(Table8[[#This Row],[Adj Close]]-Table8[[#This Row],[Forecast 3 Period]])</f>
        <v>1.3826899999999966</v>
      </c>
      <c r="J134" s="82">
        <f>Table8[[#This Row],[Erorr ]]^2</f>
        <v>1.9118316360999907</v>
      </c>
      <c r="K134" s="82">
        <f>ABS(Table8[[#This Row],[Erorr ]])</f>
        <v>1.3826899999999966</v>
      </c>
      <c r="L134" s="83">
        <f>Table8[[#This Row],[Abs Erorr ]]/Table8[[#This Row],[Adj Close]]</f>
        <v>1.8585916969668412E-2</v>
      </c>
      <c r="M134" s="85">
        <f t="shared" si="3"/>
        <v>73.273780000000002</v>
      </c>
      <c r="N134" s="82">
        <f>(Table8[[#This Row],[Adj Close]]-Table8[[#This Row],[Forecast 6 Period ]])</f>
        <v>1.1207199999999915</v>
      </c>
      <c r="O134" s="82">
        <f>Table8[[#This Row],[Erorr 2]]^2</f>
        <v>1.2560133183999809</v>
      </c>
      <c r="P134" s="82">
        <f>ABS(Table8[[#This Row],[Erorr 2]])</f>
        <v>1.1207199999999915</v>
      </c>
      <c r="Q134" s="83">
        <f>Table8[[#This Row],[Abs Erorr 4]]/Table8[[#This Row],[Adj Close]]</f>
        <v>1.5064554503356991E-2</v>
      </c>
    </row>
    <row r="135" spans="6:17" x14ac:dyDescent="0.25">
      <c r="F135" s="50">
        <v>43661</v>
      </c>
      <c r="G135" s="51">
        <v>74.026300000000006</v>
      </c>
      <c r="H135" s="82">
        <f t="shared" si="4"/>
        <v>73.628659999999996</v>
      </c>
      <c r="I135" s="82">
        <f>(Table8[[#This Row],[Adj Close]]-Table8[[#This Row],[Forecast 3 Period]])</f>
        <v>0.39764000000000976</v>
      </c>
      <c r="J135" s="82">
        <f>Table8[[#This Row],[Erorr ]]^2</f>
        <v>0.15811756960000775</v>
      </c>
      <c r="K135" s="82">
        <f>ABS(Table8[[#This Row],[Erorr ]])</f>
        <v>0.39764000000000976</v>
      </c>
      <c r="L135" s="83">
        <f>Table8[[#This Row],[Abs Erorr ]]/Table8[[#This Row],[Adj Close]]</f>
        <v>5.3716044162684037E-3</v>
      </c>
      <c r="M135" s="85">
        <f t="shared" si="3"/>
        <v>73.395979999999994</v>
      </c>
      <c r="N135" s="82">
        <f>(Table8[[#This Row],[Adj Close]]-Table8[[#This Row],[Forecast 6 Period ]])</f>
        <v>0.63032000000001176</v>
      </c>
      <c r="O135" s="82">
        <f>Table8[[#This Row],[Erorr 2]]^2</f>
        <v>0.39730330240001482</v>
      </c>
      <c r="P135" s="82">
        <f>ABS(Table8[[#This Row],[Erorr 2]])</f>
        <v>0.63032000000001176</v>
      </c>
      <c r="Q135" s="83">
        <f>Table8[[#This Row],[Abs Erorr 4]]/Table8[[#This Row],[Adj Close]]</f>
        <v>8.5148116277594822E-3</v>
      </c>
    </row>
    <row r="136" spans="6:17" x14ac:dyDescent="0.25">
      <c r="F136" s="50">
        <v>43662</v>
      </c>
      <c r="G136" s="51">
        <v>73.917400000000001</v>
      </c>
      <c r="H136" s="82">
        <f t="shared" si="4"/>
        <v>73.993629999999996</v>
      </c>
      <c r="I136" s="82">
        <f>(Table8[[#This Row],[Adj Close]]-Table8[[#This Row],[Forecast 3 Period]])</f>
        <v>-7.6229999999995357E-2</v>
      </c>
      <c r="J136" s="82">
        <f>Table8[[#This Row],[Erorr ]]^2</f>
        <v>5.8110128999992921E-3</v>
      </c>
      <c r="K136" s="82">
        <f>ABS(Table8[[#This Row],[Erorr ]])</f>
        <v>7.6229999999995357E-2</v>
      </c>
      <c r="L136" s="83">
        <f>Table8[[#This Row],[Abs Erorr ]]/Table8[[#This Row],[Adj Close]]</f>
        <v>1.0312862735972228E-3</v>
      </c>
      <c r="M136" s="85">
        <f t="shared" si="3"/>
        <v>73.589339999999993</v>
      </c>
      <c r="N136" s="82">
        <f>(Table8[[#This Row],[Adj Close]]-Table8[[#This Row],[Forecast 6 Period ]])</f>
        <v>0.32806000000000779</v>
      </c>
      <c r="O136" s="82">
        <f>Table8[[#This Row],[Erorr 2]]^2</f>
        <v>0.10762336360000511</v>
      </c>
      <c r="P136" s="82">
        <f>ABS(Table8[[#This Row],[Erorr 2]])</f>
        <v>0.32806000000000779</v>
      </c>
      <c r="Q136" s="83">
        <f>Table8[[#This Row],[Abs Erorr 4]]/Table8[[#This Row],[Adj Close]]</f>
        <v>4.4381972309633158E-3</v>
      </c>
    </row>
    <row r="137" spans="6:17" x14ac:dyDescent="0.25">
      <c r="F137" s="50">
        <v>43663</v>
      </c>
      <c r="G137" s="51">
        <v>72.352199999999996</v>
      </c>
      <c r="H137" s="82">
        <f t="shared" si="4"/>
        <v>74.093199999999996</v>
      </c>
      <c r="I137" s="82">
        <f>(Table8[[#This Row],[Adj Close]]-Table8[[#This Row],[Forecast 3 Period]])</f>
        <v>-1.7409999999999997</v>
      </c>
      <c r="J137" s="82">
        <f>Table8[[#This Row],[Erorr ]]^2</f>
        <v>3.031080999999999</v>
      </c>
      <c r="K137" s="82">
        <f>ABS(Table8[[#This Row],[Erorr ]])</f>
        <v>1.7409999999999997</v>
      </c>
      <c r="L137" s="83">
        <f>Table8[[#This Row],[Abs Erorr ]]/Table8[[#This Row],[Adj Close]]</f>
        <v>2.4062848123484838E-2</v>
      </c>
      <c r="M137" s="85">
        <f t="shared" ref="M137:M200" si="5">$B$10*G136+$B$11*G135+$B$12*G134+$B$13*G133+$B$14*G132+$B$15*G131</f>
        <v>73.708190000000002</v>
      </c>
      <c r="N137" s="82">
        <f>(Table8[[#This Row],[Adj Close]]-Table8[[#This Row],[Forecast 6 Period ]])</f>
        <v>-1.3559900000000056</v>
      </c>
      <c r="O137" s="82">
        <f>Table8[[#This Row],[Erorr 2]]^2</f>
        <v>1.8387088801000151</v>
      </c>
      <c r="P137" s="82">
        <f>ABS(Table8[[#This Row],[Erorr 2]])</f>
        <v>1.3559900000000056</v>
      </c>
      <c r="Q137" s="83">
        <f>Table8[[#This Row],[Abs Erorr 4]]/Table8[[#This Row],[Adj Close]]</f>
        <v>1.8741517189525759E-2</v>
      </c>
    </row>
    <row r="138" spans="6:17" x14ac:dyDescent="0.25">
      <c r="F138" s="50">
        <v>43664</v>
      </c>
      <c r="G138" s="51">
        <v>72.954899999999995</v>
      </c>
      <c r="H138" s="82">
        <f t="shared" si="4"/>
        <v>73.323990000000009</v>
      </c>
      <c r="I138" s="82">
        <f>(Table8[[#This Row],[Adj Close]]-Table8[[#This Row],[Forecast 3 Period]])</f>
        <v>-0.36909000000001413</v>
      </c>
      <c r="J138" s="82">
        <f>Table8[[#This Row],[Erorr ]]^2</f>
        <v>0.13622742810001043</v>
      </c>
      <c r="K138" s="82">
        <f>ABS(Table8[[#This Row],[Erorr ]])</f>
        <v>0.36909000000001413</v>
      </c>
      <c r="L138" s="83">
        <f>Table8[[#This Row],[Abs Erorr ]]/Table8[[#This Row],[Adj Close]]</f>
        <v>5.0591529835557879E-3</v>
      </c>
      <c r="M138" s="85">
        <f t="shared" si="5"/>
        <v>73.561700000000002</v>
      </c>
      <c r="N138" s="82">
        <f>(Table8[[#This Row],[Adj Close]]-Table8[[#This Row],[Forecast 6 Period ]])</f>
        <v>-0.60680000000000689</v>
      </c>
      <c r="O138" s="82">
        <f>Table8[[#This Row],[Erorr 2]]^2</f>
        <v>0.36820624000000834</v>
      </c>
      <c r="P138" s="82">
        <f>ABS(Table8[[#This Row],[Erorr 2]])</f>
        <v>0.60680000000000689</v>
      </c>
      <c r="Q138" s="83">
        <f>Table8[[#This Row],[Abs Erorr 4]]/Table8[[#This Row],[Adj Close]]</f>
        <v>8.3174673668253533E-3</v>
      </c>
    </row>
    <row r="139" spans="6:17" x14ac:dyDescent="0.25">
      <c r="F139" s="50">
        <v>43665</v>
      </c>
      <c r="G139" s="51">
        <v>73.105500000000006</v>
      </c>
      <c r="H139" s="82">
        <f t="shared" si="4"/>
        <v>73.062839999999994</v>
      </c>
      <c r="I139" s="82">
        <f>(Table8[[#This Row],[Adj Close]]-Table8[[#This Row],[Forecast 3 Period]])</f>
        <v>4.2660000000012133E-2</v>
      </c>
      <c r="J139" s="82">
        <f>Table8[[#This Row],[Erorr ]]^2</f>
        <v>1.8198756000010351E-3</v>
      </c>
      <c r="K139" s="82">
        <f>ABS(Table8[[#This Row],[Erorr ]])</f>
        <v>4.2660000000012133E-2</v>
      </c>
      <c r="L139" s="83">
        <f>Table8[[#This Row],[Abs Erorr ]]/Table8[[#This Row],[Adj Close]]</f>
        <v>5.8354022611174436E-4</v>
      </c>
      <c r="M139" s="85">
        <f t="shared" si="5"/>
        <v>73.444529999999986</v>
      </c>
      <c r="N139" s="82">
        <f>(Table8[[#This Row],[Adj Close]]-Table8[[#This Row],[Forecast 6 Period ]])</f>
        <v>-0.33902999999997974</v>
      </c>
      <c r="O139" s="82">
        <f>Table8[[#This Row],[Erorr 2]]^2</f>
        <v>0.11494134089998626</v>
      </c>
      <c r="P139" s="82">
        <f>ABS(Table8[[#This Row],[Erorr 2]])</f>
        <v>0.33902999999997974</v>
      </c>
      <c r="Q139" s="83">
        <f>Table8[[#This Row],[Abs Erorr 4]]/Table8[[#This Row],[Adj Close]]</f>
        <v>4.6375443708062966E-3</v>
      </c>
    </row>
    <row r="140" spans="6:17" x14ac:dyDescent="0.25">
      <c r="F140" s="50">
        <v>43668</v>
      </c>
      <c r="G140" s="51">
        <v>72.686999999999998</v>
      </c>
      <c r="H140" s="82">
        <f t="shared" si="4"/>
        <v>72.834329999999994</v>
      </c>
      <c r="I140" s="82">
        <f>(Table8[[#This Row],[Adj Close]]-Table8[[#This Row],[Forecast 3 Period]])</f>
        <v>-0.14732999999999663</v>
      </c>
      <c r="J140" s="82">
        <f>Table8[[#This Row],[Erorr ]]^2</f>
        <v>2.1706128899999007E-2</v>
      </c>
      <c r="K140" s="82">
        <f>ABS(Table8[[#This Row],[Erorr ]])</f>
        <v>0.14732999999999663</v>
      </c>
      <c r="L140" s="83">
        <f>Table8[[#This Row],[Abs Erorr ]]/Table8[[#This Row],[Adj Close]]</f>
        <v>2.0269099013578307E-3</v>
      </c>
      <c r="M140" s="85">
        <f t="shared" si="5"/>
        <v>73.30807999999999</v>
      </c>
      <c r="N140" s="82">
        <f>(Table8[[#This Row],[Adj Close]]-Table8[[#This Row],[Forecast 6 Period ]])</f>
        <v>-0.62107999999999208</v>
      </c>
      <c r="O140" s="82">
        <f>Table8[[#This Row],[Erorr 2]]^2</f>
        <v>0.38574036639999015</v>
      </c>
      <c r="P140" s="82">
        <f>ABS(Table8[[#This Row],[Erorr 2]])</f>
        <v>0.62107999999999208</v>
      </c>
      <c r="Q140" s="83">
        <f>Table8[[#This Row],[Abs Erorr 4]]/Table8[[#This Row],[Adj Close]]</f>
        <v>8.5445815620398703E-3</v>
      </c>
    </row>
    <row r="141" spans="6:17" x14ac:dyDescent="0.25">
      <c r="F141" s="50">
        <v>43669</v>
      </c>
      <c r="G141" s="51">
        <v>73.884</v>
      </c>
      <c r="H141" s="82">
        <f t="shared" si="4"/>
        <v>72.892920000000004</v>
      </c>
      <c r="I141" s="82">
        <f>(Table8[[#This Row],[Adj Close]]-Table8[[#This Row],[Forecast 3 Period]])</f>
        <v>0.99107999999999663</v>
      </c>
      <c r="J141" s="82">
        <f>Table8[[#This Row],[Erorr ]]^2</f>
        <v>0.98223956639999332</v>
      </c>
      <c r="K141" s="82">
        <f>ABS(Table8[[#This Row],[Erorr ]])</f>
        <v>0.99107999999999663</v>
      </c>
      <c r="L141" s="83">
        <f>Table8[[#This Row],[Abs Erorr ]]/Table8[[#This Row],[Adj Close]]</f>
        <v>1.3414000324833477E-2</v>
      </c>
      <c r="M141" s="85">
        <f t="shared" si="5"/>
        <v>73.014290000000003</v>
      </c>
      <c r="N141" s="82">
        <f>(Table8[[#This Row],[Adj Close]]-Table8[[#This Row],[Forecast 6 Period ]])</f>
        <v>0.86970999999999776</v>
      </c>
      <c r="O141" s="82">
        <f>Table8[[#This Row],[Erorr 2]]^2</f>
        <v>0.75639548409999613</v>
      </c>
      <c r="P141" s="82">
        <f>ABS(Table8[[#This Row],[Erorr 2]])</f>
        <v>0.86970999999999776</v>
      </c>
      <c r="Q141" s="83">
        <f>Table8[[#This Row],[Abs Erorr 4]]/Table8[[#This Row],[Adj Close]]</f>
        <v>1.1771290130474768E-2</v>
      </c>
    </row>
    <row r="142" spans="6:17" x14ac:dyDescent="0.25">
      <c r="F142" s="50">
        <v>43670</v>
      </c>
      <c r="G142" s="51">
        <v>74.771199999999993</v>
      </c>
      <c r="H142" s="82">
        <f t="shared" si="4"/>
        <v>73.291350000000008</v>
      </c>
      <c r="I142" s="82">
        <f>(Table8[[#This Row],[Adj Close]]-Table8[[#This Row],[Forecast 3 Period]])</f>
        <v>1.4798499999999848</v>
      </c>
      <c r="J142" s="82">
        <f>Table8[[#This Row],[Erorr ]]^2</f>
        <v>2.1899560224999548</v>
      </c>
      <c r="K142" s="82">
        <f>ABS(Table8[[#This Row],[Erorr ]])</f>
        <v>1.4798499999999848</v>
      </c>
      <c r="L142" s="83">
        <f>Table8[[#This Row],[Abs Erorr ]]/Table8[[#This Row],[Adj Close]]</f>
        <v>1.9791711247110984E-2</v>
      </c>
      <c r="M142" s="85">
        <f t="shared" si="5"/>
        <v>73.153239999999997</v>
      </c>
      <c r="N142" s="82">
        <f>(Table8[[#This Row],[Adj Close]]-Table8[[#This Row],[Forecast 6 Period ]])</f>
        <v>1.6179599999999965</v>
      </c>
      <c r="O142" s="82">
        <f>Table8[[#This Row],[Erorr 2]]^2</f>
        <v>2.6177945615999887</v>
      </c>
      <c r="P142" s="82">
        <f>ABS(Table8[[#This Row],[Erorr 2]])</f>
        <v>1.6179599999999965</v>
      </c>
      <c r="Q142" s="83">
        <f>Table8[[#This Row],[Abs Erorr 4]]/Table8[[#This Row],[Adj Close]]</f>
        <v>2.1638812804930196E-2</v>
      </c>
    </row>
    <row r="143" spans="6:17" x14ac:dyDescent="0.25">
      <c r="F143" s="50">
        <v>43671</v>
      </c>
      <c r="G143" s="51">
        <v>74.779600000000002</v>
      </c>
      <c r="H143" s="82">
        <f t="shared" si="4"/>
        <v>73.879779999999997</v>
      </c>
      <c r="I143" s="82">
        <f>(Table8[[#This Row],[Adj Close]]-Table8[[#This Row],[Forecast 3 Period]])</f>
        <v>0.89982000000000539</v>
      </c>
      <c r="J143" s="82">
        <f>Table8[[#This Row],[Erorr ]]^2</f>
        <v>0.80967603240000974</v>
      </c>
      <c r="K143" s="82">
        <f>ABS(Table8[[#This Row],[Erorr ]])</f>
        <v>0.89982000000000539</v>
      </c>
      <c r="L143" s="83">
        <f>Table8[[#This Row],[Abs Erorr ]]/Table8[[#This Row],[Adj Close]]</f>
        <v>1.2032960860983549E-2</v>
      </c>
      <c r="M143" s="85">
        <f t="shared" si="5"/>
        <v>73.420249999999996</v>
      </c>
      <c r="N143" s="82">
        <f>(Table8[[#This Row],[Adj Close]]-Table8[[#This Row],[Forecast 6 Period ]])</f>
        <v>1.3593500000000063</v>
      </c>
      <c r="O143" s="82">
        <f>Table8[[#This Row],[Erorr 2]]^2</f>
        <v>1.8478324225000171</v>
      </c>
      <c r="P143" s="82">
        <f>ABS(Table8[[#This Row],[Erorr 2]])</f>
        <v>1.3593500000000063</v>
      </c>
      <c r="Q143" s="83">
        <f>Table8[[#This Row],[Abs Erorr 4]]/Table8[[#This Row],[Adj Close]]</f>
        <v>1.8178086002064817E-2</v>
      </c>
    </row>
    <row r="144" spans="6:17" x14ac:dyDescent="0.25">
      <c r="F144" s="50">
        <v>43672</v>
      </c>
      <c r="G144" s="51">
        <v>74.168499999999995</v>
      </c>
      <c r="H144" s="82">
        <f t="shared" si="4"/>
        <v>74.508399999999995</v>
      </c>
      <c r="I144" s="82">
        <f>(Table8[[#This Row],[Adj Close]]-Table8[[#This Row],[Forecast 3 Period]])</f>
        <v>-0.33990000000000009</v>
      </c>
      <c r="J144" s="82">
        <f>Table8[[#This Row],[Erorr ]]^2</f>
        <v>0.11553201000000006</v>
      </c>
      <c r="K144" s="82">
        <f>ABS(Table8[[#This Row],[Erorr ]])</f>
        <v>0.33990000000000009</v>
      </c>
      <c r="L144" s="83">
        <f>Table8[[#This Row],[Abs Erorr ]]/Table8[[#This Row],[Adj Close]]</f>
        <v>4.5828080654186096E-3</v>
      </c>
      <c r="M144" s="85">
        <f t="shared" si="5"/>
        <v>73.830399999999997</v>
      </c>
      <c r="N144" s="82">
        <f>(Table8[[#This Row],[Adj Close]]-Table8[[#This Row],[Forecast 6 Period ]])</f>
        <v>0.33809999999999718</v>
      </c>
      <c r="O144" s="82">
        <f>Table8[[#This Row],[Erorr 2]]^2</f>
        <v>0.11431160999999809</v>
      </c>
      <c r="P144" s="82">
        <f>ABS(Table8[[#This Row],[Erorr 2]])</f>
        <v>0.33809999999999718</v>
      </c>
      <c r="Q144" s="83">
        <f>Table8[[#This Row],[Abs Erorr 4]]/Table8[[#This Row],[Adj Close]]</f>
        <v>4.5585390024066447E-3</v>
      </c>
    </row>
    <row r="145" spans="6:17" x14ac:dyDescent="0.25">
      <c r="F145" s="50">
        <v>43675</v>
      </c>
      <c r="G145" s="51">
        <v>73.934200000000004</v>
      </c>
      <c r="H145" s="82">
        <f t="shared" si="4"/>
        <v>74.532640000000001</v>
      </c>
      <c r="I145" s="82">
        <f>(Table8[[#This Row],[Adj Close]]-Table8[[#This Row],[Forecast 3 Period]])</f>
        <v>-0.59843999999999653</v>
      </c>
      <c r="J145" s="82">
        <f>Table8[[#This Row],[Erorr ]]^2</f>
        <v>0.35813043359999586</v>
      </c>
      <c r="K145" s="82">
        <f>ABS(Table8[[#This Row],[Erorr ]])</f>
        <v>0.59843999999999653</v>
      </c>
      <c r="L145" s="83">
        <f>Table8[[#This Row],[Abs Erorr ]]/Table8[[#This Row],[Adj Close]]</f>
        <v>8.0942243237905661E-3</v>
      </c>
      <c r="M145" s="85">
        <f t="shared" si="5"/>
        <v>74.099910000000008</v>
      </c>
      <c r="N145" s="82">
        <f>(Table8[[#This Row],[Adj Close]]-Table8[[#This Row],[Forecast 6 Period ]])</f>
        <v>-0.16571000000000424</v>
      </c>
      <c r="O145" s="82">
        <f>Table8[[#This Row],[Erorr 2]]^2</f>
        <v>2.7459804100001407E-2</v>
      </c>
      <c r="P145" s="82">
        <f>ABS(Table8[[#This Row],[Erorr 2]])</f>
        <v>0.16571000000000424</v>
      </c>
      <c r="Q145" s="83">
        <f>Table8[[#This Row],[Abs Erorr 4]]/Table8[[#This Row],[Adj Close]]</f>
        <v>2.2413172794187837E-3</v>
      </c>
    </row>
    <row r="146" spans="6:17" x14ac:dyDescent="0.25">
      <c r="F146" s="50">
        <v>43676</v>
      </c>
      <c r="G146" s="51">
        <v>73.791899999999998</v>
      </c>
      <c r="H146" s="82">
        <f t="shared" si="4"/>
        <v>74.258110000000002</v>
      </c>
      <c r="I146" s="82">
        <f>(Table8[[#This Row],[Adj Close]]-Table8[[#This Row],[Forecast 3 Period]])</f>
        <v>-0.46621000000000379</v>
      </c>
      <c r="J146" s="82">
        <f>Table8[[#This Row],[Erorr ]]^2</f>
        <v>0.21735176410000354</v>
      </c>
      <c r="K146" s="82">
        <f>ABS(Table8[[#This Row],[Erorr ]])</f>
        <v>0.46621000000000379</v>
      </c>
      <c r="L146" s="83">
        <f>Table8[[#This Row],[Abs Erorr ]]/Table8[[#This Row],[Adj Close]]</f>
        <v>6.3179021003660811E-3</v>
      </c>
      <c r="M146" s="85">
        <f t="shared" si="5"/>
        <v>74.187799999999996</v>
      </c>
      <c r="N146" s="82">
        <f>(Table8[[#This Row],[Adj Close]]-Table8[[#This Row],[Forecast 6 Period ]])</f>
        <v>-0.39589999999999748</v>
      </c>
      <c r="O146" s="82">
        <f>Table8[[#This Row],[Erorr 2]]^2</f>
        <v>0.15673680999999801</v>
      </c>
      <c r="P146" s="82">
        <f>ABS(Table8[[#This Row],[Erorr 2]])</f>
        <v>0.39589999999999748</v>
      </c>
      <c r="Q146" s="83">
        <f>Table8[[#This Row],[Abs Erorr 4]]/Table8[[#This Row],[Adj Close]]</f>
        <v>5.3650874960530556E-3</v>
      </c>
    </row>
    <row r="147" spans="6:17" x14ac:dyDescent="0.25">
      <c r="F147" s="50">
        <v>43677</v>
      </c>
      <c r="G147" s="51">
        <v>73.147400000000005</v>
      </c>
      <c r="H147" s="82">
        <f t="shared" si="4"/>
        <v>73.947569999999999</v>
      </c>
      <c r="I147" s="82">
        <f>(Table8[[#This Row],[Adj Close]]-Table8[[#This Row],[Forecast 3 Period]])</f>
        <v>-0.80016999999999427</v>
      </c>
      <c r="J147" s="82">
        <f>Table8[[#This Row],[Erorr ]]^2</f>
        <v>0.6402720288999908</v>
      </c>
      <c r="K147" s="82">
        <f>ABS(Table8[[#This Row],[Erorr ]])</f>
        <v>0.80016999999999427</v>
      </c>
      <c r="L147" s="83">
        <f>Table8[[#This Row],[Abs Erorr ]]/Table8[[#This Row],[Adj Close]]</f>
        <v>1.0939144795303651E-2</v>
      </c>
      <c r="M147" s="85">
        <f t="shared" si="5"/>
        <v>74.200360000000003</v>
      </c>
      <c r="N147" s="82">
        <f>(Table8[[#This Row],[Adj Close]]-Table8[[#This Row],[Forecast 6 Period ]])</f>
        <v>-1.0529599999999988</v>
      </c>
      <c r="O147" s="82">
        <f>Table8[[#This Row],[Erorr 2]]^2</f>
        <v>1.1087247615999973</v>
      </c>
      <c r="P147" s="82">
        <f>ABS(Table8[[#This Row],[Erorr 2]])</f>
        <v>1.0529599999999988</v>
      </c>
      <c r="Q147" s="83">
        <f>Table8[[#This Row],[Abs Erorr 4]]/Table8[[#This Row],[Adj Close]]</f>
        <v>1.439504343284927E-2</v>
      </c>
    </row>
    <row r="148" spans="6:17" x14ac:dyDescent="0.25">
      <c r="F148" s="50">
        <v>43678</v>
      </c>
      <c r="G148" s="51">
        <v>69.782600000000002</v>
      </c>
      <c r="H148" s="82">
        <f t="shared" si="4"/>
        <v>73.576790000000003</v>
      </c>
      <c r="I148" s="82">
        <f>(Table8[[#This Row],[Adj Close]]-Table8[[#This Row],[Forecast 3 Period]])</f>
        <v>-3.7941900000000004</v>
      </c>
      <c r="J148" s="82">
        <f>Table8[[#This Row],[Erorr ]]^2</f>
        <v>14.395877756100003</v>
      </c>
      <c r="K148" s="82">
        <f>ABS(Table8[[#This Row],[Erorr ]])</f>
        <v>3.7941900000000004</v>
      </c>
      <c r="L148" s="83">
        <f>Table8[[#This Row],[Abs Erorr ]]/Table8[[#This Row],[Adj Close]]</f>
        <v>5.4371576868732327E-2</v>
      </c>
      <c r="M148" s="85">
        <f t="shared" si="5"/>
        <v>73.963480000000004</v>
      </c>
      <c r="N148" s="82">
        <f>(Table8[[#This Row],[Adj Close]]-Table8[[#This Row],[Forecast 6 Period ]])</f>
        <v>-4.1808800000000019</v>
      </c>
      <c r="O148" s="82">
        <f>Table8[[#This Row],[Erorr 2]]^2</f>
        <v>17.479757574400015</v>
      </c>
      <c r="P148" s="82">
        <f>ABS(Table8[[#This Row],[Erorr 2]])</f>
        <v>4.1808800000000019</v>
      </c>
      <c r="Q148" s="83">
        <f>Table8[[#This Row],[Abs Erorr 4]]/Table8[[#This Row],[Adj Close]]</f>
        <v>5.9912929584165706E-2</v>
      </c>
    </row>
    <row r="149" spans="6:17" x14ac:dyDescent="0.25">
      <c r="F149" s="50">
        <v>43679</v>
      </c>
      <c r="G149" s="51">
        <v>69.288700000000006</v>
      </c>
      <c r="H149" s="82">
        <f t="shared" si="4"/>
        <v>71.994830000000007</v>
      </c>
      <c r="I149" s="82">
        <f>(Table8[[#This Row],[Adj Close]]-Table8[[#This Row],[Forecast 3 Period]])</f>
        <v>-2.7061300000000017</v>
      </c>
      <c r="J149" s="82">
        <f>Table8[[#This Row],[Erorr ]]^2</f>
        <v>7.3231395769000089</v>
      </c>
      <c r="K149" s="82">
        <f>ABS(Table8[[#This Row],[Erorr ]])</f>
        <v>2.7061300000000017</v>
      </c>
      <c r="L149" s="83">
        <f>Table8[[#This Row],[Abs Erorr ]]/Table8[[#This Row],[Adj Close]]</f>
        <v>3.9055863365887969E-2</v>
      </c>
      <c r="M149" s="85">
        <f t="shared" si="5"/>
        <v>73.026029999999992</v>
      </c>
      <c r="N149" s="82">
        <f>(Table8[[#This Row],[Adj Close]]-Table8[[#This Row],[Forecast 6 Period ]])</f>
        <v>-3.7373299999999858</v>
      </c>
      <c r="O149" s="82">
        <f>Table8[[#This Row],[Erorr 2]]^2</f>
        <v>13.967635528899894</v>
      </c>
      <c r="P149" s="82">
        <f>ABS(Table8[[#This Row],[Erorr 2]])</f>
        <v>3.7373299999999858</v>
      </c>
      <c r="Q149" s="83">
        <f>Table8[[#This Row],[Abs Erorr 4]]/Table8[[#This Row],[Adj Close]]</f>
        <v>5.3938520999816497E-2</v>
      </c>
    </row>
    <row r="150" spans="6:17" x14ac:dyDescent="0.25">
      <c r="F150" s="50">
        <v>43682</v>
      </c>
      <c r="G150" s="51">
        <v>67.346800000000002</v>
      </c>
      <c r="H150" s="82">
        <f t="shared" si="4"/>
        <v>70.594480000000004</v>
      </c>
      <c r="I150" s="82">
        <f>(Table8[[#This Row],[Adj Close]]-Table8[[#This Row],[Forecast 3 Period]])</f>
        <v>-3.2476800000000026</v>
      </c>
      <c r="J150" s="82">
        <f>Table8[[#This Row],[Erorr ]]^2</f>
        <v>10.547425382400016</v>
      </c>
      <c r="K150" s="82">
        <f>ABS(Table8[[#This Row],[Erorr ]])</f>
        <v>3.2476800000000026</v>
      </c>
      <c r="L150" s="83">
        <f>Table8[[#This Row],[Abs Erorr ]]/Table8[[#This Row],[Adj Close]]</f>
        <v>4.8223226641800392E-2</v>
      </c>
      <c r="M150" s="85">
        <f t="shared" si="5"/>
        <v>72.012390000000011</v>
      </c>
      <c r="N150" s="82">
        <f>(Table8[[#This Row],[Adj Close]]-Table8[[#This Row],[Forecast 6 Period ]])</f>
        <v>-4.6655900000000088</v>
      </c>
      <c r="O150" s="82">
        <f>Table8[[#This Row],[Erorr 2]]^2</f>
        <v>21.767730048100081</v>
      </c>
      <c r="P150" s="82">
        <f>ABS(Table8[[#This Row],[Erorr 2]])</f>
        <v>4.6655900000000088</v>
      </c>
      <c r="Q150" s="83">
        <f>Table8[[#This Row],[Abs Erorr 4]]/Table8[[#This Row],[Adj Close]]</f>
        <v>6.9277085177024134E-2</v>
      </c>
    </row>
    <row r="151" spans="6:17" x14ac:dyDescent="0.25">
      <c r="F151" s="50">
        <v>43683</v>
      </c>
      <c r="G151" s="51">
        <v>68.334500000000006</v>
      </c>
      <c r="H151" s="82">
        <f t="shared" si="4"/>
        <v>68.660110000000003</v>
      </c>
      <c r="I151" s="82">
        <f>(Table8[[#This Row],[Adj Close]]-Table8[[#This Row],[Forecast 3 Period]])</f>
        <v>-0.32560999999999751</v>
      </c>
      <c r="J151" s="82">
        <f>Table8[[#This Row],[Erorr ]]^2</f>
        <v>0.10602187209999837</v>
      </c>
      <c r="K151" s="82">
        <f>ABS(Table8[[#This Row],[Erorr ]])</f>
        <v>0.32560999999999751</v>
      </c>
      <c r="L151" s="83">
        <f>Table8[[#This Row],[Abs Erorr ]]/Table8[[#This Row],[Adj Close]]</f>
        <v>4.7649430375578585E-3</v>
      </c>
      <c r="M151" s="85">
        <f t="shared" si="5"/>
        <v>70.68571</v>
      </c>
      <c r="N151" s="82">
        <f>(Table8[[#This Row],[Adj Close]]-Table8[[#This Row],[Forecast 6 Period ]])</f>
        <v>-2.3512099999999947</v>
      </c>
      <c r="O151" s="82">
        <f>Table8[[#This Row],[Erorr 2]]^2</f>
        <v>5.5281884640999754</v>
      </c>
      <c r="P151" s="82">
        <f>ABS(Table8[[#This Row],[Erorr 2]])</f>
        <v>2.3512099999999947</v>
      </c>
      <c r="Q151" s="83">
        <f>Table8[[#This Row],[Abs Erorr 4]]/Table8[[#This Row],[Adj Close]]</f>
        <v>3.4407363776715924E-2</v>
      </c>
    </row>
    <row r="152" spans="6:17" x14ac:dyDescent="0.25">
      <c r="F152" s="50">
        <v>43684</v>
      </c>
      <c r="G152" s="51">
        <v>68.409800000000004</v>
      </c>
      <c r="H152" s="82">
        <f t="shared" si="4"/>
        <v>68.324449999999999</v>
      </c>
      <c r="I152" s="82">
        <f>(Table8[[#This Row],[Adj Close]]-Table8[[#This Row],[Forecast 3 Period]])</f>
        <v>8.5350000000005366E-2</v>
      </c>
      <c r="J152" s="82">
        <f>Table8[[#This Row],[Erorr ]]^2</f>
        <v>7.2846225000009158E-3</v>
      </c>
      <c r="K152" s="82">
        <f>ABS(Table8[[#This Row],[Erorr ]])</f>
        <v>8.5350000000005366E-2</v>
      </c>
      <c r="L152" s="83">
        <f>Table8[[#This Row],[Abs Erorr ]]/Table8[[#This Row],[Adj Close]]</f>
        <v>1.2476282637868459E-3</v>
      </c>
      <c r="M152" s="85">
        <f t="shared" si="5"/>
        <v>69.644450000000006</v>
      </c>
      <c r="N152" s="82">
        <f>(Table8[[#This Row],[Adj Close]]-Table8[[#This Row],[Forecast 6 Period ]])</f>
        <v>-1.234650000000002</v>
      </c>
      <c r="O152" s="82">
        <f>Table8[[#This Row],[Erorr 2]]^2</f>
        <v>1.524360622500005</v>
      </c>
      <c r="P152" s="82">
        <f>ABS(Table8[[#This Row],[Erorr 2]])</f>
        <v>1.234650000000002</v>
      </c>
      <c r="Q152" s="83">
        <f>Table8[[#This Row],[Abs Erorr 4]]/Table8[[#This Row],[Adj Close]]</f>
        <v>1.8047852793020912E-2</v>
      </c>
    </row>
    <row r="153" spans="6:17" x14ac:dyDescent="0.25">
      <c r="F153" s="50">
        <v>43685</v>
      </c>
      <c r="G153" s="51">
        <v>70.016999999999996</v>
      </c>
      <c r="H153" s="82">
        <f t="shared" si="4"/>
        <v>68.068309999999997</v>
      </c>
      <c r="I153" s="82">
        <f>(Table8[[#This Row],[Adj Close]]-Table8[[#This Row],[Forecast 3 Period]])</f>
        <v>1.9486899999999991</v>
      </c>
      <c r="J153" s="82">
        <f>Table8[[#This Row],[Erorr ]]^2</f>
        <v>3.7973927160999965</v>
      </c>
      <c r="K153" s="82">
        <f>ABS(Table8[[#This Row],[Erorr ]])</f>
        <v>1.9486899999999991</v>
      </c>
      <c r="L153" s="83">
        <f>Table8[[#This Row],[Abs Erorr ]]/Table8[[#This Row],[Adj Close]]</f>
        <v>2.7831669451704576E-2</v>
      </c>
      <c r="M153" s="85">
        <f t="shared" si="5"/>
        <v>68.96896000000001</v>
      </c>
      <c r="N153" s="82">
        <f>(Table8[[#This Row],[Adj Close]]-Table8[[#This Row],[Forecast 6 Period ]])</f>
        <v>1.0480399999999861</v>
      </c>
      <c r="O153" s="82">
        <f>Table8[[#This Row],[Erorr 2]]^2</f>
        <v>1.0983878415999708</v>
      </c>
      <c r="P153" s="82">
        <f>ABS(Table8[[#This Row],[Erorr 2]])</f>
        <v>1.0480399999999861</v>
      </c>
      <c r="Q153" s="83">
        <f>Table8[[#This Row],[Abs Erorr 4]]/Table8[[#This Row],[Adj Close]]</f>
        <v>1.4968364825684992E-2</v>
      </c>
    </row>
    <row r="154" spans="6:17" x14ac:dyDescent="0.25">
      <c r="F154" s="50">
        <v>43686</v>
      </c>
      <c r="G154" s="51">
        <v>69.255200000000002</v>
      </c>
      <c r="H154" s="82">
        <f t="shared" si="4"/>
        <v>69.030090000000001</v>
      </c>
      <c r="I154" s="82">
        <f>(Table8[[#This Row],[Adj Close]]-Table8[[#This Row],[Forecast 3 Period]])</f>
        <v>0.22511000000000081</v>
      </c>
      <c r="J154" s="82">
        <f>Table8[[#This Row],[Erorr ]]^2</f>
        <v>5.0674512100000367E-2</v>
      </c>
      <c r="K154" s="82">
        <f>ABS(Table8[[#This Row],[Erorr ]])</f>
        <v>0.22511000000000081</v>
      </c>
      <c r="L154" s="83">
        <f>Table8[[#This Row],[Abs Erorr ]]/Table8[[#This Row],[Adj Close]]</f>
        <v>3.2504418440781457E-3</v>
      </c>
      <c r="M154" s="85">
        <f t="shared" si="5"/>
        <v>68.728750000000005</v>
      </c>
      <c r="N154" s="82">
        <f>(Table8[[#This Row],[Adj Close]]-Table8[[#This Row],[Forecast 6 Period ]])</f>
        <v>0.52644999999999698</v>
      </c>
      <c r="O154" s="82">
        <f>Table8[[#This Row],[Erorr 2]]^2</f>
        <v>0.27714960249999682</v>
      </c>
      <c r="P154" s="82">
        <f>ABS(Table8[[#This Row],[Erorr 2]])</f>
        <v>0.52644999999999698</v>
      </c>
      <c r="Q154" s="83">
        <f>Table8[[#This Row],[Abs Erorr 4]]/Table8[[#This Row],[Adj Close]]</f>
        <v>7.6015952592729061E-3</v>
      </c>
    </row>
    <row r="155" spans="6:17" x14ac:dyDescent="0.25">
      <c r="F155" s="50">
        <v>43689</v>
      </c>
      <c r="G155" s="51">
        <v>68.577200000000005</v>
      </c>
      <c r="H155" s="82">
        <f t="shared" si="4"/>
        <v>69.230119999999999</v>
      </c>
      <c r="I155" s="82">
        <f>(Table8[[#This Row],[Adj Close]]-Table8[[#This Row],[Forecast 3 Period]])</f>
        <v>-0.65291999999999462</v>
      </c>
      <c r="J155" s="82">
        <f>Table8[[#This Row],[Erorr ]]^2</f>
        <v>0.42630452639999294</v>
      </c>
      <c r="K155" s="82">
        <f>ABS(Table8[[#This Row],[Erorr ]])</f>
        <v>0.65291999999999462</v>
      </c>
      <c r="L155" s="83">
        <f>Table8[[#This Row],[Abs Erorr ]]/Table8[[#This Row],[Adj Close]]</f>
        <v>9.5209486534882527E-3</v>
      </c>
      <c r="M155" s="85">
        <f t="shared" si="5"/>
        <v>68.866849999999999</v>
      </c>
      <c r="N155" s="82">
        <f>(Table8[[#This Row],[Adj Close]]-Table8[[#This Row],[Forecast 6 Period ]])</f>
        <v>-0.28964999999999463</v>
      </c>
      <c r="O155" s="82">
        <f>Table8[[#This Row],[Erorr 2]]^2</f>
        <v>8.3897122499996896E-2</v>
      </c>
      <c r="P155" s="82">
        <f>ABS(Table8[[#This Row],[Erorr 2]])</f>
        <v>0.28964999999999463</v>
      </c>
      <c r="Q155" s="83">
        <f>Table8[[#This Row],[Abs Erorr 4]]/Table8[[#This Row],[Adj Close]]</f>
        <v>4.2237070046603625E-3</v>
      </c>
    </row>
    <row r="156" spans="6:17" x14ac:dyDescent="0.25">
      <c r="F156" s="50">
        <v>43690</v>
      </c>
      <c r="G156" s="51">
        <v>69.288700000000006</v>
      </c>
      <c r="H156" s="82">
        <f t="shared" si="4"/>
        <v>69.212540000000004</v>
      </c>
      <c r="I156" s="82">
        <f>(Table8[[#This Row],[Adj Close]]-Table8[[#This Row],[Forecast 3 Period]])</f>
        <v>7.616000000000156E-2</v>
      </c>
      <c r="J156" s="82">
        <f>Table8[[#This Row],[Erorr ]]^2</f>
        <v>5.800345600000238E-3</v>
      </c>
      <c r="K156" s="82">
        <f>ABS(Table8[[#This Row],[Erorr ]])</f>
        <v>7.616000000000156E-2</v>
      </c>
      <c r="L156" s="83">
        <f>Table8[[#This Row],[Abs Erorr ]]/Table8[[#This Row],[Adj Close]]</f>
        <v>1.0991691285880895E-3</v>
      </c>
      <c r="M156" s="85">
        <f t="shared" si="5"/>
        <v>68.819969999999998</v>
      </c>
      <c r="N156" s="82">
        <f>(Table8[[#This Row],[Adj Close]]-Table8[[#This Row],[Forecast 6 Period ]])</f>
        <v>0.46873000000000786</v>
      </c>
      <c r="O156" s="82">
        <f>Table8[[#This Row],[Erorr 2]]^2</f>
        <v>0.21970781290000738</v>
      </c>
      <c r="P156" s="82">
        <f>ABS(Table8[[#This Row],[Erorr 2]])</f>
        <v>0.46873000000000786</v>
      </c>
      <c r="Q156" s="83">
        <f>Table8[[#This Row],[Abs Erorr 4]]/Table8[[#This Row],[Adj Close]]</f>
        <v>6.7648837400616233E-3</v>
      </c>
    </row>
    <row r="157" spans="6:17" x14ac:dyDescent="0.25">
      <c r="F157" s="50">
        <v>43691</v>
      </c>
      <c r="G157" s="51">
        <v>66.459599999999995</v>
      </c>
      <c r="H157" s="82">
        <f t="shared" si="4"/>
        <v>69.065200000000004</v>
      </c>
      <c r="I157" s="82">
        <f>(Table8[[#This Row],[Adj Close]]-Table8[[#This Row],[Forecast 3 Period]])</f>
        <v>-2.6056000000000097</v>
      </c>
      <c r="J157" s="82">
        <f>Table8[[#This Row],[Erorr ]]^2</f>
        <v>6.7891513600000506</v>
      </c>
      <c r="K157" s="82">
        <f>ABS(Table8[[#This Row],[Erorr ]])</f>
        <v>2.6056000000000097</v>
      </c>
      <c r="L157" s="83">
        <f>Table8[[#This Row],[Abs Erorr ]]/Table8[[#This Row],[Adj Close]]</f>
        <v>3.9205773131346107E-2</v>
      </c>
      <c r="M157" s="85">
        <f t="shared" si="5"/>
        <v>69.102050000000006</v>
      </c>
      <c r="N157" s="82">
        <f>(Table8[[#This Row],[Adj Close]]-Table8[[#This Row],[Forecast 6 Period ]])</f>
        <v>-2.6424500000000108</v>
      </c>
      <c r="O157" s="82">
        <f>Table8[[#This Row],[Erorr 2]]^2</f>
        <v>6.9825420025000575</v>
      </c>
      <c r="P157" s="82">
        <f>ABS(Table8[[#This Row],[Erorr 2]])</f>
        <v>2.6424500000000108</v>
      </c>
      <c r="Q157" s="83">
        <f>Table8[[#This Row],[Abs Erorr 4]]/Table8[[#This Row],[Adj Close]]</f>
        <v>3.9760245321970207E-2</v>
      </c>
    </row>
    <row r="158" spans="6:17" x14ac:dyDescent="0.25">
      <c r="F158" s="50">
        <v>43692</v>
      </c>
      <c r="G158" s="51">
        <v>64.852500000000006</v>
      </c>
      <c r="H158" s="82">
        <f t="shared" si="4"/>
        <v>67.943610000000007</v>
      </c>
      <c r="I158" s="82">
        <f>(Table8[[#This Row],[Adj Close]]-Table8[[#This Row],[Forecast 3 Period]])</f>
        <v>-3.0911100000000005</v>
      </c>
      <c r="J158" s="82">
        <f>Table8[[#This Row],[Erorr ]]^2</f>
        <v>9.5549610321000031</v>
      </c>
      <c r="K158" s="82">
        <f>ABS(Table8[[#This Row],[Erorr ]])</f>
        <v>3.0911100000000005</v>
      </c>
      <c r="L158" s="83">
        <f>Table8[[#This Row],[Abs Erorr ]]/Table8[[#This Row],[Adj Close]]</f>
        <v>4.7663698392506074E-2</v>
      </c>
      <c r="M158" s="85">
        <f t="shared" si="5"/>
        <v>68.558819999999997</v>
      </c>
      <c r="N158" s="82">
        <f>(Table8[[#This Row],[Adj Close]]-Table8[[#This Row],[Forecast 6 Period ]])</f>
        <v>-3.706319999999991</v>
      </c>
      <c r="O158" s="82">
        <f>Table8[[#This Row],[Erorr 2]]^2</f>
        <v>13.736807942399933</v>
      </c>
      <c r="P158" s="82">
        <f>ABS(Table8[[#This Row],[Erorr 2]])</f>
        <v>3.706319999999991</v>
      </c>
      <c r="Q158" s="83">
        <f>Table8[[#This Row],[Abs Erorr 4]]/Table8[[#This Row],[Adj Close]]</f>
        <v>5.7149994217647597E-2</v>
      </c>
    </row>
    <row r="159" spans="6:17" x14ac:dyDescent="0.25">
      <c r="F159" s="50">
        <v>43693</v>
      </c>
      <c r="G159" s="51">
        <v>65.940600000000003</v>
      </c>
      <c r="H159" s="82">
        <f t="shared" si="4"/>
        <v>66.665489999999991</v>
      </c>
      <c r="I159" s="82">
        <f>(Table8[[#This Row],[Adj Close]]-Table8[[#This Row],[Forecast 3 Period]])</f>
        <v>-0.72488999999998782</v>
      </c>
      <c r="J159" s="82">
        <f>Table8[[#This Row],[Erorr ]]^2</f>
        <v>0.52546551209998238</v>
      </c>
      <c r="K159" s="82">
        <f>ABS(Table8[[#This Row],[Erorr ]])</f>
        <v>0.72488999999998782</v>
      </c>
      <c r="L159" s="83">
        <f>Table8[[#This Row],[Abs Erorr ]]/Table8[[#This Row],[Adj Close]]</f>
        <v>1.0993075586209222E-2</v>
      </c>
      <c r="M159" s="85">
        <f t="shared" si="5"/>
        <v>67.762820000000005</v>
      </c>
      <c r="N159" s="82">
        <f>(Table8[[#This Row],[Adj Close]]-Table8[[#This Row],[Forecast 6 Period ]])</f>
        <v>-1.8222200000000015</v>
      </c>
      <c r="O159" s="82">
        <f>Table8[[#This Row],[Erorr 2]]^2</f>
        <v>3.3204857284000053</v>
      </c>
      <c r="P159" s="82">
        <f>ABS(Table8[[#This Row],[Erorr 2]])</f>
        <v>1.8222200000000015</v>
      </c>
      <c r="Q159" s="83">
        <f>Table8[[#This Row],[Abs Erorr 4]]/Table8[[#This Row],[Adj Close]]</f>
        <v>2.7634264777693884E-2</v>
      </c>
    </row>
    <row r="160" spans="6:17" x14ac:dyDescent="0.25">
      <c r="F160" s="50">
        <v>43696</v>
      </c>
      <c r="G160" s="51">
        <v>66.953400000000002</v>
      </c>
      <c r="H160" s="82">
        <f t="shared" si="4"/>
        <v>65.769869999999997</v>
      </c>
      <c r="I160" s="82">
        <f>(Table8[[#This Row],[Adj Close]]-Table8[[#This Row],[Forecast 3 Period]])</f>
        <v>1.1835300000000046</v>
      </c>
      <c r="J160" s="82">
        <f>Table8[[#This Row],[Erorr ]]^2</f>
        <v>1.400743260900011</v>
      </c>
      <c r="K160" s="82">
        <f>ABS(Table8[[#This Row],[Erorr ]])</f>
        <v>1.1835300000000046</v>
      </c>
      <c r="L160" s="83">
        <f>Table8[[#This Row],[Abs Erorr ]]/Table8[[#This Row],[Adj Close]]</f>
        <v>1.7676921560368923E-2</v>
      </c>
      <c r="M160" s="85">
        <f t="shared" si="5"/>
        <v>67.091520000000003</v>
      </c>
      <c r="N160" s="82">
        <f>(Table8[[#This Row],[Adj Close]]-Table8[[#This Row],[Forecast 6 Period ]])</f>
        <v>-0.13812000000000069</v>
      </c>
      <c r="O160" s="82">
        <f>Table8[[#This Row],[Erorr 2]]^2</f>
        <v>1.9077134400000188E-2</v>
      </c>
      <c r="P160" s="82">
        <f>ABS(Table8[[#This Row],[Erorr 2]])</f>
        <v>0.13812000000000069</v>
      </c>
      <c r="Q160" s="83">
        <f>Table8[[#This Row],[Abs Erorr 4]]/Table8[[#This Row],[Adj Close]]</f>
        <v>2.06292734946994E-3</v>
      </c>
    </row>
    <row r="161" spans="6:17" x14ac:dyDescent="0.25">
      <c r="F161" s="50">
        <v>43697</v>
      </c>
      <c r="G161" s="51">
        <v>66.878100000000003</v>
      </c>
      <c r="H161" s="82">
        <f t="shared" si="4"/>
        <v>66.019290000000012</v>
      </c>
      <c r="I161" s="82">
        <f>(Table8[[#This Row],[Adj Close]]-Table8[[#This Row],[Forecast 3 Period]])</f>
        <v>0.85880999999999119</v>
      </c>
      <c r="J161" s="82">
        <f>Table8[[#This Row],[Erorr ]]^2</f>
        <v>0.73755461609998485</v>
      </c>
      <c r="K161" s="82">
        <f>ABS(Table8[[#This Row],[Erorr ]])</f>
        <v>0.85880999999999119</v>
      </c>
      <c r="L161" s="83">
        <f>Table8[[#This Row],[Abs Erorr ]]/Table8[[#This Row],[Adj Close]]</f>
        <v>1.2841423425605559E-2</v>
      </c>
      <c r="M161" s="85">
        <f t="shared" si="5"/>
        <v>66.627810000000011</v>
      </c>
      <c r="N161" s="82">
        <f>(Table8[[#This Row],[Adj Close]]-Table8[[#This Row],[Forecast 6 Period ]])</f>
        <v>0.25028999999999257</v>
      </c>
      <c r="O161" s="82">
        <f>Table8[[#This Row],[Erorr 2]]^2</f>
        <v>6.2645084099996279E-2</v>
      </c>
      <c r="P161" s="82">
        <f>ABS(Table8[[#This Row],[Erorr 2]])</f>
        <v>0.25028999999999257</v>
      </c>
      <c r="Q161" s="83">
        <f>Table8[[#This Row],[Abs Erorr 4]]/Table8[[#This Row],[Adj Close]]</f>
        <v>3.7424807223888322E-3</v>
      </c>
    </row>
    <row r="162" spans="6:17" x14ac:dyDescent="0.25">
      <c r="F162" s="50">
        <v>43698</v>
      </c>
      <c r="G162" s="51">
        <v>67.807199999999995</v>
      </c>
      <c r="H162" s="82">
        <f t="shared" si="4"/>
        <v>66.619439999999997</v>
      </c>
      <c r="I162" s="82">
        <f>(Table8[[#This Row],[Adj Close]]-Table8[[#This Row],[Forecast 3 Period]])</f>
        <v>1.1877599999999973</v>
      </c>
      <c r="J162" s="82">
        <f>Table8[[#This Row],[Erorr ]]^2</f>
        <v>1.4107738175999935</v>
      </c>
      <c r="K162" s="82">
        <f>ABS(Table8[[#This Row],[Erorr ]])</f>
        <v>1.1877599999999973</v>
      </c>
      <c r="L162" s="83">
        <f>Table8[[#This Row],[Abs Erorr ]]/Table8[[#This Row],[Adj Close]]</f>
        <v>1.7516723887728698E-2</v>
      </c>
      <c r="M162" s="85">
        <f t="shared" si="5"/>
        <v>66.499750000000006</v>
      </c>
      <c r="N162" s="82">
        <f>(Table8[[#This Row],[Adj Close]]-Table8[[#This Row],[Forecast 6 Period ]])</f>
        <v>1.3074499999999887</v>
      </c>
      <c r="O162" s="82">
        <f>Table8[[#This Row],[Erorr 2]]^2</f>
        <v>1.7094255024999705</v>
      </c>
      <c r="P162" s="82">
        <f>ABS(Table8[[#This Row],[Erorr 2]])</f>
        <v>1.3074499999999887</v>
      </c>
      <c r="Q162" s="83">
        <f>Table8[[#This Row],[Abs Erorr 4]]/Table8[[#This Row],[Adj Close]]</f>
        <v>1.9281875671020021E-2</v>
      </c>
    </row>
    <row r="163" spans="6:17" x14ac:dyDescent="0.25">
      <c r="F163" s="50">
        <v>43699</v>
      </c>
      <c r="G163" s="51">
        <v>67.807199999999995</v>
      </c>
      <c r="H163" s="82">
        <f t="shared" si="4"/>
        <v>67.272329999999997</v>
      </c>
      <c r="I163" s="82">
        <f>(Table8[[#This Row],[Adj Close]]-Table8[[#This Row],[Forecast 3 Period]])</f>
        <v>0.53486999999999796</v>
      </c>
      <c r="J163" s="82">
        <f>Table8[[#This Row],[Erorr ]]^2</f>
        <v>0.28608591689999779</v>
      </c>
      <c r="K163" s="82">
        <f>ABS(Table8[[#This Row],[Erorr ]])</f>
        <v>0.53486999999999796</v>
      </c>
      <c r="L163" s="83">
        <f>Table8[[#This Row],[Abs Erorr ]]/Table8[[#This Row],[Adj Close]]</f>
        <v>7.8881003787208137E-3</v>
      </c>
      <c r="M163" s="85">
        <f t="shared" si="5"/>
        <v>66.647069999999999</v>
      </c>
      <c r="N163" s="82">
        <f>(Table8[[#This Row],[Adj Close]]-Table8[[#This Row],[Forecast 6 Period ]])</f>
        <v>1.1601299999999952</v>
      </c>
      <c r="O163" s="82">
        <f>Table8[[#This Row],[Erorr 2]]^2</f>
        <v>1.3459016168999889</v>
      </c>
      <c r="P163" s="82">
        <f>ABS(Table8[[#This Row],[Erorr 2]])</f>
        <v>1.1601299999999952</v>
      </c>
      <c r="Q163" s="83">
        <f>Table8[[#This Row],[Abs Erorr 4]]/Table8[[#This Row],[Adj Close]]</f>
        <v>1.710924503592532E-2</v>
      </c>
    </row>
    <row r="164" spans="6:17" x14ac:dyDescent="0.25">
      <c r="F164" s="50">
        <v>43700</v>
      </c>
      <c r="G164" s="51">
        <v>65.580699999999993</v>
      </c>
      <c r="H164" s="82">
        <f t="shared" si="4"/>
        <v>67.528469999999999</v>
      </c>
      <c r="I164" s="82">
        <f>(Table8[[#This Row],[Adj Close]]-Table8[[#This Row],[Forecast 3 Period]])</f>
        <v>-1.9477700000000056</v>
      </c>
      <c r="J164" s="82">
        <f>Table8[[#This Row],[Erorr ]]^2</f>
        <v>3.7938079729000216</v>
      </c>
      <c r="K164" s="82">
        <f>ABS(Table8[[#This Row],[Erorr ]])</f>
        <v>1.9477700000000056</v>
      </c>
      <c r="L164" s="83">
        <f>Table8[[#This Row],[Abs Erorr ]]/Table8[[#This Row],[Adj Close]]</f>
        <v>2.9700353915100109E-2</v>
      </c>
      <c r="M164" s="85">
        <f t="shared" si="5"/>
        <v>66.968490000000003</v>
      </c>
      <c r="N164" s="82">
        <f>(Table8[[#This Row],[Adj Close]]-Table8[[#This Row],[Forecast 6 Period ]])</f>
        <v>-1.3877900000000096</v>
      </c>
      <c r="O164" s="82">
        <f>Table8[[#This Row],[Erorr 2]]^2</f>
        <v>1.9259610841000268</v>
      </c>
      <c r="P164" s="82">
        <f>ABS(Table8[[#This Row],[Erorr 2]])</f>
        <v>1.3877900000000096</v>
      </c>
      <c r="Q164" s="83">
        <f>Table8[[#This Row],[Abs Erorr 4]]/Table8[[#This Row],[Adj Close]]</f>
        <v>2.1161561252014842E-2</v>
      </c>
    </row>
    <row r="165" spans="6:17" x14ac:dyDescent="0.25">
      <c r="F165" s="50">
        <v>43703</v>
      </c>
      <c r="G165" s="51">
        <v>66.702299999999994</v>
      </c>
      <c r="H165" s="82">
        <f t="shared" si="4"/>
        <v>66.916599999999988</v>
      </c>
      <c r="I165" s="82">
        <f>(Table8[[#This Row],[Adj Close]]-Table8[[#This Row],[Forecast 3 Period]])</f>
        <v>-0.21429999999999438</v>
      </c>
      <c r="J165" s="82">
        <f>Table8[[#This Row],[Erorr ]]^2</f>
        <v>4.5924489999997591E-2</v>
      </c>
      <c r="K165" s="82">
        <f>ABS(Table8[[#This Row],[Erorr ]])</f>
        <v>0.21429999999999438</v>
      </c>
      <c r="L165" s="83">
        <f>Table8[[#This Row],[Abs Erorr ]]/Table8[[#This Row],[Adj Close]]</f>
        <v>3.2127827676106282E-3</v>
      </c>
      <c r="M165" s="85">
        <f t="shared" si="5"/>
        <v>66.904039999999995</v>
      </c>
      <c r="N165" s="82">
        <f>(Table8[[#This Row],[Adj Close]]-Table8[[#This Row],[Forecast 6 Period ]])</f>
        <v>-0.20174000000000092</v>
      </c>
      <c r="O165" s="82">
        <f>Table8[[#This Row],[Erorr 2]]^2</f>
        <v>4.0699027600000368E-2</v>
      </c>
      <c r="P165" s="82">
        <f>ABS(Table8[[#This Row],[Erorr 2]])</f>
        <v>0.20174000000000092</v>
      </c>
      <c r="Q165" s="83">
        <f>Table8[[#This Row],[Abs Erorr 4]]/Table8[[#This Row],[Adj Close]]</f>
        <v>3.0244834136154367E-3</v>
      </c>
    </row>
    <row r="166" spans="6:17" x14ac:dyDescent="0.25">
      <c r="F166" s="50">
        <v>43704</v>
      </c>
      <c r="G166" s="51">
        <v>66.593500000000006</v>
      </c>
      <c r="H166" s="82">
        <f t="shared" si="4"/>
        <v>66.697289999999995</v>
      </c>
      <c r="I166" s="82">
        <f>(Table8[[#This Row],[Adj Close]]-Table8[[#This Row],[Forecast 3 Period]])</f>
        <v>-0.10378999999998939</v>
      </c>
      <c r="J166" s="82">
        <f>Table8[[#This Row],[Erorr ]]^2</f>
        <v>1.0772364099997798E-2</v>
      </c>
      <c r="K166" s="82">
        <f>ABS(Table8[[#This Row],[Erorr ]])</f>
        <v>0.10378999999998939</v>
      </c>
      <c r="L166" s="83">
        <f>Table8[[#This Row],[Abs Erorr ]]/Table8[[#This Row],[Adj Close]]</f>
        <v>1.5585605201707282E-3</v>
      </c>
      <c r="M166" s="85">
        <f t="shared" si="5"/>
        <v>66.96262999999999</v>
      </c>
      <c r="N166" s="82">
        <f>(Table8[[#This Row],[Adj Close]]-Table8[[#This Row],[Forecast 6 Period ]])</f>
        <v>-0.36912999999998419</v>
      </c>
      <c r="O166" s="82">
        <f>Table8[[#This Row],[Erorr 2]]^2</f>
        <v>0.13625695689998832</v>
      </c>
      <c r="P166" s="82">
        <f>ABS(Table8[[#This Row],[Erorr 2]])</f>
        <v>0.36912999999998419</v>
      </c>
      <c r="Q166" s="83">
        <f>Table8[[#This Row],[Abs Erorr 4]]/Table8[[#This Row],[Adj Close]]</f>
        <v>5.5430334792432321E-3</v>
      </c>
    </row>
    <row r="167" spans="6:17" x14ac:dyDescent="0.25">
      <c r="F167" s="50">
        <v>43705</v>
      </c>
      <c r="G167" s="51">
        <v>67.974599999999995</v>
      </c>
      <c r="H167" s="82">
        <f t="shared" si="4"/>
        <v>66.322299999999998</v>
      </c>
      <c r="I167" s="82">
        <f>(Table8[[#This Row],[Adj Close]]-Table8[[#This Row],[Forecast 3 Period]])</f>
        <v>1.6522999999999968</v>
      </c>
      <c r="J167" s="82">
        <f>Table8[[#This Row],[Erorr ]]^2</f>
        <v>2.7300952899999893</v>
      </c>
      <c r="K167" s="82">
        <f>ABS(Table8[[#This Row],[Erorr ]])</f>
        <v>1.6522999999999968</v>
      </c>
      <c r="L167" s="83">
        <f>Table8[[#This Row],[Abs Erorr ]]/Table8[[#This Row],[Adj Close]]</f>
        <v>2.4307609018662808E-2</v>
      </c>
      <c r="M167" s="85">
        <f t="shared" si="5"/>
        <v>66.805270000000007</v>
      </c>
      <c r="N167" s="82">
        <f>(Table8[[#This Row],[Adj Close]]-Table8[[#This Row],[Forecast 6 Period ]])</f>
        <v>1.169329999999988</v>
      </c>
      <c r="O167" s="82">
        <f>Table8[[#This Row],[Erorr 2]]^2</f>
        <v>1.367332648899972</v>
      </c>
      <c r="P167" s="82">
        <f>ABS(Table8[[#This Row],[Erorr 2]])</f>
        <v>1.169329999999988</v>
      </c>
      <c r="Q167" s="83">
        <f>Table8[[#This Row],[Abs Erorr 4]]/Table8[[#This Row],[Adj Close]]</f>
        <v>1.7202455034674543E-2</v>
      </c>
    </row>
    <row r="168" spans="6:17" x14ac:dyDescent="0.25">
      <c r="F168" s="50">
        <v>43706</v>
      </c>
      <c r="G168" s="51">
        <v>69.724000000000004</v>
      </c>
      <c r="H168" s="82">
        <f t="shared" si="4"/>
        <v>67.178579999999997</v>
      </c>
      <c r="I168" s="82">
        <f>(Table8[[#This Row],[Adj Close]]-Table8[[#This Row],[Forecast 3 Period]])</f>
        <v>2.5454200000000071</v>
      </c>
      <c r="J168" s="82">
        <f>Table8[[#This Row],[Erorr ]]^2</f>
        <v>6.479162976400036</v>
      </c>
      <c r="K168" s="82">
        <f>ABS(Table8[[#This Row],[Erorr ]])</f>
        <v>2.5454200000000071</v>
      </c>
      <c r="L168" s="83">
        <f>Table8[[#This Row],[Abs Erorr ]]/Table8[[#This Row],[Adj Close]]</f>
        <v>3.6507085078308861E-2</v>
      </c>
      <c r="M168" s="85">
        <f t="shared" si="5"/>
        <v>66.931660000000008</v>
      </c>
      <c r="N168" s="82">
        <f>(Table8[[#This Row],[Adj Close]]-Table8[[#This Row],[Forecast 6 Period ]])</f>
        <v>2.7923399999999958</v>
      </c>
      <c r="O168" s="82">
        <f>Table8[[#This Row],[Erorr 2]]^2</f>
        <v>7.797162675599977</v>
      </c>
      <c r="P168" s="82">
        <f>ABS(Table8[[#This Row],[Erorr 2]])</f>
        <v>2.7923399999999958</v>
      </c>
      <c r="Q168" s="83">
        <f>Table8[[#This Row],[Abs Erorr 4]]/Table8[[#This Row],[Adj Close]]</f>
        <v>4.004847685158619E-2</v>
      </c>
    </row>
    <row r="169" spans="6:17" x14ac:dyDescent="0.25">
      <c r="F169" s="50">
        <v>43707</v>
      </c>
      <c r="G169" s="51">
        <v>68.593999999999994</v>
      </c>
      <c r="H169" s="82">
        <f t="shared" si="4"/>
        <v>68.26003</v>
      </c>
      <c r="I169" s="82">
        <f>(Table8[[#This Row],[Adj Close]]-Table8[[#This Row],[Forecast 3 Period]])</f>
        <v>0.33396999999999366</v>
      </c>
      <c r="J169" s="82">
        <f>Table8[[#This Row],[Erorr ]]^2</f>
        <v>0.11153596089999576</v>
      </c>
      <c r="K169" s="82">
        <f>ABS(Table8[[#This Row],[Erorr ]])</f>
        <v>0.33396999999999366</v>
      </c>
      <c r="L169" s="83">
        <f>Table8[[#This Row],[Abs Erorr ]]/Table8[[#This Row],[Adj Close]]</f>
        <v>4.8687931889085587E-3</v>
      </c>
      <c r="M169" s="85">
        <f t="shared" si="5"/>
        <v>67.537670000000006</v>
      </c>
      <c r="N169" s="82">
        <f>(Table8[[#This Row],[Adj Close]]-Table8[[#This Row],[Forecast 6 Period ]])</f>
        <v>1.0563299999999884</v>
      </c>
      <c r="O169" s="82">
        <f>Table8[[#This Row],[Erorr 2]]^2</f>
        <v>1.1158330688999756</v>
      </c>
      <c r="P169" s="82">
        <f>ABS(Table8[[#This Row],[Erorr 2]])</f>
        <v>1.0563299999999884</v>
      </c>
      <c r="Q169" s="83">
        <f>Table8[[#This Row],[Abs Erorr 4]]/Table8[[#This Row],[Adj Close]]</f>
        <v>1.5399743417791477E-2</v>
      </c>
    </row>
    <row r="170" spans="6:17" x14ac:dyDescent="0.25">
      <c r="F170" s="50">
        <v>43711</v>
      </c>
      <c r="G170" s="51">
        <v>67.757000000000005</v>
      </c>
      <c r="H170" s="82">
        <f t="shared" si="4"/>
        <v>68.74718</v>
      </c>
      <c r="I170" s="82">
        <f>(Table8[[#This Row],[Adj Close]]-Table8[[#This Row],[Forecast 3 Period]])</f>
        <v>-0.99017999999999518</v>
      </c>
      <c r="J170" s="82">
        <f>Table8[[#This Row],[Erorr ]]^2</f>
        <v>0.98045643239999047</v>
      </c>
      <c r="K170" s="82">
        <f>ABS(Table8[[#This Row],[Erorr ]])</f>
        <v>0.99017999999999518</v>
      </c>
      <c r="L170" s="83">
        <f>Table8[[#This Row],[Abs Erorr ]]/Table8[[#This Row],[Adj Close]]</f>
        <v>1.4613693050164486E-2</v>
      </c>
      <c r="M170" s="85">
        <f t="shared" si="5"/>
        <v>67.805520000000001</v>
      </c>
      <c r="N170" s="82">
        <f>(Table8[[#This Row],[Adj Close]]-Table8[[#This Row],[Forecast 6 Period ]])</f>
        <v>-4.8519999999996344E-2</v>
      </c>
      <c r="O170" s="82">
        <f>Table8[[#This Row],[Erorr 2]]^2</f>
        <v>2.3541903999996453E-3</v>
      </c>
      <c r="P170" s="82">
        <f>ABS(Table8[[#This Row],[Erorr 2]])</f>
        <v>4.8519999999996344E-2</v>
      </c>
      <c r="Q170" s="83">
        <f>Table8[[#This Row],[Abs Erorr 4]]/Table8[[#This Row],[Adj Close]]</f>
        <v>7.1608837463282523E-4</v>
      </c>
    </row>
    <row r="171" spans="6:17" x14ac:dyDescent="0.25">
      <c r="F171" s="50">
        <v>43712</v>
      </c>
      <c r="G171" s="51">
        <v>68.727900000000005</v>
      </c>
      <c r="H171" s="82">
        <f t="shared" si="4"/>
        <v>68.598199999999991</v>
      </c>
      <c r="I171" s="82">
        <f>(Table8[[#This Row],[Adj Close]]-Table8[[#This Row],[Forecast 3 Period]])</f>
        <v>0.12970000000001392</v>
      </c>
      <c r="J171" s="82">
        <f>Table8[[#This Row],[Erorr ]]^2</f>
        <v>1.682209000000361E-2</v>
      </c>
      <c r="K171" s="82">
        <f>ABS(Table8[[#This Row],[Erorr ]])</f>
        <v>0.12970000000001392</v>
      </c>
      <c r="L171" s="83">
        <f>Table8[[#This Row],[Abs Erorr ]]/Table8[[#This Row],[Adj Close]]</f>
        <v>1.8871520881623607E-3</v>
      </c>
      <c r="M171" s="85">
        <f t="shared" si="5"/>
        <v>68.139500000000012</v>
      </c>
      <c r="N171" s="82">
        <f>(Table8[[#This Row],[Adj Close]]-Table8[[#This Row],[Forecast 6 Period ]])</f>
        <v>0.58839999999999293</v>
      </c>
      <c r="O171" s="82">
        <f>Table8[[#This Row],[Erorr 2]]^2</f>
        <v>0.34621455999999168</v>
      </c>
      <c r="P171" s="82">
        <f>ABS(Table8[[#This Row],[Erorr 2]])</f>
        <v>0.58839999999999293</v>
      </c>
      <c r="Q171" s="83">
        <f>Table8[[#This Row],[Abs Erorr 4]]/Table8[[#This Row],[Adj Close]]</f>
        <v>8.5612975225489631E-3</v>
      </c>
    </row>
    <row r="172" spans="6:17" x14ac:dyDescent="0.25">
      <c r="F172" s="50">
        <v>43713</v>
      </c>
      <c r="G172" s="51">
        <v>72.410799999999995</v>
      </c>
      <c r="H172" s="82">
        <f t="shared" si="4"/>
        <v>68.396460000000005</v>
      </c>
      <c r="I172" s="82">
        <f>(Table8[[#This Row],[Adj Close]]-Table8[[#This Row],[Forecast 3 Period]])</f>
        <v>4.01433999999999</v>
      </c>
      <c r="J172" s="82">
        <f>Table8[[#This Row],[Erorr ]]^2</f>
        <v>16.114925635599921</v>
      </c>
      <c r="K172" s="82">
        <f>ABS(Table8[[#This Row],[Erorr ]])</f>
        <v>4.01433999999999</v>
      </c>
      <c r="L172" s="83">
        <f>Table8[[#This Row],[Abs Erorr ]]/Table8[[#This Row],[Adj Close]]</f>
        <v>5.5438415264021254E-2</v>
      </c>
      <c r="M172" s="85">
        <f t="shared" si="5"/>
        <v>68.417390000000012</v>
      </c>
      <c r="N172" s="82">
        <f>(Table8[[#This Row],[Adj Close]]-Table8[[#This Row],[Forecast 6 Period ]])</f>
        <v>3.993409999999983</v>
      </c>
      <c r="O172" s="82">
        <f>Table8[[#This Row],[Erorr 2]]^2</f>
        <v>15.947323428099864</v>
      </c>
      <c r="P172" s="82">
        <f>ABS(Table8[[#This Row],[Erorr 2]])</f>
        <v>3.993409999999983</v>
      </c>
      <c r="Q172" s="83">
        <f>Table8[[#This Row],[Abs Erorr 4]]/Table8[[#This Row],[Adj Close]]</f>
        <v>5.5149369983482896E-2</v>
      </c>
    </row>
    <row r="173" spans="6:17" x14ac:dyDescent="0.25">
      <c r="F173" s="50">
        <v>43714</v>
      </c>
      <c r="G173" s="51">
        <v>73.331500000000005</v>
      </c>
      <c r="H173" s="82">
        <f t="shared" si="4"/>
        <v>69.909790000000001</v>
      </c>
      <c r="I173" s="82">
        <f>(Table8[[#This Row],[Adj Close]]-Table8[[#This Row],[Forecast 3 Period]])</f>
        <v>3.4217100000000045</v>
      </c>
      <c r="J173" s="82">
        <f>Table8[[#This Row],[Erorr ]]^2</f>
        <v>11.708099324100031</v>
      </c>
      <c r="K173" s="82">
        <f>ABS(Table8[[#This Row],[Erorr ]])</f>
        <v>3.4217100000000045</v>
      </c>
      <c r="L173" s="83">
        <f>Table8[[#This Row],[Abs Erorr ]]/Table8[[#This Row],[Adj Close]]</f>
        <v>4.6660848339390361E-2</v>
      </c>
      <c r="M173" s="85">
        <f t="shared" si="5"/>
        <v>69.267800000000008</v>
      </c>
      <c r="N173" s="82">
        <f>(Table8[[#This Row],[Adj Close]]-Table8[[#This Row],[Forecast 6 Period ]])</f>
        <v>4.0636999999999972</v>
      </c>
      <c r="O173" s="82">
        <f>Table8[[#This Row],[Erorr 2]]^2</f>
        <v>16.513657689999977</v>
      </c>
      <c r="P173" s="82">
        <f>ABS(Table8[[#This Row],[Erorr 2]])</f>
        <v>4.0636999999999972</v>
      </c>
      <c r="Q173" s="83">
        <f>Table8[[#This Row],[Abs Erorr 4]]/Table8[[#This Row],[Adj Close]]</f>
        <v>5.5415476295998266E-2</v>
      </c>
    </row>
    <row r="174" spans="6:17" x14ac:dyDescent="0.25">
      <c r="F174" s="50">
        <v>43717</v>
      </c>
      <c r="G174" s="51">
        <v>75.392300000000006</v>
      </c>
      <c r="H174" s="82">
        <f t="shared" si="4"/>
        <v>71.674210000000002</v>
      </c>
      <c r="I174" s="82">
        <f>(Table8[[#This Row],[Adj Close]]-Table8[[#This Row],[Forecast 3 Period]])</f>
        <v>3.7180900000000037</v>
      </c>
      <c r="J174" s="82">
        <f>Table8[[#This Row],[Erorr ]]^2</f>
        <v>13.824193248100027</v>
      </c>
      <c r="K174" s="82">
        <f>ABS(Table8[[#This Row],[Erorr ]])</f>
        <v>3.7180900000000037</v>
      </c>
      <c r="L174" s="83">
        <f>Table8[[#This Row],[Abs Erorr ]]/Table8[[#This Row],[Adj Close]]</f>
        <v>4.9316574769572005E-2</v>
      </c>
      <c r="M174" s="85">
        <f t="shared" si="5"/>
        <v>70.277240000000006</v>
      </c>
      <c r="N174" s="82">
        <f>(Table8[[#This Row],[Adj Close]]-Table8[[#This Row],[Forecast 6 Period ]])</f>
        <v>5.1150599999999997</v>
      </c>
      <c r="O174" s="82">
        <f>Table8[[#This Row],[Erorr 2]]^2</f>
        <v>26.163838803599997</v>
      </c>
      <c r="P174" s="82">
        <f>ABS(Table8[[#This Row],[Erorr 2]])</f>
        <v>5.1150599999999997</v>
      </c>
      <c r="Q174" s="83">
        <f>Table8[[#This Row],[Abs Erorr 4]]/Table8[[#This Row],[Adj Close]]</f>
        <v>6.7845920604624077E-2</v>
      </c>
    </row>
    <row r="175" spans="6:17" x14ac:dyDescent="0.25">
      <c r="F175" s="50">
        <v>43718</v>
      </c>
      <c r="G175" s="51">
        <v>75.552199999999999</v>
      </c>
      <c r="H175" s="82">
        <f t="shared" si="4"/>
        <v>73.87961</v>
      </c>
      <c r="I175" s="82">
        <f>(Table8[[#This Row],[Adj Close]]-Table8[[#This Row],[Forecast 3 Period]])</f>
        <v>1.6725899999999996</v>
      </c>
      <c r="J175" s="82">
        <f>Table8[[#This Row],[Erorr ]]^2</f>
        <v>2.7975573080999987</v>
      </c>
      <c r="K175" s="82">
        <f>ABS(Table8[[#This Row],[Erorr ]])</f>
        <v>1.6725899999999996</v>
      </c>
      <c r="L175" s="83">
        <f>Table8[[#This Row],[Abs Erorr ]]/Table8[[#This Row],[Adj Close]]</f>
        <v>2.2138203784932795E-2</v>
      </c>
      <c r="M175" s="85">
        <f t="shared" si="5"/>
        <v>71.607600000000005</v>
      </c>
      <c r="N175" s="82">
        <f>(Table8[[#This Row],[Adj Close]]-Table8[[#This Row],[Forecast 6 Period ]])</f>
        <v>3.9445999999999941</v>
      </c>
      <c r="O175" s="82">
        <f>Table8[[#This Row],[Erorr 2]]^2</f>
        <v>15.559869159999954</v>
      </c>
      <c r="P175" s="82">
        <f>ABS(Table8[[#This Row],[Erorr 2]])</f>
        <v>3.9445999999999941</v>
      </c>
      <c r="Q175" s="83">
        <f>Table8[[#This Row],[Abs Erorr 4]]/Table8[[#This Row],[Adj Close]]</f>
        <v>5.2210259926249586E-2</v>
      </c>
    </row>
    <row r="176" spans="6:17" x14ac:dyDescent="0.25">
      <c r="F176" s="50">
        <v>43719</v>
      </c>
      <c r="G176" s="51">
        <v>76.393299999999996</v>
      </c>
      <c r="H176" s="82">
        <f t="shared" si="4"/>
        <v>74.83802</v>
      </c>
      <c r="I176" s="82">
        <f>(Table8[[#This Row],[Adj Close]]-Table8[[#This Row],[Forecast 3 Period]])</f>
        <v>1.5552799999999962</v>
      </c>
      <c r="J176" s="82">
        <f>Table8[[#This Row],[Erorr ]]^2</f>
        <v>2.4188958783999883</v>
      </c>
      <c r="K176" s="82">
        <f>ABS(Table8[[#This Row],[Erorr ]])</f>
        <v>1.5552799999999962</v>
      </c>
      <c r="L176" s="83">
        <f>Table8[[#This Row],[Abs Erorr ]]/Table8[[#This Row],[Adj Close]]</f>
        <v>2.0358853459661989E-2</v>
      </c>
      <c r="M176" s="85">
        <f t="shared" si="5"/>
        <v>72.985849999999999</v>
      </c>
      <c r="N176" s="82">
        <f>(Table8[[#This Row],[Adj Close]]-Table8[[#This Row],[Forecast 6 Period ]])</f>
        <v>3.4074499999999972</v>
      </c>
      <c r="O176" s="82">
        <f>Table8[[#This Row],[Erorr 2]]^2</f>
        <v>11.61071550249998</v>
      </c>
      <c r="P176" s="82">
        <f>ABS(Table8[[#This Row],[Erorr 2]])</f>
        <v>3.4074499999999972</v>
      </c>
      <c r="Q176" s="83">
        <f>Table8[[#This Row],[Abs Erorr 4]]/Table8[[#This Row],[Adj Close]]</f>
        <v>4.4604042501109359E-2</v>
      </c>
    </row>
    <row r="177" spans="6:17" x14ac:dyDescent="0.25">
      <c r="F177" s="50">
        <v>43720</v>
      </c>
      <c r="G177" s="51">
        <v>75.998000000000005</v>
      </c>
      <c r="H177" s="82">
        <f t="shared" si="4"/>
        <v>75.840670000000003</v>
      </c>
      <c r="I177" s="82">
        <f>(Table8[[#This Row],[Adj Close]]-Table8[[#This Row],[Forecast 3 Period]])</f>
        <v>0.15733000000000175</v>
      </c>
      <c r="J177" s="82">
        <f>Table8[[#This Row],[Erorr ]]^2</f>
        <v>2.4752728900000548E-2</v>
      </c>
      <c r="K177" s="82">
        <f>ABS(Table8[[#This Row],[Erorr ]])</f>
        <v>0.15733000000000175</v>
      </c>
      <c r="L177" s="83">
        <f>Table8[[#This Row],[Abs Erorr ]]/Table8[[#This Row],[Adj Close]]</f>
        <v>2.0701860575278526E-3</v>
      </c>
      <c r="M177" s="85">
        <f t="shared" si="5"/>
        <v>74.24772999999999</v>
      </c>
      <c r="N177" s="82">
        <f>(Table8[[#This Row],[Adj Close]]-Table8[[#This Row],[Forecast 6 Period ]])</f>
        <v>1.7502700000000146</v>
      </c>
      <c r="O177" s="82">
        <f>Table8[[#This Row],[Erorr 2]]^2</f>
        <v>3.0634450729000511</v>
      </c>
      <c r="P177" s="82">
        <f>ABS(Table8[[#This Row],[Erorr 2]])</f>
        <v>1.7502700000000146</v>
      </c>
      <c r="Q177" s="83">
        <f>Table8[[#This Row],[Abs Erorr 4]]/Table8[[#This Row],[Adj Close]]</f>
        <v>2.303047448617088E-2</v>
      </c>
    </row>
    <row r="178" spans="6:17" x14ac:dyDescent="0.25">
      <c r="F178" s="50">
        <v>43721</v>
      </c>
      <c r="G178" s="51">
        <v>75.9559</v>
      </c>
      <c r="H178" s="82">
        <f t="shared" si="4"/>
        <v>75.982849999999999</v>
      </c>
      <c r="I178" s="82">
        <f>(Table8[[#This Row],[Adj Close]]-Table8[[#This Row],[Forecast 3 Period]])</f>
        <v>-2.6949999999999363E-2</v>
      </c>
      <c r="J178" s="82">
        <f>Table8[[#This Row],[Erorr ]]^2</f>
        <v>7.2630249999996565E-4</v>
      </c>
      <c r="K178" s="82">
        <f>ABS(Table8[[#This Row],[Erorr ]])</f>
        <v>2.6949999999999363E-2</v>
      </c>
      <c r="L178" s="83">
        <f>Table8[[#This Row],[Abs Erorr ]]/Table8[[#This Row],[Adj Close]]</f>
        <v>3.5481114699449764E-4</v>
      </c>
      <c r="M178" s="85">
        <f t="shared" si="5"/>
        <v>75.241389999999996</v>
      </c>
      <c r="N178" s="82">
        <f>(Table8[[#This Row],[Adj Close]]-Table8[[#This Row],[Forecast 6 Period ]])</f>
        <v>0.7145100000000042</v>
      </c>
      <c r="O178" s="82">
        <f>Table8[[#This Row],[Erorr 2]]^2</f>
        <v>0.51052454010000603</v>
      </c>
      <c r="P178" s="82">
        <f>ABS(Table8[[#This Row],[Erorr 2]])</f>
        <v>0.7145100000000042</v>
      </c>
      <c r="Q178" s="83">
        <f>Table8[[#This Row],[Abs Erorr 4]]/Table8[[#This Row],[Adj Close]]</f>
        <v>9.4069058493152502E-3</v>
      </c>
    </row>
    <row r="179" spans="6:17" x14ac:dyDescent="0.25">
      <c r="F179" s="50">
        <v>43724</v>
      </c>
      <c r="G179" s="51">
        <v>74.374600000000001</v>
      </c>
      <c r="H179" s="82">
        <f t="shared" si="4"/>
        <v>76.09975</v>
      </c>
      <c r="I179" s="82">
        <f>(Table8[[#This Row],[Adj Close]]-Table8[[#This Row],[Forecast 3 Period]])</f>
        <v>-1.7251499999999993</v>
      </c>
      <c r="J179" s="82">
        <f>Table8[[#This Row],[Erorr ]]^2</f>
        <v>2.9761425224999978</v>
      </c>
      <c r="K179" s="82">
        <f>ABS(Table8[[#This Row],[Erorr ]])</f>
        <v>1.7251499999999993</v>
      </c>
      <c r="L179" s="83">
        <f>Table8[[#This Row],[Abs Erorr ]]/Table8[[#This Row],[Adj Close]]</f>
        <v>2.3195418866118263E-2</v>
      </c>
      <c r="M179" s="85">
        <f t="shared" si="5"/>
        <v>75.652260000000012</v>
      </c>
      <c r="N179" s="82">
        <f>(Table8[[#This Row],[Adj Close]]-Table8[[#This Row],[Forecast 6 Period ]])</f>
        <v>-1.2776600000000116</v>
      </c>
      <c r="O179" s="82">
        <f>Table8[[#This Row],[Erorr 2]]^2</f>
        <v>1.6324150756000295</v>
      </c>
      <c r="P179" s="82">
        <f>ABS(Table8[[#This Row],[Erorr 2]])</f>
        <v>1.2776600000000116</v>
      </c>
      <c r="Q179" s="83">
        <f>Table8[[#This Row],[Abs Erorr 4]]/Table8[[#This Row],[Adj Close]]</f>
        <v>1.7178714238463285E-2</v>
      </c>
    </row>
    <row r="180" spans="6:17" x14ac:dyDescent="0.25">
      <c r="F180" s="50">
        <v>43725</v>
      </c>
      <c r="G180" s="51">
        <v>73.953999999999994</v>
      </c>
      <c r="H180" s="82">
        <f t="shared" si="4"/>
        <v>75.336010000000002</v>
      </c>
      <c r="I180" s="82">
        <f>(Table8[[#This Row],[Adj Close]]-Table8[[#This Row],[Forecast 3 Period]])</f>
        <v>-1.3820100000000082</v>
      </c>
      <c r="J180" s="82">
        <f>Table8[[#This Row],[Erorr ]]^2</f>
        <v>1.9099516401000225</v>
      </c>
      <c r="K180" s="82">
        <f>ABS(Table8[[#This Row],[Erorr ]])</f>
        <v>1.3820100000000082</v>
      </c>
      <c r="L180" s="83">
        <f>Table8[[#This Row],[Abs Erorr ]]/Table8[[#This Row],[Adj Close]]</f>
        <v>1.8687427319685323E-2</v>
      </c>
      <c r="M180" s="85">
        <f t="shared" si="5"/>
        <v>75.638810000000007</v>
      </c>
      <c r="N180" s="82">
        <f>(Table8[[#This Row],[Adj Close]]-Table8[[#This Row],[Forecast 6 Period ]])</f>
        <v>-1.684810000000013</v>
      </c>
      <c r="O180" s="82">
        <f>Table8[[#This Row],[Erorr 2]]^2</f>
        <v>2.838584736100044</v>
      </c>
      <c r="P180" s="82">
        <f>ABS(Table8[[#This Row],[Erorr 2]])</f>
        <v>1.684810000000013</v>
      </c>
      <c r="Q180" s="83">
        <f>Table8[[#This Row],[Abs Erorr 4]]/Table8[[#This Row],[Adj Close]]</f>
        <v>2.2781864402196136E-2</v>
      </c>
    </row>
    <row r="181" spans="6:17" x14ac:dyDescent="0.25">
      <c r="F181" s="50">
        <v>43726</v>
      </c>
      <c r="G181" s="51">
        <v>73.676400000000001</v>
      </c>
      <c r="H181" s="82">
        <f t="shared" si="4"/>
        <v>74.680750000000003</v>
      </c>
      <c r="I181" s="82">
        <f>(Table8[[#This Row],[Adj Close]]-Table8[[#This Row],[Forecast 3 Period]])</f>
        <v>-1.0043500000000023</v>
      </c>
      <c r="J181" s="82">
        <f>Table8[[#This Row],[Erorr ]]^2</f>
        <v>1.0087189225000046</v>
      </c>
      <c r="K181" s="82">
        <f>ABS(Table8[[#This Row],[Erorr ]])</f>
        <v>1.0043500000000023</v>
      </c>
      <c r="L181" s="83">
        <f>Table8[[#This Row],[Abs Erorr ]]/Table8[[#This Row],[Adj Close]]</f>
        <v>1.3631909268096735E-2</v>
      </c>
      <c r="M181" s="85">
        <f t="shared" si="5"/>
        <v>75.251050000000006</v>
      </c>
      <c r="N181" s="82">
        <f>(Table8[[#This Row],[Adj Close]]-Table8[[#This Row],[Forecast 6 Period ]])</f>
        <v>-1.5746500000000054</v>
      </c>
      <c r="O181" s="82">
        <f>Table8[[#This Row],[Erorr 2]]^2</f>
        <v>2.4795226225000171</v>
      </c>
      <c r="P181" s="82">
        <f>ABS(Table8[[#This Row],[Erorr 2]])</f>
        <v>1.5746500000000054</v>
      </c>
      <c r="Q181" s="83">
        <f>Table8[[#This Row],[Abs Erorr 4]]/Table8[[#This Row],[Adj Close]]</f>
        <v>2.1372515486641659E-2</v>
      </c>
    </row>
    <row r="182" spans="6:17" x14ac:dyDescent="0.25">
      <c r="F182" s="50">
        <v>43727</v>
      </c>
      <c r="G182" s="51">
        <v>73.230599999999995</v>
      </c>
      <c r="H182" s="82">
        <f t="shared" si="4"/>
        <v>73.969139999999996</v>
      </c>
      <c r="I182" s="82">
        <f>(Table8[[#This Row],[Adj Close]]-Table8[[#This Row],[Forecast 3 Period]])</f>
        <v>-0.73854000000000042</v>
      </c>
      <c r="J182" s="82">
        <f>Table8[[#This Row],[Erorr ]]^2</f>
        <v>0.54544133160000063</v>
      </c>
      <c r="K182" s="82">
        <f>ABS(Table8[[#This Row],[Erorr ]])</f>
        <v>0.73854000000000042</v>
      </c>
      <c r="L182" s="83">
        <f>Table8[[#This Row],[Abs Erorr ]]/Table8[[#This Row],[Adj Close]]</f>
        <v>1.0085128347985684E-2</v>
      </c>
      <c r="M182" s="85">
        <f t="shared" si="5"/>
        <v>74.831310000000002</v>
      </c>
      <c r="N182" s="82">
        <f>(Table8[[#This Row],[Adj Close]]-Table8[[#This Row],[Forecast 6 Period ]])</f>
        <v>-1.6007100000000065</v>
      </c>
      <c r="O182" s="82">
        <f>Table8[[#This Row],[Erorr 2]]^2</f>
        <v>2.5622725041000209</v>
      </c>
      <c r="P182" s="82">
        <f>ABS(Table8[[#This Row],[Erorr 2]])</f>
        <v>1.6007100000000065</v>
      </c>
      <c r="Q182" s="83">
        <f>Table8[[#This Row],[Abs Erorr 4]]/Table8[[#This Row],[Adj Close]]</f>
        <v>2.1858485387256238E-2</v>
      </c>
    </row>
    <row r="183" spans="6:17" x14ac:dyDescent="0.25">
      <c r="F183" s="50">
        <v>43728</v>
      </c>
      <c r="G183" s="51">
        <v>72.061400000000006</v>
      </c>
      <c r="H183" s="82">
        <f t="shared" si="4"/>
        <v>73.581360000000004</v>
      </c>
      <c r="I183" s="82">
        <f>(Table8[[#This Row],[Adj Close]]-Table8[[#This Row],[Forecast 3 Period]])</f>
        <v>-1.5199599999999975</v>
      </c>
      <c r="J183" s="82">
        <f>Table8[[#This Row],[Erorr ]]^2</f>
        <v>2.3102784015999926</v>
      </c>
      <c r="K183" s="82">
        <f>ABS(Table8[[#This Row],[Erorr ]])</f>
        <v>1.5199599999999975</v>
      </c>
      <c r="L183" s="83">
        <f>Table8[[#This Row],[Abs Erorr ]]/Table8[[#This Row],[Adj Close]]</f>
        <v>2.1092568282048328E-2</v>
      </c>
      <c r="M183" s="85">
        <f t="shared" si="5"/>
        <v>74.242509999999996</v>
      </c>
      <c r="N183" s="82">
        <f>(Table8[[#This Row],[Adj Close]]-Table8[[#This Row],[Forecast 6 Period ]])</f>
        <v>-2.1811099999999897</v>
      </c>
      <c r="O183" s="82">
        <f>Table8[[#This Row],[Erorr 2]]^2</f>
        <v>4.7572408320999546</v>
      </c>
      <c r="P183" s="82">
        <f>ABS(Table8[[#This Row],[Erorr 2]])</f>
        <v>2.1811099999999897</v>
      </c>
      <c r="Q183" s="83">
        <f>Table8[[#This Row],[Abs Erorr 4]]/Table8[[#This Row],[Adj Close]]</f>
        <v>3.0267383092751312E-2</v>
      </c>
    </row>
    <row r="184" spans="6:17" x14ac:dyDescent="0.25">
      <c r="F184" s="50">
        <v>43731</v>
      </c>
      <c r="G184" s="51">
        <v>73.684799999999996</v>
      </c>
      <c r="H184" s="82">
        <f t="shared" si="4"/>
        <v>72.896659999999997</v>
      </c>
      <c r="I184" s="82">
        <f>(Table8[[#This Row],[Adj Close]]-Table8[[#This Row],[Forecast 3 Period]])</f>
        <v>0.78813999999999851</v>
      </c>
      <c r="J184" s="82">
        <f>Table8[[#This Row],[Erorr ]]^2</f>
        <v>0.62116465959999767</v>
      </c>
      <c r="K184" s="82">
        <f>ABS(Table8[[#This Row],[Erorr ]])</f>
        <v>0.78813999999999851</v>
      </c>
      <c r="L184" s="83">
        <f>Table8[[#This Row],[Abs Erorr ]]/Table8[[#This Row],[Adj Close]]</f>
        <v>1.0696100145484531E-2</v>
      </c>
      <c r="M184" s="85">
        <f t="shared" si="5"/>
        <v>73.617530000000002</v>
      </c>
      <c r="N184" s="82">
        <f>(Table8[[#This Row],[Adj Close]]-Table8[[#This Row],[Forecast 6 Period ]])</f>
        <v>6.7269999999993502E-2</v>
      </c>
      <c r="O184" s="82">
        <f>Table8[[#This Row],[Erorr 2]]^2</f>
        <v>4.525252899999126E-3</v>
      </c>
      <c r="P184" s="82">
        <f>ABS(Table8[[#This Row],[Erorr 2]])</f>
        <v>6.7269999999993502E-2</v>
      </c>
      <c r="Q184" s="83">
        <f>Table8[[#This Row],[Abs Erorr 4]]/Table8[[#This Row],[Adj Close]]</f>
        <v>9.1294269645834025E-4</v>
      </c>
    </row>
    <row r="185" spans="6:17" x14ac:dyDescent="0.25">
      <c r="F185" s="50">
        <v>43732</v>
      </c>
      <c r="G185" s="51">
        <v>72.709100000000007</v>
      </c>
      <c r="H185" s="82">
        <f t="shared" si="4"/>
        <v>73.061520000000002</v>
      </c>
      <c r="I185" s="82">
        <f>(Table8[[#This Row],[Adj Close]]-Table8[[#This Row],[Forecast 3 Period]])</f>
        <v>-0.35241999999999507</v>
      </c>
      <c r="J185" s="82">
        <f>Table8[[#This Row],[Erorr ]]^2</f>
        <v>0.12419985639999652</v>
      </c>
      <c r="K185" s="82">
        <f>ABS(Table8[[#This Row],[Erorr ]])</f>
        <v>0.35241999999999507</v>
      </c>
      <c r="L185" s="83">
        <f>Table8[[#This Row],[Abs Erorr ]]/Table8[[#This Row],[Adj Close]]</f>
        <v>4.8469861406618296E-3</v>
      </c>
      <c r="M185" s="85">
        <f t="shared" si="5"/>
        <v>73.363500000000002</v>
      </c>
      <c r="N185" s="82">
        <f>(Table8[[#This Row],[Adj Close]]-Table8[[#This Row],[Forecast 6 Period ]])</f>
        <v>-0.65439999999999543</v>
      </c>
      <c r="O185" s="82">
        <f>Table8[[#This Row],[Erorr 2]]^2</f>
        <v>0.42823935999999402</v>
      </c>
      <c r="P185" s="82">
        <f>ABS(Table8[[#This Row],[Erorr 2]])</f>
        <v>0.65439999999999543</v>
      </c>
      <c r="Q185" s="83">
        <f>Table8[[#This Row],[Abs Erorr 4]]/Table8[[#This Row],[Adj Close]]</f>
        <v>9.0002489372031196E-3</v>
      </c>
    </row>
    <row r="186" spans="6:17" x14ac:dyDescent="0.25">
      <c r="F186" s="50">
        <v>43733</v>
      </c>
      <c r="G186" s="51">
        <v>73.196899999999999</v>
      </c>
      <c r="H186" s="82">
        <f t="shared" si="4"/>
        <v>72.807500000000005</v>
      </c>
      <c r="I186" s="82">
        <f>(Table8[[#This Row],[Adj Close]]-Table8[[#This Row],[Forecast 3 Period]])</f>
        <v>0.38939999999999486</v>
      </c>
      <c r="J186" s="82">
        <f>Table8[[#This Row],[Erorr ]]^2</f>
        <v>0.151632359999996</v>
      </c>
      <c r="K186" s="82">
        <f>ABS(Table8[[#This Row],[Erorr ]])</f>
        <v>0.38939999999999486</v>
      </c>
      <c r="L186" s="83">
        <f>Table8[[#This Row],[Abs Erorr ]]/Table8[[#This Row],[Adj Close]]</f>
        <v>5.3198974273499953E-3</v>
      </c>
      <c r="M186" s="85">
        <f t="shared" si="5"/>
        <v>73.100219999999993</v>
      </c>
      <c r="N186" s="82">
        <f>(Table8[[#This Row],[Adj Close]]-Table8[[#This Row],[Forecast 6 Period ]])</f>
        <v>9.6680000000006316E-2</v>
      </c>
      <c r="O186" s="82">
        <f>Table8[[#This Row],[Erorr 2]]^2</f>
        <v>9.3470224000012214E-3</v>
      </c>
      <c r="P186" s="82">
        <f>ABS(Table8[[#This Row],[Erorr 2]])</f>
        <v>9.6680000000006316E-2</v>
      </c>
      <c r="Q186" s="83">
        <f>Table8[[#This Row],[Abs Erorr 4]]/Table8[[#This Row],[Adj Close]]</f>
        <v>1.3208209637294245E-3</v>
      </c>
    </row>
    <row r="187" spans="6:17" x14ac:dyDescent="0.25">
      <c r="F187" s="50">
        <v>43734</v>
      </c>
      <c r="G187" s="51">
        <v>74.080200000000005</v>
      </c>
      <c r="H187" s="82">
        <f t="shared" si="4"/>
        <v>73.196930000000009</v>
      </c>
      <c r="I187" s="82">
        <f>(Table8[[#This Row],[Adj Close]]-Table8[[#This Row],[Forecast 3 Period]])</f>
        <v>0.883269999999996</v>
      </c>
      <c r="J187" s="82">
        <f>Table8[[#This Row],[Erorr ]]^2</f>
        <v>0.78016589289999294</v>
      </c>
      <c r="K187" s="82">
        <f>ABS(Table8[[#This Row],[Erorr ]])</f>
        <v>0.883269999999996</v>
      </c>
      <c r="L187" s="83">
        <f>Table8[[#This Row],[Abs Erorr ]]/Table8[[#This Row],[Adj Close]]</f>
        <v>1.1923158954754386E-2</v>
      </c>
      <c r="M187" s="85">
        <f t="shared" si="5"/>
        <v>73.021140000000003</v>
      </c>
      <c r="N187" s="82">
        <f>(Table8[[#This Row],[Adj Close]]-Table8[[#This Row],[Forecast 6 Period ]])</f>
        <v>1.0590600000000023</v>
      </c>
      <c r="O187" s="82">
        <f>Table8[[#This Row],[Erorr 2]]^2</f>
        <v>1.1216080836000049</v>
      </c>
      <c r="P187" s="82">
        <f>ABS(Table8[[#This Row],[Erorr 2]])</f>
        <v>1.0590600000000023</v>
      </c>
      <c r="Q187" s="83">
        <f>Table8[[#This Row],[Abs Erorr 4]]/Table8[[#This Row],[Adj Close]]</f>
        <v>1.4296127710238395E-2</v>
      </c>
    </row>
    <row r="188" spans="6:17" x14ac:dyDescent="0.25">
      <c r="F188" s="50">
        <v>43735</v>
      </c>
      <c r="G188" s="51">
        <v>74.6858</v>
      </c>
      <c r="H188" s="82">
        <f t="shared" si="4"/>
        <v>73.403880000000001</v>
      </c>
      <c r="I188" s="82">
        <f>(Table8[[#This Row],[Adj Close]]-Table8[[#This Row],[Forecast 3 Period]])</f>
        <v>1.2819199999999995</v>
      </c>
      <c r="J188" s="82">
        <f>Table8[[#This Row],[Erorr ]]^2</f>
        <v>1.6433188863999988</v>
      </c>
      <c r="K188" s="82">
        <f>ABS(Table8[[#This Row],[Erorr ]])</f>
        <v>1.2819199999999995</v>
      </c>
      <c r="L188" s="83">
        <f>Table8[[#This Row],[Abs Erorr ]]/Table8[[#This Row],[Adj Close]]</f>
        <v>1.7164173109212186E-2</v>
      </c>
      <c r="M188" s="85">
        <f t="shared" si="5"/>
        <v>73.263400000000004</v>
      </c>
      <c r="N188" s="82">
        <f>(Table8[[#This Row],[Adj Close]]-Table8[[#This Row],[Forecast 6 Period ]])</f>
        <v>1.4223999999999961</v>
      </c>
      <c r="O188" s="82">
        <f>Table8[[#This Row],[Erorr 2]]^2</f>
        <v>2.0232217599999891</v>
      </c>
      <c r="P188" s="82">
        <f>ABS(Table8[[#This Row],[Erorr 2]])</f>
        <v>1.4223999999999961</v>
      </c>
      <c r="Q188" s="83">
        <f>Table8[[#This Row],[Abs Erorr 4]]/Table8[[#This Row],[Adj Close]]</f>
        <v>1.9045119688079877E-2</v>
      </c>
    </row>
    <row r="189" spans="6:17" x14ac:dyDescent="0.25">
      <c r="F189" s="50">
        <v>43738</v>
      </c>
      <c r="G189" s="51">
        <v>74.853999999999999</v>
      </c>
      <c r="H189" s="82">
        <f t="shared" si="4"/>
        <v>74.057450000000003</v>
      </c>
      <c r="I189" s="82">
        <f>(Table8[[#This Row],[Adj Close]]-Table8[[#This Row],[Forecast 3 Period]])</f>
        <v>0.79654999999999632</v>
      </c>
      <c r="J189" s="82">
        <f>Table8[[#This Row],[Erorr ]]^2</f>
        <v>0.6344919024999941</v>
      </c>
      <c r="K189" s="82">
        <f>ABS(Table8[[#This Row],[Erorr ]])</f>
        <v>0.79654999999999632</v>
      </c>
      <c r="L189" s="83">
        <f>Table8[[#This Row],[Abs Erorr ]]/Table8[[#This Row],[Adj Close]]</f>
        <v>1.0641381890079306E-2</v>
      </c>
      <c r="M189" s="85">
        <f t="shared" si="5"/>
        <v>73.509020000000007</v>
      </c>
      <c r="N189" s="82">
        <f>(Table8[[#This Row],[Adj Close]]-Table8[[#This Row],[Forecast 6 Period ]])</f>
        <v>1.3449799999999925</v>
      </c>
      <c r="O189" s="82">
        <f>Table8[[#This Row],[Erorr 2]]^2</f>
        <v>1.8089712003999798</v>
      </c>
      <c r="P189" s="82">
        <f>ABS(Table8[[#This Row],[Erorr 2]])</f>
        <v>1.3449799999999925</v>
      </c>
      <c r="Q189" s="83">
        <f>Table8[[#This Row],[Abs Erorr 4]]/Table8[[#This Row],[Adj Close]]</f>
        <v>1.7968044459881805E-2</v>
      </c>
    </row>
    <row r="190" spans="6:17" x14ac:dyDescent="0.25">
      <c r="F190" s="50">
        <v>43739</v>
      </c>
      <c r="G190" s="51">
        <v>74.870800000000003</v>
      </c>
      <c r="H190" s="82">
        <f t="shared" si="4"/>
        <v>74.571400000000011</v>
      </c>
      <c r="I190" s="82">
        <f>(Table8[[#This Row],[Adj Close]]-Table8[[#This Row],[Forecast 3 Period]])</f>
        <v>0.29939999999999145</v>
      </c>
      <c r="J190" s="82">
        <f>Table8[[#This Row],[Erorr ]]^2</f>
        <v>8.9640359999994881E-2</v>
      </c>
      <c r="K190" s="82">
        <f>ABS(Table8[[#This Row],[Erorr ]])</f>
        <v>0.29939999999999145</v>
      </c>
      <c r="L190" s="83">
        <f>Table8[[#This Row],[Abs Erorr ]]/Table8[[#This Row],[Adj Close]]</f>
        <v>3.9988887523572797E-3</v>
      </c>
      <c r="M190" s="85">
        <f t="shared" si="5"/>
        <v>74.002770000000012</v>
      </c>
      <c r="N190" s="82">
        <f>(Table8[[#This Row],[Adj Close]]-Table8[[#This Row],[Forecast 6 Period ]])</f>
        <v>0.86802999999999031</v>
      </c>
      <c r="O190" s="82">
        <f>Table8[[#This Row],[Erorr 2]]^2</f>
        <v>0.75347608089998319</v>
      </c>
      <c r="P190" s="82">
        <f>ABS(Table8[[#This Row],[Erorr 2]])</f>
        <v>0.86802999999999031</v>
      </c>
      <c r="Q190" s="83">
        <f>Table8[[#This Row],[Abs Erorr 4]]/Table8[[#This Row],[Adj Close]]</f>
        <v>1.1593705423208919E-2</v>
      </c>
    </row>
    <row r="191" spans="6:17" x14ac:dyDescent="0.25">
      <c r="F191" s="50">
        <v>43740</v>
      </c>
      <c r="G191" s="51">
        <v>72.936199999999999</v>
      </c>
      <c r="H191" s="82">
        <f t="shared" si="4"/>
        <v>74.81026</v>
      </c>
      <c r="I191" s="82">
        <f>(Table8[[#This Row],[Adj Close]]-Table8[[#This Row],[Forecast 3 Period]])</f>
        <v>-1.8740600000000001</v>
      </c>
      <c r="J191" s="82">
        <f>Table8[[#This Row],[Erorr ]]^2</f>
        <v>3.5121008836000001</v>
      </c>
      <c r="K191" s="82">
        <f>ABS(Table8[[#This Row],[Erorr ]])</f>
        <v>1.8740600000000001</v>
      </c>
      <c r="L191" s="83">
        <f>Table8[[#This Row],[Abs Erorr ]]/Table8[[#This Row],[Adj Close]]</f>
        <v>2.5694511093256846E-2</v>
      </c>
      <c r="M191" s="85">
        <f t="shared" si="5"/>
        <v>74.288759999999996</v>
      </c>
      <c r="N191" s="82">
        <f>(Table8[[#This Row],[Adj Close]]-Table8[[#This Row],[Forecast 6 Period ]])</f>
        <v>-1.3525599999999969</v>
      </c>
      <c r="O191" s="82">
        <f>Table8[[#This Row],[Erorr 2]]^2</f>
        <v>1.8294185535999916</v>
      </c>
      <c r="P191" s="82">
        <f>ABS(Table8[[#This Row],[Erorr 2]])</f>
        <v>1.3525599999999969</v>
      </c>
      <c r="Q191" s="83">
        <f>Table8[[#This Row],[Abs Erorr 4]]/Table8[[#This Row],[Adj Close]]</f>
        <v>1.85444264987756E-2</v>
      </c>
    </row>
    <row r="192" spans="6:17" x14ac:dyDescent="0.25">
      <c r="F192" s="50">
        <v>43741</v>
      </c>
      <c r="G192" s="51">
        <v>73.323099999999997</v>
      </c>
      <c r="H192" s="82">
        <f t="shared" si="4"/>
        <v>74.091920000000002</v>
      </c>
      <c r="I192" s="82">
        <f>(Table8[[#This Row],[Adj Close]]-Table8[[#This Row],[Forecast 3 Period]])</f>
        <v>-0.76882000000000517</v>
      </c>
      <c r="J192" s="82">
        <f>Table8[[#This Row],[Erorr ]]^2</f>
        <v>0.59108419240000798</v>
      </c>
      <c r="K192" s="82">
        <f>ABS(Table8[[#This Row],[Erorr ]])</f>
        <v>0.76882000000000517</v>
      </c>
      <c r="L192" s="83">
        <f>Table8[[#This Row],[Abs Erorr ]]/Table8[[#This Row],[Adj Close]]</f>
        <v>1.0485372276949628E-2</v>
      </c>
      <c r="M192" s="85">
        <f t="shared" si="5"/>
        <v>74.197069999999997</v>
      </c>
      <c r="N192" s="82">
        <f>(Table8[[#This Row],[Adj Close]]-Table8[[#This Row],[Forecast 6 Period ]])</f>
        <v>-0.87396999999999991</v>
      </c>
      <c r="O192" s="82">
        <f>Table8[[#This Row],[Erorr 2]]^2</f>
        <v>0.76382356089999981</v>
      </c>
      <c r="P192" s="82">
        <f>ABS(Table8[[#This Row],[Erorr 2]])</f>
        <v>0.87396999999999991</v>
      </c>
      <c r="Q192" s="83">
        <f>Table8[[#This Row],[Abs Erorr 4]]/Table8[[#This Row],[Adj Close]]</f>
        <v>1.1919436030391512E-2</v>
      </c>
    </row>
    <row r="193" spans="6:17" x14ac:dyDescent="0.25">
      <c r="F193" s="50">
        <v>43742</v>
      </c>
      <c r="G193" s="51">
        <v>74.601699999999994</v>
      </c>
      <c r="H193" s="82">
        <f t="shared" si="4"/>
        <v>73.671340000000001</v>
      </c>
      <c r="I193" s="82">
        <f>(Table8[[#This Row],[Adj Close]]-Table8[[#This Row],[Forecast 3 Period]])</f>
        <v>0.93035999999999319</v>
      </c>
      <c r="J193" s="82">
        <f>Table8[[#This Row],[Erorr ]]^2</f>
        <v>0.86556972959998735</v>
      </c>
      <c r="K193" s="82">
        <f>ABS(Table8[[#This Row],[Erorr ]])</f>
        <v>0.93035999999999319</v>
      </c>
      <c r="L193" s="83">
        <f>Table8[[#This Row],[Abs Erorr ]]/Table8[[#This Row],[Adj Close]]</f>
        <v>1.2471029480561344E-2</v>
      </c>
      <c r="M193" s="85">
        <f t="shared" si="5"/>
        <v>74.073419999999999</v>
      </c>
      <c r="N193" s="82">
        <f>(Table8[[#This Row],[Adj Close]]-Table8[[#This Row],[Forecast 6 Period ]])</f>
        <v>0.5282799999999952</v>
      </c>
      <c r="O193" s="82">
        <f>Table8[[#This Row],[Erorr 2]]^2</f>
        <v>0.27907975839999494</v>
      </c>
      <c r="P193" s="82">
        <f>ABS(Table8[[#This Row],[Erorr 2]])</f>
        <v>0.5282799999999952</v>
      </c>
      <c r="Q193" s="83">
        <f>Table8[[#This Row],[Abs Erorr 4]]/Table8[[#This Row],[Adj Close]]</f>
        <v>7.0813399694644391E-3</v>
      </c>
    </row>
    <row r="194" spans="6:17" x14ac:dyDescent="0.25">
      <c r="F194" s="50">
        <v>43745</v>
      </c>
      <c r="G194" s="51">
        <v>74.273600000000002</v>
      </c>
      <c r="H194" s="82">
        <f t="shared" si="4"/>
        <v>73.718469999999996</v>
      </c>
      <c r="I194" s="82">
        <f>(Table8[[#This Row],[Adj Close]]-Table8[[#This Row],[Forecast 3 Period]])</f>
        <v>0.55513000000000545</v>
      </c>
      <c r="J194" s="82">
        <f>Table8[[#This Row],[Erorr ]]^2</f>
        <v>0.30816931690000604</v>
      </c>
      <c r="K194" s="82">
        <f>ABS(Table8[[#This Row],[Erorr ]])</f>
        <v>0.55513000000000545</v>
      </c>
      <c r="L194" s="83">
        <f>Table8[[#This Row],[Abs Erorr ]]/Table8[[#This Row],[Adj Close]]</f>
        <v>7.474122703087038E-3</v>
      </c>
      <c r="M194" s="85">
        <f t="shared" si="5"/>
        <v>74.100340000000003</v>
      </c>
      <c r="N194" s="82">
        <f>(Table8[[#This Row],[Adj Close]]-Table8[[#This Row],[Forecast 6 Period ]])</f>
        <v>0.17325999999999908</v>
      </c>
      <c r="O194" s="82">
        <f>Table8[[#This Row],[Erorr 2]]^2</f>
        <v>3.0019027599999682E-2</v>
      </c>
      <c r="P194" s="82">
        <f>ABS(Table8[[#This Row],[Erorr 2]])</f>
        <v>0.17325999999999908</v>
      </c>
      <c r="Q194" s="83">
        <f>Table8[[#This Row],[Abs Erorr 4]]/Table8[[#This Row],[Adj Close]]</f>
        <v>2.3327265677171847E-3</v>
      </c>
    </row>
    <row r="195" spans="6:17" x14ac:dyDescent="0.25">
      <c r="F195" s="50">
        <v>43746</v>
      </c>
      <c r="G195" s="51">
        <v>73.154899999999998</v>
      </c>
      <c r="H195" s="82">
        <f t="shared" si="4"/>
        <v>74.086880000000008</v>
      </c>
      <c r="I195" s="82">
        <f>(Table8[[#This Row],[Adj Close]]-Table8[[#This Row],[Forecast 3 Period]])</f>
        <v>-0.93198000000001002</v>
      </c>
      <c r="J195" s="82">
        <f>Table8[[#This Row],[Erorr ]]^2</f>
        <v>0.86858672040001872</v>
      </c>
      <c r="K195" s="82">
        <f>ABS(Table8[[#This Row],[Erorr ]])</f>
        <v>0.93198000000001002</v>
      </c>
      <c r="L195" s="83">
        <f>Table8[[#This Row],[Abs Erorr ]]/Table8[[#This Row],[Adj Close]]</f>
        <v>1.2739816471624048E-2</v>
      </c>
      <c r="M195" s="85">
        <f t="shared" si="5"/>
        <v>73.999399999999994</v>
      </c>
      <c r="N195" s="82">
        <f>(Table8[[#This Row],[Adj Close]]-Table8[[#This Row],[Forecast 6 Period ]])</f>
        <v>-0.84449999999999648</v>
      </c>
      <c r="O195" s="82">
        <f>Table8[[#This Row],[Erorr 2]]^2</f>
        <v>0.71318024999999408</v>
      </c>
      <c r="P195" s="82">
        <f>ABS(Table8[[#This Row],[Erorr 2]])</f>
        <v>0.84449999999999648</v>
      </c>
      <c r="Q195" s="83">
        <f>Table8[[#This Row],[Abs Erorr 4]]/Table8[[#This Row],[Adj Close]]</f>
        <v>1.1543997736310166E-2</v>
      </c>
    </row>
    <row r="196" spans="6:17" x14ac:dyDescent="0.25">
      <c r="F196" s="50">
        <v>43747</v>
      </c>
      <c r="G196" s="51">
        <v>74.399799999999999</v>
      </c>
      <c r="H196" s="82">
        <f t="shared" si="4"/>
        <v>73.924549999999996</v>
      </c>
      <c r="I196" s="82">
        <f>(Table8[[#This Row],[Adj Close]]-Table8[[#This Row],[Forecast 3 Period]])</f>
        <v>0.47525000000000261</v>
      </c>
      <c r="J196" s="82">
        <f>Table8[[#This Row],[Erorr ]]^2</f>
        <v>0.22586256250000247</v>
      </c>
      <c r="K196" s="82">
        <f>ABS(Table8[[#This Row],[Erorr ]])</f>
        <v>0.47525000000000261</v>
      </c>
      <c r="L196" s="83">
        <f>Table8[[#This Row],[Abs Erorr ]]/Table8[[#This Row],[Adj Close]]</f>
        <v>6.3877859886720479E-3</v>
      </c>
      <c r="M196" s="85">
        <f t="shared" si="5"/>
        <v>73.851360000000014</v>
      </c>
      <c r="N196" s="82">
        <f>(Table8[[#This Row],[Adj Close]]-Table8[[#This Row],[Forecast 6 Period ]])</f>
        <v>0.54843999999998516</v>
      </c>
      <c r="O196" s="82">
        <f>Table8[[#This Row],[Erorr 2]]^2</f>
        <v>0.30078643359998375</v>
      </c>
      <c r="P196" s="82">
        <f>ABS(Table8[[#This Row],[Erorr 2]])</f>
        <v>0.54843999999998516</v>
      </c>
      <c r="Q196" s="83">
        <f>Table8[[#This Row],[Abs Erorr 4]]/Table8[[#This Row],[Adj Close]]</f>
        <v>7.3715251922718229E-3</v>
      </c>
    </row>
    <row r="197" spans="6:17" x14ac:dyDescent="0.25">
      <c r="F197" s="50">
        <v>43748</v>
      </c>
      <c r="G197" s="51">
        <v>74.5428</v>
      </c>
      <c r="H197" s="82">
        <f t="shared" si="4"/>
        <v>73.988470000000007</v>
      </c>
      <c r="I197" s="82">
        <f>(Table8[[#This Row],[Adj Close]]-Table8[[#This Row],[Forecast 3 Period]])</f>
        <v>0.55432999999999311</v>
      </c>
      <c r="J197" s="82">
        <f>Table8[[#This Row],[Erorr ]]^2</f>
        <v>0.30728174889999238</v>
      </c>
      <c r="K197" s="82">
        <f>ABS(Table8[[#This Row],[Erorr ]])</f>
        <v>0.55432999999999311</v>
      </c>
      <c r="L197" s="83">
        <f>Table8[[#This Row],[Abs Erorr ]]/Table8[[#This Row],[Adj Close]]</f>
        <v>7.4363989546943916E-3</v>
      </c>
      <c r="M197" s="85">
        <f t="shared" si="5"/>
        <v>73.911930000000012</v>
      </c>
      <c r="N197" s="82">
        <f>(Table8[[#This Row],[Adj Close]]-Table8[[#This Row],[Forecast 6 Period ]])</f>
        <v>0.63086999999998739</v>
      </c>
      <c r="O197" s="82">
        <f>Table8[[#This Row],[Erorr 2]]^2</f>
        <v>0.3979969568999841</v>
      </c>
      <c r="P197" s="82">
        <f>ABS(Table8[[#This Row],[Erorr 2]])</f>
        <v>0.63086999999998739</v>
      </c>
      <c r="Q197" s="83">
        <f>Table8[[#This Row],[Abs Erorr 4]]/Table8[[#This Row],[Adj Close]]</f>
        <v>8.4631916160915251E-3</v>
      </c>
    </row>
    <row r="198" spans="6:17" x14ac:dyDescent="0.25">
      <c r="F198" s="50">
        <v>43749</v>
      </c>
      <c r="G198" s="51">
        <v>76.452200000000005</v>
      </c>
      <c r="H198" s="82">
        <f t="shared" ref="H198:H261" si="6">$A$10*G197+$A$11*G196+$A$12*G195</f>
        <v>74.083529999999996</v>
      </c>
      <c r="I198" s="82">
        <f>(Table8[[#This Row],[Adj Close]]-Table8[[#This Row],[Forecast 3 Period]])</f>
        <v>2.3686700000000087</v>
      </c>
      <c r="J198" s="82">
        <f>Table8[[#This Row],[Erorr ]]^2</f>
        <v>5.6105975689000411</v>
      </c>
      <c r="K198" s="82">
        <f>ABS(Table8[[#This Row],[Erorr ]])</f>
        <v>2.3686700000000087</v>
      </c>
      <c r="L198" s="83">
        <f>Table8[[#This Row],[Abs Erorr ]]/Table8[[#This Row],[Adj Close]]</f>
        <v>3.0982365451877231E-2</v>
      </c>
      <c r="M198" s="85">
        <f t="shared" si="5"/>
        <v>74.066699999999997</v>
      </c>
      <c r="N198" s="82">
        <f>(Table8[[#This Row],[Adj Close]]-Table8[[#This Row],[Forecast 6 Period ]])</f>
        <v>2.3855000000000075</v>
      </c>
      <c r="O198" s="82">
        <f>Table8[[#This Row],[Erorr 2]]^2</f>
        <v>5.6906102500000362</v>
      </c>
      <c r="P198" s="82">
        <f>ABS(Table8[[#This Row],[Erorr 2]])</f>
        <v>2.3855000000000075</v>
      </c>
      <c r="Q198" s="83">
        <f>Table8[[#This Row],[Abs Erorr 4]]/Table8[[#This Row],[Adj Close]]</f>
        <v>3.1202503001875777E-2</v>
      </c>
    </row>
    <row r="199" spans="6:17" x14ac:dyDescent="0.25">
      <c r="F199" s="50">
        <v>43752</v>
      </c>
      <c r="G199" s="51">
        <v>76.494299999999996</v>
      </c>
      <c r="H199" s="82">
        <f t="shared" si="6"/>
        <v>75.263660000000002</v>
      </c>
      <c r="I199" s="82">
        <f>(Table8[[#This Row],[Adj Close]]-Table8[[#This Row],[Forecast 3 Period]])</f>
        <v>1.230639999999994</v>
      </c>
      <c r="J199" s="82">
        <f>Table8[[#This Row],[Erorr ]]^2</f>
        <v>1.5144748095999852</v>
      </c>
      <c r="K199" s="82">
        <f>ABS(Table8[[#This Row],[Erorr ]])</f>
        <v>1.230639999999994</v>
      </c>
      <c r="L199" s="83">
        <f>Table8[[#This Row],[Abs Erorr ]]/Table8[[#This Row],[Adj Close]]</f>
        <v>1.608799609905567E-2</v>
      </c>
      <c r="M199" s="85">
        <f t="shared" si="5"/>
        <v>74.597470000000015</v>
      </c>
      <c r="N199" s="82">
        <f>(Table8[[#This Row],[Adj Close]]-Table8[[#This Row],[Forecast 6 Period ]])</f>
        <v>1.89682999999998</v>
      </c>
      <c r="O199" s="82">
        <f>Table8[[#This Row],[Erorr 2]]^2</f>
        <v>3.5979640488999243</v>
      </c>
      <c r="P199" s="82">
        <f>ABS(Table8[[#This Row],[Erorr 2]])</f>
        <v>1.89682999999998</v>
      </c>
      <c r="Q199" s="83">
        <f>Table8[[#This Row],[Abs Erorr 4]]/Table8[[#This Row],[Adj Close]]</f>
        <v>2.4797011019121427E-2</v>
      </c>
    </row>
    <row r="200" spans="6:17" x14ac:dyDescent="0.25">
      <c r="F200" s="50">
        <v>43753</v>
      </c>
      <c r="G200" s="51">
        <v>76.982100000000003</v>
      </c>
      <c r="H200" s="82">
        <f t="shared" si="6"/>
        <v>75.89622</v>
      </c>
      <c r="I200" s="82">
        <f>(Table8[[#This Row],[Adj Close]]-Table8[[#This Row],[Forecast 3 Period]])</f>
        <v>1.0858800000000031</v>
      </c>
      <c r="J200" s="82">
        <f>Table8[[#This Row],[Erorr ]]^2</f>
        <v>1.1791353744000066</v>
      </c>
      <c r="K200" s="82">
        <f>ABS(Table8[[#This Row],[Erorr ]])</f>
        <v>1.0858800000000031</v>
      </c>
      <c r="L200" s="83">
        <f>Table8[[#This Row],[Abs Erorr ]]/Table8[[#This Row],[Adj Close]]</f>
        <v>1.4105616760259891E-2</v>
      </c>
      <c r="M200" s="85">
        <f t="shared" si="5"/>
        <v>75.12066999999999</v>
      </c>
      <c r="N200" s="82">
        <f>(Table8[[#This Row],[Adj Close]]-Table8[[#This Row],[Forecast 6 Period ]])</f>
        <v>1.8614300000000128</v>
      </c>
      <c r="O200" s="82">
        <f>Table8[[#This Row],[Erorr 2]]^2</f>
        <v>3.4649216449000475</v>
      </c>
      <c r="P200" s="82">
        <f>ABS(Table8[[#This Row],[Erorr 2]])</f>
        <v>1.8614300000000128</v>
      </c>
      <c r="Q200" s="83">
        <f>Table8[[#This Row],[Abs Erorr 4]]/Table8[[#This Row],[Adj Close]]</f>
        <v>2.4180036657872581E-2</v>
      </c>
    </row>
    <row r="201" spans="6:17" x14ac:dyDescent="0.25">
      <c r="F201" s="50">
        <v>43754</v>
      </c>
      <c r="G201" s="51">
        <v>76.847499999999997</v>
      </c>
      <c r="H201" s="82">
        <f t="shared" si="6"/>
        <v>76.676789999999997</v>
      </c>
      <c r="I201" s="82">
        <f>(Table8[[#This Row],[Adj Close]]-Table8[[#This Row],[Forecast 3 Period]])</f>
        <v>0.1707099999999997</v>
      </c>
      <c r="J201" s="82">
        <f>Table8[[#This Row],[Erorr ]]^2</f>
        <v>2.9141904099999897E-2</v>
      </c>
      <c r="K201" s="82">
        <f>ABS(Table8[[#This Row],[Erorr ]])</f>
        <v>0.1707099999999997</v>
      </c>
      <c r="L201" s="83">
        <f>Table8[[#This Row],[Abs Erorr ]]/Table8[[#This Row],[Adj Close]]</f>
        <v>2.2214125378184025E-3</v>
      </c>
      <c r="M201" s="85">
        <f t="shared" ref="M201:M264" si="7">$B$10*G200+$B$11*G199+$B$12*G198+$B$13*G197+$B$14*G196+$B$15*G195</f>
        <v>75.649749999999997</v>
      </c>
      <c r="N201" s="82">
        <f>(Table8[[#This Row],[Adj Close]]-Table8[[#This Row],[Forecast 6 Period ]])</f>
        <v>1.1977499999999992</v>
      </c>
      <c r="O201" s="82">
        <f>Table8[[#This Row],[Erorr 2]]^2</f>
        <v>1.4346050624999982</v>
      </c>
      <c r="P201" s="82">
        <f>ABS(Table8[[#This Row],[Erorr 2]])</f>
        <v>1.1977499999999992</v>
      </c>
      <c r="Q201" s="83">
        <f>Table8[[#This Row],[Abs Erorr 4]]/Table8[[#This Row],[Adj Close]]</f>
        <v>1.5586063307199314E-2</v>
      </c>
    </row>
    <row r="202" spans="6:17" x14ac:dyDescent="0.25">
      <c r="F202" s="50">
        <v>43755</v>
      </c>
      <c r="G202" s="51">
        <v>76.998999999999995</v>
      </c>
      <c r="H202" s="82">
        <f t="shared" si="6"/>
        <v>76.78192</v>
      </c>
      <c r="I202" s="82">
        <f>(Table8[[#This Row],[Adj Close]]-Table8[[#This Row],[Forecast 3 Period]])</f>
        <v>0.21707999999999572</v>
      </c>
      <c r="J202" s="82">
        <f>Table8[[#This Row],[Erorr ]]^2</f>
        <v>4.7123726399998143E-2</v>
      </c>
      <c r="K202" s="82">
        <f>ABS(Table8[[#This Row],[Erorr ]])</f>
        <v>0.21707999999999572</v>
      </c>
      <c r="L202" s="83">
        <f>Table8[[#This Row],[Abs Erorr ]]/Table8[[#This Row],[Adj Close]]</f>
        <v>2.8192573929530997E-3</v>
      </c>
      <c r="M202" s="85">
        <f t="shared" si="7"/>
        <v>76.249480000000005</v>
      </c>
      <c r="N202" s="82">
        <f>(Table8[[#This Row],[Adj Close]]-Table8[[#This Row],[Forecast 6 Period ]])</f>
        <v>0.74951999999998975</v>
      </c>
      <c r="O202" s="82">
        <f>Table8[[#This Row],[Erorr 2]]^2</f>
        <v>0.56178023039998459</v>
      </c>
      <c r="P202" s="82">
        <f>ABS(Table8[[#This Row],[Erorr 2]])</f>
        <v>0.74951999999998975</v>
      </c>
      <c r="Q202" s="83">
        <f>Table8[[#This Row],[Abs Erorr 4]]/Table8[[#This Row],[Adj Close]]</f>
        <v>9.734152391589368E-3</v>
      </c>
    </row>
    <row r="203" spans="6:17" x14ac:dyDescent="0.25">
      <c r="F203" s="50">
        <v>43756</v>
      </c>
      <c r="G203" s="51">
        <v>77.781199999999998</v>
      </c>
      <c r="H203" s="82">
        <f t="shared" si="6"/>
        <v>76.948479999999989</v>
      </c>
      <c r="I203" s="82">
        <f>(Table8[[#This Row],[Adj Close]]-Table8[[#This Row],[Forecast 3 Period]])</f>
        <v>0.83272000000000901</v>
      </c>
      <c r="J203" s="82">
        <f>Table8[[#This Row],[Erorr ]]^2</f>
        <v>0.69342259840001497</v>
      </c>
      <c r="K203" s="82">
        <f>ABS(Table8[[#This Row],[Erorr ]])</f>
        <v>0.83272000000000901</v>
      </c>
      <c r="L203" s="83">
        <f>Table8[[#This Row],[Abs Erorr ]]/Table8[[#This Row],[Adj Close]]</f>
        <v>1.0705928939126794E-2</v>
      </c>
      <c r="M203" s="85">
        <f t="shared" si="7"/>
        <v>76.56407999999999</v>
      </c>
      <c r="N203" s="82">
        <f>(Table8[[#This Row],[Adj Close]]-Table8[[#This Row],[Forecast 6 Period ]])</f>
        <v>1.2171200000000084</v>
      </c>
      <c r="O203" s="82">
        <f>Table8[[#This Row],[Erorr 2]]^2</f>
        <v>1.4813810944000205</v>
      </c>
      <c r="P203" s="82">
        <f>ABS(Table8[[#This Row],[Erorr 2]])</f>
        <v>1.2171200000000084</v>
      </c>
      <c r="Q203" s="83">
        <f>Table8[[#This Row],[Abs Erorr 4]]/Table8[[#This Row],[Adj Close]]</f>
        <v>1.5647997202408916E-2</v>
      </c>
    </row>
    <row r="204" spans="6:17" x14ac:dyDescent="0.25">
      <c r="F204" s="50">
        <v>43759</v>
      </c>
      <c r="G204" s="51">
        <v>78.580299999999994</v>
      </c>
      <c r="H204" s="82">
        <f t="shared" si="6"/>
        <v>77.26643</v>
      </c>
      <c r="I204" s="82">
        <f>(Table8[[#This Row],[Adj Close]]-Table8[[#This Row],[Forecast 3 Period]])</f>
        <v>1.3138699999999943</v>
      </c>
      <c r="J204" s="82">
        <f>Table8[[#This Row],[Erorr ]]^2</f>
        <v>1.7262543768999852</v>
      </c>
      <c r="K204" s="82">
        <f>ABS(Table8[[#This Row],[Erorr ]])</f>
        <v>1.3138699999999943</v>
      </c>
      <c r="L204" s="83">
        <f>Table8[[#This Row],[Abs Erorr ]]/Table8[[#This Row],[Adj Close]]</f>
        <v>1.6720093967571955E-2</v>
      </c>
      <c r="M204" s="85">
        <f t="shared" si="7"/>
        <v>77.01661</v>
      </c>
      <c r="N204" s="82">
        <f>(Table8[[#This Row],[Adj Close]]-Table8[[#This Row],[Forecast 6 Period ]])</f>
        <v>1.563689999999994</v>
      </c>
      <c r="O204" s="82">
        <f>Table8[[#This Row],[Erorr 2]]^2</f>
        <v>2.4451264160999813</v>
      </c>
      <c r="P204" s="82">
        <f>ABS(Table8[[#This Row],[Erorr 2]])</f>
        <v>1.563689999999994</v>
      </c>
      <c r="Q204" s="83">
        <f>Table8[[#This Row],[Abs Erorr 4]]/Table8[[#This Row],[Adj Close]]</f>
        <v>1.9899262283294847E-2</v>
      </c>
    </row>
    <row r="205" spans="6:17" x14ac:dyDescent="0.25">
      <c r="F205" s="50">
        <v>43760</v>
      </c>
      <c r="G205" s="51">
        <v>78.361599999999996</v>
      </c>
      <c r="H205" s="82">
        <f t="shared" si="6"/>
        <v>77.86618</v>
      </c>
      <c r="I205" s="82">
        <f>(Table8[[#This Row],[Adj Close]]-Table8[[#This Row],[Forecast 3 Period]])</f>
        <v>0.49541999999999575</v>
      </c>
      <c r="J205" s="82">
        <f>Table8[[#This Row],[Erorr ]]^2</f>
        <v>0.24544097639999579</v>
      </c>
      <c r="K205" s="82">
        <f>ABS(Table8[[#This Row],[Erorr ]])</f>
        <v>0.49541999999999575</v>
      </c>
      <c r="L205" s="83">
        <f>Table8[[#This Row],[Abs Erorr ]]/Table8[[#This Row],[Adj Close]]</f>
        <v>6.3222292551453237E-3</v>
      </c>
      <c r="M205" s="85">
        <f t="shared" si="7"/>
        <v>77.389240000000001</v>
      </c>
      <c r="N205" s="82">
        <f>(Table8[[#This Row],[Adj Close]]-Table8[[#This Row],[Forecast 6 Period ]])</f>
        <v>0.97235999999999478</v>
      </c>
      <c r="O205" s="82">
        <f>Table8[[#This Row],[Erorr 2]]^2</f>
        <v>0.94548396959998982</v>
      </c>
      <c r="P205" s="82">
        <f>ABS(Table8[[#This Row],[Erorr 2]])</f>
        <v>0.97235999999999478</v>
      </c>
      <c r="Q205" s="83">
        <f>Table8[[#This Row],[Abs Erorr 4]]/Table8[[#This Row],[Adj Close]]</f>
        <v>1.2408628716105782E-2</v>
      </c>
    </row>
    <row r="206" spans="6:17" x14ac:dyDescent="0.25">
      <c r="F206" s="50">
        <v>43761</v>
      </c>
      <c r="G206" s="51">
        <v>76.956900000000005</v>
      </c>
      <c r="H206" s="82">
        <f t="shared" si="6"/>
        <v>78.25309</v>
      </c>
      <c r="I206" s="82">
        <f>(Table8[[#This Row],[Adj Close]]-Table8[[#This Row],[Forecast 3 Period]])</f>
        <v>-1.2961899999999957</v>
      </c>
      <c r="J206" s="82">
        <f>Table8[[#This Row],[Erorr ]]^2</f>
        <v>1.6801085160999889</v>
      </c>
      <c r="K206" s="82">
        <f>ABS(Table8[[#This Row],[Erorr ]])</f>
        <v>1.2961899999999957</v>
      </c>
      <c r="L206" s="83">
        <f>Table8[[#This Row],[Abs Erorr ]]/Table8[[#This Row],[Adj Close]]</f>
        <v>1.6843064104713101E-2</v>
      </c>
      <c r="M206" s="85">
        <f t="shared" si="7"/>
        <v>77.727379999999997</v>
      </c>
      <c r="N206" s="82">
        <f>(Table8[[#This Row],[Adj Close]]-Table8[[#This Row],[Forecast 6 Period ]])</f>
        <v>-0.77047999999999206</v>
      </c>
      <c r="O206" s="82">
        <f>Table8[[#This Row],[Erorr 2]]^2</f>
        <v>0.59363943039998779</v>
      </c>
      <c r="P206" s="82">
        <f>ABS(Table8[[#This Row],[Erorr 2]])</f>
        <v>0.77047999999999206</v>
      </c>
      <c r="Q206" s="83">
        <f>Table8[[#This Row],[Abs Erorr 4]]/Table8[[#This Row],[Adj Close]]</f>
        <v>1.001183779492147E-2</v>
      </c>
    </row>
    <row r="207" spans="6:17" x14ac:dyDescent="0.25">
      <c r="F207" s="50">
        <v>43762</v>
      </c>
      <c r="G207" s="51">
        <v>76.393299999999996</v>
      </c>
      <c r="H207" s="82">
        <f t="shared" si="6"/>
        <v>77.86533</v>
      </c>
      <c r="I207" s="82">
        <f>(Table8[[#This Row],[Adj Close]]-Table8[[#This Row],[Forecast 3 Period]])</f>
        <v>-1.4720300000000037</v>
      </c>
      <c r="J207" s="82">
        <f>Table8[[#This Row],[Erorr ]]^2</f>
        <v>2.1668723209000111</v>
      </c>
      <c r="K207" s="82">
        <f>ABS(Table8[[#This Row],[Erorr ]])</f>
        <v>1.4720300000000037</v>
      </c>
      <c r="L207" s="83">
        <f>Table8[[#This Row],[Abs Erorr ]]/Table8[[#This Row],[Adj Close]]</f>
        <v>1.9269098206256358E-2</v>
      </c>
      <c r="M207" s="85">
        <f t="shared" si="7"/>
        <v>77.720649999999992</v>
      </c>
      <c r="N207" s="82">
        <f>(Table8[[#This Row],[Adj Close]]-Table8[[#This Row],[Forecast 6 Period ]])</f>
        <v>-1.3273499999999956</v>
      </c>
      <c r="O207" s="82">
        <f>Table8[[#This Row],[Erorr 2]]^2</f>
        <v>1.7618580224999882</v>
      </c>
      <c r="P207" s="82">
        <f>ABS(Table8[[#This Row],[Erorr 2]])</f>
        <v>1.3273499999999956</v>
      </c>
      <c r="Q207" s="83">
        <f>Table8[[#This Row],[Abs Erorr 4]]/Table8[[#This Row],[Adj Close]]</f>
        <v>1.737521484213924E-2</v>
      </c>
    </row>
    <row r="208" spans="6:17" x14ac:dyDescent="0.25">
      <c r="F208" s="50">
        <v>43763</v>
      </c>
      <c r="G208" s="51">
        <v>70.782799999999995</v>
      </c>
      <c r="H208" s="82">
        <f t="shared" si="6"/>
        <v>77.152870000000007</v>
      </c>
      <c r="I208" s="82">
        <f>(Table8[[#This Row],[Adj Close]]-Table8[[#This Row],[Forecast 3 Period]])</f>
        <v>-6.3700700000000126</v>
      </c>
      <c r="J208" s="82">
        <f>Table8[[#This Row],[Erorr ]]^2</f>
        <v>40.577791804900158</v>
      </c>
      <c r="K208" s="82">
        <f>ABS(Table8[[#This Row],[Erorr ]])</f>
        <v>6.3700700000000126</v>
      </c>
      <c r="L208" s="83">
        <f>Table8[[#This Row],[Abs Erorr ]]/Table8[[#This Row],[Adj Close]]</f>
        <v>8.9994603208689294E-2</v>
      </c>
      <c r="M208" s="85">
        <f t="shared" si="7"/>
        <v>77.536439999999999</v>
      </c>
      <c r="N208" s="82">
        <f>(Table8[[#This Row],[Adj Close]]-Table8[[#This Row],[Forecast 6 Period ]])</f>
        <v>-6.7536400000000043</v>
      </c>
      <c r="O208" s="82">
        <f>Table8[[#This Row],[Erorr 2]]^2</f>
        <v>45.61165324960006</v>
      </c>
      <c r="P208" s="82">
        <f>ABS(Table8[[#This Row],[Erorr 2]])</f>
        <v>6.7536400000000043</v>
      </c>
      <c r="Q208" s="83">
        <f>Table8[[#This Row],[Abs Erorr 4]]/Table8[[#This Row],[Adj Close]]</f>
        <v>9.5413575049305838E-2</v>
      </c>
    </row>
    <row r="209" spans="6:17" x14ac:dyDescent="0.25">
      <c r="F209" s="50">
        <v>43766</v>
      </c>
      <c r="G209" s="51">
        <v>70.194000000000003</v>
      </c>
      <c r="H209" s="82">
        <f t="shared" si="6"/>
        <v>74.318179999999998</v>
      </c>
      <c r="I209" s="82">
        <f>(Table8[[#This Row],[Adj Close]]-Table8[[#This Row],[Forecast 3 Period]])</f>
        <v>-4.1241799999999955</v>
      </c>
      <c r="J209" s="82">
        <f>Table8[[#This Row],[Erorr ]]^2</f>
        <v>17.008860672399962</v>
      </c>
      <c r="K209" s="82">
        <f>ABS(Table8[[#This Row],[Erorr ]])</f>
        <v>4.1241799999999955</v>
      </c>
      <c r="L209" s="83">
        <f>Table8[[#This Row],[Abs Erorr ]]/Table8[[#This Row],[Adj Close]]</f>
        <v>5.875402456050368E-2</v>
      </c>
      <c r="M209" s="85">
        <f t="shared" si="7"/>
        <v>76.135069999999999</v>
      </c>
      <c r="N209" s="82">
        <f>(Table8[[#This Row],[Adj Close]]-Table8[[#This Row],[Forecast 6 Period ]])</f>
        <v>-5.9410699999999963</v>
      </c>
      <c r="O209" s="82">
        <f>Table8[[#This Row],[Erorr 2]]^2</f>
        <v>35.296312744899957</v>
      </c>
      <c r="P209" s="82">
        <f>ABS(Table8[[#This Row],[Erorr 2]])</f>
        <v>5.9410699999999963</v>
      </c>
      <c r="Q209" s="83">
        <f>Table8[[#This Row],[Abs Erorr 4]]/Table8[[#This Row],[Adj Close]]</f>
        <v>8.4637860785822097E-2</v>
      </c>
    </row>
    <row r="210" spans="6:17" x14ac:dyDescent="0.25">
      <c r="F210" s="50">
        <v>43767</v>
      </c>
      <c r="G210" s="51">
        <v>68.284599999999998</v>
      </c>
      <c r="H210" s="82">
        <f t="shared" si="6"/>
        <v>72.230429999999998</v>
      </c>
      <c r="I210" s="82">
        <f>(Table8[[#This Row],[Adj Close]]-Table8[[#This Row],[Forecast 3 Period]])</f>
        <v>-3.9458300000000008</v>
      </c>
      <c r="J210" s="82">
        <f>Table8[[#This Row],[Erorr ]]^2</f>
        <v>15.569574388900007</v>
      </c>
      <c r="K210" s="82">
        <f>ABS(Table8[[#This Row],[Erorr ]])</f>
        <v>3.9458300000000008</v>
      </c>
      <c r="L210" s="83">
        <f>Table8[[#This Row],[Abs Erorr ]]/Table8[[#This Row],[Adj Close]]</f>
        <v>5.7785064275107434E-2</v>
      </c>
      <c r="M210" s="85">
        <f t="shared" si="7"/>
        <v>74.55959</v>
      </c>
      <c r="N210" s="82">
        <f>(Table8[[#This Row],[Adj Close]]-Table8[[#This Row],[Forecast 6 Period ]])</f>
        <v>-6.2749900000000025</v>
      </c>
      <c r="O210" s="82">
        <f>Table8[[#This Row],[Erorr 2]]^2</f>
        <v>39.375499500100034</v>
      </c>
      <c r="P210" s="82">
        <f>ABS(Table8[[#This Row],[Erorr 2]])</f>
        <v>6.2749900000000025</v>
      </c>
      <c r="Q210" s="83">
        <f>Table8[[#This Row],[Abs Erorr 4]]/Table8[[#This Row],[Adj Close]]</f>
        <v>9.1894658532084866E-2</v>
      </c>
    </row>
    <row r="211" spans="6:17" x14ac:dyDescent="0.25">
      <c r="F211" s="50">
        <v>43768</v>
      </c>
      <c r="G211" s="51">
        <v>69.251999999999995</v>
      </c>
      <c r="H211" s="82">
        <f t="shared" si="6"/>
        <v>69.60687999999999</v>
      </c>
      <c r="I211" s="82">
        <f>(Table8[[#This Row],[Adj Close]]-Table8[[#This Row],[Forecast 3 Period]])</f>
        <v>-0.35487999999999431</v>
      </c>
      <c r="J211" s="82">
        <f>Table8[[#This Row],[Erorr ]]^2</f>
        <v>0.12593981439999596</v>
      </c>
      <c r="K211" s="82">
        <f>ABS(Table8[[#This Row],[Erorr ]])</f>
        <v>0.35487999999999431</v>
      </c>
      <c r="L211" s="83">
        <f>Table8[[#This Row],[Abs Erorr ]]/Table8[[#This Row],[Adj Close]]</f>
        <v>5.1244729394096106E-3</v>
      </c>
      <c r="M211" s="85">
        <f t="shared" si="7"/>
        <v>72.662790000000001</v>
      </c>
      <c r="N211" s="82">
        <f>(Table8[[#This Row],[Adj Close]]-Table8[[#This Row],[Forecast 6 Period ]])</f>
        <v>-3.4107900000000058</v>
      </c>
      <c r="O211" s="82">
        <f>Table8[[#This Row],[Erorr 2]]^2</f>
        <v>11.633488424100038</v>
      </c>
      <c r="P211" s="82">
        <f>ABS(Table8[[#This Row],[Erorr 2]])</f>
        <v>3.4107900000000058</v>
      </c>
      <c r="Q211" s="83">
        <f>Table8[[#This Row],[Abs Erorr 4]]/Table8[[#This Row],[Adj Close]]</f>
        <v>4.9251862762086381E-2</v>
      </c>
    </row>
    <row r="212" spans="6:17" x14ac:dyDescent="0.25">
      <c r="F212" s="50">
        <v>43769</v>
      </c>
      <c r="G212" s="51">
        <v>69.218299999999999</v>
      </c>
      <c r="H212" s="82">
        <f t="shared" si="6"/>
        <v>69.244380000000007</v>
      </c>
      <c r="I212" s="82">
        <f>(Table8[[#This Row],[Adj Close]]-Table8[[#This Row],[Forecast 3 Period]])</f>
        <v>-2.6080000000007431E-2</v>
      </c>
      <c r="J212" s="82">
        <f>Table8[[#This Row],[Erorr ]]^2</f>
        <v>6.8016640000038758E-4</v>
      </c>
      <c r="K212" s="82">
        <f>ABS(Table8[[#This Row],[Erorr ]])</f>
        <v>2.6080000000007431E-2</v>
      </c>
      <c r="L212" s="83">
        <f>Table8[[#This Row],[Abs Erorr ]]/Table8[[#This Row],[Adj Close]]</f>
        <v>3.7677897319072313E-4</v>
      </c>
      <c r="M212" s="85">
        <f t="shared" si="7"/>
        <v>71.037700000000001</v>
      </c>
      <c r="N212" s="82">
        <f>(Table8[[#This Row],[Adj Close]]-Table8[[#This Row],[Forecast 6 Period ]])</f>
        <v>-1.8194000000000017</v>
      </c>
      <c r="O212" s="82">
        <f>Table8[[#This Row],[Erorr 2]]^2</f>
        <v>3.3102163600000063</v>
      </c>
      <c r="P212" s="82">
        <f>ABS(Table8[[#This Row],[Erorr 2]])</f>
        <v>1.8194000000000017</v>
      </c>
      <c r="Q212" s="83">
        <f>Table8[[#This Row],[Abs Erorr 4]]/Table8[[#This Row],[Adj Close]]</f>
        <v>2.6284956434931249E-2</v>
      </c>
    </row>
    <row r="213" spans="6:17" x14ac:dyDescent="0.25">
      <c r="F213" s="50">
        <v>43770</v>
      </c>
      <c r="G213" s="51">
        <v>69.722999999999999</v>
      </c>
      <c r="H213" s="82">
        <f t="shared" si="6"/>
        <v>68.948299999999989</v>
      </c>
      <c r="I213" s="82">
        <f>(Table8[[#This Row],[Adj Close]]-Table8[[#This Row],[Forecast 3 Period]])</f>
        <v>0.77470000000000994</v>
      </c>
      <c r="J213" s="82">
        <f>Table8[[#This Row],[Erorr ]]^2</f>
        <v>0.60016009000001536</v>
      </c>
      <c r="K213" s="82">
        <f>ABS(Table8[[#This Row],[Erorr ]])</f>
        <v>0.77470000000000994</v>
      </c>
      <c r="L213" s="83">
        <f>Table8[[#This Row],[Abs Erorr ]]/Table8[[#This Row],[Adj Close]]</f>
        <v>1.1111111111111254E-2</v>
      </c>
      <c r="M213" s="85">
        <f t="shared" si="7"/>
        <v>70.107389999999995</v>
      </c>
      <c r="N213" s="82">
        <f>(Table8[[#This Row],[Adj Close]]-Table8[[#This Row],[Forecast 6 Period ]])</f>
        <v>-0.38438999999999623</v>
      </c>
      <c r="O213" s="82">
        <f>Table8[[#This Row],[Erorr 2]]^2</f>
        <v>0.1477556720999971</v>
      </c>
      <c r="P213" s="82">
        <f>ABS(Table8[[#This Row],[Erorr 2]])</f>
        <v>0.38438999999999623</v>
      </c>
      <c r="Q213" s="83">
        <f>Table8[[#This Row],[Abs Erorr 4]]/Table8[[#This Row],[Adj Close]]</f>
        <v>5.513101845875769E-3</v>
      </c>
    </row>
    <row r="214" spans="6:17" x14ac:dyDescent="0.25">
      <c r="F214" s="50">
        <v>43773</v>
      </c>
      <c r="G214" s="51">
        <v>71.329599999999999</v>
      </c>
      <c r="H214" s="82">
        <f t="shared" si="6"/>
        <v>69.430289999999999</v>
      </c>
      <c r="I214" s="82">
        <f>(Table8[[#This Row],[Adj Close]]-Table8[[#This Row],[Forecast 3 Period]])</f>
        <v>1.8993099999999998</v>
      </c>
      <c r="J214" s="82">
        <f>Table8[[#This Row],[Erorr ]]^2</f>
        <v>3.6073784760999992</v>
      </c>
      <c r="K214" s="82">
        <f>ABS(Table8[[#This Row],[Erorr ]])</f>
        <v>1.8993099999999998</v>
      </c>
      <c r="L214" s="83">
        <f>Table8[[#This Row],[Abs Erorr ]]/Table8[[#This Row],[Adj Close]]</f>
        <v>2.6627234696395323E-2</v>
      </c>
      <c r="M214" s="85">
        <f t="shared" si="7"/>
        <v>69.393259999999998</v>
      </c>
      <c r="N214" s="82">
        <f>(Table8[[#This Row],[Adj Close]]-Table8[[#This Row],[Forecast 6 Period ]])</f>
        <v>1.9363400000000013</v>
      </c>
      <c r="O214" s="82">
        <f>Table8[[#This Row],[Erorr 2]]^2</f>
        <v>3.7494125956000048</v>
      </c>
      <c r="P214" s="82">
        <f>ABS(Table8[[#This Row],[Erorr 2]])</f>
        <v>1.9363400000000013</v>
      </c>
      <c r="Q214" s="83">
        <f>Table8[[#This Row],[Abs Erorr 4]]/Table8[[#This Row],[Adj Close]]</f>
        <v>2.7146374015836361E-2</v>
      </c>
    </row>
    <row r="215" spans="6:17" x14ac:dyDescent="0.25">
      <c r="F215" s="50">
        <v>43774</v>
      </c>
      <c r="G215" s="51">
        <v>72.507199999999997</v>
      </c>
      <c r="H215" s="82">
        <f t="shared" si="6"/>
        <v>70.214230000000001</v>
      </c>
      <c r="I215" s="82">
        <f>(Table8[[#This Row],[Adj Close]]-Table8[[#This Row],[Forecast 3 Period]])</f>
        <v>2.2929699999999968</v>
      </c>
      <c r="J215" s="82">
        <f>Table8[[#This Row],[Erorr ]]^2</f>
        <v>5.2577114208999856</v>
      </c>
      <c r="K215" s="82">
        <f>ABS(Table8[[#This Row],[Erorr ]])</f>
        <v>2.2929699999999968</v>
      </c>
      <c r="L215" s="83">
        <f>Table8[[#This Row],[Abs Erorr ]]/Table8[[#This Row],[Adj Close]]</f>
        <v>3.1624031820288147E-2</v>
      </c>
      <c r="M215" s="85">
        <f t="shared" si="7"/>
        <v>69.752440000000007</v>
      </c>
      <c r="N215" s="82">
        <f>(Table8[[#This Row],[Adj Close]]-Table8[[#This Row],[Forecast 6 Period ]])</f>
        <v>2.7547599999999903</v>
      </c>
      <c r="O215" s="82">
        <f>Table8[[#This Row],[Erorr 2]]^2</f>
        <v>7.5887026575999466</v>
      </c>
      <c r="P215" s="82">
        <f>ABS(Table8[[#This Row],[Erorr 2]])</f>
        <v>2.7547599999999903</v>
      </c>
      <c r="Q215" s="83">
        <f>Table8[[#This Row],[Abs Erorr 4]]/Table8[[#This Row],[Adj Close]]</f>
        <v>3.7992916565527154E-2</v>
      </c>
    </row>
    <row r="216" spans="6:17" x14ac:dyDescent="0.25">
      <c r="F216" s="50">
        <v>43775</v>
      </c>
      <c r="G216" s="51">
        <v>72.4315</v>
      </c>
      <c r="H216" s="82">
        <f t="shared" si="6"/>
        <v>71.318659999999994</v>
      </c>
      <c r="I216" s="82">
        <f>(Table8[[#This Row],[Adj Close]]-Table8[[#This Row],[Forecast 3 Period]])</f>
        <v>1.1128400000000056</v>
      </c>
      <c r="J216" s="82">
        <f>Table8[[#This Row],[Erorr ]]^2</f>
        <v>1.2384128656000124</v>
      </c>
      <c r="K216" s="82">
        <f>ABS(Table8[[#This Row],[Erorr ]])</f>
        <v>1.1128400000000056</v>
      </c>
      <c r="L216" s="83">
        <f>Table8[[#This Row],[Abs Erorr ]]/Table8[[#This Row],[Adj Close]]</f>
        <v>1.5364033604164011E-2</v>
      </c>
      <c r="M216" s="85">
        <f t="shared" si="7"/>
        <v>70.309280000000001</v>
      </c>
      <c r="N216" s="82">
        <f>(Table8[[#This Row],[Adj Close]]-Table8[[#This Row],[Forecast 6 Period ]])</f>
        <v>2.1222199999999987</v>
      </c>
      <c r="O216" s="82">
        <f>Table8[[#This Row],[Erorr 2]]^2</f>
        <v>4.5038177283999943</v>
      </c>
      <c r="P216" s="82">
        <f>ABS(Table8[[#This Row],[Erorr 2]])</f>
        <v>2.1222199999999987</v>
      </c>
      <c r="Q216" s="83">
        <f>Table8[[#This Row],[Abs Erorr 4]]/Table8[[#This Row],[Adj Close]]</f>
        <v>2.9299683148906189E-2</v>
      </c>
    </row>
    <row r="217" spans="6:17" x14ac:dyDescent="0.25">
      <c r="F217" s="50">
        <v>43776</v>
      </c>
      <c r="G217" s="51">
        <v>72.683899999999994</v>
      </c>
      <c r="H217" s="82">
        <f t="shared" si="6"/>
        <v>72.123639999999995</v>
      </c>
      <c r="I217" s="82">
        <f>(Table8[[#This Row],[Adj Close]]-Table8[[#This Row],[Forecast 3 Period]])</f>
        <v>0.56025999999999954</v>
      </c>
      <c r="J217" s="82">
        <f>Table8[[#This Row],[Erorr ]]^2</f>
        <v>0.31389126759999947</v>
      </c>
      <c r="K217" s="82">
        <f>ABS(Table8[[#This Row],[Erorr ]])</f>
        <v>0.56025999999999954</v>
      </c>
      <c r="L217" s="83">
        <f>Table8[[#This Row],[Abs Erorr ]]/Table8[[#This Row],[Adj Close]]</f>
        <v>7.7081719610532671E-3</v>
      </c>
      <c r="M217" s="85">
        <f t="shared" si="7"/>
        <v>71.045290000000008</v>
      </c>
      <c r="N217" s="82">
        <f>(Table8[[#This Row],[Adj Close]]-Table8[[#This Row],[Forecast 6 Period ]])</f>
        <v>1.6386099999999857</v>
      </c>
      <c r="O217" s="82">
        <f>Table8[[#This Row],[Erorr 2]]^2</f>
        <v>2.6850427320999533</v>
      </c>
      <c r="P217" s="82">
        <f>ABS(Table8[[#This Row],[Erorr 2]])</f>
        <v>1.6386099999999857</v>
      </c>
      <c r="Q217" s="83">
        <f>Table8[[#This Row],[Abs Erorr 4]]/Table8[[#This Row],[Adj Close]]</f>
        <v>2.2544332376220673E-2</v>
      </c>
    </row>
    <row r="218" spans="6:17" x14ac:dyDescent="0.25">
      <c r="F218" s="50">
        <v>43777</v>
      </c>
      <c r="G218" s="51">
        <v>73.239000000000004</v>
      </c>
      <c r="H218" s="82">
        <f t="shared" si="6"/>
        <v>72.555170000000004</v>
      </c>
      <c r="I218" s="82">
        <f>(Table8[[#This Row],[Adj Close]]-Table8[[#This Row],[Forecast 3 Period]])</f>
        <v>0.68383000000000038</v>
      </c>
      <c r="J218" s="82">
        <f>Table8[[#This Row],[Erorr ]]^2</f>
        <v>0.46762346890000051</v>
      </c>
      <c r="K218" s="82">
        <f>ABS(Table8[[#This Row],[Erorr ]])</f>
        <v>0.68383000000000038</v>
      </c>
      <c r="L218" s="83">
        <f>Table8[[#This Row],[Abs Erorr ]]/Table8[[#This Row],[Adj Close]]</f>
        <v>9.3369652780622391E-3</v>
      </c>
      <c r="M218" s="85">
        <f t="shared" si="7"/>
        <v>71.684570000000008</v>
      </c>
      <c r="N218" s="82">
        <f>(Table8[[#This Row],[Adj Close]]-Table8[[#This Row],[Forecast 6 Period ]])</f>
        <v>1.5544299999999964</v>
      </c>
      <c r="O218" s="82">
        <f>Table8[[#This Row],[Erorr 2]]^2</f>
        <v>2.4162526248999887</v>
      </c>
      <c r="P218" s="82">
        <f>ABS(Table8[[#This Row],[Erorr 2]])</f>
        <v>1.5544299999999964</v>
      </c>
      <c r="Q218" s="83">
        <f>Table8[[#This Row],[Abs Erorr 4]]/Table8[[#This Row],[Adj Close]]</f>
        <v>2.1224074605060095E-2</v>
      </c>
    </row>
    <row r="219" spans="6:17" x14ac:dyDescent="0.25">
      <c r="F219" s="50">
        <v>43780</v>
      </c>
      <c r="G219" s="51">
        <v>72.675399999999996</v>
      </c>
      <c r="H219" s="82">
        <f t="shared" si="6"/>
        <v>72.830219999999997</v>
      </c>
      <c r="I219" s="82">
        <f>(Table8[[#This Row],[Adj Close]]-Table8[[#This Row],[Forecast 3 Period]])</f>
        <v>-0.15482000000000085</v>
      </c>
      <c r="J219" s="82">
        <f>Table8[[#This Row],[Erorr ]]^2</f>
        <v>2.3969232400000262E-2</v>
      </c>
      <c r="K219" s="82">
        <f>ABS(Table8[[#This Row],[Erorr ]])</f>
        <v>0.15482000000000085</v>
      </c>
      <c r="L219" s="83">
        <f>Table8[[#This Row],[Abs Erorr ]]/Table8[[#This Row],[Adj Close]]</f>
        <v>2.1302944325039953E-3</v>
      </c>
      <c r="M219" s="85">
        <f t="shared" si="7"/>
        <v>72.277580000000015</v>
      </c>
      <c r="N219" s="82">
        <f>(Table8[[#This Row],[Adj Close]]-Table8[[#This Row],[Forecast 6 Period ]])</f>
        <v>0.39781999999998163</v>
      </c>
      <c r="O219" s="82">
        <f>Table8[[#This Row],[Erorr 2]]^2</f>
        <v>0.15826075239998538</v>
      </c>
      <c r="P219" s="82">
        <f>ABS(Table8[[#This Row],[Erorr 2]])</f>
        <v>0.39781999999998163</v>
      </c>
      <c r="Q219" s="83">
        <f>Table8[[#This Row],[Abs Erorr 4]]/Table8[[#This Row],[Adj Close]]</f>
        <v>5.4739292800587494E-3</v>
      </c>
    </row>
    <row r="220" spans="6:17" x14ac:dyDescent="0.25">
      <c r="F220" s="50">
        <v>43781</v>
      </c>
      <c r="G220" s="51">
        <v>71.262299999999996</v>
      </c>
      <c r="H220" s="82">
        <f t="shared" si="6"/>
        <v>72.84702999999999</v>
      </c>
      <c r="I220" s="82">
        <f>(Table8[[#This Row],[Adj Close]]-Table8[[#This Row],[Forecast 3 Period]])</f>
        <v>-1.5847299999999933</v>
      </c>
      <c r="J220" s="82">
        <f>Table8[[#This Row],[Erorr ]]^2</f>
        <v>2.511369172899979</v>
      </c>
      <c r="K220" s="82">
        <f>ABS(Table8[[#This Row],[Erorr ]])</f>
        <v>1.5847299999999933</v>
      </c>
      <c r="L220" s="83">
        <f>Table8[[#This Row],[Abs Erorr ]]/Table8[[#This Row],[Adj Close]]</f>
        <v>2.2237985582839643E-2</v>
      </c>
      <c r="M220" s="85">
        <f t="shared" si="7"/>
        <v>72.589640000000003</v>
      </c>
      <c r="N220" s="82">
        <f>(Table8[[#This Row],[Adj Close]]-Table8[[#This Row],[Forecast 6 Period ]])</f>
        <v>-1.3273400000000066</v>
      </c>
      <c r="O220" s="82">
        <f>Table8[[#This Row],[Erorr 2]]^2</f>
        <v>1.7618314756000175</v>
      </c>
      <c r="P220" s="82">
        <f>ABS(Table8[[#This Row],[Erorr 2]])</f>
        <v>1.3273400000000066</v>
      </c>
      <c r="Q220" s="83">
        <f>Table8[[#This Row],[Abs Erorr 4]]/Table8[[#This Row],[Adj Close]]</f>
        <v>1.8626117877194627E-2</v>
      </c>
    </row>
    <row r="221" spans="6:17" x14ac:dyDescent="0.25">
      <c r="F221" s="50">
        <v>43782</v>
      </c>
      <c r="G221" s="51">
        <v>72.137100000000004</v>
      </c>
      <c r="H221" s="82">
        <f t="shared" si="6"/>
        <v>72.279240000000001</v>
      </c>
      <c r="I221" s="82">
        <f>(Table8[[#This Row],[Adj Close]]-Table8[[#This Row],[Forecast 3 Period]])</f>
        <v>-0.14213999999999771</v>
      </c>
      <c r="J221" s="82">
        <f>Table8[[#This Row],[Erorr ]]^2</f>
        <v>2.020377959999935E-2</v>
      </c>
      <c r="K221" s="82">
        <f>ABS(Table8[[#This Row],[Erorr ]])</f>
        <v>0.14213999999999771</v>
      </c>
      <c r="L221" s="83">
        <f>Table8[[#This Row],[Abs Erorr ]]/Table8[[#This Row],[Adj Close]]</f>
        <v>1.9704146687349188E-3</v>
      </c>
      <c r="M221" s="85">
        <f t="shared" si="7"/>
        <v>72.465990000000005</v>
      </c>
      <c r="N221" s="82">
        <f>(Table8[[#This Row],[Adj Close]]-Table8[[#This Row],[Forecast 6 Period ]])</f>
        <v>-0.32889000000000124</v>
      </c>
      <c r="O221" s="82">
        <f>Table8[[#This Row],[Erorr 2]]^2</f>
        <v>0.10816863210000081</v>
      </c>
      <c r="P221" s="82">
        <f>ABS(Table8[[#This Row],[Erorr 2]])</f>
        <v>0.32889000000000124</v>
      </c>
      <c r="Q221" s="83">
        <f>Table8[[#This Row],[Abs Erorr 4]]/Table8[[#This Row],[Adj Close]]</f>
        <v>4.5592351231197427E-3</v>
      </c>
    </row>
    <row r="222" spans="6:17" x14ac:dyDescent="0.25">
      <c r="F222" s="50">
        <v>43783</v>
      </c>
      <c r="G222" s="51">
        <v>72.204400000000007</v>
      </c>
      <c r="H222" s="82">
        <f t="shared" si="6"/>
        <v>72.036149999999992</v>
      </c>
      <c r="I222" s="82">
        <f>(Table8[[#This Row],[Adj Close]]-Table8[[#This Row],[Forecast 3 Period]])</f>
        <v>0.16825000000001467</v>
      </c>
      <c r="J222" s="82">
        <f>Table8[[#This Row],[Erorr ]]^2</f>
        <v>2.8308062500004935E-2</v>
      </c>
      <c r="K222" s="82">
        <f>ABS(Table8[[#This Row],[Erorr ]])</f>
        <v>0.16825000000001467</v>
      </c>
      <c r="L222" s="83">
        <f>Table8[[#This Row],[Abs Erorr ]]/Table8[[#This Row],[Adj Close]]</f>
        <v>2.330190403909106E-3</v>
      </c>
      <c r="M222" s="85">
        <f t="shared" si="7"/>
        <v>72.374300000000005</v>
      </c>
      <c r="N222" s="82">
        <f>(Table8[[#This Row],[Adj Close]]-Table8[[#This Row],[Forecast 6 Period ]])</f>
        <v>-0.16989999999999839</v>
      </c>
      <c r="O222" s="82">
        <f>Table8[[#This Row],[Erorr 2]]^2</f>
        <v>2.8866009999999453E-2</v>
      </c>
      <c r="P222" s="82">
        <f>ABS(Table8[[#This Row],[Erorr 2]])</f>
        <v>0.16989999999999839</v>
      </c>
      <c r="Q222" s="83">
        <f>Table8[[#This Row],[Abs Erorr 4]]/Table8[[#This Row],[Adj Close]]</f>
        <v>2.3530421968744062E-3</v>
      </c>
    </row>
    <row r="223" spans="6:17" x14ac:dyDescent="0.25">
      <c r="F223" s="50">
        <v>43784</v>
      </c>
      <c r="G223" s="51">
        <v>73.0792</v>
      </c>
      <c r="H223" s="82">
        <f t="shared" si="6"/>
        <v>71.901579999999996</v>
      </c>
      <c r="I223" s="82">
        <f>(Table8[[#This Row],[Adj Close]]-Table8[[#This Row],[Forecast 3 Period]])</f>
        <v>1.1776200000000046</v>
      </c>
      <c r="J223" s="82">
        <f>Table8[[#This Row],[Erorr ]]^2</f>
        <v>1.3867888644000108</v>
      </c>
      <c r="K223" s="82">
        <f>ABS(Table8[[#This Row],[Erorr ]])</f>
        <v>1.1776200000000046</v>
      </c>
      <c r="L223" s="83">
        <f>Table8[[#This Row],[Abs Erorr ]]/Table8[[#This Row],[Adj Close]]</f>
        <v>1.6114297912401949E-2</v>
      </c>
      <c r="M223" s="85">
        <f t="shared" si="7"/>
        <v>72.248130000000003</v>
      </c>
      <c r="N223" s="82">
        <f>(Table8[[#This Row],[Adj Close]]-Table8[[#This Row],[Forecast 6 Period ]])</f>
        <v>0.83106999999999687</v>
      </c>
      <c r="O223" s="82">
        <f>Table8[[#This Row],[Erorr 2]]^2</f>
        <v>0.69067734489999477</v>
      </c>
      <c r="P223" s="82">
        <f>ABS(Table8[[#This Row],[Erorr 2]])</f>
        <v>0.83106999999999687</v>
      </c>
      <c r="Q223" s="83">
        <f>Table8[[#This Row],[Abs Erorr 4]]/Table8[[#This Row],[Adj Close]]</f>
        <v>1.1372182508839682E-2</v>
      </c>
    </row>
    <row r="224" spans="6:17" x14ac:dyDescent="0.25">
      <c r="F224" s="50">
        <v>43787</v>
      </c>
      <c r="G224" s="51">
        <v>73.382000000000005</v>
      </c>
      <c r="H224" s="82">
        <f t="shared" si="6"/>
        <v>72.534130000000005</v>
      </c>
      <c r="I224" s="82">
        <f>(Table8[[#This Row],[Adj Close]]-Table8[[#This Row],[Forecast 3 Period]])</f>
        <v>0.84787000000000035</v>
      </c>
      <c r="J224" s="82">
        <f>Table8[[#This Row],[Erorr ]]^2</f>
        <v>0.71888353690000062</v>
      </c>
      <c r="K224" s="82">
        <f>ABS(Table8[[#This Row],[Erorr ]])</f>
        <v>0.84787000000000035</v>
      </c>
      <c r="L224" s="83">
        <f>Table8[[#This Row],[Abs Erorr ]]/Table8[[#This Row],[Adj Close]]</f>
        <v>1.1554195851843781E-2</v>
      </c>
      <c r="M224" s="85">
        <f t="shared" si="7"/>
        <v>72.328040000000001</v>
      </c>
      <c r="N224" s="82">
        <f>(Table8[[#This Row],[Adj Close]]-Table8[[#This Row],[Forecast 6 Period ]])</f>
        <v>1.0539600000000036</v>
      </c>
      <c r="O224" s="82">
        <f>Table8[[#This Row],[Erorr 2]]^2</f>
        <v>1.1108316816000074</v>
      </c>
      <c r="P224" s="82">
        <f>ABS(Table8[[#This Row],[Erorr 2]])</f>
        <v>1.0539600000000036</v>
      </c>
      <c r="Q224" s="83">
        <f>Table8[[#This Row],[Abs Erorr 4]]/Table8[[#This Row],[Adj Close]]</f>
        <v>1.4362650241203612E-2</v>
      </c>
    </row>
    <row r="225" spans="6:17" x14ac:dyDescent="0.25">
      <c r="F225" s="50">
        <v>43788</v>
      </c>
      <c r="G225" s="51">
        <v>72.616500000000002</v>
      </c>
      <c r="H225" s="82">
        <f t="shared" si="6"/>
        <v>72.937880000000007</v>
      </c>
      <c r="I225" s="82">
        <f>(Table8[[#This Row],[Adj Close]]-Table8[[#This Row],[Forecast 3 Period]])</f>
        <v>-0.32138000000000488</v>
      </c>
      <c r="J225" s="82">
        <f>Table8[[#This Row],[Erorr ]]^2</f>
        <v>0.10328510440000314</v>
      </c>
      <c r="K225" s="82">
        <f>ABS(Table8[[#This Row],[Erorr ]])</f>
        <v>0.32138000000000488</v>
      </c>
      <c r="L225" s="83">
        <f>Table8[[#This Row],[Abs Erorr ]]/Table8[[#This Row],[Adj Close]]</f>
        <v>4.4257159185585211E-3</v>
      </c>
      <c r="M225" s="85">
        <f t="shared" si="7"/>
        <v>72.554309999999987</v>
      </c>
      <c r="N225" s="82">
        <f>(Table8[[#This Row],[Adj Close]]-Table8[[#This Row],[Forecast 6 Period ]])</f>
        <v>6.2190000000015289E-2</v>
      </c>
      <c r="O225" s="82">
        <f>Table8[[#This Row],[Erorr 2]]^2</f>
        <v>3.8675961000019018E-3</v>
      </c>
      <c r="P225" s="82">
        <f>ABS(Table8[[#This Row],[Erorr 2]])</f>
        <v>6.2190000000015289E-2</v>
      </c>
      <c r="Q225" s="83">
        <f>Table8[[#This Row],[Abs Erorr 4]]/Table8[[#This Row],[Adj Close]]</f>
        <v>8.5641693003677246E-4</v>
      </c>
    </row>
    <row r="226" spans="6:17" x14ac:dyDescent="0.25">
      <c r="F226" s="50">
        <v>43789</v>
      </c>
      <c r="G226" s="51">
        <v>71.918400000000005</v>
      </c>
      <c r="H226" s="82">
        <f t="shared" si="6"/>
        <v>72.984960000000001</v>
      </c>
      <c r="I226" s="82">
        <f>(Table8[[#This Row],[Adj Close]]-Table8[[#This Row],[Forecast 3 Period]])</f>
        <v>-1.0665599999999955</v>
      </c>
      <c r="J226" s="82">
        <f>Table8[[#This Row],[Erorr ]]^2</f>
        <v>1.1375502335999905</v>
      </c>
      <c r="K226" s="82">
        <f>ABS(Table8[[#This Row],[Erorr ]])</f>
        <v>1.0665599999999955</v>
      </c>
      <c r="L226" s="83">
        <f>Table8[[#This Row],[Abs Erorr ]]/Table8[[#This Row],[Adj Close]]</f>
        <v>1.4830140826269709E-2</v>
      </c>
      <c r="M226" s="85">
        <f t="shared" si="7"/>
        <v>72.596360000000004</v>
      </c>
      <c r="N226" s="82">
        <f>(Table8[[#This Row],[Adj Close]]-Table8[[#This Row],[Forecast 6 Period ]])</f>
        <v>-0.67795999999999879</v>
      </c>
      <c r="O226" s="82">
        <f>Table8[[#This Row],[Erorr 2]]^2</f>
        <v>0.45962976159999835</v>
      </c>
      <c r="P226" s="82">
        <f>ABS(Table8[[#This Row],[Erorr 2]])</f>
        <v>0.67795999999999879</v>
      </c>
      <c r="Q226" s="83">
        <f>Table8[[#This Row],[Abs Erorr 4]]/Table8[[#This Row],[Adj Close]]</f>
        <v>9.4267948118979105E-3</v>
      </c>
    </row>
    <row r="227" spans="6:17" x14ac:dyDescent="0.25">
      <c r="F227" s="50">
        <v>43790</v>
      </c>
      <c r="G227" s="51">
        <v>71.329599999999999</v>
      </c>
      <c r="H227" s="82">
        <f t="shared" si="6"/>
        <v>72.566910000000007</v>
      </c>
      <c r="I227" s="82">
        <f>(Table8[[#This Row],[Adj Close]]-Table8[[#This Row],[Forecast 3 Period]])</f>
        <v>-1.2373100000000079</v>
      </c>
      <c r="J227" s="82">
        <f>Table8[[#This Row],[Erorr ]]^2</f>
        <v>1.5309360361000195</v>
      </c>
      <c r="K227" s="82">
        <f>ABS(Table8[[#This Row],[Erorr ]])</f>
        <v>1.2373100000000079</v>
      </c>
      <c r="L227" s="83">
        <f>Table8[[#This Row],[Abs Erorr ]]/Table8[[#This Row],[Adj Close]]</f>
        <v>1.7346375137390478E-2</v>
      </c>
      <c r="M227" s="85">
        <f t="shared" si="7"/>
        <v>72.633370000000014</v>
      </c>
      <c r="N227" s="82">
        <f>(Table8[[#This Row],[Adj Close]]-Table8[[#This Row],[Forecast 6 Period ]])</f>
        <v>-1.3037700000000143</v>
      </c>
      <c r="O227" s="82">
        <f>Table8[[#This Row],[Erorr 2]]^2</f>
        <v>1.6998162129000374</v>
      </c>
      <c r="P227" s="82">
        <f>ABS(Table8[[#This Row],[Erorr 2]])</f>
        <v>1.3037700000000143</v>
      </c>
      <c r="Q227" s="83">
        <f>Table8[[#This Row],[Abs Erorr 4]]/Table8[[#This Row],[Adj Close]]</f>
        <v>1.8278106143873152E-2</v>
      </c>
    </row>
    <row r="228" spans="6:17" x14ac:dyDescent="0.25">
      <c r="F228" s="50">
        <v>43791</v>
      </c>
      <c r="G228" s="51">
        <v>72.768000000000001</v>
      </c>
      <c r="H228" s="82">
        <f t="shared" si="6"/>
        <v>71.892309999999995</v>
      </c>
      <c r="I228" s="82">
        <f>(Table8[[#This Row],[Adj Close]]-Table8[[#This Row],[Forecast 3 Period]])</f>
        <v>0.87569000000000585</v>
      </c>
      <c r="J228" s="82">
        <f>Table8[[#This Row],[Erorr ]]^2</f>
        <v>0.76683297610001022</v>
      </c>
      <c r="K228" s="82">
        <f>ABS(Table8[[#This Row],[Erorr ]])</f>
        <v>0.87569000000000585</v>
      </c>
      <c r="L228" s="83">
        <f>Table8[[#This Row],[Abs Erorr ]]/Table8[[#This Row],[Adj Close]]</f>
        <v>1.2033998460861998E-2</v>
      </c>
      <c r="M228" s="85">
        <f t="shared" si="7"/>
        <v>72.377660000000006</v>
      </c>
      <c r="N228" s="82">
        <f>(Table8[[#This Row],[Adj Close]]-Table8[[#This Row],[Forecast 6 Period ]])</f>
        <v>0.3903399999999948</v>
      </c>
      <c r="O228" s="82">
        <f>Table8[[#This Row],[Erorr 2]]^2</f>
        <v>0.15236531559999594</v>
      </c>
      <c r="P228" s="82">
        <f>ABS(Table8[[#This Row],[Erorr 2]])</f>
        <v>0.3903399999999948</v>
      </c>
      <c r="Q228" s="83">
        <f>Table8[[#This Row],[Abs Erorr 4]]/Table8[[#This Row],[Adj Close]]</f>
        <v>5.3641710642039746E-3</v>
      </c>
    </row>
    <row r="229" spans="6:17" x14ac:dyDescent="0.25">
      <c r="F229" s="50">
        <v>43794</v>
      </c>
      <c r="G229" s="51">
        <v>72.801599999999993</v>
      </c>
      <c r="H229" s="82">
        <f t="shared" si="6"/>
        <v>72.081599999999995</v>
      </c>
      <c r="I229" s="82">
        <f>(Table8[[#This Row],[Adj Close]]-Table8[[#This Row],[Forecast 3 Period]])</f>
        <v>0.71999999999999886</v>
      </c>
      <c r="J229" s="82">
        <f>Table8[[#This Row],[Erorr ]]^2</f>
        <v>0.51839999999999842</v>
      </c>
      <c r="K229" s="82">
        <f>ABS(Table8[[#This Row],[Erorr ]])</f>
        <v>0.71999999999999886</v>
      </c>
      <c r="L229" s="83">
        <f>Table8[[#This Row],[Abs Erorr ]]/Table8[[#This Row],[Adj Close]]</f>
        <v>9.8898925298344948E-3</v>
      </c>
      <c r="M229" s="85">
        <f t="shared" si="7"/>
        <v>72.372620000000012</v>
      </c>
      <c r="N229" s="82">
        <f>(Table8[[#This Row],[Adj Close]]-Table8[[#This Row],[Forecast 6 Period ]])</f>
        <v>0.42897999999998149</v>
      </c>
      <c r="O229" s="82">
        <f>Table8[[#This Row],[Erorr 2]]^2</f>
        <v>0.18402384039998412</v>
      </c>
      <c r="P229" s="82">
        <f>ABS(Table8[[#This Row],[Erorr 2]])</f>
        <v>0.42897999999998149</v>
      </c>
      <c r="Q229" s="83">
        <f>Table8[[#This Row],[Abs Erorr 4]]/Table8[[#This Row],[Adj Close]]</f>
        <v>5.8924529131225345E-3</v>
      </c>
    </row>
    <row r="230" spans="6:17" x14ac:dyDescent="0.25">
      <c r="F230" s="50">
        <v>43795</v>
      </c>
      <c r="G230" s="51">
        <v>73.726900000000001</v>
      </c>
      <c r="H230" s="82">
        <f t="shared" si="6"/>
        <v>72.349919999999997</v>
      </c>
      <c r="I230" s="82">
        <f>(Table8[[#This Row],[Adj Close]]-Table8[[#This Row],[Forecast 3 Period]])</f>
        <v>1.3769800000000032</v>
      </c>
      <c r="J230" s="82">
        <f>Table8[[#This Row],[Erorr ]]^2</f>
        <v>1.8960739204000088</v>
      </c>
      <c r="K230" s="82">
        <f>ABS(Table8[[#This Row],[Erorr ]])</f>
        <v>1.3769800000000032</v>
      </c>
      <c r="L230" s="83">
        <f>Table8[[#This Row],[Abs Erorr ]]/Table8[[#This Row],[Adj Close]]</f>
        <v>1.867676519696343E-2</v>
      </c>
      <c r="M230" s="85">
        <f t="shared" si="7"/>
        <v>72.363370000000003</v>
      </c>
      <c r="N230" s="82">
        <f>(Table8[[#This Row],[Adj Close]]-Table8[[#This Row],[Forecast 6 Period ]])</f>
        <v>1.3635299999999972</v>
      </c>
      <c r="O230" s="82">
        <f>Table8[[#This Row],[Erorr 2]]^2</f>
        <v>1.8592140608999925</v>
      </c>
      <c r="P230" s="82">
        <f>ABS(Table8[[#This Row],[Erorr 2]])</f>
        <v>1.3635299999999972</v>
      </c>
      <c r="Q230" s="83">
        <f>Table8[[#This Row],[Abs Erorr 4]]/Table8[[#This Row],[Adj Close]]</f>
        <v>1.8494335174814039E-2</v>
      </c>
    </row>
    <row r="231" spans="6:17" x14ac:dyDescent="0.25">
      <c r="F231" s="50">
        <v>43796</v>
      </c>
      <c r="G231" s="51">
        <v>74.904499999999999</v>
      </c>
      <c r="H231" s="82">
        <f t="shared" si="6"/>
        <v>73.161639999999991</v>
      </c>
      <c r="I231" s="82">
        <f>(Table8[[#This Row],[Adj Close]]-Table8[[#This Row],[Forecast 3 Period]])</f>
        <v>1.7428600000000074</v>
      </c>
      <c r="J231" s="82">
        <f>Table8[[#This Row],[Erorr ]]^2</f>
        <v>3.037560979600026</v>
      </c>
      <c r="K231" s="82">
        <f>ABS(Table8[[#This Row],[Erorr ]])</f>
        <v>1.7428600000000074</v>
      </c>
      <c r="L231" s="83">
        <f>Table8[[#This Row],[Abs Erorr ]]/Table8[[#This Row],[Adj Close]]</f>
        <v>2.326776094894175E-2</v>
      </c>
      <c r="M231" s="85">
        <f t="shared" si="7"/>
        <v>72.578710000000015</v>
      </c>
      <c r="N231" s="82">
        <f>(Table8[[#This Row],[Adj Close]]-Table8[[#This Row],[Forecast 6 Period ]])</f>
        <v>2.3257899999999836</v>
      </c>
      <c r="O231" s="82">
        <f>Table8[[#This Row],[Erorr 2]]^2</f>
        <v>5.409299124099924</v>
      </c>
      <c r="P231" s="82">
        <f>ABS(Table8[[#This Row],[Erorr 2]])</f>
        <v>2.3257899999999836</v>
      </c>
      <c r="Q231" s="83">
        <f>Table8[[#This Row],[Abs Erorr 4]]/Table8[[#This Row],[Adj Close]]</f>
        <v>3.1050070423005074E-2</v>
      </c>
    </row>
    <row r="232" spans="6:17" x14ac:dyDescent="0.25">
      <c r="F232" s="50">
        <v>43798</v>
      </c>
      <c r="G232" s="51">
        <v>74.475499999999997</v>
      </c>
      <c r="H232" s="82">
        <f t="shared" si="6"/>
        <v>73.920349999999999</v>
      </c>
      <c r="I232" s="82">
        <f>(Table8[[#This Row],[Adj Close]]-Table8[[#This Row],[Forecast 3 Period]])</f>
        <v>0.55514999999999759</v>
      </c>
      <c r="J232" s="82">
        <f>Table8[[#This Row],[Erorr ]]^2</f>
        <v>0.30819152249999732</v>
      </c>
      <c r="K232" s="82">
        <f>ABS(Table8[[#This Row],[Erorr ]])</f>
        <v>0.55514999999999759</v>
      </c>
      <c r="L232" s="83">
        <f>Table8[[#This Row],[Abs Erorr ]]/Table8[[#This Row],[Adj Close]]</f>
        <v>7.4541292102771736E-3</v>
      </c>
      <c r="M232" s="85">
        <f t="shared" si="7"/>
        <v>73.165000000000006</v>
      </c>
      <c r="N232" s="82">
        <f>(Table8[[#This Row],[Adj Close]]-Table8[[#This Row],[Forecast 6 Period ]])</f>
        <v>1.3104999999999905</v>
      </c>
      <c r="O232" s="82">
        <f>Table8[[#This Row],[Erorr 2]]^2</f>
        <v>1.717410249999975</v>
      </c>
      <c r="P232" s="82">
        <f>ABS(Table8[[#This Row],[Erorr 2]])</f>
        <v>1.3104999999999905</v>
      </c>
      <c r="Q232" s="83">
        <f>Table8[[#This Row],[Abs Erorr 4]]/Table8[[#This Row],[Adj Close]]</f>
        <v>1.7596390759377117E-2</v>
      </c>
    </row>
    <row r="233" spans="6:17" x14ac:dyDescent="0.25">
      <c r="F233" s="50">
        <v>43801</v>
      </c>
      <c r="G233" s="51">
        <v>74.012900000000002</v>
      </c>
      <c r="H233" s="82">
        <f t="shared" si="6"/>
        <v>74.379620000000003</v>
      </c>
      <c r="I233" s="82">
        <f>(Table8[[#This Row],[Adj Close]]-Table8[[#This Row],[Forecast 3 Period]])</f>
        <v>-0.36672000000000082</v>
      </c>
      <c r="J233" s="82">
        <f>Table8[[#This Row],[Erorr ]]^2</f>
        <v>0.13448355840000059</v>
      </c>
      <c r="K233" s="82">
        <f>ABS(Table8[[#This Row],[Erorr ]])</f>
        <v>0.36672000000000082</v>
      </c>
      <c r="L233" s="83">
        <f>Table8[[#This Row],[Abs Erorr ]]/Table8[[#This Row],[Adj Close]]</f>
        <v>4.9548119314335856E-3</v>
      </c>
      <c r="M233" s="85">
        <f t="shared" si="7"/>
        <v>73.591459999999998</v>
      </c>
      <c r="N233" s="82">
        <f>(Table8[[#This Row],[Adj Close]]-Table8[[#This Row],[Forecast 6 Period ]])</f>
        <v>0.42144000000000403</v>
      </c>
      <c r="O233" s="82">
        <f>Table8[[#This Row],[Erorr 2]]^2</f>
        <v>0.17761167360000341</v>
      </c>
      <c r="P233" s="82">
        <f>ABS(Table8[[#This Row],[Erorr 2]])</f>
        <v>0.42144000000000403</v>
      </c>
      <c r="Q233" s="83">
        <f>Table8[[#This Row],[Abs Erorr 4]]/Table8[[#This Row],[Adj Close]]</f>
        <v>5.6941425075899476E-3</v>
      </c>
    </row>
    <row r="234" spans="6:17" x14ac:dyDescent="0.25">
      <c r="F234" s="50">
        <v>43802</v>
      </c>
      <c r="G234" s="51">
        <v>72.330600000000004</v>
      </c>
      <c r="H234" s="82">
        <f t="shared" si="6"/>
        <v>74.419160000000005</v>
      </c>
      <c r="I234" s="82">
        <f>(Table8[[#This Row],[Adj Close]]-Table8[[#This Row],[Forecast 3 Period]])</f>
        <v>-2.0885600000000011</v>
      </c>
      <c r="J234" s="82">
        <f>Table8[[#This Row],[Erorr ]]^2</f>
        <v>4.3620828736000048</v>
      </c>
      <c r="K234" s="82">
        <f>ABS(Table8[[#This Row],[Erorr ]])</f>
        <v>2.0885600000000011</v>
      </c>
      <c r="L234" s="83">
        <f>Table8[[#This Row],[Abs Erorr ]]/Table8[[#This Row],[Adj Close]]</f>
        <v>2.8875192518795653E-2</v>
      </c>
      <c r="M234" s="85">
        <f t="shared" si="7"/>
        <v>73.980919999999983</v>
      </c>
      <c r="N234" s="82">
        <f>(Table8[[#This Row],[Adj Close]]-Table8[[#This Row],[Forecast 6 Period ]])</f>
        <v>-1.6503199999999794</v>
      </c>
      <c r="O234" s="82">
        <f>Table8[[#This Row],[Erorr 2]]^2</f>
        <v>2.723556102399932</v>
      </c>
      <c r="P234" s="82">
        <f>ABS(Table8[[#This Row],[Erorr 2]])</f>
        <v>1.6503199999999794</v>
      </c>
      <c r="Q234" s="83">
        <f>Table8[[#This Row],[Abs Erorr 4]]/Table8[[#This Row],[Adj Close]]</f>
        <v>2.2816346055472777E-2</v>
      </c>
    </row>
    <row r="235" spans="6:17" x14ac:dyDescent="0.25">
      <c r="F235" s="50">
        <v>43803</v>
      </c>
      <c r="G235" s="51">
        <v>74.054900000000004</v>
      </c>
      <c r="H235" s="82">
        <f t="shared" si="6"/>
        <v>73.478759999999994</v>
      </c>
      <c r="I235" s="82">
        <f>(Table8[[#This Row],[Adj Close]]-Table8[[#This Row],[Forecast 3 Period]])</f>
        <v>0.57614000000000942</v>
      </c>
      <c r="J235" s="82">
        <f>Table8[[#This Row],[Erorr ]]^2</f>
        <v>0.33193729960001084</v>
      </c>
      <c r="K235" s="82">
        <f>ABS(Table8[[#This Row],[Erorr ]])</f>
        <v>0.57614000000000942</v>
      </c>
      <c r="L235" s="83">
        <f>Table8[[#This Row],[Abs Erorr ]]/Table8[[#This Row],[Adj Close]]</f>
        <v>7.779903828106032E-3</v>
      </c>
      <c r="M235" s="85">
        <f t="shared" si="7"/>
        <v>73.797550000000001</v>
      </c>
      <c r="N235" s="82">
        <f>(Table8[[#This Row],[Adj Close]]-Table8[[#This Row],[Forecast 6 Period ]])</f>
        <v>0.25735000000000241</v>
      </c>
      <c r="O235" s="82">
        <f>Table8[[#This Row],[Erorr 2]]^2</f>
        <v>6.6229022500001247E-2</v>
      </c>
      <c r="P235" s="82">
        <f>ABS(Table8[[#This Row],[Erorr 2]])</f>
        <v>0.25735000000000241</v>
      </c>
      <c r="Q235" s="83">
        <f>Table8[[#This Row],[Abs Erorr 4]]/Table8[[#This Row],[Adj Close]]</f>
        <v>3.4751245359861726E-3</v>
      </c>
    </row>
    <row r="236" spans="6:17" x14ac:dyDescent="0.25">
      <c r="F236" s="50">
        <v>43804</v>
      </c>
      <c r="G236" s="51">
        <v>75.022199999999998</v>
      </c>
      <c r="H236" s="82">
        <f t="shared" si="6"/>
        <v>73.525009999999995</v>
      </c>
      <c r="I236" s="82">
        <f>(Table8[[#This Row],[Adj Close]]-Table8[[#This Row],[Forecast 3 Period]])</f>
        <v>1.4971900000000034</v>
      </c>
      <c r="J236" s="82">
        <f>Table8[[#This Row],[Erorr ]]^2</f>
        <v>2.2415778961000101</v>
      </c>
      <c r="K236" s="82">
        <f>ABS(Table8[[#This Row],[Erorr ]])</f>
        <v>1.4971900000000034</v>
      </c>
      <c r="L236" s="83">
        <f>Table8[[#This Row],[Abs Erorr ]]/Table8[[#This Row],[Adj Close]]</f>
        <v>1.9956626171986472E-2</v>
      </c>
      <c r="M236" s="85">
        <f t="shared" si="7"/>
        <v>73.837920000000011</v>
      </c>
      <c r="N236" s="82">
        <f>(Table8[[#This Row],[Adj Close]]-Table8[[#This Row],[Forecast 6 Period ]])</f>
        <v>1.1842799999999869</v>
      </c>
      <c r="O236" s="82">
        <f>Table8[[#This Row],[Erorr 2]]^2</f>
        <v>1.402519118399969</v>
      </c>
      <c r="P236" s="82">
        <f>ABS(Table8[[#This Row],[Erorr 2]])</f>
        <v>1.1842799999999869</v>
      </c>
      <c r="Q236" s="83">
        <f>Table8[[#This Row],[Abs Erorr 4]]/Table8[[#This Row],[Adj Close]]</f>
        <v>1.5785727424682119E-2</v>
      </c>
    </row>
    <row r="237" spans="6:17" x14ac:dyDescent="0.25">
      <c r="F237" s="50">
        <v>43805</v>
      </c>
      <c r="G237" s="51">
        <v>76.056899999999999</v>
      </c>
      <c r="H237" s="82">
        <f t="shared" si="6"/>
        <v>73.924530000000004</v>
      </c>
      <c r="I237" s="82">
        <f>(Table8[[#This Row],[Adj Close]]-Table8[[#This Row],[Forecast 3 Period]])</f>
        <v>2.1323699999999945</v>
      </c>
      <c r="J237" s="82">
        <f>Table8[[#This Row],[Erorr ]]^2</f>
        <v>4.5470018168999768</v>
      </c>
      <c r="K237" s="82">
        <f>ABS(Table8[[#This Row],[Erorr ]])</f>
        <v>2.1323699999999945</v>
      </c>
      <c r="L237" s="83">
        <f>Table8[[#This Row],[Abs Erorr ]]/Table8[[#This Row],[Adj Close]]</f>
        <v>2.8036509508013008E-2</v>
      </c>
      <c r="M237" s="85">
        <f t="shared" si="7"/>
        <v>74.022120000000001</v>
      </c>
      <c r="N237" s="82">
        <f>(Table8[[#This Row],[Adj Close]]-Table8[[#This Row],[Forecast 6 Period ]])</f>
        <v>2.0347799999999978</v>
      </c>
      <c r="O237" s="82">
        <f>Table8[[#This Row],[Erorr 2]]^2</f>
        <v>4.140329648399991</v>
      </c>
      <c r="P237" s="82">
        <f>ABS(Table8[[#This Row],[Erorr 2]])</f>
        <v>2.0347799999999978</v>
      </c>
      <c r="Q237" s="83">
        <f>Table8[[#This Row],[Abs Erorr 4]]/Table8[[#This Row],[Adj Close]]</f>
        <v>2.6753391211053801E-2</v>
      </c>
    </row>
    <row r="238" spans="6:17" x14ac:dyDescent="0.25">
      <c r="F238" s="50">
        <v>43808</v>
      </c>
      <c r="G238" s="51">
        <v>76.826400000000007</v>
      </c>
      <c r="H238" s="82">
        <f t="shared" si="6"/>
        <v>75.145890000000009</v>
      </c>
      <c r="I238" s="82">
        <f>(Table8[[#This Row],[Adj Close]]-Table8[[#This Row],[Forecast 3 Period]])</f>
        <v>1.6805099999999982</v>
      </c>
      <c r="J238" s="82">
        <f>Table8[[#This Row],[Erorr ]]^2</f>
        <v>2.824113860099994</v>
      </c>
      <c r="K238" s="82">
        <f>ABS(Table8[[#This Row],[Erorr ]])</f>
        <v>1.6805099999999982</v>
      </c>
      <c r="L238" s="83">
        <f>Table8[[#This Row],[Abs Erorr ]]/Table8[[#This Row],[Adj Close]]</f>
        <v>2.1874121395770177E-2</v>
      </c>
      <c r="M238" s="85">
        <f t="shared" si="7"/>
        <v>74.341759999999994</v>
      </c>
      <c r="N238" s="82">
        <f>(Table8[[#This Row],[Adj Close]]-Table8[[#This Row],[Forecast 6 Period ]])</f>
        <v>2.4846400000000131</v>
      </c>
      <c r="O238" s="82">
        <f>Table8[[#This Row],[Erorr 2]]^2</f>
        <v>6.1734359296000649</v>
      </c>
      <c r="P238" s="82">
        <f>ABS(Table8[[#This Row],[Erorr 2]])</f>
        <v>2.4846400000000131</v>
      </c>
      <c r="Q238" s="83">
        <f>Table8[[#This Row],[Abs Erorr 4]]/Table8[[#This Row],[Adj Close]]</f>
        <v>3.234096612622761E-2</v>
      </c>
    </row>
    <row r="239" spans="6:17" x14ac:dyDescent="0.25">
      <c r="F239" s="50">
        <v>43809</v>
      </c>
      <c r="G239" s="51">
        <v>76.335899999999995</v>
      </c>
      <c r="H239" s="82">
        <f t="shared" si="6"/>
        <v>76.054289999999995</v>
      </c>
      <c r="I239" s="82">
        <f>(Table8[[#This Row],[Adj Close]]-Table8[[#This Row],[Forecast 3 Period]])</f>
        <v>0.28161000000000058</v>
      </c>
      <c r="J239" s="82">
        <f>Table8[[#This Row],[Erorr ]]^2</f>
        <v>7.9304192100000323E-2</v>
      </c>
      <c r="K239" s="82">
        <f>ABS(Table8[[#This Row],[Erorr ]])</f>
        <v>0.28161000000000058</v>
      </c>
      <c r="L239" s="83">
        <f>Table8[[#This Row],[Abs Erorr ]]/Table8[[#This Row],[Adj Close]]</f>
        <v>3.6890899301639281E-3</v>
      </c>
      <c r="M239" s="85">
        <f t="shared" si="7"/>
        <v>75.026430000000005</v>
      </c>
      <c r="N239" s="82">
        <f>(Table8[[#This Row],[Adj Close]]-Table8[[#This Row],[Forecast 6 Period ]])</f>
        <v>1.3094699999999904</v>
      </c>
      <c r="O239" s="82">
        <f>Table8[[#This Row],[Erorr 2]]^2</f>
        <v>1.7147116808999747</v>
      </c>
      <c r="P239" s="82">
        <f>ABS(Table8[[#This Row],[Erorr 2]])</f>
        <v>1.3094699999999904</v>
      </c>
      <c r="Q239" s="83">
        <f>Table8[[#This Row],[Abs Erorr 4]]/Table8[[#This Row],[Adj Close]]</f>
        <v>1.7154052025324787E-2</v>
      </c>
    </row>
    <row r="240" spans="6:17" x14ac:dyDescent="0.25">
      <c r="F240" s="50">
        <v>43810</v>
      </c>
      <c r="G240" s="51">
        <v>77.511399999999995</v>
      </c>
      <c r="H240" s="82">
        <f t="shared" si="6"/>
        <v>76.399349999999998</v>
      </c>
      <c r="I240" s="82">
        <f>(Table8[[#This Row],[Adj Close]]-Table8[[#This Row],[Forecast 3 Period]])</f>
        <v>1.1120499999999964</v>
      </c>
      <c r="J240" s="82">
        <f>Table8[[#This Row],[Erorr ]]^2</f>
        <v>1.2366552024999922</v>
      </c>
      <c r="K240" s="82">
        <f>ABS(Table8[[#This Row],[Erorr ]])</f>
        <v>1.1120499999999964</v>
      </c>
      <c r="L240" s="83">
        <f>Table8[[#This Row],[Abs Erorr ]]/Table8[[#This Row],[Adj Close]]</f>
        <v>1.4346921872137472E-2</v>
      </c>
      <c r="M240" s="85">
        <f t="shared" si="7"/>
        <v>75.486829999999998</v>
      </c>
      <c r="N240" s="82">
        <f>(Table8[[#This Row],[Adj Close]]-Table8[[#This Row],[Forecast 6 Period ]])</f>
        <v>2.0245699999999971</v>
      </c>
      <c r="O240" s="82">
        <f>Table8[[#This Row],[Erorr 2]]^2</f>
        <v>4.0988836848999881</v>
      </c>
      <c r="P240" s="82">
        <f>ABS(Table8[[#This Row],[Erorr 2]])</f>
        <v>2.0245699999999971</v>
      </c>
      <c r="Q240" s="83">
        <f>Table8[[#This Row],[Abs Erorr 4]]/Table8[[#This Row],[Adj Close]]</f>
        <v>2.611964175592232E-2</v>
      </c>
    </row>
    <row r="241" spans="6:17" x14ac:dyDescent="0.25">
      <c r="F241" s="50">
        <v>43811</v>
      </c>
      <c r="G241" s="51">
        <v>78.948899999999995</v>
      </c>
      <c r="H241" s="82">
        <f t="shared" si="6"/>
        <v>76.953249999999997</v>
      </c>
      <c r="I241" s="82">
        <f>(Table8[[#This Row],[Adj Close]]-Table8[[#This Row],[Forecast 3 Period]])</f>
        <v>1.9956499999999977</v>
      </c>
      <c r="J241" s="82">
        <f>Table8[[#This Row],[Erorr ]]^2</f>
        <v>3.9826189224999911</v>
      </c>
      <c r="K241" s="82">
        <f>ABS(Table8[[#This Row],[Erorr ]])</f>
        <v>1.9956499999999977</v>
      </c>
      <c r="L241" s="83">
        <f>Table8[[#This Row],[Abs Erorr ]]/Table8[[#This Row],[Adj Close]]</f>
        <v>2.5277742945120172E-2</v>
      </c>
      <c r="M241" s="85">
        <f t="shared" si="7"/>
        <v>76.253829999999994</v>
      </c>
      <c r="N241" s="82">
        <f>(Table8[[#This Row],[Adj Close]]-Table8[[#This Row],[Forecast 6 Period ]])</f>
        <v>2.6950700000000012</v>
      </c>
      <c r="O241" s="82">
        <f>Table8[[#This Row],[Erorr 2]]^2</f>
        <v>7.2634023049000067</v>
      </c>
      <c r="P241" s="82">
        <f>ABS(Table8[[#This Row],[Erorr 2]])</f>
        <v>2.6950700000000012</v>
      </c>
      <c r="Q241" s="83">
        <f>Table8[[#This Row],[Abs Erorr 4]]/Table8[[#This Row],[Adj Close]]</f>
        <v>3.4136891077646447E-2</v>
      </c>
    </row>
    <row r="242" spans="6:17" x14ac:dyDescent="0.25">
      <c r="F242" s="50">
        <v>43812</v>
      </c>
      <c r="G242" s="51">
        <v>78.7714</v>
      </c>
      <c r="H242" s="82">
        <f t="shared" si="6"/>
        <v>77.733750000000001</v>
      </c>
      <c r="I242" s="82">
        <f>(Table8[[#This Row],[Adj Close]]-Table8[[#This Row],[Forecast 3 Period]])</f>
        <v>1.0376499999999993</v>
      </c>
      <c r="J242" s="82">
        <f>Table8[[#This Row],[Erorr ]]^2</f>
        <v>1.0767175224999985</v>
      </c>
      <c r="K242" s="82">
        <f>ABS(Table8[[#This Row],[Erorr ]])</f>
        <v>1.0376499999999993</v>
      </c>
      <c r="L242" s="83">
        <f>Table8[[#This Row],[Abs Erorr ]]/Table8[[#This Row],[Adj Close]]</f>
        <v>1.317292824553073E-2</v>
      </c>
      <c r="M242" s="85">
        <f t="shared" si="7"/>
        <v>77.032429999999991</v>
      </c>
      <c r="N242" s="82">
        <f>(Table8[[#This Row],[Adj Close]]-Table8[[#This Row],[Forecast 6 Period ]])</f>
        <v>1.738970000000009</v>
      </c>
      <c r="O242" s="82">
        <f>Table8[[#This Row],[Erorr 2]]^2</f>
        <v>3.0240166609000312</v>
      </c>
      <c r="P242" s="82">
        <f>ABS(Table8[[#This Row],[Erorr 2]])</f>
        <v>1.738970000000009</v>
      </c>
      <c r="Q242" s="83">
        <f>Table8[[#This Row],[Abs Erorr 4]]/Table8[[#This Row],[Adj Close]]</f>
        <v>2.2076159621385542E-2</v>
      </c>
    </row>
    <row r="243" spans="6:17" x14ac:dyDescent="0.25">
      <c r="F243" s="50">
        <v>43815</v>
      </c>
      <c r="G243" s="51">
        <v>79.524000000000001</v>
      </c>
      <c r="H243" s="82">
        <f t="shared" si="6"/>
        <v>78.446650000000005</v>
      </c>
      <c r="I243" s="82">
        <f>(Table8[[#This Row],[Adj Close]]-Table8[[#This Row],[Forecast 3 Period]])</f>
        <v>1.0773499999999956</v>
      </c>
      <c r="J243" s="82">
        <f>Table8[[#This Row],[Erorr ]]^2</f>
        <v>1.1606830224999904</v>
      </c>
      <c r="K243" s="82">
        <f>ABS(Table8[[#This Row],[Erorr ]])</f>
        <v>1.0773499999999956</v>
      </c>
      <c r="L243" s="83">
        <f>Table8[[#This Row],[Abs Erorr ]]/Table8[[#This Row],[Adj Close]]</f>
        <v>1.3547482520999894E-2</v>
      </c>
      <c r="M243" s="85">
        <f t="shared" si="7"/>
        <v>77.601849999999999</v>
      </c>
      <c r="N243" s="82">
        <f>(Table8[[#This Row],[Adj Close]]-Table8[[#This Row],[Forecast 6 Period ]])</f>
        <v>1.922150000000002</v>
      </c>
      <c r="O243" s="82">
        <f>Table8[[#This Row],[Erorr 2]]^2</f>
        <v>3.6946606225000078</v>
      </c>
      <c r="P243" s="82">
        <f>ABS(Table8[[#This Row],[Erorr 2]])</f>
        <v>1.922150000000002</v>
      </c>
      <c r="Q243" s="83">
        <f>Table8[[#This Row],[Abs Erorr 4]]/Table8[[#This Row],[Adj Close]]</f>
        <v>2.4170690609124315E-2</v>
      </c>
    </row>
    <row r="244" spans="6:17" x14ac:dyDescent="0.25">
      <c r="F244" s="50">
        <v>43816</v>
      </c>
      <c r="G244" s="51">
        <v>80.352699999999999</v>
      </c>
      <c r="H244" s="82">
        <f t="shared" si="6"/>
        <v>79.125689999999992</v>
      </c>
      <c r="I244" s="82">
        <f>(Table8[[#This Row],[Adj Close]]-Table8[[#This Row],[Forecast 3 Period]])</f>
        <v>1.227010000000007</v>
      </c>
      <c r="J244" s="82">
        <f>Table8[[#This Row],[Erorr ]]^2</f>
        <v>1.5055535401000173</v>
      </c>
      <c r="K244" s="82">
        <f>ABS(Table8[[#This Row],[Erorr ]])</f>
        <v>1.227010000000007</v>
      </c>
      <c r="L244" s="83">
        <f>Table8[[#This Row],[Abs Erorr ]]/Table8[[#This Row],[Adj Close]]</f>
        <v>1.5270302055811528E-2</v>
      </c>
      <c r="M244" s="85">
        <f t="shared" si="7"/>
        <v>78.267370000000014</v>
      </c>
      <c r="N244" s="82">
        <f>(Table8[[#This Row],[Adj Close]]-Table8[[#This Row],[Forecast 6 Period ]])</f>
        <v>2.0853299999999848</v>
      </c>
      <c r="O244" s="82">
        <f>Table8[[#This Row],[Erorr 2]]^2</f>
        <v>4.3486012088999368</v>
      </c>
      <c r="P244" s="82">
        <f>ABS(Table8[[#This Row],[Erorr 2]])</f>
        <v>2.0853299999999848</v>
      </c>
      <c r="Q244" s="83">
        <f>Table8[[#This Row],[Abs Erorr 4]]/Table8[[#This Row],[Adj Close]]</f>
        <v>2.595220820208885E-2</v>
      </c>
    </row>
    <row r="245" spans="6:17" x14ac:dyDescent="0.25">
      <c r="F245" s="50">
        <v>43817</v>
      </c>
      <c r="G245" s="51">
        <v>81.604299999999995</v>
      </c>
      <c r="H245" s="82">
        <f t="shared" si="6"/>
        <v>79.6297</v>
      </c>
      <c r="I245" s="82">
        <f>(Table8[[#This Row],[Adj Close]]-Table8[[#This Row],[Forecast 3 Period]])</f>
        <v>1.9745999999999952</v>
      </c>
      <c r="J245" s="82">
        <f>Table8[[#This Row],[Erorr ]]^2</f>
        <v>3.8990451599999814</v>
      </c>
      <c r="K245" s="82">
        <f>ABS(Table8[[#This Row],[Erorr ]])</f>
        <v>1.9745999999999952</v>
      </c>
      <c r="L245" s="83">
        <f>Table8[[#This Row],[Abs Erorr ]]/Table8[[#This Row],[Adj Close]]</f>
        <v>2.4197254311353635E-2</v>
      </c>
      <c r="M245" s="85">
        <f t="shared" si="7"/>
        <v>78.904130000000009</v>
      </c>
      <c r="N245" s="82">
        <f>(Table8[[#This Row],[Adj Close]]-Table8[[#This Row],[Forecast 6 Period ]])</f>
        <v>2.7001699999999857</v>
      </c>
      <c r="O245" s="82">
        <f>Table8[[#This Row],[Erorr 2]]^2</f>
        <v>7.2909180288999229</v>
      </c>
      <c r="P245" s="82">
        <f>ABS(Table8[[#This Row],[Erorr 2]])</f>
        <v>2.7001699999999857</v>
      </c>
      <c r="Q245" s="83">
        <f>Table8[[#This Row],[Abs Erorr 4]]/Table8[[#This Row],[Adj Close]]</f>
        <v>3.3088574989307992E-2</v>
      </c>
    </row>
    <row r="246" spans="6:17" x14ac:dyDescent="0.25">
      <c r="F246" s="50">
        <v>43818</v>
      </c>
      <c r="G246" s="51">
        <v>81.942499999999995</v>
      </c>
      <c r="H246" s="82">
        <f t="shared" si="6"/>
        <v>80.604729999999989</v>
      </c>
      <c r="I246" s="82">
        <f>(Table8[[#This Row],[Adj Close]]-Table8[[#This Row],[Forecast 3 Period]])</f>
        <v>1.3377700000000061</v>
      </c>
      <c r="J246" s="82">
        <f>Table8[[#This Row],[Erorr ]]^2</f>
        <v>1.7896285729000163</v>
      </c>
      <c r="K246" s="82">
        <f>ABS(Table8[[#This Row],[Erorr ]])</f>
        <v>1.3377700000000061</v>
      </c>
      <c r="L246" s="83">
        <f>Table8[[#This Row],[Abs Erorr ]]/Table8[[#This Row],[Adj Close]]</f>
        <v>1.6325716203435411E-2</v>
      </c>
      <c r="M246" s="85">
        <f t="shared" si="7"/>
        <v>79.696510000000018</v>
      </c>
      <c r="N246" s="82">
        <f>(Table8[[#This Row],[Adj Close]]-Table8[[#This Row],[Forecast 6 Period ]])</f>
        <v>2.2459899999999777</v>
      </c>
      <c r="O246" s="82">
        <f>Table8[[#This Row],[Erorr 2]]^2</f>
        <v>5.0444710800998998</v>
      </c>
      <c r="P246" s="82">
        <f>ABS(Table8[[#This Row],[Erorr 2]])</f>
        <v>2.2459899999999777</v>
      </c>
      <c r="Q246" s="83">
        <f>Table8[[#This Row],[Abs Erorr 4]]/Table8[[#This Row],[Adj Close]]</f>
        <v>2.740934191658758E-2</v>
      </c>
    </row>
    <row r="247" spans="6:17" x14ac:dyDescent="0.25">
      <c r="F247" s="50">
        <v>43819</v>
      </c>
      <c r="G247" s="51">
        <v>82.23</v>
      </c>
      <c r="H247" s="82">
        <f t="shared" si="6"/>
        <v>81.364100000000008</v>
      </c>
      <c r="I247" s="82">
        <f>(Table8[[#This Row],[Adj Close]]-Table8[[#This Row],[Forecast 3 Period]])</f>
        <v>0.86589999999999634</v>
      </c>
      <c r="J247" s="82">
        <f>Table8[[#This Row],[Erorr ]]^2</f>
        <v>0.74978280999999369</v>
      </c>
      <c r="K247" s="82">
        <f>ABS(Table8[[#This Row],[Erorr ]])</f>
        <v>0.86589999999999634</v>
      </c>
      <c r="L247" s="83">
        <f>Table8[[#This Row],[Abs Erorr ]]/Table8[[#This Row],[Adj Close]]</f>
        <v>1.0530220114313467E-2</v>
      </c>
      <c r="M247" s="85">
        <f t="shared" si="7"/>
        <v>80.456730000000007</v>
      </c>
      <c r="N247" s="82">
        <f>(Table8[[#This Row],[Adj Close]]-Table8[[#This Row],[Forecast 6 Period ]])</f>
        <v>1.7732699999999966</v>
      </c>
      <c r="O247" s="82">
        <f>Table8[[#This Row],[Erorr 2]]^2</f>
        <v>3.1444864928999881</v>
      </c>
      <c r="P247" s="82">
        <f>ABS(Table8[[#This Row],[Erorr 2]])</f>
        <v>1.7732699999999966</v>
      </c>
      <c r="Q247" s="83">
        <f>Table8[[#This Row],[Abs Erorr 4]]/Table8[[#This Row],[Adj Close]]</f>
        <v>2.1564757387814625E-2</v>
      </c>
    </row>
    <row r="248" spans="6:17" x14ac:dyDescent="0.25">
      <c r="F248" s="50">
        <v>43822</v>
      </c>
      <c r="G248" s="51">
        <v>83.168700000000001</v>
      </c>
      <c r="H248" s="82">
        <f t="shared" si="6"/>
        <v>81.956040000000002</v>
      </c>
      <c r="I248" s="82">
        <f>(Table8[[#This Row],[Adj Close]]-Table8[[#This Row],[Forecast 3 Period]])</f>
        <v>1.2126599999999996</v>
      </c>
      <c r="J248" s="82">
        <f>Table8[[#This Row],[Erorr ]]^2</f>
        <v>1.4705442755999991</v>
      </c>
      <c r="K248" s="82">
        <f>ABS(Table8[[#This Row],[Erorr ]])</f>
        <v>1.2126599999999996</v>
      </c>
      <c r="L248" s="83">
        <f>Table8[[#This Row],[Abs Erorr ]]/Table8[[#This Row],[Adj Close]]</f>
        <v>1.4580725681656677E-2</v>
      </c>
      <c r="M248" s="85">
        <f t="shared" si="7"/>
        <v>81.05543999999999</v>
      </c>
      <c r="N248" s="82">
        <f>(Table8[[#This Row],[Adj Close]]-Table8[[#This Row],[Forecast 6 Period ]])</f>
        <v>2.113260000000011</v>
      </c>
      <c r="O248" s="82">
        <f>Table8[[#This Row],[Erorr 2]]^2</f>
        <v>4.4658678276000465</v>
      </c>
      <c r="P248" s="82">
        <f>ABS(Table8[[#This Row],[Erorr 2]])</f>
        <v>2.113260000000011</v>
      </c>
      <c r="Q248" s="83">
        <f>Table8[[#This Row],[Abs Erorr 4]]/Table8[[#This Row],[Adj Close]]</f>
        <v>2.5409318649924923E-2</v>
      </c>
    </row>
    <row r="249" spans="6:17" x14ac:dyDescent="0.25">
      <c r="F249" s="50">
        <v>43823</v>
      </c>
      <c r="G249" s="51">
        <v>83.633799999999994</v>
      </c>
      <c r="H249" s="82">
        <f t="shared" si="6"/>
        <v>82.519229999999993</v>
      </c>
      <c r="I249" s="82">
        <f>(Table8[[#This Row],[Adj Close]]-Table8[[#This Row],[Forecast 3 Period]])</f>
        <v>1.1145700000000005</v>
      </c>
      <c r="J249" s="82">
        <f>Table8[[#This Row],[Erorr ]]^2</f>
        <v>1.242266284900001</v>
      </c>
      <c r="K249" s="82">
        <f>ABS(Table8[[#This Row],[Erorr ]])</f>
        <v>1.1145700000000005</v>
      </c>
      <c r="L249" s="83">
        <f>Table8[[#This Row],[Abs Erorr ]]/Table8[[#This Row],[Adj Close]]</f>
        <v>1.3326788929834596E-2</v>
      </c>
      <c r="M249" s="85">
        <f t="shared" si="7"/>
        <v>81.776769999999999</v>
      </c>
      <c r="N249" s="82">
        <f>(Table8[[#This Row],[Adj Close]]-Table8[[#This Row],[Forecast 6 Period ]])</f>
        <v>1.8570299999999946</v>
      </c>
      <c r="O249" s="82">
        <f>Table8[[#This Row],[Erorr 2]]^2</f>
        <v>3.4485604208999803</v>
      </c>
      <c r="P249" s="82">
        <f>ABS(Table8[[#This Row],[Erorr 2]])</f>
        <v>1.8570299999999946</v>
      </c>
      <c r="Q249" s="83">
        <f>Table8[[#This Row],[Abs Erorr 4]]/Table8[[#This Row],[Adj Close]]</f>
        <v>2.2204300175287919E-2</v>
      </c>
    </row>
    <row r="250" spans="6:17" x14ac:dyDescent="0.25">
      <c r="F250" s="50">
        <v>43825</v>
      </c>
      <c r="G250" s="51">
        <v>84.056600000000003</v>
      </c>
      <c r="H250" s="82">
        <f t="shared" si="6"/>
        <v>83.073129999999992</v>
      </c>
      <c r="I250" s="82">
        <f>(Table8[[#This Row],[Adj Close]]-Table8[[#This Row],[Forecast 3 Period]])</f>
        <v>0.98347000000001117</v>
      </c>
      <c r="J250" s="82">
        <f>Table8[[#This Row],[Erorr ]]^2</f>
        <v>0.96721324090002192</v>
      </c>
      <c r="K250" s="82">
        <f>ABS(Table8[[#This Row],[Erorr ]])</f>
        <v>0.98347000000001117</v>
      </c>
      <c r="L250" s="83">
        <f>Table8[[#This Row],[Abs Erorr ]]/Table8[[#This Row],[Adj Close]]</f>
        <v>1.1700092556682178E-2</v>
      </c>
      <c r="M250" s="85">
        <f t="shared" si="7"/>
        <v>82.390699999999995</v>
      </c>
      <c r="N250" s="82">
        <f>(Table8[[#This Row],[Adj Close]]-Table8[[#This Row],[Forecast 6 Period ]])</f>
        <v>1.6659000000000077</v>
      </c>
      <c r="O250" s="82">
        <f>Table8[[#This Row],[Erorr 2]]^2</f>
        <v>2.7752228100000256</v>
      </c>
      <c r="P250" s="82">
        <f>ABS(Table8[[#This Row],[Erorr 2]])</f>
        <v>1.6659000000000077</v>
      </c>
      <c r="Q250" s="83">
        <f>Table8[[#This Row],[Abs Erorr 4]]/Table8[[#This Row],[Adj Close]]</f>
        <v>1.9818788768520348E-2</v>
      </c>
    </row>
    <row r="251" spans="6:17" x14ac:dyDescent="0.25">
      <c r="F251" s="50">
        <v>43826</v>
      </c>
      <c r="G251" s="51">
        <v>84.530199999999994</v>
      </c>
      <c r="H251" s="82">
        <f t="shared" si="6"/>
        <v>83.663390000000007</v>
      </c>
      <c r="I251" s="82">
        <f>(Table8[[#This Row],[Adj Close]]-Table8[[#This Row],[Forecast 3 Period]])</f>
        <v>0.86680999999998676</v>
      </c>
      <c r="J251" s="82">
        <f>Table8[[#This Row],[Erorr ]]^2</f>
        <v>0.75135957609997706</v>
      </c>
      <c r="K251" s="82">
        <f>ABS(Table8[[#This Row],[Erorr ]])</f>
        <v>0.86680999999998676</v>
      </c>
      <c r="L251" s="83">
        <f>Table8[[#This Row],[Abs Erorr ]]/Table8[[#This Row],[Adj Close]]</f>
        <v>1.0254441607851239E-2</v>
      </c>
      <c r="M251" s="85">
        <f t="shared" si="7"/>
        <v>82.972499999999997</v>
      </c>
      <c r="N251" s="82">
        <f>(Table8[[#This Row],[Adj Close]]-Table8[[#This Row],[Forecast 6 Period ]])</f>
        <v>1.557699999999997</v>
      </c>
      <c r="O251" s="82">
        <f>Table8[[#This Row],[Erorr 2]]^2</f>
        <v>2.4264292899999904</v>
      </c>
      <c r="P251" s="82">
        <f>ABS(Table8[[#This Row],[Erorr 2]])</f>
        <v>1.557699999999997</v>
      </c>
      <c r="Q251" s="83">
        <f>Table8[[#This Row],[Abs Erorr 4]]/Table8[[#This Row],[Adj Close]]</f>
        <v>1.842773352009101E-2</v>
      </c>
    </row>
    <row r="252" spans="6:17" x14ac:dyDescent="0.25">
      <c r="F252" s="50">
        <v>43829</v>
      </c>
      <c r="G252" s="51">
        <v>84.191900000000004</v>
      </c>
      <c r="H252" s="82">
        <f t="shared" si="6"/>
        <v>84.119200000000006</v>
      </c>
      <c r="I252" s="82">
        <f>(Table8[[#This Row],[Adj Close]]-Table8[[#This Row],[Forecast 3 Period]])</f>
        <v>7.2699999999997544E-2</v>
      </c>
      <c r="J252" s="82">
        <f>Table8[[#This Row],[Erorr ]]^2</f>
        <v>5.2852899999996433E-3</v>
      </c>
      <c r="K252" s="82">
        <f>ABS(Table8[[#This Row],[Erorr ]])</f>
        <v>7.2699999999997544E-2</v>
      </c>
      <c r="L252" s="83">
        <f>Table8[[#This Row],[Abs Erorr ]]/Table8[[#This Row],[Adj Close]]</f>
        <v>8.6350349617953198E-4</v>
      </c>
      <c r="M252" s="85">
        <f t="shared" si="7"/>
        <v>83.495109999999997</v>
      </c>
      <c r="N252" s="82">
        <f>(Table8[[#This Row],[Adj Close]]-Table8[[#This Row],[Forecast 6 Period ]])</f>
        <v>0.69679000000000713</v>
      </c>
      <c r="O252" s="82">
        <f>Table8[[#This Row],[Erorr 2]]^2</f>
        <v>0.48551630410000995</v>
      </c>
      <c r="P252" s="82">
        <f>ABS(Table8[[#This Row],[Erorr 2]])</f>
        <v>0.69679000000000713</v>
      </c>
      <c r="Q252" s="83">
        <f>Table8[[#This Row],[Abs Erorr 4]]/Table8[[#This Row],[Adj Close]]</f>
        <v>8.2762118446074642E-3</v>
      </c>
    </row>
    <row r="253" spans="6:17" x14ac:dyDescent="0.25">
      <c r="F253" s="50">
        <v>43830</v>
      </c>
      <c r="G253" s="51">
        <v>84.276499999999999</v>
      </c>
      <c r="H253" s="82">
        <f t="shared" si="6"/>
        <v>84.252800000000008</v>
      </c>
      <c r="I253" s="82">
        <f>(Table8[[#This Row],[Adj Close]]-Table8[[#This Row],[Forecast 3 Period]])</f>
        <v>2.3699999999990951E-2</v>
      </c>
      <c r="J253" s="82">
        <f>Table8[[#This Row],[Erorr ]]^2</f>
        <v>5.6168999999957109E-4</v>
      </c>
      <c r="K253" s="82">
        <f>ABS(Table8[[#This Row],[Erorr ]])</f>
        <v>2.3699999999990951E-2</v>
      </c>
      <c r="L253" s="83">
        <f>Table8[[#This Row],[Abs Erorr ]]/Table8[[#This Row],[Adj Close]]</f>
        <v>2.8121718391237117E-4</v>
      </c>
      <c r="M253" s="85">
        <f t="shared" si="7"/>
        <v>83.822369999999992</v>
      </c>
      <c r="N253" s="82">
        <f>(Table8[[#This Row],[Adj Close]]-Table8[[#This Row],[Forecast 6 Period ]])</f>
        <v>0.45413000000000636</v>
      </c>
      <c r="O253" s="82">
        <f>Table8[[#This Row],[Erorr 2]]^2</f>
        <v>0.20623405690000579</v>
      </c>
      <c r="P253" s="82">
        <f>ABS(Table8[[#This Row],[Erorr 2]])</f>
        <v>0.45413000000000636</v>
      </c>
      <c r="Q253" s="83">
        <f>Table8[[#This Row],[Abs Erorr 4]]/Table8[[#This Row],[Adj Close]]</f>
        <v>5.3885721405137416E-3</v>
      </c>
    </row>
    <row r="254" spans="6:17" x14ac:dyDescent="0.25">
      <c r="F254" s="50">
        <v>43832</v>
      </c>
      <c r="G254" s="51">
        <v>84.758499999999998</v>
      </c>
      <c r="H254" s="82">
        <f t="shared" si="6"/>
        <v>84.32723</v>
      </c>
      <c r="I254" s="82">
        <f>(Table8[[#This Row],[Adj Close]]-Table8[[#This Row],[Forecast 3 Period]])</f>
        <v>0.43126999999999782</v>
      </c>
      <c r="J254" s="82">
        <f>Table8[[#This Row],[Erorr ]]^2</f>
        <v>0.18599381289999811</v>
      </c>
      <c r="K254" s="82">
        <f>ABS(Table8[[#This Row],[Erorr ]])</f>
        <v>0.43126999999999782</v>
      </c>
      <c r="L254" s="83">
        <f>Table8[[#This Row],[Abs Erorr ]]/Table8[[#This Row],[Adj Close]]</f>
        <v>5.0882212403475504E-3</v>
      </c>
      <c r="M254" s="85">
        <f t="shared" si="7"/>
        <v>84.091290000000015</v>
      </c>
      <c r="N254" s="82">
        <f>(Table8[[#This Row],[Adj Close]]-Table8[[#This Row],[Forecast 6 Period ]])</f>
        <v>0.66720999999998298</v>
      </c>
      <c r="O254" s="82">
        <f>Table8[[#This Row],[Erorr 2]]^2</f>
        <v>0.4451691840999773</v>
      </c>
      <c r="P254" s="82">
        <f>ABS(Table8[[#This Row],[Erorr 2]])</f>
        <v>0.66720999999998298</v>
      </c>
      <c r="Q254" s="83">
        <f>Table8[[#This Row],[Abs Erorr 4]]/Table8[[#This Row],[Adj Close]]</f>
        <v>7.8718948542032124E-3</v>
      </c>
    </row>
    <row r="255" spans="6:17" x14ac:dyDescent="0.25">
      <c r="F255" s="50">
        <v>43833</v>
      </c>
      <c r="G255" s="51">
        <v>84.225700000000003</v>
      </c>
      <c r="H255" s="82">
        <f t="shared" si="6"/>
        <v>84.443919999999991</v>
      </c>
      <c r="I255" s="82">
        <f>(Table8[[#This Row],[Adj Close]]-Table8[[#This Row],[Forecast 3 Period]])</f>
        <v>-0.21821999999998809</v>
      </c>
      <c r="J255" s="82">
        <f>Table8[[#This Row],[Erorr ]]^2</f>
        <v>4.76199683999948E-2</v>
      </c>
      <c r="K255" s="82">
        <f>ABS(Table8[[#This Row],[Erorr ]])</f>
        <v>0.21821999999998809</v>
      </c>
      <c r="L255" s="83">
        <f>Table8[[#This Row],[Abs Erorr ]]/Table8[[#This Row],[Adj Close]]</f>
        <v>2.5908956529893854E-3</v>
      </c>
      <c r="M255" s="85">
        <f t="shared" si="7"/>
        <v>84.320459999999997</v>
      </c>
      <c r="N255" s="82">
        <f>(Table8[[#This Row],[Adj Close]]-Table8[[#This Row],[Forecast 6 Period ]])</f>
        <v>-9.4759999999993738E-2</v>
      </c>
      <c r="O255" s="82">
        <f>Table8[[#This Row],[Erorr 2]]^2</f>
        <v>8.9794575999988125E-3</v>
      </c>
      <c r="P255" s="82">
        <f>ABS(Table8[[#This Row],[Erorr 2]])</f>
        <v>9.4759999999993738E-2</v>
      </c>
      <c r="Q255" s="83">
        <f>Table8[[#This Row],[Abs Erorr 4]]/Table8[[#This Row],[Adj Close]]</f>
        <v>1.1250722760391867E-3</v>
      </c>
    </row>
    <row r="256" spans="6:17" x14ac:dyDescent="0.25">
      <c r="F256" s="50">
        <v>43836</v>
      </c>
      <c r="G256" s="51">
        <v>83.896000000000001</v>
      </c>
      <c r="H256" s="82">
        <f t="shared" si="6"/>
        <v>84.400779999999997</v>
      </c>
      <c r="I256" s="82">
        <f>(Table8[[#This Row],[Adj Close]]-Table8[[#This Row],[Forecast 3 Period]])</f>
        <v>-0.50477999999999668</v>
      </c>
      <c r="J256" s="82">
        <f>Table8[[#This Row],[Erorr ]]^2</f>
        <v>0.25480284839999662</v>
      </c>
      <c r="K256" s="82">
        <f>ABS(Table8[[#This Row],[Erorr ]])</f>
        <v>0.50477999999999668</v>
      </c>
      <c r="L256" s="83">
        <f>Table8[[#This Row],[Abs Erorr ]]/Table8[[#This Row],[Adj Close]]</f>
        <v>6.0167350052445492E-3</v>
      </c>
      <c r="M256" s="85">
        <f t="shared" si="7"/>
        <v>84.349199999999996</v>
      </c>
      <c r="N256" s="82">
        <f>(Table8[[#This Row],[Adj Close]]-Table8[[#This Row],[Forecast 6 Period ]])</f>
        <v>-0.45319999999999538</v>
      </c>
      <c r="O256" s="82">
        <f>Table8[[#This Row],[Erorr 2]]^2</f>
        <v>0.20539023999999581</v>
      </c>
      <c r="P256" s="82">
        <f>ABS(Table8[[#This Row],[Erorr 2]])</f>
        <v>0.45319999999999538</v>
      </c>
      <c r="Q256" s="83">
        <f>Table8[[#This Row],[Abs Erorr 4]]/Table8[[#This Row],[Adj Close]]</f>
        <v>5.4019261943357893E-3</v>
      </c>
    </row>
    <row r="257" spans="6:17" x14ac:dyDescent="0.25">
      <c r="F257" s="50">
        <v>43837</v>
      </c>
      <c r="G257" s="51">
        <v>83.4816</v>
      </c>
      <c r="H257" s="82">
        <f t="shared" si="6"/>
        <v>84.253659999999996</v>
      </c>
      <c r="I257" s="82">
        <f>(Table8[[#This Row],[Adj Close]]-Table8[[#This Row],[Forecast 3 Period]])</f>
        <v>-0.77205999999999619</v>
      </c>
      <c r="J257" s="82">
        <f>Table8[[#This Row],[Erorr ]]^2</f>
        <v>0.59607664359999413</v>
      </c>
      <c r="K257" s="82">
        <f>ABS(Table8[[#This Row],[Erorr ]])</f>
        <v>0.77205999999999619</v>
      </c>
      <c r="L257" s="83">
        <f>Table8[[#This Row],[Abs Erorr ]]/Table8[[#This Row],[Adj Close]]</f>
        <v>9.2482654860471785E-3</v>
      </c>
      <c r="M257" s="85">
        <f t="shared" si="7"/>
        <v>84.303550000000001</v>
      </c>
      <c r="N257" s="82">
        <f>(Table8[[#This Row],[Adj Close]]-Table8[[#This Row],[Forecast 6 Period ]])</f>
        <v>-0.82195000000000107</v>
      </c>
      <c r="O257" s="82">
        <f>Table8[[#This Row],[Erorr 2]]^2</f>
        <v>0.67560180250000179</v>
      </c>
      <c r="P257" s="82">
        <f>ABS(Table8[[#This Row],[Erorr 2]])</f>
        <v>0.82195000000000107</v>
      </c>
      <c r="Q257" s="83">
        <f>Table8[[#This Row],[Abs Erorr 4]]/Table8[[#This Row],[Adj Close]]</f>
        <v>9.845882206378425E-3</v>
      </c>
    </row>
    <row r="258" spans="6:17" x14ac:dyDescent="0.25">
      <c r="F258" s="50">
        <v>43838</v>
      </c>
      <c r="G258" s="51">
        <v>82.060900000000004</v>
      </c>
      <c r="H258" s="82">
        <f t="shared" si="6"/>
        <v>83.829149999999998</v>
      </c>
      <c r="I258" s="82">
        <f>(Table8[[#This Row],[Adj Close]]-Table8[[#This Row],[Forecast 3 Period]])</f>
        <v>-1.7682499999999948</v>
      </c>
      <c r="J258" s="82">
        <f>Table8[[#This Row],[Erorr ]]^2</f>
        <v>3.1267080624999815</v>
      </c>
      <c r="K258" s="82">
        <f>ABS(Table8[[#This Row],[Erorr ]])</f>
        <v>1.7682499999999948</v>
      </c>
      <c r="L258" s="83">
        <f>Table8[[#This Row],[Abs Erorr ]]/Table8[[#This Row],[Adj Close]]</f>
        <v>2.1548021042908313E-2</v>
      </c>
      <c r="M258" s="85">
        <f t="shared" si="7"/>
        <v>84.119200000000006</v>
      </c>
      <c r="N258" s="82">
        <f>(Table8[[#This Row],[Adj Close]]-Table8[[#This Row],[Forecast 6 Period ]])</f>
        <v>-2.0583000000000027</v>
      </c>
      <c r="O258" s="82">
        <f>Table8[[#This Row],[Erorr 2]]^2</f>
        <v>4.2365988900000113</v>
      </c>
      <c r="P258" s="82">
        <f>ABS(Table8[[#This Row],[Erorr 2]])</f>
        <v>2.0583000000000027</v>
      </c>
      <c r="Q258" s="83">
        <f>Table8[[#This Row],[Abs Erorr 4]]/Table8[[#This Row],[Adj Close]]</f>
        <v>2.5082591100024525E-2</v>
      </c>
    </row>
    <row r="259" spans="6:17" x14ac:dyDescent="0.25">
      <c r="F259" s="50">
        <v>43839</v>
      </c>
      <c r="G259" s="51">
        <v>80.995400000000004</v>
      </c>
      <c r="H259" s="82">
        <f t="shared" si="6"/>
        <v>83.03764000000001</v>
      </c>
      <c r="I259" s="82">
        <f>(Table8[[#This Row],[Adj Close]]-Table8[[#This Row],[Forecast 3 Period]])</f>
        <v>-2.0422400000000067</v>
      </c>
      <c r="J259" s="82">
        <f>Table8[[#This Row],[Erorr ]]^2</f>
        <v>4.1707442176000278</v>
      </c>
      <c r="K259" s="82">
        <f>ABS(Table8[[#This Row],[Erorr ]])</f>
        <v>2.0422400000000067</v>
      </c>
      <c r="L259" s="83">
        <f>Table8[[#This Row],[Abs Erorr ]]/Table8[[#This Row],[Adj Close]]</f>
        <v>2.5214271427760178E-2</v>
      </c>
      <c r="M259" s="85">
        <f t="shared" si="7"/>
        <v>83.636340000000004</v>
      </c>
      <c r="N259" s="82">
        <f>(Table8[[#This Row],[Adj Close]]-Table8[[#This Row],[Forecast 6 Period ]])</f>
        <v>-2.6409400000000005</v>
      </c>
      <c r="O259" s="82">
        <f>Table8[[#This Row],[Erorr 2]]^2</f>
        <v>6.9745640836000025</v>
      </c>
      <c r="P259" s="82">
        <f>ABS(Table8[[#This Row],[Erorr 2]])</f>
        <v>2.6409400000000005</v>
      </c>
      <c r="Q259" s="83">
        <f>Table8[[#This Row],[Abs Erorr 4]]/Table8[[#This Row],[Adj Close]]</f>
        <v>3.2606049232425549E-2</v>
      </c>
    </row>
    <row r="260" spans="6:17" x14ac:dyDescent="0.25">
      <c r="F260" s="50">
        <v>43840</v>
      </c>
      <c r="G260" s="51">
        <v>80.386499999999998</v>
      </c>
      <c r="H260" s="82">
        <f t="shared" si="6"/>
        <v>82.060910000000007</v>
      </c>
      <c r="I260" s="82">
        <f>(Table8[[#This Row],[Adj Close]]-Table8[[#This Row],[Forecast 3 Period]])</f>
        <v>-1.6744100000000088</v>
      </c>
      <c r="J260" s="82">
        <f>Table8[[#This Row],[Erorr ]]^2</f>
        <v>2.8036488481000297</v>
      </c>
      <c r="K260" s="82">
        <f>ABS(Table8[[#This Row],[Erorr ]])</f>
        <v>1.6744100000000088</v>
      </c>
      <c r="L260" s="83">
        <f>Table8[[#This Row],[Abs Erorr ]]/Table8[[#This Row],[Adj Close]]</f>
        <v>2.0829492514290445E-2</v>
      </c>
      <c r="M260" s="85">
        <f t="shared" si="7"/>
        <v>82.985200000000006</v>
      </c>
      <c r="N260" s="82">
        <f>(Table8[[#This Row],[Adj Close]]-Table8[[#This Row],[Forecast 6 Period ]])</f>
        <v>-2.598700000000008</v>
      </c>
      <c r="O260" s="82">
        <f>Table8[[#This Row],[Erorr 2]]^2</f>
        <v>6.753241690000042</v>
      </c>
      <c r="P260" s="82">
        <f>ABS(Table8[[#This Row],[Erorr 2]])</f>
        <v>2.598700000000008</v>
      </c>
      <c r="Q260" s="83">
        <f>Table8[[#This Row],[Abs Erorr 4]]/Table8[[#This Row],[Adj Close]]</f>
        <v>3.2327567439806533E-2</v>
      </c>
    </row>
    <row r="261" spans="6:17" x14ac:dyDescent="0.25">
      <c r="F261" s="50">
        <v>43843</v>
      </c>
      <c r="G261" s="51">
        <v>81.122299999999996</v>
      </c>
      <c r="H261" s="82">
        <f t="shared" si="6"/>
        <v>81.071489999999997</v>
      </c>
      <c r="I261" s="82">
        <f>(Table8[[#This Row],[Adj Close]]-Table8[[#This Row],[Forecast 3 Period]])</f>
        <v>5.0809999999998468E-2</v>
      </c>
      <c r="J261" s="82">
        <f>Table8[[#This Row],[Erorr ]]^2</f>
        <v>2.5816560999998442E-3</v>
      </c>
      <c r="K261" s="82">
        <f>ABS(Table8[[#This Row],[Erorr ]])</f>
        <v>5.0809999999998468E-2</v>
      </c>
      <c r="L261" s="83">
        <f>Table8[[#This Row],[Abs Erorr ]]/Table8[[#This Row],[Adj Close]]</f>
        <v>6.2633825717464209E-4</v>
      </c>
      <c r="M261" s="85">
        <f t="shared" si="7"/>
        <v>82.197050000000019</v>
      </c>
      <c r="N261" s="82">
        <f>(Table8[[#This Row],[Adj Close]]-Table8[[#This Row],[Forecast 6 Period ]])</f>
        <v>-1.074750000000023</v>
      </c>
      <c r="O261" s="82">
        <f>Table8[[#This Row],[Erorr 2]]^2</f>
        <v>1.1550875625000494</v>
      </c>
      <c r="P261" s="82">
        <f>ABS(Table8[[#This Row],[Erorr 2]])</f>
        <v>1.074750000000023</v>
      </c>
      <c r="Q261" s="83">
        <f>Table8[[#This Row],[Abs Erorr 4]]/Table8[[#This Row],[Adj Close]]</f>
        <v>1.3248514896643993E-2</v>
      </c>
    </row>
    <row r="262" spans="6:17" x14ac:dyDescent="0.25">
      <c r="F262" s="50">
        <v>43844</v>
      </c>
      <c r="G262" s="51">
        <v>81.629599999999996</v>
      </c>
      <c r="H262" s="82">
        <f t="shared" ref="H262:H325" si="8">$A$10*G261+$A$11*G260+$A$12*G259</f>
        <v>80.863489999999999</v>
      </c>
      <c r="I262" s="82">
        <f>(Table8[[#This Row],[Adj Close]]-Table8[[#This Row],[Forecast 3 Period]])</f>
        <v>0.76610999999999763</v>
      </c>
      <c r="J262" s="82">
        <f>Table8[[#This Row],[Erorr ]]^2</f>
        <v>0.5869245320999964</v>
      </c>
      <c r="K262" s="82">
        <f>ABS(Table8[[#This Row],[Erorr ]])</f>
        <v>0.76610999999999763</v>
      </c>
      <c r="L262" s="83">
        <f>Table8[[#This Row],[Abs Erorr ]]/Table8[[#This Row],[Adj Close]]</f>
        <v>9.3851985064241118E-3</v>
      </c>
      <c r="M262" s="85">
        <f t="shared" si="7"/>
        <v>81.650779999999997</v>
      </c>
      <c r="N262" s="82">
        <f>(Table8[[#This Row],[Adj Close]]-Table8[[#This Row],[Forecast 6 Period ]])</f>
        <v>-2.1180000000001087E-2</v>
      </c>
      <c r="O262" s="82">
        <f>Table8[[#This Row],[Erorr 2]]^2</f>
        <v>4.4859240000004604E-4</v>
      </c>
      <c r="P262" s="82">
        <f>ABS(Table8[[#This Row],[Erorr 2]])</f>
        <v>2.1180000000001087E-2</v>
      </c>
      <c r="Q262" s="83">
        <f>Table8[[#This Row],[Abs Erorr 4]]/Table8[[#This Row],[Adj Close]]</f>
        <v>2.5946470397994215E-4</v>
      </c>
    </row>
    <row r="263" spans="6:17" x14ac:dyDescent="0.25">
      <c r="F263" s="50">
        <v>43845</v>
      </c>
      <c r="G263" s="51">
        <v>80.936199999999999</v>
      </c>
      <c r="H263" s="82">
        <f t="shared" si="8"/>
        <v>81.104479999999995</v>
      </c>
      <c r="I263" s="82">
        <f>(Table8[[#This Row],[Adj Close]]-Table8[[#This Row],[Forecast 3 Period]])</f>
        <v>-0.16827999999999577</v>
      </c>
      <c r="J263" s="82">
        <f>Table8[[#This Row],[Erorr ]]^2</f>
        <v>2.8318158399998575E-2</v>
      </c>
      <c r="K263" s="82">
        <f>ABS(Table8[[#This Row],[Erorr ]])</f>
        <v>0.16827999999999577</v>
      </c>
      <c r="L263" s="83">
        <f>Table8[[#This Row],[Abs Erorr ]]/Table8[[#This Row],[Adj Close]]</f>
        <v>2.0791685302744109E-3</v>
      </c>
      <c r="M263" s="85">
        <f t="shared" si="7"/>
        <v>81.381010000000003</v>
      </c>
      <c r="N263" s="82">
        <f>(Table8[[#This Row],[Adj Close]]-Table8[[#This Row],[Forecast 6 Period ]])</f>
        <v>-0.44481000000000392</v>
      </c>
      <c r="O263" s="82">
        <f>Table8[[#This Row],[Erorr 2]]^2</f>
        <v>0.19785593610000349</v>
      </c>
      <c r="P263" s="82">
        <f>ABS(Table8[[#This Row],[Erorr 2]])</f>
        <v>0.44481000000000392</v>
      </c>
      <c r="Q263" s="83">
        <f>Table8[[#This Row],[Abs Erorr 4]]/Table8[[#This Row],[Adj Close]]</f>
        <v>5.495810280196055E-3</v>
      </c>
    </row>
    <row r="264" spans="6:17" x14ac:dyDescent="0.25">
      <c r="F264" s="50">
        <v>43846</v>
      </c>
      <c r="G264" s="51">
        <v>80.445700000000002</v>
      </c>
      <c r="H264" s="82">
        <f t="shared" si="8"/>
        <v>81.200050000000005</v>
      </c>
      <c r="I264" s="82">
        <f>(Table8[[#This Row],[Adj Close]]-Table8[[#This Row],[Forecast 3 Period]])</f>
        <v>-0.7543500000000023</v>
      </c>
      <c r="J264" s="82">
        <f>Table8[[#This Row],[Erorr ]]^2</f>
        <v>0.56904392250000346</v>
      </c>
      <c r="K264" s="82">
        <f>ABS(Table8[[#This Row],[Erorr ]])</f>
        <v>0.7543500000000023</v>
      </c>
      <c r="L264" s="83">
        <f>Table8[[#This Row],[Abs Erorr ]]/Table8[[#This Row],[Adj Close]]</f>
        <v>9.3771326497252474E-3</v>
      </c>
      <c r="M264" s="85">
        <f t="shared" si="7"/>
        <v>81.120550000000009</v>
      </c>
      <c r="N264" s="82">
        <f>(Table8[[#This Row],[Adj Close]]-Table8[[#This Row],[Forecast 6 Period ]])</f>
        <v>-0.67485000000000639</v>
      </c>
      <c r="O264" s="82">
        <f>Table8[[#This Row],[Erorr 2]]^2</f>
        <v>0.45542252250000864</v>
      </c>
      <c r="P264" s="82">
        <f>ABS(Table8[[#This Row],[Erorr 2]])</f>
        <v>0.67485000000000639</v>
      </c>
      <c r="Q264" s="83">
        <f>Table8[[#This Row],[Abs Erorr 4]]/Table8[[#This Row],[Adj Close]]</f>
        <v>8.3888884054710983E-3</v>
      </c>
    </row>
    <row r="265" spans="6:17" x14ac:dyDescent="0.25">
      <c r="F265" s="50">
        <v>43847</v>
      </c>
      <c r="G265" s="51">
        <v>79.718500000000006</v>
      </c>
      <c r="H265" s="82">
        <f t="shared" si="8"/>
        <v>80.94802</v>
      </c>
      <c r="I265" s="82">
        <f>(Table8[[#This Row],[Adj Close]]-Table8[[#This Row],[Forecast 3 Period]])</f>
        <v>-1.2295199999999937</v>
      </c>
      <c r="J265" s="82">
        <f>Table8[[#This Row],[Erorr ]]^2</f>
        <v>1.5117194303999846</v>
      </c>
      <c r="K265" s="82">
        <f>ABS(Table8[[#This Row],[Erorr ]])</f>
        <v>1.2295199999999937</v>
      </c>
      <c r="L265" s="83">
        <f>Table8[[#This Row],[Abs Erorr ]]/Table8[[#This Row],[Adj Close]]</f>
        <v>1.5423270633541696E-2</v>
      </c>
      <c r="M265" s="85">
        <f t="shared" ref="M265:M328" si="9">$B$10*G264+$B$11*G263+$B$12*G262+$B$13*G261+$B$14*G260+$B$15*G259</f>
        <v>80.964950000000016</v>
      </c>
      <c r="N265" s="82">
        <f>(Table8[[#This Row],[Adj Close]]-Table8[[#This Row],[Forecast 6 Period ]])</f>
        <v>-1.24645000000001</v>
      </c>
      <c r="O265" s="82">
        <f>Table8[[#This Row],[Erorr 2]]^2</f>
        <v>1.5536376025000251</v>
      </c>
      <c r="P265" s="82">
        <f>ABS(Table8[[#This Row],[Erorr 2]])</f>
        <v>1.24645000000001</v>
      </c>
      <c r="Q265" s="83">
        <f>Table8[[#This Row],[Abs Erorr 4]]/Table8[[#This Row],[Adj Close]]</f>
        <v>1.5635642918519665E-2</v>
      </c>
    </row>
    <row r="266" spans="6:17" x14ac:dyDescent="0.25">
      <c r="F266" s="50">
        <v>43851</v>
      </c>
      <c r="G266" s="51">
        <v>80.022900000000007</v>
      </c>
      <c r="H266" s="82">
        <f t="shared" si="8"/>
        <v>80.301970000000011</v>
      </c>
      <c r="I266" s="82">
        <f>(Table8[[#This Row],[Adj Close]]-Table8[[#This Row],[Forecast 3 Period]])</f>
        <v>-0.27907000000000437</v>
      </c>
      <c r="J266" s="82">
        <f>Table8[[#This Row],[Erorr ]]^2</f>
        <v>7.7880064900002433E-2</v>
      </c>
      <c r="K266" s="82">
        <f>ABS(Table8[[#This Row],[Erorr ]])</f>
        <v>0.27907000000000437</v>
      </c>
      <c r="L266" s="83">
        <f>Table8[[#This Row],[Abs Erorr ]]/Table8[[#This Row],[Adj Close]]</f>
        <v>3.4873767384086848E-3</v>
      </c>
      <c r="M266" s="85">
        <f t="shared" si="9"/>
        <v>80.696879999999993</v>
      </c>
      <c r="N266" s="82">
        <f>(Table8[[#This Row],[Adj Close]]-Table8[[#This Row],[Forecast 6 Period ]])</f>
        <v>-0.67397999999998603</v>
      </c>
      <c r="O266" s="82">
        <f>Table8[[#This Row],[Erorr 2]]^2</f>
        <v>0.45424904039998115</v>
      </c>
      <c r="P266" s="82">
        <f>ABS(Table8[[#This Row],[Erorr 2]])</f>
        <v>0.67397999999998603</v>
      </c>
      <c r="Q266" s="83">
        <f>Table8[[#This Row],[Abs Erorr 4]]/Table8[[#This Row],[Adj Close]]</f>
        <v>8.4223391054308958E-3</v>
      </c>
    </row>
    <row r="267" spans="6:17" x14ac:dyDescent="0.25">
      <c r="F267" s="50">
        <v>43852</v>
      </c>
      <c r="G267" s="51">
        <v>79.972200000000001</v>
      </c>
      <c r="H267" s="82">
        <f t="shared" si="8"/>
        <v>80.058420000000012</v>
      </c>
      <c r="I267" s="82">
        <f>(Table8[[#This Row],[Adj Close]]-Table8[[#This Row],[Forecast 3 Period]])</f>
        <v>-8.622000000001151E-2</v>
      </c>
      <c r="J267" s="82">
        <f>Table8[[#This Row],[Erorr ]]^2</f>
        <v>7.4338884000019851E-3</v>
      </c>
      <c r="K267" s="82">
        <f>ABS(Table8[[#This Row],[Erorr ]])</f>
        <v>8.622000000001151E-2</v>
      </c>
      <c r="L267" s="83">
        <f>Table8[[#This Row],[Abs Erorr ]]/Table8[[#This Row],[Adj Close]]</f>
        <v>1.0781246483154334E-3</v>
      </c>
      <c r="M267" s="85">
        <f t="shared" si="9"/>
        <v>80.499849999999995</v>
      </c>
      <c r="N267" s="82">
        <f>(Table8[[#This Row],[Adj Close]]-Table8[[#This Row],[Forecast 6 Period ]])</f>
        <v>-0.52764999999999418</v>
      </c>
      <c r="O267" s="82">
        <f>Table8[[#This Row],[Erorr 2]]^2</f>
        <v>0.27841452249999388</v>
      </c>
      <c r="P267" s="82">
        <f>ABS(Table8[[#This Row],[Erorr 2]])</f>
        <v>0.52764999999999418</v>
      </c>
      <c r="Q267" s="83">
        <f>Table8[[#This Row],[Abs Erorr 4]]/Table8[[#This Row],[Adj Close]]</f>
        <v>6.5979177764272359E-3</v>
      </c>
    </row>
    <row r="268" spans="6:17" x14ac:dyDescent="0.25">
      <c r="F268" s="50">
        <v>43853</v>
      </c>
      <c r="G268" s="51">
        <v>72.226100000000002</v>
      </c>
      <c r="H268" s="82">
        <f t="shared" si="8"/>
        <v>79.911299999999997</v>
      </c>
      <c r="I268" s="82">
        <f>(Table8[[#This Row],[Adj Close]]-Table8[[#This Row],[Forecast 3 Period]])</f>
        <v>-7.6851999999999947</v>
      </c>
      <c r="J268" s="82">
        <f>Table8[[#This Row],[Erorr ]]^2</f>
        <v>59.062299039999921</v>
      </c>
      <c r="K268" s="82">
        <f>ABS(Table8[[#This Row],[Erorr ]])</f>
        <v>7.6851999999999947</v>
      </c>
      <c r="L268" s="83">
        <f>Table8[[#This Row],[Abs Erorr ]]/Table8[[#This Row],[Adj Close]]</f>
        <v>0.10640474842196927</v>
      </c>
      <c r="M268" s="85">
        <f t="shared" si="9"/>
        <v>80.288439999999994</v>
      </c>
      <c r="N268" s="82">
        <f>(Table8[[#This Row],[Adj Close]]-Table8[[#This Row],[Forecast 6 Period ]])</f>
        <v>-8.0623399999999918</v>
      </c>
      <c r="O268" s="82">
        <f>Table8[[#This Row],[Erorr 2]]^2</f>
        <v>65.001326275599865</v>
      </c>
      <c r="P268" s="82">
        <f>ABS(Table8[[#This Row],[Erorr 2]])</f>
        <v>8.0623399999999918</v>
      </c>
      <c r="Q268" s="83">
        <f>Table8[[#This Row],[Abs Erorr 4]]/Table8[[#This Row],[Adj Close]]</f>
        <v>0.11162640652063439</v>
      </c>
    </row>
    <row r="269" spans="6:17" x14ac:dyDescent="0.25">
      <c r="F269" s="50">
        <v>43854</v>
      </c>
      <c r="G269" s="51">
        <v>71.481899999999996</v>
      </c>
      <c r="H269" s="82">
        <f t="shared" si="8"/>
        <v>76.88897</v>
      </c>
      <c r="I269" s="82">
        <f>(Table8[[#This Row],[Adj Close]]-Table8[[#This Row],[Forecast 3 Period]])</f>
        <v>-5.4070700000000045</v>
      </c>
      <c r="J269" s="82">
        <f>Table8[[#This Row],[Erorr ]]^2</f>
        <v>29.236405984900049</v>
      </c>
      <c r="K269" s="82">
        <f>ABS(Table8[[#This Row],[Erorr ]])</f>
        <v>5.4070700000000045</v>
      </c>
      <c r="L269" s="83">
        <f>Table8[[#This Row],[Abs Erorr ]]/Table8[[#This Row],[Adj Close]]</f>
        <v>7.5642505305538954E-2</v>
      </c>
      <c r="M269" s="85">
        <f t="shared" si="9"/>
        <v>78.526130000000009</v>
      </c>
      <c r="N269" s="82">
        <f>(Table8[[#This Row],[Adj Close]]-Table8[[#This Row],[Forecast 6 Period ]])</f>
        <v>-7.0442300000000131</v>
      </c>
      <c r="O269" s="82">
        <f>Table8[[#This Row],[Erorr 2]]^2</f>
        <v>49.621176292900188</v>
      </c>
      <c r="P269" s="82">
        <f>ABS(Table8[[#This Row],[Erorr 2]])</f>
        <v>7.0442300000000131</v>
      </c>
      <c r="Q269" s="83">
        <f>Table8[[#This Row],[Abs Erorr 4]]/Table8[[#This Row],[Adj Close]]</f>
        <v>9.8545645820830363E-2</v>
      </c>
    </row>
    <row r="270" spans="6:17" x14ac:dyDescent="0.25">
      <c r="F270" s="50">
        <v>43857</v>
      </c>
      <c r="G270" s="51">
        <v>69.773799999999994</v>
      </c>
      <c r="H270" s="82">
        <f t="shared" si="8"/>
        <v>74.252249999999989</v>
      </c>
      <c r="I270" s="82">
        <f>(Table8[[#This Row],[Adj Close]]-Table8[[#This Row],[Forecast 3 Period]])</f>
        <v>-4.4784499999999952</v>
      </c>
      <c r="J270" s="82">
        <f>Table8[[#This Row],[Erorr ]]^2</f>
        <v>20.056514402499957</v>
      </c>
      <c r="K270" s="82">
        <f>ABS(Table8[[#This Row],[Erorr ]])</f>
        <v>4.4784499999999952</v>
      </c>
      <c r="L270" s="83">
        <f>Table8[[#This Row],[Abs Erorr ]]/Table8[[#This Row],[Adj Close]]</f>
        <v>6.4185267249311284E-2</v>
      </c>
      <c r="M270" s="85">
        <f t="shared" si="9"/>
        <v>76.757040000000018</v>
      </c>
      <c r="N270" s="82">
        <f>(Table8[[#This Row],[Adj Close]]-Table8[[#This Row],[Forecast 6 Period ]])</f>
        <v>-6.9832400000000234</v>
      </c>
      <c r="O270" s="82">
        <f>Table8[[#This Row],[Erorr 2]]^2</f>
        <v>48.765640897600328</v>
      </c>
      <c r="P270" s="82">
        <f>ABS(Table8[[#This Row],[Erorr 2]])</f>
        <v>6.9832400000000234</v>
      </c>
      <c r="Q270" s="83">
        <f>Table8[[#This Row],[Abs Erorr 4]]/Table8[[#This Row],[Adj Close]]</f>
        <v>0.10008398567943876</v>
      </c>
    </row>
    <row r="271" spans="6:17" x14ac:dyDescent="0.25">
      <c r="F271" s="50">
        <v>43858</v>
      </c>
      <c r="G271" s="51">
        <v>70.7209</v>
      </c>
      <c r="H271" s="82">
        <f t="shared" si="8"/>
        <v>71.021919999999994</v>
      </c>
      <c r="I271" s="82">
        <f>(Table8[[#This Row],[Adj Close]]-Table8[[#This Row],[Forecast 3 Period]])</f>
        <v>-0.30101999999999407</v>
      </c>
      <c r="J271" s="82">
        <f>Table8[[#This Row],[Erorr ]]^2</f>
        <v>9.0613040399996431E-2</v>
      </c>
      <c r="K271" s="82">
        <f>ABS(Table8[[#This Row],[Erorr ]])</f>
        <v>0.30101999999999407</v>
      </c>
      <c r="L271" s="83">
        <f>Table8[[#This Row],[Abs Erorr ]]/Table8[[#This Row],[Adj Close]]</f>
        <v>4.2564503562595229E-3</v>
      </c>
      <c r="M271" s="85">
        <f t="shared" si="9"/>
        <v>74.664940000000001</v>
      </c>
      <c r="N271" s="82">
        <f>(Table8[[#This Row],[Adj Close]]-Table8[[#This Row],[Forecast 6 Period ]])</f>
        <v>-3.9440400000000011</v>
      </c>
      <c r="O271" s="82">
        <f>Table8[[#This Row],[Erorr 2]]^2</f>
        <v>15.555451521600009</v>
      </c>
      <c r="P271" s="82">
        <f>ABS(Table8[[#This Row],[Erorr 2]])</f>
        <v>3.9440400000000011</v>
      </c>
      <c r="Q271" s="83">
        <f>Table8[[#This Row],[Abs Erorr 4]]/Table8[[#This Row],[Adj Close]]</f>
        <v>5.5769086649066983E-2</v>
      </c>
    </row>
    <row r="272" spans="6:17" x14ac:dyDescent="0.25">
      <c r="F272" s="50">
        <v>43859</v>
      </c>
      <c r="G272" s="51">
        <v>71.084500000000006</v>
      </c>
      <c r="H272" s="82">
        <f t="shared" si="8"/>
        <v>70.66507</v>
      </c>
      <c r="I272" s="82">
        <f>(Table8[[#This Row],[Adj Close]]-Table8[[#This Row],[Forecast 3 Period]])</f>
        <v>0.41943000000000552</v>
      </c>
      <c r="J272" s="82">
        <f>Table8[[#This Row],[Erorr ]]^2</f>
        <v>0.17592152490000462</v>
      </c>
      <c r="K272" s="82">
        <f>ABS(Table8[[#This Row],[Erorr ]])</f>
        <v>0.41943000000000552</v>
      </c>
      <c r="L272" s="83">
        <f>Table8[[#This Row],[Abs Erorr ]]/Table8[[#This Row],[Adj Close]]</f>
        <v>5.9004424311911241E-3</v>
      </c>
      <c r="M272" s="85">
        <f t="shared" si="9"/>
        <v>72.840050000000005</v>
      </c>
      <c r="N272" s="82">
        <f>(Table8[[#This Row],[Adj Close]]-Table8[[#This Row],[Forecast 6 Period ]])</f>
        <v>-1.7555499999999995</v>
      </c>
      <c r="O272" s="82">
        <f>Table8[[#This Row],[Erorr 2]]^2</f>
        <v>3.0819558024999982</v>
      </c>
      <c r="P272" s="82">
        <f>ABS(Table8[[#This Row],[Erorr 2]])</f>
        <v>1.7555499999999995</v>
      </c>
      <c r="Q272" s="83">
        <f>Table8[[#This Row],[Abs Erorr 4]]/Table8[[#This Row],[Adj Close]]</f>
        <v>2.4696663829667499E-2</v>
      </c>
    </row>
    <row r="273" spans="6:17" x14ac:dyDescent="0.25">
      <c r="F273" s="50">
        <v>43860</v>
      </c>
      <c r="G273" s="51">
        <v>71.507300000000001</v>
      </c>
      <c r="H273" s="82">
        <f t="shared" si="8"/>
        <v>70.582210000000003</v>
      </c>
      <c r="I273" s="82">
        <f>(Table8[[#This Row],[Adj Close]]-Table8[[#This Row],[Forecast 3 Period]])</f>
        <v>0.9250899999999973</v>
      </c>
      <c r="J273" s="82">
        <f>Table8[[#This Row],[Erorr ]]^2</f>
        <v>0.85579150809999505</v>
      </c>
      <c r="K273" s="82">
        <f>ABS(Table8[[#This Row],[Erorr ]])</f>
        <v>0.9250899999999973</v>
      </c>
      <c r="L273" s="83">
        <f>Table8[[#This Row],[Abs Erorr ]]/Table8[[#This Row],[Adj Close]]</f>
        <v>1.2937000837676675E-2</v>
      </c>
      <c r="M273" s="85">
        <f t="shared" si="9"/>
        <v>71.83205000000001</v>
      </c>
      <c r="N273" s="82">
        <f>(Table8[[#This Row],[Adj Close]]-Table8[[#This Row],[Forecast 6 Period ]])</f>
        <v>-0.32475000000000875</v>
      </c>
      <c r="O273" s="82">
        <f>Table8[[#This Row],[Erorr 2]]^2</f>
        <v>0.10546256250000569</v>
      </c>
      <c r="P273" s="82">
        <f>ABS(Table8[[#This Row],[Erorr 2]])</f>
        <v>0.32475000000000875</v>
      </c>
      <c r="Q273" s="83">
        <f>Table8[[#This Row],[Abs Erorr 4]]/Table8[[#This Row],[Adj Close]]</f>
        <v>4.5414943649111179E-3</v>
      </c>
    </row>
    <row r="274" spans="6:17" x14ac:dyDescent="0.25">
      <c r="F274" s="50">
        <v>43861</v>
      </c>
      <c r="G274" s="51">
        <v>70.162800000000004</v>
      </c>
      <c r="H274" s="82">
        <f t="shared" si="8"/>
        <v>71.144539999999992</v>
      </c>
      <c r="I274" s="82">
        <f>(Table8[[#This Row],[Adj Close]]-Table8[[#This Row],[Forecast 3 Period]])</f>
        <v>-0.98173999999998784</v>
      </c>
      <c r="J274" s="82">
        <f>Table8[[#This Row],[Erorr ]]^2</f>
        <v>0.96381342759997612</v>
      </c>
      <c r="K274" s="82">
        <f>ABS(Table8[[#This Row],[Erorr ]])</f>
        <v>0.98173999999998784</v>
      </c>
      <c r="L274" s="83">
        <f>Table8[[#This Row],[Abs Erorr ]]/Table8[[#This Row],[Adj Close]]</f>
        <v>1.3992315015934195E-2</v>
      </c>
      <c r="M274" s="85">
        <f t="shared" si="9"/>
        <v>70.988100000000003</v>
      </c>
      <c r="N274" s="82">
        <f>(Table8[[#This Row],[Adj Close]]-Table8[[#This Row],[Forecast 6 Period ]])</f>
        <v>-0.82529999999999859</v>
      </c>
      <c r="O274" s="82">
        <f>Table8[[#This Row],[Erorr 2]]^2</f>
        <v>0.68112008999999762</v>
      </c>
      <c r="P274" s="82">
        <f>ABS(Table8[[#This Row],[Erorr 2]])</f>
        <v>0.82529999999999859</v>
      </c>
      <c r="Q274" s="83">
        <f>Table8[[#This Row],[Abs Erorr 4]]/Table8[[#This Row],[Adj Close]]</f>
        <v>1.17626434520857E-2</v>
      </c>
    </row>
    <row r="275" spans="6:17" x14ac:dyDescent="0.25">
      <c r="F275" s="50">
        <v>43864</v>
      </c>
      <c r="G275" s="51">
        <v>70.111999999999995</v>
      </c>
      <c r="H275" s="82">
        <f t="shared" si="8"/>
        <v>70.842659999999995</v>
      </c>
      <c r="I275" s="82">
        <f>(Table8[[#This Row],[Adj Close]]-Table8[[#This Row],[Forecast 3 Period]])</f>
        <v>-0.73066000000000031</v>
      </c>
      <c r="J275" s="82">
        <f>Table8[[#This Row],[Erorr ]]^2</f>
        <v>0.5338640356000004</v>
      </c>
      <c r="K275" s="82">
        <f>ABS(Table8[[#This Row],[Erorr ]])</f>
        <v>0.73066000000000031</v>
      </c>
      <c r="L275" s="83">
        <f>Table8[[#This Row],[Abs Erorr ]]/Table8[[#This Row],[Adj Close]]</f>
        <v>1.0421325878594255E-2</v>
      </c>
      <c r="M275" s="85">
        <f t="shared" si="9"/>
        <v>70.820670000000007</v>
      </c>
      <c r="N275" s="82">
        <f>(Table8[[#This Row],[Adj Close]]-Table8[[#This Row],[Forecast 6 Period ]])</f>
        <v>-0.70867000000001212</v>
      </c>
      <c r="O275" s="82">
        <f>Table8[[#This Row],[Erorr 2]]^2</f>
        <v>0.50221316890001722</v>
      </c>
      <c r="P275" s="82">
        <f>ABS(Table8[[#This Row],[Erorr 2]])</f>
        <v>0.70867000000001212</v>
      </c>
      <c r="Q275" s="83">
        <f>Table8[[#This Row],[Abs Erorr 4]]/Table8[[#This Row],[Adj Close]]</f>
        <v>1.0107684847101953E-2</v>
      </c>
    </row>
    <row r="276" spans="6:17" x14ac:dyDescent="0.25">
      <c r="F276" s="50">
        <v>43865</v>
      </c>
      <c r="G276" s="51">
        <v>70.991500000000002</v>
      </c>
      <c r="H276" s="82">
        <f t="shared" si="8"/>
        <v>70.545829999999995</v>
      </c>
      <c r="I276" s="82">
        <f>(Table8[[#This Row],[Adj Close]]-Table8[[#This Row],[Forecast 3 Period]])</f>
        <v>0.44567000000000689</v>
      </c>
      <c r="J276" s="82">
        <f>Table8[[#This Row],[Erorr ]]^2</f>
        <v>0.19862174890000614</v>
      </c>
      <c r="K276" s="82">
        <f>ABS(Table8[[#This Row],[Erorr ]])</f>
        <v>0.44567000000000689</v>
      </c>
      <c r="L276" s="83">
        <f>Table8[[#This Row],[Abs Erorr ]]/Table8[[#This Row],[Adj Close]]</f>
        <v>6.277793820387045E-3</v>
      </c>
      <c r="M276" s="85">
        <f t="shared" si="9"/>
        <v>70.622790000000009</v>
      </c>
      <c r="N276" s="82">
        <f>(Table8[[#This Row],[Adj Close]]-Table8[[#This Row],[Forecast 6 Period ]])</f>
        <v>0.36870999999999299</v>
      </c>
      <c r="O276" s="82">
        <f>Table8[[#This Row],[Erorr 2]]^2</f>
        <v>0.13594706409999482</v>
      </c>
      <c r="P276" s="82">
        <f>ABS(Table8[[#This Row],[Erorr 2]])</f>
        <v>0.36870999999999299</v>
      </c>
      <c r="Q276" s="83">
        <f>Table8[[#This Row],[Abs Erorr 4]]/Table8[[#This Row],[Adj Close]]</f>
        <v>5.1937203749743699E-3</v>
      </c>
    </row>
    <row r="277" spans="6:17" x14ac:dyDescent="0.25">
      <c r="F277" s="50">
        <v>43866</v>
      </c>
      <c r="G277" s="51">
        <v>71.5411</v>
      </c>
      <c r="H277" s="82">
        <f t="shared" si="8"/>
        <v>70.479039999999998</v>
      </c>
      <c r="I277" s="82">
        <f>(Table8[[#This Row],[Adj Close]]-Table8[[#This Row],[Forecast 3 Period]])</f>
        <v>1.0620600000000024</v>
      </c>
      <c r="J277" s="82">
        <f>Table8[[#This Row],[Erorr ]]^2</f>
        <v>1.1279714436000052</v>
      </c>
      <c r="K277" s="82">
        <f>ABS(Table8[[#This Row],[Erorr ]])</f>
        <v>1.0620600000000024</v>
      </c>
      <c r="L277" s="83">
        <f>Table8[[#This Row],[Abs Erorr ]]/Table8[[#This Row],[Adj Close]]</f>
        <v>1.4845452474172223E-2</v>
      </c>
      <c r="M277" s="85">
        <f t="shared" si="9"/>
        <v>70.735260000000011</v>
      </c>
      <c r="N277" s="82">
        <f>(Table8[[#This Row],[Adj Close]]-Table8[[#This Row],[Forecast 6 Period ]])</f>
        <v>0.80583999999998923</v>
      </c>
      <c r="O277" s="82">
        <f>Table8[[#This Row],[Erorr 2]]^2</f>
        <v>0.64937810559998266</v>
      </c>
      <c r="P277" s="82">
        <f>ABS(Table8[[#This Row],[Erorr 2]])</f>
        <v>0.80583999999998923</v>
      </c>
      <c r="Q277" s="83">
        <f>Table8[[#This Row],[Abs Erorr 4]]/Table8[[#This Row],[Adj Close]]</f>
        <v>1.1264014671286704E-2</v>
      </c>
    </row>
    <row r="278" spans="6:17" x14ac:dyDescent="0.25">
      <c r="F278" s="50">
        <v>43867</v>
      </c>
      <c r="G278" s="51">
        <v>71.101399999999998</v>
      </c>
      <c r="H278" s="82">
        <f t="shared" si="8"/>
        <v>70.947490000000002</v>
      </c>
      <c r="I278" s="82">
        <f>(Table8[[#This Row],[Adj Close]]-Table8[[#This Row],[Forecast 3 Period]])</f>
        <v>0.15390999999999622</v>
      </c>
      <c r="J278" s="82">
        <f>Table8[[#This Row],[Erorr ]]^2</f>
        <v>2.3688288099998834E-2</v>
      </c>
      <c r="K278" s="82">
        <f>ABS(Table8[[#This Row],[Erorr ]])</f>
        <v>0.15390999999999622</v>
      </c>
      <c r="L278" s="83">
        <f>Table8[[#This Row],[Abs Erorr ]]/Table8[[#This Row],[Adj Close]]</f>
        <v>2.164654985696431E-3</v>
      </c>
      <c r="M278" s="85">
        <f t="shared" si="9"/>
        <v>70.820660000000004</v>
      </c>
      <c r="N278" s="82">
        <f>(Table8[[#This Row],[Adj Close]]-Table8[[#This Row],[Forecast 6 Period ]])</f>
        <v>0.28073999999999444</v>
      </c>
      <c r="O278" s="82">
        <f>Table8[[#This Row],[Erorr 2]]^2</f>
        <v>7.8814947599996882E-2</v>
      </c>
      <c r="P278" s="82">
        <f>ABS(Table8[[#This Row],[Erorr 2]])</f>
        <v>0.28073999999999444</v>
      </c>
      <c r="Q278" s="83">
        <f>Table8[[#This Row],[Abs Erorr 4]]/Table8[[#This Row],[Adj Close]]</f>
        <v>3.9484454595829959E-3</v>
      </c>
    </row>
    <row r="279" spans="6:17" x14ac:dyDescent="0.25">
      <c r="F279" s="50">
        <v>43868</v>
      </c>
      <c r="G279" s="51">
        <v>70.154300000000006</v>
      </c>
      <c r="H279" s="82">
        <f t="shared" si="8"/>
        <v>71.200339999999997</v>
      </c>
      <c r="I279" s="82">
        <f>(Table8[[#This Row],[Adj Close]]-Table8[[#This Row],[Forecast 3 Period]])</f>
        <v>-1.0460399999999908</v>
      </c>
      <c r="J279" s="82">
        <f>Table8[[#This Row],[Erorr ]]^2</f>
        <v>1.0941996815999806</v>
      </c>
      <c r="K279" s="82">
        <f>ABS(Table8[[#This Row],[Erorr ]])</f>
        <v>1.0460399999999908</v>
      </c>
      <c r="L279" s="83">
        <f>Table8[[#This Row],[Abs Erorr ]]/Table8[[#This Row],[Adj Close]]</f>
        <v>1.4910561433867783E-2</v>
      </c>
      <c r="M279" s="85">
        <f t="shared" si="9"/>
        <v>70.916210000000007</v>
      </c>
      <c r="N279" s="82">
        <f>(Table8[[#This Row],[Adj Close]]-Table8[[#This Row],[Forecast 6 Period ]])</f>
        <v>-0.76191000000000031</v>
      </c>
      <c r="O279" s="82">
        <f>Table8[[#This Row],[Erorr 2]]^2</f>
        <v>0.58050684810000042</v>
      </c>
      <c r="P279" s="82">
        <f>ABS(Table8[[#This Row],[Erorr 2]])</f>
        <v>0.76191000000000031</v>
      </c>
      <c r="Q279" s="83">
        <f>Table8[[#This Row],[Abs Erorr 4]]/Table8[[#This Row],[Adj Close]]</f>
        <v>1.0860488950784203E-2</v>
      </c>
    </row>
    <row r="280" spans="6:17" x14ac:dyDescent="0.25">
      <c r="F280" s="50">
        <v>43871</v>
      </c>
      <c r="G280" s="51">
        <v>70.467200000000005</v>
      </c>
      <c r="H280" s="82">
        <f t="shared" si="8"/>
        <v>70.854470000000006</v>
      </c>
      <c r="I280" s="82">
        <f>(Table8[[#This Row],[Adj Close]]-Table8[[#This Row],[Forecast 3 Period]])</f>
        <v>-0.38727000000000089</v>
      </c>
      <c r="J280" s="82">
        <f>Table8[[#This Row],[Erorr ]]^2</f>
        <v>0.14997805290000069</v>
      </c>
      <c r="K280" s="82">
        <f>ABS(Table8[[#This Row],[Erorr ]])</f>
        <v>0.38727000000000089</v>
      </c>
      <c r="L280" s="83">
        <f>Table8[[#This Row],[Abs Erorr ]]/Table8[[#This Row],[Adj Close]]</f>
        <v>5.495748376549669E-3</v>
      </c>
      <c r="M280" s="85">
        <f t="shared" si="9"/>
        <v>70.785140000000013</v>
      </c>
      <c r="N280" s="82">
        <f>(Table8[[#This Row],[Adj Close]]-Table8[[#This Row],[Forecast 6 Period ]])</f>
        <v>-0.31794000000000722</v>
      </c>
      <c r="O280" s="82">
        <f>Table8[[#This Row],[Erorr 2]]^2</f>
        <v>0.10108584360000458</v>
      </c>
      <c r="P280" s="82">
        <f>ABS(Table8[[#This Row],[Erorr 2]])</f>
        <v>0.31794000000000722</v>
      </c>
      <c r="Q280" s="83">
        <f>Table8[[#This Row],[Abs Erorr 4]]/Table8[[#This Row],[Adj Close]]</f>
        <v>4.5118863811817013E-3</v>
      </c>
    </row>
    <row r="281" spans="6:17" x14ac:dyDescent="0.25">
      <c r="F281" s="50">
        <v>43872</v>
      </c>
      <c r="G281" s="51">
        <v>70.154300000000006</v>
      </c>
      <c r="H281" s="82">
        <f t="shared" si="8"/>
        <v>70.563590000000005</v>
      </c>
      <c r="I281" s="82">
        <f>(Table8[[#This Row],[Adj Close]]-Table8[[#This Row],[Forecast 3 Period]])</f>
        <v>-0.4092899999999986</v>
      </c>
      <c r="J281" s="82">
        <f>Table8[[#This Row],[Erorr ]]^2</f>
        <v>0.16751830409999885</v>
      </c>
      <c r="K281" s="82">
        <f>ABS(Table8[[#This Row],[Erorr ]])</f>
        <v>0.4092899999999986</v>
      </c>
      <c r="L281" s="83">
        <f>Table8[[#This Row],[Abs Erorr ]]/Table8[[#This Row],[Adj Close]]</f>
        <v>5.8341398887879793E-3</v>
      </c>
      <c r="M281" s="85">
        <f t="shared" si="9"/>
        <v>70.76315000000001</v>
      </c>
      <c r="N281" s="82">
        <f>(Table8[[#This Row],[Adj Close]]-Table8[[#This Row],[Forecast 6 Period ]])</f>
        <v>-0.60885000000000389</v>
      </c>
      <c r="O281" s="82">
        <f>Table8[[#This Row],[Erorr 2]]^2</f>
        <v>0.37069832250000473</v>
      </c>
      <c r="P281" s="82">
        <f>ABS(Table8[[#This Row],[Erorr 2]])</f>
        <v>0.60885000000000389</v>
      </c>
      <c r="Q281" s="83">
        <f>Table8[[#This Row],[Abs Erorr 4]]/Table8[[#This Row],[Adj Close]]</f>
        <v>8.678726749465163E-3</v>
      </c>
    </row>
    <row r="282" spans="6:17" x14ac:dyDescent="0.25">
      <c r="F282" s="50">
        <v>43873</v>
      </c>
      <c r="G282" s="51">
        <v>70.974599999999995</v>
      </c>
      <c r="H282" s="82">
        <f t="shared" si="8"/>
        <v>70.248170000000002</v>
      </c>
      <c r="I282" s="82">
        <f>(Table8[[#This Row],[Adj Close]]-Table8[[#This Row],[Forecast 3 Period]])</f>
        <v>0.72642999999999347</v>
      </c>
      <c r="J282" s="82">
        <f>Table8[[#This Row],[Erorr ]]^2</f>
        <v>0.52770054489999052</v>
      </c>
      <c r="K282" s="82">
        <f>ABS(Table8[[#This Row],[Erorr ]])</f>
        <v>0.72642999999999347</v>
      </c>
      <c r="L282" s="83">
        <f>Table8[[#This Row],[Abs Erorr ]]/Table8[[#This Row],[Adj Close]]</f>
        <v>1.0235070010961576E-2</v>
      </c>
      <c r="M282" s="85">
        <f t="shared" si="9"/>
        <v>70.628700000000009</v>
      </c>
      <c r="N282" s="82">
        <f>(Table8[[#This Row],[Adj Close]]-Table8[[#This Row],[Forecast 6 Period ]])</f>
        <v>0.34589999999998611</v>
      </c>
      <c r="O282" s="82">
        <f>Table8[[#This Row],[Erorr 2]]^2</f>
        <v>0.11964680999999039</v>
      </c>
      <c r="P282" s="82">
        <f>ABS(Table8[[#This Row],[Erorr 2]])</f>
        <v>0.34589999999998611</v>
      </c>
      <c r="Q282" s="83">
        <f>Table8[[#This Row],[Abs Erorr 4]]/Table8[[#This Row],[Adj Close]]</f>
        <v>4.8735744900286317E-3</v>
      </c>
    </row>
    <row r="283" spans="6:17" x14ac:dyDescent="0.25">
      <c r="F283" s="50">
        <v>43874</v>
      </c>
      <c r="G283" s="51">
        <v>71.076099999999997</v>
      </c>
      <c r="H283" s="82">
        <f t="shared" si="8"/>
        <v>70.57629</v>
      </c>
      <c r="I283" s="82">
        <f>(Table8[[#This Row],[Adj Close]]-Table8[[#This Row],[Forecast 3 Period]])</f>
        <v>0.49980999999999653</v>
      </c>
      <c r="J283" s="82">
        <f>Table8[[#This Row],[Erorr ]]^2</f>
        <v>0.24981003609999652</v>
      </c>
      <c r="K283" s="82">
        <f>ABS(Table8[[#This Row],[Erorr ]])</f>
        <v>0.49980999999999653</v>
      </c>
      <c r="L283" s="83">
        <f>Table8[[#This Row],[Abs Erorr ]]/Table8[[#This Row],[Adj Close]]</f>
        <v>7.0320403060944048E-3</v>
      </c>
      <c r="M283" s="85">
        <f t="shared" si="9"/>
        <v>70.61433000000001</v>
      </c>
      <c r="N283" s="82">
        <f>(Table8[[#This Row],[Adj Close]]-Table8[[#This Row],[Forecast 6 Period ]])</f>
        <v>0.46176999999998714</v>
      </c>
      <c r="O283" s="82">
        <f>Table8[[#This Row],[Erorr 2]]^2</f>
        <v>0.21323153289998811</v>
      </c>
      <c r="P283" s="82">
        <f>ABS(Table8[[#This Row],[Erorr 2]])</f>
        <v>0.46176999999998714</v>
      </c>
      <c r="Q283" s="83">
        <f>Table8[[#This Row],[Abs Erorr 4]]/Table8[[#This Row],[Adj Close]]</f>
        <v>6.4968393032255167E-3</v>
      </c>
    </row>
    <row r="284" spans="6:17" x14ac:dyDescent="0.25">
      <c r="F284" s="50">
        <v>43875</v>
      </c>
      <c r="G284" s="51">
        <v>70.746200000000002</v>
      </c>
      <c r="H284" s="82">
        <f t="shared" si="8"/>
        <v>70.769109999999998</v>
      </c>
      <c r="I284" s="82">
        <f>(Table8[[#This Row],[Adj Close]]-Table8[[#This Row],[Forecast 3 Period]])</f>
        <v>-2.2909999999995989E-2</v>
      </c>
      <c r="J284" s="82">
        <f>Table8[[#This Row],[Erorr ]]^2</f>
        <v>5.2486809999981621E-4</v>
      </c>
      <c r="K284" s="82">
        <f>ABS(Table8[[#This Row],[Erorr ]])</f>
        <v>2.2909999999995989E-2</v>
      </c>
      <c r="L284" s="83">
        <f>Table8[[#This Row],[Abs Erorr ]]/Table8[[#This Row],[Adj Close]]</f>
        <v>3.2383364760221734E-4</v>
      </c>
      <c r="M284" s="85">
        <f t="shared" si="9"/>
        <v>70.66001</v>
      </c>
      <c r="N284" s="82">
        <f>(Table8[[#This Row],[Adj Close]]-Table8[[#This Row],[Forecast 6 Period ]])</f>
        <v>8.6190000000001987E-2</v>
      </c>
      <c r="O284" s="82">
        <f>Table8[[#This Row],[Erorr 2]]^2</f>
        <v>7.4287161000003423E-3</v>
      </c>
      <c r="P284" s="82">
        <f>ABS(Table8[[#This Row],[Erorr 2]])</f>
        <v>8.6190000000001987E-2</v>
      </c>
      <c r="Q284" s="83">
        <f>Table8[[#This Row],[Abs Erorr 4]]/Table8[[#This Row],[Adj Close]]</f>
        <v>1.2182986506696046E-3</v>
      </c>
    </row>
    <row r="285" spans="6:17" x14ac:dyDescent="0.25">
      <c r="F285" s="50">
        <v>43879</v>
      </c>
      <c r="G285" s="51">
        <v>69.909099999999995</v>
      </c>
      <c r="H285" s="82">
        <f t="shared" si="8"/>
        <v>70.913690000000003</v>
      </c>
      <c r="I285" s="82">
        <f>(Table8[[#This Row],[Adj Close]]-Table8[[#This Row],[Forecast 3 Period]])</f>
        <v>-1.0045900000000074</v>
      </c>
      <c r="J285" s="82">
        <f>Table8[[#This Row],[Erorr ]]^2</f>
        <v>1.009201068100015</v>
      </c>
      <c r="K285" s="82">
        <f>ABS(Table8[[#This Row],[Erorr ]])</f>
        <v>1.0045900000000074</v>
      </c>
      <c r="L285" s="83">
        <f>Table8[[#This Row],[Abs Erorr ]]/Table8[[#This Row],[Adj Close]]</f>
        <v>1.4369946115741834E-2</v>
      </c>
      <c r="M285" s="85">
        <f t="shared" si="9"/>
        <v>70.652390000000011</v>
      </c>
      <c r="N285" s="82">
        <f>(Table8[[#This Row],[Adj Close]]-Table8[[#This Row],[Forecast 6 Period ]])</f>
        <v>-0.74329000000001599</v>
      </c>
      <c r="O285" s="82">
        <f>Table8[[#This Row],[Erorr 2]]^2</f>
        <v>0.55248002410002373</v>
      </c>
      <c r="P285" s="82">
        <f>ABS(Table8[[#This Row],[Erorr 2]])</f>
        <v>0.74329000000001599</v>
      </c>
      <c r="Q285" s="83">
        <f>Table8[[#This Row],[Abs Erorr 4]]/Table8[[#This Row],[Adj Close]]</f>
        <v>1.0632235288396161E-2</v>
      </c>
    </row>
    <row r="286" spans="6:17" x14ac:dyDescent="0.25">
      <c r="F286" s="50">
        <v>43880</v>
      </c>
      <c r="G286" s="51">
        <v>70.526399999999995</v>
      </c>
      <c r="H286" s="82">
        <f t="shared" si="8"/>
        <v>70.510329999999996</v>
      </c>
      <c r="I286" s="82">
        <f>(Table8[[#This Row],[Adj Close]]-Table8[[#This Row],[Forecast 3 Period]])</f>
        <v>1.6069999999999141E-2</v>
      </c>
      <c r="J286" s="82">
        <f>Table8[[#This Row],[Erorr ]]^2</f>
        <v>2.5824489999997236E-4</v>
      </c>
      <c r="K286" s="82">
        <f>ABS(Table8[[#This Row],[Erorr ]])</f>
        <v>1.6069999999999141E-2</v>
      </c>
      <c r="L286" s="83">
        <f>Table8[[#This Row],[Abs Erorr ]]/Table8[[#This Row],[Adj Close]]</f>
        <v>2.2785793688603334E-4</v>
      </c>
      <c r="M286" s="85">
        <f t="shared" si="9"/>
        <v>70.603350000000006</v>
      </c>
      <c r="N286" s="82">
        <f>(Table8[[#This Row],[Adj Close]]-Table8[[#This Row],[Forecast 6 Period ]])</f>
        <v>-7.6950000000010732E-2</v>
      </c>
      <c r="O286" s="82">
        <f>Table8[[#This Row],[Erorr 2]]^2</f>
        <v>5.9213025000016519E-3</v>
      </c>
      <c r="P286" s="82">
        <f>ABS(Table8[[#This Row],[Erorr 2]])</f>
        <v>7.6950000000010732E-2</v>
      </c>
      <c r="Q286" s="83">
        <f>Table8[[#This Row],[Abs Erorr 4]]/Table8[[#This Row],[Adj Close]]</f>
        <v>1.091080786769362E-3</v>
      </c>
    </row>
    <row r="287" spans="6:17" x14ac:dyDescent="0.25">
      <c r="F287" s="50">
        <v>43881</v>
      </c>
      <c r="G287" s="51">
        <v>71.025300000000001</v>
      </c>
      <c r="H287" s="82">
        <f t="shared" si="8"/>
        <v>70.407150000000001</v>
      </c>
      <c r="I287" s="82">
        <f>(Table8[[#This Row],[Adj Close]]-Table8[[#This Row],[Forecast 3 Period]])</f>
        <v>0.61814999999999998</v>
      </c>
      <c r="J287" s="82">
        <f>Table8[[#This Row],[Erorr ]]^2</f>
        <v>0.38210942249999996</v>
      </c>
      <c r="K287" s="82">
        <f>ABS(Table8[[#This Row],[Erorr ]])</f>
        <v>0.61814999999999998</v>
      </c>
      <c r="L287" s="83">
        <f>Table8[[#This Row],[Abs Erorr ]]/Table8[[#This Row],[Adj Close]]</f>
        <v>8.7032367339525494E-3</v>
      </c>
      <c r="M287" s="85">
        <f t="shared" si="9"/>
        <v>70.564449999999994</v>
      </c>
      <c r="N287" s="82">
        <f>(Table8[[#This Row],[Adj Close]]-Table8[[#This Row],[Forecast 6 Period ]])</f>
        <v>0.46085000000000775</v>
      </c>
      <c r="O287" s="82">
        <f>Table8[[#This Row],[Erorr 2]]^2</f>
        <v>0.21238272250000714</v>
      </c>
      <c r="P287" s="82">
        <f>ABS(Table8[[#This Row],[Erorr 2]])</f>
        <v>0.46085000000000775</v>
      </c>
      <c r="Q287" s="83">
        <f>Table8[[#This Row],[Abs Erorr 4]]/Table8[[#This Row],[Adj Close]]</f>
        <v>6.4885329593821883E-3</v>
      </c>
    </row>
    <row r="288" spans="6:17" x14ac:dyDescent="0.25">
      <c r="F288" s="50">
        <v>43882</v>
      </c>
      <c r="G288" s="51">
        <v>70.796999999999997</v>
      </c>
      <c r="H288" s="82">
        <f t="shared" si="8"/>
        <v>70.540769999999995</v>
      </c>
      <c r="I288" s="82">
        <f>(Table8[[#This Row],[Adj Close]]-Table8[[#This Row],[Forecast 3 Period]])</f>
        <v>0.25623000000000218</v>
      </c>
      <c r="J288" s="82">
        <f>Table8[[#This Row],[Erorr ]]^2</f>
        <v>6.5653812900001121E-2</v>
      </c>
      <c r="K288" s="82">
        <f>ABS(Table8[[#This Row],[Erorr ]])</f>
        <v>0.25623000000000218</v>
      </c>
      <c r="L288" s="83">
        <f>Table8[[#This Row],[Abs Erorr ]]/Table8[[#This Row],[Adj Close]]</f>
        <v>3.6192211534387358E-3</v>
      </c>
      <c r="M288" s="85">
        <f t="shared" si="9"/>
        <v>70.646470000000008</v>
      </c>
      <c r="N288" s="82">
        <f>(Table8[[#This Row],[Adj Close]]-Table8[[#This Row],[Forecast 6 Period ]])</f>
        <v>0.15052999999998917</v>
      </c>
      <c r="O288" s="82">
        <f>Table8[[#This Row],[Erorr 2]]^2</f>
        <v>2.2659280899996741E-2</v>
      </c>
      <c r="P288" s="82">
        <f>ABS(Table8[[#This Row],[Erorr 2]])</f>
        <v>0.15052999999998917</v>
      </c>
      <c r="Q288" s="83">
        <f>Table8[[#This Row],[Abs Erorr 4]]/Table8[[#This Row],[Adj Close]]</f>
        <v>2.1262200375720608E-3</v>
      </c>
    </row>
    <row r="289" spans="6:17" x14ac:dyDescent="0.25">
      <c r="F289" s="50">
        <v>43885</v>
      </c>
      <c r="G289" s="51">
        <v>69.198700000000002</v>
      </c>
      <c r="H289" s="82">
        <f t="shared" si="8"/>
        <v>70.784310000000005</v>
      </c>
      <c r="I289" s="82">
        <f>(Table8[[#This Row],[Adj Close]]-Table8[[#This Row],[Forecast 3 Period]])</f>
        <v>-1.5856100000000026</v>
      </c>
      <c r="J289" s="82">
        <f>Table8[[#This Row],[Erorr ]]^2</f>
        <v>2.5141590721000084</v>
      </c>
      <c r="K289" s="82">
        <f>ABS(Table8[[#This Row],[Erorr ]])</f>
        <v>1.5856100000000026</v>
      </c>
      <c r="L289" s="83">
        <f>Table8[[#This Row],[Abs Erorr ]]/Table8[[#This Row],[Adj Close]]</f>
        <v>2.2913869769229805E-2</v>
      </c>
      <c r="M289" s="85">
        <f t="shared" si="9"/>
        <v>70.633790000000005</v>
      </c>
      <c r="N289" s="82">
        <f>(Table8[[#This Row],[Adj Close]]-Table8[[#This Row],[Forecast 6 Period ]])</f>
        <v>-1.4350900000000024</v>
      </c>
      <c r="O289" s="82">
        <f>Table8[[#This Row],[Erorr 2]]^2</f>
        <v>2.059483308100007</v>
      </c>
      <c r="P289" s="82">
        <f>ABS(Table8[[#This Row],[Erorr 2]])</f>
        <v>1.4350900000000024</v>
      </c>
      <c r="Q289" s="83">
        <f>Table8[[#This Row],[Abs Erorr 4]]/Table8[[#This Row],[Adj Close]]</f>
        <v>2.0738684397250271E-2</v>
      </c>
    </row>
    <row r="290" spans="6:17" x14ac:dyDescent="0.25">
      <c r="F290" s="50">
        <v>43886</v>
      </c>
      <c r="G290" s="51">
        <v>65.3172</v>
      </c>
      <c r="H290" s="82">
        <f t="shared" si="8"/>
        <v>70.226169999999996</v>
      </c>
      <c r="I290" s="82">
        <f>(Table8[[#This Row],[Adj Close]]-Table8[[#This Row],[Forecast 3 Period]])</f>
        <v>-4.9089699999999965</v>
      </c>
      <c r="J290" s="82">
        <f>Table8[[#This Row],[Erorr ]]^2</f>
        <v>24.097986460899964</v>
      </c>
      <c r="K290" s="82">
        <f>ABS(Table8[[#This Row],[Erorr ]])</f>
        <v>4.9089699999999965</v>
      </c>
      <c r="L290" s="83">
        <f>Table8[[#This Row],[Abs Erorr ]]/Table8[[#This Row],[Adj Close]]</f>
        <v>7.5155854813127268E-2</v>
      </c>
      <c r="M290" s="85">
        <f t="shared" si="9"/>
        <v>70.375010000000003</v>
      </c>
      <c r="N290" s="82">
        <f>(Table8[[#This Row],[Adj Close]]-Table8[[#This Row],[Forecast 6 Period ]])</f>
        <v>-5.0578100000000035</v>
      </c>
      <c r="O290" s="82">
        <f>Table8[[#This Row],[Erorr 2]]^2</f>
        <v>25.581441996100036</v>
      </c>
      <c r="P290" s="82">
        <f>ABS(Table8[[#This Row],[Erorr 2]])</f>
        <v>5.0578100000000035</v>
      </c>
      <c r="Q290" s="83">
        <f>Table8[[#This Row],[Abs Erorr 4]]/Table8[[#This Row],[Adj Close]]</f>
        <v>7.7434580784234527E-2</v>
      </c>
    </row>
    <row r="291" spans="6:17" x14ac:dyDescent="0.25">
      <c r="F291" s="50">
        <v>43887</v>
      </c>
      <c r="G291" s="51">
        <v>64.598399999999998</v>
      </c>
      <c r="H291" s="82">
        <f t="shared" si="8"/>
        <v>68.125589999999988</v>
      </c>
      <c r="I291" s="82">
        <f>(Table8[[#This Row],[Adj Close]]-Table8[[#This Row],[Forecast 3 Period]])</f>
        <v>-3.5271899999999903</v>
      </c>
      <c r="J291" s="82">
        <f>Table8[[#This Row],[Erorr ]]^2</f>
        <v>12.441069296099931</v>
      </c>
      <c r="K291" s="82">
        <f>ABS(Table8[[#This Row],[Erorr ]])</f>
        <v>3.5271899999999903</v>
      </c>
      <c r="L291" s="83">
        <f>Table8[[#This Row],[Abs Erorr ]]/Table8[[#This Row],[Adj Close]]</f>
        <v>5.4601816763263339E-2</v>
      </c>
      <c r="M291" s="85">
        <f t="shared" si="9"/>
        <v>69.311189999999996</v>
      </c>
      <c r="N291" s="82">
        <f>(Table8[[#This Row],[Adj Close]]-Table8[[#This Row],[Forecast 6 Period ]])</f>
        <v>-4.7127899999999983</v>
      </c>
      <c r="O291" s="82">
        <f>Table8[[#This Row],[Erorr 2]]^2</f>
        <v>22.210389584099982</v>
      </c>
      <c r="P291" s="82">
        <f>ABS(Table8[[#This Row],[Erorr 2]])</f>
        <v>4.7127899999999983</v>
      </c>
      <c r="Q291" s="83">
        <f>Table8[[#This Row],[Abs Erorr 4]]/Table8[[#This Row],[Adj Close]]</f>
        <v>7.2955212513003395E-2</v>
      </c>
    </row>
    <row r="292" spans="6:17" x14ac:dyDescent="0.25">
      <c r="F292" s="50">
        <v>43888</v>
      </c>
      <c r="G292" s="51">
        <v>61.9009</v>
      </c>
      <c r="H292" s="82">
        <f t="shared" si="8"/>
        <v>66.194130000000001</v>
      </c>
      <c r="I292" s="82">
        <f>(Table8[[#This Row],[Adj Close]]-Table8[[#This Row],[Forecast 3 Period]])</f>
        <v>-4.2932300000000012</v>
      </c>
      <c r="J292" s="82">
        <f>Table8[[#This Row],[Erorr ]]^2</f>
        <v>18.431823832900012</v>
      </c>
      <c r="K292" s="82">
        <f>ABS(Table8[[#This Row],[Erorr ]])</f>
        <v>4.2932300000000012</v>
      </c>
      <c r="L292" s="83">
        <f>Table8[[#This Row],[Abs Erorr ]]/Table8[[#This Row],[Adj Close]]</f>
        <v>6.93565037018848E-2</v>
      </c>
      <c r="M292" s="85">
        <f t="shared" si="9"/>
        <v>68.137429999999995</v>
      </c>
      <c r="N292" s="82">
        <f>(Table8[[#This Row],[Adj Close]]-Table8[[#This Row],[Forecast 6 Period ]])</f>
        <v>-6.2365299999999948</v>
      </c>
      <c r="O292" s="82">
        <f>Table8[[#This Row],[Erorr 2]]^2</f>
        <v>38.894306440899932</v>
      </c>
      <c r="P292" s="82">
        <f>ABS(Table8[[#This Row],[Erorr 2]])</f>
        <v>6.2365299999999948</v>
      </c>
      <c r="Q292" s="83">
        <f>Table8[[#This Row],[Abs Erorr 4]]/Table8[[#This Row],[Adj Close]]</f>
        <v>0.10075023141828301</v>
      </c>
    </row>
    <row r="293" spans="6:17" x14ac:dyDescent="0.25">
      <c r="F293" s="50">
        <v>43889</v>
      </c>
      <c r="G293" s="51">
        <v>60.886099999999999</v>
      </c>
      <c r="H293" s="82">
        <f t="shared" si="8"/>
        <v>63.735040000000005</v>
      </c>
      <c r="I293" s="82">
        <f>(Table8[[#This Row],[Adj Close]]-Table8[[#This Row],[Forecast 3 Period]])</f>
        <v>-2.848940000000006</v>
      </c>
      <c r="J293" s="82">
        <f>Table8[[#This Row],[Erorr ]]^2</f>
        <v>8.1164591236000341</v>
      </c>
      <c r="K293" s="82">
        <f>ABS(Table8[[#This Row],[Erorr ]])</f>
        <v>2.848940000000006</v>
      </c>
      <c r="L293" s="83">
        <f>Table8[[#This Row],[Abs Erorr ]]/Table8[[#This Row],[Adj Close]]</f>
        <v>4.6791303762270961E-2</v>
      </c>
      <c r="M293" s="85">
        <f t="shared" si="9"/>
        <v>66.385270000000006</v>
      </c>
      <c r="N293" s="82">
        <f>(Table8[[#This Row],[Adj Close]]-Table8[[#This Row],[Forecast 6 Period ]])</f>
        <v>-5.4991700000000066</v>
      </c>
      <c r="O293" s="82">
        <f>Table8[[#This Row],[Erorr 2]]^2</f>
        <v>30.24087068890007</v>
      </c>
      <c r="P293" s="82">
        <f>ABS(Table8[[#This Row],[Erorr 2]])</f>
        <v>5.4991700000000066</v>
      </c>
      <c r="Q293" s="83">
        <f>Table8[[#This Row],[Abs Erorr 4]]/Table8[[#This Row],[Adj Close]]</f>
        <v>9.0318972639075359E-2</v>
      </c>
    </row>
    <row r="294" spans="6:17" x14ac:dyDescent="0.25">
      <c r="F294" s="50">
        <v>43892</v>
      </c>
      <c r="G294" s="51">
        <v>63.127000000000002</v>
      </c>
      <c r="H294" s="82">
        <f t="shared" si="8"/>
        <v>62.304230000000004</v>
      </c>
      <c r="I294" s="82">
        <f>(Table8[[#This Row],[Adj Close]]-Table8[[#This Row],[Forecast 3 Period]])</f>
        <v>0.82276999999999845</v>
      </c>
      <c r="J294" s="82">
        <f>Table8[[#This Row],[Erorr ]]^2</f>
        <v>0.67695047289999744</v>
      </c>
      <c r="K294" s="82">
        <f>ABS(Table8[[#This Row],[Erorr ]])</f>
        <v>0.82276999999999845</v>
      </c>
      <c r="L294" s="83">
        <f>Table8[[#This Row],[Abs Erorr ]]/Table8[[#This Row],[Adj Close]]</f>
        <v>1.3033567253314721E-2</v>
      </c>
      <c r="M294" s="85">
        <f t="shared" si="9"/>
        <v>64.540090000000006</v>
      </c>
      <c r="N294" s="82">
        <f>(Table8[[#This Row],[Adj Close]]-Table8[[#This Row],[Forecast 6 Period ]])</f>
        <v>-1.413090000000004</v>
      </c>
      <c r="O294" s="82">
        <f>Table8[[#This Row],[Erorr 2]]^2</f>
        <v>1.9968233481000113</v>
      </c>
      <c r="P294" s="82">
        <f>ABS(Table8[[#This Row],[Erorr 2]])</f>
        <v>1.413090000000004</v>
      </c>
      <c r="Q294" s="83">
        <f>Table8[[#This Row],[Abs Erorr 4]]/Table8[[#This Row],[Adj Close]]</f>
        <v>2.2384874934655598E-2</v>
      </c>
    </row>
    <row r="295" spans="6:17" x14ac:dyDescent="0.25">
      <c r="F295" s="50">
        <v>43893</v>
      </c>
      <c r="G295" s="51">
        <v>60.471699999999998</v>
      </c>
      <c r="H295" s="82">
        <f t="shared" si="8"/>
        <v>62.0869</v>
      </c>
      <c r="I295" s="82">
        <f>(Table8[[#This Row],[Adj Close]]-Table8[[#This Row],[Forecast 3 Period]])</f>
        <v>-1.6152000000000015</v>
      </c>
      <c r="J295" s="82">
        <f>Table8[[#This Row],[Erorr ]]^2</f>
        <v>2.6088710400000048</v>
      </c>
      <c r="K295" s="82">
        <f>ABS(Table8[[#This Row],[Erorr ]])</f>
        <v>1.6152000000000015</v>
      </c>
      <c r="L295" s="83">
        <f>Table8[[#This Row],[Abs Erorr ]]/Table8[[#This Row],[Adj Close]]</f>
        <v>2.6710014767238256E-2</v>
      </c>
      <c r="M295" s="85">
        <f t="shared" si="9"/>
        <v>63.554070000000003</v>
      </c>
      <c r="N295" s="82">
        <f>(Table8[[#This Row],[Adj Close]]-Table8[[#This Row],[Forecast 6 Period ]])</f>
        <v>-3.0823700000000045</v>
      </c>
      <c r="O295" s="82">
        <f>Table8[[#This Row],[Erorr 2]]^2</f>
        <v>9.5010048169000285</v>
      </c>
      <c r="P295" s="82">
        <f>ABS(Table8[[#This Row],[Erorr 2]])</f>
        <v>3.0823700000000045</v>
      </c>
      <c r="Q295" s="83">
        <f>Table8[[#This Row],[Abs Erorr 4]]/Table8[[#This Row],[Adj Close]]</f>
        <v>5.097210761397488E-2</v>
      </c>
    </row>
    <row r="296" spans="6:17" x14ac:dyDescent="0.25">
      <c r="F296" s="50">
        <v>43894</v>
      </c>
      <c r="G296" s="51">
        <v>62.839500000000001</v>
      </c>
      <c r="H296" s="82">
        <f t="shared" si="8"/>
        <v>61.392609999999991</v>
      </c>
      <c r="I296" s="82">
        <f>(Table8[[#This Row],[Adj Close]]-Table8[[#This Row],[Forecast 3 Period]])</f>
        <v>1.4468900000000104</v>
      </c>
      <c r="J296" s="82">
        <f>Table8[[#This Row],[Erorr ]]^2</f>
        <v>2.0934906721000304</v>
      </c>
      <c r="K296" s="82">
        <f>ABS(Table8[[#This Row],[Erorr ]])</f>
        <v>1.4468900000000104</v>
      </c>
      <c r="L296" s="83">
        <f>Table8[[#This Row],[Abs Erorr ]]/Table8[[#This Row],[Adj Close]]</f>
        <v>2.3025167291273966E-2</v>
      </c>
      <c r="M296" s="85">
        <f t="shared" si="9"/>
        <v>62.268700000000003</v>
      </c>
      <c r="N296" s="82">
        <f>(Table8[[#This Row],[Adj Close]]-Table8[[#This Row],[Forecast 6 Period ]])</f>
        <v>0.57079999999999842</v>
      </c>
      <c r="O296" s="82">
        <f>Table8[[#This Row],[Erorr 2]]^2</f>
        <v>0.32581263999999821</v>
      </c>
      <c r="P296" s="82">
        <f>ABS(Table8[[#This Row],[Erorr 2]])</f>
        <v>0.57079999999999842</v>
      </c>
      <c r="Q296" s="83">
        <f>Table8[[#This Row],[Abs Erorr 4]]/Table8[[#This Row],[Adj Close]]</f>
        <v>9.0834586525990572E-3</v>
      </c>
    </row>
    <row r="297" spans="6:17" x14ac:dyDescent="0.25">
      <c r="F297" s="50">
        <v>43895</v>
      </c>
      <c r="G297" s="51">
        <v>60.522500000000001</v>
      </c>
      <c r="H297" s="82">
        <f t="shared" si="8"/>
        <v>62.215409999999999</v>
      </c>
      <c r="I297" s="82">
        <f>(Table8[[#This Row],[Adj Close]]-Table8[[#This Row],[Forecast 3 Period]])</f>
        <v>-1.6929099999999977</v>
      </c>
      <c r="J297" s="82">
        <f>Table8[[#This Row],[Erorr ]]^2</f>
        <v>2.8659442680999923</v>
      </c>
      <c r="K297" s="82">
        <f>ABS(Table8[[#This Row],[Erorr ]])</f>
        <v>1.6929099999999977</v>
      </c>
      <c r="L297" s="83">
        <f>Table8[[#This Row],[Abs Erorr ]]/Table8[[#This Row],[Adj Close]]</f>
        <v>2.7971580817051471E-2</v>
      </c>
      <c r="M297" s="85">
        <f t="shared" si="9"/>
        <v>62.114789999999999</v>
      </c>
      <c r="N297" s="82">
        <f>(Table8[[#This Row],[Adj Close]]-Table8[[#This Row],[Forecast 6 Period ]])</f>
        <v>-1.5922899999999984</v>
      </c>
      <c r="O297" s="82">
        <f>Table8[[#This Row],[Erorr 2]]^2</f>
        <v>2.5353874440999951</v>
      </c>
      <c r="P297" s="82">
        <f>ABS(Table8[[#This Row],[Erorr 2]])</f>
        <v>1.5922899999999984</v>
      </c>
      <c r="Q297" s="83">
        <f>Table8[[#This Row],[Abs Erorr 4]]/Table8[[#This Row],[Adj Close]]</f>
        <v>2.6309058614564805E-2</v>
      </c>
    </row>
    <row r="298" spans="6:17" x14ac:dyDescent="0.25">
      <c r="F298" s="50">
        <v>43896</v>
      </c>
      <c r="G298" s="51">
        <v>59.304699999999997</v>
      </c>
      <c r="H298" s="82">
        <f t="shared" si="8"/>
        <v>61.202359999999999</v>
      </c>
      <c r="I298" s="82">
        <f>(Table8[[#This Row],[Adj Close]]-Table8[[#This Row],[Forecast 3 Period]])</f>
        <v>-1.8976600000000019</v>
      </c>
      <c r="J298" s="82">
        <f>Table8[[#This Row],[Erorr ]]^2</f>
        <v>3.6011134756000072</v>
      </c>
      <c r="K298" s="82">
        <f>ABS(Table8[[#This Row],[Erorr ]])</f>
        <v>1.8976600000000019</v>
      </c>
      <c r="L298" s="83">
        <f>Table8[[#This Row],[Abs Erorr ]]/Table8[[#This Row],[Adj Close]]</f>
        <v>3.1998475668876196E-2</v>
      </c>
      <c r="M298" s="85">
        <f t="shared" si="9"/>
        <v>61.670840000000005</v>
      </c>
      <c r="N298" s="82">
        <f>(Table8[[#This Row],[Adj Close]]-Table8[[#This Row],[Forecast 6 Period ]])</f>
        <v>-2.3661400000000086</v>
      </c>
      <c r="O298" s="82">
        <f>Table8[[#This Row],[Erorr 2]]^2</f>
        <v>5.5986184996000405</v>
      </c>
      <c r="P298" s="82">
        <f>ABS(Table8[[#This Row],[Erorr 2]])</f>
        <v>2.3661400000000086</v>
      </c>
      <c r="Q298" s="83">
        <f>Table8[[#This Row],[Abs Erorr 4]]/Table8[[#This Row],[Adj Close]]</f>
        <v>3.9898018200918456E-2</v>
      </c>
    </row>
    <row r="299" spans="6:17" x14ac:dyDescent="0.25">
      <c r="F299" s="50">
        <v>43899</v>
      </c>
      <c r="G299" s="51">
        <v>53.123100000000001</v>
      </c>
      <c r="H299" s="82">
        <f t="shared" si="8"/>
        <v>60.73048</v>
      </c>
      <c r="I299" s="82">
        <f>(Table8[[#This Row],[Adj Close]]-Table8[[#This Row],[Forecast 3 Period]])</f>
        <v>-7.6073799999999991</v>
      </c>
      <c r="J299" s="82">
        <f>Table8[[#This Row],[Erorr ]]^2</f>
        <v>57.872230464399983</v>
      </c>
      <c r="K299" s="82">
        <f>ABS(Table8[[#This Row],[Erorr ]])</f>
        <v>7.6073799999999991</v>
      </c>
      <c r="L299" s="83">
        <f>Table8[[#This Row],[Abs Erorr ]]/Table8[[#This Row],[Adj Close]]</f>
        <v>0.14320286278473957</v>
      </c>
      <c r="M299" s="85">
        <f t="shared" si="9"/>
        <v>61.028990000000007</v>
      </c>
      <c r="N299" s="82">
        <f>(Table8[[#This Row],[Adj Close]]-Table8[[#This Row],[Forecast 6 Period ]])</f>
        <v>-7.9058900000000065</v>
      </c>
      <c r="O299" s="82">
        <f>Table8[[#This Row],[Erorr 2]]^2</f>
        <v>62.503096692100101</v>
      </c>
      <c r="P299" s="82">
        <f>ABS(Table8[[#This Row],[Erorr 2]])</f>
        <v>7.9058900000000065</v>
      </c>
      <c r="Q299" s="83">
        <f>Table8[[#This Row],[Abs Erorr 4]]/Table8[[#This Row],[Adj Close]]</f>
        <v>0.14882207551893634</v>
      </c>
    </row>
    <row r="300" spans="6:17" x14ac:dyDescent="0.25">
      <c r="F300" s="50">
        <v>43900</v>
      </c>
      <c r="G300" s="51">
        <v>55.481699999999996</v>
      </c>
      <c r="H300" s="82">
        <f t="shared" si="8"/>
        <v>57.197400000000002</v>
      </c>
      <c r="I300" s="82">
        <f>(Table8[[#This Row],[Adj Close]]-Table8[[#This Row],[Forecast 3 Period]])</f>
        <v>-1.7157000000000053</v>
      </c>
      <c r="J300" s="82">
        <f>Table8[[#This Row],[Erorr ]]^2</f>
        <v>2.9436264900000184</v>
      </c>
      <c r="K300" s="82">
        <f>ABS(Table8[[#This Row],[Erorr ]])</f>
        <v>1.7157000000000053</v>
      </c>
      <c r="L300" s="83">
        <f>Table8[[#This Row],[Abs Erorr ]]/Table8[[#This Row],[Adj Close]]</f>
        <v>3.0923709980047571E-2</v>
      </c>
      <c r="M300" s="85">
        <f t="shared" si="9"/>
        <v>59.517830000000004</v>
      </c>
      <c r="N300" s="82">
        <f>(Table8[[#This Row],[Adj Close]]-Table8[[#This Row],[Forecast 6 Period ]])</f>
        <v>-4.0361300000000071</v>
      </c>
      <c r="O300" s="82">
        <f>Table8[[#This Row],[Erorr 2]]^2</f>
        <v>16.290345376900056</v>
      </c>
      <c r="P300" s="82">
        <f>ABS(Table8[[#This Row],[Erorr 2]])</f>
        <v>4.0361300000000071</v>
      </c>
      <c r="Q300" s="83">
        <f>Table8[[#This Row],[Abs Erorr 4]]/Table8[[#This Row],[Adj Close]]</f>
        <v>7.2747049928174642E-2</v>
      </c>
    </row>
    <row r="301" spans="6:17" x14ac:dyDescent="0.25">
      <c r="F301" s="50">
        <v>43901</v>
      </c>
      <c r="G301" s="51">
        <v>53.4041</v>
      </c>
      <c r="H301" s="82">
        <f t="shared" si="8"/>
        <v>55.921019999999999</v>
      </c>
      <c r="I301" s="82">
        <f>(Table8[[#This Row],[Adj Close]]-Table8[[#This Row],[Forecast 3 Period]])</f>
        <v>-2.5169199999999989</v>
      </c>
      <c r="J301" s="82">
        <f>Table8[[#This Row],[Erorr ]]^2</f>
        <v>6.3348862863999944</v>
      </c>
      <c r="K301" s="82">
        <f>ABS(Table8[[#This Row],[Erorr ]])</f>
        <v>2.5169199999999989</v>
      </c>
      <c r="L301" s="83">
        <f>Table8[[#This Row],[Abs Erorr ]]/Table8[[#This Row],[Adj Close]]</f>
        <v>4.7129714759728165E-2</v>
      </c>
      <c r="M301" s="85">
        <f t="shared" si="9"/>
        <v>58.017519999999998</v>
      </c>
      <c r="N301" s="82">
        <f>(Table8[[#This Row],[Adj Close]]-Table8[[#This Row],[Forecast 6 Period ]])</f>
        <v>-4.6134199999999979</v>
      </c>
      <c r="O301" s="82">
        <f>Table8[[#This Row],[Erorr 2]]^2</f>
        <v>21.283644096399978</v>
      </c>
      <c r="P301" s="82">
        <f>ABS(Table8[[#This Row],[Erorr 2]])</f>
        <v>4.6134199999999979</v>
      </c>
      <c r="Q301" s="83">
        <f>Table8[[#This Row],[Abs Erorr 4]]/Table8[[#This Row],[Adj Close]]</f>
        <v>8.6387000249044513E-2</v>
      </c>
    </row>
    <row r="302" spans="6:17" x14ac:dyDescent="0.25">
      <c r="F302" s="50">
        <v>43902</v>
      </c>
      <c r="G302" s="51">
        <v>47.128700000000002</v>
      </c>
      <c r="H302" s="82">
        <f t="shared" si="8"/>
        <v>53.943079999999995</v>
      </c>
      <c r="I302" s="82">
        <f>(Table8[[#This Row],[Adj Close]]-Table8[[#This Row],[Forecast 3 Period]])</f>
        <v>-6.8143799999999928</v>
      </c>
      <c r="J302" s="82">
        <f>Table8[[#This Row],[Erorr ]]^2</f>
        <v>46.435774784399904</v>
      </c>
      <c r="K302" s="82">
        <f>ABS(Table8[[#This Row],[Erorr ]])</f>
        <v>6.8143799999999928</v>
      </c>
      <c r="L302" s="83">
        <f>Table8[[#This Row],[Abs Erorr ]]/Table8[[#This Row],[Adj Close]]</f>
        <v>0.1445908756235583</v>
      </c>
      <c r="M302" s="85">
        <f t="shared" si="9"/>
        <v>56.598920000000007</v>
      </c>
      <c r="N302" s="82">
        <f>(Table8[[#This Row],[Adj Close]]-Table8[[#This Row],[Forecast 6 Period ]])</f>
        <v>-9.4702200000000047</v>
      </c>
      <c r="O302" s="82">
        <f>Table8[[#This Row],[Erorr 2]]^2</f>
        <v>89.685066848400083</v>
      </c>
      <c r="P302" s="82">
        <f>ABS(Table8[[#This Row],[Erorr 2]])</f>
        <v>9.4702200000000047</v>
      </c>
      <c r="Q302" s="83">
        <f>Table8[[#This Row],[Abs Erorr 4]]/Table8[[#This Row],[Adj Close]]</f>
        <v>0.20094379857708794</v>
      </c>
    </row>
    <row r="303" spans="6:17" x14ac:dyDescent="0.25">
      <c r="F303" s="50">
        <v>43903</v>
      </c>
      <c r="G303" s="51">
        <v>50.696399999999997</v>
      </c>
      <c r="H303" s="82">
        <f t="shared" si="8"/>
        <v>51.517219999999995</v>
      </c>
      <c r="I303" s="82">
        <f>(Table8[[#This Row],[Adj Close]]-Table8[[#This Row],[Forecast 3 Period]])</f>
        <v>-0.82081999999999766</v>
      </c>
      <c r="J303" s="82">
        <f>Table8[[#This Row],[Erorr ]]^2</f>
        <v>0.67374547239999616</v>
      </c>
      <c r="K303" s="82">
        <f>ABS(Table8[[#This Row],[Erorr ]])</f>
        <v>0.82081999999999766</v>
      </c>
      <c r="L303" s="83">
        <f>Table8[[#This Row],[Abs Erorr ]]/Table8[[#This Row],[Adj Close]]</f>
        <v>1.6190893238967614E-2</v>
      </c>
      <c r="M303" s="85">
        <f t="shared" si="9"/>
        <v>53.81024</v>
      </c>
      <c r="N303" s="82">
        <f>(Table8[[#This Row],[Adj Close]]-Table8[[#This Row],[Forecast 6 Period ]])</f>
        <v>-3.1138400000000033</v>
      </c>
      <c r="O303" s="82">
        <f>Table8[[#This Row],[Erorr 2]]^2</f>
        <v>9.6959995456000208</v>
      </c>
      <c r="P303" s="82">
        <f>ABS(Table8[[#This Row],[Erorr 2]])</f>
        <v>3.1138400000000033</v>
      </c>
      <c r="Q303" s="83">
        <f>Table8[[#This Row],[Abs Erorr 4]]/Table8[[#This Row],[Adj Close]]</f>
        <v>6.1421323802084635E-2</v>
      </c>
    </row>
    <row r="304" spans="6:17" x14ac:dyDescent="0.25">
      <c r="F304" s="50">
        <v>43906</v>
      </c>
      <c r="G304" s="51">
        <v>47.443800000000003</v>
      </c>
      <c r="H304" s="82">
        <f t="shared" si="8"/>
        <v>50.438400000000001</v>
      </c>
      <c r="I304" s="82">
        <f>(Table8[[#This Row],[Adj Close]]-Table8[[#This Row],[Forecast 3 Period]])</f>
        <v>-2.9945999999999984</v>
      </c>
      <c r="J304" s="82">
        <f>Table8[[#This Row],[Erorr ]]^2</f>
        <v>8.9676291599999907</v>
      </c>
      <c r="K304" s="82">
        <f>ABS(Table8[[#This Row],[Erorr ]])</f>
        <v>2.9945999999999984</v>
      </c>
      <c r="L304" s="83">
        <f>Table8[[#This Row],[Abs Erorr ]]/Table8[[#This Row],[Adj Close]]</f>
        <v>6.3118890139491318E-2</v>
      </c>
      <c r="M304" s="85">
        <f t="shared" si="9"/>
        <v>52.584959999999995</v>
      </c>
      <c r="N304" s="82">
        <f>(Table8[[#This Row],[Adj Close]]-Table8[[#This Row],[Forecast 6 Period ]])</f>
        <v>-5.1411599999999922</v>
      </c>
      <c r="O304" s="82">
        <f>Table8[[#This Row],[Erorr 2]]^2</f>
        <v>26.431526145599921</v>
      </c>
      <c r="P304" s="82">
        <f>ABS(Table8[[#This Row],[Erorr 2]])</f>
        <v>5.1411599999999922</v>
      </c>
      <c r="Q304" s="83">
        <f>Table8[[#This Row],[Abs Erorr 4]]/Table8[[#This Row],[Adj Close]]</f>
        <v>0.1083631580944189</v>
      </c>
    </row>
    <row r="305" spans="6:17" x14ac:dyDescent="0.25">
      <c r="F305" s="50">
        <v>43907</v>
      </c>
      <c r="G305" s="51">
        <v>51.667099999999998</v>
      </c>
      <c r="H305" s="82">
        <f t="shared" si="8"/>
        <v>48.325050000000005</v>
      </c>
      <c r="I305" s="82">
        <f>(Table8[[#This Row],[Adj Close]]-Table8[[#This Row],[Forecast 3 Period]])</f>
        <v>3.3420499999999933</v>
      </c>
      <c r="J305" s="82">
        <f>Table8[[#This Row],[Erorr ]]^2</f>
        <v>11.169298202499956</v>
      </c>
      <c r="K305" s="82">
        <f>ABS(Table8[[#This Row],[Erorr ]])</f>
        <v>3.3420499999999933</v>
      </c>
      <c r="L305" s="83">
        <f>Table8[[#This Row],[Abs Erorr ]]/Table8[[#This Row],[Adj Close]]</f>
        <v>6.468429619622533E-2</v>
      </c>
      <c r="M305" s="85">
        <f t="shared" si="9"/>
        <v>50.595079999999996</v>
      </c>
      <c r="N305" s="82">
        <f>(Table8[[#This Row],[Adj Close]]-Table8[[#This Row],[Forecast 6 Period ]])</f>
        <v>1.072020000000002</v>
      </c>
      <c r="O305" s="82">
        <f>Table8[[#This Row],[Erorr 2]]^2</f>
        <v>1.1492268804000043</v>
      </c>
      <c r="P305" s="82">
        <f>ABS(Table8[[#This Row],[Erorr 2]])</f>
        <v>1.072020000000002</v>
      </c>
      <c r="Q305" s="83">
        <f>Table8[[#This Row],[Abs Erorr 4]]/Table8[[#This Row],[Adj Close]]</f>
        <v>2.0748600173030846E-2</v>
      </c>
    </row>
    <row r="306" spans="6:17" x14ac:dyDescent="0.25">
      <c r="F306" s="50">
        <v>43908</v>
      </c>
      <c r="G306" s="51">
        <v>48.789099999999998</v>
      </c>
      <c r="H306" s="82">
        <f t="shared" si="8"/>
        <v>50.108899999999998</v>
      </c>
      <c r="I306" s="82">
        <f>(Table8[[#This Row],[Adj Close]]-Table8[[#This Row],[Forecast 3 Period]])</f>
        <v>-1.3198000000000008</v>
      </c>
      <c r="J306" s="82">
        <f>Table8[[#This Row],[Erorr ]]^2</f>
        <v>1.7418720400000021</v>
      </c>
      <c r="K306" s="82">
        <f>ABS(Table8[[#This Row],[Erorr ]])</f>
        <v>1.3198000000000008</v>
      </c>
      <c r="L306" s="83">
        <f>Table8[[#This Row],[Abs Erorr ]]/Table8[[#This Row],[Adj Close]]</f>
        <v>2.705112412403592E-2</v>
      </c>
      <c r="M306" s="85">
        <f t="shared" si="9"/>
        <v>50.275780000000005</v>
      </c>
      <c r="N306" s="82">
        <f>(Table8[[#This Row],[Adj Close]]-Table8[[#This Row],[Forecast 6 Period ]])</f>
        <v>-1.4866800000000069</v>
      </c>
      <c r="O306" s="82">
        <f>Table8[[#This Row],[Erorr 2]]^2</f>
        <v>2.2102174224000204</v>
      </c>
      <c r="P306" s="82">
        <f>ABS(Table8[[#This Row],[Erorr 2]])</f>
        <v>1.4866800000000069</v>
      </c>
      <c r="Q306" s="83">
        <f>Table8[[#This Row],[Abs Erorr 4]]/Table8[[#This Row],[Adj Close]]</f>
        <v>3.0471560246038705E-2</v>
      </c>
    </row>
    <row r="307" spans="6:17" x14ac:dyDescent="0.25">
      <c r="F307" s="50">
        <v>43909</v>
      </c>
      <c r="G307" s="51">
        <v>48.601799999999997</v>
      </c>
      <c r="H307" s="82">
        <f t="shared" si="8"/>
        <v>49.248910000000002</v>
      </c>
      <c r="I307" s="82">
        <f>(Table8[[#This Row],[Adj Close]]-Table8[[#This Row],[Forecast 3 Period]])</f>
        <v>-0.64711000000000496</v>
      </c>
      <c r="J307" s="82">
        <f>Table8[[#This Row],[Erorr ]]^2</f>
        <v>0.41875135210000641</v>
      </c>
      <c r="K307" s="82">
        <f>ABS(Table8[[#This Row],[Erorr ]])</f>
        <v>0.64711000000000496</v>
      </c>
      <c r="L307" s="83">
        <f>Table8[[#This Row],[Abs Erorr ]]/Table8[[#This Row],[Adj Close]]</f>
        <v>1.331452744548566E-2</v>
      </c>
      <c r="M307" s="85">
        <f t="shared" si="9"/>
        <v>49.772559999999999</v>
      </c>
      <c r="N307" s="82">
        <f>(Table8[[#This Row],[Adj Close]]-Table8[[#This Row],[Forecast 6 Period ]])</f>
        <v>-1.1707600000000014</v>
      </c>
      <c r="O307" s="82">
        <f>Table8[[#This Row],[Erorr 2]]^2</f>
        <v>1.3706789776000032</v>
      </c>
      <c r="P307" s="82">
        <f>ABS(Table8[[#This Row],[Erorr 2]])</f>
        <v>1.1707600000000014</v>
      </c>
      <c r="Q307" s="83">
        <f>Table8[[#This Row],[Abs Erorr 4]]/Table8[[#This Row],[Adj Close]]</f>
        <v>2.4088819755646938E-2</v>
      </c>
    </row>
    <row r="308" spans="6:17" x14ac:dyDescent="0.25">
      <c r="F308" s="50">
        <v>43910</v>
      </c>
      <c r="G308" s="51">
        <v>44.9405</v>
      </c>
      <c r="H308" s="82">
        <f t="shared" si="8"/>
        <v>49.577579999999998</v>
      </c>
      <c r="I308" s="82">
        <f>(Table8[[#This Row],[Adj Close]]-Table8[[#This Row],[Forecast 3 Period]])</f>
        <v>-4.6370799999999974</v>
      </c>
      <c r="J308" s="82">
        <f>Table8[[#This Row],[Erorr ]]^2</f>
        <v>21.502510926399975</v>
      </c>
      <c r="K308" s="82">
        <f>ABS(Table8[[#This Row],[Erorr ]])</f>
        <v>4.6370799999999974</v>
      </c>
      <c r="L308" s="83">
        <f>Table8[[#This Row],[Abs Erorr ]]/Table8[[#This Row],[Adj Close]]</f>
        <v>0.10318265261846213</v>
      </c>
      <c r="M308" s="85">
        <f t="shared" si="9"/>
        <v>49.082870000000007</v>
      </c>
      <c r="N308" s="82">
        <f>(Table8[[#This Row],[Adj Close]]-Table8[[#This Row],[Forecast 6 Period ]])</f>
        <v>-4.1423700000000068</v>
      </c>
      <c r="O308" s="82">
        <f>Table8[[#This Row],[Erorr 2]]^2</f>
        <v>17.159229216900055</v>
      </c>
      <c r="P308" s="82">
        <f>ABS(Table8[[#This Row],[Erorr 2]])</f>
        <v>4.1423700000000068</v>
      </c>
      <c r="Q308" s="83">
        <f>Table8[[#This Row],[Abs Erorr 4]]/Table8[[#This Row],[Adj Close]]</f>
        <v>9.2174541894282591E-2</v>
      </c>
    </row>
    <row r="309" spans="6:17" x14ac:dyDescent="0.25">
      <c r="F309" s="50">
        <v>43913</v>
      </c>
      <c r="G309" s="51">
        <v>39.158999999999999</v>
      </c>
      <c r="H309" s="82">
        <f t="shared" si="8"/>
        <v>47.193470000000005</v>
      </c>
      <c r="I309" s="82">
        <f>(Table8[[#This Row],[Adj Close]]-Table8[[#This Row],[Forecast 3 Period]])</f>
        <v>-8.034470000000006</v>
      </c>
      <c r="J309" s="82">
        <f>Table8[[#This Row],[Erorr ]]^2</f>
        <v>64.552708180900098</v>
      </c>
      <c r="K309" s="82">
        <f>ABS(Table8[[#This Row],[Erorr ]])</f>
        <v>8.034470000000006</v>
      </c>
      <c r="L309" s="83">
        <f>Table8[[#This Row],[Abs Erorr ]]/Table8[[#This Row],[Adj Close]]</f>
        <v>0.20517556628105943</v>
      </c>
      <c r="M309" s="85">
        <f t="shared" si="9"/>
        <v>48.613720000000001</v>
      </c>
      <c r="N309" s="82">
        <f>(Table8[[#This Row],[Adj Close]]-Table8[[#This Row],[Forecast 6 Period ]])</f>
        <v>-9.4547200000000018</v>
      </c>
      <c r="O309" s="82">
        <f>Table8[[#This Row],[Erorr 2]]^2</f>
        <v>89.391730278400033</v>
      </c>
      <c r="P309" s="82">
        <f>ABS(Table8[[#This Row],[Erorr 2]])</f>
        <v>9.4547200000000018</v>
      </c>
      <c r="Q309" s="83">
        <f>Table8[[#This Row],[Abs Erorr 4]]/Table8[[#This Row],[Adj Close]]</f>
        <v>0.24144436783370368</v>
      </c>
    </row>
    <row r="310" spans="6:17" x14ac:dyDescent="0.25">
      <c r="F310" s="50">
        <v>43914</v>
      </c>
      <c r="G310" s="51">
        <v>44.642499999999998</v>
      </c>
      <c r="H310" s="82">
        <f t="shared" si="8"/>
        <v>43.726289999999999</v>
      </c>
      <c r="I310" s="82">
        <f>(Table8[[#This Row],[Adj Close]]-Table8[[#This Row],[Forecast 3 Period]])</f>
        <v>0.91620999999999952</v>
      </c>
      <c r="J310" s="82">
        <f>Table8[[#This Row],[Erorr ]]^2</f>
        <v>0.83944076409999913</v>
      </c>
      <c r="K310" s="82">
        <f>ABS(Table8[[#This Row],[Erorr ]])</f>
        <v>0.91620999999999952</v>
      </c>
      <c r="L310" s="83">
        <f>Table8[[#This Row],[Abs Erorr ]]/Table8[[#This Row],[Adj Close]]</f>
        <v>2.0523268186145478E-2</v>
      </c>
      <c r="M310" s="85">
        <f t="shared" si="9"/>
        <v>46.20917</v>
      </c>
      <c r="N310" s="82">
        <f>(Table8[[#This Row],[Adj Close]]-Table8[[#This Row],[Forecast 6 Period ]])</f>
        <v>-1.566670000000002</v>
      </c>
      <c r="O310" s="82">
        <f>Table8[[#This Row],[Erorr 2]]^2</f>
        <v>2.4544548889000062</v>
      </c>
      <c r="P310" s="82">
        <f>ABS(Table8[[#This Row],[Erorr 2]])</f>
        <v>1.566670000000002</v>
      </c>
      <c r="Q310" s="83">
        <f>Table8[[#This Row],[Abs Erorr 4]]/Table8[[#This Row],[Adj Close]]</f>
        <v>3.5093688749510042E-2</v>
      </c>
    </row>
    <row r="311" spans="6:17" x14ac:dyDescent="0.25">
      <c r="F311" s="50">
        <v>43915</v>
      </c>
      <c r="G311" s="51">
        <v>49.427700000000002</v>
      </c>
      <c r="H311" s="82">
        <f t="shared" si="8"/>
        <v>43.086849999999998</v>
      </c>
      <c r="I311" s="82">
        <f>(Table8[[#This Row],[Adj Close]]-Table8[[#This Row],[Forecast 3 Period]])</f>
        <v>6.3408500000000032</v>
      </c>
      <c r="J311" s="82">
        <f>Table8[[#This Row],[Erorr ]]^2</f>
        <v>40.206378722500041</v>
      </c>
      <c r="K311" s="82">
        <f>ABS(Table8[[#This Row],[Erorr ]])</f>
        <v>6.3408500000000032</v>
      </c>
      <c r="L311" s="83">
        <f>Table8[[#This Row],[Abs Erorr ]]/Table8[[#This Row],[Adj Close]]</f>
        <v>0.12828535416375844</v>
      </c>
      <c r="M311" s="85">
        <f t="shared" si="9"/>
        <v>45.514380000000003</v>
      </c>
      <c r="N311" s="82">
        <f>(Table8[[#This Row],[Adj Close]]-Table8[[#This Row],[Forecast 6 Period ]])</f>
        <v>3.9133199999999988</v>
      </c>
      <c r="O311" s="82">
        <f>Table8[[#This Row],[Erorr 2]]^2</f>
        <v>15.314073422399991</v>
      </c>
      <c r="P311" s="82">
        <f>ABS(Table8[[#This Row],[Erorr 2]])</f>
        <v>3.9133199999999988</v>
      </c>
      <c r="Q311" s="83">
        <f>Table8[[#This Row],[Abs Erorr 4]]/Table8[[#This Row],[Adj Close]]</f>
        <v>7.9172609690517634E-2</v>
      </c>
    </row>
    <row r="312" spans="6:17" x14ac:dyDescent="0.25">
      <c r="F312" s="50">
        <v>43916</v>
      </c>
      <c r="G312" s="51">
        <v>52.731400000000001</v>
      </c>
      <c r="H312" s="82">
        <f t="shared" si="8"/>
        <v>44.911530000000006</v>
      </c>
      <c r="I312" s="82">
        <f>(Table8[[#This Row],[Adj Close]]-Table8[[#This Row],[Forecast 3 Period]])</f>
        <v>7.8198699999999945</v>
      </c>
      <c r="J312" s="82">
        <f>Table8[[#This Row],[Erorr ]]^2</f>
        <v>61.150366816899911</v>
      </c>
      <c r="K312" s="82">
        <f>ABS(Table8[[#This Row],[Erorr ]])</f>
        <v>7.8198699999999945</v>
      </c>
      <c r="L312" s="83">
        <f>Table8[[#This Row],[Abs Erorr ]]/Table8[[#This Row],[Adj Close]]</f>
        <v>0.14829627129186773</v>
      </c>
      <c r="M312" s="85">
        <f t="shared" si="9"/>
        <v>45.37303</v>
      </c>
      <c r="N312" s="82">
        <f>(Table8[[#This Row],[Adj Close]]-Table8[[#This Row],[Forecast 6 Period ]])</f>
        <v>7.3583700000000007</v>
      </c>
      <c r="O312" s="82">
        <f>Table8[[#This Row],[Erorr 2]]^2</f>
        <v>54.145609056900014</v>
      </c>
      <c r="P312" s="82">
        <f>ABS(Table8[[#This Row],[Erorr 2]])</f>
        <v>7.3583700000000007</v>
      </c>
      <c r="Q312" s="83">
        <f>Table8[[#This Row],[Abs Erorr 4]]/Table8[[#This Row],[Adj Close]]</f>
        <v>0.13954437014757812</v>
      </c>
    </row>
    <row r="313" spans="6:17" x14ac:dyDescent="0.25">
      <c r="F313" s="50">
        <v>43917</v>
      </c>
      <c r="G313" s="51">
        <v>49.206299999999999</v>
      </c>
      <c r="H313" s="82">
        <f t="shared" si="8"/>
        <v>49.31362</v>
      </c>
      <c r="I313" s="82">
        <f>(Table8[[#This Row],[Adj Close]]-Table8[[#This Row],[Forecast 3 Period]])</f>
        <v>-0.10732000000000141</v>
      </c>
      <c r="J313" s="82">
        <f>Table8[[#This Row],[Erorr ]]^2</f>
        <v>1.1517582400000304E-2</v>
      </c>
      <c r="K313" s="82">
        <f>ABS(Table8[[#This Row],[Erorr ]])</f>
        <v>0.10732000000000141</v>
      </c>
      <c r="L313" s="83">
        <f>Table8[[#This Row],[Abs Erorr ]]/Table8[[#This Row],[Adj Close]]</f>
        <v>2.1810215358602741E-3</v>
      </c>
      <c r="M313" s="85">
        <f t="shared" si="9"/>
        <v>46.546350000000004</v>
      </c>
      <c r="N313" s="82">
        <f>(Table8[[#This Row],[Adj Close]]-Table8[[#This Row],[Forecast 6 Period ]])</f>
        <v>2.6599499999999949</v>
      </c>
      <c r="O313" s="82">
        <f>Table8[[#This Row],[Erorr 2]]^2</f>
        <v>7.0753340024999734</v>
      </c>
      <c r="P313" s="82">
        <f>ABS(Table8[[#This Row],[Erorr 2]])</f>
        <v>2.6599499999999949</v>
      </c>
      <c r="Q313" s="83">
        <f>Table8[[#This Row],[Abs Erorr 4]]/Table8[[#This Row],[Adj Close]]</f>
        <v>5.4057102444199118E-2</v>
      </c>
    </row>
    <row r="314" spans="6:17" x14ac:dyDescent="0.25">
      <c r="F314" s="50">
        <v>43920</v>
      </c>
      <c r="G314" s="51">
        <v>50.8752</v>
      </c>
      <c r="H314" s="82">
        <f t="shared" si="8"/>
        <v>50.330249999999999</v>
      </c>
      <c r="I314" s="82">
        <f>(Table8[[#This Row],[Adj Close]]-Table8[[#This Row],[Forecast 3 Period]])</f>
        <v>0.54495000000000005</v>
      </c>
      <c r="J314" s="82">
        <f>Table8[[#This Row],[Erorr ]]^2</f>
        <v>0.29697050250000007</v>
      </c>
      <c r="K314" s="82">
        <f>ABS(Table8[[#This Row],[Erorr ]])</f>
        <v>0.54495000000000005</v>
      </c>
      <c r="L314" s="83">
        <f>Table8[[#This Row],[Abs Erorr ]]/Table8[[#This Row],[Adj Close]]</f>
        <v>1.0711505802434193E-2</v>
      </c>
      <c r="M314" s="85">
        <f t="shared" si="9"/>
        <v>47.611530000000002</v>
      </c>
      <c r="N314" s="82">
        <f>(Table8[[#This Row],[Adj Close]]-Table8[[#This Row],[Forecast 6 Period ]])</f>
        <v>3.2636699999999976</v>
      </c>
      <c r="O314" s="82">
        <f>Table8[[#This Row],[Erorr 2]]^2</f>
        <v>10.651541868899985</v>
      </c>
      <c r="P314" s="82">
        <f>ABS(Table8[[#This Row],[Erorr 2]])</f>
        <v>3.2636699999999976</v>
      </c>
      <c r="Q314" s="83">
        <f>Table8[[#This Row],[Abs Erorr 4]]/Table8[[#This Row],[Adj Close]]</f>
        <v>6.4150509482026566E-2</v>
      </c>
    </row>
    <row r="315" spans="6:17" x14ac:dyDescent="0.25">
      <c r="F315" s="50">
        <v>43921</v>
      </c>
      <c r="G315" s="51">
        <v>46.047400000000003</v>
      </c>
      <c r="H315" s="82">
        <f t="shared" si="8"/>
        <v>50.93139</v>
      </c>
      <c r="I315" s="82">
        <f>(Table8[[#This Row],[Adj Close]]-Table8[[#This Row],[Forecast 3 Period]])</f>
        <v>-4.8839899999999972</v>
      </c>
      <c r="J315" s="82">
        <f>Table8[[#This Row],[Erorr ]]^2</f>
        <v>23.853358320099971</v>
      </c>
      <c r="K315" s="82">
        <f>ABS(Table8[[#This Row],[Erorr ]])</f>
        <v>4.8839899999999972</v>
      </c>
      <c r="L315" s="83">
        <f>Table8[[#This Row],[Abs Erorr ]]/Table8[[#This Row],[Adj Close]]</f>
        <v>0.10606440320191796</v>
      </c>
      <c r="M315" s="85">
        <f t="shared" si="9"/>
        <v>48.828270000000003</v>
      </c>
      <c r="N315" s="82">
        <f>(Table8[[#This Row],[Adj Close]]-Table8[[#This Row],[Forecast 6 Period ]])</f>
        <v>-2.7808700000000002</v>
      </c>
      <c r="O315" s="82">
        <f>Table8[[#This Row],[Erorr 2]]^2</f>
        <v>7.7332379569000009</v>
      </c>
      <c r="P315" s="82">
        <f>ABS(Table8[[#This Row],[Erorr 2]])</f>
        <v>2.7808700000000002</v>
      </c>
      <c r="Q315" s="83">
        <f>Table8[[#This Row],[Abs Erorr 4]]/Table8[[#This Row],[Adj Close]]</f>
        <v>6.0391466184844311E-2</v>
      </c>
    </row>
    <row r="316" spans="6:17" x14ac:dyDescent="0.25">
      <c r="F316" s="50">
        <v>43922</v>
      </c>
      <c r="G316" s="51">
        <v>41.449399999999997</v>
      </c>
      <c r="H316" s="82">
        <f t="shared" si="8"/>
        <v>48.44341</v>
      </c>
      <c r="I316" s="82">
        <f>(Table8[[#This Row],[Adj Close]]-Table8[[#This Row],[Forecast 3 Period]])</f>
        <v>-6.9940100000000029</v>
      </c>
      <c r="J316" s="82">
        <f>Table8[[#This Row],[Erorr ]]^2</f>
        <v>48.916175880100042</v>
      </c>
      <c r="K316" s="82">
        <f>ABS(Table8[[#This Row],[Erorr ]])</f>
        <v>6.9940100000000029</v>
      </c>
      <c r="L316" s="83">
        <f>Table8[[#This Row],[Abs Erorr ]]/Table8[[#This Row],[Adj Close]]</f>
        <v>0.16873609750683974</v>
      </c>
      <c r="M316" s="85">
        <f t="shared" si="9"/>
        <v>49.179080000000006</v>
      </c>
      <c r="N316" s="82">
        <f>(Table8[[#This Row],[Adj Close]]-Table8[[#This Row],[Forecast 6 Period ]])</f>
        <v>-7.729680000000009</v>
      </c>
      <c r="O316" s="82">
        <f>Table8[[#This Row],[Erorr 2]]^2</f>
        <v>59.747952902400137</v>
      </c>
      <c r="P316" s="82">
        <f>ABS(Table8[[#This Row],[Erorr 2]])</f>
        <v>7.729680000000009</v>
      </c>
      <c r="Q316" s="83">
        <f>Table8[[#This Row],[Abs Erorr 4]]/Table8[[#This Row],[Adj Close]]</f>
        <v>0.18648472595502008</v>
      </c>
    </row>
    <row r="317" spans="6:17" x14ac:dyDescent="0.25">
      <c r="F317" s="50">
        <v>43923</v>
      </c>
      <c r="G317" s="51">
        <v>41.824100000000001</v>
      </c>
      <c r="H317" s="82">
        <f t="shared" si="8"/>
        <v>45.65654</v>
      </c>
      <c r="I317" s="82">
        <f>(Table8[[#This Row],[Adj Close]]-Table8[[#This Row],[Forecast 3 Period]])</f>
        <v>-3.8324399999999983</v>
      </c>
      <c r="J317" s="82">
        <f>Table8[[#This Row],[Erorr ]]^2</f>
        <v>14.687596353599988</v>
      </c>
      <c r="K317" s="82">
        <f>ABS(Table8[[#This Row],[Erorr ]])</f>
        <v>3.8324399999999983</v>
      </c>
      <c r="L317" s="83">
        <f>Table8[[#This Row],[Abs Erorr ]]/Table8[[#This Row],[Adj Close]]</f>
        <v>9.1632336380220933E-2</v>
      </c>
      <c r="M317" s="85">
        <f t="shared" si="9"/>
        <v>47.731570000000005</v>
      </c>
      <c r="N317" s="82">
        <f>(Table8[[#This Row],[Adj Close]]-Table8[[#This Row],[Forecast 6 Period ]])</f>
        <v>-5.9074700000000036</v>
      </c>
      <c r="O317" s="82">
        <f>Table8[[#This Row],[Erorr 2]]^2</f>
        <v>34.89820180090004</v>
      </c>
      <c r="P317" s="82">
        <f>ABS(Table8[[#This Row],[Erorr 2]])</f>
        <v>5.9074700000000036</v>
      </c>
      <c r="Q317" s="83">
        <f>Table8[[#This Row],[Abs Erorr 4]]/Table8[[#This Row],[Adj Close]]</f>
        <v>0.14124559763390016</v>
      </c>
    </row>
    <row r="318" spans="6:17" x14ac:dyDescent="0.25">
      <c r="F318" s="50">
        <v>43924</v>
      </c>
      <c r="G318" s="51">
        <v>41.619799999999998</v>
      </c>
      <c r="H318" s="82">
        <f t="shared" si="8"/>
        <v>42.978679999999997</v>
      </c>
      <c r="I318" s="82">
        <f>(Table8[[#This Row],[Adj Close]]-Table8[[#This Row],[Forecast 3 Period]])</f>
        <v>-1.3588799999999992</v>
      </c>
      <c r="J318" s="82">
        <f>Table8[[#This Row],[Erorr ]]^2</f>
        <v>1.8465548543999979</v>
      </c>
      <c r="K318" s="82">
        <f>ABS(Table8[[#This Row],[Erorr ]])</f>
        <v>1.3588799999999992</v>
      </c>
      <c r="L318" s="83">
        <f>Table8[[#This Row],[Abs Erorr ]]/Table8[[#This Row],[Adj Close]]</f>
        <v>3.2649844545144358E-2</v>
      </c>
      <c r="M318" s="85">
        <f t="shared" si="9"/>
        <v>46.232990000000001</v>
      </c>
      <c r="N318" s="82">
        <f>(Table8[[#This Row],[Adj Close]]-Table8[[#This Row],[Forecast 6 Period ]])</f>
        <v>-4.613190000000003</v>
      </c>
      <c r="O318" s="82">
        <f>Table8[[#This Row],[Erorr 2]]^2</f>
        <v>21.281521976100027</v>
      </c>
      <c r="P318" s="82">
        <f>ABS(Table8[[#This Row],[Erorr 2]])</f>
        <v>4.613190000000003</v>
      </c>
      <c r="Q318" s="83">
        <f>Table8[[#This Row],[Abs Erorr 4]]/Table8[[#This Row],[Adj Close]]</f>
        <v>0.11084123422025102</v>
      </c>
    </row>
    <row r="319" spans="6:17" x14ac:dyDescent="0.25">
      <c r="F319" s="50">
        <v>43927</v>
      </c>
      <c r="G319" s="51">
        <v>46.549799999999998</v>
      </c>
      <c r="H319" s="82">
        <f t="shared" si="8"/>
        <v>41.62997</v>
      </c>
      <c r="I319" s="82">
        <f>(Table8[[#This Row],[Adj Close]]-Table8[[#This Row],[Forecast 3 Period]])</f>
        <v>4.9198299999999975</v>
      </c>
      <c r="J319" s="82">
        <f>Table8[[#This Row],[Erorr ]]^2</f>
        <v>24.204727228899976</v>
      </c>
      <c r="K319" s="82">
        <f>ABS(Table8[[#This Row],[Erorr ]])</f>
        <v>4.9198299999999975</v>
      </c>
      <c r="L319" s="83">
        <f>Table8[[#This Row],[Abs Erorr ]]/Table8[[#This Row],[Adj Close]]</f>
        <v>0.10568960554073267</v>
      </c>
      <c r="M319" s="85">
        <f t="shared" si="9"/>
        <v>44.196290000000005</v>
      </c>
      <c r="N319" s="82">
        <f>(Table8[[#This Row],[Adj Close]]-Table8[[#This Row],[Forecast 6 Period ]])</f>
        <v>2.3535099999999929</v>
      </c>
      <c r="O319" s="82">
        <f>Table8[[#This Row],[Erorr 2]]^2</f>
        <v>5.5390093200999662</v>
      </c>
      <c r="P319" s="82">
        <f>ABS(Table8[[#This Row],[Erorr 2]])</f>
        <v>2.3535099999999929</v>
      </c>
      <c r="Q319" s="83">
        <f>Table8[[#This Row],[Abs Erorr 4]]/Table8[[#This Row],[Adj Close]]</f>
        <v>5.055897125229309E-2</v>
      </c>
    </row>
    <row r="320" spans="6:17" x14ac:dyDescent="0.25">
      <c r="F320" s="50">
        <v>43928</v>
      </c>
      <c r="G320" s="51">
        <v>47.971699999999998</v>
      </c>
      <c r="H320" s="82">
        <f t="shared" si="8"/>
        <v>43.653089999999999</v>
      </c>
      <c r="I320" s="82">
        <f>(Table8[[#This Row],[Adj Close]]-Table8[[#This Row],[Forecast 3 Period]])</f>
        <v>4.3186099999999996</v>
      </c>
      <c r="J320" s="82">
        <f>Table8[[#This Row],[Erorr ]]^2</f>
        <v>18.650392332099997</v>
      </c>
      <c r="K320" s="82">
        <f>ABS(Table8[[#This Row],[Erorr ]])</f>
        <v>4.3186099999999996</v>
      </c>
      <c r="L320" s="83">
        <f>Table8[[#This Row],[Abs Erorr ]]/Table8[[#This Row],[Adj Close]]</f>
        <v>9.0024118386465346E-2</v>
      </c>
      <c r="M320" s="85">
        <f t="shared" si="9"/>
        <v>43.980879999999992</v>
      </c>
      <c r="N320" s="82">
        <f>(Table8[[#This Row],[Adj Close]]-Table8[[#This Row],[Forecast 6 Period ]])</f>
        <v>3.9908200000000065</v>
      </c>
      <c r="O320" s="82">
        <f>Table8[[#This Row],[Erorr 2]]^2</f>
        <v>15.926644272400052</v>
      </c>
      <c r="P320" s="82">
        <f>ABS(Table8[[#This Row],[Erorr 2]])</f>
        <v>3.9908200000000065</v>
      </c>
      <c r="Q320" s="83">
        <f>Table8[[#This Row],[Abs Erorr 4]]/Table8[[#This Row],[Adj Close]]</f>
        <v>8.3191131437910404E-2</v>
      </c>
    </row>
    <row r="321" spans="6:17" x14ac:dyDescent="0.25">
      <c r="F321" s="50">
        <v>43929</v>
      </c>
      <c r="G321" s="51">
        <v>49.376600000000003</v>
      </c>
      <c r="H321" s="82">
        <f t="shared" si="8"/>
        <v>45.639560000000003</v>
      </c>
      <c r="I321" s="82">
        <f>(Table8[[#This Row],[Adj Close]]-Table8[[#This Row],[Forecast 3 Period]])</f>
        <v>3.7370400000000004</v>
      </c>
      <c r="J321" s="82">
        <f>Table8[[#This Row],[Erorr ]]^2</f>
        <v>13.965467961600003</v>
      </c>
      <c r="K321" s="82">
        <f>ABS(Table8[[#This Row],[Erorr ]])</f>
        <v>3.7370400000000004</v>
      </c>
      <c r="L321" s="83">
        <f>Table8[[#This Row],[Abs Erorr ]]/Table8[[#This Row],[Adj Close]]</f>
        <v>7.5684433517091088E-2</v>
      </c>
      <c r="M321" s="85">
        <f t="shared" si="9"/>
        <v>44.342759999999998</v>
      </c>
      <c r="N321" s="82">
        <f>(Table8[[#This Row],[Adj Close]]-Table8[[#This Row],[Forecast 6 Period ]])</f>
        <v>5.033840000000005</v>
      </c>
      <c r="O321" s="82">
        <f>Table8[[#This Row],[Erorr 2]]^2</f>
        <v>25.339545145600049</v>
      </c>
      <c r="P321" s="82">
        <f>ABS(Table8[[#This Row],[Erorr 2]])</f>
        <v>5.033840000000005</v>
      </c>
      <c r="Q321" s="83">
        <f>Table8[[#This Row],[Abs Erorr 4]]/Table8[[#This Row],[Adj Close]]</f>
        <v>0.10194788624571162</v>
      </c>
    </row>
    <row r="322" spans="6:17" x14ac:dyDescent="0.25">
      <c r="F322" s="50">
        <v>43930</v>
      </c>
      <c r="G322" s="51">
        <v>50.415399999999998</v>
      </c>
      <c r="H322" s="82">
        <f t="shared" si="8"/>
        <v>48.107089999999999</v>
      </c>
      <c r="I322" s="82">
        <f>(Table8[[#This Row],[Adj Close]]-Table8[[#This Row],[Forecast 3 Period]])</f>
        <v>2.3083099999999988</v>
      </c>
      <c r="J322" s="82">
        <f>Table8[[#This Row],[Erorr ]]^2</f>
        <v>5.3282950560999947</v>
      </c>
      <c r="K322" s="82">
        <f>ABS(Table8[[#This Row],[Erorr ]])</f>
        <v>2.3083099999999988</v>
      </c>
      <c r="L322" s="83">
        <f>Table8[[#This Row],[Abs Erorr ]]/Table8[[#This Row],[Adj Close]]</f>
        <v>4.5785811478238771E-2</v>
      </c>
      <c r="M322" s="85">
        <f t="shared" si="9"/>
        <v>45.430930000000004</v>
      </c>
      <c r="N322" s="82">
        <f>(Table8[[#This Row],[Adj Close]]-Table8[[#This Row],[Forecast 6 Period ]])</f>
        <v>4.9844699999999946</v>
      </c>
      <c r="O322" s="82">
        <f>Table8[[#This Row],[Erorr 2]]^2</f>
        <v>24.844941180899948</v>
      </c>
      <c r="P322" s="82">
        <f>ABS(Table8[[#This Row],[Erorr 2]])</f>
        <v>4.9844699999999946</v>
      </c>
      <c r="Q322" s="83">
        <f>Table8[[#This Row],[Abs Erorr 4]]/Table8[[#This Row],[Adj Close]]</f>
        <v>9.8868004617636576E-2</v>
      </c>
    </row>
    <row r="323" spans="6:17" x14ac:dyDescent="0.25">
      <c r="F323" s="50">
        <v>43934</v>
      </c>
      <c r="G323" s="51">
        <v>48.959400000000002</v>
      </c>
      <c r="H323" s="82">
        <f t="shared" si="8"/>
        <v>49.370649999999998</v>
      </c>
      <c r="I323" s="82">
        <f>(Table8[[#This Row],[Adj Close]]-Table8[[#This Row],[Forecast 3 Period]])</f>
        <v>-0.41124999999999545</v>
      </c>
      <c r="J323" s="82">
        <f>Table8[[#This Row],[Erorr ]]^2</f>
        <v>0.16912656249999625</v>
      </c>
      <c r="K323" s="82">
        <f>ABS(Table8[[#This Row],[Erorr ]])</f>
        <v>0.41124999999999545</v>
      </c>
      <c r="L323" s="83">
        <f>Table8[[#This Row],[Abs Erorr ]]/Table8[[#This Row],[Adj Close]]</f>
        <v>8.399816991221205E-3</v>
      </c>
      <c r="M323" s="85">
        <f t="shared" si="9"/>
        <v>47.207090000000001</v>
      </c>
      <c r="N323" s="82">
        <f>(Table8[[#This Row],[Adj Close]]-Table8[[#This Row],[Forecast 6 Period ]])</f>
        <v>1.7523100000000014</v>
      </c>
      <c r="O323" s="82">
        <f>Table8[[#This Row],[Erorr 2]]^2</f>
        <v>3.0705903361000049</v>
      </c>
      <c r="P323" s="82">
        <f>ABS(Table8[[#This Row],[Erorr 2]])</f>
        <v>1.7523100000000014</v>
      </c>
      <c r="Q323" s="83">
        <f>Table8[[#This Row],[Abs Erorr 4]]/Table8[[#This Row],[Adj Close]]</f>
        <v>3.5791084041062619E-2</v>
      </c>
    </row>
    <row r="324" spans="6:17" x14ac:dyDescent="0.25">
      <c r="F324" s="50">
        <v>43935</v>
      </c>
      <c r="G324" s="51">
        <v>50.721899999999998</v>
      </c>
      <c r="H324" s="82">
        <f t="shared" si="8"/>
        <v>49.521360000000001</v>
      </c>
      <c r="I324" s="82">
        <f>(Table8[[#This Row],[Adj Close]]-Table8[[#This Row],[Forecast 3 Period]])</f>
        <v>1.2005399999999966</v>
      </c>
      <c r="J324" s="82">
        <f>Table8[[#This Row],[Erorr ]]^2</f>
        <v>1.4412962915999918</v>
      </c>
      <c r="K324" s="82">
        <f>ABS(Table8[[#This Row],[Erorr ]])</f>
        <v>1.2005399999999966</v>
      </c>
      <c r="L324" s="83">
        <f>Table8[[#This Row],[Abs Erorr ]]/Table8[[#This Row],[Adj Close]]</f>
        <v>2.366906602473481E-2</v>
      </c>
      <c r="M324" s="85">
        <f t="shared" si="9"/>
        <v>48.161580000000008</v>
      </c>
      <c r="N324" s="82">
        <f>(Table8[[#This Row],[Adj Close]]-Table8[[#This Row],[Forecast 6 Period ]])</f>
        <v>2.5603199999999902</v>
      </c>
      <c r="O324" s="82">
        <f>Table8[[#This Row],[Erorr 2]]^2</f>
        <v>6.5552385023999493</v>
      </c>
      <c r="P324" s="82">
        <f>ABS(Table8[[#This Row],[Erorr 2]])</f>
        <v>2.5603199999999902</v>
      </c>
      <c r="Q324" s="83">
        <f>Table8[[#This Row],[Abs Erorr 4]]/Table8[[#This Row],[Adj Close]]</f>
        <v>5.0477604348417353E-2</v>
      </c>
    </row>
    <row r="325" spans="6:17" x14ac:dyDescent="0.25">
      <c r="F325" s="50">
        <v>43936</v>
      </c>
      <c r="G325" s="51">
        <v>47.554499999999997</v>
      </c>
      <c r="H325" s="82">
        <f t="shared" si="8"/>
        <v>50.101199999999999</v>
      </c>
      <c r="I325" s="82">
        <f>(Table8[[#This Row],[Adj Close]]-Table8[[#This Row],[Forecast 3 Period]])</f>
        <v>-2.5467000000000013</v>
      </c>
      <c r="J325" s="82">
        <f>Table8[[#This Row],[Erorr ]]^2</f>
        <v>6.4856808900000065</v>
      </c>
      <c r="K325" s="82">
        <f>ABS(Table8[[#This Row],[Erorr ]])</f>
        <v>2.5467000000000013</v>
      </c>
      <c r="L325" s="83">
        <f>Table8[[#This Row],[Abs Erorr ]]/Table8[[#This Row],[Adj Close]]</f>
        <v>5.355329148661013E-2</v>
      </c>
      <c r="M325" s="85">
        <f t="shared" si="9"/>
        <v>49.346810000000005</v>
      </c>
      <c r="N325" s="82">
        <f>(Table8[[#This Row],[Adj Close]]-Table8[[#This Row],[Forecast 6 Period ]])</f>
        <v>-1.7923100000000076</v>
      </c>
      <c r="O325" s="82">
        <f>Table8[[#This Row],[Erorr 2]]^2</f>
        <v>3.2123751361000275</v>
      </c>
      <c r="P325" s="82">
        <f>ABS(Table8[[#This Row],[Erorr 2]])</f>
        <v>1.7923100000000076</v>
      </c>
      <c r="Q325" s="83">
        <f>Table8[[#This Row],[Abs Erorr 4]]/Table8[[#This Row],[Adj Close]]</f>
        <v>3.768959825042862E-2</v>
      </c>
    </row>
    <row r="326" spans="6:17" x14ac:dyDescent="0.25">
      <c r="F326" s="50">
        <v>43937</v>
      </c>
      <c r="G326" s="51">
        <v>46.703000000000003</v>
      </c>
      <c r="H326" s="82">
        <f t="shared" ref="H326:H389" si="10">$A$10*G325+$A$11*G324+$A$12*G323</f>
        <v>48.926189999999998</v>
      </c>
      <c r="I326" s="82">
        <f>(Table8[[#This Row],[Adj Close]]-Table8[[#This Row],[Forecast 3 Period]])</f>
        <v>-2.2231899999999953</v>
      </c>
      <c r="J326" s="82">
        <f>Table8[[#This Row],[Erorr ]]^2</f>
        <v>4.9425737760999793</v>
      </c>
      <c r="K326" s="82">
        <f>ABS(Table8[[#This Row],[Erorr ]])</f>
        <v>2.2231899999999953</v>
      </c>
      <c r="L326" s="83">
        <f>Table8[[#This Row],[Abs Erorr ]]/Table8[[#This Row],[Adj Close]]</f>
        <v>4.7602723593773315E-2</v>
      </c>
      <c r="M326" s="85">
        <f t="shared" si="9"/>
        <v>49.265070000000001</v>
      </c>
      <c r="N326" s="82">
        <f>(Table8[[#This Row],[Adj Close]]-Table8[[#This Row],[Forecast 6 Period ]])</f>
        <v>-2.5620699999999985</v>
      </c>
      <c r="O326" s="82">
        <f>Table8[[#This Row],[Erorr 2]]^2</f>
        <v>6.5642026848999926</v>
      </c>
      <c r="P326" s="82">
        <f>ABS(Table8[[#This Row],[Erorr 2]])</f>
        <v>2.5620699999999985</v>
      </c>
      <c r="Q326" s="83">
        <f>Table8[[#This Row],[Abs Erorr 4]]/Table8[[#This Row],[Adj Close]]</f>
        <v>5.4858788514656413E-2</v>
      </c>
    </row>
    <row r="327" spans="6:17" x14ac:dyDescent="0.25">
      <c r="F327" s="50">
        <v>43938</v>
      </c>
      <c r="G327" s="51">
        <v>48.959400000000002</v>
      </c>
      <c r="H327" s="82">
        <f t="shared" si="10"/>
        <v>48.164119999999997</v>
      </c>
      <c r="I327" s="82">
        <f>(Table8[[#This Row],[Adj Close]]-Table8[[#This Row],[Forecast 3 Period]])</f>
        <v>0.79528000000000532</v>
      </c>
      <c r="J327" s="82">
        <f>Table8[[#This Row],[Erorr ]]^2</f>
        <v>0.63247027840000847</v>
      </c>
      <c r="K327" s="82">
        <f>ABS(Table8[[#This Row],[Erorr ]])</f>
        <v>0.79528000000000532</v>
      </c>
      <c r="L327" s="83">
        <f>Table8[[#This Row],[Abs Erorr ]]/Table8[[#This Row],[Adj Close]]</f>
        <v>1.6243663116786669E-2</v>
      </c>
      <c r="M327" s="85">
        <f t="shared" si="9"/>
        <v>48.766959999999997</v>
      </c>
      <c r="N327" s="82">
        <f>(Table8[[#This Row],[Adj Close]]-Table8[[#This Row],[Forecast 6 Period ]])</f>
        <v>0.19244000000000483</v>
      </c>
      <c r="O327" s="82">
        <f>Table8[[#This Row],[Erorr 2]]^2</f>
        <v>3.703315360000186E-2</v>
      </c>
      <c r="P327" s="82">
        <f>ABS(Table8[[#This Row],[Erorr 2]])</f>
        <v>0.19244000000000483</v>
      </c>
      <c r="Q327" s="83">
        <f>Table8[[#This Row],[Abs Erorr 4]]/Table8[[#This Row],[Adj Close]]</f>
        <v>3.9306037247189467E-3</v>
      </c>
    </row>
    <row r="328" spans="6:17" x14ac:dyDescent="0.25">
      <c r="F328" s="50">
        <v>43941</v>
      </c>
      <c r="G328" s="51">
        <v>47.537399999999998</v>
      </c>
      <c r="H328" s="82">
        <f t="shared" si="10"/>
        <v>47.861010000000007</v>
      </c>
      <c r="I328" s="82">
        <f>(Table8[[#This Row],[Adj Close]]-Table8[[#This Row],[Forecast 3 Period]])</f>
        <v>-0.32361000000000928</v>
      </c>
      <c r="J328" s="82">
        <f>Table8[[#This Row],[Erorr ]]^2</f>
        <v>0.10472343210000601</v>
      </c>
      <c r="K328" s="82">
        <f>ABS(Table8[[#This Row],[Erorr ]])</f>
        <v>0.32361000000000928</v>
      </c>
      <c r="L328" s="83">
        <f>Table8[[#This Row],[Abs Erorr ]]/Table8[[#This Row],[Adj Close]]</f>
        <v>6.8074821088239847E-3</v>
      </c>
      <c r="M328" s="85">
        <f t="shared" si="9"/>
        <v>48.725239999999999</v>
      </c>
      <c r="N328" s="82">
        <f>(Table8[[#This Row],[Adj Close]]-Table8[[#This Row],[Forecast 6 Period ]])</f>
        <v>-1.1878400000000013</v>
      </c>
      <c r="O328" s="82">
        <f>Table8[[#This Row],[Erorr 2]]^2</f>
        <v>1.4109638656000032</v>
      </c>
      <c r="P328" s="82">
        <f>ABS(Table8[[#This Row],[Erorr 2]])</f>
        <v>1.1878400000000013</v>
      </c>
      <c r="Q328" s="83">
        <f>Table8[[#This Row],[Abs Erorr 4]]/Table8[[#This Row],[Adj Close]]</f>
        <v>2.4987483539276472E-2</v>
      </c>
    </row>
    <row r="329" spans="6:17" x14ac:dyDescent="0.25">
      <c r="F329" s="50">
        <v>43942</v>
      </c>
      <c r="G329" s="51">
        <v>45.417299999999997</v>
      </c>
      <c r="H329" s="82">
        <f t="shared" si="10"/>
        <v>47.713679999999997</v>
      </c>
      <c r="I329" s="82">
        <f>(Table8[[#This Row],[Adj Close]]-Table8[[#This Row],[Forecast 3 Period]])</f>
        <v>-2.2963799999999992</v>
      </c>
      <c r="J329" s="82">
        <f>Table8[[#This Row],[Erorr ]]^2</f>
        <v>5.2733611043999966</v>
      </c>
      <c r="K329" s="82">
        <f>ABS(Table8[[#This Row],[Erorr ]])</f>
        <v>2.2963799999999992</v>
      </c>
      <c r="L329" s="83">
        <f>Table8[[#This Row],[Abs Erorr ]]/Table8[[#This Row],[Adj Close]]</f>
        <v>5.0561790330997204E-2</v>
      </c>
      <c r="M329" s="85">
        <f t="shared" ref="M329:M392" si="11">$B$10*G328+$B$11*G327+$B$12*G326+$B$13*G325+$B$14*G324+$B$15*G323</f>
        <v>48.118990000000004</v>
      </c>
      <c r="N329" s="82">
        <f>(Table8[[#This Row],[Adj Close]]-Table8[[#This Row],[Forecast 6 Period ]])</f>
        <v>-2.7016900000000064</v>
      </c>
      <c r="O329" s="82">
        <f>Table8[[#This Row],[Erorr 2]]^2</f>
        <v>7.299128856100034</v>
      </c>
      <c r="P329" s="82">
        <f>ABS(Table8[[#This Row],[Erorr 2]])</f>
        <v>2.7016900000000064</v>
      </c>
      <c r="Q329" s="83">
        <f>Table8[[#This Row],[Abs Erorr 4]]/Table8[[#This Row],[Adj Close]]</f>
        <v>5.9485922765113879E-2</v>
      </c>
    </row>
    <row r="330" spans="6:17" x14ac:dyDescent="0.25">
      <c r="F330" s="50">
        <v>43943</v>
      </c>
      <c r="G330" s="51">
        <v>46.209200000000003</v>
      </c>
      <c r="H330" s="82">
        <f t="shared" si="10"/>
        <v>47.115960000000001</v>
      </c>
      <c r="I330" s="82">
        <f>(Table8[[#This Row],[Adj Close]]-Table8[[#This Row],[Forecast 3 Period]])</f>
        <v>-0.90675999999999846</v>
      </c>
      <c r="J330" s="82">
        <f>Table8[[#This Row],[Erorr ]]^2</f>
        <v>0.82221369759999718</v>
      </c>
      <c r="K330" s="82">
        <f>ABS(Table8[[#This Row],[Erorr ]])</f>
        <v>0.90675999999999846</v>
      </c>
      <c r="L330" s="83">
        <f>Table8[[#This Row],[Abs Erorr ]]/Table8[[#This Row],[Adj Close]]</f>
        <v>1.9622932229945517E-2</v>
      </c>
      <c r="M330" s="85">
        <f t="shared" si="11"/>
        <v>47.55106</v>
      </c>
      <c r="N330" s="82">
        <f>(Table8[[#This Row],[Adj Close]]-Table8[[#This Row],[Forecast 6 Period ]])</f>
        <v>-1.3418599999999969</v>
      </c>
      <c r="O330" s="82">
        <f>Table8[[#This Row],[Erorr 2]]^2</f>
        <v>1.8005882595999918</v>
      </c>
      <c r="P330" s="82">
        <f>ABS(Table8[[#This Row],[Erorr 2]])</f>
        <v>1.3418599999999969</v>
      </c>
      <c r="Q330" s="83">
        <f>Table8[[#This Row],[Abs Erorr 4]]/Table8[[#This Row],[Adj Close]]</f>
        <v>2.9038806125187125E-2</v>
      </c>
    </row>
    <row r="331" spans="6:17" x14ac:dyDescent="0.25">
      <c r="F331" s="50">
        <v>43944</v>
      </c>
      <c r="G331" s="51">
        <v>46.277299999999997</v>
      </c>
      <c r="H331" s="82">
        <f t="shared" si="10"/>
        <v>46.370090000000005</v>
      </c>
      <c r="I331" s="82">
        <f>(Table8[[#This Row],[Adj Close]]-Table8[[#This Row],[Forecast 3 Period]])</f>
        <v>-9.2790000000007922E-2</v>
      </c>
      <c r="J331" s="82">
        <f>Table8[[#This Row],[Erorr ]]^2</f>
        <v>8.60998410000147E-3</v>
      </c>
      <c r="K331" s="82">
        <f>ABS(Table8[[#This Row],[Erorr ]])</f>
        <v>9.2790000000007922E-2</v>
      </c>
      <c r="L331" s="83">
        <f>Table8[[#This Row],[Abs Erorr ]]/Table8[[#This Row],[Adj Close]]</f>
        <v>2.0050867271860701E-3</v>
      </c>
      <c r="M331" s="85">
        <f t="shared" si="11"/>
        <v>47.050409999999999</v>
      </c>
      <c r="N331" s="82">
        <f>(Table8[[#This Row],[Adj Close]]-Table8[[#This Row],[Forecast 6 Period ]])</f>
        <v>-0.77311000000000263</v>
      </c>
      <c r="O331" s="82">
        <f>Table8[[#This Row],[Erorr 2]]^2</f>
        <v>0.59769907210000406</v>
      </c>
      <c r="P331" s="82">
        <f>ABS(Table8[[#This Row],[Erorr 2]])</f>
        <v>0.77311000000000263</v>
      </c>
      <c r="Q331" s="83">
        <f>Table8[[#This Row],[Abs Erorr 4]]/Table8[[#This Row],[Adj Close]]</f>
        <v>1.6706030818565532E-2</v>
      </c>
    </row>
    <row r="332" spans="6:17" x14ac:dyDescent="0.25">
      <c r="F332" s="50">
        <v>43945</v>
      </c>
      <c r="G332" s="51">
        <v>46.464599999999997</v>
      </c>
      <c r="H332" s="82">
        <f t="shared" si="10"/>
        <v>45.998869999999997</v>
      </c>
      <c r="I332" s="82">
        <f>(Table8[[#This Row],[Adj Close]]-Table8[[#This Row],[Forecast 3 Period]])</f>
        <v>0.46573000000000064</v>
      </c>
      <c r="J332" s="82">
        <f>Table8[[#This Row],[Erorr ]]^2</f>
        <v>0.21690443290000061</v>
      </c>
      <c r="K332" s="82">
        <f>ABS(Table8[[#This Row],[Erorr ]])</f>
        <v>0.46573000000000064</v>
      </c>
      <c r="L332" s="83">
        <f>Table8[[#This Row],[Abs Erorr ]]/Table8[[#This Row],[Adj Close]]</f>
        <v>1.0023329588546995E-2</v>
      </c>
      <c r="M332" s="85">
        <f t="shared" si="11"/>
        <v>46.654480000000007</v>
      </c>
      <c r="N332" s="82">
        <f>(Table8[[#This Row],[Adj Close]]-Table8[[#This Row],[Forecast 6 Period ]])</f>
        <v>-0.18988000000000937</v>
      </c>
      <c r="O332" s="82">
        <f>Table8[[#This Row],[Erorr 2]]^2</f>
        <v>3.6054414400003558E-2</v>
      </c>
      <c r="P332" s="82">
        <f>ABS(Table8[[#This Row],[Erorr 2]])</f>
        <v>0.18988000000000937</v>
      </c>
      <c r="Q332" s="83">
        <f>Table8[[#This Row],[Abs Erorr 4]]/Table8[[#This Row],[Adj Close]]</f>
        <v>4.086551912639071E-3</v>
      </c>
    </row>
    <row r="333" spans="6:17" x14ac:dyDescent="0.25">
      <c r="F333" s="50">
        <v>43948</v>
      </c>
      <c r="G333" s="51">
        <v>49.138199999999998</v>
      </c>
      <c r="H333" s="82">
        <f t="shared" si="10"/>
        <v>46.331790000000005</v>
      </c>
      <c r="I333" s="82">
        <f>(Table8[[#This Row],[Adj Close]]-Table8[[#This Row],[Forecast 3 Period]])</f>
        <v>2.8064099999999925</v>
      </c>
      <c r="J333" s="82">
        <f>Table8[[#This Row],[Erorr ]]^2</f>
        <v>7.875937088099958</v>
      </c>
      <c r="K333" s="82">
        <f>ABS(Table8[[#This Row],[Erorr ]])</f>
        <v>2.8064099999999925</v>
      </c>
      <c r="L333" s="83">
        <f>Table8[[#This Row],[Abs Erorr ]]/Table8[[#This Row],[Adj Close]]</f>
        <v>5.7112592646861152E-2</v>
      </c>
      <c r="M333" s="85">
        <f t="shared" si="11"/>
        <v>46.523360000000011</v>
      </c>
      <c r="N333" s="82">
        <f>(Table8[[#This Row],[Adj Close]]-Table8[[#This Row],[Forecast 6 Period ]])</f>
        <v>2.6148399999999867</v>
      </c>
      <c r="O333" s="82">
        <f>Table8[[#This Row],[Erorr 2]]^2</f>
        <v>6.8373882255999305</v>
      </c>
      <c r="P333" s="82">
        <f>ABS(Table8[[#This Row],[Erorr 2]])</f>
        <v>2.6148399999999867</v>
      </c>
      <c r="Q333" s="83">
        <f>Table8[[#This Row],[Abs Erorr 4]]/Table8[[#This Row],[Adj Close]]</f>
        <v>5.3213996442685874E-2</v>
      </c>
    </row>
    <row r="334" spans="6:17" x14ac:dyDescent="0.25">
      <c r="F334" s="50">
        <v>43949</v>
      </c>
      <c r="G334" s="51">
        <v>50.662300000000002</v>
      </c>
      <c r="H334" s="82">
        <f t="shared" si="10"/>
        <v>47.477849999999997</v>
      </c>
      <c r="I334" s="82">
        <f>(Table8[[#This Row],[Adj Close]]-Table8[[#This Row],[Forecast 3 Period]])</f>
        <v>3.1844500000000053</v>
      </c>
      <c r="J334" s="82">
        <f>Table8[[#This Row],[Erorr ]]^2</f>
        <v>10.140721802500034</v>
      </c>
      <c r="K334" s="82">
        <f>ABS(Table8[[#This Row],[Erorr ]])</f>
        <v>3.1844500000000053</v>
      </c>
      <c r="L334" s="83">
        <f>Table8[[#This Row],[Abs Erorr ]]/Table8[[#This Row],[Adj Close]]</f>
        <v>6.2856404071666802E-2</v>
      </c>
      <c r="M334" s="85">
        <f t="shared" si="11"/>
        <v>46.913330000000002</v>
      </c>
      <c r="N334" s="82">
        <f>(Table8[[#This Row],[Adj Close]]-Table8[[#This Row],[Forecast 6 Period ]])</f>
        <v>3.7489699999999999</v>
      </c>
      <c r="O334" s="82">
        <f>Table8[[#This Row],[Erorr 2]]^2</f>
        <v>14.0547760609</v>
      </c>
      <c r="P334" s="82">
        <f>ABS(Table8[[#This Row],[Erorr 2]])</f>
        <v>3.7489699999999999</v>
      </c>
      <c r="Q334" s="83">
        <f>Table8[[#This Row],[Abs Erorr 4]]/Table8[[#This Row],[Adj Close]]</f>
        <v>7.3999206510561105E-2</v>
      </c>
    </row>
    <row r="335" spans="6:17" x14ac:dyDescent="0.25">
      <c r="F335" s="50">
        <v>43950</v>
      </c>
      <c r="G335" s="51">
        <v>51.326500000000003</v>
      </c>
      <c r="H335" s="82">
        <f t="shared" si="10"/>
        <v>48.94576</v>
      </c>
      <c r="I335" s="82">
        <f>(Table8[[#This Row],[Adj Close]]-Table8[[#This Row],[Forecast 3 Period]])</f>
        <v>2.380740000000003</v>
      </c>
      <c r="J335" s="82">
        <f>Table8[[#This Row],[Erorr ]]^2</f>
        <v>5.6679229476000144</v>
      </c>
      <c r="K335" s="82">
        <f>ABS(Table8[[#This Row],[Erorr ]])</f>
        <v>2.380740000000003</v>
      </c>
      <c r="L335" s="83">
        <f>Table8[[#This Row],[Abs Erorr ]]/Table8[[#This Row],[Adj Close]]</f>
        <v>4.6384226471705703E-2</v>
      </c>
      <c r="M335" s="85">
        <f t="shared" si="11"/>
        <v>47.671130000000005</v>
      </c>
      <c r="N335" s="82">
        <f>(Table8[[#This Row],[Adj Close]]-Table8[[#This Row],[Forecast 6 Period ]])</f>
        <v>3.6553699999999978</v>
      </c>
      <c r="O335" s="82">
        <f>Table8[[#This Row],[Erorr 2]]^2</f>
        <v>13.361729836899984</v>
      </c>
      <c r="P335" s="82">
        <f>ABS(Table8[[#This Row],[Erorr 2]])</f>
        <v>3.6553699999999978</v>
      </c>
      <c r="Q335" s="83">
        <f>Table8[[#This Row],[Abs Erorr 4]]/Table8[[#This Row],[Adj Close]]</f>
        <v>7.1217986809932438E-2</v>
      </c>
    </row>
    <row r="336" spans="6:17" x14ac:dyDescent="0.25">
      <c r="F336" s="50">
        <v>43951</v>
      </c>
      <c r="G336" s="51">
        <v>49.470300000000002</v>
      </c>
      <c r="H336" s="82">
        <f t="shared" si="10"/>
        <v>50.470750000000002</v>
      </c>
      <c r="I336" s="82">
        <f>(Table8[[#This Row],[Adj Close]]-Table8[[#This Row],[Forecast 3 Period]])</f>
        <v>-1.0004500000000007</v>
      </c>
      <c r="J336" s="82">
        <f>Table8[[#This Row],[Erorr ]]^2</f>
        <v>1.0009002025000016</v>
      </c>
      <c r="K336" s="82">
        <f>ABS(Table8[[#This Row],[Erorr ]])</f>
        <v>1.0004500000000007</v>
      </c>
      <c r="L336" s="83">
        <f>Table8[[#This Row],[Abs Erorr ]]/Table8[[#This Row],[Adj Close]]</f>
        <v>2.0223245058146013E-2</v>
      </c>
      <c r="M336" s="85">
        <f t="shared" si="11"/>
        <v>48.766970000000008</v>
      </c>
      <c r="N336" s="82">
        <f>(Table8[[#This Row],[Adj Close]]-Table8[[#This Row],[Forecast 6 Period ]])</f>
        <v>0.70332999999999402</v>
      </c>
      <c r="O336" s="82">
        <f>Table8[[#This Row],[Erorr 2]]^2</f>
        <v>0.49467308889999156</v>
      </c>
      <c r="P336" s="82">
        <f>ABS(Table8[[#This Row],[Erorr 2]])</f>
        <v>0.70332999999999402</v>
      </c>
      <c r="Q336" s="83">
        <f>Table8[[#This Row],[Abs Erorr 4]]/Table8[[#This Row],[Adj Close]]</f>
        <v>1.4217217199006151E-2</v>
      </c>
    </row>
    <row r="337" spans="6:17" x14ac:dyDescent="0.25">
      <c r="F337" s="50">
        <v>43952</v>
      </c>
      <c r="G337" s="51">
        <v>47.196899999999999</v>
      </c>
      <c r="H337" s="82">
        <f t="shared" si="10"/>
        <v>50.38476</v>
      </c>
      <c r="I337" s="82">
        <f>(Table8[[#This Row],[Adj Close]]-Table8[[#This Row],[Forecast 3 Period]])</f>
        <v>-3.1878600000000006</v>
      </c>
      <c r="J337" s="82">
        <f>Table8[[#This Row],[Erorr ]]^2</f>
        <v>10.162451379600004</v>
      </c>
      <c r="K337" s="82">
        <f>ABS(Table8[[#This Row],[Erorr ]])</f>
        <v>3.1878600000000006</v>
      </c>
      <c r="L337" s="83">
        <f>Table8[[#This Row],[Abs Erorr ]]/Table8[[#This Row],[Adj Close]]</f>
        <v>6.7543842921886837E-2</v>
      </c>
      <c r="M337" s="85">
        <f t="shared" si="11"/>
        <v>49.393650000000001</v>
      </c>
      <c r="N337" s="82">
        <f>(Table8[[#This Row],[Adj Close]]-Table8[[#This Row],[Forecast 6 Period ]])</f>
        <v>-2.1967500000000015</v>
      </c>
      <c r="O337" s="82">
        <f>Table8[[#This Row],[Erorr 2]]^2</f>
        <v>4.8257105625000065</v>
      </c>
      <c r="P337" s="82">
        <f>ABS(Table8[[#This Row],[Erorr 2]])</f>
        <v>2.1967500000000015</v>
      </c>
      <c r="Q337" s="83">
        <f>Table8[[#This Row],[Abs Erorr 4]]/Table8[[#This Row],[Adj Close]]</f>
        <v>4.6544370498909922E-2</v>
      </c>
    </row>
    <row r="338" spans="6:17" x14ac:dyDescent="0.25">
      <c r="F338" s="50">
        <v>43955</v>
      </c>
      <c r="G338" s="51">
        <v>47.443800000000003</v>
      </c>
      <c r="H338" s="82">
        <f t="shared" si="10"/>
        <v>49.117800000000003</v>
      </c>
      <c r="I338" s="82">
        <f>(Table8[[#This Row],[Adj Close]]-Table8[[#This Row],[Forecast 3 Period]])</f>
        <v>-1.6739999999999995</v>
      </c>
      <c r="J338" s="82">
        <f>Table8[[#This Row],[Erorr ]]^2</f>
        <v>2.8022759999999982</v>
      </c>
      <c r="K338" s="82">
        <f>ABS(Table8[[#This Row],[Erorr ]])</f>
        <v>1.6739999999999995</v>
      </c>
      <c r="L338" s="83">
        <f>Table8[[#This Row],[Abs Erorr ]]/Table8[[#This Row],[Adj Close]]</f>
        <v>3.5283851630771551E-2</v>
      </c>
      <c r="M338" s="85">
        <f t="shared" si="11"/>
        <v>49.291480000000007</v>
      </c>
      <c r="N338" s="82">
        <f>(Table8[[#This Row],[Adj Close]]-Table8[[#This Row],[Forecast 6 Period ]])</f>
        <v>-1.847680000000004</v>
      </c>
      <c r="O338" s="82">
        <f>Table8[[#This Row],[Erorr 2]]^2</f>
        <v>3.4139213824000145</v>
      </c>
      <c r="P338" s="82">
        <f>ABS(Table8[[#This Row],[Erorr 2]])</f>
        <v>1.847680000000004</v>
      </c>
      <c r="Q338" s="83">
        <f>Table8[[#This Row],[Abs Erorr 4]]/Table8[[#This Row],[Adj Close]]</f>
        <v>3.8944603931388377E-2</v>
      </c>
    </row>
    <row r="339" spans="6:17" x14ac:dyDescent="0.25">
      <c r="F339" s="50">
        <v>43956</v>
      </c>
      <c r="G339" s="51">
        <v>47.392699999999998</v>
      </c>
      <c r="H339" s="82">
        <f t="shared" si="10"/>
        <v>47.977679999999999</v>
      </c>
      <c r="I339" s="82">
        <f>(Table8[[#This Row],[Adj Close]]-Table8[[#This Row],[Forecast 3 Period]])</f>
        <v>-0.58498000000000161</v>
      </c>
      <c r="J339" s="82">
        <f>Table8[[#This Row],[Erorr ]]^2</f>
        <v>0.34220160040000186</v>
      </c>
      <c r="K339" s="82">
        <f>ABS(Table8[[#This Row],[Erorr ]])</f>
        <v>0.58498000000000161</v>
      </c>
      <c r="L339" s="83">
        <f>Table8[[#This Row],[Abs Erorr ]]/Table8[[#This Row],[Adj Close]]</f>
        <v>1.2343251175814031E-2</v>
      </c>
      <c r="M339" s="85">
        <f t="shared" si="11"/>
        <v>49.067550000000011</v>
      </c>
      <c r="N339" s="82">
        <f>(Table8[[#This Row],[Adj Close]]-Table8[[#This Row],[Forecast 6 Period ]])</f>
        <v>-1.6748500000000135</v>
      </c>
      <c r="O339" s="82">
        <f>Table8[[#This Row],[Erorr 2]]^2</f>
        <v>2.8051225225000453</v>
      </c>
      <c r="P339" s="82">
        <f>ABS(Table8[[#This Row],[Erorr 2]])</f>
        <v>1.6748500000000135</v>
      </c>
      <c r="Q339" s="83">
        <f>Table8[[#This Row],[Abs Erorr 4]]/Table8[[#This Row],[Adj Close]]</f>
        <v>3.5339830817826663E-2</v>
      </c>
    </row>
    <row r="340" spans="6:17" x14ac:dyDescent="0.25">
      <c r="F340" s="50">
        <v>43957</v>
      </c>
      <c r="G340" s="51">
        <v>47.699199999999998</v>
      </c>
      <c r="H340" s="82">
        <f t="shared" si="10"/>
        <v>47.349290000000003</v>
      </c>
      <c r="I340" s="82">
        <f>(Table8[[#This Row],[Adj Close]]-Table8[[#This Row],[Forecast 3 Period]])</f>
        <v>0.34990999999999417</v>
      </c>
      <c r="J340" s="82">
        <f>Table8[[#This Row],[Erorr ]]^2</f>
        <v>0.12243700809999591</v>
      </c>
      <c r="K340" s="82">
        <f>ABS(Table8[[#This Row],[Erorr ]])</f>
        <v>0.34990999999999417</v>
      </c>
      <c r="L340" s="83">
        <f>Table8[[#This Row],[Abs Erorr ]]/Table8[[#This Row],[Adj Close]]</f>
        <v>7.3357624446530384E-3</v>
      </c>
      <c r="M340" s="85">
        <f t="shared" si="11"/>
        <v>48.499620000000007</v>
      </c>
      <c r="N340" s="82">
        <f>(Table8[[#This Row],[Adj Close]]-Table8[[#This Row],[Forecast 6 Period ]])</f>
        <v>-0.80042000000000968</v>
      </c>
      <c r="O340" s="82">
        <f>Table8[[#This Row],[Erorr 2]]^2</f>
        <v>0.6406721764000155</v>
      </c>
      <c r="P340" s="82">
        <f>ABS(Table8[[#This Row],[Erorr 2]])</f>
        <v>0.80042000000000968</v>
      </c>
      <c r="Q340" s="83">
        <f>Table8[[#This Row],[Abs Erorr 4]]/Table8[[#This Row],[Adj Close]]</f>
        <v>1.678057493626748E-2</v>
      </c>
    </row>
    <row r="341" spans="6:17" x14ac:dyDescent="0.25">
      <c r="F341" s="50">
        <v>43958</v>
      </c>
      <c r="G341" s="51">
        <v>48.772100000000002</v>
      </c>
      <c r="H341" s="82">
        <f t="shared" si="10"/>
        <v>47.530629999999995</v>
      </c>
      <c r="I341" s="82">
        <f>(Table8[[#This Row],[Adj Close]]-Table8[[#This Row],[Forecast 3 Period]])</f>
        <v>1.2414700000000067</v>
      </c>
      <c r="J341" s="82">
        <f>Table8[[#This Row],[Erorr ]]^2</f>
        <v>1.5412477609000168</v>
      </c>
      <c r="K341" s="82">
        <f>ABS(Table8[[#This Row],[Erorr ]])</f>
        <v>1.2414700000000067</v>
      </c>
      <c r="L341" s="83">
        <f>Table8[[#This Row],[Abs Erorr ]]/Table8[[#This Row],[Adj Close]]</f>
        <v>2.5454511903321913E-2</v>
      </c>
      <c r="M341" s="85">
        <f t="shared" si="11"/>
        <v>48.026199999999996</v>
      </c>
      <c r="N341" s="82">
        <f>(Table8[[#This Row],[Adj Close]]-Table8[[#This Row],[Forecast 6 Period ]])</f>
        <v>0.745900000000006</v>
      </c>
      <c r="O341" s="82">
        <f>Table8[[#This Row],[Erorr 2]]^2</f>
        <v>0.55636681000000898</v>
      </c>
      <c r="P341" s="82">
        <f>ABS(Table8[[#This Row],[Erorr 2]])</f>
        <v>0.745900000000006</v>
      </c>
      <c r="Q341" s="83">
        <f>Table8[[#This Row],[Abs Erorr 4]]/Table8[[#This Row],[Adj Close]]</f>
        <v>1.5293579731034873E-2</v>
      </c>
    </row>
    <row r="342" spans="6:17" x14ac:dyDescent="0.25">
      <c r="F342" s="50">
        <v>43959</v>
      </c>
      <c r="G342" s="51">
        <v>49.581000000000003</v>
      </c>
      <c r="H342" s="82">
        <f t="shared" si="10"/>
        <v>48.036410000000004</v>
      </c>
      <c r="I342" s="82">
        <f>(Table8[[#This Row],[Adj Close]]-Table8[[#This Row],[Forecast 3 Period]])</f>
        <v>1.5445899999999995</v>
      </c>
      <c r="J342" s="82">
        <f>Table8[[#This Row],[Erorr ]]^2</f>
        <v>2.3857582680999982</v>
      </c>
      <c r="K342" s="82">
        <f>ABS(Table8[[#This Row],[Erorr ]])</f>
        <v>1.5445899999999995</v>
      </c>
      <c r="L342" s="83">
        <f>Table8[[#This Row],[Abs Erorr ]]/Table8[[#This Row],[Adj Close]]</f>
        <v>3.1152860974970237E-2</v>
      </c>
      <c r="M342" s="85">
        <f t="shared" si="11"/>
        <v>47.928280000000001</v>
      </c>
      <c r="N342" s="82">
        <f>(Table8[[#This Row],[Adj Close]]-Table8[[#This Row],[Forecast 6 Period ]])</f>
        <v>1.6527200000000022</v>
      </c>
      <c r="O342" s="82">
        <f>Table8[[#This Row],[Erorr 2]]^2</f>
        <v>2.7314833984000071</v>
      </c>
      <c r="P342" s="82">
        <f>ABS(Table8[[#This Row],[Erorr 2]])</f>
        <v>1.6527200000000022</v>
      </c>
      <c r="Q342" s="83">
        <f>Table8[[#This Row],[Abs Erorr 4]]/Table8[[#This Row],[Adj Close]]</f>
        <v>3.3333736713660515E-2</v>
      </c>
    </row>
    <row r="343" spans="6:17" x14ac:dyDescent="0.25">
      <c r="F343" s="50">
        <v>43962</v>
      </c>
      <c r="G343" s="51">
        <v>48.789099999999998</v>
      </c>
      <c r="H343" s="82">
        <f t="shared" si="10"/>
        <v>48.773789999999998</v>
      </c>
      <c r="I343" s="82">
        <f>(Table8[[#This Row],[Adj Close]]-Table8[[#This Row],[Forecast 3 Period]])</f>
        <v>1.5309999999999491E-2</v>
      </c>
      <c r="J343" s="82">
        <f>Table8[[#This Row],[Erorr ]]^2</f>
        <v>2.3439609999998439E-4</v>
      </c>
      <c r="K343" s="82">
        <f>ABS(Table8[[#This Row],[Erorr ]])</f>
        <v>1.5309999999999491E-2</v>
      </c>
      <c r="L343" s="83">
        <f>Table8[[#This Row],[Abs Erorr ]]/Table8[[#This Row],[Adj Close]]</f>
        <v>3.1379959868084244E-4</v>
      </c>
      <c r="M343" s="85">
        <f t="shared" si="11"/>
        <v>48.153070000000007</v>
      </c>
      <c r="N343" s="82">
        <f>(Table8[[#This Row],[Adj Close]]-Table8[[#This Row],[Forecast 6 Period ]])</f>
        <v>0.63602999999999099</v>
      </c>
      <c r="O343" s="82">
        <f>Table8[[#This Row],[Erorr 2]]^2</f>
        <v>0.40453416089998856</v>
      </c>
      <c r="P343" s="82">
        <f>ABS(Table8[[#This Row],[Erorr 2]])</f>
        <v>0.63602999999999099</v>
      </c>
      <c r="Q343" s="83">
        <f>Table8[[#This Row],[Abs Erorr 4]]/Table8[[#This Row],[Adj Close]]</f>
        <v>1.3036313438862185E-2</v>
      </c>
    </row>
    <row r="344" spans="6:17" x14ac:dyDescent="0.25">
      <c r="F344" s="50">
        <v>43963</v>
      </c>
      <c r="G344" s="51">
        <v>47.503399999999999</v>
      </c>
      <c r="H344" s="82">
        <f t="shared" si="10"/>
        <v>49.021570000000004</v>
      </c>
      <c r="I344" s="82">
        <f>(Table8[[#This Row],[Adj Close]]-Table8[[#This Row],[Forecast 3 Period]])</f>
        <v>-1.5181700000000049</v>
      </c>
      <c r="J344" s="82">
        <f>Table8[[#This Row],[Erorr ]]^2</f>
        <v>2.304840148900015</v>
      </c>
      <c r="K344" s="82">
        <f>ABS(Table8[[#This Row],[Erorr ]])</f>
        <v>1.5181700000000049</v>
      </c>
      <c r="L344" s="83">
        <f>Table8[[#This Row],[Abs Erorr ]]/Table8[[#This Row],[Adj Close]]</f>
        <v>3.1959186079312321E-2</v>
      </c>
      <c r="M344" s="85">
        <f t="shared" si="11"/>
        <v>48.451929999999997</v>
      </c>
      <c r="N344" s="82">
        <f>(Table8[[#This Row],[Adj Close]]-Table8[[#This Row],[Forecast 6 Period ]])</f>
        <v>-0.9485299999999981</v>
      </c>
      <c r="O344" s="82">
        <f>Table8[[#This Row],[Erorr 2]]^2</f>
        <v>0.89970916089999642</v>
      </c>
      <c r="P344" s="82">
        <f>ABS(Table8[[#This Row],[Erorr 2]])</f>
        <v>0.9485299999999981</v>
      </c>
      <c r="Q344" s="83">
        <f>Table8[[#This Row],[Abs Erorr 4]]/Table8[[#This Row],[Adj Close]]</f>
        <v>1.9967623370116625E-2</v>
      </c>
    </row>
    <row r="345" spans="6:17" x14ac:dyDescent="0.25">
      <c r="F345" s="50">
        <v>43964</v>
      </c>
      <c r="G345" s="51">
        <v>44.923400000000001</v>
      </c>
      <c r="H345" s="82">
        <f t="shared" si="10"/>
        <v>48.512389999999996</v>
      </c>
      <c r="I345" s="82">
        <f>(Table8[[#This Row],[Adj Close]]-Table8[[#This Row],[Forecast 3 Period]])</f>
        <v>-3.5889899999999955</v>
      </c>
      <c r="J345" s="82">
        <f>Table8[[#This Row],[Erorr ]]^2</f>
        <v>12.880849220099968</v>
      </c>
      <c r="K345" s="82">
        <f>ABS(Table8[[#This Row],[Erorr ]])</f>
        <v>3.5889899999999955</v>
      </c>
      <c r="L345" s="83">
        <f>Table8[[#This Row],[Abs Erorr ]]/Table8[[#This Row],[Adj Close]]</f>
        <v>7.9891326124024345E-2</v>
      </c>
      <c r="M345" s="85">
        <f t="shared" si="11"/>
        <v>48.438310000000001</v>
      </c>
      <c r="N345" s="82">
        <f>(Table8[[#This Row],[Adj Close]]-Table8[[#This Row],[Forecast 6 Period ]])</f>
        <v>-3.5149100000000004</v>
      </c>
      <c r="O345" s="82">
        <f>Table8[[#This Row],[Erorr 2]]^2</f>
        <v>12.354592308100003</v>
      </c>
      <c r="P345" s="82">
        <f>ABS(Table8[[#This Row],[Erorr 2]])</f>
        <v>3.5149100000000004</v>
      </c>
      <c r="Q345" s="83">
        <f>Table8[[#This Row],[Abs Erorr 4]]/Table8[[#This Row],[Adj Close]]</f>
        <v>7.8242296887590879E-2</v>
      </c>
    </row>
    <row r="346" spans="6:17" x14ac:dyDescent="0.25">
      <c r="F346" s="50">
        <v>43965</v>
      </c>
      <c r="G346" s="51">
        <v>47.205399999999997</v>
      </c>
      <c r="H346" s="82">
        <f t="shared" si="10"/>
        <v>46.857109999999999</v>
      </c>
      <c r="I346" s="82">
        <f>(Table8[[#This Row],[Adj Close]]-Table8[[#This Row],[Forecast 3 Period]])</f>
        <v>0.34828999999999866</v>
      </c>
      <c r="J346" s="82">
        <f>Table8[[#This Row],[Erorr ]]^2</f>
        <v>0.12130592409999906</v>
      </c>
      <c r="K346" s="82">
        <f>ABS(Table8[[#This Row],[Erorr ]])</f>
        <v>0.34828999999999866</v>
      </c>
      <c r="L346" s="83">
        <f>Table8[[#This Row],[Abs Erorr ]]/Table8[[#This Row],[Adj Close]]</f>
        <v>7.3781813097653802E-3</v>
      </c>
      <c r="M346" s="85">
        <f t="shared" si="11"/>
        <v>47.806510000000003</v>
      </c>
      <c r="N346" s="82">
        <f>(Table8[[#This Row],[Adj Close]]-Table8[[#This Row],[Forecast 6 Period ]])</f>
        <v>-0.60111000000000558</v>
      </c>
      <c r="O346" s="82">
        <f>Table8[[#This Row],[Erorr 2]]^2</f>
        <v>0.36133323210000673</v>
      </c>
      <c r="P346" s="82">
        <f>ABS(Table8[[#This Row],[Erorr 2]])</f>
        <v>0.60111000000000558</v>
      </c>
      <c r="Q346" s="83">
        <f>Table8[[#This Row],[Abs Erorr 4]]/Table8[[#This Row],[Adj Close]]</f>
        <v>1.2733924508636843E-2</v>
      </c>
    </row>
    <row r="347" spans="6:17" x14ac:dyDescent="0.25">
      <c r="F347" s="50">
        <v>43966</v>
      </c>
      <c r="G347" s="51">
        <v>44.2423</v>
      </c>
      <c r="H347" s="82">
        <f t="shared" si="10"/>
        <v>46.610199999999992</v>
      </c>
      <c r="I347" s="82">
        <f>(Table8[[#This Row],[Adj Close]]-Table8[[#This Row],[Forecast 3 Period]])</f>
        <v>-2.3678999999999917</v>
      </c>
      <c r="J347" s="82">
        <f>Table8[[#This Row],[Erorr ]]^2</f>
        <v>5.6069504099999605</v>
      </c>
      <c r="K347" s="82">
        <f>ABS(Table8[[#This Row],[Erorr ]])</f>
        <v>2.3678999999999917</v>
      </c>
      <c r="L347" s="83">
        <f>Table8[[#This Row],[Abs Erorr ]]/Table8[[#This Row],[Adj Close]]</f>
        <v>5.3521177696457728E-2</v>
      </c>
      <c r="M347" s="85">
        <f t="shared" si="11"/>
        <v>47.519570000000002</v>
      </c>
      <c r="N347" s="82">
        <f>(Table8[[#This Row],[Adj Close]]-Table8[[#This Row],[Forecast 6 Period ]])</f>
        <v>-3.2772700000000015</v>
      </c>
      <c r="O347" s="82">
        <f>Table8[[#This Row],[Erorr 2]]^2</f>
        <v>10.74049865290001</v>
      </c>
      <c r="P347" s="82">
        <f>ABS(Table8[[#This Row],[Erorr 2]])</f>
        <v>3.2772700000000015</v>
      </c>
      <c r="Q347" s="83">
        <f>Table8[[#This Row],[Abs Erorr 4]]/Table8[[#This Row],[Adj Close]]</f>
        <v>7.4075488842126239E-2</v>
      </c>
    </row>
    <row r="348" spans="6:17" x14ac:dyDescent="0.25">
      <c r="F348" s="50">
        <v>43969</v>
      </c>
      <c r="G348" s="51">
        <v>48.065399999999997</v>
      </c>
      <c r="H348" s="82">
        <f t="shared" si="10"/>
        <v>45.335560000000001</v>
      </c>
      <c r="I348" s="82">
        <f>(Table8[[#This Row],[Adj Close]]-Table8[[#This Row],[Forecast 3 Period]])</f>
        <v>2.7298399999999958</v>
      </c>
      <c r="J348" s="82">
        <f>Table8[[#This Row],[Erorr ]]^2</f>
        <v>7.4520264255999775</v>
      </c>
      <c r="K348" s="82">
        <f>ABS(Table8[[#This Row],[Erorr ]])</f>
        <v>2.7298399999999958</v>
      </c>
      <c r="L348" s="83">
        <f>Table8[[#This Row],[Abs Erorr ]]/Table8[[#This Row],[Adj Close]]</f>
        <v>5.6794284454097878E-2</v>
      </c>
      <c r="M348" s="85">
        <f t="shared" si="11"/>
        <v>46.611910000000002</v>
      </c>
      <c r="N348" s="82">
        <f>(Table8[[#This Row],[Adj Close]]-Table8[[#This Row],[Forecast 6 Period ]])</f>
        <v>1.4534899999999951</v>
      </c>
      <c r="O348" s="82">
        <f>Table8[[#This Row],[Erorr 2]]^2</f>
        <v>2.1126331800999858</v>
      </c>
      <c r="P348" s="82">
        <f>ABS(Table8[[#This Row],[Erorr 2]])</f>
        <v>1.4534899999999951</v>
      </c>
      <c r="Q348" s="83">
        <f>Table8[[#This Row],[Abs Erorr 4]]/Table8[[#This Row],[Adj Close]]</f>
        <v>3.0239839884823493E-2</v>
      </c>
    </row>
    <row r="349" spans="6:17" x14ac:dyDescent="0.25">
      <c r="F349" s="50">
        <v>43970</v>
      </c>
      <c r="G349" s="51">
        <v>46.694499999999998</v>
      </c>
      <c r="H349" s="82">
        <f t="shared" si="10"/>
        <v>46.660469999999997</v>
      </c>
      <c r="I349" s="82">
        <f>(Table8[[#This Row],[Adj Close]]-Table8[[#This Row],[Forecast 3 Period]])</f>
        <v>3.4030000000001337E-2</v>
      </c>
      <c r="J349" s="82">
        <f>Table8[[#This Row],[Erorr ]]^2</f>
        <v>1.1580409000000911E-3</v>
      </c>
      <c r="K349" s="82">
        <f>ABS(Table8[[#This Row],[Erorr ]])</f>
        <v>3.4030000000001337E-2</v>
      </c>
      <c r="L349" s="83">
        <f>Table8[[#This Row],[Abs Erorr ]]/Table8[[#This Row],[Adj Close]]</f>
        <v>7.2877962072623835E-4</v>
      </c>
      <c r="M349" s="85">
        <f t="shared" si="11"/>
        <v>46.516549999999995</v>
      </c>
      <c r="N349" s="82">
        <f>(Table8[[#This Row],[Adj Close]]-Table8[[#This Row],[Forecast 6 Period ]])</f>
        <v>0.17795000000000272</v>
      </c>
      <c r="O349" s="82">
        <f>Table8[[#This Row],[Erorr 2]]^2</f>
        <v>3.1666202500000969E-2</v>
      </c>
      <c r="P349" s="82">
        <f>ABS(Table8[[#This Row],[Erorr 2]])</f>
        <v>0.17795000000000272</v>
      </c>
      <c r="Q349" s="83">
        <f>Table8[[#This Row],[Abs Erorr 4]]/Table8[[#This Row],[Adj Close]]</f>
        <v>3.8109413314202471E-3</v>
      </c>
    </row>
    <row r="350" spans="6:17" x14ac:dyDescent="0.25">
      <c r="F350" s="50">
        <v>43971</v>
      </c>
      <c r="G350" s="51">
        <v>47.665199999999999</v>
      </c>
      <c r="H350" s="82">
        <f t="shared" si="10"/>
        <v>46.370109999999997</v>
      </c>
      <c r="I350" s="82">
        <f>(Table8[[#This Row],[Adj Close]]-Table8[[#This Row],[Forecast 3 Period]])</f>
        <v>1.2950900000000019</v>
      </c>
      <c r="J350" s="82">
        <f>Table8[[#This Row],[Erorr ]]^2</f>
        <v>1.6772581081000049</v>
      </c>
      <c r="K350" s="82">
        <f>ABS(Table8[[#This Row],[Erorr ]])</f>
        <v>1.2950900000000019</v>
      </c>
      <c r="L350" s="83">
        <f>Table8[[#This Row],[Abs Erorr ]]/Table8[[#This Row],[Adj Close]]</f>
        <v>2.7170556296837144E-2</v>
      </c>
      <c r="M350" s="85">
        <f t="shared" si="11"/>
        <v>46.484200000000001</v>
      </c>
      <c r="N350" s="82">
        <f>(Table8[[#This Row],[Adj Close]]-Table8[[#This Row],[Forecast 6 Period ]])</f>
        <v>1.1809999999999974</v>
      </c>
      <c r="O350" s="82">
        <f>Table8[[#This Row],[Erorr 2]]^2</f>
        <v>1.3947609999999939</v>
      </c>
      <c r="P350" s="82">
        <f>ABS(Table8[[#This Row],[Erorr 2]])</f>
        <v>1.1809999999999974</v>
      </c>
      <c r="Q350" s="83">
        <f>Table8[[#This Row],[Abs Erorr 4]]/Table8[[#This Row],[Adj Close]]</f>
        <v>2.4776986145028185E-2</v>
      </c>
    </row>
    <row r="351" spans="6:17" x14ac:dyDescent="0.25">
      <c r="F351" s="50">
        <v>43972</v>
      </c>
      <c r="G351" s="51">
        <v>47.929099999999998</v>
      </c>
      <c r="H351" s="82">
        <f t="shared" si="10"/>
        <v>47.494050000000001</v>
      </c>
      <c r="I351" s="82">
        <f>(Table8[[#This Row],[Adj Close]]-Table8[[#This Row],[Forecast 3 Period]])</f>
        <v>0.43504999999999683</v>
      </c>
      <c r="J351" s="82">
        <f>Table8[[#This Row],[Erorr ]]^2</f>
        <v>0.18926850249999724</v>
      </c>
      <c r="K351" s="82">
        <f>ABS(Table8[[#This Row],[Erorr ]])</f>
        <v>0.43504999999999683</v>
      </c>
      <c r="L351" s="83">
        <f>Table8[[#This Row],[Abs Erorr ]]/Table8[[#This Row],[Adj Close]]</f>
        <v>9.0769490768655547E-3</v>
      </c>
      <c r="M351" s="85">
        <f t="shared" si="11"/>
        <v>46.54636</v>
      </c>
      <c r="N351" s="82">
        <f>(Table8[[#This Row],[Adj Close]]-Table8[[#This Row],[Forecast 6 Period ]])</f>
        <v>1.3827399999999983</v>
      </c>
      <c r="O351" s="82">
        <f>Table8[[#This Row],[Erorr 2]]^2</f>
        <v>1.9119699075999954</v>
      </c>
      <c r="P351" s="82">
        <f>ABS(Table8[[#This Row],[Erorr 2]])</f>
        <v>1.3827399999999983</v>
      </c>
      <c r="Q351" s="83">
        <f>Table8[[#This Row],[Abs Erorr 4]]/Table8[[#This Row],[Adj Close]]</f>
        <v>2.8849696739559023E-2</v>
      </c>
    </row>
    <row r="352" spans="6:17" x14ac:dyDescent="0.25">
      <c r="F352" s="50">
        <v>43973</v>
      </c>
      <c r="G352" s="51">
        <v>47.375700000000002</v>
      </c>
      <c r="H352" s="82">
        <f t="shared" si="10"/>
        <v>47.479549999999996</v>
      </c>
      <c r="I352" s="82">
        <f>(Table8[[#This Row],[Adj Close]]-Table8[[#This Row],[Forecast 3 Period]])</f>
        <v>-0.10384999999999422</v>
      </c>
      <c r="J352" s="82">
        <f>Table8[[#This Row],[Erorr ]]^2</f>
        <v>1.0784822499998801E-2</v>
      </c>
      <c r="K352" s="82">
        <f>ABS(Table8[[#This Row],[Erorr ]])</f>
        <v>0.10384999999999422</v>
      </c>
      <c r="L352" s="83">
        <f>Table8[[#This Row],[Abs Erorr ]]/Table8[[#This Row],[Adj Close]]</f>
        <v>2.1920520435580733E-3</v>
      </c>
      <c r="M352" s="85">
        <f t="shared" si="11"/>
        <v>47.215610000000005</v>
      </c>
      <c r="N352" s="82">
        <f>(Table8[[#This Row],[Adj Close]]-Table8[[#This Row],[Forecast 6 Period ]])</f>
        <v>0.16008999999999673</v>
      </c>
      <c r="O352" s="82">
        <f>Table8[[#This Row],[Erorr 2]]^2</f>
        <v>2.5628808099998953E-2</v>
      </c>
      <c r="P352" s="82">
        <f>ABS(Table8[[#This Row],[Erorr 2]])</f>
        <v>0.16008999999999673</v>
      </c>
      <c r="Q352" s="83">
        <f>Table8[[#This Row],[Abs Erorr 4]]/Table8[[#This Row],[Adj Close]]</f>
        <v>3.3791585137527618E-3</v>
      </c>
    </row>
    <row r="353" spans="6:17" x14ac:dyDescent="0.25">
      <c r="F353" s="50">
        <v>43977</v>
      </c>
      <c r="G353" s="51">
        <v>50.934800000000003</v>
      </c>
      <c r="H353" s="82">
        <f t="shared" si="10"/>
        <v>47.628570000000003</v>
      </c>
      <c r="I353" s="82">
        <f>(Table8[[#This Row],[Adj Close]]-Table8[[#This Row],[Forecast 3 Period]])</f>
        <v>3.3062299999999993</v>
      </c>
      <c r="J353" s="82">
        <f>Table8[[#This Row],[Erorr ]]^2</f>
        <v>10.931156812899996</v>
      </c>
      <c r="K353" s="82">
        <f>ABS(Table8[[#This Row],[Erorr ]])</f>
        <v>3.3062299999999993</v>
      </c>
      <c r="L353" s="83">
        <f>Table8[[#This Row],[Abs Erorr ]]/Table8[[#This Row],[Adj Close]]</f>
        <v>6.4911023504558754E-2</v>
      </c>
      <c r="M353" s="85">
        <f t="shared" si="11"/>
        <v>47.163670000000003</v>
      </c>
      <c r="N353" s="82">
        <f>(Table8[[#This Row],[Adj Close]]-Table8[[#This Row],[Forecast 6 Period ]])</f>
        <v>3.7711299999999994</v>
      </c>
      <c r="O353" s="82">
        <f>Table8[[#This Row],[Erorr 2]]^2</f>
        <v>14.221421476899996</v>
      </c>
      <c r="P353" s="82">
        <f>ABS(Table8[[#This Row],[Erorr 2]])</f>
        <v>3.7711299999999994</v>
      </c>
      <c r="Q353" s="83">
        <f>Table8[[#This Row],[Abs Erorr 4]]/Table8[[#This Row],[Adj Close]]</f>
        <v>7.4038378476012454E-2</v>
      </c>
    </row>
    <row r="354" spans="6:17" x14ac:dyDescent="0.25">
      <c r="F354" s="50">
        <v>43978</v>
      </c>
      <c r="G354" s="51">
        <v>52.944299999999998</v>
      </c>
      <c r="H354" s="82">
        <f t="shared" si="10"/>
        <v>48.965359999999997</v>
      </c>
      <c r="I354" s="82">
        <f>(Table8[[#This Row],[Adj Close]]-Table8[[#This Row],[Forecast 3 Period]])</f>
        <v>3.9789400000000015</v>
      </c>
      <c r="J354" s="82">
        <f>Table8[[#This Row],[Erorr ]]^2</f>
        <v>15.831963523600011</v>
      </c>
      <c r="K354" s="82">
        <f>ABS(Table8[[#This Row],[Erorr ]])</f>
        <v>3.9789400000000015</v>
      </c>
      <c r="L354" s="83">
        <f>Table8[[#This Row],[Abs Erorr ]]/Table8[[#This Row],[Adj Close]]</f>
        <v>7.5153321509586521E-2</v>
      </c>
      <c r="M354" s="85">
        <f t="shared" si="11"/>
        <v>48.256949999999996</v>
      </c>
      <c r="N354" s="82">
        <f>(Table8[[#This Row],[Adj Close]]-Table8[[#This Row],[Forecast 6 Period ]])</f>
        <v>4.6873500000000021</v>
      </c>
      <c r="O354" s="82">
        <f>Table8[[#This Row],[Erorr 2]]^2</f>
        <v>21.971250022500019</v>
      </c>
      <c r="P354" s="82">
        <f>ABS(Table8[[#This Row],[Erorr 2]])</f>
        <v>4.6873500000000021</v>
      </c>
      <c r="Q354" s="83">
        <f>Table8[[#This Row],[Abs Erorr 4]]/Table8[[#This Row],[Adj Close]]</f>
        <v>8.8533609850352205E-2</v>
      </c>
    </row>
    <row r="355" spans="6:17" x14ac:dyDescent="0.25">
      <c r="F355" s="50">
        <v>43979</v>
      </c>
      <c r="G355" s="51">
        <v>50.0578</v>
      </c>
      <c r="H355" s="82">
        <f t="shared" si="10"/>
        <v>50.670870000000001</v>
      </c>
      <c r="I355" s="82">
        <f>(Table8[[#This Row],[Adj Close]]-Table8[[#This Row],[Forecast 3 Period]])</f>
        <v>-0.61307000000000045</v>
      </c>
      <c r="J355" s="82">
        <f>Table8[[#This Row],[Erorr ]]^2</f>
        <v>0.37585482490000055</v>
      </c>
      <c r="K355" s="82">
        <f>ABS(Table8[[#This Row],[Erorr ]])</f>
        <v>0.61307000000000045</v>
      </c>
      <c r="L355" s="83">
        <f>Table8[[#This Row],[Abs Erorr ]]/Table8[[#This Row],[Adj Close]]</f>
        <v>1.2247242188030645E-2</v>
      </c>
      <c r="M355" s="85">
        <f t="shared" si="11"/>
        <v>49.272750000000002</v>
      </c>
      <c r="N355" s="82">
        <f>(Table8[[#This Row],[Adj Close]]-Table8[[#This Row],[Forecast 6 Period ]])</f>
        <v>0.78504999999999825</v>
      </c>
      <c r="O355" s="82">
        <f>Table8[[#This Row],[Erorr 2]]^2</f>
        <v>0.61630350249999721</v>
      </c>
      <c r="P355" s="82">
        <f>ABS(Table8[[#This Row],[Erorr 2]])</f>
        <v>0.78504999999999825</v>
      </c>
      <c r="Q355" s="83">
        <f>Table8[[#This Row],[Abs Erorr 4]]/Table8[[#This Row],[Adj Close]]</f>
        <v>1.5682870601584534E-2</v>
      </c>
    </row>
    <row r="356" spans="6:17" x14ac:dyDescent="0.25">
      <c r="F356" s="50">
        <v>43980</v>
      </c>
      <c r="G356" s="51">
        <v>47.767299999999999</v>
      </c>
      <c r="H356" s="82">
        <f t="shared" si="10"/>
        <v>51.18685</v>
      </c>
      <c r="I356" s="82">
        <f>(Table8[[#This Row],[Adj Close]]-Table8[[#This Row],[Forecast 3 Period]])</f>
        <v>-3.419550000000001</v>
      </c>
      <c r="J356" s="82">
        <f>Table8[[#This Row],[Erorr ]]^2</f>
        <v>11.693322202500006</v>
      </c>
      <c r="K356" s="82">
        <f>ABS(Table8[[#This Row],[Erorr ]])</f>
        <v>3.419550000000001</v>
      </c>
      <c r="L356" s="83">
        <f>Table8[[#This Row],[Abs Erorr ]]/Table8[[#This Row],[Adj Close]]</f>
        <v>7.1587676088035138E-2</v>
      </c>
      <c r="M356" s="85">
        <f t="shared" si="11"/>
        <v>49.821950000000001</v>
      </c>
      <c r="N356" s="82">
        <f>(Table8[[#This Row],[Adj Close]]-Table8[[#This Row],[Forecast 6 Period ]])</f>
        <v>-2.0546500000000023</v>
      </c>
      <c r="O356" s="82">
        <f>Table8[[#This Row],[Erorr 2]]^2</f>
        <v>4.2215866225000092</v>
      </c>
      <c r="P356" s="82">
        <f>ABS(Table8[[#This Row],[Erorr 2]])</f>
        <v>2.0546500000000023</v>
      </c>
      <c r="Q356" s="83">
        <f>Table8[[#This Row],[Abs Erorr 4]]/Table8[[#This Row],[Adj Close]]</f>
        <v>4.301373533777296E-2</v>
      </c>
    </row>
    <row r="357" spans="6:17" x14ac:dyDescent="0.25">
      <c r="F357" s="50">
        <v>43983</v>
      </c>
      <c r="G357" s="51">
        <v>49.444699999999997</v>
      </c>
      <c r="H357" s="82">
        <f t="shared" si="10"/>
        <v>50.007549999999995</v>
      </c>
      <c r="I357" s="82">
        <f>(Table8[[#This Row],[Adj Close]]-Table8[[#This Row],[Forecast 3 Period]])</f>
        <v>-0.56284999999999741</v>
      </c>
      <c r="J357" s="82">
        <f>Table8[[#This Row],[Erorr ]]^2</f>
        <v>0.31680012249999706</v>
      </c>
      <c r="K357" s="82">
        <f>ABS(Table8[[#This Row],[Erorr ]])</f>
        <v>0.56284999999999741</v>
      </c>
      <c r="L357" s="83">
        <f>Table8[[#This Row],[Abs Erorr ]]/Table8[[#This Row],[Adj Close]]</f>
        <v>1.1383424310391153E-2</v>
      </c>
      <c r="M357" s="85">
        <f t="shared" si="11"/>
        <v>49.871319999999997</v>
      </c>
      <c r="N357" s="82">
        <f>(Table8[[#This Row],[Adj Close]]-Table8[[#This Row],[Forecast 6 Period ]])</f>
        <v>-0.42661999999999978</v>
      </c>
      <c r="O357" s="82">
        <f>Table8[[#This Row],[Erorr 2]]^2</f>
        <v>0.18200462439999981</v>
      </c>
      <c r="P357" s="82">
        <f>ABS(Table8[[#This Row],[Erorr 2]])</f>
        <v>0.42661999999999978</v>
      </c>
      <c r="Q357" s="83">
        <f>Table8[[#This Row],[Abs Erorr 4]]/Table8[[#This Row],[Adj Close]]</f>
        <v>8.6282250676007703E-3</v>
      </c>
    </row>
    <row r="358" spans="6:17" x14ac:dyDescent="0.25">
      <c r="F358" s="50">
        <v>43984</v>
      </c>
      <c r="G358" s="51">
        <v>50.534599999999998</v>
      </c>
      <c r="H358" s="82">
        <f t="shared" si="10"/>
        <v>49.125409999999995</v>
      </c>
      <c r="I358" s="82">
        <f>(Table8[[#This Row],[Adj Close]]-Table8[[#This Row],[Forecast 3 Period]])</f>
        <v>1.4091900000000024</v>
      </c>
      <c r="J358" s="82">
        <f>Table8[[#This Row],[Erorr ]]^2</f>
        <v>1.9858164561000067</v>
      </c>
      <c r="K358" s="82">
        <f>ABS(Table8[[#This Row],[Erorr ]])</f>
        <v>1.4091900000000024</v>
      </c>
      <c r="L358" s="83">
        <f>Table8[[#This Row],[Abs Erorr ]]/Table8[[#This Row],[Adj Close]]</f>
        <v>2.7885646665848793E-2</v>
      </c>
      <c r="M358" s="85">
        <f t="shared" si="11"/>
        <v>49.873870000000004</v>
      </c>
      <c r="N358" s="82">
        <f>(Table8[[#This Row],[Adj Close]]-Table8[[#This Row],[Forecast 6 Period ]])</f>
        <v>0.66072999999999382</v>
      </c>
      <c r="O358" s="82">
        <f>Table8[[#This Row],[Erorr 2]]^2</f>
        <v>0.43656413289999185</v>
      </c>
      <c r="P358" s="82">
        <f>ABS(Table8[[#This Row],[Erorr 2]])</f>
        <v>0.66072999999999382</v>
      </c>
      <c r="Q358" s="83">
        <f>Table8[[#This Row],[Abs Erorr 4]]/Table8[[#This Row],[Adj Close]]</f>
        <v>1.3074804193562309E-2</v>
      </c>
    </row>
    <row r="359" spans="6:17" x14ac:dyDescent="0.25">
      <c r="F359" s="50">
        <v>43985</v>
      </c>
      <c r="G359" s="51">
        <v>54.493899999999996</v>
      </c>
      <c r="H359" s="82">
        <f t="shared" si="10"/>
        <v>49.37744</v>
      </c>
      <c r="I359" s="82">
        <f>(Table8[[#This Row],[Adj Close]]-Table8[[#This Row],[Forecast 3 Period]])</f>
        <v>5.1164599999999965</v>
      </c>
      <c r="J359" s="82">
        <f>Table8[[#This Row],[Erorr ]]^2</f>
        <v>26.178162931599964</v>
      </c>
      <c r="K359" s="82">
        <f>ABS(Table8[[#This Row],[Erorr ]])</f>
        <v>5.1164599999999965</v>
      </c>
      <c r="L359" s="83">
        <f>Table8[[#This Row],[Abs Erorr ]]/Table8[[#This Row],[Adj Close]]</f>
        <v>9.3890508845944159E-2</v>
      </c>
      <c r="M359" s="85">
        <f t="shared" si="11"/>
        <v>49.948790000000002</v>
      </c>
      <c r="N359" s="82">
        <f>(Table8[[#This Row],[Adj Close]]-Table8[[#This Row],[Forecast 6 Period ]])</f>
        <v>4.545109999999994</v>
      </c>
      <c r="O359" s="82">
        <f>Table8[[#This Row],[Erorr 2]]^2</f>
        <v>20.658024912099947</v>
      </c>
      <c r="P359" s="82">
        <f>ABS(Table8[[#This Row],[Erorr 2]])</f>
        <v>4.545109999999994</v>
      </c>
      <c r="Q359" s="83">
        <f>Table8[[#This Row],[Abs Erorr 4]]/Table8[[#This Row],[Adj Close]]</f>
        <v>8.3405849095036219E-2</v>
      </c>
    </row>
    <row r="360" spans="6:17" x14ac:dyDescent="0.25">
      <c r="F360" s="50">
        <v>43986</v>
      </c>
      <c r="G360" s="51">
        <v>54.570599999999999</v>
      </c>
      <c r="H360" s="82">
        <f t="shared" si="10"/>
        <v>51.791350000000001</v>
      </c>
      <c r="I360" s="82">
        <f>(Table8[[#This Row],[Adj Close]]-Table8[[#This Row],[Forecast 3 Period]])</f>
        <v>2.7792499999999976</v>
      </c>
      <c r="J360" s="82">
        <f>Table8[[#This Row],[Erorr ]]^2</f>
        <v>7.7242305624999865</v>
      </c>
      <c r="K360" s="82">
        <f>ABS(Table8[[#This Row],[Erorr ]])</f>
        <v>2.7792499999999976</v>
      </c>
      <c r="L360" s="83">
        <f>Table8[[#This Row],[Abs Erorr ]]/Table8[[#This Row],[Adj Close]]</f>
        <v>5.0929438195658427E-2</v>
      </c>
      <c r="M360" s="85">
        <f t="shared" si="11"/>
        <v>50.748310000000004</v>
      </c>
      <c r="N360" s="82">
        <f>(Table8[[#This Row],[Adj Close]]-Table8[[#This Row],[Forecast 6 Period ]])</f>
        <v>3.8222899999999953</v>
      </c>
      <c r="O360" s="82">
        <f>Table8[[#This Row],[Erorr 2]]^2</f>
        <v>14.609900844099965</v>
      </c>
      <c r="P360" s="82">
        <f>ABS(Table8[[#This Row],[Erorr 2]])</f>
        <v>3.8222899999999953</v>
      </c>
      <c r="Q360" s="83">
        <f>Table8[[#This Row],[Abs Erorr 4]]/Table8[[#This Row],[Adj Close]]</f>
        <v>7.0043026831297359E-2</v>
      </c>
    </row>
    <row r="361" spans="6:17" x14ac:dyDescent="0.25">
      <c r="F361" s="50">
        <v>43987</v>
      </c>
      <c r="G361" s="51">
        <v>58.163800000000002</v>
      </c>
      <c r="H361" s="82">
        <f t="shared" si="10"/>
        <v>53.336790000000001</v>
      </c>
      <c r="I361" s="82">
        <f>(Table8[[#This Row],[Adj Close]]-Table8[[#This Row],[Forecast 3 Period]])</f>
        <v>4.8270100000000014</v>
      </c>
      <c r="J361" s="82">
        <f>Table8[[#This Row],[Erorr ]]^2</f>
        <v>23.300025540100012</v>
      </c>
      <c r="K361" s="82">
        <f>ABS(Table8[[#This Row],[Erorr ]])</f>
        <v>4.8270100000000014</v>
      </c>
      <c r="L361" s="83">
        <f>Table8[[#This Row],[Abs Erorr ]]/Table8[[#This Row],[Adj Close]]</f>
        <v>8.2989935320594621E-2</v>
      </c>
      <c r="M361" s="85">
        <f t="shared" si="11"/>
        <v>51.591270000000002</v>
      </c>
      <c r="N361" s="82">
        <f>(Table8[[#This Row],[Adj Close]]-Table8[[#This Row],[Forecast 6 Period ]])</f>
        <v>6.5725300000000004</v>
      </c>
      <c r="O361" s="82">
        <f>Table8[[#This Row],[Erorr 2]]^2</f>
        <v>43.198150600900007</v>
      </c>
      <c r="P361" s="82">
        <f>ABS(Table8[[#This Row],[Erorr 2]])</f>
        <v>6.5725300000000004</v>
      </c>
      <c r="Q361" s="83">
        <f>Table8[[#This Row],[Abs Erorr 4]]/Table8[[#This Row],[Adj Close]]</f>
        <v>0.1130003541721827</v>
      </c>
    </row>
    <row r="362" spans="6:17" x14ac:dyDescent="0.25">
      <c r="F362" s="50">
        <v>43990</v>
      </c>
      <c r="G362" s="51">
        <v>57.959400000000002</v>
      </c>
      <c r="H362" s="82">
        <f t="shared" si="10"/>
        <v>55.984870000000001</v>
      </c>
      <c r="I362" s="82">
        <f>(Table8[[#This Row],[Adj Close]]-Table8[[#This Row],[Forecast 3 Period]])</f>
        <v>1.9745300000000015</v>
      </c>
      <c r="J362" s="82">
        <f>Table8[[#This Row],[Erorr ]]^2</f>
        <v>3.8987687209000059</v>
      </c>
      <c r="K362" s="82">
        <f>ABS(Table8[[#This Row],[Erorr ]])</f>
        <v>1.9745300000000015</v>
      </c>
      <c r="L362" s="83">
        <f>Table8[[#This Row],[Abs Erorr ]]/Table8[[#This Row],[Adj Close]]</f>
        <v>3.4067467917197232E-2</v>
      </c>
      <c r="M362" s="85">
        <f t="shared" si="11"/>
        <v>53.273780000000009</v>
      </c>
      <c r="N362" s="82">
        <f>(Table8[[#This Row],[Adj Close]]-Table8[[#This Row],[Forecast 6 Period ]])</f>
        <v>4.685619999999993</v>
      </c>
      <c r="O362" s="82">
        <f>Table8[[#This Row],[Erorr 2]]^2</f>
        <v>21.955034784399935</v>
      </c>
      <c r="P362" s="82">
        <f>ABS(Table8[[#This Row],[Erorr 2]])</f>
        <v>4.685619999999993</v>
      </c>
      <c r="Q362" s="83">
        <f>Table8[[#This Row],[Abs Erorr 4]]/Table8[[#This Row],[Adj Close]]</f>
        <v>8.0843141923484241E-2</v>
      </c>
    </row>
    <row r="363" spans="6:17" x14ac:dyDescent="0.25">
      <c r="F363" s="50">
        <v>43991</v>
      </c>
      <c r="G363" s="51">
        <v>55.266800000000003</v>
      </c>
      <c r="H363" s="82">
        <f t="shared" si="10"/>
        <v>57.004080000000002</v>
      </c>
      <c r="I363" s="82">
        <f>(Table8[[#This Row],[Adj Close]]-Table8[[#This Row],[Forecast 3 Period]])</f>
        <v>-1.7372799999999984</v>
      </c>
      <c r="J363" s="82">
        <f>Table8[[#This Row],[Erorr ]]^2</f>
        <v>3.0181417983999945</v>
      </c>
      <c r="K363" s="82">
        <f>ABS(Table8[[#This Row],[Erorr ]])</f>
        <v>1.7372799999999984</v>
      </c>
      <c r="L363" s="83">
        <f>Table8[[#This Row],[Abs Erorr ]]/Table8[[#This Row],[Adj Close]]</f>
        <v>3.1434423559894877E-2</v>
      </c>
      <c r="M363" s="85">
        <f t="shared" si="11"/>
        <v>55.035470000000011</v>
      </c>
      <c r="N363" s="82">
        <f>(Table8[[#This Row],[Adj Close]]-Table8[[#This Row],[Forecast 6 Period ]])</f>
        <v>0.23132999999999271</v>
      </c>
      <c r="O363" s="82">
        <f>Table8[[#This Row],[Erorr 2]]^2</f>
        <v>5.3513568899996623E-2</v>
      </c>
      <c r="P363" s="82">
        <f>ABS(Table8[[#This Row],[Erorr 2]])</f>
        <v>0.23132999999999271</v>
      </c>
      <c r="Q363" s="83">
        <f>Table8[[#This Row],[Abs Erorr 4]]/Table8[[#This Row],[Adj Close]]</f>
        <v>4.1856955713012638E-3</v>
      </c>
    </row>
    <row r="364" spans="6:17" x14ac:dyDescent="0.25">
      <c r="F364" s="50">
        <v>43992</v>
      </c>
      <c r="G364" s="51">
        <v>54.520800000000001</v>
      </c>
      <c r="H364" s="82">
        <f t="shared" si="10"/>
        <v>56.943680000000001</v>
      </c>
      <c r="I364" s="82">
        <f>(Table8[[#This Row],[Adj Close]]-Table8[[#This Row],[Forecast 3 Period]])</f>
        <v>-2.4228799999999993</v>
      </c>
      <c r="J364" s="82">
        <f>Table8[[#This Row],[Erorr ]]^2</f>
        <v>5.8703474943999963</v>
      </c>
      <c r="K364" s="82">
        <f>ABS(Table8[[#This Row],[Erorr ]])</f>
        <v>2.4228799999999993</v>
      </c>
      <c r="L364" s="83">
        <f>Table8[[#This Row],[Abs Erorr ]]/Table8[[#This Row],[Adj Close]]</f>
        <v>4.443955334477849E-2</v>
      </c>
      <c r="M364" s="85">
        <f t="shared" si="11"/>
        <v>55.694970000000005</v>
      </c>
      <c r="N364" s="82">
        <f>(Table8[[#This Row],[Adj Close]]-Table8[[#This Row],[Forecast 6 Period ]])</f>
        <v>-1.1741700000000037</v>
      </c>
      <c r="O364" s="82">
        <f>Table8[[#This Row],[Erorr 2]]^2</f>
        <v>1.3786751889000086</v>
      </c>
      <c r="P364" s="82">
        <f>ABS(Table8[[#This Row],[Erorr 2]])</f>
        <v>1.1741700000000037</v>
      </c>
      <c r="Q364" s="83">
        <f>Table8[[#This Row],[Abs Erorr 4]]/Table8[[#This Row],[Adj Close]]</f>
        <v>2.1536184355328676E-2</v>
      </c>
    </row>
    <row r="365" spans="6:17" x14ac:dyDescent="0.25">
      <c r="F365" s="50">
        <v>43993</v>
      </c>
      <c r="G365" s="51">
        <v>51.279400000000003</v>
      </c>
      <c r="H365" s="82">
        <f t="shared" si="10"/>
        <v>55.776180000000011</v>
      </c>
      <c r="I365" s="82">
        <f>(Table8[[#This Row],[Adj Close]]-Table8[[#This Row],[Forecast 3 Period]])</f>
        <v>-4.4967800000000082</v>
      </c>
      <c r="J365" s="82">
        <f>Table8[[#This Row],[Erorr ]]^2</f>
        <v>20.221030368400076</v>
      </c>
      <c r="K365" s="82">
        <f>ABS(Table8[[#This Row],[Erorr ]])</f>
        <v>4.4967800000000082</v>
      </c>
      <c r="L365" s="83">
        <f>Table8[[#This Row],[Abs Erorr ]]/Table8[[#This Row],[Adj Close]]</f>
        <v>8.7691743663147539E-2</v>
      </c>
      <c r="M365" s="85">
        <f t="shared" si="11"/>
        <v>56.08861000000001</v>
      </c>
      <c r="N365" s="82">
        <f>(Table8[[#This Row],[Adj Close]]-Table8[[#This Row],[Forecast 6 Period ]])</f>
        <v>-4.8092100000000073</v>
      </c>
      <c r="O365" s="82">
        <f>Table8[[#This Row],[Erorr 2]]^2</f>
        <v>23.128500824100069</v>
      </c>
      <c r="P365" s="82">
        <f>ABS(Table8[[#This Row],[Erorr 2]])</f>
        <v>4.8092100000000073</v>
      </c>
      <c r="Q365" s="83">
        <f>Table8[[#This Row],[Abs Erorr 4]]/Table8[[#This Row],[Adj Close]]</f>
        <v>9.378444365573714E-2</v>
      </c>
    </row>
    <row r="366" spans="6:17" x14ac:dyDescent="0.25">
      <c r="F366" s="50">
        <v>43994</v>
      </c>
      <c r="G366" s="51">
        <v>52.522799999999997</v>
      </c>
      <c r="H366" s="82">
        <f t="shared" si="10"/>
        <v>53.448040000000006</v>
      </c>
      <c r="I366" s="82">
        <f>(Table8[[#This Row],[Adj Close]]-Table8[[#This Row],[Forecast 3 Period]])</f>
        <v>-0.92524000000000939</v>
      </c>
      <c r="J366" s="82">
        <f>Table8[[#This Row],[Erorr ]]^2</f>
        <v>0.85606905760001739</v>
      </c>
      <c r="K366" s="82">
        <f>ABS(Table8[[#This Row],[Erorr ]])</f>
        <v>0.92524000000000939</v>
      </c>
      <c r="L366" s="83">
        <f>Table8[[#This Row],[Abs Erorr ]]/Table8[[#This Row],[Adj Close]]</f>
        <v>1.761596868407643E-2</v>
      </c>
      <c r="M366" s="85">
        <f t="shared" si="11"/>
        <v>55.078720000000011</v>
      </c>
      <c r="N366" s="82">
        <f>(Table8[[#This Row],[Adj Close]]-Table8[[#This Row],[Forecast 6 Period ]])</f>
        <v>-2.5559200000000146</v>
      </c>
      <c r="O366" s="82">
        <f>Table8[[#This Row],[Erorr 2]]^2</f>
        <v>6.5327270464000744</v>
      </c>
      <c r="P366" s="82">
        <f>ABS(Table8[[#This Row],[Erorr 2]])</f>
        <v>2.5559200000000146</v>
      </c>
      <c r="Q366" s="83">
        <f>Table8[[#This Row],[Abs Erorr 4]]/Table8[[#This Row],[Adj Close]]</f>
        <v>4.8663056805806522E-2</v>
      </c>
    </row>
    <row r="367" spans="6:17" x14ac:dyDescent="0.25">
      <c r="F367" s="50">
        <v>43997</v>
      </c>
      <c r="G367" s="51">
        <v>54.126300000000001</v>
      </c>
      <c r="H367" s="82">
        <f t="shared" si="10"/>
        <v>52.749179999999996</v>
      </c>
      <c r="I367" s="82">
        <f>(Table8[[#This Row],[Adj Close]]-Table8[[#This Row],[Forecast 3 Period]])</f>
        <v>1.377120000000005</v>
      </c>
      <c r="J367" s="82">
        <f>Table8[[#This Row],[Erorr ]]^2</f>
        <v>1.8964594944000137</v>
      </c>
      <c r="K367" s="82">
        <f>ABS(Table8[[#This Row],[Erorr ]])</f>
        <v>1.377120000000005</v>
      </c>
      <c r="L367" s="83">
        <f>Table8[[#This Row],[Abs Erorr ]]/Table8[[#This Row],[Adj Close]]</f>
        <v>2.5442714539881815E-2</v>
      </c>
      <c r="M367" s="85">
        <f t="shared" si="11"/>
        <v>54.330280000000009</v>
      </c>
      <c r="N367" s="82">
        <f>(Table8[[#This Row],[Adj Close]]-Table8[[#This Row],[Forecast 6 Period ]])</f>
        <v>-0.20398000000000849</v>
      </c>
      <c r="O367" s="82">
        <f>Table8[[#This Row],[Erorr 2]]^2</f>
        <v>4.1607840400003461E-2</v>
      </c>
      <c r="P367" s="82">
        <f>ABS(Table8[[#This Row],[Erorr 2]])</f>
        <v>0.20398000000000849</v>
      </c>
      <c r="Q367" s="83">
        <f>Table8[[#This Row],[Abs Erorr 4]]/Table8[[#This Row],[Adj Close]]</f>
        <v>3.7685930869098476E-3</v>
      </c>
    </row>
    <row r="368" spans="6:17" x14ac:dyDescent="0.25">
      <c r="F368" s="50">
        <v>43998</v>
      </c>
      <c r="G368" s="51">
        <v>56.570300000000003</v>
      </c>
      <c r="H368" s="82">
        <f t="shared" si="10"/>
        <v>52.791179999999997</v>
      </c>
      <c r="I368" s="82">
        <f>(Table8[[#This Row],[Adj Close]]-Table8[[#This Row],[Forecast 3 Period]])</f>
        <v>3.779120000000006</v>
      </c>
      <c r="J368" s="82">
        <f>Table8[[#This Row],[Erorr ]]^2</f>
        <v>14.281747974400046</v>
      </c>
      <c r="K368" s="82">
        <f>ABS(Table8[[#This Row],[Erorr ]])</f>
        <v>3.779120000000006</v>
      </c>
      <c r="L368" s="83">
        <f>Table8[[#This Row],[Abs Erorr ]]/Table8[[#This Row],[Adj Close]]</f>
        <v>6.6803958967868407E-2</v>
      </c>
      <c r="M368" s="85">
        <f t="shared" si="11"/>
        <v>53.812480000000001</v>
      </c>
      <c r="N368" s="82">
        <f>(Table8[[#This Row],[Adj Close]]-Table8[[#This Row],[Forecast 6 Period ]])</f>
        <v>2.7578200000000024</v>
      </c>
      <c r="O368" s="82">
        <f>Table8[[#This Row],[Erorr 2]]^2</f>
        <v>7.6055711524000129</v>
      </c>
      <c r="P368" s="82">
        <f>ABS(Table8[[#This Row],[Erorr 2]])</f>
        <v>2.7578200000000024</v>
      </c>
      <c r="Q368" s="83">
        <f>Table8[[#This Row],[Abs Erorr 4]]/Table8[[#This Row],[Adj Close]]</f>
        <v>4.8750315978525874E-2</v>
      </c>
    </row>
    <row r="369" spans="6:17" x14ac:dyDescent="0.25">
      <c r="F369" s="50">
        <v>43999</v>
      </c>
      <c r="G369" s="51">
        <v>54.546500000000002</v>
      </c>
      <c r="H369" s="82">
        <f t="shared" si="10"/>
        <v>54.62285</v>
      </c>
      <c r="I369" s="82">
        <f>(Table8[[#This Row],[Adj Close]]-Table8[[#This Row],[Forecast 3 Period]])</f>
        <v>-7.634999999999792E-2</v>
      </c>
      <c r="J369" s="82">
        <f>Table8[[#This Row],[Erorr ]]^2</f>
        <v>5.8293224999996819E-3</v>
      </c>
      <c r="K369" s="82">
        <f>ABS(Table8[[#This Row],[Erorr ]])</f>
        <v>7.634999999999792E-2</v>
      </c>
      <c r="L369" s="83">
        <f>Table8[[#This Row],[Abs Erorr ]]/Table8[[#This Row],[Adj Close]]</f>
        <v>1.399723171972499E-3</v>
      </c>
      <c r="M369" s="85">
        <f t="shared" si="11"/>
        <v>53.878520000000002</v>
      </c>
      <c r="N369" s="82">
        <f>(Table8[[#This Row],[Adj Close]]-Table8[[#This Row],[Forecast 6 Period ]])</f>
        <v>0.66798000000000002</v>
      </c>
      <c r="O369" s="82">
        <f>Table8[[#This Row],[Erorr 2]]^2</f>
        <v>0.44619728040000001</v>
      </c>
      <c r="P369" s="82">
        <f>ABS(Table8[[#This Row],[Erorr 2]])</f>
        <v>0.66798000000000002</v>
      </c>
      <c r="Q369" s="83">
        <f>Table8[[#This Row],[Abs Erorr 4]]/Table8[[#This Row],[Adj Close]]</f>
        <v>1.2246065283748728E-2</v>
      </c>
    </row>
    <row r="370" spans="6:17" x14ac:dyDescent="0.25">
      <c r="F370" s="50">
        <v>44000</v>
      </c>
      <c r="G370" s="51">
        <v>54.452199999999998</v>
      </c>
      <c r="H370" s="82">
        <f t="shared" si="10"/>
        <v>55.027580000000007</v>
      </c>
      <c r="I370" s="82">
        <f>(Table8[[#This Row],[Adj Close]]-Table8[[#This Row],[Forecast 3 Period]])</f>
        <v>-0.57538000000000977</v>
      </c>
      <c r="J370" s="82">
        <f>Table8[[#This Row],[Erorr ]]^2</f>
        <v>0.33106214440001125</v>
      </c>
      <c r="K370" s="82">
        <f>ABS(Table8[[#This Row],[Erorr ]])</f>
        <v>0.57538000000000977</v>
      </c>
      <c r="L370" s="83">
        <f>Table8[[#This Row],[Abs Erorr ]]/Table8[[#This Row],[Adj Close]]</f>
        <v>1.0566698866161694E-2</v>
      </c>
      <c r="M370" s="85">
        <f t="shared" si="11"/>
        <v>54.133200000000002</v>
      </c>
      <c r="N370" s="82">
        <f>(Table8[[#This Row],[Adj Close]]-Table8[[#This Row],[Forecast 6 Period ]])</f>
        <v>0.31899999999999551</v>
      </c>
      <c r="O370" s="82">
        <f>Table8[[#This Row],[Erorr 2]]^2</f>
        <v>0.10176099999999713</v>
      </c>
      <c r="P370" s="82">
        <f>ABS(Table8[[#This Row],[Erorr 2]])</f>
        <v>0.31899999999999551</v>
      </c>
      <c r="Q370" s="83">
        <f>Table8[[#This Row],[Abs Erorr 4]]/Table8[[#This Row],[Adj Close]]</f>
        <v>5.8583491576097114E-3</v>
      </c>
    </row>
    <row r="371" spans="6:17" x14ac:dyDescent="0.25">
      <c r="F371" s="50">
        <v>44001</v>
      </c>
      <c r="G371" s="51">
        <v>54.272100000000002</v>
      </c>
      <c r="H371" s="82">
        <f t="shared" si="10"/>
        <v>55.115920000000003</v>
      </c>
      <c r="I371" s="82">
        <f>(Table8[[#This Row],[Adj Close]]-Table8[[#This Row],[Forecast 3 Period]])</f>
        <v>-0.8438200000000009</v>
      </c>
      <c r="J371" s="82">
        <f>Table8[[#This Row],[Erorr ]]^2</f>
        <v>0.71203219240000148</v>
      </c>
      <c r="K371" s="82">
        <f>ABS(Table8[[#This Row],[Erorr ]])</f>
        <v>0.8438200000000009</v>
      </c>
      <c r="L371" s="83">
        <f>Table8[[#This Row],[Abs Erorr ]]/Table8[[#This Row],[Adj Close]]</f>
        <v>1.5547951894251391E-2</v>
      </c>
      <c r="M371" s="85">
        <f t="shared" si="11"/>
        <v>54.319279999999999</v>
      </c>
      <c r="N371" s="82">
        <f>(Table8[[#This Row],[Adj Close]]-Table8[[#This Row],[Forecast 6 Period ]])</f>
        <v>-4.7179999999997335E-2</v>
      </c>
      <c r="O371" s="82">
        <f>Table8[[#This Row],[Erorr 2]]^2</f>
        <v>2.2259523999997484E-3</v>
      </c>
      <c r="P371" s="82">
        <f>ABS(Table8[[#This Row],[Erorr 2]])</f>
        <v>4.7179999999997335E-2</v>
      </c>
      <c r="Q371" s="83">
        <f>Table8[[#This Row],[Abs Erorr 4]]/Table8[[#This Row],[Adj Close]]</f>
        <v>8.6932328028576993E-4</v>
      </c>
    </row>
    <row r="372" spans="6:17" x14ac:dyDescent="0.25">
      <c r="F372" s="50">
        <v>44004</v>
      </c>
      <c r="G372" s="51">
        <v>53.680399999999999</v>
      </c>
      <c r="H372" s="82">
        <f t="shared" si="10"/>
        <v>54.408450000000002</v>
      </c>
      <c r="I372" s="82">
        <f>(Table8[[#This Row],[Adj Close]]-Table8[[#This Row],[Forecast 3 Period]])</f>
        <v>-0.72805000000000319</v>
      </c>
      <c r="J372" s="82">
        <f>Table8[[#This Row],[Erorr ]]^2</f>
        <v>0.53005680250000464</v>
      </c>
      <c r="K372" s="82">
        <f>ABS(Table8[[#This Row],[Erorr ]])</f>
        <v>0.72805000000000319</v>
      </c>
      <c r="L372" s="83">
        <f>Table8[[#This Row],[Abs Erorr ]]/Table8[[#This Row],[Adj Close]]</f>
        <v>1.3562678370504006E-2</v>
      </c>
      <c r="M372" s="85">
        <f t="shared" si="11"/>
        <v>54.633130000000001</v>
      </c>
      <c r="N372" s="82">
        <f>(Table8[[#This Row],[Adj Close]]-Table8[[#This Row],[Forecast 6 Period ]])</f>
        <v>-0.95273000000000252</v>
      </c>
      <c r="O372" s="82">
        <f>Table8[[#This Row],[Erorr 2]]^2</f>
        <v>0.90769445290000483</v>
      </c>
      <c r="P372" s="82">
        <f>ABS(Table8[[#This Row],[Erorr 2]])</f>
        <v>0.95273000000000252</v>
      </c>
      <c r="Q372" s="83">
        <f>Table8[[#This Row],[Abs Erorr 4]]/Table8[[#This Row],[Adj Close]]</f>
        <v>1.7748191146116692E-2</v>
      </c>
    </row>
    <row r="373" spans="6:17" x14ac:dyDescent="0.25">
      <c r="F373" s="50">
        <v>44005</v>
      </c>
      <c r="G373" s="51">
        <v>53.757599999999996</v>
      </c>
      <c r="H373" s="82">
        <f t="shared" si="10"/>
        <v>54.089449999999999</v>
      </c>
      <c r="I373" s="82">
        <f>(Table8[[#This Row],[Adj Close]]-Table8[[#This Row],[Forecast 3 Period]])</f>
        <v>-0.33185000000000286</v>
      </c>
      <c r="J373" s="82">
        <f>Table8[[#This Row],[Erorr ]]^2</f>
        <v>0.1101244225000019</v>
      </c>
      <c r="K373" s="82">
        <f>ABS(Table8[[#This Row],[Erorr ]])</f>
        <v>0.33185000000000286</v>
      </c>
      <c r="L373" s="83">
        <f>Table8[[#This Row],[Abs Erorr ]]/Table8[[#This Row],[Adj Close]]</f>
        <v>6.1730806434811616E-3</v>
      </c>
      <c r="M373" s="85">
        <f t="shared" si="11"/>
        <v>54.459900000000005</v>
      </c>
      <c r="N373" s="82">
        <f>(Table8[[#This Row],[Adj Close]]-Table8[[#This Row],[Forecast 6 Period ]])</f>
        <v>-0.70230000000000814</v>
      </c>
      <c r="O373" s="82">
        <f>Table8[[#This Row],[Erorr 2]]^2</f>
        <v>0.49322529000001142</v>
      </c>
      <c r="P373" s="82">
        <f>ABS(Table8[[#This Row],[Erorr 2]])</f>
        <v>0.70230000000000814</v>
      </c>
      <c r="Q373" s="83">
        <f>Table8[[#This Row],[Abs Erorr 4]]/Table8[[#This Row],[Adj Close]]</f>
        <v>1.306419929461152E-2</v>
      </c>
    </row>
    <row r="374" spans="6:17" x14ac:dyDescent="0.25">
      <c r="F374" s="50">
        <v>44006</v>
      </c>
      <c r="G374" s="51">
        <v>50.619100000000003</v>
      </c>
      <c r="H374" s="82">
        <f t="shared" si="10"/>
        <v>53.888789999999993</v>
      </c>
      <c r="I374" s="82">
        <f>(Table8[[#This Row],[Adj Close]]-Table8[[#This Row],[Forecast 3 Period]])</f>
        <v>-3.26968999999999</v>
      </c>
      <c r="J374" s="82">
        <f>Table8[[#This Row],[Erorr ]]^2</f>
        <v>10.690872696099934</v>
      </c>
      <c r="K374" s="82">
        <f>ABS(Table8[[#This Row],[Erorr ]])</f>
        <v>3.26968999999999</v>
      </c>
      <c r="L374" s="83">
        <f>Table8[[#This Row],[Abs Erorr ]]/Table8[[#This Row],[Adj Close]]</f>
        <v>6.4593997127566277E-2</v>
      </c>
      <c r="M374" s="85">
        <f t="shared" si="11"/>
        <v>54.344140000000003</v>
      </c>
      <c r="N374" s="82">
        <f>(Table8[[#This Row],[Adj Close]]-Table8[[#This Row],[Forecast 6 Period ]])</f>
        <v>-3.7250399999999999</v>
      </c>
      <c r="O374" s="82">
        <f>Table8[[#This Row],[Erorr 2]]^2</f>
        <v>13.875923001599999</v>
      </c>
      <c r="P374" s="82">
        <f>ABS(Table8[[#This Row],[Erorr 2]])</f>
        <v>3.7250399999999999</v>
      </c>
      <c r="Q374" s="83">
        <f>Table8[[#This Row],[Abs Erorr 4]]/Table8[[#This Row],[Adj Close]]</f>
        <v>7.3589613406797039E-2</v>
      </c>
    </row>
    <row r="375" spans="6:17" x14ac:dyDescent="0.25">
      <c r="F375" s="50">
        <v>44007</v>
      </c>
      <c r="G375" s="51">
        <v>51.287999999999997</v>
      </c>
      <c r="H375" s="82">
        <f t="shared" si="10"/>
        <v>52.479039999999998</v>
      </c>
      <c r="I375" s="82">
        <f>(Table8[[#This Row],[Adj Close]]-Table8[[#This Row],[Forecast 3 Period]])</f>
        <v>-1.191040000000001</v>
      </c>
      <c r="J375" s="82">
        <f>Table8[[#This Row],[Erorr ]]^2</f>
        <v>1.4185762816000023</v>
      </c>
      <c r="K375" s="82">
        <f>ABS(Table8[[#This Row],[Erorr ]])</f>
        <v>1.191040000000001</v>
      </c>
      <c r="L375" s="83">
        <f>Table8[[#This Row],[Abs Erorr ]]/Table8[[#This Row],[Adj Close]]</f>
        <v>2.3222586180003141E-2</v>
      </c>
      <c r="M375" s="85">
        <f t="shared" si="11"/>
        <v>53.36571</v>
      </c>
      <c r="N375" s="82">
        <f>(Table8[[#This Row],[Adj Close]]-Table8[[#This Row],[Forecast 6 Period ]])</f>
        <v>-2.0777100000000033</v>
      </c>
      <c r="O375" s="82">
        <f>Table8[[#This Row],[Erorr 2]]^2</f>
        <v>4.3168788441000139</v>
      </c>
      <c r="P375" s="82">
        <f>ABS(Table8[[#This Row],[Erorr 2]])</f>
        <v>2.0777100000000033</v>
      </c>
      <c r="Q375" s="83">
        <f>Table8[[#This Row],[Abs Erorr 4]]/Table8[[#This Row],[Adj Close]]</f>
        <v>4.0510645765091315E-2</v>
      </c>
    </row>
    <row r="376" spans="6:17" x14ac:dyDescent="0.25">
      <c r="F376" s="50">
        <v>44008</v>
      </c>
      <c r="G376" s="51">
        <v>48.998399999999997</v>
      </c>
      <c r="H376" s="82">
        <f t="shared" si="10"/>
        <v>51.828209999999999</v>
      </c>
      <c r="I376" s="82">
        <f>(Table8[[#This Row],[Adj Close]]-Table8[[#This Row],[Forecast 3 Period]])</f>
        <v>-2.8298100000000019</v>
      </c>
      <c r="J376" s="82">
        <f>Table8[[#This Row],[Erorr ]]^2</f>
        <v>8.0078246361000112</v>
      </c>
      <c r="K376" s="82">
        <f>ABS(Table8[[#This Row],[Erorr ]])</f>
        <v>2.8298100000000019</v>
      </c>
      <c r="L376" s="83">
        <f>Table8[[#This Row],[Abs Erorr ]]/Table8[[#This Row],[Adj Close]]</f>
        <v>5.7753110305642674E-2</v>
      </c>
      <c r="M376" s="85">
        <f t="shared" si="11"/>
        <v>52.741450000000007</v>
      </c>
      <c r="N376" s="82">
        <f>(Table8[[#This Row],[Adj Close]]-Table8[[#This Row],[Forecast 6 Period ]])</f>
        <v>-3.7430500000000109</v>
      </c>
      <c r="O376" s="82">
        <f>Table8[[#This Row],[Erorr 2]]^2</f>
        <v>14.010423302500081</v>
      </c>
      <c r="P376" s="82">
        <f>ABS(Table8[[#This Row],[Erorr 2]])</f>
        <v>3.7430500000000109</v>
      </c>
      <c r="Q376" s="83">
        <f>Table8[[#This Row],[Abs Erorr 4]]/Table8[[#This Row],[Adj Close]]</f>
        <v>7.6391269919017984E-2</v>
      </c>
    </row>
    <row r="377" spans="6:17" x14ac:dyDescent="0.25">
      <c r="F377" s="50">
        <v>44011</v>
      </c>
      <c r="G377" s="51">
        <v>51.759599999999999</v>
      </c>
      <c r="H377" s="82">
        <f t="shared" si="10"/>
        <v>50.171489999999999</v>
      </c>
      <c r="I377" s="82">
        <f>(Table8[[#This Row],[Adj Close]]-Table8[[#This Row],[Forecast 3 Period]])</f>
        <v>1.5881100000000004</v>
      </c>
      <c r="J377" s="82">
        <f>Table8[[#This Row],[Erorr ]]^2</f>
        <v>2.522093372100001</v>
      </c>
      <c r="K377" s="82">
        <f>ABS(Table8[[#This Row],[Erorr ]])</f>
        <v>1.5881100000000004</v>
      </c>
      <c r="L377" s="83">
        <f>Table8[[#This Row],[Abs Erorr ]]/Table8[[#This Row],[Adj Close]]</f>
        <v>3.068242413001647E-2</v>
      </c>
      <c r="M377" s="85">
        <f t="shared" si="11"/>
        <v>51.727870000000003</v>
      </c>
      <c r="N377" s="82">
        <f>(Table8[[#This Row],[Adj Close]]-Table8[[#This Row],[Forecast 6 Period ]])</f>
        <v>3.1729999999996039E-2</v>
      </c>
      <c r="O377" s="82">
        <f>Table8[[#This Row],[Erorr 2]]^2</f>
        <v>1.0067928999997486E-3</v>
      </c>
      <c r="P377" s="82">
        <f>ABS(Table8[[#This Row],[Erorr 2]])</f>
        <v>3.1729999999996039E-2</v>
      </c>
      <c r="Q377" s="83">
        <f>Table8[[#This Row],[Abs Erorr 4]]/Table8[[#This Row],[Adj Close]]</f>
        <v>6.1302637578335302E-4</v>
      </c>
    </row>
    <row r="378" spans="6:17" x14ac:dyDescent="0.25">
      <c r="F378" s="50">
        <v>44012</v>
      </c>
      <c r="G378" s="51">
        <v>52.256900000000002</v>
      </c>
      <c r="H378" s="82">
        <f t="shared" si="10"/>
        <v>50.789760000000001</v>
      </c>
      <c r="I378" s="82">
        <f>(Table8[[#This Row],[Adj Close]]-Table8[[#This Row],[Forecast 3 Period]])</f>
        <v>1.4671400000000006</v>
      </c>
      <c r="J378" s="82">
        <f>Table8[[#This Row],[Erorr ]]^2</f>
        <v>2.1524997796000016</v>
      </c>
      <c r="K378" s="82">
        <f>ABS(Table8[[#This Row],[Erorr ]])</f>
        <v>1.4671400000000006</v>
      </c>
      <c r="L378" s="83">
        <f>Table8[[#This Row],[Abs Erorr ]]/Table8[[#This Row],[Adj Close]]</f>
        <v>2.8075526868222195E-2</v>
      </c>
      <c r="M378" s="85">
        <f t="shared" si="11"/>
        <v>51.276820000000008</v>
      </c>
      <c r="N378" s="82">
        <f>(Table8[[#This Row],[Adj Close]]-Table8[[#This Row],[Forecast 6 Period ]])</f>
        <v>0.98007999999999384</v>
      </c>
      <c r="O378" s="82">
        <f>Table8[[#This Row],[Erorr 2]]^2</f>
        <v>0.96055680639998797</v>
      </c>
      <c r="P378" s="82">
        <f>ABS(Table8[[#This Row],[Erorr 2]])</f>
        <v>0.98007999999999384</v>
      </c>
      <c r="Q378" s="83">
        <f>Table8[[#This Row],[Abs Erorr 4]]/Table8[[#This Row],[Adj Close]]</f>
        <v>1.8755035220229171E-2</v>
      </c>
    </row>
    <row r="379" spans="6:17" x14ac:dyDescent="0.25">
      <c r="F379" s="50">
        <v>44013</v>
      </c>
      <c r="G379" s="51">
        <v>51.965400000000002</v>
      </c>
      <c r="H379" s="82">
        <f t="shared" si="10"/>
        <v>51.130159999999997</v>
      </c>
      <c r="I379" s="82">
        <f>(Table8[[#This Row],[Adj Close]]-Table8[[#This Row],[Forecast 3 Period]])</f>
        <v>0.83524000000000598</v>
      </c>
      <c r="J379" s="82">
        <f>Table8[[#This Row],[Erorr ]]^2</f>
        <v>0.69762585760000995</v>
      </c>
      <c r="K379" s="82">
        <f>ABS(Table8[[#This Row],[Erorr ]])</f>
        <v>0.83524000000000598</v>
      </c>
      <c r="L379" s="83">
        <f>Table8[[#This Row],[Abs Erorr ]]/Table8[[#This Row],[Adj Close]]</f>
        <v>1.6073002420841673E-2</v>
      </c>
      <c r="M379" s="85">
        <f t="shared" si="11"/>
        <v>51.298249999999996</v>
      </c>
      <c r="N379" s="82">
        <f>(Table8[[#This Row],[Adj Close]]-Table8[[#This Row],[Forecast 6 Period ]])</f>
        <v>0.66715000000000657</v>
      </c>
      <c r="O379" s="82">
        <f>Table8[[#This Row],[Erorr 2]]^2</f>
        <v>0.44508912250000876</v>
      </c>
      <c r="P379" s="82">
        <f>ABS(Table8[[#This Row],[Erorr 2]])</f>
        <v>0.66715000000000657</v>
      </c>
      <c r="Q379" s="83">
        <f>Table8[[#This Row],[Abs Erorr 4]]/Table8[[#This Row],[Adj Close]]</f>
        <v>1.2838350132973219E-2</v>
      </c>
    </row>
    <row r="380" spans="6:17" x14ac:dyDescent="0.25">
      <c r="F380" s="50">
        <v>44014</v>
      </c>
      <c r="G380" s="51">
        <v>52.805700000000002</v>
      </c>
      <c r="H380" s="82">
        <f t="shared" si="10"/>
        <v>51.991110000000006</v>
      </c>
      <c r="I380" s="82">
        <f>(Table8[[#This Row],[Adj Close]]-Table8[[#This Row],[Forecast 3 Period]])</f>
        <v>0.81458999999999548</v>
      </c>
      <c r="J380" s="82">
        <f>Table8[[#This Row],[Erorr ]]^2</f>
        <v>0.66355686809999259</v>
      </c>
      <c r="K380" s="82">
        <f>ABS(Table8[[#This Row],[Erorr ]])</f>
        <v>0.81458999999999548</v>
      </c>
      <c r="L380" s="83">
        <f>Table8[[#This Row],[Abs Erorr ]]/Table8[[#This Row],[Adj Close]]</f>
        <v>1.5426175583317624E-2</v>
      </c>
      <c r="M380" s="85">
        <f t="shared" si="11"/>
        <v>51.186769999999996</v>
      </c>
      <c r="N380" s="82">
        <f>(Table8[[#This Row],[Adj Close]]-Table8[[#This Row],[Forecast 6 Period ]])</f>
        <v>1.618930000000006</v>
      </c>
      <c r="O380" s="82">
        <f>Table8[[#This Row],[Erorr 2]]^2</f>
        <v>2.6209343449000193</v>
      </c>
      <c r="P380" s="82">
        <f>ABS(Table8[[#This Row],[Erorr 2]])</f>
        <v>1.618930000000006</v>
      </c>
      <c r="Q380" s="83">
        <f>Table8[[#This Row],[Abs Erorr 4]]/Table8[[#This Row],[Adj Close]]</f>
        <v>3.0658243333579631E-2</v>
      </c>
    </row>
    <row r="381" spans="6:17" x14ac:dyDescent="0.25">
      <c r="F381" s="50">
        <v>44018</v>
      </c>
      <c r="G381" s="51">
        <v>54.014899999999997</v>
      </c>
      <c r="H381" s="82">
        <f t="shared" si="10"/>
        <v>52.38897</v>
      </c>
      <c r="I381" s="82">
        <f>(Table8[[#This Row],[Adj Close]]-Table8[[#This Row],[Forecast 3 Period]])</f>
        <v>1.6259299999999968</v>
      </c>
      <c r="J381" s="82">
        <f>Table8[[#This Row],[Erorr ]]^2</f>
        <v>2.6436483648999896</v>
      </c>
      <c r="K381" s="82">
        <f>ABS(Table8[[#This Row],[Erorr ]])</f>
        <v>1.6259299999999968</v>
      </c>
      <c r="L381" s="83">
        <f>Table8[[#This Row],[Abs Erorr ]]/Table8[[#This Row],[Adj Close]]</f>
        <v>3.0101509028064421E-2</v>
      </c>
      <c r="M381" s="85">
        <f t="shared" si="11"/>
        <v>51.786159999999995</v>
      </c>
      <c r="N381" s="82">
        <f>(Table8[[#This Row],[Adj Close]]-Table8[[#This Row],[Forecast 6 Period ]])</f>
        <v>2.2287400000000019</v>
      </c>
      <c r="O381" s="82">
        <f>Table8[[#This Row],[Erorr 2]]^2</f>
        <v>4.9672819876000087</v>
      </c>
      <c r="P381" s="82">
        <f>ABS(Table8[[#This Row],[Erorr 2]])</f>
        <v>2.2287400000000019</v>
      </c>
      <c r="Q381" s="83">
        <f>Table8[[#This Row],[Abs Erorr 4]]/Table8[[#This Row],[Adj Close]]</f>
        <v>4.1261577823896778E-2</v>
      </c>
    </row>
    <row r="382" spans="6:17" x14ac:dyDescent="0.25">
      <c r="F382" s="50">
        <v>44019</v>
      </c>
      <c r="G382" s="51">
        <v>51.305100000000003</v>
      </c>
      <c r="H382" s="82">
        <f t="shared" si="10"/>
        <v>53.037289999999999</v>
      </c>
      <c r="I382" s="82">
        <f>(Table8[[#This Row],[Adj Close]]-Table8[[#This Row],[Forecast 3 Period]])</f>
        <v>-1.7321899999999957</v>
      </c>
      <c r="J382" s="82">
        <f>Table8[[#This Row],[Erorr ]]^2</f>
        <v>3.000482196099985</v>
      </c>
      <c r="K382" s="82">
        <f>ABS(Table8[[#This Row],[Erorr ]])</f>
        <v>1.7321899999999957</v>
      </c>
      <c r="L382" s="83">
        <f>Table8[[#This Row],[Abs Erorr ]]/Table8[[#This Row],[Adj Close]]</f>
        <v>3.3762530430697837E-2</v>
      </c>
      <c r="M382" s="85">
        <f t="shared" si="11"/>
        <v>52.284379999999999</v>
      </c>
      <c r="N382" s="82">
        <f>(Table8[[#This Row],[Adj Close]]-Table8[[#This Row],[Forecast 6 Period ]])</f>
        <v>-0.97927999999999571</v>
      </c>
      <c r="O382" s="82">
        <f>Table8[[#This Row],[Erorr 2]]^2</f>
        <v>0.95898931839999157</v>
      </c>
      <c r="P382" s="82">
        <f>ABS(Table8[[#This Row],[Erorr 2]])</f>
        <v>0.97927999999999571</v>
      </c>
      <c r="Q382" s="83">
        <f>Table8[[#This Row],[Abs Erorr 4]]/Table8[[#This Row],[Adj Close]]</f>
        <v>1.9087381176530124E-2</v>
      </c>
    </row>
    <row r="383" spans="6:17" x14ac:dyDescent="0.25">
      <c r="F383" s="50">
        <v>44020</v>
      </c>
      <c r="G383" s="51">
        <v>52.033999999999999</v>
      </c>
      <c r="H383" s="82">
        <f t="shared" si="10"/>
        <v>52.568220000000004</v>
      </c>
      <c r="I383" s="82">
        <f>(Table8[[#This Row],[Adj Close]]-Table8[[#This Row],[Forecast 3 Period]])</f>
        <v>-0.5342200000000048</v>
      </c>
      <c r="J383" s="82">
        <f>Table8[[#This Row],[Erorr ]]^2</f>
        <v>0.28539100840000514</v>
      </c>
      <c r="K383" s="82">
        <f>ABS(Table8[[#This Row],[Erorr ]])</f>
        <v>0.5342200000000048</v>
      </c>
      <c r="L383" s="83">
        <f>Table8[[#This Row],[Abs Erorr ]]/Table8[[#This Row],[Adj Close]]</f>
        <v>1.0266748664334951E-2</v>
      </c>
      <c r="M383" s="85">
        <f t="shared" si="11"/>
        <v>52.419870000000003</v>
      </c>
      <c r="N383" s="82">
        <f>(Table8[[#This Row],[Adj Close]]-Table8[[#This Row],[Forecast 6 Period ]])</f>
        <v>-0.38587000000000415</v>
      </c>
      <c r="O383" s="82">
        <f>Table8[[#This Row],[Erorr 2]]^2</f>
        <v>0.1488956569000032</v>
      </c>
      <c r="P383" s="82">
        <f>ABS(Table8[[#This Row],[Erorr 2]])</f>
        <v>0.38587000000000415</v>
      </c>
      <c r="Q383" s="83">
        <f>Table8[[#This Row],[Abs Erorr 4]]/Table8[[#This Row],[Adj Close]]</f>
        <v>7.4157281777300259E-3</v>
      </c>
    </row>
    <row r="384" spans="6:17" x14ac:dyDescent="0.25">
      <c r="F384" s="50">
        <v>44021</v>
      </c>
      <c r="G384" s="51">
        <v>49.967399999999998</v>
      </c>
      <c r="H384" s="82">
        <f t="shared" si="10"/>
        <v>52.409599999999998</v>
      </c>
      <c r="I384" s="82">
        <f>(Table8[[#This Row],[Adj Close]]-Table8[[#This Row],[Forecast 3 Period]])</f>
        <v>-2.4421999999999997</v>
      </c>
      <c r="J384" s="82">
        <f>Table8[[#This Row],[Erorr ]]^2</f>
        <v>5.9643408399999984</v>
      </c>
      <c r="K384" s="82">
        <f>ABS(Table8[[#This Row],[Erorr ]])</f>
        <v>2.4421999999999997</v>
      </c>
      <c r="L384" s="83">
        <f>Table8[[#This Row],[Abs Erorr ]]/Table8[[#This Row],[Adj Close]]</f>
        <v>4.8875867065326588E-2</v>
      </c>
      <c r="M384" s="85">
        <f t="shared" si="11"/>
        <v>52.454170000000005</v>
      </c>
      <c r="N384" s="82">
        <f>(Table8[[#This Row],[Adj Close]]-Table8[[#This Row],[Forecast 6 Period ]])</f>
        <v>-2.486770000000007</v>
      </c>
      <c r="O384" s="82">
        <f>Table8[[#This Row],[Erorr 2]]^2</f>
        <v>6.1840250329000348</v>
      </c>
      <c r="P384" s="82">
        <f>ABS(Table8[[#This Row],[Erorr 2]])</f>
        <v>2.486770000000007</v>
      </c>
      <c r="Q384" s="83">
        <f>Table8[[#This Row],[Abs Erorr 4]]/Table8[[#This Row],[Adj Close]]</f>
        <v>4.9767848637311672E-2</v>
      </c>
    </row>
    <row r="385" spans="6:17" x14ac:dyDescent="0.25">
      <c r="F385" s="50">
        <v>44022</v>
      </c>
      <c r="G385" s="51">
        <v>52.0854</v>
      </c>
      <c r="H385" s="82">
        <f t="shared" si="10"/>
        <v>50.988690000000005</v>
      </c>
      <c r="I385" s="82">
        <f>(Table8[[#This Row],[Adj Close]]-Table8[[#This Row],[Forecast 3 Period]])</f>
        <v>1.0967099999999945</v>
      </c>
      <c r="J385" s="82">
        <f>Table8[[#This Row],[Erorr ]]^2</f>
        <v>1.202772824099988</v>
      </c>
      <c r="K385" s="82">
        <f>ABS(Table8[[#This Row],[Erorr ]])</f>
        <v>1.0967099999999945</v>
      </c>
      <c r="L385" s="83">
        <f>Table8[[#This Row],[Abs Erorr ]]/Table8[[#This Row],[Adj Close]]</f>
        <v>2.1055996498058852E-2</v>
      </c>
      <c r="M385" s="85">
        <f t="shared" si="11"/>
        <v>51.941389999999998</v>
      </c>
      <c r="N385" s="82">
        <f>(Table8[[#This Row],[Adj Close]]-Table8[[#This Row],[Forecast 6 Period ]])</f>
        <v>0.14401000000000153</v>
      </c>
      <c r="O385" s="82">
        <f>Table8[[#This Row],[Erorr 2]]^2</f>
        <v>2.073888010000044E-2</v>
      </c>
      <c r="P385" s="82">
        <f>ABS(Table8[[#This Row],[Erorr 2]])</f>
        <v>0.14401000000000153</v>
      </c>
      <c r="Q385" s="83">
        <f>Table8[[#This Row],[Abs Erorr 4]]/Table8[[#This Row],[Adj Close]]</f>
        <v>2.764882289470783E-3</v>
      </c>
    </row>
    <row r="386" spans="6:17" x14ac:dyDescent="0.25">
      <c r="F386" s="50">
        <v>44025</v>
      </c>
      <c r="G386" s="51">
        <v>51.4938</v>
      </c>
      <c r="H386" s="82">
        <f t="shared" si="10"/>
        <v>51.434579999999997</v>
      </c>
      <c r="I386" s="82">
        <f>(Table8[[#This Row],[Adj Close]]-Table8[[#This Row],[Forecast 3 Period]])</f>
        <v>5.9220000000003381E-2</v>
      </c>
      <c r="J386" s="82">
        <f>Table8[[#This Row],[Erorr ]]^2</f>
        <v>3.5070084000004003E-3</v>
      </c>
      <c r="K386" s="82">
        <f>ABS(Table8[[#This Row],[Erorr ]])</f>
        <v>5.9220000000003381E-2</v>
      </c>
      <c r="L386" s="83">
        <f>Table8[[#This Row],[Abs Erorr ]]/Table8[[#This Row],[Adj Close]]</f>
        <v>1.1500413642031347E-3</v>
      </c>
      <c r="M386" s="85">
        <f t="shared" si="11"/>
        <v>51.760440000000003</v>
      </c>
      <c r="N386" s="82">
        <f>(Table8[[#This Row],[Adj Close]]-Table8[[#This Row],[Forecast 6 Period ]])</f>
        <v>-0.26664000000000243</v>
      </c>
      <c r="O386" s="82">
        <f>Table8[[#This Row],[Erorr 2]]^2</f>
        <v>7.1096889600001295E-2</v>
      </c>
      <c r="P386" s="82">
        <f>ABS(Table8[[#This Row],[Erorr 2]])</f>
        <v>0.26664000000000243</v>
      </c>
      <c r="Q386" s="83">
        <f>Table8[[#This Row],[Abs Erorr 4]]/Table8[[#This Row],[Adj Close]]</f>
        <v>5.1780991109609785E-3</v>
      </c>
    </row>
    <row r="387" spans="6:17" x14ac:dyDescent="0.25">
      <c r="F387" s="50">
        <v>44026</v>
      </c>
      <c r="G387" s="51">
        <v>51.656700000000001</v>
      </c>
      <c r="H387" s="82">
        <f t="shared" si="10"/>
        <v>51.213360000000002</v>
      </c>
      <c r="I387" s="82">
        <f>(Table8[[#This Row],[Adj Close]]-Table8[[#This Row],[Forecast 3 Period]])</f>
        <v>0.44333999999999918</v>
      </c>
      <c r="J387" s="82">
        <f>Table8[[#This Row],[Erorr ]]^2</f>
        <v>0.19655035559999928</v>
      </c>
      <c r="K387" s="82">
        <f>ABS(Table8[[#This Row],[Erorr ]])</f>
        <v>0.44333999999999918</v>
      </c>
      <c r="L387" s="83">
        <f>Table8[[#This Row],[Abs Erorr ]]/Table8[[#This Row],[Adj Close]]</f>
        <v>8.5824297719366352E-3</v>
      </c>
      <c r="M387" s="85">
        <f t="shared" si="11"/>
        <v>51.648119999999999</v>
      </c>
      <c r="N387" s="82">
        <f>(Table8[[#This Row],[Adj Close]]-Table8[[#This Row],[Forecast 6 Period ]])</f>
        <v>8.5800000000020304E-3</v>
      </c>
      <c r="O387" s="82">
        <f>Table8[[#This Row],[Erorr 2]]^2</f>
        <v>7.3616400000034839E-5</v>
      </c>
      <c r="P387" s="82">
        <f>ABS(Table8[[#This Row],[Erorr 2]])</f>
        <v>8.5800000000020304E-3</v>
      </c>
      <c r="Q387" s="83">
        <f>Table8[[#This Row],[Abs Erorr 4]]/Table8[[#This Row],[Adj Close]]</f>
        <v>1.6609655669065252E-4</v>
      </c>
    </row>
    <row r="388" spans="6:17" x14ac:dyDescent="0.25">
      <c r="F388" s="50">
        <v>44027</v>
      </c>
      <c r="G388" s="51">
        <v>53.731900000000003</v>
      </c>
      <c r="H388" s="82">
        <f t="shared" si="10"/>
        <v>51.736440000000002</v>
      </c>
      <c r="I388" s="82">
        <f>(Table8[[#This Row],[Adj Close]]-Table8[[#This Row],[Forecast 3 Period]])</f>
        <v>1.9954600000000013</v>
      </c>
      <c r="J388" s="82">
        <f>Table8[[#This Row],[Erorr ]]^2</f>
        <v>3.9818606116000055</v>
      </c>
      <c r="K388" s="82">
        <f>ABS(Table8[[#This Row],[Erorr ]])</f>
        <v>1.9954600000000013</v>
      </c>
      <c r="L388" s="83">
        <f>Table8[[#This Row],[Abs Erorr ]]/Table8[[#This Row],[Adj Close]]</f>
        <v>3.7137342993640673E-2</v>
      </c>
      <c r="M388" s="85">
        <f t="shared" si="11"/>
        <v>51.374570000000006</v>
      </c>
      <c r="N388" s="82">
        <f>(Table8[[#This Row],[Adj Close]]-Table8[[#This Row],[Forecast 6 Period ]])</f>
        <v>2.3573299999999975</v>
      </c>
      <c r="O388" s="82">
        <f>Table8[[#This Row],[Erorr 2]]^2</f>
        <v>5.5570047288999884</v>
      </c>
      <c r="P388" s="82">
        <f>ABS(Table8[[#This Row],[Erorr 2]])</f>
        <v>2.3573299999999975</v>
      </c>
      <c r="Q388" s="83">
        <f>Table8[[#This Row],[Abs Erorr 4]]/Table8[[#This Row],[Adj Close]]</f>
        <v>4.3872075992101474E-2</v>
      </c>
    </row>
    <row r="389" spans="6:17" x14ac:dyDescent="0.25">
      <c r="F389" s="50">
        <v>44028</v>
      </c>
      <c r="G389" s="51">
        <v>53.440300000000001</v>
      </c>
      <c r="H389" s="82">
        <f t="shared" si="10"/>
        <v>52.437910000000002</v>
      </c>
      <c r="I389" s="82">
        <f>(Table8[[#This Row],[Adj Close]]-Table8[[#This Row],[Forecast 3 Period]])</f>
        <v>1.0023899999999983</v>
      </c>
      <c r="J389" s="82">
        <f>Table8[[#This Row],[Erorr ]]^2</f>
        <v>1.0047857120999966</v>
      </c>
      <c r="K389" s="82">
        <f>ABS(Table8[[#This Row],[Erorr ]])</f>
        <v>1.0023899999999983</v>
      </c>
      <c r="L389" s="83">
        <f>Table8[[#This Row],[Abs Erorr ]]/Table8[[#This Row],[Adj Close]]</f>
        <v>1.8757192605580401E-2</v>
      </c>
      <c r="M389" s="85">
        <f t="shared" si="11"/>
        <v>51.993700000000011</v>
      </c>
      <c r="N389" s="82">
        <f>(Table8[[#This Row],[Adj Close]]-Table8[[#This Row],[Forecast 6 Period ]])</f>
        <v>1.4465999999999894</v>
      </c>
      <c r="O389" s="82">
        <f>Table8[[#This Row],[Erorr 2]]^2</f>
        <v>2.0926515599999695</v>
      </c>
      <c r="P389" s="82">
        <f>ABS(Table8[[#This Row],[Erorr 2]])</f>
        <v>1.4465999999999894</v>
      </c>
      <c r="Q389" s="83">
        <f>Table8[[#This Row],[Abs Erorr 4]]/Table8[[#This Row],[Adj Close]]</f>
        <v>2.7069458816660636E-2</v>
      </c>
    </row>
    <row r="390" spans="6:17" x14ac:dyDescent="0.25">
      <c r="F390" s="50">
        <v>44029</v>
      </c>
      <c r="G390" s="51">
        <v>51.210799999999999</v>
      </c>
      <c r="H390" s="82">
        <f t="shared" ref="H390:H453" si="12">$A$10*G389+$A$11*G388+$A$12*G387</f>
        <v>52.992699999999999</v>
      </c>
      <c r="I390" s="82">
        <f>(Table8[[#This Row],[Adj Close]]-Table8[[#This Row],[Forecast 3 Period]])</f>
        <v>-1.7819000000000003</v>
      </c>
      <c r="J390" s="82">
        <f>Table8[[#This Row],[Erorr ]]^2</f>
        <v>3.1751676100000008</v>
      </c>
      <c r="K390" s="82">
        <f>ABS(Table8[[#This Row],[Erorr ]])</f>
        <v>1.7819000000000003</v>
      </c>
      <c r="L390" s="83">
        <f>Table8[[#This Row],[Abs Erorr ]]/Table8[[#This Row],[Adj Close]]</f>
        <v>3.4795394721425954E-2</v>
      </c>
      <c r="M390" s="85">
        <f t="shared" si="11"/>
        <v>52.26982000000001</v>
      </c>
      <c r="N390" s="82">
        <f>(Table8[[#This Row],[Adj Close]]-Table8[[#This Row],[Forecast 6 Period ]])</f>
        <v>-1.059020000000011</v>
      </c>
      <c r="O390" s="82">
        <f>Table8[[#This Row],[Erorr 2]]^2</f>
        <v>1.1215233604000232</v>
      </c>
      <c r="P390" s="82">
        <f>ABS(Table8[[#This Row],[Erorr 2]])</f>
        <v>1.059020000000011</v>
      </c>
      <c r="Q390" s="83">
        <f>Table8[[#This Row],[Abs Erorr 4]]/Table8[[#This Row],[Adj Close]]</f>
        <v>2.0679622267178233E-2</v>
      </c>
    </row>
    <row r="391" spans="6:17" x14ac:dyDescent="0.25">
      <c r="F391" s="50">
        <v>44032</v>
      </c>
      <c r="G391" s="51">
        <v>49.675800000000002</v>
      </c>
      <c r="H391" s="82">
        <f t="shared" si="12"/>
        <v>52.635980000000004</v>
      </c>
      <c r="I391" s="82">
        <f>(Table8[[#This Row],[Adj Close]]-Table8[[#This Row],[Forecast 3 Period]])</f>
        <v>-2.9601800000000011</v>
      </c>
      <c r="J391" s="82">
        <f>Table8[[#This Row],[Erorr ]]^2</f>
        <v>8.7626656324000063</v>
      </c>
      <c r="K391" s="82">
        <f>ABS(Table8[[#This Row],[Erorr ]])</f>
        <v>2.9601800000000011</v>
      </c>
      <c r="L391" s="83">
        <f>Table8[[#This Row],[Abs Erorr ]]/Table8[[#This Row],[Adj Close]]</f>
        <v>5.9589981439654743E-2</v>
      </c>
      <c r="M391" s="85">
        <f t="shared" si="11"/>
        <v>52.365860000000005</v>
      </c>
      <c r="N391" s="82">
        <f>(Table8[[#This Row],[Adj Close]]-Table8[[#This Row],[Forecast 6 Period ]])</f>
        <v>-2.6900600000000026</v>
      </c>
      <c r="O391" s="82">
        <f>Table8[[#This Row],[Erorr 2]]^2</f>
        <v>7.2364228036000133</v>
      </c>
      <c r="P391" s="82">
        <f>ABS(Table8[[#This Row],[Erorr 2]])</f>
        <v>2.6900600000000026</v>
      </c>
      <c r="Q391" s="83">
        <f>Table8[[#This Row],[Abs Erorr 4]]/Table8[[#This Row],[Adj Close]]</f>
        <v>5.4152323666654636E-2</v>
      </c>
    </row>
    <row r="392" spans="6:17" x14ac:dyDescent="0.25">
      <c r="F392" s="50">
        <v>44033</v>
      </c>
      <c r="G392" s="51">
        <v>51.167900000000003</v>
      </c>
      <c r="H392" s="82">
        <f t="shared" si="12"/>
        <v>51.265650000000008</v>
      </c>
      <c r="I392" s="82">
        <f>(Table8[[#This Row],[Adj Close]]-Table8[[#This Row],[Forecast 3 Period]])</f>
        <v>-9.7750000000004889E-2</v>
      </c>
      <c r="J392" s="82">
        <f>Table8[[#This Row],[Erorr ]]^2</f>
        <v>9.5550625000009552E-3</v>
      </c>
      <c r="K392" s="82">
        <f>ABS(Table8[[#This Row],[Erorr ]])</f>
        <v>9.7750000000004889E-2</v>
      </c>
      <c r="L392" s="83">
        <f>Table8[[#This Row],[Abs Erorr ]]/Table8[[#This Row],[Adj Close]]</f>
        <v>1.9103774045838287E-3</v>
      </c>
      <c r="M392" s="85">
        <f t="shared" si="11"/>
        <v>51.926810000000003</v>
      </c>
      <c r="N392" s="82">
        <f>(Table8[[#This Row],[Adj Close]]-Table8[[#This Row],[Forecast 6 Period ]])</f>
        <v>-0.7589100000000002</v>
      </c>
      <c r="O392" s="82">
        <f>Table8[[#This Row],[Erorr 2]]^2</f>
        <v>0.57594438810000026</v>
      </c>
      <c r="P392" s="82">
        <f>ABS(Table8[[#This Row],[Erorr 2]])</f>
        <v>0.7589100000000002</v>
      </c>
      <c r="Q392" s="83">
        <f>Table8[[#This Row],[Abs Erorr 4]]/Table8[[#This Row],[Adj Close]]</f>
        <v>1.4831759755628043E-2</v>
      </c>
    </row>
    <row r="393" spans="6:17" x14ac:dyDescent="0.25">
      <c r="F393" s="50">
        <v>44034</v>
      </c>
      <c r="G393" s="51">
        <v>51.185000000000002</v>
      </c>
      <c r="H393" s="82">
        <f t="shared" si="12"/>
        <v>50.733139999999999</v>
      </c>
      <c r="I393" s="82">
        <f>(Table8[[#This Row],[Adj Close]]-Table8[[#This Row],[Forecast 3 Period]])</f>
        <v>0.45186000000000348</v>
      </c>
      <c r="J393" s="82">
        <f>Table8[[#This Row],[Erorr ]]^2</f>
        <v>0.20417745960000314</v>
      </c>
      <c r="K393" s="82">
        <f>ABS(Table8[[#This Row],[Erorr ]])</f>
        <v>0.45186000000000348</v>
      </c>
      <c r="L393" s="83">
        <f>Table8[[#This Row],[Abs Erorr ]]/Table8[[#This Row],[Adj Close]]</f>
        <v>8.8279769463710748E-3</v>
      </c>
      <c r="M393" s="85">
        <f t="shared" ref="M393:M456" si="13">$B$10*G392+$B$11*G391+$B$12*G390+$B$13*G389+$B$14*G388+$B$15*G387</f>
        <v>51.637820000000005</v>
      </c>
      <c r="N393" s="82">
        <f>(Table8[[#This Row],[Adj Close]]-Table8[[#This Row],[Forecast 6 Period ]])</f>
        <v>-0.45282000000000266</v>
      </c>
      <c r="O393" s="82">
        <f>Table8[[#This Row],[Erorr 2]]^2</f>
        <v>0.20504595240000242</v>
      </c>
      <c r="P393" s="82">
        <f>ABS(Table8[[#This Row],[Erorr 2]])</f>
        <v>0.45282000000000266</v>
      </c>
      <c r="Q393" s="83">
        <f>Table8[[#This Row],[Abs Erorr 4]]/Table8[[#This Row],[Adj Close]]</f>
        <v>8.8467324411449187E-3</v>
      </c>
    </row>
    <row r="394" spans="6:17" x14ac:dyDescent="0.25">
      <c r="F394" s="50">
        <v>44035</v>
      </c>
      <c r="G394" s="51">
        <v>51.570900000000002</v>
      </c>
      <c r="H394" s="82">
        <f t="shared" si="12"/>
        <v>50.727110000000003</v>
      </c>
      <c r="I394" s="82">
        <f>(Table8[[#This Row],[Adj Close]]-Table8[[#This Row],[Forecast 3 Period]])</f>
        <v>0.84378999999999849</v>
      </c>
      <c r="J394" s="82">
        <f>Table8[[#This Row],[Erorr ]]^2</f>
        <v>0.71198156409999747</v>
      </c>
      <c r="K394" s="82">
        <f>ABS(Table8[[#This Row],[Erorr ]])</f>
        <v>0.84378999999999849</v>
      </c>
      <c r="L394" s="83">
        <f>Table8[[#This Row],[Abs Erorr ]]/Table8[[#This Row],[Adj Close]]</f>
        <v>1.636174664394064E-2</v>
      </c>
      <c r="M394" s="85">
        <f t="shared" si="13"/>
        <v>51.365120000000012</v>
      </c>
      <c r="N394" s="82">
        <f>(Table8[[#This Row],[Adj Close]]-Table8[[#This Row],[Forecast 6 Period ]])</f>
        <v>0.20577999999999008</v>
      </c>
      <c r="O394" s="82">
        <f>Table8[[#This Row],[Erorr 2]]^2</f>
        <v>4.2345408399995919E-2</v>
      </c>
      <c r="P394" s="82">
        <f>ABS(Table8[[#This Row],[Erorr 2]])</f>
        <v>0.20577999999999008</v>
      </c>
      <c r="Q394" s="83">
        <f>Table8[[#This Row],[Abs Erorr 4]]/Table8[[#This Row],[Adj Close]]</f>
        <v>3.9902348029603922E-3</v>
      </c>
    </row>
    <row r="395" spans="6:17" x14ac:dyDescent="0.25">
      <c r="F395" s="50">
        <v>44036</v>
      </c>
      <c r="G395" s="51">
        <v>51.365099999999998</v>
      </c>
      <c r="H395" s="82">
        <f t="shared" si="12"/>
        <v>51.334229999999998</v>
      </c>
      <c r="I395" s="82">
        <f>(Table8[[#This Row],[Adj Close]]-Table8[[#This Row],[Forecast 3 Period]])</f>
        <v>3.0870000000000175E-2</v>
      </c>
      <c r="J395" s="82">
        <f>Table8[[#This Row],[Erorr ]]^2</f>
        <v>9.5295690000001085E-4</v>
      </c>
      <c r="K395" s="82">
        <f>ABS(Table8[[#This Row],[Erorr ]])</f>
        <v>3.0870000000000175E-2</v>
      </c>
      <c r="L395" s="83">
        <f>Table8[[#This Row],[Abs Erorr ]]/Table8[[#This Row],[Adj Close]]</f>
        <v>6.0099172395264831E-4</v>
      </c>
      <c r="M395" s="85">
        <f t="shared" si="13"/>
        <v>51.185030000000012</v>
      </c>
      <c r="N395" s="82">
        <f>(Table8[[#This Row],[Adj Close]]-Table8[[#This Row],[Forecast 6 Period ]])</f>
        <v>0.18006999999998641</v>
      </c>
      <c r="O395" s="82">
        <f>Table8[[#This Row],[Erorr 2]]^2</f>
        <v>3.2425204899995105E-2</v>
      </c>
      <c r="P395" s="82">
        <f>ABS(Table8[[#This Row],[Erorr 2]])</f>
        <v>0.18006999999998641</v>
      </c>
      <c r="Q395" s="83">
        <f>Table8[[#This Row],[Abs Erorr 4]]/Table8[[#This Row],[Adj Close]]</f>
        <v>3.5056877140312473E-3</v>
      </c>
    </row>
    <row r="396" spans="6:17" x14ac:dyDescent="0.25">
      <c r="F396" s="50">
        <v>44039</v>
      </c>
      <c r="G396" s="51">
        <v>52.154000000000003</v>
      </c>
      <c r="H396" s="82">
        <f t="shared" si="12"/>
        <v>51.372810000000001</v>
      </c>
      <c r="I396" s="82">
        <f>(Table8[[#This Row],[Adj Close]]-Table8[[#This Row],[Forecast 3 Period]])</f>
        <v>0.78119000000000227</v>
      </c>
      <c r="J396" s="82">
        <f>Table8[[#This Row],[Erorr ]]^2</f>
        <v>0.61025781610000351</v>
      </c>
      <c r="K396" s="82">
        <f>ABS(Table8[[#This Row],[Erorr ]])</f>
        <v>0.78119000000000227</v>
      </c>
      <c r="L396" s="83">
        <f>Table8[[#This Row],[Abs Erorr ]]/Table8[[#This Row],[Adj Close]]</f>
        <v>1.4978525137094034E-2</v>
      </c>
      <c r="M396" s="85">
        <f t="shared" si="13"/>
        <v>51.146440000000005</v>
      </c>
      <c r="N396" s="82">
        <f>(Table8[[#This Row],[Adj Close]]-Table8[[#This Row],[Forecast 6 Period ]])</f>
        <v>1.007559999999998</v>
      </c>
      <c r="O396" s="82">
        <f>Table8[[#This Row],[Erorr 2]]^2</f>
        <v>1.0151771535999961</v>
      </c>
      <c r="P396" s="82">
        <f>ABS(Table8[[#This Row],[Erorr 2]])</f>
        <v>1.007559999999998</v>
      </c>
      <c r="Q396" s="83">
        <f>Table8[[#This Row],[Abs Erorr 4]]/Table8[[#This Row],[Adj Close]]</f>
        <v>1.9318940062123671E-2</v>
      </c>
    </row>
    <row r="397" spans="6:17" x14ac:dyDescent="0.25">
      <c r="F397" s="50">
        <v>44040</v>
      </c>
      <c r="G397" s="51">
        <v>52.145499999999998</v>
      </c>
      <c r="H397" s="82">
        <f t="shared" si="12"/>
        <v>51.742400000000004</v>
      </c>
      <c r="I397" s="82">
        <f>(Table8[[#This Row],[Adj Close]]-Table8[[#This Row],[Forecast 3 Period]])</f>
        <v>0.40309999999999491</v>
      </c>
      <c r="J397" s="82">
        <f>Table8[[#This Row],[Erorr ]]^2</f>
        <v>0.1624896099999959</v>
      </c>
      <c r="K397" s="82">
        <f>ABS(Table8[[#This Row],[Erorr ]])</f>
        <v>0.40309999999999491</v>
      </c>
      <c r="L397" s="83">
        <f>Table8[[#This Row],[Abs Erorr ]]/Table8[[#This Row],[Adj Close]]</f>
        <v>7.7302931221293293E-3</v>
      </c>
      <c r="M397" s="85">
        <f t="shared" si="13"/>
        <v>51.339370000000002</v>
      </c>
      <c r="N397" s="82">
        <f>(Table8[[#This Row],[Adj Close]]-Table8[[#This Row],[Forecast 6 Period ]])</f>
        <v>0.80612999999999602</v>
      </c>
      <c r="O397" s="82">
        <f>Table8[[#This Row],[Erorr 2]]^2</f>
        <v>0.64984557689999356</v>
      </c>
      <c r="P397" s="82">
        <f>ABS(Table8[[#This Row],[Erorr 2]])</f>
        <v>0.80612999999999602</v>
      </c>
      <c r="Q397" s="83">
        <f>Table8[[#This Row],[Abs Erorr 4]]/Table8[[#This Row],[Adj Close]]</f>
        <v>1.5459243846544688E-2</v>
      </c>
    </row>
    <row r="398" spans="6:17" x14ac:dyDescent="0.25">
      <c r="F398" s="50">
        <v>44041</v>
      </c>
      <c r="G398" s="51">
        <v>53.088700000000003</v>
      </c>
      <c r="H398" s="82">
        <f t="shared" si="12"/>
        <v>51.913930000000001</v>
      </c>
      <c r="I398" s="82">
        <f>(Table8[[#This Row],[Adj Close]]-Table8[[#This Row],[Forecast 3 Period]])</f>
        <v>1.1747700000000023</v>
      </c>
      <c r="J398" s="82">
        <f>Table8[[#This Row],[Erorr ]]^2</f>
        <v>1.3800845529000054</v>
      </c>
      <c r="K398" s="82">
        <f>ABS(Table8[[#This Row],[Erorr ]])</f>
        <v>1.1747700000000023</v>
      </c>
      <c r="L398" s="83">
        <f>Table8[[#This Row],[Abs Erorr ]]/Table8[[#This Row],[Adj Close]]</f>
        <v>2.2128437878493959E-2</v>
      </c>
      <c r="M398" s="85">
        <f t="shared" si="13"/>
        <v>51.682390000000005</v>
      </c>
      <c r="N398" s="82">
        <f>(Table8[[#This Row],[Adj Close]]-Table8[[#This Row],[Forecast 6 Period ]])</f>
        <v>1.4063099999999977</v>
      </c>
      <c r="O398" s="82">
        <f>Table8[[#This Row],[Erorr 2]]^2</f>
        <v>1.9777078160999937</v>
      </c>
      <c r="P398" s="82">
        <f>ABS(Table8[[#This Row],[Erorr 2]])</f>
        <v>1.4063099999999977</v>
      </c>
      <c r="Q398" s="83">
        <f>Table8[[#This Row],[Abs Erorr 4]]/Table8[[#This Row],[Adj Close]]</f>
        <v>2.6489817983864697E-2</v>
      </c>
    </row>
    <row r="399" spans="6:17" x14ac:dyDescent="0.25">
      <c r="F399" s="50">
        <v>44042</v>
      </c>
      <c r="G399" s="51">
        <v>51.879600000000003</v>
      </c>
      <c r="H399" s="82">
        <f t="shared" si="12"/>
        <v>52.525330000000004</v>
      </c>
      <c r="I399" s="82">
        <f>(Table8[[#This Row],[Adj Close]]-Table8[[#This Row],[Forecast 3 Period]])</f>
        <v>-0.64573000000000036</v>
      </c>
      <c r="J399" s="82">
        <f>Table8[[#This Row],[Erorr ]]^2</f>
        <v>0.41696723290000048</v>
      </c>
      <c r="K399" s="82">
        <f>ABS(Table8[[#This Row],[Erorr ]])</f>
        <v>0.64573000000000036</v>
      </c>
      <c r="L399" s="83">
        <f>Table8[[#This Row],[Abs Erorr ]]/Table8[[#This Row],[Adj Close]]</f>
        <v>1.2446703521229931E-2</v>
      </c>
      <c r="M399" s="85">
        <f t="shared" si="13"/>
        <v>52.026250000000005</v>
      </c>
      <c r="N399" s="82">
        <f>(Table8[[#This Row],[Adj Close]]-Table8[[#This Row],[Forecast 6 Period ]])</f>
        <v>-0.14665000000000106</v>
      </c>
      <c r="O399" s="82">
        <f>Table8[[#This Row],[Erorr 2]]^2</f>
        <v>2.150622250000031E-2</v>
      </c>
      <c r="P399" s="82">
        <f>ABS(Table8[[#This Row],[Erorr 2]])</f>
        <v>0.14665000000000106</v>
      </c>
      <c r="Q399" s="83">
        <f>Table8[[#This Row],[Abs Erorr 4]]/Table8[[#This Row],[Adj Close]]</f>
        <v>2.8267372917293318E-3</v>
      </c>
    </row>
    <row r="400" spans="6:17" x14ac:dyDescent="0.25">
      <c r="F400" s="50">
        <v>44043</v>
      </c>
      <c r="G400" s="51">
        <v>51.759599999999999</v>
      </c>
      <c r="H400" s="82">
        <f t="shared" si="12"/>
        <v>52.322099999999999</v>
      </c>
      <c r="I400" s="82">
        <f>(Table8[[#This Row],[Adj Close]]-Table8[[#This Row],[Forecast 3 Period]])</f>
        <v>-0.5625</v>
      </c>
      <c r="J400" s="82">
        <f>Table8[[#This Row],[Erorr ]]^2</f>
        <v>0.31640625</v>
      </c>
      <c r="K400" s="82">
        <f>ABS(Table8[[#This Row],[Erorr ]])</f>
        <v>0.5625</v>
      </c>
      <c r="L400" s="83">
        <f>Table8[[#This Row],[Abs Erorr ]]/Table8[[#This Row],[Adj Close]]</f>
        <v>1.0867549208262816E-2</v>
      </c>
      <c r="M400" s="85">
        <f t="shared" si="13"/>
        <v>52.14716</v>
      </c>
      <c r="N400" s="82">
        <f>(Table8[[#This Row],[Adj Close]]-Table8[[#This Row],[Forecast 6 Period ]])</f>
        <v>-0.38756000000000057</v>
      </c>
      <c r="O400" s="82">
        <f>Table8[[#This Row],[Erorr 2]]^2</f>
        <v>0.15020275360000043</v>
      </c>
      <c r="P400" s="82">
        <f>ABS(Table8[[#This Row],[Erorr 2]])</f>
        <v>0.38756000000000057</v>
      </c>
      <c r="Q400" s="83">
        <f>Table8[[#This Row],[Abs Erorr 4]]/Table8[[#This Row],[Adj Close]]</f>
        <v>7.487693104274387E-3</v>
      </c>
    </row>
    <row r="401" spans="6:17" x14ac:dyDescent="0.25">
      <c r="F401" s="50">
        <v>44046</v>
      </c>
      <c r="G401" s="51">
        <v>51.287999999999997</v>
      </c>
      <c r="H401" s="82">
        <f t="shared" si="12"/>
        <v>52.194329999999994</v>
      </c>
      <c r="I401" s="82">
        <f>(Table8[[#This Row],[Adj Close]]-Table8[[#This Row],[Forecast 3 Period]])</f>
        <v>-0.90632999999999697</v>
      </c>
      <c r="J401" s="82">
        <f>Table8[[#This Row],[Erorr ]]^2</f>
        <v>0.82143406889999449</v>
      </c>
      <c r="K401" s="82">
        <f>ABS(Table8[[#This Row],[Erorr ]])</f>
        <v>0.90632999999999697</v>
      </c>
      <c r="L401" s="83">
        <f>Table8[[#This Row],[Abs Erorr ]]/Table8[[#This Row],[Adj Close]]</f>
        <v>1.7671385119326099E-2</v>
      </c>
      <c r="M401" s="85">
        <f t="shared" si="13"/>
        <v>52.126590000000007</v>
      </c>
      <c r="N401" s="82">
        <f>(Table8[[#This Row],[Adj Close]]-Table8[[#This Row],[Forecast 6 Period ]])</f>
        <v>-0.8385900000000106</v>
      </c>
      <c r="O401" s="82">
        <f>Table8[[#This Row],[Erorr 2]]^2</f>
        <v>0.70323318810001778</v>
      </c>
      <c r="P401" s="82">
        <f>ABS(Table8[[#This Row],[Erorr 2]])</f>
        <v>0.8385900000000106</v>
      </c>
      <c r="Q401" s="83">
        <f>Table8[[#This Row],[Abs Erorr 4]]/Table8[[#This Row],[Adj Close]]</f>
        <v>1.6350608329433993E-2</v>
      </c>
    </row>
    <row r="402" spans="6:17" x14ac:dyDescent="0.25">
      <c r="F402" s="50">
        <v>44047</v>
      </c>
      <c r="G402" s="51">
        <v>51.005000000000003</v>
      </c>
      <c r="H402" s="82">
        <f t="shared" si="12"/>
        <v>51.606960000000001</v>
      </c>
      <c r="I402" s="82">
        <f>(Table8[[#This Row],[Adj Close]]-Table8[[#This Row],[Forecast 3 Period]])</f>
        <v>-0.60195999999999827</v>
      </c>
      <c r="J402" s="82">
        <f>Table8[[#This Row],[Erorr ]]^2</f>
        <v>0.3623558415999979</v>
      </c>
      <c r="K402" s="82">
        <f>ABS(Table8[[#This Row],[Erorr ]])</f>
        <v>0.60195999999999827</v>
      </c>
      <c r="L402" s="83">
        <f>Table8[[#This Row],[Abs Erorr ]]/Table8[[#This Row],[Adj Close]]</f>
        <v>1.1801980198019767E-2</v>
      </c>
      <c r="M402" s="85">
        <f t="shared" si="13"/>
        <v>52.033130000000007</v>
      </c>
      <c r="N402" s="82">
        <f>(Table8[[#This Row],[Adj Close]]-Table8[[#This Row],[Forecast 6 Period ]])</f>
        <v>-1.0281300000000044</v>
      </c>
      <c r="O402" s="82">
        <f>Table8[[#This Row],[Erorr 2]]^2</f>
        <v>1.0570512969000092</v>
      </c>
      <c r="P402" s="82">
        <f>ABS(Table8[[#This Row],[Erorr 2]])</f>
        <v>1.0281300000000044</v>
      </c>
      <c r="Q402" s="83">
        <f>Table8[[#This Row],[Abs Erorr 4]]/Table8[[#This Row],[Adj Close]]</f>
        <v>2.0157435545534837E-2</v>
      </c>
    </row>
    <row r="403" spans="6:17" x14ac:dyDescent="0.25">
      <c r="F403" s="50">
        <v>44048</v>
      </c>
      <c r="G403" s="51">
        <v>53.1145</v>
      </c>
      <c r="H403" s="82">
        <f t="shared" si="12"/>
        <v>51.316279999999992</v>
      </c>
      <c r="I403" s="82">
        <f>(Table8[[#This Row],[Adj Close]]-Table8[[#This Row],[Forecast 3 Period]])</f>
        <v>1.7982200000000077</v>
      </c>
      <c r="J403" s="82">
        <f>Table8[[#This Row],[Erorr ]]^2</f>
        <v>3.2335951684000275</v>
      </c>
      <c r="K403" s="82">
        <f>ABS(Table8[[#This Row],[Erorr ]])</f>
        <v>1.7982200000000077</v>
      </c>
      <c r="L403" s="83">
        <f>Table8[[#This Row],[Abs Erorr ]]/Table8[[#This Row],[Adj Close]]</f>
        <v>3.3855538506434357E-2</v>
      </c>
      <c r="M403" s="85">
        <f t="shared" si="13"/>
        <v>51.709860000000006</v>
      </c>
      <c r="N403" s="82">
        <f>(Table8[[#This Row],[Adj Close]]-Table8[[#This Row],[Forecast 6 Period ]])</f>
        <v>1.4046399999999934</v>
      </c>
      <c r="O403" s="82">
        <f>Table8[[#This Row],[Erorr 2]]^2</f>
        <v>1.9730135295999816</v>
      </c>
      <c r="P403" s="82">
        <f>ABS(Table8[[#This Row],[Erorr 2]])</f>
        <v>1.4046399999999934</v>
      </c>
      <c r="Q403" s="83">
        <f>Table8[[#This Row],[Abs Erorr 4]]/Table8[[#This Row],[Adj Close]]</f>
        <v>2.6445509230059464E-2</v>
      </c>
    </row>
    <row r="404" spans="6:17" x14ac:dyDescent="0.25">
      <c r="F404" s="50">
        <v>44049</v>
      </c>
      <c r="G404" s="51">
        <v>51.433700000000002</v>
      </c>
      <c r="H404" s="82">
        <f t="shared" si="12"/>
        <v>51.933700000000002</v>
      </c>
      <c r="I404" s="82">
        <f>(Table8[[#This Row],[Adj Close]]-Table8[[#This Row],[Forecast 3 Period]])</f>
        <v>-0.5</v>
      </c>
      <c r="J404" s="82">
        <f>Table8[[#This Row],[Erorr ]]^2</f>
        <v>0.25</v>
      </c>
      <c r="K404" s="82">
        <f>ABS(Table8[[#This Row],[Erorr ]])</f>
        <v>0.5</v>
      </c>
      <c r="L404" s="83">
        <f>Table8[[#This Row],[Abs Erorr ]]/Table8[[#This Row],[Adj Close]]</f>
        <v>9.721252797290492E-3</v>
      </c>
      <c r="M404" s="85">
        <f t="shared" si="13"/>
        <v>51.930250000000001</v>
      </c>
      <c r="N404" s="82">
        <f>(Table8[[#This Row],[Adj Close]]-Table8[[#This Row],[Forecast 6 Period ]])</f>
        <v>-0.49654999999999916</v>
      </c>
      <c r="O404" s="82">
        <f>Table8[[#This Row],[Erorr 2]]^2</f>
        <v>0.24656190249999915</v>
      </c>
      <c r="P404" s="82">
        <f>ABS(Table8[[#This Row],[Erorr 2]])</f>
        <v>0.49654999999999916</v>
      </c>
      <c r="Q404" s="83">
        <f>Table8[[#This Row],[Abs Erorr 4]]/Table8[[#This Row],[Adj Close]]</f>
        <v>9.6541761529891721E-3</v>
      </c>
    </row>
    <row r="405" spans="6:17" x14ac:dyDescent="0.25">
      <c r="F405" s="50">
        <v>44050</v>
      </c>
      <c r="G405" s="51">
        <v>52.548499999999997</v>
      </c>
      <c r="H405" s="82">
        <f t="shared" si="12"/>
        <v>51.809330000000003</v>
      </c>
      <c r="I405" s="82">
        <f>(Table8[[#This Row],[Adj Close]]-Table8[[#This Row],[Forecast 3 Period]])</f>
        <v>0.73916999999999433</v>
      </c>
      <c r="J405" s="82">
        <f>Table8[[#This Row],[Erorr ]]^2</f>
        <v>0.54637228889999157</v>
      </c>
      <c r="K405" s="82">
        <f>ABS(Table8[[#This Row],[Erorr ]])</f>
        <v>0.73916999999999433</v>
      </c>
      <c r="L405" s="83">
        <f>Table8[[#This Row],[Abs Erorr ]]/Table8[[#This Row],[Adj Close]]</f>
        <v>1.4066433865857148E-2</v>
      </c>
      <c r="M405" s="85">
        <f t="shared" si="13"/>
        <v>51.732160000000007</v>
      </c>
      <c r="N405" s="82">
        <f>(Table8[[#This Row],[Adj Close]]-Table8[[#This Row],[Forecast 6 Period ]])</f>
        <v>0.81633999999998963</v>
      </c>
      <c r="O405" s="82">
        <f>Table8[[#This Row],[Erorr 2]]^2</f>
        <v>0.66641099559998307</v>
      </c>
      <c r="P405" s="82">
        <f>ABS(Table8[[#This Row],[Erorr 2]])</f>
        <v>0.81633999999998963</v>
      </c>
      <c r="Q405" s="83">
        <f>Table8[[#This Row],[Abs Erorr 4]]/Table8[[#This Row],[Adj Close]]</f>
        <v>1.553498196903793E-2</v>
      </c>
    </row>
    <row r="406" spans="6:17" x14ac:dyDescent="0.25">
      <c r="F406" s="50">
        <v>44053</v>
      </c>
      <c r="G406" s="51">
        <v>54.889499999999998</v>
      </c>
      <c r="H406" s="82">
        <f t="shared" si="12"/>
        <v>52.383859999999999</v>
      </c>
      <c r="I406" s="82">
        <f>(Table8[[#This Row],[Adj Close]]-Table8[[#This Row],[Forecast 3 Period]])</f>
        <v>2.5056399999999996</v>
      </c>
      <c r="J406" s="82">
        <f>Table8[[#This Row],[Erorr ]]^2</f>
        <v>6.2782318095999985</v>
      </c>
      <c r="K406" s="82">
        <f>ABS(Table8[[#This Row],[Erorr ]])</f>
        <v>2.5056399999999996</v>
      </c>
      <c r="L406" s="83">
        <f>Table8[[#This Row],[Abs Erorr ]]/Table8[[#This Row],[Adj Close]]</f>
        <v>4.5648803505224128E-2</v>
      </c>
      <c r="M406" s="85">
        <f t="shared" si="13"/>
        <v>51.9251</v>
      </c>
      <c r="N406" s="82">
        <f>(Table8[[#This Row],[Adj Close]]-Table8[[#This Row],[Forecast 6 Period ]])</f>
        <v>2.9643999999999977</v>
      </c>
      <c r="O406" s="82">
        <f>Table8[[#This Row],[Erorr 2]]^2</f>
        <v>8.7876673599999862</v>
      </c>
      <c r="P406" s="82">
        <f>ABS(Table8[[#This Row],[Erorr 2]])</f>
        <v>2.9643999999999977</v>
      </c>
      <c r="Q406" s="83">
        <f>Table8[[#This Row],[Abs Erorr 4]]/Table8[[#This Row],[Adj Close]]</f>
        <v>5.4006686160376717E-2</v>
      </c>
    </row>
    <row r="407" spans="6:17" x14ac:dyDescent="0.25">
      <c r="F407" s="50">
        <v>44054</v>
      </c>
      <c r="G407" s="51">
        <v>55.275399999999998</v>
      </c>
      <c r="H407" s="82">
        <f t="shared" si="12"/>
        <v>53.150459999999995</v>
      </c>
      <c r="I407" s="82">
        <f>(Table8[[#This Row],[Adj Close]]-Table8[[#This Row],[Forecast 3 Period]])</f>
        <v>2.1249400000000023</v>
      </c>
      <c r="J407" s="82">
        <f>Table8[[#This Row],[Erorr ]]^2</f>
        <v>4.51537000360001</v>
      </c>
      <c r="K407" s="82">
        <f>ABS(Table8[[#This Row],[Erorr ]])</f>
        <v>2.1249400000000023</v>
      </c>
      <c r="L407" s="83">
        <f>Table8[[#This Row],[Abs Erorr ]]/Table8[[#This Row],[Adj Close]]</f>
        <v>3.844277924718776E-2</v>
      </c>
      <c r="M407" s="85">
        <f t="shared" si="13"/>
        <v>52.626540000000006</v>
      </c>
      <c r="N407" s="82">
        <f>(Table8[[#This Row],[Adj Close]]-Table8[[#This Row],[Forecast 6 Period ]])</f>
        <v>2.648859999999992</v>
      </c>
      <c r="O407" s="82">
        <f>Table8[[#This Row],[Erorr 2]]^2</f>
        <v>7.0164592995999575</v>
      </c>
      <c r="P407" s="82">
        <f>ABS(Table8[[#This Row],[Erorr 2]])</f>
        <v>2.648859999999992</v>
      </c>
      <c r="Q407" s="83">
        <f>Table8[[#This Row],[Abs Erorr 4]]/Table8[[#This Row],[Adj Close]]</f>
        <v>4.7921136708191925E-2</v>
      </c>
    </row>
    <row r="408" spans="6:17" x14ac:dyDescent="0.25">
      <c r="F408" s="50">
        <v>44055</v>
      </c>
      <c r="G408" s="51">
        <v>54.640799999999999</v>
      </c>
      <c r="H408" s="82">
        <f t="shared" si="12"/>
        <v>54.341560000000001</v>
      </c>
      <c r="I408" s="82">
        <f>(Table8[[#This Row],[Adj Close]]-Table8[[#This Row],[Forecast 3 Period]])</f>
        <v>0.29923999999999751</v>
      </c>
      <c r="J408" s="82">
        <f>Table8[[#This Row],[Erorr ]]^2</f>
        <v>8.9544577599998509E-2</v>
      </c>
      <c r="K408" s="82">
        <f>ABS(Table8[[#This Row],[Erorr ]])</f>
        <v>0.29923999999999751</v>
      </c>
      <c r="L408" s="83">
        <f>Table8[[#This Row],[Abs Erorr ]]/Table8[[#This Row],[Adj Close]]</f>
        <v>5.4764937555818642E-3</v>
      </c>
      <c r="M408" s="85">
        <f t="shared" si="13"/>
        <v>53.241370000000003</v>
      </c>
      <c r="N408" s="82">
        <f>(Table8[[#This Row],[Adj Close]]-Table8[[#This Row],[Forecast 6 Period ]])</f>
        <v>1.3994299999999953</v>
      </c>
      <c r="O408" s="82">
        <f>Table8[[#This Row],[Erorr 2]]^2</f>
        <v>1.9584043248999867</v>
      </c>
      <c r="P408" s="82">
        <f>ABS(Table8[[#This Row],[Erorr 2]])</f>
        <v>1.3994299999999953</v>
      </c>
      <c r="Q408" s="83">
        <f>Table8[[#This Row],[Abs Erorr 4]]/Table8[[#This Row],[Adj Close]]</f>
        <v>2.5611447855814616E-2</v>
      </c>
    </row>
    <row r="409" spans="6:17" x14ac:dyDescent="0.25">
      <c r="F409" s="50">
        <v>44056</v>
      </c>
      <c r="G409" s="51">
        <v>54.735199999999999</v>
      </c>
      <c r="H409" s="82">
        <f t="shared" si="12"/>
        <v>54.905789999999996</v>
      </c>
      <c r="I409" s="82">
        <f>(Table8[[#This Row],[Adj Close]]-Table8[[#This Row],[Forecast 3 Period]])</f>
        <v>-0.17058999999999713</v>
      </c>
      <c r="J409" s="82">
        <f>Table8[[#This Row],[Erorr ]]^2</f>
        <v>2.9100948099999021E-2</v>
      </c>
      <c r="K409" s="82">
        <f>ABS(Table8[[#This Row],[Erorr ]])</f>
        <v>0.17058999999999713</v>
      </c>
      <c r="L409" s="83">
        <f>Table8[[#This Row],[Abs Erorr ]]/Table8[[#This Row],[Adj Close]]</f>
        <v>3.1166415761703097E-3</v>
      </c>
      <c r="M409" s="85">
        <f t="shared" si="13"/>
        <v>53.925660000000001</v>
      </c>
      <c r="N409" s="82">
        <f>(Table8[[#This Row],[Adj Close]]-Table8[[#This Row],[Forecast 6 Period ]])</f>
        <v>0.80953999999999837</v>
      </c>
      <c r="O409" s="82">
        <f>Table8[[#This Row],[Erorr 2]]^2</f>
        <v>0.65535501159999732</v>
      </c>
      <c r="P409" s="82">
        <f>ABS(Table8[[#This Row],[Erorr 2]])</f>
        <v>0.80953999999999837</v>
      </c>
      <c r="Q409" s="83">
        <f>Table8[[#This Row],[Abs Erorr 4]]/Table8[[#This Row],[Adj Close]]</f>
        <v>1.479011678042646E-2</v>
      </c>
    </row>
    <row r="410" spans="6:17" x14ac:dyDescent="0.25">
      <c r="F410" s="50">
        <v>44057</v>
      </c>
      <c r="G410" s="51">
        <v>55.0867</v>
      </c>
      <c r="H410" s="82">
        <f t="shared" si="12"/>
        <v>54.868940000000002</v>
      </c>
      <c r="I410" s="82">
        <f>(Table8[[#This Row],[Adj Close]]-Table8[[#This Row],[Forecast 3 Period]])</f>
        <v>0.2177599999999984</v>
      </c>
      <c r="J410" s="82">
        <f>Table8[[#This Row],[Erorr ]]^2</f>
        <v>4.7419417599999306E-2</v>
      </c>
      <c r="K410" s="82">
        <f>ABS(Table8[[#This Row],[Erorr ]])</f>
        <v>0.2177599999999984</v>
      </c>
      <c r="L410" s="83">
        <f>Table8[[#This Row],[Abs Erorr ]]/Table8[[#This Row],[Adj Close]]</f>
        <v>3.9530412967195058E-3</v>
      </c>
      <c r="M410" s="85">
        <f t="shared" si="13"/>
        <v>54.306399999999996</v>
      </c>
      <c r="N410" s="82">
        <f>(Table8[[#This Row],[Adj Close]]-Table8[[#This Row],[Forecast 6 Period ]])</f>
        <v>0.78030000000000399</v>
      </c>
      <c r="O410" s="82">
        <f>Table8[[#This Row],[Erorr 2]]^2</f>
        <v>0.60886809000000619</v>
      </c>
      <c r="P410" s="82">
        <f>ABS(Table8[[#This Row],[Erorr 2]])</f>
        <v>0.78030000000000399</v>
      </c>
      <c r="Q410" s="83">
        <f>Table8[[#This Row],[Abs Erorr 4]]/Table8[[#This Row],[Adj Close]]</f>
        <v>1.4164943625230846E-2</v>
      </c>
    </row>
    <row r="411" spans="6:17" x14ac:dyDescent="0.25">
      <c r="F411" s="50">
        <v>44060</v>
      </c>
      <c r="G411" s="51">
        <v>54.126300000000001</v>
      </c>
      <c r="H411" s="82">
        <f t="shared" si="12"/>
        <v>54.847480000000004</v>
      </c>
      <c r="I411" s="82">
        <f>(Table8[[#This Row],[Adj Close]]-Table8[[#This Row],[Forecast 3 Period]])</f>
        <v>-0.72118000000000393</v>
      </c>
      <c r="J411" s="82">
        <f>Table8[[#This Row],[Erorr ]]^2</f>
        <v>0.52010059240000561</v>
      </c>
      <c r="K411" s="82">
        <f>ABS(Table8[[#This Row],[Erorr ]])</f>
        <v>0.72118000000000393</v>
      </c>
      <c r="L411" s="83">
        <f>Table8[[#This Row],[Abs Erorr ]]/Table8[[#This Row],[Adj Close]]</f>
        <v>1.3324021778691762E-2</v>
      </c>
      <c r="M411" s="85">
        <f t="shared" si="13"/>
        <v>54.691420000000001</v>
      </c>
      <c r="N411" s="82">
        <f>(Table8[[#This Row],[Adj Close]]-Table8[[#This Row],[Forecast 6 Period ]])</f>
        <v>-0.56512000000000029</v>
      </c>
      <c r="O411" s="82">
        <f>Table8[[#This Row],[Erorr 2]]^2</f>
        <v>0.31936061440000035</v>
      </c>
      <c r="P411" s="82">
        <f>ABS(Table8[[#This Row],[Erorr 2]])</f>
        <v>0.56512000000000029</v>
      </c>
      <c r="Q411" s="83">
        <f>Table8[[#This Row],[Abs Erorr 4]]/Table8[[#This Row],[Adj Close]]</f>
        <v>1.0440765395011303E-2</v>
      </c>
    </row>
    <row r="412" spans="6:17" x14ac:dyDescent="0.25">
      <c r="F412" s="50">
        <v>44061</v>
      </c>
      <c r="G412" s="51">
        <v>53.200200000000002</v>
      </c>
      <c r="H412" s="82">
        <f t="shared" si="12"/>
        <v>54.597089999999994</v>
      </c>
      <c r="I412" s="82">
        <f>(Table8[[#This Row],[Adj Close]]-Table8[[#This Row],[Forecast 3 Period]])</f>
        <v>-1.396889999999992</v>
      </c>
      <c r="J412" s="82">
        <f>Table8[[#This Row],[Erorr ]]^2</f>
        <v>1.9513016720999776</v>
      </c>
      <c r="K412" s="82">
        <f>ABS(Table8[[#This Row],[Erorr ]])</f>
        <v>1.396889999999992</v>
      </c>
      <c r="L412" s="83">
        <f>Table8[[#This Row],[Abs Erorr ]]/Table8[[#This Row],[Adj Close]]</f>
        <v>2.6257232115668588E-2</v>
      </c>
      <c r="M412" s="85">
        <f t="shared" si="13"/>
        <v>54.734290000000009</v>
      </c>
      <c r="N412" s="82">
        <f>(Table8[[#This Row],[Adj Close]]-Table8[[#This Row],[Forecast 6 Period ]])</f>
        <v>-1.5340900000000062</v>
      </c>
      <c r="O412" s="82">
        <f>Table8[[#This Row],[Erorr 2]]^2</f>
        <v>2.3534321281000188</v>
      </c>
      <c r="P412" s="82">
        <f>ABS(Table8[[#This Row],[Erorr 2]])</f>
        <v>1.5340900000000062</v>
      </c>
      <c r="Q412" s="83">
        <f>Table8[[#This Row],[Abs Erorr 4]]/Table8[[#This Row],[Adj Close]]</f>
        <v>2.8836169788835495E-2</v>
      </c>
    </row>
    <row r="413" spans="6:17" x14ac:dyDescent="0.25">
      <c r="F413" s="50">
        <v>44062</v>
      </c>
      <c r="G413" s="51">
        <v>52.651400000000002</v>
      </c>
      <c r="H413" s="82">
        <f t="shared" si="12"/>
        <v>54.043980000000005</v>
      </c>
      <c r="I413" s="82">
        <f>(Table8[[#This Row],[Adj Close]]-Table8[[#This Row],[Forecast 3 Period]])</f>
        <v>-1.3925800000000024</v>
      </c>
      <c r="J413" s="82">
        <f>Table8[[#This Row],[Erorr ]]^2</f>
        <v>1.9392790564000066</v>
      </c>
      <c r="K413" s="82">
        <f>ABS(Table8[[#This Row],[Erorr ]])</f>
        <v>1.3925800000000024</v>
      </c>
      <c r="L413" s="83">
        <f>Table8[[#This Row],[Abs Erorr ]]/Table8[[#This Row],[Adj Close]]</f>
        <v>2.6449059284273588E-2</v>
      </c>
      <c r="M413" s="85">
        <f t="shared" si="13"/>
        <v>54.421300000000009</v>
      </c>
      <c r="N413" s="82">
        <f>(Table8[[#This Row],[Adj Close]]-Table8[[#This Row],[Forecast 6 Period ]])</f>
        <v>-1.7699000000000069</v>
      </c>
      <c r="O413" s="82">
        <f>Table8[[#This Row],[Erorr 2]]^2</f>
        <v>3.1325460100000244</v>
      </c>
      <c r="P413" s="82">
        <f>ABS(Table8[[#This Row],[Erorr 2]])</f>
        <v>1.7699000000000069</v>
      </c>
      <c r="Q413" s="83">
        <f>Table8[[#This Row],[Abs Erorr 4]]/Table8[[#This Row],[Adj Close]]</f>
        <v>3.3615440425136027E-2</v>
      </c>
    </row>
    <row r="414" spans="6:17" x14ac:dyDescent="0.25">
      <c r="F414" s="50">
        <v>44063</v>
      </c>
      <c r="G414" s="51">
        <v>52.308399999999999</v>
      </c>
      <c r="H414" s="82">
        <f t="shared" si="12"/>
        <v>53.258510000000001</v>
      </c>
      <c r="I414" s="82">
        <f>(Table8[[#This Row],[Adj Close]]-Table8[[#This Row],[Forecast 3 Period]])</f>
        <v>-0.95011000000000223</v>
      </c>
      <c r="J414" s="82">
        <f>Table8[[#This Row],[Erorr ]]^2</f>
        <v>0.9027090121000042</v>
      </c>
      <c r="K414" s="82">
        <f>ABS(Table8[[#This Row],[Erorr ]])</f>
        <v>0.95011000000000223</v>
      </c>
      <c r="L414" s="83">
        <f>Table8[[#This Row],[Abs Erorr ]]/Table8[[#This Row],[Adj Close]]</f>
        <v>1.8163621903938991E-2</v>
      </c>
      <c r="M414" s="85">
        <f t="shared" si="13"/>
        <v>53.950520000000012</v>
      </c>
      <c r="N414" s="82">
        <f>(Table8[[#This Row],[Adj Close]]-Table8[[#This Row],[Forecast 6 Period ]])</f>
        <v>-1.6421200000000127</v>
      </c>
      <c r="O414" s="82">
        <f>Table8[[#This Row],[Erorr 2]]^2</f>
        <v>2.6965580944000416</v>
      </c>
      <c r="P414" s="82">
        <f>ABS(Table8[[#This Row],[Erorr 2]])</f>
        <v>1.6421200000000127</v>
      </c>
      <c r="Q414" s="83">
        <f>Table8[[#This Row],[Abs Erorr 4]]/Table8[[#This Row],[Adj Close]]</f>
        <v>3.1393045858791567E-2</v>
      </c>
    </row>
    <row r="415" spans="6:17" x14ac:dyDescent="0.25">
      <c r="F415" s="50">
        <v>44064</v>
      </c>
      <c r="G415" s="51">
        <v>52.874400000000001</v>
      </c>
      <c r="H415" s="82">
        <f t="shared" si="12"/>
        <v>52.678840000000001</v>
      </c>
      <c r="I415" s="82">
        <f>(Table8[[#This Row],[Adj Close]]-Table8[[#This Row],[Forecast 3 Period]])</f>
        <v>0.1955600000000004</v>
      </c>
      <c r="J415" s="82">
        <f>Table8[[#This Row],[Erorr ]]^2</f>
        <v>3.8243713600000159E-2</v>
      </c>
      <c r="K415" s="82">
        <f>ABS(Table8[[#This Row],[Erorr ]])</f>
        <v>0.1955600000000004</v>
      </c>
      <c r="L415" s="83">
        <f>Table8[[#This Row],[Abs Erorr ]]/Table8[[#This Row],[Adj Close]]</f>
        <v>3.6985762486193771E-3</v>
      </c>
      <c r="M415" s="85">
        <f t="shared" si="13"/>
        <v>53.439450000000008</v>
      </c>
      <c r="N415" s="82">
        <f>(Table8[[#This Row],[Adj Close]]-Table8[[#This Row],[Forecast 6 Period ]])</f>
        <v>-0.56505000000000649</v>
      </c>
      <c r="O415" s="82">
        <f>Table8[[#This Row],[Erorr 2]]^2</f>
        <v>0.31928150250000736</v>
      </c>
      <c r="P415" s="82">
        <f>ABS(Table8[[#This Row],[Erorr 2]])</f>
        <v>0.56505000000000649</v>
      </c>
      <c r="Q415" s="83">
        <f>Table8[[#This Row],[Abs Erorr 4]]/Table8[[#This Row],[Adj Close]]</f>
        <v>1.068664608960114E-2</v>
      </c>
    </row>
    <row r="416" spans="6:17" x14ac:dyDescent="0.25">
      <c r="F416" s="50">
        <v>44067</v>
      </c>
      <c r="G416" s="51">
        <v>56.578800000000001</v>
      </c>
      <c r="H416" s="82">
        <f t="shared" si="12"/>
        <v>52.637700000000002</v>
      </c>
      <c r="I416" s="82">
        <f>(Table8[[#This Row],[Adj Close]]-Table8[[#This Row],[Forecast 3 Period]])</f>
        <v>3.9410999999999987</v>
      </c>
      <c r="J416" s="82">
        <f>Table8[[#This Row],[Erorr ]]^2</f>
        <v>15.53226920999999</v>
      </c>
      <c r="K416" s="82">
        <f>ABS(Table8[[#This Row],[Erorr ]])</f>
        <v>3.9410999999999987</v>
      </c>
      <c r="L416" s="83">
        <f>Table8[[#This Row],[Abs Erorr ]]/Table8[[#This Row],[Adj Close]]</f>
        <v>6.9656832594540682E-2</v>
      </c>
      <c r="M416" s="85">
        <f t="shared" si="13"/>
        <v>53.128180000000008</v>
      </c>
      <c r="N416" s="82">
        <f>(Table8[[#This Row],[Adj Close]]-Table8[[#This Row],[Forecast 6 Period ]])</f>
        <v>3.4506199999999936</v>
      </c>
      <c r="O416" s="82">
        <f>Table8[[#This Row],[Erorr 2]]^2</f>
        <v>11.906778384399956</v>
      </c>
      <c r="P416" s="82">
        <f>ABS(Table8[[#This Row],[Erorr 2]])</f>
        <v>3.4506199999999936</v>
      </c>
      <c r="Q416" s="83">
        <f>Table8[[#This Row],[Abs Erorr 4]]/Table8[[#This Row],[Adj Close]]</f>
        <v>6.0987861177684816E-2</v>
      </c>
    </row>
    <row r="417" spans="6:17" x14ac:dyDescent="0.25">
      <c r="F417" s="50">
        <v>44068</v>
      </c>
      <c r="G417" s="51">
        <v>55.258200000000002</v>
      </c>
      <c r="H417" s="82">
        <f t="shared" si="12"/>
        <v>54.186360000000008</v>
      </c>
      <c r="I417" s="82">
        <f>(Table8[[#This Row],[Adj Close]]-Table8[[#This Row],[Forecast 3 Period]])</f>
        <v>1.0718399999999946</v>
      </c>
      <c r="J417" s="82">
        <f>Table8[[#This Row],[Erorr ]]^2</f>
        <v>1.1488409855999884</v>
      </c>
      <c r="K417" s="82">
        <f>ABS(Table8[[#This Row],[Erorr ]])</f>
        <v>1.0718399999999946</v>
      </c>
      <c r="L417" s="83">
        <f>Table8[[#This Row],[Abs Erorr ]]/Table8[[#This Row],[Adj Close]]</f>
        <v>1.9396940182633427E-2</v>
      </c>
      <c r="M417" s="85">
        <f t="shared" si="13"/>
        <v>53.61525000000001</v>
      </c>
      <c r="N417" s="82">
        <f>(Table8[[#This Row],[Adj Close]]-Table8[[#This Row],[Forecast 6 Period ]])</f>
        <v>1.6429499999999919</v>
      </c>
      <c r="O417" s="82">
        <f>Table8[[#This Row],[Erorr 2]]^2</f>
        <v>2.6992847024999733</v>
      </c>
      <c r="P417" s="82">
        <f>ABS(Table8[[#This Row],[Erorr 2]])</f>
        <v>1.6429499999999919</v>
      </c>
      <c r="Q417" s="83">
        <f>Table8[[#This Row],[Abs Erorr 4]]/Table8[[#This Row],[Adj Close]]</f>
        <v>2.9732238835141062E-2</v>
      </c>
    </row>
    <row r="418" spans="6:17" x14ac:dyDescent="0.25">
      <c r="F418" s="50">
        <v>44069</v>
      </c>
      <c r="G418" s="51">
        <v>54.932400000000001</v>
      </c>
      <c r="H418" s="82">
        <f t="shared" si="12"/>
        <v>54.939239999999998</v>
      </c>
      <c r="I418" s="82">
        <f>(Table8[[#This Row],[Adj Close]]-Table8[[#This Row],[Forecast 3 Period]])</f>
        <v>-6.8399999999968486E-3</v>
      </c>
      <c r="J418" s="82">
        <f>Table8[[#This Row],[Erorr ]]^2</f>
        <v>4.6785599999956891E-5</v>
      </c>
      <c r="K418" s="82">
        <f>ABS(Table8[[#This Row],[Erorr ]])</f>
        <v>6.8399999999968486E-3</v>
      </c>
      <c r="L418" s="83">
        <f>Table8[[#This Row],[Abs Erorr ]]/Table8[[#This Row],[Adj Close]]</f>
        <v>1.2451667868137653E-4</v>
      </c>
      <c r="M418" s="85">
        <f t="shared" si="13"/>
        <v>53.989120000000007</v>
      </c>
      <c r="N418" s="82">
        <f>(Table8[[#This Row],[Adj Close]]-Table8[[#This Row],[Forecast 6 Period ]])</f>
        <v>0.94327999999999435</v>
      </c>
      <c r="O418" s="82">
        <f>Table8[[#This Row],[Erorr 2]]^2</f>
        <v>0.88977715839998939</v>
      </c>
      <c r="P418" s="82">
        <f>ABS(Table8[[#This Row],[Erorr 2]])</f>
        <v>0.94327999999999435</v>
      </c>
      <c r="Q418" s="83">
        <f>Table8[[#This Row],[Abs Erorr 4]]/Table8[[#This Row],[Adj Close]]</f>
        <v>1.717165097465238E-2</v>
      </c>
    </row>
    <row r="419" spans="6:17" x14ac:dyDescent="0.25">
      <c r="F419" s="50">
        <v>44070</v>
      </c>
      <c r="G419" s="51">
        <v>57.127600000000001</v>
      </c>
      <c r="H419" s="82">
        <f t="shared" si="12"/>
        <v>55.524060000000006</v>
      </c>
      <c r="I419" s="82">
        <f>(Table8[[#This Row],[Adj Close]]-Table8[[#This Row],[Forecast 3 Period]])</f>
        <v>1.6035399999999953</v>
      </c>
      <c r="J419" s="82">
        <f>Table8[[#This Row],[Erorr ]]^2</f>
        <v>2.5713405315999851</v>
      </c>
      <c r="K419" s="82">
        <f>ABS(Table8[[#This Row],[Erorr ]])</f>
        <v>1.6035399999999953</v>
      </c>
      <c r="L419" s="83">
        <f>Table8[[#This Row],[Abs Erorr ]]/Table8[[#This Row],[Adj Close]]</f>
        <v>2.8069444541692551E-2</v>
      </c>
      <c r="M419" s="85">
        <f t="shared" si="13"/>
        <v>54.424740000000007</v>
      </c>
      <c r="N419" s="82">
        <f>(Table8[[#This Row],[Adj Close]]-Table8[[#This Row],[Forecast 6 Period ]])</f>
        <v>2.702859999999994</v>
      </c>
      <c r="O419" s="82">
        <f>Table8[[#This Row],[Erorr 2]]^2</f>
        <v>7.3054521795999676</v>
      </c>
      <c r="P419" s="82">
        <f>ABS(Table8[[#This Row],[Erorr 2]])</f>
        <v>2.702859999999994</v>
      </c>
      <c r="Q419" s="83">
        <f>Table8[[#This Row],[Abs Erorr 4]]/Table8[[#This Row],[Adj Close]]</f>
        <v>4.7312682486223716E-2</v>
      </c>
    </row>
    <row r="420" spans="6:17" x14ac:dyDescent="0.25">
      <c r="F420" s="50">
        <v>44071</v>
      </c>
      <c r="G420" s="51">
        <v>58.259500000000003</v>
      </c>
      <c r="H420" s="82">
        <f t="shared" si="12"/>
        <v>55.90822</v>
      </c>
      <c r="I420" s="82">
        <f>(Table8[[#This Row],[Adj Close]]-Table8[[#This Row],[Forecast 3 Period]])</f>
        <v>2.3512800000000027</v>
      </c>
      <c r="J420" s="82">
        <f>Table8[[#This Row],[Erorr ]]^2</f>
        <v>5.5285176384000128</v>
      </c>
      <c r="K420" s="82">
        <f>ABS(Table8[[#This Row],[Erorr ]])</f>
        <v>2.3512800000000027</v>
      </c>
      <c r="L420" s="83">
        <f>Table8[[#This Row],[Abs Erorr ]]/Table8[[#This Row],[Adj Close]]</f>
        <v>4.0358739776345534E-2</v>
      </c>
      <c r="M420" s="85">
        <f t="shared" si="13"/>
        <v>55.29768</v>
      </c>
      <c r="N420" s="82">
        <f>(Table8[[#This Row],[Adj Close]]-Table8[[#This Row],[Forecast 6 Period ]])</f>
        <v>2.961820000000003</v>
      </c>
      <c r="O420" s="82">
        <f>Table8[[#This Row],[Erorr 2]]^2</f>
        <v>8.7723777124000186</v>
      </c>
      <c r="P420" s="82">
        <f>ABS(Table8[[#This Row],[Erorr 2]])</f>
        <v>2.961820000000003</v>
      </c>
      <c r="Q420" s="83">
        <f>Table8[[#This Row],[Abs Erorr 4]]/Table8[[#This Row],[Adj Close]]</f>
        <v>5.0838404037109874E-2</v>
      </c>
    </row>
    <row r="421" spans="6:17" x14ac:dyDescent="0.25">
      <c r="F421" s="50">
        <v>44074</v>
      </c>
      <c r="G421" s="51">
        <v>56.381599999999999</v>
      </c>
      <c r="H421" s="82">
        <f t="shared" si="12"/>
        <v>56.921800000000005</v>
      </c>
      <c r="I421" s="82">
        <f>(Table8[[#This Row],[Adj Close]]-Table8[[#This Row],[Forecast 3 Period]])</f>
        <v>-0.54020000000000579</v>
      </c>
      <c r="J421" s="82">
        <f>Table8[[#This Row],[Erorr ]]^2</f>
        <v>0.29181604000000627</v>
      </c>
      <c r="K421" s="82">
        <f>ABS(Table8[[#This Row],[Erorr ]])</f>
        <v>0.54020000000000579</v>
      </c>
      <c r="L421" s="83">
        <f>Table8[[#This Row],[Abs Erorr ]]/Table8[[#This Row],[Adj Close]]</f>
        <v>9.5811399463655838E-3</v>
      </c>
      <c r="M421" s="85">
        <f t="shared" si="13"/>
        <v>56.060860000000005</v>
      </c>
      <c r="N421" s="82">
        <f>(Table8[[#This Row],[Adj Close]]-Table8[[#This Row],[Forecast 6 Period ]])</f>
        <v>0.32073999999999359</v>
      </c>
      <c r="O421" s="82">
        <f>Table8[[#This Row],[Erorr 2]]^2</f>
        <v>0.10287414759999589</v>
      </c>
      <c r="P421" s="82">
        <f>ABS(Table8[[#This Row],[Erorr 2]])</f>
        <v>0.32073999999999359</v>
      </c>
      <c r="Q421" s="83">
        <f>Table8[[#This Row],[Abs Erorr 4]]/Table8[[#This Row],[Adj Close]]</f>
        <v>5.6887353320940444E-3</v>
      </c>
    </row>
    <row r="422" spans="6:17" x14ac:dyDescent="0.25">
      <c r="F422" s="50">
        <v>44075</v>
      </c>
      <c r="G422" s="51">
        <v>57.0762</v>
      </c>
      <c r="H422" s="82">
        <f t="shared" si="12"/>
        <v>57.168769999999995</v>
      </c>
      <c r="I422" s="82">
        <f>(Table8[[#This Row],[Adj Close]]-Table8[[#This Row],[Forecast 3 Period]])</f>
        <v>-9.2569999999994934E-2</v>
      </c>
      <c r="J422" s="82">
        <f>Table8[[#This Row],[Erorr ]]^2</f>
        <v>8.5692048999990618E-3</v>
      </c>
      <c r="K422" s="82">
        <f>ABS(Table8[[#This Row],[Erorr ]])</f>
        <v>9.2569999999994934E-2</v>
      </c>
      <c r="L422" s="83">
        <f>Table8[[#This Row],[Abs Erorr ]]/Table8[[#This Row],[Adj Close]]</f>
        <v>1.6218669077477993E-3</v>
      </c>
      <c r="M422" s="85">
        <f t="shared" si="13"/>
        <v>56.523920000000004</v>
      </c>
      <c r="N422" s="82">
        <f>(Table8[[#This Row],[Adj Close]]-Table8[[#This Row],[Forecast 6 Period ]])</f>
        <v>0.55227999999999611</v>
      </c>
      <c r="O422" s="82">
        <f>Table8[[#This Row],[Erorr 2]]^2</f>
        <v>0.30501319839999569</v>
      </c>
      <c r="P422" s="82">
        <f>ABS(Table8[[#This Row],[Erorr 2]])</f>
        <v>0.55227999999999611</v>
      </c>
      <c r="Q422" s="83">
        <f>Table8[[#This Row],[Abs Erorr 4]]/Table8[[#This Row],[Adj Close]]</f>
        <v>9.6761872724532485E-3</v>
      </c>
    </row>
    <row r="423" spans="6:17" x14ac:dyDescent="0.25">
      <c r="F423" s="50">
        <v>44076</v>
      </c>
      <c r="G423" s="51">
        <v>58.662599999999998</v>
      </c>
      <c r="H423" s="82">
        <f t="shared" si="12"/>
        <v>57.222809999999996</v>
      </c>
      <c r="I423" s="82">
        <f>(Table8[[#This Row],[Adj Close]]-Table8[[#This Row],[Forecast 3 Period]])</f>
        <v>1.4397900000000021</v>
      </c>
      <c r="J423" s="82">
        <f>Table8[[#This Row],[Erorr ]]^2</f>
        <v>2.0729952441000061</v>
      </c>
      <c r="K423" s="82">
        <f>ABS(Table8[[#This Row],[Erorr ]])</f>
        <v>1.4397900000000021</v>
      </c>
      <c r="L423" s="83">
        <f>Table8[[#This Row],[Abs Erorr ]]/Table8[[#This Row],[Adj Close]]</f>
        <v>2.4543576316085586E-2</v>
      </c>
      <c r="M423" s="85">
        <f t="shared" si="13"/>
        <v>56.788040000000009</v>
      </c>
      <c r="N423" s="82">
        <f>(Table8[[#This Row],[Adj Close]]-Table8[[#This Row],[Forecast 6 Period ]])</f>
        <v>1.8745599999999882</v>
      </c>
      <c r="O423" s="82">
        <f>Table8[[#This Row],[Erorr 2]]^2</f>
        <v>3.5139751935999559</v>
      </c>
      <c r="P423" s="82">
        <f>ABS(Table8[[#This Row],[Erorr 2]])</f>
        <v>1.8745599999999882</v>
      </c>
      <c r="Q423" s="83">
        <f>Table8[[#This Row],[Abs Erorr 4]]/Table8[[#This Row],[Adj Close]]</f>
        <v>3.1954942331229579E-2</v>
      </c>
    </row>
    <row r="424" spans="6:17" x14ac:dyDescent="0.25">
      <c r="F424" s="50">
        <v>44077</v>
      </c>
      <c r="G424" s="51">
        <v>58.774099999999997</v>
      </c>
      <c r="H424" s="82">
        <f t="shared" si="12"/>
        <v>57.502380000000002</v>
      </c>
      <c r="I424" s="82">
        <f>(Table8[[#This Row],[Adj Close]]-Table8[[#This Row],[Forecast 3 Period]])</f>
        <v>1.2717199999999949</v>
      </c>
      <c r="J424" s="82">
        <f>Table8[[#This Row],[Erorr ]]^2</f>
        <v>1.6172717583999869</v>
      </c>
      <c r="K424" s="82">
        <f>ABS(Table8[[#This Row],[Erorr ]])</f>
        <v>1.2717199999999949</v>
      </c>
      <c r="L424" s="83">
        <f>Table8[[#This Row],[Abs Erorr ]]/Table8[[#This Row],[Adj Close]]</f>
        <v>2.1637421925644031E-2</v>
      </c>
      <c r="M424" s="85">
        <f t="shared" si="13"/>
        <v>57.281980000000004</v>
      </c>
      <c r="N424" s="82">
        <f>(Table8[[#This Row],[Adj Close]]-Table8[[#This Row],[Forecast 6 Period ]])</f>
        <v>1.4921199999999928</v>
      </c>
      <c r="O424" s="82">
        <f>Table8[[#This Row],[Erorr 2]]^2</f>
        <v>2.2264220943999784</v>
      </c>
      <c r="P424" s="82">
        <f>ABS(Table8[[#This Row],[Erorr 2]])</f>
        <v>1.4921199999999928</v>
      </c>
      <c r="Q424" s="83">
        <f>Table8[[#This Row],[Abs Erorr 4]]/Table8[[#This Row],[Adj Close]]</f>
        <v>2.5387373009539794E-2</v>
      </c>
    </row>
    <row r="425" spans="6:17" x14ac:dyDescent="0.25">
      <c r="F425" s="50">
        <v>44078</v>
      </c>
      <c r="G425" s="51">
        <v>58.499600000000001</v>
      </c>
      <c r="H425" s="82">
        <f t="shared" si="12"/>
        <v>58.231279999999998</v>
      </c>
      <c r="I425" s="82">
        <f>(Table8[[#This Row],[Adj Close]]-Table8[[#This Row],[Forecast 3 Period]])</f>
        <v>0.26832000000000278</v>
      </c>
      <c r="J425" s="82">
        <f>Table8[[#This Row],[Erorr ]]^2</f>
        <v>7.1995622400001485E-2</v>
      </c>
      <c r="K425" s="82">
        <f>ABS(Table8[[#This Row],[Erorr ]])</f>
        <v>0.26832000000000278</v>
      </c>
      <c r="L425" s="83">
        <f>Table8[[#This Row],[Abs Erorr ]]/Table8[[#This Row],[Adj Close]]</f>
        <v>4.5866980287045172E-3</v>
      </c>
      <c r="M425" s="85">
        <f t="shared" si="13"/>
        <v>57.717610000000001</v>
      </c>
      <c r="N425" s="82">
        <f>(Table8[[#This Row],[Adj Close]]-Table8[[#This Row],[Forecast 6 Period ]])</f>
        <v>0.78199000000000041</v>
      </c>
      <c r="O425" s="82">
        <f>Table8[[#This Row],[Erorr 2]]^2</f>
        <v>0.61150836010000065</v>
      </c>
      <c r="P425" s="82">
        <f>ABS(Table8[[#This Row],[Erorr 2]])</f>
        <v>0.78199000000000041</v>
      </c>
      <c r="Q425" s="83">
        <f>Table8[[#This Row],[Abs Erorr 4]]/Table8[[#This Row],[Adj Close]]</f>
        <v>1.3367441828662082E-2</v>
      </c>
    </row>
    <row r="426" spans="6:17" x14ac:dyDescent="0.25">
      <c r="F426" s="50">
        <v>44082</v>
      </c>
      <c r="G426" s="51">
        <v>58.636800000000001</v>
      </c>
      <c r="H426" s="82">
        <f t="shared" si="12"/>
        <v>58.630850000000002</v>
      </c>
      <c r="I426" s="82">
        <f>(Table8[[#This Row],[Adj Close]]-Table8[[#This Row],[Forecast 3 Period]])</f>
        <v>5.9499999999985675E-3</v>
      </c>
      <c r="J426" s="82">
        <f>Table8[[#This Row],[Erorr ]]^2</f>
        <v>3.5402499999982956E-5</v>
      </c>
      <c r="K426" s="82">
        <f>ABS(Table8[[#This Row],[Erorr ]])</f>
        <v>5.9499999999985675E-3</v>
      </c>
      <c r="L426" s="83">
        <f>Table8[[#This Row],[Abs Erorr ]]/Table8[[#This Row],[Adj Close]]</f>
        <v>1.0147211307572322E-4</v>
      </c>
      <c r="M426" s="85">
        <f t="shared" si="13"/>
        <v>58.066610000000004</v>
      </c>
      <c r="N426" s="82">
        <f>(Table8[[#This Row],[Adj Close]]-Table8[[#This Row],[Forecast 6 Period ]])</f>
        <v>0.57018999999999664</v>
      </c>
      <c r="O426" s="82">
        <f>Table8[[#This Row],[Erorr 2]]^2</f>
        <v>0.32511663609999619</v>
      </c>
      <c r="P426" s="82">
        <f>ABS(Table8[[#This Row],[Erorr 2]])</f>
        <v>0.57018999999999664</v>
      </c>
      <c r="Q426" s="83">
        <f>Table8[[#This Row],[Abs Erorr 4]]/Table8[[#This Row],[Adj Close]]</f>
        <v>9.724098177253818E-3</v>
      </c>
    </row>
    <row r="427" spans="6:17" x14ac:dyDescent="0.25">
      <c r="F427" s="50">
        <v>44083</v>
      </c>
      <c r="G427" s="51">
        <v>58.723199999999999</v>
      </c>
      <c r="H427" s="82">
        <f t="shared" si="12"/>
        <v>58.636829999999996</v>
      </c>
      <c r="I427" s="82">
        <f>(Table8[[#This Row],[Adj Close]]-Table8[[#This Row],[Forecast 3 Period]])</f>
        <v>8.6370000000002278E-2</v>
      </c>
      <c r="J427" s="82">
        <f>Table8[[#This Row],[Erorr ]]^2</f>
        <v>7.4597769000003932E-3</v>
      </c>
      <c r="K427" s="82">
        <f>ABS(Table8[[#This Row],[Erorr ]])</f>
        <v>8.6370000000002278E-2</v>
      </c>
      <c r="L427" s="83">
        <f>Table8[[#This Row],[Abs Erorr ]]/Table8[[#This Row],[Adj Close]]</f>
        <v>1.4707985940821053E-3</v>
      </c>
      <c r="M427" s="85">
        <f t="shared" si="13"/>
        <v>58.260400000000004</v>
      </c>
      <c r="N427" s="82">
        <f>(Table8[[#This Row],[Adj Close]]-Table8[[#This Row],[Forecast 6 Period ]])</f>
        <v>0.46279999999999433</v>
      </c>
      <c r="O427" s="82">
        <f>Table8[[#This Row],[Erorr 2]]^2</f>
        <v>0.21418383999999474</v>
      </c>
      <c r="P427" s="82">
        <f>ABS(Table8[[#This Row],[Erorr 2]])</f>
        <v>0.46279999999999433</v>
      </c>
      <c r="Q427" s="83">
        <f>Table8[[#This Row],[Abs Erorr 4]]/Table8[[#This Row],[Adj Close]]</f>
        <v>7.881041905073197E-3</v>
      </c>
    </row>
    <row r="428" spans="6:17" x14ac:dyDescent="0.25">
      <c r="F428" s="50">
        <v>44084</v>
      </c>
      <c r="G428" s="51">
        <v>59.06</v>
      </c>
      <c r="H428" s="82">
        <f t="shared" si="12"/>
        <v>58.630200000000002</v>
      </c>
      <c r="I428" s="82">
        <f>(Table8[[#This Row],[Adj Close]]-Table8[[#This Row],[Forecast 3 Period]])</f>
        <v>0.42980000000000018</v>
      </c>
      <c r="J428" s="82">
        <f>Table8[[#This Row],[Erorr ]]^2</f>
        <v>0.18472804000000015</v>
      </c>
      <c r="K428" s="82">
        <f>ABS(Table8[[#This Row],[Erorr ]])</f>
        <v>0.42980000000000018</v>
      </c>
      <c r="L428" s="83">
        <f>Table8[[#This Row],[Abs Erorr ]]/Table8[[#This Row],[Adj Close]]</f>
        <v>7.2773450728073176E-3</v>
      </c>
      <c r="M428" s="85">
        <f t="shared" si="13"/>
        <v>58.500620000000005</v>
      </c>
      <c r="N428" s="82">
        <f>(Table8[[#This Row],[Adj Close]]-Table8[[#This Row],[Forecast 6 Period ]])</f>
        <v>0.55937999999999732</v>
      </c>
      <c r="O428" s="82">
        <f>Table8[[#This Row],[Erorr 2]]^2</f>
        <v>0.31290598439999701</v>
      </c>
      <c r="P428" s="82">
        <f>ABS(Table8[[#This Row],[Erorr 2]])</f>
        <v>0.55937999999999732</v>
      </c>
      <c r="Q428" s="83">
        <f>Table8[[#This Row],[Abs Erorr 4]]/Table8[[#This Row],[Adj Close]]</f>
        <v>9.4713850321706278E-3</v>
      </c>
    </row>
    <row r="429" spans="6:17" x14ac:dyDescent="0.25">
      <c r="F429" s="50">
        <v>44085</v>
      </c>
      <c r="G429" s="51">
        <v>60.476300000000002</v>
      </c>
      <c r="H429" s="82">
        <f t="shared" si="12"/>
        <v>58.832000000000001</v>
      </c>
      <c r="I429" s="82">
        <f>(Table8[[#This Row],[Adj Close]]-Table8[[#This Row],[Forecast 3 Period]])</f>
        <v>1.6443000000000012</v>
      </c>
      <c r="J429" s="82">
        <f>Table8[[#This Row],[Erorr ]]^2</f>
        <v>2.7037224900000041</v>
      </c>
      <c r="K429" s="82">
        <f>ABS(Table8[[#This Row],[Erorr ]])</f>
        <v>1.6443000000000012</v>
      </c>
      <c r="L429" s="83">
        <f>Table8[[#This Row],[Abs Erorr ]]/Table8[[#This Row],[Adj Close]]</f>
        <v>2.7189163358208111E-2</v>
      </c>
      <c r="M429" s="85">
        <f t="shared" si="13"/>
        <v>58.727590000000006</v>
      </c>
      <c r="N429" s="82">
        <f>(Table8[[#This Row],[Adj Close]]-Table8[[#This Row],[Forecast 6 Period ]])</f>
        <v>1.7487099999999955</v>
      </c>
      <c r="O429" s="82">
        <f>Table8[[#This Row],[Erorr 2]]^2</f>
        <v>3.0579866640999844</v>
      </c>
      <c r="P429" s="82">
        <f>ABS(Table8[[#This Row],[Erorr 2]])</f>
        <v>1.7487099999999955</v>
      </c>
      <c r="Q429" s="83">
        <f>Table8[[#This Row],[Abs Erorr 4]]/Table8[[#This Row],[Adj Close]]</f>
        <v>2.89156247984747E-2</v>
      </c>
    </row>
    <row r="430" spans="6:17" x14ac:dyDescent="0.25">
      <c r="F430" s="50">
        <v>44088</v>
      </c>
      <c r="G430" s="51">
        <v>63.2224</v>
      </c>
      <c r="H430" s="82">
        <f t="shared" si="12"/>
        <v>59.525480000000002</v>
      </c>
      <c r="I430" s="82">
        <f>(Table8[[#This Row],[Adj Close]]-Table8[[#This Row],[Forecast 3 Period]])</f>
        <v>3.6969199999999987</v>
      </c>
      <c r="J430" s="82">
        <f>Table8[[#This Row],[Erorr ]]^2</f>
        <v>13.66721748639999</v>
      </c>
      <c r="K430" s="82">
        <f>ABS(Table8[[#This Row],[Erorr ]])</f>
        <v>3.6969199999999987</v>
      </c>
      <c r="L430" s="83">
        <f>Table8[[#This Row],[Abs Erorr ]]/Table8[[#This Row],[Adj Close]]</f>
        <v>5.8474844358961359E-2</v>
      </c>
      <c r="M430" s="85">
        <f t="shared" si="13"/>
        <v>59.106630000000003</v>
      </c>
      <c r="N430" s="82">
        <f>(Table8[[#This Row],[Adj Close]]-Table8[[#This Row],[Forecast 6 Period ]])</f>
        <v>4.1157699999999977</v>
      </c>
      <c r="O430" s="82">
        <f>Table8[[#This Row],[Erorr 2]]^2</f>
        <v>16.93956269289998</v>
      </c>
      <c r="P430" s="82">
        <f>ABS(Table8[[#This Row],[Erorr 2]])</f>
        <v>4.1157699999999977</v>
      </c>
      <c r="Q430" s="83">
        <f>Table8[[#This Row],[Abs Erorr 4]]/Table8[[#This Row],[Adj Close]]</f>
        <v>6.5099869666447305E-2</v>
      </c>
    </row>
    <row r="431" spans="6:17" x14ac:dyDescent="0.25">
      <c r="F431" s="50">
        <v>44089</v>
      </c>
      <c r="G431" s="51">
        <v>64.5869</v>
      </c>
      <c r="H431" s="82">
        <f t="shared" si="12"/>
        <v>61.149850000000001</v>
      </c>
      <c r="I431" s="82">
        <f>(Table8[[#This Row],[Adj Close]]-Table8[[#This Row],[Forecast 3 Period]])</f>
        <v>3.4370499999999993</v>
      </c>
      <c r="J431" s="82">
        <f>Table8[[#This Row],[Erorr ]]^2</f>
        <v>11.813312702499996</v>
      </c>
      <c r="K431" s="82">
        <f>ABS(Table8[[#This Row],[Erorr ]])</f>
        <v>3.4370499999999993</v>
      </c>
      <c r="L431" s="83">
        <f>Table8[[#This Row],[Abs Erorr ]]/Table8[[#This Row],[Adj Close]]</f>
        <v>5.3215899818693874E-2</v>
      </c>
      <c r="M431" s="85">
        <f t="shared" si="13"/>
        <v>60.010020000000019</v>
      </c>
      <c r="N431" s="82">
        <f>(Table8[[#This Row],[Adj Close]]-Table8[[#This Row],[Forecast 6 Period ]])</f>
        <v>4.5768799999999814</v>
      </c>
      <c r="O431" s="82">
        <f>Table8[[#This Row],[Erorr 2]]^2</f>
        <v>20.947830534399831</v>
      </c>
      <c r="P431" s="82">
        <f>ABS(Table8[[#This Row],[Erorr 2]])</f>
        <v>4.5768799999999814</v>
      </c>
      <c r="Q431" s="83">
        <f>Table8[[#This Row],[Abs Erorr 4]]/Table8[[#This Row],[Adj Close]]</f>
        <v>7.0863905838490185E-2</v>
      </c>
    </row>
    <row r="432" spans="6:17" x14ac:dyDescent="0.25">
      <c r="F432" s="50">
        <v>44090</v>
      </c>
      <c r="G432" s="51">
        <v>66.011799999999994</v>
      </c>
      <c r="H432" s="82">
        <f t="shared" si="12"/>
        <v>62.944369999999999</v>
      </c>
      <c r="I432" s="82">
        <f>(Table8[[#This Row],[Adj Close]]-Table8[[#This Row],[Forecast 3 Period]])</f>
        <v>3.0674299999999945</v>
      </c>
      <c r="J432" s="82">
        <f>Table8[[#This Row],[Erorr ]]^2</f>
        <v>9.4091268048999659</v>
      </c>
      <c r="K432" s="82">
        <f>ABS(Table8[[#This Row],[Erorr ]])</f>
        <v>3.0674299999999945</v>
      </c>
      <c r="L432" s="83">
        <f>Table8[[#This Row],[Abs Erorr ]]/Table8[[#This Row],[Adj Close]]</f>
        <v>4.646790422318426E-2</v>
      </c>
      <c r="M432" s="85">
        <f t="shared" si="13"/>
        <v>61.205120000000008</v>
      </c>
      <c r="N432" s="82">
        <f>(Table8[[#This Row],[Adj Close]]-Table8[[#This Row],[Forecast 6 Period ]])</f>
        <v>4.8066799999999859</v>
      </c>
      <c r="O432" s="82">
        <f>Table8[[#This Row],[Erorr 2]]^2</f>
        <v>23.104172622399865</v>
      </c>
      <c r="P432" s="82">
        <f>ABS(Table8[[#This Row],[Erorr 2]])</f>
        <v>4.8066799999999859</v>
      </c>
      <c r="Q432" s="83">
        <f>Table8[[#This Row],[Abs Erorr 4]]/Table8[[#This Row],[Adj Close]]</f>
        <v>7.281546632571731E-2</v>
      </c>
    </row>
    <row r="433" spans="6:17" x14ac:dyDescent="0.25">
      <c r="F433" s="50">
        <v>44091</v>
      </c>
      <c r="G433" s="51">
        <v>64.414199999999994</v>
      </c>
      <c r="H433" s="82">
        <f t="shared" si="12"/>
        <v>64.747509999999991</v>
      </c>
      <c r="I433" s="82">
        <f>(Table8[[#This Row],[Adj Close]]-Table8[[#This Row],[Forecast 3 Period]])</f>
        <v>-0.33330999999999733</v>
      </c>
      <c r="J433" s="82">
        <f>Table8[[#This Row],[Erorr ]]^2</f>
        <v>0.11109555609999822</v>
      </c>
      <c r="K433" s="82">
        <f>ABS(Table8[[#This Row],[Erorr ]])</f>
        <v>0.33330999999999733</v>
      </c>
      <c r="L433" s="83">
        <f>Table8[[#This Row],[Abs Erorr ]]/Table8[[#This Row],[Adj Close]]</f>
        <v>5.1744801612066491E-3</v>
      </c>
      <c r="M433" s="85">
        <f t="shared" si="13"/>
        <v>62.637800000000006</v>
      </c>
      <c r="N433" s="82">
        <f>(Table8[[#This Row],[Adj Close]]-Table8[[#This Row],[Forecast 6 Period ]])</f>
        <v>1.7763999999999882</v>
      </c>
      <c r="O433" s="82">
        <f>Table8[[#This Row],[Erorr 2]]^2</f>
        <v>3.1555969599999583</v>
      </c>
      <c r="P433" s="82">
        <f>ABS(Table8[[#This Row],[Erorr 2]])</f>
        <v>1.7763999999999882</v>
      </c>
      <c r="Q433" s="83">
        <f>Table8[[#This Row],[Abs Erorr 4]]/Table8[[#This Row],[Adj Close]]</f>
        <v>2.7577770119010844E-2</v>
      </c>
    </row>
    <row r="434" spans="6:17" x14ac:dyDescent="0.25">
      <c r="F434" s="50">
        <v>44092</v>
      </c>
      <c r="G434" s="51">
        <v>62.2898</v>
      </c>
      <c r="H434" s="82">
        <f t="shared" si="12"/>
        <v>64.94529</v>
      </c>
      <c r="I434" s="82">
        <f>(Table8[[#This Row],[Adj Close]]-Table8[[#This Row],[Forecast 3 Period]])</f>
        <v>-2.6554900000000004</v>
      </c>
      <c r="J434" s="82">
        <f>Table8[[#This Row],[Erorr ]]^2</f>
        <v>7.0516271401000017</v>
      </c>
      <c r="K434" s="82">
        <f>ABS(Table8[[#This Row],[Erorr ]])</f>
        <v>2.6554900000000004</v>
      </c>
      <c r="L434" s="83">
        <f>Table8[[#This Row],[Abs Erorr ]]/Table8[[#This Row],[Adj Close]]</f>
        <v>4.2631217310057187E-2</v>
      </c>
      <c r="M434" s="85">
        <f t="shared" si="13"/>
        <v>63.60069</v>
      </c>
      <c r="N434" s="82">
        <f>(Table8[[#This Row],[Adj Close]]-Table8[[#This Row],[Forecast 6 Period ]])</f>
        <v>-1.3108900000000006</v>
      </c>
      <c r="O434" s="82">
        <f>Table8[[#This Row],[Erorr 2]]^2</f>
        <v>1.7184325921000014</v>
      </c>
      <c r="P434" s="82">
        <f>ABS(Table8[[#This Row],[Erorr 2]])</f>
        <v>1.3108900000000006</v>
      </c>
      <c r="Q434" s="83">
        <f>Table8[[#This Row],[Abs Erorr 4]]/Table8[[#This Row],[Adj Close]]</f>
        <v>2.1045018606577651E-2</v>
      </c>
    </row>
    <row r="435" spans="6:17" x14ac:dyDescent="0.25">
      <c r="F435" s="50">
        <v>44095</v>
      </c>
      <c r="G435" s="51">
        <v>59.319099999999999</v>
      </c>
      <c r="H435" s="82">
        <f t="shared" si="12"/>
        <v>64.043719999999993</v>
      </c>
      <c r="I435" s="82">
        <f>(Table8[[#This Row],[Adj Close]]-Table8[[#This Row],[Forecast 3 Period]])</f>
        <v>-4.7246199999999945</v>
      </c>
      <c r="J435" s="82">
        <f>Table8[[#This Row],[Erorr ]]^2</f>
        <v>22.322034144399947</v>
      </c>
      <c r="K435" s="82">
        <f>ABS(Table8[[#This Row],[Erorr ]])</f>
        <v>4.7246199999999945</v>
      </c>
      <c r="L435" s="83">
        <f>Table8[[#This Row],[Abs Erorr ]]/Table8[[#This Row],[Adj Close]]</f>
        <v>7.9647533425153016E-2</v>
      </c>
      <c r="M435" s="85">
        <f t="shared" si="13"/>
        <v>63.830410000000001</v>
      </c>
      <c r="N435" s="82">
        <f>(Table8[[#This Row],[Adj Close]]-Table8[[#This Row],[Forecast 6 Period ]])</f>
        <v>-4.5113100000000017</v>
      </c>
      <c r="O435" s="82">
        <f>Table8[[#This Row],[Erorr 2]]^2</f>
        <v>20.351917916100014</v>
      </c>
      <c r="P435" s="82">
        <f>ABS(Table8[[#This Row],[Erorr 2]])</f>
        <v>4.5113100000000017</v>
      </c>
      <c r="Q435" s="83">
        <f>Table8[[#This Row],[Abs Erorr 4]]/Table8[[#This Row],[Adj Close]]</f>
        <v>7.6051558435647232E-2</v>
      </c>
    </row>
    <row r="436" spans="6:17" x14ac:dyDescent="0.25">
      <c r="F436" s="50">
        <v>44096</v>
      </c>
      <c r="G436" s="51">
        <v>59.828600000000002</v>
      </c>
      <c r="H436" s="82">
        <f t="shared" si="12"/>
        <v>61.738839999999996</v>
      </c>
      <c r="I436" s="82">
        <f>(Table8[[#This Row],[Adj Close]]-Table8[[#This Row],[Forecast 3 Period]])</f>
        <v>-1.9102399999999946</v>
      </c>
      <c r="J436" s="82">
        <f>Table8[[#This Row],[Erorr ]]^2</f>
        <v>3.6490168575999795</v>
      </c>
      <c r="K436" s="82">
        <f>ABS(Table8[[#This Row],[Erorr ]])</f>
        <v>1.9102399999999946</v>
      </c>
      <c r="L436" s="83">
        <f>Table8[[#This Row],[Abs Erorr ]]/Table8[[#This Row],[Adj Close]]</f>
        <v>3.1928542536512547E-2</v>
      </c>
      <c r="M436" s="85">
        <f t="shared" si="13"/>
        <v>63.187909999999995</v>
      </c>
      <c r="N436" s="82">
        <f>(Table8[[#This Row],[Adj Close]]-Table8[[#This Row],[Forecast 6 Period ]])</f>
        <v>-3.3593099999999936</v>
      </c>
      <c r="O436" s="82">
        <f>Table8[[#This Row],[Erorr 2]]^2</f>
        <v>11.284963676099958</v>
      </c>
      <c r="P436" s="82">
        <f>ABS(Table8[[#This Row],[Erorr 2]])</f>
        <v>3.3593099999999936</v>
      </c>
      <c r="Q436" s="83">
        <f>Table8[[#This Row],[Abs Erorr 4]]/Table8[[#This Row],[Adj Close]]</f>
        <v>5.6148898687249801E-2</v>
      </c>
    </row>
    <row r="437" spans="6:17" x14ac:dyDescent="0.25">
      <c r="F437" s="50">
        <v>44097</v>
      </c>
      <c r="G437" s="51">
        <v>59.647199999999998</v>
      </c>
      <c r="H437" s="82">
        <f t="shared" si="12"/>
        <v>60.414110000000001</v>
      </c>
      <c r="I437" s="82">
        <f>(Table8[[#This Row],[Adj Close]]-Table8[[#This Row],[Forecast 3 Period]])</f>
        <v>-0.76691000000000287</v>
      </c>
      <c r="J437" s="82">
        <f>Table8[[#This Row],[Erorr ]]^2</f>
        <v>0.58815094810000434</v>
      </c>
      <c r="K437" s="82">
        <f>ABS(Table8[[#This Row],[Erorr ]])</f>
        <v>0.76691000000000287</v>
      </c>
      <c r="L437" s="83">
        <f>Table8[[#This Row],[Abs Erorr ]]/Table8[[#This Row],[Adj Close]]</f>
        <v>1.2857435051435825E-2</v>
      </c>
      <c r="M437" s="85">
        <f t="shared" si="13"/>
        <v>62.23021</v>
      </c>
      <c r="N437" s="82">
        <f>(Table8[[#This Row],[Adj Close]]-Table8[[#This Row],[Forecast 6 Period ]])</f>
        <v>-2.5830100000000016</v>
      </c>
      <c r="O437" s="82">
        <f>Table8[[#This Row],[Erorr 2]]^2</f>
        <v>6.6719406601000077</v>
      </c>
      <c r="P437" s="82">
        <f>ABS(Table8[[#This Row],[Erorr 2]])</f>
        <v>2.5830100000000016</v>
      </c>
      <c r="Q437" s="83">
        <f>Table8[[#This Row],[Abs Erorr 4]]/Table8[[#This Row],[Adj Close]]</f>
        <v>4.3304798884105232E-2</v>
      </c>
    </row>
    <row r="438" spans="6:17" x14ac:dyDescent="0.25">
      <c r="F438" s="50">
        <v>44098</v>
      </c>
      <c r="G438" s="51">
        <v>59.906300000000002</v>
      </c>
      <c r="H438" s="82">
        <f t="shared" si="12"/>
        <v>59.603189999999998</v>
      </c>
      <c r="I438" s="82">
        <f>(Table8[[#This Row],[Adj Close]]-Table8[[#This Row],[Forecast 3 Period]])</f>
        <v>0.30311000000000377</v>
      </c>
      <c r="J438" s="82">
        <f>Table8[[#This Row],[Erorr ]]^2</f>
        <v>9.1875672100002276E-2</v>
      </c>
      <c r="K438" s="82">
        <f>ABS(Table8[[#This Row],[Erorr ]])</f>
        <v>0.30311000000000377</v>
      </c>
      <c r="L438" s="83">
        <f>Table8[[#This Row],[Abs Erorr ]]/Table8[[#This Row],[Adj Close]]</f>
        <v>5.0597349527512761E-3</v>
      </c>
      <c r="M438" s="85">
        <f t="shared" si="13"/>
        <v>61.259540000000001</v>
      </c>
      <c r="N438" s="82">
        <f>(Table8[[#This Row],[Adj Close]]-Table8[[#This Row],[Forecast 6 Period ]])</f>
        <v>-1.3532399999999996</v>
      </c>
      <c r="O438" s="82">
        <f>Table8[[#This Row],[Erorr 2]]^2</f>
        <v>1.8312584975999988</v>
      </c>
      <c r="P438" s="82">
        <f>ABS(Table8[[#This Row],[Erorr 2]])</f>
        <v>1.3532399999999996</v>
      </c>
      <c r="Q438" s="83">
        <f>Table8[[#This Row],[Abs Erorr 4]]/Table8[[#This Row],[Adj Close]]</f>
        <v>2.2589276920791296E-2</v>
      </c>
    </row>
    <row r="439" spans="6:17" x14ac:dyDescent="0.25">
      <c r="F439" s="50">
        <v>44099</v>
      </c>
      <c r="G439" s="51">
        <v>60.916699999999999</v>
      </c>
      <c r="H439" s="82">
        <f t="shared" si="12"/>
        <v>59.805259999999997</v>
      </c>
      <c r="I439" s="82">
        <f>(Table8[[#This Row],[Adj Close]]-Table8[[#This Row],[Forecast 3 Period]])</f>
        <v>1.1114400000000018</v>
      </c>
      <c r="J439" s="82">
        <f>Table8[[#This Row],[Erorr ]]^2</f>
        <v>1.2352988736000039</v>
      </c>
      <c r="K439" s="82">
        <f>ABS(Table8[[#This Row],[Erorr ]])</f>
        <v>1.1114400000000018</v>
      </c>
      <c r="L439" s="83">
        <f>Table8[[#This Row],[Abs Erorr ]]/Table8[[#This Row],[Adj Close]]</f>
        <v>1.8245243094258255E-2</v>
      </c>
      <c r="M439" s="85">
        <f t="shared" si="13"/>
        <v>60.410640000000001</v>
      </c>
      <c r="N439" s="82">
        <f>(Table8[[#This Row],[Adj Close]]-Table8[[#This Row],[Forecast 6 Period ]])</f>
        <v>0.50605999999999796</v>
      </c>
      <c r="O439" s="82">
        <f>Table8[[#This Row],[Erorr 2]]^2</f>
        <v>0.25609672359999791</v>
      </c>
      <c r="P439" s="82">
        <f>ABS(Table8[[#This Row],[Erorr 2]])</f>
        <v>0.50605999999999796</v>
      </c>
      <c r="Q439" s="83">
        <f>Table8[[#This Row],[Abs Erorr 4]]/Table8[[#This Row],[Adj Close]]</f>
        <v>8.3074099549056007E-3</v>
      </c>
    </row>
    <row r="440" spans="6:17" x14ac:dyDescent="0.25">
      <c r="F440" s="50">
        <v>44102</v>
      </c>
      <c r="G440" s="51">
        <v>61.478000000000002</v>
      </c>
      <c r="H440" s="82">
        <f t="shared" si="12"/>
        <v>60.232730000000004</v>
      </c>
      <c r="I440" s="82">
        <f>(Table8[[#This Row],[Adj Close]]-Table8[[#This Row],[Forecast 3 Period]])</f>
        <v>1.2452699999999979</v>
      </c>
      <c r="J440" s="82">
        <f>Table8[[#This Row],[Erorr ]]^2</f>
        <v>1.5506973728999947</v>
      </c>
      <c r="K440" s="82">
        <f>ABS(Table8[[#This Row],[Erorr ]])</f>
        <v>1.2452699999999979</v>
      </c>
      <c r="L440" s="83">
        <f>Table8[[#This Row],[Abs Erorr ]]/Table8[[#This Row],[Adj Close]]</f>
        <v>2.0255538566641692E-2</v>
      </c>
      <c r="M440" s="85">
        <f t="shared" si="13"/>
        <v>60.220649999999999</v>
      </c>
      <c r="N440" s="82">
        <f>(Table8[[#This Row],[Adj Close]]-Table8[[#This Row],[Forecast 6 Period ]])</f>
        <v>1.2573500000000024</v>
      </c>
      <c r="O440" s="82">
        <f>Table8[[#This Row],[Erorr 2]]^2</f>
        <v>1.5809290225000061</v>
      </c>
      <c r="P440" s="82">
        <f>ABS(Table8[[#This Row],[Erorr 2]])</f>
        <v>1.2573500000000024</v>
      </c>
      <c r="Q440" s="83">
        <f>Table8[[#This Row],[Abs Erorr 4]]/Table8[[#This Row],[Adj Close]]</f>
        <v>2.0452031621067738E-2</v>
      </c>
    </row>
    <row r="441" spans="6:17" x14ac:dyDescent="0.25">
      <c r="F441" s="50">
        <v>44103</v>
      </c>
      <c r="G441" s="51">
        <v>60.156799999999997</v>
      </c>
      <c r="H441" s="82">
        <f t="shared" si="12"/>
        <v>60.838099999999997</v>
      </c>
      <c r="I441" s="82">
        <f>(Table8[[#This Row],[Adj Close]]-Table8[[#This Row],[Forecast 3 Period]])</f>
        <v>-0.68130000000000024</v>
      </c>
      <c r="J441" s="82">
        <f>Table8[[#This Row],[Erorr ]]^2</f>
        <v>0.4641696900000003</v>
      </c>
      <c r="K441" s="82">
        <f>ABS(Table8[[#This Row],[Erorr ]])</f>
        <v>0.68130000000000024</v>
      </c>
      <c r="L441" s="83">
        <f>Table8[[#This Row],[Abs Erorr ]]/Table8[[#This Row],[Adj Close]]</f>
        <v>1.1325402946965268E-2</v>
      </c>
      <c r="M441" s="85">
        <f t="shared" si="13"/>
        <v>60.304410000000004</v>
      </c>
      <c r="N441" s="82">
        <f>(Table8[[#This Row],[Adj Close]]-Table8[[#This Row],[Forecast 6 Period ]])</f>
        <v>-0.14761000000000735</v>
      </c>
      <c r="O441" s="82">
        <f>Table8[[#This Row],[Erorr 2]]^2</f>
        <v>2.1788712100002168E-2</v>
      </c>
      <c r="P441" s="82">
        <f>ABS(Table8[[#This Row],[Erorr 2]])</f>
        <v>0.14761000000000735</v>
      </c>
      <c r="Q441" s="83">
        <f>Table8[[#This Row],[Abs Erorr 4]]/Table8[[#This Row],[Adj Close]]</f>
        <v>2.4537541890527316E-3</v>
      </c>
    </row>
    <row r="442" spans="6:17" x14ac:dyDescent="0.25">
      <c r="F442" s="50">
        <v>44104</v>
      </c>
      <c r="G442" s="51">
        <v>60.6663</v>
      </c>
      <c r="H442" s="82">
        <f t="shared" si="12"/>
        <v>60.78112999999999</v>
      </c>
      <c r="I442" s="82">
        <f>(Table8[[#This Row],[Adj Close]]-Table8[[#This Row],[Forecast 3 Period]])</f>
        <v>-0.11482999999999066</v>
      </c>
      <c r="J442" s="82">
        <f>Table8[[#This Row],[Erorr ]]^2</f>
        <v>1.3185928899997855E-2</v>
      </c>
      <c r="K442" s="82">
        <f>ABS(Table8[[#This Row],[Erorr ]])</f>
        <v>0.11482999999999066</v>
      </c>
      <c r="L442" s="83">
        <f>Table8[[#This Row],[Abs Erorr ]]/Table8[[#This Row],[Adj Close]]</f>
        <v>1.8928136378844706E-3</v>
      </c>
      <c r="M442" s="85">
        <f t="shared" si="13"/>
        <v>60.439140000000002</v>
      </c>
      <c r="N442" s="82">
        <f>(Table8[[#This Row],[Adj Close]]-Table8[[#This Row],[Forecast 6 Period ]])</f>
        <v>0.22715999999999781</v>
      </c>
      <c r="O442" s="82">
        <f>Table8[[#This Row],[Erorr 2]]^2</f>
        <v>5.1601665599999007E-2</v>
      </c>
      <c r="P442" s="82">
        <f>ABS(Table8[[#This Row],[Erorr 2]])</f>
        <v>0.22715999999999781</v>
      </c>
      <c r="Q442" s="83">
        <f>Table8[[#This Row],[Abs Erorr 4]]/Table8[[#This Row],[Adj Close]]</f>
        <v>3.7444182354947936E-3</v>
      </c>
    </row>
    <row r="443" spans="6:17" x14ac:dyDescent="0.25">
      <c r="F443" s="50">
        <v>44105</v>
      </c>
      <c r="G443" s="51">
        <v>61.814799999999998</v>
      </c>
      <c r="H443" s="82">
        <f t="shared" si="12"/>
        <v>60.756959999999992</v>
      </c>
      <c r="I443" s="82">
        <f>(Table8[[#This Row],[Adj Close]]-Table8[[#This Row],[Forecast 3 Period]])</f>
        <v>1.0578400000000059</v>
      </c>
      <c r="J443" s="82">
        <f>Table8[[#This Row],[Erorr ]]^2</f>
        <v>1.1190254656000125</v>
      </c>
      <c r="K443" s="82">
        <f>ABS(Table8[[#This Row],[Erorr ]])</f>
        <v>1.0578400000000059</v>
      </c>
      <c r="L443" s="83">
        <f>Table8[[#This Row],[Abs Erorr ]]/Table8[[#This Row],[Adj Close]]</f>
        <v>1.7113053831768539E-2</v>
      </c>
      <c r="M443" s="85">
        <f t="shared" si="13"/>
        <v>60.598910000000004</v>
      </c>
      <c r="N443" s="82">
        <f>(Table8[[#This Row],[Adj Close]]-Table8[[#This Row],[Forecast 6 Period ]])</f>
        <v>1.2158899999999946</v>
      </c>
      <c r="O443" s="82">
        <f>Table8[[#This Row],[Erorr 2]]^2</f>
        <v>1.4783884920999868</v>
      </c>
      <c r="P443" s="82">
        <f>ABS(Table8[[#This Row],[Erorr 2]])</f>
        <v>1.2158899999999946</v>
      </c>
      <c r="Q443" s="83">
        <f>Table8[[#This Row],[Abs Erorr 4]]/Table8[[#This Row],[Adj Close]]</f>
        <v>1.9669884881937574E-2</v>
      </c>
    </row>
    <row r="444" spans="6:17" x14ac:dyDescent="0.25">
      <c r="F444" s="50">
        <v>44106</v>
      </c>
      <c r="G444" s="51">
        <v>62.635199999999998</v>
      </c>
      <c r="H444" s="82">
        <f t="shared" si="12"/>
        <v>60.972849999999994</v>
      </c>
      <c r="I444" s="82">
        <f>(Table8[[#This Row],[Adj Close]]-Table8[[#This Row],[Forecast 3 Period]])</f>
        <v>1.6623500000000035</v>
      </c>
      <c r="J444" s="82">
        <f>Table8[[#This Row],[Erorr ]]^2</f>
        <v>2.7634075225000116</v>
      </c>
      <c r="K444" s="82">
        <f>ABS(Table8[[#This Row],[Erorr ]])</f>
        <v>1.6623500000000035</v>
      </c>
      <c r="L444" s="83">
        <f>Table8[[#This Row],[Abs Erorr ]]/Table8[[#This Row],[Adj Close]]</f>
        <v>2.6540188264745759E-2</v>
      </c>
      <c r="M444" s="85">
        <f t="shared" si="13"/>
        <v>60.905480000000004</v>
      </c>
      <c r="N444" s="82">
        <f>(Table8[[#This Row],[Adj Close]]-Table8[[#This Row],[Forecast 6 Period ]])</f>
        <v>1.7297199999999933</v>
      </c>
      <c r="O444" s="82">
        <f>Table8[[#This Row],[Erorr 2]]^2</f>
        <v>2.9919312783999765</v>
      </c>
      <c r="P444" s="82">
        <f>ABS(Table8[[#This Row],[Erorr 2]])</f>
        <v>1.7297199999999933</v>
      </c>
      <c r="Q444" s="83">
        <f>Table8[[#This Row],[Abs Erorr 4]]/Table8[[#This Row],[Adj Close]]</f>
        <v>2.7615781541369601E-2</v>
      </c>
    </row>
    <row r="445" spans="6:17" x14ac:dyDescent="0.25">
      <c r="F445" s="50">
        <v>44109</v>
      </c>
      <c r="G445" s="51">
        <v>64.6905</v>
      </c>
      <c r="H445" s="82">
        <f t="shared" si="12"/>
        <v>61.79840999999999</v>
      </c>
      <c r="I445" s="82">
        <f>(Table8[[#This Row],[Adj Close]]-Table8[[#This Row],[Forecast 3 Period]])</f>
        <v>2.8920900000000103</v>
      </c>
      <c r="J445" s="82">
        <f>Table8[[#This Row],[Erorr ]]^2</f>
        <v>8.3641845681000593</v>
      </c>
      <c r="K445" s="82">
        <f>ABS(Table8[[#This Row],[Erorr ]])</f>
        <v>2.8920900000000103</v>
      </c>
      <c r="L445" s="83">
        <f>Table8[[#This Row],[Abs Erorr ]]/Table8[[#This Row],[Adj Close]]</f>
        <v>4.4706564333248475E-2</v>
      </c>
      <c r="M445" s="85">
        <f t="shared" si="13"/>
        <v>61.294090000000004</v>
      </c>
      <c r="N445" s="82">
        <f>(Table8[[#This Row],[Adj Close]]-Table8[[#This Row],[Forecast 6 Period ]])</f>
        <v>3.3964099999999959</v>
      </c>
      <c r="O445" s="82">
        <f>Table8[[#This Row],[Erorr 2]]^2</f>
        <v>11.535600888099973</v>
      </c>
      <c r="P445" s="82">
        <f>ABS(Table8[[#This Row],[Erorr 2]])</f>
        <v>3.3964099999999959</v>
      </c>
      <c r="Q445" s="83">
        <f>Table8[[#This Row],[Abs Erorr 4]]/Table8[[#This Row],[Adj Close]]</f>
        <v>5.2502453992471783E-2</v>
      </c>
    </row>
    <row r="446" spans="6:17" x14ac:dyDescent="0.25">
      <c r="F446" s="50">
        <v>44110</v>
      </c>
      <c r="G446" s="51">
        <v>64.474599999999995</v>
      </c>
      <c r="H446" s="82">
        <f t="shared" si="12"/>
        <v>63.211199999999991</v>
      </c>
      <c r="I446" s="82">
        <f>(Table8[[#This Row],[Adj Close]]-Table8[[#This Row],[Forecast 3 Period]])</f>
        <v>1.2634000000000043</v>
      </c>
      <c r="J446" s="82">
        <f>Table8[[#This Row],[Erorr ]]^2</f>
        <v>1.5961795600000108</v>
      </c>
      <c r="K446" s="82">
        <f>ABS(Table8[[#This Row],[Erorr ]])</f>
        <v>1.2634000000000043</v>
      </c>
      <c r="L446" s="83">
        <f>Table8[[#This Row],[Abs Erorr ]]/Table8[[#This Row],[Adj Close]]</f>
        <v>1.9595313503302143E-2</v>
      </c>
      <c r="M446" s="85">
        <f t="shared" si="13"/>
        <v>62.124840000000006</v>
      </c>
      <c r="N446" s="82">
        <f>(Table8[[#This Row],[Adj Close]]-Table8[[#This Row],[Forecast 6 Period ]])</f>
        <v>2.3497599999999892</v>
      </c>
      <c r="O446" s="82">
        <f>Table8[[#This Row],[Erorr 2]]^2</f>
        <v>5.5213720575999492</v>
      </c>
      <c r="P446" s="82">
        <f>ABS(Table8[[#This Row],[Erorr 2]])</f>
        <v>2.3497599999999892</v>
      </c>
      <c r="Q446" s="83">
        <f>Table8[[#This Row],[Abs Erorr 4]]/Table8[[#This Row],[Adj Close]]</f>
        <v>3.6444739478802342E-2</v>
      </c>
    </row>
    <row r="447" spans="6:17" x14ac:dyDescent="0.25">
      <c r="F447" s="50">
        <v>44111</v>
      </c>
      <c r="G447" s="51">
        <v>66.460899999999995</v>
      </c>
      <c r="H447" s="82">
        <f t="shared" si="12"/>
        <v>63.987549999999999</v>
      </c>
      <c r="I447" s="82">
        <f>(Table8[[#This Row],[Adj Close]]-Table8[[#This Row],[Forecast 3 Period]])</f>
        <v>2.4733499999999964</v>
      </c>
      <c r="J447" s="82">
        <f>Table8[[#This Row],[Erorr ]]^2</f>
        <v>6.1174602224999823</v>
      </c>
      <c r="K447" s="82">
        <f>ABS(Table8[[#This Row],[Erorr ]])</f>
        <v>2.4733499999999964</v>
      </c>
      <c r="L447" s="83">
        <f>Table8[[#This Row],[Abs Erorr ]]/Table8[[#This Row],[Adj Close]]</f>
        <v>3.7215114450752193E-2</v>
      </c>
      <c r="M447" s="85">
        <f t="shared" si="13"/>
        <v>62.805329999999998</v>
      </c>
      <c r="N447" s="82">
        <f>(Table8[[#This Row],[Adj Close]]-Table8[[#This Row],[Forecast 6 Period ]])</f>
        <v>3.6555699999999973</v>
      </c>
      <c r="O447" s="82">
        <f>Table8[[#This Row],[Erorr 2]]^2</f>
        <v>13.36319202489998</v>
      </c>
      <c r="P447" s="82">
        <f>ABS(Table8[[#This Row],[Erorr 2]])</f>
        <v>3.6555699999999973</v>
      </c>
      <c r="Q447" s="83">
        <f>Table8[[#This Row],[Abs Erorr 4]]/Table8[[#This Row],[Adj Close]]</f>
        <v>5.5003317740205108E-2</v>
      </c>
    </row>
    <row r="448" spans="6:17" x14ac:dyDescent="0.25">
      <c r="F448" s="50">
        <v>44112</v>
      </c>
      <c r="G448" s="51">
        <v>67.644000000000005</v>
      </c>
      <c r="H448" s="82">
        <f t="shared" si="12"/>
        <v>65.333889999999997</v>
      </c>
      <c r="I448" s="82">
        <f>(Table8[[#This Row],[Adj Close]]-Table8[[#This Row],[Forecast 3 Period]])</f>
        <v>2.3101100000000088</v>
      </c>
      <c r="J448" s="82">
        <f>Table8[[#This Row],[Erorr ]]^2</f>
        <v>5.3366082121000407</v>
      </c>
      <c r="K448" s="82">
        <f>ABS(Table8[[#This Row],[Erorr ]])</f>
        <v>2.3101100000000088</v>
      </c>
      <c r="L448" s="83">
        <f>Table8[[#This Row],[Abs Erorr ]]/Table8[[#This Row],[Adj Close]]</f>
        <v>3.4150996392880502E-2</v>
      </c>
      <c r="M448" s="85">
        <f t="shared" si="13"/>
        <v>63.900350000000003</v>
      </c>
      <c r="N448" s="82">
        <f>(Table8[[#This Row],[Adj Close]]-Table8[[#This Row],[Forecast 6 Period ]])</f>
        <v>3.7436500000000024</v>
      </c>
      <c r="O448" s="82">
        <f>Table8[[#This Row],[Erorr 2]]^2</f>
        <v>14.014915322500018</v>
      </c>
      <c r="P448" s="82">
        <f>ABS(Table8[[#This Row],[Erorr 2]])</f>
        <v>3.7436500000000024</v>
      </c>
      <c r="Q448" s="83">
        <f>Table8[[#This Row],[Abs Erorr 4]]/Table8[[#This Row],[Adj Close]]</f>
        <v>5.5343415528354353E-2</v>
      </c>
    </row>
    <row r="449" spans="6:17" x14ac:dyDescent="0.25">
      <c r="F449" s="50">
        <v>44113</v>
      </c>
      <c r="G449" s="51">
        <v>67.022199999999998</v>
      </c>
      <c r="H449" s="82">
        <f t="shared" si="12"/>
        <v>66.338250000000002</v>
      </c>
      <c r="I449" s="82">
        <f>(Table8[[#This Row],[Adj Close]]-Table8[[#This Row],[Forecast 3 Period]])</f>
        <v>0.68394999999999584</v>
      </c>
      <c r="J449" s="82">
        <f>Table8[[#This Row],[Erorr ]]^2</f>
        <v>0.46778760249999429</v>
      </c>
      <c r="K449" s="82">
        <f>ABS(Table8[[#This Row],[Erorr ]])</f>
        <v>0.68394999999999584</v>
      </c>
      <c r="L449" s="83">
        <f>Table8[[#This Row],[Abs Erorr ]]/Table8[[#This Row],[Adj Close]]</f>
        <v>1.0204827654120513E-2</v>
      </c>
      <c r="M449" s="85">
        <f t="shared" si="13"/>
        <v>65.099000000000004</v>
      </c>
      <c r="N449" s="82">
        <f>(Table8[[#This Row],[Adj Close]]-Table8[[#This Row],[Forecast 6 Period ]])</f>
        <v>1.9231999999999942</v>
      </c>
      <c r="O449" s="82">
        <f>Table8[[#This Row],[Erorr 2]]^2</f>
        <v>3.6986982399999779</v>
      </c>
      <c r="P449" s="82">
        <f>ABS(Table8[[#This Row],[Erorr 2]])</f>
        <v>1.9231999999999942</v>
      </c>
      <c r="Q449" s="83">
        <f>Table8[[#This Row],[Abs Erorr 4]]/Table8[[#This Row],[Adj Close]]</f>
        <v>2.8694969726448763E-2</v>
      </c>
    </row>
    <row r="450" spans="6:17" x14ac:dyDescent="0.25">
      <c r="F450" s="50">
        <v>44116</v>
      </c>
      <c r="G450" s="51">
        <v>67.246700000000004</v>
      </c>
      <c r="H450" s="82">
        <f t="shared" si="12"/>
        <v>67.040350000000004</v>
      </c>
      <c r="I450" s="82">
        <f>(Table8[[#This Row],[Adj Close]]-Table8[[#This Row],[Forecast 3 Period]])</f>
        <v>0.20635000000000048</v>
      </c>
      <c r="J450" s="82">
        <f>Table8[[#This Row],[Erorr ]]^2</f>
        <v>4.2580322500000198E-2</v>
      </c>
      <c r="K450" s="82">
        <f>ABS(Table8[[#This Row],[Erorr ]])</f>
        <v>0.20635000000000048</v>
      </c>
      <c r="L450" s="83">
        <f>Table8[[#This Row],[Abs Erorr ]]/Table8[[#This Row],[Adj Close]]</f>
        <v>3.0685520627778086E-3</v>
      </c>
      <c r="M450" s="85">
        <f t="shared" si="13"/>
        <v>65.852910000000008</v>
      </c>
      <c r="N450" s="82">
        <f>(Table8[[#This Row],[Adj Close]]-Table8[[#This Row],[Forecast 6 Period ]])</f>
        <v>1.3937899999999956</v>
      </c>
      <c r="O450" s="82">
        <f>Table8[[#This Row],[Erorr 2]]^2</f>
        <v>1.9426505640999878</v>
      </c>
      <c r="P450" s="82">
        <f>ABS(Table8[[#This Row],[Erorr 2]])</f>
        <v>1.3937899999999956</v>
      </c>
      <c r="Q450" s="83">
        <f>Table8[[#This Row],[Abs Erorr 4]]/Table8[[#This Row],[Adj Close]]</f>
        <v>2.0726518922118044E-2</v>
      </c>
    </row>
    <row r="451" spans="6:17" x14ac:dyDescent="0.25">
      <c r="F451" s="50">
        <v>44117</v>
      </c>
      <c r="G451" s="51">
        <v>66.34</v>
      </c>
      <c r="H451" s="82">
        <f t="shared" si="12"/>
        <v>67.298540000000003</v>
      </c>
      <c r="I451" s="82">
        <f>(Table8[[#This Row],[Adj Close]]-Table8[[#This Row],[Forecast 3 Period]])</f>
        <v>-0.95853999999999928</v>
      </c>
      <c r="J451" s="82">
        <f>Table8[[#This Row],[Erorr ]]^2</f>
        <v>0.91879893159999859</v>
      </c>
      <c r="K451" s="82">
        <f>ABS(Table8[[#This Row],[Erorr ]])</f>
        <v>0.95853999999999928</v>
      </c>
      <c r="L451" s="83">
        <f>Table8[[#This Row],[Abs Erorr ]]/Table8[[#This Row],[Adj Close]]</f>
        <v>1.4448899608079579E-2</v>
      </c>
      <c r="M451" s="85">
        <f t="shared" si="13"/>
        <v>66.591270000000009</v>
      </c>
      <c r="N451" s="82">
        <f>(Table8[[#This Row],[Adj Close]]-Table8[[#This Row],[Forecast 6 Period ]])</f>
        <v>-0.25127000000000521</v>
      </c>
      <c r="O451" s="82">
        <f>Table8[[#This Row],[Erorr 2]]^2</f>
        <v>6.3136612900002623E-2</v>
      </c>
      <c r="P451" s="82">
        <f>ABS(Table8[[#This Row],[Erorr 2]])</f>
        <v>0.25127000000000521</v>
      </c>
      <c r="Q451" s="83">
        <f>Table8[[#This Row],[Abs Erorr 4]]/Table8[[#This Row],[Adj Close]]</f>
        <v>3.7876092854990232E-3</v>
      </c>
    </row>
    <row r="452" spans="6:17" x14ac:dyDescent="0.25">
      <c r="F452" s="50">
        <v>44118</v>
      </c>
      <c r="G452" s="51">
        <v>65.407300000000006</v>
      </c>
      <c r="H452" s="82">
        <f t="shared" si="12"/>
        <v>66.816669999999988</v>
      </c>
      <c r="I452" s="82">
        <f>(Table8[[#This Row],[Adj Close]]-Table8[[#This Row],[Forecast 3 Period]])</f>
        <v>-1.4093699999999814</v>
      </c>
      <c r="J452" s="82">
        <f>Table8[[#This Row],[Erorr ]]^2</f>
        <v>1.9863237968999474</v>
      </c>
      <c r="K452" s="82">
        <f>ABS(Table8[[#This Row],[Erorr ]])</f>
        <v>1.4093699999999814</v>
      </c>
      <c r="L452" s="83">
        <f>Table8[[#This Row],[Abs Erorr ]]/Table8[[#This Row],[Adj Close]]</f>
        <v>2.1547594840330992E-2</v>
      </c>
      <c r="M452" s="85">
        <f t="shared" si="13"/>
        <v>66.744130000000013</v>
      </c>
      <c r="N452" s="82">
        <f>(Table8[[#This Row],[Adj Close]]-Table8[[#This Row],[Forecast 6 Period ]])</f>
        <v>-1.3368300000000062</v>
      </c>
      <c r="O452" s="82">
        <f>Table8[[#This Row],[Erorr 2]]^2</f>
        <v>1.7871144489000166</v>
      </c>
      <c r="P452" s="82">
        <f>ABS(Table8[[#This Row],[Erorr 2]])</f>
        <v>1.3368300000000062</v>
      </c>
      <c r="Q452" s="83">
        <f>Table8[[#This Row],[Abs Erorr 4]]/Table8[[#This Row],[Adj Close]]</f>
        <v>2.0438544321505492E-2</v>
      </c>
    </row>
    <row r="453" spans="6:17" x14ac:dyDescent="0.25">
      <c r="F453" s="50">
        <v>44119</v>
      </c>
      <c r="G453" s="51">
        <v>67.134399999999999</v>
      </c>
      <c r="H453" s="82">
        <f t="shared" si="12"/>
        <v>66.238929999999996</v>
      </c>
      <c r="I453" s="82">
        <f>(Table8[[#This Row],[Adj Close]]-Table8[[#This Row],[Forecast 3 Period]])</f>
        <v>0.8954700000000031</v>
      </c>
      <c r="J453" s="82">
        <f>Table8[[#This Row],[Erorr ]]^2</f>
        <v>0.80186652090000554</v>
      </c>
      <c r="K453" s="82">
        <f>ABS(Table8[[#This Row],[Erorr ]])</f>
        <v>0.8954700000000031</v>
      </c>
      <c r="L453" s="83">
        <f>Table8[[#This Row],[Abs Erorr ]]/Table8[[#This Row],[Adj Close]]</f>
        <v>1.3338467313329725E-2</v>
      </c>
      <c r="M453" s="85">
        <f t="shared" si="13"/>
        <v>66.613730000000004</v>
      </c>
      <c r="N453" s="82">
        <f>(Table8[[#This Row],[Adj Close]]-Table8[[#This Row],[Forecast 6 Period ]])</f>
        <v>0.52066999999999553</v>
      </c>
      <c r="O453" s="82">
        <f>Table8[[#This Row],[Erorr 2]]^2</f>
        <v>0.27109724889999531</v>
      </c>
      <c r="P453" s="82">
        <f>ABS(Table8[[#This Row],[Erorr 2]])</f>
        <v>0.52066999999999553</v>
      </c>
      <c r="Q453" s="83">
        <f>Table8[[#This Row],[Abs Erorr 4]]/Table8[[#This Row],[Adj Close]]</f>
        <v>7.7556364546342189E-3</v>
      </c>
    </row>
    <row r="454" spans="6:17" x14ac:dyDescent="0.25">
      <c r="F454" s="50">
        <v>44120</v>
      </c>
      <c r="G454" s="51">
        <v>65.476399999999998</v>
      </c>
      <c r="H454" s="82">
        <f t="shared" ref="H454:H517" si="14">$A$10*G453+$A$11*G452+$A$12*G451</f>
        <v>66.377949999999998</v>
      </c>
      <c r="I454" s="82">
        <f>(Table8[[#This Row],[Adj Close]]-Table8[[#This Row],[Forecast 3 Period]])</f>
        <v>-0.9015500000000003</v>
      </c>
      <c r="J454" s="82">
        <f>Table8[[#This Row],[Erorr ]]^2</f>
        <v>0.81279240250000051</v>
      </c>
      <c r="K454" s="82">
        <f>ABS(Table8[[#This Row],[Erorr ]])</f>
        <v>0.9015500000000003</v>
      </c>
      <c r="L454" s="83">
        <f>Table8[[#This Row],[Abs Erorr ]]/Table8[[#This Row],[Adj Close]]</f>
        <v>1.3769083211661001E-2</v>
      </c>
      <c r="M454" s="85">
        <f t="shared" si="13"/>
        <v>66.692300000000003</v>
      </c>
      <c r="N454" s="82">
        <f>(Table8[[#This Row],[Adj Close]]-Table8[[#This Row],[Forecast 6 Period ]])</f>
        <v>-1.2159000000000049</v>
      </c>
      <c r="O454" s="82">
        <f>Table8[[#This Row],[Erorr 2]]^2</f>
        <v>1.4784128100000118</v>
      </c>
      <c r="P454" s="82">
        <f>ABS(Table8[[#This Row],[Erorr 2]])</f>
        <v>1.2159000000000049</v>
      </c>
      <c r="Q454" s="83">
        <f>Table8[[#This Row],[Abs Erorr 4]]/Table8[[#This Row],[Adj Close]]</f>
        <v>1.8570049666750233E-2</v>
      </c>
    </row>
    <row r="455" spans="6:17" x14ac:dyDescent="0.25">
      <c r="F455" s="50">
        <v>44123</v>
      </c>
      <c r="G455" s="51">
        <v>62.643799999999999</v>
      </c>
      <c r="H455" s="82">
        <f t="shared" si="14"/>
        <v>65.953069999999997</v>
      </c>
      <c r="I455" s="82">
        <f>(Table8[[#This Row],[Adj Close]]-Table8[[#This Row],[Forecast 3 Period]])</f>
        <v>-3.3092699999999979</v>
      </c>
      <c r="J455" s="82">
        <f>Table8[[#This Row],[Erorr ]]^2</f>
        <v>10.951267932899986</v>
      </c>
      <c r="K455" s="82">
        <f>ABS(Table8[[#This Row],[Erorr ]])</f>
        <v>3.3092699999999979</v>
      </c>
      <c r="L455" s="83">
        <f>Table8[[#This Row],[Abs Erorr ]]/Table8[[#This Row],[Adj Close]]</f>
        <v>5.2826776153426167E-2</v>
      </c>
      <c r="M455" s="85">
        <f t="shared" si="13"/>
        <v>66.298510000000007</v>
      </c>
      <c r="N455" s="82">
        <f>(Table8[[#This Row],[Adj Close]]-Table8[[#This Row],[Forecast 6 Period ]])</f>
        <v>-3.6547100000000086</v>
      </c>
      <c r="O455" s="82">
        <f>Table8[[#This Row],[Erorr 2]]^2</f>
        <v>13.356905184100063</v>
      </c>
      <c r="P455" s="82">
        <f>ABS(Table8[[#This Row],[Erorr 2]])</f>
        <v>3.6547100000000086</v>
      </c>
      <c r="Q455" s="83">
        <f>Table8[[#This Row],[Abs Erorr 4]]/Table8[[#This Row],[Adj Close]]</f>
        <v>5.8341128731015816E-2</v>
      </c>
    </row>
    <row r="456" spans="6:17" x14ac:dyDescent="0.25">
      <c r="F456" s="50">
        <v>44124</v>
      </c>
      <c r="G456" s="51">
        <v>62.497100000000003</v>
      </c>
      <c r="H456" s="82">
        <f t="shared" si="14"/>
        <v>64.840760000000003</v>
      </c>
      <c r="I456" s="82">
        <f>(Table8[[#This Row],[Adj Close]]-Table8[[#This Row],[Forecast 3 Period]])</f>
        <v>-2.3436599999999999</v>
      </c>
      <c r="J456" s="82">
        <f>Table8[[#This Row],[Erorr ]]^2</f>
        <v>5.4927421955999991</v>
      </c>
      <c r="K456" s="82">
        <f>ABS(Table8[[#This Row],[Erorr ]])</f>
        <v>2.3436599999999999</v>
      </c>
      <c r="L456" s="83">
        <f>Table8[[#This Row],[Abs Erorr ]]/Table8[[#This Row],[Adj Close]]</f>
        <v>3.7500300013920643E-2</v>
      </c>
      <c r="M456" s="85">
        <f t="shared" si="13"/>
        <v>65.491050000000001</v>
      </c>
      <c r="N456" s="82">
        <f>(Table8[[#This Row],[Adj Close]]-Table8[[#This Row],[Forecast 6 Period ]])</f>
        <v>-2.9939499999999981</v>
      </c>
      <c r="O456" s="82">
        <f>Table8[[#This Row],[Erorr 2]]^2</f>
        <v>8.9637366024999885</v>
      </c>
      <c r="P456" s="82">
        <f>ABS(Table8[[#This Row],[Erorr 2]])</f>
        <v>2.9939499999999981</v>
      </c>
      <c r="Q456" s="83">
        <f>Table8[[#This Row],[Abs Erorr 4]]/Table8[[#This Row],[Adj Close]]</f>
        <v>4.7905422811618428E-2</v>
      </c>
    </row>
    <row r="457" spans="6:17" x14ac:dyDescent="0.25">
      <c r="F457" s="50">
        <v>44125</v>
      </c>
      <c r="G457" s="51">
        <v>62.825200000000002</v>
      </c>
      <c r="H457" s="82">
        <f t="shared" si="14"/>
        <v>63.434899999999999</v>
      </c>
      <c r="I457" s="82">
        <f>(Table8[[#This Row],[Adj Close]]-Table8[[#This Row],[Forecast 3 Period]])</f>
        <v>-0.60969999999999658</v>
      </c>
      <c r="J457" s="82">
        <f>Table8[[#This Row],[Erorr ]]^2</f>
        <v>0.37173408999999585</v>
      </c>
      <c r="K457" s="82">
        <f>ABS(Table8[[#This Row],[Erorr ]])</f>
        <v>0.60969999999999658</v>
      </c>
      <c r="L457" s="83">
        <f>Table8[[#This Row],[Abs Erorr ]]/Table8[[#This Row],[Adj Close]]</f>
        <v>9.7047044816410705E-3</v>
      </c>
      <c r="M457" s="85">
        <f t="shared" ref="M457:M520" si="15">$B$10*G456+$B$11*G455+$B$12*G454+$B$13*G453+$B$14*G452+$B$15*G451</f>
        <v>64.725070000000017</v>
      </c>
      <c r="N457" s="82">
        <f>(Table8[[#This Row],[Adj Close]]-Table8[[#This Row],[Forecast 6 Period ]])</f>
        <v>-1.8998700000000142</v>
      </c>
      <c r="O457" s="82">
        <f>Table8[[#This Row],[Erorr 2]]^2</f>
        <v>3.6095060169000539</v>
      </c>
      <c r="P457" s="82">
        <f>ABS(Table8[[#This Row],[Erorr 2]])</f>
        <v>1.8998700000000142</v>
      </c>
      <c r="Q457" s="83">
        <f>Table8[[#This Row],[Abs Erorr 4]]/Table8[[#This Row],[Adj Close]]</f>
        <v>3.0240572254445892E-2</v>
      </c>
    </row>
    <row r="458" spans="6:17" x14ac:dyDescent="0.25">
      <c r="F458" s="50">
        <v>44126</v>
      </c>
      <c r="G458" s="51">
        <v>63.870100000000001</v>
      </c>
      <c r="H458" s="82">
        <f t="shared" si="14"/>
        <v>62.672349999999994</v>
      </c>
      <c r="I458" s="82">
        <f>(Table8[[#This Row],[Adj Close]]-Table8[[#This Row],[Forecast 3 Period]])</f>
        <v>1.1977500000000063</v>
      </c>
      <c r="J458" s="82">
        <f>Table8[[#This Row],[Erorr ]]^2</f>
        <v>1.4346050625000151</v>
      </c>
      <c r="K458" s="82">
        <f>ABS(Table8[[#This Row],[Erorr ]])</f>
        <v>1.1977500000000063</v>
      </c>
      <c r="L458" s="83">
        <f>Table8[[#This Row],[Abs Erorr ]]/Table8[[#This Row],[Adj Close]]</f>
        <v>1.8752906289484537E-2</v>
      </c>
      <c r="M458" s="85">
        <f t="shared" si="15"/>
        <v>63.942670000000007</v>
      </c>
      <c r="N458" s="82">
        <f>(Table8[[#This Row],[Adj Close]]-Table8[[#This Row],[Forecast 6 Period ]])</f>
        <v>-7.2570000000006019E-2</v>
      </c>
      <c r="O458" s="82">
        <f>Table8[[#This Row],[Erorr 2]]^2</f>
        <v>5.2664049000008739E-3</v>
      </c>
      <c r="P458" s="82">
        <f>ABS(Table8[[#This Row],[Erorr 2]])</f>
        <v>7.2570000000006019E-2</v>
      </c>
      <c r="Q458" s="83">
        <f>Table8[[#This Row],[Abs Erorr 4]]/Table8[[#This Row],[Adj Close]]</f>
        <v>1.1362124061181369E-3</v>
      </c>
    </row>
    <row r="459" spans="6:17" x14ac:dyDescent="0.25">
      <c r="F459" s="50">
        <v>44127</v>
      </c>
      <c r="G459" s="51">
        <v>64.621399999999994</v>
      </c>
      <c r="H459" s="82">
        <f t="shared" si="14"/>
        <v>63.144730000000003</v>
      </c>
      <c r="I459" s="82">
        <f>(Table8[[#This Row],[Adj Close]]-Table8[[#This Row],[Forecast 3 Period]])</f>
        <v>1.4766699999999915</v>
      </c>
      <c r="J459" s="82">
        <f>Table8[[#This Row],[Erorr ]]^2</f>
        <v>2.1805542888999749</v>
      </c>
      <c r="K459" s="82">
        <f>ABS(Table8[[#This Row],[Erorr ]])</f>
        <v>1.4766699999999915</v>
      </c>
      <c r="L459" s="83">
        <f>Table8[[#This Row],[Abs Erorr ]]/Table8[[#This Row],[Adj Close]]</f>
        <v>2.2851098861986767E-2</v>
      </c>
      <c r="M459" s="85">
        <f t="shared" si="15"/>
        <v>63.628320000000002</v>
      </c>
      <c r="N459" s="82">
        <f>(Table8[[#This Row],[Adj Close]]-Table8[[#This Row],[Forecast 6 Period ]])</f>
        <v>0.99307999999999197</v>
      </c>
      <c r="O459" s="82">
        <f>Table8[[#This Row],[Erorr 2]]^2</f>
        <v>0.98620788639998402</v>
      </c>
      <c r="P459" s="82">
        <f>ABS(Table8[[#This Row],[Erorr 2]])</f>
        <v>0.99307999999999197</v>
      </c>
      <c r="Q459" s="83">
        <f>Table8[[#This Row],[Abs Erorr 4]]/Table8[[#This Row],[Adj Close]]</f>
        <v>1.5367664581701914E-2</v>
      </c>
    </row>
    <row r="460" spans="6:17" x14ac:dyDescent="0.25">
      <c r="F460" s="50">
        <v>44130</v>
      </c>
      <c r="G460" s="51">
        <v>63.688800000000001</v>
      </c>
      <c r="H460" s="82">
        <f t="shared" si="14"/>
        <v>63.857150000000004</v>
      </c>
      <c r="I460" s="82">
        <f>(Table8[[#This Row],[Adj Close]]-Table8[[#This Row],[Forecast 3 Period]])</f>
        <v>-0.16835000000000377</v>
      </c>
      <c r="J460" s="82">
        <f>Table8[[#This Row],[Erorr ]]^2</f>
        <v>2.8341722500001269E-2</v>
      </c>
      <c r="K460" s="82">
        <f>ABS(Table8[[#This Row],[Erorr ]])</f>
        <v>0.16835000000000377</v>
      </c>
      <c r="L460" s="83">
        <f>Table8[[#This Row],[Abs Erorr ]]/Table8[[#This Row],[Adj Close]]</f>
        <v>2.6433219027521913E-3</v>
      </c>
      <c r="M460" s="85">
        <f t="shared" si="15"/>
        <v>63.574780000000004</v>
      </c>
      <c r="N460" s="82">
        <f>(Table8[[#This Row],[Adj Close]]-Table8[[#This Row],[Forecast 6 Period ]])</f>
        <v>0.11401999999999646</v>
      </c>
      <c r="O460" s="82">
        <f>Table8[[#This Row],[Erorr 2]]^2</f>
        <v>1.3000560399999193E-2</v>
      </c>
      <c r="P460" s="82">
        <f>ABS(Table8[[#This Row],[Erorr 2]])</f>
        <v>0.11401999999999646</v>
      </c>
      <c r="Q460" s="83">
        <f>Table8[[#This Row],[Abs Erorr 4]]/Table8[[#This Row],[Adj Close]]</f>
        <v>1.7902676765773017E-3</v>
      </c>
    </row>
    <row r="461" spans="6:17" x14ac:dyDescent="0.25">
      <c r="F461" s="50">
        <v>44131</v>
      </c>
      <c r="G461" s="51">
        <v>62.505699999999997</v>
      </c>
      <c r="H461" s="82">
        <f t="shared" si="14"/>
        <v>64.022970000000001</v>
      </c>
      <c r="I461" s="82">
        <f>(Table8[[#This Row],[Adj Close]]-Table8[[#This Row],[Forecast 3 Period]])</f>
        <v>-1.5172700000000034</v>
      </c>
      <c r="J461" s="82">
        <f>Table8[[#This Row],[Erorr ]]^2</f>
        <v>2.3021082529000103</v>
      </c>
      <c r="K461" s="82">
        <f>ABS(Table8[[#This Row],[Erorr ]])</f>
        <v>1.5172700000000034</v>
      </c>
      <c r="L461" s="83">
        <f>Table8[[#This Row],[Abs Erorr ]]/Table8[[#This Row],[Adj Close]]</f>
        <v>2.4274106201514479E-2</v>
      </c>
      <c r="M461" s="85">
        <f t="shared" si="15"/>
        <v>63.515190000000004</v>
      </c>
      <c r="N461" s="82">
        <f>(Table8[[#This Row],[Adj Close]]-Table8[[#This Row],[Forecast 6 Period ]])</f>
        <v>-1.0094900000000067</v>
      </c>
      <c r="O461" s="82">
        <f>Table8[[#This Row],[Erorr 2]]^2</f>
        <v>1.0190700601000136</v>
      </c>
      <c r="P461" s="82">
        <f>ABS(Table8[[#This Row],[Erorr 2]])</f>
        <v>1.0094900000000067</v>
      </c>
      <c r="Q461" s="83">
        <f>Table8[[#This Row],[Abs Erorr 4]]/Table8[[#This Row],[Adj Close]]</f>
        <v>1.6150367086521816E-2</v>
      </c>
    </row>
    <row r="462" spans="6:17" x14ac:dyDescent="0.25">
      <c r="F462" s="50">
        <v>44132</v>
      </c>
      <c r="G462" s="51">
        <v>59.06</v>
      </c>
      <c r="H462" s="82">
        <f t="shared" si="14"/>
        <v>63.495339999999999</v>
      </c>
      <c r="I462" s="82">
        <f>(Table8[[#This Row],[Adj Close]]-Table8[[#This Row],[Forecast 3 Period]])</f>
        <v>-4.4353399999999965</v>
      </c>
      <c r="J462" s="82">
        <f>Table8[[#This Row],[Erorr ]]^2</f>
        <v>19.672240915599968</v>
      </c>
      <c r="K462" s="82">
        <f>ABS(Table8[[#This Row],[Erorr ]])</f>
        <v>4.4353399999999965</v>
      </c>
      <c r="L462" s="83">
        <f>Table8[[#This Row],[Abs Erorr ]]/Table8[[#This Row],[Adj Close]]</f>
        <v>7.5098882492380573E-2</v>
      </c>
      <c r="M462" s="85">
        <f t="shared" si="15"/>
        <v>63.469429999999996</v>
      </c>
      <c r="N462" s="82">
        <f>(Table8[[#This Row],[Adj Close]]-Table8[[#This Row],[Forecast 6 Period ]])</f>
        <v>-4.4094299999999933</v>
      </c>
      <c r="O462" s="82">
        <f>Table8[[#This Row],[Erorr 2]]^2</f>
        <v>19.443072924899941</v>
      </c>
      <c r="P462" s="82">
        <f>ABS(Table8[[#This Row],[Erorr 2]])</f>
        <v>4.4094299999999933</v>
      </c>
      <c r="Q462" s="83">
        <f>Table8[[#This Row],[Abs Erorr 4]]/Table8[[#This Row],[Adj Close]]</f>
        <v>7.4660176092109606E-2</v>
      </c>
    </row>
    <row r="463" spans="6:17" x14ac:dyDescent="0.25">
      <c r="F463" s="50">
        <v>44133</v>
      </c>
      <c r="G463" s="51">
        <v>59.465899999999998</v>
      </c>
      <c r="H463" s="82">
        <f t="shared" si="14"/>
        <v>61.482349999999997</v>
      </c>
      <c r="I463" s="82">
        <f>(Table8[[#This Row],[Adj Close]]-Table8[[#This Row],[Forecast 3 Period]])</f>
        <v>-2.016449999999999</v>
      </c>
      <c r="J463" s="82">
        <f>Table8[[#This Row],[Erorr ]]^2</f>
        <v>4.0660706024999955</v>
      </c>
      <c r="K463" s="82">
        <f>ABS(Table8[[#This Row],[Erorr ]])</f>
        <v>2.016449999999999</v>
      </c>
      <c r="L463" s="83">
        <f>Table8[[#This Row],[Abs Erorr ]]/Table8[[#This Row],[Adj Close]]</f>
        <v>3.3909349728163521E-2</v>
      </c>
      <c r="M463" s="85">
        <f t="shared" si="15"/>
        <v>62.644709999999996</v>
      </c>
      <c r="N463" s="82">
        <f>(Table8[[#This Row],[Adj Close]]-Table8[[#This Row],[Forecast 6 Period ]])</f>
        <v>-3.1788099999999986</v>
      </c>
      <c r="O463" s="82">
        <f>Table8[[#This Row],[Erorr 2]]^2</f>
        <v>10.104833016099992</v>
      </c>
      <c r="P463" s="82">
        <f>ABS(Table8[[#This Row],[Erorr 2]])</f>
        <v>3.1788099999999986</v>
      </c>
      <c r="Q463" s="83">
        <f>Table8[[#This Row],[Abs Erorr 4]]/Table8[[#This Row],[Adj Close]]</f>
        <v>5.3456014287179693E-2</v>
      </c>
    </row>
    <row r="464" spans="6:17" x14ac:dyDescent="0.25">
      <c r="F464" s="50">
        <v>44134</v>
      </c>
      <c r="G464" s="51">
        <v>58.032299999999999</v>
      </c>
      <c r="H464" s="82">
        <f t="shared" si="14"/>
        <v>60.256070000000008</v>
      </c>
      <c r="I464" s="82">
        <f>(Table8[[#This Row],[Adj Close]]-Table8[[#This Row],[Forecast 3 Period]])</f>
        <v>-2.2237700000000089</v>
      </c>
      <c r="J464" s="82">
        <f>Table8[[#This Row],[Erorr ]]^2</f>
        <v>4.9451530129000396</v>
      </c>
      <c r="K464" s="82">
        <f>ABS(Table8[[#This Row],[Erorr ]])</f>
        <v>2.2237700000000089</v>
      </c>
      <c r="L464" s="83">
        <f>Table8[[#This Row],[Abs Erorr ]]/Table8[[#This Row],[Adj Close]]</f>
        <v>3.8319522059267148E-2</v>
      </c>
      <c r="M464" s="85">
        <f t="shared" si="15"/>
        <v>61.793230000000008</v>
      </c>
      <c r="N464" s="82">
        <f>(Table8[[#This Row],[Adj Close]]-Table8[[#This Row],[Forecast 6 Period ]])</f>
        <v>-3.760930000000009</v>
      </c>
      <c r="O464" s="82">
        <f>Table8[[#This Row],[Erorr 2]]^2</f>
        <v>14.144594464900068</v>
      </c>
      <c r="P464" s="82">
        <f>ABS(Table8[[#This Row],[Erorr 2]])</f>
        <v>3.760930000000009</v>
      </c>
      <c r="Q464" s="83">
        <f>Table8[[#This Row],[Abs Erorr 4]]/Table8[[#This Row],[Adj Close]]</f>
        <v>6.4807529599895386E-2</v>
      </c>
    </row>
    <row r="465" spans="6:17" x14ac:dyDescent="0.25">
      <c r="F465" s="50">
        <v>44137</v>
      </c>
      <c r="G465" s="51">
        <v>59.388199999999998</v>
      </c>
      <c r="H465" s="82">
        <f t="shared" si="14"/>
        <v>58.770690000000002</v>
      </c>
      <c r="I465" s="82">
        <f>(Table8[[#This Row],[Adj Close]]-Table8[[#This Row],[Forecast 3 Period]])</f>
        <v>0.61750999999999578</v>
      </c>
      <c r="J465" s="82">
        <f>Table8[[#This Row],[Erorr ]]^2</f>
        <v>0.3813186000999948</v>
      </c>
      <c r="K465" s="82">
        <f>ABS(Table8[[#This Row],[Erorr ]])</f>
        <v>0.61750999999999578</v>
      </c>
      <c r="L465" s="83">
        <f>Table8[[#This Row],[Abs Erorr ]]/Table8[[#This Row],[Adj Close]]</f>
        <v>1.0397856813306277E-2</v>
      </c>
      <c r="M465" s="85">
        <f t="shared" si="15"/>
        <v>60.643799999999992</v>
      </c>
      <c r="N465" s="82">
        <f>(Table8[[#This Row],[Adj Close]]-Table8[[#This Row],[Forecast 6 Period ]])</f>
        <v>-1.2555999999999941</v>
      </c>
      <c r="O465" s="82">
        <f>Table8[[#This Row],[Erorr 2]]^2</f>
        <v>1.5765313599999851</v>
      </c>
      <c r="P465" s="82">
        <f>ABS(Table8[[#This Row],[Erorr 2]])</f>
        <v>1.2555999999999941</v>
      </c>
      <c r="Q465" s="83">
        <f>Table8[[#This Row],[Abs Erorr 4]]/Table8[[#This Row],[Adj Close]]</f>
        <v>2.1142247113062763E-2</v>
      </c>
    </row>
    <row r="466" spans="6:17" x14ac:dyDescent="0.25">
      <c r="F466" s="50">
        <v>44138</v>
      </c>
      <c r="G466" s="51">
        <v>61.097999999999999</v>
      </c>
      <c r="H466" s="82">
        <f t="shared" si="14"/>
        <v>59.004739999999998</v>
      </c>
      <c r="I466" s="82">
        <f>(Table8[[#This Row],[Adj Close]]-Table8[[#This Row],[Forecast 3 Period]])</f>
        <v>2.0932600000000008</v>
      </c>
      <c r="J466" s="82">
        <f>Table8[[#This Row],[Erorr ]]^2</f>
        <v>4.3817374276000036</v>
      </c>
      <c r="K466" s="82">
        <f>ABS(Table8[[#This Row],[Erorr ]])</f>
        <v>2.0932600000000008</v>
      </c>
      <c r="L466" s="83">
        <f>Table8[[#This Row],[Abs Erorr ]]/Table8[[#This Row],[Adj Close]]</f>
        <v>3.4260695931127058E-2</v>
      </c>
      <c r="M466" s="85">
        <f t="shared" si="15"/>
        <v>59.808729999999997</v>
      </c>
      <c r="N466" s="82">
        <f>(Table8[[#This Row],[Adj Close]]-Table8[[#This Row],[Forecast 6 Period ]])</f>
        <v>1.2892700000000019</v>
      </c>
      <c r="O466" s="82">
        <f>Table8[[#This Row],[Erorr 2]]^2</f>
        <v>1.6622171329000048</v>
      </c>
      <c r="P466" s="82">
        <f>ABS(Table8[[#This Row],[Erorr 2]])</f>
        <v>1.2892700000000019</v>
      </c>
      <c r="Q466" s="83">
        <f>Table8[[#This Row],[Abs Erorr 4]]/Table8[[#This Row],[Adj Close]]</f>
        <v>2.1101672722511407E-2</v>
      </c>
    </row>
    <row r="467" spans="6:17" x14ac:dyDescent="0.25">
      <c r="F467" s="50">
        <v>44139</v>
      </c>
      <c r="G467" s="51">
        <v>60.087699999999998</v>
      </c>
      <c r="H467" s="82">
        <f t="shared" si="14"/>
        <v>59.665349999999997</v>
      </c>
      <c r="I467" s="82">
        <f>(Table8[[#This Row],[Adj Close]]-Table8[[#This Row],[Forecast 3 Period]])</f>
        <v>0.42235000000000156</v>
      </c>
      <c r="J467" s="82">
        <f>Table8[[#This Row],[Erorr ]]^2</f>
        <v>0.1783795225000013</v>
      </c>
      <c r="K467" s="82">
        <f>ABS(Table8[[#This Row],[Erorr ]])</f>
        <v>0.42235000000000156</v>
      </c>
      <c r="L467" s="83">
        <f>Table8[[#This Row],[Abs Erorr ]]/Table8[[#This Row],[Adj Close]]</f>
        <v>7.0288927684035432E-3</v>
      </c>
      <c r="M467" s="85">
        <f t="shared" si="15"/>
        <v>59.753450000000001</v>
      </c>
      <c r="N467" s="82">
        <f>(Table8[[#This Row],[Adj Close]]-Table8[[#This Row],[Forecast 6 Period ]])</f>
        <v>0.33424999999999727</v>
      </c>
      <c r="O467" s="82">
        <f>Table8[[#This Row],[Erorr 2]]^2</f>
        <v>0.11172306249999818</v>
      </c>
      <c r="P467" s="82">
        <f>ABS(Table8[[#This Row],[Erorr 2]])</f>
        <v>0.33424999999999727</v>
      </c>
      <c r="Q467" s="83">
        <f>Table8[[#This Row],[Abs Erorr 4]]/Table8[[#This Row],[Adj Close]]</f>
        <v>5.5627025164883539E-3</v>
      </c>
    </row>
    <row r="468" spans="6:17" x14ac:dyDescent="0.25">
      <c r="F468" s="50">
        <v>44140</v>
      </c>
      <c r="G468" s="51">
        <v>61.693899999999999</v>
      </c>
      <c r="H468" s="82">
        <f t="shared" si="14"/>
        <v>60.18094</v>
      </c>
      <c r="I468" s="82">
        <f>(Table8[[#This Row],[Adj Close]]-Table8[[#This Row],[Forecast 3 Period]])</f>
        <v>1.5129599999999996</v>
      </c>
      <c r="J468" s="82">
        <f>Table8[[#This Row],[Erorr ]]^2</f>
        <v>2.2890479615999988</v>
      </c>
      <c r="K468" s="82">
        <f>ABS(Table8[[#This Row],[Erorr ]])</f>
        <v>1.5129599999999996</v>
      </c>
      <c r="L468" s="83">
        <f>Table8[[#This Row],[Abs Erorr ]]/Table8[[#This Row],[Adj Close]]</f>
        <v>2.4523656309618936E-2</v>
      </c>
      <c r="M468" s="85">
        <f t="shared" si="15"/>
        <v>59.573829999999994</v>
      </c>
      <c r="N468" s="82">
        <f>(Table8[[#This Row],[Adj Close]]-Table8[[#This Row],[Forecast 6 Period ]])</f>
        <v>2.1200700000000055</v>
      </c>
      <c r="O468" s="82">
        <f>Table8[[#This Row],[Erorr 2]]^2</f>
        <v>4.4946968049000233</v>
      </c>
      <c r="P468" s="82">
        <f>ABS(Table8[[#This Row],[Erorr 2]])</f>
        <v>2.1200700000000055</v>
      </c>
      <c r="Q468" s="83">
        <f>Table8[[#This Row],[Abs Erorr 4]]/Table8[[#This Row],[Adj Close]]</f>
        <v>3.4364337479070139E-2</v>
      </c>
    </row>
    <row r="469" spans="6:17" x14ac:dyDescent="0.25">
      <c r="F469" s="50">
        <v>44141</v>
      </c>
      <c r="G469" s="51">
        <v>60.459000000000003</v>
      </c>
      <c r="H469" s="82">
        <f t="shared" si="14"/>
        <v>61.033269999999995</v>
      </c>
      <c r="I469" s="82">
        <f>(Table8[[#This Row],[Adj Close]]-Table8[[#This Row],[Forecast 3 Period]])</f>
        <v>-0.5742699999999914</v>
      </c>
      <c r="J469" s="82">
        <f>Table8[[#This Row],[Erorr ]]^2</f>
        <v>0.32978603289999014</v>
      </c>
      <c r="K469" s="82">
        <f>ABS(Table8[[#This Row],[Erorr ]])</f>
        <v>0.5742699999999914</v>
      </c>
      <c r="L469" s="83">
        <f>Table8[[#This Row],[Abs Erorr ]]/Table8[[#This Row],[Adj Close]]</f>
        <v>9.4985031178152369E-3</v>
      </c>
      <c r="M469" s="85">
        <f t="shared" si="15"/>
        <v>60.203379999999996</v>
      </c>
      <c r="N469" s="82">
        <f>(Table8[[#This Row],[Adj Close]]-Table8[[#This Row],[Forecast 6 Period ]])</f>
        <v>0.25562000000000751</v>
      </c>
      <c r="O469" s="82">
        <f>Table8[[#This Row],[Erorr 2]]^2</f>
        <v>6.5341584400003844E-2</v>
      </c>
      <c r="P469" s="82">
        <f>ABS(Table8[[#This Row],[Erorr 2]])</f>
        <v>0.25562000000000751</v>
      </c>
      <c r="Q469" s="83">
        <f>Table8[[#This Row],[Abs Erorr 4]]/Table8[[#This Row],[Adj Close]]</f>
        <v>4.2279892158323404E-3</v>
      </c>
    </row>
    <row r="470" spans="6:17" x14ac:dyDescent="0.25">
      <c r="F470" s="50">
        <v>44144</v>
      </c>
      <c r="G470" s="51">
        <v>67.194900000000004</v>
      </c>
      <c r="H470" s="82">
        <f t="shared" si="14"/>
        <v>60.71808</v>
      </c>
      <c r="I470" s="82">
        <f>(Table8[[#This Row],[Adj Close]]-Table8[[#This Row],[Forecast 3 Period]])</f>
        <v>6.4768200000000036</v>
      </c>
      <c r="J470" s="82">
        <f>Table8[[#This Row],[Erorr ]]^2</f>
        <v>41.949197312400045</v>
      </c>
      <c r="K470" s="82">
        <f>ABS(Table8[[#This Row],[Erorr ]])</f>
        <v>6.4768200000000036</v>
      </c>
      <c r="L470" s="83">
        <f>Table8[[#This Row],[Abs Erorr ]]/Table8[[#This Row],[Adj Close]]</f>
        <v>9.638856520360925E-2</v>
      </c>
      <c r="M470" s="85">
        <f t="shared" si="15"/>
        <v>60.409770000000002</v>
      </c>
      <c r="N470" s="82">
        <f>(Table8[[#This Row],[Adj Close]]-Table8[[#This Row],[Forecast 6 Period ]])</f>
        <v>6.7851300000000023</v>
      </c>
      <c r="O470" s="82">
        <f>Table8[[#This Row],[Erorr 2]]^2</f>
        <v>46.037989116900029</v>
      </c>
      <c r="P470" s="82">
        <f>ABS(Table8[[#This Row],[Erorr 2]])</f>
        <v>6.7851300000000023</v>
      </c>
      <c r="Q470" s="83">
        <f>Table8[[#This Row],[Abs Erorr 4]]/Table8[[#This Row],[Adj Close]]</f>
        <v>0.10097685985097087</v>
      </c>
    </row>
    <row r="471" spans="6:17" x14ac:dyDescent="0.25">
      <c r="F471" s="50">
        <v>44145</v>
      </c>
      <c r="G471" s="51">
        <v>66.953100000000006</v>
      </c>
      <c r="H471" s="82">
        <f t="shared" si="14"/>
        <v>63.523829999999997</v>
      </c>
      <c r="I471" s="82">
        <f>(Table8[[#This Row],[Adj Close]]-Table8[[#This Row],[Forecast 3 Period]])</f>
        <v>3.4292700000000096</v>
      </c>
      <c r="J471" s="82">
        <f>Table8[[#This Row],[Erorr ]]^2</f>
        <v>11.759892732900067</v>
      </c>
      <c r="K471" s="82">
        <f>ABS(Table8[[#This Row],[Erorr ]])</f>
        <v>3.4292700000000096</v>
      </c>
      <c r="L471" s="83">
        <f>Table8[[#This Row],[Abs Erorr ]]/Table8[[#This Row],[Adj Close]]</f>
        <v>5.1218987619692131E-2</v>
      </c>
      <c r="M471" s="85">
        <f t="shared" si="15"/>
        <v>61.935720000000003</v>
      </c>
      <c r="N471" s="82">
        <f>(Table8[[#This Row],[Adj Close]]-Table8[[#This Row],[Forecast 6 Period ]])</f>
        <v>5.0173800000000028</v>
      </c>
      <c r="O471" s="82">
        <f>Table8[[#This Row],[Erorr 2]]^2</f>
        <v>25.174102064400028</v>
      </c>
      <c r="P471" s="82">
        <f>ABS(Table8[[#This Row],[Erorr 2]])</f>
        <v>5.0173800000000028</v>
      </c>
      <c r="Q471" s="83">
        <f>Table8[[#This Row],[Abs Erorr 4]]/Table8[[#This Row],[Adj Close]]</f>
        <v>7.4938725764751773E-2</v>
      </c>
    </row>
    <row r="472" spans="6:17" x14ac:dyDescent="0.25">
      <c r="F472" s="50">
        <v>44146</v>
      </c>
      <c r="G472" s="51">
        <v>66.486699999999999</v>
      </c>
      <c r="H472" s="82">
        <f t="shared" si="14"/>
        <v>65.07741</v>
      </c>
      <c r="I472" s="82">
        <f>(Table8[[#This Row],[Adj Close]]-Table8[[#This Row],[Forecast 3 Period]])</f>
        <v>1.4092899999999986</v>
      </c>
      <c r="J472" s="82">
        <f>Table8[[#This Row],[Erorr ]]^2</f>
        <v>1.986098304099996</v>
      </c>
      <c r="K472" s="82">
        <f>ABS(Table8[[#This Row],[Erorr ]])</f>
        <v>1.4092899999999986</v>
      </c>
      <c r="L472" s="83">
        <f>Table8[[#This Row],[Abs Erorr ]]/Table8[[#This Row],[Adj Close]]</f>
        <v>2.1196570141095869E-2</v>
      </c>
      <c r="M472" s="85">
        <f t="shared" si="15"/>
        <v>63.378750000000004</v>
      </c>
      <c r="N472" s="82">
        <f>(Table8[[#This Row],[Adj Close]]-Table8[[#This Row],[Forecast 6 Period ]])</f>
        <v>3.1079499999999953</v>
      </c>
      <c r="O472" s="82">
        <f>Table8[[#This Row],[Erorr 2]]^2</f>
        <v>9.6593532024999718</v>
      </c>
      <c r="P472" s="82">
        <f>ABS(Table8[[#This Row],[Erorr 2]])</f>
        <v>3.1079499999999953</v>
      </c>
      <c r="Q472" s="83">
        <f>Table8[[#This Row],[Abs Erorr 4]]/Table8[[#This Row],[Adj Close]]</f>
        <v>4.6745439313426528E-2</v>
      </c>
    </row>
    <row r="473" spans="6:17" x14ac:dyDescent="0.25">
      <c r="F473" s="50">
        <v>44147</v>
      </c>
      <c r="G473" s="51">
        <v>65.77</v>
      </c>
      <c r="H473" s="82">
        <f t="shared" si="14"/>
        <v>66.839079999999996</v>
      </c>
      <c r="I473" s="82">
        <f>(Table8[[#This Row],[Adj Close]]-Table8[[#This Row],[Forecast 3 Period]])</f>
        <v>-1.0690799999999996</v>
      </c>
      <c r="J473" s="82">
        <f>Table8[[#This Row],[Erorr ]]^2</f>
        <v>1.142932046399999</v>
      </c>
      <c r="K473" s="82">
        <f>ABS(Table8[[#This Row],[Erorr ]])</f>
        <v>1.0690799999999996</v>
      </c>
      <c r="L473" s="83">
        <f>Table8[[#This Row],[Abs Erorr ]]/Table8[[#This Row],[Adj Close]]</f>
        <v>1.6254827428918955E-2</v>
      </c>
      <c r="M473" s="85">
        <f t="shared" si="15"/>
        <v>64.396900000000002</v>
      </c>
      <c r="N473" s="82">
        <f>(Table8[[#This Row],[Adj Close]]-Table8[[#This Row],[Forecast 6 Period ]])</f>
        <v>1.3730999999999938</v>
      </c>
      <c r="O473" s="82">
        <f>Table8[[#This Row],[Erorr 2]]^2</f>
        <v>1.8854036099999829</v>
      </c>
      <c r="P473" s="82">
        <f>ABS(Table8[[#This Row],[Erorr 2]])</f>
        <v>1.3730999999999938</v>
      </c>
      <c r="Q473" s="83">
        <f>Table8[[#This Row],[Abs Erorr 4]]/Table8[[#This Row],[Adj Close]]</f>
        <v>2.0877299680705397E-2</v>
      </c>
    </row>
    <row r="474" spans="6:17" x14ac:dyDescent="0.25">
      <c r="F474" s="50">
        <v>44148</v>
      </c>
      <c r="G474" s="51">
        <v>68.662999999999997</v>
      </c>
      <c r="H474" s="82">
        <f t="shared" si="14"/>
        <v>66.339939999999999</v>
      </c>
      <c r="I474" s="82">
        <f>(Table8[[#This Row],[Adj Close]]-Table8[[#This Row],[Forecast 3 Period]])</f>
        <v>2.3230599999999981</v>
      </c>
      <c r="J474" s="82">
        <f>Table8[[#This Row],[Erorr ]]^2</f>
        <v>5.3966077635999916</v>
      </c>
      <c r="K474" s="82">
        <f>ABS(Table8[[#This Row],[Erorr ]])</f>
        <v>2.3230599999999981</v>
      </c>
      <c r="L474" s="83">
        <f>Table8[[#This Row],[Abs Erorr ]]/Table8[[#This Row],[Adj Close]]</f>
        <v>3.3832777478409015E-2</v>
      </c>
      <c r="M474" s="85">
        <f t="shared" si="15"/>
        <v>65.496229999999997</v>
      </c>
      <c r="N474" s="82">
        <f>(Table8[[#This Row],[Adj Close]]-Table8[[#This Row],[Forecast 6 Period ]])</f>
        <v>3.1667699999999996</v>
      </c>
      <c r="O474" s="82">
        <f>Table8[[#This Row],[Erorr 2]]^2</f>
        <v>10.028432232899998</v>
      </c>
      <c r="P474" s="82">
        <f>ABS(Table8[[#This Row],[Erorr 2]])</f>
        <v>3.1667699999999996</v>
      </c>
      <c r="Q474" s="83">
        <f>Table8[[#This Row],[Abs Erorr 4]]/Table8[[#This Row],[Adj Close]]</f>
        <v>4.6120472452412506E-2</v>
      </c>
    </row>
    <row r="475" spans="6:17" x14ac:dyDescent="0.25">
      <c r="F475" s="50">
        <v>44151</v>
      </c>
      <c r="G475" s="51">
        <v>71.055099999999996</v>
      </c>
      <c r="H475" s="82">
        <f t="shared" si="14"/>
        <v>67.142209999999992</v>
      </c>
      <c r="I475" s="82">
        <f>(Table8[[#This Row],[Adj Close]]-Table8[[#This Row],[Forecast 3 Period]])</f>
        <v>3.9128900000000044</v>
      </c>
      <c r="J475" s="82">
        <f>Table8[[#This Row],[Erorr ]]^2</f>
        <v>15.310708152100034</v>
      </c>
      <c r="K475" s="82">
        <f>ABS(Table8[[#This Row],[Erorr ]])</f>
        <v>3.9128900000000044</v>
      </c>
      <c r="L475" s="83">
        <f>Table8[[#This Row],[Abs Erorr ]]/Table8[[#This Row],[Adj Close]]</f>
        <v>5.5068390587023376E-2</v>
      </c>
      <c r="M475" s="85">
        <f t="shared" si="15"/>
        <v>66.339950000000002</v>
      </c>
      <c r="N475" s="82">
        <f>(Table8[[#This Row],[Adj Close]]-Table8[[#This Row],[Forecast 6 Period ]])</f>
        <v>4.7151499999999942</v>
      </c>
      <c r="O475" s="82">
        <f>Table8[[#This Row],[Erorr 2]]^2</f>
        <v>22.232639522499944</v>
      </c>
      <c r="P475" s="82">
        <f>ABS(Table8[[#This Row],[Erorr 2]])</f>
        <v>4.7151499999999942</v>
      </c>
      <c r="Q475" s="83">
        <f>Table8[[#This Row],[Abs Erorr 4]]/Table8[[#This Row],[Adj Close]]</f>
        <v>6.6359065007297074E-2</v>
      </c>
    </row>
    <row r="476" spans="6:17" x14ac:dyDescent="0.25">
      <c r="F476" s="50">
        <v>44152</v>
      </c>
      <c r="G476" s="51">
        <v>73.498999999999995</v>
      </c>
      <c r="H476" s="82">
        <f t="shared" si="14"/>
        <v>68.751939999999991</v>
      </c>
      <c r="I476" s="82">
        <f>(Table8[[#This Row],[Adj Close]]-Table8[[#This Row],[Forecast 3 Period]])</f>
        <v>4.7470600000000047</v>
      </c>
      <c r="J476" s="82">
        <f>Table8[[#This Row],[Erorr ]]^2</f>
        <v>22.534578643600046</v>
      </c>
      <c r="K476" s="82">
        <f>ABS(Table8[[#This Row],[Erorr ]])</f>
        <v>4.7470600000000047</v>
      </c>
      <c r="L476" s="83">
        <f>Table8[[#This Row],[Abs Erorr ]]/Table8[[#This Row],[Adj Close]]</f>
        <v>6.4586729071143892E-2</v>
      </c>
      <c r="M476" s="85">
        <f t="shared" si="15"/>
        <v>67.809759999999997</v>
      </c>
      <c r="N476" s="82">
        <f>(Table8[[#This Row],[Adj Close]]-Table8[[#This Row],[Forecast 6 Period ]])</f>
        <v>5.6892399999999981</v>
      </c>
      <c r="O476" s="82">
        <f>Table8[[#This Row],[Erorr 2]]^2</f>
        <v>32.367451777599975</v>
      </c>
      <c r="P476" s="82">
        <f>ABS(Table8[[#This Row],[Erorr 2]])</f>
        <v>5.6892399999999981</v>
      </c>
      <c r="Q476" s="83">
        <f>Table8[[#This Row],[Abs Erorr 4]]/Table8[[#This Row],[Adj Close]]</f>
        <v>7.740567898882976E-2</v>
      </c>
    </row>
    <row r="477" spans="6:17" x14ac:dyDescent="0.25">
      <c r="F477" s="50">
        <v>44153</v>
      </c>
      <c r="G477" s="51">
        <v>73.887600000000006</v>
      </c>
      <c r="H477" s="82">
        <f t="shared" si="14"/>
        <v>71.315029999999993</v>
      </c>
      <c r="I477" s="82">
        <f>(Table8[[#This Row],[Adj Close]]-Table8[[#This Row],[Forecast 3 Period]])</f>
        <v>2.5725700000000131</v>
      </c>
      <c r="J477" s="82">
        <f>Table8[[#This Row],[Erorr ]]^2</f>
        <v>6.6181164049000678</v>
      </c>
      <c r="K477" s="82">
        <f>ABS(Table8[[#This Row],[Erorr ]])</f>
        <v>2.5725700000000131</v>
      </c>
      <c r="L477" s="83">
        <f>Table8[[#This Row],[Abs Erorr ]]/Table8[[#This Row],[Adj Close]]</f>
        <v>3.481734418224456E-2</v>
      </c>
      <c r="M477" s="85">
        <f t="shared" si="15"/>
        <v>69.141400000000004</v>
      </c>
      <c r="N477" s="82">
        <f>(Table8[[#This Row],[Adj Close]]-Table8[[#This Row],[Forecast 6 Period ]])</f>
        <v>4.7462000000000018</v>
      </c>
      <c r="O477" s="82">
        <f>Table8[[#This Row],[Erorr 2]]^2</f>
        <v>22.526414440000018</v>
      </c>
      <c r="P477" s="82">
        <f>ABS(Table8[[#This Row],[Erorr 2]])</f>
        <v>4.7462000000000018</v>
      </c>
      <c r="Q477" s="83">
        <f>Table8[[#This Row],[Abs Erorr 4]]/Table8[[#This Row],[Adj Close]]</f>
        <v>6.4235406211597096E-2</v>
      </c>
    </row>
    <row r="478" spans="6:17" x14ac:dyDescent="0.25">
      <c r="F478" s="50">
        <v>44154</v>
      </c>
      <c r="G478" s="51">
        <v>73.369500000000002</v>
      </c>
      <c r="H478" s="82">
        <f t="shared" si="14"/>
        <v>72.921270000000007</v>
      </c>
      <c r="I478" s="82">
        <f>(Table8[[#This Row],[Adj Close]]-Table8[[#This Row],[Forecast 3 Period]])</f>
        <v>0.44822999999999524</v>
      </c>
      <c r="J478" s="82">
        <f>Table8[[#This Row],[Erorr ]]^2</f>
        <v>0.20091013289999574</v>
      </c>
      <c r="K478" s="82">
        <f>ABS(Table8[[#This Row],[Erorr ]])</f>
        <v>0.44822999999999524</v>
      </c>
      <c r="L478" s="83">
        <f>Table8[[#This Row],[Abs Erorr ]]/Table8[[#This Row],[Adj Close]]</f>
        <v>6.1092143193015522E-3</v>
      </c>
      <c r="M478" s="85">
        <f t="shared" si="15"/>
        <v>70.646609999999995</v>
      </c>
      <c r="N478" s="82">
        <f>(Table8[[#This Row],[Adj Close]]-Table8[[#This Row],[Forecast 6 Period ]])</f>
        <v>2.7228900000000067</v>
      </c>
      <c r="O478" s="82">
        <f>Table8[[#This Row],[Erorr 2]]^2</f>
        <v>7.4141299521000361</v>
      </c>
      <c r="P478" s="82">
        <f>ABS(Table8[[#This Row],[Erorr 2]])</f>
        <v>2.7228900000000067</v>
      </c>
      <c r="Q478" s="83">
        <f>Table8[[#This Row],[Abs Erorr 4]]/Table8[[#This Row],[Adj Close]]</f>
        <v>3.7112015210680277E-2</v>
      </c>
    </row>
    <row r="479" spans="6:17" x14ac:dyDescent="0.25">
      <c r="F479" s="50">
        <v>44155</v>
      </c>
      <c r="G479" s="51">
        <v>73.291700000000006</v>
      </c>
      <c r="H479" s="82">
        <f t="shared" si="14"/>
        <v>73.563780000000008</v>
      </c>
      <c r="I479" s="82">
        <f>(Table8[[#This Row],[Adj Close]]-Table8[[#This Row],[Forecast 3 Period]])</f>
        <v>-0.27208000000000254</v>
      </c>
      <c r="J479" s="82">
        <f>Table8[[#This Row],[Erorr ]]^2</f>
        <v>7.4027526400001389E-2</v>
      </c>
      <c r="K479" s="82">
        <f>ABS(Table8[[#This Row],[Erorr ]])</f>
        <v>0.27208000000000254</v>
      </c>
      <c r="L479" s="83">
        <f>Table8[[#This Row],[Abs Erorr ]]/Table8[[#This Row],[Adj Close]]</f>
        <v>3.7122893861106037E-3</v>
      </c>
      <c r="M479" s="85">
        <f t="shared" si="15"/>
        <v>71.805540000000008</v>
      </c>
      <c r="N479" s="82">
        <f>(Table8[[#This Row],[Adj Close]]-Table8[[#This Row],[Forecast 6 Period ]])</f>
        <v>1.4861599999999981</v>
      </c>
      <c r="O479" s="82">
        <f>Table8[[#This Row],[Erorr 2]]^2</f>
        <v>2.2086715455999943</v>
      </c>
      <c r="P479" s="82">
        <f>ABS(Table8[[#This Row],[Erorr 2]])</f>
        <v>1.4861599999999981</v>
      </c>
      <c r="Q479" s="83">
        <f>Table8[[#This Row],[Abs Erorr 4]]/Table8[[#This Row],[Adj Close]]</f>
        <v>2.0277330175176699E-2</v>
      </c>
    </row>
    <row r="480" spans="6:17" x14ac:dyDescent="0.25">
      <c r="F480" s="50">
        <v>44158</v>
      </c>
      <c r="G480" s="51">
        <v>74.742599999999996</v>
      </c>
      <c r="H480" s="82">
        <f t="shared" si="14"/>
        <v>73.493810000000011</v>
      </c>
      <c r="I480" s="82">
        <f>(Table8[[#This Row],[Adj Close]]-Table8[[#This Row],[Forecast 3 Period]])</f>
        <v>1.2487899999999854</v>
      </c>
      <c r="J480" s="82">
        <f>Table8[[#This Row],[Erorr ]]^2</f>
        <v>1.5594764640999637</v>
      </c>
      <c r="K480" s="82">
        <f>ABS(Table8[[#This Row],[Erorr ]])</f>
        <v>1.2487899999999854</v>
      </c>
      <c r="L480" s="83">
        <f>Table8[[#This Row],[Abs Erorr ]]/Table8[[#This Row],[Adj Close]]</f>
        <v>1.670787475950777E-2</v>
      </c>
      <c r="M480" s="85">
        <f t="shared" si="15"/>
        <v>72.781369999999995</v>
      </c>
      <c r="N480" s="82">
        <f>(Table8[[#This Row],[Adj Close]]-Table8[[#This Row],[Forecast 6 Period ]])</f>
        <v>1.9612300000000005</v>
      </c>
      <c r="O480" s="82">
        <f>Table8[[#This Row],[Erorr 2]]^2</f>
        <v>3.8464231129000019</v>
      </c>
      <c r="P480" s="82">
        <f>ABS(Table8[[#This Row],[Erorr 2]])</f>
        <v>1.9612300000000005</v>
      </c>
      <c r="Q480" s="83">
        <f>Table8[[#This Row],[Abs Erorr 4]]/Table8[[#This Row],[Adj Close]]</f>
        <v>2.6239788286733411E-2</v>
      </c>
    </row>
    <row r="481" spans="6:17" x14ac:dyDescent="0.25">
      <c r="F481" s="50">
        <v>44159</v>
      </c>
      <c r="G481" s="51">
        <v>76.642399999999995</v>
      </c>
      <c r="H481" s="82">
        <f t="shared" si="14"/>
        <v>73.895400000000009</v>
      </c>
      <c r="I481" s="82">
        <f>(Table8[[#This Row],[Adj Close]]-Table8[[#This Row],[Forecast 3 Period]])</f>
        <v>2.7469999999999857</v>
      </c>
      <c r="J481" s="82">
        <f>Table8[[#This Row],[Erorr ]]^2</f>
        <v>7.5460089999999216</v>
      </c>
      <c r="K481" s="82">
        <f>ABS(Table8[[#This Row],[Erorr ]])</f>
        <v>2.7469999999999857</v>
      </c>
      <c r="L481" s="83">
        <f>Table8[[#This Row],[Abs Erorr ]]/Table8[[#This Row],[Adj Close]]</f>
        <v>3.5841779484984626E-2</v>
      </c>
      <c r="M481" s="85">
        <f t="shared" si="15"/>
        <v>73.513690000000011</v>
      </c>
      <c r="N481" s="82">
        <f>(Table8[[#This Row],[Adj Close]]-Table8[[#This Row],[Forecast 6 Period ]])</f>
        <v>3.1287099999999839</v>
      </c>
      <c r="O481" s="82">
        <f>Table8[[#This Row],[Erorr 2]]^2</f>
        <v>9.7888262640998995</v>
      </c>
      <c r="P481" s="82">
        <f>ABS(Table8[[#This Row],[Erorr 2]])</f>
        <v>3.1287099999999839</v>
      </c>
      <c r="Q481" s="83">
        <f>Table8[[#This Row],[Abs Erorr 4]]/Table8[[#This Row],[Adj Close]]</f>
        <v>4.082218197759966E-2</v>
      </c>
    </row>
    <row r="482" spans="6:17" x14ac:dyDescent="0.25">
      <c r="F482" s="50">
        <v>44160</v>
      </c>
      <c r="G482" s="51">
        <v>75.623400000000004</v>
      </c>
      <c r="H482" s="82">
        <f t="shared" si="14"/>
        <v>75.067250000000001</v>
      </c>
      <c r="I482" s="82">
        <f>(Table8[[#This Row],[Adj Close]]-Table8[[#This Row],[Forecast 3 Period]])</f>
        <v>0.55615000000000236</v>
      </c>
      <c r="J482" s="82">
        <f>Table8[[#This Row],[Erorr ]]^2</f>
        <v>0.30930282250000263</v>
      </c>
      <c r="K482" s="82">
        <f>ABS(Table8[[#This Row],[Erorr ]])</f>
        <v>0.55615000000000236</v>
      </c>
      <c r="L482" s="83">
        <f>Table8[[#This Row],[Abs Erorr ]]/Table8[[#This Row],[Adj Close]]</f>
        <v>7.3542051798782164E-3</v>
      </c>
      <c r="M482" s="85">
        <f t="shared" si="15"/>
        <v>74.34790000000001</v>
      </c>
      <c r="N482" s="82">
        <f>(Table8[[#This Row],[Adj Close]]-Table8[[#This Row],[Forecast 6 Period ]])</f>
        <v>1.2754999999999939</v>
      </c>
      <c r="O482" s="82">
        <f>Table8[[#This Row],[Erorr 2]]^2</f>
        <v>1.6269002499999843</v>
      </c>
      <c r="P482" s="82">
        <f>ABS(Table8[[#This Row],[Erorr 2]])</f>
        <v>1.2754999999999939</v>
      </c>
      <c r="Q482" s="83">
        <f>Table8[[#This Row],[Abs Erorr 4]]/Table8[[#This Row],[Adj Close]]</f>
        <v>1.6866472546857109E-2</v>
      </c>
    </row>
    <row r="483" spans="6:17" x14ac:dyDescent="0.25">
      <c r="F483" s="50">
        <v>44162</v>
      </c>
      <c r="G483" s="51">
        <v>74.025800000000004</v>
      </c>
      <c r="H483" s="82">
        <f t="shared" si="14"/>
        <v>75.664860000000004</v>
      </c>
      <c r="I483" s="82">
        <f>(Table8[[#This Row],[Adj Close]]-Table8[[#This Row],[Forecast 3 Period]])</f>
        <v>-1.6390600000000006</v>
      </c>
      <c r="J483" s="82">
        <f>Table8[[#This Row],[Erorr ]]^2</f>
        <v>2.6865176836000022</v>
      </c>
      <c r="K483" s="82">
        <f>ABS(Table8[[#This Row],[Erorr ]])</f>
        <v>1.6390600000000006</v>
      </c>
      <c r="L483" s="83">
        <f>Table8[[#This Row],[Abs Erorr ]]/Table8[[#This Row],[Adj Close]]</f>
        <v>2.2141739771809294E-2</v>
      </c>
      <c r="M483" s="85">
        <f t="shared" si="15"/>
        <v>74.785730000000001</v>
      </c>
      <c r="N483" s="82">
        <f>(Table8[[#This Row],[Adj Close]]-Table8[[#This Row],[Forecast 6 Period ]])</f>
        <v>-0.75992999999999711</v>
      </c>
      <c r="O483" s="82">
        <f>Table8[[#This Row],[Erorr 2]]^2</f>
        <v>0.57749360489999557</v>
      </c>
      <c r="P483" s="82">
        <f>ABS(Table8[[#This Row],[Erorr 2]])</f>
        <v>0.75992999999999711</v>
      </c>
      <c r="Q483" s="83">
        <f>Table8[[#This Row],[Abs Erorr 4]]/Table8[[#This Row],[Adj Close]]</f>
        <v>1.0265745186137766E-2</v>
      </c>
    </row>
    <row r="484" spans="6:17" x14ac:dyDescent="0.25">
      <c r="F484" s="50">
        <v>44165</v>
      </c>
      <c r="G484" s="51">
        <v>72.022300000000001</v>
      </c>
      <c r="H484" s="82">
        <f t="shared" si="14"/>
        <v>75.290060000000011</v>
      </c>
      <c r="I484" s="82">
        <f>(Table8[[#This Row],[Adj Close]]-Table8[[#This Row],[Forecast 3 Period]])</f>
        <v>-3.2677600000000098</v>
      </c>
      <c r="J484" s="82">
        <f>Table8[[#This Row],[Erorr ]]^2</f>
        <v>10.678255417600063</v>
      </c>
      <c r="K484" s="82">
        <f>ABS(Table8[[#This Row],[Erorr ]])</f>
        <v>3.2677600000000098</v>
      </c>
      <c r="L484" s="83">
        <f>Table8[[#This Row],[Abs Erorr ]]/Table8[[#This Row],[Adj Close]]</f>
        <v>4.5371502992823193E-2</v>
      </c>
      <c r="M484" s="85">
        <f t="shared" si="15"/>
        <v>74.872960000000006</v>
      </c>
      <c r="N484" s="82">
        <f>(Table8[[#This Row],[Adj Close]]-Table8[[#This Row],[Forecast 6 Period ]])</f>
        <v>-2.8506600000000049</v>
      </c>
      <c r="O484" s="82">
        <f>Table8[[#This Row],[Erorr 2]]^2</f>
        <v>8.1262624356000277</v>
      </c>
      <c r="P484" s="82">
        <f>ABS(Table8[[#This Row],[Erorr 2]])</f>
        <v>2.8506600000000049</v>
      </c>
      <c r="Q484" s="83">
        <f>Table8[[#This Row],[Abs Erorr 4]]/Table8[[#This Row],[Adj Close]]</f>
        <v>3.958024111976436E-2</v>
      </c>
    </row>
    <row r="485" spans="6:17" x14ac:dyDescent="0.25">
      <c r="F485" s="50">
        <v>44166</v>
      </c>
      <c r="G485" s="51">
        <v>73.239900000000006</v>
      </c>
      <c r="H485" s="82">
        <f t="shared" si="14"/>
        <v>73.703680000000006</v>
      </c>
      <c r="I485" s="82">
        <f>(Table8[[#This Row],[Adj Close]]-Table8[[#This Row],[Forecast 3 Period]])</f>
        <v>-0.46377999999999986</v>
      </c>
      <c r="J485" s="82">
        <f>Table8[[#This Row],[Erorr ]]^2</f>
        <v>0.21509188839999988</v>
      </c>
      <c r="K485" s="82">
        <f>ABS(Table8[[#This Row],[Erorr ]])</f>
        <v>0.46377999999999986</v>
      </c>
      <c r="L485" s="83">
        <f>Table8[[#This Row],[Abs Erorr ]]/Table8[[#This Row],[Adj Close]]</f>
        <v>6.3323407049982296E-3</v>
      </c>
      <c r="M485" s="85">
        <f t="shared" si="15"/>
        <v>74.466210000000004</v>
      </c>
      <c r="N485" s="82">
        <f>(Table8[[#This Row],[Adj Close]]-Table8[[#This Row],[Forecast 6 Period ]])</f>
        <v>-1.226309999999998</v>
      </c>
      <c r="O485" s="82">
        <f>Table8[[#This Row],[Erorr 2]]^2</f>
        <v>1.5038362160999952</v>
      </c>
      <c r="P485" s="82">
        <f>ABS(Table8[[#This Row],[Erorr 2]])</f>
        <v>1.226309999999998</v>
      </c>
      <c r="Q485" s="83">
        <f>Table8[[#This Row],[Abs Erorr 4]]/Table8[[#This Row],[Adj Close]]</f>
        <v>1.6743742140554504E-2</v>
      </c>
    </row>
    <row r="486" spans="6:17" x14ac:dyDescent="0.25">
      <c r="F486" s="50">
        <v>44167</v>
      </c>
      <c r="G486" s="51">
        <v>73.8185</v>
      </c>
      <c r="H486" s="82">
        <f t="shared" si="14"/>
        <v>73.11039000000001</v>
      </c>
      <c r="I486" s="82">
        <f>(Table8[[#This Row],[Adj Close]]-Table8[[#This Row],[Forecast 3 Period]])</f>
        <v>0.70810999999999069</v>
      </c>
      <c r="J486" s="82">
        <f>Table8[[#This Row],[Erorr ]]^2</f>
        <v>0.50141977209998678</v>
      </c>
      <c r="K486" s="82">
        <f>ABS(Table8[[#This Row],[Erorr ]])</f>
        <v>0.70810999999999069</v>
      </c>
      <c r="L486" s="83">
        <f>Table8[[#This Row],[Abs Erorr ]]/Table8[[#This Row],[Adj Close]]</f>
        <v>9.5925818053738659E-3</v>
      </c>
      <c r="M486" s="85">
        <f t="shared" si="15"/>
        <v>74.120780000000011</v>
      </c>
      <c r="N486" s="82">
        <f>(Table8[[#This Row],[Adj Close]]-Table8[[#This Row],[Forecast 6 Period ]])</f>
        <v>-0.30228000000001032</v>
      </c>
      <c r="O486" s="82">
        <f>Table8[[#This Row],[Erorr 2]]^2</f>
        <v>9.1373198400006239E-2</v>
      </c>
      <c r="P486" s="82">
        <f>ABS(Table8[[#This Row],[Erorr 2]])</f>
        <v>0.30228000000001032</v>
      </c>
      <c r="Q486" s="83">
        <f>Table8[[#This Row],[Abs Erorr 4]]/Table8[[#This Row],[Adj Close]]</f>
        <v>4.094908457907033E-3</v>
      </c>
    </row>
    <row r="487" spans="6:17" x14ac:dyDescent="0.25">
      <c r="F487" s="50">
        <v>44168</v>
      </c>
      <c r="G487" s="51">
        <v>74.457599999999999</v>
      </c>
      <c r="H487" s="82">
        <f t="shared" si="14"/>
        <v>73.106059999999999</v>
      </c>
      <c r="I487" s="82">
        <f>(Table8[[#This Row],[Adj Close]]-Table8[[#This Row],[Forecast 3 Period]])</f>
        <v>1.35154</v>
      </c>
      <c r="J487" s="82">
        <f>Table8[[#This Row],[Erorr ]]^2</f>
        <v>1.8266603715999998</v>
      </c>
      <c r="K487" s="82">
        <f>ABS(Table8[[#This Row],[Erorr ]])</f>
        <v>1.35154</v>
      </c>
      <c r="L487" s="83">
        <f>Table8[[#This Row],[Abs Erorr ]]/Table8[[#This Row],[Adj Close]]</f>
        <v>1.8151807203025613E-2</v>
      </c>
      <c r="M487" s="85">
        <f t="shared" si="15"/>
        <v>73.847880000000004</v>
      </c>
      <c r="N487" s="82">
        <f>(Table8[[#This Row],[Adj Close]]-Table8[[#This Row],[Forecast 6 Period ]])</f>
        <v>0.60971999999999582</v>
      </c>
      <c r="O487" s="82">
        <f>Table8[[#This Row],[Erorr 2]]^2</f>
        <v>0.37175847839999493</v>
      </c>
      <c r="P487" s="82">
        <f>ABS(Table8[[#This Row],[Erorr 2]])</f>
        <v>0.60971999999999582</v>
      </c>
      <c r="Q487" s="83">
        <f>Table8[[#This Row],[Abs Erorr 4]]/Table8[[#This Row],[Adj Close]]</f>
        <v>8.1888215575038111E-3</v>
      </c>
    </row>
    <row r="488" spans="6:17" x14ac:dyDescent="0.25">
      <c r="F488" s="50">
        <v>44169</v>
      </c>
      <c r="G488" s="51">
        <v>76.987899999999996</v>
      </c>
      <c r="H488" s="82">
        <f t="shared" si="14"/>
        <v>73.900559999999999</v>
      </c>
      <c r="I488" s="82">
        <f>(Table8[[#This Row],[Adj Close]]-Table8[[#This Row],[Forecast 3 Period]])</f>
        <v>3.0873399999999975</v>
      </c>
      <c r="J488" s="82">
        <f>Table8[[#This Row],[Erorr ]]^2</f>
        <v>9.5316682755999853</v>
      </c>
      <c r="K488" s="82">
        <f>ABS(Table8[[#This Row],[Erorr ]])</f>
        <v>3.0873399999999975</v>
      </c>
      <c r="L488" s="83">
        <f>Table8[[#This Row],[Abs Erorr ]]/Table8[[#This Row],[Adj Close]]</f>
        <v>4.0101626359466847E-2</v>
      </c>
      <c r="M488" s="85">
        <f t="shared" si="15"/>
        <v>73.672580000000011</v>
      </c>
      <c r="N488" s="82">
        <f>(Table8[[#This Row],[Adj Close]]-Table8[[#This Row],[Forecast 6 Period ]])</f>
        <v>3.3153199999999856</v>
      </c>
      <c r="O488" s="82">
        <f>Table8[[#This Row],[Erorr 2]]^2</f>
        <v>10.991346702399905</v>
      </c>
      <c r="P488" s="82">
        <f>ABS(Table8[[#This Row],[Erorr 2]])</f>
        <v>3.3153199999999856</v>
      </c>
      <c r="Q488" s="83">
        <f>Table8[[#This Row],[Abs Erorr 4]]/Table8[[#This Row],[Adj Close]]</f>
        <v>4.3062870918676645E-2</v>
      </c>
    </row>
    <row r="489" spans="6:17" x14ac:dyDescent="0.25">
      <c r="F489" s="50">
        <v>44172</v>
      </c>
      <c r="G489" s="51">
        <v>76.253799999999998</v>
      </c>
      <c r="H489" s="82">
        <f t="shared" si="14"/>
        <v>75.277990000000003</v>
      </c>
      <c r="I489" s="82">
        <f>(Table8[[#This Row],[Adj Close]]-Table8[[#This Row],[Forecast 3 Period]])</f>
        <v>0.97580999999999563</v>
      </c>
      <c r="J489" s="82">
        <f>Table8[[#This Row],[Erorr ]]^2</f>
        <v>0.95220515609999146</v>
      </c>
      <c r="K489" s="82">
        <f>ABS(Table8[[#This Row],[Erorr ]])</f>
        <v>0.97580999999999563</v>
      </c>
      <c r="L489" s="83">
        <f>Table8[[#This Row],[Abs Erorr ]]/Table8[[#This Row],[Adj Close]]</f>
        <v>1.2796870451046317E-2</v>
      </c>
      <c r="M489" s="85">
        <f t="shared" si="15"/>
        <v>74.305589999999995</v>
      </c>
      <c r="N489" s="82">
        <f>(Table8[[#This Row],[Adj Close]]-Table8[[#This Row],[Forecast 6 Period ]])</f>
        <v>1.9482100000000031</v>
      </c>
      <c r="O489" s="82">
        <f>Table8[[#This Row],[Erorr 2]]^2</f>
        <v>3.7955222041000121</v>
      </c>
      <c r="P489" s="82">
        <f>ABS(Table8[[#This Row],[Erorr 2]])</f>
        <v>1.9482100000000031</v>
      </c>
      <c r="Q489" s="83">
        <f>Table8[[#This Row],[Abs Erorr 4]]/Table8[[#This Row],[Adj Close]]</f>
        <v>2.5549021819240524E-2</v>
      </c>
    </row>
    <row r="490" spans="6:17" x14ac:dyDescent="0.25">
      <c r="F490" s="50">
        <v>44173</v>
      </c>
      <c r="G490" s="51">
        <v>77.082899999999995</v>
      </c>
      <c r="H490" s="82">
        <f t="shared" si="14"/>
        <v>75.935169999999999</v>
      </c>
      <c r="I490" s="82">
        <f>(Table8[[#This Row],[Adj Close]]-Table8[[#This Row],[Forecast 3 Period]])</f>
        <v>1.1477299999999957</v>
      </c>
      <c r="J490" s="82">
        <f>Table8[[#This Row],[Erorr ]]^2</f>
        <v>1.3172841528999901</v>
      </c>
      <c r="K490" s="82">
        <f>ABS(Table8[[#This Row],[Erorr ]])</f>
        <v>1.1477299999999957</v>
      </c>
      <c r="L490" s="83">
        <f>Table8[[#This Row],[Abs Erorr ]]/Table8[[#This Row],[Adj Close]]</f>
        <v>1.488955397370877E-2</v>
      </c>
      <c r="M490" s="85">
        <f t="shared" si="15"/>
        <v>74.82978</v>
      </c>
      <c r="N490" s="82">
        <f>(Table8[[#This Row],[Adj Close]]-Table8[[#This Row],[Forecast 6 Period ]])</f>
        <v>2.2531199999999956</v>
      </c>
      <c r="O490" s="82">
        <f>Table8[[#This Row],[Erorr 2]]^2</f>
        <v>5.0765497343999799</v>
      </c>
      <c r="P490" s="82">
        <f>ABS(Table8[[#This Row],[Erorr 2]])</f>
        <v>2.2531199999999956</v>
      </c>
      <c r="Q490" s="83">
        <f>Table8[[#This Row],[Abs Erorr 4]]/Table8[[#This Row],[Adj Close]]</f>
        <v>2.9229829183904547E-2</v>
      </c>
    </row>
    <row r="491" spans="6:17" x14ac:dyDescent="0.25">
      <c r="F491" s="50">
        <v>44174</v>
      </c>
      <c r="G491" s="51">
        <v>76.527100000000004</v>
      </c>
      <c r="H491" s="82">
        <f t="shared" si="14"/>
        <v>76.805669999999992</v>
      </c>
      <c r="I491" s="82">
        <f>(Table8[[#This Row],[Adj Close]]-Table8[[#This Row],[Forecast 3 Period]])</f>
        <v>-0.27856999999998777</v>
      </c>
      <c r="J491" s="82">
        <f>Table8[[#This Row],[Erorr ]]^2</f>
        <v>7.7601244899993191E-2</v>
      </c>
      <c r="K491" s="82">
        <f>ABS(Table8[[#This Row],[Erorr ]])</f>
        <v>0.27856999999998777</v>
      </c>
      <c r="L491" s="83">
        <f>Table8[[#This Row],[Abs Erorr ]]/Table8[[#This Row],[Adj Close]]</f>
        <v>3.6401483918767044E-3</v>
      </c>
      <c r="M491" s="85">
        <f t="shared" si="15"/>
        <v>75.662279999999996</v>
      </c>
      <c r="N491" s="82">
        <f>(Table8[[#This Row],[Adj Close]]-Table8[[#This Row],[Forecast 6 Period ]])</f>
        <v>0.8648200000000088</v>
      </c>
      <c r="O491" s="82">
        <f>Table8[[#This Row],[Erorr 2]]^2</f>
        <v>0.74791363240001518</v>
      </c>
      <c r="P491" s="82">
        <f>ABS(Table8[[#This Row],[Erorr 2]])</f>
        <v>0.8648200000000088</v>
      </c>
      <c r="Q491" s="83">
        <f>Table8[[#This Row],[Abs Erorr 4]]/Table8[[#This Row],[Adj Close]]</f>
        <v>1.1300833299576343E-2</v>
      </c>
    </row>
    <row r="492" spans="6:17" x14ac:dyDescent="0.25">
      <c r="F492" s="50">
        <v>44175</v>
      </c>
      <c r="G492" s="51">
        <v>75.459100000000007</v>
      </c>
      <c r="H492" s="82">
        <f t="shared" si="14"/>
        <v>76.611850000000004</v>
      </c>
      <c r="I492" s="82">
        <f>(Table8[[#This Row],[Adj Close]]-Table8[[#This Row],[Forecast 3 Period]])</f>
        <v>-1.1527499999999975</v>
      </c>
      <c r="J492" s="82">
        <f>Table8[[#This Row],[Erorr ]]^2</f>
        <v>1.3288325624999942</v>
      </c>
      <c r="K492" s="82">
        <f>ABS(Table8[[#This Row],[Erorr ]])</f>
        <v>1.1527499999999975</v>
      </c>
      <c r="L492" s="83">
        <f>Table8[[#This Row],[Abs Erorr ]]/Table8[[#This Row],[Adj Close]]</f>
        <v>1.5276487527680524E-2</v>
      </c>
      <c r="M492" s="85">
        <f t="shared" si="15"/>
        <v>76.197950000000006</v>
      </c>
      <c r="N492" s="82">
        <f>(Table8[[#This Row],[Adj Close]]-Table8[[#This Row],[Forecast 6 Period ]])</f>
        <v>-0.73884999999999934</v>
      </c>
      <c r="O492" s="82">
        <f>Table8[[#This Row],[Erorr 2]]^2</f>
        <v>0.54589932249999906</v>
      </c>
      <c r="P492" s="82">
        <f>ABS(Table8[[#This Row],[Erorr 2]])</f>
        <v>0.73884999999999934</v>
      </c>
      <c r="Q492" s="83">
        <f>Table8[[#This Row],[Abs Erorr 4]]/Table8[[#This Row],[Adj Close]]</f>
        <v>9.791396928932352E-3</v>
      </c>
    </row>
    <row r="493" spans="6:17" x14ac:dyDescent="0.25">
      <c r="F493" s="50">
        <v>44176</v>
      </c>
      <c r="G493" s="51">
        <v>75.250699999999995</v>
      </c>
      <c r="H493" s="82">
        <f t="shared" si="14"/>
        <v>76.26664000000001</v>
      </c>
      <c r="I493" s="82">
        <f>(Table8[[#This Row],[Adj Close]]-Table8[[#This Row],[Forecast 3 Period]])</f>
        <v>-1.0159400000000147</v>
      </c>
      <c r="J493" s="82">
        <f>Table8[[#This Row],[Erorr ]]^2</f>
        <v>1.0321340836000299</v>
      </c>
      <c r="K493" s="82">
        <f>ABS(Table8[[#This Row],[Erorr ]])</f>
        <v>1.0159400000000147</v>
      </c>
      <c r="L493" s="83">
        <f>Table8[[#This Row],[Abs Erorr ]]/Table8[[#This Row],[Adj Close]]</f>
        <v>1.3500738199113295E-2</v>
      </c>
      <c r="M493" s="85">
        <f t="shared" si="15"/>
        <v>76.209130000000016</v>
      </c>
      <c r="N493" s="82">
        <f>(Table8[[#This Row],[Adj Close]]-Table8[[#This Row],[Forecast 6 Period ]])</f>
        <v>-0.95843000000002121</v>
      </c>
      <c r="O493" s="82">
        <f>Table8[[#This Row],[Erorr 2]]^2</f>
        <v>0.91858806490004064</v>
      </c>
      <c r="P493" s="82">
        <f>ABS(Table8[[#This Row],[Erorr 2]])</f>
        <v>0.95843000000002121</v>
      </c>
      <c r="Q493" s="83">
        <f>Table8[[#This Row],[Abs Erorr 4]]/Table8[[#This Row],[Adj Close]]</f>
        <v>1.2736492816678401E-2</v>
      </c>
    </row>
    <row r="494" spans="6:17" x14ac:dyDescent="0.25">
      <c r="F494" s="50">
        <v>44179</v>
      </c>
      <c r="G494" s="51">
        <v>74.460400000000007</v>
      </c>
      <c r="H494" s="82">
        <f t="shared" si="14"/>
        <v>75.69614</v>
      </c>
      <c r="I494" s="82">
        <f>(Table8[[#This Row],[Adj Close]]-Table8[[#This Row],[Forecast 3 Period]])</f>
        <v>-1.2357399999999927</v>
      </c>
      <c r="J494" s="82">
        <f>Table8[[#This Row],[Erorr ]]^2</f>
        <v>1.5270533475999821</v>
      </c>
      <c r="K494" s="82">
        <f>ABS(Table8[[#This Row],[Erorr ]])</f>
        <v>1.2357399999999927</v>
      </c>
      <c r="L494" s="83">
        <f>Table8[[#This Row],[Abs Erorr ]]/Table8[[#This Row],[Adj Close]]</f>
        <v>1.6595935557692312E-2</v>
      </c>
      <c r="M494" s="85">
        <f t="shared" si="15"/>
        <v>76.188130000000001</v>
      </c>
      <c r="N494" s="82">
        <f>(Table8[[#This Row],[Adj Close]]-Table8[[#This Row],[Forecast 6 Period ]])</f>
        <v>-1.727729999999994</v>
      </c>
      <c r="O494" s="82">
        <f>Table8[[#This Row],[Erorr 2]]^2</f>
        <v>2.9850509528999791</v>
      </c>
      <c r="P494" s="82">
        <f>ABS(Table8[[#This Row],[Erorr 2]])</f>
        <v>1.727729999999994</v>
      </c>
      <c r="Q494" s="83">
        <f>Table8[[#This Row],[Abs Erorr 4]]/Table8[[#This Row],[Adj Close]]</f>
        <v>2.3203340299004487E-2</v>
      </c>
    </row>
    <row r="495" spans="6:17" x14ac:dyDescent="0.25">
      <c r="F495" s="50">
        <v>44180</v>
      </c>
      <c r="G495" s="51">
        <v>75.763000000000005</v>
      </c>
      <c r="H495" s="82">
        <f t="shared" si="14"/>
        <v>74.997100000000003</v>
      </c>
      <c r="I495" s="82">
        <f>(Table8[[#This Row],[Adj Close]]-Table8[[#This Row],[Forecast 3 Period]])</f>
        <v>0.76590000000000202</v>
      </c>
      <c r="J495" s="82">
        <f>Table8[[#This Row],[Erorr ]]^2</f>
        <v>0.58660281000000314</v>
      </c>
      <c r="K495" s="82">
        <f>ABS(Table8[[#This Row],[Erorr ]])</f>
        <v>0.76590000000000202</v>
      </c>
      <c r="L495" s="83">
        <f>Table8[[#This Row],[Abs Erorr ]]/Table8[[#This Row],[Adj Close]]</f>
        <v>1.0109156184417222E-2</v>
      </c>
      <c r="M495" s="85">
        <f t="shared" si="15"/>
        <v>75.673130000000015</v>
      </c>
      <c r="N495" s="82">
        <f>(Table8[[#This Row],[Adj Close]]-Table8[[#This Row],[Forecast 6 Period ]])</f>
        <v>8.9869999999990569E-2</v>
      </c>
      <c r="O495" s="82">
        <f>Table8[[#This Row],[Erorr 2]]^2</f>
        <v>8.0766168999983051E-3</v>
      </c>
      <c r="P495" s="82">
        <f>ABS(Table8[[#This Row],[Erorr 2]])</f>
        <v>8.9869999999990569E-2</v>
      </c>
      <c r="Q495" s="83">
        <f>Table8[[#This Row],[Abs Erorr 4]]/Table8[[#This Row],[Adj Close]]</f>
        <v>1.1861990681465962E-3</v>
      </c>
    </row>
    <row r="496" spans="6:17" x14ac:dyDescent="0.25">
      <c r="F496" s="50">
        <v>44181</v>
      </c>
      <c r="G496" s="51">
        <v>74.998800000000003</v>
      </c>
      <c r="H496" s="82">
        <f t="shared" si="14"/>
        <v>75.218530000000001</v>
      </c>
      <c r="I496" s="82">
        <f>(Table8[[#This Row],[Adj Close]]-Table8[[#This Row],[Forecast 3 Period]])</f>
        <v>-0.21972999999999843</v>
      </c>
      <c r="J496" s="82">
        <f>Table8[[#This Row],[Erorr ]]^2</f>
        <v>4.8281272899999311E-2</v>
      </c>
      <c r="K496" s="82">
        <f>ABS(Table8[[#This Row],[Erorr ]])</f>
        <v>0.21972999999999843</v>
      </c>
      <c r="L496" s="83">
        <f>Table8[[#This Row],[Abs Erorr ]]/Table8[[#This Row],[Adj Close]]</f>
        <v>2.9297802098166691E-3</v>
      </c>
      <c r="M496" s="85">
        <f t="shared" si="15"/>
        <v>75.547640000000001</v>
      </c>
      <c r="N496" s="82">
        <f>(Table8[[#This Row],[Adj Close]]-Table8[[#This Row],[Forecast 6 Period ]])</f>
        <v>-0.54883999999999844</v>
      </c>
      <c r="O496" s="82">
        <f>Table8[[#This Row],[Erorr 2]]^2</f>
        <v>0.30122534559999831</v>
      </c>
      <c r="P496" s="82">
        <f>ABS(Table8[[#This Row],[Erorr 2]])</f>
        <v>0.54883999999999844</v>
      </c>
      <c r="Q496" s="83">
        <f>Table8[[#This Row],[Abs Erorr 4]]/Table8[[#This Row],[Adj Close]]</f>
        <v>7.317983754406716E-3</v>
      </c>
    </row>
    <row r="497" spans="6:17" x14ac:dyDescent="0.25">
      <c r="F497" s="50">
        <v>44182</v>
      </c>
      <c r="G497" s="51">
        <v>75.155100000000004</v>
      </c>
      <c r="H497" s="82">
        <f t="shared" si="14"/>
        <v>75.066540000000003</v>
      </c>
      <c r="I497" s="82">
        <f>(Table8[[#This Row],[Adj Close]]-Table8[[#This Row],[Forecast 3 Period]])</f>
        <v>8.8560000000001082E-2</v>
      </c>
      <c r="J497" s="82">
        <f>Table8[[#This Row],[Erorr ]]^2</f>
        <v>7.8428736000001921E-3</v>
      </c>
      <c r="K497" s="82">
        <f>ABS(Table8[[#This Row],[Erorr ]])</f>
        <v>8.8560000000001082E-2</v>
      </c>
      <c r="L497" s="83">
        <f>Table8[[#This Row],[Abs Erorr ]]/Table8[[#This Row],[Adj Close]]</f>
        <v>1.1783631450161211E-3</v>
      </c>
      <c r="M497" s="85">
        <f t="shared" si="15"/>
        <v>75.293199999999999</v>
      </c>
      <c r="N497" s="82">
        <f>(Table8[[#This Row],[Adj Close]]-Table8[[#This Row],[Forecast 6 Period ]])</f>
        <v>-0.13809999999999434</v>
      </c>
      <c r="O497" s="82">
        <f>Table8[[#This Row],[Erorr 2]]^2</f>
        <v>1.9071609999998435E-2</v>
      </c>
      <c r="P497" s="82">
        <f>ABS(Table8[[#This Row],[Erorr 2]])</f>
        <v>0.13809999999999434</v>
      </c>
      <c r="Q497" s="83">
        <f>Table8[[#This Row],[Abs Erorr 4]]/Table8[[#This Row],[Adj Close]]</f>
        <v>1.837533314438998E-3</v>
      </c>
    </row>
    <row r="498" spans="6:17" x14ac:dyDescent="0.25">
      <c r="F498" s="50">
        <v>44183</v>
      </c>
      <c r="G498" s="51">
        <v>73.704999999999998</v>
      </c>
      <c r="H498" s="82">
        <f t="shared" si="14"/>
        <v>75.290580000000006</v>
      </c>
      <c r="I498" s="82">
        <f>(Table8[[#This Row],[Adj Close]]-Table8[[#This Row],[Forecast 3 Period]])</f>
        <v>-1.5855800000000073</v>
      </c>
      <c r="J498" s="82">
        <f>Table8[[#This Row],[Erorr ]]^2</f>
        <v>2.514063936400023</v>
      </c>
      <c r="K498" s="82">
        <f>ABS(Table8[[#This Row],[Erorr ]])</f>
        <v>1.5855800000000073</v>
      </c>
      <c r="L498" s="83">
        <f>Table8[[#This Row],[Abs Erorr ]]/Table8[[#This Row],[Adj Close]]</f>
        <v>2.1512516111525777E-2</v>
      </c>
      <c r="M498" s="85">
        <f t="shared" si="15"/>
        <v>75.146440000000013</v>
      </c>
      <c r="N498" s="82">
        <f>(Table8[[#This Row],[Adj Close]]-Table8[[#This Row],[Forecast 6 Period ]])</f>
        <v>-1.4414400000000143</v>
      </c>
      <c r="O498" s="82">
        <f>Table8[[#This Row],[Erorr 2]]^2</f>
        <v>2.0777492736000411</v>
      </c>
      <c r="P498" s="82">
        <f>ABS(Table8[[#This Row],[Erorr 2]])</f>
        <v>1.4414400000000143</v>
      </c>
      <c r="Q498" s="83">
        <f>Table8[[#This Row],[Abs Erorr 4]]/Table8[[#This Row],[Adj Close]]</f>
        <v>1.9556882165389245E-2</v>
      </c>
    </row>
    <row r="499" spans="6:17" x14ac:dyDescent="0.25">
      <c r="F499" s="50">
        <v>44186</v>
      </c>
      <c r="G499" s="51">
        <v>73.748400000000004</v>
      </c>
      <c r="H499" s="82">
        <f t="shared" si="14"/>
        <v>74.528170000000003</v>
      </c>
      <c r="I499" s="82">
        <f>(Table8[[#This Row],[Adj Close]]-Table8[[#This Row],[Forecast 3 Period]])</f>
        <v>-0.77976999999999919</v>
      </c>
      <c r="J499" s="82">
        <f>Table8[[#This Row],[Erorr ]]^2</f>
        <v>0.60804125289999877</v>
      </c>
      <c r="K499" s="82">
        <f>ABS(Table8[[#This Row],[Erorr ]])</f>
        <v>0.77976999999999919</v>
      </c>
      <c r="L499" s="83">
        <f>Table8[[#This Row],[Abs Erorr ]]/Table8[[#This Row],[Adj Close]]</f>
        <v>1.0573381930997813E-2</v>
      </c>
      <c r="M499" s="85">
        <f t="shared" si="15"/>
        <v>74.895490000000009</v>
      </c>
      <c r="N499" s="82">
        <f>(Table8[[#This Row],[Adj Close]]-Table8[[#This Row],[Forecast 6 Period ]])</f>
        <v>-1.1470900000000057</v>
      </c>
      <c r="O499" s="82">
        <f>Table8[[#This Row],[Erorr 2]]^2</f>
        <v>1.3158154681000132</v>
      </c>
      <c r="P499" s="82">
        <f>ABS(Table8[[#This Row],[Erorr 2]])</f>
        <v>1.1470900000000057</v>
      </c>
      <c r="Q499" s="83">
        <f>Table8[[#This Row],[Abs Erorr 4]]/Table8[[#This Row],[Adj Close]]</f>
        <v>1.555410015674924E-2</v>
      </c>
    </row>
    <row r="500" spans="6:17" x14ac:dyDescent="0.25">
      <c r="F500" s="50">
        <v>44187</v>
      </c>
      <c r="G500" s="51">
        <v>71.968299999999999</v>
      </c>
      <c r="H500" s="82">
        <f t="shared" si="14"/>
        <v>74.157390000000007</v>
      </c>
      <c r="I500" s="82">
        <f>(Table8[[#This Row],[Adj Close]]-Table8[[#This Row],[Forecast 3 Period]])</f>
        <v>-2.1890900000000073</v>
      </c>
      <c r="J500" s="82">
        <f>Table8[[#This Row],[Erorr ]]^2</f>
        <v>4.7921150281000324</v>
      </c>
      <c r="K500" s="82">
        <f>ABS(Table8[[#This Row],[Erorr ]])</f>
        <v>2.1890900000000073</v>
      </c>
      <c r="L500" s="83">
        <f>Table8[[#This Row],[Abs Erorr ]]/Table8[[#This Row],[Adj Close]]</f>
        <v>3.0417419891813582E-2</v>
      </c>
      <c r="M500" s="85">
        <f t="shared" si="15"/>
        <v>74.543800000000005</v>
      </c>
      <c r="N500" s="82">
        <f>(Table8[[#This Row],[Adj Close]]-Table8[[#This Row],[Forecast 6 Period ]])</f>
        <v>-2.5755000000000052</v>
      </c>
      <c r="O500" s="82">
        <f>Table8[[#This Row],[Erorr 2]]^2</f>
        <v>6.6332002500000273</v>
      </c>
      <c r="P500" s="82">
        <f>ABS(Table8[[#This Row],[Erorr 2]])</f>
        <v>2.5755000000000052</v>
      </c>
      <c r="Q500" s="83">
        <f>Table8[[#This Row],[Abs Erorr 4]]/Table8[[#This Row],[Adj Close]]</f>
        <v>3.5786589373376962E-2</v>
      </c>
    </row>
    <row r="501" spans="6:17" x14ac:dyDescent="0.25">
      <c r="F501" s="50">
        <v>44188</v>
      </c>
      <c r="G501" s="51">
        <v>73.175299999999993</v>
      </c>
      <c r="H501" s="82">
        <f t="shared" si="14"/>
        <v>73.02333999999999</v>
      </c>
      <c r="I501" s="82">
        <f>(Table8[[#This Row],[Adj Close]]-Table8[[#This Row],[Forecast 3 Period]])</f>
        <v>0.15196000000000254</v>
      </c>
      <c r="J501" s="82">
        <f>Table8[[#This Row],[Erorr ]]^2</f>
        <v>2.309184160000077E-2</v>
      </c>
      <c r="K501" s="82">
        <f>ABS(Table8[[#This Row],[Erorr ]])</f>
        <v>0.15196000000000254</v>
      </c>
      <c r="L501" s="83">
        <f>Table8[[#This Row],[Abs Erorr ]]/Table8[[#This Row],[Adj Close]]</f>
        <v>2.0766570140471246E-3</v>
      </c>
      <c r="M501" s="85">
        <f t="shared" si="15"/>
        <v>73.991540000000015</v>
      </c>
      <c r="N501" s="82">
        <f>(Table8[[#This Row],[Adj Close]]-Table8[[#This Row],[Forecast 6 Period ]])</f>
        <v>-0.81624000000002184</v>
      </c>
      <c r="O501" s="82">
        <f>Table8[[#This Row],[Erorr 2]]^2</f>
        <v>0.66624773760003564</v>
      </c>
      <c r="P501" s="82">
        <f>ABS(Table8[[#This Row],[Erorr 2]])</f>
        <v>0.81624000000002184</v>
      </c>
      <c r="Q501" s="83">
        <f>Table8[[#This Row],[Abs Erorr 4]]/Table8[[#This Row],[Adj Close]]</f>
        <v>1.115458358216532E-2</v>
      </c>
    </row>
    <row r="502" spans="6:17" x14ac:dyDescent="0.25">
      <c r="F502" s="50">
        <v>44189</v>
      </c>
      <c r="G502" s="51">
        <v>72.853999999999999</v>
      </c>
      <c r="H502" s="82">
        <f t="shared" si="14"/>
        <v>72.985129999999998</v>
      </c>
      <c r="I502" s="82">
        <f>(Table8[[#This Row],[Adj Close]]-Table8[[#This Row],[Forecast 3 Period]])</f>
        <v>-0.13112999999999886</v>
      </c>
      <c r="J502" s="82">
        <f>Table8[[#This Row],[Erorr ]]^2</f>
        <v>1.71950768999997E-2</v>
      </c>
      <c r="K502" s="82">
        <f>ABS(Table8[[#This Row],[Erorr ]])</f>
        <v>0.13112999999999886</v>
      </c>
      <c r="L502" s="83">
        <f>Table8[[#This Row],[Abs Erorr ]]/Table8[[#This Row],[Adj Close]]</f>
        <v>1.7999011722074128E-3</v>
      </c>
      <c r="M502" s="85">
        <f t="shared" si="15"/>
        <v>73.534790000000015</v>
      </c>
      <c r="N502" s="82">
        <f>(Table8[[#This Row],[Adj Close]]-Table8[[#This Row],[Forecast 6 Period ]])</f>
        <v>-0.68079000000001599</v>
      </c>
      <c r="O502" s="82">
        <f>Table8[[#This Row],[Erorr 2]]^2</f>
        <v>0.46347502410002178</v>
      </c>
      <c r="P502" s="82">
        <f>ABS(Table8[[#This Row],[Erorr 2]])</f>
        <v>0.68079000000001599</v>
      </c>
      <c r="Q502" s="83">
        <f>Table8[[#This Row],[Abs Erorr 4]]/Table8[[#This Row],[Adj Close]]</f>
        <v>9.3445795700993223E-3</v>
      </c>
    </row>
    <row r="503" spans="6:17" x14ac:dyDescent="0.25">
      <c r="F503" s="50">
        <v>44193</v>
      </c>
      <c r="G503" s="51">
        <v>74.2</v>
      </c>
      <c r="H503" s="82">
        <f t="shared" si="14"/>
        <v>72.68468</v>
      </c>
      <c r="I503" s="82">
        <f>(Table8[[#This Row],[Adj Close]]-Table8[[#This Row],[Forecast 3 Period]])</f>
        <v>1.5153200000000027</v>
      </c>
      <c r="J503" s="82">
        <f>Table8[[#This Row],[Erorr ]]^2</f>
        <v>2.2961947024000082</v>
      </c>
      <c r="K503" s="82">
        <f>ABS(Table8[[#This Row],[Erorr ]])</f>
        <v>1.5153200000000027</v>
      </c>
      <c r="L503" s="83">
        <f>Table8[[#This Row],[Abs Erorr ]]/Table8[[#This Row],[Adj Close]]</f>
        <v>2.0422102425876047E-2</v>
      </c>
      <c r="M503" s="85">
        <f t="shared" si="15"/>
        <v>73.235209999999995</v>
      </c>
      <c r="N503" s="82">
        <f>(Table8[[#This Row],[Adj Close]]-Table8[[#This Row],[Forecast 6 Period ]])</f>
        <v>0.96479000000000781</v>
      </c>
      <c r="O503" s="82">
        <f>Table8[[#This Row],[Erorr 2]]^2</f>
        <v>0.93081974410001511</v>
      </c>
      <c r="P503" s="82">
        <f>ABS(Table8[[#This Row],[Erorr 2]])</f>
        <v>0.96479000000000781</v>
      </c>
      <c r="Q503" s="83">
        <f>Table8[[#This Row],[Abs Erorr 4]]/Table8[[#This Row],[Adj Close]]</f>
        <v>1.3002560646900375E-2</v>
      </c>
    </row>
    <row r="504" spans="6:17" x14ac:dyDescent="0.25">
      <c r="F504" s="50">
        <v>44194</v>
      </c>
      <c r="G504" s="51">
        <v>73.600800000000007</v>
      </c>
      <c r="H504" s="82">
        <f t="shared" si="14"/>
        <v>73.488789999999995</v>
      </c>
      <c r="I504" s="82">
        <f>(Table8[[#This Row],[Adj Close]]-Table8[[#This Row],[Forecast 3 Period]])</f>
        <v>0.11201000000001216</v>
      </c>
      <c r="J504" s="82">
        <f>Table8[[#This Row],[Erorr ]]^2</f>
        <v>1.2546240100002723E-2</v>
      </c>
      <c r="K504" s="82">
        <f>ABS(Table8[[#This Row],[Erorr ]])</f>
        <v>0.11201000000001216</v>
      </c>
      <c r="L504" s="83">
        <f>Table8[[#This Row],[Abs Erorr ]]/Table8[[#This Row],[Adj Close]]</f>
        <v>1.5218584580604035E-3</v>
      </c>
      <c r="M504" s="85">
        <f t="shared" si="15"/>
        <v>73.184860000000015</v>
      </c>
      <c r="N504" s="82">
        <f>(Table8[[#This Row],[Adj Close]]-Table8[[#This Row],[Forecast 6 Period ]])</f>
        <v>0.41593999999999198</v>
      </c>
      <c r="O504" s="82">
        <f>Table8[[#This Row],[Erorr 2]]^2</f>
        <v>0.17300608359999334</v>
      </c>
      <c r="P504" s="82">
        <f>ABS(Table8[[#This Row],[Erorr 2]])</f>
        <v>0.41593999999999198</v>
      </c>
      <c r="Q504" s="83">
        <f>Table8[[#This Row],[Abs Erorr 4]]/Table8[[#This Row],[Adj Close]]</f>
        <v>5.6512972685078414E-3</v>
      </c>
    </row>
    <row r="505" spans="6:17" x14ac:dyDescent="0.25">
      <c r="F505" s="50">
        <v>44195</v>
      </c>
      <c r="G505" s="51">
        <v>74.8078</v>
      </c>
      <c r="H505" s="82">
        <f t="shared" si="14"/>
        <v>73.556520000000006</v>
      </c>
      <c r="I505" s="82">
        <f>(Table8[[#This Row],[Adj Close]]-Table8[[#This Row],[Forecast 3 Period]])</f>
        <v>1.2512799999999942</v>
      </c>
      <c r="J505" s="82">
        <f>Table8[[#This Row],[Erorr ]]^2</f>
        <v>1.5657016383999853</v>
      </c>
      <c r="K505" s="82">
        <f>ABS(Table8[[#This Row],[Erorr ]])</f>
        <v>1.2512799999999942</v>
      </c>
      <c r="L505" s="83">
        <f>Table8[[#This Row],[Abs Erorr ]]/Table8[[#This Row],[Adj Close]]</f>
        <v>1.6726598028547746E-2</v>
      </c>
      <c r="M505" s="85">
        <f t="shared" si="15"/>
        <v>73.337690000000009</v>
      </c>
      <c r="N505" s="82">
        <f>(Table8[[#This Row],[Adj Close]]-Table8[[#This Row],[Forecast 6 Period ]])</f>
        <v>1.4701099999999911</v>
      </c>
      <c r="O505" s="82">
        <f>Table8[[#This Row],[Erorr 2]]^2</f>
        <v>2.1612234120999738</v>
      </c>
      <c r="P505" s="82">
        <f>ABS(Table8[[#This Row],[Erorr 2]])</f>
        <v>1.4701099999999911</v>
      </c>
      <c r="Q505" s="83">
        <f>Table8[[#This Row],[Abs Erorr 4]]/Table8[[#This Row],[Adj Close]]</f>
        <v>1.9651827750582041E-2</v>
      </c>
    </row>
    <row r="506" spans="6:17" x14ac:dyDescent="0.25">
      <c r="F506" s="50">
        <v>44196</v>
      </c>
      <c r="G506" s="51">
        <v>74.165199999999999</v>
      </c>
      <c r="H506" s="82">
        <f t="shared" si="14"/>
        <v>74.263360000000006</v>
      </c>
      <c r="I506" s="82">
        <f>(Table8[[#This Row],[Adj Close]]-Table8[[#This Row],[Forecast 3 Period]])</f>
        <v>-9.816000000000713E-2</v>
      </c>
      <c r="J506" s="82">
        <f>Table8[[#This Row],[Erorr ]]^2</f>
        <v>9.635385600001399E-3</v>
      </c>
      <c r="K506" s="82">
        <f>ABS(Table8[[#This Row],[Erorr ]])</f>
        <v>9.816000000000713E-2</v>
      </c>
      <c r="L506" s="83">
        <f>Table8[[#This Row],[Abs Erorr ]]/Table8[[#This Row],[Adj Close]]</f>
        <v>1.3235317911905737E-3</v>
      </c>
      <c r="M506" s="85">
        <f t="shared" si="15"/>
        <v>73.606880000000004</v>
      </c>
      <c r="N506" s="82">
        <f>(Table8[[#This Row],[Adj Close]]-Table8[[#This Row],[Forecast 6 Period ]])</f>
        <v>0.55831999999999482</v>
      </c>
      <c r="O506" s="82">
        <f>Table8[[#This Row],[Erorr 2]]^2</f>
        <v>0.31172122239999422</v>
      </c>
      <c r="P506" s="82">
        <f>ABS(Table8[[#This Row],[Erorr 2]])</f>
        <v>0.55831999999999482</v>
      </c>
      <c r="Q506" s="83">
        <f>Table8[[#This Row],[Abs Erorr 4]]/Table8[[#This Row],[Adj Close]]</f>
        <v>7.5280589818404698E-3</v>
      </c>
    </row>
    <row r="507" spans="6:17" x14ac:dyDescent="0.25">
      <c r="F507" s="50">
        <v>44200</v>
      </c>
      <c r="G507" s="51">
        <v>73.913399999999996</v>
      </c>
      <c r="H507" s="82">
        <f t="shared" si="14"/>
        <v>74.188659999999999</v>
      </c>
      <c r="I507" s="82">
        <f>(Table8[[#This Row],[Adj Close]]-Table8[[#This Row],[Forecast 3 Period]])</f>
        <v>-0.27526000000000295</v>
      </c>
      <c r="J507" s="82">
        <f>Table8[[#This Row],[Erorr ]]^2</f>
        <v>7.5768067600001626E-2</v>
      </c>
      <c r="K507" s="82">
        <f>ABS(Table8[[#This Row],[Erorr ]])</f>
        <v>0.27526000000000295</v>
      </c>
      <c r="L507" s="83">
        <f>Table8[[#This Row],[Abs Erorr ]]/Table8[[#This Row],[Adj Close]]</f>
        <v>3.7240879191053713E-3</v>
      </c>
      <c r="M507" s="85">
        <f t="shared" si="15"/>
        <v>73.957690000000014</v>
      </c>
      <c r="N507" s="82">
        <f>(Table8[[#This Row],[Adj Close]]-Table8[[#This Row],[Forecast 6 Period ]])</f>
        <v>-4.4290000000017926E-2</v>
      </c>
      <c r="O507" s="82">
        <f>Table8[[#This Row],[Erorr 2]]^2</f>
        <v>1.9616041000015878E-3</v>
      </c>
      <c r="P507" s="82">
        <f>ABS(Table8[[#This Row],[Erorr 2]])</f>
        <v>4.4290000000017926E-2</v>
      </c>
      <c r="Q507" s="83">
        <f>Table8[[#This Row],[Abs Erorr 4]]/Table8[[#This Row],[Adj Close]]</f>
        <v>5.9921475672906302E-4</v>
      </c>
    </row>
    <row r="508" spans="6:17" x14ac:dyDescent="0.25">
      <c r="F508" s="50">
        <v>44201</v>
      </c>
      <c r="G508" s="51">
        <v>74.095699999999994</v>
      </c>
      <c r="H508" s="82">
        <f t="shared" si="14"/>
        <v>74.257260000000002</v>
      </c>
      <c r="I508" s="82">
        <f>(Table8[[#This Row],[Adj Close]]-Table8[[#This Row],[Forecast 3 Period]])</f>
        <v>-0.16156000000000859</v>
      </c>
      <c r="J508" s="82">
        <f>Table8[[#This Row],[Erorr ]]^2</f>
        <v>2.6101633600002776E-2</v>
      </c>
      <c r="K508" s="82">
        <f>ABS(Table8[[#This Row],[Erorr ]])</f>
        <v>0.16156000000000859</v>
      </c>
      <c r="L508" s="83">
        <f>Table8[[#This Row],[Abs Erorr ]]/Table8[[#This Row],[Adj Close]]</f>
        <v>2.1804234253810762E-3</v>
      </c>
      <c r="M508" s="85">
        <f t="shared" si="15"/>
        <v>74.002839999999992</v>
      </c>
      <c r="N508" s="82">
        <f>(Table8[[#This Row],[Adj Close]]-Table8[[#This Row],[Forecast 6 Period ]])</f>
        <v>9.2860000000001719E-2</v>
      </c>
      <c r="O508" s="82">
        <f>Table8[[#This Row],[Erorr 2]]^2</f>
        <v>8.6229796000003196E-3</v>
      </c>
      <c r="P508" s="82">
        <f>ABS(Table8[[#This Row],[Erorr 2]])</f>
        <v>9.2860000000001719E-2</v>
      </c>
      <c r="Q508" s="83">
        <f>Table8[[#This Row],[Abs Erorr 4]]/Table8[[#This Row],[Adj Close]]</f>
        <v>1.253244115380538E-3</v>
      </c>
    </row>
    <row r="509" spans="6:17" x14ac:dyDescent="0.25">
      <c r="F509" s="50">
        <v>44202</v>
      </c>
      <c r="G509" s="51">
        <v>75.962699999999998</v>
      </c>
      <c r="H509" s="82">
        <f t="shared" si="14"/>
        <v>74.061859999999996</v>
      </c>
      <c r="I509" s="82">
        <f>(Table8[[#This Row],[Adj Close]]-Table8[[#This Row],[Forecast 3 Period]])</f>
        <v>1.9008400000000023</v>
      </c>
      <c r="J509" s="82">
        <f>Table8[[#This Row],[Erorr ]]^2</f>
        <v>3.6131927056000088</v>
      </c>
      <c r="K509" s="82">
        <f>ABS(Table8[[#This Row],[Erorr ]])</f>
        <v>1.9008400000000023</v>
      </c>
      <c r="L509" s="83">
        <f>Table8[[#This Row],[Abs Erorr ]]/Table8[[#This Row],[Adj Close]]</f>
        <v>2.5023333820414523E-2</v>
      </c>
      <c r="M509" s="85">
        <f t="shared" si="15"/>
        <v>74.176500000000004</v>
      </c>
      <c r="N509" s="82">
        <f>(Table8[[#This Row],[Adj Close]]-Table8[[#This Row],[Forecast 6 Period ]])</f>
        <v>1.7861999999999938</v>
      </c>
      <c r="O509" s="82">
        <f>Table8[[#This Row],[Erorr 2]]^2</f>
        <v>3.190510439999978</v>
      </c>
      <c r="P509" s="82">
        <f>ABS(Table8[[#This Row],[Erorr 2]])</f>
        <v>1.7861999999999938</v>
      </c>
      <c r="Q509" s="83">
        <f>Table8[[#This Row],[Abs Erorr 4]]/Table8[[#This Row],[Adj Close]]</f>
        <v>2.3514172087090029E-2</v>
      </c>
    </row>
    <row r="510" spans="6:17" x14ac:dyDescent="0.25">
      <c r="F510" s="50">
        <v>44203</v>
      </c>
      <c r="G510" s="51">
        <v>76.657399999999996</v>
      </c>
      <c r="H510" s="82">
        <f t="shared" si="14"/>
        <v>74.787809999999993</v>
      </c>
      <c r="I510" s="82">
        <f>(Table8[[#This Row],[Adj Close]]-Table8[[#This Row],[Forecast 3 Period]])</f>
        <v>1.8695900000000023</v>
      </c>
      <c r="J510" s="82">
        <f>Table8[[#This Row],[Erorr ]]^2</f>
        <v>3.4953667681000087</v>
      </c>
      <c r="K510" s="82">
        <f>ABS(Table8[[#This Row],[Erorr ]])</f>
        <v>1.8695900000000023</v>
      </c>
      <c r="L510" s="83">
        <f>Table8[[#This Row],[Abs Erorr ]]/Table8[[#This Row],[Adj Close]]</f>
        <v>2.4388904398009878E-2</v>
      </c>
      <c r="M510" s="85">
        <f t="shared" si="15"/>
        <v>74.468259999999987</v>
      </c>
      <c r="N510" s="82">
        <f>(Table8[[#This Row],[Adj Close]]-Table8[[#This Row],[Forecast 6 Period ]])</f>
        <v>2.189140000000009</v>
      </c>
      <c r="O510" s="82">
        <f>Table8[[#This Row],[Erorr 2]]^2</f>
        <v>4.7923339396000388</v>
      </c>
      <c r="P510" s="82">
        <f>ABS(Table8[[#This Row],[Erorr 2]])</f>
        <v>2.189140000000009</v>
      </c>
      <c r="Q510" s="83">
        <f>Table8[[#This Row],[Abs Erorr 4]]/Table8[[#This Row],[Adj Close]]</f>
        <v>2.8557451726774052E-2</v>
      </c>
    </row>
    <row r="511" spans="6:17" x14ac:dyDescent="0.25">
      <c r="F511" s="50">
        <v>44204</v>
      </c>
      <c r="G511" s="51">
        <v>76.284000000000006</v>
      </c>
      <c r="H511" s="82">
        <f t="shared" si="14"/>
        <v>75.680479999999989</v>
      </c>
      <c r="I511" s="82">
        <f>(Table8[[#This Row],[Adj Close]]-Table8[[#This Row],[Forecast 3 Period]])</f>
        <v>0.60352000000001738</v>
      </c>
      <c r="J511" s="82">
        <f>Table8[[#This Row],[Erorr ]]^2</f>
        <v>0.36423639040002098</v>
      </c>
      <c r="K511" s="82">
        <f>ABS(Table8[[#This Row],[Erorr ]])</f>
        <v>0.60352000000001738</v>
      </c>
      <c r="L511" s="83">
        <f>Table8[[#This Row],[Abs Erorr ]]/Table8[[#This Row],[Adj Close]]</f>
        <v>7.9114886476851932E-3</v>
      </c>
      <c r="M511" s="85">
        <f t="shared" si="15"/>
        <v>75.023139999999998</v>
      </c>
      <c r="N511" s="82">
        <f>(Table8[[#This Row],[Adj Close]]-Table8[[#This Row],[Forecast 6 Period ]])</f>
        <v>1.2608600000000081</v>
      </c>
      <c r="O511" s="82">
        <f>Table8[[#This Row],[Erorr 2]]^2</f>
        <v>1.5897679396000204</v>
      </c>
      <c r="P511" s="82">
        <f>ABS(Table8[[#This Row],[Erorr 2]])</f>
        <v>1.2608600000000081</v>
      </c>
      <c r="Q511" s="83">
        <f>Table8[[#This Row],[Abs Erorr 4]]/Table8[[#This Row],[Adj Close]]</f>
        <v>1.6528498767762675E-2</v>
      </c>
    </row>
    <row r="512" spans="6:17" x14ac:dyDescent="0.25">
      <c r="F512" s="50">
        <v>44207</v>
      </c>
      <c r="G512" s="51">
        <v>75.615399999999994</v>
      </c>
      <c r="H512" s="82">
        <f t="shared" si="14"/>
        <v>76.299630000000008</v>
      </c>
      <c r="I512" s="82">
        <f>(Table8[[#This Row],[Adj Close]]-Table8[[#This Row],[Forecast 3 Period]])</f>
        <v>-0.68423000000001366</v>
      </c>
      <c r="J512" s="82">
        <f>Table8[[#This Row],[Erorr ]]^2</f>
        <v>0.46817069290001867</v>
      </c>
      <c r="K512" s="82">
        <f>ABS(Table8[[#This Row],[Erorr ]])</f>
        <v>0.68423000000001366</v>
      </c>
      <c r="L512" s="83">
        <f>Table8[[#This Row],[Abs Erorr ]]/Table8[[#This Row],[Adj Close]]</f>
        <v>9.0488180979008733E-3</v>
      </c>
      <c r="M512" s="85">
        <f t="shared" si="15"/>
        <v>75.407820000000001</v>
      </c>
      <c r="N512" s="82">
        <f>(Table8[[#This Row],[Adj Close]]-Table8[[#This Row],[Forecast 6 Period ]])</f>
        <v>0.20757999999999299</v>
      </c>
      <c r="O512" s="82">
        <f>Table8[[#This Row],[Erorr 2]]^2</f>
        <v>4.3089456399997089E-2</v>
      </c>
      <c r="P512" s="82">
        <f>ABS(Table8[[#This Row],[Erorr 2]])</f>
        <v>0.20757999999999299</v>
      </c>
      <c r="Q512" s="83">
        <f>Table8[[#This Row],[Abs Erorr 4]]/Table8[[#This Row],[Adj Close]]</f>
        <v>2.7452079867327688E-3</v>
      </c>
    </row>
    <row r="513" spans="6:17" x14ac:dyDescent="0.25">
      <c r="F513" s="50">
        <v>44208</v>
      </c>
      <c r="G513" s="51">
        <v>76.023499999999999</v>
      </c>
      <c r="H513" s="82">
        <f t="shared" si="14"/>
        <v>76.128579999999999</v>
      </c>
      <c r="I513" s="82">
        <f>(Table8[[#This Row],[Adj Close]]-Table8[[#This Row],[Forecast 3 Period]])</f>
        <v>-0.10508000000000095</v>
      </c>
      <c r="J513" s="82">
        <f>Table8[[#This Row],[Erorr ]]^2</f>
        <v>1.1041806400000199E-2</v>
      </c>
      <c r="K513" s="82">
        <f>ABS(Table8[[#This Row],[Erorr ]])</f>
        <v>0.10508000000000095</v>
      </c>
      <c r="L513" s="83">
        <f>Table8[[#This Row],[Abs Erorr ]]/Table8[[#This Row],[Adj Close]]</f>
        <v>1.382204186863285E-3</v>
      </c>
      <c r="M513" s="85">
        <f t="shared" si="15"/>
        <v>75.704809999999995</v>
      </c>
      <c r="N513" s="82">
        <f>(Table8[[#This Row],[Adj Close]]-Table8[[#This Row],[Forecast 6 Period ]])</f>
        <v>0.31869000000000369</v>
      </c>
      <c r="O513" s="82">
        <f>Table8[[#This Row],[Erorr 2]]^2</f>
        <v>0.10156331610000235</v>
      </c>
      <c r="P513" s="82">
        <f>ABS(Table8[[#This Row],[Erorr 2]])</f>
        <v>0.31869000000000369</v>
      </c>
      <c r="Q513" s="83">
        <f>Table8[[#This Row],[Abs Erorr 4]]/Table8[[#This Row],[Adj Close]]</f>
        <v>4.1919932652404023E-3</v>
      </c>
    </row>
    <row r="514" spans="6:17" x14ac:dyDescent="0.25">
      <c r="F514" s="50">
        <v>44209</v>
      </c>
      <c r="G514" s="51">
        <v>74.304199999999994</v>
      </c>
      <c r="H514" s="82">
        <f t="shared" si="14"/>
        <v>75.979219999999998</v>
      </c>
      <c r="I514" s="82">
        <f>(Table8[[#This Row],[Adj Close]]-Table8[[#This Row],[Forecast 3 Period]])</f>
        <v>-1.6750200000000035</v>
      </c>
      <c r="J514" s="82">
        <f>Table8[[#This Row],[Erorr ]]^2</f>
        <v>2.8056920004000117</v>
      </c>
      <c r="K514" s="82">
        <f>ABS(Table8[[#This Row],[Erorr ]])</f>
        <v>1.6750200000000035</v>
      </c>
      <c r="L514" s="83">
        <f>Table8[[#This Row],[Abs Erorr ]]/Table8[[#This Row],[Adj Close]]</f>
        <v>2.2542736480575844E-2</v>
      </c>
      <c r="M514" s="85">
        <f t="shared" si="15"/>
        <v>75.921900000000008</v>
      </c>
      <c r="N514" s="82">
        <f>(Table8[[#This Row],[Adj Close]]-Table8[[#This Row],[Forecast 6 Period ]])</f>
        <v>-1.6177000000000135</v>
      </c>
      <c r="O514" s="82">
        <f>Table8[[#This Row],[Erorr 2]]^2</f>
        <v>2.6169532900000436</v>
      </c>
      <c r="P514" s="82">
        <f>ABS(Table8[[#This Row],[Erorr 2]])</f>
        <v>1.6177000000000135</v>
      </c>
      <c r="Q514" s="83">
        <f>Table8[[#This Row],[Abs Erorr 4]]/Table8[[#This Row],[Adj Close]]</f>
        <v>2.1771313061711366E-2</v>
      </c>
    </row>
    <row r="515" spans="6:17" x14ac:dyDescent="0.25">
      <c r="F515" s="50">
        <v>44210</v>
      </c>
      <c r="G515" s="51">
        <v>74.147800000000004</v>
      </c>
      <c r="H515" s="82">
        <f t="shared" si="14"/>
        <v>75.213349999999991</v>
      </c>
      <c r="I515" s="82">
        <f>(Table8[[#This Row],[Adj Close]]-Table8[[#This Row],[Forecast 3 Period]])</f>
        <v>-1.0655499999999876</v>
      </c>
      <c r="J515" s="82">
        <f>Table8[[#This Row],[Erorr ]]^2</f>
        <v>1.1353968024999734</v>
      </c>
      <c r="K515" s="82">
        <f>ABS(Table8[[#This Row],[Erorr ]])</f>
        <v>1.0655499999999876</v>
      </c>
      <c r="L515" s="83">
        <f>Table8[[#This Row],[Abs Erorr ]]/Table8[[#This Row],[Adj Close]]</f>
        <v>1.4370621920002852E-2</v>
      </c>
      <c r="M515" s="85">
        <f t="shared" si="15"/>
        <v>75.707430000000002</v>
      </c>
      <c r="N515" s="82">
        <f>(Table8[[#This Row],[Adj Close]]-Table8[[#This Row],[Forecast 6 Period ]])</f>
        <v>-1.5596299999999985</v>
      </c>
      <c r="O515" s="82">
        <f>Table8[[#This Row],[Erorr 2]]^2</f>
        <v>2.4324457368999952</v>
      </c>
      <c r="P515" s="82">
        <f>ABS(Table8[[#This Row],[Erorr 2]])</f>
        <v>1.5596299999999985</v>
      </c>
      <c r="Q515" s="83">
        <f>Table8[[#This Row],[Abs Erorr 4]]/Table8[[#This Row],[Adj Close]]</f>
        <v>2.1034069790337655E-2</v>
      </c>
    </row>
    <row r="516" spans="6:17" x14ac:dyDescent="0.25">
      <c r="F516" s="50">
        <v>44211</v>
      </c>
      <c r="G516" s="51">
        <v>72.862700000000004</v>
      </c>
      <c r="H516" s="82">
        <f t="shared" si="14"/>
        <v>74.757429999999999</v>
      </c>
      <c r="I516" s="82">
        <f>(Table8[[#This Row],[Adj Close]]-Table8[[#This Row],[Forecast 3 Period]])</f>
        <v>-1.8947299999999956</v>
      </c>
      <c r="J516" s="82">
        <f>Table8[[#This Row],[Erorr ]]^2</f>
        <v>3.5900017728999831</v>
      </c>
      <c r="K516" s="82">
        <f>ABS(Table8[[#This Row],[Erorr ]])</f>
        <v>1.8947299999999956</v>
      </c>
      <c r="L516" s="83">
        <f>Table8[[#This Row],[Abs Erorr ]]/Table8[[#This Row],[Adj Close]]</f>
        <v>2.6004114588122532E-2</v>
      </c>
      <c r="M516" s="85">
        <f t="shared" si="15"/>
        <v>75.31232</v>
      </c>
      <c r="N516" s="82">
        <f>(Table8[[#This Row],[Adj Close]]-Table8[[#This Row],[Forecast 6 Period ]])</f>
        <v>-2.4496199999999959</v>
      </c>
      <c r="O516" s="82">
        <f>Table8[[#This Row],[Erorr 2]]^2</f>
        <v>6.0006381443999803</v>
      </c>
      <c r="P516" s="82">
        <f>ABS(Table8[[#This Row],[Erorr 2]])</f>
        <v>2.4496199999999959</v>
      </c>
      <c r="Q516" s="83">
        <f>Table8[[#This Row],[Abs Erorr 4]]/Table8[[#This Row],[Adj Close]]</f>
        <v>3.3619670970194568E-2</v>
      </c>
    </row>
    <row r="517" spans="6:17" x14ac:dyDescent="0.25">
      <c r="F517" s="50">
        <v>44215</v>
      </c>
      <c r="G517" s="51">
        <v>71.160799999999995</v>
      </c>
      <c r="H517" s="82">
        <f t="shared" si="14"/>
        <v>73.680679999999995</v>
      </c>
      <c r="I517" s="82">
        <f>(Table8[[#This Row],[Adj Close]]-Table8[[#This Row],[Forecast 3 Period]])</f>
        <v>-2.5198800000000006</v>
      </c>
      <c r="J517" s="82">
        <f>Table8[[#This Row],[Erorr ]]^2</f>
        <v>6.3497952144000029</v>
      </c>
      <c r="K517" s="82">
        <f>ABS(Table8[[#This Row],[Erorr ]])</f>
        <v>2.5198800000000006</v>
      </c>
      <c r="L517" s="83">
        <f>Table8[[#This Row],[Abs Erorr ]]/Table8[[#This Row],[Adj Close]]</f>
        <v>3.5411069015525411E-2</v>
      </c>
      <c r="M517" s="85">
        <f t="shared" si="15"/>
        <v>74.657579999999996</v>
      </c>
      <c r="N517" s="82">
        <f>(Table8[[#This Row],[Adj Close]]-Table8[[#This Row],[Forecast 6 Period ]])</f>
        <v>-3.4967800000000011</v>
      </c>
      <c r="O517" s="82">
        <f>Table8[[#This Row],[Erorr 2]]^2</f>
        <v>12.227470368400008</v>
      </c>
      <c r="P517" s="82">
        <f>ABS(Table8[[#This Row],[Erorr 2]])</f>
        <v>3.4967800000000011</v>
      </c>
      <c r="Q517" s="83">
        <f>Table8[[#This Row],[Abs Erorr 4]]/Table8[[#This Row],[Adj Close]]</f>
        <v>4.9139132780969319E-2</v>
      </c>
    </row>
    <row r="518" spans="6:17" x14ac:dyDescent="0.25">
      <c r="F518" s="50">
        <v>44216</v>
      </c>
      <c r="G518" s="51">
        <v>71.490700000000004</v>
      </c>
      <c r="H518" s="82">
        <f t="shared" ref="H518:H581" si="16">$A$10*G517+$A$11*G516+$A$12*G515</f>
        <v>72.567470000000014</v>
      </c>
      <c r="I518" s="82">
        <f>(Table8[[#This Row],[Adj Close]]-Table8[[#This Row],[Forecast 3 Period]])</f>
        <v>-1.0767700000000104</v>
      </c>
      <c r="J518" s="82">
        <f>Table8[[#This Row],[Erorr ]]^2</f>
        <v>1.1594336329000225</v>
      </c>
      <c r="K518" s="82">
        <f>ABS(Table8[[#This Row],[Erorr ]])</f>
        <v>1.0767700000000104</v>
      </c>
      <c r="L518" s="83">
        <f>Table8[[#This Row],[Abs Erorr ]]/Table8[[#This Row],[Adj Close]]</f>
        <v>1.5061679351300384E-2</v>
      </c>
      <c r="M518" s="85">
        <f t="shared" si="15"/>
        <v>73.658990000000003</v>
      </c>
      <c r="N518" s="82">
        <f>(Table8[[#This Row],[Adj Close]]-Table8[[#This Row],[Forecast 6 Period ]])</f>
        <v>-2.1682899999999989</v>
      </c>
      <c r="O518" s="82">
        <f>Table8[[#This Row],[Erorr 2]]^2</f>
        <v>4.7014815240999956</v>
      </c>
      <c r="P518" s="82">
        <f>ABS(Table8[[#This Row],[Erorr 2]])</f>
        <v>2.1682899999999989</v>
      </c>
      <c r="Q518" s="83">
        <f>Table8[[#This Row],[Abs Erorr 4]]/Table8[[#This Row],[Adj Close]]</f>
        <v>3.0329679244992688E-2</v>
      </c>
    </row>
    <row r="519" spans="6:17" x14ac:dyDescent="0.25">
      <c r="F519" s="50">
        <v>44217</v>
      </c>
      <c r="G519" s="51">
        <v>73.088499999999996</v>
      </c>
      <c r="H519" s="82">
        <f t="shared" si="16"/>
        <v>71.803330000000003</v>
      </c>
      <c r="I519" s="82">
        <f>(Table8[[#This Row],[Adj Close]]-Table8[[#This Row],[Forecast 3 Period]])</f>
        <v>1.2851699999999937</v>
      </c>
      <c r="J519" s="82">
        <f>Table8[[#This Row],[Erorr ]]^2</f>
        <v>1.6516619288999839</v>
      </c>
      <c r="K519" s="82">
        <f>ABS(Table8[[#This Row],[Erorr ]])</f>
        <v>1.2851699999999937</v>
      </c>
      <c r="L519" s="83">
        <f>Table8[[#This Row],[Abs Erorr ]]/Table8[[#This Row],[Adj Close]]</f>
        <v>1.7583751205729956E-2</v>
      </c>
      <c r="M519" s="85">
        <f t="shared" si="15"/>
        <v>72.965170000000015</v>
      </c>
      <c r="N519" s="82">
        <f>(Table8[[#This Row],[Adj Close]]-Table8[[#This Row],[Forecast 6 Period ]])</f>
        <v>0.12332999999998151</v>
      </c>
      <c r="O519" s="82">
        <f>Table8[[#This Row],[Erorr 2]]^2</f>
        <v>1.521028889999544E-2</v>
      </c>
      <c r="P519" s="82">
        <f>ABS(Table8[[#This Row],[Erorr 2]])</f>
        <v>0.12332999999998151</v>
      </c>
      <c r="Q519" s="83">
        <f>Table8[[#This Row],[Abs Erorr 4]]/Table8[[#This Row],[Adj Close]]</f>
        <v>1.6874063635179478E-3</v>
      </c>
    </row>
    <row r="520" spans="6:17" x14ac:dyDescent="0.25">
      <c r="F520" s="50">
        <v>44218</v>
      </c>
      <c r="G520" s="51">
        <v>72.819299999999998</v>
      </c>
      <c r="H520" s="82">
        <f t="shared" si="16"/>
        <v>72.030849999999987</v>
      </c>
      <c r="I520" s="82">
        <f>(Table8[[#This Row],[Adj Close]]-Table8[[#This Row],[Forecast 3 Period]])</f>
        <v>0.78845000000001164</v>
      </c>
      <c r="J520" s="82">
        <f>Table8[[#This Row],[Erorr ]]^2</f>
        <v>0.62165340250001833</v>
      </c>
      <c r="K520" s="82">
        <f>ABS(Table8[[#This Row],[Erorr ]])</f>
        <v>0.78845000000001164</v>
      </c>
      <c r="L520" s="83">
        <f>Table8[[#This Row],[Abs Erorr ]]/Table8[[#This Row],[Adj Close]]</f>
        <v>1.0827486669056302E-2</v>
      </c>
      <c r="M520" s="85">
        <f t="shared" si="15"/>
        <v>72.565740000000005</v>
      </c>
      <c r="N520" s="82">
        <f>(Table8[[#This Row],[Adj Close]]-Table8[[#This Row],[Forecast 6 Period ]])</f>
        <v>0.25355999999999312</v>
      </c>
      <c r="O520" s="82">
        <f>Table8[[#This Row],[Erorr 2]]^2</f>
        <v>6.4292673599996519E-2</v>
      </c>
      <c r="P520" s="82">
        <f>ABS(Table8[[#This Row],[Erorr 2]])</f>
        <v>0.25355999999999312</v>
      </c>
      <c r="Q520" s="83">
        <f>Table8[[#This Row],[Abs Erorr 4]]/Table8[[#This Row],[Adj Close]]</f>
        <v>3.4820439086889481E-3</v>
      </c>
    </row>
    <row r="521" spans="6:17" x14ac:dyDescent="0.25">
      <c r="F521" s="50">
        <v>44221</v>
      </c>
      <c r="G521" s="51">
        <v>73.644199999999998</v>
      </c>
      <c r="H521" s="82">
        <f t="shared" si="16"/>
        <v>72.501480000000001</v>
      </c>
      <c r="I521" s="82">
        <f>(Table8[[#This Row],[Adj Close]]-Table8[[#This Row],[Forecast 3 Period]])</f>
        <v>1.1427199999999971</v>
      </c>
      <c r="J521" s="82">
        <f>Table8[[#This Row],[Erorr ]]^2</f>
        <v>1.3058089983999932</v>
      </c>
      <c r="K521" s="82">
        <f>ABS(Table8[[#This Row],[Erorr ]])</f>
        <v>1.1427199999999971</v>
      </c>
      <c r="L521" s="83">
        <f>Table8[[#This Row],[Abs Erorr ]]/Table8[[#This Row],[Adj Close]]</f>
        <v>1.5516768462417911E-2</v>
      </c>
      <c r="M521" s="85">
        <f t="shared" ref="M521:M584" si="17">$B$10*G520+$B$11*G519+$B$12*G518+$B$13*G517+$B$14*G516+$B$15*G515</f>
        <v>72.412910000000011</v>
      </c>
      <c r="N521" s="82">
        <f>(Table8[[#This Row],[Adj Close]]-Table8[[#This Row],[Forecast 6 Period ]])</f>
        <v>1.2312899999999871</v>
      </c>
      <c r="O521" s="82">
        <f>Table8[[#This Row],[Erorr 2]]^2</f>
        <v>1.5160750640999683</v>
      </c>
      <c r="P521" s="82">
        <f>ABS(Table8[[#This Row],[Erorr 2]])</f>
        <v>1.2312899999999871</v>
      </c>
      <c r="Q521" s="83">
        <f>Table8[[#This Row],[Abs Erorr 4]]/Table8[[#This Row],[Adj Close]]</f>
        <v>1.6719442943232285E-2</v>
      </c>
    </row>
    <row r="522" spans="6:17" x14ac:dyDescent="0.25">
      <c r="F522" s="50">
        <v>44222</v>
      </c>
      <c r="G522" s="51">
        <v>73.9221</v>
      </c>
      <c r="H522" s="82">
        <f t="shared" si="16"/>
        <v>73.230019999999996</v>
      </c>
      <c r="I522" s="82">
        <f>(Table8[[#This Row],[Adj Close]]-Table8[[#This Row],[Forecast 3 Period]])</f>
        <v>0.69208000000000425</v>
      </c>
      <c r="J522" s="82">
        <f>Table8[[#This Row],[Erorr ]]^2</f>
        <v>0.47897472640000588</v>
      </c>
      <c r="K522" s="82">
        <f>ABS(Table8[[#This Row],[Erorr ]])</f>
        <v>0.69208000000000425</v>
      </c>
      <c r="L522" s="83">
        <f>Table8[[#This Row],[Abs Erorr ]]/Table8[[#This Row],[Adj Close]]</f>
        <v>9.3622881384593272E-3</v>
      </c>
      <c r="M522" s="85">
        <f t="shared" si="17"/>
        <v>72.610889999999998</v>
      </c>
      <c r="N522" s="82">
        <f>(Table8[[#This Row],[Adj Close]]-Table8[[#This Row],[Forecast 6 Period ]])</f>
        <v>1.3112100000000027</v>
      </c>
      <c r="O522" s="82">
        <f>Table8[[#This Row],[Erorr 2]]^2</f>
        <v>1.719271664100007</v>
      </c>
      <c r="P522" s="82">
        <f>ABS(Table8[[#This Row],[Erorr 2]])</f>
        <v>1.3112100000000027</v>
      </c>
      <c r="Q522" s="83">
        <f>Table8[[#This Row],[Abs Erorr 4]]/Table8[[#This Row],[Adj Close]]</f>
        <v>1.7737726606792861E-2</v>
      </c>
    </row>
    <row r="523" spans="6:17" x14ac:dyDescent="0.25">
      <c r="F523" s="50">
        <v>44223</v>
      </c>
      <c r="G523" s="51">
        <v>68.729399999999998</v>
      </c>
      <c r="H523" s="82">
        <f t="shared" si="16"/>
        <v>73.507889999999989</v>
      </c>
      <c r="I523" s="82">
        <f>(Table8[[#This Row],[Adj Close]]-Table8[[#This Row],[Forecast 3 Period]])</f>
        <v>-4.7784899999999908</v>
      </c>
      <c r="J523" s="82">
        <f>Table8[[#This Row],[Erorr ]]^2</f>
        <v>22.833966680099913</v>
      </c>
      <c r="K523" s="82">
        <f>ABS(Table8[[#This Row],[Erorr ]])</f>
        <v>4.7784899999999908</v>
      </c>
      <c r="L523" s="83">
        <f>Table8[[#This Row],[Abs Erorr ]]/Table8[[#This Row],[Adj Close]]</f>
        <v>6.9526141651170978E-2</v>
      </c>
      <c r="M523" s="85">
        <f t="shared" si="17"/>
        <v>72.959969999999998</v>
      </c>
      <c r="N523" s="82">
        <f>(Table8[[#This Row],[Adj Close]]-Table8[[#This Row],[Forecast 6 Period ]])</f>
        <v>-4.2305700000000002</v>
      </c>
      <c r="O523" s="82">
        <f>Table8[[#This Row],[Erorr 2]]^2</f>
        <v>17.897722524900001</v>
      </c>
      <c r="P523" s="82">
        <f>ABS(Table8[[#This Row],[Erorr 2]])</f>
        <v>4.2305700000000002</v>
      </c>
      <c r="Q523" s="83">
        <f>Table8[[#This Row],[Abs Erorr 4]]/Table8[[#This Row],[Adj Close]]</f>
        <v>6.15540074553248E-2</v>
      </c>
    </row>
    <row r="524" spans="6:17" x14ac:dyDescent="0.25">
      <c r="F524" s="50">
        <v>44224</v>
      </c>
      <c r="G524" s="51">
        <v>68.920400000000001</v>
      </c>
      <c r="H524" s="82">
        <f t="shared" si="16"/>
        <v>71.761650000000003</v>
      </c>
      <c r="I524" s="82">
        <f>(Table8[[#This Row],[Adj Close]]-Table8[[#This Row],[Forecast 3 Period]])</f>
        <v>-2.8412500000000023</v>
      </c>
      <c r="J524" s="82">
        <f>Table8[[#This Row],[Erorr ]]^2</f>
        <v>8.0727015625000131</v>
      </c>
      <c r="K524" s="82">
        <f>ABS(Table8[[#This Row],[Erorr ]])</f>
        <v>2.8412500000000023</v>
      </c>
      <c r="L524" s="83">
        <f>Table8[[#This Row],[Abs Erorr ]]/Table8[[#This Row],[Adj Close]]</f>
        <v>4.1225094456793669E-2</v>
      </c>
      <c r="M524" s="85">
        <f t="shared" si="17"/>
        <v>72.280919999999995</v>
      </c>
      <c r="N524" s="82">
        <f>(Table8[[#This Row],[Adj Close]]-Table8[[#This Row],[Forecast 6 Period ]])</f>
        <v>-3.360519999999994</v>
      </c>
      <c r="O524" s="82">
        <f>Table8[[#This Row],[Erorr 2]]^2</f>
        <v>11.29309467039996</v>
      </c>
      <c r="P524" s="82">
        <f>ABS(Table8[[#This Row],[Erorr 2]])</f>
        <v>3.360519999999994</v>
      </c>
      <c r="Q524" s="83">
        <f>Table8[[#This Row],[Abs Erorr 4]]/Table8[[#This Row],[Adj Close]]</f>
        <v>4.8759438424617295E-2</v>
      </c>
    </row>
    <row r="525" spans="6:17" x14ac:dyDescent="0.25">
      <c r="F525" s="50">
        <v>44225</v>
      </c>
      <c r="G525" s="51">
        <v>66.749600000000001</v>
      </c>
      <c r="H525" s="82">
        <f t="shared" si="16"/>
        <v>70.363610000000008</v>
      </c>
      <c r="I525" s="82">
        <f>(Table8[[#This Row],[Adj Close]]-Table8[[#This Row],[Forecast 3 Period]])</f>
        <v>-3.6140100000000075</v>
      </c>
      <c r="J525" s="82">
        <f>Table8[[#This Row],[Erorr ]]^2</f>
        <v>13.061068280100054</v>
      </c>
      <c r="K525" s="82">
        <f>ABS(Table8[[#This Row],[Erorr ]])</f>
        <v>3.6140100000000075</v>
      </c>
      <c r="L525" s="83">
        <f>Table8[[#This Row],[Abs Erorr ]]/Table8[[#This Row],[Adj Close]]</f>
        <v>5.4142796361326621E-2</v>
      </c>
      <c r="M525" s="85">
        <f t="shared" si="17"/>
        <v>71.633999999999986</v>
      </c>
      <c r="N525" s="82">
        <f>(Table8[[#This Row],[Adj Close]]-Table8[[#This Row],[Forecast 6 Period ]])</f>
        <v>-4.8843999999999852</v>
      </c>
      <c r="O525" s="82">
        <f>Table8[[#This Row],[Erorr 2]]^2</f>
        <v>23.857363359999855</v>
      </c>
      <c r="P525" s="82">
        <f>ABS(Table8[[#This Row],[Erorr 2]])</f>
        <v>4.8843999999999852</v>
      </c>
      <c r="Q525" s="83">
        <f>Table8[[#This Row],[Abs Erorr 4]]/Table8[[#This Row],[Adj Close]]</f>
        <v>7.3174970336900666E-2</v>
      </c>
    </row>
    <row r="526" spans="6:17" x14ac:dyDescent="0.25">
      <c r="F526" s="50">
        <v>44228</v>
      </c>
      <c r="G526" s="51">
        <v>68.269199999999998</v>
      </c>
      <c r="H526" s="82">
        <f t="shared" si="16"/>
        <v>67.994780000000006</v>
      </c>
      <c r="I526" s="82">
        <f>(Table8[[#This Row],[Adj Close]]-Table8[[#This Row],[Forecast 3 Period]])</f>
        <v>0.27441999999999211</v>
      </c>
      <c r="J526" s="82">
        <f>Table8[[#This Row],[Erorr ]]^2</f>
        <v>7.5306336399995677E-2</v>
      </c>
      <c r="K526" s="82">
        <f>ABS(Table8[[#This Row],[Erorr ]])</f>
        <v>0.27441999999999211</v>
      </c>
      <c r="L526" s="83">
        <f>Table8[[#This Row],[Abs Erorr ]]/Table8[[#This Row],[Adj Close]]</f>
        <v>4.0196750511210348E-3</v>
      </c>
      <c r="M526" s="85">
        <f t="shared" si="17"/>
        <v>70.310649999999995</v>
      </c>
      <c r="N526" s="82">
        <f>(Table8[[#This Row],[Adj Close]]-Table8[[#This Row],[Forecast 6 Period ]])</f>
        <v>-2.0414499999999975</v>
      </c>
      <c r="O526" s="82">
        <f>Table8[[#This Row],[Erorr 2]]^2</f>
        <v>4.1675181024999901</v>
      </c>
      <c r="P526" s="82">
        <f>ABS(Table8[[#This Row],[Erorr 2]])</f>
        <v>2.0414499999999975</v>
      </c>
      <c r="Q526" s="83">
        <f>Table8[[#This Row],[Abs Erorr 4]]/Table8[[#This Row],[Adj Close]]</f>
        <v>2.9902943054847538E-2</v>
      </c>
    </row>
    <row r="527" spans="6:17" x14ac:dyDescent="0.25">
      <c r="F527" s="50">
        <v>44229</v>
      </c>
      <c r="G527" s="51">
        <v>69.701899999999995</v>
      </c>
      <c r="H527" s="82">
        <f t="shared" si="16"/>
        <v>68.008679999999998</v>
      </c>
      <c r="I527" s="82">
        <f>(Table8[[#This Row],[Adj Close]]-Table8[[#This Row],[Forecast 3 Period]])</f>
        <v>1.6932199999999966</v>
      </c>
      <c r="J527" s="82">
        <f>Table8[[#This Row],[Erorr ]]^2</f>
        <v>2.8669939683999885</v>
      </c>
      <c r="K527" s="82">
        <f>ABS(Table8[[#This Row],[Erorr ]])</f>
        <v>1.6932199999999966</v>
      </c>
      <c r="L527" s="83">
        <f>Table8[[#This Row],[Abs Erorr ]]/Table8[[#This Row],[Adj Close]]</f>
        <v>2.429230767023563E-2</v>
      </c>
      <c r="M527" s="85">
        <f t="shared" si="17"/>
        <v>69.290350000000004</v>
      </c>
      <c r="N527" s="82">
        <f>(Table8[[#This Row],[Adj Close]]-Table8[[#This Row],[Forecast 6 Period ]])</f>
        <v>0.4115499999999912</v>
      </c>
      <c r="O527" s="82">
        <f>Table8[[#This Row],[Erorr 2]]^2</f>
        <v>0.16937340249999275</v>
      </c>
      <c r="P527" s="82">
        <f>ABS(Table8[[#This Row],[Erorr 2]])</f>
        <v>0.4115499999999912</v>
      </c>
      <c r="Q527" s="83">
        <f>Table8[[#This Row],[Abs Erorr 4]]/Table8[[#This Row],[Adj Close]]</f>
        <v>5.9044301518321775E-3</v>
      </c>
    </row>
    <row r="528" spans="6:17" x14ac:dyDescent="0.25">
      <c r="F528" s="50">
        <v>44230</v>
      </c>
      <c r="G528" s="51">
        <v>68.642499999999998</v>
      </c>
      <c r="H528" s="82">
        <f t="shared" si="16"/>
        <v>68.386399999999995</v>
      </c>
      <c r="I528" s="82">
        <f>(Table8[[#This Row],[Adj Close]]-Table8[[#This Row],[Forecast 3 Period]])</f>
        <v>0.25610000000000355</v>
      </c>
      <c r="J528" s="82">
        <f>Table8[[#This Row],[Erorr ]]^2</f>
        <v>6.5587210000001811E-2</v>
      </c>
      <c r="K528" s="82">
        <f>ABS(Table8[[#This Row],[Erorr ]])</f>
        <v>0.25610000000000355</v>
      </c>
      <c r="L528" s="83">
        <f>Table8[[#This Row],[Abs Erorr ]]/Table8[[#This Row],[Adj Close]]</f>
        <v>3.7309247186510333E-3</v>
      </c>
      <c r="M528" s="85">
        <f t="shared" si="17"/>
        <v>68.993370000000013</v>
      </c>
      <c r="N528" s="82">
        <f>(Table8[[#This Row],[Adj Close]]-Table8[[#This Row],[Forecast 6 Period ]])</f>
        <v>-0.35087000000001467</v>
      </c>
      <c r="O528" s="82">
        <f>Table8[[#This Row],[Erorr 2]]^2</f>
        <v>0.12310975690001029</v>
      </c>
      <c r="P528" s="82">
        <f>ABS(Table8[[#This Row],[Erorr 2]])</f>
        <v>0.35087000000001467</v>
      </c>
      <c r="Q528" s="83">
        <f>Table8[[#This Row],[Abs Erorr 4]]/Table8[[#This Row],[Adj Close]]</f>
        <v>5.1115562515936146E-3</v>
      </c>
    </row>
    <row r="529" spans="6:17" x14ac:dyDescent="0.25">
      <c r="F529" s="50">
        <v>44231</v>
      </c>
      <c r="G529" s="51">
        <v>70.648399999999995</v>
      </c>
      <c r="H529" s="82">
        <f t="shared" si="16"/>
        <v>68.848330000000004</v>
      </c>
      <c r="I529" s="82">
        <f>(Table8[[#This Row],[Adj Close]]-Table8[[#This Row],[Forecast 3 Period]])</f>
        <v>1.800069999999991</v>
      </c>
      <c r="J529" s="82">
        <f>Table8[[#This Row],[Erorr ]]^2</f>
        <v>3.2402520048999675</v>
      </c>
      <c r="K529" s="82">
        <f>ABS(Table8[[#This Row],[Erorr ]])</f>
        <v>1.800069999999991</v>
      </c>
      <c r="L529" s="83">
        <f>Table8[[#This Row],[Abs Erorr ]]/Table8[[#This Row],[Adj Close]]</f>
        <v>2.5479274831418562E-2</v>
      </c>
      <c r="M529" s="85">
        <f t="shared" si="17"/>
        <v>68.43762000000001</v>
      </c>
      <c r="N529" s="82">
        <f>(Table8[[#This Row],[Adj Close]]-Table8[[#This Row],[Forecast 6 Period ]])</f>
        <v>2.2107799999999855</v>
      </c>
      <c r="O529" s="82">
        <f>Table8[[#This Row],[Erorr 2]]^2</f>
        <v>4.8875482083999362</v>
      </c>
      <c r="P529" s="82">
        <f>ABS(Table8[[#This Row],[Erorr 2]])</f>
        <v>2.2107799999999855</v>
      </c>
      <c r="Q529" s="83">
        <f>Table8[[#This Row],[Abs Erorr 4]]/Table8[[#This Row],[Adj Close]]</f>
        <v>3.1292711512220878E-2</v>
      </c>
    </row>
    <row r="530" spans="6:17" x14ac:dyDescent="0.25">
      <c r="F530" s="50">
        <v>44232</v>
      </c>
      <c r="G530" s="51">
        <v>71.082599999999999</v>
      </c>
      <c r="H530" s="82">
        <f t="shared" si="16"/>
        <v>69.762679999999989</v>
      </c>
      <c r="I530" s="82">
        <f>(Table8[[#This Row],[Adj Close]]-Table8[[#This Row],[Forecast 3 Period]])</f>
        <v>1.3199200000000104</v>
      </c>
      <c r="J530" s="82">
        <f>Table8[[#This Row],[Erorr ]]^2</f>
        <v>1.7421888064000275</v>
      </c>
      <c r="K530" s="82">
        <f>ABS(Table8[[#This Row],[Erorr ]])</f>
        <v>1.3199200000000104</v>
      </c>
      <c r="L530" s="83">
        <f>Table8[[#This Row],[Abs Erorr ]]/Table8[[#This Row],[Adj Close]]</f>
        <v>1.8568819936243333E-2</v>
      </c>
      <c r="M530" s="85">
        <f t="shared" si="17"/>
        <v>69.019400000000005</v>
      </c>
      <c r="N530" s="82">
        <f>(Table8[[#This Row],[Adj Close]]-Table8[[#This Row],[Forecast 6 Period ]])</f>
        <v>2.0631999999999948</v>
      </c>
      <c r="O530" s="82">
        <f>Table8[[#This Row],[Erorr 2]]^2</f>
        <v>4.2567942399999783</v>
      </c>
      <c r="P530" s="82">
        <f>ABS(Table8[[#This Row],[Erorr 2]])</f>
        <v>2.0631999999999948</v>
      </c>
      <c r="Q530" s="83">
        <f>Table8[[#This Row],[Abs Erorr 4]]/Table8[[#This Row],[Adj Close]]</f>
        <v>2.9025387366247081E-2</v>
      </c>
    </row>
    <row r="531" spans="6:17" x14ac:dyDescent="0.25">
      <c r="F531" s="50">
        <v>44235</v>
      </c>
      <c r="G531" s="51">
        <v>70.943700000000007</v>
      </c>
      <c r="H531" s="82">
        <f t="shared" si="16"/>
        <v>70.220309999999998</v>
      </c>
      <c r="I531" s="82">
        <f>(Table8[[#This Row],[Adj Close]]-Table8[[#This Row],[Forecast 3 Period]])</f>
        <v>0.72339000000000908</v>
      </c>
      <c r="J531" s="82">
        <f>Table8[[#This Row],[Erorr ]]^2</f>
        <v>0.52329309210001318</v>
      </c>
      <c r="K531" s="82">
        <f>ABS(Table8[[#This Row],[Erorr ]])</f>
        <v>0.72339000000000908</v>
      </c>
      <c r="L531" s="83">
        <f>Table8[[#This Row],[Abs Erorr ]]/Table8[[#This Row],[Adj Close]]</f>
        <v>1.0196677083377509E-2</v>
      </c>
      <c r="M531" s="85">
        <f t="shared" si="17"/>
        <v>69.516960000000012</v>
      </c>
      <c r="N531" s="82">
        <f>(Table8[[#This Row],[Adj Close]]-Table8[[#This Row],[Forecast 6 Period ]])</f>
        <v>1.4267399999999952</v>
      </c>
      <c r="O531" s="82">
        <f>Table8[[#This Row],[Erorr 2]]^2</f>
        <v>2.0355870275999863</v>
      </c>
      <c r="P531" s="82">
        <f>ABS(Table8[[#This Row],[Erorr 2]])</f>
        <v>1.4267399999999952</v>
      </c>
      <c r="Q531" s="83">
        <f>Table8[[#This Row],[Abs Erorr 4]]/Table8[[#This Row],[Adj Close]]</f>
        <v>2.0110876652895113E-2</v>
      </c>
    </row>
    <row r="532" spans="6:17" x14ac:dyDescent="0.25">
      <c r="F532" s="50">
        <v>44236</v>
      </c>
      <c r="G532" s="51">
        <v>70.379199999999997</v>
      </c>
      <c r="H532" s="82">
        <f t="shared" si="16"/>
        <v>70.896780000000007</v>
      </c>
      <c r="I532" s="82">
        <f>(Table8[[#This Row],[Adj Close]]-Table8[[#This Row],[Forecast 3 Period]])</f>
        <v>-0.51758000000000948</v>
      </c>
      <c r="J532" s="82">
        <f>Table8[[#This Row],[Erorr ]]^2</f>
        <v>0.26788905640000982</v>
      </c>
      <c r="K532" s="82">
        <f>ABS(Table8[[#This Row],[Erorr ]])</f>
        <v>0.51758000000000948</v>
      </c>
      <c r="L532" s="83">
        <f>Table8[[#This Row],[Abs Erorr ]]/Table8[[#This Row],[Adj Close]]</f>
        <v>7.3541614567941881E-3</v>
      </c>
      <c r="M532" s="85">
        <f t="shared" si="17"/>
        <v>70.060550000000006</v>
      </c>
      <c r="N532" s="82">
        <f>(Table8[[#This Row],[Adj Close]]-Table8[[#This Row],[Forecast 6 Period ]])</f>
        <v>0.318649999999991</v>
      </c>
      <c r="O532" s="82">
        <f>Table8[[#This Row],[Erorr 2]]^2</f>
        <v>0.10153782249999427</v>
      </c>
      <c r="P532" s="82">
        <f>ABS(Table8[[#This Row],[Erorr 2]])</f>
        <v>0.318649999999991</v>
      </c>
      <c r="Q532" s="83">
        <f>Table8[[#This Row],[Abs Erorr 4]]/Table8[[#This Row],[Adj Close]]</f>
        <v>4.5276161138516919E-3</v>
      </c>
    </row>
    <row r="533" spans="6:17" x14ac:dyDescent="0.25">
      <c r="F533" s="50">
        <v>44237</v>
      </c>
      <c r="G533" s="51">
        <v>70.275000000000006</v>
      </c>
      <c r="H533" s="82">
        <f t="shared" si="16"/>
        <v>70.759569999999997</v>
      </c>
      <c r="I533" s="82">
        <f>(Table8[[#This Row],[Adj Close]]-Table8[[#This Row],[Forecast 3 Period]])</f>
        <v>-0.48456999999999084</v>
      </c>
      <c r="J533" s="82">
        <f>Table8[[#This Row],[Erorr ]]^2</f>
        <v>0.23480808489999114</v>
      </c>
      <c r="K533" s="82">
        <f>ABS(Table8[[#This Row],[Erorr ]])</f>
        <v>0.48456999999999084</v>
      </c>
      <c r="L533" s="83">
        <f>Table8[[#This Row],[Abs Erorr ]]/Table8[[#This Row],[Adj Close]]</f>
        <v>6.8953397367483571E-3</v>
      </c>
      <c r="M533" s="85">
        <f t="shared" si="17"/>
        <v>70.445220000000006</v>
      </c>
      <c r="N533" s="82">
        <f>(Table8[[#This Row],[Adj Close]]-Table8[[#This Row],[Forecast 6 Period ]])</f>
        <v>-0.17022000000000048</v>
      </c>
      <c r="O533" s="82">
        <f>Table8[[#This Row],[Erorr 2]]^2</f>
        <v>2.8974848400000162E-2</v>
      </c>
      <c r="P533" s="82">
        <f>ABS(Table8[[#This Row],[Erorr 2]])</f>
        <v>0.17022000000000048</v>
      </c>
      <c r="Q533" s="83">
        <f>Table8[[#This Row],[Abs Erorr 4]]/Table8[[#This Row],[Adj Close]]</f>
        <v>2.4221985058698039E-3</v>
      </c>
    </row>
    <row r="534" spans="6:17" x14ac:dyDescent="0.25">
      <c r="F534" s="50">
        <v>44238</v>
      </c>
      <c r="G534" s="51">
        <v>69.893000000000001</v>
      </c>
      <c r="H534" s="82">
        <f t="shared" si="16"/>
        <v>70.506869999999992</v>
      </c>
      <c r="I534" s="82">
        <f>(Table8[[#This Row],[Adj Close]]-Table8[[#This Row],[Forecast 3 Period]])</f>
        <v>-0.61386999999999148</v>
      </c>
      <c r="J534" s="82">
        <f>Table8[[#This Row],[Erorr ]]^2</f>
        <v>0.37683637689998956</v>
      </c>
      <c r="K534" s="82">
        <f>ABS(Table8[[#This Row],[Erorr ]])</f>
        <v>0.61386999999999148</v>
      </c>
      <c r="L534" s="83">
        <f>Table8[[#This Row],[Abs Erorr ]]/Table8[[#This Row],[Adj Close]]</f>
        <v>8.7829968666388834E-3</v>
      </c>
      <c r="M534" s="85">
        <f t="shared" si="17"/>
        <v>70.465190000000007</v>
      </c>
      <c r="N534" s="82">
        <f>(Table8[[#This Row],[Adj Close]]-Table8[[#This Row],[Forecast 6 Period ]])</f>
        <v>-0.57219000000000619</v>
      </c>
      <c r="O534" s="82">
        <f>Table8[[#This Row],[Erorr 2]]^2</f>
        <v>0.32740139610000707</v>
      </c>
      <c r="P534" s="82">
        <f>ABS(Table8[[#This Row],[Erorr 2]])</f>
        <v>0.57219000000000619</v>
      </c>
      <c r="Q534" s="83">
        <f>Table8[[#This Row],[Abs Erorr 4]]/Table8[[#This Row],[Adj Close]]</f>
        <v>8.1866567467415354E-3</v>
      </c>
    </row>
    <row r="535" spans="6:17" x14ac:dyDescent="0.25">
      <c r="F535" s="50">
        <v>44239</v>
      </c>
      <c r="G535" s="51">
        <v>69.042000000000002</v>
      </c>
      <c r="H535" s="82">
        <f t="shared" si="16"/>
        <v>70.153459999999995</v>
      </c>
      <c r="I535" s="82">
        <f>(Table8[[#This Row],[Adj Close]]-Table8[[#This Row],[Forecast 3 Period]])</f>
        <v>-1.1114599999999939</v>
      </c>
      <c r="J535" s="82">
        <f>Table8[[#This Row],[Erorr ]]^2</f>
        <v>1.2353433315999864</v>
      </c>
      <c r="K535" s="82">
        <f>ABS(Table8[[#This Row],[Erorr ]])</f>
        <v>1.1114599999999939</v>
      </c>
      <c r="L535" s="83">
        <f>Table8[[#This Row],[Abs Erorr ]]/Table8[[#This Row],[Adj Close]]</f>
        <v>1.6098316966484082E-2</v>
      </c>
      <c r="M535" s="85">
        <f t="shared" si="17"/>
        <v>70.471280000000007</v>
      </c>
      <c r="N535" s="82">
        <f>(Table8[[#This Row],[Adj Close]]-Table8[[#This Row],[Forecast 6 Period ]])</f>
        <v>-1.4292800000000057</v>
      </c>
      <c r="O535" s="82">
        <f>Table8[[#This Row],[Erorr 2]]^2</f>
        <v>2.0428413184000163</v>
      </c>
      <c r="P535" s="82">
        <f>ABS(Table8[[#This Row],[Erorr 2]])</f>
        <v>1.4292800000000057</v>
      </c>
      <c r="Q535" s="83">
        <f>Table8[[#This Row],[Abs Erorr 4]]/Table8[[#This Row],[Adj Close]]</f>
        <v>2.0701601923466956E-2</v>
      </c>
    </row>
    <row r="536" spans="6:17" x14ac:dyDescent="0.25">
      <c r="F536" s="50">
        <v>44243</v>
      </c>
      <c r="G536" s="51">
        <v>70.2316</v>
      </c>
      <c r="H536" s="82">
        <f t="shared" si="16"/>
        <v>69.667199999999994</v>
      </c>
      <c r="I536" s="82">
        <f>(Table8[[#This Row],[Adj Close]]-Table8[[#This Row],[Forecast 3 Period]])</f>
        <v>0.56440000000000623</v>
      </c>
      <c r="J536" s="82">
        <f>Table8[[#This Row],[Erorr ]]^2</f>
        <v>0.31854736000000705</v>
      </c>
      <c r="K536" s="82">
        <f>ABS(Table8[[#This Row],[Erorr ]])</f>
        <v>0.56440000000000623</v>
      </c>
      <c r="L536" s="83">
        <f>Table8[[#This Row],[Abs Erorr ]]/Table8[[#This Row],[Adj Close]]</f>
        <v>8.0362685742601091E-3</v>
      </c>
      <c r="M536" s="85">
        <f t="shared" si="17"/>
        <v>70.120469999999997</v>
      </c>
      <c r="N536" s="82">
        <f>(Table8[[#This Row],[Adj Close]]-Table8[[#This Row],[Forecast 6 Period ]])</f>
        <v>0.11113000000000284</v>
      </c>
      <c r="O536" s="82">
        <f>Table8[[#This Row],[Erorr 2]]^2</f>
        <v>1.2349876900000631E-2</v>
      </c>
      <c r="P536" s="82">
        <f>ABS(Table8[[#This Row],[Erorr 2]])</f>
        <v>0.11113000000000284</v>
      </c>
      <c r="Q536" s="83">
        <f>Table8[[#This Row],[Abs Erorr 4]]/Table8[[#This Row],[Adj Close]]</f>
        <v>1.5823361563740942E-3</v>
      </c>
    </row>
    <row r="537" spans="6:17" x14ac:dyDescent="0.25">
      <c r="F537" s="50">
        <v>44244</v>
      </c>
      <c r="G537" s="51">
        <v>69.050700000000006</v>
      </c>
      <c r="H537" s="82">
        <f t="shared" si="16"/>
        <v>69.773139999999998</v>
      </c>
      <c r="I537" s="82">
        <f>(Table8[[#This Row],[Adj Close]]-Table8[[#This Row],[Forecast 3 Period]])</f>
        <v>-0.72243999999999176</v>
      </c>
      <c r="J537" s="82">
        <f>Table8[[#This Row],[Erorr ]]^2</f>
        <v>0.5219195535999881</v>
      </c>
      <c r="K537" s="82">
        <f>ABS(Table8[[#This Row],[Erorr ]])</f>
        <v>0.72243999999999176</v>
      </c>
      <c r="L537" s="83">
        <f>Table8[[#This Row],[Abs Erorr ]]/Table8[[#This Row],[Adj Close]]</f>
        <v>1.0462457295870885E-2</v>
      </c>
      <c r="M537" s="85">
        <f t="shared" si="17"/>
        <v>70.020610000000005</v>
      </c>
      <c r="N537" s="82">
        <f>(Table8[[#This Row],[Adj Close]]-Table8[[#This Row],[Forecast 6 Period ]])</f>
        <v>-0.96990999999999872</v>
      </c>
      <c r="O537" s="82">
        <f>Table8[[#This Row],[Erorr 2]]^2</f>
        <v>0.9407254080999975</v>
      </c>
      <c r="P537" s="82">
        <f>ABS(Table8[[#This Row],[Erorr 2]])</f>
        <v>0.96990999999999872</v>
      </c>
      <c r="Q537" s="83">
        <f>Table8[[#This Row],[Abs Erorr 4]]/Table8[[#This Row],[Adj Close]]</f>
        <v>1.404634565616277E-2</v>
      </c>
    </row>
    <row r="538" spans="6:17" x14ac:dyDescent="0.25">
      <c r="F538" s="50">
        <v>44245</v>
      </c>
      <c r="G538" s="51">
        <v>69.111400000000003</v>
      </c>
      <c r="H538" s="82">
        <f t="shared" si="16"/>
        <v>69.402360000000002</v>
      </c>
      <c r="I538" s="82">
        <f>(Table8[[#This Row],[Adj Close]]-Table8[[#This Row],[Forecast 3 Period]])</f>
        <v>-0.29095999999999833</v>
      </c>
      <c r="J538" s="82">
        <f>Table8[[#This Row],[Erorr ]]^2</f>
        <v>8.4657721599999028E-2</v>
      </c>
      <c r="K538" s="82">
        <f>ABS(Table8[[#This Row],[Erorr ]])</f>
        <v>0.29095999999999833</v>
      </c>
      <c r="L538" s="83">
        <f>Table8[[#This Row],[Abs Erorr ]]/Table8[[#This Row],[Adj Close]]</f>
        <v>4.210014556209226E-3</v>
      </c>
      <c r="M538" s="85">
        <f t="shared" si="17"/>
        <v>69.708880000000008</v>
      </c>
      <c r="N538" s="82">
        <f>(Table8[[#This Row],[Adj Close]]-Table8[[#This Row],[Forecast 6 Period ]])</f>
        <v>-0.59748000000000445</v>
      </c>
      <c r="O538" s="82">
        <f>Table8[[#This Row],[Erorr 2]]^2</f>
        <v>0.35698235040000531</v>
      </c>
      <c r="P538" s="82">
        <f>ABS(Table8[[#This Row],[Erorr 2]])</f>
        <v>0.59748000000000445</v>
      </c>
      <c r="Q538" s="83">
        <f>Table8[[#This Row],[Abs Erorr 4]]/Table8[[#This Row],[Adj Close]]</f>
        <v>8.645172865836959E-3</v>
      </c>
    </row>
    <row r="539" spans="6:17" x14ac:dyDescent="0.25">
      <c r="F539" s="50">
        <v>44246</v>
      </c>
      <c r="G539" s="51">
        <v>69.814800000000005</v>
      </c>
      <c r="H539" s="82">
        <f t="shared" si="16"/>
        <v>69.429249999999996</v>
      </c>
      <c r="I539" s="82">
        <f>(Table8[[#This Row],[Adj Close]]-Table8[[#This Row],[Forecast 3 Period]])</f>
        <v>0.38555000000000916</v>
      </c>
      <c r="J539" s="82">
        <f>Table8[[#This Row],[Erorr ]]^2</f>
        <v>0.14864880250000706</v>
      </c>
      <c r="K539" s="82">
        <f>ABS(Table8[[#This Row],[Erorr ]])</f>
        <v>0.38555000000000916</v>
      </c>
      <c r="L539" s="83">
        <f>Table8[[#This Row],[Abs Erorr ]]/Table8[[#This Row],[Adj Close]]</f>
        <v>5.5224680153779593E-3</v>
      </c>
      <c r="M539" s="85">
        <f t="shared" si="17"/>
        <v>69.50394</v>
      </c>
      <c r="N539" s="82">
        <f>(Table8[[#This Row],[Adj Close]]-Table8[[#This Row],[Forecast 6 Period ]])</f>
        <v>0.31086000000000524</v>
      </c>
      <c r="O539" s="82">
        <f>Table8[[#This Row],[Erorr 2]]^2</f>
        <v>9.6633939600003257E-2</v>
      </c>
      <c r="P539" s="82">
        <f>ABS(Table8[[#This Row],[Erorr 2]])</f>
        <v>0.31086000000000524</v>
      </c>
      <c r="Q539" s="83">
        <f>Table8[[#This Row],[Abs Erorr 4]]/Table8[[#This Row],[Adj Close]]</f>
        <v>4.4526375496313853E-3</v>
      </c>
    </row>
    <row r="540" spans="6:17" x14ac:dyDescent="0.25">
      <c r="F540" s="50">
        <v>44249</v>
      </c>
      <c r="G540" s="51">
        <v>70.170900000000003</v>
      </c>
      <c r="H540" s="82">
        <f t="shared" si="16"/>
        <v>69.374549999999999</v>
      </c>
      <c r="I540" s="82">
        <f>(Table8[[#This Row],[Adj Close]]-Table8[[#This Row],[Forecast 3 Period]])</f>
        <v>0.79635000000000389</v>
      </c>
      <c r="J540" s="82">
        <f>Table8[[#This Row],[Erorr ]]^2</f>
        <v>0.63417332250000624</v>
      </c>
      <c r="K540" s="82">
        <f>ABS(Table8[[#This Row],[Erorr ]])</f>
        <v>0.79635000000000389</v>
      </c>
      <c r="L540" s="83">
        <f>Table8[[#This Row],[Abs Erorr ]]/Table8[[#This Row],[Adj Close]]</f>
        <v>1.1348721478561681E-2</v>
      </c>
      <c r="M540" s="85">
        <f t="shared" si="17"/>
        <v>69.535200000000003</v>
      </c>
      <c r="N540" s="82">
        <f>(Table8[[#This Row],[Adj Close]]-Table8[[#This Row],[Forecast 6 Period ]])</f>
        <v>0.63569999999999993</v>
      </c>
      <c r="O540" s="82">
        <f>Table8[[#This Row],[Erorr 2]]^2</f>
        <v>0.40411448999999994</v>
      </c>
      <c r="P540" s="82">
        <f>ABS(Table8[[#This Row],[Erorr 2]])</f>
        <v>0.63569999999999993</v>
      </c>
      <c r="Q540" s="83">
        <f>Table8[[#This Row],[Abs Erorr 4]]/Table8[[#This Row],[Adj Close]]</f>
        <v>9.0593109109331632E-3</v>
      </c>
    </row>
    <row r="541" spans="6:17" x14ac:dyDescent="0.25">
      <c r="F541" s="50">
        <v>44250</v>
      </c>
      <c r="G541" s="51">
        <v>69.224299999999999</v>
      </c>
      <c r="H541" s="82">
        <f t="shared" si="16"/>
        <v>69.746219999999994</v>
      </c>
      <c r="I541" s="82">
        <f>(Table8[[#This Row],[Adj Close]]-Table8[[#This Row],[Forecast 3 Period]])</f>
        <v>-0.52191999999999439</v>
      </c>
      <c r="J541" s="82">
        <f>Table8[[#This Row],[Erorr ]]^2</f>
        <v>0.27240048639999415</v>
      </c>
      <c r="K541" s="82">
        <f>ABS(Table8[[#This Row],[Erorr ]])</f>
        <v>0.52191999999999439</v>
      </c>
      <c r="L541" s="83">
        <f>Table8[[#This Row],[Abs Erorr ]]/Table8[[#This Row],[Adj Close]]</f>
        <v>7.5395489734095458E-3</v>
      </c>
      <c r="M541" s="85">
        <f t="shared" si="17"/>
        <v>69.556920000000005</v>
      </c>
      <c r="N541" s="82">
        <f>(Table8[[#This Row],[Adj Close]]-Table8[[#This Row],[Forecast 6 Period ]])</f>
        <v>-0.33262000000000569</v>
      </c>
      <c r="O541" s="82">
        <f>Table8[[#This Row],[Erorr 2]]^2</f>
        <v>0.11063606440000379</v>
      </c>
      <c r="P541" s="82">
        <f>ABS(Table8[[#This Row],[Erorr 2]])</f>
        <v>0.33262000000000569</v>
      </c>
      <c r="Q541" s="83">
        <f>Table8[[#This Row],[Abs Erorr 4]]/Table8[[#This Row],[Adj Close]]</f>
        <v>4.8049601079390575E-3</v>
      </c>
    </row>
    <row r="542" spans="6:17" x14ac:dyDescent="0.25">
      <c r="F542" s="50">
        <v>44251</v>
      </c>
      <c r="G542" s="51">
        <v>71.169399999999996</v>
      </c>
      <c r="H542" s="82">
        <f t="shared" si="16"/>
        <v>69.685429999999997</v>
      </c>
      <c r="I542" s="82">
        <f>(Table8[[#This Row],[Adj Close]]-Table8[[#This Row],[Forecast 3 Period]])</f>
        <v>1.4839699999999993</v>
      </c>
      <c r="J542" s="82">
        <f>Table8[[#This Row],[Erorr ]]^2</f>
        <v>2.2021669608999979</v>
      </c>
      <c r="K542" s="82">
        <f>ABS(Table8[[#This Row],[Erorr ]])</f>
        <v>1.4839699999999993</v>
      </c>
      <c r="L542" s="83">
        <f>Table8[[#This Row],[Abs Erorr ]]/Table8[[#This Row],[Adj Close]]</f>
        <v>2.0851236626977316E-2</v>
      </c>
      <c r="M542" s="85">
        <f t="shared" si="17"/>
        <v>69.592510000000004</v>
      </c>
      <c r="N542" s="82">
        <f>(Table8[[#This Row],[Adj Close]]-Table8[[#This Row],[Forecast 6 Period ]])</f>
        <v>1.5768899999999917</v>
      </c>
      <c r="O542" s="82">
        <f>Table8[[#This Row],[Erorr 2]]^2</f>
        <v>2.4865820720999738</v>
      </c>
      <c r="P542" s="82">
        <f>ABS(Table8[[#This Row],[Erorr 2]])</f>
        <v>1.5768899999999917</v>
      </c>
      <c r="Q542" s="83">
        <f>Table8[[#This Row],[Abs Erorr 4]]/Table8[[#This Row],[Adj Close]]</f>
        <v>2.2156853928795125E-2</v>
      </c>
    </row>
    <row r="543" spans="6:17" x14ac:dyDescent="0.25">
      <c r="F543" s="50">
        <v>44252</v>
      </c>
      <c r="G543" s="51">
        <v>69.528199999999998</v>
      </c>
      <c r="H543" s="82">
        <f t="shared" si="16"/>
        <v>70.286320000000003</v>
      </c>
      <c r="I543" s="82">
        <f>(Table8[[#This Row],[Adj Close]]-Table8[[#This Row],[Forecast 3 Period]])</f>
        <v>-0.75812000000000523</v>
      </c>
      <c r="J543" s="82">
        <f>Table8[[#This Row],[Erorr ]]^2</f>
        <v>0.57474593440000799</v>
      </c>
      <c r="K543" s="82">
        <f>ABS(Table8[[#This Row],[Erorr ]])</f>
        <v>0.75812000000000523</v>
      </c>
      <c r="L543" s="83">
        <f>Table8[[#This Row],[Abs Erorr ]]/Table8[[#This Row],[Adj Close]]</f>
        <v>1.0903777172427954E-2</v>
      </c>
      <c r="M543" s="85">
        <f t="shared" si="17"/>
        <v>69.89209000000001</v>
      </c>
      <c r="N543" s="82">
        <f>(Table8[[#This Row],[Adj Close]]-Table8[[#This Row],[Forecast 6 Period ]])</f>
        <v>-0.36389000000001204</v>
      </c>
      <c r="O543" s="82">
        <f>Table8[[#This Row],[Erorr 2]]^2</f>
        <v>0.13241593210000877</v>
      </c>
      <c r="P543" s="82">
        <f>ABS(Table8[[#This Row],[Erorr 2]])</f>
        <v>0.36389000000001204</v>
      </c>
      <c r="Q543" s="83">
        <f>Table8[[#This Row],[Abs Erorr 4]]/Table8[[#This Row],[Adj Close]]</f>
        <v>5.233703734599947E-3</v>
      </c>
    </row>
    <row r="544" spans="6:17" x14ac:dyDescent="0.25">
      <c r="F544" s="50">
        <v>44253</v>
      </c>
      <c r="G544" s="51">
        <v>68.712000000000003</v>
      </c>
      <c r="H544" s="82">
        <f t="shared" si="16"/>
        <v>69.929389999999998</v>
      </c>
      <c r="I544" s="82">
        <f>(Table8[[#This Row],[Adj Close]]-Table8[[#This Row],[Forecast 3 Period]])</f>
        <v>-1.2173899999999946</v>
      </c>
      <c r="J544" s="82">
        <f>Table8[[#This Row],[Erorr ]]^2</f>
        <v>1.482038412099987</v>
      </c>
      <c r="K544" s="82">
        <f>ABS(Table8[[#This Row],[Erorr ]])</f>
        <v>1.2173899999999946</v>
      </c>
      <c r="L544" s="83">
        <f>Table8[[#This Row],[Abs Erorr ]]/Table8[[#This Row],[Adj Close]]</f>
        <v>1.7717283735009817E-2</v>
      </c>
      <c r="M544" s="85">
        <f t="shared" si="17"/>
        <v>69.911180000000002</v>
      </c>
      <c r="N544" s="82">
        <f>(Table8[[#This Row],[Adj Close]]-Table8[[#This Row],[Forecast 6 Period ]])</f>
        <v>-1.1991799999999984</v>
      </c>
      <c r="O544" s="82">
        <f>Table8[[#This Row],[Erorr 2]]^2</f>
        <v>1.4380326723999961</v>
      </c>
      <c r="P544" s="82">
        <f>ABS(Table8[[#This Row],[Erorr 2]])</f>
        <v>1.1991799999999984</v>
      </c>
      <c r="Q544" s="83">
        <f>Table8[[#This Row],[Abs Erorr 4]]/Table8[[#This Row],[Adj Close]]</f>
        <v>1.745226452439164E-2</v>
      </c>
    </row>
    <row r="545" spans="6:17" x14ac:dyDescent="0.25">
      <c r="F545" s="50">
        <v>44256</v>
      </c>
      <c r="G545" s="51">
        <v>70.483400000000003</v>
      </c>
      <c r="H545" s="82">
        <f t="shared" si="16"/>
        <v>69.69408</v>
      </c>
      <c r="I545" s="82">
        <f>(Table8[[#This Row],[Adj Close]]-Table8[[#This Row],[Forecast 3 Period]])</f>
        <v>0.78932000000000357</v>
      </c>
      <c r="J545" s="82">
        <f>Table8[[#This Row],[Erorr ]]^2</f>
        <v>0.62302606240000569</v>
      </c>
      <c r="K545" s="82">
        <f>ABS(Table8[[#This Row],[Erorr ]])</f>
        <v>0.78932000000000357</v>
      </c>
      <c r="L545" s="83">
        <f>Table8[[#This Row],[Abs Erorr ]]/Table8[[#This Row],[Adj Close]]</f>
        <v>1.1198665217625761E-2</v>
      </c>
      <c r="M545" s="85">
        <f t="shared" si="17"/>
        <v>69.725350000000006</v>
      </c>
      <c r="N545" s="82">
        <f>(Table8[[#This Row],[Adj Close]]-Table8[[#This Row],[Forecast 6 Period ]])</f>
        <v>0.75804999999999723</v>
      </c>
      <c r="O545" s="82">
        <f>Table8[[#This Row],[Erorr 2]]^2</f>
        <v>0.5746398024999958</v>
      </c>
      <c r="P545" s="82">
        <f>ABS(Table8[[#This Row],[Erorr 2]])</f>
        <v>0.75804999999999723</v>
      </c>
      <c r="Q545" s="83">
        <f>Table8[[#This Row],[Abs Erorr 4]]/Table8[[#This Row],[Adj Close]]</f>
        <v>1.0755014655933131E-2</v>
      </c>
    </row>
    <row r="546" spans="6:17" x14ac:dyDescent="0.25">
      <c r="F546" s="50">
        <v>44257</v>
      </c>
      <c r="G546" s="51">
        <v>71.369100000000003</v>
      </c>
      <c r="H546" s="82">
        <f t="shared" si="16"/>
        <v>69.665419999999997</v>
      </c>
      <c r="I546" s="82">
        <f>(Table8[[#This Row],[Adj Close]]-Table8[[#This Row],[Forecast 3 Period]])</f>
        <v>1.7036800000000056</v>
      </c>
      <c r="J546" s="82">
        <f>Table8[[#This Row],[Erorr ]]^2</f>
        <v>2.9025255424000194</v>
      </c>
      <c r="K546" s="82">
        <f>ABS(Table8[[#This Row],[Erorr ]])</f>
        <v>1.7036800000000056</v>
      </c>
      <c r="L546" s="83">
        <f>Table8[[#This Row],[Abs Erorr ]]/Table8[[#This Row],[Adj Close]]</f>
        <v>2.387139532374663E-2</v>
      </c>
      <c r="M546" s="85">
        <f t="shared" si="17"/>
        <v>69.918120000000002</v>
      </c>
      <c r="N546" s="82">
        <f>(Table8[[#This Row],[Adj Close]]-Table8[[#This Row],[Forecast 6 Period ]])</f>
        <v>1.4509800000000013</v>
      </c>
      <c r="O546" s="82">
        <f>Table8[[#This Row],[Erorr 2]]^2</f>
        <v>2.1053429604000038</v>
      </c>
      <c r="P546" s="82">
        <f>ABS(Table8[[#This Row],[Erorr 2]])</f>
        <v>1.4509800000000013</v>
      </c>
      <c r="Q546" s="83">
        <f>Table8[[#This Row],[Abs Erorr 4]]/Table8[[#This Row],[Adj Close]]</f>
        <v>2.0330647296939449E-2</v>
      </c>
    </row>
    <row r="547" spans="6:17" x14ac:dyDescent="0.25">
      <c r="F547" s="50">
        <v>44258</v>
      </c>
      <c r="G547" s="51">
        <v>70.509500000000003</v>
      </c>
      <c r="H547" s="82">
        <f t="shared" si="16"/>
        <v>70.306260000000009</v>
      </c>
      <c r="I547" s="82">
        <f>(Table8[[#This Row],[Adj Close]]-Table8[[#This Row],[Forecast 3 Period]])</f>
        <v>0.20323999999999387</v>
      </c>
      <c r="J547" s="82">
        <f>Table8[[#This Row],[Erorr ]]^2</f>
        <v>4.1306497599997508E-2</v>
      </c>
      <c r="K547" s="82">
        <f>ABS(Table8[[#This Row],[Erorr ]])</f>
        <v>0.20323999999999387</v>
      </c>
      <c r="L547" s="83">
        <f>Table8[[#This Row],[Abs Erorr ]]/Table8[[#This Row],[Adj Close]]</f>
        <v>2.8824484643912361E-3</v>
      </c>
      <c r="M547" s="85">
        <f t="shared" si="17"/>
        <v>70.057910000000007</v>
      </c>
      <c r="N547" s="82">
        <f>(Table8[[#This Row],[Adj Close]]-Table8[[#This Row],[Forecast 6 Period ]])</f>
        <v>0.45158999999999594</v>
      </c>
      <c r="O547" s="82">
        <f>Table8[[#This Row],[Erorr 2]]^2</f>
        <v>0.20393352809999632</v>
      </c>
      <c r="P547" s="82">
        <f>ABS(Table8[[#This Row],[Erorr 2]])</f>
        <v>0.45158999999999594</v>
      </c>
      <c r="Q547" s="83">
        <f>Table8[[#This Row],[Abs Erorr 4]]/Table8[[#This Row],[Adj Close]]</f>
        <v>6.4046688744069371E-3</v>
      </c>
    </row>
    <row r="548" spans="6:17" x14ac:dyDescent="0.25">
      <c r="F548" s="50">
        <v>44259</v>
      </c>
      <c r="G548" s="51">
        <v>67.470299999999995</v>
      </c>
      <c r="H548" s="82">
        <f t="shared" si="16"/>
        <v>70.759550000000004</v>
      </c>
      <c r="I548" s="82">
        <f>(Table8[[#This Row],[Adj Close]]-Table8[[#This Row],[Forecast 3 Period]])</f>
        <v>-3.2892500000000098</v>
      </c>
      <c r="J548" s="82">
        <f>Table8[[#This Row],[Erorr ]]^2</f>
        <v>10.819165562500064</v>
      </c>
      <c r="K548" s="82">
        <f>ABS(Table8[[#This Row],[Erorr ]])</f>
        <v>3.2892500000000098</v>
      </c>
      <c r="L548" s="83">
        <f>Table8[[#This Row],[Abs Erorr ]]/Table8[[#This Row],[Adj Close]]</f>
        <v>4.8751080104875923E-2</v>
      </c>
      <c r="M548" s="85">
        <f t="shared" si="17"/>
        <v>70.284559999999999</v>
      </c>
      <c r="N548" s="82">
        <f>(Table8[[#This Row],[Adj Close]]-Table8[[#This Row],[Forecast 6 Period ]])</f>
        <v>-2.8142600000000044</v>
      </c>
      <c r="O548" s="82">
        <f>Table8[[#This Row],[Erorr 2]]^2</f>
        <v>7.9200593476000245</v>
      </c>
      <c r="P548" s="82">
        <f>ABS(Table8[[#This Row],[Erorr 2]])</f>
        <v>2.8142600000000044</v>
      </c>
      <c r="Q548" s="83">
        <f>Table8[[#This Row],[Abs Erorr 4]]/Table8[[#This Row],[Adj Close]]</f>
        <v>4.171109362193446E-2</v>
      </c>
    </row>
    <row r="549" spans="6:17" x14ac:dyDescent="0.25">
      <c r="F549" s="50">
        <v>44260</v>
      </c>
      <c r="G549" s="51">
        <v>68.3994</v>
      </c>
      <c r="H549" s="82">
        <f t="shared" si="16"/>
        <v>69.551699999999997</v>
      </c>
      <c r="I549" s="82">
        <f>(Table8[[#This Row],[Adj Close]]-Table8[[#This Row],[Forecast 3 Period]])</f>
        <v>-1.1522999999999968</v>
      </c>
      <c r="J549" s="82">
        <f>Table8[[#This Row],[Erorr ]]^2</f>
        <v>1.3277952899999925</v>
      </c>
      <c r="K549" s="82">
        <f>ABS(Table8[[#This Row],[Erorr ]])</f>
        <v>1.1522999999999968</v>
      </c>
      <c r="L549" s="83">
        <f>Table8[[#This Row],[Abs Erorr ]]/Table8[[#This Row],[Adj Close]]</f>
        <v>1.6846639005605266E-2</v>
      </c>
      <c r="M549" s="85">
        <f t="shared" si="17"/>
        <v>69.790480000000002</v>
      </c>
      <c r="N549" s="82">
        <f>(Table8[[#This Row],[Adj Close]]-Table8[[#This Row],[Forecast 6 Period ]])</f>
        <v>-1.3910800000000023</v>
      </c>
      <c r="O549" s="82">
        <f>Table8[[#This Row],[Erorr 2]]^2</f>
        <v>1.9351035664000065</v>
      </c>
      <c r="P549" s="82">
        <f>ABS(Table8[[#This Row],[Erorr 2]])</f>
        <v>1.3910800000000023</v>
      </c>
      <c r="Q549" s="83">
        <f>Table8[[#This Row],[Abs Erorr 4]]/Table8[[#This Row],[Adj Close]]</f>
        <v>2.0337605300631327E-2</v>
      </c>
    </row>
    <row r="550" spans="6:17" x14ac:dyDescent="0.25">
      <c r="F550" s="50">
        <v>44263</v>
      </c>
      <c r="G550" s="51">
        <v>70.77</v>
      </c>
      <c r="H550" s="82">
        <f t="shared" si="16"/>
        <v>68.753699999999995</v>
      </c>
      <c r="I550" s="82">
        <f>(Table8[[#This Row],[Adj Close]]-Table8[[#This Row],[Forecast 3 Period]])</f>
        <v>2.0163000000000011</v>
      </c>
      <c r="J550" s="82">
        <f>Table8[[#This Row],[Erorr ]]^2</f>
        <v>4.0654656900000044</v>
      </c>
      <c r="K550" s="82">
        <f>ABS(Table8[[#This Row],[Erorr ]])</f>
        <v>2.0163000000000011</v>
      </c>
      <c r="L550" s="83">
        <f>Table8[[#This Row],[Abs Erorr ]]/Table8[[#This Row],[Adj Close]]</f>
        <v>2.8490885968630794E-2</v>
      </c>
      <c r="M550" s="85">
        <f t="shared" si="17"/>
        <v>69.469200000000001</v>
      </c>
      <c r="N550" s="82">
        <f>(Table8[[#This Row],[Adj Close]]-Table8[[#This Row],[Forecast 6 Period ]])</f>
        <v>1.3007999999999953</v>
      </c>
      <c r="O550" s="82">
        <f>Table8[[#This Row],[Erorr 2]]^2</f>
        <v>1.6920806399999877</v>
      </c>
      <c r="P550" s="82">
        <f>ABS(Table8[[#This Row],[Erorr 2]])</f>
        <v>1.3007999999999953</v>
      </c>
      <c r="Q550" s="83">
        <f>Table8[[#This Row],[Abs Erorr 4]]/Table8[[#This Row],[Adj Close]]</f>
        <v>1.8380669775328463E-2</v>
      </c>
    </row>
    <row r="551" spans="6:17" x14ac:dyDescent="0.25">
      <c r="F551" s="50">
        <v>44264</v>
      </c>
      <c r="G551" s="51">
        <v>69.450900000000004</v>
      </c>
      <c r="H551" s="82">
        <f t="shared" si="16"/>
        <v>69.068910000000002</v>
      </c>
      <c r="I551" s="82">
        <f>(Table8[[#This Row],[Adj Close]]-Table8[[#This Row],[Forecast 3 Period]])</f>
        <v>0.38199000000000183</v>
      </c>
      <c r="J551" s="82">
        <f>Table8[[#This Row],[Erorr ]]^2</f>
        <v>0.14591636010000139</v>
      </c>
      <c r="K551" s="82">
        <f>ABS(Table8[[#This Row],[Erorr ]])</f>
        <v>0.38199000000000183</v>
      </c>
      <c r="L551" s="83">
        <f>Table8[[#This Row],[Abs Erorr ]]/Table8[[#This Row],[Adj Close]]</f>
        <v>5.500144706548105E-3</v>
      </c>
      <c r="M551" s="85">
        <f t="shared" si="17"/>
        <v>69.615089999999995</v>
      </c>
      <c r="N551" s="82">
        <f>(Table8[[#This Row],[Adj Close]]-Table8[[#This Row],[Forecast 6 Period ]])</f>
        <v>-0.16418999999999073</v>
      </c>
      <c r="O551" s="82">
        <f>Table8[[#This Row],[Erorr 2]]^2</f>
        <v>2.6958356099996958E-2</v>
      </c>
      <c r="P551" s="82">
        <f>ABS(Table8[[#This Row],[Erorr 2]])</f>
        <v>0.16418999999999073</v>
      </c>
      <c r="Q551" s="83">
        <f>Table8[[#This Row],[Abs Erorr 4]]/Table8[[#This Row],[Adj Close]]</f>
        <v>2.3641162317549623E-3</v>
      </c>
    </row>
    <row r="552" spans="6:17" x14ac:dyDescent="0.25">
      <c r="F552" s="50">
        <v>44265</v>
      </c>
      <c r="G552" s="51">
        <v>69.599400000000003</v>
      </c>
      <c r="H552" s="82">
        <f t="shared" si="16"/>
        <v>69.531179999999992</v>
      </c>
      <c r="I552" s="82">
        <f>(Table8[[#This Row],[Adj Close]]-Table8[[#This Row],[Forecast 3 Period]])</f>
        <v>6.8220000000010828E-2</v>
      </c>
      <c r="J552" s="82">
        <f>Table8[[#This Row],[Erorr ]]^2</f>
        <v>4.6539684000014769E-3</v>
      </c>
      <c r="K552" s="82">
        <f>ABS(Table8[[#This Row],[Erorr ]])</f>
        <v>6.8220000000010828E-2</v>
      </c>
      <c r="L552" s="83">
        <f>Table8[[#This Row],[Abs Erorr ]]/Table8[[#This Row],[Adj Close]]</f>
        <v>9.8018086362829018E-4</v>
      </c>
      <c r="M552" s="85">
        <f t="shared" si="17"/>
        <v>69.40598</v>
      </c>
      <c r="N552" s="82">
        <f>(Table8[[#This Row],[Adj Close]]-Table8[[#This Row],[Forecast 6 Period ]])</f>
        <v>0.19342000000000326</v>
      </c>
      <c r="O552" s="82">
        <f>Table8[[#This Row],[Erorr 2]]^2</f>
        <v>3.7411296400001258E-2</v>
      </c>
      <c r="P552" s="82">
        <f>ABS(Table8[[#This Row],[Erorr 2]])</f>
        <v>0.19342000000000326</v>
      </c>
      <c r="Q552" s="83">
        <f>Table8[[#This Row],[Abs Erorr 4]]/Table8[[#This Row],[Adj Close]]</f>
        <v>2.7790469458070506E-3</v>
      </c>
    </row>
    <row r="553" spans="6:17" x14ac:dyDescent="0.25">
      <c r="F553" s="50">
        <v>44266</v>
      </c>
      <c r="G553" s="51">
        <v>69.450900000000004</v>
      </c>
      <c r="H553" s="82">
        <f t="shared" si="16"/>
        <v>69.906030000000001</v>
      </c>
      <c r="I553" s="82">
        <f>(Table8[[#This Row],[Adj Close]]-Table8[[#This Row],[Forecast 3 Period]])</f>
        <v>-0.45512999999999693</v>
      </c>
      <c r="J553" s="82">
        <f>Table8[[#This Row],[Erorr ]]^2</f>
        <v>0.20714331689999721</v>
      </c>
      <c r="K553" s="82">
        <f>ABS(Table8[[#This Row],[Erorr ]])</f>
        <v>0.45512999999999693</v>
      </c>
      <c r="L553" s="83">
        <f>Table8[[#This Row],[Abs Erorr ]]/Table8[[#This Row],[Adj Close]]</f>
        <v>6.5532628086892595E-3</v>
      </c>
      <c r="M553" s="85">
        <f t="shared" si="17"/>
        <v>69.44192000000001</v>
      </c>
      <c r="N553" s="82">
        <f>(Table8[[#This Row],[Adj Close]]-Table8[[#This Row],[Forecast 6 Period ]])</f>
        <v>8.9799999999939928E-3</v>
      </c>
      <c r="O553" s="82">
        <f>Table8[[#This Row],[Erorr 2]]^2</f>
        <v>8.064039999989211E-5</v>
      </c>
      <c r="P553" s="82">
        <f>ABS(Table8[[#This Row],[Erorr 2]])</f>
        <v>8.9799999999939928E-3</v>
      </c>
      <c r="Q553" s="83">
        <f>Table8[[#This Row],[Abs Erorr 4]]/Table8[[#This Row],[Adj Close]]</f>
        <v>1.2929998027374725E-4</v>
      </c>
    </row>
    <row r="554" spans="6:17" x14ac:dyDescent="0.25">
      <c r="F554" s="50">
        <v>44267</v>
      </c>
      <c r="G554" s="51">
        <v>69.092699999999994</v>
      </c>
      <c r="H554" s="82">
        <f t="shared" si="16"/>
        <v>69.495450000000005</v>
      </c>
      <c r="I554" s="82">
        <f>(Table8[[#This Row],[Adj Close]]-Table8[[#This Row],[Forecast 3 Period]])</f>
        <v>-0.40275000000001171</v>
      </c>
      <c r="J554" s="82">
        <f>Table8[[#This Row],[Erorr ]]^2</f>
        <v>0.16220756250000942</v>
      </c>
      <c r="K554" s="82">
        <f>ABS(Table8[[#This Row],[Erorr ]])</f>
        <v>0.40275000000001171</v>
      </c>
      <c r="L554" s="83">
        <f>Table8[[#This Row],[Abs Erorr ]]/Table8[[#This Row],[Adj Close]]</f>
        <v>5.8291252187280531E-3</v>
      </c>
      <c r="M554" s="85">
        <f t="shared" si="17"/>
        <v>69.441209999999998</v>
      </c>
      <c r="N554" s="82">
        <f>(Table8[[#This Row],[Adj Close]]-Table8[[#This Row],[Forecast 6 Period ]])</f>
        <v>-0.34851000000000454</v>
      </c>
      <c r="O554" s="82">
        <f>Table8[[#This Row],[Erorr 2]]^2</f>
        <v>0.12145922010000317</v>
      </c>
      <c r="P554" s="82">
        <f>ABS(Table8[[#This Row],[Erorr 2]])</f>
        <v>0.34851000000000454</v>
      </c>
      <c r="Q554" s="83">
        <f>Table8[[#This Row],[Abs Erorr 4]]/Table8[[#This Row],[Adj Close]]</f>
        <v>5.0440929360121194E-3</v>
      </c>
    </row>
    <row r="555" spans="6:17" x14ac:dyDescent="0.25">
      <c r="F555" s="50">
        <v>44270</v>
      </c>
      <c r="G555" s="51">
        <v>69.686700000000002</v>
      </c>
      <c r="H555" s="82">
        <f t="shared" si="16"/>
        <v>69.352170000000001</v>
      </c>
      <c r="I555" s="82">
        <f>(Table8[[#This Row],[Adj Close]]-Table8[[#This Row],[Forecast 3 Period]])</f>
        <v>0.33453000000000088</v>
      </c>
      <c r="J555" s="82">
        <f>Table8[[#This Row],[Erorr ]]^2</f>
        <v>0.1119103209000006</v>
      </c>
      <c r="K555" s="82">
        <f>ABS(Table8[[#This Row],[Erorr ]])</f>
        <v>0.33453000000000088</v>
      </c>
      <c r="L555" s="83">
        <f>Table8[[#This Row],[Abs Erorr ]]/Table8[[#This Row],[Adj Close]]</f>
        <v>4.800485601987192E-3</v>
      </c>
      <c r="M555" s="85">
        <f t="shared" si="17"/>
        <v>69.435720000000003</v>
      </c>
      <c r="N555" s="82">
        <f>(Table8[[#This Row],[Adj Close]]-Table8[[#This Row],[Forecast 6 Period ]])</f>
        <v>0.25097999999999843</v>
      </c>
      <c r="O555" s="82">
        <f>Table8[[#This Row],[Erorr 2]]^2</f>
        <v>6.2990960399999213E-2</v>
      </c>
      <c r="P555" s="82">
        <f>ABS(Table8[[#This Row],[Erorr 2]])</f>
        <v>0.25097999999999843</v>
      </c>
      <c r="Q555" s="83">
        <f>Table8[[#This Row],[Abs Erorr 4]]/Table8[[#This Row],[Adj Close]]</f>
        <v>3.6015480715832207E-3</v>
      </c>
    </row>
    <row r="556" spans="6:17" x14ac:dyDescent="0.25">
      <c r="F556" s="50">
        <v>44271</v>
      </c>
      <c r="G556" s="51">
        <v>66.323400000000007</v>
      </c>
      <c r="H556" s="82">
        <f t="shared" si="16"/>
        <v>69.437759999999997</v>
      </c>
      <c r="I556" s="82">
        <f>(Table8[[#This Row],[Adj Close]]-Table8[[#This Row],[Forecast 3 Period]])</f>
        <v>-3.1143599999999907</v>
      </c>
      <c r="J556" s="82">
        <f>Table8[[#This Row],[Erorr ]]^2</f>
        <v>9.6992382095999421</v>
      </c>
      <c r="K556" s="82">
        <f>ABS(Table8[[#This Row],[Erorr ]])</f>
        <v>3.1143599999999907</v>
      </c>
      <c r="L556" s="83">
        <f>Table8[[#This Row],[Abs Erorr ]]/Table8[[#This Row],[Adj Close]]</f>
        <v>4.6957182532861561E-2</v>
      </c>
      <c r="M556" s="85">
        <f t="shared" si="17"/>
        <v>69.588030000000003</v>
      </c>
      <c r="N556" s="82">
        <f>(Table8[[#This Row],[Adj Close]]-Table8[[#This Row],[Forecast 6 Period ]])</f>
        <v>-3.2646299999999968</v>
      </c>
      <c r="O556" s="82">
        <f>Table8[[#This Row],[Erorr 2]]^2</f>
        <v>10.657809036899978</v>
      </c>
      <c r="P556" s="82">
        <f>ABS(Table8[[#This Row],[Erorr 2]])</f>
        <v>3.2646299999999968</v>
      </c>
      <c r="Q556" s="83">
        <f>Table8[[#This Row],[Abs Erorr 4]]/Table8[[#This Row],[Adj Close]]</f>
        <v>4.9222898705434226E-2</v>
      </c>
    </row>
    <row r="557" spans="6:17" x14ac:dyDescent="0.25">
      <c r="F557" s="50">
        <v>44272</v>
      </c>
      <c r="G557" s="51">
        <v>68.446200000000005</v>
      </c>
      <c r="H557" s="82">
        <f t="shared" si="16"/>
        <v>68.163180000000011</v>
      </c>
      <c r="I557" s="82">
        <f>(Table8[[#This Row],[Adj Close]]-Table8[[#This Row],[Forecast 3 Period]])</f>
        <v>0.28301999999999339</v>
      </c>
      <c r="J557" s="82">
        <f>Table8[[#This Row],[Erorr ]]^2</f>
        <v>8.0100320399996261E-2</v>
      </c>
      <c r="K557" s="82">
        <f>ABS(Table8[[#This Row],[Erorr ]])</f>
        <v>0.28301999999999339</v>
      </c>
      <c r="L557" s="83">
        <f>Table8[[#This Row],[Abs Erorr ]]/Table8[[#This Row],[Adj Close]]</f>
        <v>4.134926409354988E-3</v>
      </c>
      <c r="M557" s="85">
        <f t="shared" si="17"/>
        <v>68.815770000000015</v>
      </c>
      <c r="N557" s="82">
        <f>(Table8[[#This Row],[Adj Close]]-Table8[[#This Row],[Forecast 6 Period ]])</f>
        <v>-0.36957000000001017</v>
      </c>
      <c r="O557" s="82">
        <f>Table8[[#This Row],[Erorr 2]]^2</f>
        <v>0.1365819849000075</v>
      </c>
      <c r="P557" s="82">
        <f>ABS(Table8[[#This Row],[Erorr 2]])</f>
        <v>0.36957000000001017</v>
      </c>
      <c r="Q557" s="83">
        <f>Table8[[#This Row],[Abs Erorr 4]]/Table8[[#This Row],[Adj Close]]</f>
        <v>5.3994231966129624E-3</v>
      </c>
    </row>
    <row r="558" spans="6:17" x14ac:dyDescent="0.25">
      <c r="F558" s="50">
        <v>44273</v>
      </c>
      <c r="G558" s="51">
        <v>69.2761</v>
      </c>
      <c r="H558" s="82">
        <f t="shared" si="16"/>
        <v>68.181510000000003</v>
      </c>
      <c r="I558" s="82">
        <f>(Table8[[#This Row],[Adj Close]]-Table8[[#This Row],[Forecast 3 Period]])</f>
        <v>1.0945899999999966</v>
      </c>
      <c r="J558" s="82">
        <f>Table8[[#This Row],[Erorr ]]^2</f>
        <v>1.1981272680999926</v>
      </c>
      <c r="K558" s="82">
        <f>ABS(Table8[[#This Row],[Erorr ]])</f>
        <v>1.0945899999999966</v>
      </c>
      <c r="L558" s="83">
        <f>Table8[[#This Row],[Abs Erorr ]]/Table8[[#This Row],[Adj Close]]</f>
        <v>1.5800398694499208E-2</v>
      </c>
      <c r="M558" s="85">
        <f t="shared" si="17"/>
        <v>68.614829999999998</v>
      </c>
      <c r="N558" s="82">
        <f>(Table8[[#This Row],[Adj Close]]-Table8[[#This Row],[Forecast 6 Period ]])</f>
        <v>0.6612700000000018</v>
      </c>
      <c r="O558" s="82">
        <f>Table8[[#This Row],[Erorr 2]]^2</f>
        <v>0.4372780129000024</v>
      </c>
      <c r="P558" s="82">
        <f>ABS(Table8[[#This Row],[Erorr 2]])</f>
        <v>0.6612700000000018</v>
      </c>
      <c r="Q558" s="83">
        <f>Table8[[#This Row],[Abs Erorr 4]]/Table8[[#This Row],[Adj Close]]</f>
        <v>9.5454276438772072E-3</v>
      </c>
    </row>
    <row r="559" spans="6:17" x14ac:dyDescent="0.25">
      <c r="F559" s="50">
        <v>44274</v>
      </c>
      <c r="G559" s="51">
        <v>69.564400000000006</v>
      </c>
      <c r="H559" s="82">
        <f t="shared" si="16"/>
        <v>68.141320000000007</v>
      </c>
      <c r="I559" s="82">
        <f>(Table8[[#This Row],[Adj Close]]-Table8[[#This Row],[Forecast 3 Period]])</f>
        <v>1.4230799999999988</v>
      </c>
      <c r="J559" s="82">
        <f>Table8[[#This Row],[Erorr ]]^2</f>
        <v>2.0251566863999964</v>
      </c>
      <c r="K559" s="82">
        <f>ABS(Table8[[#This Row],[Erorr ]])</f>
        <v>1.4230799999999988</v>
      </c>
      <c r="L559" s="83">
        <f>Table8[[#This Row],[Abs Erorr ]]/Table8[[#This Row],[Adj Close]]</f>
        <v>2.0457015369930578E-2</v>
      </c>
      <c r="M559" s="85">
        <f t="shared" si="17"/>
        <v>68.600840000000005</v>
      </c>
      <c r="N559" s="82">
        <f>(Table8[[#This Row],[Adj Close]]-Table8[[#This Row],[Forecast 6 Period ]])</f>
        <v>0.96356000000000108</v>
      </c>
      <c r="O559" s="82">
        <f>Table8[[#This Row],[Erorr 2]]^2</f>
        <v>0.92844787360000214</v>
      </c>
      <c r="P559" s="82">
        <f>ABS(Table8[[#This Row],[Erorr 2]])</f>
        <v>0.96356000000000108</v>
      </c>
      <c r="Q559" s="83">
        <f>Table8[[#This Row],[Abs Erorr 4]]/Table8[[#This Row],[Adj Close]]</f>
        <v>1.3851337753218614E-2</v>
      </c>
    </row>
    <row r="560" spans="6:17" x14ac:dyDescent="0.25">
      <c r="F560" s="50">
        <v>44277</v>
      </c>
      <c r="G560" s="51">
        <v>69.730400000000003</v>
      </c>
      <c r="H560" s="82">
        <f t="shared" si="16"/>
        <v>69.142450000000011</v>
      </c>
      <c r="I560" s="82">
        <f>(Table8[[#This Row],[Adj Close]]-Table8[[#This Row],[Forecast 3 Period]])</f>
        <v>0.5879499999999922</v>
      </c>
      <c r="J560" s="82">
        <f>Table8[[#This Row],[Erorr ]]^2</f>
        <v>0.34568520249999085</v>
      </c>
      <c r="K560" s="82">
        <f>ABS(Table8[[#This Row],[Erorr ]])</f>
        <v>0.5879499999999922</v>
      </c>
      <c r="L560" s="83">
        <f>Table8[[#This Row],[Abs Erorr ]]/Table8[[#This Row],[Adj Close]]</f>
        <v>8.431760035794893E-3</v>
      </c>
      <c r="M560" s="85">
        <f t="shared" si="17"/>
        <v>68.59996000000001</v>
      </c>
      <c r="N560" s="82">
        <f>(Table8[[#This Row],[Adj Close]]-Table8[[#This Row],[Forecast 6 Period ]])</f>
        <v>1.130439999999993</v>
      </c>
      <c r="O560" s="82">
        <f>Table8[[#This Row],[Erorr 2]]^2</f>
        <v>1.2778945935999841</v>
      </c>
      <c r="P560" s="82">
        <f>ABS(Table8[[#This Row],[Erorr 2]])</f>
        <v>1.130439999999993</v>
      </c>
      <c r="Q560" s="83">
        <f>Table8[[#This Row],[Abs Erorr 4]]/Table8[[#This Row],[Adj Close]]</f>
        <v>1.621158060186078E-2</v>
      </c>
    </row>
    <row r="561" spans="6:17" x14ac:dyDescent="0.25">
      <c r="F561" s="50">
        <v>44278</v>
      </c>
      <c r="G561" s="51">
        <v>66.795100000000005</v>
      </c>
      <c r="H561" s="82">
        <f t="shared" si="16"/>
        <v>69.54431000000001</v>
      </c>
      <c r="I561" s="82">
        <f>(Table8[[#This Row],[Adj Close]]-Table8[[#This Row],[Forecast 3 Period]])</f>
        <v>-2.749210000000005</v>
      </c>
      <c r="J561" s="82">
        <f>Table8[[#This Row],[Erorr ]]^2</f>
        <v>7.5581556241000278</v>
      </c>
      <c r="K561" s="82">
        <f>ABS(Table8[[#This Row],[Erorr ]])</f>
        <v>2.749210000000005</v>
      </c>
      <c r="L561" s="83">
        <f>Table8[[#This Row],[Abs Erorr ]]/Table8[[#This Row],[Adj Close]]</f>
        <v>4.1158857461101261E-2</v>
      </c>
      <c r="M561" s="85">
        <f t="shared" si="17"/>
        <v>69.004430000000013</v>
      </c>
      <c r="N561" s="82">
        <f>(Table8[[#This Row],[Adj Close]]-Table8[[#This Row],[Forecast 6 Period ]])</f>
        <v>-2.2093300000000085</v>
      </c>
      <c r="O561" s="82">
        <f>Table8[[#This Row],[Erorr 2]]^2</f>
        <v>4.881139048900037</v>
      </c>
      <c r="P561" s="82">
        <f>ABS(Table8[[#This Row],[Erorr 2]])</f>
        <v>2.2093300000000085</v>
      </c>
      <c r="Q561" s="83">
        <f>Table8[[#This Row],[Abs Erorr 4]]/Table8[[#This Row],[Adj Close]]</f>
        <v>3.3076228645514544E-2</v>
      </c>
    </row>
    <row r="562" spans="6:17" x14ac:dyDescent="0.25">
      <c r="F562" s="50">
        <v>44279</v>
      </c>
      <c r="G562" s="51">
        <v>66.969800000000006</v>
      </c>
      <c r="H562" s="82">
        <f t="shared" si="16"/>
        <v>68.50648000000001</v>
      </c>
      <c r="I562" s="82">
        <f>(Table8[[#This Row],[Adj Close]]-Table8[[#This Row],[Forecast 3 Period]])</f>
        <v>-1.536680000000004</v>
      </c>
      <c r="J562" s="82">
        <f>Table8[[#This Row],[Erorr ]]^2</f>
        <v>2.3613854224000126</v>
      </c>
      <c r="K562" s="82">
        <f>ABS(Table8[[#This Row],[Erorr ]])</f>
        <v>1.536680000000004</v>
      </c>
      <c r="L562" s="83">
        <f>Table8[[#This Row],[Abs Erorr ]]/Table8[[#This Row],[Adj Close]]</f>
        <v>2.2945865151157745E-2</v>
      </c>
      <c r="M562" s="85">
        <f t="shared" si="17"/>
        <v>68.550160000000005</v>
      </c>
      <c r="N562" s="82">
        <f>(Table8[[#This Row],[Adj Close]]-Table8[[#This Row],[Forecast 6 Period ]])</f>
        <v>-1.5803599999999989</v>
      </c>
      <c r="O562" s="82">
        <f>Table8[[#This Row],[Erorr 2]]^2</f>
        <v>2.4975377295999963</v>
      </c>
      <c r="P562" s="82">
        <f>ABS(Table8[[#This Row],[Erorr 2]])</f>
        <v>1.5803599999999989</v>
      </c>
      <c r="Q562" s="83">
        <f>Table8[[#This Row],[Abs Erorr 4]]/Table8[[#This Row],[Adj Close]]</f>
        <v>2.3598099441837942E-2</v>
      </c>
    </row>
    <row r="563" spans="6:17" x14ac:dyDescent="0.25">
      <c r="F563" s="50">
        <v>44280</v>
      </c>
      <c r="G563" s="51">
        <v>68.236599999999996</v>
      </c>
      <c r="H563" s="82">
        <f t="shared" si="16"/>
        <v>67.745570000000015</v>
      </c>
      <c r="I563" s="82">
        <f>(Table8[[#This Row],[Adj Close]]-Table8[[#This Row],[Forecast 3 Period]])</f>
        <v>0.49102999999998076</v>
      </c>
      <c r="J563" s="82">
        <f>Table8[[#This Row],[Erorr ]]^2</f>
        <v>0.24111046089998112</v>
      </c>
      <c r="K563" s="82">
        <f>ABS(Table8[[#This Row],[Erorr ]])</f>
        <v>0.49102999999998076</v>
      </c>
      <c r="L563" s="83">
        <f>Table8[[#This Row],[Abs Erorr ]]/Table8[[#This Row],[Adj Close]]</f>
        <v>7.1959915939536967E-3</v>
      </c>
      <c r="M563" s="85">
        <f t="shared" si="17"/>
        <v>68.384170000000012</v>
      </c>
      <c r="N563" s="82">
        <f>(Table8[[#This Row],[Adj Close]]-Table8[[#This Row],[Forecast 6 Period ]])</f>
        <v>-0.14757000000001597</v>
      </c>
      <c r="O563" s="82">
        <f>Table8[[#This Row],[Erorr 2]]^2</f>
        <v>2.1776904900004713E-2</v>
      </c>
      <c r="P563" s="82">
        <f>ABS(Table8[[#This Row],[Erorr 2]])</f>
        <v>0.14757000000001597</v>
      </c>
      <c r="Q563" s="83">
        <f>Table8[[#This Row],[Abs Erorr 4]]/Table8[[#This Row],[Adj Close]]</f>
        <v>2.1626224049852423E-3</v>
      </c>
    </row>
    <row r="564" spans="6:17" x14ac:dyDescent="0.25">
      <c r="F564" s="50">
        <v>44281</v>
      </c>
      <c r="G564" s="51">
        <v>70.071100000000001</v>
      </c>
      <c r="H564" s="82">
        <f t="shared" si="16"/>
        <v>67.424110000000013</v>
      </c>
      <c r="I564" s="82">
        <f>(Table8[[#This Row],[Adj Close]]-Table8[[#This Row],[Forecast 3 Period]])</f>
        <v>2.6469899999999882</v>
      </c>
      <c r="J564" s="82">
        <f>Table8[[#This Row],[Erorr ]]^2</f>
        <v>7.0065560600999373</v>
      </c>
      <c r="K564" s="82">
        <f>ABS(Table8[[#This Row],[Erorr ]])</f>
        <v>2.6469899999999882</v>
      </c>
      <c r="L564" s="83">
        <f>Table8[[#This Row],[Abs Erorr ]]/Table8[[#This Row],[Adj Close]]</f>
        <v>3.7775773464381011E-2</v>
      </c>
      <c r="M564" s="85">
        <f t="shared" si="17"/>
        <v>68.230429999999998</v>
      </c>
      <c r="N564" s="82">
        <f>(Table8[[#This Row],[Adj Close]]-Table8[[#This Row],[Forecast 6 Period ]])</f>
        <v>1.8406700000000029</v>
      </c>
      <c r="O564" s="82">
        <f>Table8[[#This Row],[Erorr 2]]^2</f>
        <v>3.388066048900011</v>
      </c>
      <c r="P564" s="82">
        <f>ABS(Table8[[#This Row],[Erorr 2]])</f>
        <v>1.8406700000000029</v>
      </c>
      <c r="Q564" s="83">
        <f>Table8[[#This Row],[Abs Erorr 4]]/Table8[[#This Row],[Adj Close]]</f>
        <v>2.6268604317614578E-2</v>
      </c>
    </row>
    <row r="565" spans="6:17" x14ac:dyDescent="0.25">
      <c r="F565" s="50">
        <v>44284</v>
      </c>
      <c r="G565" s="51">
        <v>68.821899999999999</v>
      </c>
      <c r="H565" s="82">
        <f t="shared" si="16"/>
        <v>68.590360000000004</v>
      </c>
      <c r="I565" s="82">
        <f>(Table8[[#This Row],[Adj Close]]-Table8[[#This Row],[Forecast 3 Period]])</f>
        <v>0.23153999999999542</v>
      </c>
      <c r="J565" s="82">
        <f>Table8[[#This Row],[Erorr ]]^2</f>
        <v>5.3610771599997879E-2</v>
      </c>
      <c r="K565" s="82">
        <f>ABS(Table8[[#This Row],[Erorr ]])</f>
        <v>0.23153999999999542</v>
      </c>
      <c r="L565" s="83">
        <f>Table8[[#This Row],[Abs Erorr ]]/Table8[[#This Row],[Adj Close]]</f>
        <v>3.364336061631478E-3</v>
      </c>
      <c r="M565" s="85">
        <f t="shared" si="17"/>
        <v>68.344000000000008</v>
      </c>
      <c r="N565" s="82">
        <f>(Table8[[#This Row],[Adj Close]]-Table8[[#This Row],[Forecast 6 Period ]])</f>
        <v>0.47789999999999111</v>
      </c>
      <c r="O565" s="82">
        <f>Table8[[#This Row],[Erorr 2]]^2</f>
        <v>0.22838840999999149</v>
      </c>
      <c r="P565" s="82">
        <f>ABS(Table8[[#This Row],[Erorr 2]])</f>
        <v>0.47789999999999111</v>
      </c>
      <c r="Q565" s="83">
        <f>Table8[[#This Row],[Abs Erorr 4]]/Table8[[#This Row],[Adj Close]]</f>
        <v>6.9440105547796723E-3</v>
      </c>
    </row>
    <row r="566" spans="6:17" x14ac:dyDescent="0.25">
      <c r="F566" s="50">
        <v>44285</v>
      </c>
      <c r="G566" s="51">
        <v>70.001199999999997</v>
      </c>
      <c r="H566" s="82">
        <f t="shared" si="16"/>
        <v>69.021069999999995</v>
      </c>
      <c r="I566" s="82">
        <f>(Table8[[#This Row],[Adj Close]]-Table8[[#This Row],[Forecast 3 Period]])</f>
        <v>0.98013000000000261</v>
      </c>
      <c r="J566" s="82">
        <f>Table8[[#This Row],[Erorr ]]^2</f>
        <v>0.96065481690000509</v>
      </c>
      <c r="K566" s="82">
        <f>ABS(Table8[[#This Row],[Erorr ]])</f>
        <v>0.98013000000000261</v>
      </c>
      <c r="L566" s="83">
        <f>Table8[[#This Row],[Abs Erorr ]]/Table8[[#This Row],[Adj Close]]</f>
        <v>1.4001617115135206E-2</v>
      </c>
      <c r="M566" s="85">
        <f t="shared" si="17"/>
        <v>68.472430000000003</v>
      </c>
      <c r="N566" s="82">
        <f>(Table8[[#This Row],[Adj Close]]-Table8[[#This Row],[Forecast 6 Period ]])</f>
        <v>1.5287699999999944</v>
      </c>
      <c r="O566" s="82">
        <f>Table8[[#This Row],[Erorr 2]]^2</f>
        <v>2.3371377128999828</v>
      </c>
      <c r="P566" s="82">
        <f>ABS(Table8[[#This Row],[Erorr 2]])</f>
        <v>1.5287699999999944</v>
      </c>
      <c r="Q566" s="83">
        <f>Table8[[#This Row],[Abs Erorr 4]]/Table8[[#This Row],[Adj Close]]</f>
        <v>2.1839197042336337E-2</v>
      </c>
    </row>
    <row r="567" spans="6:17" x14ac:dyDescent="0.25">
      <c r="F567" s="50">
        <v>44286</v>
      </c>
      <c r="G567" s="51">
        <v>69.817800000000005</v>
      </c>
      <c r="H567" s="82">
        <f t="shared" si="16"/>
        <v>69.668379999999999</v>
      </c>
      <c r="I567" s="82">
        <f>(Table8[[#This Row],[Adj Close]]-Table8[[#This Row],[Forecast 3 Period]])</f>
        <v>0.14942000000000633</v>
      </c>
      <c r="J567" s="82">
        <f>Table8[[#This Row],[Erorr ]]^2</f>
        <v>2.2326336400001891E-2</v>
      </c>
      <c r="K567" s="82">
        <f>ABS(Table8[[#This Row],[Erorr ]])</f>
        <v>0.14942000000000633</v>
      </c>
      <c r="L567" s="83">
        <f>Table8[[#This Row],[Abs Erorr ]]/Table8[[#This Row],[Adj Close]]</f>
        <v>2.1401419122345062E-3</v>
      </c>
      <c r="M567" s="85">
        <f t="shared" si="17"/>
        <v>68.80265</v>
      </c>
      <c r="N567" s="82">
        <f>(Table8[[#This Row],[Adj Close]]-Table8[[#This Row],[Forecast 6 Period ]])</f>
        <v>1.0151500000000055</v>
      </c>
      <c r="O567" s="82">
        <f>Table8[[#This Row],[Erorr 2]]^2</f>
        <v>1.0305295225000113</v>
      </c>
      <c r="P567" s="82">
        <f>ABS(Table8[[#This Row],[Erorr 2]])</f>
        <v>1.0151500000000055</v>
      </c>
      <c r="Q567" s="83">
        <f>Table8[[#This Row],[Abs Erorr 4]]/Table8[[#This Row],[Adj Close]]</f>
        <v>1.4539988369728142E-2</v>
      </c>
    </row>
    <row r="568" spans="6:17" x14ac:dyDescent="0.25">
      <c r="F568" s="50">
        <v>44287</v>
      </c>
      <c r="G568" s="51">
        <v>69.442099999999996</v>
      </c>
      <c r="H568" s="82">
        <f t="shared" si="16"/>
        <v>69.57405</v>
      </c>
      <c r="I568" s="82">
        <f>(Table8[[#This Row],[Adj Close]]-Table8[[#This Row],[Forecast 3 Period]])</f>
        <v>-0.13195000000000334</v>
      </c>
      <c r="J568" s="82">
        <f>Table8[[#This Row],[Erorr ]]^2</f>
        <v>1.7410802500000881E-2</v>
      </c>
      <c r="K568" s="82">
        <f>ABS(Table8[[#This Row],[Erorr ]])</f>
        <v>0.13195000000000334</v>
      </c>
      <c r="L568" s="83">
        <f>Table8[[#This Row],[Abs Erorr ]]/Table8[[#This Row],[Adj Close]]</f>
        <v>1.900144148866514E-3</v>
      </c>
      <c r="M568" s="85">
        <f t="shared" si="17"/>
        <v>69.263040000000004</v>
      </c>
      <c r="N568" s="82">
        <f>(Table8[[#This Row],[Adj Close]]-Table8[[#This Row],[Forecast 6 Period ]])</f>
        <v>0.17905999999999267</v>
      </c>
      <c r="O568" s="82">
        <f>Table8[[#This Row],[Erorr 2]]^2</f>
        <v>3.2062483599997374E-2</v>
      </c>
      <c r="P568" s="82">
        <f>ABS(Table8[[#This Row],[Erorr 2]])</f>
        <v>0.17905999999999267</v>
      </c>
      <c r="Q568" s="83">
        <f>Table8[[#This Row],[Abs Erorr 4]]/Table8[[#This Row],[Adj Close]]</f>
        <v>2.5785510518834061E-3</v>
      </c>
    </row>
    <row r="569" spans="6:17" x14ac:dyDescent="0.25">
      <c r="F569" s="50">
        <v>44291</v>
      </c>
      <c r="G569" s="51">
        <v>72.604500000000002</v>
      </c>
      <c r="H569" s="82">
        <f t="shared" si="16"/>
        <v>69.722539999999995</v>
      </c>
      <c r="I569" s="82">
        <f>(Table8[[#This Row],[Adj Close]]-Table8[[#This Row],[Forecast 3 Period]])</f>
        <v>2.8819600000000065</v>
      </c>
      <c r="J569" s="82">
        <f>Table8[[#This Row],[Erorr ]]^2</f>
        <v>8.3056934416000381</v>
      </c>
      <c r="K569" s="82">
        <f>ABS(Table8[[#This Row],[Erorr ]])</f>
        <v>2.8819600000000065</v>
      </c>
      <c r="L569" s="83">
        <f>Table8[[#This Row],[Abs Erorr ]]/Table8[[#This Row],[Adj Close]]</f>
        <v>3.9693958363462407E-2</v>
      </c>
      <c r="M569" s="85">
        <f t="shared" si="17"/>
        <v>69.447370000000006</v>
      </c>
      <c r="N569" s="82">
        <f>(Table8[[#This Row],[Adj Close]]-Table8[[#This Row],[Forecast 6 Period ]])</f>
        <v>3.1571299999999951</v>
      </c>
      <c r="O569" s="82">
        <f>Table8[[#This Row],[Erorr 2]]^2</f>
        <v>9.9674698368999692</v>
      </c>
      <c r="P569" s="82">
        <f>ABS(Table8[[#This Row],[Erorr 2]])</f>
        <v>3.1571299999999951</v>
      </c>
      <c r="Q569" s="83">
        <f>Table8[[#This Row],[Abs Erorr 4]]/Table8[[#This Row],[Adj Close]]</f>
        <v>4.3483943832682476E-2</v>
      </c>
    </row>
    <row r="570" spans="6:17" x14ac:dyDescent="0.25">
      <c r="F570" s="50">
        <v>44292</v>
      </c>
      <c r="G570" s="51">
        <v>73.102500000000006</v>
      </c>
      <c r="H570" s="82">
        <f t="shared" si="16"/>
        <v>70.819770000000005</v>
      </c>
      <c r="I570" s="82">
        <f>(Table8[[#This Row],[Adj Close]]-Table8[[#This Row],[Forecast 3 Period]])</f>
        <v>2.2827300000000008</v>
      </c>
      <c r="J570" s="82">
        <f>Table8[[#This Row],[Erorr ]]^2</f>
        <v>5.2108562529000038</v>
      </c>
      <c r="K570" s="82">
        <f>ABS(Table8[[#This Row],[Erorr ]])</f>
        <v>2.2827300000000008</v>
      </c>
      <c r="L570" s="83">
        <f>Table8[[#This Row],[Abs Erorr ]]/Table8[[#This Row],[Adj Close]]</f>
        <v>3.1226428644711202E-2</v>
      </c>
      <c r="M570" s="85">
        <f t="shared" si="17"/>
        <v>70.262420000000006</v>
      </c>
      <c r="N570" s="82">
        <f>(Table8[[#This Row],[Adj Close]]-Table8[[#This Row],[Forecast 6 Period ]])</f>
        <v>2.8400800000000004</v>
      </c>
      <c r="O570" s="82">
        <f>Table8[[#This Row],[Erorr 2]]^2</f>
        <v>8.0660544064000028</v>
      </c>
      <c r="P570" s="82">
        <f>ABS(Table8[[#This Row],[Erorr 2]])</f>
        <v>2.8400800000000004</v>
      </c>
      <c r="Q570" s="83">
        <f>Table8[[#This Row],[Abs Erorr 4]]/Table8[[#This Row],[Adj Close]]</f>
        <v>3.885065490236312E-2</v>
      </c>
    </row>
    <row r="571" spans="6:17" x14ac:dyDescent="0.25">
      <c r="F571" s="50">
        <v>44293</v>
      </c>
      <c r="G571" s="51">
        <v>73.364599999999996</v>
      </c>
      <c r="H571" s="82">
        <f t="shared" si="16"/>
        <v>71.854979999999998</v>
      </c>
      <c r="I571" s="82">
        <f>(Table8[[#This Row],[Adj Close]]-Table8[[#This Row],[Forecast 3 Period]])</f>
        <v>1.5096199999999982</v>
      </c>
      <c r="J571" s="82">
        <f>Table8[[#This Row],[Erorr ]]^2</f>
        <v>2.2789525443999947</v>
      </c>
      <c r="K571" s="82">
        <f>ABS(Table8[[#This Row],[Erorr ]])</f>
        <v>1.5096199999999982</v>
      </c>
      <c r="L571" s="83">
        <f>Table8[[#This Row],[Abs Erorr ]]/Table8[[#This Row],[Adj Close]]</f>
        <v>2.05769540077912E-2</v>
      </c>
      <c r="M571" s="85">
        <f t="shared" si="17"/>
        <v>70.875690000000006</v>
      </c>
      <c r="N571" s="82">
        <f>(Table8[[#This Row],[Adj Close]]-Table8[[#This Row],[Forecast 6 Period ]])</f>
        <v>2.48890999999999</v>
      </c>
      <c r="O571" s="82">
        <f>Table8[[#This Row],[Erorr 2]]^2</f>
        <v>6.19467298809995</v>
      </c>
      <c r="P571" s="82">
        <f>ABS(Table8[[#This Row],[Erorr 2]])</f>
        <v>2.48890999999999</v>
      </c>
      <c r="Q571" s="83">
        <f>Table8[[#This Row],[Abs Erorr 4]]/Table8[[#This Row],[Adj Close]]</f>
        <v>3.3925217339152533E-2</v>
      </c>
    </row>
    <row r="572" spans="6:17" x14ac:dyDescent="0.25">
      <c r="F572" s="50">
        <v>44294</v>
      </c>
      <c r="G572" s="51">
        <v>72.604500000000002</v>
      </c>
      <c r="H572" s="82">
        <f t="shared" si="16"/>
        <v>73.057940000000002</v>
      </c>
      <c r="I572" s="82">
        <f>(Table8[[#This Row],[Adj Close]]-Table8[[#This Row],[Forecast 3 Period]])</f>
        <v>-0.45344000000000051</v>
      </c>
      <c r="J572" s="82">
        <f>Table8[[#This Row],[Erorr ]]^2</f>
        <v>0.20560783360000046</v>
      </c>
      <c r="K572" s="82">
        <f>ABS(Table8[[#This Row],[Erorr ]])</f>
        <v>0.45344000000000051</v>
      </c>
      <c r="L572" s="83">
        <f>Table8[[#This Row],[Abs Erorr ]]/Table8[[#This Row],[Adj Close]]</f>
        <v>6.2453429195160146E-3</v>
      </c>
      <c r="M572" s="85">
        <f t="shared" si="17"/>
        <v>71.684640000000002</v>
      </c>
      <c r="N572" s="82">
        <f>(Table8[[#This Row],[Adj Close]]-Table8[[#This Row],[Forecast 6 Period ]])</f>
        <v>0.9198599999999999</v>
      </c>
      <c r="O572" s="82">
        <f>Table8[[#This Row],[Erorr 2]]^2</f>
        <v>0.84614241959999981</v>
      </c>
      <c r="P572" s="82">
        <f>ABS(Table8[[#This Row],[Erorr 2]])</f>
        <v>0.9198599999999999</v>
      </c>
      <c r="Q572" s="83">
        <f>Table8[[#This Row],[Abs Erorr 4]]/Table8[[#This Row],[Adj Close]]</f>
        <v>1.2669462636613431E-2</v>
      </c>
    </row>
    <row r="573" spans="6:17" x14ac:dyDescent="0.25">
      <c r="F573" s="50">
        <v>44295</v>
      </c>
      <c r="G573" s="51">
        <v>74.203199999999995</v>
      </c>
      <c r="H573" s="82">
        <f t="shared" si="16"/>
        <v>72.981930000000006</v>
      </c>
      <c r="I573" s="82">
        <f>(Table8[[#This Row],[Adj Close]]-Table8[[#This Row],[Forecast 3 Period]])</f>
        <v>1.2212699999999899</v>
      </c>
      <c r="J573" s="82">
        <f>Table8[[#This Row],[Erorr ]]^2</f>
        <v>1.4915004128999751</v>
      </c>
      <c r="K573" s="82">
        <f>ABS(Table8[[#This Row],[Erorr ]])</f>
        <v>1.2212699999999899</v>
      </c>
      <c r="L573" s="83">
        <f>Table8[[#This Row],[Abs Erorr ]]/Table8[[#This Row],[Adj Close]]</f>
        <v>1.6458454621902964E-2</v>
      </c>
      <c r="M573" s="85">
        <f t="shared" si="17"/>
        <v>72.261210000000005</v>
      </c>
      <c r="N573" s="82">
        <f>(Table8[[#This Row],[Adj Close]]-Table8[[#This Row],[Forecast 6 Period ]])</f>
        <v>1.9419899999999899</v>
      </c>
      <c r="O573" s="82">
        <f>Table8[[#This Row],[Erorr 2]]^2</f>
        <v>3.7713251600999609</v>
      </c>
      <c r="P573" s="82">
        <f>ABS(Table8[[#This Row],[Erorr 2]])</f>
        <v>1.9419899999999899</v>
      </c>
      <c r="Q573" s="83">
        <f>Table8[[#This Row],[Abs Erorr 4]]/Table8[[#This Row],[Adj Close]]</f>
        <v>2.6171243288699006E-2</v>
      </c>
    </row>
    <row r="574" spans="6:17" x14ac:dyDescent="0.25">
      <c r="F574" s="50">
        <v>44298</v>
      </c>
      <c r="G574" s="51">
        <v>74.605099999999993</v>
      </c>
      <c r="H574" s="82">
        <f t="shared" si="16"/>
        <v>73.472009999999997</v>
      </c>
      <c r="I574" s="82">
        <f>(Table8[[#This Row],[Adj Close]]-Table8[[#This Row],[Forecast 3 Period]])</f>
        <v>1.1330899999999957</v>
      </c>
      <c r="J574" s="82">
        <f>Table8[[#This Row],[Erorr ]]^2</f>
        <v>1.2838929480999903</v>
      </c>
      <c r="K574" s="82">
        <f>ABS(Table8[[#This Row],[Erorr ]])</f>
        <v>1.1330899999999957</v>
      </c>
      <c r="L574" s="83">
        <f>Table8[[#This Row],[Abs Erorr ]]/Table8[[#This Row],[Adj Close]]</f>
        <v>1.5187835684155585E-2</v>
      </c>
      <c r="M574" s="85">
        <f t="shared" si="17"/>
        <v>72.859620000000007</v>
      </c>
      <c r="N574" s="82">
        <f>(Table8[[#This Row],[Adj Close]]-Table8[[#This Row],[Forecast 6 Period ]])</f>
        <v>1.7454799999999864</v>
      </c>
      <c r="O574" s="82">
        <f>Table8[[#This Row],[Erorr 2]]^2</f>
        <v>3.0467004303999525</v>
      </c>
      <c r="P574" s="82">
        <f>ABS(Table8[[#This Row],[Erorr 2]])</f>
        <v>1.7454799999999864</v>
      </c>
      <c r="Q574" s="83">
        <f>Table8[[#This Row],[Abs Erorr 4]]/Table8[[#This Row],[Adj Close]]</f>
        <v>2.3396255751952436E-2</v>
      </c>
    </row>
    <row r="575" spans="6:17" x14ac:dyDescent="0.25">
      <c r="F575" s="50">
        <v>44299</v>
      </c>
      <c r="G575" s="51">
        <v>73.2423</v>
      </c>
      <c r="H575" s="82">
        <f t="shared" si="16"/>
        <v>73.884349999999998</v>
      </c>
      <c r="I575" s="82">
        <f>(Table8[[#This Row],[Adj Close]]-Table8[[#This Row],[Forecast 3 Period]])</f>
        <v>-0.64204999999999757</v>
      </c>
      <c r="J575" s="82">
        <f>Table8[[#This Row],[Erorr ]]^2</f>
        <v>0.41222820249999687</v>
      </c>
      <c r="K575" s="82">
        <f>ABS(Table8[[#This Row],[Erorr ]])</f>
        <v>0.64204999999999757</v>
      </c>
      <c r="L575" s="83">
        <f>Table8[[#This Row],[Abs Erorr ]]/Table8[[#This Row],[Adj Close]]</f>
        <v>8.7661092019228996E-3</v>
      </c>
      <c r="M575" s="85">
        <f t="shared" si="17"/>
        <v>73.526180000000011</v>
      </c>
      <c r="N575" s="82">
        <f>(Table8[[#This Row],[Adj Close]]-Table8[[#This Row],[Forecast 6 Period ]])</f>
        <v>-0.28388000000001057</v>
      </c>
      <c r="O575" s="82">
        <f>Table8[[#This Row],[Erorr 2]]^2</f>
        <v>8.0587854400006001E-2</v>
      </c>
      <c r="P575" s="82">
        <f>ABS(Table8[[#This Row],[Erorr 2]])</f>
        <v>0.28388000000001057</v>
      </c>
      <c r="Q575" s="83">
        <f>Table8[[#This Row],[Abs Erorr 4]]/Table8[[#This Row],[Adj Close]]</f>
        <v>3.8759023132808579E-3</v>
      </c>
    </row>
    <row r="576" spans="6:17" x14ac:dyDescent="0.25">
      <c r="F576" s="50">
        <v>44300</v>
      </c>
      <c r="G576" s="51">
        <v>73.364599999999996</v>
      </c>
      <c r="H576" s="82">
        <f t="shared" si="16"/>
        <v>73.939409999999995</v>
      </c>
      <c r="I576" s="82">
        <f>(Table8[[#This Row],[Adj Close]]-Table8[[#This Row],[Forecast 3 Period]])</f>
        <v>-0.57480999999999938</v>
      </c>
      <c r="J576" s="82">
        <f>Table8[[#This Row],[Erorr ]]^2</f>
        <v>0.33040653609999926</v>
      </c>
      <c r="K576" s="82">
        <f>ABS(Table8[[#This Row],[Erorr ]])</f>
        <v>0.57480999999999938</v>
      </c>
      <c r="L576" s="83">
        <f>Table8[[#This Row],[Abs Erorr ]]/Table8[[#This Row],[Adj Close]]</f>
        <v>7.8349776322640535E-3</v>
      </c>
      <c r="M576" s="85">
        <f t="shared" si="17"/>
        <v>73.577730000000003</v>
      </c>
      <c r="N576" s="82">
        <f>(Table8[[#This Row],[Adj Close]]-Table8[[#This Row],[Forecast 6 Period ]])</f>
        <v>-0.2131300000000067</v>
      </c>
      <c r="O576" s="82">
        <f>Table8[[#This Row],[Erorr 2]]^2</f>
        <v>4.5424396900002856E-2</v>
      </c>
      <c r="P576" s="82">
        <f>ABS(Table8[[#This Row],[Erorr 2]])</f>
        <v>0.2131300000000067</v>
      </c>
      <c r="Q576" s="83">
        <f>Table8[[#This Row],[Abs Erorr 4]]/Table8[[#This Row],[Adj Close]]</f>
        <v>2.9050795615324929E-3</v>
      </c>
    </row>
    <row r="577" spans="6:17" x14ac:dyDescent="0.25">
      <c r="F577" s="50">
        <v>44301</v>
      </c>
      <c r="G577" s="51">
        <v>73.390799999999999</v>
      </c>
      <c r="H577" s="82">
        <f t="shared" si="16"/>
        <v>73.700059999999993</v>
      </c>
      <c r="I577" s="82">
        <f>(Table8[[#This Row],[Adj Close]]-Table8[[#This Row],[Forecast 3 Period]])</f>
        <v>-0.30925999999999476</v>
      </c>
      <c r="J577" s="82">
        <f>Table8[[#This Row],[Erorr ]]^2</f>
        <v>9.564174759999676E-2</v>
      </c>
      <c r="K577" s="82">
        <f>ABS(Table8[[#This Row],[Erorr ]])</f>
        <v>0.30925999999999476</v>
      </c>
      <c r="L577" s="83">
        <f>Table8[[#This Row],[Abs Erorr ]]/Table8[[#This Row],[Adj Close]]</f>
        <v>4.2138796688412552E-3</v>
      </c>
      <c r="M577" s="85">
        <f t="shared" si="17"/>
        <v>73.679950000000005</v>
      </c>
      <c r="N577" s="82">
        <f>(Table8[[#This Row],[Adj Close]]-Table8[[#This Row],[Forecast 6 Period ]])</f>
        <v>-0.28915000000000646</v>
      </c>
      <c r="O577" s="82">
        <f>Table8[[#This Row],[Erorr 2]]^2</f>
        <v>8.3607722500003728E-2</v>
      </c>
      <c r="P577" s="82">
        <f>ABS(Table8[[#This Row],[Erorr 2]])</f>
        <v>0.28915000000000646</v>
      </c>
      <c r="Q577" s="83">
        <f>Table8[[#This Row],[Abs Erorr 4]]/Table8[[#This Row],[Adj Close]]</f>
        <v>3.9398671223096968E-3</v>
      </c>
    </row>
    <row r="578" spans="6:17" x14ac:dyDescent="0.25">
      <c r="F578" s="50">
        <v>44302</v>
      </c>
      <c r="G578" s="51">
        <v>74.028499999999994</v>
      </c>
      <c r="H578" s="82">
        <f t="shared" si="16"/>
        <v>73.338390000000004</v>
      </c>
      <c r="I578" s="82">
        <f>(Table8[[#This Row],[Adj Close]]-Table8[[#This Row],[Forecast 3 Period]])</f>
        <v>0.69010999999999001</v>
      </c>
      <c r="J578" s="82">
        <f>Table8[[#This Row],[Erorr ]]^2</f>
        <v>0.47625181209998624</v>
      </c>
      <c r="K578" s="82">
        <f>ABS(Table8[[#This Row],[Erorr ]])</f>
        <v>0.69010999999999001</v>
      </c>
      <c r="L578" s="83">
        <f>Table8[[#This Row],[Abs Erorr ]]/Table8[[#This Row],[Adj Close]]</f>
        <v>9.3222204961601277E-3</v>
      </c>
      <c r="M578" s="85">
        <f t="shared" si="17"/>
        <v>73.601330000000004</v>
      </c>
      <c r="N578" s="82">
        <f>(Table8[[#This Row],[Adj Close]]-Table8[[#This Row],[Forecast 6 Period ]])</f>
        <v>0.42716999999998961</v>
      </c>
      <c r="O578" s="82">
        <f>Table8[[#This Row],[Erorr 2]]^2</f>
        <v>0.18247420889999114</v>
      </c>
      <c r="P578" s="82">
        <f>ABS(Table8[[#This Row],[Erorr 2]])</f>
        <v>0.42716999999998961</v>
      </c>
      <c r="Q578" s="83">
        <f>Table8[[#This Row],[Abs Erorr 4]]/Table8[[#This Row],[Adj Close]]</f>
        <v>5.7703452048871668E-3</v>
      </c>
    </row>
    <row r="579" spans="6:17" x14ac:dyDescent="0.25">
      <c r="F579" s="50">
        <v>44305</v>
      </c>
      <c r="G579" s="51">
        <v>73.364599999999996</v>
      </c>
      <c r="H579" s="82">
        <f t="shared" si="16"/>
        <v>73.638019999999997</v>
      </c>
      <c r="I579" s="82">
        <f>(Table8[[#This Row],[Adj Close]]-Table8[[#This Row],[Forecast 3 Period]])</f>
        <v>-0.27342000000000155</v>
      </c>
      <c r="J579" s="82">
        <f>Table8[[#This Row],[Erorr ]]^2</f>
        <v>7.4758496400000846E-2</v>
      </c>
      <c r="K579" s="82">
        <f>ABS(Table8[[#This Row],[Erorr ]])</f>
        <v>0.27342000000000155</v>
      </c>
      <c r="L579" s="83">
        <f>Table8[[#This Row],[Abs Erorr ]]/Table8[[#This Row],[Adj Close]]</f>
        <v>3.7268655455083457E-3</v>
      </c>
      <c r="M579" s="85">
        <f t="shared" si="17"/>
        <v>73.686070000000001</v>
      </c>
      <c r="N579" s="82">
        <f>(Table8[[#This Row],[Adj Close]]-Table8[[#This Row],[Forecast 6 Period ]])</f>
        <v>-0.32147000000000503</v>
      </c>
      <c r="O579" s="82">
        <f>Table8[[#This Row],[Erorr 2]]^2</f>
        <v>0.10334296090000324</v>
      </c>
      <c r="P579" s="82">
        <f>ABS(Table8[[#This Row],[Erorr 2]])</f>
        <v>0.32147000000000503</v>
      </c>
      <c r="Q579" s="83">
        <f>Table8[[#This Row],[Abs Erorr 4]]/Table8[[#This Row],[Adj Close]]</f>
        <v>4.3818135722133705E-3</v>
      </c>
    </row>
    <row r="580" spans="6:17" x14ac:dyDescent="0.25">
      <c r="F580" s="50">
        <v>44306</v>
      </c>
      <c r="G580" s="51">
        <v>73.862499999999997</v>
      </c>
      <c r="H580" s="82">
        <f t="shared" si="16"/>
        <v>73.571629999999999</v>
      </c>
      <c r="I580" s="82">
        <f>(Table8[[#This Row],[Adj Close]]-Table8[[#This Row],[Forecast 3 Period]])</f>
        <v>0.29086999999999819</v>
      </c>
      <c r="J580" s="82">
        <f>Table8[[#This Row],[Erorr ]]^2</f>
        <v>8.4605356899998943E-2</v>
      </c>
      <c r="K580" s="82">
        <f>ABS(Table8[[#This Row],[Erorr ]])</f>
        <v>0.29086999999999819</v>
      </c>
      <c r="L580" s="83">
        <f>Table8[[#This Row],[Abs Erorr ]]/Table8[[#This Row],[Adj Close]]</f>
        <v>3.9379928921983174E-3</v>
      </c>
      <c r="M580" s="85">
        <f t="shared" si="17"/>
        <v>73.614440000000002</v>
      </c>
      <c r="N580" s="82">
        <f>(Table8[[#This Row],[Adj Close]]-Table8[[#This Row],[Forecast 6 Period ]])</f>
        <v>0.24805999999999528</v>
      </c>
      <c r="O580" s="82">
        <f>Table8[[#This Row],[Erorr 2]]^2</f>
        <v>6.1533763599997661E-2</v>
      </c>
      <c r="P580" s="82">
        <f>ABS(Table8[[#This Row],[Erorr 2]])</f>
        <v>0.24805999999999528</v>
      </c>
      <c r="Q580" s="83">
        <f>Table8[[#This Row],[Abs Erorr 4]]/Table8[[#This Row],[Adj Close]]</f>
        <v>3.358402436960505E-3</v>
      </c>
    </row>
    <row r="581" spans="6:17" x14ac:dyDescent="0.25">
      <c r="F581" s="50">
        <v>44307</v>
      </c>
      <c r="G581" s="51">
        <v>76.002799999999993</v>
      </c>
      <c r="H581" s="82">
        <f t="shared" si="16"/>
        <v>73.762929999999997</v>
      </c>
      <c r="I581" s="82">
        <f>(Table8[[#This Row],[Adj Close]]-Table8[[#This Row],[Forecast 3 Period]])</f>
        <v>2.2398699999999963</v>
      </c>
      <c r="J581" s="82">
        <f>Table8[[#This Row],[Erorr ]]^2</f>
        <v>5.0170176168999836</v>
      </c>
      <c r="K581" s="82">
        <f>ABS(Table8[[#This Row],[Erorr ]])</f>
        <v>2.2398699999999963</v>
      </c>
      <c r="L581" s="83">
        <f>Table8[[#This Row],[Abs Erorr ]]/Table8[[#This Row],[Adj Close]]</f>
        <v>2.9470887914655731E-2</v>
      </c>
      <c r="M581" s="85">
        <f t="shared" si="17"/>
        <v>73.589969999999994</v>
      </c>
      <c r="N581" s="82">
        <f>(Table8[[#This Row],[Adj Close]]-Table8[[#This Row],[Forecast 6 Period ]])</f>
        <v>2.4128299999999996</v>
      </c>
      <c r="O581" s="82">
        <f>Table8[[#This Row],[Erorr 2]]^2</f>
        <v>5.8217486088999983</v>
      </c>
      <c r="P581" s="82">
        <f>ABS(Table8[[#This Row],[Erorr 2]])</f>
        <v>2.4128299999999996</v>
      </c>
      <c r="Q581" s="83">
        <f>Table8[[#This Row],[Abs Erorr 4]]/Table8[[#This Row],[Adj Close]]</f>
        <v>3.1746593546553542E-2</v>
      </c>
    </row>
    <row r="582" spans="6:17" x14ac:dyDescent="0.25">
      <c r="F582" s="50">
        <v>44308</v>
      </c>
      <c r="G582" s="51">
        <v>75.469899999999996</v>
      </c>
      <c r="H582" s="82">
        <f t="shared" ref="H582:H645" si="18">$A$10*G581+$A$11*G580+$A$12*G579</f>
        <v>74.569249999999997</v>
      </c>
      <c r="I582" s="82">
        <f>(Table8[[#This Row],[Adj Close]]-Table8[[#This Row],[Forecast 3 Period]])</f>
        <v>0.90064999999999884</v>
      </c>
      <c r="J582" s="82">
        <f>Table8[[#This Row],[Erorr ]]^2</f>
        <v>0.81117042249999793</v>
      </c>
      <c r="K582" s="82">
        <f>ABS(Table8[[#This Row],[Erorr ]])</f>
        <v>0.90064999999999884</v>
      </c>
      <c r="L582" s="83">
        <f>Table8[[#This Row],[Abs Erorr ]]/Table8[[#This Row],[Adj Close]]</f>
        <v>1.1933896825091843E-2</v>
      </c>
      <c r="M582" s="85">
        <f t="shared" si="17"/>
        <v>74.127220000000008</v>
      </c>
      <c r="N582" s="82">
        <f>(Table8[[#This Row],[Adj Close]]-Table8[[#This Row],[Forecast 6 Period ]])</f>
        <v>1.3426799999999872</v>
      </c>
      <c r="O582" s="82">
        <f>Table8[[#This Row],[Erorr 2]]^2</f>
        <v>1.8027895823999656</v>
      </c>
      <c r="P582" s="82">
        <f>ABS(Table8[[#This Row],[Erorr 2]])</f>
        <v>1.3426799999999872</v>
      </c>
      <c r="Q582" s="83">
        <f>Table8[[#This Row],[Abs Erorr 4]]/Table8[[#This Row],[Adj Close]]</f>
        <v>1.779093386899926E-2</v>
      </c>
    </row>
    <row r="583" spans="6:17" x14ac:dyDescent="0.25">
      <c r="F583" s="50">
        <v>44309</v>
      </c>
      <c r="G583" s="51">
        <v>77.208399999999997</v>
      </c>
      <c r="H583" s="82">
        <f t="shared" si="18"/>
        <v>75.147549999999995</v>
      </c>
      <c r="I583" s="82">
        <f>(Table8[[#This Row],[Adj Close]]-Table8[[#This Row],[Forecast 3 Period]])</f>
        <v>2.0608500000000021</v>
      </c>
      <c r="J583" s="82">
        <f>Table8[[#This Row],[Erorr ]]^2</f>
        <v>4.2471027225000082</v>
      </c>
      <c r="K583" s="82">
        <f>ABS(Table8[[#This Row],[Erorr ]])</f>
        <v>2.0608500000000021</v>
      </c>
      <c r="L583" s="83">
        <f>Table8[[#This Row],[Abs Erorr ]]/Table8[[#This Row],[Adj Close]]</f>
        <v>2.669204387087418E-2</v>
      </c>
      <c r="M583" s="85">
        <f t="shared" si="17"/>
        <v>74.481889999999993</v>
      </c>
      <c r="N583" s="82">
        <f>(Table8[[#This Row],[Adj Close]]-Table8[[#This Row],[Forecast 6 Period ]])</f>
        <v>2.7265100000000047</v>
      </c>
      <c r="O583" s="82">
        <f>Table8[[#This Row],[Erorr 2]]^2</f>
        <v>7.433856780100025</v>
      </c>
      <c r="P583" s="82">
        <f>ABS(Table8[[#This Row],[Erorr 2]])</f>
        <v>2.7265100000000047</v>
      </c>
      <c r="Q583" s="83">
        <f>Table8[[#This Row],[Abs Erorr 4]]/Table8[[#This Row],[Adj Close]]</f>
        <v>3.5313644629340911E-2</v>
      </c>
    </row>
    <row r="584" spans="6:17" x14ac:dyDescent="0.25">
      <c r="F584" s="50">
        <v>44312</v>
      </c>
      <c r="G584" s="51">
        <v>76.701700000000002</v>
      </c>
      <c r="H584" s="82">
        <f t="shared" si="18"/>
        <v>76.32517</v>
      </c>
      <c r="I584" s="82">
        <f>(Table8[[#This Row],[Adj Close]]-Table8[[#This Row],[Forecast 3 Period]])</f>
        <v>0.37653000000000247</v>
      </c>
      <c r="J584" s="82">
        <f>Table8[[#This Row],[Erorr ]]^2</f>
        <v>0.14177484090000186</v>
      </c>
      <c r="K584" s="82">
        <f>ABS(Table8[[#This Row],[Erorr ]])</f>
        <v>0.37653000000000247</v>
      </c>
      <c r="L584" s="83">
        <f>Table8[[#This Row],[Abs Erorr ]]/Table8[[#This Row],[Adj Close]]</f>
        <v>4.9090176619292986E-3</v>
      </c>
      <c r="M584" s="85">
        <f t="shared" si="17"/>
        <v>75.24803</v>
      </c>
      <c r="N584" s="82">
        <f>(Table8[[#This Row],[Adj Close]]-Table8[[#This Row],[Forecast 6 Period ]])</f>
        <v>1.4536700000000025</v>
      </c>
      <c r="O584" s="82">
        <f>Table8[[#This Row],[Erorr 2]]^2</f>
        <v>2.1131564689000073</v>
      </c>
      <c r="P584" s="82">
        <f>ABS(Table8[[#This Row],[Erorr 2]])</f>
        <v>1.4536700000000025</v>
      </c>
      <c r="Q584" s="83">
        <f>Table8[[#This Row],[Abs Erorr 4]]/Table8[[#This Row],[Adj Close]]</f>
        <v>1.8952252688010859E-2</v>
      </c>
    </row>
    <row r="585" spans="6:17" x14ac:dyDescent="0.25">
      <c r="F585" s="50">
        <v>44313</v>
      </c>
      <c r="G585" s="51">
        <v>77.872299999999996</v>
      </c>
      <c r="H585" s="82">
        <f t="shared" si="18"/>
        <v>76.484169999999992</v>
      </c>
      <c r="I585" s="82">
        <f>(Table8[[#This Row],[Adj Close]]-Table8[[#This Row],[Forecast 3 Period]])</f>
        <v>1.3881300000000039</v>
      </c>
      <c r="J585" s="82">
        <f>Table8[[#This Row],[Erorr ]]^2</f>
        <v>1.9269048969000107</v>
      </c>
      <c r="K585" s="82">
        <f>ABS(Table8[[#This Row],[Erorr ]])</f>
        <v>1.3881300000000039</v>
      </c>
      <c r="L585" s="83">
        <f>Table8[[#This Row],[Abs Erorr ]]/Table8[[#This Row],[Adj Close]]</f>
        <v>1.7825722368544451E-2</v>
      </c>
      <c r="M585" s="85">
        <f t="shared" ref="M585:M648" si="19">$B$10*G584+$B$11*G583+$B$12*G582+$B$13*G581+$B$14*G580+$B$15*G579</f>
        <v>75.799270000000007</v>
      </c>
      <c r="N585" s="82">
        <f>(Table8[[#This Row],[Adj Close]]-Table8[[#This Row],[Forecast 6 Period ]])</f>
        <v>2.0730299999999886</v>
      </c>
      <c r="O585" s="82">
        <f>Table8[[#This Row],[Erorr 2]]^2</f>
        <v>4.2974533808999524</v>
      </c>
      <c r="P585" s="82">
        <f>ABS(Table8[[#This Row],[Erorr 2]])</f>
        <v>2.0730299999999886</v>
      </c>
      <c r="Q585" s="83">
        <f>Table8[[#This Row],[Abs Erorr 4]]/Table8[[#This Row],[Adj Close]]</f>
        <v>2.662089086876834E-2</v>
      </c>
    </row>
    <row r="586" spans="6:17" x14ac:dyDescent="0.25">
      <c r="F586" s="50">
        <v>44314</v>
      </c>
      <c r="G586" s="51">
        <v>78.029600000000002</v>
      </c>
      <c r="H586" s="82">
        <f t="shared" si="18"/>
        <v>77.321950000000001</v>
      </c>
      <c r="I586" s="82">
        <f>(Table8[[#This Row],[Adj Close]]-Table8[[#This Row],[Forecast 3 Period]])</f>
        <v>0.707650000000001</v>
      </c>
      <c r="J586" s="82">
        <f>Table8[[#This Row],[Erorr ]]^2</f>
        <v>0.50076852250000137</v>
      </c>
      <c r="K586" s="82">
        <f>ABS(Table8[[#This Row],[Erorr ]])</f>
        <v>0.707650000000001</v>
      </c>
      <c r="L586" s="83">
        <f>Table8[[#This Row],[Abs Erorr ]]/Table8[[#This Row],[Adj Close]]</f>
        <v>9.0689943303566972E-3</v>
      </c>
      <c r="M586" s="85">
        <f t="shared" si="19"/>
        <v>76.436990000000009</v>
      </c>
      <c r="N586" s="82">
        <f>(Table8[[#This Row],[Adj Close]]-Table8[[#This Row],[Forecast 6 Period ]])</f>
        <v>1.5926099999999934</v>
      </c>
      <c r="O586" s="82">
        <f>Table8[[#This Row],[Erorr 2]]^2</f>
        <v>2.5364066120999791</v>
      </c>
      <c r="P586" s="82">
        <f>ABS(Table8[[#This Row],[Erorr 2]])</f>
        <v>1.5926099999999934</v>
      </c>
      <c r="Q586" s="83">
        <f>Table8[[#This Row],[Abs Erorr 4]]/Table8[[#This Row],[Adj Close]]</f>
        <v>2.0410331463957182E-2</v>
      </c>
    </row>
    <row r="587" spans="6:17" x14ac:dyDescent="0.25">
      <c r="F587" s="50">
        <v>44315</v>
      </c>
      <c r="G587" s="51">
        <v>77.566599999999994</v>
      </c>
      <c r="H587" s="82">
        <f t="shared" si="18"/>
        <v>77.584040000000002</v>
      </c>
      <c r="I587" s="82">
        <f>(Table8[[#This Row],[Adj Close]]-Table8[[#This Row],[Forecast 3 Period]])</f>
        <v>-1.7440000000007672E-2</v>
      </c>
      <c r="J587" s="82">
        <f>Table8[[#This Row],[Erorr ]]^2</f>
        <v>3.0415360000026761E-4</v>
      </c>
      <c r="K587" s="82">
        <f>ABS(Table8[[#This Row],[Erorr ]])</f>
        <v>1.7440000000007672E-2</v>
      </c>
      <c r="L587" s="83">
        <f>Table8[[#This Row],[Abs Erorr ]]/Table8[[#This Row],[Adj Close]]</f>
        <v>2.2483904154633146E-4</v>
      </c>
      <c r="M587" s="85">
        <f t="shared" si="19"/>
        <v>77.109669999999994</v>
      </c>
      <c r="N587" s="82">
        <f>(Table8[[#This Row],[Adj Close]]-Table8[[#This Row],[Forecast 6 Period ]])</f>
        <v>0.45692999999999984</v>
      </c>
      <c r="O587" s="82">
        <f>Table8[[#This Row],[Erorr 2]]^2</f>
        <v>0.20878502489999984</v>
      </c>
      <c r="P587" s="82">
        <f>ABS(Table8[[#This Row],[Erorr 2]])</f>
        <v>0.45692999999999984</v>
      </c>
      <c r="Q587" s="83">
        <f>Table8[[#This Row],[Abs Erorr 4]]/Table8[[#This Row],[Adj Close]]</f>
        <v>5.890808672805046E-3</v>
      </c>
    </row>
    <row r="588" spans="6:17" x14ac:dyDescent="0.25">
      <c r="F588" s="50">
        <v>44316</v>
      </c>
      <c r="G588" s="51">
        <v>76.579400000000007</v>
      </c>
      <c r="H588" s="82">
        <f t="shared" si="18"/>
        <v>77.797209999999993</v>
      </c>
      <c r="I588" s="82">
        <f>(Table8[[#This Row],[Adj Close]]-Table8[[#This Row],[Forecast 3 Period]])</f>
        <v>-1.2178099999999858</v>
      </c>
      <c r="J588" s="82">
        <f>Table8[[#This Row],[Erorr ]]^2</f>
        <v>1.4830611960999656</v>
      </c>
      <c r="K588" s="82">
        <f>ABS(Table8[[#This Row],[Erorr ]])</f>
        <v>1.2178099999999858</v>
      </c>
      <c r="L588" s="83">
        <f>Table8[[#This Row],[Abs Erorr ]]/Table8[[#This Row],[Adj Close]]</f>
        <v>1.5902579544890477E-2</v>
      </c>
      <c r="M588" s="85">
        <f t="shared" si="19"/>
        <v>77.301869999999994</v>
      </c>
      <c r="N588" s="82">
        <f>(Table8[[#This Row],[Adj Close]]-Table8[[#This Row],[Forecast 6 Period ]])</f>
        <v>-0.72246999999998707</v>
      </c>
      <c r="O588" s="82">
        <f>Table8[[#This Row],[Erorr 2]]^2</f>
        <v>0.52196290089998132</v>
      </c>
      <c r="P588" s="82">
        <f>ABS(Table8[[#This Row],[Erorr 2]])</f>
        <v>0.72246999999998707</v>
      </c>
      <c r="Q588" s="83">
        <f>Table8[[#This Row],[Abs Erorr 4]]/Table8[[#This Row],[Adj Close]]</f>
        <v>9.4342603885638563E-3</v>
      </c>
    </row>
    <row r="589" spans="6:17" x14ac:dyDescent="0.25">
      <c r="F589" s="50">
        <v>44319</v>
      </c>
      <c r="G589" s="51">
        <v>78.475099999999998</v>
      </c>
      <c r="H589" s="82">
        <f t="shared" si="18"/>
        <v>77.31062</v>
      </c>
      <c r="I589" s="82">
        <f>(Table8[[#This Row],[Adj Close]]-Table8[[#This Row],[Forecast 3 Period]])</f>
        <v>1.1644799999999975</v>
      </c>
      <c r="J589" s="82">
        <f>Table8[[#This Row],[Erorr ]]^2</f>
        <v>1.3560136703999943</v>
      </c>
      <c r="K589" s="82">
        <f>ABS(Table8[[#This Row],[Erorr ]])</f>
        <v>1.1644799999999975</v>
      </c>
      <c r="L589" s="83">
        <f>Table8[[#This Row],[Abs Erorr ]]/Table8[[#This Row],[Adj Close]]</f>
        <v>1.4838846971841993E-2</v>
      </c>
      <c r="M589" s="85">
        <f t="shared" si="19"/>
        <v>77.400589999999994</v>
      </c>
      <c r="N589" s="82">
        <f>(Table8[[#This Row],[Adj Close]]-Table8[[#This Row],[Forecast 6 Period ]])</f>
        <v>1.0745100000000036</v>
      </c>
      <c r="O589" s="82">
        <f>Table8[[#This Row],[Erorr 2]]^2</f>
        <v>1.1545717401000077</v>
      </c>
      <c r="P589" s="82">
        <f>ABS(Table8[[#This Row],[Erorr 2]])</f>
        <v>1.0745100000000036</v>
      </c>
      <c r="Q589" s="83">
        <f>Table8[[#This Row],[Abs Erorr 4]]/Table8[[#This Row],[Adj Close]]</f>
        <v>1.3692368662161674E-2</v>
      </c>
    </row>
    <row r="590" spans="6:17" x14ac:dyDescent="0.25">
      <c r="F590" s="50">
        <v>44320</v>
      </c>
      <c r="G590" s="51">
        <v>78.667299999999997</v>
      </c>
      <c r="H590" s="82">
        <f t="shared" si="18"/>
        <v>77.633839999999992</v>
      </c>
      <c r="I590" s="82">
        <f>(Table8[[#This Row],[Adj Close]]-Table8[[#This Row],[Forecast 3 Period]])</f>
        <v>1.0334600000000052</v>
      </c>
      <c r="J590" s="82">
        <f>Table8[[#This Row],[Erorr ]]^2</f>
        <v>1.0680395716000106</v>
      </c>
      <c r="K590" s="82">
        <f>ABS(Table8[[#This Row],[Erorr ]])</f>
        <v>1.0334600000000052</v>
      </c>
      <c r="L590" s="83">
        <f>Table8[[#This Row],[Abs Erorr ]]/Table8[[#This Row],[Adj Close]]</f>
        <v>1.3137097625061558E-2</v>
      </c>
      <c r="M590" s="85">
        <f t="shared" si="19"/>
        <v>77.58753999999999</v>
      </c>
      <c r="N590" s="82">
        <f>(Table8[[#This Row],[Adj Close]]-Table8[[#This Row],[Forecast 6 Period ]])</f>
        <v>1.0797600000000074</v>
      </c>
      <c r="O590" s="82">
        <f>Table8[[#This Row],[Erorr 2]]^2</f>
        <v>1.1658816576000159</v>
      </c>
      <c r="P590" s="82">
        <f>ABS(Table8[[#This Row],[Erorr 2]])</f>
        <v>1.0797600000000074</v>
      </c>
      <c r="Q590" s="83">
        <f>Table8[[#This Row],[Abs Erorr 4]]/Table8[[#This Row],[Adj Close]]</f>
        <v>1.3725652208732312E-2</v>
      </c>
    </row>
    <row r="591" spans="6:17" x14ac:dyDescent="0.25">
      <c r="F591" s="50">
        <v>44321</v>
      </c>
      <c r="G591" s="51">
        <v>77.330699999999993</v>
      </c>
      <c r="H591" s="82">
        <f t="shared" si="18"/>
        <v>77.983270000000005</v>
      </c>
      <c r="I591" s="82">
        <f>(Table8[[#This Row],[Adj Close]]-Table8[[#This Row],[Forecast 3 Period]])</f>
        <v>-0.65257000000001142</v>
      </c>
      <c r="J591" s="82">
        <f>Table8[[#This Row],[Erorr ]]^2</f>
        <v>0.42584760490001489</v>
      </c>
      <c r="K591" s="82">
        <f>ABS(Table8[[#This Row],[Erorr ]])</f>
        <v>0.65257000000001142</v>
      </c>
      <c r="L591" s="83">
        <f>Table8[[#This Row],[Abs Erorr ]]/Table8[[#This Row],[Adj Close]]</f>
        <v>8.4386925244438679E-3</v>
      </c>
      <c r="M591" s="85">
        <f t="shared" si="19"/>
        <v>77.84787</v>
      </c>
      <c r="N591" s="82">
        <f>(Table8[[#This Row],[Adj Close]]-Table8[[#This Row],[Forecast 6 Period ]])</f>
        <v>-0.51717000000000724</v>
      </c>
      <c r="O591" s="82">
        <f>Table8[[#This Row],[Erorr 2]]^2</f>
        <v>0.26746480890000746</v>
      </c>
      <c r="P591" s="82">
        <f>ABS(Table8[[#This Row],[Erorr 2]])</f>
        <v>0.51717000000000724</v>
      </c>
      <c r="Q591" s="83">
        <f>Table8[[#This Row],[Abs Erorr 4]]/Table8[[#This Row],[Adj Close]]</f>
        <v>6.6877708335758923E-3</v>
      </c>
    </row>
    <row r="592" spans="6:17" x14ac:dyDescent="0.25">
      <c r="F592" s="50">
        <v>44322</v>
      </c>
      <c r="G592" s="51">
        <v>77.985900000000001</v>
      </c>
      <c r="H592" s="82">
        <f t="shared" si="18"/>
        <v>78.074999999999989</v>
      </c>
      <c r="I592" s="82">
        <f>(Table8[[#This Row],[Adj Close]]-Table8[[#This Row],[Forecast 3 Period]])</f>
        <v>-8.9099999999987745E-2</v>
      </c>
      <c r="J592" s="82">
        <f>Table8[[#This Row],[Erorr ]]^2</f>
        <v>7.9388099999978153E-3</v>
      </c>
      <c r="K592" s="82">
        <f>ABS(Table8[[#This Row],[Erorr ]])</f>
        <v>8.9099999999987745E-2</v>
      </c>
      <c r="L592" s="83">
        <f>Table8[[#This Row],[Abs Erorr ]]/Table8[[#This Row],[Adj Close]]</f>
        <v>1.1425142237249009E-3</v>
      </c>
      <c r="M592" s="85">
        <f t="shared" si="19"/>
        <v>77.770120000000006</v>
      </c>
      <c r="N592" s="82">
        <f>(Table8[[#This Row],[Adj Close]]-Table8[[#This Row],[Forecast 6 Period ]])</f>
        <v>0.2157799999999952</v>
      </c>
      <c r="O592" s="82">
        <f>Table8[[#This Row],[Erorr 2]]^2</f>
        <v>4.6561008399997925E-2</v>
      </c>
      <c r="P592" s="82">
        <f>ABS(Table8[[#This Row],[Erorr 2]])</f>
        <v>0.2157799999999952</v>
      </c>
      <c r="Q592" s="83">
        <f>Table8[[#This Row],[Abs Erorr 4]]/Table8[[#This Row],[Adj Close]]</f>
        <v>2.7669104286799947E-3</v>
      </c>
    </row>
    <row r="593" spans="6:17" x14ac:dyDescent="0.25">
      <c r="F593" s="50">
        <v>44323</v>
      </c>
      <c r="G593" s="51">
        <v>78.518799999999999</v>
      </c>
      <c r="H593" s="82">
        <f t="shared" si="18"/>
        <v>77.993759999999995</v>
      </c>
      <c r="I593" s="82">
        <f>(Table8[[#This Row],[Adj Close]]-Table8[[#This Row],[Forecast 3 Period]])</f>
        <v>0.52504000000000417</v>
      </c>
      <c r="J593" s="82">
        <f>Table8[[#This Row],[Erorr ]]^2</f>
        <v>0.2756670016000044</v>
      </c>
      <c r="K593" s="82">
        <f>ABS(Table8[[#This Row],[Erorr ]])</f>
        <v>0.52504000000000417</v>
      </c>
      <c r="L593" s="83">
        <f>Table8[[#This Row],[Abs Erorr ]]/Table8[[#This Row],[Adj Close]]</f>
        <v>6.6868062171098405E-3</v>
      </c>
      <c r="M593" s="85">
        <f t="shared" si="19"/>
        <v>77.906399999999991</v>
      </c>
      <c r="N593" s="82">
        <f>(Table8[[#This Row],[Adj Close]]-Table8[[#This Row],[Forecast 6 Period ]])</f>
        <v>0.61240000000000805</v>
      </c>
      <c r="O593" s="82">
        <f>Table8[[#This Row],[Erorr 2]]^2</f>
        <v>0.37503376000000987</v>
      </c>
      <c r="P593" s="82">
        <f>ABS(Table8[[#This Row],[Erorr 2]])</f>
        <v>0.61240000000000805</v>
      </c>
      <c r="Q593" s="83">
        <f>Table8[[#This Row],[Abs Erorr 4]]/Table8[[#This Row],[Adj Close]]</f>
        <v>7.7994060021295292E-3</v>
      </c>
    </row>
    <row r="594" spans="6:17" x14ac:dyDescent="0.25">
      <c r="F594" s="50">
        <v>44326</v>
      </c>
      <c r="G594" s="51">
        <v>75.950400000000002</v>
      </c>
      <c r="H594" s="82">
        <f t="shared" si="18"/>
        <v>78.002499999999998</v>
      </c>
      <c r="I594" s="82">
        <f>(Table8[[#This Row],[Adj Close]]-Table8[[#This Row],[Forecast 3 Period]])</f>
        <v>-2.0520999999999958</v>
      </c>
      <c r="J594" s="82">
        <f>Table8[[#This Row],[Erorr ]]^2</f>
        <v>4.2111144099999827</v>
      </c>
      <c r="K594" s="82">
        <f>ABS(Table8[[#This Row],[Erorr ]])</f>
        <v>2.0520999999999958</v>
      </c>
      <c r="L594" s="83">
        <f>Table8[[#This Row],[Abs Erorr ]]/Table8[[#This Row],[Adj Close]]</f>
        <v>2.7018949208957369E-2</v>
      </c>
      <c r="M594" s="85">
        <f t="shared" si="19"/>
        <v>78.005989999999997</v>
      </c>
      <c r="N594" s="82">
        <f>(Table8[[#This Row],[Adj Close]]-Table8[[#This Row],[Forecast 6 Period ]])</f>
        <v>-2.0555899999999951</v>
      </c>
      <c r="O594" s="82">
        <f>Table8[[#This Row],[Erorr 2]]^2</f>
        <v>4.22545024809998</v>
      </c>
      <c r="P594" s="82">
        <f>ABS(Table8[[#This Row],[Erorr 2]])</f>
        <v>2.0555899999999951</v>
      </c>
      <c r="Q594" s="83">
        <f>Table8[[#This Row],[Abs Erorr 4]]/Table8[[#This Row],[Adj Close]]</f>
        <v>2.7064900250689861E-2</v>
      </c>
    </row>
    <row r="595" spans="6:17" x14ac:dyDescent="0.25">
      <c r="F595" s="50">
        <v>44327</v>
      </c>
      <c r="G595" s="51">
        <v>74.517700000000005</v>
      </c>
      <c r="H595" s="82">
        <f t="shared" si="18"/>
        <v>77.331569999999999</v>
      </c>
      <c r="I595" s="82">
        <f>(Table8[[#This Row],[Adj Close]]-Table8[[#This Row],[Forecast 3 Period]])</f>
        <v>-2.8138699999999943</v>
      </c>
      <c r="J595" s="82">
        <f>Table8[[#This Row],[Erorr ]]^2</f>
        <v>7.9178643768999679</v>
      </c>
      <c r="K595" s="82">
        <f>ABS(Table8[[#This Row],[Erorr ]])</f>
        <v>2.8138699999999943</v>
      </c>
      <c r="L595" s="83">
        <f>Table8[[#This Row],[Abs Erorr ]]/Table8[[#This Row],[Adj Close]]</f>
        <v>3.77610956859913E-2</v>
      </c>
      <c r="M595" s="85">
        <f t="shared" si="19"/>
        <v>77.671400000000006</v>
      </c>
      <c r="N595" s="82">
        <f>(Table8[[#This Row],[Adj Close]]-Table8[[#This Row],[Forecast 6 Period ]])</f>
        <v>-3.1537000000000006</v>
      </c>
      <c r="O595" s="82">
        <f>Table8[[#This Row],[Erorr 2]]^2</f>
        <v>9.9458236900000045</v>
      </c>
      <c r="P595" s="82">
        <f>ABS(Table8[[#This Row],[Erorr 2]])</f>
        <v>3.1537000000000006</v>
      </c>
      <c r="Q595" s="83">
        <f>Table8[[#This Row],[Abs Erorr 4]]/Table8[[#This Row],[Adj Close]]</f>
        <v>4.2321488720129585E-2</v>
      </c>
    </row>
    <row r="596" spans="6:17" x14ac:dyDescent="0.25">
      <c r="F596" s="50">
        <v>44328</v>
      </c>
      <c r="G596" s="51">
        <v>73.067599999999999</v>
      </c>
      <c r="H596" s="82">
        <f t="shared" si="18"/>
        <v>76.147840000000002</v>
      </c>
      <c r="I596" s="82">
        <f>(Table8[[#This Row],[Adj Close]]-Table8[[#This Row],[Forecast 3 Period]])</f>
        <v>-3.0802400000000034</v>
      </c>
      <c r="J596" s="82">
        <f>Table8[[#This Row],[Erorr ]]^2</f>
        <v>9.4878784576000204</v>
      </c>
      <c r="K596" s="82">
        <f>ABS(Table8[[#This Row],[Erorr ]])</f>
        <v>3.0802400000000034</v>
      </c>
      <c r="L596" s="83">
        <f>Table8[[#This Row],[Abs Erorr ]]/Table8[[#This Row],[Adj Close]]</f>
        <v>4.2156030853620532E-2</v>
      </c>
      <c r="M596" s="85">
        <f t="shared" si="19"/>
        <v>76.994360000000015</v>
      </c>
      <c r="N596" s="82">
        <f>(Table8[[#This Row],[Adj Close]]-Table8[[#This Row],[Forecast 6 Period ]])</f>
        <v>-3.9267600000000158</v>
      </c>
      <c r="O596" s="82">
        <f>Table8[[#This Row],[Erorr 2]]^2</f>
        <v>15.419444097600124</v>
      </c>
      <c r="P596" s="82">
        <f>ABS(Table8[[#This Row],[Erorr 2]])</f>
        <v>3.9267600000000158</v>
      </c>
      <c r="Q596" s="83">
        <f>Table8[[#This Row],[Abs Erorr 4]]/Table8[[#This Row],[Adj Close]]</f>
        <v>5.3741466806081162E-2</v>
      </c>
    </row>
    <row r="597" spans="6:17" x14ac:dyDescent="0.25">
      <c r="F597" s="50">
        <v>44329</v>
      </c>
      <c r="G597" s="51">
        <v>73.408199999999994</v>
      </c>
      <c r="H597" s="82">
        <f t="shared" si="18"/>
        <v>74.367469999999997</v>
      </c>
      <c r="I597" s="82">
        <f>(Table8[[#This Row],[Adj Close]]-Table8[[#This Row],[Forecast 3 Period]])</f>
        <v>-0.95927000000000362</v>
      </c>
      <c r="J597" s="82">
        <f>Table8[[#This Row],[Erorr ]]^2</f>
        <v>0.92019893290000698</v>
      </c>
      <c r="K597" s="82">
        <f>ABS(Table8[[#This Row],[Erorr ]])</f>
        <v>0.95927000000000362</v>
      </c>
      <c r="L597" s="83">
        <f>Table8[[#This Row],[Abs Erorr ]]/Table8[[#This Row],[Adj Close]]</f>
        <v>1.306761369983195E-2</v>
      </c>
      <c r="M597" s="85">
        <f t="shared" si="19"/>
        <v>75.94256</v>
      </c>
      <c r="N597" s="82">
        <f>(Table8[[#This Row],[Adj Close]]-Table8[[#This Row],[Forecast 6 Period ]])</f>
        <v>-2.5343600000000066</v>
      </c>
      <c r="O597" s="82">
        <f>Table8[[#This Row],[Erorr 2]]^2</f>
        <v>6.4229806096000335</v>
      </c>
      <c r="P597" s="82">
        <f>ABS(Table8[[#This Row],[Erorr 2]])</f>
        <v>2.5343600000000066</v>
      </c>
      <c r="Q597" s="83">
        <f>Table8[[#This Row],[Abs Erorr 4]]/Table8[[#This Row],[Adj Close]]</f>
        <v>3.4524208467174057E-2</v>
      </c>
    </row>
    <row r="598" spans="6:17" x14ac:dyDescent="0.25">
      <c r="F598" s="50">
        <v>44330</v>
      </c>
      <c r="G598" s="51">
        <v>74.64</v>
      </c>
      <c r="H598" s="82">
        <f t="shared" si="18"/>
        <v>73.638869999999997</v>
      </c>
      <c r="I598" s="82">
        <f>(Table8[[#This Row],[Adj Close]]-Table8[[#This Row],[Forecast 3 Period]])</f>
        <v>1.0011300000000034</v>
      </c>
      <c r="J598" s="82">
        <f>Table8[[#This Row],[Erorr ]]^2</f>
        <v>1.0022612769000068</v>
      </c>
      <c r="K598" s="82">
        <f>ABS(Table8[[#This Row],[Erorr ]])</f>
        <v>1.0011300000000034</v>
      </c>
      <c r="L598" s="83">
        <f>Table8[[#This Row],[Abs Erorr ]]/Table8[[#This Row],[Adj Close]]</f>
        <v>1.3412781350482361E-2</v>
      </c>
      <c r="M598" s="85">
        <f t="shared" si="19"/>
        <v>75.03925000000001</v>
      </c>
      <c r="N598" s="82">
        <f>(Table8[[#This Row],[Adj Close]]-Table8[[#This Row],[Forecast 6 Period ]])</f>
        <v>-0.39925000000000921</v>
      </c>
      <c r="O598" s="82">
        <f>Table8[[#This Row],[Erorr 2]]^2</f>
        <v>0.15940056250000736</v>
      </c>
      <c r="P598" s="82">
        <f>ABS(Table8[[#This Row],[Erorr 2]])</f>
        <v>0.39925000000000921</v>
      </c>
      <c r="Q598" s="83">
        <f>Table8[[#This Row],[Abs Erorr 4]]/Table8[[#This Row],[Adj Close]]</f>
        <v>5.3490085744910126E-3</v>
      </c>
    </row>
    <row r="599" spans="6:17" x14ac:dyDescent="0.25">
      <c r="F599" s="50">
        <v>44333</v>
      </c>
      <c r="G599" s="51">
        <v>75.697100000000006</v>
      </c>
      <c r="H599" s="82">
        <f t="shared" si="18"/>
        <v>73.798740000000009</v>
      </c>
      <c r="I599" s="82">
        <f>(Table8[[#This Row],[Adj Close]]-Table8[[#This Row],[Forecast 3 Period]])</f>
        <v>1.8983599999999967</v>
      </c>
      <c r="J599" s="82">
        <f>Table8[[#This Row],[Erorr ]]^2</f>
        <v>3.6037706895999877</v>
      </c>
      <c r="K599" s="82">
        <f>ABS(Table8[[#This Row],[Erorr ]])</f>
        <v>1.8983599999999967</v>
      </c>
      <c r="L599" s="83">
        <f>Table8[[#This Row],[Abs Erorr ]]/Table8[[#This Row],[Adj Close]]</f>
        <v>2.5078371562450828E-2</v>
      </c>
      <c r="M599" s="85">
        <f t="shared" si="19"/>
        <v>74.573619999999991</v>
      </c>
      <c r="N599" s="82">
        <f>(Table8[[#This Row],[Adj Close]]-Table8[[#This Row],[Forecast 6 Period ]])</f>
        <v>1.1234800000000149</v>
      </c>
      <c r="O599" s="82">
        <f>Table8[[#This Row],[Erorr 2]]^2</f>
        <v>1.2622073104000335</v>
      </c>
      <c r="P599" s="82">
        <f>ABS(Table8[[#This Row],[Erorr 2]])</f>
        <v>1.1234800000000149</v>
      </c>
      <c r="Q599" s="83">
        <f>Table8[[#This Row],[Abs Erorr 4]]/Table8[[#This Row],[Adj Close]]</f>
        <v>1.4841783899251291E-2</v>
      </c>
    </row>
    <row r="600" spans="6:17" x14ac:dyDescent="0.25">
      <c r="F600" s="50">
        <v>44334</v>
      </c>
      <c r="G600" s="51">
        <v>75.566000000000003</v>
      </c>
      <c r="H600" s="82">
        <f t="shared" si="18"/>
        <v>74.693299999999994</v>
      </c>
      <c r="I600" s="82">
        <f>(Table8[[#This Row],[Adj Close]]-Table8[[#This Row],[Forecast 3 Period]])</f>
        <v>0.87270000000000891</v>
      </c>
      <c r="J600" s="82">
        <f>Table8[[#This Row],[Erorr ]]^2</f>
        <v>0.76160529000001553</v>
      </c>
      <c r="K600" s="82">
        <f>ABS(Table8[[#This Row],[Erorr ]])</f>
        <v>0.87270000000000891</v>
      </c>
      <c r="L600" s="83">
        <f>Table8[[#This Row],[Abs Erorr ]]/Table8[[#This Row],[Adj Close]]</f>
        <v>1.1548844718524321E-2</v>
      </c>
      <c r="M600" s="85">
        <f t="shared" si="19"/>
        <v>74.409390000000002</v>
      </c>
      <c r="N600" s="82">
        <f>(Table8[[#This Row],[Adj Close]]-Table8[[#This Row],[Forecast 6 Period ]])</f>
        <v>1.1566100000000006</v>
      </c>
      <c r="O600" s="82">
        <f>Table8[[#This Row],[Erorr 2]]^2</f>
        <v>1.3377466921000014</v>
      </c>
      <c r="P600" s="82">
        <f>ABS(Table8[[#This Row],[Erorr 2]])</f>
        <v>1.1566100000000006</v>
      </c>
      <c r="Q600" s="83">
        <f>Table8[[#This Row],[Abs Erorr 4]]/Table8[[#This Row],[Adj Close]]</f>
        <v>1.5305957705846552E-2</v>
      </c>
    </row>
    <row r="601" spans="6:17" x14ac:dyDescent="0.25">
      <c r="F601" s="50">
        <v>44335</v>
      </c>
      <c r="G601" s="51">
        <v>73.993600000000001</v>
      </c>
      <c r="H601" s="82">
        <f t="shared" si="18"/>
        <v>75.327529999999996</v>
      </c>
      <c r="I601" s="82">
        <f>(Table8[[#This Row],[Adj Close]]-Table8[[#This Row],[Forecast 3 Period]])</f>
        <v>-1.3339299999999952</v>
      </c>
      <c r="J601" s="82">
        <f>Table8[[#This Row],[Erorr ]]^2</f>
        <v>1.7793692448999872</v>
      </c>
      <c r="K601" s="82">
        <f>ABS(Table8[[#This Row],[Erorr ]])</f>
        <v>1.3339299999999952</v>
      </c>
      <c r="L601" s="83">
        <f>Table8[[#This Row],[Abs Erorr ]]/Table8[[#This Row],[Adj Close]]</f>
        <v>1.8027640228344008E-2</v>
      </c>
      <c r="M601" s="85">
        <f t="shared" si="19"/>
        <v>74.62079</v>
      </c>
      <c r="N601" s="82">
        <f>(Table8[[#This Row],[Adj Close]]-Table8[[#This Row],[Forecast 6 Period ]])</f>
        <v>-0.6271899999999988</v>
      </c>
      <c r="O601" s="82">
        <f>Table8[[#This Row],[Erorr 2]]^2</f>
        <v>0.39336729609999849</v>
      </c>
      <c r="P601" s="82">
        <f>ABS(Table8[[#This Row],[Erorr 2]])</f>
        <v>0.6271899999999988</v>
      </c>
      <c r="Q601" s="83">
        <f>Table8[[#This Row],[Abs Erorr 4]]/Table8[[#This Row],[Adj Close]]</f>
        <v>8.4762736236647339E-3</v>
      </c>
    </row>
    <row r="602" spans="6:17" x14ac:dyDescent="0.25">
      <c r="F602" s="50">
        <v>44336</v>
      </c>
      <c r="G602" s="51">
        <v>74.098399999999998</v>
      </c>
      <c r="H602" s="82">
        <f t="shared" si="18"/>
        <v>74.976370000000003</v>
      </c>
      <c r="I602" s="82">
        <f>(Table8[[#This Row],[Adj Close]]-Table8[[#This Row],[Forecast 3 Period]])</f>
        <v>-0.8779700000000048</v>
      </c>
      <c r="J602" s="82">
        <f>Table8[[#This Row],[Erorr ]]^2</f>
        <v>0.77083132090000839</v>
      </c>
      <c r="K602" s="82">
        <f>ABS(Table8[[#This Row],[Erorr ]])</f>
        <v>0.8779700000000048</v>
      </c>
      <c r="L602" s="83">
        <f>Table8[[#This Row],[Abs Erorr ]]/Table8[[#This Row],[Adj Close]]</f>
        <v>1.184870388564402E-2</v>
      </c>
      <c r="M602" s="85">
        <f t="shared" si="19"/>
        <v>74.626919999999998</v>
      </c>
      <c r="N602" s="82">
        <f>(Table8[[#This Row],[Adj Close]]-Table8[[#This Row],[Forecast 6 Period ]])</f>
        <v>-0.52852000000000032</v>
      </c>
      <c r="O602" s="82">
        <f>Table8[[#This Row],[Erorr 2]]^2</f>
        <v>0.27933339040000033</v>
      </c>
      <c r="P602" s="82">
        <f>ABS(Table8[[#This Row],[Erorr 2]])</f>
        <v>0.52852000000000032</v>
      </c>
      <c r="Q602" s="83">
        <f>Table8[[#This Row],[Abs Erorr 4]]/Table8[[#This Row],[Adj Close]]</f>
        <v>7.1326776286667502E-3</v>
      </c>
    </row>
    <row r="603" spans="6:17" x14ac:dyDescent="0.25">
      <c r="F603" s="50">
        <v>44337</v>
      </c>
      <c r="G603" s="51">
        <v>67.476500000000001</v>
      </c>
      <c r="H603" s="82">
        <f t="shared" si="18"/>
        <v>74.507239999999996</v>
      </c>
      <c r="I603" s="82">
        <f>(Table8[[#This Row],[Adj Close]]-Table8[[#This Row],[Forecast 3 Period]])</f>
        <v>-7.0307399999999944</v>
      </c>
      <c r="J603" s="82">
        <f>Table8[[#This Row],[Erorr ]]^2</f>
        <v>49.431304947599919</v>
      </c>
      <c r="K603" s="82">
        <f>ABS(Table8[[#This Row],[Erorr ]])</f>
        <v>7.0307399999999944</v>
      </c>
      <c r="L603" s="83">
        <f>Table8[[#This Row],[Abs Erorr ]]/Table8[[#This Row],[Adj Close]]</f>
        <v>0.1041953865419812</v>
      </c>
      <c r="M603" s="85">
        <f t="shared" si="19"/>
        <v>74.675839999999994</v>
      </c>
      <c r="N603" s="82">
        <f>(Table8[[#This Row],[Adj Close]]-Table8[[#This Row],[Forecast 6 Period ]])</f>
        <v>-7.1993399999999923</v>
      </c>
      <c r="O603" s="82">
        <f>Table8[[#This Row],[Erorr 2]]^2</f>
        <v>51.830496435599891</v>
      </c>
      <c r="P603" s="82">
        <f>ABS(Table8[[#This Row],[Erorr 2]])</f>
        <v>7.1993399999999923</v>
      </c>
      <c r="Q603" s="83">
        <f>Table8[[#This Row],[Abs Erorr 4]]/Table8[[#This Row],[Adj Close]]</f>
        <v>0.10669403421932068</v>
      </c>
    </row>
    <row r="604" spans="6:17" x14ac:dyDescent="0.25">
      <c r="F604" s="50">
        <v>44340</v>
      </c>
      <c r="G604" s="51">
        <v>66.926199999999994</v>
      </c>
      <c r="H604" s="82">
        <f t="shared" si="18"/>
        <v>71.418199999999999</v>
      </c>
      <c r="I604" s="82">
        <f>(Table8[[#This Row],[Adj Close]]-Table8[[#This Row],[Forecast 3 Period]])</f>
        <v>-4.4920000000000044</v>
      </c>
      <c r="J604" s="82">
        <f>Table8[[#This Row],[Erorr ]]^2</f>
        <v>20.178064000000038</v>
      </c>
      <c r="K604" s="82">
        <f>ABS(Table8[[#This Row],[Erorr ]])</f>
        <v>4.4920000000000044</v>
      </c>
      <c r="L604" s="83">
        <f>Table8[[#This Row],[Abs Erorr ]]/Table8[[#This Row],[Adj Close]]</f>
        <v>6.7118706874139053E-2</v>
      </c>
      <c r="M604" s="85">
        <f t="shared" si="19"/>
        <v>73.26061</v>
      </c>
      <c r="N604" s="82">
        <f>(Table8[[#This Row],[Adj Close]]-Table8[[#This Row],[Forecast 6 Period ]])</f>
        <v>-6.3344100000000054</v>
      </c>
      <c r="O604" s="82">
        <f>Table8[[#This Row],[Erorr 2]]^2</f>
        <v>40.124750048100069</v>
      </c>
      <c r="P604" s="82">
        <f>ABS(Table8[[#This Row],[Erorr 2]])</f>
        <v>6.3344100000000054</v>
      </c>
      <c r="Q604" s="83">
        <f>Table8[[#This Row],[Abs Erorr 4]]/Table8[[#This Row],[Adj Close]]</f>
        <v>9.4647686556236663E-2</v>
      </c>
    </row>
    <row r="605" spans="6:17" x14ac:dyDescent="0.25">
      <c r="F605" s="50">
        <v>44341</v>
      </c>
      <c r="G605" s="51">
        <v>68.289000000000001</v>
      </c>
      <c r="H605" s="82">
        <f t="shared" si="18"/>
        <v>69.242949999999993</v>
      </c>
      <c r="I605" s="82">
        <f>(Table8[[#This Row],[Adj Close]]-Table8[[#This Row],[Forecast 3 Period]])</f>
        <v>-0.95394999999999186</v>
      </c>
      <c r="J605" s="82">
        <f>Table8[[#This Row],[Erorr ]]^2</f>
        <v>0.91002060249998451</v>
      </c>
      <c r="K605" s="82">
        <f>ABS(Table8[[#This Row],[Erorr ]])</f>
        <v>0.95394999999999186</v>
      </c>
      <c r="L605" s="83">
        <f>Table8[[#This Row],[Abs Erorr ]]/Table8[[#This Row],[Adj Close]]</f>
        <v>1.396930691619429E-2</v>
      </c>
      <c r="M605" s="85">
        <f t="shared" si="19"/>
        <v>71.625250000000008</v>
      </c>
      <c r="N605" s="82">
        <f>(Table8[[#This Row],[Adj Close]]-Table8[[#This Row],[Forecast 6 Period ]])</f>
        <v>-3.3362500000000068</v>
      </c>
      <c r="O605" s="82">
        <f>Table8[[#This Row],[Erorr 2]]^2</f>
        <v>11.130564062500046</v>
      </c>
      <c r="P605" s="82">
        <f>ABS(Table8[[#This Row],[Erorr 2]])</f>
        <v>3.3362500000000068</v>
      </c>
      <c r="Q605" s="83">
        <f>Table8[[#This Row],[Abs Erorr 4]]/Table8[[#This Row],[Adj Close]]</f>
        <v>4.8854866816031961E-2</v>
      </c>
    </row>
    <row r="606" spans="6:17" x14ac:dyDescent="0.25">
      <c r="F606" s="50">
        <v>44342</v>
      </c>
      <c r="G606" s="51">
        <v>69.206299999999999</v>
      </c>
      <c r="H606" s="82">
        <f t="shared" si="18"/>
        <v>67.636410000000012</v>
      </c>
      <c r="I606" s="82">
        <f>(Table8[[#This Row],[Adj Close]]-Table8[[#This Row],[Forecast 3 Period]])</f>
        <v>1.5698899999999867</v>
      </c>
      <c r="J606" s="82">
        <f>Table8[[#This Row],[Erorr ]]^2</f>
        <v>2.4645546120999584</v>
      </c>
      <c r="K606" s="82">
        <f>ABS(Table8[[#This Row],[Erorr ]])</f>
        <v>1.5698899999999867</v>
      </c>
      <c r="L606" s="83">
        <f>Table8[[#This Row],[Abs Erorr ]]/Table8[[#This Row],[Adj Close]]</f>
        <v>2.2684206495651216E-2</v>
      </c>
      <c r="M606" s="85">
        <f t="shared" si="19"/>
        <v>70.313980000000001</v>
      </c>
      <c r="N606" s="82">
        <f>(Table8[[#This Row],[Adj Close]]-Table8[[#This Row],[Forecast 6 Period ]])</f>
        <v>-1.107680000000002</v>
      </c>
      <c r="O606" s="82">
        <f>Table8[[#This Row],[Erorr 2]]^2</f>
        <v>1.2269549824000043</v>
      </c>
      <c r="P606" s="82">
        <f>ABS(Table8[[#This Row],[Erorr 2]])</f>
        <v>1.107680000000002</v>
      </c>
      <c r="Q606" s="83">
        <f>Table8[[#This Row],[Abs Erorr 4]]/Table8[[#This Row],[Adj Close]]</f>
        <v>1.6005479269950888E-2</v>
      </c>
    </row>
    <row r="607" spans="6:17" x14ac:dyDescent="0.25">
      <c r="F607" s="50">
        <v>44343</v>
      </c>
      <c r="G607" s="51">
        <v>69.538200000000003</v>
      </c>
      <c r="H607" s="82">
        <f t="shared" si="18"/>
        <v>68.247079999999997</v>
      </c>
      <c r="I607" s="82">
        <f>(Table8[[#This Row],[Adj Close]]-Table8[[#This Row],[Forecast 3 Period]])</f>
        <v>1.2911200000000065</v>
      </c>
      <c r="J607" s="82">
        <f>Table8[[#This Row],[Erorr ]]^2</f>
        <v>1.6669908544000167</v>
      </c>
      <c r="K607" s="82">
        <f>ABS(Table8[[#This Row],[Erorr ]])</f>
        <v>1.2911200000000065</v>
      </c>
      <c r="L607" s="83">
        <f>Table8[[#This Row],[Abs Erorr ]]/Table8[[#This Row],[Adj Close]]</f>
        <v>1.8567060982309095E-2</v>
      </c>
      <c r="M607" s="85">
        <f t="shared" si="19"/>
        <v>69.188800000000001</v>
      </c>
      <c r="N607" s="82">
        <f>(Table8[[#This Row],[Adj Close]]-Table8[[#This Row],[Forecast 6 Period ]])</f>
        <v>0.34940000000000282</v>
      </c>
      <c r="O607" s="82">
        <f>Table8[[#This Row],[Erorr 2]]^2</f>
        <v>0.12208036000000197</v>
      </c>
      <c r="P607" s="82">
        <f>ABS(Table8[[#This Row],[Erorr 2]])</f>
        <v>0.34940000000000282</v>
      </c>
      <c r="Q607" s="83">
        <f>Table8[[#This Row],[Abs Erorr 4]]/Table8[[#This Row],[Adj Close]]</f>
        <v>5.0245764198671066E-3</v>
      </c>
    </row>
    <row r="608" spans="6:17" x14ac:dyDescent="0.25">
      <c r="F608" s="50">
        <v>44344</v>
      </c>
      <c r="G608" s="51">
        <v>69.643100000000004</v>
      </c>
      <c r="H608" s="82">
        <f t="shared" si="18"/>
        <v>69.063869999999994</v>
      </c>
      <c r="I608" s="82">
        <f>(Table8[[#This Row],[Adj Close]]-Table8[[#This Row],[Forecast 3 Period]])</f>
        <v>0.57923000000000968</v>
      </c>
      <c r="J608" s="82">
        <f>Table8[[#This Row],[Erorr ]]^2</f>
        <v>0.33550739290001119</v>
      </c>
      <c r="K608" s="82">
        <f>ABS(Table8[[#This Row],[Erorr ]])</f>
        <v>0.57923000000000968</v>
      </c>
      <c r="L608" s="83">
        <f>Table8[[#This Row],[Abs Erorr ]]/Table8[[#This Row],[Adj Close]]</f>
        <v>8.3171197146595949E-3</v>
      </c>
      <c r="M608" s="85">
        <f t="shared" si="19"/>
        <v>68.949429999999992</v>
      </c>
      <c r="N608" s="82">
        <f>(Table8[[#This Row],[Adj Close]]-Table8[[#This Row],[Forecast 6 Period ]])</f>
        <v>0.69367000000001156</v>
      </c>
      <c r="O608" s="82">
        <f>Table8[[#This Row],[Erorr 2]]^2</f>
        <v>0.48117806890001602</v>
      </c>
      <c r="P608" s="82">
        <f>ABS(Table8[[#This Row],[Erorr 2]])</f>
        <v>0.69367000000001156</v>
      </c>
      <c r="Q608" s="83">
        <f>Table8[[#This Row],[Abs Erorr 4]]/Table8[[#This Row],[Adj Close]]</f>
        <v>9.9603550100442334E-3</v>
      </c>
    </row>
    <row r="609" spans="6:17" x14ac:dyDescent="0.25">
      <c r="F609" s="50">
        <v>44348</v>
      </c>
      <c r="G609" s="51">
        <v>69.7654</v>
      </c>
      <c r="H609" s="82">
        <f t="shared" si="18"/>
        <v>69.480590000000007</v>
      </c>
      <c r="I609" s="82">
        <f>(Table8[[#This Row],[Adj Close]]-Table8[[#This Row],[Forecast 3 Period]])</f>
        <v>0.28480999999999312</v>
      </c>
      <c r="J609" s="82">
        <f>Table8[[#This Row],[Erorr ]]^2</f>
        <v>8.111673609999609E-2</v>
      </c>
      <c r="K609" s="82">
        <f>ABS(Table8[[#This Row],[Erorr ]])</f>
        <v>0.28480999999999312</v>
      </c>
      <c r="L609" s="83">
        <f>Table8[[#This Row],[Abs Erorr ]]/Table8[[#This Row],[Adj Close]]</f>
        <v>4.0823961447937389E-3</v>
      </c>
      <c r="M609" s="85">
        <f t="shared" si="19"/>
        <v>68.775589999999994</v>
      </c>
      <c r="N609" s="82">
        <f>(Table8[[#This Row],[Adj Close]]-Table8[[#This Row],[Forecast 6 Period ]])</f>
        <v>0.98981000000000563</v>
      </c>
      <c r="O609" s="82">
        <f>Table8[[#This Row],[Erorr 2]]^2</f>
        <v>0.97972383610001113</v>
      </c>
      <c r="P609" s="82">
        <f>ABS(Table8[[#This Row],[Erorr 2]])</f>
        <v>0.98981000000000563</v>
      </c>
      <c r="Q609" s="83">
        <f>Table8[[#This Row],[Abs Erorr 4]]/Table8[[#This Row],[Adj Close]]</f>
        <v>1.4187691893116153E-2</v>
      </c>
    </row>
    <row r="610" spans="6:17" x14ac:dyDescent="0.25">
      <c r="F610" s="50">
        <v>44349</v>
      </c>
      <c r="G610" s="51">
        <v>69.188800000000001</v>
      </c>
      <c r="H610" s="82">
        <f t="shared" si="18"/>
        <v>69.660550000000001</v>
      </c>
      <c r="I610" s="82">
        <f>(Table8[[#This Row],[Adj Close]]-Table8[[#This Row],[Forecast 3 Period]])</f>
        <v>-0.47175000000000011</v>
      </c>
      <c r="J610" s="82">
        <f>Table8[[#This Row],[Erorr ]]^2</f>
        <v>0.22254806250000012</v>
      </c>
      <c r="K610" s="82">
        <f>ABS(Table8[[#This Row],[Erorr ]])</f>
        <v>0.47175000000000011</v>
      </c>
      <c r="L610" s="83">
        <f>Table8[[#This Row],[Abs Erorr ]]/Table8[[#This Row],[Adj Close]]</f>
        <v>6.818300071687905E-3</v>
      </c>
      <c r="M610" s="85">
        <f t="shared" si="19"/>
        <v>69.152120000000011</v>
      </c>
      <c r="N610" s="82">
        <f>(Table8[[#This Row],[Adj Close]]-Table8[[#This Row],[Forecast 6 Period ]])</f>
        <v>3.6679999999989832E-2</v>
      </c>
      <c r="O610" s="82">
        <f>Table8[[#This Row],[Erorr 2]]^2</f>
        <v>1.345422399999254E-3</v>
      </c>
      <c r="P610" s="82">
        <f>ABS(Table8[[#This Row],[Erorr 2]])</f>
        <v>3.6679999999989832E-2</v>
      </c>
      <c r="Q610" s="83">
        <f>Table8[[#This Row],[Abs Erorr 4]]/Table8[[#This Row],[Adj Close]]</f>
        <v>5.3014360705764272E-4</v>
      </c>
    </row>
    <row r="611" spans="6:17" x14ac:dyDescent="0.25">
      <c r="F611" s="50">
        <v>44350</v>
      </c>
      <c r="G611" s="51">
        <v>69.258700000000005</v>
      </c>
      <c r="H611" s="82">
        <f t="shared" si="18"/>
        <v>69.498070000000013</v>
      </c>
      <c r="I611" s="82">
        <f>(Table8[[#This Row],[Adj Close]]-Table8[[#This Row],[Forecast 3 Period]])</f>
        <v>-0.23937000000000808</v>
      </c>
      <c r="J611" s="82">
        <f>Table8[[#This Row],[Erorr ]]^2</f>
        <v>5.7297996900003867E-2</v>
      </c>
      <c r="K611" s="82">
        <f>ABS(Table8[[#This Row],[Erorr ]])</f>
        <v>0.23937000000000808</v>
      </c>
      <c r="L611" s="83">
        <f>Table8[[#This Row],[Abs Erorr ]]/Table8[[#This Row],[Adj Close]]</f>
        <v>3.4561722931560667E-3</v>
      </c>
      <c r="M611" s="85">
        <f t="shared" si="19"/>
        <v>69.376630000000006</v>
      </c>
      <c r="N611" s="82">
        <f>(Table8[[#This Row],[Adj Close]]-Table8[[#This Row],[Forecast 6 Period ]])</f>
        <v>-0.1179300000000012</v>
      </c>
      <c r="O611" s="82">
        <f>Table8[[#This Row],[Erorr 2]]^2</f>
        <v>1.3907484900000284E-2</v>
      </c>
      <c r="P611" s="82">
        <f>ABS(Table8[[#This Row],[Erorr 2]])</f>
        <v>0.1179300000000012</v>
      </c>
      <c r="Q611" s="83">
        <f>Table8[[#This Row],[Abs Erorr 4]]/Table8[[#This Row],[Adj Close]]</f>
        <v>1.7027463697701689E-3</v>
      </c>
    </row>
    <row r="612" spans="6:17" x14ac:dyDescent="0.25">
      <c r="F612" s="50">
        <v>44351</v>
      </c>
      <c r="G612" s="51">
        <v>69.040300000000002</v>
      </c>
      <c r="H612" s="82">
        <f t="shared" si="18"/>
        <v>69.389740000000003</v>
      </c>
      <c r="I612" s="82">
        <f>(Table8[[#This Row],[Adj Close]]-Table8[[#This Row],[Forecast 3 Period]])</f>
        <v>-0.34944000000000131</v>
      </c>
      <c r="J612" s="82">
        <f>Table8[[#This Row],[Erorr ]]^2</f>
        <v>0.12210831360000091</v>
      </c>
      <c r="K612" s="82">
        <f>ABS(Table8[[#This Row],[Erorr ]])</f>
        <v>0.34944000000000131</v>
      </c>
      <c r="L612" s="83">
        <f>Table8[[#This Row],[Abs Erorr ]]/Table8[[#This Row],[Adj Close]]</f>
        <v>5.0613916799318844E-3</v>
      </c>
      <c r="M612" s="85">
        <f t="shared" si="19"/>
        <v>69.445650000000001</v>
      </c>
      <c r="N612" s="82">
        <f>(Table8[[#This Row],[Adj Close]]-Table8[[#This Row],[Forecast 6 Period ]])</f>
        <v>-0.40534999999999854</v>
      </c>
      <c r="O612" s="82">
        <f>Table8[[#This Row],[Erorr 2]]^2</f>
        <v>0.16430862249999881</v>
      </c>
      <c r="P612" s="82">
        <f>ABS(Table8[[#This Row],[Erorr 2]])</f>
        <v>0.40534999999999854</v>
      </c>
      <c r="Q612" s="83">
        <f>Table8[[#This Row],[Abs Erorr 4]]/Table8[[#This Row],[Adj Close]]</f>
        <v>5.8712085550033611E-3</v>
      </c>
    </row>
    <row r="613" spans="6:17" x14ac:dyDescent="0.25">
      <c r="F613" s="50">
        <v>44354</v>
      </c>
      <c r="G613" s="51">
        <v>69.249899999999997</v>
      </c>
      <c r="H613" s="82">
        <f t="shared" si="18"/>
        <v>69.150370000000009</v>
      </c>
      <c r="I613" s="82">
        <f>(Table8[[#This Row],[Adj Close]]-Table8[[#This Row],[Forecast 3 Period]])</f>
        <v>9.952999999998724E-2</v>
      </c>
      <c r="J613" s="82">
        <f>Table8[[#This Row],[Erorr ]]^2</f>
        <v>9.9062208999974605E-3</v>
      </c>
      <c r="K613" s="82">
        <f>ABS(Table8[[#This Row],[Erorr ]])</f>
        <v>9.952999999998724E-2</v>
      </c>
      <c r="L613" s="83">
        <f>Table8[[#This Row],[Abs Erorr ]]/Table8[[#This Row],[Adj Close]]</f>
        <v>1.4372583931527301E-3</v>
      </c>
      <c r="M613" s="85">
        <f t="shared" si="19"/>
        <v>69.368770000000012</v>
      </c>
      <c r="N613" s="82">
        <f>(Table8[[#This Row],[Adj Close]]-Table8[[#This Row],[Forecast 6 Period ]])</f>
        <v>-0.11887000000001535</v>
      </c>
      <c r="O613" s="82">
        <f>Table8[[#This Row],[Erorr 2]]^2</f>
        <v>1.413007690000365E-2</v>
      </c>
      <c r="P613" s="82">
        <f>ABS(Table8[[#This Row],[Erorr 2]])</f>
        <v>0.11887000000001535</v>
      </c>
      <c r="Q613" s="83">
        <f>Table8[[#This Row],[Abs Erorr 4]]/Table8[[#This Row],[Adj Close]]</f>
        <v>1.716536774782568E-3</v>
      </c>
    </row>
    <row r="614" spans="6:17" x14ac:dyDescent="0.25">
      <c r="F614" s="50">
        <v>44355</v>
      </c>
      <c r="G614" s="51">
        <v>69.686700000000002</v>
      </c>
      <c r="H614" s="82">
        <f t="shared" si="18"/>
        <v>69.189660000000003</v>
      </c>
      <c r="I614" s="82">
        <f>(Table8[[#This Row],[Adj Close]]-Table8[[#This Row],[Forecast 3 Period]])</f>
        <v>0.49703999999999837</v>
      </c>
      <c r="J614" s="82">
        <f>Table8[[#This Row],[Erorr ]]^2</f>
        <v>0.24704876159999839</v>
      </c>
      <c r="K614" s="82">
        <f>ABS(Table8[[#This Row],[Erorr ]])</f>
        <v>0.49703999999999837</v>
      </c>
      <c r="L614" s="83">
        <f>Table8[[#This Row],[Abs Erorr ]]/Table8[[#This Row],[Adj Close]]</f>
        <v>7.1324944358105401E-3</v>
      </c>
      <c r="M614" s="85">
        <f t="shared" si="19"/>
        <v>69.288390000000007</v>
      </c>
      <c r="N614" s="82">
        <f>(Table8[[#This Row],[Adj Close]]-Table8[[#This Row],[Forecast 6 Period ]])</f>
        <v>0.39830999999999506</v>
      </c>
      <c r="O614" s="82">
        <f>Table8[[#This Row],[Erorr 2]]^2</f>
        <v>0.15865085609999607</v>
      </c>
      <c r="P614" s="82">
        <f>ABS(Table8[[#This Row],[Erorr 2]])</f>
        <v>0.39830999999999506</v>
      </c>
      <c r="Q614" s="83">
        <f>Table8[[#This Row],[Abs Erorr 4]]/Table8[[#This Row],[Adj Close]]</f>
        <v>5.7157248083205981E-3</v>
      </c>
    </row>
    <row r="615" spans="6:17" x14ac:dyDescent="0.25">
      <c r="F615" s="50">
        <v>44356</v>
      </c>
      <c r="G615" s="51">
        <v>68.965999999999994</v>
      </c>
      <c r="H615" s="82">
        <f t="shared" si="18"/>
        <v>69.361739999999998</v>
      </c>
      <c r="I615" s="82">
        <f>(Table8[[#This Row],[Adj Close]]-Table8[[#This Row],[Forecast 3 Period]])</f>
        <v>-0.39574000000000353</v>
      </c>
      <c r="J615" s="82">
        <f>Table8[[#This Row],[Erorr ]]^2</f>
        <v>0.1566101476000028</v>
      </c>
      <c r="K615" s="82">
        <f>ABS(Table8[[#This Row],[Erorr ]])</f>
        <v>0.39574000000000353</v>
      </c>
      <c r="L615" s="83">
        <f>Table8[[#This Row],[Abs Erorr ]]/Table8[[#This Row],[Adj Close]]</f>
        <v>5.7381898326712231E-3</v>
      </c>
      <c r="M615" s="85">
        <f t="shared" si="19"/>
        <v>69.342540000000014</v>
      </c>
      <c r="N615" s="82">
        <f>(Table8[[#This Row],[Adj Close]]-Table8[[#This Row],[Forecast 6 Period ]])</f>
        <v>-0.37654000000001986</v>
      </c>
      <c r="O615" s="82">
        <f>Table8[[#This Row],[Erorr 2]]^2</f>
        <v>0.14178237160001494</v>
      </c>
      <c r="P615" s="82">
        <f>ABS(Table8[[#This Row],[Erorr 2]])</f>
        <v>0.37654000000001986</v>
      </c>
      <c r="Q615" s="83">
        <f>Table8[[#This Row],[Abs Erorr 4]]/Table8[[#This Row],[Adj Close]]</f>
        <v>5.459791781457818E-3</v>
      </c>
    </row>
    <row r="616" spans="6:17" x14ac:dyDescent="0.25">
      <c r="F616" s="50">
        <v>44357</v>
      </c>
      <c r="G616" s="51">
        <v>69.045100000000005</v>
      </c>
      <c r="H616" s="82">
        <f t="shared" si="18"/>
        <v>69.267379999999989</v>
      </c>
      <c r="I616" s="82">
        <f>(Table8[[#This Row],[Adj Close]]-Table8[[#This Row],[Forecast 3 Period]])</f>
        <v>-0.2222799999999836</v>
      </c>
      <c r="J616" s="82">
        <f>Table8[[#This Row],[Erorr ]]^2</f>
        <v>4.9408398399992712E-2</v>
      </c>
      <c r="K616" s="82">
        <f>ABS(Table8[[#This Row],[Erorr ]])</f>
        <v>0.2222799999999836</v>
      </c>
      <c r="L616" s="83">
        <f>Table8[[#This Row],[Abs Erorr ]]/Table8[[#This Row],[Adj Close]]</f>
        <v>3.2193450367945528E-3</v>
      </c>
      <c r="M616" s="85">
        <f t="shared" si="19"/>
        <v>69.233330000000009</v>
      </c>
      <c r="N616" s="82">
        <f>(Table8[[#This Row],[Adj Close]]-Table8[[#This Row],[Forecast 6 Period ]])</f>
        <v>-0.18823000000000434</v>
      </c>
      <c r="O616" s="82">
        <f>Table8[[#This Row],[Erorr 2]]^2</f>
        <v>3.5430532900001636E-2</v>
      </c>
      <c r="P616" s="82">
        <f>ABS(Table8[[#This Row],[Erorr 2]])</f>
        <v>0.18823000000000434</v>
      </c>
      <c r="Q616" s="83">
        <f>Table8[[#This Row],[Abs Erorr 4]]/Table8[[#This Row],[Adj Close]]</f>
        <v>2.7261891140718795E-3</v>
      </c>
    </row>
    <row r="617" spans="6:17" x14ac:dyDescent="0.25">
      <c r="F617" s="50">
        <v>44358</v>
      </c>
      <c r="G617" s="51">
        <v>72.191900000000004</v>
      </c>
      <c r="H617" s="82">
        <f t="shared" si="18"/>
        <v>69.213849999999994</v>
      </c>
      <c r="I617" s="82">
        <f>(Table8[[#This Row],[Adj Close]]-Table8[[#This Row],[Forecast 3 Period]])</f>
        <v>2.9780500000000103</v>
      </c>
      <c r="J617" s="82">
        <f>Table8[[#This Row],[Erorr ]]^2</f>
        <v>8.8687818025000613</v>
      </c>
      <c r="K617" s="82">
        <f>ABS(Table8[[#This Row],[Erorr ]])</f>
        <v>2.9780500000000103</v>
      </c>
      <c r="L617" s="83">
        <f>Table8[[#This Row],[Abs Erorr ]]/Table8[[#This Row],[Adj Close]]</f>
        <v>4.1251857895415002E-2</v>
      </c>
      <c r="M617" s="85">
        <f t="shared" si="19"/>
        <v>69.219440000000006</v>
      </c>
      <c r="N617" s="82">
        <f>(Table8[[#This Row],[Adj Close]]-Table8[[#This Row],[Forecast 6 Period ]])</f>
        <v>2.9724599999999981</v>
      </c>
      <c r="O617" s="82">
        <f>Table8[[#This Row],[Erorr 2]]^2</f>
        <v>8.8355184515999881</v>
      </c>
      <c r="P617" s="82">
        <f>ABS(Table8[[#This Row],[Erorr 2]])</f>
        <v>2.9724599999999981</v>
      </c>
      <c r="Q617" s="83">
        <f>Table8[[#This Row],[Abs Erorr 4]]/Table8[[#This Row],[Adj Close]]</f>
        <v>4.1174425385673431E-2</v>
      </c>
    </row>
    <row r="618" spans="6:17" x14ac:dyDescent="0.25">
      <c r="F618" s="50">
        <v>44361</v>
      </c>
      <c r="G618" s="51">
        <v>71.515000000000001</v>
      </c>
      <c r="H618" s="82">
        <f t="shared" si="18"/>
        <v>70.280090000000001</v>
      </c>
      <c r="I618" s="82">
        <f>(Table8[[#This Row],[Adj Close]]-Table8[[#This Row],[Forecast 3 Period]])</f>
        <v>1.2349099999999993</v>
      </c>
      <c r="J618" s="82">
        <f>Table8[[#This Row],[Erorr ]]^2</f>
        <v>1.5250027080999982</v>
      </c>
      <c r="K618" s="82">
        <f>ABS(Table8[[#This Row],[Erorr ]])</f>
        <v>1.2349099999999993</v>
      </c>
      <c r="L618" s="83">
        <f>Table8[[#This Row],[Abs Erorr ]]/Table8[[#This Row],[Adj Close]]</f>
        <v>1.726784590645318E-2</v>
      </c>
      <c r="M618" s="85">
        <f t="shared" si="19"/>
        <v>69.806960000000004</v>
      </c>
      <c r="N618" s="82">
        <f>(Table8[[#This Row],[Adj Close]]-Table8[[#This Row],[Forecast 6 Period ]])</f>
        <v>1.7080399999999969</v>
      </c>
      <c r="O618" s="82">
        <f>Table8[[#This Row],[Erorr 2]]^2</f>
        <v>2.9174006415999894</v>
      </c>
      <c r="P618" s="82">
        <f>ABS(Table8[[#This Row],[Erorr 2]])</f>
        <v>1.7080399999999969</v>
      </c>
      <c r="Q618" s="83">
        <f>Table8[[#This Row],[Abs Erorr 4]]/Table8[[#This Row],[Adj Close]]</f>
        <v>2.3883660770467691E-2</v>
      </c>
    </row>
    <row r="619" spans="6:17" x14ac:dyDescent="0.25">
      <c r="F619" s="50">
        <v>44362</v>
      </c>
      <c r="G619" s="51">
        <v>72.051199999999994</v>
      </c>
      <c r="H619" s="82">
        <f t="shared" si="18"/>
        <v>70.977100000000007</v>
      </c>
      <c r="I619" s="82">
        <f>(Table8[[#This Row],[Adj Close]]-Table8[[#This Row],[Forecast 3 Period]])</f>
        <v>1.0740999999999872</v>
      </c>
      <c r="J619" s="82">
        <f>Table8[[#This Row],[Erorr ]]^2</f>
        <v>1.1536908099999725</v>
      </c>
      <c r="K619" s="82">
        <f>ABS(Table8[[#This Row],[Erorr ]])</f>
        <v>1.0740999999999872</v>
      </c>
      <c r="L619" s="83">
        <f>Table8[[#This Row],[Abs Erorr ]]/Table8[[#This Row],[Adj Close]]</f>
        <v>1.4907454698880619E-2</v>
      </c>
      <c r="M619" s="85">
        <f t="shared" si="19"/>
        <v>70.237260000000006</v>
      </c>
      <c r="N619" s="82">
        <f>(Table8[[#This Row],[Adj Close]]-Table8[[#This Row],[Forecast 6 Period ]])</f>
        <v>1.8139399999999881</v>
      </c>
      <c r="O619" s="82">
        <f>Table8[[#This Row],[Erorr 2]]^2</f>
        <v>3.2903783235999571</v>
      </c>
      <c r="P619" s="82">
        <f>ABS(Table8[[#This Row],[Erorr 2]])</f>
        <v>1.8139399999999881</v>
      </c>
      <c r="Q619" s="83">
        <f>Table8[[#This Row],[Abs Erorr 4]]/Table8[[#This Row],[Adj Close]]</f>
        <v>2.5175708385148175E-2</v>
      </c>
    </row>
    <row r="620" spans="6:17" x14ac:dyDescent="0.25">
      <c r="F620" s="50">
        <v>44363</v>
      </c>
      <c r="G620" s="51">
        <v>71.611699999999999</v>
      </c>
      <c r="H620" s="82">
        <f t="shared" si="18"/>
        <v>71.932549999999992</v>
      </c>
      <c r="I620" s="82">
        <f>(Table8[[#This Row],[Adj Close]]-Table8[[#This Row],[Forecast 3 Period]])</f>
        <v>-0.32084999999999297</v>
      </c>
      <c r="J620" s="82">
        <f>Table8[[#This Row],[Erorr ]]^2</f>
        <v>0.10294472249999549</v>
      </c>
      <c r="K620" s="82">
        <f>ABS(Table8[[#This Row],[Erorr ]])</f>
        <v>0.32084999999999297</v>
      </c>
      <c r="L620" s="83">
        <f>Table8[[#This Row],[Abs Erorr ]]/Table8[[#This Row],[Adj Close]]</f>
        <v>4.4804131168509195E-3</v>
      </c>
      <c r="M620" s="85">
        <f t="shared" si="19"/>
        <v>70.825910000000007</v>
      </c>
      <c r="N620" s="82">
        <f>(Table8[[#This Row],[Adj Close]]-Table8[[#This Row],[Forecast 6 Period ]])</f>
        <v>0.78578999999999155</v>
      </c>
      <c r="O620" s="82">
        <f>Table8[[#This Row],[Erorr 2]]^2</f>
        <v>0.61746592409998668</v>
      </c>
      <c r="P620" s="82">
        <f>ABS(Table8[[#This Row],[Erorr 2]])</f>
        <v>0.78578999999999155</v>
      </c>
      <c r="Q620" s="83">
        <f>Table8[[#This Row],[Abs Erorr 4]]/Table8[[#This Row],[Adj Close]]</f>
        <v>1.0972927608197984E-2</v>
      </c>
    </row>
    <row r="621" spans="6:17" x14ac:dyDescent="0.25">
      <c r="F621" s="50">
        <v>44364</v>
      </c>
      <c r="G621" s="51">
        <v>70.891000000000005</v>
      </c>
      <c r="H621" s="82">
        <f t="shared" si="18"/>
        <v>71.71454</v>
      </c>
      <c r="I621" s="82">
        <f>(Table8[[#This Row],[Adj Close]]-Table8[[#This Row],[Forecast 3 Period]])</f>
        <v>-0.82353999999999417</v>
      </c>
      <c r="J621" s="82">
        <f>Table8[[#This Row],[Erorr ]]^2</f>
        <v>0.67821813159999034</v>
      </c>
      <c r="K621" s="82">
        <f>ABS(Table8[[#This Row],[Erorr ]])</f>
        <v>0.82353999999999417</v>
      </c>
      <c r="L621" s="83">
        <f>Table8[[#This Row],[Abs Erorr ]]/Table8[[#This Row],[Adj Close]]</f>
        <v>1.1616989462696169E-2</v>
      </c>
      <c r="M621" s="85">
        <f t="shared" si="19"/>
        <v>71.275069999999999</v>
      </c>
      <c r="N621" s="82">
        <f>(Table8[[#This Row],[Adj Close]]-Table8[[#This Row],[Forecast 6 Period ]])</f>
        <v>-0.38406999999999414</v>
      </c>
      <c r="O621" s="82">
        <f>Table8[[#This Row],[Erorr 2]]^2</f>
        <v>0.14750976489999551</v>
      </c>
      <c r="P621" s="82">
        <f>ABS(Table8[[#This Row],[Erorr 2]])</f>
        <v>0.38406999999999414</v>
      </c>
      <c r="Q621" s="83">
        <f>Table8[[#This Row],[Abs Erorr 4]]/Table8[[#This Row],[Adj Close]]</f>
        <v>5.4177540167298262E-3</v>
      </c>
    </row>
    <row r="622" spans="6:17" x14ac:dyDescent="0.25">
      <c r="F622" s="50">
        <v>44365</v>
      </c>
      <c r="G622" s="51">
        <v>70.029499999999999</v>
      </c>
      <c r="H622" s="82">
        <f t="shared" si="18"/>
        <v>71.455269999999999</v>
      </c>
      <c r="I622" s="82">
        <f>(Table8[[#This Row],[Adj Close]]-Table8[[#This Row],[Forecast 3 Period]])</f>
        <v>-1.42577</v>
      </c>
      <c r="J622" s="82">
        <f>Table8[[#This Row],[Erorr ]]^2</f>
        <v>2.0328200928999998</v>
      </c>
      <c r="K622" s="82">
        <f>ABS(Table8[[#This Row],[Erorr ]])</f>
        <v>1.42577</v>
      </c>
      <c r="L622" s="83">
        <f>Table8[[#This Row],[Abs Erorr ]]/Table8[[#This Row],[Adj Close]]</f>
        <v>2.0359562755695813E-2</v>
      </c>
      <c r="M622" s="85">
        <f t="shared" si="19"/>
        <v>71.337479999999999</v>
      </c>
      <c r="N622" s="82">
        <f>(Table8[[#This Row],[Adj Close]]-Table8[[#This Row],[Forecast 6 Period ]])</f>
        <v>-1.3079800000000006</v>
      </c>
      <c r="O622" s="82">
        <f>Table8[[#This Row],[Erorr 2]]^2</f>
        <v>1.7108116804000015</v>
      </c>
      <c r="P622" s="82">
        <f>ABS(Table8[[#This Row],[Erorr 2]])</f>
        <v>1.3079800000000006</v>
      </c>
      <c r="Q622" s="83">
        <f>Table8[[#This Row],[Abs Erorr 4]]/Table8[[#This Row],[Adj Close]]</f>
        <v>1.8677557315131488E-2</v>
      </c>
    </row>
    <row r="623" spans="6:17" x14ac:dyDescent="0.25">
      <c r="F623" s="50">
        <v>44368</v>
      </c>
      <c r="G623" s="51">
        <v>70.846999999999994</v>
      </c>
      <c r="H623" s="82">
        <f t="shared" si="18"/>
        <v>70.762609999999995</v>
      </c>
      <c r="I623" s="82">
        <f>(Table8[[#This Row],[Adj Close]]-Table8[[#This Row],[Forecast 3 Period]])</f>
        <v>8.4389999999999077E-2</v>
      </c>
      <c r="J623" s="82">
        <f>Table8[[#This Row],[Erorr ]]^2</f>
        <v>7.1216720999998442E-3</v>
      </c>
      <c r="K623" s="82">
        <f>ABS(Table8[[#This Row],[Erorr ]])</f>
        <v>8.4389999999999077E-2</v>
      </c>
      <c r="L623" s="83">
        <f>Table8[[#This Row],[Abs Erorr ]]/Table8[[#This Row],[Adj Close]]</f>
        <v>1.1911584117887714E-3</v>
      </c>
      <c r="M623" s="85">
        <f t="shared" si="19"/>
        <v>71.287369999999996</v>
      </c>
      <c r="N623" s="82">
        <f>(Table8[[#This Row],[Adj Close]]-Table8[[#This Row],[Forecast 6 Period ]])</f>
        <v>-0.44037000000000148</v>
      </c>
      <c r="O623" s="82">
        <f>Table8[[#This Row],[Erorr 2]]^2</f>
        <v>0.19392573690000131</v>
      </c>
      <c r="P623" s="82">
        <f>ABS(Table8[[#This Row],[Erorr 2]])</f>
        <v>0.44037000000000148</v>
      </c>
      <c r="Q623" s="83">
        <f>Table8[[#This Row],[Abs Erorr 4]]/Table8[[#This Row],[Adj Close]]</f>
        <v>6.2157889536607266E-3</v>
      </c>
    </row>
    <row r="624" spans="6:17" x14ac:dyDescent="0.25">
      <c r="F624" s="50">
        <v>44369</v>
      </c>
      <c r="G624" s="51">
        <v>71.383200000000002</v>
      </c>
      <c r="H624" s="82">
        <f t="shared" si="18"/>
        <v>70.614950000000007</v>
      </c>
      <c r="I624" s="82">
        <f>(Table8[[#This Row],[Adj Close]]-Table8[[#This Row],[Forecast 3 Period]])</f>
        <v>0.76824999999999477</v>
      </c>
      <c r="J624" s="82">
        <f>Table8[[#This Row],[Erorr ]]^2</f>
        <v>0.59020806249999191</v>
      </c>
      <c r="K624" s="82">
        <f>ABS(Table8[[#This Row],[Erorr ]])</f>
        <v>0.76824999999999477</v>
      </c>
      <c r="L624" s="83">
        <f>Table8[[#This Row],[Abs Erorr ]]/Table8[[#This Row],[Adj Close]]</f>
        <v>1.0762336235977018E-2</v>
      </c>
      <c r="M624" s="85">
        <f t="shared" si="19"/>
        <v>71.032460000000015</v>
      </c>
      <c r="N624" s="82">
        <f>(Table8[[#This Row],[Adj Close]]-Table8[[#This Row],[Forecast 6 Period ]])</f>
        <v>0.35073999999998762</v>
      </c>
      <c r="O624" s="82">
        <f>Table8[[#This Row],[Erorr 2]]^2</f>
        <v>0.12301854759999131</v>
      </c>
      <c r="P624" s="82">
        <f>ABS(Table8[[#This Row],[Erorr 2]])</f>
        <v>0.35073999999998762</v>
      </c>
      <c r="Q624" s="83">
        <f>Table8[[#This Row],[Abs Erorr 4]]/Table8[[#This Row],[Adj Close]]</f>
        <v>4.9134810431584412E-3</v>
      </c>
    </row>
    <row r="625" spans="6:17" x14ac:dyDescent="0.25">
      <c r="F625" s="50">
        <v>44370</v>
      </c>
      <c r="G625" s="51">
        <v>71.972099999999998</v>
      </c>
      <c r="H625" s="82">
        <f t="shared" si="18"/>
        <v>70.81622999999999</v>
      </c>
      <c r="I625" s="82">
        <f>(Table8[[#This Row],[Adj Close]]-Table8[[#This Row],[Forecast 3 Period]])</f>
        <v>1.1558700000000073</v>
      </c>
      <c r="J625" s="82">
        <f>Table8[[#This Row],[Erorr ]]^2</f>
        <v>1.3360354569000168</v>
      </c>
      <c r="K625" s="82">
        <f>ABS(Table8[[#This Row],[Erorr ]])</f>
        <v>1.1558700000000073</v>
      </c>
      <c r="L625" s="83">
        <f>Table8[[#This Row],[Abs Erorr ]]/Table8[[#This Row],[Adj Close]]</f>
        <v>1.605997323963046E-2</v>
      </c>
      <c r="M625" s="85">
        <f t="shared" si="19"/>
        <v>70.996430000000004</v>
      </c>
      <c r="N625" s="82">
        <f>(Table8[[#This Row],[Adj Close]]-Table8[[#This Row],[Forecast 6 Period ]])</f>
        <v>0.97566999999999382</v>
      </c>
      <c r="O625" s="82">
        <f>Table8[[#This Row],[Erorr 2]]^2</f>
        <v>0.95193194889998789</v>
      </c>
      <c r="P625" s="82">
        <f>ABS(Table8[[#This Row],[Erorr 2]])</f>
        <v>0.97566999999999382</v>
      </c>
      <c r="Q625" s="83">
        <f>Table8[[#This Row],[Abs Erorr 4]]/Table8[[#This Row],[Adj Close]]</f>
        <v>1.3556225259510196E-2</v>
      </c>
    </row>
    <row r="626" spans="6:17" x14ac:dyDescent="0.25">
      <c r="F626" s="50">
        <v>44371</v>
      </c>
      <c r="G626" s="51">
        <v>71.523799999999994</v>
      </c>
      <c r="H626" s="82">
        <f t="shared" si="18"/>
        <v>71.457899999999995</v>
      </c>
      <c r="I626" s="82">
        <f>(Table8[[#This Row],[Adj Close]]-Table8[[#This Row],[Forecast 3 Period]])</f>
        <v>6.5899999999999181E-2</v>
      </c>
      <c r="J626" s="82">
        <f>Table8[[#This Row],[Erorr ]]^2</f>
        <v>4.3428099999998923E-3</v>
      </c>
      <c r="K626" s="82">
        <f>ABS(Table8[[#This Row],[Erorr ]])</f>
        <v>6.5899999999999181E-2</v>
      </c>
      <c r="L626" s="83">
        <f>Table8[[#This Row],[Abs Erorr ]]/Table8[[#This Row],[Adj Close]]</f>
        <v>9.2137162734641043E-4</v>
      </c>
      <c r="M626" s="85">
        <f t="shared" si="19"/>
        <v>71.096630000000005</v>
      </c>
      <c r="N626" s="82">
        <f>(Table8[[#This Row],[Adj Close]]-Table8[[#This Row],[Forecast 6 Period ]])</f>
        <v>0.42716999999998961</v>
      </c>
      <c r="O626" s="82">
        <f>Table8[[#This Row],[Erorr 2]]^2</f>
        <v>0.18247420889999114</v>
      </c>
      <c r="P626" s="82">
        <f>ABS(Table8[[#This Row],[Erorr 2]])</f>
        <v>0.42716999999998961</v>
      </c>
      <c r="Q626" s="83">
        <f>Table8[[#This Row],[Abs Erorr 4]]/Table8[[#This Row],[Adj Close]]</f>
        <v>5.9724175728916758E-3</v>
      </c>
    </row>
    <row r="627" spans="6:17" x14ac:dyDescent="0.25">
      <c r="F627" s="50">
        <v>44372</v>
      </c>
      <c r="G627" s="51">
        <v>72.851100000000002</v>
      </c>
      <c r="H627" s="82">
        <f t="shared" si="18"/>
        <v>71.616109999999992</v>
      </c>
      <c r="I627" s="82">
        <f>(Table8[[#This Row],[Adj Close]]-Table8[[#This Row],[Forecast 3 Period]])</f>
        <v>1.2349900000000105</v>
      </c>
      <c r="J627" s="82">
        <f>Table8[[#This Row],[Erorr ]]^2</f>
        <v>1.5252003001000258</v>
      </c>
      <c r="K627" s="82">
        <f>ABS(Table8[[#This Row],[Erorr ]])</f>
        <v>1.2349900000000105</v>
      </c>
      <c r="L627" s="83">
        <f>Table8[[#This Row],[Abs Erorr ]]/Table8[[#This Row],[Adj Close]]</f>
        <v>1.6952249176745586E-2</v>
      </c>
      <c r="M627" s="85">
        <f t="shared" si="19"/>
        <v>71.237269999999995</v>
      </c>
      <c r="N627" s="82">
        <f>(Table8[[#This Row],[Adj Close]]-Table8[[#This Row],[Forecast 6 Period ]])</f>
        <v>1.6138300000000072</v>
      </c>
      <c r="O627" s="82">
        <f>Table8[[#This Row],[Erorr 2]]^2</f>
        <v>2.6044472689000231</v>
      </c>
      <c r="P627" s="82">
        <f>ABS(Table8[[#This Row],[Erorr 2]])</f>
        <v>1.6138300000000072</v>
      </c>
      <c r="Q627" s="83">
        <f>Table8[[#This Row],[Abs Erorr 4]]/Table8[[#This Row],[Adj Close]]</f>
        <v>2.215244519300336E-2</v>
      </c>
    </row>
    <row r="628" spans="6:17" x14ac:dyDescent="0.25">
      <c r="F628" s="50">
        <v>44375</v>
      </c>
      <c r="G628" s="51">
        <v>70.468999999999994</v>
      </c>
      <c r="H628" s="82">
        <f t="shared" si="18"/>
        <v>72.189210000000003</v>
      </c>
      <c r="I628" s="82">
        <f>(Table8[[#This Row],[Adj Close]]-Table8[[#This Row],[Forecast 3 Period]])</f>
        <v>-1.7202100000000087</v>
      </c>
      <c r="J628" s="82">
        <f>Table8[[#This Row],[Erorr ]]^2</f>
        <v>2.9591224441000299</v>
      </c>
      <c r="K628" s="82">
        <f>ABS(Table8[[#This Row],[Erorr ]])</f>
        <v>1.7202100000000087</v>
      </c>
      <c r="L628" s="83">
        <f>Table8[[#This Row],[Abs Erorr ]]/Table8[[#This Row],[Adj Close]]</f>
        <v>2.4410875704210487E-2</v>
      </c>
      <c r="M628" s="85">
        <f t="shared" si="19"/>
        <v>71.633690000000001</v>
      </c>
      <c r="N628" s="82">
        <f>(Table8[[#This Row],[Adj Close]]-Table8[[#This Row],[Forecast 6 Period ]])</f>
        <v>-1.1646900000000073</v>
      </c>
      <c r="O628" s="82">
        <f>Table8[[#This Row],[Erorr 2]]^2</f>
        <v>1.3565027961000171</v>
      </c>
      <c r="P628" s="82">
        <f>ABS(Table8[[#This Row],[Erorr 2]])</f>
        <v>1.1646900000000073</v>
      </c>
      <c r="Q628" s="83">
        <f>Table8[[#This Row],[Abs Erorr 4]]/Table8[[#This Row],[Adj Close]]</f>
        <v>1.6527693028140139E-2</v>
      </c>
    </row>
    <row r="629" spans="6:17" x14ac:dyDescent="0.25">
      <c r="F629" s="50">
        <v>44376</v>
      </c>
      <c r="G629" s="51">
        <v>71.242599999999996</v>
      </c>
      <c r="H629" s="82">
        <f t="shared" si="18"/>
        <v>71.500069999999994</v>
      </c>
      <c r="I629" s="82">
        <f>(Table8[[#This Row],[Adj Close]]-Table8[[#This Row],[Forecast 3 Period]])</f>
        <v>-0.25746999999999787</v>
      </c>
      <c r="J629" s="82">
        <f>Table8[[#This Row],[Erorr ]]^2</f>
        <v>6.6290800899998906E-2</v>
      </c>
      <c r="K629" s="82">
        <f>ABS(Table8[[#This Row],[Erorr ]])</f>
        <v>0.25746999999999787</v>
      </c>
      <c r="L629" s="83">
        <f>Table8[[#This Row],[Abs Erorr ]]/Table8[[#This Row],[Adj Close]]</f>
        <v>3.6139893827569162E-3</v>
      </c>
      <c r="M629" s="85">
        <f t="shared" si="19"/>
        <v>71.586219999999997</v>
      </c>
      <c r="N629" s="82">
        <f>(Table8[[#This Row],[Adj Close]]-Table8[[#This Row],[Forecast 6 Period ]])</f>
        <v>-0.34362000000000137</v>
      </c>
      <c r="O629" s="82">
        <f>Table8[[#This Row],[Erorr 2]]^2</f>
        <v>0.11807470440000094</v>
      </c>
      <c r="P629" s="82">
        <f>ABS(Table8[[#This Row],[Erorr 2]])</f>
        <v>0.34362000000000137</v>
      </c>
      <c r="Q629" s="83">
        <f>Table8[[#This Row],[Abs Erorr 4]]/Table8[[#This Row],[Adj Close]]</f>
        <v>4.8232377818889453E-3</v>
      </c>
    </row>
    <row r="630" spans="6:17" x14ac:dyDescent="0.25">
      <c r="F630" s="50">
        <v>44377</v>
      </c>
      <c r="G630" s="51">
        <v>72.112799999999993</v>
      </c>
      <c r="H630" s="82">
        <f t="shared" si="18"/>
        <v>71.493069999999989</v>
      </c>
      <c r="I630" s="82">
        <f>(Table8[[#This Row],[Adj Close]]-Table8[[#This Row],[Forecast 3 Period]])</f>
        <v>0.61973000000000411</v>
      </c>
      <c r="J630" s="82">
        <f>Table8[[#This Row],[Erorr ]]^2</f>
        <v>0.38406527290000508</v>
      </c>
      <c r="K630" s="82">
        <f>ABS(Table8[[#This Row],[Erorr ]])</f>
        <v>0.61973000000000411</v>
      </c>
      <c r="L630" s="83">
        <f>Table8[[#This Row],[Abs Erorr ]]/Table8[[#This Row],[Adj Close]]</f>
        <v>8.5938973386140063E-3</v>
      </c>
      <c r="M630" s="85">
        <f t="shared" si="19"/>
        <v>71.55283</v>
      </c>
      <c r="N630" s="82">
        <f>(Table8[[#This Row],[Adj Close]]-Table8[[#This Row],[Forecast 6 Period ]])</f>
        <v>0.55996999999999275</v>
      </c>
      <c r="O630" s="82">
        <f>Table8[[#This Row],[Erorr 2]]^2</f>
        <v>0.31356640089999188</v>
      </c>
      <c r="P630" s="82">
        <f>ABS(Table8[[#This Row],[Erorr 2]])</f>
        <v>0.55996999999999275</v>
      </c>
      <c r="Q630" s="83">
        <f>Table8[[#This Row],[Abs Erorr 4]]/Table8[[#This Row],[Adj Close]]</f>
        <v>7.7651956379448973E-3</v>
      </c>
    </row>
    <row r="631" spans="6:17" x14ac:dyDescent="0.25">
      <c r="F631" s="50">
        <v>44378</v>
      </c>
      <c r="G631" s="51">
        <v>73.211500000000001</v>
      </c>
      <c r="H631" s="82">
        <f t="shared" si="18"/>
        <v>71.358599999999996</v>
      </c>
      <c r="I631" s="82">
        <f>(Table8[[#This Row],[Adj Close]]-Table8[[#This Row],[Forecast 3 Period]])</f>
        <v>1.8529000000000053</v>
      </c>
      <c r="J631" s="82">
        <f>Table8[[#This Row],[Erorr ]]^2</f>
        <v>3.4332384100000195</v>
      </c>
      <c r="K631" s="82">
        <f>ABS(Table8[[#This Row],[Erorr ]])</f>
        <v>1.8529000000000053</v>
      </c>
      <c r="L631" s="83">
        <f>Table8[[#This Row],[Abs Erorr ]]/Table8[[#This Row],[Adj Close]]</f>
        <v>2.5308865410488861E-2</v>
      </c>
      <c r="M631" s="85">
        <f t="shared" si="19"/>
        <v>71.684689999999989</v>
      </c>
      <c r="N631" s="82">
        <f>(Table8[[#This Row],[Adj Close]]-Table8[[#This Row],[Forecast 6 Period ]])</f>
        <v>1.5268100000000118</v>
      </c>
      <c r="O631" s="82">
        <f>Table8[[#This Row],[Erorr 2]]^2</f>
        <v>2.331148776100036</v>
      </c>
      <c r="P631" s="82">
        <f>ABS(Table8[[#This Row],[Erorr 2]])</f>
        <v>1.5268100000000118</v>
      </c>
      <c r="Q631" s="83">
        <f>Table8[[#This Row],[Abs Erorr 4]]/Table8[[#This Row],[Adj Close]]</f>
        <v>2.0854783742991358E-2</v>
      </c>
    </row>
    <row r="632" spans="6:17" x14ac:dyDescent="0.25">
      <c r="F632" s="50">
        <v>44379</v>
      </c>
      <c r="G632" s="51">
        <v>74.222399999999993</v>
      </c>
      <c r="H632" s="82">
        <f t="shared" si="18"/>
        <v>72.291219999999996</v>
      </c>
      <c r="I632" s="82">
        <f>(Table8[[#This Row],[Adj Close]]-Table8[[#This Row],[Forecast 3 Period]])</f>
        <v>1.9311799999999977</v>
      </c>
      <c r="J632" s="82">
        <f>Table8[[#This Row],[Erorr ]]^2</f>
        <v>3.7294561923999909</v>
      </c>
      <c r="K632" s="82">
        <f>ABS(Table8[[#This Row],[Erorr ]])</f>
        <v>1.9311799999999977</v>
      </c>
      <c r="L632" s="83">
        <f>Table8[[#This Row],[Abs Erorr ]]/Table8[[#This Row],[Adj Close]]</f>
        <v>2.6018829895018188E-2</v>
      </c>
      <c r="M632" s="85">
        <f t="shared" si="19"/>
        <v>71.844669999999994</v>
      </c>
      <c r="N632" s="82">
        <f>(Table8[[#This Row],[Adj Close]]-Table8[[#This Row],[Forecast 6 Period ]])</f>
        <v>2.3777299999999997</v>
      </c>
      <c r="O632" s="82">
        <f>Table8[[#This Row],[Erorr 2]]^2</f>
        <v>5.6535999528999987</v>
      </c>
      <c r="P632" s="82">
        <f>ABS(Table8[[#This Row],[Erorr 2]])</f>
        <v>2.3777299999999997</v>
      </c>
      <c r="Q632" s="83">
        <f>Table8[[#This Row],[Abs Erorr 4]]/Table8[[#This Row],[Adj Close]]</f>
        <v>3.2035207700101313E-2</v>
      </c>
    </row>
    <row r="633" spans="6:17" x14ac:dyDescent="0.25">
      <c r="F633" s="50">
        <v>44383</v>
      </c>
      <c r="G633" s="51">
        <v>72.394000000000005</v>
      </c>
      <c r="H633" s="82">
        <f t="shared" si="18"/>
        <v>73.286249999999995</v>
      </c>
      <c r="I633" s="82">
        <f>(Table8[[#This Row],[Adj Close]]-Table8[[#This Row],[Forecast 3 Period]])</f>
        <v>-0.89224999999999</v>
      </c>
      <c r="J633" s="82">
        <f>Table8[[#This Row],[Erorr ]]^2</f>
        <v>0.79611006249998217</v>
      </c>
      <c r="K633" s="82">
        <f>ABS(Table8[[#This Row],[Erorr ]])</f>
        <v>0.89224999999999</v>
      </c>
      <c r="L633" s="83">
        <f>Table8[[#This Row],[Abs Erorr ]]/Table8[[#This Row],[Adj Close]]</f>
        <v>1.2324916429538221E-2</v>
      </c>
      <c r="M633" s="85">
        <f t="shared" si="19"/>
        <v>72.489869999999996</v>
      </c>
      <c r="N633" s="82">
        <f>(Table8[[#This Row],[Adj Close]]-Table8[[#This Row],[Forecast 6 Period ]])</f>
        <v>-9.5869999999990796E-2</v>
      </c>
      <c r="O633" s="82">
        <f>Table8[[#This Row],[Erorr 2]]^2</f>
        <v>9.1910568999982352E-3</v>
      </c>
      <c r="P633" s="82">
        <f>ABS(Table8[[#This Row],[Erorr 2]])</f>
        <v>9.5869999999990796E-2</v>
      </c>
      <c r="Q633" s="83">
        <f>Table8[[#This Row],[Abs Erorr 4]]/Table8[[#This Row],[Adj Close]]</f>
        <v>1.3242810177637758E-3</v>
      </c>
    </row>
    <row r="634" spans="6:17" x14ac:dyDescent="0.25">
      <c r="F634" s="50">
        <v>44384</v>
      </c>
      <c r="G634" s="51">
        <v>72.086399999999998</v>
      </c>
      <c r="H634" s="82">
        <f t="shared" si="18"/>
        <v>73.18777</v>
      </c>
      <c r="I634" s="82">
        <f>(Table8[[#This Row],[Adj Close]]-Table8[[#This Row],[Forecast 3 Period]])</f>
        <v>-1.1013700000000028</v>
      </c>
      <c r="J634" s="82">
        <f>Table8[[#This Row],[Erorr ]]^2</f>
        <v>1.2130158769000063</v>
      </c>
      <c r="K634" s="82">
        <f>ABS(Table8[[#This Row],[Erorr ]])</f>
        <v>1.1013700000000028</v>
      </c>
      <c r="L634" s="83">
        <f>Table8[[#This Row],[Abs Erorr ]]/Table8[[#This Row],[Adj Close]]</f>
        <v>1.527847138988773E-2</v>
      </c>
      <c r="M634" s="85">
        <f t="shared" si="19"/>
        <v>72.559299999999993</v>
      </c>
      <c r="N634" s="82">
        <f>(Table8[[#This Row],[Adj Close]]-Table8[[#This Row],[Forecast 6 Period ]])</f>
        <v>-0.47289999999999566</v>
      </c>
      <c r="O634" s="82">
        <f>Table8[[#This Row],[Erorr 2]]^2</f>
        <v>0.2236344099999959</v>
      </c>
      <c r="P634" s="82">
        <f>ABS(Table8[[#This Row],[Erorr 2]])</f>
        <v>0.47289999999999566</v>
      </c>
      <c r="Q634" s="83">
        <f>Table8[[#This Row],[Abs Erorr 4]]/Table8[[#This Row],[Adj Close]]</f>
        <v>6.5601833355528319E-3</v>
      </c>
    </row>
    <row r="635" spans="6:17" x14ac:dyDescent="0.25">
      <c r="F635" s="50">
        <v>44385</v>
      </c>
      <c r="G635" s="51">
        <v>71.075500000000005</v>
      </c>
      <c r="H635" s="82">
        <f t="shared" si="18"/>
        <v>72.819479999999999</v>
      </c>
      <c r="I635" s="82">
        <f>(Table8[[#This Row],[Adj Close]]-Table8[[#This Row],[Forecast 3 Period]])</f>
        <v>-1.7439799999999934</v>
      </c>
      <c r="J635" s="82">
        <f>Table8[[#This Row],[Erorr ]]^2</f>
        <v>3.041466240399977</v>
      </c>
      <c r="K635" s="82">
        <f>ABS(Table8[[#This Row],[Erorr ]])</f>
        <v>1.7439799999999934</v>
      </c>
      <c r="L635" s="83">
        <f>Table8[[#This Row],[Abs Erorr ]]/Table8[[#This Row],[Adj Close]]</f>
        <v>2.4537006422747549E-2</v>
      </c>
      <c r="M635" s="85">
        <f t="shared" si="19"/>
        <v>72.718400000000003</v>
      </c>
      <c r="N635" s="82">
        <f>(Table8[[#This Row],[Adj Close]]-Table8[[#This Row],[Forecast 6 Period ]])</f>
        <v>-1.6428999999999974</v>
      </c>
      <c r="O635" s="82">
        <f>Table8[[#This Row],[Erorr 2]]^2</f>
        <v>2.6991204099999915</v>
      </c>
      <c r="P635" s="82">
        <f>ABS(Table8[[#This Row],[Erorr 2]])</f>
        <v>1.6428999999999974</v>
      </c>
      <c r="Q635" s="83">
        <f>Table8[[#This Row],[Abs Erorr 4]]/Table8[[#This Row],[Adj Close]]</f>
        <v>2.3114856736850212E-2</v>
      </c>
    </row>
    <row r="636" spans="6:17" x14ac:dyDescent="0.25">
      <c r="F636" s="50">
        <v>44386</v>
      </c>
      <c r="G636" s="51">
        <v>73.018100000000004</v>
      </c>
      <c r="H636" s="82">
        <f t="shared" si="18"/>
        <v>71.774320000000003</v>
      </c>
      <c r="I636" s="82">
        <f>(Table8[[#This Row],[Adj Close]]-Table8[[#This Row],[Forecast 3 Period]])</f>
        <v>1.243780000000001</v>
      </c>
      <c r="J636" s="82">
        <f>Table8[[#This Row],[Erorr ]]^2</f>
        <v>1.5469886884000026</v>
      </c>
      <c r="K636" s="82">
        <f>ABS(Table8[[#This Row],[Erorr ]])</f>
        <v>1.243780000000001</v>
      </c>
      <c r="L636" s="83">
        <f>Table8[[#This Row],[Abs Erorr ]]/Table8[[#This Row],[Adj Close]]</f>
        <v>1.7033858728178367E-2</v>
      </c>
      <c r="M636" s="85">
        <f t="shared" si="19"/>
        <v>72.48809</v>
      </c>
      <c r="N636" s="82">
        <f>(Table8[[#This Row],[Adj Close]]-Table8[[#This Row],[Forecast 6 Period ]])</f>
        <v>0.53001000000000431</v>
      </c>
      <c r="O636" s="82">
        <f>Table8[[#This Row],[Erorr 2]]^2</f>
        <v>0.28091060010000457</v>
      </c>
      <c r="P636" s="82">
        <f>ABS(Table8[[#This Row],[Erorr 2]])</f>
        <v>0.53001000000000431</v>
      </c>
      <c r="Q636" s="83">
        <f>Table8[[#This Row],[Abs Erorr 4]]/Table8[[#This Row],[Adj Close]]</f>
        <v>7.2586112210534688E-3</v>
      </c>
    </row>
    <row r="637" spans="6:17" x14ac:dyDescent="0.25">
      <c r="F637" s="50">
        <v>44389</v>
      </c>
      <c r="G637" s="51">
        <v>72.772000000000006</v>
      </c>
      <c r="H637" s="82">
        <f t="shared" si="18"/>
        <v>72.155810000000002</v>
      </c>
      <c r="I637" s="82">
        <f>(Table8[[#This Row],[Adj Close]]-Table8[[#This Row],[Forecast 3 Period]])</f>
        <v>0.61619000000000312</v>
      </c>
      <c r="J637" s="82">
        <f>Table8[[#This Row],[Erorr ]]^2</f>
        <v>0.37969011610000386</v>
      </c>
      <c r="K637" s="82">
        <f>ABS(Table8[[#This Row],[Erorr ]])</f>
        <v>0.61619000000000312</v>
      </c>
      <c r="L637" s="83">
        <f>Table8[[#This Row],[Abs Erorr ]]/Table8[[#This Row],[Adj Close]]</f>
        <v>8.4674050458968166E-3</v>
      </c>
      <c r="M637" s="85">
        <f t="shared" si="19"/>
        <v>72.458190000000002</v>
      </c>
      <c r="N637" s="82">
        <f>(Table8[[#This Row],[Adj Close]]-Table8[[#This Row],[Forecast 6 Period ]])</f>
        <v>0.3138100000000037</v>
      </c>
      <c r="O637" s="82">
        <f>Table8[[#This Row],[Erorr 2]]^2</f>
        <v>9.8476716100002318E-2</v>
      </c>
      <c r="P637" s="82">
        <f>ABS(Table8[[#This Row],[Erorr 2]])</f>
        <v>0.3138100000000037</v>
      </c>
      <c r="Q637" s="83">
        <f>Table8[[#This Row],[Abs Erorr 4]]/Table8[[#This Row],[Adj Close]]</f>
        <v>4.3122354751828134E-3</v>
      </c>
    </row>
    <row r="638" spans="6:17" x14ac:dyDescent="0.25">
      <c r="F638" s="50">
        <v>44390</v>
      </c>
      <c r="G638" s="51">
        <v>71.875399999999999</v>
      </c>
      <c r="H638" s="82">
        <f t="shared" si="18"/>
        <v>72.336879999999994</v>
      </c>
      <c r="I638" s="82">
        <f>(Table8[[#This Row],[Adj Close]]-Table8[[#This Row],[Forecast 3 Period]])</f>
        <v>-0.46147999999999456</v>
      </c>
      <c r="J638" s="82">
        <f>Table8[[#This Row],[Erorr ]]^2</f>
        <v>0.21296379039999497</v>
      </c>
      <c r="K638" s="82">
        <f>ABS(Table8[[#This Row],[Erorr ]])</f>
        <v>0.46147999999999456</v>
      </c>
      <c r="L638" s="83">
        <f>Table8[[#This Row],[Abs Erorr ]]/Table8[[#This Row],[Adj Close]]</f>
        <v>6.4205555725602159E-3</v>
      </c>
      <c r="M638" s="85">
        <f t="shared" si="19"/>
        <v>72.452039999999997</v>
      </c>
      <c r="N638" s="82">
        <f>(Table8[[#This Row],[Adj Close]]-Table8[[#This Row],[Forecast 6 Period ]])</f>
        <v>-0.5766399999999976</v>
      </c>
      <c r="O638" s="82">
        <f>Table8[[#This Row],[Erorr 2]]^2</f>
        <v>0.33251368959999722</v>
      </c>
      <c r="P638" s="82">
        <f>ABS(Table8[[#This Row],[Erorr 2]])</f>
        <v>0.5766399999999976</v>
      </c>
      <c r="Q638" s="83">
        <f>Table8[[#This Row],[Abs Erorr 4]]/Table8[[#This Row],[Adj Close]]</f>
        <v>8.02277274282992E-3</v>
      </c>
    </row>
    <row r="639" spans="6:17" x14ac:dyDescent="0.25">
      <c r="F639" s="50">
        <v>44391</v>
      </c>
      <c r="G639" s="51">
        <v>70.583299999999994</v>
      </c>
      <c r="H639" s="82">
        <f t="shared" si="18"/>
        <v>72.487189999999998</v>
      </c>
      <c r="I639" s="82">
        <f>(Table8[[#This Row],[Adj Close]]-Table8[[#This Row],[Forecast 3 Period]])</f>
        <v>-1.9038900000000041</v>
      </c>
      <c r="J639" s="82">
        <f>Table8[[#This Row],[Erorr ]]^2</f>
        <v>3.6247971321000154</v>
      </c>
      <c r="K639" s="82">
        <f>ABS(Table8[[#This Row],[Erorr ]])</f>
        <v>1.9038900000000041</v>
      </c>
      <c r="L639" s="83">
        <f>Table8[[#This Row],[Abs Erorr ]]/Table8[[#This Row],[Adj Close]]</f>
        <v>2.6973660908458576E-2</v>
      </c>
      <c r="M639" s="85">
        <f t="shared" si="19"/>
        <v>72.196240000000003</v>
      </c>
      <c r="N639" s="82">
        <f>(Table8[[#This Row],[Adj Close]]-Table8[[#This Row],[Forecast 6 Period ]])</f>
        <v>-1.6129400000000089</v>
      </c>
      <c r="O639" s="82">
        <f>Table8[[#This Row],[Erorr 2]]^2</f>
        <v>2.6015754436000287</v>
      </c>
      <c r="P639" s="82">
        <f>ABS(Table8[[#This Row],[Erorr 2]])</f>
        <v>1.6129400000000089</v>
      </c>
      <c r="Q639" s="83">
        <f>Table8[[#This Row],[Abs Erorr 4]]/Table8[[#This Row],[Adj Close]]</f>
        <v>2.285158103970782E-2</v>
      </c>
    </row>
    <row r="640" spans="6:17" x14ac:dyDescent="0.25">
      <c r="F640" s="50">
        <v>44392</v>
      </c>
      <c r="G640" s="51">
        <v>70.108699999999999</v>
      </c>
      <c r="H640" s="82">
        <f t="shared" si="18"/>
        <v>71.62754000000001</v>
      </c>
      <c r="I640" s="82">
        <f>(Table8[[#This Row],[Adj Close]]-Table8[[#This Row],[Forecast 3 Period]])</f>
        <v>-1.5188400000000115</v>
      </c>
      <c r="J640" s="82">
        <f>Table8[[#This Row],[Erorr ]]^2</f>
        <v>2.3068749456000348</v>
      </c>
      <c r="K640" s="82">
        <f>ABS(Table8[[#This Row],[Erorr ]])</f>
        <v>1.5188400000000115</v>
      </c>
      <c r="L640" s="83">
        <f>Table8[[#This Row],[Abs Erorr ]]/Table8[[#This Row],[Adj Close]]</f>
        <v>2.1664073075096407E-2</v>
      </c>
      <c r="M640" s="85">
        <f t="shared" si="19"/>
        <v>71.965950000000007</v>
      </c>
      <c r="N640" s="82">
        <f>(Table8[[#This Row],[Adj Close]]-Table8[[#This Row],[Forecast 6 Period ]])</f>
        <v>-1.8572500000000076</v>
      </c>
      <c r="O640" s="82">
        <f>Table8[[#This Row],[Erorr 2]]^2</f>
        <v>3.4493775625000285</v>
      </c>
      <c r="P640" s="82">
        <f>ABS(Table8[[#This Row],[Erorr 2]])</f>
        <v>1.8572500000000076</v>
      </c>
      <c r="Q640" s="83">
        <f>Table8[[#This Row],[Abs Erorr 4]]/Table8[[#This Row],[Adj Close]]</f>
        <v>2.6491006109085002E-2</v>
      </c>
    </row>
    <row r="641" spans="6:17" x14ac:dyDescent="0.25">
      <c r="F641" s="50">
        <v>44393</v>
      </c>
      <c r="G641" s="51">
        <v>68.0518</v>
      </c>
      <c r="H641" s="82">
        <f t="shared" si="18"/>
        <v>70.781089999999992</v>
      </c>
      <c r="I641" s="82">
        <f>(Table8[[#This Row],[Adj Close]]-Table8[[#This Row],[Forecast 3 Period]])</f>
        <v>-2.7292899999999918</v>
      </c>
      <c r="J641" s="82">
        <f>Table8[[#This Row],[Erorr ]]^2</f>
        <v>7.4490239040999553</v>
      </c>
      <c r="K641" s="82">
        <f>ABS(Table8[[#This Row],[Erorr ]])</f>
        <v>2.7292899999999918</v>
      </c>
      <c r="L641" s="83">
        <f>Table8[[#This Row],[Abs Erorr ]]/Table8[[#This Row],[Adj Close]]</f>
        <v>4.0106066261289076E-2</v>
      </c>
      <c r="M641" s="85">
        <f t="shared" si="19"/>
        <v>71.477240000000009</v>
      </c>
      <c r="N641" s="82">
        <f>(Table8[[#This Row],[Adj Close]]-Table8[[#This Row],[Forecast 6 Period ]])</f>
        <v>-3.4254400000000089</v>
      </c>
      <c r="O641" s="82">
        <f>Table8[[#This Row],[Erorr 2]]^2</f>
        <v>11.733639193600061</v>
      </c>
      <c r="P641" s="82">
        <f>ABS(Table8[[#This Row],[Erorr 2]])</f>
        <v>3.4254400000000089</v>
      </c>
      <c r="Q641" s="83">
        <f>Table8[[#This Row],[Abs Erorr 4]]/Table8[[#This Row],[Adj Close]]</f>
        <v>5.0335773631263375E-2</v>
      </c>
    </row>
    <row r="642" spans="6:17" x14ac:dyDescent="0.25">
      <c r="F642" s="50">
        <v>44396</v>
      </c>
      <c r="G642" s="51">
        <v>66.328999999999994</v>
      </c>
      <c r="H642" s="82">
        <f t="shared" si="18"/>
        <v>69.428319999999999</v>
      </c>
      <c r="I642" s="82">
        <f>(Table8[[#This Row],[Adj Close]]-Table8[[#This Row],[Forecast 3 Period]])</f>
        <v>-3.0993200000000058</v>
      </c>
      <c r="J642" s="82">
        <f>Table8[[#This Row],[Erorr ]]^2</f>
        <v>9.6057844624000364</v>
      </c>
      <c r="K642" s="82">
        <f>ABS(Table8[[#This Row],[Erorr ]])</f>
        <v>3.0993200000000058</v>
      </c>
      <c r="L642" s="83">
        <f>Table8[[#This Row],[Abs Erorr ]]/Table8[[#This Row],[Adj Close]]</f>
        <v>4.6726469568363856E-2</v>
      </c>
      <c r="M642" s="85">
        <f t="shared" si="19"/>
        <v>70.702849999999998</v>
      </c>
      <c r="N642" s="82">
        <f>(Table8[[#This Row],[Adj Close]]-Table8[[#This Row],[Forecast 6 Period ]])</f>
        <v>-4.3738500000000045</v>
      </c>
      <c r="O642" s="82">
        <f>Table8[[#This Row],[Erorr 2]]^2</f>
        <v>19.13056382250004</v>
      </c>
      <c r="P642" s="82">
        <f>ABS(Table8[[#This Row],[Erorr 2]])</f>
        <v>4.3738500000000045</v>
      </c>
      <c r="Q642" s="83">
        <f>Table8[[#This Row],[Abs Erorr 4]]/Table8[[#This Row],[Adj Close]]</f>
        <v>6.5941744938111613E-2</v>
      </c>
    </row>
    <row r="643" spans="6:17" x14ac:dyDescent="0.25">
      <c r="F643" s="50">
        <v>44397</v>
      </c>
      <c r="G643" s="51">
        <v>68.711100000000002</v>
      </c>
      <c r="H643" s="82">
        <f t="shared" si="18"/>
        <v>67.979749999999996</v>
      </c>
      <c r="I643" s="82">
        <f>(Table8[[#This Row],[Adj Close]]-Table8[[#This Row],[Forecast 3 Period]])</f>
        <v>0.73135000000000616</v>
      </c>
      <c r="J643" s="82">
        <f>Table8[[#This Row],[Erorr ]]^2</f>
        <v>0.534872822500009</v>
      </c>
      <c r="K643" s="82">
        <f>ABS(Table8[[#This Row],[Erorr ]])</f>
        <v>0.73135000000000616</v>
      </c>
      <c r="L643" s="83">
        <f>Table8[[#This Row],[Abs Erorr ]]/Table8[[#This Row],[Adj Close]]</f>
        <v>1.0643840660388294E-2</v>
      </c>
      <c r="M643" s="85">
        <f t="shared" si="19"/>
        <v>69.479299999999995</v>
      </c>
      <c r="N643" s="82">
        <f>(Table8[[#This Row],[Adj Close]]-Table8[[#This Row],[Forecast 6 Period ]])</f>
        <v>-0.76819999999999311</v>
      </c>
      <c r="O643" s="82">
        <f>Table8[[#This Row],[Erorr 2]]^2</f>
        <v>0.5901312399999894</v>
      </c>
      <c r="P643" s="82">
        <f>ABS(Table8[[#This Row],[Erorr 2]])</f>
        <v>0.76819999999999311</v>
      </c>
      <c r="Q643" s="83">
        <f>Table8[[#This Row],[Abs Erorr 4]]/Table8[[#This Row],[Adj Close]]</f>
        <v>1.1180144110631224E-2</v>
      </c>
    </row>
    <row r="644" spans="6:17" x14ac:dyDescent="0.25">
      <c r="F644" s="50">
        <v>44398</v>
      </c>
      <c r="G644" s="51">
        <v>70.258099999999999</v>
      </c>
      <c r="H644" s="82">
        <f t="shared" si="18"/>
        <v>67.79867999999999</v>
      </c>
      <c r="I644" s="82">
        <f>(Table8[[#This Row],[Adj Close]]-Table8[[#This Row],[Forecast 3 Period]])</f>
        <v>2.4594200000000086</v>
      </c>
      <c r="J644" s="82">
        <f>Table8[[#This Row],[Erorr ]]^2</f>
        <v>6.0487467364000427</v>
      </c>
      <c r="K644" s="82">
        <f>ABS(Table8[[#This Row],[Erorr ]])</f>
        <v>2.4594200000000086</v>
      </c>
      <c r="L644" s="83">
        <f>Table8[[#This Row],[Abs Erorr ]]/Table8[[#This Row],[Adj Close]]</f>
        <v>3.5005501145063823E-2</v>
      </c>
      <c r="M644" s="85">
        <f t="shared" si="19"/>
        <v>68.885990000000007</v>
      </c>
      <c r="N644" s="82">
        <f>(Table8[[#This Row],[Adj Close]]-Table8[[#This Row],[Forecast 6 Period ]])</f>
        <v>1.3721099999999922</v>
      </c>
      <c r="O644" s="82">
        <f>Table8[[#This Row],[Erorr 2]]^2</f>
        <v>1.8826858520999785</v>
      </c>
      <c r="P644" s="82">
        <f>ABS(Table8[[#This Row],[Erorr 2]])</f>
        <v>1.3721099999999922</v>
      </c>
      <c r="Q644" s="83">
        <f>Table8[[#This Row],[Abs Erorr 4]]/Table8[[#This Row],[Adj Close]]</f>
        <v>1.9529563139338985E-2</v>
      </c>
    </row>
    <row r="645" spans="6:17" x14ac:dyDescent="0.25">
      <c r="F645" s="50">
        <v>44399</v>
      </c>
      <c r="G645" s="51">
        <v>70.662400000000005</v>
      </c>
      <c r="H645" s="82">
        <f t="shared" si="18"/>
        <v>68.61527000000001</v>
      </c>
      <c r="I645" s="82">
        <f>(Table8[[#This Row],[Adj Close]]-Table8[[#This Row],[Forecast 3 Period]])</f>
        <v>2.0471299999999957</v>
      </c>
      <c r="J645" s="82">
        <f>Table8[[#This Row],[Erorr ]]^2</f>
        <v>4.1907412368999823</v>
      </c>
      <c r="K645" s="82">
        <f>ABS(Table8[[#This Row],[Erorr ]])</f>
        <v>2.0471299999999957</v>
      </c>
      <c r="L645" s="83">
        <f>Table8[[#This Row],[Abs Erorr ]]/Table8[[#This Row],[Adj Close]]</f>
        <v>2.8970569921202727E-2</v>
      </c>
      <c r="M645" s="85">
        <f t="shared" si="19"/>
        <v>68.739199999999997</v>
      </c>
      <c r="N645" s="82">
        <f>(Table8[[#This Row],[Adj Close]]-Table8[[#This Row],[Forecast 6 Period ]])</f>
        <v>1.9232000000000085</v>
      </c>
      <c r="O645" s="82">
        <f>Table8[[#This Row],[Erorr 2]]^2</f>
        <v>3.6986982400000326</v>
      </c>
      <c r="P645" s="82">
        <f>ABS(Table8[[#This Row],[Erorr 2]])</f>
        <v>1.9232000000000085</v>
      </c>
      <c r="Q645" s="83">
        <f>Table8[[#This Row],[Abs Erorr 4]]/Table8[[#This Row],[Adj Close]]</f>
        <v>2.7216737614346644E-2</v>
      </c>
    </row>
    <row r="646" spans="6:17" x14ac:dyDescent="0.25">
      <c r="F646" s="50">
        <v>44400</v>
      </c>
      <c r="G646" s="51">
        <v>73.026899999999998</v>
      </c>
      <c r="H646" s="82">
        <f t="shared" ref="H646:H709" si="20">$A$10*G645+$A$11*G644+$A$12*G643</f>
        <v>69.955719999999999</v>
      </c>
      <c r="I646" s="82">
        <f>(Table8[[#This Row],[Adj Close]]-Table8[[#This Row],[Forecast 3 Period]])</f>
        <v>3.0711799999999982</v>
      </c>
      <c r="J646" s="82">
        <f>Table8[[#This Row],[Erorr ]]^2</f>
        <v>9.4321465923999899</v>
      </c>
      <c r="K646" s="82">
        <f>ABS(Table8[[#This Row],[Erorr ]])</f>
        <v>3.0711799999999982</v>
      </c>
      <c r="L646" s="83">
        <f>Table8[[#This Row],[Abs Erorr ]]/Table8[[#This Row],[Adj Close]]</f>
        <v>4.2055461754504142E-2</v>
      </c>
      <c r="M646" s="85">
        <f t="shared" si="19"/>
        <v>69.008170000000007</v>
      </c>
      <c r="N646" s="82">
        <f>(Table8[[#This Row],[Adj Close]]-Table8[[#This Row],[Forecast 6 Period ]])</f>
        <v>4.0187299999999908</v>
      </c>
      <c r="O646" s="82">
        <f>Table8[[#This Row],[Erorr 2]]^2</f>
        <v>16.150190812899925</v>
      </c>
      <c r="P646" s="82">
        <f>ABS(Table8[[#This Row],[Erorr 2]])</f>
        <v>4.0187299999999908</v>
      </c>
      <c r="Q646" s="83">
        <f>Table8[[#This Row],[Abs Erorr 4]]/Table8[[#This Row],[Adj Close]]</f>
        <v>5.5030817411118246E-2</v>
      </c>
    </row>
    <row r="647" spans="6:17" x14ac:dyDescent="0.25">
      <c r="F647" s="50">
        <v>44403</v>
      </c>
      <c r="G647" s="51">
        <v>73.176299999999998</v>
      </c>
      <c r="H647" s="82">
        <f t="shared" si="20"/>
        <v>71.486909999999995</v>
      </c>
      <c r="I647" s="82">
        <f>(Table8[[#This Row],[Adj Close]]-Table8[[#This Row],[Forecast 3 Period]])</f>
        <v>1.6893900000000031</v>
      </c>
      <c r="J647" s="82">
        <f>Table8[[#This Row],[Erorr ]]^2</f>
        <v>2.8540385721000101</v>
      </c>
      <c r="K647" s="82">
        <f>ABS(Table8[[#This Row],[Erorr ]])</f>
        <v>1.6893900000000031</v>
      </c>
      <c r="L647" s="83">
        <f>Table8[[#This Row],[Abs Erorr ]]/Table8[[#This Row],[Adj Close]]</f>
        <v>2.3086573111786236E-2</v>
      </c>
      <c r="M647" s="85">
        <f t="shared" si="19"/>
        <v>69.96978</v>
      </c>
      <c r="N647" s="82">
        <f>(Table8[[#This Row],[Adj Close]]-Table8[[#This Row],[Forecast 6 Period ]])</f>
        <v>3.2065199999999976</v>
      </c>
      <c r="O647" s="82">
        <f>Table8[[#This Row],[Erorr 2]]^2</f>
        <v>10.281770510399985</v>
      </c>
      <c r="P647" s="82">
        <f>ABS(Table8[[#This Row],[Erorr 2]])</f>
        <v>3.2065199999999976</v>
      </c>
      <c r="Q647" s="83">
        <f>Table8[[#This Row],[Abs Erorr 4]]/Table8[[#This Row],[Adj Close]]</f>
        <v>4.3819105366081607E-2</v>
      </c>
    </row>
    <row r="648" spans="6:17" x14ac:dyDescent="0.25">
      <c r="F648" s="50">
        <v>44404</v>
      </c>
      <c r="G648" s="51">
        <v>73.272999999999996</v>
      </c>
      <c r="H648" s="82">
        <f t="shared" si="20"/>
        <v>72.377309999999994</v>
      </c>
      <c r="I648" s="82">
        <f>(Table8[[#This Row],[Adj Close]]-Table8[[#This Row],[Forecast 3 Period]])</f>
        <v>0.89569000000000187</v>
      </c>
      <c r="J648" s="82">
        <f>Table8[[#This Row],[Erorr ]]^2</f>
        <v>0.80226057610000334</v>
      </c>
      <c r="K648" s="82">
        <f>ABS(Table8[[#This Row],[Erorr ]])</f>
        <v>0.89569000000000187</v>
      </c>
      <c r="L648" s="83">
        <f>Table8[[#This Row],[Abs Erorr ]]/Table8[[#This Row],[Adj Close]]</f>
        <v>1.2224011573157943E-2</v>
      </c>
      <c r="M648" s="85">
        <f t="shared" si="19"/>
        <v>70.928750000000008</v>
      </c>
      <c r="N648" s="82">
        <f>(Table8[[#This Row],[Adj Close]]-Table8[[#This Row],[Forecast 6 Period ]])</f>
        <v>2.3442499999999882</v>
      </c>
      <c r="O648" s="82">
        <f>Table8[[#This Row],[Erorr 2]]^2</f>
        <v>5.4955080624999448</v>
      </c>
      <c r="P648" s="82">
        <f>ABS(Table8[[#This Row],[Erorr 2]])</f>
        <v>2.3442499999999882</v>
      </c>
      <c r="Q648" s="83">
        <f>Table8[[#This Row],[Abs Erorr 4]]/Table8[[#This Row],[Adj Close]]</f>
        <v>3.1993367270344991E-2</v>
      </c>
    </row>
    <row r="649" spans="6:17" x14ac:dyDescent="0.25">
      <c r="F649" s="50">
        <v>44405</v>
      </c>
      <c r="G649" s="51">
        <v>72.780799999999999</v>
      </c>
      <c r="H649" s="82">
        <f t="shared" si="20"/>
        <v>73.170159999999996</v>
      </c>
      <c r="I649" s="82">
        <f>(Table8[[#This Row],[Adj Close]]-Table8[[#This Row],[Forecast 3 Period]])</f>
        <v>-0.38935999999999638</v>
      </c>
      <c r="J649" s="82">
        <f>Table8[[#This Row],[Erorr ]]^2</f>
        <v>0.15160120959999718</v>
      </c>
      <c r="K649" s="82">
        <f>ABS(Table8[[#This Row],[Erorr ]])</f>
        <v>0.38935999999999638</v>
      </c>
      <c r="L649" s="83">
        <f>Table8[[#This Row],[Abs Erorr ]]/Table8[[#This Row],[Adj Close]]</f>
        <v>5.3497625747449384E-3</v>
      </c>
      <c r="M649" s="85">
        <f t="shared" ref="M649:M712" si="21">$B$10*G648+$B$11*G647+$B$12*G646+$B$13*G645+$B$14*G644+$B$15*G643</f>
        <v>71.924639999999997</v>
      </c>
      <c r="N649" s="82">
        <f>(Table8[[#This Row],[Adj Close]]-Table8[[#This Row],[Forecast 6 Period ]])</f>
        <v>0.8561600000000027</v>
      </c>
      <c r="O649" s="82">
        <f>Table8[[#This Row],[Erorr 2]]^2</f>
        <v>0.73300994560000465</v>
      </c>
      <c r="P649" s="82">
        <f>ABS(Table8[[#This Row],[Erorr 2]])</f>
        <v>0.8561600000000027</v>
      </c>
      <c r="Q649" s="83">
        <f>Table8[[#This Row],[Abs Erorr 4]]/Table8[[#This Row],[Adj Close]]</f>
        <v>1.1763542033063703E-2</v>
      </c>
    </row>
    <row r="650" spans="6:17" x14ac:dyDescent="0.25">
      <c r="F650" s="50">
        <v>44406</v>
      </c>
      <c r="G650" s="51">
        <v>74.319000000000003</v>
      </c>
      <c r="H650" s="82">
        <f t="shared" si="20"/>
        <v>73.047110000000004</v>
      </c>
      <c r="I650" s="82">
        <f>(Table8[[#This Row],[Adj Close]]-Table8[[#This Row],[Forecast 3 Period]])</f>
        <v>1.2718899999999991</v>
      </c>
      <c r="J650" s="82">
        <f>Table8[[#This Row],[Erorr ]]^2</f>
        <v>1.6177041720999976</v>
      </c>
      <c r="K650" s="82">
        <f>ABS(Table8[[#This Row],[Erorr ]])</f>
        <v>1.2718899999999991</v>
      </c>
      <c r="L650" s="83">
        <f>Table8[[#This Row],[Abs Erorr ]]/Table8[[#This Row],[Adj Close]]</f>
        <v>1.711392779773677E-2</v>
      </c>
      <c r="M650" s="85">
        <f t="shared" si="21"/>
        <v>72.543450000000007</v>
      </c>
      <c r="N650" s="82">
        <f>(Table8[[#This Row],[Adj Close]]-Table8[[#This Row],[Forecast 6 Period ]])</f>
        <v>1.7755499999999955</v>
      </c>
      <c r="O650" s="82">
        <f>Table8[[#This Row],[Erorr 2]]^2</f>
        <v>3.1525778024999842</v>
      </c>
      <c r="P650" s="82">
        <f>ABS(Table8[[#This Row],[Erorr 2]])</f>
        <v>1.7755499999999955</v>
      </c>
      <c r="Q650" s="83">
        <f>Table8[[#This Row],[Abs Erorr 4]]/Table8[[#This Row],[Adj Close]]</f>
        <v>2.3890929641141503E-2</v>
      </c>
    </row>
    <row r="651" spans="6:17" x14ac:dyDescent="0.25">
      <c r="F651" s="50">
        <v>44407</v>
      </c>
      <c r="G651" s="51">
        <v>70.495400000000004</v>
      </c>
      <c r="H651" s="82">
        <f t="shared" si="20"/>
        <v>73.54374</v>
      </c>
      <c r="I651" s="82">
        <f>(Table8[[#This Row],[Adj Close]]-Table8[[#This Row],[Forecast 3 Period]])</f>
        <v>-3.0483399999999961</v>
      </c>
      <c r="J651" s="82">
        <f>Table8[[#This Row],[Erorr ]]^2</f>
        <v>9.2923767555999763</v>
      </c>
      <c r="K651" s="82">
        <f>ABS(Table8[[#This Row],[Erorr ]])</f>
        <v>3.0483399999999961</v>
      </c>
      <c r="L651" s="83">
        <f>Table8[[#This Row],[Abs Erorr ]]/Table8[[#This Row],[Adj Close]]</f>
        <v>4.3241686691613865E-2</v>
      </c>
      <c r="M651" s="85">
        <f t="shared" si="21"/>
        <v>73.078750000000014</v>
      </c>
      <c r="N651" s="82">
        <f>(Table8[[#This Row],[Adj Close]]-Table8[[#This Row],[Forecast 6 Period ]])</f>
        <v>-2.58335000000001</v>
      </c>
      <c r="O651" s="82">
        <f>Table8[[#This Row],[Erorr 2]]^2</f>
        <v>6.6736972225000519</v>
      </c>
      <c r="P651" s="82">
        <f>ABS(Table8[[#This Row],[Erorr 2]])</f>
        <v>2.58335000000001</v>
      </c>
      <c r="Q651" s="83">
        <f>Table8[[#This Row],[Abs Erorr 4]]/Table8[[#This Row],[Adj Close]]</f>
        <v>3.6645653475262358E-2</v>
      </c>
    </row>
    <row r="652" spans="6:17" x14ac:dyDescent="0.25">
      <c r="F652" s="50">
        <v>44410</v>
      </c>
      <c r="G652" s="51">
        <v>71.928200000000004</v>
      </c>
      <c r="H652" s="82">
        <f t="shared" si="20"/>
        <v>72.328099999999992</v>
      </c>
      <c r="I652" s="82">
        <f>(Table8[[#This Row],[Adj Close]]-Table8[[#This Row],[Forecast 3 Period]])</f>
        <v>-0.39989999999998815</v>
      </c>
      <c r="J652" s="82">
        <f>Table8[[#This Row],[Erorr ]]^2</f>
        <v>0.15992000999999054</v>
      </c>
      <c r="K652" s="82">
        <f>ABS(Table8[[#This Row],[Erorr ]])</f>
        <v>0.39989999999998815</v>
      </c>
      <c r="L652" s="83">
        <f>Table8[[#This Row],[Abs Erorr ]]/Table8[[#This Row],[Adj Close]]</f>
        <v>5.5597109339589777E-3</v>
      </c>
      <c r="M652" s="85">
        <f t="shared" si="21"/>
        <v>72.793959999999998</v>
      </c>
      <c r="N652" s="82">
        <f>(Table8[[#This Row],[Adj Close]]-Table8[[#This Row],[Forecast 6 Period ]])</f>
        <v>-0.86575999999999453</v>
      </c>
      <c r="O652" s="82">
        <f>Table8[[#This Row],[Erorr 2]]^2</f>
        <v>0.74954037759999048</v>
      </c>
      <c r="P652" s="82">
        <f>ABS(Table8[[#This Row],[Erorr 2]])</f>
        <v>0.86575999999999453</v>
      </c>
      <c r="Q652" s="83">
        <f>Table8[[#This Row],[Abs Erorr 4]]/Table8[[#This Row],[Adj Close]]</f>
        <v>1.2036447457325423E-2</v>
      </c>
    </row>
    <row r="653" spans="6:17" x14ac:dyDescent="0.25">
      <c r="F653" s="50">
        <v>44411</v>
      </c>
      <c r="G653" s="51">
        <v>71.699600000000004</v>
      </c>
      <c r="H653" s="82">
        <f t="shared" si="20"/>
        <v>72.215600000000009</v>
      </c>
      <c r="I653" s="82">
        <f>(Table8[[#This Row],[Adj Close]]-Table8[[#This Row],[Forecast 3 Period]])</f>
        <v>-0.51600000000000534</v>
      </c>
      <c r="J653" s="82">
        <f>Table8[[#This Row],[Erorr ]]^2</f>
        <v>0.26625600000000549</v>
      </c>
      <c r="K653" s="82">
        <f>ABS(Table8[[#This Row],[Erorr ]])</f>
        <v>0.51600000000000534</v>
      </c>
      <c r="L653" s="83">
        <f>Table8[[#This Row],[Abs Erorr ]]/Table8[[#This Row],[Adj Close]]</f>
        <v>7.1966928685795366E-3</v>
      </c>
      <c r="M653" s="85">
        <f t="shared" si="21"/>
        <v>72.549610000000001</v>
      </c>
      <c r="N653" s="82">
        <f>(Table8[[#This Row],[Adj Close]]-Table8[[#This Row],[Forecast 6 Period ]])</f>
        <v>-0.85000999999999749</v>
      </c>
      <c r="O653" s="82">
        <f>Table8[[#This Row],[Erorr 2]]^2</f>
        <v>0.72251700009999575</v>
      </c>
      <c r="P653" s="82">
        <f>ABS(Table8[[#This Row],[Erorr 2]])</f>
        <v>0.85000999999999749</v>
      </c>
      <c r="Q653" s="83">
        <f>Table8[[#This Row],[Abs Erorr 4]]/Table8[[#This Row],[Adj Close]]</f>
        <v>1.1855156793064361E-2</v>
      </c>
    </row>
    <row r="654" spans="6:17" x14ac:dyDescent="0.25">
      <c r="F654" s="50">
        <v>44412</v>
      </c>
      <c r="G654" s="51">
        <v>69.677899999999994</v>
      </c>
      <c r="H654" s="82">
        <f t="shared" si="20"/>
        <v>71.406920000000014</v>
      </c>
      <c r="I654" s="82">
        <f>(Table8[[#This Row],[Adj Close]]-Table8[[#This Row],[Forecast 3 Period]])</f>
        <v>-1.7290200000000198</v>
      </c>
      <c r="J654" s="82">
        <f>Table8[[#This Row],[Erorr ]]^2</f>
        <v>2.9895101604000685</v>
      </c>
      <c r="K654" s="82">
        <f>ABS(Table8[[#This Row],[Erorr ]])</f>
        <v>1.7290200000000198</v>
      </c>
      <c r="L654" s="83">
        <f>Table8[[#This Row],[Abs Erorr ]]/Table8[[#This Row],[Adj Close]]</f>
        <v>2.4814467715014658E-2</v>
      </c>
      <c r="M654" s="85">
        <f t="shared" si="21"/>
        <v>72.293819999999997</v>
      </c>
      <c r="N654" s="82">
        <f>(Table8[[#This Row],[Adj Close]]-Table8[[#This Row],[Forecast 6 Period ]])</f>
        <v>-2.6159200000000027</v>
      </c>
      <c r="O654" s="82">
        <f>Table8[[#This Row],[Erorr 2]]^2</f>
        <v>6.8430374464000137</v>
      </c>
      <c r="P654" s="82">
        <f>ABS(Table8[[#This Row],[Erorr 2]])</f>
        <v>2.6159200000000027</v>
      </c>
      <c r="Q654" s="83">
        <f>Table8[[#This Row],[Abs Erorr 4]]/Table8[[#This Row],[Adj Close]]</f>
        <v>3.7543037318862979E-2</v>
      </c>
    </row>
    <row r="655" spans="6:17" x14ac:dyDescent="0.25">
      <c r="F655" s="50">
        <v>44413</v>
      </c>
      <c r="G655" s="51">
        <v>70.811800000000005</v>
      </c>
      <c r="H655" s="82">
        <f t="shared" si="20"/>
        <v>70.959499999999991</v>
      </c>
      <c r="I655" s="82">
        <f>(Table8[[#This Row],[Adj Close]]-Table8[[#This Row],[Forecast 3 Period]])</f>
        <v>-0.14769999999998618</v>
      </c>
      <c r="J655" s="82">
        <f>Table8[[#This Row],[Erorr ]]^2</f>
        <v>2.1815289999995918E-2</v>
      </c>
      <c r="K655" s="82">
        <f>ABS(Table8[[#This Row],[Erorr ]])</f>
        <v>0.14769999999998618</v>
      </c>
      <c r="L655" s="83">
        <f>Table8[[#This Row],[Abs Erorr ]]/Table8[[#This Row],[Adj Close]]</f>
        <v>2.0858105569973671E-3</v>
      </c>
      <c r="M655" s="85">
        <f t="shared" si="21"/>
        <v>71.470200000000006</v>
      </c>
      <c r="N655" s="82">
        <f>(Table8[[#This Row],[Adj Close]]-Table8[[#This Row],[Forecast 6 Period ]])</f>
        <v>-0.65840000000000032</v>
      </c>
      <c r="O655" s="82">
        <f>Table8[[#This Row],[Erorr 2]]^2</f>
        <v>0.43349056000000041</v>
      </c>
      <c r="P655" s="82">
        <f>ABS(Table8[[#This Row],[Erorr 2]])</f>
        <v>0.65840000000000032</v>
      </c>
      <c r="Q655" s="83">
        <f>Table8[[#This Row],[Abs Erorr 4]]/Table8[[#This Row],[Adj Close]]</f>
        <v>9.2978853806851437E-3</v>
      </c>
    </row>
    <row r="656" spans="6:17" x14ac:dyDescent="0.25">
      <c r="F656" s="50">
        <v>44414</v>
      </c>
      <c r="G656" s="51">
        <v>70.864599999999996</v>
      </c>
      <c r="H656" s="82">
        <f t="shared" si="20"/>
        <v>70.737970000000004</v>
      </c>
      <c r="I656" s="82">
        <f>(Table8[[#This Row],[Adj Close]]-Table8[[#This Row],[Forecast 3 Period]])</f>
        <v>0.12662999999999158</v>
      </c>
      <c r="J656" s="82">
        <f>Table8[[#This Row],[Erorr ]]^2</f>
        <v>1.603515689999787E-2</v>
      </c>
      <c r="K656" s="82">
        <f>ABS(Table8[[#This Row],[Erorr ]])</f>
        <v>0.12662999999999158</v>
      </c>
      <c r="L656" s="83">
        <f>Table8[[#This Row],[Abs Erorr ]]/Table8[[#This Row],[Adj Close]]</f>
        <v>1.7869288756303088E-3</v>
      </c>
      <c r="M656" s="85">
        <f t="shared" si="21"/>
        <v>71.304940000000002</v>
      </c>
      <c r="N656" s="82">
        <f>(Table8[[#This Row],[Adj Close]]-Table8[[#This Row],[Forecast 6 Period ]])</f>
        <v>-0.44034000000000617</v>
      </c>
      <c r="O656" s="82">
        <f>Table8[[#This Row],[Erorr 2]]^2</f>
        <v>0.19389931560000542</v>
      </c>
      <c r="P656" s="82">
        <f>ABS(Table8[[#This Row],[Erorr 2]])</f>
        <v>0.44034000000000617</v>
      </c>
      <c r="Q656" s="83">
        <f>Table8[[#This Row],[Abs Erorr 4]]/Table8[[#This Row],[Adj Close]]</f>
        <v>6.2138218518132636E-3</v>
      </c>
    </row>
    <row r="657" spans="6:17" x14ac:dyDescent="0.25">
      <c r="F657" s="50">
        <v>44417</v>
      </c>
      <c r="G657" s="51">
        <v>70.038300000000007</v>
      </c>
      <c r="H657" s="82">
        <f t="shared" si="20"/>
        <v>70.492750000000001</v>
      </c>
      <c r="I657" s="82">
        <f>(Table8[[#This Row],[Adj Close]]-Table8[[#This Row],[Forecast 3 Period]])</f>
        <v>-0.45444999999999425</v>
      </c>
      <c r="J657" s="82">
        <f>Table8[[#This Row],[Erorr ]]^2</f>
        <v>0.20652480249999478</v>
      </c>
      <c r="K657" s="82">
        <f>ABS(Table8[[#This Row],[Erorr ]])</f>
        <v>0.45444999999999425</v>
      </c>
      <c r="L657" s="83">
        <f>Table8[[#This Row],[Abs Erorr ]]/Table8[[#This Row],[Adj Close]]</f>
        <v>6.4885926700104686E-3</v>
      </c>
      <c r="M657" s="85">
        <f t="shared" si="21"/>
        <v>70.853139999999996</v>
      </c>
      <c r="N657" s="82">
        <f>(Table8[[#This Row],[Adj Close]]-Table8[[#This Row],[Forecast 6 Period ]])</f>
        <v>-0.81483999999998957</v>
      </c>
      <c r="O657" s="82">
        <f>Table8[[#This Row],[Erorr 2]]^2</f>
        <v>0.66396422559998303</v>
      </c>
      <c r="P657" s="82">
        <f>ABS(Table8[[#This Row],[Erorr 2]])</f>
        <v>0.81483999999998957</v>
      </c>
      <c r="Q657" s="83">
        <f>Table8[[#This Row],[Abs Erorr 4]]/Table8[[#This Row],[Adj Close]]</f>
        <v>1.1634205855938672E-2</v>
      </c>
    </row>
    <row r="658" spans="6:17" x14ac:dyDescent="0.25">
      <c r="F658" s="50">
        <v>44418</v>
      </c>
      <c r="G658" s="51">
        <v>70.978899999999996</v>
      </c>
      <c r="H658" s="82">
        <f t="shared" si="20"/>
        <v>70.518239999999992</v>
      </c>
      <c r="I658" s="82">
        <f>(Table8[[#This Row],[Adj Close]]-Table8[[#This Row],[Forecast 3 Period]])</f>
        <v>0.46066000000000429</v>
      </c>
      <c r="J658" s="82">
        <f>Table8[[#This Row],[Erorr ]]^2</f>
        <v>0.21220763560000394</v>
      </c>
      <c r="K658" s="82">
        <f>ABS(Table8[[#This Row],[Erorr ]])</f>
        <v>0.46066000000000429</v>
      </c>
      <c r="L658" s="83">
        <f>Table8[[#This Row],[Abs Erorr ]]/Table8[[#This Row],[Adj Close]]</f>
        <v>6.4900977614474765E-3</v>
      </c>
      <c r="M658" s="85">
        <f t="shared" si="21"/>
        <v>70.641300000000001</v>
      </c>
      <c r="N658" s="82">
        <f>(Table8[[#This Row],[Adj Close]]-Table8[[#This Row],[Forecast 6 Period ]])</f>
        <v>0.33759999999999479</v>
      </c>
      <c r="O658" s="82">
        <f>Table8[[#This Row],[Erorr 2]]^2</f>
        <v>0.11397375999999648</v>
      </c>
      <c r="P658" s="82">
        <f>ABS(Table8[[#This Row],[Erorr 2]])</f>
        <v>0.33759999999999479</v>
      </c>
      <c r="Q658" s="83">
        <f>Table8[[#This Row],[Abs Erorr 4]]/Table8[[#This Row],[Adj Close]]</f>
        <v>4.7563430822398604E-3</v>
      </c>
    </row>
    <row r="659" spans="6:17" x14ac:dyDescent="0.25">
      <c r="F659" s="50">
        <v>44419</v>
      </c>
      <c r="G659" s="51">
        <v>71.488699999999994</v>
      </c>
      <c r="H659" s="82">
        <f t="shared" si="20"/>
        <v>70.662430000000001</v>
      </c>
      <c r="I659" s="82">
        <f>(Table8[[#This Row],[Adj Close]]-Table8[[#This Row],[Forecast 3 Period]])</f>
        <v>0.82626999999999384</v>
      </c>
      <c r="J659" s="82">
        <f>Table8[[#This Row],[Erorr ]]^2</f>
        <v>0.68272211289998985</v>
      </c>
      <c r="K659" s="82">
        <f>ABS(Table8[[#This Row],[Erorr ]])</f>
        <v>0.82626999999999384</v>
      </c>
      <c r="L659" s="83">
        <f>Table8[[#This Row],[Abs Erorr ]]/Table8[[#This Row],[Adj Close]]</f>
        <v>1.1558050433145292E-2</v>
      </c>
      <c r="M659" s="85">
        <f t="shared" si="21"/>
        <v>70.676469999999995</v>
      </c>
      <c r="N659" s="82">
        <f>(Table8[[#This Row],[Adj Close]]-Table8[[#This Row],[Forecast 6 Period ]])</f>
        <v>0.81222999999999956</v>
      </c>
      <c r="O659" s="82">
        <f>Table8[[#This Row],[Erorr 2]]^2</f>
        <v>0.65971757289999933</v>
      </c>
      <c r="P659" s="82">
        <f>ABS(Table8[[#This Row],[Erorr 2]])</f>
        <v>0.81222999999999956</v>
      </c>
      <c r="Q659" s="83">
        <f>Table8[[#This Row],[Abs Erorr 4]]/Table8[[#This Row],[Adj Close]]</f>
        <v>1.1361655758182756E-2</v>
      </c>
    </row>
    <row r="660" spans="6:17" x14ac:dyDescent="0.25">
      <c r="F660" s="50">
        <v>44420</v>
      </c>
      <c r="G660" s="51">
        <v>70.767899999999997</v>
      </c>
      <c r="H660" s="82">
        <f t="shared" si="20"/>
        <v>70.90064000000001</v>
      </c>
      <c r="I660" s="82">
        <f>(Table8[[#This Row],[Adj Close]]-Table8[[#This Row],[Forecast 3 Period]])</f>
        <v>-0.13274000000001251</v>
      </c>
      <c r="J660" s="82">
        <f>Table8[[#This Row],[Erorr ]]^2</f>
        <v>1.7619907600003322E-2</v>
      </c>
      <c r="K660" s="82">
        <f>ABS(Table8[[#This Row],[Erorr ]])</f>
        <v>0.13274000000001251</v>
      </c>
      <c r="L660" s="83">
        <f>Table8[[#This Row],[Abs Erorr ]]/Table8[[#This Row],[Adj Close]]</f>
        <v>1.8757091845315818E-3</v>
      </c>
      <c r="M660" s="85">
        <f t="shared" si="21"/>
        <v>70.723069999999993</v>
      </c>
      <c r="N660" s="82">
        <f>(Table8[[#This Row],[Adj Close]]-Table8[[#This Row],[Forecast 6 Period ]])</f>
        <v>4.4830000000004588E-2</v>
      </c>
      <c r="O660" s="82">
        <f>Table8[[#This Row],[Erorr 2]]^2</f>
        <v>2.0097289000004116E-3</v>
      </c>
      <c r="P660" s="82">
        <f>ABS(Table8[[#This Row],[Erorr 2]])</f>
        <v>4.4830000000004588E-2</v>
      </c>
      <c r="Q660" s="83">
        <f>Table8[[#This Row],[Abs Erorr 4]]/Table8[[#This Row],[Adj Close]]</f>
        <v>6.334793034695758E-4</v>
      </c>
    </row>
    <row r="661" spans="6:17" x14ac:dyDescent="0.25">
      <c r="F661" s="50">
        <v>44421</v>
      </c>
      <c r="G661" s="51">
        <v>71.031599999999997</v>
      </c>
      <c r="H661" s="82">
        <f t="shared" si="20"/>
        <v>71.047439999999995</v>
      </c>
      <c r="I661" s="82">
        <f>(Table8[[#This Row],[Adj Close]]-Table8[[#This Row],[Forecast 3 Period]])</f>
        <v>-1.583999999999719E-2</v>
      </c>
      <c r="J661" s="82">
        <f>Table8[[#This Row],[Erorr ]]^2</f>
        <v>2.5090559999991097E-4</v>
      </c>
      <c r="K661" s="82">
        <f>ABS(Table8[[#This Row],[Erorr ]])</f>
        <v>1.583999999999719E-2</v>
      </c>
      <c r="L661" s="83">
        <f>Table8[[#This Row],[Abs Erorr ]]/Table8[[#This Row],[Adj Close]]</f>
        <v>2.2299934113827072E-4</v>
      </c>
      <c r="M661" s="85">
        <f t="shared" si="21"/>
        <v>70.822400000000002</v>
      </c>
      <c r="N661" s="82">
        <f>(Table8[[#This Row],[Adj Close]]-Table8[[#This Row],[Forecast 6 Period ]])</f>
        <v>0.20919999999999561</v>
      </c>
      <c r="O661" s="82">
        <f>Table8[[#This Row],[Erorr 2]]^2</f>
        <v>4.3764639999998162E-2</v>
      </c>
      <c r="P661" s="82">
        <f>ABS(Table8[[#This Row],[Erorr 2]])</f>
        <v>0.20919999999999561</v>
      </c>
      <c r="Q661" s="83">
        <f>Table8[[#This Row],[Abs Erorr 4]]/Table8[[#This Row],[Adj Close]]</f>
        <v>2.9451680660437835E-3</v>
      </c>
    </row>
    <row r="662" spans="6:17" x14ac:dyDescent="0.25">
      <c r="F662" s="50">
        <v>44424</v>
      </c>
      <c r="G662" s="51">
        <v>70.091099999999997</v>
      </c>
      <c r="H662" s="82">
        <f t="shared" si="20"/>
        <v>71.089619999999996</v>
      </c>
      <c r="I662" s="82">
        <f>(Table8[[#This Row],[Adj Close]]-Table8[[#This Row],[Forecast 3 Period]])</f>
        <v>-0.99851999999999919</v>
      </c>
      <c r="J662" s="82">
        <f>Table8[[#This Row],[Erorr ]]^2</f>
        <v>0.99704219039999842</v>
      </c>
      <c r="K662" s="82">
        <f>ABS(Table8[[#This Row],[Erorr ]])</f>
        <v>0.99851999999999919</v>
      </c>
      <c r="L662" s="83">
        <f>Table8[[#This Row],[Abs Erorr ]]/Table8[[#This Row],[Adj Close]]</f>
        <v>1.4246031236490785E-2</v>
      </c>
      <c r="M662" s="85">
        <f t="shared" si="21"/>
        <v>70.943709999999996</v>
      </c>
      <c r="N662" s="82">
        <f>(Table8[[#This Row],[Adj Close]]-Table8[[#This Row],[Forecast 6 Period ]])</f>
        <v>-0.85260999999999854</v>
      </c>
      <c r="O662" s="82">
        <f>Table8[[#This Row],[Erorr 2]]^2</f>
        <v>0.72694381209999748</v>
      </c>
      <c r="P662" s="82">
        <f>ABS(Table8[[#This Row],[Erorr 2]])</f>
        <v>0.85260999999999854</v>
      </c>
      <c r="Q662" s="83">
        <f>Table8[[#This Row],[Abs Erorr 4]]/Table8[[#This Row],[Adj Close]]</f>
        <v>1.2164311874118091E-2</v>
      </c>
    </row>
    <row r="663" spans="6:17" x14ac:dyDescent="0.25">
      <c r="F663" s="50">
        <v>44425</v>
      </c>
      <c r="G663" s="51">
        <v>67.726600000000005</v>
      </c>
      <c r="H663" s="82">
        <f t="shared" si="20"/>
        <v>70.576289999999986</v>
      </c>
      <c r="I663" s="82">
        <f>(Table8[[#This Row],[Adj Close]]-Table8[[#This Row],[Forecast 3 Period]])</f>
        <v>-2.8496899999999812</v>
      </c>
      <c r="J663" s="82">
        <f>Table8[[#This Row],[Erorr ]]^2</f>
        <v>8.120733096099892</v>
      </c>
      <c r="K663" s="82">
        <f>ABS(Table8[[#This Row],[Erorr ]])</f>
        <v>2.8496899999999812</v>
      </c>
      <c r="L663" s="83">
        <f>Table8[[#This Row],[Abs Erorr ]]/Table8[[#This Row],[Adj Close]]</f>
        <v>4.2076377671402092E-2</v>
      </c>
      <c r="M663" s="85">
        <f t="shared" si="21"/>
        <v>70.77758</v>
      </c>
      <c r="N663" s="82">
        <f>(Table8[[#This Row],[Adj Close]]-Table8[[#This Row],[Forecast 6 Period ]])</f>
        <v>-3.0509799999999956</v>
      </c>
      <c r="O663" s="82">
        <f>Table8[[#This Row],[Erorr 2]]^2</f>
        <v>9.3084789603999738</v>
      </c>
      <c r="P663" s="82">
        <f>ABS(Table8[[#This Row],[Erorr 2]])</f>
        <v>3.0509799999999956</v>
      </c>
      <c r="Q663" s="83">
        <f>Table8[[#This Row],[Abs Erorr 4]]/Table8[[#This Row],[Adj Close]]</f>
        <v>4.5048474306993047E-2</v>
      </c>
    </row>
    <row r="664" spans="6:17" x14ac:dyDescent="0.25">
      <c r="F664" s="50">
        <v>44426</v>
      </c>
      <c r="G664" s="51">
        <v>66.935500000000005</v>
      </c>
      <c r="H664" s="82">
        <f t="shared" si="20"/>
        <v>69.427449999999993</v>
      </c>
      <c r="I664" s="82">
        <f>(Table8[[#This Row],[Adj Close]]-Table8[[#This Row],[Forecast 3 Period]])</f>
        <v>-2.4919499999999886</v>
      </c>
      <c r="J664" s="82">
        <f>Table8[[#This Row],[Erorr ]]^2</f>
        <v>6.2098148024999427</v>
      </c>
      <c r="K664" s="82">
        <f>ABS(Table8[[#This Row],[Erorr ]])</f>
        <v>2.4919499999999886</v>
      </c>
      <c r="L664" s="83">
        <f>Table8[[#This Row],[Abs Erorr ]]/Table8[[#This Row],[Adj Close]]</f>
        <v>3.7229123559247158E-2</v>
      </c>
      <c r="M664" s="85">
        <f t="shared" si="21"/>
        <v>70.170199999999994</v>
      </c>
      <c r="N664" s="82">
        <f>(Table8[[#This Row],[Adj Close]]-Table8[[#This Row],[Forecast 6 Period ]])</f>
        <v>-3.2346999999999895</v>
      </c>
      <c r="O664" s="82">
        <f>Table8[[#This Row],[Erorr 2]]^2</f>
        <v>10.463284089999933</v>
      </c>
      <c r="P664" s="82">
        <f>ABS(Table8[[#This Row],[Erorr 2]])</f>
        <v>3.2346999999999895</v>
      </c>
      <c r="Q664" s="83">
        <f>Table8[[#This Row],[Abs Erorr 4]]/Table8[[#This Row],[Adj Close]]</f>
        <v>4.8325626909487329E-2</v>
      </c>
    </row>
    <row r="665" spans="6:17" x14ac:dyDescent="0.25">
      <c r="F665" s="50">
        <v>44427</v>
      </c>
      <c r="G665" s="51">
        <v>66.742099999999994</v>
      </c>
      <c r="H665" s="82">
        <f t="shared" si="20"/>
        <v>68.119510000000005</v>
      </c>
      <c r="I665" s="82">
        <f>(Table8[[#This Row],[Adj Close]]-Table8[[#This Row],[Forecast 3 Period]])</f>
        <v>-1.3774100000000118</v>
      </c>
      <c r="J665" s="82">
        <f>Table8[[#This Row],[Erorr ]]^2</f>
        <v>1.8972583081000325</v>
      </c>
      <c r="K665" s="82">
        <f>ABS(Table8[[#This Row],[Erorr ]])</f>
        <v>1.3774100000000118</v>
      </c>
      <c r="L665" s="83">
        <f>Table8[[#This Row],[Abs Erorr ]]/Table8[[#This Row],[Adj Close]]</f>
        <v>2.063779833118844E-2</v>
      </c>
      <c r="M665" s="85">
        <f t="shared" si="21"/>
        <v>69.382620000000003</v>
      </c>
      <c r="N665" s="82">
        <f>(Table8[[#This Row],[Adj Close]]-Table8[[#This Row],[Forecast 6 Period ]])</f>
        <v>-2.6405200000000093</v>
      </c>
      <c r="O665" s="82">
        <f>Table8[[#This Row],[Erorr 2]]^2</f>
        <v>6.9723458704000487</v>
      </c>
      <c r="P665" s="82">
        <f>ABS(Table8[[#This Row],[Erorr 2]])</f>
        <v>2.6405200000000093</v>
      </c>
      <c r="Q665" s="83">
        <f>Table8[[#This Row],[Abs Erorr 4]]/Table8[[#This Row],[Adj Close]]</f>
        <v>3.9563034426546503E-2</v>
      </c>
    </row>
    <row r="666" spans="6:17" x14ac:dyDescent="0.25">
      <c r="F666" s="50">
        <v>44428</v>
      </c>
      <c r="G666" s="51">
        <v>67.181600000000003</v>
      </c>
      <c r="H666" s="82">
        <f t="shared" si="20"/>
        <v>67.095470000000006</v>
      </c>
      <c r="I666" s="82">
        <f>(Table8[[#This Row],[Adj Close]]-Table8[[#This Row],[Forecast 3 Period]])</f>
        <v>8.6129999999997153E-2</v>
      </c>
      <c r="J666" s="82">
        <f>Table8[[#This Row],[Erorr ]]^2</f>
        <v>7.4183768999995098E-3</v>
      </c>
      <c r="K666" s="82">
        <f>ABS(Table8[[#This Row],[Erorr ]])</f>
        <v>8.6129999999997153E-2</v>
      </c>
      <c r="L666" s="83">
        <f>Table8[[#This Row],[Abs Erorr ]]/Table8[[#This Row],[Adj Close]]</f>
        <v>1.2820474653773824E-3</v>
      </c>
      <c r="M666" s="85">
        <f t="shared" si="21"/>
        <v>68.479010000000002</v>
      </c>
      <c r="N666" s="82">
        <f>(Table8[[#This Row],[Adj Close]]-Table8[[#This Row],[Forecast 6 Period ]])</f>
        <v>-1.2974099999999993</v>
      </c>
      <c r="O666" s="82">
        <f>Table8[[#This Row],[Erorr 2]]^2</f>
        <v>1.6832727080999981</v>
      </c>
      <c r="P666" s="82">
        <f>ABS(Table8[[#This Row],[Erorr 2]])</f>
        <v>1.2974099999999993</v>
      </c>
      <c r="Q666" s="83">
        <f>Table8[[#This Row],[Abs Erorr 4]]/Table8[[#This Row],[Adj Close]]</f>
        <v>1.9311984233778286E-2</v>
      </c>
    </row>
    <row r="667" spans="6:17" x14ac:dyDescent="0.25">
      <c r="F667" s="50">
        <v>44431</v>
      </c>
      <c r="G667" s="51">
        <v>67.515600000000006</v>
      </c>
      <c r="H667" s="82">
        <f t="shared" si="20"/>
        <v>66.975920000000002</v>
      </c>
      <c r="I667" s="82">
        <f>(Table8[[#This Row],[Adj Close]]-Table8[[#This Row],[Forecast 3 Period]])</f>
        <v>0.53968000000000416</v>
      </c>
      <c r="J667" s="82">
        <f>Table8[[#This Row],[Erorr ]]^2</f>
        <v>0.2912545024000045</v>
      </c>
      <c r="K667" s="82">
        <f>ABS(Table8[[#This Row],[Erorr ]])</f>
        <v>0.53968000000000416</v>
      </c>
      <c r="L667" s="83">
        <f>Table8[[#This Row],[Abs Erorr ]]/Table8[[#This Row],[Adj Close]]</f>
        <v>7.9934118929551705E-3</v>
      </c>
      <c r="M667" s="85">
        <f t="shared" si="21"/>
        <v>67.829430000000002</v>
      </c>
      <c r="N667" s="82">
        <f>(Table8[[#This Row],[Adj Close]]-Table8[[#This Row],[Forecast 6 Period ]])</f>
        <v>-0.31382999999999583</v>
      </c>
      <c r="O667" s="82">
        <f>Table8[[#This Row],[Erorr 2]]^2</f>
        <v>9.8489268899997387E-2</v>
      </c>
      <c r="P667" s="82">
        <f>ABS(Table8[[#This Row],[Erorr 2]])</f>
        <v>0.31382999999999583</v>
      </c>
      <c r="Q667" s="83">
        <f>Table8[[#This Row],[Abs Erorr 4]]/Table8[[#This Row],[Adj Close]]</f>
        <v>4.6482590690150984E-3</v>
      </c>
    </row>
    <row r="668" spans="6:17" x14ac:dyDescent="0.25">
      <c r="F668" s="50">
        <v>44432</v>
      </c>
      <c r="G668" s="51">
        <v>67.665000000000006</v>
      </c>
      <c r="H668" s="82">
        <f t="shared" si="20"/>
        <v>67.183350000000004</v>
      </c>
      <c r="I668" s="82">
        <f>(Table8[[#This Row],[Adj Close]]-Table8[[#This Row],[Forecast 3 Period]])</f>
        <v>0.48165000000000191</v>
      </c>
      <c r="J668" s="82">
        <f>Table8[[#This Row],[Erorr ]]^2</f>
        <v>0.23198672250000185</v>
      </c>
      <c r="K668" s="82">
        <f>ABS(Table8[[#This Row],[Erorr ]])</f>
        <v>0.48165000000000191</v>
      </c>
      <c r="L668" s="83">
        <f>Table8[[#This Row],[Abs Erorr ]]/Table8[[#This Row],[Adj Close]]</f>
        <v>7.1181556195965695E-3</v>
      </c>
      <c r="M668" s="85">
        <f t="shared" si="21"/>
        <v>67.456730000000007</v>
      </c>
      <c r="N668" s="82">
        <f>(Table8[[#This Row],[Adj Close]]-Table8[[#This Row],[Forecast 6 Period ]])</f>
        <v>0.20826999999999884</v>
      </c>
      <c r="O668" s="82">
        <f>Table8[[#This Row],[Erorr 2]]^2</f>
        <v>4.3376392899999519E-2</v>
      </c>
      <c r="P668" s="82">
        <f>ABS(Table8[[#This Row],[Erorr 2]])</f>
        <v>0.20826999999999884</v>
      </c>
      <c r="Q668" s="83">
        <f>Table8[[#This Row],[Abs Erorr 4]]/Table8[[#This Row],[Adj Close]]</f>
        <v>3.0779575851621788E-3</v>
      </c>
    </row>
    <row r="669" spans="6:17" x14ac:dyDescent="0.25">
      <c r="F669" s="50">
        <v>44433</v>
      </c>
      <c r="G669" s="51">
        <v>67.735399999999998</v>
      </c>
      <c r="H669" s="82">
        <f t="shared" si="20"/>
        <v>67.475160000000002</v>
      </c>
      <c r="I669" s="82">
        <f>(Table8[[#This Row],[Adj Close]]-Table8[[#This Row],[Forecast 3 Period]])</f>
        <v>0.26023999999999603</v>
      </c>
      <c r="J669" s="82">
        <f>Table8[[#This Row],[Erorr ]]^2</f>
        <v>6.772485759999794E-2</v>
      </c>
      <c r="K669" s="82">
        <f>ABS(Table8[[#This Row],[Erorr ]])</f>
        <v>0.26023999999999603</v>
      </c>
      <c r="L669" s="83">
        <f>Table8[[#This Row],[Abs Erorr ]]/Table8[[#This Row],[Adj Close]]</f>
        <v>3.8420087576067469E-3</v>
      </c>
      <c r="M669" s="85">
        <f t="shared" si="21"/>
        <v>67.28707</v>
      </c>
      <c r="N669" s="82">
        <f>(Table8[[#This Row],[Adj Close]]-Table8[[#This Row],[Forecast 6 Period ]])</f>
        <v>0.44832999999999856</v>
      </c>
      <c r="O669" s="82">
        <f>Table8[[#This Row],[Erorr 2]]^2</f>
        <v>0.2009997888999987</v>
      </c>
      <c r="P669" s="82">
        <f>ABS(Table8[[#This Row],[Erorr 2]])</f>
        <v>0.44832999999999856</v>
      </c>
      <c r="Q669" s="83">
        <f>Table8[[#This Row],[Abs Erorr 4]]/Table8[[#This Row],[Adj Close]]</f>
        <v>6.6188433226938735E-3</v>
      </c>
    </row>
    <row r="670" spans="6:17" x14ac:dyDescent="0.25">
      <c r="F670" s="50">
        <v>44434</v>
      </c>
      <c r="G670" s="51">
        <v>67.243099999999998</v>
      </c>
      <c r="H670" s="82">
        <f t="shared" si="20"/>
        <v>67.648340000000005</v>
      </c>
      <c r="I670" s="82">
        <f>(Table8[[#This Row],[Adj Close]]-Table8[[#This Row],[Forecast 3 Period]])</f>
        <v>-0.40524000000000626</v>
      </c>
      <c r="J670" s="82">
        <f>Table8[[#This Row],[Erorr ]]^2</f>
        <v>0.16421945760000509</v>
      </c>
      <c r="K670" s="82">
        <f>ABS(Table8[[#This Row],[Erorr ]])</f>
        <v>0.40524000000000626</v>
      </c>
      <c r="L670" s="83">
        <f>Table8[[#This Row],[Abs Erorr ]]/Table8[[#This Row],[Adj Close]]</f>
        <v>6.0264919374628219E-3</v>
      </c>
      <c r="M670" s="85">
        <f t="shared" si="21"/>
        <v>67.387280000000004</v>
      </c>
      <c r="N670" s="82">
        <f>(Table8[[#This Row],[Adj Close]]-Table8[[#This Row],[Forecast 6 Period ]])</f>
        <v>-0.14418000000000575</v>
      </c>
      <c r="O670" s="82">
        <f>Table8[[#This Row],[Erorr 2]]^2</f>
        <v>2.0787872400001659E-2</v>
      </c>
      <c r="P670" s="82">
        <f>ABS(Table8[[#This Row],[Erorr 2]])</f>
        <v>0.14418000000000575</v>
      </c>
      <c r="Q670" s="83">
        <f>Table8[[#This Row],[Abs Erorr 4]]/Table8[[#This Row],[Adj Close]]</f>
        <v>2.1441605160976481E-3</v>
      </c>
    </row>
    <row r="671" spans="6:17" x14ac:dyDescent="0.25">
      <c r="F671" s="50">
        <v>44435</v>
      </c>
      <c r="G671" s="51">
        <v>67.357399999999998</v>
      </c>
      <c r="H671" s="82">
        <f t="shared" si="20"/>
        <v>67.517359999999996</v>
      </c>
      <c r="I671" s="82">
        <f>(Table8[[#This Row],[Adj Close]]-Table8[[#This Row],[Forecast 3 Period]])</f>
        <v>-0.1599599999999981</v>
      </c>
      <c r="J671" s="82">
        <f>Table8[[#This Row],[Erorr ]]^2</f>
        <v>2.5587201599999394E-2</v>
      </c>
      <c r="K671" s="82">
        <f>ABS(Table8[[#This Row],[Erorr ]])</f>
        <v>0.1599599999999981</v>
      </c>
      <c r="L671" s="83">
        <f>Table8[[#This Row],[Abs Erorr ]]/Table8[[#This Row],[Adj Close]]</f>
        <v>2.3747947515788629E-3</v>
      </c>
      <c r="M671" s="85">
        <f t="shared" si="21"/>
        <v>67.42419000000001</v>
      </c>
      <c r="N671" s="82">
        <f>(Table8[[#This Row],[Adj Close]]-Table8[[#This Row],[Forecast 6 Period ]])</f>
        <v>-6.6790000000011673E-2</v>
      </c>
      <c r="O671" s="82">
        <f>Table8[[#This Row],[Erorr 2]]^2</f>
        <v>4.460904100001559E-3</v>
      </c>
      <c r="P671" s="82">
        <f>ABS(Table8[[#This Row],[Erorr 2]])</f>
        <v>6.6790000000011673E-2</v>
      </c>
      <c r="Q671" s="83">
        <f>Table8[[#This Row],[Abs Erorr 4]]/Table8[[#This Row],[Adj Close]]</f>
        <v>9.9157627818193222E-4</v>
      </c>
    </row>
    <row r="672" spans="6:17" x14ac:dyDescent="0.25">
      <c r="F672" s="50">
        <v>44438</v>
      </c>
      <c r="G672" s="51">
        <v>67.665000000000006</v>
      </c>
      <c r="H672" s="82">
        <f t="shared" si="20"/>
        <v>67.436509999999998</v>
      </c>
      <c r="I672" s="82">
        <f>(Table8[[#This Row],[Adj Close]]-Table8[[#This Row],[Forecast 3 Period]])</f>
        <v>0.22849000000000785</v>
      </c>
      <c r="J672" s="82">
        <f>Table8[[#This Row],[Erorr ]]^2</f>
        <v>5.2207680100003588E-2</v>
      </c>
      <c r="K672" s="82">
        <f>ABS(Table8[[#This Row],[Erorr ]])</f>
        <v>0.22849000000000785</v>
      </c>
      <c r="L672" s="83">
        <f>Table8[[#This Row],[Abs Erorr ]]/Table8[[#This Row],[Adj Close]]</f>
        <v>3.3767826793764549E-3</v>
      </c>
      <c r="M672" s="85">
        <f t="shared" si="21"/>
        <v>67.469899999999996</v>
      </c>
      <c r="N672" s="82">
        <f>(Table8[[#This Row],[Adj Close]]-Table8[[#This Row],[Forecast 6 Period ]])</f>
        <v>0.19510000000001071</v>
      </c>
      <c r="O672" s="82">
        <f>Table8[[#This Row],[Erorr 2]]^2</f>
        <v>3.806401000000418E-2</v>
      </c>
      <c r="P672" s="82">
        <f>ABS(Table8[[#This Row],[Erorr 2]])</f>
        <v>0.19510000000001071</v>
      </c>
      <c r="Q672" s="83">
        <f>Table8[[#This Row],[Abs Erorr 4]]/Table8[[#This Row],[Adj Close]]</f>
        <v>2.8833222493166435E-3</v>
      </c>
    </row>
    <row r="673" spans="6:17" x14ac:dyDescent="0.25">
      <c r="F673" s="50">
        <v>44439</v>
      </c>
      <c r="G673" s="51">
        <v>67.216800000000006</v>
      </c>
      <c r="H673" s="82">
        <f t="shared" si="20"/>
        <v>67.446150000000003</v>
      </c>
      <c r="I673" s="82">
        <f>(Table8[[#This Row],[Adj Close]]-Table8[[#This Row],[Forecast 3 Period]])</f>
        <v>-0.22934999999999661</v>
      </c>
      <c r="J673" s="82">
        <f>Table8[[#This Row],[Erorr ]]^2</f>
        <v>5.2601422499998447E-2</v>
      </c>
      <c r="K673" s="82">
        <f>ABS(Table8[[#This Row],[Erorr ]])</f>
        <v>0.22934999999999661</v>
      </c>
      <c r="L673" s="83">
        <f>Table8[[#This Row],[Abs Erorr ]]/Table8[[#This Row],[Adj Close]]</f>
        <v>3.4120934052200729E-3</v>
      </c>
      <c r="M673" s="85">
        <f t="shared" si="21"/>
        <v>67.518240000000006</v>
      </c>
      <c r="N673" s="82">
        <f>(Table8[[#This Row],[Adj Close]]-Table8[[#This Row],[Forecast 6 Period ]])</f>
        <v>-0.30143999999999949</v>
      </c>
      <c r="O673" s="82">
        <f>Table8[[#This Row],[Erorr 2]]^2</f>
        <v>9.0866073599999694E-2</v>
      </c>
      <c r="P673" s="82">
        <f>ABS(Table8[[#This Row],[Erorr 2]])</f>
        <v>0.30143999999999949</v>
      </c>
      <c r="Q673" s="83">
        <f>Table8[[#This Row],[Abs Erorr 4]]/Table8[[#This Row],[Adj Close]]</f>
        <v>4.4845931374299201E-3</v>
      </c>
    </row>
    <row r="674" spans="6:17" x14ac:dyDescent="0.25">
      <c r="F674" s="50">
        <v>44440</v>
      </c>
      <c r="G674" s="51">
        <v>67.067300000000003</v>
      </c>
      <c r="H674" s="82">
        <f t="shared" si="20"/>
        <v>67.393439999999998</v>
      </c>
      <c r="I674" s="82">
        <f>(Table8[[#This Row],[Adj Close]]-Table8[[#This Row],[Forecast 3 Period]])</f>
        <v>-0.32613999999999521</v>
      </c>
      <c r="J674" s="82">
        <f>Table8[[#This Row],[Erorr ]]^2</f>
        <v>0.10636729959999687</v>
      </c>
      <c r="K674" s="82">
        <f>ABS(Table8[[#This Row],[Erorr ]])</f>
        <v>0.32613999999999521</v>
      </c>
      <c r="L674" s="83">
        <f>Table8[[#This Row],[Abs Erorr ]]/Table8[[#This Row],[Adj Close]]</f>
        <v>4.8628765434122921E-3</v>
      </c>
      <c r="M674" s="85">
        <f t="shared" si="21"/>
        <v>67.436499999999995</v>
      </c>
      <c r="N674" s="82">
        <f>(Table8[[#This Row],[Adj Close]]-Table8[[#This Row],[Forecast 6 Period ]])</f>
        <v>-0.3691999999999922</v>
      </c>
      <c r="O674" s="82">
        <f>Table8[[#This Row],[Erorr 2]]^2</f>
        <v>0.13630863999999424</v>
      </c>
      <c r="P674" s="82">
        <f>ABS(Table8[[#This Row],[Erorr 2]])</f>
        <v>0.3691999999999922</v>
      </c>
      <c r="Q674" s="83">
        <f>Table8[[#This Row],[Abs Erorr 4]]/Table8[[#This Row],[Adj Close]]</f>
        <v>5.5049181941123643E-3</v>
      </c>
    </row>
    <row r="675" spans="6:17" x14ac:dyDescent="0.25">
      <c r="F675" s="50">
        <v>44441</v>
      </c>
      <c r="G675" s="51">
        <v>66.654200000000003</v>
      </c>
      <c r="H675" s="82">
        <f t="shared" si="20"/>
        <v>67.291460000000001</v>
      </c>
      <c r="I675" s="82">
        <f>(Table8[[#This Row],[Adj Close]]-Table8[[#This Row],[Forecast 3 Period]])</f>
        <v>-0.63725999999999772</v>
      </c>
      <c r="J675" s="82">
        <f>Table8[[#This Row],[Erorr ]]^2</f>
        <v>0.4061003075999971</v>
      </c>
      <c r="K675" s="82">
        <f>ABS(Table8[[#This Row],[Erorr ]])</f>
        <v>0.63725999999999772</v>
      </c>
      <c r="L675" s="83">
        <f>Table8[[#This Row],[Abs Erorr ]]/Table8[[#This Row],[Adj Close]]</f>
        <v>9.5606878486276595E-3</v>
      </c>
      <c r="M675" s="85">
        <f t="shared" si="21"/>
        <v>67.35915</v>
      </c>
      <c r="N675" s="82">
        <f>(Table8[[#This Row],[Adj Close]]-Table8[[#This Row],[Forecast 6 Period ]])</f>
        <v>-0.70494999999999663</v>
      </c>
      <c r="O675" s="82">
        <f>Table8[[#This Row],[Erorr 2]]^2</f>
        <v>0.49695450249999523</v>
      </c>
      <c r="P675" s="82">
        <f>ABS(Table8[[#This Row],[Erorr 2]])</f>
        <v>0.70494999999999663</v>
      </c>
      <c r="Q675" s="83">
        <f>Table8[[#This Row],[Abs Erorr 4]]/Table8[[#This Row],[Adj Close]]</f>
        <v>1.0576227754590058E-2</v>
      </c>
    </row>
    <row r="676" spans="6:17" x14ac:dyDescent="0.25">
      <c r="F676" s="50">
        <v>44442</v>
      </c>
      <c r="G676" s="51">
        <v>67.005799999999994</v>
      </c>
      <c r="H676" s="82">
        <f t="shared" si="20"/>
        <v>66.946910000000003</v>
      </c>
      <c r="I676" s="82">
        <f>(Table8[[#This Row],[Adj Close]]-Table8[[#This Row],[Forecast 3 Period]])</f>
        <v>5.8889999999991005E-2</v>
      </c>
      <c r="J676" s="82">
        <f>Table8[[#This Row],[Erorr ]]^2</f>
        <v>3.4680320999989408E-3</v>
      </c>
      <c r="K676" s="82">
        <f>ABS(Table8[[#This Row],[Erorr ]])</f>
        <v>5.8889999999991005E-2</v>
      </c>
      <c r="L676" s="83">
        <f>Table8[[#This Row],[Abs Erorr ]]/Table8[[#This Row],[Adj Close]]</f>
        <v>8.7887914180550056E-4</v>
      </c>
      <c r="M676" s="85">
        <f t="shared" si="21"/>
        <v>67.180710000000005</v>
      </c>
      <c r="N676" s="82">
        <f>(Table8[[#This Row],[Adj Close]]-Table8[[#This Row],[Forecast 6 Period ]])</f>
        <v>-0.17491000000001122</v>
      </c>
      <c r="O676" s="82">
        <f>Table8[[#This Row],[Erorr 2]]^2</f>
        <v>3.0593508100003927E-2</v>
      </c>
      <c r="P676" s="82">
        <f>ABS(Table8[[#This Row],[Erorr 2]])</f>
        <v>0.17491000000001122</v>
      </c>
      <c r="Q676" s="83">
        <f>Table8[[#This Row],[Abs Erorr 4]]/Table8[[#This Row],[Adj Close]]</f>
        <v>2.6103710425069357E-3</v>
      </c>
    </row>
    <row r="677" spans="6:17" x14ac:dyDescent="0.25">
      <c r="F677" s="50">
        <v>44446</v>
      </c>
      <c r="G677" s="51">
        <v>63.1646</v>
      </c>
      <c r="H677" s="82">
        <f t="shared" si="20"/>
        <v>66.918769999999995</v>
      </c>
      <c r="I677" s="82">
        <f>(Table8[[#This Row],[Adj Close]]-Table8[[#This Row],[Forecast 3 Period]])</f>
        <v>-3.7541699999999949</v>
      </c>
      <c r="J677" s="82">
        <f>Table8[[#This Row],[Erorr ]]^2</f>
        <v>14.093792388899962</v>
      </c>
      <c r="K677" s="82">
        <f>ABS(Table8[[#This Row],[Erorr ]])</f>
        <v>3.7541699999999949</v>
      </c>
      <c r="L677" s="83">
        <f>Table8[[#This Row],[Abs Erorr ]]/Table8[[#This Row],[Adj Close]]</f>
        <v>5.9434715014422553E-2</v>
      </c>
      <c r="M677" s="85">
        <f t="shared" si="21"/>
        <v>67.091059999999999</v>
      </c>
      <c r="N677" s="82">
        <f>(Table8[[#This Row],[Adj Close]]-Table8[[#This Row],[Forecast 6 Period ]])</f>
        <v>-3.9264599999999987</v>
      </c>
      <c r="O677" s="82">
        <f>Table8[[#This Row],[Erorr 2]]^2</f>
        <v>15.417088131599989</v>
      </c>
      <c r="P677" s="82">
        <f>ABS(Table8[[#This Row],[Erorr 2]])</f>
        <v>3.9264599999999987</v>
      </c>
      <c r="Q677" s="83">
        <f>Table8[[#This Row],[Abs Erorr 4]]/Table8[[#This Row],[Adj Close]]</f>
        <v>6.2162350430462615E-2</v>
      </c>
    </row>
    <row r="678" spans="6:17" x14ac:dyDescent="0.25">
      <c r="F678" s="50">
        <v>44447</v>
      </c>
      <c r="G678" s="51">
        <v>62.593200000000003</v>
      </c>
      <c r="H678" s="82">
        <f t="shared" si="20"/>
        <v>65.363839999999996</v>
      </c>
      <c r="I678" s="82">
        <f>(Table8[[#This Row],[Adj Close]]-Table8[[#This Row],[Forecast 3 Period]])</f>
        <v>-2.7706399999999931</v>
      </c>
      <c r="J678" s="82">
        <f>Table8[[#This Row],[Erorr ]]^2</f>
        <v>7.676446009599962</v>
      </c>
      <c r="K678" s="82">
        <f>ABS(Table8[[#This Row],[Erorr ]])</f>
        <v>2.7706399999999931</v>
      </c>
      <c r="L678" s="83">
        <f>Table8[[#This Row],[Abs Erorr ]]/Table8[[#This Row],[Adj Close]]</f>
        <v>4.4264233175488596E-2</v>
      </c>
      <c r="M678" s="85">
        <f t="shared" si="21"/>
        <v>66.266559999999998</v>
      </c>
      <c r="N678" s="82">
        <f>(Table8[[#This Row],[Adj Close]]-Table8[[#This Row],[Forecast 6 Period ]])</f>
        <v>-3.6733599999999953</v>
      </c>
      <c r="O678" s="82">
        <f>Table8[[#This Row],[Erorr 2]]^2</f>
        <v>13.493573689599966</v>
      </c>
      <c r="P678" s="82">
        <f>ABS(Table8[[#This Row],[Erorr 2]])</f>
        <v>3.6733599999999953</v>
      </c>
      <c r="Q678" s="83">
        <f>Table8[[#This Row],[Abs Erorr 4]]/Table8[[#This Row],[Adj Close]]</f>
        <v>5.8686247068371569E-2</v>
      </c>
    </row>
    <row r="679" spans="6:17" x14ac:dyDescent="0.25">
      <c r="F679" s="50">
        <v>44448</v>
      </c>
      <c r="G679" s="51">
        <v>63.858899999999998</v>
      </c>
      <c r="H679" s="82">
        <f t="shared" si="20"/>
        <v>64.088399999999993</v>
      </c>
      <c r="I679" s="82">
        <f>(Table8[[#This Row],[Adj Close]]-Table8[[#This Row],[Forecast 3 Period]])</f>
        <v>-0.22949999999999449</v>
      </c>
      <c r="J679" s="82">
        <f>Table8[[#This Row],[Erorr ]]^2</f>
        <v>5.2670249999997469E-2</v>
      </c>
      <c r="K679" s="82">
        <f>ABS(Table8[[#This Row],[Erorr ]])</f>
        <v>0.22949999999999449</v>
      </c>
      <c r="L679" s="83">
        <f>Table8[[#This Row],[Abs Erorr ]]/Table8[[#This Row],[Adj Close]]</f>
        <v>3.5938608400707573E-3</v>
      </c>
      <c r="M679" s="85">
        <f t="shared" si="21"/>
        <v>65.311970000000002</v>
      </c>
      <c r="N679" s="82">
        <f>(Table8[[#This Row],[Adj Close]]-Table8[[#This Row],[Forecast 6 Period ]])</f>
        <v>-1.4530700000000039</v>
      </c>
      <c r="O679" s="82">
        <f>Table8[[#This Row],[Erorr 2]]^2</f>
        <v>2.1114124249000112</v>
      </c>
      <c r="P679" s="82">
        <f>ABS(Table8[[#This Row],[Erorr 2]])</f>
        <v>1.4530700000000039</v>
      </c>
      <c r="Q679" s="83">
        <f>Table8[[#This Row],[Abs Erorr 4]]/Table8[[#This Row],[Adj Close]]</f>
        <v>2.2754385058308301E-2</v>
      </c>
    </row>
    <row r="680" spans="6:17" x14ac:dyDescent="0.25">
      <c r="F680" s="50">
        <v>44449</v>
      </c>
      <c r="G680" s="51">
        <v>62.796799999999998</v>
      </c>
      <c r="H680" s="82">
        <f t="shared" si="20"/>
        <v>63.270899999999997</v>
      </c>
      <c r="I680" s="82">
        <f>(Table8[[#This Row],[Adj Close]]-Table8[[#This Row],[Forecast 3 Period]])</f>
        <v>-0.47409999999999997</v>
      </c>
      <c r="J680" s="82">
        <f>Table8[[#This Row],[Erorr ]]^2</f>
        <v>0.22477080999999996</v>
      </c>
      <c r="K680" s="82">
        <f>ABS(Table8[[#This Row],[Erorr ]])</f>
        <v>0.47409999999999997</v>
      </c>
      <c r="L680" s="83">
        <f>Table8[[#This Row],[Abs Erorr ]]/Table8[[#This Row],[Adj Close]]</f>
        <v>7.5497477578475337E-3</v>
      </c>
      <c r="M680" s="85">
        <f t="shared" si="21"/>
        <v>64.696650000000005</v>
      </c>
      <c r="N680" s="82">
        <f>(Table8[[#This Row],[Adj Close]]-Table8[[#This Row],[Forecast 6 Period ]])</f>
        <v>-1.8998500000000078</v>
      </c>
      <c r="O680" s="82">
        <f>Table8[[#This Row],[Erorr 2]]^2</f>
        <v>3.6094300225000295</v>
      </c>
      <c r="P680" s="82">
        <f>ABS(Table8[[#This Row],[Erorr 2]])</f>
        <v>1.8998500000000078</v>
      </c>
      <c r="Q680" s="83">
        <f>Table8[[#This Row],[Abs Erorr 4]]/Table8[[#This Row],[Adj Close]]</f>
        <v>3.0253930136567592E-2</v>
      </c>
    </row>
    <row r="681" spans="6:17" x14ac:dyDescent="0.25">
      <c r="F681" s="50">
        <v>44452</v>
      </c>
      <c r="G681" s="51">
        <v>63.5137</v>
      </c>
      <c r="H681" s="82">
        <f t="shared" si="20"/>
        <v>63.054349999999999</v>
      </c>
      <c r="I681" s="82">
        <f>(Table8[[#This Row],[Adj Close]]-Table8[[#This Row],[Forecast 3 Period]])</f>
        <v>0.45935000000000059</v>
      </c>
      <c r="J681" s="82">
        <f>Table8[[#This Row],[Erorr ]]^2</f>
        <v>0.21100242250000054</v>
      </c>
      <c r="K681" s="82">
        <f>ABS(Table8[[#This Row],[Erorr ]])</f>
        <v>0.45935000000000059</v>
      </c>
      <c r="L681" s="83">
        <f>Table8[[#This Row],[Abs Erorr ]]/Table8[[#This Row],[Adj Close]]</f>
        <v>7.2322979136784753E-3</v>
      </c>
      <c r="M681" s="85">
        <f t="shared" si="21"/>
        <v>63.848699999999994</v>
      </c>
      <c r="N681" s="82">
        <f>(Table8[[#This Row],[Adj Close]]-Table8[[#This Row],[Forecast 6 Period ]])</f>
        <v>-0.33499999999999375</v>
      </c>
      <c r="O681" s="82">
        <f>Table8[[#This Row],[Erorr 2]]^2</f>
        <v>0.11222499999999581</v>
      </c>
      <c r="P681" s="82">
        <f>ABS(Table8[[#This Row],[Erorr 2]])</f>
        <v>0.33499999999999375</v>
      </c>
      <c r="Q681" s="83">
        <f>Table8[[#This Row],[Abs Erorr 4]]/Table8[[#This Row],[Adj Close]]</f>
        <v>5.2744525984156762E-3</v>
      </c>
    </row>
    <row r="682" spans="6:17" x14ac:dyDescent="0.25">
      <c r="F682" s="50">
        <v>44453</v>
      </c>
      <c r="G682" s="51">
        <v>62.372</v>
      </c>
      <c r="H682" s="82">
        <f t="shared" si="20"/>
        <v>63.40218999999999</v>
      </c>
      <c r="I682" s="82">
        <f>(Table8[[#This Row],[Adj Close]]-Table8[[#This Row],[Forecast 3 Period]])</f>
        <v>-1.0301899999999904</v>
      </c>
      <c r="J682" s="82">
        <f>Table8[[#This Row],[Erorr ]]^2</f>
        <v>1.0612914360999801</v>
      </c>
      <c r="K682" s="82">
        <f>ABS(Table8[[#This Row],[Erorr ]])</f>
        <v>1.0301899999999904</v>
      </c>
      <c r="L682" s="83">
        <f>Table8[[#This Row],[Abs Erorr ]]/Table8[[#This Row],[Adj Close]]</f>
        <v>1.6516866542679254E-2</v>
      </c>
      <c r="M682" s="85">
        <f t="shared" si="21"/>
        <v>63.569560000000003</v>
      </c>
      <c r="N682" s="82">
        <f>(Table8[[#This Row],[Adj Close]]-Table8[[#This Row],[Forecast 6 Period ]])</f>
        <v>-1.1975600000000028</v>
      </c>
      <c r="O682" s="82">
        <f>Table8[[#This Row],[Erorr 2]]^2</f>
        <v>1.4341499536000069</v>
      </c>
      <c r="P682" s="82">
        <f>ABS(Table8[[#This Row],[Erorr 2]])</f>
        <v>1.1975600000000028</v>
      </c>
      <c r="Q682" s="83">
        <f>Table8[[#This Row],[Abs Erorr 4]]/Table8[[#This Row],[Adj Close]]</f>
        <v>1.9200282177900384E-2</v>
      </c>
    </row>
    <row r="683" spans="6:17" x14ac:dyDescent="0.25">
      <c r="F683" s="50">
        <v>44454</v>
      </c>
      <c r="G683" s="51">
        <v>61.3187</v>
      </c>
      <c r="H683" s="82">
        <f t="shared" si="20"/>
        <v>62.841949999999997</v>
      </c>
      <c r="I683" s="82">
        <f>(Table8[[#This Row],[Adj Close]]-Table8[[#This Row],[Forecast 3 Period]])</f>
        <v>-1.5232499999999973</v>
      </c>
      <c r="J683" s="82">
        <f>Table8[[#This Row],[Erorr ]]^2</f>
        <v>2.3202905624999919</v>
      </c>
      <c r="K683" s="82">
        <f>ABS(Table8[[#This Row],[Erorr ]])</f>
        <v>1.5232499999999973</v>
      </c>
      <c r="L683" s="83">
        <f>Table8[[#This Row],[Abs Erorr ]]/Table8[[#This Row],[Adj Close]]</f>
        <v>2.4841524689858025E-2</v>
      </c>
      <c r="M683" s="85">
        <f t="shared" si="21"/>
        <v>63.084060000000001</v>
      </c>
      <c r="N683" s="82">
        <f>(Table8[[#This Row],[Adj Close]]-Table8[[#This Row],[Forecast 6 Period ]])</f>
        <v>-1.7653600000000012</v>
      </c>
      <c r="O683" s="82">
        <f>Table8[[#This Row],[Erorr 2]]^2</f>
        <v>3.1164959296000041</v>
      </c>
      <c r="P683" s="82">
        <f>ABS(Table8[[#This Row],[Erorr 2]])</f>
        <v>1.7653600000000012</v>
      </c>
      <c r="Q683" s="83">
        <f>Table8[[#This Row],[Abs Erorr 4]]/Table8[[#This Row],[Adj Close]]</f>
        <v>2.8789912375833168E-2</v>
      </c>
    </row>
    <row r="684" spans="6:17" x14ac:dyDescent="0.25">
      <c r="F684" s="50">
        <v>44455</v>
      </c>
      <c r="G684" s="51">
        <v>61.203699999999998</v>
      </c>
      <c r="H684" s="82">
        <f t="shared" si="20"/>
        <v>62.293189999999996</v>
      </c>
      <c r="I684" s="82">
        <f>(Table8[[#This Row],[Adj Close]]-Table8[[#This Row],[Forecast 3 Period]])</f>
        <v>-1.0894899999999978</v>
      </c>
      <c r="J684" s="82">
        <f>Table8[[#This Row],[Erorr ]]^2</f>
        <v>1.1869884600999954</v>
      </c>
      <c r="K684" s="82">
        <f>ABS(Table8[[#This Row],[Erorr ]])</f>
        <v>1.0894899999999978</v>
      </c>
      <c r="L684" s="83">
        <f>Table8[[#This Row],[Abs Erorr ]]/Table8[[#This Row],[Adj Close]]</f>
        <v>1.7801047975857635E-2</v>
      </c>
      <c r="M684" s="85">
        <f t="shared" si="21"/>
        <v>62.645449999999997</v>
      </c>
      <c r="N684" s="82">
        <f>(Table8[[#This Row],[Adj Close]]-Table8[[#This Row],[Forecast 6 Period ]])</f>
        <v>-1.441749999999999</v>
      </c>
      <c r="O684" s="82">
        <f>Table8[[#This Row],[Erorr 2]]^2</f>
        <v>2.0786430624999972</v>
      </c>
      <c r="P684" s="82">
        <f>ABS(Table8[[#This Row],[Erorr 2]])</f>
        <v>1.441749999999999</v>
      </c>
      <c r="Q684" s="83">
        <f>Table8[[#This Row],[Abs Erorr 4]]/Table8[[#This Row],[Adj Close]]</f>
        <v>2.3556582363484544E-2</v>
      </c>
    </row>
    <row r="685" spans="6:17" x14ac:dyDescent="0.25">
      <c r="F685" s="50">
        <v>44456</v>
      </c>
      <c r="G685" s="51">
        <v>61.557699999999997</v>
      </c>
      <c r="H685" s="82">
        <f t="shared" si="20"/>
        <v>61.58869</v>
      </c>
      <c r="I685" s="82">
        <f>(Table8[[#This Row],[Adj Close]]-Table8[[#This Row],[Forecast 3 Period]])</f>
        <v>-3.0990000000002738E-2</v>
      </c>
      <c r="J685" s="82">
        <f>Table8[[#This Row],[Erorr ]]^2</f>
        <v>9.6038010000016965E-4</v>
      </c>
      <c r="K685" s="82">
        <f>ABS(Table8[[#This Row],[Erorr ]])</f>
        <v>3.0990000000002738E-2</v>
      </c>
      <c r="L685" s="83">
        <f>Table8[[#This Row],[Abs Erorr ]]/Table8[[#This Row],[Adj Close]]</f>
        <v>5.0343011516029257E-4</v>
      </c>
      <c r="M685" s="85">
        <f t="shared" si="21"/>
        <v>62.347189999999998</v>
      </c>
      <c r="N685" s="82">
        <f>(Table8[[#This Row],[Adj Close]]-Table8[[#This Row],[Forecast 6 Period ]])</f>
        <v>-0.78949000000000069</v>
      </c>
      <c r="O685" s="82">
        <f>Table8[[#This Row],[Erorr 2]]^2</f>
        <v>0.62329446010000111</v>
      </c>
      <c r="P685" s="82">
        <f>ABS(Table8[[#This Row],[Erorr 2]])</f>
        <v>0.78949000000000069</v>
      </c>
      <c r="Q685" s="83">
        <f>Table8[[#This Row],[Abs Erorr 4]]/Table8[[#This Row],[Adj Close]]</f>
        <v>1.28252030209056E-2</v>
      </c>
    </row>
    <row r="686" spans="6:17" x14ac:dyDescent="0.25">
      <c r="F686" s="50">
        <v>44459</v>
      </c>
      <c r="G686" s="51">
        <v>59.964500000000001</v>
      </c>
      <c r="H686" s="82">
        <f t="shared" si="20"/>
        <v>61.379799999999996</v>
      </c>
      <c r="I686" s="82">
        <f>(Table8[[#This Row],[Adj Close]]-Table8[[#This Row],[Forecast 3 Period]])</f>
        <v>-1.4152999999999949</v>
      </c>
      <c r="J686" s="82">
        <f>Table8[[#This Row],[Erorr ]]^2</f>
        <v>2.0030740899999855</v>
      </c>
      <c r="K686" s="82">
        <f>ABS(Table8[[#This Row],[Erorr ]])</f>
        <v>1.4152999999999949</v>
      </c>
      <c r="L686" s="83">
        <f>Table8[[#This Row],[Abs Erorr ]]/Table8[[#This Row],[Adj Close]]</f>
        <v>2.3602298026332159E-2</v>
      </c>
      <c r="M686" s="85">
        <f t="shared" si="21"/>
        <v>61.921470000000006</v>
      </c>
      <c r="N686" s="82">
        <f>(Table8[[#This Row],[Adj Close]]-Table8[[#This Row],[Forecast 6 Period ]])</f>
        <v>-1.9569700000000054</v>
      </c>
      <c r="O686" s="82">
        <f>Table8[[#This Row],[Erorr 2]]^2</f>
        <v>3.8297315809000212</v>
      </c>
      <c r="P686" s="82">
        <f>ABS(Table8[[#This Row],[Erorr 2]])</f>
        <v>1.9569700000000054</v>
      </c>
      <c r="Q686" s="83">
        <f>Table8[[#This Row],[Abs Erorr 4]]/Table8[[#This Row],[Adj Close]]</f>
        <v>3.2635475989960819E-2</v>
      </c>
    </row>
    <row r="687" spans="6:17" x14ac:dyDescent="0.25">
      <c r="F687" s="50">
        <v>44460</v>
      </c>
      <c r="G687" s="51">
        <v>58.636899999999997</v>
      </c>
      <c r="H687" s="82">
        <f t="shared" si="20"/>
        <v>60.814219999999992</v>
      </c>
      <c r="I687" s="82">
        <f>(Table8[[#This Row],[Adj Close]]-Table8[[#This Row],[Forecast 3 Period]])</f>
        <v>-2.1773199999999946</v>
      </c>
      <c r="J687" s="82">
        <f>Table8[[#This Row],[Erorr ]]^2</f>
        <v>4.7407223823999765</v>
      </c>
      <c r="K687" s="82">
        <f>ABS(Table8[[#This Row],[Erorr ]])</f>
        <v>2.1773199999999946</v>
      </c>
      <c r="L687" s="83">
        <f>Table8[[#This Row],[Abs Erorr ]]/Table8[[#This Row],[Adj Close]]</f>
        <v>3.7132249487950332E-2</v>
      </c>
      <c r="M687" s="85">
        <f t="shared" si="21"/>
        <v>61.397490000000005</v>
      </c>
      <c r="N687" s="82">
        <f>(Table8[[#This Row],[Adj Close]]-Table8[[#This Row],[Forecast 6 Period ]])</f>
        <v>-2.7605900000000076</v>
      </c>
      <c r="O687" s="82">
        <f>Table8[[#This Row],[Erorr 2]]^2</f>
        <v>7.6208571481000424</v>
      </c>
      <c r="P687" s="82">
        <f>ABS(Table8[[#This Row],[Erorr 2]])</f>
        <v>2.7605900000000076</v>
      </c>
      <c r="Q687" s="83">
        <f>Table8[[#This Row],[Abs Erorr 4]]/Table8[[#This Row],[Adj Close]]</f>
        <v>4.7079398808600181E-2</v>
      </c>
    </row>
    <row r="688" spans="6:17" x14ac:dyDescent="0.25">
      <c r="F688" s="50">
        <v>44461</v>
      </c>
      <c r="G688" s="51">
        <v>58.459899999999998</v>
      </c>
      <c r="H688" s="82">
        <f t="shared" si="20"/>
        <v>59.911419999999993</v>
      </c>
      <c r="I688" s="82">
        <f>(Table8[[#This Row],[Adj Close]]-Table8[[#This Row],[Forecast 3 Period]])</f>
        <v>-1.451519999999995</v>
      </c>
      <c r="J688" s="82">
        <f>Table8[[#This Row],[Erorr ]]^2</f>
        <v>2.1069103103999858</v>
      </c>
      <c r="K688" s="82">
        <f>ABS(Table8[[#This Row],[Erorr ]])</f>
        <v>1.451519999999995</v>
      </c>
      <c r="L688" s="83">
        <f>Table8[[#This Row],[Abs Erorr ]]/Table8[[#This Row],[Adj Close]]</f>
        <v>2.4829327453519338E-2</v>
      </c>
      <c r="M688" s="85">
        <f t="shared" si="21"/>
        <v>60.641630000000006</v>
      </c>
      <c r="N688" s="82">
        <f>(Table8[[#This Row],[Adj Close]]-Table8[[#This Row],[Forecast 6 Period ]])</f>
        <v>-2.1817300000000088</v>
      </c>
      <c r="O688" s="82">
        <f>Table8[[#This Row],[Erorr 2]]^2</f>
        <v>4.7599457929000382</v>
      </c>
      <c r="P688" s="82">
        <f>ABS(Table8[[#This Row],[Erorr 2]])</f>
        <v>2.1817300000000088</v>
      </c>
      <c r="Q688" s="83">
        <f>Table8[[#This Row],[Abs Erorr 4]]/Table8[[#This Row],[Adj Close]]</f>
        <v>3.7320111734710615E-2</v>
      </c>
    </row>
    <row r="689" spans="6:17" x14ac:dyDescent="0.25">
      <c r="F689" s="50">
        <v>44462</v>
      </c>
      <c r="G689" s="51">
        <v>59.619399999999999</v>
      </c>
      <c r="H689" s="82">
        <f t="shared" si="20"/>
        <v>58.964380000000006</v>
      </c>
      <c r="I689" s="82">
        <f>(Table8[[#This Row],[Adj Close]]-Table8[[#This Row],[Forecast 3 Period]])</f>
        <v>0.65501999999999327</v>
      </c>
      <c r="J689" s="82">
        <f>Table8[[#This Row],[Erorr ]]^2</f>
        <v>0.42905120039999117</v>
      </c>
      <c r="K689" s="82">
        <f>ABS(Table8[[#This Row],[Erorr ]])</f>
        <v>0.65501999999999327</v>
      </c>
      <c r="L689" s="83">
        <f>Table8[[#This Row],[Abs Erorr ]]/Table8[[#This Row],[Adj Close]]</f>
        <v>1.0986692251179873E-2</v>
      </c>
      <c r="M689" s="85">
        <f t="shared" si="21"/>
        <v>59.976040000000005</v>
      </c>
      <c r="N689" s="82">
        <f>(Table8[[#This Row],[Adj Close]]-Table8[[#This Row],[Forecast 6 Period ]])</f>
        <v>-0.35664000000000584</v>
      </c>
      <c r="O689" s="82">
        <f>Table8[[#This Row],[Erorr 2]]^2</f>
        <v>0.12719208960000417</v>
      </c>
      <c r="P689" s="82">
        <f>ABS(Table8[[#This Row],[Erorr 2]])</f>
        <v>0.35664000000000584</v>
      </c>
      <c r="Q689" s="83">
        <f>Table8[[#This Row],[Abs Erorr 4]]/Table8[[#This Row],[Adj Close]]</f>
        <v>5.9819454741242926E-3</v>
      </c>
    </row>
    <row r="690" spans="6:17" x14ac:dyDescent="0.25">
      <c r="F690" s="50">
        <v>44463</v>
      </c>
      <c r="G690" s="51">
        <v>60.150399999999998</v>
      </c>
      <c r="H690" s="82">
        <f t="shared" si="20"/>
        <v>58.976799999999997</v>
      </c>
      <c r="I690" s="82">
        <f>(Table8[[#This Row],[Adj Close]]-Table8[[#This Row],[Forecast 3 Period]])</f>
        <v>1.1736000000000004</v>
      </c>
      <c r="J690" s="82">
        <f>Table8[[#This Row],[Erorr ]]^2</f>
        <v>1.3773369600000009</v>
      </c>
      <c r="K690" s="82">
        <f>ABS(Table8[[#This Row],[Erorr ]])</f>
        <v>1.1736000000000004</v>
      </c>
      <c r="L690" s="83">
        <f>Table8[[#This Row],[Abs Erorr ]]/Table8[[#This Row],[Adj Close]]</f>
        <v>1.9511092195563129E-2</v>
      </c>
      <c r="M690" s="85">
        <f t="shared" si="21"/>
        <v>59.612280000000005</v>
      </c>
      <c r="N690" s="82">
        <f>(Table8[[#This Row],[Adj Close]]-Table8[[#This Row],[Forecast 6 Period ]])</f>
        <v>0.53811999999999216</v>
      </c>
      <c r="O690" s="82">
        <f>Table8[[#This Row],[Erorr 2]]^2</f>
        <v>0.28957313439999155</v>
      </c>
      <c r="P690" s="82">
        <f>ABS(Table8[[#This Row],[Erorr 2]])</f>
        <v>0.53811999999999216</v>
      </c>
      <c r="Q690" s="83">
        <f>Table8[[#This Row],[Abs Erorr 4]]/Table8[[#This Row],[Adj Close]]</f>
        <v>8.9462414215033016E-3</v>
      </c>
    </row>
    <row r="691" spans="6:17" x14ac:dyDescent="0.25">
      <c r="F691" s="50">
        <v>44466</v>
      </c>
      <c r="G691" s="51">
        <v>60.336300000000001</v>
      </c>
      <c r="H691" s="82">
        <f t="shared" si="20"/>
        <v>59.483949999999993</v>
      </c>
      <c r="I691" s="82">
        <f>(Table8[[#This Row],[Adj Close]]-Table8[[#This Row],[Forecast 3 Period]])</f>
        <v>0.85235000000000838</v>
      </c>
      <c r="J691" s="82">
        <f>Table8[[#This Row],[Erorr ]]^2</f>
        <v>0.72650052250001429</v>
      </c>
      <c r="K691" s="82">
        <f>ABS(Table8[[#This Row],[Erorr ]])</f>
        <v>0.85235000000000838</v>
      </c>
      <c r="L691" s="83">
        <f>Table8[[#This Row],[Abs Erorr ]]/Table8[[#This Row],[Adj Close]]</f>
        <v>1.41266534407978E-2</v>
      </c>
      <c r="M691" s="85">
        <f t="shared" si="21"/>
        <v>59.525540000000007</v>
      </c>
      <c r="N691" s="82">
        <f>(Table8[[#This Row],[Adj Close]]-Table8[[#This Row],[Forecast 6 Period ]])</f>
        <v>0.81075999999999482</v>
      </c>
      <c r="O691" s="82">
        <f>Table8[[#This Row],[Erorr 2]]^2</f>
        <v>0.65733177759999162</v>
      </c>
      <c r="P691" s="82">
        <f>ABS(Table8[[#This Row],[Erorr 2]])</f>
        <v>0.81075999999999482</v>
      </c>
      <c r="Q691" s="83">
        <f>Table8[[#This Row],[Abs Erorr 4]]/Table8[[#This Row],[Adj Close]]</f>
        <v>1.3437350318133442E-2</v>
      </c>
    </row>
    <row r="692" spans="6:17" x14ac:dyDescent="0.25">
      <c r="F692" s="50">
        <v>44467</v>
      </c>
      <c r="G692" s="51">
        <v>60.177</v>
      </c>
      <c r="H692" s="82">
        <f t="shared" si="20"/>
        <v>60.065460000000002</v>
      </c>
      <c r="I692" s="82">
        <f>(Table8[[#This Row],[Adj Close]]-Table8[[#This Row],[Forecast 3 Period]])</f>
        <v>0.11153999999999797</v>
      </c>
      <c r="J692" s="82">
        <f>Table8[[#This Row],[Erorr ]]^2</f>
        <v>1.2441171599999547E-2</v>
      </c>
      <c r="K692" s="82">
        <f>ABS(Table8[[#This Row],[Erorr ]])</f>
        <v>0.11153999999999797</v>
      </c>
      <c r="L692" s="83">
        <f>Table8[[#This Row],[Abs Erorr ]]/Table8[[#This Row],[Adj Close]]</f>
        <v>1.8535320803628958E-3</v>
      </c>
      <c r="M692" s="85">
        <f t="shared" si="21"/>
        <v>59.573340000000002</v>
      </c>
      <c r="N692" s="82">
        <f>(Table8[[#This Row],[Adj Close]]-Table8[[#This Row],[Forecast 6 Period ]])</f>
        <v>0.60365999999999786</v>
      </c>
      <c r="O692" s="82">
        <f>Table8[[#This Row],[Erorr 2]]^2</f>
        <v>0.36440539559999741</v>
      </c>
      <c r="P692" s="82">
        <f>ABS(Table8[[#This Row],[Erorr 2]])</f>
        <v>0.60365999999999786</v>
      </c>
      <c r="Q692" s="83">
        <f>Table8[[#This Row],[Abs Erorr 4]]/Table8[[#This Row],[Adj Close]]</f>
        <v>1.0031407348322413E-2</v>
      </c>
    </row>
    <row r="693" spans="6:17" x14ac:dyDescent="0.25">
      <c r="F693" s="50">
        <v>44468</v>
      </c>
      <c r="G693" s="51">
        <v>60.663800000000002</v>
      </c>
      <c r="H693" s="82">
        <f t="shared" si="20"/>
        <v>60.216809999999995</v>
      </c>
      <c r="I693" s="82">
        <f>(Table8[[#This Row],[Adj Close]]-Table8[[#This Row],[Forecast 3 Period]])</f>
        <v>0.44699000000000666</v>
      </c>
      <c r="J693" s="82">
        <f>Table8[[#This Row],[Erorr ]]^2</f>
        <v>0.19980006010000595</v>
      </c>
      <c r="K693" s="82">
        <f>ABS(Table8[[#This Row],[Erorr ]])</f>
        <v>0.44699000000000666</v>
      </c>
      <c r="L693" s="83">
        <f>Table8[[#This Row],[Abs Erorr ]]/Table8[[#This Row],[Adj Close]]</f>
        <v>7.3683152061032554E-3</v>
      </c>
      <c r="M693" s="85">
        <f t="shared" si="21"/>
        <v>59.766299999999994</v>
      </c>
      <c r="N693" s="82">
        <f>(Table8[[#This Row],[Adj Close]]-Table8[[#This Row],[Forecast 6 Period ]])</f>
        <v>0.89750000000000796</v>
      </c>
      <c r="O693" s="82">
        <f>Table8[[#This Row],[Erorr 2]]^2</f>
        <v>0.8055062500000143</v>
      </c>
      <c r="P693" s="82">
        <f>ABS(Table8[[#This Row],[Erorr 2]])</f>
        <v>0.89750000000000796</v>
      </c>
      <c r="Q693" s="83">
        <f>Table8[[#This Row],[Abs Erorr 4]]/Table8[[#This Row],[Adj Close]]</f>
        <v>1.4794655132055821E-2</v>
      </c>
    </row>
    <row r="694" spans="6:17" x14ac:dyDescent="0.25">
      <c r="F694" s="50">
        <v>44469</v>
      </c>
      <c r="G694" s="51">
        <v>59.291899999999998</v>
      </c>
      <c r="H694" s="82">
        <f t="shared" si="20"/>
        <v>60.419510000000002</v>
      </c>
      <c r="I694" s="82">
        <f>(Table8[[#This Row],[Adj Close]]-Table8[[#This Row],[Forecast 3 Period]])</f>
        <v>-1.1276100000000042</v>
      </c>
      <c r="J694" s="82">
        <f>Table8[[#This Row],[Erorr ]]^2</f>
        <v>1.2715043121000096</v>
      </c>
      <c r="K694" s="82">
        <f>ABS(Table8[[#This Row],[Erorr ]])</f>
        <v>1.1276100000000042</v>
      </c>
      <c r="L694" s="83">
        <f>Table8[[#This Row],[Abs Erorr ]]/Table8[[#This Row],[Adj Close]]</f>
        <v>1.9017943429035067E-2</v>
      </c>
      <c r="M694" s="85">
        <f t="shared" si="21"/>
        <v>60.073430000000002</v>
      </c>
      <c r="N694" s="82">
        <f>(Table8[[#This Row],[Adj Close]]-Table8[[#This Row],[Forecast 6 Period ]])</f>
        <v>-0.78153000000000361</v>
      </c>
      <c r="O694" s="82">
        <f>Table8[[#This Row],[Erorr 2]]^2</f>
        <v>0.61078914090000569</v>
      </c>
      <c r="P694" s="82">
        <f>ABS(Table8[[#This Row],[Erorr 2]])</f>
        <v>0.78153000000000361</v>
      </c>
      <c r="Q694" s="83">
        <f>Table8[[#This Row],[Abs Erorr 4]]/Table8[[#This Row],[Adj Close]]</f>
        <v>1.3181058458238033E-2</v>
      </c>
    </row>
    <row r="695" spans="6:17" x14ac:dyDescent="0.25">
      <c r="F695" s="50">
        <v>44470</v>
      </c>
      <c r="G695" s="51">
        <v>60.3628</v>
      </c>
      <c r="H695" s="82">
        <f t="shared" si="20"/>
        <v>59.969000000000001</v>
      </c>
      <c r="I695" s="82">
        <f>(Table8[[#This Row],[Adj Close]]-Table8[[#This Row],[Forecast 3 Period]])</f>
        <v>0.39379999999999882</v>
      </c>
      <c r="J695" s="82">
        <f>Table8[[#This Row],[Erorr ]]^2</f>
        <v>0.15507843999999907</v>
      </c>
      <c r="K695" s="82">
        <f>ABS(Table8[[#This Row],[Erorr ]])</f>
        <v>0.39379999999999882</v>
      </c>
      <c r="L695" s="83">
        <f>Table8[[#This Row],[Abs Erorr ]]/Table8[[#This Row],[Adj Close]]</f>
        <v>6.5238855719085068E-3</v>
      </c>
      <c r="M695" s="85">
        <f t="shared" si="21"/>
        <v>60.070779999999999</v>
      </c>
      <c r="N695" s="82">
        <f>(Table8[[#This Row],[Adj Close]]-Table8[[#This Row],[Forecast 6 Period ]])</f>
        <v>0.29202000000000083</v>
      </c>
      <c r="O695" s="82">
        <f>Table8[[#This Row],[Erorr 2]]^2</f>
        <v>8.5275680400000484E-2</v>
      </c>
      <c r="P695" s="82">
        <f>ABS(Table8[[#This Row],[Erorr 2]])</f>
        <v>0.29202000000000083</v>
      </c>
      <c r="Q695" s="83">
        <f>Table8[[#This Row],[Abs Erorr 4]]/Table8[[#This Row],[Adj Close]]</f>
        <v>4.837747751926697E-3</v>
      </c>
    </row>
    <row r="696" spans="6:17" x14ac:dyDescent="0.25">
      <c r="F696" s="50">
        <v>44473</v>
      </c>
      <c r="G696" s="51">
        <v>60.876199999999997</v>
      </c>
      <c r="H696" s="82">
        <f t="shared" si="20"/>
        <v>60.131830000000001</v>
      </c>
      <c r="I696" s="82">
        <f>(Table8[[#This Row],[Adj Close]]-Table8[[#This Row],[Forecast 3 Period]])</f>
        <v>0.74436999999999642</v>
      </c>
      <c r="J696" s="82">
        <f>Table8[[#This Row],[Erorr ]]^2</f>
        <v>0.55408669689999468</v>
      </c>
      <c r="K696" s="82">
        <f>ABS(Table8[[#This Row],[Erorr ]])</f>
        <v>0.74436999999999642</v>
      </c>
      <c r="L696" s="83">
        <f>Table8[[#This Row],[Abs Erorr ]]/Table8[[#This Row],[Adj Close]]</f>
        <v>1.2227602905568949E-2</v>
      </c>
      <c r="M696" s="85">
        <f t="shared" si="21"/>
        <v>60.147770000000001</v>
      </c>
      <c r="N696" s="82">
        <f>(Table8[[#This Row],[Adj Close]]-Table8[[#This Row],[Forecast 6 Period ]])</f>
        <v>0.72842999999999591</v>
      </c>
      <c r="O696" s="82">
        <f>Table8[[#This Row],[Erorr 2]]^2</f>
        <v>0.53061026489999408</v>
      </c>
      <c r="P696" s="82">
        <f>ABS(Table8[[#This Row],[Erorr 2]])</f>
        <v>0.72842999999999591</v>
      </c>
      <c r="Q696" s="83">
        <f>Table8[[#This Row],[Abs Erorr 4]]/Table8[[#This Row],[Adj Close]]</f>
        <v>1.196576001787227E-2</v>
      </c>
    </row>
    <row r="697" spans="6:17" x14ac:dyDescent="0.25">
      <c r="F697" s="50">
        <v>44474</v>
      </c>
      <c r="G697" s="51">
        <v>59.707900000000002</v>
      </c>
      <c r="H697" s="82">
        <f t="shared" si="20"/>
        <v>60.246890000000008</v>
      </c>
      <c r="I697" s="82">
        <f>(Table8[[#This Row],[Adj Close]]-Table8[[#This Row],[Forecast 3 Period]])</f>
        <v>-0.53899000000000541</v>
      </c>
      <c r="J697" s="82">
        <f>Table8[[#This Row],[Erorr ]]^2</f>
        <v>0.29051022010000582</v>
      </c>
      <c r="K697" s="82">
        <f>ABS(Table8[[#This Row],[Erorr ]])</f>
        <v>0.53899000000000541</v>
      </c>
      <c r="L697" s="83">
        <f>Table8[[#This Row],[Abs Erorr ]]/Table8[[#This Row],[Adj Close]]</f>
        <v>9.0271136650259907E-3</v>
      </c>
      <c r="M697" s="85">
        <f t="shared" si="21"/>
        <v>60.29027</v>
      </c>
      <c r="N697" s="82">
        <f>(Table8[[#This Row],[Adj Close]]-Table8[[#This Row],[Forecast 6 Period ]])</f>
        <v>-0.58236999999999739</v>
      </c>
      <c r="O697" s="82">
        <f>Table8[[#This Row],[Erorr 2]]^2</f>
        <v>0.33915481689999694</v>
      </c>
      <c r="P697" s="82">
        <f>ABS(Table8[[#This Row],[Erorr 2]])</f>
        <v>0.58236999999999739</v>
      </c>
      <c r="Q697" s="83">
        <f>Table8[[#This Row],[Abs Erorr 4]]/Table8[[#This Row],[Adj Close]]</f>
        <v>9.753650689439711E-3</v>
      </c>
    </row>
    <row r="698" spans="6:17" x14ac:dyDescent="0.25">
      <c r="F698" s="50">
        <v>44475</v>
      </c>
      <c r="G698" s="51">
        <v>59.283000000000001</v>
      </c>
      <c r="H698" s="82">
        <f t="shared" si="20"/>
        <v>60.254860000000008</v>
      </c>
      <c r="I698" s="82">
        <f>(Table8[[#This Row],[Adj Close]]-Table8[[#This Row],[Forecast 3 Period]])</f>
        <v>-0.97186000000000661</v>
      </c>
      <c r="J698" s="82">
        <f>Table8[[#This Row],[Erorr ]]^2</f>
        <v>0.94451185960001283</v>
      </c>
      <c r="K698" s="82">
        <f>ABS(Table8[[#This Row],[Erorr ]])</f>
        <v>0.97186000000000661</v>
      </c>
      <c r="L698" s="83">
        <f>Table8[[#This Row],[Abs Erorr ]]/Table8[[#This Row],[Adj Close]]</f>
        <v>1.6393569826088535E-2</v>
      </c>
      <c r="M698" s="85">
        <f t="shared" si="21"/>
        <v>60.131840000000011</v>
      </c>
      <c r="N698" s="82">
        <f>(Table8[[#This Row],[Adj Close]]-Table8[[#This Row],[Forecast 6 Period ]])</f>
        <v>-0.84884000000000981</v>
      </c>
      <c r="O698" s="82">
        <f>Table8[[#This Row],[Erorr 2]]^2</f>
        <v>0.72052934560001669</v>
      </c>
      <c r="P698" s="82">
        <f>ABS(Table8[[#This Row],[Erorr 2]])</f>
        <v>0.84884000000000981</v>
      </c>
      <c r="Q698" s="83">
        <f>Table8[[#This Row],[Abs Erorr 4]]/Table8[[#This Row],[Adj Close]]</f>
        <v>1.4318438675505791E-2</v>
      </c>
    </row>
    <row r="699" spans="6:17" x14ac:dyDescent="0.25">
      <c r="F699" s="50">
        <v>44476</v>
      </c>
      <c r="G699" s="51">
        <v>60.539900000000003</v>
      </c>
      <c r="H699" s="82">
        <f t="shared" si="20"/>
        <v>59.88843</v>
      </c>
      <c r="I699" s="82">
        <f>(Table8[[#This Row],[Adj Close]]-Table8[[#This Row],[Forecast 3 Period]])</f>
        <v>0.65147000000000332</v>
      </c>
      <c r="J699" s="82">
        <f>Table8[[#This Row],[Erorr ]]^2</f>
        <v>0.4244131609000043</v>
      </c>
      <c r="K699" s="82">
        <f>ABS(Table8[[#This Row],[Erorr ]])</f>
        <v>0.65147000000000332</v>
      </c>
      <c r="L699" s="83">
        <f>Table8[[#This Row],[Abs Erorr ]]/Table8[[#This Row],[Adj Close]]</f>
        <v>1.0761002248104197E-2</v>
      </c>
      <c r="M699" s="85">
        <f t="shared" si="21"/>
        <v>60.041550000000008</v>
      </c>
      <c r="N699" s="82">
        <f>(Table8[[#This Row],[Adj Close]]-Table8[[#This Row],[Forecast 6 Period ]])</f>
        <v>0.49834999999999496</v>
      </c>
      <c r="O699" s="82">
        <f>Table8[[#This Row],[Erorr 2]]^2</f>
        <v>0.24835272249999499</v>
      </c>
      <c r="P699" s="82">
        <f>ABS(Table8[[#This Row],[Erorr 2]])</f>
        <v>0.49834999999999496</v>
      </c>
      <c r="Q699" s="83">
        <f>Table8[[#This Row],[Abs Erorr 4]]/Table8[[#This Row],[Adj Close]]</f>
        <v>8.2317612021162063E-3</v>
      </c>
    </row>
    <row r="700" spans="6:17" x14ac:dyDescent="0.25">
      <c r="F700" s="50">
        <v>44477</v>
      </c>
      <c r="G700" s="51">
        <v>60.1858</v>
      </c>
      <c r="H700" s="82">
        <f t="shared" si="20"/>
        <v>59.913229999999999</v>
      </c>
      <c r="I700" s="82">
        <f>(Table8[[#This Row],[Adj Close]]-Table8[[#This Row],[Forecast 3 Period]])</f>
        <v>0.27257000000000176</v>
      </c>
      <c r="J700" s="82">
        <f>Table8[[#This Row],[Erorr ]]^2</f>
        <v>7.4294404900000957E-2</v>
      </c>
      <c r="K700" s="82">
        <f>ABS(Table8[[#This Row],[Erorr ]])</f>
        <v>0.27257000000000176</v>
      </c>
      <c r="L700" s="83">
        <f>Table8[[#This Row],[Abs Erorr ]]/Table8[[#This Row],[Adj Close]]</f>
        <v>4.5288091210883919E-3</v>
      </c>
      <c r="M700" s="85">
        <f t="shared" si="21"/>
        <v>60.046869999999998</v>
      </c>
      <c r="N700" s="82">
        <f>(Table8[[#This Row],[Adj Close]]-Table8[[#This Row],[Forecast 6 Period ]])</f>
        <v>0.138930000000002</v>
      </c>
      <c r="O700" s="82">
        <f>Table8[[#This Row],[Erorr 2]]^2</f>
        <v>1.9301544900000554E-2</v>
      </c>
      <c r="P700" s="82">
        <f>ABS(Table8[[#This Row],[Erorr 2]])</f>
        <v>0.138930000000002</v>
      </c>
      <c r="Q700" s="83">
        <f>Table8[[#This Row],[Abs Erorr 4]]/Table8[[#This Row],[Adj Close]]</f>
        <v>2.308351803913913E-3</v>
      </c>
    </row>
    <row r="701" spans="6:17" x14ac:dyDescent="0.25">
      <c r="F701" s="50">
        <v>44480</v>
      </c>
      <c r="G701" s="51">
        <v>61.398400000000002</v>
      </c>
      <c r="H701" s="82">
        <f t="shared" si="20"/>
        <v>60.021189999999997</v>
      </c>
      <c r="I701" s="82">
        <f>(Table8[[#This Row],[Adj Close]]-Table8[[#This Row],[Forecast 3 Period]])</f>
        <v>1.3772100000000052</v>
      </c>
      <c r="J701" s="82">
        <f>Table8[[#This Row],[Erorr ]]^2</f>
        <v>1.8967073841000142</v>
      </c>
      <c r="K701" s="82">
        <f>ABS(Table8[[#This Row],[Erorr ]])</f>
        <v>1.3772100000000052</v>
      </c>
      <c r="L701" s="83">
        <f>Table8[[#This Row],[Abs Erorr ]]/Table8[[#This Row],[Adj Close]]</f>
        <v>2.2430714806900589E-2</v>
      </c>
      <c r="M701" s="85">
        <f t="shared" si="21"/>
        <v>60.067219999999999</v>
      </c>
      <c r="N701" s="82">
        <f>(Table8[[#This Row],[Adj Close]]-Table8[[#This Row],[Forecast 6 Period ]])</f>
        <v>1.3311800000000034</v>
      </c>
      <c r="O701" s="82">
        <f>Table8[[#This Row],[Erorr 2]]^2</f>
        <v>1.7720401924000089</v>
      </c>
      <c r="P701" s="82">
        <f>ABS(Table8[[#This Row],[Erorr 2]])</f>
        <v>1.3311800000000034</v>
      </c>
      <c r="Q701" s="83">
        <f>Table8[[#This Row],[Abs Erorr 4]]/Table8[[#This Row],[Adj Close]]</f>
        <v>2.1681021003804712E-2</v>
      </c>
    </row>
    <row r="702" spans="6:17" x14ac:dyDescent="0.25">
      <c r="F702" s="50">
        <v>44481</v>
      </c>
      <c r="G702" s="51">
        <v>63.991700000000002</v>
      </c>
      <c r="H702" s="82">
        <f t="shared" si="20"/>
        <v>60.777069999999995</v>
      </c>
      <c r="I702" s="82">
        <f>(Table8[[#This Row],[Adj Close]]-Table8[[#This Row],[Forecast 3 Period]])</f>
        <v>3.2146300000000068</v>
      </c>
      <c r="J702" s="82">
        <f>Table8[[#This Row],[Erorr ]]^2</f>
        <v>10.333846036900043</v>
      </c>
      <c r="K702" s="82">
        <f>ABS(Table8[[#This Row],[Erorr ]])</f>
        <v>3.2146300000000068</v>
      </c>
      <c r="L702" s="83">
        <f>Table8[[#This Row],[Abs Erorr ]]/Table8[[#This Row],[Adj Close]]</f>
        <v>5.0235108615648699E-2</v>
      </c>
      <c r="M702" s="85">
        <f t="shared" si="21"/>
        <v>60.339829999999999</v>
      </c>
      <c r="N702" s="82">
        <f>(Table8[[#This Row],[Adj Close]]-Table8[[#This Row],[Forecast 6 Period ]])</f>
        <v>3.6518700000000024</v>
      </c>
      <c r="O702" s="82">
        <f>Table8[[#This Row],[Erorr 2]]^2</f>
        <v>13.336154496900017</v>
      </c>
      <c r="P702" s="82">
        <f>ABS(Table8[[#This Row],[Erorr 2]])</f>
        <v>3.6518700000000024</v>
      </c>
      <c r="Q702" s="83">
        <f>Table8[[#This Row],[Abs Erorr 4]]/Table8[[#This Row],[Adj Close]]</f>
        <v>5.7067869739356861E-2</v>
      </c>
    </row>
    <row r="703" spans="6:17" x14ac:dyDescent="0.25">
      <c r="F703" s="50">
        <v>44482</v>
      </c>
      <c r="G703" s="51">
        <v>63.991700000000002</v>
      </c>
      <c r="H703" s="82">
        <f t="shared" si="20"/>
        <v>62.071939999999998</v>
      </c>
      <c r="I703" s="82">
        <f>(Table8[[#This Row],[Adj Close]]-Table8[[#This Row],[Forecast 3 Period]])</f>
        <v>1.9197600000000037</v>
      </c>
      <c r="J703" s="82">
        <f>Table8[[#This Row],[Erorr ]]^2</f>
        <v>3.6854784576000141</v>
      </c>
      <c r="K703" s="82">
        <f>ABS(Table8[[#This Row],[Erorr ]])</f>
        <v>1.9197600000000037</v>
      </c>
      <c r="L703" s="83">
        <f>Table8[[#This Row],[Abs Erorr ]]/Table8[[#This Row],[Adj Close]]</f>
        <v>3.0000140643239727E-2</v>
      </c>
      <c r="M703" s="85">
        <f t="shared" si="21"/>
        <v>61.122250000000008</v>
      </c>
      <c r="N703" s="82">
        <f>(Table8[[#This Row],[Adj Close]]-Table8[[#This Row],[Forecast 6 Period ]])</f>
        <v>2.8694499999999934</v>
      </c>
      <c r="O703" s="82">
        <f>Table8[[#This Row],[Erorr 2]]^2</f>
        <v>8.2337433024999616</v>
      </c>
      <c r="P703" s="82">
        <f>ABS(Table8[[#This Row],[Erorr 2]])</f>
        <v>2.8694499999999934</v>
      </c>
      <c r="Q703" s="83">
        <f>Table8[[#This Row],[Abs Erorr 4]]/Table8[[#This Row],[Adj Close]]</f>
        <v>4.4840971563499539E-2</v>
      </c>
    </row>
    <row r="704" spans="6:17" x14ac:dyDescent="0.25">
      <c r="F704" s="50">
        <v>44483</v>
      </c>
      <c r="G704" s="51">
        <v>65.097999999999999</v>
      </c>
      <c r="H704" s="82">
        <f t="shared" si="20"/>
        <v>63.213709999999999</v>
      </c>
      <c r="I704" s="82">
        <f>(Table8[[#This Row],[Adj Close]]-Table8[[#This Row],[Forecast 3 Period]])</f>
        <v>1.88429</v>
      </c>
      <c r="J704" s="82">
        <f>Table8[[#This Row],[Erorr ]]^2</f>
        <v>3.5505488041</v>
      </c>
      <c r="K704" s="82">
        <f>ABS(Table8[[#This Row],[Erorr ]])</f>
        <v>1.88429</v>
      </c>
      <c r="L704" s="83">
        <f>Table8[[#This Row],[Abs Erorr ]]/Table8[[#This Row],[Adj Close]]</f>
        <v>2.8945436111708502E-2</v>
      </c>
      <c r="M704" s="85">
        <f t="shared" si="21"/>
        <v>61.895810000000004</v>
      </c>
      <c r="N704" s="82">
        <f>(Table8[[#This Row],[Adj Close]]-Table8[[#This Row],[Forecast 6 Period ]])</f>
        <v>3.2021899999999945</v>
      </c>
      <c r="O704" s="82">
        <f>Table8[[#This Row],[Erorr 2]]^2</f>
        <v>10.254020796099965</v>
      </c>
      <c r="P704" s="82">
        <f>ABS(Table8[[#This Row],[Erorr 2]])</f>
        <v>3.2021899999999945</v>
      </c>
      <c r="Q704" s="83">
        <f>Table8[[#This Row],[Abs Erorr 4]]/Table8[[#This Row],[Adj Close]]</f>
        <v>4.9190297704998533E-2</v>
      </c>
    </row>
    <row r="705" spans="6:17" x14ac:dyDescent="0.25">
      <c r="F705" s="50">
        <v>44484</v>
      </c>
      <c r="G705" s="51">
        <v>65.097999999999999</v>
      </c>
      <c r="H705" s="82">
        <f t="shared" si="20"/>
        <v>64.43422000000001</v>
      </c>
      <c r="I705" s="82">
        <f>(Table8[[#This Row],[Adj Close]]-Table8[[#This Row],[Forecast 3 Period]])</f>
        <v>0.66377999999998849</v>
      </c>
      <c r="J705" s="82">
        <f>Table8[[#This Row],[Erorr ]]^2</f>
        <v>0.44060388839998471</v>
      </c>
      <c r="K705" s="82">
        <f>ABS(Table8[[#This Row],[Erorr ]])</f>
        <v>0.66377999999998849</v>
      </c>
      <c r="L705" s="83">
        <f>Table8[[#This Row],[Abs Erorr ]]/Table8[[#This Row],[Adj Close]]</f>
        <v>1.0196626624473694E-2</v>
      </c>
      <c r="M705" s="85">
        <f t="shared" si="21"/>
        <v>62.968530000000001</v>
      </c>
      <c r="N705" s="82">
        <f>(Table8[[#This Row],[Adj Close]]-Table8[[#This Row],[Forecast 6 Period ]])</f>
        <v>2.1294699999999978</v>
      </c>
      <c r="O705" s="82">
        <f>Table8[[#This Row],[Erorr 2]]^2</f>
        <v>4.5346424808999908</v>
      </c>
      <c r="P705" s="82">
        <f>ABS(Table8[[#This Row],[Erorr 2]])</f>
        <v>2.1294699999999978</v>
      </c>
      <c r="Q705" s="83">
        <f>Table8[[#This Row],[Abs Erorr 4]]/Table8[[#This Row],[Adj Close]]</f>
        <v>3.2711757657685303E-2</v>
      </c>
    </row>
    <row r="706" spans="6:17" x14ac:dyDescent="0.25">
      <c r="F706" s="50">
        <v>44487</v>
      </c>
      <c r="G706" s="51">
        <v>64.549300000000002</v>
      </c>
      <c r="H706" s="82">
        <f t="shared" si="20"/>
        <v>64.766109999999998</v>
      </c>
      <c r="I706" s="82">
        <f>(Table8[[#This Row],[Adj Close]]-Table8[[#This Row],[Forecast 3 Period]])</f>
        <v>-0.21680999999999528</v>
      </c>
      <c r="J706" s="82">
        <f>Table8[[#This Row],[Erorr ]]^2</f>
        <v>4.7006576099997956E-2</v>
      </c>
      <c r="K706" s="82">
        <f>ABS(Table8[[#This Row],[Erorr ]])</f>
        <v>0.21680999999999528</v>
      </c>
      <c r="L706" s="83">
        <f>Table8[[#This Row],[Abs Erorr ]]/Table8[[#This Row],[Adj Close]]</f>
        <v>3.3588280585536215E-3</v>
      </c>
      <c r="M706" s="85">
        <f t="shared" si="21"/>
        <v>63.794300000000007</v>
      </c>
      <c r="N706" s="82">
        <f>(Table8[[#This Row],[Adj Close]]-Table8[[#This Row],[Forecast 6 Period ]])</f>
        <v>0.75499999999999545</v>
      </c>
      <c r="O706" s="82">
        <f>Table8[[#This Row],[Erorr 2]]^2</f>
        <v>0.57002499999999312</v>
      </c>
      <c r="P706" s="82">
        <f>ABS(Table8[[#This Row],[Erorr 2]])</f>
        <v>0.75499999999999545</v>
      </c>
      <c r="Q706" s="83">
        <f>Table8[[#This Row],[Abs Erorr 4]]/Table8[[#This Row],[Adj Close]]</f>
        <v>1.1696486251593672E-2</v>
      </c>
    </row>
    <row r="707" spans="6:17" x14ac:dyDescent="0.25">
      <c r="F707" s="50">
        <v>44488</v>
      </c>
      <c r="G707" s="51">
        <v>65.062600000000003</v>
      </c>
      <c r="H707" s="82">
        <f t="shared" si="20"/>
        <v>64.878519999999995</v>
      </c>
      <c r="I707" s="82">
        <f>(Table8[[#This Row],[Adj Close]]-Table8[[#This Row],[Forecast 3 Period]])</f>
        <v>0.18408000000000868</v>
      </c>
      <c r="J707" s="82">
        <f>Table8[[#This Row],[Erorr ]]^2</f>
        <v>3.3885446400003197E-2</v>
      </c>
      <c r="K707" s="82">
        <f>ABS(Table8[[#This Row],[Erorr ]])</f>
        <v>0.18408000000000868</v>
      </c>
      <c r="L707" s="83">
        <f>Table8[[#This Row],[Abs Erorr ]]/Table8[[#This Row],[Adj Close]]</f>
        <v>2.829275190355268E-3</v>
      </c>
      <c r="M707" s="85">
        <f t="shared" si="21"/>
        <v>64.286410000000004</v>
      </c>
      <c r="N707" s="82">
        <f>(Table8[[#This Row],[Adj Close]]-Table8[[#This Row],[Forecast 6 Period ]])</f>
        <v>0.77618999999999971</v>
      </c>
      <c r="O707" s="82">
        <f>Table8[[#This Row],[Erorr 2]]^2</f>
        <v>0.60247091609999959</v>
      </c>
      <c r="P707" s="82">
        <f>ABS(Table8[[#This Row],[Erorr 2]])</f>
        <v>0.77618999999999971</v>
      </c>
      <c r="Q707" s="83">
        <f>Table8[[#This Row],[Abs Erorr 4]]/Table8[[#This Row],[Adj Close]]</f>
        <v>1.1929895208614467E-2</v>
      </c>
    </row>
    <row r="708" spans="6:17" x14ac:dyDescent="0.25">
      <c r="F708" s="50">
        <v>44489</v>
      </c>
      <c r="G708" s="51">
        <v>65.434399999999997</v>
      </c>
      <c r="H708" s="82">
        <f t="shared" si="20"/>
        <v>64.919229999999999</v>
      </c>
      <c r="I708" s="82">
        <f>(Table8[[#This Row],[Adj Close]]-Table8[[#This Row],[Forecast 3 Period]])</f>
        <v>0.51516999999999769</v>
      </c>
      <c r="J708" s="82">
        <f>Table8[[#This Row],[Erorr ]]^2</f>
        <v>0.26540012889999759</v>
      </c>
      <c r="K708" s="82">
        <f>ABS(Table8[[#This Row],[Erorr ]])</f>
        <v>0.51516999999999769</v>
      </c>
      <c r="L708" s="83">
        <f>Table8[[#This Row],[Abs Erorr ]]/Table8[[#This Row],[Adj Close]]</f>
        <v>7.8730759355934762E-3</v>
      </c>
      <c r="M708" s="85">
        <f t="shared" si="21"/>
        <v>64.759919999999994</v>
      </c>
      <c r="N708" s="82">
        <f>(Table8[[#This Row],[Adj Close]]-Table8[[#This Row],[Forecast 6 Period ]])</f>
        <v>0.67448000000000263</v>
      </c>
      <c r="O708" s="82">
        <f>Table8[[#This Row],[Erorr 2]]^2</f>
        <v>0.45492327040000358</v>
      </c>
      <c r="P708" s="82">
        <f>ABS(Table8[[#This Row],[Erorr 2]])</f>
        <v>0.67448000000000263</v>
      </c>
      <c r="Q708" s="83">
        <f>Table8[[#This Row],[Abs Erorr 4]]/Table8[[#This Row],[Adj Close]]</f>
        <v>1.0307728045187281E-2</v>
      </c>
    </row>
    <row r="709" spans="6:17" x14ac:dyDescent="0.25">
      <c r="F709" s="50">
        <v>44490</v>
      </c>
      <c r="G709" s="51">
        <v>65.558300000000003</v>
      </c>
      <c r="H709" s="82">
        <f t="shared" si="20"/>
        <v>65.057330000000007</v>
      </c>
      <c r="I709" s="82">
        <f>(Table8[[#This Row],[Adj Close]]-Table8[[#This Row],[Forecast 3 Period]])</f>
        <v>0.50096999999999525</v>
      </c>
      <c r="J709" s="82">
        <f>Table8[[#This Row],[Erorr ]]^2</f>
        <v>0.25097094089999522</v>
      </c>
      <c r="K709" s="82">
        <f>ABS(Table8[[#This Row],[Erorr ]])</f>
        <v>0.50096999999999525</v>
      </c>
      <c r="L709" s="83">
        <f>Table8[[#This Row],[Abs Erorr ]]/Table8[[#This Row],[Adj Close]]</f>
        <v>7.6415953433813149E-3</v>
      </c>
      <c r="M709" s="85">
        <f t="shared" si="21"/>
        <v>64.937830000000005</v>
      </c>
      <c r="N709" s="82">
        <f>(Table8[[#This Row],[Adj Close]]-Table8[[#This Row],[Forecast 6 Period ]])</f>
        <v>0.62046999999999741</v>
      </c>
      <c r="O709" s="82">
        <f>Table8[[#This Row],[Erorr 2]]^2</f>
        <v>0.38498302089999681</v>
      </c>
      <c r="P709" s="82">
        <f>ABS(Table8[[#This Row],[Erorr 2]])</f>
        <v>0.62046999999999741</v>
      </c>
      <c r="Q709" s="83">
        <f>Table8[[#This Row],[Abs Erorr 4]]/Table8[[#This Row],[Adj Close]]</f>
        <v>9.4644003886616545E-3</v>
      </c>
    </row>
    <row r="710" spans="6:17" x14ac:dyDescent="0.25">
      <c r="F710" s="50">
        <v>44491</v>
      </c>
      <c r="G710" s="51">
        <v>62.610900000000001</v>
      </c>
      <c r="H710" s="82">
        <f t="shared" ref="H710:H773" si="22">$A$10*G709+$A$11*G708+$A$12*G707</f>
        <v>65.372420000000005</v>
      </c>
      <c r="I710" s="82">
        <f>(Table8[[#This Row],[Adj Close]]-Table8[[#This Row],[Forecast 3 Period]])</f>
        <v>-2.7615200000000044</v>
      </c>
      <c r="J710" s="82">
        <f>Table8[[#This Row],[Erorr ]]^2</f>
        <v>7.6259927104000242</v>
      </c>
      <c r="K710" s="82">
        <f>ABS(Table8[[#This Row],[Erorr ]])</f>
        <v>2.7615200000000044</v>
      </c>
      <c r="L710" s="83">
        <f>Table8[[#This Row],[Abs Erorr ]]/Table8[[#This Row],[Adj Close]]</f>
        <v>4.4106058210311695E-2</v>
      </c>
      <c r="M710" s="85">
        <f t="shared" si="21"/>
        <v>65.140520000000009</v>
      </c>
      <c r="N710" s="82">
        <f>(Table8[[#This Row],[Adj Close]]-Table8[[#This Row],[Forecast 6 Period ]])</f>
        <v>-2.5296200000000084</v>
      </c>
      <c r="O710" s="82">
        <f>Table8[[#This Row],[Erorr 2]]^2</f>
        <v>6.3989773444000422</v>
      </c>
      <c r="P710" s="82">
        <f>ABS(Table8[[#This Row],[Erorr 2]])</f>
        <v>2.5296200000000084</v>
      </c>
      <c r="Q710" s="83">
        <f>Table8[[#This Row],[Abs Erorr 4]]/Table8[[#This Row],[Adj Close]]</f>
        <v>4.0402230282586715E-2</v>
      </c>
    </row>
    <row r="711" spans="6:17" x14ac:dyDescent="0.25">
      <c r="F711" s="50">
        <v>44494</v>
      </c>
      <c r="G711" s="51">
        <v>62.6021</v>
      </c>
      <c r="H711" s="82">
        <f t="shared" si="22"/>
        <v>64.342169999999996</v>
      </c>
      <c r="I711" s="82">
        <f>(Table8[[#This Row],[Adj Close]]-Table8[[#This Row],[Forecast 3 Period]])</f>
        <v>-1.7400699999999958</v>
      </c>
      <c r="J711" s="82">
        <f>Table8[[#This Row],[Erorr ]]^2</f>
        <v>3.0278436048999855</v>
      </c>
      <c r="K711" s="82">
        <f>ABS(Table8[[#This Row],[Erorr ]])</f>
        <v>1.7400699999999958</v>
      </c>
      <c r="L711" s="83">
        <f>Table8[[#This Row],[Abs Erorr ]]/Table8[[#This Row],[Adj Close]]</f>
        <v>2.779571292336832E-2</v>
      </c>
      <c r="M711" s="85">
        <f t="shared" si="21"/>
        <v>64.697969999999998</v>
      </c>
      <c r="N711" s="82">
        <f>(Table8[[#This Row],[Adj Close]]-Table8[[#This Row],[Forecast 6 Period ]])</f>
        <v>-2.0958699999999979</v>
      </c>
      <c r="O711" s="82">
        <f>Table8[[#This Row],[Erorr 2]]^2</f>
        <v>4.3926710568999914</v>
      </c>
      <c r="P711" s="82">
        <f>ABS(Table8[[#This Row],[Erorr 2]])</f>
        <v>2.0958699999999979</v>
      </c>
      <c r="Q711" s="83">
        <f>Table8[[#This Row],[Abs Erorr 4]]/Table8[[#This Row],[Adj Close]]</f>
        <v>3.347922833259584E-2</v>
      </c>
    </row>
    <row r="712" spans="6:17" x14ac:dyDescent="0.25">
      <c r="F712" s="50">
        <v>44495</v>
      </c>
      <c r="G712" s="51">
        <v>63.9651</v>
      </c>
      <c r="H712" s="82">
        <f t="shared" si="22"/>
        <v>63.491600000000005</v>
      </c>
      <c r="I712" s="82">
        <f>(Table8[[#This Row],[Adj Close]]-Table8[[#This Row],[Forecast 3 Period]])</f>
        <v>0.47349999999999426</v>
      </c>
      <c r="J712" s="82">
        <f>Table8[[#This Row],[Erorr ]]^2</f>
        <v>0.22420224999999455</v>
      </c>
      <c r="K712" s="82">
        <f>ABS(Table8[[#This Row],[Erorr ]])</f>
        <v>0.47349999999999426</v>
      </c>
      <c r="L712" s="83">
        <f>Table8[[#This Row],[Abs Erorr ]]/Table8[[#This Row],[Adj Close]]</f>
        <v>7.4024741616912073E-3</v>
      </c>
      <c r="M712" s="85">
        <f t="shared" si="21"/>
        <v>64.202330000000003</v>
      </c>
      <c r="N712" s="82">
        <f>(Table8[[#This Row],[Adj Close]]-Table8[[#This Row],[Forecast 6 Period ]])</f>
        <v>-0.23723000000000383</v>
      </c>
      <c r="O712" s="82">
        <f>Table8[[#This Row],[Erorr 2]]^2</f>
        <v>5.6278072900001815E-2</v>
      </c>
      <c r="P712" s="82">
        <f>ABS(Table8[[#This Row],[Erorr 2]])</f>
        <v>0.23723000000000383</v>
      </c>
      <c r="Q712" s="83">
        <f>Table8[[#This Row],[Abs Erorr 4]]/Table8[[#This Row],[Adj Close]]</f>
        <v>3.7087411729209182E-3</v>
      </c>
    </row>
    <row r="713" spans="6:17" x14ac:dyDescent="0.25">
      <c r="F713" s="50">
        <v>44496</v>
      </c>
      <c r="G713" s="51">
        <v>62.690600000000003</v>
      </c>
      <c r="H713" s="82">
        <f t="shared" si="22"/>
        <v>63.149940000000001</v>
      </c>
      <c r="I713" s="82">
        <f>(Table8[[#This Row],[Adj Close]]-Table8[[#This Row],[Forecast 3 Period]])</f>
        <v>-0.45933999999999742</v>
      </c>
      <c r="J713" s="82">
        <f>Table8[[#This Row],[Erorr ]]^2</f>
        <v>0.21099323559999764</v>
      </c>
      <c r="K713" s="82">
        <f>ABS(Table8[[#This Row],[Erorr ]])</f>
        <v>0.45933999999999742</v>
      </c>
      <c r="L713" s="83">
        <f>Table8[[#This Row],[Abs Erorr ]]/Table8[[#This Row],[Adj Close]]</f>
        <v>7.327095290202955E-3</v>
      </c>
      <c r="M713" s="85">
        <f t="shared" ref="M713:M776" si="23">$B$10*G712+$B$11*G711+$B$12*G710+$B$13*G709+$B$14*G708+$B$15*G707</f>
        <v>63.996979999999994</v>
      </c>
      <c r="N713" s="82">
        <f>(Table8[[#This Row],[Adj Close]]-Table8[[#This Row],[Forecast 6 Period ]])</f>
        <v>-1.3063799999999901</v>
      </c>
      <c r="O713" s="82">
        <f>Table8[[#This Row],[Erorr 2]]^2</f>
        <v>1.7066287043999742</v>
      </c>
      <c r="P713" s="82">
        <f>ABS(Table8[[#This Row],[Erorr 2]])</f>
        <v>1.3063799999999901</v>
      </c>
      <c r="Q713" s="83">
        <f>Table8[[#This Row],[Abs Erorr 4]]/Table8[[#This Row],[Adj Close]]</f>
        <v>2.083853081642208E-2</v>
      </c>
    </row>
    <row r="714" spans="6:17" x14ac:dyDescent="0.25">
      <c r="F714" s="50">
        <v>44497</v>
      </c>
      <c r="G714" s="51">
        <v>64.407700000000006</v>
      </c>
      <c r="H714" s="82">
        <f t="shared" si="22"/>
        <v>63.046400000000006</v>
      </c>
      <c r="I714" s="82">
        <f>(Table8[[#This Row],[Adj Close]]-Table8[[#This Row],[Forecast 3 Period]])</f>
        <v>1.3613</v>
      </c>
      <c r="J714" s="82">
        <f>Table8[[#This Row],[Erorr ]]^2</f>
        <v>1.8531376899999998</v>
      </c>
      <c r="K714" s="82">
        <f>ABS(Table8[[#This Row],[Erorr ]])</f>
        <v>1.3613</v>
      </c>
      <c r="L714" s="83">
        <f>Table8[[#This Row],[Abs Erorr ]]/Table8[[#This Row],[Adj Close]]</f>
        <v>2.1135671666586447E-2</v>
      </c>
      <c r="M714" s="85">
        <f t="shared" si="23"/>
        <v>63.473010000000002</v>
      </c>
      <c r="N714" s="82">
        <f>(Table8[[#This Row],[Adj Close]]-Table8[[#This Row],[Forecast 6 Period ]])</f>
        <v>0.93469000000000335</v>
      </c>
      <c r="O714" s="82">
        <f>Table8[[#This Row],[Erorr 2]]^2</f>
        <v>0.87364539610000624</v>
      </c>
      <c r="P714" s="82">
        <f>ABS(Table8[[#This Row],[Erorr 2]])</f>
        <v>0.93469000000000335</v>
      </c>
      <c r="Q714" s="83">
        <f>Table8[[#This Row],[Abs Erorr 4]]/Table8[[#This Row],[Adj Close]]</f>
        <v>1.4512084735210281E-2</v>
      </c>
    </row>
    <row r="715" spans="6:17" x14ac:dyDescent="0.25">
      <c r="F715" s="50">
        <v>44498</v>
      </c>
      <c r="G715" s="51">
        <v>64.504999999999995</v>
      </c>
      <c r="H715" s="82">
        <f t="shared" si="22"/>
        <v>63.759790000000002</v>
      </c>
      <c r="I715" s="82">
        <f>(Table8[[#This Row],[Adj Close]]-Table8[[#This Row],[Forecast 3 Period]])</f>
        <v>0.74520999999999304</v>
      </c>
      <c r="J715" s="82">
        <f>Table8[[#This Row],[Erorr ]]^2</f>
        <v>0.5553379440999896</v>
      </c>
      <c r="K715" s="82">
        <f>ABS(Table8[[#This Row],[Erorr ]])</f>
        <v>0.74520999999999304</v>
      </c>
      <c r="L715" s="83">
        <f>Table8[[#This Row],[Abs Erorr ]]/Table8[[#This Row],[Adj Close]]</f>
        <v>1.1552747849003847E-2</v>
      </c>
      <c r="M715" s="85">
        <f t="shared" si="23"/>
        <v>63.550020000000004</v>
      </c>
      <c r="N715" s="82">
        <f>(Table8[[#This Row],[Adj Close]]-Table8[[#This Row],[Forecast 6 Period ]])</f>
        <v>0.95497999999999195</v>
      </c>
      <c r="O715" s="82">
        <f>Table8[[#This Row],[Erorr 2]]^2</f>
        <v>0.91198680039998459</v>
      </c>
      <c r="P715" s="82">
        <f>ABS(Table8[[#This Row],[Erorr 2]])</f>
        <v>0.95497999999999195</v>
      </c>
      <c r="Q715" s="83">
        <f>Table8[[#This Row],[Abs Erorr 4]]/Table8[[#This Row],[Adj Close]]</f>
        <v>1.4804743818308534E-2</v>
      </c>
    </row>
    <row r="716" spans="6:17" x14ac:dyDescent="0.25">
      <c r="F716" s="50">
        <v>44501</v>
      </c>
      <c r="G716" s="51">
        <v>64.726299999999995</v>
      </c>
      <c r="H716" s="82">
        <f t="shared" si="22"/>
        <v>63.931489999999997</v>
      </c>
      <c r="I716" s="82">
        <f>(Table8[[#This Row],[Adj Close]]-Table8[[#This Row],[Forecast 3 Period]])</f>
        <v>0.79480999999999824</v>
      </c>
      <c r="J716" s="82">
        <f>Table8[[#This Row],[Erorr ]]^2</f>
        <v>0.63172293609999719</v>
      </c>
      <c r="K716" s="82">
        <f>ABS(Table8[[#This Row],[Erorr ]])</f>
        <v>0.79480999999999824</v>
      </c>
      <c r="L716" s="83">
        <f>Table8[[#This Row],[Abs Erorr ]]/Table8[[#This Row],[Adj Close]]</f>
        <v>1.227955251574705E-2</v>
      </c>
      <c r="M716" s="85">
        <f t="shared" si="23"/>
        <v>63.634980000000006</v>
      </c>
      <c r="N716" s="82">
        <f>(Table8[[#This Row],[Adj Close]]-Table8[[#This Row],[Forecast 6 Period ]])</f>
        <v>1.091319999999989</v>
      </c>
      <c r="O716" s="82">
        <f>Table8[[#This Row],[Erorr 2]]^2</f>
        <v>1.1909793423999759</v>
      </c>
      <c r="P716" s="82">
        <f>ABS(Table8[[#This Row],[Erorr 2]])</f>
        <v>1.091319999999989</v>
      </c>
      <c r="Q716" s="83">
        <f>Table8[[#This Row],[Abs Erorr 4]]/Table8[[#This Row],[Adj Close]]</f>
        <v>1.6860534280500956E-2</v>
      </c>
    </row>
    <row r="717" spans="6:17" x14ac:dyDescent="0.25">
      <c r="F717" s="50">
        <v>44502</v>
      </c>
      <c r="G717" s="51">
        <v>63.7881</v>
      </c>
      <c r="H717" s="82">
        <f t="shared" si="22"/>
        <v>64.564329999999998</v>
      </c>
      <c r="I717" s="82">
        <f>(Table8[[#This Row],[Adj Close]]-Table8[[#This Row],[Forecast 3 Period]])</f>
        <v>-0.7762299999999982</v>
      </c>
      <c r="J717" s="82">
        <f>Table8[[#This Row],[Erorr ]]^2</f>
        <v>0.60253301289999717</v>
      </c>
      <c r="K717" s="82">
        <f>ABS(Table8[[#This Row],[Erorr ]])</f>
        <v>0.7762299999999982</v>
      </c>
      <c r="L717" s="83">
        <f>Table8[[#This Row],[Abs Erorr ]]/Table8[[#This Row],[Adj Close]]</f>
        <v>1.2168884164914745E-2</v>
      </c>
      <c r="M717" s="85">
        <f t="shared" si="23"/>
        <v>63.922640000000001</v>
      </c>
      <c r="N717" s="82">
        <f>(Table8[[#This Row],[Adj Close]]-Table8[[#This Row],[Forecast 6 Period ]])</f>
        <v>-0.13454000000000121</v>
      </c>
      <c r="O717" s="82">
        <f>Table8[[#This Row],[Erorr 2]]^2</f>
        <v>1.8101011600000327E-2</v>
      </c>
      <c r="P717" s="82">
        <f>ABS(Table8[[#This Row],[Erorr 2]])</f>
        <v>0.13454000000000121</v>
      </c>
      <c r="Q717" s="83">
        <f>Table8[[#This Row],[Abs Erorr 4]]/Table8[[#This Row],[Adj Close]]</f>
        <v>2.1091708328042566E-3</v>
      </c>
    </row>
    <row r="718" spans="6:17" x14ac:dyDescent="0.25">
      <c r="F718" s="50">
        <v>44503</v>
      </c>
      <c r="G718" s="51">
        <v>65.841499999999996</v>
      </c>
      <c r="H718" s="82">
        <f t="shared" si="22"/>
        <v>64.284629999999993</v>
      </c>
      <c r="I718" s="82">
        <f>(Table8[[#This Row],[Adj Close]]-Table8[[#This Row],[Forecast 3 Period]])</f>
        <v>1.5568700000000035</v>
      </c>
      <c r="J718" s="82">
        <f>Table8[[#This Row],[Erorr ]]^2</f>
        <v>2.4238441969000109</v>
      </c>
      <c r="K718" s="82">
        <f>ABS(Table8[[#This Row],[Erorr ]])</f>
        <v>1.5568700000000035</v>
      </c>
      <c r="L718" s="83">
        <f>Table8[[#This Row],[Abs Erorr ]]/Table8[[#This Row],[Adj Close]]</f>
        <v>2.3645724960701133E-2</v>
      </c>
      <c r="M718" s="85">
        <f t="shared" si="23"/>
        <v>64.150990000000007</v>
      </c>
      <c r="N718" s="82">
        <f>(Table8[[#This Row],[Adj Close]]-Table8[[#This Row],[Forecast 6 Period ]])</f>
        <v>1.6905099999999891</v>
      </c>
      <c r="O718" s="82">
        <f>Table8[[#This Row],[Erorr 2]]^2</f>
        <v>2.8578240600999631</v>
      </c>
      <c r="P718" s="82">
        <f>ABS(Table8[[#This Row],[Erorr 2]])</f>
        <v>1.6905099999999891</v>
      </c>
      <c r="Q718" s="83">
        <f>Table8[[#This Row],[Abs Erorr 4]]/Table8[[#This Row],[Adj Close]]</f>
        <v>2.5675447855835441E-2</v>
      </c>
    </row>
    <row r="719" spans="6:17" x14ac:dyDescent="0.25">
      <c r="F719" s="50">
        <v>44504</v>
      </c>
      <c r="G719" s="51">
        <v>64.938699999999997</v>
      </c>
      <c r="H719" s="82">
        <f t="shared" si="22"/>
        <v>64.890919999999994</v>
      </c>
      <c r="I719" s="82">
        <f>(Table8[[#This Row],[Adj Close]]-Table8[[#This Row],[Forecast 3 Period]])</f>
        <v>4.7780000000003042E-2</v>
      </c>
      <c r="J719" s="82">
        <f>Table8[[#This Row],[Erorr ]]^2</f>
        <v>2.2829284000002907E-3</v>
      </c>
      <c r="K719" s="82">
        <f>ABS(Table8[[#This Row],[Erorr ]])</f>
        <v>4.7780000000003042E-2</v>
      </c>
      <c r="L719" s="83">
        <f>Table8[[#This Row],[Abs Erorr ]]/Table8[[#This Row],[Adj Close]]</f>
        <v>7.3577081155001627E-4</v>
      </c>
      <c r="M719" s="85">
        <f t="shared" si="23"/>
        <v>64.482010000000002</v>
      </c>
      <c r="N719" s="82">
        <f>(Table8[[#This Row],[Adj Close]]-Table8[[#This Row],[Forecast 6 Period ]])</f>
        <v>0.45668999999999471</v>
      </c>
      <c r="O719" s="82">
        <f>Table8[[#This Row],[Erorr 2]]^2</f>
        <v>0.20856575609999517</v>
      </c>
      <c r="P719" s="82">
        <f>ABS(Table8[[#This Row],[Erorr 2]])</f>
        <v>0.45668999999999471</v>
      </c>
      <c r="Q719" s="83">
        <f>Table8[[#This Row],[Abs Erorr 4]]/Table8[[#This Row],[Adj Close]]</f>
        <v>7.0326323132430231E-3</v>
      </c>
    </row>
    <row r="720" spans="6:17" x14ac:dyDescent="0.25">
      <c r="F720" s="50">
        <v>44505</v>
      </c>
      <c r="G720" s="51">
        <v>65.531700000000001</v>
      </c>
      <c r="H720" s="82">
        <f t="shared" si="22"/>
        <v>64.864360000000005</v>
      </c>
      <c r="I720" s="82">
        <f>(Table8[[#This Row],[Adj Close]]-Table8[[#This Row],[Forecast 3 Period]])</f>
        <v>0.66733999999999583</v>
      </c>
      <c r="J720" s="82">
        <f>Table8[[#This Row],[Erorr ]]^2</f>
        <v>0.44534267559999441</v>
      </c>
      <c r="K720" s="82">
        <f>ABS(Table8[[#This Row],[Erorr ]])</f>
        <v>0.66733999999999583</v>
      </c>
      <c r="L720" s="83">
        <f>Table8[[#This Row],[Abs Erorr ]]/Table8[[#This Row],[Adj Close]]</f>
        <v>1.0183468458776376E-2</v>
      </c>
      <c r="M720" s="85">
        <f t="shared" si="23"/>
        <v>64.750190000000003</v>
      </c>
      <c r="N720" s="82">
        <f>(Table8[[#This Row],[Adj Close]]-Table8[[#This Row],[Forecast 6 Period ]])</f>
        <v>0.78150999999999726</v>
      </c>
      <c r="O720" s="82">
        <f>Table8[[#This Row],[Erorr 2]]^2</f>
        <v>0.61075788009999576</v>
      </c>
      <c r="P720" s="82">
        <f>ABS(Table8[[#This Row],[Erorr 2]])</f>
        <v>0.78150999999999726</v>
      </c>
      <c r="Q720" s="83">
        <f>Table8[[#This Row],[Abs Erorr 4]]/Table8[[#This Row],[Adj Close]]</f>
        <v>1.1925678717323024E-2</v>
      </c>
    </row>
    <row r="721" spans="6:17" x14ac:dyDescent="0.25">
      <c r="F721" s="50">
        <v>44508</v>
      </c>
      <c r="G721" s="51">
        <v>66.186700000000002</v>
      </c>
      <c r="H721" s="82">
        <f t="shared" si="22"/>
        <v>65.446740000000005</v>
      </c>
      <c r="I721" s="82">
        <f>(Table8[[#This Row],[Adj Close]]-Table8[[#This Row],[Forecast 3 Period]])</f>
        <v>0.7399599999999964</v>
      </c>
      <c r="J721" s="82">
        <f>Table8[[#This Row],[Erorr ]]^2</f>
        <v>0.54754080159999463</v>
      </c>
      <c r="K721" s="82">
        <f>ABS(Table8[[#This Row],[Erorr ]])</f>
        <v>0.7399599999999964</v>
      </c>
      <c r="L721" s="83">
        <f>Table8[[#This Row],[Abs Erorr ]]/Table8[[#This Row],[Adj Close]]</f>
        <v>1.1179889615285191E-2</v>
      </c>
      <c r="M721" s="85">
        <f t="shared" si="23"/>
        <v>64.943130000000011</v>
      </c>
      <c r="N721" s="82">
        <f>(Table8[[#This Row],[Adj Close]]-Table8[[#This Row],[Forecast 6 Period ]])</f>
        <v>1.2435699999999912</v>
      </c>
      <c r="O721" s="82">
        <f>Table8[[#This Row],[Erorr 2]]^2</f>
        <v>1.546466344899978</v>
      </c>
      <c r="P721" s="82">
        <f>ABS(Table8[[#This Row],[Erorr 2]])</f>
        <v>1.2435699999999912</v>
      </c>
      <c r="Q721" s="83">
        <f>Table8[[#This Row],[Abs Erorr 4]]/Table8[[#This Row],[Adj Close]]</f>
        <v>1.8788820110384581E-2</v>
      </c>
    </row>
    <row r="722" spans="6:17" x14ac:dyDescent="0.25">
      <c r="F722" s="50">
        <v>44509</v>
      </c>
      <c r="G722" s="51">
        <v>66.540700000000001</v>
      </c>
      <c r="H722" s="82">
        <f t="shared" si="22"/>
        <v>65.615800000000007</v>
      </c>
      <c r="I722" s="82">
        <f>(Table8[[#This Row],[Adj Close]]-Table8[[#This Row],[Forecast 3 Period]])</f>
        <v>0.92489999999999384</v>
      </c>
      <c r="J722" s="82">
        <f>Table8[[#This Row],[Erorr ]]^2</f>
        <v>0.85544000999998859</v>
      </c>
      <c r="K722" s="82">
        <f>ABS(Table8[[#This Row],[Erorr ]])</f>
        <v>0.92489999999999384</v>
      </c>
      <c r="L722" s="83">
        <f>Table8[[#This Row],[Abs Erorr ]]/Table8[[#This Row],[Adj Close]]</f>
        <v>1.3899763603328397E-2</v>
      </c>
      <c r="M722" s="85">
        <f t="shared" si="23"/>
        <v>65.351160000000007</v>
      </c>
      <c r="N722" s="82">
        <f>(Table8[[#This Row],[Adj Close]]-Table8[[#This Row],[Forecast 6 Period ]])</f>
        <v>1.1895399999999938</v>
      </c>
      <c r="O722" s="82">
        <f>Table8[[#This Row],[Erorr 2]]^2</f>
        <v>1.4150054115999853</v>
      </c>
      <c r="P722" s="82">
        <f>ABS(Table8[[#This Row],[Erorr 2]])</f>
        <v>1.1895399999999938</v>
      </c>
      <c r="Q722" s="83">
        <f>Table8[[#This Row],[Abs Erorr 4]]/Table8[[#This Row],[Adj Close]]</f>
        <v>1.787687836166427E-2</v>
      </c>
    </row>
    <row r="723" spans="6:17" x14ac:dyDescent="0.25">
      <c r="F723" s="50">
        <v>44510</v>
      </c>
      <c r="G723" s="51">
        <v>66.850499999999997</v>
      </c>
      <c r="H723" s="82">
        <f t="shared" si="22"/>
        <v>66.131799999999998</v>
      </c>
      <c r="I723" s="82">
        <f>(Table8[[#This Row],[Adj Close]]-Table8[[#This Row],[Forecast 3 Period]])</f>
        <v>0.71869999999999834</v>
      </c>
      <c r="J723" s="82">
        <f>Table8[[#This Row],[Erorr ]]^2</f>
        <v>0.5165296899999976</v>
      </c>
      <c r="K723" s="82">
        <f>ABS(Table8[[#This Row],[Erorr ]])</f>
        <v>0.71869999999999834</v>
      </c>
      <c r="L723" s="83">
        <f>Table8[[#This Row],[Abs Erorr ]]/Table8[[#This Row],[Adj Close]]</f>
        <v>1.0750854518664758E-2</v>
      </c>
      <c r="M723" s="85">
        <f t="shared" si="23"/>
        <v>65.602520000000013</v>
      </c>
      <c r="N723" s="82">
        <f>(Table8[[#This Row],[Adj Close]]-Table8[[#This Row],[Forecast 6 Period ]])</f>
        <v>1.2479799999999841</v>
      </c>
      <c r="O723" s="82">
        <f>Table8[[#This Row],[Erorr 2]]^2</f>
        <v>1.5574540803999604</v>
      </c>
      <c r="P723" s="82">
        <f>ABS(Table8[[#This Row],[Erorr 2]])</f>
        <v>1.2479799999999841</v>
      </c>
      <c r="Q723" s="83">
        <f>Table8[[#This Row],[Abs Erorr 4]]/Table8[[#This Row],[Adj Close]]</f>
        <v>1.8668222376795749E-2</v>
      </c>
    </row>
    <row r="724" spans="6:17" x14ac:dyDescent="0.25">
      <c r="F724" s="50">
        <v>44511</v>
      </c>
      <c r="G724" s="51">
        <v>67.027500000000003</v>
      </c>
      <c r="H724" s="82">
        <f t="shared" si="22"/>
        <v>66.558419999999998</v>
      </c>
      <c r="I724" s="82">
        <f>(Table8[[#This Row],[Adj Close]]-Table8[[#This Row],[Forecast 3 Period]])</f>
        <v>0.46908000000000527</v>
      </c>
      <c r="J724" s="82">
        <f>Table8[[#This Row],[Erorr ]]^2</f>
        <v>0.22003604640000493</v>
      </c>
      <c r="K724" s="82">
        <f>ABS(Table8[[#This Row],[Erorr ]])</f>
        <v>0.46908000000000527</v>
      </c>
      <c r="L724" s="83">
        <f>Table8[[#This Row],[Abs Erorr ]]/Table8[[#This Row],[Adj Close]]</f>
        <v>6.9983215844243813E-3</v>
      </c>
      <c r="M724" s="85">
        <f t="shared" si="23"/>
        <v>66.099940000000004</v>
      </c>
      <c r="N724" s="82">
        <f>(Table8[[#This Row],[Adj Close]]-Table8[[#This Row],[Forecast 6 Period ]])</f>
        <v>0.92755999999999972</v>
      </c>
      <c r="O724" s="82">
        <f>Table8[[#This Row],[Erorr 2]]^2</f>
        <v>0.8603675535999995</v>
      </c>
      <c r="P724" s="82">
        <f>ABS(Table8[[#This Row],[Erorr 2]])</f>
        <v>0.92755999999999972</v>
      </c>
      <c r="Q724" s="83">
        <f>Table8[[#This Row],[Abs Erorr 4]]/Table8[[#This Row],[Adj Close]]</f>
        <v>1.3838499123494084E-2</v>
      </c>
    </row>
    <row r="725" spans="6:17" x14ac:dyDescent="0.25">
      <c r="F725" s="50">
        <v>44512</v>
      </c>
      <c r="G725" s="51">
        <v>67.886099999999999</v>
      </c>
      <c r="H725" s="82">
        <f t="shared" si="22"/>
        <v>66.828360000000004</v>
      </c>
      <c r="I725" s="82">
        <f>(Table8[[#This Row],[Adj Close]]-Table8[[#This Row],[Forecast 3 Period]])</f>
        <v>1.0577399999999955</v>
      </c>
      <c r="J725" s="82">
        <f>Table8[[#This Row],[Erorr ]]^2</f>
        <v>1.1188139075999903</v>
      </c>
      <c r="K725" s="82">
        <f>ABS(Table8[[#This Row],[Erorr ]])</f>
        <v>1.0577399999999955</v>
      </c>
      <c r="L725" s="83">
        <f>Table8[[#This Row],[Abs Erorr ]]/Table8[[#This Row],[Adj Close]]</f>
        <v>1.5581098339718963E-2</v>
      </c>
      <c r="M725" s="85">
        <f t="shared" si="23"/>
        <v>66.368120000000005</v>
      </c>
      <c r="N725" s="82">
        <f>(Table8[[#This Row],[Adj Close]]-Table8[[#This Row],[Forecast 6 Period ]])</f>
        <v>1.5179799999999943</v>
      </c>
      <c r="O725" s="82">
        <f>Table8[[#This Row],[Erorr 2]]^2</f>
        <v>2.304263280399983</v>
      </c>
      <c r="P725" s="82">
        <f>ABS(Table8[[#This Row],[Erorr 2]])</f>
        <v>1.5179799999999943</v>
      </c>
      <c r="Q725" s="83">
        <f>Table8[[#This Row],[Abs Erorr 4]]/Table8[[#This Row],[Adj Close]]</f>
        <v>2.2360689448944548E-2</v>
      </c>
    </row>
    <row r="726" spans="6:17" x14ac:dyDescent="0.25">
      <c r="F726" s="50">
        <v>44515</v>
      </c>
      <c r="G726" s="51">
        <v>68.381699999999995</v>
      </c>
      <c r="H726" s="82">
        <f t="shared" si="22"/>
        <v>67.317840000000004</v>
      </c>
      <c r="I726" s="82">
        <f>(Table8[[#This Row],[Adj Close]]-Table8[[#This Row],[Forecast 3 Period]])</f>
        <v>1.0638599999999911</v>
      </c>
      <c r="J726" s="82">
        <f>Table8[[#This Row],[Erorr ]]^2</f>
        <v>1.1317980995999812</v>
      </c>
      <c r="K726" s="82">
        <f>ABS(Table8[[#This Row],[Erorr ]])</f>
        <v>1.0638599999999911</v>
      </c>
      <c r="L726" s="83">
        <f>Table8[[#This Row],[Abs Erorr ]]/Table8[[#This Row],[Adj Close]]</f>
        <v>1.555767113131132E-2</v>
      </c>
      <c r="M726" s="85">
        <f t="shared" si="23"/>
        <v>66.832800000000006</v>
      </c>
      <c r="N726" s="82">
        <f>(Table8[[#This Row],[Adj Close]]-Table8[[#This Row],[Forecast 6 Period ]])</f>
        <v>1.5488999999999891</v>
      </c>
      <c r="O726" s="82">
        <f>Table8[[#This Row],[Erorr 2]]^2</f>
        <v>2.3990912099999662</v>
      </c>
      <c r="P726" s="82">
        <f>ABS(Table8[[#This Row],[Erorr 2]])</f>
        <v>1.5488999999999891</v>
      </c>
      <c r="Q726" s="83">
        <f>Table8[[#This Row],[Abs Erorr 4]]/Table8[[#This Row],[Adj Close]]</f>
        <v>2.2650796923738212E-2</v>
      </c>
    </row>
    <row r="727" spans="6:17" x14ac:dyDescent="0.25">
      <c r="F727" s="50">
        <v>44516</v>
      </c>
      <c r="G727" s="51">
        <v>69.045500000000004</v>
      </c>
      <c r="H727" s="82">
        <f t="shared" si="22"/>
        <v>67.826759999999993</v>
      </c>
      <c r="I727" s="82">
        <f>(Table8[[#This Row],[Adj Close]]-Table8[[#This Row],[Forecast 3 Period]])</f>
        <v>1.218740000000011</v>
      </c>
      <c r="J727" s="82">
        <f>Table8[[#This Row],[Erorr ]]^2</f>
        <v>1.4853271876000269</v>
      </c>
      <c r="K727" s="82">
        <f>ABS(Table8[[#This Row],[Erorr ]])</f>
        <v>1.218740000000011</v>
      </c>
      <c r="L727" s="83">
        <f>Table8[[#This Row],[Abs Erorr ]]/Table8[[#This Row],[Adj Close]]</f>
        <v>1.7651258952430079E-2</v>
      </c>
      <c r="M727" s="85">
        <f t="shared" si="23"/>
        <v>67.301900000000003</v>
      </c>
      <c r="N727" s="82">
        <f>(Table8[[#This Row],[Adj Close]]-Table8[[#This Row],[Forecast 6 Period ]])</f>
        <v>1.7436000000000007</v>
      </c>
      <c r="O727" s="82">
        <f>Table8[[#This Row],[Erorr 2]]^2</f>
        <v>3.0401409600000027</v>
      </c>
      <c r="P727" s="82">
        <f>ABS(Table8[[#This Row],[Erorr 2]])</f>
        <v>1.7436000000000007</v>
      </c>
      <c r="Q727" s="83">
        <f>Table8[[#This Row],[Abs Erorr 4]]/Table8[[#This Row],[Adj Close]]</f>
        <v>2.525291293422454E-2</v>
      </c>
    </row>
    <row r="728" spans="6:17" x14ac:dyDescent="0.25">
      <c r="F728" s="50">
        <v>44517</v>
      </c>
      <c r="G728" s="51">
        <v>67.7179</v>
      </c>
      <c r="H728" s="82">
        <f t="shared" si="22"/>
        <v>68.498540000000006</v>
      </c>
      <c r="I728" s="82">
        <f>(Table8[[#This Row],[Adj Close]]-Table8[[#This Row],[Forecast 3 Period]])</f>
        <v>-0.78064000000000533</v>
      </c>
      <c r="J728" s="82">
        <f>Table8[[#This Row],[Erorr ]]^2</f>
        <v>0.60939880960000836</v>
      </c>
      <c r="K728" s="82">
        <f>ABS(Table8[[#This Row],[Erorr ]])</f>
        <v>0.78064000000000533</v>
      </c>
      <c r="L728" s="83">
        <f>Table8[[#This Row],[Abs Erorr ]]/Table8[[#This Row],[Adj Close]]</f>
        <v>1.1527823514905295E-2</v>
      </c>
      <c r="M728" s="85">
        <f t="shared" si="23"/>
        <v>67.807280000000006</v>
      </c>
      <c r="N728" s="82">
        <f>(Table8[[#This Row],[Adj Close]]-Table8[[#This Row],[Forecast 6 Period ]])</f>
        <v>-8.9380000000005566E-2</v>
      </c>
      <c r="O728" s="82">
        <f>Table8[[#This Row],[Erorr 2]]^2</f>
        <v>7.9887844000009946E-3</v>
      </c>
      <c r="P728" s="82">
        <f>ABS(Table8[[#This Row],[Erorr 2]])</f>
        <v>8.9380000000005566E-2</v>
      </c>
      <c r="Q728" s="83">
        <f>Table8[[#This Row],[Abs Erorr 4]]/Table8[[#This Row],[Adj Close]]</f>
        <v>1.3198873562234737E-3</v>
      </c>
    </row>
    <row r="729" spans="6:17" x14ac:dyDescent="0.25">
      <c r="F729" s="50">
        <v>44518</v>
      </c>
      <c r="G729" s="51">
        <v>67.602800000000002</v>
      </c>
      <c r="H729" s="82">
        <f t="shared" si="22"/>
        <v>68.31532</v>
      </c>
      <c r="I729" s="82">
        <f>(Table8[[#This Row],[Adj Close]]-Table8[[#This Row],[Forecast 3 Period]])</f>
        <v>-0.71251999999999782</v>
      </c>
      <c r="J729" s="82">
        <f>Table8[[#This Row],[Erorr ]]^2</f>
        <v>0.50768475039999694</v>
      </c>
      <c r="K729" s="82">
        <f>ABS(Table8[[#This Row],[Erorr ]])</f>
        <v>0.71251999999999782</v>
      </c>
      <c r="L729" s="83">
        <f>Table8[[#This Row],[Abs Erorr ]]/Table8[[#This Row],[Adj Close]]</f>
        <v>1.0539800126621942E-2</v>
      </c>
      <c r="M729" s="85">
        <f t="shared" si="23"/>
        <v>67.994039999999998</v>
      </c>
      <c r="N729" s="82">
        <f>(Table8[[#This Row],[Adj Close]]-Table8[[#This Row],[Forecast 6 Period ]])</f>
        <v>-0.39123999999999626</v>
      </c>
      <c r="O729" s="82">
        <f>Table8[[#This Row],[Erorr 2]]^2</f>
        <v>0.15306873759999706</v>
      </c>
      <c r="P729" s="82">
        <f>ABS(Table8[[#This Row],[Erorr 2]])</f>
        <v>0.39123999999999626</v>
      </c>
      <c r="Q729" s="83">
        <f>Table8[[#This Row],[Abs Erorr 4]]/Table8[[#This Row],[Adj Close]]</f>
        <v>5.7873342524273584E-3</v>
      </c>
    </row>
    <row r="730" spans="6:17" x14ac:dyDescent="0.25">
      <c r="F730" s="50">
        <v>44519</v>
      </c>
      <c r="G730" s="51">
        <v>67.257599999999996</v>
      </c>
      <c r="H730" s="82">
        <f t="shared" si="22"/>
        <v>68.070140000000009</v>
      </c>
      <c r="I730" s="82">
        <f>(Table8[[#This Row],[Adj Close]]-Table8[[#This Row],[Forecast 3 Period]])</f>
        <v>-0.8125400000000127</v>
      </c>
      <c r="J730" s="82">
        <f>Table8[[#This Row],[Erorr ]]^2</f>
        <v>0.66022125160002065</v>
      </c>
      <c r="K730" s="82">
        <f>ABS(Table8[[#This Row],[Erorr ]])</f>
        <v>0.8125400000000127</v>
      </c>
      <c r="L730" s="83">
        <f>Table8[[#This Row],[Abs Erorr ]]/Table8[[#This Row],[Adj Close]]</f>
        <v>1.2081013892853933E-2</v>
      </c>
      <c r="M730" s="85">
        <f t="shared" si="23"/>
        <v>68.040940000000006</v>
      </c>
      <c r="N730" s="82">
        <f>(Table8[[#This Row],[Adj Close]]-Table8[[#This Row],[Forecast 6 Period ]])</f>
        <v>-0.7833400000000097</v>
      </c>
      <c r="O730" s="82">
        <f>Table8[[#This Row],[Erorr 2]]^2</f>
        <v>0.61362155560001519</v>
      </c>
      <c r="P730" s="82">
        <f>ABS(Table8[[#This Row],[Erorr 2]])</f>
        <v>0.7833400000000097</v>
      </c>
      <c r="Q730" s="83">
        <f>Table8[[#This Row],[Abs Erorr 4]]/Table8[[#This Row],[Adj Close]]</f>
        <v>1.164686221334109E-2</v>
      </c>
    </row>
    <row r="731" spans="6:17" x14ac:dyDescent="0.25">
      <c r="F731" s="50">
        <v>44522</v>
      </c>
      <c r="G731" s="51">
        <v>67.487799999999993</v>
      </c>
      <c r="H731" s="82">
        <f t="shared" si="22"/>
        <v>67.499250000000004</v>
      </c>
      <c r="I731" s="82">
        <f>(Table8[[#This Row],[Adj Close]]-Table8[[#This Row],[Forecast 3 Period]])</f>
        <v>-1.1450000000010618E-2</v>
      </c>
      <c r="J731" s="82">
        <f>Table8[[#This Row],[Erorr ]]^2</f>
        <v>1.3110250000024316E-4</v>
      </c>
      <c r="K731" s="82">
        <f>ABS(Table8[[#This Row],[Erorr ]])</f>
        <v>1.1450000000010618E-2</v>
      </c>
      <c r="L731" s="83">
        <f>Table8[[#This Row],[Abs Erorr ]]/Table8[[#This Row],[Adj Close]]</f>
        <v>1.6966029415702719E-4</v>
      </c>
      <c r="M731" s="85">
        <f t="shared" si="23"/>
        <v>67.951540000000008</v>
      </c>
      <c r="N731" s="82">
        <f>(Table8[[#This Row],[Adj Close]]-Table8[[#This Row],[Forecast 6 Period ]])</f>
        <v>-0.46374000000001558</v>
      </c>
      <c r="O731" s="82">
        <f>Table8[[#This Row],[Erorr 2]]^2</f>
        <v>0.21505478760001445</v>
      </c>
      <c r="P731" s="82">
        <f>ABS(Table8[[#This Row],[Erorr 2]])</f>
        <v>0.46374000000001558</v>
      </c>
      <c r="Q731" s="83">
        <f>Table8[[#This Row],[Abs Erorr 4]]/Table8[[#This Row],[Adj Close]]</f>
        <v>6.8714641757475518E-3</v>
      </c>
    </row>
    <row r="732" spans="6:17" x14ac:dyDescent="0.25">
      <c r="F732" s="50">
        <v>44523</v>
      </c>
      <c r="G732" s="51">
        <v>67.496600000000001</v>
      </c>
      <c r="H732" s="82">
        <f t="shared" si="22"/>
        <v>67.453239999999994</v>
      </c>
      <c r="I732" s="82">
        <f>(Table8[[#This Row],[Adj Close]]-Table8[[#This Row],[Forecast 3 Period]])</f>
        <v>4.3360000000006949E-2</v>
      </c>
      <c r="J732" s="82">
        <f>Table8[[#This Row],[Erorr ]]^2</f>
        <v>1.8800896000006025E-3</v>
      </c>
      <c r="K732" s="82">
        <f>ABS(Table8[[#This Row],[Erorr ]])</f>
        <v>4.3360000000006949E-2</v>
      </c>
      <c r="L732" s="83">
        <f>Table8[[#This Row],[Abs Erorr ]]/Table8[[#This Row],[Adj Close]]</f>
        <v>6.4240272843383141E-4</v>
      </c>
      <c r="M732" s="85">
        <f t="shared" si="23"/>
        <v>67.75594000000001</v>
      </c>
      <c r="N732" s="82">
        <f>(Table8[[#This Row],[Adj Close]]-Table8[[#This Row],[Forecast 6 Period ]])</f>
        <v>-0.25934000000000879</v>
      </c>
      <c r="O732" s="82">
        <f>Table8[[#This Row],[Erorr 2]]^2</f>
        <v>6.7257235600004558E-2</v>
      </c>
      <c r="P732" s="82">
        <f>ABS(Table8[[#This Row],[Erorr 2]])</f>
        <v>0.25934000000000879</v>
      </c>
      <c r="Q732" s="83">
        <f>Table8[[#This Row],[Abs Erorr 4]]/Table8[[#This Row],[Adj Close]]</f>
        <v>3.842267610516808E-3</v>
      </c>
    </row>
    <row r="733" spans="6:17" x14ac:dyDescent="0.25">
      <c r="F733" s="50">
        <v>44524</v>
      </c>
      <c r="G733" s="51">
        <v>66.912499999999994</v>
      </c>
      <c r="H733" s="82">
        <f t="shared" si="22"/>
        <v>67.422259999999994</v>
      </c>
      <c r="I733" s="82">
        <f>(Table8[[#This Row],[Adj Close]]-Table8[[#This Row],[Forecast 3 Period]])</f>
        <v>-0.50975999999999999</v>
      </c>
      <c r="J733" s="82">
        <f>Table8[[#This Row],[Erorr ]]^2</f>
        <v>0.2598552576</v>
      </c>
      <c r="K733" s="82">
        <f>ABS(Table8[[#This Row],[Erorr ]])</f>
        <v>0.50975999999999999</v>
      </c>
      <c r="L733" s="83">
        <f>Table8[[#This Row],[Abs Erorr ]]/Table8[[#This Row],[Adj Close]]</f>
        <v>7.6183074911264715E-3</v>
      </c>
      <c r="M733" s="85">
        <f t="shared" si="23"/>
        <v>67.645300000000006</v>
      </c>
      <c r="N733" s="82">
        <f>(Table8[[#This Row],[Adj Close]]-Table8[[#This Row],[Forecast 6 Period ]])</f>
        <v>-0.73280000000001166</v>
      </c>
      <c r="O733" s="82">
        <f>Table8[[#This Row],[Erorr 2]]^2</f>
        <v>0.5369958400000171</v>
      </c>
      <c r="P733" s="82">
        <f>ABS(Table8[[#This Row],[Erorr 2]])</f>
        <v>0.73280000000001166</v>
      </c>
      <c r="Q733" s="83">
        <f>Table8[[#This Row],[Abs Erorr 4]]/Table8[[#This Row],[Adj Close]]</f>
        <v>1.0951615916308787E-2</v>
      </c>
    </row>
    <row r="734" spans="6:17" x14ac:dyDescent="0.25">
      <c r="F734" s="50">
        <v>44526</v>
      </c>
      <c r="G734" s="51">
        <v>65.4786</v>
      </c>
      <c r="H734" s="82">
        <f t="shared" si="22"/>
        <v>67.260320000000007</v>
      </c>
      <c r="I734" s="82">
        <f>(Table8[[#This Row],[Adj Close]]-Table8[[#This Row],[Forecast 3 Period]])</f>
        <v>-1.7817200000000071</v>
      </c>
      <c r="J734" s="82">
        <f>Table8[[#This Row],[Erorr ]]^2</f>
        <v>3.1745261584000253</v>
      </c>
      <c r="K734" s="82">
        <f>ABS(Table8[[#This Row],[Erorr ]])</f>
        <v>1.7817200000000071</v>
      </c>
      <c r="L734" s="83">
        <f>Table8[[#This Row],[Abs Erorr ]]/Table8[[#This Row],[Adj Close]]</f>
        <v>2.7210722281783773E-2</v>
      </c>
      <c r="M734" s="85">
        <f t="shared" si="23"/>
        <v>67.362970000000004</v>
      </c>
      <c r="N734" s="82">
        <f>(Table8[[#This Row],[Adj Close]]-Table8[[#This Row],[Forecast 6 Period ]])</f>
        <v>-1.8843700000000041</v>
      </c>
      <c r="O734" s="82">
        <f>Table8[[#This Row],[Erorr 2]]^2</f>
        <v>3.5508502969000153</v>
      </c>
      <c r="P734" s="82">
        <f>ABS(Table8[[#This Row],[Erorr 2]])</f>
        <v>1.8843700000000041</v>
      </c>
      <c r="Q734" s="83">
        <f>Table8[[#This Row],[Abs Erorr 4]]/Table8[[#This Row],[Adj Close]]</f>
        <v>2.8778410045419481E-2</v>
      </c>
    </row>
    <row r="735" spans="6:17" x14ac:dyDescent="0.25">
      <c r="F735" s="50">
        <v>44529</v>
      </c>
      <c r="G735" s="51">
        <v>65.257400000000004</v>
      </c>
      <c r="H735" s="82">
        <f t="shared" si="22"/>
        <v>66.514169999999993</v>
      </c>
      <c r="I735" s="82">
        <f>(Table8[[#This Row],[Adj Close]]-Table8[[#This Row],[Forecast 3 Period]])</f>
        <v>-1.2567699999999888</v>
      </c>
      <c r="J735" s="82">
        <f>Table8[[#This Row],[Erorr ]]^2</f>
        <v>1.579470832899972</v>
      </c>
      <c r="K735" s="82">
        <f>ABS(Table8[[#This Row],[Erorr ]])</f>
        <v>1.2567699999999888</v>
      </c>
      <c r="L735" s="83">
        <f>Table8[[#This Row],[Abs Erorr ]]/Table8[[#This Row],[Adj Close]]</f>
        <v>1.9258658788121941E-2</v>
      </c>
      <c r="M735" s="85">
        <f t="shared" si="23"/>
        <v>66.96114</v>
      </c>
      <c r="N735" s="82">
        <f>(Table8[[#This Row],[Adj Close]]-Table8[[#This Row],[Forecast 6 Period ]])</f>
        <v>-1.7037399999999963</v>
      </c>
      <c r="O735" s="82">
        <f>Table8[[#This Row],[Erorr 2]]^2</f>
        <v>2.9027299875999875</v>
      </c>
      <c r="P735" s="82">
        <f>ABS(Table8[[#This Row],[Erorr 2]])</f>
        <v>1.7037399999999963</v>
      </c>
      <c r="Q735" s="83">
        <f>Table8[[#This Row],[Abs Erorr 4]]/Table8[[#This Row],[Adj Close]]</f>
        <v>2.6107996947472564E-2</v>
      </c>
    </row>
    <row r="736" spans="6:17" x14ac:dyDescent="0.25">
      <c r="F736" s="50">
        <v>44530</v>
      </c>
      <c r="G736" s="51">
        <v>63.487200000000001</v>
      </c>
      <c r="H736" s="82">
        <f t="shared" si="22"/>
        <v>65.82029</v>
      </c>
      <c r="I736" s="82">
        <f>(Table8[[#This Row],[Adj Close]]-Table8[[#This Row],[Forecast 3 Period]])</f>
        <v>-2.3330899999999986</v>
      </c>
      <c r="J736" s="82">
        <f>Table8[[#This Row],[Erorr ]]^2</f>
        <v>5.4433089480999932</v>
      </c>
      <c r="K736" s="82">
        <f>ABS(Table8[[#This Row],[Erorr ]])</f>
        <v>2.3330899999999986</v>
      </c>
      <c r="L736" s="83">
        <f>Table8[[#This Row],[Abs Erorr ]]/Table8[[#This Row],[Adj Close]]</f>
        <v>3.6748982472057337E-2</v>
      </c>
      <c r="M736" s="85">
        <f t="shared" si="23"/>
        <v>66.503559999999993</v>
      </c>
      <c r="N736" s="82">
        <f>(Table8[[#This Row],[Adj Close]]-Table8[[#This Row],[Forecast 6 Period ]])</f>
        <v>-3.0163599999999917</v>
      </c>
      <c r="O736" s="82">
        <f>Table8[[#This Row],[Erorr 2]]^2</f>
        <v>9.0984276495999499</v>
      </c>
      <c r="P736" s="82">
        <f>ABS(Table8[[#This Row],[Erorr 2]])</f>
        <v>3.0163599999999917</v>
      </c>
      <c r="Q736" s="83">
        <f>Table8[[#This Row],[Abs Erorr 4]]/Table8[[#This Row],[Adj Close]]</f>
        <v>4.7511309366297327E-2</v>
      </c>
    </row>
    <row r="737" spans="6:17" x14ac:dyDescent="0.25">
      <c r="F737" s="50">
        <v>44531</v>
      </c>
      <c r="G737" s="51">
        <v>62.690600000000003</v>
      </c>
      <c r="H737" s="82">
        <f t="shared" si="22"/>
        <v>64.615679999999998</v>
      </c>
      <c r="I737" s="82">
        <f>(Table8[[#This Row],[Adj Close]]-Table8[[#This Row],[Forecast 3 Period]])</f>
        <v>-1.9250799999999941</v>
      </c>
      <c r="J737" s="82">
        <f>Table8[[#This Row],[Erorr ]]^2</f>
        <v>3.7059330063999774</v>
      </c>
      <c r="K737" s="82">
        <f>ABS(Table8[[#This Row],[Erorr ]])</f>
        <v>1.9250799999999941</v>
      </c>
      <c r="L737" s="83">
        <f>Table8[[#This Row],[Abs Erorr ]]/Table8[[#This Row],[Adj Close]]</f>
        <v>3.0707633999355471E-2</v>
      </c>
      <c r="M737" s="85">
        <f t="shared" si="23"/>
        <v>65.725579999999994</v>
      </c>
      <c r="N737" s="82">
        <f>(Table8[[#This Row],[Adj Close]]-Table8[[#This Row],[Forecast 6 Period ]])</f>
        <v>-3.0349799999999902</v>
      </c>
      <c r="O737" s="82">
        <f>Table8[[#This Row],[Erorr 2]]^2</f>
        <v>9.2111036003999409</v>
      </c>
      <c r="P737" s="82">
        <f>ABS(Table8[[#This Row],[Erorr 2]])</f>
        <v>3.0349799999999902</v>
      </c>
      <c r="Q737" s="83">
        <f>Table8[[#This Row],[Abs Erorr 4]]/Table8[[#This Row],[Adj Close]]</f>
        <v>4.8412042634780814E-2</v>
      </c>
    </row>
    <row r="738" spans="6:17" x14ac:dyDescent="0.25">
      <c r="F738" s="50">
        <v>44532</v>
      </c>
      <c r="G738" s="51">
        <v>65.558300000000003</v>
      </c>
      <c r="H738" s="82">
        <f t="shared" si="22"/>
        <v>63.699619999999996</v>
      </c>
      <c r="I738" s="82">
        <f>(Table8[[#This Row],[Adj Close]]-Table8[[#This Row],[Forecast 3 Period]])</f>
        <v>1.8586800000000068</v>
      </c>
      <c r="J738" s="82">
        <f>Table8[[#This Row],[Erorr ]]^2</f>
        <v>3.4546913424000252</v>
      </c>
      <c r="K738" s="82">
        <f>ABS(Table8[[#This Row],[Erorr ]])</f>
        <v>1.8586800000000068</v>
      </c>
      <c r="L738" s="83">
        <f>Table8[[#This Row],[Abs Erorr ]]/Table8[[#This Row],[Adj Close]]</f>
        <v>2.8351558841519787E-2</v>
      </c>
      <c r="M738" s="85">
        <f t="shared" si="23"/>
        <v>64.823670000000007</v>
      </c>
      <c r="N738" s="82">
        <f>(Table8[[#This Row],[Adj Close]]-Table8[[#This Row],[Forecast 6 Period ]])</f>
        <v>0.73462999999999568</v>
      </c>
      <c r="O738" s="82">
        <f>Table8[[#This Row],[Erorr 2]]^2</f>
        <v>0.5396812368999937</v>
      </c>
      <c r="P738" s="82">
        <f>ABS(Table8[[#This Row],[Erorr 2]])</f>
        <v>0.73462999999999568</v>
      </c>
      <c r="Q738" s="83">
        <f>Table8[[#This Row],[Abs Erorr 4]]/Table8[[#This Row],[Adj Close]]</f>
        <v>1.1205751216855771E-2</v>
      </c>
    </row>
    <row r="739" spans="6:17" x14ac:dyDescent="0.25">
      <c r="F739" s="50">
        <v>44533</v>
      </c>
      <c r="G739" s="51">
        <v>65.947699999999998</v>
      </c>
      <c r="H739" s="82">
        <f t="shared" si="22"/>
        <v>64.076660000000004</v>
      </c>
      <c r="I739" s="82">
        <f>(Table8[[#This Row],[Adj Close]]-Table8[[#This Row],[Forecast 3 Period]])</f>
        <v>1.8710399999999936</v>
      </c>
      <c r="J739" s="82">
        <f>Table8[[#This Row],[Erorr ]]^2</f>
        <v>3.5007906815999759</v>
      </c>
      <c r="K739" s="82">
        <f>ABS(Table8[[#This Row],[Erorr ]])</f>
        <v>1.8710399999999936</v>
      </c>
      <c r="L739" s="83">
        <f>Table8[[#This Row],[Abs Erorr ]]/Table8[[#This Row],[Adj Close]]</f>
        <v>2.8371573231515179E-2</v>
      </c>
      <c r="M739" s="85">
        <f t="shared" si="23"/>
        <v>64.637810000000002</v>
      </c>
      <c r="N739" s="82">
        <f>(Table8[[#This Row],[Adj Close]]-Table8[[#This Row],[Forecast 6 Period ]])</f>
        <v>1.3098899999999958</v>
      </c>
      <c r="O739" s="82">
        <f>Table8[[#This Row],[Erorr 2]]^2</f>
        <v>1.715811812099989</v>
      </c>
      <c r="P739" s="82">
        <f>ABS(Table8[[#This Row],[Erorr 2]])</f>
        <v>1.3098899999999958</v>
      </c>
      <c r="Q739" s="83">
        <f>Table8[[#This Row],[Abs Erorr 4]]/Table8[[#This Row],[Adj Close]]</f>
        <v>1.9862557754099019E-2</v>
      </c>
    </row>
    <row r="740" spans="6:17" x14ac:dyDescent="0.25">
      <c r="F740" s="50">
        <v>44536</v>
      </c>
      <c r="G740" s="51">
        <v>66.859399999999994</v>
      </c>
      <c r="H740" s="82">
        <f t="shared" si="22"/>
        <v>64.853750000000005</v>
      </c>
      <c r="I740" s="82">
        <f>(Table8[[#This Row],[Adj Close]]-Table8[[#This Row],[Forecast 3 Period]])</f>
        <v>2.0056499999999886</v>
      </c>
      <c r="J740" s="82">
        <f>Table8[[#This Row],[Erorr ]]^2</f>
        <v>4.0226319224999543</v>
      </c>
      <c r="K740" s="82">
        <f>ABS(Table8[[#This Row],[Erorr ]])</f>
        <v>2.0056499999999886</v>
      </c>
      <c r="L740" s="83">
        <f>Table8[[#This Row],[Abs Erorr ]]/Table8[[#This Row],[Adj Close]]</f>
        <v>2.9998025707678934E-2</v>
      </c>
      <c r="M740" s="85">
        <f t="shared" si="23"/>
        <v>64.61036</v>
      </c>
      <c r="N740" s="82">
        <f>(Table8[[#This Row],[Adj Close]]-Table8[[#This Row],[Forecast 6 Period ]])</f>
        <v>2.2490399999999937</v>
      </c>
      <c r="O740" s="82">
        <f>Table8[[#This Row],[Erorr 2]]^2</f>
        <v>5.0581809215999716</v>
      </c>
      <c r="P740" s="82">
        <f>ABS(Table8[[#This Row],[Erorr 2]])</f>
        <v>2.2490399999999937</v>
      </c>
      <c r="Q740" s="83">
        <f>Table8[[#This Row],[Abs Erorr 4]]/Table8[[#This Row],[Adj Close]]</f>
        <v>3.3638351525738998E-2</v>
      </c>
    </row>
    <row r="741" spans="6:17" x14ac:dyDescent="0.25">
      <c r="F741" s="50">
        <v>44537</v>
      </c>
      <c r="G741" s="51">
        <v>68.027699999999996</v>
      </c>
      <c r="H741" s="82">
        <f t="shared" si="22"/>
        <v>66.19556</v>
      </c>
      <c r="I741" s="82">
        <f>(Table8[[#This Row],[Adj Close]]-Table8[[#This Row],[Forecast 3 Period]])</f>
        <v>1.8321399999999954</v>
      </c>
      <c r="J741" s="82">
        <f>Table8[[#This Row],[Erorr ]]^2</f>
        <v>3.3567369795999831</v>
      </c>
      <c r="K741" s="82">
        <f>ABS(Table8[[#This Row],[Erorr ]])</f>
        <v>1.8321399999999954</v>
      </c>
      <c r="L741" s="83">
        <f>Table8[[#This Row],[Abs Erorr ]]/Table8[[#This Row],[Adj Close]]</f>
        <v>2.6932264357019207E-2</v>
      </c>
      <c r="M741" s="85">
        <f t="shared" si="23"/>
        <v>65.085660000000004</v>
      </c>
      <c r="N741" s="82">
        <f>(Table8[[#This Row],[Adj Close]]-Table8[[#This Row],[Forecast 6 Period ]])</f>
        <v>2.9420399999999916</v>
      </c>
      <c r="O741" s="82">
        <f>Table8[[#This Row],[Erorr 2]]^2</f>
        <v>8.6555993615999505</v>
      </c>
      <c r="P741" s="82">
        <f>ABS(Table8[[#This Row],[Erorr 2]])</f>
        <v>2.9420399999999916</v>
      </c>
      <c r="Q741" s="83">
        <f>Table8[[#This Row],[Abs Erorr 4]]/Table8[[#This Row],[Adj Close]]</f>
        <v>4.3247677049201898E-2</v>
      </c>
    </row>
    <row r="742" spans="6:17" x14ac:dyDescent="0.25">
      <c r="F742" s="50">
        <v>44538</v>
      </c>
      <c r="G742" s="51">
        <v>68.257800000000003</v>
      </c>
      <c r="H742" s="82">
        <f t="shared" si="22"/>
        <v>67.053209999999993</v>
      </c>
      <c r="I742" s="82">
        <f>(Table8[[#This Row],[Adj Close]]-Table8[[#This Row],[Forecast 3 Period]])</f>
        <v>1.2045900000000103</v>
      </c>
      <c r="J742" s="82">
        <f>Table8[[#This Row],[Erorr ]]^2</f>
        <v>1.4510370681000246</v>
      </c>
      <c r="K742" s="82">
        <f>ABS(Table8[[#This Row],[Erorr ]])</f>
        <v>1.2045900000000103</v>
      </c>
      <c r="L742" s="83">
        <f>Table8[[#This Row],[Abs Erorr ]]/Table8[[#This Row],[Adj Close]]</f>
        <v>1.764765345498991E-2</v>
      </c>
      <c r="M742" s="85">
        <f t="shared" si="23"/>
        <v>65.8964</v>
      </c>
      <c r="N742" s="82">
        <f>(Table8[[#This Row],[Adj Close]]-Table8[[#This Row],[Forecast 6 Period ]])</f>
        <v>2.3614000000000033</v>
      </c>
      <c r="O742" s="82">
        <f>Table8[[#This Row],[Erorr 2]]^2</f>
        <v>5.5762099600000159</v>
      </c>
      <c r="P742" s="82">
        <f>ABS(Table8[[#This Row],[Erorr 2]])</f>
        <v>2.3614000000000033</v>
      </c>
      <c r="Q742" s="83">
        <f>Table8[[#This Row],[Abs Erorr 4]]/Table8[[#This Row],[Adj Close]]</f>
        <v>3.4595313649136115E-2</v>
      </c>
    </row>
    <row r="743" spans="6:17" x14ac:dyDescent="0.25">
      <c r="F743" s="50">
        <v>44539</v>
      </c>
      <c r="G743" s="51">
        <v>67.732200000000006</v>
      </c>
      <c r="H743" s="82">
        <f t="shared" si="22"/>
        <v>67.76925</v>
      </c>
      <c r="I743" s="82">
        <f>(Table8[[#This Row],[Adj Close]]-Table8[[#This Row],[Forecast 3 Period]])</f>
        <v>-3.7049999999993588E-2</v>
      </c>
      <c r="J743" s="82">
        <f>Table8[[#This Row],[Erorr ]]^2</f>
        <v>1.3727024999995248E-3</v>
      </c>
      <c r="K743" s="82">
        <f>ABS(Table8[[#This Row],[Erorr ]])</f>
        <v>3.7049999999993588E-2</v>
      </c>
      <c r="L743" s="83">
        <f>Table8[[#This Row],[Abs Erorr ]]/Table8[[#This Row],[Adj Close]]</f>
        <v>5.4700718417523102E-4</v>
      </c>
      <c r="M743" s="85">
        <f t="shared" si="23"/>
        <v>66.643410000000003</v>
      </c>
      <c r="N743" s="82">
        <f>(Table8[[#This Row],[Adj Close]]-Table8[[#This Row],[Forecast 6 Period ]])</f>
        <v>1.088790000000003</v>
      </c>
      <c r="O743" s="82">
        <f>Table8[[#This Row],[Erorr 2]]^2</f>
        <v>1.1854636641000067</v>
      </c>
      <c r="P743" s="82">
        <f>ABS(Table8[[#This Row],[Erorr 2]])</f>
        <v>1.088790000000003</v>
      </c>
      <c r="Q743" s="83">
        <f>Table8[[#This Row],[Abs Erorr 4]]/Table8[[#This Row],[Adj Close]]</f>
        <v>1.607492448200417E-2</v>
      </c>
    </row>
    <row r="744" spans="6:17" x14ac:dyDescent="0.25">
      <c r="F744" s="50">
        <v>44540</v>
      </c>
      <c r="G744" s="51">
        <v>67.687700000000007</v>
      </c>
      <c r="H744" s="82">
        <f t="shared" si="22"/>
        <v>67.978530000000006</v>
      </c>
      <c r="I744" s="82">
        <f>(Table8[[#This Row],[Adj Close]]-Table8[[#This Row],[Forecast 3 Period]])</f>
        <v>-0.2908299999999997</v>
      </c>
      <c r="J744" s="82">
        <f>Table8[[#This Row],[Erorr ]]^2</f>
        <v>8.4582088899999824E-2</v>
      </c>
      <c r="K744" s="82">
        <f>ABS(Table8[[#This Row],[Erorr ]])</f>
        <v>0.2908299999999997</v>
      </c>
      <c r="L744" s="83">
        <f>Table8[[#This Row],[Abs Erorr ]]/Table8[[#This Row],[Adj Close]]</f>
        <v>4.2966447375224698E-3</v>
      </c>
      <c r="M744" s="85">
        <f t="shared" si="23"/>
        <v>67.32602</v>
      </c>
      <c r="N744" s="82">
        <f>(Table8[[#This Row],[Adj Close]]-Table8[[#This Row],[Forecast 6 Period ]])</f>
        <v>0.36168000000000688</v>
      </c>
      <c r="O744" s="82">
        <f>Table8[[#This Row],[Erorr 2]]^2</f>
        <v>0.13081242240000499</v>
      </c>
      <c r="P744" s="82">
        <f>ABS(Table8[[#This Row],[Erorr 2]])</f>
        <v>0.36168000000000688</v>
      </c>
      <c r="Q744" s="83">
        <f>Table8[[#This Row],[Abs Erorr 4]]/Table8[[#This Row],[Adj Close]]</f>
        <v>5.3433637130528419E-3</v>
      </c>
    </row>
    <row r="745" spans="6:17" x14ac:dyDescent="0.25">
      <c r="F745" s="50">
        <v>44543</v>
      </c>
      <c r="G745" s="51">
        <v>66.627499999999998</v>
      </c>
      <c r="H745" s="82">
        <f t="shared" si="22"/>
        <v>67.872080000000011</v>
      </c>
      <c r="I745" s="82">
        <f>(Table8[[#This Row],[Adj Close]]-Table8[[#This Row],[Forecast 3 Period]])</f>
        <v>-1.2445800000000133</v>
      </c>
      <c r="J745" s="82">
        <f>Table8[[#This Row],[Erorr ]]^2</f>
        <v>1.5489793764000332</v>
      </c>
      <c r="K745" s="82">
        <f>ABS(Table8[[#This Row],[Erorr ]])</f>
        <v>1.2445800000000133</v>
      </c>
      <c r="L745" s="83">
        <f>Table8[[#This Row],[Abs Erorr ]]/Table8[[#This Row],[Adj Close]]</f>
        <v>1.8679674308656538E-2</v>
      </c>
      <c r="M745" s="85">
        <f t="shared" si="23"/>
        <v>67.621790000000004</v>
      </c>
      <c r="N745" s="82">
        <f>(Table8[[#This Row],[Adj Close]]-Table8[[#This Row],[Forecast 6 Period ]])</f>
        <v>-0.99429000000000656</v>
      </c>
      <c r="O745" s="82">
        <f>Table8[[#This Row],[Erorr 2]]^2</f>
        <v>0.98861260410001306</v>
      </c>
      <c r="P745" s="82">
        <f>ABS(Table8[[#This Row],[Erorr 2]])</f>
        <v>0.99429000000000656</v>
      </c>
      <c r="Q745" s="83">
        <f>Table8[[#This Row],[Abs Erorr 4]]/Table8[[#This Row],[Adj Close]]</f>
        <v>1.4923117331432315E-2</v>
      </c>
    </row>
    <row r="746" spans="6:17" x14ac:dyDescent="0.25">
      <c r="F746" s="50">
        <v>44544</v>
      </c>
      <c r="G746" s="51">
        <v>65.540700000000001</v>
      </c>
      <c r="H746" s="82">
        <f t="shared" si="22"/>
        <v>67.276970000000006</v>
      </c>
      <c r="I746" s="82">
        <f>(Table8[[#This Row],[Adj Close]]-Table8[[#This Row],[Forecast 3 Period]])</f>
        <v>-1.7362700000000046</v>
      </c>
      <c r="J746" s="82">
        <f>Table8[[#This Row],[Erorr ]]^2</f>
        <v>3.0146335129000161</v>
      </c>
      <c r="K746" s="82">
        <f>ABS(Table8[[#This Row],[Erorr ]])</f>
        <v>1.7362700000000046</v>
      </c>
      <c r="L746" s="83">
        <f>Table8[[#This Row],[Abs Erorr ]]/Table8[[#This Row],[Adj Close]]</f>
        <v>2.6491477814548893E-2</v>
      </c>
      <c r="M746" s="85">
        <f t="shared" si="23"/>
        <v>67.549750000000003</v>
      </c>
      <c r="N746" s="82">
        <f>(Table8[[#This Row],[Adj Close]]-Table8[[#This Row],[Forecast 6 Period ]])</f>
        <v>-2.009050000000002</v>
      </c>
      <c r="O746" s="82">
        <f>Table8[[#This Row],[Erorr 2]]^2</f>
        <v>4.0362819025000078</v>
      </c>
      <c r="P746" s="82">
        <f>ABS(Table8[[#This Row],[Erorr 2]])</f>
        <v>2.009050000000002</v>
      </c>
      <c r="Q746" s="83">
        <f>Table8[[#This Row],[Abs Erorr 4]]/Table8[[#This Row],[Adj Close]]</f>
        <v>3.0653471812171703E-2</v>
      </c>
    </row>
    <row r="747" spans="6:17" x14ac:dyDescent="0.25">
      <c r="F747" s="50">
        <v>44545</v>
      </c>
      <c r="G747" s="51">
        <v>65.745599999999996</v>
      </c>
      <c r="H747" s="82">
        <f t="shared" si="22"/>
        <v>66.510840000000002</v>
      </c>
      <c r="I747" s="82">
        <f>(Table8[[#This Row],[Adj Close]]-Table8[[#This Row],[Forecast 3 Period]])</f>
        <v>-0.76524000000000569</v>
      </c>
      <c r="J747" s="82">
        <f>Table8[[#This Row],[Erorr ]]^2</f>
        <v>0.58559225760000866</v>
      </c>
      <c r="K747" s="82">
        <f>ABS(Table8[[#This Row],[Erorr ]])</f>
        <v>0.76524000000000569</v>
      </c>
      <c r="L747" s="83">
        <f>Table8[[#This Row],[Abs Erorr ]]/Table8[[#This Row],[Adj Close]]</f>
        <v>1.1639410089800774E-2</v>
      </c>
      <c r="M747" s="85">
        <f t="shared" si="23"/>
        <v>67.146170000000012</v>
      </c>
      <c r="N747" s="82">
        <f>(Table8[[#This Row],[Adj Close]]-Table8[[#This Row],[Forecast 6 Period ]])</f>
        <v>-1.4005700000000161</v>
      </c>
      <c r="O747" s="82">
        <f>Table8[[#This Row],[Erorr 2]]^2</f>
        <v>1.961596324900045</v>
      </c>
      <c r="P747" s="82">
        <f>ABS(Table8[[#This Row],[Erorr 2]])</f>
        <v>1.4005700000000161</v>
      </c>
      <c r="Q747" s="83">
        <f>Table8[[#This Row],[Abs Erorr 4]]/Table8[[#This Row],[Adj Close]]</f>
        <v>2.1302870458251445E-2</v>
      </c>
    </row>
    <row r="748" spans="6:17" x14ac:dyDescent="0.25">
      <c r="F748" s="50">
        <v>44546</v>
      </c>
      <c r="G748" s="51">
        <v>64.480500000000006</v>
      </c>
      <c r="H748" s="82">
        <f t="shared" si="22"/>
        <v>65.948699999999988</v>
      </c>
      <c r="I748" s="82">
        <f>(Table8[[#This Row],[Adj Close]]-Table8[[#This Row],[Forecast 3 Period]])</f>
        <v>-1.4681999999999817</v>
      </c>
      <c r="J748" s="82">
        <f>Table8[[#This Row],[Erorr ]]^2</f>
        <v>2.1556112399999465</v>
      </c>
      <c r="K748" s="82">
        <f>ABS(Table8[[#This Row],[Erorr ]])</f>
        <v>1.4681999999999817</v>
      </c>
      <c r="L748" s="83">
        <f>Table8[[#This Row],[Abs Erorr ]]/Table8[[#This Row],[Adj Close]]</f>
        <v>2.2769674552771482E-2</v>
      </c>
      <c r="M748" s="85">
        <f t="shared" si="23"/>
        <v>66.719300000000004</v>
      </c>
      <c r="N748" s="82">
        <f>(Table8[[#This Row],[Adj Close]]-Table8[[#This Row],[Forecast 6 Period ]])</f>
        <v>-2.2387999999999977</v>
      </c>
      <c r="O748" s="82">
        <f>Table8[[#This Row],[Erorr 2]]^2</f>
        <v>5.0122254399999893</v>
      </c>
      <c r="P748" s="82">
        <f>ABS(Table8[[#This Row],[Erorr 2]])</f>
        <v>2.2387999999999977</v>
      </c>
      <c r="Q748" s="83">
        <f>Table8[[#This Row],[Abs Erorr 4]]/Table8[[#This Row],[Adj Close]]</f>
        <v>3.4720574437232921E-2</v>
      </c>
    </row>
    <row r="749" spans="6:17" x14ac:dyDescent="0.25">
      <c r="F749" s="50">
        <v>44547</v>
      </c>
      <c r="G749" s="51">
        <v>63.2333</v>
      </c>
      <c r="H749" s="82">
        <f t="shared" si="22"/>
        <v>65.178089999999997</v>
      </c>
      <c r="I749" s="82">
        <f>(Table8[[#This Row],[Adj Close]]-Table8[[#This Row],[Forecast 3 Period]])</f>
        <v>-1.9447899999999976</v>
      </c>
      <c r="J749" s="82">
        <f>Table8[[#This Row],[Erorr ]]^2</f>
        <v>3.7822081440999904</v>
      </c>
      <c r="K749" s="82">
        <f>ABS(Table8[[#This Row],[Erorr ]])</f>
        <v>1.9447899999999976</v>
      </c>
      <c r="L749" s="83">
        <f>Table8[[#This Row],[Abs Erorr ]]/Table8[[#This Row],[Adj Close]]</f>
        <v>3.0755788484864741E-2</v>
      </c>
      <c r="M749" s="85">
        <f t="shared" si="23"/>
        <v>66.020849999999996</v>
      </c>
      <c r="N749" s="82">
        <f>(Table8[[#This Row],[Adj Close]]-Table8[[#This Row],[Forecast 6 Period ]])</f>
        <v>-2.787549999999996</v>
      </c>
      <c r="O749" s="82">
        <f>Table8[[#This Row],[Erorr 2]]^2</f>
        <v>7.770435002499978</v>
      </c>
      <c r="P749" s="82">
        <f>ABS(Table8[[#This Row],[Erorr 2]])</f>
        <v>2.787549999999996</v>
      </c>
      <c r="Q749" s="83">
        <f>Table8[[#This Row],[Abs Erorr 4]]/Table8[[#This Row],[Adj Close]]</f>
        <v>4.4083576216961566E-2</v>
      </c>
    </row>
    <row r="750" spans="6:17" x14ac:dyDescent="0.25">
      <c r="F750" s="50">
        <v>44550</v>
      </c>
      <c r="G750" s="51">
        <v>60.658700000000003</v>
      </c>
      <c r="H750" s="82">
        <f t="shared" si="22"/>
        <v>64.361150000000009</v>
      </c>
      <c r="I750" s="82">
        <f>(Table8[[#This Row],[Adj Close]]-Table8[[#This Row],[Forecast 3 Period]])</f>
        <v>-3.702450000000006</v>
      </c>
      <c r="J750" s="82">
        <f>Table8[[#This Row],[Erorr ]]^2</f>
        <v>13.708136002500044</v>
      </c>
      <c r="K750" s="82">
        <f>ABS(Table8[[#This Row],[Erorr ]])</f>
        <v>3.702450000000006</v>
      </c>
      <c r="L750" s="83">
        <f>Table8[[#This Row],[Abs Erorr ]]/Table8[[#This Row],[Adj Close]]</f>
        <v>6.1037410956713639E-2</v>
      </c>
      <c r="M750" s="85">
        <f t="shared" si="23"/>
        <v>65.231539999999995</v>
      </c>
      <c r="N750" s="82">
        <f>(Table8[[#This Row],[Adj Close]]-Table8[[#This Row],[Forecast 6 Period ]])</f>
        <v>-4.5728399999999922</v>
      </c>
      <c r="O750" s="82">
        <f>Table8[[#This Row],[Erorr 2]]^2</f>
        <v>20.910865665599928</v>
      </c>
      <c r="P750" s="82">
        <f>ABS(Table8[[#This Row],[Erorr 2]])</f>
        <v>4.5728399999999922</v>
      </c>
      <c r="Q750" s="83">
        <f>Table8[[#This Row],[Abs Erorr 4]]/Table8[[#This Row],[Adj Close]]</f>
        <v>7.5386383156908932E-2</v>
      </c>
    </row>
    <row r="751" spans="6:17" x14ac:dyDescent="0.25">
      <c r="F751" s="50">
        <v>44551</v>
      </c>
      <c r="G751" s="51">
        <v>62.289000000000001</v>
      </c>
      <c r="H751" s="82">
        <f t="shared" si="22"/>
        <v>62.577619999999996</v>
      </c>
      <c r="I751" s="82">
        <f>(Table8[[#This Row],[Adj Close]]-Table8[[#This Row],[Forecast 3 Period]])</f>
        <v>-0.28861999999999455</v>
      </c>
      <c r="J751" s="82">
        <f>Table8[[#This Row],[Erorr ]]^2</f>
        <v>8.3301504399996854E-2</v>
      </c>
      <c r="K751" s="82">
        <f>ABS(Table8[[#This Row],[Erorr ]])</f>
        <v>0.28861999999999455</v>
      </c>
      <c r="L751" s="83">
        <f>Table8[[#This Row],[Abs Erorr ]]/Table8[[#This Row],[Adj Close]]</f>
        <v>4.6335629083785988E-3</v>
      </c>
      <c r="M751" s="85">
        <f t="shared" si="23"/>
        <v>64.040440000000004</v>
      </c>
      <c r="N751" s="82">
        <f>(Table8[[#This Row],[Adj Close]]-Table8[[#This Row],[Forecast 6 Period ]])</f>
        <v>-1.7514400000000023</v>
      </c>
      <c r="O751" s="82">
        <f>Table8[[#This Row],[Erorr 2]]^2</f>
        <v>3.0675420736000083</v>
      </c>
      <c r="P751" s="82">
        <f>ABS(Table8[[#This Row],[Erorr 2]])</f>
        <v>1.7514400000000023</v>
      </c>
      <c r="Q751" s="83">
        <f>Table8[[#This Row],[Abs Erorr 4]]/Table8[[#This Row],[Adj Close]]</f>
        <v>2.8117966254073791E-2</v>
      </c>
    </row>
    <row r="752" spans="6:17" x14ac:dyDescent="0.25">
      <c r="F752" s="50">
        <v>44552</v>
      </c>
      <c r="G752" s="51">
        <v>61.888100000000001</v>
      </c>
      <c r="H752" s="82">
        <f t="shared" si="22"/>
        <v>62.083200000000005</v>
      </c>
      <c r="I752" s="82">
        <f>(Table8[[#This Row],[Adj Close]]-Table8[[#This Row],[Forecast 3 Period]])</f>
        <v>-0.1951000000000036</v>
      </c>
      <c r="J752" s="82">
        <f>Table8[[#This Row],[Erorr ]]^2</f>
        <v>3.8064010000001404E-2</v>
      </c>
      <c r="K752" s="82">
        <f>ABS(Table8[[#This Row],[Erorr ]])</f>
        <v>0.1951000000000036</v>
      </c>
      <c r="L752" s="83">
        <f>Table8[[#This Row],[Abs Erorr ]]/Table8[[#This Row],[Adj Close]]</f>
        <v>3.1524638823942504E-3</v>
      </c>
      <c r="M752" s="85">
        <f t="shared" si="23"/>
        <v>63.260930000000002</v>
      </c>
      <c r="N752" s="82">
        <f>(Table8[[#This Row],[Adj Close]]-Table8[[#This Row],[Forecast 6 Period ]])</f>
        <v>-1.3728300000000004</v>
      </c>
      <c r="O752" s="82">
        <f>Table8[[#This Row],[Erorr 2]]^2</f>
        <v>1.8846622089000011</v>
      </c>
      <c r="P752" s="82">
        <f>ABS(Table8[[#This Row],[Erorr 2]])</f>
        <v>1.3728300000000004</v>
      </c>
      <c r="Q752" s="83">
        <f>Table8[[#This Row],[Abs Erorr 4]]/Table8[[#This Row],[Adj Close]]</f>
        <v>2.2182455108494207E-2</v>
      </c>
    </row>
    <row r="753" spans="6:17" x14ac:dyDescent="0.25">
      <c r="F753" s="50">
        <v>44553</v>
      </c>
      <c r="G753" s="51">
        <v>61.8703</v>
      </c>
      <c r="H753" s="82">
        <f t="shared" si="22"/>
        <v>61.63955</v>
      </c>
      <c r="I753" s="82">
        <f>(Table8[[#This Row],[Adj Close]]-Table8[[#This Row],[Forecast 3 Period]])</f>
        <v>0.23075000000000045</v>
      </c>
      <c r="J753" s="82">
        <f>Table8[[#This Row],[Erorr ]]^2</f>
        <v>5.3245562500000211E-2</v>
      </c>
      <c r="K753" s="82">
        <f>ABS(Table8[[#This Row],[Erorr ]])</f>
        <v>0.23075000000000045</v>
      </c>
      <c r="L753" s="83">
        <f>Table8[[#This Row],[Abs Erorr ]]/Table8[[#This Row],[Adj Close]]</f>
        <v>3.7295762263961944E-3</v>
      </c>
      <c r="M753" s="85">
        <f t="shared" si="23"/>
        <v>62.636430000000004</v>
      </c>
      <c r="N753" s="82">
        <f>(Table8[[#This Row],[Adj Close]]-Table8[[#This Row],[Forecast 6 Period ]])</f>
        <v>-0.76613000000000397</v>
      </c>
      <c r="O753" s="82">
        <f>Table8[[#This Row],[Erorr 2]]^2</f>
        <v>0.58695517690000609</v>
      </c>
      <c r="P753" s="82">
        <f>ABS(Table8[[#This Row],[Erorr 2]])</f>
        <v>0.76613000000000397</v>
      </c>
      <c r="Q753" s="83">
        <f>Table8[[#This Row],[Abs Erorr 4]]/Table8[[#This Row],[Adj Close]]</f>
        <v>1.2382839585390793E-2</v>
      </c>
    </row>
    <row r="754" spans="6:17" x14ac:dyDescent="0.25">
      <c r="F754" s="50">
        <v>44557</v>
      </c>
      <c r="G754" s="51">
        <v>63.322400000000002</v>
      </c>
      <c r="H754" s="82">
        <f t="shared" si="22"/>
        <v>62.001249999999999</v>
      </c>
      <c r="I754" s="82">
        <f>(Table8[[#This Row],[Adj Close]]-Table8[[#This Row],[Forecast 3 Period]])</f>
        <v>1.3211500000000029</v>
      </c>
      <c r="J754" s="82">
        <f>Table8[[#This Row],[Erorr ]]^2</f>
        <v>1.7454373225000077</v>
      </c>
      <c r="K754" s="82">
        <f>ABS(Table8[[#This Row],[Erorr ]])</f>
        <v>1.3211500000000029</v>
      </c>
      <c r="L754" s="83">
        <f>Table8[[#This Row],[Abs Erorr ]]/Table8[[#This Row],[Adj Close]]</f>
        <v>2.086386491983884E-2</v>
      </c>
      <c r="M754" s="85">
        <f t="shared" si="23"/>
        <v>62.1126</v>
      </c>
      <c r="N754" s="82">
        <f>(Table8[[#This Row],[Adj Close]]-Table8[[#This Row],[Forecast 6 Period ]])</f>
        <v>1.2098000000000013</v>
      </c>
      <c r="O754" s="82">
        <f>Table8[[#This Row],[Erorr 2]]^2</f>
        <v>1.4636160400000031</v>
      </c>
      <c r="P754" s="82">
        <f>ABS(Table8[[#This Row],[Erorr 2]])</f>
        <v>1.2098000000000013</v>
      </c>
      <c r="Q754" s="83">
        <f>Table8[[#This Row],[Abs Erorr 4]]/Table8[[#This Row],[Adj Close]]</f>
        <v>1.9105403459123489E-2</v>
      </c>
    </row>
    <row r="755" spans="6:17" x14ac:dyDescent="0.25">
      <c r="F755" s="50">
        <v>44558</v>
      </c>
      <c r="G755" s="51">
        <v>63.874699999999997</v>
      </c>
      <c r="H755" s="82">
        <f t="shared" si="22"/>
        <v>62.456479999999999</v>
      </c>
      <c r="I755" s="82">
        <f>(Table8[[#This Row],[Adj Close]]-Table8[[#This Row],[Forecast 3 Period]])</f>
        <v>1.418219999999998</v>
      </c>
      <c r="J755" s="82">
        <f>Table8[[#This Row],[Erorr ]]^2</f>
        <v>2.0113479683999946</v>
      </c>
      <c r="K755" s="82">
        <f>ABS(Table8[[#This Row],[Erorr ]])</f>
        <v>1.418219999999998</v>
      </c>
      <c r="L755" s="83">
        <f>Table8[[#This Row],[Abs Erorr ]]/Table8[[#This Row],[Adj Close]]</f>
        <v>2.2203157118546125E-2</v>
      </c>
      <c r="M755" s="85">
        <f t="shared" si="23"/>
        <v>62.263159999999999</v>
      </c>
      <c r="N755" s="82">
        <f>(Table8[[#This Row],[Adj Close]]-Table8[[#This Row],[Forecast 6 Period ]])</f>
        <v>1.611539999999998</v>
      </c>
      <c r="O755" s="82">
        <f>Table8[[#This Row],[Erorr 2]]^2</f>
        <v>2.5970611715999934</v>
      </c>
      <c r="P755" s="82">
        <f>ABS(Table8[[#This Row],[Erorr 2]])</f>
        <v>1.611539999999998</v>
      </c>
      <c r="Q755" s="83">
        <f>Table8[[#This Row],[Abs Erorr 4]]/Table8[[#This Row],[Adj Close]]</f>
        <v>2.5229707536786834E-2</v>
      </c>
    </row>
    <row r="756" spans="6:17" x14ac:dyDescent="0.25">
      <c r="F756" s="50">
        <v>44559</v>
      </c>
      <c r="G756" s="51">
        <v>64.489400000000003</v>
      </c>
      <c r="H756" s="82">
        <f t="shared" si="22"/>
        <v>63.107689999999998</v>
      </c>
      <c r="I756" s="82">
        <f>(Table8[[#This Row],[Adj Close]]-Table8[[#This Row],[Forecast 3 Period]])</f>
        <v>1.3817100000000053</v>
      </c>
      <c r="J756" s="82">
        <f>Table8[[#This Row],[Erorr ]]^2</f>
        <v>1.9091225241000147</v>
      </c>
      <c r="K756" s="82">
        <f>ABS(Table8[[#This Row],[Erorr ]])</f>
        <v>1.3817100000000053</v>
      </c>
      <c r="L756" s="83">
        <f>Table8[[#This Row],[Abs Erorr ]]/Table8[[#This Row],[Adj Close]]</f>
        <v>2.1425381535570269E-2</v>
      </c>
      <c r="M756" s="85">
        <f t="shared" si="23"/>
        <v>62.485870000000006</v>
      </c>
      <c r="N756" s="82">
        <f>(Table8[[#This Row],[Adj Close]]-Table8[[#This Row],[Forecast 6 Period ]])</f>
        <v>2.0035299999999978</v>
      </c>
      <c r="O756" s="82">
        <f>Table8[[#This Row],[Erorr 2]]^2</f>
        <v>4.0141324608999911</v>
      </c>
      <c r="P756" s="82">
        <f>ABS(Table8[[#This Row],[Erorr 2]])</f>
        <v>2.0035299999999978</v>
      </c>
      <c r="Q756" s="83">
        <f>Table8[[#This Row],[Abs Erorr 4]]/Table8[[#This Row],[Adj Close]]</f>
        <v>3.1067586301004469E-2</v>
      </c>
    </row>
    <row r="757" spans="6:17" x14ac:dyDescent="0.25">
      <c r="F757" s="50">
        <v>44560</v>
      </c>
      <c r="G757" s="51">
        <v>65.202200000000005</v>
      </c>
      <c r="H757" s="82">
        <f t="shared" si="22"/>
        <v>63.954889999999992</v>
      </c>
      <c r="I757" s="82">
        <f>(Table8[[#This Row],[Adj Close]]-Table8[[#This Row],[Forecast 3 Period]])</f>
        <v>1.247310000000013</v>
      </c>
      <c r="J757" s="82">
        <f>Table8[[#This Row],[Erorr ]]^2</f>
        <v>1.5557822361000324</v>
      </c>
      <c r="K757" s="82">
        <f>ABS(Table8[[#This Row],[Erorr ]])</f>
        <v>1.247310000000013</v>
      </c>
      <c r="L757" s="83">
        <f>Table8[[#This Row],[Abs Erorr ]]/Table8[[#This Row],[Adj Close]]</f>
        <v>1.912987598577982E-2</v>
      </c>
      <c r="M757" s="85">
        <f t="shared" si="23"/>
        <v>63.129070000000006</v>
      </c>
      <c r="N757" s="82">
        <f>(Table8[[#This Row],[Adj Close]]-Table8[[#This Row],[Forecast 6 Period ]])</f>
        <v>2.073129999999999</v>
      </c>
      <c r="O757" s="82">
        <f>Table8[[#This Row],[Erorr 2]]^2</f>
        <v>4.2978679968999955</v>
      </c>
      <c r="P757" s="82">
        <f>ABS(Table8[[#This Row],[Erorr 2]])</f>
        <v>2.073129999999999</v>
      </c>
      <c r="Q757" s="83">
        <f>Table8[[#This Row],[Abs Erorr 4]]/Table8[[#This Row],[Adj Close]]</f>
        <v>3.1795399541733237E-2</v>
      </c>
    </row>
    <row r="758" spans="6:17" x14ac:dyDescent="0.25">
      <c r="F758" s="50">
        <v>44561</v>
      </c>
      <c r="G758" s="51">
        <v>65.228899999999996</v>
      </c>
      <c r="H758" s="82">
        <f t="shared" si="22"/>
        <v>64.590109999999996</v>
      </c>
      <c r="I758" s="82">
        <f>(Table8[[#This Row],[Adj Close]]-Table8[[#This Row],[Forecast 3 Period]])</f>
        <v>0.63879000000000019</v>
      </c>
      <c r="J758" s="82">
        <f>Table8[[#This Row],[Erorr ]]^2</f>
        <v>0.40805266410000024</v>
      </c>
      <c r="K758" s="82">
        <f>ABS(Table8[[#This Row],[Erorr ]])</f>
        <v>0.63879000000000019</v>
      </c>
      <c r="L758" s="83">
        <f>Table8[[#This Row],[Abs Erorr ]]/Table8[[#This Row],[Adj Close]]</f>
        <v>9.7930518527830496E-3</v>
      </c>
      <c r="M758" s="85">
        <f t="shared" si="23"/>
        <v>63.753579999999999</v>
      </c>
      <c r="N758" s="82">
        <f>(Table8[[#This Row],[Adj Close]]-Table8[[#This Row],[Forecast 6 Period ]])</f>
        <v>1.4753199999999964</v>
      </c>
      <c r="O758" s="82">
        <f>Table8[[#This Row],[Erorr 2]]^2</f>
        <v>2.1765691023999896</v>
      </c>
      <c r="P758" s="82">
        <f>ABS(Table8[[#This Row],[Erorr 2]])</f>
        <v>1.4753199999999964</v>
      </c>
      <c r="Q758" s="83">
        <f>Table8[[#This Row],[Abs Erorr 4]]/Table8[[#This Row],[Adj Close]]</f>
        <v>2.2617582084014855E-2</v>
      </c>
    </row>
    <row r="759" spans="6:17" x14ac:dyDescent="0.25">
      <c r="F759" s="50">
        <v>44564</v>
      </c>
      <c r="G759" s="51">
        <v>65.665400000000005</v>
      </c>
      <c r="H759" s="82">
        <f t="shared" si="22"/>
        <v>64.999040000000008</v>
      </c>
      <c r="I759" s="82">
        <f>(Table8[[#This Row],[Adj Close]]-Table8[[#This Row],[Forecast 3 Period]])</f>
        <v>0.6663599999999974</v>
      </c>
      <c r="J759" s="82">
        <f>Table8[[#This Row],[Erorr ]]^2</f>
        <v>0.44403564959999653</v>
      </c>
      <c r="K759" s="82">
        <f>ABS(Table8[[#This Row],[Erorr ]])</f>
        <v>0.6663599999999974</v>
      </c>
      <c r="L759" s="83">
        <f>Table8[[#This Row],[Abs Erorr ]]/Table8[[#This Row],[Adj Close]]</f>
        <v>1.014780995775549E-2</v>
      </c>
      <c r="M759" s="85">
        <f t="shared" si="23"/>
        <v>64.278310000000005</v>
      </c>
      <c r="N759" s="82">
        <f>(Table8[[#This Row],[Adj Close]]-Table8[[#This Row],[Forecast 6 Period ]])</f>
        <v>1.3870900000000006</v>
      </c>
      <c r="O759" s="82">
        <f>Table8[[#This Row],[Erorr 2]]^2</f>
        <v>1.9240186681000018</v>
      </c>
      <c r="P759" s="82">
        <f>ABS(Table8[[#This Row],[Erorr 2]])</f>
        <v>1.3870900000000006</v>
      </c>
      <c r="Q759" s="83">
        <f>Table8[[#This Row],[Abs Erorr 4]]/Table8[[#This Row],[Adj Close]]</f>
        <v>2.1123605429952463E-2</v>
      </c>
    </row>
    <row r="760" spans="6:17" x14ac:dyDescent="0.25">
      <c r="F760" s="50">
        <v>44565</v>
      </c>
      <c r="G760" s="51">
        <v>67.491600000000005</v>
      </c>
      <c r="H760" s="82">
        <f t="shared" si="22"/>
        <v>65.395489999999995</v>
      </c>
      <c r="I760" s="82">
        <f>(Table8[[#This Row],[Adj Close]]-Table8[[#This Row],[Forecast 3 Period]])</f>
        <v>2.0961100000000101</v>
      </c>
      <c r="J760" s="82">
        <f>Table8[[#This Row],[Erorr ]]^2</f>
        <v>4.3936771321000423</v>
      </c>
      <c r="K760" s="82">
        <f>ABS(Table8[[#This Row],[Erorr ]])</f>
        <v>2.0961100000000101</v>
      </c>
      <c r="L760" s="83">
        <f>Table8[[#This Row],[Abs Erorr ]]/Table8[[#This Row],[Adj Close]]</f>
        <v>3.1057346395699761E-2</v>
      </c>
      <c r="M760" s="85">
        <f t="shared" si="23"/>
        <v>64.836890000000011</v>
      </c>
      <c r="N760" s="82">
        <f>(Table8[[#This Row],[Adj Close]]-Table8[[#This Row],[Forecast 6 Period ]])</f>
        <v>2.6547099999999944</v>
      </c>
      <c r="O760" s="82">
        <f>Table8[[#This Row],[Erorr 2]]^2</f>
        <v>7.0474851840999699</v>
      </c>
      <c r="P760" s="82">
        <f>ABS(Table8[[#This Row],[Erorr 2]])</f>
        <v>2.6547099999999944</v>
      </c>
      <c r="Q760" s="83">
        <f>Table8[[#This Row],[Abs Erorr 4]]/Table8[[#This Row],[Adj Close]]</f>
        <v>3.9333931926343338E-2</v>
      </c>
    </row>
    <row r="761" spans="6:17" x14ac:dyDescent="0.25">
      <c r="F761" s="50">
        <v>44566</v>
      </c>
      <c r="G761" s="51">
        <v>66.093000000000004</v>
      </c>
      <c r="H761" s="82">
        <f t="shared" si="22"/>
        <v>66.264929999999993</v>
      </c>
      <c r="I761" s="82">
        <f>(Table8[[#This Row],[Adj Close]]-Table8[[#This Row],[Forecast 3 Period]])</f>
        <v>-0.17192999999998904</v>
      </c>
      <c r="J761" s="82">
        <f>Table8[[#This Row],[Erorr ]]^2</f>
        <v>2.9559924899996232E-2</v>
      </c>
      <c r="K761" s="82">
        <f>ABS(Table8[[#This Row],[Erorr ]])</f>
        <v>0.17192999999998904</v>
      </c>
      <c r="L761" s="83">
        <f>Table8[[#This Row],[Abs Erorr ]]/Table8[[#This Row],[Adj Close]]</f>
        <v>2.6013344832280126E-3</v>
      </c>
      <c r="M761" s="85">
        <f t="shared" si="23"/>
        <v>65.554030000000012</v>
      </c>
      <c r="N761" s="82">
        <f>(Table8[[#This Row],[Adj Close]]-Table8[[#This Row],[Forecast 6 Period ]])</f>
        <v>0.53896999999999196</v>
      </c>
      <c r="O761" s="82">
        <f>Table8[[#This Row],[Erorr 2]]^2</f>
        <v>0.29048866089999131</v>
      </c>
      <c r="P761" s="82">
        <f>ABS(Table8[[#This Row],[Erorr 2]])</f>
        <v>0.53896999999999196</v>
      </c>
      <c r="Q761" s="83">
        <f>Table8[[#This Row],[Abs Erorr 4]]/Table8[[#This Row],[Adj Close]]</f>
        <v>8.1547213774528608E-3</v>
      </c>
    </row>
    <row r="762" spans="6:17" x14ac:dyDescent="0.25">
      <c r="F762" s="50">
        <v>44567</v>
      </c>
      <c r="G762" s="51">
        <v>64.017300000000006</v>
      </c>
      <c r="H762" s="82">
        <f t="shared" si="22"/>
        <v>66.384299999999996</v>
      </c>
      <c r="I762" s="82">
        <f>(Table8[[#This Row],[Adj Close]]-Table8[[#This Row],[Forecast 3 Period]])</f>
        <v>-2.3669999999999902</v>
      </c>
      <c r="J762" s="82">
        <f>Table8[[#This Row],[Erorr ]]^2</f>
        <v>5.6026889999999536</v>
      </c>
      <c r="K762" s="82">
        <f>ABS(Table8[[#This Row],[Erorr ]])</f>
        <v>2.3669999999999902</v>
      </c>
      <c r="L762" s="83">
        <f>Table8[[#This Row],[Abs Erorr ]]/Table8[[#This Row],[Adj Close]]</f>
        <v>3.6974380362808021E-2</v>
      </c>
      <c r="M762" s="85">
        <f t="shared" si="23"/>
        <v>65.864940000000004</v>
      </c>
      <c r="N762" s="82">
        <f>(Table8[[#This Row],[Adj Close]]-Table8[[#This Row],[Forecast 6 Period ]])</f>
        <v>-1.8476399999999984</v>
      </c>
      <c r="O762" s="82">
        <f>Table8[[#This Row],[Erorr 2]]^2</f>
        <v>3.4137735695999942</v>
      </c>
      <c r="P762" s="82">
        <f>ABS(Table8[[#This Row],[Erorr 2]])</f>
        <v>1.8476399999999984</v>
      </c>
      <c r="Q762" s="83">
        <f>Table8[[#This Row],[Abs Erorr 4]]/Table8[[#This Row],[Adj Close]]</f>
        <v>2.8861573355952193E-2</v>
      </c>
    </row>
    <row r="763" spans="6:17" x14ac:dyDescent="0.25">
      <c r="F763" s="50">
        <v>44568</v>
      </c>
      <c r="G763" s="51">
        <v>64.578500000000005</v>
      </c>
      <c r="H763" s="82">
        <f t="shared" si="22"/>
        <v>65.682299999999998</v>
      </c>
      <c r="I763" s="82">
        <f>(Table8[[#This Row],[Adj Close]]-Table8[[#This Row],[Forecast 3 Period]])</f>
        <v>-1.1037999999999926</v>
      </c>
      <c r="J763" s="82">
        <f>Table8[[#This Row],[Erorr ]]^2</f>
        <v>1.2183744399999836</v>
      </c>
      <c r="K763" s="82">
        <f>ABS(Table8[[#This Row],[Erorr ]])</f>
        <v>1.1037999999999926</v>
      </c>
      <c r="L763" s="83">
        <f>Table8[[#This Row],[Abs Erorr ]]/Table8[[#This Row],[Adj Close]]</f>
        <v>1.709237594555452E-2</v>
      </c>
      <c r="M763" s="85">
        <f t="shared" si="23"/>
        <v>65.696569999999994</v>
      </c>
      <c r="N763" s="82">
        <f>(Table8[[#This Row],[Adj Close]]-Table8[[#This Row],[Forecast 6 Period ]])</f>
        <v>-1.1180699999999888</v>
      </c>
      <c r="O763" s="82">
        <f>Table8[[#This Row],[Erorr 2]]^2</f>
        <v>1.2500805248999749</v>
      </c>
      <c r="P763" s="82">
        <f>ABS(Table8[[#This Row],[Erorr 2]])</f>
        <v>1.1180699999999888</v>
      </c>
      <c r="Q763" s="83">
        <f>Table8[[#This Row],[Abs Erorr 4]]/Table8[[#This Row],[Adj Close]]</f>
        <v>1.7313347321476786E-2</v>
      </c>
    </row>
    <row r="764" spans="6:17" x14ac:dyDescent="0.25">
      <c r="F764" s="50">
        <v>44571</v>
      </c>
      <c r="G764" s="51">
        <v>63.286799999999999</v>
      </c>
      <c r="H764" s="82">
        <f t="shared" si="22"/>
        <v>64.864490000000004</v>
      </c>
      <c r="I764" s="82">
        <f>(Table8[[#This Row],[Adj Close]]-Table8[[#This Row],[Forecast 3 Period]])</f>
        <v>-1.577690000000004</v>
      </c>
      <c r="J764" s="82">
        <f>Table8[[#This Row],[Erorr ]]^2</f>
        <v>2.4891057361000128</v>
      </c>
      <c r="K764" s="82">
        <f>ABS(Table8[[#This Row],[Erorr ]])</f>
        <v>1.577690000000004</v>
      </c>
      <c r="L764" s="83">
        <f>Table8[[#This Row],[Abs Erorr ]]/Table8[[#This Row],[Adj Close]]</f>
        <v>2.4929211146716281E-2</v>
      </c>
      <c r="M764" s="85">
        <f t="shared" si="23"/>
        <v>65.525510000000011</v>
      </c>
      <c r="N764" s="82">
        <f>(Table8[[#This Row],[Adj Close]]-Table8[[#This Row],[Forecast 6 Period ]])</f>
        <v>-2.2387100000000117</v>
      </c>
      <c r="O764" s="82">
        <f>Table8[[#This Row],[Erorr 2]]^2</f>
        <v>5.0118224641000522</v>
      </c>
      <c r="P764" s="82">
        <f>ABS(Table8[[#This Row],[Erorr 2]])</f>
        <v>2.2387100000000117</v>
      </c>
      <c r="Q764" s="83">
        <f>Table8[[#This Row],[Abs Erorr 4]]/Table8[[#This Row],[Adj Close]]</f>
        <v>3.5374043244405025E-2</v>
      </c>
    </row>
    <row r="765" spans="6:17" x14ac:dyDescent="0.25">
      <c r="F765" s="50">
        <v>44572</v>
      </c>
      <c r="G765" s="51">
        <v>64.008399999999995</v>
      </c>
      <c r="H765" s="82">
        <f t="shared" si="22"/>
        <v>63.893460000000005</v>
      </c>
      <c r="I765" s="82">
        <f>(Table8[[#This Row],[Adj Close]]-Table8[[#This Row],[Forecast 3 Period]])</f>
        <v>0.11493999999999005</v>
      </c>
      <c r="J765" s="82">
        <f>Table8[[#This Row],[Erorr ]]^2</f>
        <v>1.3211203599997712E-2</v>
      </c>
      <c r="K765" s="82">
        <f>ABS(Table8[[#This Row],[Erorr ]])</f>
        <v>0.11493999999999005</v>
      </c>
      <c r="L765" s="83">
        <f>Table8[[#This Row],[Abs Erorr ]]/Table8[[#This Row],[Adj Close]]</f>
        <v>1.7957018141367392E-3</v>
      </c>
      <c r="M765" s="85">
        <f t="shared" si="23"/>
        <v>64.910820000000001</v>
      </c>
      <c r="N765" s="82">
        <f>(Table8[[#This Row],[Adj Close]]-Table8[[#This Row],[Forecast 6 Period ]])</f>
        <v>-0.90242000000000644</v>
      </c>
      <c r="O765" s="82">
        <f>Table8[[#This Row],[Erorr 2]]^2</f>
        <v>0.81436185640001157</v>
      </c>
      <c r="P765" s="82">
        <f>ABS(Table8[[#This Row],[Erorr 2]])</f>
        <v>0.90242000000000644</v>
      </c>
      <c r="Q765" s="83">
        <f>Table8[[#This Row],[Abs Erorr 4]]/Table8[[#This Row],[Adj Close]]</f>
        <v>1.4098462076852515E-2</v>
      </c>
    </row>
    <row r="766" spans="6:17" x14ac:dyDescent="0.25">
      <c r="F766" s="50">
        <v>44573</v>
      </c>
      <c r="G766" s="51">
        <v>63.972700000000003</v>
      </c>
      <c r="H766" s="82">
        <f t="shared" si="22"/>
        <v>63.962949999999999</v>
      </c>
      <c r="I766" s="82">
        <f>(Table8[[#This Row],[Adj Close]]-Table8[[#This Row],[Forecast 3 Period]])</f>
        <v>9.7500000000039222E-3</v>
      </c>
      <c r="J766" s="82">
        <f>Table8[[#This Row],[Erorr ]]^2</f>
        <v>9.5062500000076477E-5</v>
      </c>
      <c r="K766" s="82">
        <f>ABS(Table8[[#This Row],[Erorr ]])</f>
        <v>9.7500000000039222E-3</v>
      </c>
      <c r="L766" s="83">
        <f>Table8[[#This Row],[Abs Erorr ]]/Table8[[#This Row],[Adj Close]]</f>
        <v>1.5240876186254328E-4</v>
      </c>
      <c r="M766" s="85">
        <f t="shared" si="23"/>
        <v>64.536660000000012</v>
      </c>
      <c r="N766" s="82">
        <f>(Table8[[#This Row],[Adj Close]]-Table8[[#This Row],[Forecast 6 Period ]])</f>
        <v>-0.56396000000000868</v>
      </c>
      <c r="O766" s="82">
        <f>Table8[[#This Row],[Erorr 2]]^2</f>
        <v>0.31805088160000977</v>
      </c>
      <c r="P766" s="82">
        <f>ABS(Table8[[#This Row],[Erorr 2]])</f>
        <v>0.56396000000000868</v>
      </c>
      <c r="Q766" s="83">
        <f>Table8[[#This Row],[Abs Erorr 4]]/Table8[[#This Row],[Adj Close]]</f>
        <v>8.815635419483759E-3</v>
      </c>
    </row>
    <row r="767" spans="6:17" x14ac:dyDescent="0.25">
      <c r="F767" s="50">
        <v>44574</v>
      </c>
      <c r="G767" s="51">
        <v>64.355800000000002</v>
      </c>
      <c r="H767" s="82">
        <f t="shared" si="22"/>
        <v>63.777640000000005</v>
      </c>
      <c r="I767" s="82">
        <f>(Table8[[#This Row],[Adj Close]]-Table8[[#This Row],[Forecast 3 Period]])</f>
        <v>0.5781599999999969</v>
      </c>
      <c r="J767" s="82">
        <f>Table8[[#This Row],[Erorr ]]^2</f>
        <v>0.3342689855999964</v>
      </c>
      <c r="K767" s="82">
        <f>ABS(Table8[[#This Row],[Erorr ]])</f>
        <v>0.5781599999999969</v>
      </c>
      <c r="L767" s="83">
        <f>Table8[[#This Row],[Abs Erorr ]]/Table8[[#This Row],[Adj Close]]</f>
        <v>8.983805655434272E-3</v>
      </c>
      <c r="M767" s="85">
        <f t="shared" si="23"/>
        <v>64.180310000000006</v>
      </c>
      <c r="N767" s="82">
        <f>(Table8[[#This Row],[Adj Close]]-Table8[[#This Row],[Forecast 6 Period ]])</f>
        <v>0.17548999999999637</v>
      </c>
      <c r="O767" s="82">
        <f>Table8[[#This Row],[Erorr 2]]^2</f>
        <v>3.0796740099998728E-2</v>
      </c>
      <c r="P767" s="82">
        <f>ABS(Table8[[#This Row],[Erorr 2]])</f>
        <v>0.17548999999999637</v>
      </c>
      <c r="Q767" s="83">
        <f>Table8[[#This Row],[Abs Erorr 4]]/Table8[[#This Row],[Adj Close]]</f>
        <v>2.7268715484850838E-3</v>
      </c>
    </row>
    <row r="768" spans="6:17" x14ac:dyDescent="0.25">
      <c r="F768" s="50">
        <v>44575</v>
      </c>
      <c r="G768" s="51">
        <v>64.364699999999999</v>
      </c>
      <c r="H768" s="82">
        <f t="shared" si="22"/>
        <v>64.136650000000003</v>
      </c>
      <c r="I768" s="82">
        <f>(Table8[[#This Row],[Adj Close]]-Table8[[#This Row],[Forecast 3 Period]])</f>
        <v>0.22804999999999609</v>
      </c>
      <c r="J768" s="82">
        <f>Table8[[#This Row],[Erorr ]]^2</f>
        <v>5.2006802499998214E-2</v>
      </c>
      <c r="K768" s="82">
        <f>ABS(Table8[[#This Row],[Erorr ]])</f>
        <v>0.22804999999999609</v>
      </c>
      <c r="L768" s="83">
        <f>Table8[[#This Row],[Abs Erorr ]]/Table8[[#This Row],[Adj Close]]</f>
        <v>3.5430911664312286E-3</v>
      </c>
      <c r="M768" s="85">
        <f t="shared" si="23"/>
        <v>63.984320000000004</v>
      </c>
      <c r="N768" s="82">
        <f>(Table8[[#This Row],[Adj Close]]-Table8[[#This Row],[Forecast 6 Period ]])</f>
        <v>0.38037999999999528</v>
      </c>
      <c r="O768" s="82">
        <f>Table8[[#This Row],[Erorr 2]]^2</f>
        <v>0.14468894439999641</v>
      </c>
      <c r="P768" s="82">
        <f>ABS(Table8[[#This Row],[Erorr 2]])</f>
        <v>0.38037999999999528</v>
      </c>
      <c r="Q768" s="83">
        <f>Table8[[#This Row],[Abs Erorr 4]]/Table8[[#This Row],[Adj Close]]</f>
        <v>5.9097610957558298E-3</v>
      </c>
    </row>
    <row r="769" spans="6:17" x14ac:dyDescent="0.25">
      <c r="F769" s="50">
        <v>44579</v>
      </c>
      <c r="G769" s="51">
        <v>63.3491</v>
      </c>
      <c r="H769" s="82">
        <f t="shared" si="22"/>
        <v>64.244430000000008</v>
      </c>
      <c r="I769" s="82">
        <f>(Table8[[#This Row],[Adj Close]]-Table8[[#This Row],[Forecast 3 Period]])</f>
        <v>-0.8953300000000084</v>
      </c>
      <c r="J769" s="82">
        <f>Table8[[#This Row],[Erorr ]]^2</f>
        <v>0.80161580890001505</v>
      </c>
      <c r="K769" s="82">
        <f>ABS(Table8[[#This Row],[Erorr ]])</f>
        <v>0.8953300000000084</v>
      </c>
      <c r="L769" s="83">
        <f>Table8[[#This Row],[Abs Erorr ]]/Table8[[#This Row],[Adj Close]]</f>
        <v>1.4133271033053483E-2</v>
      </c>
      <c r="M769" s="85">
        <f t="shared" si="23"/>
        <v>64.12684999999999</v>
      </c>
      <c r="N769" s="82">
        <f>(Table8[[#This Row],[Adj Close]]-Table8[[#This Row],[Forecast 6 Period ]])</f>
        <v>-0.77774999999999039</v>
      </c>
      <c r="O769" s="82">
        <f>Table8[[#This Row],[Erorr 2]]^2</f>
        <v>0.60489506249998504</v>
      </c>
      <c r="P769" s="82">
        <f>ABS(Table8[[#This Row],[Erorr 2]])</f>
        <v>0.77774999999999039</v>
      </c>
      <c r="Q769" s="83">
        <f>Table8[[#This Row],[Abs Erorr 4]]/Table8[[#This Row],[Adj Close]]</f>
        <v>1.2277206779575249E-2</v>
      </c>
    </row>
    <row r="770" spans="6:17" x14ac:dyDescent="0.25">
      <c r="F770" s="50">
        <v>44580</v>
      </c>
      <c r="G770" s="51">
        <v>62.7256</v>
      </c>
      <c r="H770" s="82">
        <f t="shared" si="22"/>
        <v>63.955790000000007</v>
      </c>
      <c r="I770" s="82">
        <f>(Table8[[#This Row],[Adj Close]]-Table8[[#This Row],[Forecast 3 Period]])</f>
        <v>-1.2301900000000074</v>
      </c>
      <c r="J770" s="82">
        <f>Table8[[#This Row],[Erorr ]]^2</f>
        <v>1.5133674361000182</v>
      </c>
      <c r="K770" s="82">
        <f>ABS(Table8[[#This Row],[Erorr ]])</f>
        <v>1.2301900000000074</v>
      </c>
      <c r="L770" s="83">
        <f>Table8[[#This Row],[Abs Erorr ]]/Table8[[#This Row],[Adj Close]]</f>
        <v>1.9612247630951436E-2</v>
      </c>
      <c r="M770" s="85">
        <f t="shared" si="23"/>
        <v>63.937980000000003</v>
      </c>
      <c r="N770" s="82">
        <f>(Table8[[#This Row],[Adj Close]]-Table8[[#This Row],[Forecast 6 Period ]])</f>
        <v>-1.2123800000000031</v>
      </c>
      <c r="O770" s="82">
        <f>Table8[[#This Row],[Erorr 2]]^2</f>
        <v>1.4698652644000076</v>
      </c>
      <c r="P770" s="82">
        <f>ABS(Table8[[#This Row],[Erorr 2]])</f>
        <v>1.2123800000000031</v>
      </c>
      <c r="Q770" s="83">
        <f>Table8[[#This Row],[Abs Erorr 4]]/Table8[[#This Row],[Adj Close]]</f>
        <v>1.9328312523116609E-2</v>
      </c>
    </row>
    <row r="771" spans="6:17" x14ac:dyDescent="0.25">
      <c r="F771" s="50">
        <v>44581</v>
      </c>
      <c r="G771" s="51">
        <v>59.3581</v>
      </c>
      <c r="H771" s="82">
        <f t="shared" si="22"/>
        <v>63.404380000000003</v>
      </c>
      <c r="I771" s="82">
        <f>(Table8[[#This Row],[Adj Close]]-Table8[[#This Row],[Forecast 3 Period]])</f>
        <v>-4.046280000000003</v>
      </c>
      <c r="J771" s="82">
        <f>Table8[[#This Row],[Erorr ]]^2</f>
        <v>16.372381838400024</v>
      </c>
      <c r="K771" s="82">
        <f>ABS(Table8[[#This Row],[Erorr ]])</f>
        <v>4.046280000000003</v>
      </c>
      <c r="L771" s="83">
        <f>Table8[[#This Row],[Abs Erorr ]]/Table8[[#This Row],[Adj Close]]</f>
        <v>6.8167276243680353E-2</v>
      </c>
      <c r="M771" s="85">
        <f t="shared" si="23"/>
        <v>63.757150000000003</v>
      </c>
      <c r="N771" s="82">
        <f>(Table8[[#This Row],[Adj Close]]-Table8[[#This Row],[Forecast 6 Period ]])</f>
        <v>-4.3990500000000026</v>
      </c>
      <c r="O771" s="82">
        <f>Table8[[#This Row],[Erorr 2]]^2</f>
        <v>19.351640902500023</v>
      </c>
      <c r="P771" s="82">
        <f>ABS(Table8[[#This Row],[Erorr 2]])</f>
        <v>4.3990500000000026</v>
      </c>
      <c r="Q771" s="83">
        <f>Table8[[#This Row],[Abs Erorr 4]]/Table8[[#This Row],[Adj Close]]</f>
        <v>7.4110357305911118E-2</v>
      </c>
    </row>
    <row r="772" spans="6:17" x14ac:dyDescent="0.25">
      <c r="F772" s="50">
        <v>44582</v>
      </c>
      <c r="G772" s="51">
        <v>60.578600000000002</v>
      </c>
      <c r="H772" s="82">
        <f t="shared" si="22"/>
        <v>61.565649999999991</v>
      </c>
      <c r="I772" s="82">
        <f>(Table8[[#This Row],[Adj Close]]-Table8[[#This Row],[Forecast 3 Period]])</f>
        <v>-0.98704999999998932</v>
      </c>
      <c r="J772" s="82">
        <f>Table8[[#This Row],[Erorr ]]^2</f>
        <v>0.97426770249997896</v>
      </c>
      <c r="K772" s="82">
        <f>ABS(Table8[[#This Row],[Erorr ]])</f>
        <v>0.98704999999998932</v>
      </c>
      <c r="L772" s="83">
        <f>Table8[[#This Row],[Abs Erorr ]]/Table8[[#This Row],[Adj Close]]</f>
        <v>1.6293707678949155E-2</v>
      </c>
      <c r="M772" s="85">
        <f t="shared" si="23"/>
        <v>62.792350000000006</v>
      </c>
      <c r="N772" s="82">
        <f>(Table8[[#This Row],[Adj Close]]-Table8[[#This Row],[Forecast 6 Period ]])</f>
        <v>-2.2137500000000045</v>
      </c>
      <c r="O772" s="82">
        <f>Table8[[#This Row],[Erorr 2]]^2</f>
        <v>4.9006890625000201</v>
      </c>
      <c r="P772" s="82">
        <f>ABS(Table8[[#This Row],[Erorr 2]])</f>
        <v>2.2137500000000045</v>
      </c>
      <c r="Q772" s="83">
        <f>Table8[[#This Row],[Abs Erorr 4]]/Table8[[#This Row],[Adj Close]]</f>
        <v>3.6543432829415079E-2</v>
      </c>
    </row>
    <row r="773" spans="6:17" x14ac:dyDescent="0.25">
      <c r="F773" s="50">
        <v>44585</v>
      </c>
      <c r="G773" s="51">
        <v>60.578600000000002</v>
      </c>
      <c r="H773" s="82">
        <f t="shared" si="22"/>
        <v>60.856549999999999</v>
      </c>
      <c r="I773" s="82">
        <f>(Table8[[#This Row],[Adj Close]]-Table8[[#This Row],[Forecast 3 Period]])</f>
        <v>-0.27794999999999703</v>
      </c>
      <c r="J773" s="82">
        <f>Table8[[#This Row],[Erorr ]]^2</f>
        <v>7.7256202499998344E-2</v>
      </c>
      <c r="K773" s="82">
        <f>ABS(Table8[[#This Row],[Erorr ]])</f>
        <v>0.27794999999999703</v>
      </c>
      <c r="L773" s="83">
        <f>Table8[[#This Row],[Abs Erorr ]]/Table8[[#This Row],[Adj Close]]</f>
        <v>4.5882539378591953E-3</v>
      </c>
      <c r="M773" s="85">
        <f t="shared" si="23"/>
        <v>62.074330000000003</v>
      </c>
      <c r="N773" s="82">
        <f>(Table8[[#This Row],[Adj Close]]-Table8[[#This Row],[Forecast 6 Period ]])</f>
        <v>-1.4957300000000018</v>
      </c>
      <c r="O773" s="82">
        <f>Table8[[#This Row],[Erorr 2]]^2</f>
        <v>2.2372082329000054</v>
      </c>
      <c r="P773" s="82">
        <f>ABS(Table8[[#This Row],[Erorr 2]])</f>
        <v>1.4957300000000018</v>
      </c>
      <c r="Q773" s="83">
        <f>Table8[[#This Row],[Abs Erorr 4]]/Table8[[#This Row],[Adj Close]]</f>
        <v>2.4690732370837257E-2</v>
      </c>
    </row>
    <row r="774" spans="6:17" x14ac:dyDescent="0.25">
      <c r="F774" s="50">
        <v>44586</v>
      </c>
      <c r="G774" s="51">
        <v>59.251199999999997</v>
      </c>
      <c r="H774" s="82">
        <f t="shared" ref="H774:H837" si="24">$A$10*G773+$A$11*G772+$A$12*G771</f>
        <v>60.212450000000004</v>
      </c>
      <c r="I774" s="82">
        <f>(Table8[[#This Row],[Adj Close]]-Table8[[#This Row],[Forecast 3 Period]])</f>
        <v>-0.96125000000000682</v>
      </c>
      <c r="J774" s="82">
        <f>Table8[[#This Row],[Erorr ]]^2</f>
        <v>0.92400156250001308</v>
      </c>
      <c r="K774" s="82">
        <f>ABS(Table8[[#This Row],[Erorr ]])</f>
        <v>0.96125000000000682</v>
      </c>
      <c r="L774" s="83">
        <f>Table8[[#This Row],[Abs Erorr ]]/Table8[[#This Row],[Adj Close]]</f>
        <v>1.6223300118816276E-2</v>
      </c>
      <c r="M774" s="85">
        <f t="shared" si="23"/>
        <v>61.419559999999997</v>
      </c>
      <c r="N774" s="82">
        <f>(Table8[[#This Row],[Adj Close]]-Table8[[#This Row],[Forecast 6 Period ]])</f>
        <v>-2.1683599999999998</v>
      </c>
      <c r="O774" s="82">
        <f>Table8[[#This Row],[Erorr 2]]^2</f>
        <v>4.7017850895999995</v>
      </c>
      <c r="P774" s="82">
        <f>ABS(Table8[[#This Row],[Erorr 2]])</f>
        <v>2.1683599999999998</v>
      </c>
      <c r="Q774" s="83">
        <f>Table8[[#This Row],[Abs Erorr 4]]/Table8[[#This Row],[Adj Close]]</f>
        <v>3.6596052063080579E-2</v>
      </c>
    </row>
    <row r="775" spans="6:17" x14ac:dyDescent="0.25">
      <c r="F775" s="50">
        <v>44587</v>
      </c>
      <c r="G775" s="51">
        <v>59.2423</v>
      </c>
      <c r="H775" s="82">
        <f t="shared" si="24"/>
        <v>60.047640000000001</v>
      </c>
      <c r="I775" s="82">
        <f>(Table8[[#This Row],[Adj Close]]-Table8[[#This Row],[Forecast 3 Period]])</f>
        <v>-0.80534000000000106</v>
      </c>
      <c r="J775" s="82">
        <f>Table8[[#This Row],[Erorr ]]^2</f>
        <v>0.64857251560000173</v>
      </c>
      <c r="K775" s="82">
        <f>ABS(Table8[[#This Row],[Erorr ]])</f>
        <v>0.80534000000000106</v>
      </c>
      <c r="L775" s="83">
        <f>Table8[[#This Row],[Abs Erorr ]]/Table8[[#This Row],[Adj Close]]</f>
        <v>1.359400293371461E-2</v>
      </c>
      <c r="M775" s="85">
        <f t="shared" si="23"/>
        <v>60.560770000000005</v>
      </c>
      <c r="N775" s="82">
        <f>(Table8[[#This Row],[Adj Close]]-Table8[[#This Row],[Forecast 6 Period ]])</f>
        <v>-1.3184700000000049</v>
      </c>
      <c r="O775" s="82">
        <f>Table8[[#This Row],[Erorr 2]]^2</f>
        <v>1.7383631409000129</v>
      </c>
      <c r="P775" s="82">
        <f>ABS(Table8[[#This Row],[Erorr 2]])</f>
        <v>1.3184700000000049</v>
      </c>
      <c r="Q775" s="83">
        <f>Table8[[#This Row],[Abs Erorr 4]]/Table8[[#This Row],[Adj Close]]</f>
        <v>2.2255550510361766E-2</v>
      </c>
    </row>
    <row r="776" spans="6:17" x14ac:dyDescent="0.25">
      <c r="F776" s="50">
        <v>44588</v>
      </c>
      <c r="G776" s="51">
        <v>59.999499999999998</v>
      </c>
      <c r="H776" s="82">
        <f t="shared" si="24"/>
        <v>59.645859999999999</v>
      </c>
      <c r="I776" s="82">
        <f>(Table8[[#This Row],[Adj Close]]-Table8[[#This Row],[Forecast 3 Period]])</f>
        <v>0.35363999999999862</v>
      </c>
      <c r="J776" s="82">
        <f>Table8[[#This Row],[Erorr ]]^2</f>
        <v>0.12506124959999904</v>
      </c>
      <c r="K776" s="82">
        <f>ABS(Table8[[#This Row],[Erorr ]])</f>
        <v>0.35363999999999862</v>
      </c>
      <c r="L776" s="83">
        <f>Table8[[#This Row],[Abs Erorr ]]/Table8[[#This Row],[Adj Close]]</f>
        <v>5.8940491170759533E-3</v>
      </c>
      <c r="M776" s="85">
        <f t="shared" si="23"/>
        <v>60.138510000000011</v>
      </c>
      <c r="N776" s="82">
        <f>(Table8[[#This Row],[Adj Close]]-Table8[[#This Row],[Forecast 6 Period ]])</f>
        <v>-0.13901000000001318</v>
      </c>
      <c r="O776" s="82">
        <f>Table8[[#This Row],[Erorr 2]]^2</f>
        <v>1.9323780100003664E-2</v>
      </c>
      <c r="P776" s="82">
        <f>ABS(Table8[[#This Row],[Erorr 2]])</f>
        <v>0.13901000000001318</v>
      </c>
      <c r="Q776" s="83">
        <f>Table8[[#This Row],[Abs Erorr 4]]/Table8[[#This Row],[Adj Close]]</f>
        <v>2.3168526404388902E-3</v>
      </c>
    </row>
    <row r="777" spans="6:17" x14ac:dyDescent="0.25">
      <c r="F777" s="50">
        <v>44589</v>
      </c>
      <c r="G777" s="51">
        <v>56.0886</v>
      </c>
      <c r="H777" s="82">
        <f t="shared" si="24"/>
        <v>59.547850000000004</v>
      </c>
      <c r="I777" s="82">
        <f>(Table8[[#This Row],[Adj Close]]-Table8[[#This Row],[Forecast 3 Period]])</f>
        <v>-3.4592500000000044</v>
      </c>
      <c r="J777" s="82">
        <f>Table8[[#This Row],[Erorr ]]^2</f>
        <v>11.96641056250003</v>
      </c>
      <c r="K777" s="82">
        <f>ABS(Table8[[#This Row],[Erorr ]])</f>
        <v>3.4592500000000044</v>
      </c>
      <c r="L777" s="83">
        <f>Table8[[#This Row],[Abs Erorr ]]/Table8[[#This Row],[Adj Close]]</f>
        <v>6.1674743174192338E-2</v>
      </c>
      <c r="M777" s="85">
        <f t="shared" ref="M777:M840" si="25">$B$10*G776+$B$11*G775+$B$12*G774+$B$13*G773+$B$14*G772+$B$15*G771</f>
        <v>59.807990000000004</v>
      </c>
      <c r="N777" s="82">
        <f>(Table8[[#This Row],[Adj Close]]-Table8[[#This Row],[Forecast 6 Period ]])</f>
        <v>-3.7193900000000042</v>
      </c>
      <c r="O777" s="82">
        <f>Table8[[#This Row],[Erorr 2]]^2</f>
        <v>13.833861972100031</v>
      </c>
      <c r="P777" s="82">
        <f>ABS(Table8[[#This Row],[Erorr 2]])</f>
        <v>3.7193900000000042</v>
      </c>
      <c r="Q777" s="83">
        <f>Table8[[#This Row],[Abs Erorr 4]]/Table8[[#This Row],[Adj Close]]</f>
        <v>6.6312762308205306E-2</v>
      </c>
    </row>
    <row r="778" spans="6:17" x14ac:dyDescent="0.25">
      <c r="F778" s="50">
        <v>44592</v>
      </c>
      <c r="G778" s="51">
        <v>58.0931</v>
      </c>
      <c r="H778" s="82">
        <f t="shared" si="24"/>
        <v>58.207979999999992</v>
      </c>
      <c r="I778" s="82">
        <f>(Table8[[#This Row],[Adj Close]]-Table8[[#This Row],[Forecast 3 Period]])</f>
        <v>-0.11487999999999232</v>
      </c>
      <c r="J778" s="82">
        <f>Table8[[#This Row],[Erorr ]]^2</f>
        <v>1.3197414399998235E-2</v>
      </c>
      <c r="K778" s="82">
        <f>ABS(Table8[[#This Row],[Erorr ]])</f>
        <v>0.11487999999999232</v>
      </c>
      <c r="L778" s="83">
        <f>Table8[[#This Row],[Abs Erorr ]]/Table8[[#This Row],[Adj Close]]</f>
        <v>1.9775154020011381E-3</v>
      </c>
      <c r="M778" s="85">
        <f t="shared" si="25"/>
        <v>59.032039999999995</v>
      </c>
      <c r="N778" s="82">
        <f>(Table8[[#This Row],[Adj Close]]-Table8[[#This Row],[Forecast 6 Period ]])</f>
        <v>-0.93893999999999522</v>
      </c>
      <c r="O778" s="82">
        <f>Table8[[#This Row],[Erorr 2]]^2</f>
        <v>0.88160832359999108</v>
      </c>
      <c r="P778" s="82">
        <f>ABS(Table8[[#This Row],[Erorr 2]])</f>
        <v>0.93893999999999522</v>
      </c>
      <c r="Q778" s="83">
        <f>Table8[[#This Row],[Abs Erorr 4]]/Table8[[#This Row],[Adj Close]]</f>
        <v>1.6162676806711903E-2</v>
      </c>
    </row>
    <row r="779" spans="6:17" x14ac:dyDescent="0.25">
      <c r="F779" s="50">
        <v>44593</v>
      </c>
      <c r="G779" s="51">
        <v>58.770099999999999</v>
      </c>
      <c r="H779" s="82">
        <f t="shared" si="24"/>
        <v>58.063670000000002</v>
      </c>
      <c r="I779" s="82">
        <f>(Table8[[#This Row],[Adj Close]]-Table8[[#This Row],[Forecast 3 Period]])</f>
        <v>0.70642999999999745</v>
      </c>
      <c r="J779" s="82">
        <f>Table8[[#This Row],[Erorr ]]^2</f>
        <v>0.49904334489999641</v>
      </c>
      <c r="K779" s="82">
        <f>ABS(Table8[[#This Row],[Erorr ]])</f>
        <v>0.70642999999999745</v>
      </c>
      <c r="L779" s="83">
        <f>Table8[[#This Row],[Abs Erorr ]]/Table8[[#This Row],[Adj Close]]</f>
        <v>1.2020227973067895E-2</v>
      </c>
      <c r="M779" s="85">
        <f t="shared" si="25"/>
        <v>58.667680000000004</v>
      </c>
      <c r="N779" s="82">
        <f>(Table8[[#This Row],[Adj Close]]-Table8[[#This Row],[Forecast 6 Period ]])</f>
        <v>0.10241999999999507</v>
      </c>
      <c r="O779" s="82">
        <f>Table8[[#This Row],[Erorr 2]]^2</f>
        <v>1.0489856399998991E-2</v>
      </c>
      <c r="P779" s="82">
        <f>ABS(Table8[[#This Row],[Erorr 2]])</f>
        <v>0.10241999999999507</v>
      </c>
      <c r="Q779" s="83">
        <f>Table8[[#This Row],[Abs Erorr 4]]/Table8[[#This Row],[Adj Close]]</f>
        <v>1.742722915223814E-3</v>
      </c>
    </row>
    <row r="780" spans="6:17" x14ac:dyDescent="0.25">
      <c r="F780" s="50">
        <v>44594</v>
      </c>
      <c r="G780" s="51">
        <v>58.2089</v>
      </c>
      <c r="H780" s="82">
        <f t="shared" si="24"/>
        <v>57.762549999999997</v>
      </c>
      <c r="I780" s="82">
        <f>(Table8[[#This Row],[Adj Close]]-Table8[[#This Row],[Forecast 3 Period]])</f>
        <v>0.44635000000000247</v>
      </c>
      <c r="J780" s="82">
        <f>Table8[[#This Row],[Erorr ]]^2</f>
        <v>0.19922832250000219</v>
      </c>
      <c r="K780" s="82">
        <f>ABS(Table8[[#This Row],[Erorr ]])</f>
        <v>0.44635000000000247</v>
      </c>
      <c r="L780" s="83">
        <f>Table8[[#This Row],[Abs Erorr ]]/Table8[[#This Row],[Adj Close]]</f>
        <v>7.6680713774010924E-3</v>
      </c>
      <c r="M780" s="85">
        <f t="shared" si="25"/>
        <v>58.439610000000002</v>
      </c>
      <c r="N780" s="82">
        <f>(Table8[[#This Row],[Adj Close]]-Table8[[#This Row],[Forecast 6 Period ]])</f>
        <v>-0.23071000000000197</v>
      </c>
      <c r="O780" s="82">
        <f>Table8[[#This Row],[Erorr 2]]^2</f>
        <v>5.3227104100000908E-2</v>
      </c>
      <c r="P780" s="82">
        <f>ABS(Table8[[#This Row],[Erorr 2]])</f>
        <v>0.23071000000000197</v>
      </c>
      <c r="Q780" s="83">
        <f>Table8[[#This Row],[Abs Erorr 4]]/Table8[[#This Row],[Adj Close]]</f>
        <v>3.9634832474072174E-3</v>
      </c>
    </row>
    <row r="781" spans="6:17" x14ac:dyDescent="0.25">
      <c r="F781" s="50">
        <v>44595</v>
      </c>
      <c r="G781" s="51">
        <v>56.712200000000003</v>
      </c>
      <c r="H781" s="82">
        <f t="shared" si="24"/>
        <v>58.342520000000007</v>
      </c>
      <c r="I781" s="82">
        <f>(Table8[[#This Row],[Adj Close]]-Table8[[#This Row],[Forecast 3 Period]])</f>
        <v>-1.6303200000000047</v>
      </c>
      <c r="J781" s="82">
        <f>Table8[[#This Row],[Erorr ]]^2</f>
        <v>2.6579433024000152</v>
      </c>
      <c r="K781" s="82">
        <f>ABS(Table8[[#This Row],[Erorr ]])</f>
        <v>1.6303200000000047</v>
      </c>
      <c r="L781" s="83">
        <f>Table8[[#This Row],[Abs Erorr ]]/Table8[[#This Row],[Adj Close]]</f>
        <v>2.8747253677339348E-2</v>
      </c>
      <c r="M781" s="85">
        <f t="shared" si="25"/>
        <v>58.156320000000001</v>
      </c>
      <c r="N781" s="82">
        <f>(Table8[[#This Row],[Adj Close]]-Table8[[#This Row],[Forecast 6 Period ]])</f>
        <v>-1.4441199999999981</v>
      </c>
      <c r="O781" s="82">
        <f>Table8[[#This Row],[Erorr 2]]^2</f>
        <v>2.0854825743999945</v>
      </c>
      <c r="P781" s="82">
        <f>ABS(Table8[[#This Row],[Erorr 2]])</f>
        <v>1.4441199999999981</v>
      </c>
      <c r="Q781" s="83">
        <f>Table8[[#This Row],[Abs Erorr 4]]/Table8[[#This Row],[Adj Close]]</f>
        <v>2.5464009507654404E-2</v>
      </c>
    </row>
    <row r="782" spans="6:17" x14ac:dyDescent="0.25">
      <c r="F782" s="50">
        <v>44596</v>
      </c>
      <c r="G782" s="51">
        <v>56.231200000000001</v>
      </c>
      <c r="H782" s="82">
        <f t="shared" si="24"/>
        <v>57.778580000000005</v>
      </c>
      <c r="I782" s="82">
        <f>(Table8[[#This Row],[Adj Close]]-Table8[[#This Row],[Forecast 3 Period]])</f>
        <v>-1.547380000000004</v>
      </c>
      <c r="J782" s="82">
        <f>Table8[[#This Row],[Erorr ]]^2</f>
        <v>2.3943848644000121</v>
      </c>
      <c r="K782" s="82">
        <f>ABS(Table8[[#This Row],[Erorr ]])</f>
        <v>1.547380000000004</v>
      </c>
      <c r="L782" s="83">
        <f>Table8[[#This Row],[Abs Erorr ]]/Table8[[#This Row],[Adj Close]]</f>
        <v>2.7518174963365605E-2</v>
      </c>
      <c r="M782" s="85">
        <f t="shared" si="25"/>
        <v>57.965670000000003</v>
      </c>
      <c r="N782" s="82">
        <f>(Table8[[#This Row],[Adj Close]]-Table8[[#This Row],[Forecast 6 Period ]])</f>
        <v>-1.7344700000000017</v>
      </c>
      <c r="O782" s="82">
        <f>Table8[[#This Row],[Erorr 2]]^2</f>
        <v>3.0083861809000059</v>
      </c>
      <c r="P782" s="82">
        <f>ABS(Table8[[#This Row],[Erorr 2]])</f>
        <v>1.7344700000000017</v>
      </c>
      <c r="Q782" s="83">
        <f>Table8[[#This Row],[Abs Erorr 4]]/Table8[[#This Row],[Adj Close]]</f>
        <v>3.0845331417433768E-2</v>
      </c>
    </row>
    <row r="783" spans="6:17" x14ac:dyDescent="0.25">
      <c r="F783" s="50">
        <v>44599</v>
      </c>
      <c r="G783" s="51">
        <v>55.954999999999998</v>
      </c>
      <c r="H783" s="82">
        <f t="shared" si="24"/>
        <v>56.968810000000005</v>
      </c>
      <c r="I783" s="82">
        <f>(Table8[[#This Row],[Adj Close]]-Table8[[#This Row],[Forecast 3 Period]])</f>
        <v>-1.0138100000000065</v>
      </c>
      <c r="J783" s="82">
        <f>Table8[[#This Row],[Erorr ]]^2</f>
        <v>1.0278107161000132</v>
      </c>
      <c r="K783" s="82">
        <f>ABS(Table8[[#This Row],[Erorr ]])</f>
        <v>1.0138100000000065</v>
      </c>
      <c r="L783" s="83">
        <f>Table8[[#This Row],[Abs Erorr ]]/Table8[[#This Row],[Adj Close]]</f>
        <v>1.8118309355732401E-2</v>
      </c>
      <c r="M783" s="85">
        <f t="shared" si="25"/>
        <v>57.402650000000001</v>
      </c>
      <c r="N783" s="82">
        <f>(Table8[[#This Row],[Adj Close]]-Table8[[#This Row],[Forecast 6 Period ]])</f>
        <v>-1.447650000000003</v>
      </c>
      <c r="O783" s="82">
        <f>Table8[[#This Row],[Erorr 2]]^2</f>
        <v>2.0956905225000089</v>
      </c>
      <c r="P783" s="82">
        <f>ABS(Table8[[#This Row],[Erorr 2]])</f>
        <v>1.447650000000003</v>
      </c>
      <c r="Q783" s="83">
        <f>Table8[[#This Row],[Abs Erorr 4]]/Table8[[#This Row],[Adj Close]]</f>
        <v>2.5871682602091019E-2</v>
      </c>
    </row>
    <row r="784" spans="6:17" x14ac:dyDescent="0.25">
      <c r="F784" s="50">
        <v>44600</v>
      </c>
      <c r="G784" s="51">
        <v>56.115299999999998</v>
      </c>
      <c r="H784" s="82">
        <f t="shared" si="24"/>
        <v>56.265020000000007</v>
      </c>
      <c r="I784" s="82">
        <f>(Table8[[#This Row],[Adj Close]]-Table8[[#This Row],[Forecast 3 Period]])</f>
        <v>-0.14972000000000918</v>
      </c>
      <c r="J784" s="82">
        <f>Table8[[#This Row],[Erorr ]]^2</f>
        <v>2.2416078400002749E-2</v>
      </c>
      <c r="K784" s="82">
        <f>ABS(Table8[[#This Row],[Erorr ]])</f>
        <v>0.14972000000000918</v>
      </c>
      <c r="L784" s="83">
        <f>Table8[[#This Row],[Abs Erorr ]]/Table8[[#This Row],[Adj Close]]</f>
        <v>2.6680780464509533E-3</v>
      </c>
      <c r="M784" s="85">
        <f t="shared" si="25"/>
        <v>57.107780000000005</v>
      </c>
      <c r="N784" s="82">
        <f>(Table8[[#This Row],[Adj Close]]-Table8[[#This Row],[Forecast 6 Period ]])</f>
        <v>-0.99248000000000758</v>
      </c>
      <c r="O784" s="82">
        <f>Table8[[#This Row],[Erorr 2]]^2</f>
        <v>0.98501655040001501</v>
      </c>
      <c r="P784" s="82">
        <f>ABS(Table8[[#This Row],[Erorr 2]])</f>
        <v>0.99248000000000758</v>
      </c>
      <c r="Q784" s="83">
        <f>Table8[[#This Row],[Abs Erorr 4]]/Table8[[#This Row],[Adj Close]]</f>
        <v>1.7686442022051163E-2</v>
      </c>
    </row>
    <row r="785" spans="6:17" x14ac:dyDescent="0.25">
      <c r="F785" s="50">
        <v>44601</v>
      </c>
      <c r="G785" s="51">
        <v>57.344700000000003</v>
      </c>
      <c r="H785" s="82">
        <f t="shared" si="24"/>
        <v>56.101979999999998</v>
      </c>
      <c r="I785" s="82">
        <f>(Table8[[#This Row],[Adj Close]]-Table8[[#This Row],[Forecast 3 Period]])</f>
        <v>1.2427200000000056</v>
      </c>
      <c r="J785" s="82">
        <f>Table8[[#This Row],[Erorr ]]^2</f>
        <v>1.5443529984000139</v>
      </c>
      <c r="K785" s="82">
        <f>ABS(Table8[[#This Row],[Erorr ]])</f>
        <v>1.2427200000000056</v>
      </c>
      <c r="L785" s="83">
        <f>Table8[[#This Row],[Abs Erorr ]]/Table8[[#This Row],[Adj Close]]</f>
        <v>2.1671052425071637E-2</v>
      </c>
      <c r="M785" s="85">
        <f t="shared" si="25"/>
        <v>56.70064</v>
      </c>
      <c r="N785" s="82">
        <f>(Table8[[#This Row],[Adj Close]]-Table8[[#This Row],[Forecast 6 Period ]])</f>
        <v>0.64406000000000319</v>
      </c>
      <c r="O785" s="82">
        <f>Table8[[#This Row],[Erorr 2]]^2</f>
        <v>0.41481328360000408</v>
      </c>
      <c r="P785" s="82">
        <f>ABS(Table8[[#This Row],[Erorr 2]])</f>
        <v>0.64406000000000319</v>
      </c>
      <c r="Q785" s="83">
        <f>Table8[[#This Row],[Abs Erorr 4]]/Table8[[#This Row],[Adj Close]]</f>
        <v>1.1231377965182539E-2</v>
      </c>
    </row>
    <row r="786" spans="6:17" x14ac:dyDescent="0.25">
      <c r="F786" s="50">
        <v>44602</v>
      </c>
      <c r="G786" s="51">
        <v>55.750100000000003</v>
      </c>
      <c r="H786" s="82">
        <f t="shared" si="24"/>
        <v>56.558970000000002</v>
      </c>
      <c r="I786" s="82">
        <f>(Table8[[#This Row],[Adj Close]]-Table8[[#This Row],[Forecast 3 Period]])</f>
        <v>-0.80886999999999887</v>
      </c>
      <c r="J786" s="82">
        <f>Table8[[#This Row],[Erorr ]]^2</f>
        <v>0.65427067689999818</v>
      </c>
      <c r="K786" s="82">
        <f>ABS(Table8[[#This Row],[Erorr ]])</f>
        <v>0.80886999999999887</v>
      </c>
      <c r="L786" s="83">
        <f>Table8[[#This Row],[Abs Erorr ]]/Table8[[#This Row],[Adj Close]]</f>
        <v>1.4508852898918546E-2</v>
      </c>
      <c r="M786" s="85">
        <f t="shared" si="25"/>
        <v>56.62135</v>
      </c>
      <c r="N786" s="82">
        <f>(Table8[[#This Row],[Adj Close]]-Table8[[#This Row],[Forecast 6 Period ]])</f>
        <v>-0.87124999999999631</v>
      </c>
      <c r="O786" s="82">
        <f>Table8[[#This Row],[Erorr 2]]^2</f>
        <v>0.75907656249999356</v>
      </c>
      <c r="P786" s="82">
        <f>ABS(Table8[[#This Row],[Erorr 2]])</f>
        <v>0.87124999999999631</v>
      </c>
      <c r="Q786" s="83">
        <f>Table8[[#This Row],[Abs Erorr 4]]/Table8[[#This Row],[Adj Close]]</f>
        <v>1.5627774658700095E-2</v>
      </c>
    </row>
    <row r="787" spans="6:17" x14ac:dyDescent="0.25">
      <c r="F787" s="50">
        <v>44603</v>
      </c>
      <c r="G787" s="51">
        <v>54.110900000000001</v>
      </c>
      <c r="H787" s="82">
        <f t="shared" si="24"/>
        <v>56.338039999999999</v>
      </c>
      <c r="I787" s="82">
        <f>(Table8[[#This Row],[Adj Close]]-Table8[[#This Row],[Forecast 3 Period]])</f>
        <v>-2.2271399999999986</v>
      </c>
      <c r="J787" s="82">
        <f>Table8[[#This Row],[Erorr ]]^2</f>
        <v>4.9601525795999937</v>
      </c>
      <c r="K787" s="82">
        <f>ABS(Table8[[#This Row],[Erorr ]])</f>
        <v>2.2271399999999986</v>
      </c>
      <c r="L787" s="83">
        <f>Table8[[#This Row],[Abs Erorr ]]/Table8[[#This Row],[Adj Close]]</f>
        <v>4.115880534236168E-2</v>
      </c>
      <c r="M787" s="85">
        <f t="shared" si="25"/>
        <v>56.327360000000006</v>
      </c>
      <c r="N787" s="82">
        <f>(Table8[[#This Row],[Adj Close]]-Table8[[#This Row],[Forecast 6 Period ]])</f>
        <v>-2.216460000000005</v>
      </c>
      <c r="O787" s="82">
        <f>Table8[[#This Row],[Erorr 2]]^2</f>
        <v>4.9126949316000221</v>
      </c>
      <c r="P787" s="82">
        <f>ABS(Table8[[#This Row],[Erorr 2]])</f>
        <v>2.216460000000005</v>
      </c>
      <c r="Q787" s="83">
        <f>Table8[[#This Row],[Abs Erorr 4]]/Table8[[#This Row],[Adj Close]]</f>
        <v>4.0961432909081254E-2</v>
      </c>
    </row>
    <row r="788" spans="6:17" x14ac:dyDescent="0.25">
      <c r="F788" s="50">
        <v>44606</v>
      </c>
      <c r="G788" s="51">
        <v>53.353700000000003</v>
      </c>
      <c r="H788" s="82">
        <f t="shared" si="24"/>
        <v>55.572800000000001</v>
      </c>
      <c r="I788" s="82">
        <f>(Table8[[#This Row],[Adj Close]]-Table8[[#This Row],[Forecast 3 Period]])</f>
        <v>-2.2190999999999974</v>
      </c>
      <c r="J788" s="82">
        <f>Table8[[#This Row],[Erorr ]]^2</f>
        <v>4.9244048099999889</v>
      </c>
      <c r="K788" s="82">
        <f>ABS(Table8[[#This Row],[Erorr ]])</f>
        <v>2.2190999999999974</v>
      </c>
      <c r="L788" s="83">
        <f>Table8[[#This Row],[Abs Erorr ]]/Table8[[#This Row],[Adj Close]]</f>
        <v>4.1592241962600481E-2</v>
      </c>
      <c r="M788" s="85">
        <f t="shared" si="25"/>
        <v>55.882820000000009</v>
      </c>
      <c r="N788" s="82">
        <f>(Table8[[#This Row],[Adj Close]]-Table8[[#This Row],[Forecast 6 Period ]])</f>
        <v>-2.529120000000006</v>
      </c>
      <c r="O788" s="82">
        <f>Table8[[#This Row],[Erorr 2]]^2</f>
        <v>6.3964479744000302</v>
      </c>
      <c r="P788" s="82">
        <f>ABS(Table8[[#This Row],[Erorr 2]])</f>
        <v>2.529120000000006</v>
      </c>
      <c r="Q788" s="83">
        <f>Table8[[#This Row],[Abs Erorr 4]]/Table8[[#This Row],[Adj Close]]</f>
        <v>4.7402898018319366E-2</v>
      </c>
    </row>
    <row r="789" spans="6:17" x14ac:dyDescent="0.25">
      <c r="F789" s="50">
        <v>44607</v>
      </c>
      <c r="G789" s="51">
        <v>54.850299999999997</v>
      </c>
      <c r="H789" s="82">
        <f t="shared" si="24"/>
        <v>54.299780000000013</v>
      </c>
      <c r="I789" s="82">
        <f>(Table8[[#This Row],[Adj Close]]-Table8[[#This Row],[Forecast 3 Period]])</f>
        <v>0.55051999999998458</v>
      </c>
      <c r="J789" s="82">
        <f>Table8[[#This Row],[Erorr ]]^2</f>
        <v>0.30307227039998302</v>
      </c>
      <c r="K789" s="82">
        <f>ABS(Table8[[#This Row],[Erorr ]])</f>
        <v>0.55051999999998458</v>
      </c>
      <c r="L789" s="83">
        <f>Table8[[#This Row],[Abs Erorr ]]/Table8[[#This Row],[Adj Close]]</f>
        <v>1.0036772816192157E-2</v>
      </c>
      <c r="M789" s="85">
        <f t="shared" si="25"/>
        <v>55.318910000000017</v>
      </c>
      <c r="N789" s="82">
        <f>(Table8[[#This Row],[Adj Close]]-Table8[[#This Row],[Forecast 6 Period ]])</f>
        <v>-0.46861000000001951</v>
      </c>
      <c r="O789" s="82">
        <f>Table8[[#This Row],[Erorr 2]]^2</f>
        <v>0.21959533210001828</v>
      </c>
      <c r="P789" s="82">
        <f>ABS(Table8[[#This Row],[Erorr 2]])</f>
        <v>0.46861000000001951</v>
      </c>
      <c r="Q789" s="83">
        <f>Table8[[#This Row],[Abs Erorr 4]]/Table8[[#This Row],[Adj Close]]</f>
        <v>8.5434354962510596E-3</v>
      </c>
    </row>
    <row r="790" spans="6:17" x14ac:dyDescent="0.25">
      <c r="F790" s="50">
        <v>44608</v>
      </c>
      <c r="G790" s="51">
        <v>54.298000000000002</v>
      </c>
      <c r="H790" s="82">
        <f t="shared" si="24"/>
        <v>54.179500000000004</v>
      </c>
      <c r="I790" s="82">
        <f>(Table8[[#This Row],[Adj Close]]-Table8[[#This Row],[Forecast 3 Period]])</f>
        <v>0.11849999999999739</v>
      </c>
      <c r="J790" s="82">
        <f>Table8[[#This Row],[Erorr ]]^2</f>
        <v>1.404224999999938E-2</v>
      </c>
      <c r="K790" s="82">
        <f>ABS(Table8[[#This Row],[Erorr ]])</f>
        <v>0.11849999999999739</v>
      </c>
      <c r="L790" s="83">
        <f>Table8[[#This Row],[Abs Erorr ]]/Table8[[#This Row],[Adj Close]]</f>
        <v>2.1824008250763819E-3</v>
      </c>
      <c r="M790" s="85">
        <f t="shared" si="25"/>
        <v>54.959000000000003</v>
      </c>
      <c r="N790" s="82">
        <f>(Table8[[#This Row],[Adj Close]]-Table8[[#This Row],[Forecast 6 Period ]])</f>
        <v>-0.66100000000000136</v>
      </c>
      <c r="O790" s="82">
        <f>Table8[[#This Row],[Erorr 2]]^2</f>
        <v>0.43692100000000178</v>
      </c>
      <c r="P790" s="82">
        <f>ABS(Table8[[#This Row],[Erorr 2]])</f>
        <v>0.66100000000000136</v>
      </c>
      <c r="Q790" s="83">
        <f>Table8[[#This Row],[Abs Erorr 4]]/Table8[[#This Row],[Adj Close]]</f>
        <v>1.2173560720468551E-2</v>
      </c>
    </row>
    <row r="791" spans="6:17" x14ac:dyDescent="0.25">
      <c r="F791" s="50">
        <v>44609</v>
      </c>
      <c r="G791" s="51">
        <v>52.694400000000002</v>
      </c>
      <c r="H791" s="82">
        <f t="shared" si="24"/>
        <v>54.180399999999999</v>
      </c>
      <c r="I791" s="82">
        <f>(Table8[[#This Row],[Adj Close]]-Table8[[#This Row],[Forecast 3 Period]])</f>
        <v>-1.4859999999999971</v>
      </c>
      <c r="J791" s="82">
        <f>Table8[[#This Row],[Erorr ]]^2</f>
        <v>2.2081959999999912</v>
      </c>
      <c r="K791" s="82">
        <f>ABS(Table8[[#This Row],[Erorr ]])</f>
        <v>1.4859999999999971</v>
      </c>
      <c r="L791" s="83">
        <f>Table8[[#This Row],[Abs Erorr ]]/Table8[[#This Row],[Adj Close]]</f>
        <v>2.8200340074087515E-2</v>
      </c>
      <c r="M791" s="85">
        <f t="shared" si="25"/>
        <v>54.632060000000003</v>
      </c>
      <c r="N791" s="82">
        <f>(Table8[[#This Row],[Adj Close]]-Table8[[#This Row],[Forecast 6 Period ]])</f>
        <v>-1.937660000000001</v>
      </c>
      <c r="O791" s="82">
        <f>Table8[[#This Row],[Erorr 2]]^2</f>
        <v>3.754526275600004</v>
      </c>
      <c r="P791" s="82">
        <f>ABS(Table8[[#This Row],[Erorr 2]])</f>
        <v>1.937660000000001</v>
      </c>
      <c r="Q791" s="83">
        <f>Table8[[#This Row],[Abs Erorr 4]]/Table8[[#This Row],[Adj Close]]</f>
        <v>3.6771649359324726E-2</v>
      </c>
    </row>
    <row r="792" spans="6:17" x14ac:dyDescent="0.25">
      <c r="F792" s="50">
        <v>44610</v>
      </c>
      <c r="G792" s="51">
        <v>52.712299999999999</v>
      </c>
      <c r="H792" s="82">
        <f t="shared" si="24"/>
        <v>53.822249999999997</v>
      </c>
      <c r="I792" s="82">
        <f>(Table8[[#This Row],[Adj Close]]-Table8[[#This Row],[Forecast 3 Period]])</f>
        <v>-1.1099499999999978</v>
      </c>
      <c r="J792" s="82">
        <f>Table8[[#This Row],[Erorr ]]^2</f>
        <v>1.2319890024999951</v>
      </c>
      <c r="K792" s="82">
        <f>ABS(Table8[[#This Row],[Erorr ]])</f>
        <v>1.1099499999999978</v>
      </c>
      <c r="L792" s="83">
        <f>Table8[[#This Row],[Abs Erorr ]]/Table8[[#This Row],[Adj Close]]</f>
        <v>2.1056755254466184E-2</v>
      </c>
      <c r="M792" s="85">
        <f t="shared" si="25"/>
        <v>54.025379999999998</v>
      </c>
      <c r="N792" s="82">
        <f>(Table8[[#This Row],[Adj Close]]-Table8[[#This Row],[Forecast 6 Period ]])</f>
        <v>-1.3130799999999994</v>
      </c>
      <c r="O792" s="82">
        <f>Table8[[#This Row],[Erorr 2]]^2</f>
        <v>1.7241790863999984</v>
      </c>
      <c r="P792" s="82">
        <f>ABS(Table8[[#This Row],[Erorr 2]])</f>
        <v>1.3130799999999994</v>
      </c>
      <c r="Q792" s="83">
        <f>Table8[[#This Row],[Abs Erorr 4]]/Table8[[#This Row],[Adj Close]]</f>
        <v>2.4910315049808097E-2</v>
      </c>
    </row>
    <row r="793" spans="6:17" x14ac:dyDescent="0.25">
      <c r="F793" s="50">
        <v>44614</v>
      </c>
      <c r="G793" s="51">
        <v>51.8125</v>
      </c>
      <c r="H793" s="82">
        <f t="shared" si="24"/>
        <v>53.182639999999999</v>
      </c>
      <c r="I793" s="82">
        <f>(Table8[[#This Row],[Adj Close]]-Table8[[#This Row],[Forecast 3 Period]])</f>
        <v>-1.3701399999999992</v>
      </c>
      <c r="J793" s="82">
        <f>Table8[[#This Row],[Erorr ]]^2</f>
        <v>1.877283619599998</v>
      </c>
      <c r="K793" s="82">
        <f>ABS(Table8[[#This Row],[Erorr ]])</f>
        <v>1.3701399999999992</v>
      </c>
      <c r="L793" s="83">
        <f>Table8[[#This Row],[Abs Erorr ]]/Table8[[#This Row],[Adj Close]]</f>
        <v>2.6444197828709274E-2</v>
      </c>
      <c r="M793" s="85">
        <f t="shared" si="25"/>
        <v>53.65746</v>
      </c>
      <c r="N793" s="82">
        <f>(Table8[[#This Row],[Adj Close]]-Table8[[#This Row],[Forecast 6 Period ]])</f>
        <v>-1.8449600000000004</v>
      </c>
      <c r="O793" s="82">
        <f>Table8[[#This Row],[Erorr 2]]^2</f>
        <v>3.4038774016000013</v>
      </c>
      <c r="P793" s="82">
        <f>ABS(Table8[[#This Row],[Erorr 2]])</f>
        <v>1.8449600000000004</v>
      </c>
      <c r="Q793" s="83">
        <f>Table8[[#This Row],[Abs Erorr 4]]/Table8[[#This Row],[Adj Close]]</f>
        <v>3.5608395657418586E-2</v>
      </c>
    </row>
    <row r="794" spans="6:17" x14ac:dyDescent="0.25">
      <c r="F794" s="50">
        <v>44615</v>
      </c>
      <c r="G794" s="51">
        <v>50.886000000000003</v>
      </c>
      <c r="H794" s="82">
        <f t="shared" si="24"/>
        <v>52.347010000000004</v>
      </c>
      <c r="I794" s="82">
        <f>(Table8[[#This Row],[Adj Close]]-Table8[[#This Row],[Forecast 3 Period]])</f>
        <v>-1.4610100000000017</v>
      </c>
      <c r="J794" s="82">
        <f>Table8[[#This Row],[Erorr ]]^2</f>
        <v>2.1345502201000048</v>
      </c>
      <c r="K794" s="82">
        <f>ABS(Table8[[#This Row],[Erorr ]])</f>
        <v>1.4610100000000017</v>
      </c>
      <c r="L794" s="83">
        <f>Table8[[#This Row],[Abs Erorr ]]/Table8[[#This Row],[Adj Close]]</f>
        <v>2.8711433400149384E-2</v>
      </c>
      <c r="M794" s="85">
        <f t="shared" si="25"/>
        <v>53.123840000000001</v>
      </c>
      <c r="N794" s="82">
        <f>(Table8[[#This Row],[Adj Close]]-Table8[[#This Row],[Forecast 6 Period ]])</f>
        <v>-2.2378399999999985</v>
      </c>
      <c r="O794" s="82">
        <f>Table8[[#This Row],[Erorr 2]]^2</f>
        <v>5.007927865599993</v>
      </c>
      <c r="P794" s="82">
        <f>ABS(Table8[[#This Row],[Erorr 2]])</f>
        <v>2.2378399999999985</v>
      </c>
      <c r="Q794" s="83">
        <f>Table8[[#This Row],[Abs Erorr 4]]/Table8[[#This Row],[Adj Close]]</f>
        <v>4.39775183744055E-2</v>
      </c>
    </row>
    <row r="795" spans="6:17" x14ac:dyDescent="0.25">
      <c r="F795" s="50">
        <v>44616</v>
      </c>
      <c r="G795" s="51">
        <v>51.349200000000003</v>
      </c>
      <c r="H795" s="82">
        <f t="shared" si="24"/>
        <v>51.711840000000002</v>
      </c>
      <c r="I795" s="82">
        <f>(Table8[[#This Row],[Adj Close]]-Table8[[#This Row],[Forecast 3 Period]])</f>
        <v>-0.36263999999999896</v>
      </c>
      <c r="J795" s="82">
        <f>Table8[[#This Row],[Erorr ]]^2</f>
        <v>0.13150776959999924</v>
      </c>
      <c r="K795" s="82">
        <f>ABS(Table8[[#This Row],[Erorr ]])</f>
        <v>0.36263999999999896</v>
      </c>
      <c r="L795" s="83">
        <f>Table8[[#This Row],[Abs Erorr ]]/Table8[[#This Row],[Adj Close]]</f>
        <v>7.0622327124862496E-3</v>
      </c>
      <c r="M795" s="85">
        <f t="shared" si="25"/>
        <v>52.535870000000003</v>
      </c>
      <c r="N795" s="82">
        <f>(Table8[[#This Row],[Adj Close]]-Table8[[#This Row],[Forecast 6 Period ]])</f>
        <v>-1.1866699999999994</v>
      </c>
      <c r="O795" s="82">
        <f>Table8[[#This Row],[Erorr 2]]^2</f>
        <v>1.4081856888999986</v>
      </c>
      <c r="P795" s="82">
        <f>ABS(Table8[[#This Row],[Erorr 2]])</f>
        <v>1.1866699999999994</v>
      </c>
      <c r="Q795" s="83">
        <f>Table8[[#This Row],[Abs Erorr 4]]/Table8[[#This Row],[Adj Close]]</f>
        <v>2.310980502130509E-2</v>
      </c>
    </row>
    <row r="796" spans="6:17" x14ac:dyDescent="0.25">
      <c r="F796" s="50">
        <v>44617</v>
      </c>
      <c r="G796" s="51">
        <v>52.240099999999998</v>
      </c>
      <c r="H796" s="82">
        <f t="shared" si="24"/>
        <v>51.349230000000006</v>
      </c>
      <c r="I796" s="82">
        <f>(Table8[[#This Row],[Adj Close]]-Table8[[#This Row],[Forecast 3 Period]])</f>
        <v>0.8908699999999925</v>
      </c>
      <c r="J796" s="82">
        <f>Table8[[#This Row],[Erorr ]]^2</f>
        <v>0.79364935689998661</v>
      </c>
      <c r="K796" s="82">
        <f>ABS(Table8[[#This Row],[Erorr ]])</f>
        <v>0.8908699999999925</v>
      </c>
      <c r="L796" s="83">
        <f>Table8[[#This Row],[Abs Erorr ]]/Table8[[#This Row],[Adj Close]]</f>
        <v>1.7053374706403557E-2</v>
      </c>
      <c r="M796" s="85">
        <f t="shared" si="25"/>
        <v>52.051240000000007</v>
      </c>
      <c r="N796" s="82">
        <f>(Table8[[#This Row],[Adj Close]]-Table8[[#This Row],[Forecast 6 Period ]])</f>
        <v>0.18885999999999115</v>
      </c>
      <c r="O796" s="82">
        <f>Table8[[#This Row],[Erorr 2]]^2</f>
        <v>3.5668099599996658E-2</v>
      </c>
      <c r="P796" s="82">
        <f>ABS(Table8[[#This Row],[Erorr 2]])</f>
        <v>0.18885999999999115</v>
      </c>
      <c r="Q796" s="83">
        <f>Table8[[#This Row],[Abs Erorr 4]]/Table8[[#This Row],[Adj Close]]</f>
        <v>3.6152304455770788E-3</v>
      </c>
    </row>
    <row r="797" spans="6:17" x14ac:dyDescent="0.25">
      <c r="F797" s="50">
        <v>44620</v>
      </c>
      <c r="G797" s="51">
        <v>51.687800000000003</v>
      </c>
      <c r="H797" s="82">
        <f t="shared" si="24"/>
        <v>51.566599999999994</v>
      </c>
      <c r="I797" s="82">
        <f>(Table8[[#This Row],[Adj Close]]-Table8[[#This Row],[Forecast 3 Period]])</f>
        <v>0.12120000000000886</v>
      </c>
      <c r="J797" s="82">
        <f>Table8[[#This Row],[Erorr ]]^2</f>
        <v>1.4689440000002147E-2</v>
      </c>
      <c r="K797" s="82">
        <f>ABS(Table8[[#This Row],[Erorr ]])</f>
        <v>0.12120000000000886</v>
      </c>
      <c r="L797" s="83">
        <f>Table8[[#This Row],[Abs Erorr ]]/Table8[[#This Row],[Adj Close]]</f>
        <v>2.3448473334134719E-3</v>
      </c>
      <c r="M797" s="85">
        <f t="shared" si="25"/>
        <v>51.798230000000004</v>
      </c>
      <c r="N797" s="82">
        <f>(Table8[[#This Row],[Adj Close]]-Table8[[#This Row],[Forecast 6 Period ]])</f>
        <v>-0.11043000000000092</v>
      </c>
      <c r="O797" s="82">
        <f>Table8[[#This Row],[Erorr 2]]^2</f>
        <v>1.2194784900000203E-2</v>
      </c>
      <c r="P797" s="82">
        <f>ABS(Table8[[#This Row],[Erorr 2]])</f>
        <v>0.11043000000000092</v>
      </c>
      <c r="Q797" s="83">
        <f>Table8[[#This Row],[Abs Erorr 4]]/Table8[[#This Row],[Adj Close]]</f>
        <v>2.1364809490827799E-3</v>
      </c>
    </row>
    <row r="798" spans="6:17" x14ac:dyDescent="0.25">
      <c r="F798" s="50">
        <v>44621</v>
      </c>
      <c r="G798" s="51">
        <v>49.451700000000002</v>
      </c>
      <c r="H798" s="82">
        <f t="shared" si="24"/>
        <v>51.751909999999995</v>
      </c>
      <c r="I798" s="82">
        <f>(Table8[[#This Row],[Adj Close]]-Table8[[#This Row],[Forecast 3 Period]])</f>
        <v>-2.3002099999999928</v>
      </c>
      <c r="J798" s="82">
        <f>Table8[[#This Row],[Erorr ]]^2</f>
        <v>5.2909660440999664</v>
      </c>
      <c r="K798" s="82">
        <f>ABS(Table8[[#This Row],[Erorr ]])</f>
        <v>2.3002099999999928</v>
      </c>
      <c r="L798" s="83">
        <f>Table8[[#This Row],[Abs Erorr ]]/Table8[[#This Row],[Adj Close]]</f>
        <v>4.6514275545633268E-2</v>
      </c>
      <c r="M798" s="85">
        <f t="shared" si="25"/>
        <v>51.685100000000006</v>
      </c>
      <c r="N798" s="82">
        <f>(Table8[[#This Row],[Adj Close]]-Table8[[#This Row],[Forecast 6 Period ]])</f>
        <v>-2.2334000000000032</v>
      </c>
      <c r="O798" s="82">
        <f>Table8[[#This Row],[Erorr 2]]^2</f>
        <v>4.9880755600000137</v>
      </c>
      <c r="P798" s="82">
        <f>ABS(Table8[[#This Row],[Erorr 2]])</f>
        <v>2.2334000000000032</v>
      </c>
      <c r="Q798" s="83">
        <f>Table8[[#This Row],[Abs Erorr 4]]/Table8[[#This Row],[Adj Close]]</f>
        <v>4.5163260312587897E-2</v>
      </c>
    </row>
    <row r="799" spans="6:17" x14ac:dyDescent="0.25">
      <c r="F799" s="50">
        <v>44622</v>
      </c>
      <c r="G799" s="51">
        <v>50.939399999999999</v>
      </c>
      <c r="H799" s="82">
        <f t="shared" si="24"/>
        <v>50.959050000000005</v>
      </c>
      <c r="I799" s="82">
        <f>(Table8[[#This Row],[Adj Close]]-Table8[[#This Row],[Forecast 3 Period]])</f>
        <v>-1.9650000000005718E-2</v>
      </c>
      <c r="J799" s="82">
        <f>Table8[[#This Row],[Erorr ]]^2</f>
        <v>3.8612250000022474E-4</v>
      </c>
      <c r="K799" s="82">
        <f>ABS(Table8[[#This Row],[Erorr ]])</f>
        <v>1.9650000000005718E-2</v>
      </c>
      <c r="L799" s="83">
        <f>Table8[[#This Row],[Abs Erorr ]]/Table8[[#This Row],[Adj Close]]</f>
        <v>3.8575248236150637E-4</v>
      </c>
      <c r="M799" s="85">
        <f t="shared" si="25"/>
        <v>51.215610000000005</v>
      </c>
      <c r="N799" s="82">
        <f>(Table8[[#This Row],[Adj Close]]-Table8[[#This Row],[Forecast 6 Period ]])</f>
        <v>-0.27621000000000606</v>
      </c>
      <c r="O799" s="82">
        <f>Table8[[#This Row],[Erorr 2]]^2</f>
        <v>7.6291964100003343E-2</v>
      </c>
      <c r="P799" s="82">
        <f>ABS(Table8[[#This Row],[Erorr 2]])</f>
        <v>0.27621000000000606</v>
      </c>
      <c r="Q799" s="83">
        <f>Table8[[#This Row],[Abs Erorr 4]]/Table8[[#This Row],[Adj Close]]</f>
        <v>5.4223253512998984E-3</v>
      </c>
    </row>
    <row r="800" spans="6:17" x14ac:dyDescent="0.25">
      <c r="F800" s="50">
        <v>44623</v>
      </c>
      <c r="G800" s="51">
        <v>50.057499999999997</v>
      </c>
      <c r="H800" s="82">
        <f t="shared" si="24"/>
        <v>50.717610000000001</v>
      </c>
      <c r="I800" s="82">
        <f>(Table8[[#This Row],[Adj Close]]-Table8[[#This Row],[Forecast 3 Period]])</f>
        <v>-0.66011000000000308</v>
      </c>
      <c r="J800" s="82">
        <f>Table8[[#This Row],[Erorr ]]^2</f>
        <v>0.43574521210000405</v>
      </c>
      <c r="K800" s="82">
        <f>ABS(Table8[[#This Row],[Erorr ]])</f>
        <v>0.66011000000000308</v>
      </c>
      <c r="L800" s="83">
        <f>Table8[[#This Row],[Abs Erorr ]]/Table8[[#This Row],[Adj Close]]</f>
        <v>1.3187034909853731E-2</v>
      </c>
      <c r="M800" s="85">
        <f t="shared" si="25"/>
        <v>51.087320000000005</v>
      </c>
      <c r="N800" s="82">
        <f>(Table8[[#This Row],[Adj Close]]-Table8[[#This Row],[Forecast 6 Period ]])</f>
        <v>-1.029820000000008</v>
      </c>
      <c r="O800" s="82">
        <f>Table8[[#This Row],[Erorr 2]]^2</f>
        <v>1.0605292324000164</v>
      </c>
      <c r="P800" s="82">
        <f>ABS(Table8[[#This Row],[Erorr 2]])</f>
        <v>1.029820000000008</v>
      </c>
      <c r="Q800" s="83">
        <f>Table8[[#This Row],[Abs Erorr 4]]/Table8[[#This Row],[Adj Close]]</f>
        <v>2.0572741347450591E-2</v>
      </c>
    </row>
    <row r="801" spans="6:17" x14ac:dyDescent="0.25">
      <c r="F801" s="50">
        <v>44624</v>
      </c>
      <c r="G801" s="51">
        <v>48.935000000000002</v>
      </c>
      <c r="H801" s="82">
        <f t="shared" si="24"/>
        <v>50.140329999999999</v>
      </c>
      <c r="I801" s="82">
        <f>(Table8[[#This Row],[Adj Close]]-Table8[[#This Row],[Forecast 3 Period]])</f>
        <v>-1.2053299999999965</v>
      </c>
      <c r="J801" s="82">
        <f>Table8[[#This Row],[Erorr ]]^2</f>
        <v>1.4528204088999914</v>
      </c>
      <c r="K801" s="82">
        <f>ABS(Table8[[#This Row],[Erorr ]])</f>
        <v>1.2053299999999965</v>
      </c>
      <c r="L801" s="83">
        <f>Table8[[#This Row],[Abs Erorr ]]/Table8[[#This Row],[Adj Close]]</f>
        <v>2.4631245529784334E-2</v>
      </c>
      <c r="M801" s="85">
        <f t="shared" si="25"/>
        <v>50.786210000000004</v>
      </c>
      <c r="N801" s="82">
        <f>(Table8[[#This Row],[Adj Close]]-Table8[[#This Row],[Forecast 6 Period ]])</f>
        <v>-1.8512100000000018</v>
      </c>
      <c r="O801" s="82">
        <f>Table8[[#This Row],[Erorr 2]]^2</f>
        <v>3.4269784641000065</v>
      </c>
      <c r="P801" s="82">
        <f>ABS(Table8[[#This Row],[Erorr 2]])</f>
        <v>1.8512100000000018</v>
      </c>
      <c r="Q801" s="83">
        <f>Table8[[#This Row],[Abs Erorr 4]]/Table8[[#This Row],[Adj Close]]</f>
        <v>3.7829978542965194E-2</v>
      </c>
    </row>
    <row r="802" spans="6:17" x14ac:dyDescent="0.25">
      <c r="F802" s="50">
        <v>44627</v>
      </c>
      <c r="G802" s="51">
        <v>46.128799999999998</v>
      </c>
      <c r="H802" s="82">
        <f t="shared" si="24"/>
        <v>49.873069999999998</v>
      </c>
      <c r="I802" s="82">
        <f>(Table8[[#This Row],[Adj Close]]-Table8[[#This Row],[Forecast 3 Period]])</f>
        <v>-3.7442700000000002</v>
      </c>
      <c r="J802" s="82">
        <f>Table8[[#This Row],[Erorr ]]^2</f>
        <v>14.019557832900002</v>
      </c>
      <c r="K802" s="82">
        <f>ABS(Table8[[#This Row],[Erorr ]])</f>
        <v>3.7442700000000002</v>
      </c>
      <c r="L802" s="83">
        <f>Table8[[#This Row],[Abs Erorr ]]/Table8[[#This Row],[Adj Close]]</f>
        <v>8.1169898198088841E-2</v>
      </c>
      <c r="M802" s="85">
        <f t="shared" si="25"/>
        <v>50.269510000000004</v>
      </c>
      <c r="N802" s="82">
        <f>(Table8[[#This Row],[Adj Close]]-Table8[[#This Row],[Forecast 6 Period ]])</f>
        <v>-4.1407100000000057</v>
      </c>
      <c r="O802" s="82">
        <f>Table8[[#This Row],[Erorr 2]]^2</f>
        <v>17.145479304100046</v>
      </c>
      <c r="P802" s="82">
        <f>ABS(Table8[[#This Row],[Erorr 2]])</f>
        <v>4.1407100000000057</v>
      </c>
      <c r="Q802" s="83">
        <f>Table8[[#This Row],[Abs Erorr 4]]/Table8[[#This Row],[Adj Close]]</f>
        <v>8.9764095315724796E-2</v>
      </c>
    </row>
    <row r="803" spans="6:17" x14ac:dyDescent="0.25">
      <c r="F803" s="50">
        <v>44628</v>
      </c>
      <c r="G803" s="51">
        <v>46.280200000000001</v>
      </c>
      <c r="H803" s="82">
        <f t="shared" si="24"/>
        <v>48.149269999999994</v>
      </c>
      <c r="I803" s="82">
        <f>(Table8[[#This Row],[Adj Close]]-Table8[[#This Row],[Forecast 3 Period]])</f>
        <v>-1.8690699999999936</v>
      </c>
      <c r="J803" s="82">
        <f>Table8[[#This Row],[Erorr ]]^2</f>
        <v>3.4934226648999758</v>
      </c>
      <c r="K803" s="82">
        <f>ABS(Table8[[#This Row],[Erorr ]])</f>
        <v>1.8690699999999936</v>
      </c>
      <c r="L803" s="83">
        <f>Table8[[#This Row],[Abs Erorr ]]/Table8[[#This Row],[Adj Close]]</f>
        <v>4.0385953388273894E-2</v>
      </c>
      <c r="M803" s="85">
        <f t="shared" si="25"/>
        <v>49.326089999999994</v>
      </c>
      <c r="N803" s="82">
        <f>(Table8[[#This Row],[Adj Close]]-Table8[[#This Row],[Forecast 6 Period ]])</f>
        <v>-3.0458899999999929</v>
      </c>
      <c r="O803" s="82">
        <f>Table8[[#This Row],[Erorr 2]]^2</f>
        <v>9.2774458920999567</v>
      </c>
      <c r="P803" s="82">
        <f>ABS(Table8[[#This Row],[Erorr 2]])</f>
        <v>3.0458899999999929</v>
      </c>
      <c r="Q803" s="83">
        <f>Table8[[#This Row],[Abs Erorr 4]]/Table8[[#This Row],[Adj Close]]</f>
        <v>6.5814106248460305E-2</v>
      </c>
    </row>
    <row r="804" spans="6:17" x14ac:dyDescent="0.25">
      <c r="F804" s="50">
        <v>44629</v>
      </c>
      <c r="G804" s="51">
        <v>48.115299999999998</v>
      </c>
      <c r="H804" s="82">
        <f t="shared" si="24"/>
        <v>47.031220000000005</v>
      </c>
      <c r="I804" s="82">
        <f>(Table8[[#This Row],[Adj Close]]-Table8[[#This Row],[Forecast 3 Period]])</f>
        <v>1.084079999999993</v>
      </c>
      <c r="J804" s="82">
        <f>Table8[[#This Row],[Erorr ]]^2</f>
        <v>1.1752294463999848</v>
      </c>
      <c r="K804" s="82">
        <f>ABS(Table8[[#This Row],[Erorr ]])</f>
        <v>1.084079999999993</v>
      </c>
      <c r="L804" s="83">
        <f>Table8[[#This Row],[Abs Erorr ]]/Table8[[#This Row],[Adj Close]]</f>
        <v>2.2530878951185863E-2</v>
      </c>
      <c r="M804" s="85">
        <f t="shared" si="25"/>
        <v>48.319410000000005</v>
      </c>
      <c r="N804" s="82">
        <f>(Table8[[#This Row],[Adj Close]]-Table8[[#This Row],[Forecast 6 Period ]])</f>
        <v>-0.20411000000000712</v>
      </c>
      <c r="O804" s="82">
        <f>Table8[[#This Row],[Erorr 2]]^2</f>
        <v>4.1660892100002907E-2</v>
      </c>
      <c r="P804" s="82">
        <f>ABS(Table8[[#This Row],[Erorr 2]])</f>
        <v>0.20411000000000712</v>
      </c>
      <c r="Q804" s="83">
        <f>Table8[[#This Row],[Abs Erorr 4]]/Table8[[#This Row],[Adj Close]]</f>
        <v>4.2421017846715524E-3</v>
      </c>
    </row>
    <row r="805" spans="6:17" x14ac:dyDescent="0.25">
      <c r="F805" s="50">
        <v>44630</v>
      </c>
      <c r="G805" s="51">
        <v>48.052300000000002</v>
      </c>
      <c r="H805" s="82">
        <f t="shared" si="24"/>
        <v>46.968820000000001</v>
      </c>
      <c r="I805" s="82">
        <f>(Table8[[#This Row],[Adj Close]]-Table8[[#This Row],[Forecast 3 Period]])</f>
        <v>1.0834800000000016</v>
      </c>
      <c r="J805" s="82">
        <f>Table8[[#This Row],[Erorr ]]^2</f>
        <v>1.1739289104000035</v>
      </c>
      <c r="K805" s="82">
        <f>ABS(Table8[[#This Row],[Erorr ]])</f>
        <v>1.0834800000000016</v>
      </c>
      <c r="L805" s="83">
        <f>Table8[[#This Row],[Abs Erorr ]]/Table8[[#This Row],[Adj Close]]</f>
        <v>2.2547932148929428E-2</v>
      </c>
      <c r="M805" s="85">
        <f t="shared" si="25"/>
        <v>47.991550000000004</v>
      </c>
      <c r="N805" s="82">
        <f>(Table8[[#This Row],[Adj Close]]-Table8[[#This Row],[Forecast 6 Period ]])</f>
        <v>6.0749999999998749E-2</v>
      </c>
      <c r="O805" s="82">
        <f>Table8[[#This Row],[Erorr 2]]^2</f>
        <v>3.690562499999848E-3</v>
      </c>
      <c r="P805" s="82">
        <f>ABS(Table8[[#This Row],[Erorr 2]])</f>
        <v>6.0749999999998749E-2</v>
      </c>
      <c r="Q805" s="83">
        <f>Table8[[#This Row],[Abs Erorr 4]]/Table8[[#This Row],[Adj Close]]</f>
        <v>1.2642474969980365E-3</v>
      </c>
    </row>
    <row r="806" spans="6:17" x14ac:dyDescent="0.25">
      <c r="F806" s="50">
        <v>44631</v>
      </c>
      <c r="G806" s="51">
        <v>48.124299999999998</v>
      </c>
      <c r="H806" s="82">
        <f t="shared" si="24"/>
        <v>47.539569999999998</v>
      </c>
      <c r="I806" s="82">
        <f>(Table8[[#This Row],[Adj Close]]-Table8[[#This Row],[Forecast 3 Period]])</f>
        <v>0.58473000000000042</v>
      </c>
      <c r="J806" s="82">
        <f>Table8[[#This Row],[Erorr ]]^2</f>
        <v>0.3419091729000005</v>
      </c>
      <c r="K806" s="82">
        <f>ABS(Table8[[#This Row],[Erorr ]])</f>
        <v>0.58473000000000042</v>
      </c>
      <c r="L806" s="83">
        <f>Table8[[#This Row],[Abs Erorr ]]/Table8[[#This Row],[Adj Close]]</f>
        <v>1.2150410499477404E-2</v>
      </c>
      <c r="M806" s="85">
        <f t="shared" si="25"/>
        <v>47.614570000000008</v>
      </c>
      <c r="N806" s="82">
        <f>(Table8[[#This Row],[Adj Close]]-Table8[[#This Row],[Forecast 6 Period ]])</f>
        <v>0.50972999999999047</v>
      </c>
      <c r="O806" s="82">
        <f>Table8[[#This Row],[Erorr 2]]^2</f>
        <v>0.25982467289999028</v>
      </c>
      <c r="P806" s="82">
        <f>ABS(Table8[[#This Row],[Erorr 2]])</f>
        <v>0.50972999999999047</v>
      </c>
      <c r="Q806" s="83">
        <f>Table8[[#This Row],[Abs Erorr 4]]/Table8[[#This Row],[Adj Close]]</f>
        <v>1.0591946272465064E-2</v>
      </c>
    </row>
    <row r="807" spans="6:17" x14ac:dyDescent="0.25">
      <c r="F807" s="50">
        <v>44634</v>
      </c>
      <c r="G807" s="51">
        <v>48.493099999999998</v>
      </c>
      <c r="H807" s="82">
        <f t="shared" si="24"/>
        <v>48.1</v>
      </c>
      <c r="I807" s="82">
        <f>(Table8[[#This Row],[Adj Close]]-Table8[[#This Row],[Forecast 3 Period]])</f>
        <v>0.3930999999999969</v>
      </c>
      <c r="J807" s="82">
        <f>Table8[[#This Row],[Erorr ]]^2</f>
        <v>0.15452760999999757</v>
      </c>
      <c r="K807" s="82">
        <f>ABS(Table8[[#This Row],[Erorr ]])</f>
        <v>0.3930999999999969</v>
      </c>
      <c r="L807" s="83">
        <f>Table8[[#This Row],[Abs Erorr ]]/Table8[[#This Row],[Adj Close]]</f>
        <v>8.10630790772289E-3</v>
      </c>
      <c r="M807" s="85">
        <f t="shared" si="25"/>
        <v>47.620800000000003</v>
      </c>
      <c r="N807" s="82">
        <f>(Table8[[#This Row],[Adj Close]]-Table8[[#This Row],[Forecast 6 Period ]])</f>
        <v>0.87229999999999563</v>
      </c>
      <c r="O807" s="82">
        <f>Table8[[#This Row],[Erorr 2]]^2</f>
        <v>0.76090728999999235</v>
      </c>
      <c r="P807" s="82">
        <f>ABS(Table8[[#This Row],[Erorr 2]])</f>
        <v>0.87229999999999563</v>
      </c>
      <c r="Q807" s="83">
        <f>Table8[[#This Row],[Abs Erorr 4]]/Table8[[#This Row],[Adj Close]]</f>
        <v>1.7988126145781474E-2</v>
      </c>
    </row>
    <row r="808" spans="6:17" x14ac:dyDescent="0.25">
      <c r="F808" s="50">
        <v>44635</v>
      </c>
      <c r="G808" s="51">
        <v>49.500500000000002</v>
      </c>
      <c r="H808" s="82">
        <f t="shared" si="24"/>
        <v>48.250219999999999</v>
      </c>
      <c r="I808" s="82">
        <f>(Table8[[#This Row],[Adj Close]]-Table8[[#This Row],[Forecast 3 Period]])</f>
        <v>1.2502800000000036</v>
      </c>
      <c r="J808" s="82">
        <f>Table8[[#This Row],[Erorr ]]^2</f>
        <v>1.5632000784000091</v>
      </c>
      <c r="K808" s="82">
        <f>ABS(Table8[[#This Row],[Erorr ]])</f>
        <v>1.2502800000000036</v>
      </c>
      <c r="L808" s="83">
        <f>Table8[[#This Row],[Abs Erorr ]]/Table8[[#This Row],[Adj Close]]</f>
        <v>2.5257926687609289E-2</v>
      </c>
      <c r="M808" s="85">
        <f t="shared" si="25"/>
        <v>47.797899999999998</v>
      </c>
      <c r="N808" s="82">
        <f>(Table8[[#This Row],[Adj Close]]-Table8[[#This Row],[Forecast 6 Period ]])</f>
        <v>1.7026000000000039</v>
      </c>
      <c r="O808" s="82">
        <f>Table8[[#This Row],[Erorr 2]]^2</f>
        <v>2.8988467600000134</v>
      </c>
      <c r="P808" s="82">
        <f>ABS(Table8[[#This Row],[Erorr 2]])</f>
        <v>1.7026000000000039</v>
      </c>
      <c r="Q808" s="83">
        <f>Table8[[#This Row],[Abs Erorr 4]]/Table8[[#This Row],[Adj Close]]</f>
        <v>3.4395612165533759E-2</v>
      </c>
    </row>
    <row r="809" spans="6:17" x14ac:dyDescent="0.25">
      <c r="F809" s="50">
        <v>44636</v>
      </c>
      <c r="G809" s="51">
        <v>50.957700000000003</v>
      </c>
      <c r="H809" s="82">
        <f t="shared" si="24"/>
        <v>48.785420000000002</v>
      </c>
      <c r="I809" s="82">
        <f>(Table8[[#This Row],[Adj Close]]-Table8[[#This Row],[Forecast 3 Period]])</f>
        <v>2.1722800000000007</v>
      </c>
      <c r="J809" s="82">
        <f>Table8[[#This Row],[Erorr ]]^2</f>
        <v>4.7188003984000026</v>
      </c>
      <c r="K809" s="82">
        <f>ABS(Table8[[#This Row],[Erorr ]])</f>
        <v>2.1722800000000007</v>
      </c>
      <c r="L809" s="83">
        <f>Table8[[#This Row],[Abs Erorr ]]/Table8[[#This Row],[Adj Close]]</f>
        <v>4.2629082552783984E-2</v>
      </c>
      <c r="M809" s="85">
        <f t="shared" si="25"/>
        <v>48.273589999999999</v>
      </c>
      <c r="N809" s="82">
        <f>(Table8[[#This Row],[Adj Close]]-Table8[[#This Row],[Forecast 6 Period ]])</f>
        <v>2.684110000000004</v>
      </c>
      <c r="O809" s="82">
        <f>Table8[[#This Row],[Erorr 2]]^2</f>
        <v>7.2044464921000211</v>
      </c>
      <c r="P809" s="82">
        <f>ABS(Table8[[#This Row],[Erorr 2]])</f>
        <v>2.684110000000004</v>
      </c>
      <c r="Q809" s="83">
        <f>Table8[[#This Row],[Abs Erorr 4]]/Table8[[#This Row],[Adj Close]]</f>
        <v>5.2673295694271989E-2</v>
      </c>
    </row>
    <row r="810" spans="6:17" x14ac:dyDescent="0.25">
      <c r="F810" s="50">
        <v>44637</v>
      </c>
      <c r="G810" s="51">
        <v>51.479500000000002</v>
      </c>
      <c r="H810" s="82">
        <f t="shared" si="24"/>
        <v>49.781160000000007</v>
      </c>
      <c r="I810" s="82">
        <f>(Table8[[#This Row],[Adj Close]]-Table8[[#This Row],[Forecast 3 Period]])</f>
        <v>1.6983399999999946</v>
      </c>
      <c r="J810" s="82">
        <f>Table8[[#This Row],[Erorr ]]^2</f>
        <v>2.8843587555999819</v>
      </c>
      <c r="K810" s="82">
        <f>ABS(Table8[[#This Row],[Erorr ]])</f>
        <v>1.6983399999999946</v>
      </c>
      <c r="L810" s="83">
        <f>Table8[[#This Row],[Abs Erorr ]]/Table8[[#This Row],[Adj Close]]</f>
        <v>3.2990607911887154E-2</v>
      </c>
      <c r="M810" s="85">
        <f t="shared" si="25"/>
        <v>49.031880000000001</v>
      </c>
      <c r="N810" s="82">
        <f>(Table8[[#This Row],[Adj Close]]-Table8[[#This Row],[Forecast 6 Period ]])</f>
        <v>2.4476200000000006</v>
      </c>
      <c r="O810" s="82">
        <f>Table8[[#This Row],[Erorr 2]]^2</f>
        <v>5.9908436644000025</v>
      </c>
      <c r="P810" s="82">
        <f>ABS(Table8[[#This Row],[Erorr 2]])</f>
        <v>2.4476200000000006</v>
      </c>
      <c r="Q810" s="83">
        <f>Table8[[#This Row],[Abs Erorr 4]]/Table8[[#This Row],[Adj Close]]</f>
        <v>4.7545527831466906E-2</v>
      </c>
    </row>
    <row r="811" spans="6:17" x14ac:dyDescent="0.25">
      <c r="F811" s="50">
        <v>44638</v>
      </c>
      <c r="G811" s="51">
        <v>51.713299999999997</v>
      </c>
      <c r="H811" s="82">
        <f t="shared" si="24"/>
        <v>50.729260000000004</v>
      </c>
      <c r="I811" s="82">
        <f>(Table8[[#This Row],[Adj Close]]-Table8[[#This Row],[Forecast 3 Period]])</f>
        <v>0.98403999999999314</v>
      </c>
      <c r="J811" s="82">
        <f>Table8[[#This Row],[Erorr ]]^2</f>
        <v>0.96833472159998646</v>
      </c>
      <c r="K811" s="82">
        <f>ABS(Table8[[#This Row],[Erorr ]])</f>
        <v>0.98403999999999314</v>
      </c>
      <c r="L811" s="83">
        <f>Table8[[#This Row],[Abs Erorr ]]/Table8[[#This Row],[Adj Close]]</f>
        <v>1.902876049294849E-2</v>
      </c>
      <c r="M811" s="85">
        <f t="shared" si="25"/>
        <v>49.703820000000007</v>
      </c>
      <c r="N811" s="82">
        <f>(Table8[[#This Row],[Adj Close]]-Table8[[#This Row],[Forecast 6 Period ]])</f>
        <v>2.0094799999999893</v>
      </c>
      <c r="O811" s="82">
        <f>Table8[[#This Row],[Erorr 2]]^2</f>
        <v>4.0380098703999572</v>
      </c>
      <c r="P811" s="82">
        <f>ABS(Table8[[#This Row],[Erorr 2]])</f>
        <v>2.0094799999999893</v>
      </c>
      <c r="Q811" s="83">
        <f>Table8[[#This Row],[Abs Erorr 4]]/Table8[[#This Row],[Adj Close]]</f>
        <v>3.8858088731525339E-2</v>
      </c>
    </row>
    <row r="812" spans="6:17" x14ac:dyDescent="0.25">
      <c r="F812" s="50">
        <v>44641</v>
      </c>
      <c r="G812" s="51">
        <v>50.786799999999999</v>
      </c>
      <c r="H812" s="82">
        <f t="shared" si="24"/>
        <v>51.41648</v>
      </c>
      <c r="I812" s="82">
        <f>(Table8[[#This Row],[Adj Close]]-Table8[[#This Row],[Forecast 3 Period]])</f>
        <v>-0.62968000000000046</v>
      </c>
      <c r="J812" s="82">
        <f>Table8[[#This Row],[Erorr ]]^2</f>
        <v>0.39649690240000057</v>
      </c>
      <c r="K812" s="82">
        <f>ABS(Table8[[#This Row],[Erorr ]])</f>
        <v>0.62968000000000046</v>
      </c>
      <c r="L812" s="83">
        <f>Table8[[#This Row],[Abs Erorr ]]/Table8[[#This Row],[Adj Close]]</f>
        <v>1.2398497247316242E-2</v>
      </c>
      <c r="M812" s="85">
        <f t="shared" si="25"/>
        <v>50.391940000000005</v>
      </c>
      <c r="N812" s="82">
        <f>(Table8[[#This Row],[Adj Close]]-Table8[[#This Row],[Forecast 6 Period ]])</f>
        <v>0.39485999999999422</v>
      </c>
      <c r="O812" s="82">
        <f>Table8[[#This Row],[Erorr 2]]^2</f>
        <v>0.15591441959999544</v>
      </c>
      <c r="P812" s="82">
        <f>ABS(Table8[[#This Row],[Erorr 2]])</f>
        <v>0.39485999999999422</v>
      </c>
      <c r="Q812" s="83">
        <f>Table8[[#This Row],[Abs Erorr 4]]/Table8[[#This Row],[Adj Close]]</f>
        <v>7.7748548835523054E-3</v>
      </c>
    </row>
    <row r="813" spans="6:17" x14ac:dyDescent="0.25">
      <c r="F813" s="50">
        <v>44642</v>
      </c>
      <c r="G813" s="51">
        <v>51.011699999999998</v>
      </c>
      <c r="H813" s="82">
        <f t="shared" si="24"/>
        <v>51.272559999999999</v>
      </c>
      <c r="I813" s="82">
        <f>(Table8[[#This Row],[Adj Close]]-Table8[[#This Row],[Forecast 3 Period]])</f>
        <v>-0.26086000000000098</v>
      </c>
      <c r="J813" s="82">
        <f>Table8[[#This Row],[Erorr ]]^2</f>
        <v>6.8047939600000509E-2</v>
      </c>
      <c r="K813" s="82">
        <f>ABS(Table8[[#This Row],[Erorr ]])</f>
        <v>0.26086000000000098</v>
      </c>
      <c r="L813" s="83">
        <f>Table8[[#This Row],[Abs Erorr ]]/Table8[[#This Row],[Adj Close]]</f>
        <v>5.113728811233521E-3</v>
      </c>
      <c r="M813" s="85">
        <f t="shared" si="25"/>
        <v>50.786820000000006</v>
      </c>
      <c r="N813" s="82">
        <f>(Table8[[#This Row],[Adj Close]]-Table8[[#This Row],[Forecast 6 Period ]])</f>
        <v>0.22487999999999175</v>
      </c>
      <c r="O813" s="82">
        <f>Table8[[#This Row],[Erorr 2]]^2</f>
        <v>5.0571014399996291E-2</v>
      </c>
      <c r="P813" s="82">
        <f>ABS(Table8[[#This Row],[Erorr 2]])</f>
        <v>0.22487999999999175</v>
      </c>
      <c r="Q813" s="83">
        <f>Table8[[#This Row],[Abs Erorr 4]]/Table8[[#This Row],[Adj Close]]</f>
        <v>4.4084004257845116E-3</v>
      </c>
    </row>
    <row r="814" spans="6:17" x14ac:dyDescent="0.25">
      <c r="F814" s="50">
        <v>44643</v>
      </c>
      <c r="G814" s="51">
        <v>50.049199999999999</v>
      </c>
      <c r="H814" s="82">
        <f t="shared" si="24"/>
        <v>51.154710000000001</v>
      </c>
      <c r="I814" s="82">
        <f>(Table8[[#This Row],[Adj Close]]-Table8[[#This Row],[Forecast 3 Period]])</f>
        <v>-1.1055100000000024</v>
      </c>
      <c r="J814" s="82">
        <f>Table8[[#This Row],[Erorr ]]^2</f>
        <v>1.2221523601000053</v>
      </c>
      <c r="K814" s="82">
        <f>ABS(Table8[[#This Row],[Erorr ]])</f>
        <v>1.1055100000000024</v>
      </c>
      <c r="L814" s="83">
        <f>Table8[[#This Row],[Abs Erorr ]]/Table8[[#This Row],[Adj Close]]</f>
        <v>2.208846495048877E-2</v>
      </c>
      <c r="M814" s="85">
        <f t="shared" si="25"/>
        <v>51.044080000000008</v>
      </c>
      <c r="N814" s="82">
        <f>(Table8[[#This Row],[Adj Close]]-Table8[[#This Row],[Forecast 6 Period ]])</f>
        <v>-0.99488000000000909</v>
      </c>
      <c r="O814" s="82">
        <f>Table8[[#This Row],[Erorr 2]]^2</f>
        <v>0.98978621440001813</v>
      </c>
      <c r="P814" s="82">
        <f>ABS(Table8[[#This Row],[Erorr 2]])</f>
        <v>0.99488000000000909</v>
      </c>
      <c r="Q814" s="83">
        <f>Table8[[#This Row],[Abs Erorr 4]]/Table8[[#This Row],[Adj Close]]</f>
        <v>1.9878040008631689E-2</v>
      </c>
    </row>
    <row r="815" spans="6:17" x14ac:dyDescent="0.25">
      <c r="F815" s="50">
        <v>44644</v>
      </c>
      <c r="G815" s="51">
        <v>50.588900000000002</v>
      </c>
      <c r="H815" s="82">
        <f t="shared" si="24"/>
        <v>50.559229999999999</v>
      </c>
      <c r="I815" s="82">
        <f>(Table8[[#This Row],[Adj Close]]-Table8[[#This Row],[Forecast 3 Period]])</f>
        <v>2.9670000000002972E-2</v>
      </c>
      <c r="J815" s="82">
        <f>Table8[[#This Row],[Erorr ]]^2</f>
        <v>8.8030890000017638E-4</v>
      </c>
      <c r="K815" s="82">
        <f>ABS(Table8[[#This Row],[Erorr ]])</f>
        <v>2.9670000000002972E-2</v>
      </c>
      <c r="L815" s="83">
        <f>Table8[[#This Row],[Abs Erorr ]]/Table8[[#This Row],[Adj Close]]</f>
        <v>5.864922937641058E-4</v>
      </c>
      <c r="M815" s="85">
        <f t="shared" si="25"/>
        <v>50.955920000000006</v>
      </c>
      <c r="N815" s="82">
        <f>(Table8[[#This Row],[Adj Close]]-Table8[[#This Row],[Forecast 6 Period ]])</f>
        <v>-0.36702000000000368</v>
      </c>
      <c r="O815" s="82">
        <f>Table8[[#This Row],[Erorr 2]]^2</f>
        <v>0.13470368040000269</v>
      </c>
      <c r="P815" s="82">
        <f>ABS(Table8[[#This Row],[Erorr 2]])</f>
        <v>0.36702000000000368</v>
      </c>
      <c r="Q815" s="83">
        <f>Table8[[#This Row],[Abs Erorr 4]]/Table8[[#This Row],[Adj Close]]</f>
        <v>7.254951184943805E-3</v>
      </c>
    </row>
    <row r="816" spans="6:17" x14ac:dyDescent="0.25">
      <c r="F816" s="50">
        <v>44645</v>
      </c>
      <c r="G816" s="51">
        <v>51.605400000000003</v>
      </c>
      <c r="H816" s="82">
        <f t="shared" si="24"/>
        <v>50.553830000000005</v>
      </c>
      <c r="I816" s="82">
        <f>(Table8[[#This Row],[Adj Close]]-Table8[[#This Row],[Forecast 3 Period]])</f>
        <v>1.0515699999999981</v>
      </c>
      <c r="J816" s="82">
        <f>Table8[[#This Row],[Erorr ]]^2</f>
        <v>1.105799464899996</v>
      </c>
      <c r="K816" s="82">
        <f>ABS(Table8[[#This Row],[Erorr ]])</f>
        <v>1.0515699999999981</v>
      </c>
      <c r="L816" s="83">
        <f>Table8[[#This Row],[Abs Erorr ]]/Table8[[#This Row],[Adj Close]]</f>
        <v>2.0377131075430054E-2</v>
      </c>
      <c r="M816" s="85">
        <f t="shared" si="25"/>
        <v>50.806599999999996</v>
      </c>
      <c r="N816" s="82">
        <f>(Table8[[#This Row],[Adj Close]]-Table8[[#This Row],[Forecast 6 Period ]])</f>
        <v>0.79880000000000706</v>
      </c>
      <c r="O816" s="82">
        <f>Table8[[#This Row],[Erorr 2]]^2</f>
        <v>0.63808144000001132</v>
      </c>
      <c r="P816" s="82">
        <f>ABS(Table8[[#This Row],[Erorr 2]])</f>
        <v>0.79880000000000706</v>
      </c>
      <c r="Q816" s="83">
        <f>Table8[[#This Row],[Abs Erorr 4]]/Table8[[#This Row],[Adj Close]]</f>
        <v>1.5479000259662885E-2</v>
      </c>
    </row>
    <row r="817" spans="6:17" x14ac:dyDescent="0.25">
      <c r="F817" s="50">
        <v>44648</v>
      </c>
      <c r="G817" s="51">
        <v>51.668399999999998</v>
      </c>
      <c r="H817" s="82">
        <f t="shared" si="24"/>
        <v>50.833590000000001</v>
      </c>
      <c r="I817" s="82">
        <f>(Table8[[#This Row],[Adj Close]]-Table8[[#This Row],[Forecast 3 Period]])</f>
        <v>0.83480999999999739</v>
      </c>
      <c r="J817" s="82">
        <f>Table8[[#This Row],[Erorr ]]^2</f>
        <v>0.69690773609999568</v>
      </c>
      <c r="K817" s="82">
        <f>ABS(Table8[[#This Row],[Erorr ]])</f>
        <v>0.83480999999999739</v>
      </c>
      <c r="L817" s="83">
        <f>Table8[[#This Row],[Abs Erorr ]]/Table8[[#This Row],[Adj Close]]</f>
        <v>1.6157070859558208E-2</v>
      </c>
      <c r="M817" s="85">
        <f t="shared" si="25"/>
        <v>50.901050000000005</v>
      </c>
      <c r="N817" s="82">
        <f>(Table8[[#This Row],[Adj Close]]-Table8[[#This Row],[Forecast 6 Period ]])</f>
        <v>0.76734999999999332</v>
      </c>
      <c r="O817" s="82">
        <f>Table8[[#This Row],[Erorr 2]]^2</f>
        <v>0.58882602249998972</v>
      </c>
      <c r="P817" s="82">
        <f>ABS(Table8[[#This Row],[Erorr 2]])</f>
        <v>0.76734999999999332</v>
      </c>
      <c r="Q817" s="83">
        <f>Table8[[#This Row],[Abs Erorr 4]]/Table8[[#This Row],[Adj Close]]</f>
        <v>1.4851437242105298E-2</v>
      </c>
    </row>
    <row r="818" spans="6:17" x14ac:dyDescent="0.25">
      <c r="F818" s="50">
        <v>44649</v>
      </c>
      <c r="G818" s="51">
        <v>53.629300000000001</v>
      </c>
      <c r="H818" s="82">
        <f t="shared" si="24"/>
        <v>51.325650000000003</v>
      </c>
      <c r="I818" s="82">
        <f>(Table8[[#This Row],[Adj Close]]-Table8[[#This Row],[Forecast 3 Period]])</f>
        <v>2.3036499999999975</v>
      </c>
      <c r="J818" s="82">
        <f>Table8[[#This Row],[Erorr ]]^2</f>
        <v>5.3068033224999889</v>
      </c>
      <c r="K818" s="82">
        <f>ABS(Table8[[#This Row],[Erorr ]])</f>
        <v>2.3036499999999975</v>
      </c>
      <c r="L818" s="83">
        <f>Table8[[#This Row],[Abs Erorr ]]/Table8[[#This Row],[Adj Close]]</f>
        <v>4.2955063743140363E-2</v>
      </c>
      <c r="M818" s="85">
        <f t="shared" si="25"/>
        <v>50.962229999999998</v>
      </c>
      <c r="N818" s="82">
        <f>(Table8[[#This Row],[Adj Close]]-Table8[[#This Row],[Forecast 6 Period ]])</f>
        <v>2.6670700000000025</v>
      </c>
      <c r="O818" s="82">
        <f>Table8[[#This Row],[Erorr 2]]^2</f>
        <v>7.1132623849000129</v>
      </c>
      <c r="P818" s="82">
        <f>ABS(Table8[[#This Row],[Erorr 2]])</f>
        <v>2.6670700000000025</v>
      </c>
      <c r="Q818" s="83">
        <f>Table8[[#This Row],[Abs Erorr 4]]/Table8[[#This Row],[Adj Close]]</f>
        <v>4.9731583294952621E-2</v>
      </c>
    </row>
    <row r="819" spans="6:17" x14ac:dyDescent="0.25">
      <c r="F819" s="50">
        <v>44650</v>
      </c>
      <c r="G819" s="51">
        <v>52.540900000000001</v>
      </c>
      <c r="H819" s="82">
        <f t="shared" si="24"/>
        <v>52.433860000000003</v>
      </c>
      <c r="I819" s="82">
        <f>(Table8[[#This Row],[Adj Close]]-Table8[[#This Row],[Forecast 3 Period]])</f>
        <v>0.1070399999999978</v>
      </c>
      <c r="J819" s="82">
        <f>Table8[[#This Row],[Erorr ]]^2</f>
        <v>1.1457561599999529E-2</v>
      </c>
      <c r="K819" s="82">
        <f>ABS(Table8[[#This Row],[Erorr ]])</f>
        <v>0.1070399999999978</v>
      </c>
      <c r="L819" s="83">
        <f>Table8[[#This Row],[Abs Erorr ]]/Table8[[#This Row],[Adj Close]]</f>
        <v>2.0372700125045021E-3</v>
      </c>
      <c r="M819" s="85">
        <f t="shared" si="25"/>
        <v>51.604489999999998</v>
      </c>
      <c r="N819" s="82">
        <f>(Table8[[#This Row],[Adj Close]]-Table8[[#This Row],[Forecast 6 Period ]])</f>
        <v>0.93641000000000219</v>
      </c>
      <c r="O819" s="82">
        <f>Table8[[#This Row],[Erorr 2]]^2</f>
        <v>0.87686368810000415</v>
      </c>
      <c r="P819" s="82">
        <f>ABS(Table8[[#This Row],[Erorr 2]])</f>
        <v>0.93641000000000219</v>
      </c>
      <c r="Q819" s="83">
        <f>Table8[[#This Row],[Abs Erorr 4]]/Table8[[#This Row],[Adj Close]]</f>
        <v>1.782249637901144E-2</v>
      </c>
    </row>
    <row r="820" spans="6:17" x14ac:dyDescent="0.25">
      <c r="F820" s="50">
        <v>44651</v>
      </c>
      <c r="G820" s="51">
        <v>51.146599999999999</v>
      </c>
      <c r="H820" s="82">
        <f t="shared" si="24"/>
        <v>52.605670000000003</v>
      </c>
      <c r="I820" s="82">
        <f>(Table8[[#This Row],[Adj Close]]-Table8[[#This Row],[Forecast 3 Period]])</f>
        <v>-1.4590700000000041</v>
      </c>
      <c r="J820" s="82">
        <f>Table8[[#This Row],[Erorr ]]^2</f>
        <v>2.1288852649000121</v>
      </c>
      <c r="K820" s="82">
        <f>ABS(Table8[[#This Row],[Erorr ]])</f>
        <v>1.4590700000000041</v>
      </c>
      <c r="L820" s="83">
        <f>Table8[[#This Row],[Abs Erorr ]]/Table8[[#This Row],[Adj Close]]</f>
        <v>2.8527213930153797E-2</v>
      </c>
      <c r="M820" s="85">
        <f t="shared" si="25"/>
        <v>51.95261</v>
      </c>
      <c r="N820" s="82">
        <f>(Table8[[#This Row],[Adj Close]]-Table8[[#This Row],[Forecast 6 Period ]])</f>
        <v>-0.80601000000000056</v>
      </c>
      <c r="O820" s="82">
        <f>Table8[[#This Row],[Erorr 2]]^2</f>
        <v>0.64965212010000095</v>
      </c>
      <c r="P820" s="82">
        <f>ABS(Table8[[#This Row],[Erorr 2]])</f>
        <v>0.80601000000000056</v>
      </c>
      <c r="Q820" s="83">
        <f>Table8[[#This Row],[Abs Erorr 4]]/Table8[[#This Row],[Adj Close]]</f>
        <v>1.575881876801196E-2</v>
      </c>
    </row>
    <row r="821" spans="6:17" x14ac:dyDescent="0.25">
      <c r="F821" s="50">
        <v>44652</v>
      </c>
      <c r="G821" s="51">
        <v>50.858800000000002</v>
      </c>
      <c r="H821" s="82">
        <f t="shared" si="24"/>
        <v>52.309700000000007</v>
      </c>
      <c r="I821" s="82">
        <f>(Table8[[#This Row],[Adj Close]]-Table8[[#This Row],[Forecast 3 Period]])</f>
        <v>-1.4509000000000043</v>
      </c>
      <c r="J821" s="82">
        <f>Table8[[#This Row],[Erorr ]]^2</f>
        <v>2.1051108100000127</v>
      </c>
      <c r="K821" s="82">
        <f>ABS(Table8[[#This Row],[Erorr ]])</f>
        <v>1.4509000000000043</v>
      </c>
      <c r="L821" s="83">
        <f>Table8[[#This Row],[Abs Erorr ]]/Table8[[#This Row],[Adj Close]]</f>
        <v>2.8528003020126393E-2</v>
      </c>
      <c r="M821" s="85">
        <f t="shared" si="25"/>
        <v>52.016470000000005</v>
      </c>
      <c r="N821" s="82">
        <f>(Table8[[#This Row],[Adj Close]]-Table8[[#This Row],[Forecast 6 Period ]])</f>
        <v>-1.1576700000000031</v>
      </c>
      <c r="O821" s="82">
        <f>Table8[[#This Row],[Erorr 2]]^2</f>
        <v>1.3401998289000072</v>
      </c>
      <c r="P821" s="82">
        <f>ABS(Table8[[#This Row],[Erorr 2]])</f>
        <v>1.1576700000000031</v>
      </c>
      <c r="Q821" s="83">
        <f>Table8[[#This Row],[Abs Erorr 4]]/Table8[[#This Row],[Adj Close]]</f>
        <v>2.2762432460065967E-2</v>
      </c>
    </row>
    <row r="822" spans="6:17" x14ac:dyDescent="0.25">
      <c r="F822" s="50">
        <v>44655</v>
      </c>
      <c r="G822" s="51">
        <v>51.209600000000002</v>
      </c>
      <c r="H822" s="82">
        <f t="shared" si="24"/>
        <v>51.449770000000001</v>
      </c>
      <c r="I822" s="82">
        <f>(Table8[[#This Row],[Adj Close]]-Table8[[#This Row],[Forecast 3 Period]])</f>
        <v>-0.24016999999999911</v>
      </c>
      <c r="J822" s="82">
        <f>Table8[[#This Row],[Erorr ]]^2</f>
        <v>5.7681628899999574E-2</v>
      </c>
      <c r="K822" s="82">
        <f>ABS(Table8[[#This Row],[Erorr ]])</f>
        <v>0.24016999999999911</v>
      </c>
      <c r="L822" s="83">
        <f>Table8[[#This Row],[Abs Erorr ]]/Table8[[#This Row],[Adj Close]]</f>
        <v>4.6899409485721254E-3</v>
      </c>
      <c r="M822" s="85">
        <f t="shared" si="25"/>
        <v>51.962500000000006</v>
      </c>
      <c r="N822" s="82">
        <f>(Table8[[#This Row],[Adj Close]]-Table8[[#This Row],[Forecast 6 Period ]])</f>
        <v>-0.7529000000000039</v>
      </c>
      <c r="O822" s="82">
        <f>Table8[[#This Row],[Erorr 2]]^2</f>
        <v>0.56685841000000592</v>
      </c>
      <c r="P822" s="82">
        <f>ABS(Table8[[#This Row],[Erorr 2]])</f>
        <v>0.7529000000000039</v>
      </c>
      <c r="Q822" s="83">
        <f>Table8[[#This Row],[Abs Erorr 4]]/Table8[[#This Row],[Adj Close]]</f>
        <v>1.4702321439730126E-2</v>
      </c>
    </row>
    <row r="823" spans="6:17" x14ac:dyDescent="0.25">
      <c r="F823" s="50">
        <v>44656</v>
      </c>
      <c r="G823" s="51">
        <v>50.139200000000002</v>
      </c>
      <c r="H823" s="82">
        <f t="shared" si="24"/>
        <v>51.085459999999998</v>
      </c>
      <c r="I823" s="82">
        <f>(Table8[[#This Row],[Adj Close]]-Table8[[#This Row],[Forecast 3 Period]])</f>
        <v>-0.94625999999999522</v>
      </c>
      <c r="J823" s="82">
        <f>Table8[[#This Row],[Erorr ]]^2</f>
        <v>0.89540798759999096</v>
      </c>
      <c r="K823" s="82">
        <f>ABS(Table8[[#This Row],[Erorr ]])</f>
        <v>0.94625999999999522</v>
      </c>
      <c r="L823" s="83">
        <f>Table8[[#This Row],[Abs Erorr ]]/Table8[[#This Row],[Adj Close]]</f>
        <v>1.8872658518683888E-2</v>
      </c>
      <c r="M823" s="85">
        <f t="shared" si="25"/>
        <v>51.680950000000003</v>
      </c>
      <c r="N823" s="82">
        <f>(Table8[[#This Row],[Adj Close]]-Table8[[#This Row],[Forecast 6 Period ]])</f>
        <v>-1.5417500000000004</v>
      </c>
      <c r="O823" s="82">
        <f>Table8[[#This Row],[Erorr 2]]^2</f>
        <v>2.3769930625000013</v>
      </c>
      <c r="P823" s="82">
        <f>ABS(Table8[[#This Row],[Erorr 2]])</f>
        <v>1.5417500000000004</v>
      </c>
      <c r="Q823" s="83">
        <f>Table8[[#This Row],[Abs Erorr 4]]/Table8[[#This Row],[Adj Close]]</f>
        <v>3.0749393687972689E-2</v>
      </c>
    </row>
    <row r="824" spans="6:17" x14ac:dyDescent="0.25">
      <c r="F824" s="50">
        <v>44657</v>
      </c>
      <c r="G824" s="51">
        <v>50.148200000000003</v>
      </c>
      <c r="H824" s="82">
        <f t="shared" si="24"/>
        <v>50.676200000000001</v>
      </c>
      <c r="I824" s="82">
        <f>(Table8[[#This Row],[Adj Close]]-Table8[[#This Row],[Forecast 3 Period]])</f>
        <v>-0.52799999999999869</v>
      </c>
      <c r="J824" s="82">
        <f>Table8[[#This Row],[Erorr ]]^2</f>
        <v>0.27878399999999864</v>
      </c>
      <c r="K824" s="82">
        <f>ABS(Table8[[#This Row],[Erorr ]])</f>
        <v>0.52799999999999869</v>
      </c>
      <c r="L824" s="83">
        <f>Table8[[#This Row],[Abs Erorr ]]/Table8[[#This Row],[Adj Close]]</f>
        <v>1.0528792658560002E-2</v>
      </c>
      <c r="M824" s="85">
        <f t="shared" si="25"/>
        <v>51.287860000000002</v>
      </c>
      <c r="N824" s="82">
        <f>(Table8[[#This Row],[Adj Close]]-Table8[[#This Row],[Forecast 6 Period ]])</f>
        <v>-1.1396599999999992</v>
      </c>
      <c r="O824" s="82">
        <f>Table8[[#This Row],[Erorr 2]]^2</f>
        <v>1.2988249155999982</v>
      </c>
      <c r="P824" s="82">
        <f>ABS(Table8[[#This Row],[Erorr 2]])</f>
        <v>1.1396599999999992</v>
      </c>
      <c r="Q824" s="83">
        <f>Table8[[#This Row],[Abs Erorr 4]]/Table8[[#This Row],[Adj Close]]</f>
        <v>2.2725840608436576E-2</v>
      </c>
    </row>
    <row r="825" spans="6:17" x14ac:dyDescent="0.25">
      <c r="F825" s="50">
        <v>44658</v>
      </c>
      <c r="G825" s="51">
        <v>50.472000000000001</v>
      </c>
      <c r="H825" s="82">
        <f t="shared" si="24"/>
        <v>50.463920000000002</v>
      </c>
      <c r="I825" s="82">
        <f>(Table8[[#This Row],[Adj Close]]-Table8[[#This Row],[Forecast 3 Period]])</f>
        <v>8.079999999999643E-3</v>
      </c>
      <c r="J825" s="82">
        <f>Table8[[#This Row],[Erorr ]]^2</f>
        <v>6.5286399999994226E-5</v>
      </c>
      <c r="K825" s="82">
        <f>ABS(Table8[[#This Row],[Erorr ]])</f>
        <v>8.079999999999643E-3</v>
      </c>
      <c r="L825" s="83">
        <f>Table8[[#This Row],[Abs Erorr ]]/Table8[[#This Row],[Adj Close]]</f>
        <v>1.6008876208590194E-4</v>
      </c>
      <c r="M825" s="85">
        <f t="shared" si="25"/>
        <v>50.839910000000003</v>
      </c>
      <c r="N825" s="82">
        <f>(Table8[[#This Row],[Adj Close]]-Table8[[#This Row],[Forecast 6 Period ]])</f>
        <v>-0.36791000000000196</v>
      </c>
      <c r="O825" s="82">
        <f>Table8[[#This Row],[Erorr 2]]^2</f>
        <v>0.13535776810000144</v>
      </c>
      <c r="P825" s="82">
        <f>ABS(Table8[[#This Row],[Erorr 2]])</f>
        <v>0.36791000000000196</v>
      </c>
      <c r="Q825" s="83">
        <f>Table8[[#This Row],[Abs Erorr 4]]/Table8[[#This Row],[Adj Close]]</f>
        <v>7.2893881756221661E-3</v>
      </c>
    </row>
    <row r="826" spans="6:17" x14ac:dyDescent="0.25">
      <c r="F826" s="50">
        <v>44659</v>
      </c>
      <c r="G826" s="51">
        <v>50.939799999999998</v>
      </c>
      <c r="H826" s="82">
        <f t="shared" si="24"/>
        <v>50.275019999999998</v>
      </c>
      <c r="I826" s="82">
        <f>(Table8[[#This Row],[Adj Close]]-Table8[[#This Row],[Forecast 3 Period]])</f>
        <v>0.66478000000000037</v>
      </c>
      <c r="J826" s="82">
        <f>Table8[[#This Row],[Erorr ]]^2</f>
        <v>0.44193244840000051</v>
      </c>
      <c r="K826" s="82">
        <f>ABS(Table8[[#This Row],[Erorr ]])</f>
        <v>0.66478000000000037</v>
      </c>
      <c r="L826" s="83">
        <f>Table8[[#This Row],[Abs Erorr ]]/Table8[[#This Row],[Adj Close]]</f>
        <v>1.3050306440150931E-2</v>
      </c>
      <c r="M826" s="85">
        <f t="shared" si="25"/>
        <v>50.594340000000003</v>
      </c>
      <c r="N826" s="82">
        <f>(Table8[[#This Row],[Adj Close]]-Table8[[#This Row],[Forecast 6 Period ]])</f>
        <v>0.34545999999999566</v>
      </c>
      <c r="O826" s="82">
        <f>Table8[[#This Row],[Erorr 2]]^2</f>
        <v>0.119342611599997</v>
      </c>
      <c r="P826" s="82">
        <f>ABS(Table8[[#This Row],[Erorr 2]])</f>
        <v>0.34545999999999566</v>
      </c>
      <c r="Q826" s="83">
        <f>Table8[[#This Row],[Abs Erorr 4]]/Table8[[#This Row],[Adj Close]]</f>
        <v>6.7817305917965065E-3</v>
      </c>
    </row>
    <row r="827" spans="6:17" x14ac:dyDescent="0.25">
      <c r="F827" s="50">
        <v>44662</v>
      </c>
      <c r="G827" s="51">
        <v>49.743400000000001</v>
      </c>
      <c r="H827" s="82">
        <f t="shared" si="24"/>
        <v>50.561980000000005</v>
      </c>
      <c r="I827" s="82">
        <f>(Table8[[#This Row],[Adj Close]]-Table8[[#This Row],[Forecast 3 Period]])</f>
        <v>-0.8185800000000043</v>
      </c>
      <c r="J827" s="82">
        <f>Table8[[#This Row],[Erorr ]]^2</f>
        <v>0.67007321640000705</v>
      </c>
      <c r="K827" s="82">
        <f>ABS(Table8[[#This Row],[Erorr ]])</f>
        <v>0.8185800000000043</v>
      </c>
      <c r="L827" s="83">
        <f>Table8[[#This Row],[Abs Erorr ]]/Table8[[#This Row],[Adj Close]]</f>
        <v>1.6456052461231125E-2</v>
      </c>
      <c r="M827" s="85">
        <f t="shared" si="25"/>
        <v>50.546680000000009</v>
      </c>
      <c r="N827" s="82">
        <f>(Table8[[#This Row],[Adj Close]]-Table8[[#This Row],[Forecast 6 Period ]])</f>
        <v>-0.80328000000000799</v>
      </c>
      <c r="O827" s="82">
        <f>Table8[[#This Row],[Erorr 2]]^2</f>
        <v>0.64525875840001279</v>
      </c>
      <c r="P827" s="82">
        <f>ABS(Table8[[#This Row],[Erorr 2]])</f>
        <v>0.80328000000000799</v>
      </c>
      <c r="Q827" s="83">
        <f>Table8[[#This Row],[Abs Erorr 4]]/Table8[[#This Row],[Adj Close]]</f>
        <v>1.6148473968406019E-2</v>
      </c>
    </row>
    <row r="828" spans="6:17" x14ac:dyDescent="0.25">
      <c r="F828" s="50">
        <v>44663</v>
      </c>
      <c r="G828" s="51">
        <v>49.842300000000002</v>
      </c>
      <c r="H828" s="82">
        <f t="shared" si="24"/>
        <v>50.320899999999995</v>
      </c>
      <c r="I828" s="82">
        <f>(Table8[[#This Row],[Adj Close]]-Table8[[#This Row],[Forecast 3 Period]])</f>
        <v>-0.47859999999999303</v>
      </c>
      <c r="J828" s="82">
        <f>Table8[[#This Row],[Erorr ]]^2</f>
        <v>0.22905795999999332</v>
      </c>
      <c r="K828" s="82">
        <f>ABS(Table8[[#This Row],[Erorr ]])</f>
        <v>0.47859999999999303</v>
      </c>
      <c r="L828" s="83">
        <f>Table8[[#This Row],[Abs Erorr ]]/Table8[[#This Row],[Adj Close]]</f>
        <v>9.6022856088100478E-3</v>
      </c>
      <c r="M828" s="85">
        <f t="shared" si="25"/>
        <v>50.395560000000003</v>
      </c>
      <c r="N828" s="82">
        <f>(Table8[[#This Row],[Adj Close]]-Table8[[#This Row],[Forecast 6 Period ]])</f>
        <v>-0.55326000000000164</v>
      </c>
      <c r="O828" s="82">
        <f>Table8[[#This Row],[Erorr 2]]^2</f>
        <v>0.30609662760000184</v>
      </c>
      <c r="P828" s="82">
        <f>ABS(Table8[[#This Row],[Erorr 2]])</f>
        <v>0.55326000000000164</v>
      </c>
      <c r="Q828" s="83">
        <f>Table8[[#This Row],[Abs Erorr 4]]/Table8[[#This Row],[Adj Close]]</f>
        <v>1.1100210062537275E-2</v>
      </c>
    </row>
    <row r="829" spans="6:17" x14ac:dyDescent="0.25">
      <c r="F829" s="50">
        <v>44664</v>
      </c>
      <c r="G829" s="51">
        <v>50.319099999999999</v>
      </c>
      <c r="H829" s="82">
        <f t="shared" si="24"/>
        <v>50.14188</v>
      </c>
      <c r="I829" s="82">
        <f>(Table8[[#This Row],[Adj Close]]-Table8[[#This Row],[Forecast 3 Period]])</f>
        <v>0.17721999999999838</v>
      </c>
      <c r="J829" s="82">
        <f>Table8[[#This Row],[Erorr ]]^2</f>
        <v>3.1406928399999423E-2</v>
      </c>
      <c r="K829" s="82">
        <f>ABS(Table8[[#This Row],[Erorr ]])</f>
        <v>0.17721999999999838</v>
      </c>
      <c r="L829" s="83">
        <f>Table8[[#This Row],[Abs Erorr ]]/Table8[[#This Row],[Adj Close]]</f>
        <v>3.5219230868596295E-3</v>
      </c>
      <c r="M829" s="85">
        <f t="shared" si="25"/>
        <v>50.22824</v>
      </c>
      <c r="N829" s="82">
        <f>(Table8[[#This Row],[Adj Close]]-Table8[[#This Row],[Forecast 6 Period ]])</f>
        <v>9.0859999999999275E-2</v>
      </c>
      <c r="O829" s="82">
        <f>Table8[[#This Row],[Erorr 2]]^2</f>
        <v>8.2555395999998685E-3</v>
      </c>
      <c r="P829" s="82">
        <f>ABS(Table8[[#This Row],[Erorr 2]])</f>
        <v>9.0859999999999275E-2</v>
      </c>
      <c r="Q829" s="83">
        <f>Table8[[#This Row],[Abs Erorr 4]]/Table8[[#This Row],[Adj Close]]</f>
        <v>1.805676174653348E-3</v>
      </c>
    </row>
    <row r="830" spans="6:17" x14ac:dyDescent="0.25">
      <c r="F830" s="50">
        <v>44665</v>
      </c>
      <c r="G830" s="51">
        <v>50.552999999999997</v>
      </c>
      <c r="H830" s="82">
        <f t="shared" si="24"/>
        <v>50.003350000000005</v>
      </c>
      <c r="I830" s="82">
        <f>(Table8[[#This Row],[Adj Close]]-Table8[[#This Row],[Forecast 3 Period]])</f>
        <v>0.54964999999999264</v>
      </c>
      <c r="J830" s="82">
        <f>Table8[[#This Row],[Erorr ]]^2</f>
        <v>0.30211512249999189</v>
      </c>
      <c r="K830" s="82">
        <f>ABS(Table8[[#This Row],[Erorr ]])</f>
        <v>0.54964999999999264</v>
      </c>
      <c r="L830" s="83">
        <f>Table8[[#This Row],[Abs Erorr ]]/Table8[[#This Row],[Adj Close]]</f>
        <v>1.0872747413605378E-2</v>
      </c>
      <c r="M830" s="85">
        <f t="shared" si="25"/>
        <v>50.230940000000004</v>
      </c>
      <c r="N830" s="82">
        <f>(Table8[[#This Row],[Adj Close]]-Table8[[#This Row],[Forecast 6 Period ]])</f>
        <v>0.32205999999999335</v>
      </c>
      <c r="O830" s="82">
        <f>Table8[[#This Row],[Erorr 2]]^2</f>
        <v>0.10372264359999572</v>
      </c>
      <c r="P830" s="82">
        <f>ABS(Table8[[#This Row],[Erorr 2]])</f>
        <v>0.32205999999999335</v>
      </c>
      <c r="Q830" s="83">
        <f>Table8[[#This Row],[Abs Erorr 4]]/Table8[[#This Row],[Adj Close]]</f>
        <v>6.3707396198048258E-3</v>
      </c>
    </row>
    <row r="831" spans="6:17" x14ac:dyDescent="0.25">
      <c r="F831" s="50">
        <v>44669</v>
      </c>
      <c r="G831" s="51">
        <v>50.103200000000001</v>
      </c>
      <c r="H831" s="82">
        <f t="shared" si="24"/>
        <v>50.269620000000003</v>
      </c>
      <c r="I831" s="82">
        <f>(Table8[[#This Row],[Adj Close]]-Table8[[#This Row],[Forecast 3 Period]])</f>
        <v>-0.16642000000000223</v>
      </c>
      <c r="J831" s="82">
        <f>Table8[[#This Row],[Erorr ]]^2</f>
        <v>2.7695616400000744E-2</v>
      </c>
      <c r="K831" s="82">
        <f>ABS(Table8[[#This Row],[Erorr ]])</f>
        <v>0.16642000000000223</v>
      </c>
      <c r="L831" s="83">
        <f>Table8[[#This Row],[Abs Erorr ]]/Table8[[#This Row],[Adj Close]]</f>
        <v>3.3215443324977694E-3</v>
      </c>
      <c r="M831" s="85">
        <f t="shared" si="25"/>
        <v>50.232740000000007</v>
      </c>
      <c r="N831" s="82">
        <f>(Table8[[#This Row],[Adj Close]]-Table8[[#This Row],[Forecast 6 Period ]])</f>
        <v>-0.12954000000000576</v>
      </c>
      <c r="O831" s="82">
        <f>Table8[[#This Row],[Erorr 2]]^2</f>
        <v>1.6780611600001494E-2</v>
      </c>
      <c r="P831" s="82">
        <f>ABS(Table8[[#This Row],[Erorr 2]])</f>
        <v>0.12954000000000576</v>
      </c>
      <c r="Q831" s="83">
        <f>Table8[[#This Row],[Abs Erorr 4]]/Table8[[#This Row],[Adj Close]]</f>
        <v>2.5854636031232689E-3</v>
      </c>
    </row>
    <row r="832" spans="6:17" x14ac:dyDescent="0.25">
      <c r="F832" s="50">
        <v>44670</v>
      </c>
      <c r="G832" s="51">
        <v>51.605400000000003</v>
      </c>
      <c r="H832" s="82">
        <f t="shared" si="24"/>
        <v>50.302909999999997</v>
      </c>
      <c r="I832" s="82">
        <f>(Table8[[#This Row],[Adj Close]]-Table8[[#This Row],[Forecast 3 Period]])</f>
        <v>1.3024900000000059</v>
      </c>
      <c r="J832" s="82">
        <f>Table8[[#This Row],[Erorr ]]^2</f>
        <v>1.6964802001000154</v>
      </c>
      <c r="K832" s="82">
        <f>ABS(Table8[[#This Row],[Erorr ]])</f>
        <v>1.3024900000000059</v>
      </c>
      <c r="L832" s="83">
        <f>Table8[[#This Row],[Abs Erorr ]]/Table8[[#This Row],[Adj Close]]</f>
        <v>2.5239412929654762E-2</v>
      </c>
      <c r="M832" s="85">
        <f t="shared" si="25"/>
        <v>50.231839999999998</v>
      </c>
      <c r="N832" s="82">
        <f>(Table8[[#This Row],[Adj Close]]-Table8[[#This Row],[Forecast 6 Period ]])</f>
        <v>1.3735600000000048</v>
      </c>
      <c r="O832" s="82">
        <f>Table8[[#This Row],[Erorr 2]]^2</f>
        <v>1.8866670736000131</v>
      </c>
      <c r="P832" s="82">
        <f>ABS(Table8[[#This Row],[Erorr 2]])</f>
        <v>1.3735600000000048</v>
      </c>
      <c r="Q832" s="83">
        <f>Table8[[#This Row],[Abs Erorr 4]]/Table8[[#This Row],[Adj Close]]</f>
        <v>2.6616594387409161E-2</v>
      </c>
    </row>
    <row r="833" spans="6:17" x14ac:dyDescent="0.25">
      <c r="F833" s="50">
        <v>44671</v>
      </c>
      <c r="G833" s="51">
        <v>51.884300000000003</v>
      </c>
      <c r="H833" s="82">
        <f t="shared" si="24"/>
        <v>50.839020000000005</v>
      </c>
      <c r="I833" s="82">
        <f>(Table8[[#This Row],[Adj Close]]-Table8[[#This Row],[Forecast 3 Period]])</f>
        <v>1.0452799999999982</v>
      </c>
      <c r="J833" s="82">
        <f>Table8[[#This Row],[Erorr ]]^2</f>
        <v>1.0926102783999962</v>
      </c>
      <c r="K833" s="82">
        <f>ABS(Table8[[#This Row],[Erorr ]])</f>
        <v>1.0452799999999982</v>
      </c>
      <c r="L833" s="83">
        <f>Table8[[#This Row],[Abs Erorr ]]/Table8[[#This Row],[Adj Close]]</f>
        <v>2.0146364121709229E-2</v>
      </c>
      <c r="M833" s="85">
        <f t="shared" si="25"/>
        <v>50.474710000000002</v>
      </c>
      <c r="N833" s="82">
        <f>(Table8[[#This Row],[Adj Close]]-Table8[[#This Row],[Forecast 6 Period ]])</f>
        <v>1.4095900000000015</v>
      </c>
      <c r="O833" s="82">
        <f>Table8[[#This Row],[Erorr 2]]^2</f>
        <v>1.9869439681000041</v>
      </c>
      <c r="P833" s="82">
        <f>ABS(Table8[[#This Row],[Erorr 2]])</f>
        <v>1.4095900000000015</v>
      </c>
      <c r="Q833" s="83">
        <f>Table8[[#This Row],[Abs Erorr 4]]/Table8[[#This Row],[Adj Close]]</f>
        <v>2.7167948685825991E-2</v>
      </c>
    </row>
    <row r="834" spans="6:17" x14ac:dyDescent="0.25">
      <c r="F834" s="50">
        <v>44672</v>
      </c>
      <c r="G834" s="51">
        <v>50.813800000000001</v>
      </c>
      <c r="H834" s="82">
        <f t="shared" si="24"/>
        <v>51.266300000000001</v>
      </c>
      <c r="I834" s="82">
        <f>(Table8[[#This Row],[Adj Close]]-Table8[[#This Row],[Forecast 3 Period]])</f>
        <v>-0.45250000000000057</v>
      </c>
      <c r="J834" s="82">
        <f>Table8[[#This Row],[Erorr ]]^2</f>
        <v>0.20475625000000053</v>
      </c>
      <c r="K834" s="82">
        <f>ABS(Table8[[#This Row],[Erorr ]])</f>
        <v>0.45250000000000057</v>
      </c>
      <c r="L834" s="83">
        <f>Table8[[#This Row],[Abs Erorr ]]/Table8[[#This Row],[Adj Close]]</f>
        <v>8.9050612235259032E-3</v>
      </c>
      <c r="M834" s="85">
        <f t="shared" si="25"/>
        <v>50.845320000000001</v>
      </c>
      <c r="N834" s="82">
        <f>(Table8[[#This Row],[Adj Close]]-Table8[[#This Row],[Forecast 6 Period ]])</f>
        <v>-3.1520000000000437E-2</v>
      </c>
      <c r="O834" s="82">
        <f>Table8[[#This Row],[Erorr 2]]^2</f>
        <v>9.9351040000002742E-4</v>
      </c>
      <c r="P834" s="82">
        <f>ABS(Table8[[#This Row],[Erorr 2]])</f>
        <v>3.1520000000000437E-2</v>
      </c>
      <c r="Q834" s="83">
        <f>Table8[[#This Row],[Abs Erorr 4]]/Table8[[#This Row],[Adj Close]]</f>
        <v>6.2030393318351386E-4</v>
      </c>
    </row>
    <row r="835" spans="6:17" x14ac:dyDescent="0.25">
      <c r="F835" s="50">
        <v>44673</v>
      </c>
      <c r="G835" s="51">
        <v>49.095700000000001</v>
      </c>
      <c r="H835" s="82">
        <f t="shared" si="24"/>
        <v>51.372430000000001</v>
      </c>
      <c r="I835" s="82">
        <f>(Table8[[#This Row],[Adj Close]]-Table8[[#This Row],[Forecast 3 Period]])</f>
        <v>-2.2767300000000006</v>
      </c>
      <c r="J835" s="82">
        <f>Table8[[#This Row],[Erorr ]]^2</f>
        <v>5.1834994929000029</v>
      </c>
      <c r="K835" s="82">
        <f>ABS(Table8[[#This Row],[Erorr ]])</f>
        <v>2.2767300000000006</v>
      </c>
      <c r="L835" s="83">
        <f>Table8[[#This Row],[Abs Erorr ]]/Table8[[#This Row],[Adj Close]]</f>
        <v>4.6373307642013466E-2</v>
      </c>
      <c r="M835" s="85">
        <f t="shared" si="25"/>
        <v>50.968550000000008</v>
      </c>
      <c r="N835" s="82">
        <f>(Table8[[#This Row],[Adj Close]]-Table8[[#This Row],[Forecast 6 Period ]])</f>
        <v>-1.8728500000000068</v>
      </c>
      <c r="O835" s="82">
        <f>Table8[[#This Row],[Erorr 2]]^2</f>
        <v>3.5075671225000256</v>
      </c>
      <c r="P835" s="82">
        <f>ABS(Table8[[#This Row],[Erorr 2]])</f>
        <v>1.8728500000000068</v>
      </c>
      <c r="Q835" s="83">
        <f>Table8[[#This Row],[Abs Erorr 4]]/Table8[[#This Row],[Adj Close]]</f>
        <v>3.8146925290809722E-2</v>
      </c>
    </row>
    <row r="836" spans="6:17" x14ac:dyDescent="0.25">
      <c r="F836" s="50">
        <v>44676</v>
      </c>
      <c r="G836" s="51">
        <v>48.852899999999998</v>
      </c>
      <c r="H836" s="82">
        <f t="shared" si="24"/>
        <v>50.447710000000001</v>
      </c>
      <c r="I836" s="82">
        <f>(Table8[[#This Row],[Adj Close]]-Table8[[#This Row],[Forecast 3 Period]])</f>
        <v>-1.5948100000000025</v>
      </c>
      <c r="J836" s="82">
        <f>Table8[[#This Row],[Erorr ]]^2</f>
        <v>2.5434189361000081</v>
      </c>
      <c r="K836" s="82">
        <f>ABS(Table8[[#This Row],[Erorr ]])</f>
        <v>1.5948100000000025</v>
      </c>
      <c r="L836" s="83">
        <f>Table8[[#This Row],[Abs Erorr ]]/Table8[[#This Row],[Adj Close]]</f>
        <v>3.2645144914631531E-2</v>
      </c>
      <c r="M836" s="85">
        <f t="shared" si="25"/>
        <v>50.745460000000008</v>
      </c>
      <c r="N836" s="82">
        <f>(Table8[[#This Row],[Adj Close]]-Table8[[#This Row],[Forecast 6 Period ]])</f>
        <v>-1.8925600000000102</v>
      </c>
      <c r="O836" s="82">
        <f>Table8[[#This Row],[Erorr 2]]^2</f>
        <v>3.5817833536000387</v>
      </c>
      <c r="P836" s="82">
        <f>ABS(Table8[[#This Row],[Erorr 2]])</f>
        <v>1.8925600000000102</v>
      </c>
      <c r="Q836" s="83">
        <f>Table8[[#This Row],[Abs Erorr 4]]/Table8[[#This Row],[Adj Close]]</f>
        <v>3.8739972447899923E-2</v>
      </c>
    </row>
    <row r="837" spans="6:17" x14ac:dyDescent="0.25">
      <c r="F837" s="50">
        <v>44677</v>
      </c>
      <c r="G837" s="51">
        <v>47.152799999999999</v>
      </c>
      <c r="H837" s="82">
        <f t="shared" si="24"/>
        <v>49.514009999999999</v>
      </c>
      <c r="I837" s="82">
        <f>(Table8[[#This Row],[Adj Close]]-Table8[[#This Row],[Forecast 3 Period]])</f>
        <v>-2.3612099999999998</v>
      </c>
      <c r="J837" s="82">
        <f>Table8[[#This Row],[Erorr ]]^2</f>
        <v>5.5753126640999993</v>
      </c>
      <c r="K837" s="82">
        <f>ABS(Table8[[#This Row],[Erorr ]])</f>
        <v>2.3612099999999998</v>
      </c>
      <c r="L837" s="83">
        <f>Table8[[#This Row],[Abs Erorr ]]/Table8[[#This Row],[Adj Close]]</f>
        <v>5.0075711304524859E-2</v>
      </c>
      <c r="M837" s="85">
        <f t="shared" si="25"/>
        <v>50.300199999999997</v>
      </c>
      <c r="N837" s="82">
        <f>(Table8[[#This Row],[Adj Close]]-Table8[[#This Row],[Forecast 6 Period ]])</f>
        <v>-3.1473999999999975</v>
      </c>
      <c r="O837" s="82">
        <f>Table8[[#This Row],[Erorr 2]]^2</f>
        <v>9.9061267599999852</v>
      </c>
      <c r="P837" s="82">
        <f>ABS(Table8[[#This Row],[Erorr 2]])</f>
        <v>3.1473999999999975</v>
      </c>
      <c r="Q837" s="83">
        <f>Table8[[#This Row],[Abs Erorr 4]]/Table8[[#This Row],[Adj Close]]</f>
        <v>6.6748952342172624E-2</v>
      </c>
    </row>
    <row r="838" spans="6:17" x14ac:dyDescent="0.25">
      <c r="F838" s="50">
        <v>44678</v>
      </c>
      <c r="G838" s="51">
        <v>47.206699999999998</v>
      </c>
      <c r="H838" s="82">
        <f t="shared" ref="H838:H901" si="26">$A$10*G837+$A$11*G836+$A$12*G835</f>
        <v>48.245699999999999</v>
      </c>
      <c r="I838" s="82">
        <f>(Table8[[#This Row],[Adj Close]]-Table8[[#This Row],[Forecast 3 Period]])</f>
        <v>-1.0390000000000015</v>
      </c>
      <c r="J838" s="82">
        <f>Table8[[#This Row],[Erorr ]]^2</f>
        <v>1.0795210000000031</v>
      </c>
      <c r="K838" s="82">
        <f>ABS(Table8[[#This Row],[Erorr ]])</f>
        <v>1.0390000000000015</v>
      </c>
      <c r="L838" s="83">
        <f>Table8[[#This Row],[Abs Erorr ]]/Table8[[#This Row],[Adj Close]]</f>
        <v>2.2009587622096049E-2</v>
      </c>
      <c r="M838" s="85">
        <f t="shared" si="25"/>
        <v>49.53201</v>
      </c>
      <c r="N838" s="82">
        <f>(Table8[[#This Row],[Adj Close]]-Table8[[#This Row],[Forecast 6 Period ]])</f>
        <v>-2.3253100000000018</v>
      </c>
      <c r="O838" s="82">
        <f>Table8[[#This Row],[Erorr 2]]^2</f>
        <v>5.4070665961000079</v>
      </c>
      <c r="P838" s="82">
        <f>ABS(Table8[[#This Row],[Erorr 2]])</f>
        <v>2.3253100000000018</v>
      </c>
      <c r="Q838" s="83">
        <f>Table8[[#This Row],[Abs Erorr 4]]/Table8[[#This Row],[Adj Close]]</f>
        <v>4.925805023439473E-2</v>
      </c>
    </row>
    <row r="839" spans="6:17" x14ac:dyDescent="0.25">
      <c r="F839" s="50">
        <v>44679</v>
      </c>
      <c r="G839" s="51">
        <v>47.881399999999999</v>
      </c>
      <c r="H839" s="82">
        <f t="shared" si="26"/>
        <v>47.68439</v>
      </c>
      <c r="I839" s="82">
        <f>(Table8[[#This Row],[Adj Close]]-Table8[[#This Row],[Forecast 3 Period]])</f>
        <v>0.1970099999999988</v>
      </c>
      <c r="J839" s="82">
        <f>Table8[[#This Row],[Erorr ]]^2</f>
        <v>3.8812940099999527E-2</v>
      </c>
      <c r="K839" s="82">
        <f>ABS(Table8[[#This Row],[Erorr ]])</f>
        <v>0.1970099999999988</v>
      </c>
      <c r="L839" s="83">
        <f>Table8[[#This Row],[Abs Erorr ]]/Table8[[#This Row],[Adj Close]]</f>
        <v>4.1145413459088244E-3</v>
      </c>
      <c r="M839" s="85">
        <f t="shared" si="25"/>
        <v>48.731430000000003</v>
      </c>
      <c r="N839" s="82">
        <f>(Table8[[#This Row],[Adj Close]]-Table8[[#This Row],[Forecast 6 Period ]])</f>
        <v>-0.85003000000000384</v>
      </c>
      <c r="O839" s="82">
        <f>Table8[[#This Row],[Erorr 2]]^2</f>
        <v>0.72255100090000657</v>
      </c>
      <c r="P839" s="82">
        <f>ABS(Table8[[#This Row],[Erorr 2]])</f>
        <v>0.85003000000000384</v>
      </c>
      <c r="Q839" s="83">
        <f>Table8[[#This Row],[Abs Erorr 4]]/Table8[[#This Row],[Adj Close]]</f>
        <v>1.7752822599172203E-2</v>
      </c>
    </row>
    <row r="840" spans="6:17" x14ac:dyDescent="0.25">
      <c r="F840" s="50">
        <v>44680</v>
      </c>
      <c r="G840" s="51">
        <v>46.774999999999999</v>
      </c>
      <c r="H840" s="82">
        <f t="shared" si="26"/>
        <v>47.460410000000003</v>
      </c>
      <c r="I840" s="82">
        <f>(Table8[[#This Row],[Adj Close]]-Table8[[#This Row],[Forecast 3 Period]])</f>
        <v>-0.68541000000000452</v>
      </c>
      <c r="J840" s="82">
        <f>Table8[[#This Row],[Erorr ]]^2</f>
        <v>0.46978686810000619</v>
      </c>
      <c r="K840" s="82">
        <f>ABS(Table8[[#This Row],[Erorr ]])</f>
        <v>0.68541000000000452</v>
      </c>
      <c r="L840" s="83">
        <f>Table8[[#This Row],[Abs Erorr ]]/Table8[[#This Row],[Adj Close]]</f>
        <v>1.4653340459647345E-2</v>
      </c>
      <c r="M840" s="85">
        <f t="shared" si="25"/>
        <v>48.209710000000008</v>
      </c>
      <c r="N840" s="82">
        <f>(Table8[[#This Row],[Adj Close]]-Table8[[#This Row],[Forecast 6 Period ]])</f>
        <v>-1.4347100000000097</v>
      </c>
      <c r="O840" s="82">
        <f>Table8[[#This Row],[Erorr 2]]^2</f>
        <v>2.058392784100028</v>
      </c>
      <c r="P840" s="82">
        <f>ABS(Table8[[#This Row],[Erorr 2]])</f>
        <v>1.4347100000000097</v>
      </c>
      <c r="Q840" s="83">
        <f>Table8[[#This Row],[Abs Erorr 4]]/Table8[[#This Row],[Adj Close]]</f>
        <v>3.06725815072156E-2</v>
      </c>
    </row>
    <row r="841" spans="6:17" x14ac:dyDescent="0.25">
      <c r="F841" s="50">
        <v>44683</v>
      </c>
      <c r="G841" s="51">
        <v>46.945900000000002</v>
      </c>
      <c r="H841" s="82">
        <f t="shared" si="26"/>
        <v>47.236429999999999</v>
      </c>
      <c r="I841" s="82">
        <f>(Table8[[#This Row],[Adj Close]]-Table8[[#This Row],[Forecast 3 Period]])</f>
        <v>-0.29052999999999685</v>
      </c>
      <c r="J841" s="82">
        <f>Table8[[#This Row],[Erorr ]]^2</f>
        <v>8.4407680899998172E-2</v>
      </c>
      <c r="K841" s="82">
        <f>ABS(Table8[[#This Row],[Erorr ]])</f>
        <v>0.29052999999999685</v>
      </c>
      <c r="L841" s="83">
        <f>Table8[[#This Row],[Abs Erorr ]]/Table8[[#This Row],[Adj Close]]</f>
        <v>6.1886128501103792E-3</v>
      </c>
      <c r="M841" s="85">
        <f t="shared" ref="M841:M904" si="27">$B$10*G840+$B$11*G839+$B$12*G838+$B$13*G837+$B$14*G836+$B$15*G835</f>
        <v>47.598039999999997</v>
      </c>
      <c r="N841" s="82">
        <f>(Table8[[#This Row],[Adj Close]]-Table8[[#This Row],[Forecast 6 Period ]])</f>
        <v>-0.65213999999999572</v>
      </c>
      <c r="O841" s="82">
        <f>Table8[[#This Row],[Erorr 2]]^2</f>
        <v>0.42528657959999444</v>
      </c>
      <c r="P841" s="82">
        <f>ABS(Table8[[#This Row],[Erorr 2]])</f>
        <v>0.65213999999999572</v>
      </c>
      <c r="Q841" s="83">
        <f>Table8[[#This Row],[Abs Erorr 4]]/Table8[[#This Row],[Adj Close]]</f>
        <v>1.389130893219633E-2</v>
      </c>
    </row>
    <row r="842" spans="6:17" x14ac:dyDescent="0.25">
      <c r="F842" s="50">
        <v>44684</v>
      </c>
      <c r="G842" s="51">
        <v>46.73</v>
      </c>
      <c r="H842" s="82">
        <f t="shared" si="26"/>
        <v>47.175280000000001</v>
      </c>
      <c r="I842" s="82">
        <f>(Table8[[#This Row],[Adj Close]]-Table8[[#This Row],[Forecast 3 Period]])</f>
        <v>-0.44528000000000389</v>
      </c>
      <c r="J842" s="82">
        <f>Table8[[#This Row],[Erorr ]]^2</f>
        <v>0.19827427840000347</v>
      </c>
      <c r="K842" s="82">
        <f>ABS(Table8[[#This Row],[Erorr ]])</f>
        <v>0.44528000000000389</v>
      </c>
      <c r="L842" s="83">
        <f>Table8[[#This Row],[Abs Erorr ]]/Table8[[#This Row],[Adj Close]]</f>
        <v>9.5287823667880144E-3</v>
      </c>
      <c r="M842" s="85">
        <f t="shared" si="27"/>
        <v>47.362369999999999</v>
      </c>
      <c r="N842" s="82">
        <f>(Table8[[#This Row],[Adj Close]]-Table8[[#This Row],[Forecast 6 Period ]])</f>
        <v>-0.63237000000000165</v>
      </c>
      <c r="O842" s="82">
        <f>Table8[[#This Row],[Erorr 2]]^2</f>
        <v>0.39989181690000208</v>
      </c>
      <c r="P842" s="82">
        <f>ABS(Table8[[#This Row],[Erorr 2]])</f>
        <v>0.63237000000000165</v>
      </c>
      <c r="Q842" s="83">
        <f>Table8[[#This Row],[Abs Erorr 4]]/Table8[[#This Row],[Adj Close]]</f>
        <v>1.3532420286753728E-2</v>
      </c>
    </row>
    <row r="843" spans="6:17" x14ac:dyDescent="0.25">
      <c r="F843" s="50">
        <v>44685</v>
      </c>
      <c r="G843" s="51">
        <v>46.82</v>
      </c>
      <c r="H843" s="82">
        <f t="shared" si="26"/>
        <v>46.80827</v>
      </c>
      <c r="I843" s="82">
        <f>(Table8[[#This Row],[Adj Close]]-Table8[[#This Row],[Forecast 3 Period]])</f>
        <v>1.1730000000000018E-2</v>
      </c>
      <c r="J843" s="82">
        <f>Table8[[#This Row],[Erorr ]]^2</f>
        <v>1.3759290000000044E-4</v>
      </c>
      <c r="K843" s="82">
        <f>ABS(Table8[[#This Row],[Erorr ]])</f>
        <v>1.1730000000000018E-2</v>
      </c>
      <c r="L843" s="83">
        <f>Table8[[#This Row],[Abs Erorr ]]/Table8[[#This Row],[Adj Close]]</f>
        <v>2.5053395984621997E-4</v>
      </c>
      <c r="M843" s="85">
        <f t="shared" si="27"/>
        <v>47.102409999999999</v>
      </c>
      <c r="N843" s="82">
        <f>(Table8[[#This Row],[Adj Close]]-Table8[[#This Row],[Forecast 6 Period ]])</f>
        <v>-0.28240999999999872</v>
      </c>
      <c r="O843" s="82">
        <f>Table8[[#This Row],[Erorr 2]]^2</f>
        <v>7.9755408099999273E-2</v>
      </c>
      <c r="P843" s="82">
        <f>ABS(Table8[[#This Row],[Erorr 2]])</f>
        <v>0.28240999999999872</v>
      </c>
      <c r="Q843" s="83">
        <f>Table8[[#This Row],[Abs Erorr 4]]/Table8[[#This Row],[Adj Close]]</f>
        <v>6.0318240068346586E-3</v>
      </c>
    </row>
    <row r="844" spans="6:17" x14ac:dyDescent="0.25">
      <c r="F844" s="50">
        <v>44686</v>
      </c>
      <c r="G844" s="51">
        <v>44.157400000000003</v>
      </c>
      <c r="H844" s="82">
        <f t="shared" si="26"/>
        <v>46.830770000000001</v>
      </c>
      <c r="I844" s="82">
        <f>(Table8[[#This Row],[Adj Close]]-Table8[[#This Row],[Forecast 3 Period]])</f>
        <v>-2.6733699999999985</v>
      </c>
      <c r="J844" s="82">
        <f>Table8[[#This Row],[Erorr ]]^2</f>
        <v>7.1469071568999922</v>
      </c>
      <c r="K844" s="82">
        <f>ABS(Table8[[#This Row],[Erorr ]])</f>
        <v>2.6733699999999985</v>
      </c>
      <c r="L844" s="83">
        <f>Table8[[#This Row],[Abs Erorr ]]/Table8[[#This Row],[Adj Close]]</f>
        <v>6.054183443771595E-2</v>
      </c>
      <c r="M844" s="85">
        <f t="shared" si="27"/>
        <v>46.962990000000005</v>
      </c>
      <c r="N844" s="82">
        <f>(Table8[[#This Row],[Adj Close]]-Table8[[#This Row],[Forecast 6 Period ]])</f>
        <v>-2.8055900000000022</v>
      </c>
      <c r="O844" s="82">
        <f>Table8[[#This Row],[Erorr 2]]^2</f>
        <v>7.8713352481000127</v>
      </c>
      <c r="P844" s="82">
        <f>ABS(Table8[[#This Row],[Erorr 2]])</f>
        <v>2.8055900000000022</v>
      </c>
      <c r="Q844" s="83">
        <f>Table8[[#This Row],[Abs Erorr 4]]/Table8[[#This Row],[Adj Close]]</f>
        <v>6.3536123050723148E-2</v>
      </c>
    </row>
    <row r="845" spans="6:17" x14ac:dyDescent="0.25">
      <c r="F845" s="50">
        <v>44687</v>
      </c>
      <c r="G845" s="51">
        <v>42.826099999999997</v>
      </c>
      <c r="H845" s="82">
        <f t="shared" si="26"/>
        <v>45.727959999999996</v>
      </c>
      <c r="I845" s="82">
        <f>(Table8[[#This Row],[Adj Close]]-Table8[[#This Row],[Forecast 3 Period]])</f>
        <v>-2.9018599999999992</v>
      </c>
      <c r="J845" s="82">
        <f>Table8[[#This Row],[Erorr ]]^2</f>
        <v>8.4207914595999949</v>
      </c>
      <c r="K845" s="82">
        <f>ABS(Table8[[#This Row],[Erorr ]])</f>
        <v>2.9018599999999992</v>
      </c>
      <c r="L845" s="83">
        <f>Table8[[#This Row],[Abs Erorr ]]/Table8[[#This Row],[Adj Close]]</f>
        <v>6.7759146875386728E-2</v>
      </c>
      <c r="M845" s="85">
        <f t="shared" si="27"/>
        <v>46.396300000000004</v>
      </c>
      <c r="N845" s="82">
        <f>(Table8[[#This Row],[Adj Close]]-Table8[[#This Row],[Forecast 6 Period ]])</f>
        <v>-3.5702000000000069</v>
      </c>
      <c r="O845" s="82">
        <f>Table8[[#This Row],[Erorr 2]]^2</f>
        <v>12.74632804000005</v>
      </c>
      <c r="P845" s="82">
        <f>ABS(Table8[[#This Row],[Erorr 2]])</f>
        <v>3.5702000000000069</v>
      </c>
      <c r="Q845" s="83">
        <f>Table8[[#This Row],[Abs Erorr 4]]/Table8[[#This Row],[Adj Close]]</f>
        <v>8.3365050751761358E-2</v>
      </c>
    </row>
    <row r="846" spans="6:17" x14ac:dyDescent="0.25">
      <c r="F846" s="50">
        <v>44690</v>
      </c>
      <c r="G846" s="51">
        <v>42.7361</v>
      </c>
      <c r="H846" s="82">
        <f t="shared" si="26"/>
        <v>44.423659999999998</v>
      </c>
      <c r="I846" s="82">
        <f>(Table8[[#This Row],[Adj Close]]-Table8[[#This Row],[Forecast 3 Period]])</f>
        <v>-1.6875599999999977</v>
      </c>
      <c r="J846" s="82">
        <f>Table8[[#This Row],[Erorr ]]^2</f>
        <v>2.8478587535999922</v>
      </c>
      <c r="K846" s="82">
        <f>ABS(Table8[[#This Row],[Erorr ]])</f>
        <v>1.6875599999999977</v>
      </c>
      <c r="L846" s="83">
        <f>Table8[[#This Row],[Abs Erorr ]]/Table8[[#This Row],[Adj Close]]</f>
        <v>3.9487927068684266E-2</v>
      </c>
      <c r="M846" s="85">
        <f t="shared" si="27"/>
        <v>45.478790000000004</v>
      </c>
      <c r="N846" s="82">
        <f>(Table8[[#This Row],[Adj Close]]-Table8[[#This Row],[Forecast 6 Period ]])</f>
        <v>-2.7426900000000032</v>
      </c>
      <c r="O846" s="82">
        <f>Table8[[#This Row],[Erorr 2]]^2</f>
        <v>7.5223484361000175</v>
      </c>
      <c r="P846" s="82">
        <f>ABS(Table8[[#This Row],[Erorr 2]])</f>
        <v>2.7426900000000032</v>
      </c>
      <c r="Q846" s="83">
        <f>Table8[[#This Row],[Abs Erorr 4]]/Table8[[#This Row],[Adj Close]]</f>
        <v>6.417735825215691E-2</v>
      </c>
    </row>
    <row r="847" spans="6:17" x14ac:dyDescent="0.25">
      <c r="F847" s="50">
        <v>44691</v>
      </c>
      <c r="G847" s="51">
        <v>41.782600000000002</v>
      </c>
      <c r="H847" s="82">
        <f t="shared" si="26"/>
        <v>43.189489999999999</v>
      </c>
      <c r="I847" s="82">
        <f>(Table8[[#This Row],[Adj Close]]-Table8[[#This Row],[Forecast 3 Period]])</f>
        <v>-1.4068899999999971</v>
      </c>
      <c r="J847" s="82">
        <f>Table8[[#This Row],[Erorr ]]^2</f>
        <v>1.9793394720999917</v>
      </c>
      <c r="K847" s="82">
        <f>ABS(Table8[[#This Row],[Erorr ]])</f>
        <v>1.4068899999999971</v>
      </c>
      <c r="L847" s="83">
        <f>Table8[[#This Row],[Abs Erorr ]]/Table8[[#This Row],[Adj Close]]</f>
        <v>3.367167193999409E-2</v>
      </c>
      <c r="M847" s="85">
        <f t="shared" si="27"/>
        <v>44.675509999999996</v>
      </c>
      <c r="N847" s="82">
        <f>(Table8[[#This Row],[Adj Close]]-Table8[[#This Row],[Forecast 6 Period ]])</f>
        <v>-2.8929099999999934</v>
      </c>
      <c r="O847" s="82">
        <f>Table8[[#This Row],[Erorr 2]]^2</f>
        <v>8.3689282680999622</v>
      </c>
      <c r="P847" s="82">
        <f>ABS(Table8[[#This Row],[Erorr 2]])</f>
        <v>2.8929099999999934</v>
      </c>
      <c r="Q847" s="83">
        <f>Table8[[#This Row],[Abs Erorr 4]]/Table8[[#This Row],[Adj Close]]</f>
        <v>6.9237194430217197E-2</v>
      </c>
    </row>
    <row r="848" spans="6:17" x14ac:dyDescent="0.25">
      <c r="F848" s="50">
        <v>44692</v>
      </c>
      <c r="G848" s="51">
        <v>40.8202</v>
      </c>
      <c r="H848" s="82">
        <f t="shared" si="26"/>
        <v>42.381699999999995</v>
      </c>
      <c r="I848" s="82">
        <f>(Table8[[#This Row],[Adj Close]]-Table8[[#This Row],[Forecast 3 Period]])</f>
        <v>-1.5614999999999952</v>
      </c>
      <c r="J848" s="82">
        <f>Table8[[#This Row],[Erorr ]]^2</f>
        <v>2.4382822499999852</v>
      </c>
      <c r="K848" s="82">
        <f>ABS(Table8[[#This Row],[Erorr ]])</f>
        <v>1.5614999999999952</v>
      </c>
      <c r="L848" s="83">
        <f>Table8[[#This Row],[Abs Erorr ]]/Table8[[#This Row],[Adj Close]]</f>
        <v>3.8253119778932865E-2</v>
      </c>
      <c r="M848" s="85">
        <f t="shared" si="27"/>
        <v>43.655440000000006</v>
      </c>
      <c r="N848" s="82">
        <f>(Table8[[#This Row],[Adj Close]]-Table8[[#This Row],[Forecast 6 Period ]])</f>
        <v>-2.835240000000006</v>
      </c>
      <c r="O848" s="82">
        <f>Table8[[#This Row],[Erorr 2]]^2</f>
        <v>8.0385858576000331</v>
      </c>
      <c r="P848" s="82">
        <f>ABS(Table8[[#This Row],[Erorr 2]])</f>
        <v>2.835240000000006</v>
      </c>
      <c r="Q848" s="83">
        <f>Table8[[#This Row],[Abs Erorr 4]]/Table8[[#This Row],[Adj Close]]</f>
        <v>6.9456788550766674E-2</v>
      </c>
    </row>
    <row r="849" spans="6:17" x14ac:dyDescent="0.25">
      <c r="F849" s="50">
        <v>44693</v>
      </c>
      <c r="G849" s="51">
        <v>42.502299999999998</v>
      </c>
      <c r="H849" s="82">
        <f t="shared" si="26"/>
        <v>41.683689999999999</v>
      </c>
      <c r="I849" s="82">
        <f>(Table8[[#This Row],[Adj Close]]-Table8[[#This Row],[Forecast 3 Period]])</f>
        <v>0.81860999999999962</v>
      </c>
      <c r="J849" s="82">
        <f>Table8[[#This Row],[Erorr ]]^2</f>
        <v>0.67012233209999938</v>
      </c>
      <c r="K849" s="82">
        <f>ABS(Table8[[#This Row],[Erorr ]])</f>
        <v>0.81860999999999962</v>
      </c>
      <c r="L849" s="83">
        <f>Table8[[#This Row],[Abs Erorr ]]/Table8[[#This Row],[Adj Close]]</f>
        <v>1.926036943883036E-2</v>
      </c>
      <c r="M849" s="85">
        <f t="shared" si="27"/>
        <v>42.730740000000011</v>
      </c>
      <c r="N849" s="82">
        <f>(Table8[[#This Row],[Adj Close]]-Table8[[#This Row],[Forecast 6 Period ]])</f>
        <v>-0.2284400000000133</v>
      </c>
      <c r="O849" s="82">
        <f>Table8[[#This Row],[Erorr 2]]^2</f>
        <v>5.2184833600006079E-2</v>
      </c>
      <c r="P849" s="82">
        <f>ABS(Table8[[#This Row],[Erorr 2]])</f>
        <v>0.2284400000000133</v>
      </c>
      <c r="Q849" s="83">
        <f>Table8[[#This Row],[Abs Erorr 4]]/Table8[[#This Row],[Adj Close]]</f>
        <v>5.3747679537345817E-3</v>
      </c>
    </row>
    <row r="850" spans="6:17" x14ac:dyDescent="0.25">
      <c r="F850" s="50">
        <v>44694</v>
      </c>
      <c r="G850" s="51">
        <v>42.808100000000003</v>
      </c>
      <c r="H850" s="82">
        <f t="shared" si="26"/>
        <v>41.781759999999998</v>
      </c>
      <c r="I850" s="82">
        <f>(Table8[[#This Row],[Adj Close]]-Table8[[#This Row],[Forecast 3 Period]])</f>
        <v>1.0263400000000047</v>
      </c>
      <c r="J850" s="82">
        <f>Table8[[#This Row],[Erorr ]]^2</f>
        <v>1.0533737956000095</v>
      </c>
      <c r="K850" s="82">
        <f>ABS(Table8[[#This Row],[Erorr ]])</f>
        <v>1.0263400000000047</v>
      </c>
      <c r="L850" s="83">
        <f>Table8[[#This Row],[Abs Erorr ]]/Table8[[#This Row],[Adj Close]]</f>
        <v>2.3975369147427813E-2</v>
      </c>
      <c r="M850" s="85">
        <f t="shared" si="27"/>
        <v>42.266590000000001</v>
      </c>
      <c r="N850" s="82">
        <f>(Table8[[#This Row],[Adj Close]]-Table8[[#This Row],[Forecast 6 Period ]])</f>
        <v>0.54151000000000238</v>
      </c>
      <c r="O850" s="82">
        <f>Table8[[#This Row],[Erorr 2]]^2</f>
        <v>0.2932330801000026</v>
      </c>
      <c r="P850" s="82">
        <f>ABS(Table8[[#This Row],[Erorr 2]])</f>
        <v>0.54151000000000238</v>
      </c>
      <c r="Q850" s="83">
        <f>Table8[[#This Row],[Abs Erorr 4]]/Table8[[#This Row],[Adj Close]]</f>
        <v>1.2649708816789401E-2</v>
      </c>
    </row>
    <row r="851" spans="6:17" x14ac:dyDescent="0.25">
      <c r="F851" s="50">
        <v>44697</v>
      </c>
      <c r="G851" s="51">
        <v>42.250399999999999</v>
      </c>
      <c r="H851" s="82">
        <f t="shared" si="26"/>
        <v>42.119990000000001</v>
      </c>
      <c r="I851" s="82">
        <f>(Table8[[#This Row],[Adj Close]]-Table8[[#This Row],[Forecast 3 Period]])</f>
        <v>0.13040999999999769</v>
      </c>
      <c r="J851" s="82">
        <f>Table8[[#This Row],[Erorr ]]^2</f>
        <v>1.70067680999994E-2</v>
      </c>
      <c r="K851" s="82">
        <f>ABS(Table8[[#This Row],[Erorr ]])</f>
        <v>0.13040999999999769</v>
      </c>
      <c r="L851" s="83">
        <f>Table8[[#This Row],[Abs Erorr ]]/Table8[[#This Row],[Adj Close]]</f>
        <v>3.086597996705302E-3</v>
      </c>
      <c r="M851" s="85">
        <f t="shared" si="27"/>
        <v>42.138860000000001</v>
      </c>
      <c r="N851" s="82">
        <f>(Table8[[#This Row],[Adj Close]]-Table8[[#This Row],[Forecast 6 Period ]])</f>
        <v>0.11153999999999797</v>
      </c>
      <c r="O851" s="82">
        <f>Table8[[#This Row],[Erorr 2]]^2</f>
        <v>1.2441171599999547E-2</v>
      </c>
      <c r="P851" s="82">
        <f>ABS(Table8[[#This Row],[Erorr 2]])</f>
        <v>0.11153999999999797</v>
      </c>
      <c r="Q851" s="83">
        <f>Table8[[#This Row],[Abs Erorr 4]]/Table8[[#This Row],[Adj Close]]</f>
        <v>2.63997500615374E-3</v>
      </c>
    </row>
    <row r="852" spans="6:17" x14ac:dyDescent="0.25">
      <c r="F852" s="50">
        <v>44698</v>
      </c>
      <c r="G852" s="51">
        <v>43.383800000000001</v>
      </c>
      <c r="H852" s="82">
        <f t="shared" si="26"/>
        <v>42.493279999999999</v>
      </c>
      <c r="I852" s="82">
        <f>(Table8[[#This Row],[Adj Close]]-Table8[[#This Row],[Forecast 3 Period]])</f>
        <v>0.8905200000000022</v>
      </c>
      <c r="J852" s="82">
        <f>Table8[[#This Row],[Erorr ]]^2</f>
        <v>0.79302587040000394</v>
      </c>
      <c r="K852" s="82">
        <f>ABS(Table8[[#This Row],[Erorr ]])</f>
        <v>0.8905200000000022</v>
      </c>
      <c r="L852" s="83">
        <f>Table8[[#This Row],[Abs Erorr ]]/Table8[[#This Row],[Adj Close]]</f>
        <v>2.0526555995555994E-2</v>
      </c>
      <c r="M852" s="85">
        <f t="shared" si="27"/>
        <v>42.128070000000001</v>
      </c>
      <c r="N852" s="82">
        <f>(Table8[[#This Row],[Adj Close]]-Table8[[#This Row],[Forecast 6 Period ]])</f>
        <v>1.2557299999999998</v>
      </c>
      <c r="O852" s="82">
        <f>Table8[[#This Row],[Erorr 2]]^2</f>
        <v>1.5768578328999994</v>
      </c>
      <c r="P852" s="82">
        <f>ABS(Table8[[#This Row],[Erorr 2]])</f>
        <v>1.2557299999999998</v>
      </c>
      <c r="Q852" s="83">
        <f>Table8[[#This Row],[Abs Erorr 4]]/Table8[[#This Row],[Adj Close]]</f>
        <v>2.8944675201342432E-2</v>
      </c>
    </row>
    <row r="853" spans="6:17" x14ac:dyDescent="0.25">
      <c r="F853" s="50">
        <v>44699</v>
      </c>
      <c r="G853" s="51">
        <v>41.350900000000003</v>
      </c>
      <c r="H853" s="82">
        <f t="shared" si="26"/>
        <v>42.871070000000003</v>
      </c>
      <c r="I853" s="82">
        <f>(Table8[[#This Row],[Adj Close]]-Table8[[#This Row],[Forecast 3 Period]])</f>
        <v>-1.5201700000000002</v>
      </c>
      <c r="J853" s="82">
        <f>Table8[[#This Row],[Erorr ]]^2</f>
        <v>2.3109168289000008</v>
      </c>
      <c r="K853" s="82">
        <f>ABS(Table8[[#This Row],[Erorr ]])</f>
        <v>1.5201700000000002</v>
      </c>
      <c r="L853" s="83">
        <f>Table8[[#This Row],[Abs Erorr ]]/Table8[[#This Row],[Adj Close]]</f>
        <v>3.6762682311630462E-2</v>
      </c>
      <c r="M853" s="85">
        <f t="shared" si="27"/>
        <v>42.449200000000005</v>
      </c>
      <c r="N853" s="82">
        <f>(Table8[[#This Row],[Adj Close]]-Table8[[#This Row],[Forecast 6 Period ]])</f>
        <v>-1.0983000000000018</v>
      </c>
      <c r="O853" s="82">
        <f>Table8[[#This Row],[Erorr 2]]^2</f>
        <v>1.2062628900000041</v>
      </c>
      <c r="P853" s="82">
        <f>ABS(Table8[[#This Row],[Erorr 2]])</f>
        <v>1.0983000000000018</v>
      </c>
      <c r="Q853" s="83">
        <f>Table8[[#This Row],[Abs Erorr 4]]/Table8[[#This Row],[Adj Close]]</f>
        <v>2.6560485987003953E-2</v>
      </c>
    </row>
    <row r="854" spans="6:17" x14ac:dyDescent="0.25">
      <c r="F854" s="50">
        <v>44700</v>
      </c>
      <c r="G854" s="51">
        <v>40.127499999999998</v>
      </c>
      <c r="H854" s="82">
        <f t="shared" si="26"/>
        <v>42.230620000000002</v>
      </c>
      <c r="I854" s="82">
        <f>(Table8[[#This Row],[Adj Close]]-Table8[[#This Row],[Forecast 3 Period]])</f>
        <v>-2.1031200000000041</v>
      </c>
      <c r="J854" s="82">
        <f>Table8[[#This Row],[Erorr ]]^2</f>
        <v>4.4231137344000171</v>
      </c>
      <c r="K854" s="82">
        <f>ABS(Table8[[#This Row],[Erorr ]])</f>
        <v>2.1031200000000041</v>
      </c>
      <c r="L854" s="83">
        <f>Table8[[#This Row],[Abs Erorr ]]/Table8[[#This Row],[Adj Close]]</f>
        <v>5.2410940128341021E-2</v>
      </c>
      <c r="M854" s="85">
        <f t="shared" si="27"/>
        <v>42.290890000000005</v>
      </c>
      <c r="N854" s="82">
        <f>(Table8[[#This Row],[Adj Close]]-Table8[[#This Row],[Forecast 6 Period ]])</f>
        <v>-2.1633900000000068</v>
      </c>
      <c r="O854" s="82">
        <f>Table8[[#This Row],[Erorr 2]]^2</f>
        <v>4.6802562921000295</v>
      </c>
      <c r="P854" s="82">
        <f>ABS(Table8[[#This Row],[Erorr 2]])</f>
        <v>2.1633900000000068</v>
      </c>
      <c r="Q854" s="83">
        <f>Table8[[#This Row],[Abs Erorr 4]]/Table8[[#This Row],[Adj Close]]</f>
        <v>5.3912902622889711E-2</v>
      </c>
    </row>
    <row r="855" spans="6:17" x14ac:dyDescent="0.25">
      <c r="F855" s="50">
        <v>44701</v>
      </c>
      <c r="G855" s="51">
        <v>42.565199999999997</v>
      </c>
      <c r="H855" s="82">
        <f t="shared" si="26"/>
        <v>41.471409999999999</v>
      </c>
      <c r="I855" s="82">
        <f>(Table8[[#This Row],[Adj Close]]-Table8[[#This Row],[Forecast 3 Period]])</f>
        <v>1.0937899999999985</v>
      </c>
      <c r="J855" s="82">
        <f>Table8[[#This Row],[Erorr ]]^2</f>
        <v>1.1963765640999966</v>
      </c>
      <c r="K855" s="82">
        <f>ABS(Table8[[#This Row],[Erorr ]])</f>
        <v>1.0937899999999985</v>
      </c>
      <c r="L855" s="83">
        <f>Table8[[#This Row],[Abs Erorr ]]/Table8[[#This Row],[Adj Close]]</f>
        <v>2.5696813359269981E-2</v>
      </c>
      <c r="M855" s="85">
        <f t="shared" si="27"/>
        <v>41.953560000000003</v>
      </c>
      <c r="N855" s="82">
        <f>(Table8[[#This Row],[Adj Close]]-Table8[[#This Row],[Forecast 6 Period ]])</f>
        <v>0.61163999999999419</v>
      </c>
      <c r="O855" s="82">
        <f>Table8[[#This Row],[Erorr 2]]^2</f>
        <v>0.3741034895999929</v>
      </c>
      <c r="P855" s="82">
        <f>ABS(Table8[[#This Row],[Erorr 2]])</f>
        <v>0.61163999999999419</v>
      </c>
      <c r="Q855" s="83">
        <f>Table8[[#This Row],[Abs Erorr 4]]/Table8[[#This Row],[Adj Close]]</f>
        <v>1.4369484931352237E-2</v>
      </c>
    </row>
    <row r="856" spans="6:17" x14ac:dyDescent="0.25">
      <c r="F856" s="50">
        <v>44704</v>
      </c>
      <c r="G856" s="51">
        <v>41.800600000000003</v>
      </c>
      <c r="H856" s="82">
        <f t="shared" si="26"/>
        <v>41.4696</v>
      </c>
      <c r="I856" s="82">
        <f>(Table8[[#This Row],[Adj Close]]-Table8[[#This Row],[Forecast 3 Period]])</f>
        <v>0.33100000000000307</v>
      </c>
      <c r="J856" s="82">
        <f>Table8[[#This Row],[Erorr ]]^2</f>
        <v>0.10956100000000203</v>
      </c>
      <c r="K856" s="82">
        <f>ABS(Table8[[#This Row],[Erorr ]])</f>
        <v>0.33100000000000307</v>
      </c>
      <c r="L856" s="83">
        <f>Table8[[#This Row],[Abs Erorr ]]/Table8[[#This Row],[Adj Close]]</f>
        <v>7.9185466237327463E-3</v>
      </c>
      <c r="M856" s="85">
        <f t="shared" si="27"/>
        <v>41.991330000000005</v>
      </c>
      <c r="N856" s="82">
        <f>(Table8[[#This Row],[Adj Close]]-Table8[[#This Row],[Forecast 6 Period ]])</f>
        <v>-0.19073000000000206</v>
      </c>
      <c r="O856" s="82">
        <f>Table8[[#This Row],[Erorr 2]]^2</f>
        <v>3.6377932900000791E-2</v>
      </c>
      <c r="P856" s="82">
        <f>ABS(Table8[[#This Row],[Erorr 2]])</f>
        <v>0.19073000000000206</v>
      </c>
      <c r="Q856" s="83">
        <f>Table8[[#This Row],[Abs Erorr 4]]/Table8[[#This Row],[Adj Close]]</f>
        <v>4.5628531647871574E-3</v>
      </c>
    </row>
    <row r="857" spans="6:17" x14ac:dyDescent="0.25">
      <c r="F857" s="50">
        <v>44705</v>
      </c>
      <c r="G857" s="51">
        <v>40.9191</v>
      </c>
      <c r="H857" s="82">
        <f t="shared" si="26"/>
        <v>41.52805</v>
      </c>
      <c r="I857" s="82">
        <f>(Table8[[#This Row],[Adj Close]]-Table8[[#This Row],[Forecast 3 Period]])</f>
        <v>-0.6089500000000001</v>
      </c>
      <c r="J857" s="82">
        <f>Table8[[#This Row],[Erorr ]]^2</f>
        <v>0.37082010250000014</v>
      </c>
      <c r="K857" s="82">
        <f>ABS(Table8[[#This Row],[Erorr ]])</f>
        <v>0.6089500000000001</v>
      </c>
      <c r="L857" s="83">
        <f>Table8[[#This Row],[Abs Erorr ]]/Table8[[#This Row],[Adj Close]]</f>
        <v>1.4881803363221579E-2</v>
      </c>
      <c r="M857" s="85">
        <f t="shared" si="27"/>
        <v>41.732260000000004</v>
      </c>
      <c r="N857" s="82">
        <f>(Table8[[#This Row],[Adj Close]]-Table8[[#This Row],[Forecast 6 Period ]])</f>
        <v>-0.81316000000000344</v>
      </c>
      <c r="O857" s="82">
        <f>Table8[[#This Row],[Erorr 2]]^2</f>
        <v>0.66122918560000554</v>
      </c>
      <c r="P857" s="82">
        <f>ABS(Table8[[#This Row],[Erorr 2]])</f>
        <v>0.81316000000000344</v>
      </c>
      <c r="Q857" s="83">
        <f>Table8[[#This Row],[Abs Erorr 4]]/Table8[[#This Row],[Adj Close]]</f>
        <v>1.9872382334899921E-2</v>
      </c>
    </row>
    <row r="858" spans="6:17" x14ac:dyDescent="0.25">
      <c r="F858" s="50">
        <v>44706</v>
      </c>
      <c r="G858" s="51">
        <v>42.385300000000001</v>
      </c>
      <c r="H858" s="82">
        <f t="shared" si="26"/>
        <v>41.677379999999999</v>
      </c>
      <c r="I858" s="82">
        <f>(Table8[[#This Row],[Adj Close]]-Table8[[#This Row],[Forecast 3 Period]])</f>
        <v>0.70792000000000144</v>
      </c>
      <c r="J858" s="82">
        <f>Table8[[#This Row],[Erorr ]]^2</f>
        <v>0.50115072640000202</v>
      </c>
      <c r="K858" s="82">
        <f>ABS(Table8[[#This Row],[Erorr ]])</f>
        <v>0.70792000000000144</v>
      </c>
      <c r="L858" s="83">
        <f>Table8[[#This Row],[Abs Erorr ]]/Table8[[#This Row],[Adj Close]]</f>
        <v>1.6702016972865625E-2</v>
      </c>
      <c r="M858" s="85">
        <f t="shared" si="27"/>
        <v>41.555949999999996</v>
      </c>
      <c r="N858" s="82">
        <f>(Table8[[#This Row],[Adj Close]]-Table8[[#This Row],[Forecast 6 Period ]])</f>
        <v>0.82935000000000514</v>
      </c>
      <c r="O858" s="82">
        <f>Table8[[#This Row],[Erorr 2]]^2</f>
        <v>0.68782142250000855</v>
      </c>
      <c r="P858" s="82">
        <f>ABS(Table8[[#This Row],[Erorr 2]])</f>
        <v>0.82935000000000514</v>
      </c>
      <c r="Q858" s="83">
        <f>Table8[[#This Row],[Abs Erorr 4]]/Table8[[#This Row],[Adj Close]]</f>
        <v>1.9566925325525716E-2</v>
      </c>
    </row>
    <row r="859" spans="6:17" x14ac:dyDescent="0.25">
      <c r="F859" s="50">
        <v>44707</v>
      </c>
      <c r="G859" s="51">
        <v>43.959499999999998</v>
      </c>
      <c r="H859" s="82">
        <f t="shared" si="26"/>
        <v>41.770029999999998</v>
      </c>
      <c r="I859" s="82">
        <f>(Table8[[#This Row],[Adj Close]]-Table8[[#This Row],[Forecast 3 Period]])</f>
        <v>2.18947</v>
      </c>
      <c r="J859" s="82">
        <f>Table8[[#This Row],[Erorr ]]^2</f>
        <v>4.7937788808999997</v>
      </c>
      <c r="K859" s="82">
        <f>ABS(Table8[[#This Row],[Erorr ]])</f>
        <v>2.18947</v>
      </c>
      <c r="L859" s="83">
        <f>Table8[[#This Row],[Abs Erorr ]]/Table8[[#This Row],[Adj Close]]</f>
        <v>4.9806526461856938E-2</v>
      </c>
      <c r="M859" s="85">
        <f t="shared" si="27"/>
        <v>41.68188</v>
      </c>
      <c r="N859" s="82">
        <f>(Table8[[#This Row],[Adj Close]]-Table8[[#This Row],[Forecast 6 Period ]])</f>
        <v>2.2776199999999989</v>
      </c>
      <c r="O859" s="82">
        <f>Table8[[#This Row],[Erorr 2]]^2</f>
        <v>5.1875528643999944</v>
      </c>
      <c r="P859" s="82">
        <f>ABS(Table8[[#This Row],[Erorr 2]])</f>
        <v>2.2776199999999989</v>
      </c>
      <c r="Q859" s="83">
        <f>Table8[[#This Row],[Abs Erorr 4]]/Table8[[#This Row],[Adj Close]]</f>
        <v>5.1811781298695368E-2</v>
      </c>
    </row>
    <row r="860" spans="6:17" x14ac:dyDescent="0.25">
      <c r="F860" s="50">
        <v>44708</v>
      </c>
      <c r="G860" s="51">
        <v>45.137900000000002</v>
      </c>
      <c r="H860" s="82">
        <f t="shared" si="26"/>
        <v>42.575119999999998</v>
      </c>
      <c r="I860" s="82">
        <f>(Table8[[#This Row],[Adj Close]]-Table8[[#This Row],[Forecast 3 Period]])</f>
        <v>2.5627800000000036</v>
      </c>
      <c r="J860" s="82">
        <f>Table8[[#This Row],[Erorr ]]^2</f>
        <v>6.5678413284000188</v>
      </c>
      <c r="K860" s="82">
        <f>ABS(Table8[[#This Row],[Erorr ]])</f>
        <v>2.5627800000000036</v>
      </c>
      <c r="L860" s="83">
        <f>Table8[[#This Row],[Abs Erorr ]]/Table8[[#This Row],[Adj Close]]</f>
        <v>5.6776677692139059E-2</v>
      </c>
      <c r="M860" s="85">
        <f t="shared" si="27"/>
        <v>42.082169999999998</v>
      </c>
      <c r="N860" s="82">
        <f>(Table8[[#This Row],[Adj Close]]-Table8[[#This Row],[Forecast 6 Period ]])</f>
        <v>3.0557300000000041</v>
      </c>
      <c r="O860" s="82">
        <f>Table8[[#This Row],[Erorr 2]]^2</f>
        <v>9.3374858329000254</v>
      </c>
      <c r="P860" s="82">
        <f>ABS(Table8[[#This Row],[Erorr 2]])</f>
        <v>3.0557300000000041</v>
      </c>
      <c r="Q860" s="83">
        <f>Table8[[#This Row],[Abs Erorr 4]]/Table8[[#This Row],[Adj Close]]</f>
        <v>6.7697655407097004E-2</v>
      </c>
    </row>
    <row r="861" spans="6:17" x14ac:dyDescent="0.25">
      <c r="F861" s="50">
        <v>44712</v>
      </c>
      <c r="G861" s="51">
        <v>45.389699999999998</v>
      </c>
      <c r="H861" s="82">
        <f t="shared" si="26"/>
        <v>43.958599999999997</v>
      </c>
      <c r="I861" s="82">
        <f>(Table8[[#This Row],[Adj Close]]-Table8[[#This Row],[Forecast 3 Period]])</f>
        <v>1.4311000000000007</v>
      </c>
      <c r="J861" s="82">
        <f>Table8[[#This Row],[Erorr ]]^2</f>
        <v>2.0480472100000022</v>
      </c>
      <c r="K861" s="82">
        <f>ABS(Table8[[#This Row],[Erorr ]])</f>
        <v>1.4311000000000007</v>
      </c>
      <c r="L861" s="83">
        <f>Table8[[#This Row],[Abs Erorr ]]/Table8[[#This Row],[Adj Close]]</f>
        <v>3.1529179527513967E-2</v>
      </c>
      <c r="M861" s="85">
        <f t="shared" si="27"/>
        <v>42.916940000000004</v>
      </c>
      <c r="N861" s="82">
        <f>(Table8[[#This Row],[Adj Close]]-Table8[[#This Row],[Forecast 6 Period ]])</f>
        <v>2.4727599999999939</v>
      </c>
      <c r="O861" s="82">
        <f>Table8[[#This Row],[Erorr 2]]^2</f>
        <v>6.1145420175999696</v>
      </c>
      <c r="P861" s="82">
        <f>ABS(Table8[[#This Row],[Erorr 2]])</f>
        <v>2.4727599999999939</v>
      </c>
      <c r="Q861" s="83">
        <f>Table8[[#This Row],[Abs Erorr 4]]/Table8[[#This Row],[Adj Close]]</f>
        <v>5.4478438940993086E-2</v>
      </c>
    </row>
    <row r="862" spans="6:17" x14ac:dyDescent="0.25">
      <c r="F862" s="50">
        <v>44713</v>
      </c>
      <c r="G862" s="51">
        <v>44.823</v>
      </c>
      <c r="H862" s="82">
        <f t="shared" si="26"/>
        <v>44.885100000000001</v>
      </c>
      <c r="I862" s="82">
        <f>(Table8[[#This Row],[Adj Close]]-Table8[[#This Row],[Forecast 3 Period]])</f>
        <v>-6.2100000000000932E-2</v>
      </c>
      <c r="J862" s="82">
        <f>Table8[[#This Row],[Erorr ]]^2</f>
        <v>3.8564100000001156E-3</v>
      </c>
      <c r="K862" s="82">
        <f>ABS(Table8[[#This Row],[Erorr ]])</f>
        <v>6.2100000000000932E-2</v>
      </c>
      <c r="L862" s="83">
        <f>Table8[[#This Row],[Abs Erorr ]]/Table8[[#This Row],[Adj Close]]</f>
        <v>1.3854494344421599E-3</v>
      </c>
      <c r="M862" s="85">
        <f t="shared" si="27"/>
        <v>43.646449999999994</v>
      </c>
      <c r="N862" s="82">
        <f>(Table8[[#This Row],[Adj Close]]-Table8[[#This Row],[Forecast 6 Period ]])</f>
        <v>1.176550000000006</v>
      </c>
      <c r="O862" s="82">
        <f>Table8[[#This Row],[Erorr 2]]^2</f>
        <v>1.384269902500014</v>
      </c>
      <c r="P862" s="82">
        <f>ABS(Table8[[#This Row],[Erorr 2]])</f>
        <v>1.176550000000006</v>
      </c>
      <c r="Q862" s="83">
        <f>Table8[[#This Row],[Abs Erorr 4]]/Table8[[#This Row],[Adj Close]]</f>
        <v>2.6248800838855186E-2</v>
      </c>
    </row>
    <row r="863" spans="6:17" x14ac:dyDescent="0.25">
      <c r="F863" s="50">
        <v>44714</v>
      </c>
      <c r="G863" s="51">
        <v>46.1813</v>
      </c>
      <c r="H863" s="82">
        <f t="shared" si="26"/>
        <v>45.087479999999999</v>
      </c>
      <c r="I863" s="82">
        <f>(Table8[[#This Row],[Adj Close]]-Table8[[#This Row],[Forecast 3 Period]])</f>
        <v>1.0938200000000009</v>
      </c>
      <c r="J863" s="82">
        <f>Table8[[#This Row],[Erorr ]]^2</f>
        <v>1.1964421924000019</v>
      </c>
      <c r="K863" s="82">
        <f>ABS(Table8[[#This Row],[Erorr ]])</f>
        <v>1.0938200000000009</v>
      </c>
      <c r="L863" s="83">
        <f>Table8[[#This Row],[Abs Erorr ]]/Table8[[#This Row],[Adj Close]]</f>
        <v>2.3685344500912725E-2</v>
      </c>
      <c r="M863" s="85">
        <f t="shared" si="27"/>
        <v>44.192459999999997</v>
      </c>
      <c r="N863" s="82">
        <f>(Table8[[#This Row],[Adj Close]]-Table8[[#This Row],[Forecast 6 Period ]])</f>
        <v>1.9888400000000033</v>
      </c>
      <c r="O863" s="82">
        <f>Table8[[#This Row],[Erorr 2]]^2</f>
        <v>3.9554845456000129</v>
      </c>
      <c r="P863" s="82">
        <f>ABS(Table8[[#This Row],[Erorr 2]])</f>
        <v>1.9888400000000033</v>
      </c>
      <c r="Q863" s="83">
        <f>Table8[[#This Row],[Abs Erorr 4]]/Table8[[#This Row],[Adj Close]]</f>
        <v>4.3065916290793101E-2</v>
      </c>
    </row>
    <row r="864" spans="6:17" x14ac:dyDescent="0.25">
      <c r="F864" s="50">
        <v>44715</v>
      </c>
      <c r="G864" s="51">
        <v>45.047899999999998</v>
      </c>
      <c r="H864" s="82">
        <f t="shared" si="26"/>
        <v>45.53633</v>
      </c>
      <c r="I864" s="82">
        <f>(Table8[[#This Row],[Adj Close]]-Table8[[#This Row],[Forecast 3 Period]])</f>
        <v>-0.48843000000000103</v>
      </c>
      <c r="J864" s="82">
        <f>Table8[[#This Row],[Erorr ]]^2</f>
        <v>0.238563864900001</v>
      </c>
      <c r="K864" s="82">
        <f>ABS(Table8[[#This Row],[Erorr ]])</f>
        <v>0.48843000000000103</v>
      </c>
      <c r="L864" s="83">
        <f>Table8[[#This Row],[Abs Erorr ]]/Table8[[#This Row],[Adj Close]]</f>
        <v>1.0842458804960965E-2</v>
      </c>
      <c r="M864" s="85">
        <f t="shared" si="27"/>
        <v>44.940859999999994</v>
      </c>
      <c r="N864" s="82">
        <f>(Table8[[#This Row],[Adj Close]]-Table8[[#This Row],[Forecast 6 Period ]])</f>
        <v>0.10704000000000491</v>
      </c>
      <c r="O864" s="82">
        <f>Table8[[#This Row],[Erorr 2]]^2</f>
        <v>1.145756160000105E-2</v>
      </c>
      <c r="P864" s="82">
        <f>ABS(Table8[[#This Row],[Erorr 2]])</f>
        <v>0.10704000000000491</v>
      </c>
      <c r="Q864" s="83">
        <f>Table8[[#This Row],[Abs Erorr 4]]/Table8[[#This Row],[Adj Close]]</f>
        <v>2.3761374004116708E-3</v>
      </c>
    </row>
    <row r="865" spans="6:17" x14ac:dyDescent="0.25">
      <c r="F865" s="50">
        <v>44718</v>
      </c>
      <c r="G865" s="51">
        <v>44.948999999999998</v>
      </c>
      <c r="H865" s="82">
        <f t="shared" si="26"/>
        <v>45.320450000000001</v>
      </c>
      <c r="I865" s="82">
        <f>(Table8[[#This Row],[Adj Close]]-Table8[[#This Row],[Forecast 3 Period]])</f>
        <v>-0.37145000000000294</v>
      </c>
      <c r="J865" s="82">
        <f>Table8[[#This Row],[Erorr ]]^2</f>
        <v>0.13797510250000219</v>
      </c>
      <c r="K865" s="82">
        <f>ABS(Table8[[#This Row],[Erorr ]])</f>
        <v>0.37145000000000294</v>
      </c>
      <c r="L865" s="83">
        <f>Table8[[#This Row],[Abs Erorr ]]/Table8[[#This Row],[Adj Close]]</f>
        <v>8.2638100958865156E-3</v>
      </c>
      <c r="M865" s="85">
        <f t="shared" si="27"/>
        <v>45.198120000000003</v>
      </c>
      <c r="N865" s="82">
        <f>(Table8[[#This Row],[Adj Close]]-Table8[[#This Row],[Forecast 6 Period ]])</f>
        <v>-0.24912000000000489</v>
      </c>
      <c r="O865" s="82">
        <f>Table8[[#This Row],[Erorr 2]]^2</f>
        <v>6.206077440000244E-2</v>
      </c>
      <c r="P865" s="82">
        <f>ABS(Table8[[#This Row],[Erorr 2]])</f>
        <v>0.24912000000000489</v>
      </c>
      <c r="Q865" s="83">
        <f>Table8[[#This Row],[Abs Erorr 4]]/Table8[[#This Row],[Adj Close]]</f>
        <v>5.5422812520858058E-3</v>
      </c>
    </row>
    <row r="866" spans="6:17" x14ac:dyDescent="0.25">
      <c r="F866" s="50">
        <v>44719</v>
      </c>
      <c r="G866" s="51">
        <v>44.966900000000003</v>
      </c>
      <c r="H866" s="82">
        <f t="shared" si="26"/>
        <v>45.34836</v>
      </c>
      <c r="I866" s="82">
        <f>(Table8[[#This Row],[Adj Close]]-Table8[[#This Row],[Forecast 3 Period]])</f>
        <v>-0.38145999999999702</v>
      </c>
      <c r="J866" s="82">
        <f>Table8[[#This Row],[Erorr ]]^2</f>
        <v>0.14551173159999772</v>
      </c>
      <c r="K866" s="82">
        <f>ABS(Table8[[#This Row],[Erorr ]])</f>
        <v>0.38145999999999702</v>
      </c>
      <c r="L866" s="83">
        <f>Table8[[#This Row],[Abs Erorr ]]/Table8[[#This Row],[Adj Close]]</f>
        <v>8.483128701333581E-3</v>
      </c>
      <c r="M866" s="85">
        <f t="shared" si="27"/>
        <v>45.253000000000007</v>
      </c>
      <c r="N866" s="82">
        <f>(Table8[[#This Row],[Adj Close]]-Table8[[#This Row],[Forecast 6 Period ]])</f>
        <v>-0.28610000000000468</v>
      </c>
      <c r="O866" s="82">
        <f>Table8[[#This Row],[Erorr 2]]^2</f>
        <v>8.1853210000002674E-2</v>
      </c>
      <c r="P866" s="82">
        <f>ABS(Table8[[#This Row],[Erorr 2]])</f>
        <v>0.28610000000000468</v>
      </c>
      <c r="Q866" s="83">
        <f>Table8[[#This Row],[Abs Erorr 4]]/Table8[[#This Row],[Adj Close]]</f>
        <v>6.3624577189000057E-3</v>
      </c>
    </row>
    <row r="867" spans="6:17" x14ac:dyDescent="0.25">
      <c r="F867" s="50">
        <v>44720</v>
      </c>
      <c r="G867" s="51">
        <v>44.805</v>
      </c>
      <c r="H867" s="82">
        <f t="shared" si="26"/>
        <v>44.98583</v>
      </c>
      <c r="I867" s="82">
        <f>(Table8[[#This Row],[Adj Close]]-Table8[[#This Row],[Forecast 3 Period]])</f>
        <v>-0.18083000000000027</v>
      </c>
      <c r="J867" s="82">
        <f>Table8[[#This Row],[Erorr ]]^2</f>
        <v>3.2699488900000094E-2</v>
      </c>
      <c r="K867" s="82">
        <f>ABS(Table8[[#This Row],[Erorr ]])</f>
        <v>0.18083000000000027</v>
      </c>
      <c r="L867" s="83">
        <f>Table8[[#This Row],[Abs Erorr ]]/Table8[[#This Row],[Adj Close]]</f>
        <v>4.0359334895659028E-3</v>
      </c>
      <c r="M867" s="85">
        <f t="shared" si="27"/>
        <v>45.25029</v>
      </c>
      <c r="N867" s="82">
        <f>(Table8[[#This Row],[Adj Close]]-Table8[[#This Row],[Forecast 6 Period ]])</f>
        <v>-0.44528999999999996</v>
      </c>
      <c r="O867" s="82">
        <f>Table8[[#This Row],[Erorr 2]]^2</f>
        <v>0.19828318409999995</v>
      </c>
      <c r="P867" s="82">
        <f>ABS(Table8[[#This Row],[Erorr 2]])</f>
        <v>0.44528999999999996</v>
      </c>
      <c r="Q867" s="83">
        <f>Table8[[#This Row],[Abs Erorr 4]]/Table8[[#This Row],[Adj Close]]</f>
        <v>9.9383997321727483E-3</v>
      </c>
    </row>
    <row r="868" spans="6:17" x14ac:dyDescent="0.25">
      <c r="F868" s="50">
        <v>44721</v>
      </c>
      <c r="G868" s="51">
        <v>44.005400000000002</v>
      </c>
      <c r="H868" s="82">
        <f t="shared" si="26"/>
        <v>44.896769999999997</v>
      </c>
      <c r="I868" s="82">
        <f>(Table8[[#This Row],[Adj Close]]-Table8[[#This Row],[Forecast 3 Period]])</f>
        <v>-0.89136999999999489</v>
      </c>
      <c r="J868" s="82">
        <f>Table8[[#This Row],[Erorr ]]^2</f>
        <v>0.79454047689999086</v>
      </c>
      <c r="K868" s="82">
        <f>ABS(Table8[[#This Row],[Erorr ]])</f>
        <v>0.89136999999999489</v>
      </c>
      <c r="L868" s="83">
        <f>Table8[[#This Row],[Abs Erorr ]]/Table8[[#This Row],[Adj Close]]</f>
        <v>2.0255923136705833E-2</v>
      </c>
      <c r="M868" s="85">
        <f t="shared" si="27"/>
        <v>45.054190000000006</v>
      </c>
      <c r="N868" s="82">
        <f>(Table8[[#This Row],[Adj Close]]-Table8[[#This Row],[Forecast 6 Period ]])</f>
        <v>-1.0487900000000039</v>
      </c>
      <c r="O868" s="82">
        <f>Table8[[#This Row],[Erorr 2]]^2</f>
        <v>1.0999604641000083</v>
      </c>
      <c r="P868" s="82">
        <f>ABS(Table8[[#This Row],[Erorr 2]])</f>
        <v>1.0487900000000039</v>
      </c>
      <c r="Q868" s="83">
        <f>Table8[[#This Row],[Abs Erorr 4]]/Table8[[#This Row],[Adj Close]]</f>
        <v>2.3833211378603624E-2</v>
      </c>
    </row>
    <row r="869" spans="6:17" x14ac:dyDescent="0.25">
      <c r="F869" s="50">
        <v>44722</v>
      </c>
      <c r="G869" s="51">
        <v>42.978700000000003</v>
      </c>
      <c r="H869" s="82">
        <f t="shared" si="26"/>
        <v>44.533730000000006</v>
      </c>
      <c r="I869" s="82">
        <f>(Table8[[#This Row],[Adj Close]]-Table8[[#This Row],[Forecast 3 Period]])</f>
        <v>-1.5550300000000021</v>
      </c>
      <c r="J869" s="82">
        <f>Table8[[#This Row],[Erorr ]]^2</f>
        <v>2.4181183009000065</v>
      </c>
      <c r="K869" s="82">
        <f>ABS(Table8[[#This Row],[Erorr ]])</f>
        <v>1.5550300000000021</v>
      </c>
      <c r="L869" s="83">
        <f>Table8[[#This Row],[Abs Erorr ]]/Table8[[#This Row],[Adj Close]]</f>
        <v>3.618141079185741E-2</v>
      </c>
      <c r="M869" s="85">
        <f t="shared" si="27"/>
        <v>44.868180000000002</v>
      </c>
      <c r="N869" s="82">
        <f>(Table8[[#This Row],[Adj Close]]-Table8[[#This Row],[Forecast 6 Period ]])</f>
        <v>-1.8894799999999989</v>
      </c>
      <c r="O869" s="82">
        <f>Table8[[#This Row],[Erorr 2]]^2</f>
        <v>3.5701346703999959</v>
      </c>
      <c r="P869" s="82">
        <f>ABS(Table8[[#This Row],[Erorr 2]])</f>
        <v>1.8894799999999989</v>
      </c>
      <c r="Q869" s="83">
        <f>Table8[[#This Row],[Abs Erorr 4]]/Table8[[#This Row],[Adj Close]]</f>
        <v>4.3963172455192892E-2</v>
      </c>
    </row>
    <row r="870" spans="6:17" x14ac:dyDescent="0.25">
      <c r="F870" s="50">
        <v>44725</v>
      </c>
      <c r="G870" s="51">
        <v>41.597499999999997</v>
      </c>
      <c r="H870" s="82">
        <f t="shared" si="26"/>
        <v>43.834600000000002</v>
      </c>
      <c r="I870" s="82">
        <f>(Table8[[#This Row],[Adj Close]]-Table8[[#This Row],[Forecast 3 Period]])</f>
        <v>-2.2371000000000052</v>
      </c>
      <c r="J870" s="82">
        <f>Table8[[#This Row],[Erorr ]]^2</f>
        <v>5.0046164100000237</v>
      </c>
      <c r="K870" s="82">
        <f>ABS(Table8[[#This Row],[Erorr ]])</f>
        <v>2.2371000000000052</v>
      </c>
      <c r="L870" s="83">
        <f>Table8[[#This Row],[Abs Erorr ]]/Table8[[#This Row],[Adj Close]]</f>
        <v>5.3779674259270521E-2</v>
      </c>
      <c r="M870" s="85">
        <f t="shared" si="27"/>
        <v>44.350890000000007</v>
      </c>
      <c r="N870" s="82">
        <f>(Table8[[#This Row],[Adj Close]]-Table8[[#This Row],[Forecast 6 Period ]])</f>
        <v>-2.7533900000000102</v>
      </c>
      <c r="O870" s="82">
        <f>Table8[[#This Row],[Erorr 2]]^2</f>
        <v>7.5811564921000567</v>
      </c>
      <c r="P870" s="82">
        <f>ABS(Table8[[#This Row],[Erorr 2]])</f>
        <v>2.7533900000000102</v>
      </c>
      <c r="Q870" s="83">
        <f>Table8[[#This Row],[Abs Erorr 4]]/Table8[[#This Row],[Adj Close]]</f>
        <v>6.6191237454174184E-2</v>
      </c>
    </row>
    <row r="871" spans="6:17" x14ac:dyDescent="0.25">
      <c r="F871" s="50">
        <v>44726</v>
      </c>
      <c r="G871" s="51">
        <v>41.270400000000002</v>
      </c>
      <c r="H871" s="82">
        <f t="shared" si="26"/>
        <v>42.734229999999997</v>
      </c>
      <c r="I871" s="82">
        <f>(Table8[[#This Row],[Adj Close]]-Table8[[#This Row],[Forecast 3 Period]])</f>
        <v>-1.4638299999999944</v>
      </c>
      <c r="J871" s="82">
        <f>Table8[[#This Row],[Erorr ]]^2</f>
        <v>2.1427982688999836</v>
      </c>
      <c r="K871" s="82">
        <f>ABS(Table8[[#This Row],[Erorr ]])</f>
        <v>1.4638299999999944</v>
      </c>
      <c r="L871" s="83">
        <f>Table8[[#This Row],[Abs Erorr ]]/Table8[[#This Row],[Adj Close]]</f>
        <v>3.5469246724044216E-2</v>
      </c>
      <c r="M871" s="85">
        <f t="shared" si="27"/>
        <v>43.668910000000004</v>
      </c>
      <c r="N871" s="82">
        <f>(Table8[[#This Row],[Adj Close]]-Table8[[#This Row],[Forecast 6 Period ]])</f>
        <v>-2.3985100000000017</v>
      </c>
      <c r="O871" s="82">
        <f>Table8[[#This Row],[Erorr 2]]^2</f>
        <v>5.752850220100008</v>
      </c>
      <c r="P871" s="82">
        <f>ABS(Table8[[#This Row],[Erorr 2]])</f>
        <v>2.3985100000000017</v>
      </c>
      <c r="Q871" s="83">
        <f>Table8[[#This Row],[Abs Erorr 4]]/Table8[[#This Row],[Adj Close]]</f>
        <v>5.8116955493525663E-2</v>
      </c>
    </row>
    <row r="872" spans="6:17" x14ac:dyDescent="0.25">
      <c r="F872" s="50">
        <v>44727</v>
      </c>
      <c r="G872" s="51">
        <v>42.433500000000002</v>
      </c>
      <c r="H872" s="82">
        <f t="shared" si="26"/>
        <v>41.881019999999999</v>
      </c>
      <c r="I872" s="82">
        <f>(Table8[[#This Row],[Adj Close]]-Table8[[#This Row],[Forecast 3 Period]])</f>
        <v>0.55248000000000275</v>
      </c>
      <c r="J872" s="82">
        <f>Table8[[#This Row],[Erorr ]]^2</f>
        <v>0.30523415040000301</v>
      </c>
      <c r="K872" s="82">
        <f>ABS(Table8[[#This Row],[Erorr ]])</f>
        <v>0.55248000000000275</v>
      </c>
      <c r="L872" s="83">
        <f>Table8[[#This Row],[Abs Erorr ]]/Table8[[#This Row],[Adj Close]]</f>
        <v>1.3019901728587148E-2</v>
      </c>
      <c r="M872" s="85">
        <f t="shared" si="27"/>
        <v>42.947589999999998</v>
      </c>
      <c r="N872" s="82">
        <f>(Table8[[#This Row],[Adj Close]]-Table8[[#This Row],[Forecast 6 Period ]])</f>
        <v>-0.51408999999999594</v>
      </c>
      <c r="O872" s="82">
        <f>Table8[[#This Row],[Erorr 2]]^2</f>
        <v>0.26428852809999581</v>
      </c>
      <c r="P872" s="82">
        <f>ABS(Table8[[#This Row],[Erorr 2]])</f>
        <v>0.51408999999999594</v>
      </c>
      <c r="Q872" s="83">
        <f>Table8[[#This Row],[Abs Erorr 4]]/Table8[[#This Row],[Adj Close]]</f>
        <v>1.2115192006315669E-2</v>
      </c>
    </row>
    <row r="873" spans="6:17" x14ac:dyDescent="0.25">
      <c r="F873" s="50">
        <v>44728</v>
      </c>
      <c r="G873" s="51">
        <v>40.4345</v>
      </c>
      <c r="H873" s="82">
        <f t="shared" si="26"/>
        <v>41.833770000000001</v>
      </c>
      <c r="I873" s="82">
        <f>(Table8[[#This Row],[Adj Close]]-Table8[[#This Row],[Forecast 3 Period]])</f>
        <v>-1.3992700000000013</v>
      </c>
      <c r="J873" s="82">
        <f>Table8[[#This Row],[Erorr ]]^2</f>
        <v>1.9579565329000037</v>
      </c>
      <c r="K873" s="82">
        <f>ABS(Table8[[#This Row],[Erorr ]])</f>
        <v>1.3992700000000013</v>
      </c>
      <c r="L873" s="83">
        <f>Table8[[#This Row],[Abs Erorr ]]/Table8[[#This Row],[Adj Close]]</f>
        <v>3.4605844019339957E-2</v>
      </c>
      <c r="M873" s="85">
        <f t="shared" si="27"/>
        <v>42.537059999999997</v>
      </c>
      <c r="N873" s="82">
        <f>(Table8[[#This Row],[Adj Close]]-Table8[[#This Row],[Forecast 6 Period ]])</f>
        <v>-2.1025599999999969</v>
      </c>
      <c r="O873" s="82">
        <f>Table8[[#This Row],[Erorr 2]]^2</f>
        <v>4.4207585535999865</v>
      </c>
      <c r="P873" s="82">
        <f>ABS(Table8[[#This Row],[Erorr 2]])</f>
        <v>2.1025599999999969</v>
      </c>
      <c r="Q873" s="83">
        <f>Table8[[#This Row],[Abs Erorr 4]]/Table8[[#This Row],[Adj Close]]</f>
        <v>5.1999159133907846E-2</v>
      </c>
    </row>
    <row r="874" spans="6:17" x14ac:dyDescent="0.25">
      <c r="F874" s="50">
        <v>44729</v>
      </c>
      <c r="G874" s="51">
        <v>41.524799999999999</v>
      </c>
      <c r="H874" s="82">
        <f t="shared" si="26"/>
        <v>41.284970000000001</v>
      </c>
      <c r="I874" s="82">
        <f>(Table8[[#This Row],[Adj Close]]-Table8[[#This Row],[Forecast 3 Period]])</f>
        <v>0.23982999999999777</v>
      </c>
      <c r="J874" s="82">
        <f>Table8[[#This Row],[Erorr ]]^2</f>
        <v>5.7518428899998926E-2</v>
      </c>
      <c r="K874" s="82">
        <f>ABS(Table8[[#This Row],[Erorr ]])</f>
        <v>0.23982999999999777</v>
      </c>
      <c r="L874" s="83">
        <f>Table8[[#This Row],[Abs Erorr ]]/Table8[[#This Row],[Adj Close]]</f>
        <v>5.7755847108233579E-3</v>
      </c>
      <c r="M874" s="85">
        <f t="shared" si="27"/>
        <v>41.845590000000001</v>
      </c>
      <c r="N874" s="82">
        <f>(Table8[[#This Row],[Adj Close]]-Table8[[#This Row],[Forecast 6 Period ]])</f>
        <v>-0.32079000000000235</v>
      </c>
      <c r="O874" s="82">
        <f>Table8[[#This Row],[Erorr 2]]^2</f>
        <v>0.10290622410000151</v>
      </c>
      <c r="P874" s="82">
        <f>ABS(Table8[[#This Row],[Erorr 2]])</f>
        <v>0.32079000000000235</v>
      </c>
      <c r="Q874" s="83">
        <f>Table8[[#This Row],[Abs Erorr 4]]/Table8[[#This Row],[Adj Close]]</f>
        <v>7.7252629753786261E-3</v>
      </c>
    </row>
    <row r="875" spans="6:17" x14ac:dyDescent="0.25">
      <c r="F875" s="50">
        <v>44733</v>
      </c>
      <c r="G875" s="51">
        <v>42.142699999999998</v>
      </c>
      <c r="H875" s="82">
        <f t="shared" si="26"/>
        <v>41.470320000000001</v>
      </c>
      <c r="I875" s="82">
        <f>(Table8[[#This Row],[Adj Close]]-Table8[[#This Row],[Forecast 3 Period]])</f>
        <v>0.67237999999999687</v>
      </c>
      <c r="J875" s="82">
        <f>Table8[[#This Row],[Erorr ]]^2</f>
        <v>0.4520948643999958</v>
      </c>
      <c r="K875" s="82">
        <f>ABS(Table8[[#This Row],[Erorr ]])</f>
        <v>0.67237999999999687</v>
      </c>
      <c r="L875" s="83">
        <f>Table8[[#This Row],[Abs Erorr ]]/Table8[[#This Row],[Adj Close]]</f>
        <v>1.5954839153637448E-2</v>
      </c>
      <c r="M875" s="85">
        <f t="shared" si="27"/>
        <v>41.590260000000008</v>
      </c>
      <c r="N875" s="82">
        <f>(Table8[[#This Row],[Adj Close]]-Table8[[#This Row],[Forecast 6 Period ]])</f>
        <v>0.55243999999999005</v>
      </c>
      <c r="O875" s="82">
        <f>Table8[[#This Row],[Erorr 2]]^2</f>
        <v>0.30518995359998902</v>
      </c>
      <c r="P875" s="82">
        <f>ABS(Table8[[#This Row],[Erorr 2]])</f>
        <v>0.55243999999999005</v>
      </c>
      <c r="Q875" s="83">
        <f>Table8[[#This Row],[Abs Erorr 4]]/Table8[[#This Row],[Adj Close]]</f>
        <v>1.3108794642962839E-2</v>
      </c>
    </row>
    <row r="876" spans="6:17" x14ac:dyDescent="0.25">
      <c r="F876" s="50">
        <v>44734</v>
      </c>
      <c r="G876" s="51">
        <v>41.561199999999999</v>
      </c>
      <c r="H876" s="82">
        <f t="shared" si="26"/>
        <v>41.444870000000002</v>
      </c>
      <c r="I876" s="82">
        <f>(Table8[[#This Row],[Adj Close]]-Table8[[#This Row],[Forecast 3 Period]])</f>
        <v>0.11632999999999782</v>
      </c>
      <c r="J876" s="82">
        <f>Table8[[#This Row],[Erorr ]]^2</f>
        <v>1.3532668899999495E-2</v>
      </c>
      <c r="K876" s="82">
        <f>ABS(Table8[[#This Row],[Erorr ]])</f>
        <v>0.11632999999999782</v>
      </c>
      <c r="L876" s="83">
        <f>Table8[[#This Row],[Abs Erorr ]]/Table8[[#This Row],[Adj Close]]</f>
        <v>2.7990048410536229E-3</v>
      </c>
      <c r="M876" s="85">
        <f t="shared" si="27"/>
        <v>41.593890000000002</v>
      </c>
      <c r="N876" s="82">
        <f>(Table8[[#This Row],[Adj Close]]-Table8[[#This Row],[Forecast 6 Period ]])</f>
        <v>-3.2690000000002328E-2</v>
      </c>
      <c r="O876" s="82">
        <f>Table8[[#This Row],[Erorr 2]]^2</f>
        <v>1.0686361000001522E-3</v>
      </c>
      <c r="P876" s="82">
        <f>ABS(Table8[[#This Row],[Erorr 2]])</f>
        <v>3.2690000000002328E-2</v>
      </c>
      <c r="Q876" s="83">
        <f>Table8[[#This Row],[Abs Erorr 4]]/Table8[[#This Row],[Adj Close]]</f>
        <v>7.8655091768289485E-4</v>
      </c>
    </row>
    <row r="877" spans="6:17" x14ac:dyDescent="0.25">
      <c r="F877" s="50">
        <v>44735</v>
      </c>
      <c r="G877" s="51">
        <v>42.469799999999999</v>
      </c>
      <c r="H877" s="82">
        <f t="shared" si="26"/>
        <v>41.724730000000001</v>
      </c>
      <c r="I877" s="82">
        <f>(Table8[[#This Row],[Adj Close]]-Table8[[#This Row],[Forecast 3 Period]])</f>
        <v>0.74506999999999834</v>
      </c>
      <c r="J877" s="82">
        <f>Table8[[#This Row],[Erorr ]]^2</f>
        <v>0.55512930489999757</v>
      </c>
      <c r="K877" s="82">
        <f>ABS(Table8[[#This Row],[Erorr ]])</f>
        <v>0.74506999999999834</v>
      </c>
      <c r="L877" s="83">
        <f>Table8[[#This Row],[Abs Erorr ]]/Table8[[#This Row],[Adj Close]]</f>
        <v>1.7543525046032672E-2</v>
      </c>
      <c r="M877" s="85">
        <f t="shared" si="27"/>
        <v>41.503030000000003</v>
      </c>
      <c r="N877" s="82">
        <f>(Table8[[#This Row],[Adj Close]]-Table8[[#This Row],[Forecast 6 Period ]])</f>
        <v>0.9667699999999968</v>
      </c>
      <c r="O877" s="82">
        <f>Table8[[#This Row],[Erorr 2]]^2</f>
        <v>0.93464423289999377</v>
      </c>
      <c r="P877" s="82">
        <f>ABS(Table8[[#This Row],[Erorr 2]])</f>
        <v>0.9667699999999968</v>
      </c>
      <c r="Q877" s="83">
        <f>Table8[[#This Row],[Abs Erorr 4]]/Table8[[#This Row],[Adj Close]]</f>
        <v>2.2763705032752612E-2</v>
      </c>
    </row>
    <row r="878" spans="6:17" x14ac:dyDescent="0.25">
      <c r="F878" s="50">
        <v>44736</v>
      </c>
      <c r="G878" s="51">
        <v>43.623800000000003</v>
      </c>
      <c r="H878" s="82">
        <f t="shared" si="26"/>
        <v>42.099089999999997</v>
      </c>
      <c r="I878" s="82">
        <f>(Table8[[#This Row],[Adj Close]]-Table8[[#This Row],[Forecast 3 Period]])</f>
        <v>1.524710000000006</v>
      </c>
      <c r="J878" s="82">
        <f>Table8[[#This Row],[Erorr ]]^2</f>
        <v>2.3247405841000184</v>
      </c>
      <c r="K878" s="82">
        <f>ABS(Table8[[#This Row],[Erorr ]])</f>
        <v>1.524710000000006</v>
      </c>
      <c r="L878" s="83">
        <f>Table8[[#This Row],[Abs Erorr ]]/Table8[[#This Row],[Adj Close]]</f>
        <v>3.4951333904886916E-2</v>
      </c>
      <c r="M878" s="85">
        <f t="shared" si="27"/>
        <v>41.826500000000003</v>
      </c>
      <c r="N878" s="82">
        <f>(Table8[[#This Row],[Adj Close]]-Table8[[#This Row],[Forecast 6 Period ]])</f>
        <v>1.7972999999999999</v>
      </c>
      <c r="O878" s="82">
        <f>Table8[[#This Row],[Erorr 2]]^2</f>
        <v>3.2302872899999997</v>
      </c>
      <c r="P878" s="82">
        <f>ABS(Table8[[#This Row],[Erorr 2]])</f>
        <v>1.7972999999999999</v>
      </c>
      <c r="Q878" s="83">
        <f>Table8[[#This Row],[Abs Erorr 4]]/Table8[[#This Row],[Adj Close]]</f>
        <v>4.1199987162970665E-2</v>
      </c>
    </row>
    <row r="879" spans="6:17" x14ac:dyDescent="0.25">
      <c r="F879" s="50">
        <v>44739</v>
      </c>
      <c r="G879" s="51">
        <v>43.187600000000003</v>
      </c>
      <c r="H879" s="82">
        <f t="shared" si="26"/>
        <v>42.658819999999999</v>
      </c>
      <c r="I879" s="82">
        <f>(Table8[[#This Row],[Adj Close]]-Table8[[#This Row],[Forecast 3 Period]])</f>
        <v>0.52878000000000469</v>
      </c>
      <c r="J879" s="82">
        <f>Table8[[#This Row],[Erorr ]]^2</f>
        <v>0.27960828840000496</v>
      </c>
      <c r="K879" s="82">
        <f>ABS(Table8[[#This Row],[Erorr ]])</f>
        <v>0.52878000000000469</v>
      </c>
      <c r="L879" s="83">
        <f>Table8[[#This Row],[Abs Erorr ]]/Table8[[#This Row],[Adj Close]]</f>
        <v>1.224379219961296E-2</v>
      </c>
      <c r="M879" s="85">
        <f t="shared" si="27"/>
        <v>42.155429999999996</v>
      </c>
      <c r="N879" s="82">
        <f>(Table8[[#This Row],[Adj Close]]-Table8[[#This Row],[Forecast 6 Period ]])</f>
        <v>1.0321700000000078</v>
      </c>
      <c r="O879" s="82">
        <f>Table8[[#This Row],[Erorr 2]]^2</f>
        <v>1.0653749089000162</v>
      </c>
      <c r="P879" s="82">
        <f>ABS(Table8[[#This Row],[Erorr 2]])</f>
        <v>1.0321700000000078</v>
      </c>
      <c r="Q879" s="83">
        <f>Table8[[#This Row],[Abs Erorr 4]]/Table8[[#This Row],[Adj Close]]</f>
        <v>2.3899684168604132E-2</v>
      </c>
    </row>
    <row r="880" spans="6:17" x14ac:dyDescent="0.25">
      <c r="F880" s="50">
        <v>44740</v>
      </c>
      <c r="G880" s="51">
        <v>41.851999999999997</v>
      </c>
      <c r="H880" s="82">
        <f t="shared" si="26"/>
        <v>43.103120000000004</v>
      </c>
      <c r="I880" s="82">
        <f>(Table8[[#This Row],[Adj Close]]-Table8[[#This Row],[Forecast 3 Period]])</f>
        <v>-1.2511200000000073</v>
      </c>
      <c r="J880" s="82">
        <f>Table8[[#This Row],[Erorr ]]^2</f>
        <v>1.5653012544000184</v>
      </c>
      <c r="K880" s="82">
        <f>ABS(Table8[[#This Row],[Erorr ]])</f>
        <v>1.2511200000000073</v>
      </c>
      <c r="L880" s="83">
        <f>Table8[[#This Row],[Abs Erorr ]]/Table8[[#This Row],[Adj Close]]</f>
        <v>2.9893911879958126E-2</v>
      </c>
      <c r="M880" s="85">
        <f t="shared" si="27"/>
        <v>42.535229999999999</v>
      </c>
      <c r="N880" s="82">
        <f>(Table8[[#This Row],[Adj Close]]-Table8[[#This Row],[Forecast 6 Period ]])</f>
        <v>-0.68323000000000178</v>
      </c>
      <c r="O880" s="82">
        <f>Table8[[#This Row],[Erorr 2]]^2</f>
        <v>0.46680323290000242</v>
      </c>
      <c r="P880" s="82">
        <f>ABS(Table8[[#This Row],[Erorr 2]])</f>
        <v>0.68323000000000178</v>
      </c>
      <c r="Q880" s="83">
        <f>Table8[[#This Row],[Abs Erorr 4]]/Table8[[#This Row],[Adj Close]]</f>
        <v>1.6324906814489195E-2</v>
      </c>
    </row>
    <row r="881" spans="6:17" x14ac:dyDescent="0.25">
      <c r="F881" s="50">
        <v>44741</v>
      </c>
      <c r="G881" s="51">
        <v>41.015999999999998</v>
      </c>
      <c r="H881" s="82">
        <f t="shared" si="26"/>
        <v>42.784219999999998</v>
      </c>
      <c r="I881" s="82">
        <f>(Table8[[#This Row],[Adj Close]]-Table8[[#This Row],[Forecast 3 Period]])</f>
        <v>-1.7682199999999995</v>
      </c>
      <c r="J881" s="82">
        <f>Table8[[#This Row],[Erorr ]]^2</f>
        <v>3.1266019683999979</v>
      </c>
      <c r="K881" s="82">
        <f>ABS(Table8[[#This Row],[Erorr ]])</f>
        <v>1.7682199999999995</v>
      </c>
      <c r="L881" s="83">
        <f>Table8[[#This Row],[Abs Erorr ]]/Table8[[#This Row],[Adj Close]]</f>
        <v>4.3110493465964489E-2</v>
      </c>
      <c r="M881" s="85">
        <f t="shared" si="27"/>
        <v>42.597030000000004</v>
      </c>
      <c r="N881" s="82">
        <f>(Table8[[#This Row],[Adj Close]]-Table8[[#This Row],[Forecast 6 Period ]])</f>
        <v>-1.5810300000000055</v>
      </c>
      <c r="O881" s="82">
        <f>Table8[[#This Row],[Erorr 2]]^2</f>
        <v>2.4996558609000172</v>
      </c>
      <c r="P881" s="82">
        <f>ABS(Table8[[#This Row],[Erorr 2]])</f>
        <v>1.5810300000000055</v>
      </c>
      <c r="Q881" s="83">
        <f>Table8[[#This Row],[Abs Erorr 4]]/Table8[[#This Row],[Adj Close]]</f>
        <v>3.8546664716208441E-2</v>
      </c>
    </row>
    <row r="882" spans="6:17" x14ac:dyDescent="0.25">
      <c r="F882" s="50">
        <v>44742</v>
      </c>
      <c r="G882" s="51">
        <v>40.134599999999999</v>
      </c>
      <c r="H882" s="82">
        <f t="shared" si="26"/>
        <v>41.918280000000003</v>
      </c>
      <c r="I882" s="82">
        <f>(Table8[[#This Row],[Adj Close]]-Table8[[#This Row],[Forecast 3 Period]])</f>
        <v>-1.7836800000000039</v>
      </c>
      <c r="J882" s="82">
        <f>Table8[[#This Row],[Erorr ]]^2</f>
        <v>3.1815143424000141</v>
      </c>
      <c r="K882" s="82">
        <f>ABS(Table8[[#This Row],[Erorr ]])</f>
        <v>1.7836800000000039</v>
      </c>
      <c r="L882" s="83">
        <f>Table8[[#This Row],[Abs Erorr ]]/Table8[[#This Row],[Adj Close]]</f>
        <v>4.4442451151874042E-2</v>
      </c>
      <c r="M882" s="85">
        <f t="shared" si="27"/>
        <v>42.338980000000006</v>
      </c>
      <c r="N882" s="82">
        <f>(Table8[[#This Row],[Adj Close]]-Table8[[#This Row],[Forecast 6 Period ]])</f>
        <v>-2.2043800000000076</v>
      </c>
      <c r="O882" s="82">
        <f>Table8[[#This Row],[Erorr 2]]^2</f>
        <v>4.8592911844000337</v>
      </c>
      <c r="P882" s="82">
        <f>ABS(Table8[[#This Row],[Erorr 2]])</f>
        <v>2.2043800000000076</v>
      </c>
      <c r="Q882" s="83">
        <f>Table8[[#This Row],[Abs Erorr 4]]/Table8[[#This Row],[Adj Close]]</f>
        <v>5.4924678456992414E-2</v>
      </c>
    </row>
    <row r="883" spans="6:17" x14ac:dyDescent="0.25">
      <c r="F883" s="50">
        <v>44743</v>
      </c>
      <c r="G883" s="51">
        <v>40.098300000000002</v>
      </c>
      <c r="H883" s="82">
        <f t="shared" si="26"/>
        <v>40.914239999999999</v>
      </c>
      <c r="I883" s="82">
        <f>(Table8[[#This Row],[Adj Close]]-Table8[[#This Row],[Forecast 3 Period]])</f>
        <v>-0.81593999999999767</v>
      </c>
      <c r="J883" s="82">
        <f>Table8[[#This Row],[Erorr ]]^2</f>
        <v>0.66575808359999622</v>
      </c>
      <c r="K883" s="82">
        <f>ABS(Table8[[#This Row],[Erorr ]])</f>
        <v>0.81593999999999767</v>
      </c>
      <c r="L883" s="83">
        <f>Table8[[#This Row],[Abs Erorr ]]/Table8[[#This Row],[Adj Close]]</f>
        <v>2.0348493577034377E-2</v>
      </c>
      <c r="M883" s="85">
        <f t="shared" si="27"/>
        <v>41.8474</v>
      </c>
      <c r="N883" s="82">
        <f>(Table8[[#This Row],[Adj Close]]-Table8[[#This Row],[Forecast 6 Period ]])</f>
        <v>-1.7490999999999985</v>
      </c>
      <c r="O883" s="82">
        <f>Table8[[#This Row],[Erorr 2]]^2</f>
        <v>3.0593508099999949</v>
      </c>
      <c r="P883" s="82">
        <f>ABS(Table8[[#This Row],[Erorr 2]])</f>
        <v>1.7490999999999985</v>
      </c>
      <c r="Q883" s="83">
        <f>Table8[[#This Row],[Abs Erorr 4]]/Table8[[#This Row],[Adj Close]]</f>
        <v>4.3620303105119135E-2</v>
      </c>
    </row>
    <row r="884" spans="6:17" x14ac:dyDescent="0.25">
      <c r="F884" s="50">
        <v>44747</v>
      </c>
      <c r="G884" s="51">
        <v>40.698</v>
      </c>
      <c r="H884" s="82">
        <f t="shared" si="26"/>
        <v>40.384499999999996</v>
      </c>
      <c r="I884" s="82">
        <f>(Table8[[#This Row],[Adj Close]]-Table8[[#This Row],[Forecast 3 Period]])</f>
        <v>0.31350000000000477</v>
      </c>
      <c r="J884" s="82">
        <f>Table8[[#This Row],[Erorr ]]^2</f>
        <v>9.8282250000002999E-2</v>
      </c>
      <c r="K884" s="82">
        <f>ABS(Table8[[#This Row],[Erorr ]])</f>
        <v>0.31350000000000477</v>
      </c>
      <c r="L884" s="83">
        <f>Table8[[#This Row],[Abs Erorr ]]/Table8[[#This Row],[Adj Close]]</f>
        <v>7.7030812324931147E-3</v>
      </c>
      <c r="M884" s="85">
        <f t="shared" si="27"/>
        <v>41.301320000000004</v>
      </c>
      <c r="N884" s="82">
        <f>(Table8[[#This Row],[Adj Close]]-Table8[[#This Row],[Forecast 6 Period ]])</f>
        <v>-0.60332000000000363</v>
      </c>
      <c r="O884" s="82">
        <f>Table8[[#This Row],[Erorr 2]]^2</f>
        <v>0.36399502240000436</v>
      </c>
      <c r="P884" s="82">
        <f>ABS(Table8[[#This Row],[Erorr 2]])</f>
        <v>0.60332000000000363</v>
      </c>
      <c r="Q884" s="83">
        <f>Table8[[#This Row],[Abs Erorr 4]]/Table8[[#This Row],[Adj Close]]</f>
        <v>1.4824315691188845E-2</v>
      </c>
    </row>
    <row r="885" spans="6:17" x14ac:dyDescent="0.25">
      <c r="F885" s="50">
        <v>44748</v>
      </c>
      <c r="G885" s="51">
        <v>40.616199999999999</v>
      </c>
      <c r="H885" s="82">
        <f t="shared" si="26"/>
        <v>40.349069999999998</v>
      </c>
      <c r="I885" s="82">
        <f>(Table8[[#This Row],[Adj Close]]-Table8[[#This Row],[Forecast 3 Period]])</f>
        <v>0.26713000000000164</v>
      </c>
      <c r="J885" s="82">
        <f>Table8[[#This Row],[Erorr ]]^2</f>
        <v>7.1358436900000877E-2</v>
      </c>
      <c r="K885" s="82">
        <f>ABS(Table8[[#This Row],[Erorr ]])</f>
        <v>0.26713000000000164</v>
      </c>
      <c r="L885" s="83">
        <f>Table8[[#This Row],[Abs Erorr ]]/Table8[[#This Row],[Adj Close]]</f>
        <v>6.5769323570398427E-3</v>
      </c>
      <c r="M885" s="85">
        <f t="shared" si="27"/>
        <v>40.893340000000002</v>
      </c>
      <c r="N885" s="82">
        <f>(Table8[[#This Row],[Adj Close]]-Table8[[#This Row],[Forecast 6 Period ]])</f>
        <v>-0.27714000000000283</v>
      </c>
      <c r="O885" s="82">
        <f>Table8[[#This Row],[Erorr 2]]^2</f>
        <v>7.6806579600001562E-2</v>
      </c>
      <c r="P885" s="82">
        <f>ABS(Table8[[#This Row],[Erorr 2]])</f>
        <v>0.27714000000000283</v>
      </c>
      <c r="Q885" s="83">
        <f>Table8[[#This Row],[Abs Erorr 4]]/Table8[[#This Row],[Adj Close]]</f>
        <v>6.8233857426347822E-3</v>
      </c>
    </row>
    <row r="886" spans="6:17" x14ac:dyDescent="0.25">
      <c r="F886" s="50">
        <v>44749</v>
      </c>
      <c r="G886" s="51">
        <v>41.643000000000001</v>
      </c>
      <c r="H886" s="82">
        <f t="shared" si="26"/>
        <v>40.485370000000003</v>
      </c>
      <c r="I886" s="82">
        <f>(Table8[[#This Row],[Adj Close]]-Table8[[#This Row],[Forecast 3 Period]])</f>
        <v>1.1576299999999975</v>
      </c>
      <c r="J886" s="82">
        <f>Table8[[#This Row],[Erorr ]]^2</f>
        <v>1.3401072168999941</v>
      </c>
      <c r="K886" s="82">
        <f>ABS(Table8[[#This Row],[Erorr ]])</f>
        <v>1.1576299999999975</v>
      </c>
      <c r="L886" s="83">
        <f>Table8[[#This Row],[Abs Erorr ]]/Table8[[#This Row],[Adj Close]]</f>
        <v>2.7798909780755408E-2</v>
      </c>
      <c r="M886" s="85">
        <f t="shared" si="27"/>
        <v>40.596220000000002</v>
      </c>
      <c r="N886" s="82">
        <f>(Table8[[#This Row],[Adj Close]]-Table8[[#This Row],[Forecast 6 Period ]])</f>
        <v>1.0467799999999983</v>
      </c>
      <c r="O886" s="82">
        <f>Table8[[#This Row],[Erorr 2]]^2</f>
        <v>1.0957483683999965</v>
      </c>
      <c r="P886" s="82">
        <f>ABS(Table8[[#This Row],[Erorr 2]])</f>
        <v>1.0467799999999983</v>
      </c>
      <c r="Q886" s="83">
        <f>Table8[[#This Row],[Abs Erorr 4]]/Table8[[#This Row],[Adj Close]]</f>
        <v>2.5136997814758741E-2</v>
      </c>
    </row>
    <row r="887" spans="6:17" x14ac:dyDescent="0.25">
      <c r="F887" s="50">
        <v>44750</v>
      </c>
      <c r="G887" s="51">
        <v>41.643000000000001</v>
      </c>
      <c r="H887" s="82">
        <f t="shared" si="26"/>
        <v>41.051459999999999</v>
      </c>
      <c r="I887" s="82">
        <f>(Table8[[#This Row],[Adj Close]]-Table8[[#This Row],[Forecast 3 Period]])</f>
        <v>0.59154000000000195</v>
      </c>
      <c r="J887" s="82">
        <f>Table8[[#This Row],[Erorr ]]^2</f>
        <v>0.34991957160000231</v>
      </c>
      <c r="K887" s="82">
        <f>ABS(Table8[[#This Row],[Erorr ]])</f>
        <v>0.59154000000000195</v>
      </c>
      <c r="L887" s="83">
        <f>Table8[[#This Row],[Abs Erorr ]]/Table8[[#This Row],[Adj Close]]</f>
        <v>1.4205028456163147E-2</v>
      </c>
      <c r="M887" s="85">
        <f t="shared" si="27"/>
        <v>40.72616</v>
      </c>
      <c r="N887" s="82">
        <f>(Table8[[#This Row],[Adj Close]]-Table8[[#This Row],[Forecast 6 Period ]])</f>
        <v>0.91684000000000054</v>
      </c>
      <c r="O887" s="82">
        <f>Table8[[#This Row],[Erorr 2]]^2</f>
        <v>0.84059558560000103</v>
      </c>
      <c r="P887" s="82">
        <f>ABS(Table8[[#This Row],[Erorr 2]])</f>
        <v>0.91684000000000054</v>
      </c>
      <c r="Q887" s="83">
        <f>Table8[[#This Row],[Abs Erorr 4]]/Table8[[#This Row],[Adj Close]]</f>
        <v>2.2016665465984693E-2</v>
      </c>
    </row>
    <row r="888" spans="6:17" x14ac:dyDescent="0.25">
      <c r="F888" s="50">
        <v>44753</v>
      </c>
      <c r="G888" s="51">
        <v>40.634399999999999</v>
      </c>
      <c r="H888" s="82">
        <f t="shared" si="26"/>
        <v>41.334960000000002</v>
      </c>
      <c r="I888" s="82">
        <f>(Table8[[#This Row],[Adj Close]]-Table8[[#This Row],[Forecast 3 Period]])</f>
        <v>-0.70056000000000296</v>
      </c>
      <c r="J888" s="82">
        <f>Table8[[#This Row],[Erorr ]]^2</f>
        <v>0.49078431360000413</v>
      </c>
      <c r="K888" s="82">
        <f>ABS(Table8[[#This Row],[Erorr ]])</f>
        <v>0.70056000000000296</v>
      </c>
      <c r="L888" s="83">
        <f>Table8[[#This Row],[Abs Erorr ]]/Table8[[#This Row],[Adj Close]]</f>
        <v>1.7240564644734585E-2</v>
      </c>
      <c r="M888" s="85">
        <f t="shared" si="27"/>
        <v>40.943330000000003</v>
      </c>
      <c r="N888" s="82">
        <f>(Table8[[#This Row],[Adj Close]]-Table8[[#This Row],[Forecast 6 Period ]])</f>
        <v>-0.3089300000000037</v>
      </c>
      <c r="O888" s="82">
        <f>Table8[[#This Row],[Erorr 2]]^2</f>
        <v>9.5437744900002286E-2</v>
      </c>
      <c r="P888" s="82">
        <f>ABS(Table8[[#This Row],[Erorr 2]])</f>
        <v>0.3089300000000037</v>
      </c>
      <c r="Q888" s="83">
        <f>Table8[[#This Row],[Abs Erorr 4]]/Table8[[#This Row],[Adj Close]]</f>
        <v>7.6026716279803249E-3</v>
      </c>
    </row>
    <row r="889" spans="6:17" x14ac:dyDescent="0.25">
      <c r="F889" s="50">
        <v>44754</v>
      </c>
      <c r="G889" s="51">
        <v>41.106900000000003</v>
      </c>
      <c r="H889" s="82">
        <f t="shared" si="26"/>
        <v>41.239559999999997</v>
      </c>
      <c r="I889" s="82">
        <f>(Table8[[#This Row],[Adj Close]]-Table8[[#This Row],[Forecast 3 Period]])</f>
        <v>-0.13265999999999423</v>
      </c>
      <c r="J889" s="82">
        <f>Table8[[#This Row],[Erorr ]]^2</f>
        <v>1.7598675599998469E-2</v>
      </c>
      <c r="K889" s="82">
        <f>ABS(Table8[[#This Row],[Erorr ]])</f>
        <v>0.13265999999999423</v>
      </c>
      <c r="L889" s="83">
        <f>Table8[[#This Row],[Abs Erorr ]]/Table8[[#This Row],[Adj Close]]</f>
        <v>3.2271954343429986E-3</v>
      </c>
      <c r="M889" s="85">
        <f t="shared" si="27"/>
        <v>40.986950000000007</v>
      </c>
      <c r="N889" s="82">
        <f>(Table8[[#This Row],[Adj Close]]-Table8[[#This Row],[Forecast 6 Period ]])</f>
        <v>0.11994999999999578</v>
      </c>
      <c r="O889" s="82">
        <f>Table8[[#This Row],[Erorr 2]]^2</f>
        <v>1.4388002499998989E-2</v>
      </c>
      <c r="P889" s="82">
        <f>ABS(Table8[[#This Row],[Erorr 2]])</f>
        <v>0.11994999999999578</v>
      </c>
      <c r="Q889" s="83">
        <f>Table8[[#This Row],[Abs Erorr 4]]/Table8[[#This Row],[Adj Close]]</f>
        <v>2.9180016007044019E-3</v>
      </c>
    </row>
    <row r="890" spans="6:17" x14ac:dyDescent="0.25">
      <c r="F890" s="50">
        <v>44755</v>
      </c>
      <c r="G890" s="51">
        <v>41.3431</v>
      </c>
      <c r="H890" s="82">
        <f t="shared" si="26"/>
        <v>41.125980000000006</v>
      </c>
      <c r="I890" s="82">
        <f>(Table8[[#This Row],[Adj Close]]-Table8[[#This Row],[Forecast 3 Period]])</f>
        <v>0.21711999999999421</v>
      </c>
      <c r="J890" s="82">
        <f>Table8[[#This Row],[Erorr ]]^2</f>
        <v>4.7141094399997481E-2</v>
      </c>
      <c r="K890" s="82">
        <f>ABS(Table8[[#This Row],[Erorr ]])</f>
        <v>0.21711999999999421</v>
      </c>
      <c r="L890" s="83">
        <f>Table8[[#This Row],[Abs Erorr ]]/Table8[[#This Row],[Adj Close]]</f>
        <v>5.2516623088252742E-3</v>
      </c>
      <c r="M890" s="85">
        <f t="shared" si="27"/>
        <v>41.136880000000005</v>
      </c>
      <c r="N890" s="82">
        <f>(Table8[[#This Row],[Adj Close]]-Table8[[#This Row],[Forecast 6 Period ]])</f>
        <v>0.20621999999999474</v>
      </c>
      <c r="O890" s="82">
        <f>Table8[[#This Row],[Erorr 2]]^2</f>
        <v>4.2526688399997833E-2</v>
      </c>
      <c r="P890" s="82">
        <f>ABS(Table8[[#This Row],[Erorr 2]])</f>
        <v>0.20621999999999474</v>
      </c>
      <c r="Q890" s="83">
        <f>Table8[[#This Row],[Abs Erorr 4]]/Table8[[#This Row],[Adj Close]]</f>
        <v>4.9880149287304231E-3</v>
      </c>
    </row>
    <row r="891" spans="6:17" x14ac:dyDescent="0.25">
      <c r="F891" s="50">
        <v>44756</v>
      </c>
      <c r="G891" s="51">
        <v>40.816099999999999</v>
      </c>
      <c r="H891" s="82">
        <f t="shared" si="26"/>
        <v>41.059629999999999</v>
      </c>
      <c r="I891" s="82">
        <f>(Table8[[#This Row],[Adj Close]]-Table8[[#This Row],[Forecast 3 Period]])</f>
        <v>-0.2435299999999998</v>
      </c>
      <c r="J891" s="82">
        <f>Table8[[#This Row],[Erorr ]]^2</f>
        <v>5.9306860899999904E-2</v>
      </c>
      <c r="K891" s="82">
        <f>ABS(Table8[[#This Row],[Erorr ]])</f>
        <v>0.2435299999999998</v>
      </c>
      <c r="L891" s="83">
        <f>Table8[[#This Row],[Abs Erorr ]]/Table8[[#This Row],[Adj Close]]</f>
        <v>5.9665181141755289E-3</v>
      </c>
      <c r="M891" s="85">
        <f t="shared" si="27"/>
        <v>41.171399999999998</v>
      </c>
      <c r="N891" s="82">
        <f>(Table8[[#This Row],[Adj Close]]-Table8[[#This Row],[Forecast 6 Period ]])</f>
        <v>-0.35529999999999973</v>
      </c>
      <c r="O891" s="82">
        <f>Table8[[#This Row],[Erorr 2]]^2</f>
        <v>0.1262380899999998</v>
      </c>
      <c r="P891" s="82">
        <f>ABS(Table8[[#This Row],[Erorr 2]])</f>
        <v>0.35529999999999973</v>
      </c>
      <c r="Q891" s="83">
        <f>Table8[[#This Row],[Abs Erorr 4]]/Table8[[#This Row],[Adj Close]]</f>
        <v>8.7048983121856254E-3</v>
      </c>
    </row>
    <row r="892" spans="6:17" x14ac:dyDescent="0.25">
      <c r="F892" s="50">
        <v>44757</v>
      </c>
      <c r="G892" s="51">
        <v>41.297699999999999</v>
      </c>
      <c r="H892" s="82">
        <f t="shared" si="26"/>
        <v>41.061440000000005</v>
      </c>
      <c r="I892" s="82">
        <f>(Table8[[#This Row],[Adj Close]]-Table8[[#This Row],[Forecast 3 Period]])</f>
        <v>0.23625999999999436</v>
      </c>
      <c r="J892" s="82">
        <f>Table8[[#This Row],[Erorr ]]^2</f>
        <v>5.5818787599997338E-2</v>
      </c>
      <c r="K892" s="82">
        <f>ABS(Table8[[#This Row],[Erorr ]])</f>
        <v>0.23625999999999436</v>
      </c>
      <c r="L892" s="83">
        <f>Table8[[#This Row],[Abs Erorr ]]/Table8[[#This Row],[Adj Close]]</f>
        <v>5.7208997111217906E-3</v>
      </c>
      <c r="M892" s="85">
        <f t="shared" si="27"/>
        <v>41.108699999999999</v>
      </c>
      <c r="N892" s="82">
        <f>(Table8[[#This Row],[Adj Close]]-Table8[[#This Row],[Forecast 6 Period ]])</f>
        <v>0.18900000000000006</v>
      </c>
      <c r="O892" s="82">
        <f>Table8[[#This Row],[Erorr 2]]^2</f>
        <v>3.5721000000000024E-2</v>
      </c>
      <c r="P892" s="82">
        <f>ABS(Table8[[#This Row],[Erorr 2]])</f>
        <v>0.18900000000000006</v>
      </c>
      <c r="Q892" s="83">
        <f>Table8[[#This Row],[Abs Erorr 4]]/Table8[[#This Row],[Adj Close]]</f>
        <v>4.5765260535090349E-3</v>
      </c>
    </row>
    <row r="893" spans="6:17" x14ac:dyDescent="0.25">
      <c r="F893" s="50">
        <v>44760</v>
      </c>
      <c r="G893" s="51">
        <v>41.397599999999997</v>
      </c>
      <c r="H893" s="82">
        <f t="shared" si="26"/>
        <v>41.166839999999993</v>
      </c>
      <c r="I893" s="82">
        <f>(Table8[[#This Row],[Adj Close]]-Table8[[#This Row],[Forecast 3 Period]])</f>
        <v>0.23076000000000363</v>
      </c>
      <c r="J893" s="82">
        <f>Table8[[#This Row],[Erorr ]]^2</f>
        <v>5.3250177600001676E-2</v>
      </c>
      <c r="K893" s="82">
        <f>ABS(Table8[[#This Row],[Erorr ]])</f>
        <v>0.23076000000000363</v>
      </c>
      <c r="L893" s="83">
        <f>Table8[[#This Row],[Abs Erorr ]]/Table8[[#This Row],[Adj Close]]</f>
        <v>5.5742361876051664E-3</v>
      </c>
      <c r="M893" s="85">
        <f t="shared" si="27"/>
        <v>41.140500000000003</v>
      </c>
      <c r="N893" s="82">
        <f>(Table8[[#This Row],[Adj Close]]-Table8[[#This Row],[Forecast 6 Period ]])</f>
        <v>0.25709999999999411</v>
      </c>
      <c r="O893" s="82">
        <f>Table8[[#This Row],[Erorr 2]]^2</f>
        <v>6.6100409999996973E-2</v>
      </c>
      <c r="P893" s="82">
        <f>ABS(Table8[[#This Row],[Erorr 2]])</f>
        <v>0.25709999999999411</v>
      </c>
      <c r="Q893" s="83">
        <f>Table8[[#This Row],[Abs Erorr 4]]/Table8[[#This Row],[Adj Close]]</f>
        <v>6.2105049568089484E-3</v>
      </c>
    </row>
    <row r="894" spans="6:17" x14ac:dyDescent="0.25">
      <c r="F894" s="50">
        <v>44761</v>
      </c>
      <c r="G894" s="51">
        <v>43.405700000000003</v>
      </c>
      <c r="H894" s="82">
        <f t="shared" si="26"/>
        <v>41.193179999999998</v>
      </c>
      <c r="I894" s="82">
        <f>(Table8[[#This Row],[Adj Close]]-Table8[[#This Row],[Forecast 3 Period]])</f>
        <v>2.2125200000000049</v>
      </c>
      <c r="J894" s="82">
        <f>Table8[[#This Row],[Erorr ]]^2</f>
        <v>4.895244750400022</v>
      </c>
      <c r="K894" s="82">
        <f>ABS(Table8[[#This Row],[Erorr ]])</f>
        <v>2.2125200000000049</v>
      </c>
      <c r="L894" s="83">
        <f>Table8[[#This Row],[Abs Erorr ]]/Table8[[#This Row],[Adj Close]]</f>
        <v>5.0973028887911144E-2</v>
      </c>
      <c r="M894" s="85">
        <f t="shared" si="27"/>
        <v>41.145029999999998</v>
      </c>
      <c r="N894" s="82">
        <f>(Table8[[#This Row],[Adj Close]]-Table8[[#This Row],[Forecast 6 Period ]])</f>
        <v>2.2606700000000046</v>
      </c>
      <c r="O894" s="82">
        <f>Table8[[#This Row],[Erorr 2]]^2</f>
        <v>5.1106288489000207</v>
      </c>
      <c r="P894" s="82">
        <f>ABS(Table8[[#This Row],[Erorr 2]])</f>
        <v>2.2606700000000046</v>
      </c>
      <c r="Q894" s="83">
        <f>Table8[[#This Row],[Abs Erorr 4]]/Table8[[#This Row],[Adj Close]]</f>
        <v>5.2082330200872336E-2</v>
      </c>
    </row>
    <row r="895" spans="6:17" x14ac:dyDescent="0.25">
      <c r="F895" s="50">
        <v>44762</v>
      </c>
      <c r="G895" s="51">
        <v>43.587499999999999</v>
      </c>
      <c r="H895" s="82">
        <f t="shared" si="26"/>
        <v>42.170870000000001</v>
      </c>
      <c r="I895" s="82">
        <f>(Table8[[#This Row],[Adj Close]]-Table8[[#This Row],[Forecast 3 Period]])</f>
        <v>1.4166299999999978</v>
      </c>
      <c r="J895" s="82">
        <f>Table8[[#This Row],[Erorr ]]^2</f>
        <v>2.0068405568999941</v>
      </c>
      <c r="K895" s="82">
        <f>ABS(Table8[[#This Row],[Erorr ]])</f>
        <v>1.4166299999999978</v>
      </c>
      <c r="L895" s="83">
        <f>Table8[[#This Row],[Abs Erorr ]]/Table8[[#This Row],[Adj Close]]</f>
        <v>3.2500831660453061E-2</v>
      </c>
      <c r="M895" s="85">
        <f t="shared" si="27"/>
        <v>41.628419999999998</v>
      </c>
      <c r="N895" s="82">
        <f>(Table8[[#This Row],[Adj Close]]-Table8[[#This Row],[Forecast 6 Period ]])</f>
        <v>1.9590800000000002</v>
      </c>
      <c r="O895" s="82">
        <f>Table8[[#This Row],[Erorr 2]]^2</f>
        <v>3.8379944464000006</v>
      </c>
      <c r="P895" s="82">
        <f>ABS(Table8[[#This Row],[Erorr 2]])</f>
        <v>1.9590800000000002</v>
      </c>
      <c r="Q895" s="83">
        <f>Table8[[#This Row],[Abs Erorr 4]]/Table8[[#This Row],[Adj Close]]</f>
        <v>4.4945913392601095E-2</v>
      </c>
    </row>
    <row r="896" spans="6:17" x14ac:dyDescent="0.25">
      <c r="F896" s="50">
        <v>44763</v>
      </c>
      <c r="G896" s="51">
        <v>42.978700000000003</v>
      </c>
      <c r="H896" s="82">
        <f t="shared" si="26"/>
        <v>42.875990000000002</v>
      </c>
      <c r="I896" s="82">
        <f>(Table8[[#This Row],[Adj Close]]-Table8[[#This Row],[Forecast 3 Period]])</f>
        <v>0.10271000000000186</v>
      </c>
      <c r="J896" s="82">
        <f>Table8[[#This Row],[Erorr ]]^2</f>
        <v>1.0549344100000382E-2</v>
      </c>
      <c r="K896" s="82">
        <f>ABS(Table8[[#This Row],[Erorr ]])</f>
        <v>0.10271000000000186</v>
      </c>
      <c r="L896" s="83">
        <f>Table8[[#This Row],[Abs Erorr ]]/Table8[[#This Row],[Adj Close]]</f>
        <v>2.3897884300828516E-3</v>
      </c>
      <c r="M896" s="85">
        <f t="shared" si="27"/>
        <v>42.153619999999997</v>
      </c>
      <c r="N896" s="82">
        <f>(Table8[[#This Row],[Adj Close]]-Table8[[#This Row],[Forecast 6 Period ]])</f>
        <v>0.82508000000000692</v>
      </c>
      <c r="O896" s="82">
        <f>Table8[[#This Row],[Erorr 2]]^2</f>
        <v>0.68075700640001147</v>
      </c>
      <c r="P896" s="82">
        <f>ABS(Table8[[#This Row],[Erorr 2]])</f>
        <v>0.82508000000000692</v>
      </c>
      <c r="Q896" s="83">
        <f>Table8[[#This Row],[Abs Erorr 4]]/Table8[[#This Row],[Adj Close]]</f>
        <v>1.9197416394632849E-2</v>
      </c>
    </row>
    <row r="897" spans="6:17" x14ac:dyDescent="0.25">
      <c r="F897" s="50">
        <v>44764</v>
      </c>
      <c r="G897" s="51">
        <v>43.124000000000002</v>
      </c>
      <c r="H897" s="82">
        <f t="shared" si="26"/>
        <v>43.289439999999999</v>
      </c>
      <c r="I897" s="82">
        <f>(Table8[[#This Row],[Adj Close]]-Table8[[#This Row],[Forecast 3 Period]])</f>
        <v>-0.1654399999999967</v>
      </c>
      <c r="J897" s="82">
        <f>Table8[[#This Row],[Erorr ]]^2</f>
        <v>2.7370393599998908E-2</v>
      </c>
      <c r="K897" s="82">
        <f>ABS(Table8[[#This Row],[Erorr ]])</f>
        <v>0.1654399999999967</v>
      </c>
      <c r="L897" s="83">
        <f>Table8[[#This Row],[Abs Erorr ]]/Table8[[#This Row],[Adj Close]]</f>
        <v>3.8363788145811309E-3</v>
      </c>
      <c r="M897" s="85">
        <f t="shared" si="27"/>
        <v>42.485279999999996</v>
      </c>
      <c r="N897" s="82">
        <f>(Table8[[#This Row],[Adj Close]]-Table8[[#This Row],[Forecast 6 Period ]])</f>
        <v>0.63872000000000639</v>
      </c>
      <c r="O897" s="82">
        <f>Table8[[#This Row],[Erorr 2]]^2</f>
        <v>0.40796323840000814</v>
      </c>
      <c r="P897" s="82">
        <f>ABS(Table8[[#This Row],[Erorr 2]])</f>
        <v>0.63872000000000639</v>
      </c>
      <c r="Q897" s="83">
        <f>Table8[[#This Row],[Abs Erorr 4]]/Table8[[#This Row],[Adj Close]]</f>
        <v>1.4811241999814637E-2</v>
      </c>
    </row>
    <row r="898" spans="6:17" x14ac:dyDescent="0.25">
      <c r="F898" s="50">
        <v>44767</v>
      </c>
      <c r="G898" s="51">
        <v>43.142200000000003</v>
      </c>
      <c r="H898" s="82">
        <f t="shared" si="26"/>
        <v>43.219460000000005</v>
      </c>
      <c r="I898" s="82">
        <f>(Table8[[#This Row],[Adj Close]]-Table8[[#This Row],[Forecast 3 Period]])</f>
        <v>-7.7260000000002549E-2</v>
      </c>
      <c r="J898" s="82">
        <f>Table8[[#This Row],[Erorr ]]^2</f>
        <v>5.9691076000003935E-3</v>
      </c>
      <c r="K898" s="82">
        <f>ABS(Table8[[#This Row],[Erorr ]])</f>
        <v>7.7260000000002549E-2</v>
      </c>
      <c r="L898" s="83">
        <f>Table8[[#This Row],[Abs Erorr ]]/Table8[[#This Row],[Adj Close]]</f>
        <v>1.7908219794076923E-3</v>
      </c>
      <c r="M898" s="85">
        <f t="shared" si="27"/>
        <v>42.888710000000003</v>
      </c>
      <c r="N898" s="82">
        <f>(Table8[[#This Row],[Adj Close]]-Table8[[#This Row],[Forecast 6 Period ]])</f>
        <v>0.25348999999999933</v>
      </c>
      <c r="O898" s="82">
        <f>Table8[[#This Row],[Erorr 2]]^2</f>
        <v>6.4257180099999658E-2</v>
      </c>
      <c r="P898" s="82">
        <f>ABS(Table8[[#This Row],[Erorr 2]])</f>
        <v>0.25348999999999933</v>
      </c>
      <c r="Q898" s="83">
        <f>Table8[[#This Row],[Abs Erorr 4]]/Table8[[#This Row],[Adj Close]]</f>
        <v>5.8756855236867687E-3</v>
      </c>
    </row>
    <row r="899" spans="6:17" x14ac:dyDescent="0.25">
      <c r="F899" s="50">
        <v>44768</v>
      </c>
      <c r="G899" s="51">
        <v>41.179600000000001</v>
      </c>
      <c r="H899" s="82">
        <f t="shared" si="26"/>
        <v>43.087690000000002</v>
      </c>
      <c r="I899" s="82">
        <f>(Table8[[#This Row],[Adj Close]]-Table8[[#This Row],[Forecast 3 Period]])</f>
        <v>-1.9080900000000014</v>
      </c>
      <c r="J899" s="82">
        <f>Table8[[#This Row],[Erorr ]]^2</f>
        <v>3.6408074481000052</v>
      </c>
      <c r="K899" s="82">
        <f>ABS(Table8[[#This Row],[Erorr ]])</f>
        <v>1.9080900000000014</v>
      </c>
      <c r="L899" s="83">
        <f>Table8[[#This Row],[Abs Erorr ]]/Table8[[#This Row],[Adj Close]]</f>
        <v>4.6335807050092798E-2</v>
      </c>
      <c r="M899" s="85">
        <f t="shared" si="27"/>
        <v>43.046810000000008</v>
      </c>
      <c r="N899" s="82">
        <f>(Table8[[#This Row],[Adj Close]]-Table8[[#This Row],[Forecast 6 Period ]])</f>
        <v>-1.8672100000000071</v>
      </c>
      <c r="O899" s="82">
        <f>Table8[[#This Row],[Erorr 2]]^2</f>
        <v>3.4864731841000265</v>
      </c>
      <c r="P899" s="82">
        <f>ABS(Table8[[#This Row],[Erorr 2]])</f>
        <v>1.8672100000000071</v>
      </c>
      <c r="Q899" s="83">
        <f>Table8[[#This Row],[Abs Erorr 4]]/Table8[[#This Row],[Adj Close]]</f>
        <v>4.534308249715896E-2</v>
      </c>
    </row>
    <row r="900" spans="6:17" x14ac:dyDescent="0.25">
      <c r="F900" s="50">
        <v>44769</v>
      </c>
      <c r="G900" s="51">
        <v>42.578899999999997</v>
      </c>
      <c r="H900" s="82">
        <f t="shared" si="26"/>
        <v>42.351700000000001</v>
      </c>
      <c r="I900" s="82">
        <f>(Table8[[#This Row],[Adj Close]]-Table8[[#This Row],[Forecast 3 Period]])</f>
        <v>0.22719999999999629</v>
      </c>
      <c r="J900" s="82">
        <f>Table8[[#This Row],[Erorr ]]^2</f>
        <v>5.1619839999998314E-2</v>
      </c>
      <c r="K900" s="82">
        <f>ABS(Table8[[#This Row],[Erorr ]])</f>
        <v>0.22719999999999629</v>
      </c>
      <c r="L900" s="83">
        <f>Table8[[#This Row],[Abs Erorr ]]/Table8[[#This Row],[Adj Close]]</f>
        <v>5.3359762699364309E-3</v>
      </c>
      <c r="M900" s="85">
        <f t="shared" si="27"/>
        <v>42.784220000000005</v>
      </c>
      <c r="N900" s="82">
        <f>(Table8[[#This Row],[Adj Close]]-Table8[[#This Row],[Forecast 6 Period ]])</f>
        <v>-0.2053200000000075</v>
      </c>
      <c r="O900" s="82">
        <f>Table8[[#This Row],[Erorr 2]]^2</f>
        <v>4.2156302400003079E-2</v>
      </c>
      <c r="P900" s="82">
        <f>ABS(Table8[[#This Row],[Erorr 2]])</f>
        <v>0.2053200000000075</v>
      </c>
      <c r="Q900" s="83">
        <f>Table8[[#This Row],[Abs Erorr 4]]/Table8[[#This Row],[Adj Close]]</f>
        <v>4.822106724222737E-3</v>
      </c>
    </row>
    <row r="901" spans="6:17" x14ac:dyDescent="0.25">
      <c r="F901" s="50">
        <v>44770</v>
      </c>
      <c r="G901" s="51">
        <v>44.132599999999996</v>
      </c>
      <c r="H901" s="82">
        <f t="shared" si="26"/>
        <v>42.328099999999999</v>
      </c>
      <c r="I901" s="82">
        <f>(Table8[[#This Row],[Adj Close]]-Table8[[#This Row],[Forecast 3 Period]])</f>
        <v>1.8044999999999973</v>
      </c>
      <c r="J901" s="82">
        <f>Table8[[#This Row],[Erorr ]]^2</f>
        <v>3.2562202499999904</v>
      </c>
      <c r="K901" s="82">
        <f>ABS(Table8[[#This Row],[Erorr ]])</f>
        <v>1.8044999999999973</v>
      </c>
      <c r="L901" s="83">
        <f>Table8[[#This Row],[Abs Erorr ]]/Table8[[#This Row],[Adj Close]]</f>
        <v>4.0888141645858106E-2</v>
      </c>
      <c r="M901" s="85">
        <f t="shared" si="27"/>
        <v>42.661560000000009</v>
      </c>
      <c r="N901" s="82">
        <f>(Table8[[#This Row],[Adj Close]]-Table8[[#This Row],[Forecast 6 Period ]])</f>
        <v>1.4710399999999879</v>
      </c>
      <c r="O901" s="82">
        <f>Table8[[#This Row],[Erorr 2]]^2</f>
        <v>2.1639586815999645</v>
      </c>
      <c r="P901" s="82">
        <f>ABS(Table8[[#This Row],[Erorr 2]])</f>
        <v>1.4710399999999879</v>
      </c>
      <c r="Q901" s="83">
        <f>Table8[[#This Row],[Abs Erorr 4]]/Table8[[#This Row],[Adj Close]]</f>
        <v>3.3332275913949959E-2</v>
      </c>
    </row>
    <row r="902" spans="6:17" x14ac:dyDescent="0.25">
      <c r="F902" s="50">
        <v>44771</v>
      </c>
      <c r="G902" s="51">
        <v>40.597999999999999</v>
      </c>
      <c r="H902" s="82">
        <f t="shared" ref="H902:H965" si="28">$A$10*G901+$A$11*G900+$A$12*G899</f>
        <v>42.780590000000004</v>
      </c>
      <c r="I902" s="82">
        <f>(Table8[[#This Row],[Adj Close]]-Table8[[#This Row],[Forecast 3 Period]])</f>
        <v>-2.1825900000000047</v>
      </c>
      <c r="J902" s="82">
        <f>Table8[[#This Row],[Erorr ]]^2</f>
        <v>4.7636991081000204</v>
      </c>
      <c r="K902" s="82">
        <f>ABS(Table8[[#This Row],[Erorr ]])</f>
        <v>2.1825900000000047</v>
      </c>
      <c r="L902" s="83">
        <f>Table8[[#This Row],[Abs Erorr ]]/Table8[[#This Row],[Adj Close]]</f>
        <v>5.3761022710478466E-2</v>
      </c>
      <c r="M902" s="85">
        <f t="shared" si="27"/>
        <v>42.816929999999999</v>
      </c>
      <c r="N902" s="82">
        <f>(Table8[[#This Row],[Adj Close]]-Table8[[#This Row],[Forecast 6 Period ]])</f>
        <v>-2.2189300000000003</v>
      </c>
      <c r="O902" s="82">
        <f>Table8[[#This Row],[Erorr 2]]^2</f>
        <v>4.9236503449000013</v>
      </c>
      <c r="P902" s="82">
        <f>ABS(Table8[[#This Row],[Erorr 2]])</f>
        <v>2.2189300000000003</v>
      </c>
      <c r="Q902" s="83">
        <f>Table8[[#This Row],[Abs Erorr 4]]/Table8[[#This Row],[Adj Close]]</f>
        <v>5.4656140696586045E-2</v>
      </c>
    </row>
    <row r="903" spans="6:17" x14ac:dyDescent="0.25">
      <c r="F903" s="50">
        <v>44774</v>
      </c>
      <c r="G903" s="51">
        <v>41.3431</v>
      </c>
      <c r="H903" s="82">
        <f t="shared" si="28"/>
        <v>42.252650000000003</v>
      </c>
      <c r="I903" s="82">
        <f>(Table8[[#This Row],[Adj Close]]-Table8[[#This Row],[Forecast 3 Period]])</f>
        <v>-0.90955000000000297</v>
      </c>
      <c r="J903" s="82">
        <f>Table8[[#This Row],[Erorr ]]^2</f>
        <v>0.82728120250000536</v>
      </c>
      <c r="K903" s="82">
        <f>ABS(Table8[[#This Row],[Erorr ]])</f>
        <v>0.90955000000000297</v>
      </c>
      <c r="L903" s="83">
        <f>Table8[[#This Row],[Abs Erorr ]]/Table8[[#This Row],[Adj Close]]</f>
        <v>2.2000043538099538E-2</v>
      </c>
      <c r="M903" s="85">
        <f t="shared" si="27"/>
        <v>42.324439999999996</v>
      </c>
      <c r="N903" s="82">
        <f>(Table8[[#This Row],[Adj Close]]-Table8[[#This Row],[Forecast 6 Period ]])</f>
        <v>-0.98133999999999588</v>
      </c>
      <c r="O903" s="82">
        <f>Table8[[#This Row],[Erorr 2]]^2</f>
        <v>0.96302819559999187</v>
      </c>
      <c r="P903" s="82">
        <f>ABS(Table8[[#This Row],[Erorr 2]])</f>
        <v>0.98133999999999588</v>
      </c>
      <c r="Q903" s="83">
        <f>Table8[[#This Row],[Abs Erorr 4]]/Table8[[#This Row],[Adj Close]]</f>
        <v>2.3736488071770038E-2</v>
      </c>
    </row>
    <row r="904" spans="6:17" x14ac:dyDescent="0.25">
      <c r="F904" s="50">
        <v>44775</v>
      </c>
      <c r="G904" s="51">
        <v>40.28</v>
      </c>
      <c r="H904" s="82">
        <f t="shared" si="28"/>
        <v>41.956419999999994</v>
      </c>
      <c r="I904" s="82">
        <f>(Table8[[#This Row],[Adj Close]]-Table8[[#This Row],[Forecast 3 Period]])</f>
        <v>-1.6764199999999931</v>
      </c>
      <c r="J904" s="82">
        <f>Table8[[#This Row],[Erorr ]]^2</f>
        <v>2.8103840163999769</v>
      </c>
      <c r="K904" s="82">
        <f>ABS(Table8[[#This Row],[Erorr ]])</f>
        <v>1.6764199999999931</v>
      </c>
      <c r="L904" s="83">
        <f>Table8[[#This Row],[Abs Erorr ]]/Table8[[#This Row],[Adj Close]]</f>
        <v>4.1619165839125949E-2</v>
      </c>
      <c r="M904" s="85">
        <f t="shared" si="27"/>
        <v>42.162699999999994</v>
      </c>
      <c r="N904" s="82">
        <f>(Table8[[#This Row],[Adj Close]]-Table8[[#This Row],[Forecast 6 Period ]])</f>
        <v>-1.8826999999999927</v>
      </c>
      <c r="O904" s="82">
        <f>Table8[[#This Row],[Erorr 2]]^2</f>
        <v>3.5445592899999725</v>
      </c>
      <c r="P904" s="82">
        <f>ABS(Table8[[#This Row],[Erorr 2]])</f>
        <v>1.8826999999999927</v>
      </c>
      <c r="Q904" s="83">
        <f>Table8[[#This Row],[Abs Erorr 4]]/Table8[[#This Row],[Adj Close]]</f>
        <v>4.6740317775570819E-2</v>
      </c>
    </row>
    <row r="905" spans="6:17" x14ac:dyDescent="0.25">
      <c r="F905" s="50">
        <v>44776</v>
      </c>
      <c r="G905" s="51">
        <v>40.688899999999997</v>
      </c>
      <c r="H905" s="82">
        <f t="shared" si="28"/>
        <v>40.694330000000001</v>
      </c>
      <c r="I905" s="82">
        <f>(Table8[[#This Row],[Adj Close]]-Table8[[#This Row],[Forecast 3 Period]])</f>
        <v>-5.4300000000040427E-3</v>
      </c>
      <c r="J905" s="82">
        <f>Table8[[#This Row],[Erorr ]]^2</f>
        <v>2.9484900000043903E-5</v>
      </c>
      <c r="K905" s="82">
        <f>ABS(Table8[[#This Row],[Erorr ]])</f>
        <v>5.4300000000040427E-3</v>
      </c>
      <c r="L905" s="83">
        <f>Table8[[#This Row],[Abs Erorr ]]/Table8[[#This Row],[Adj Close]]</f>
        <v>1.3345162931423663E-4</v>
      </c>
      <c r="M905" s="85">
        <f t="shared" ref="M905:M968" si="29">$B$10*G904+$B$11*G903+$B$12*G902+$B$13*G901+$B$14*G900+$B$15*G899</f>
        <v>41.646590000000003</v>
      </c>
      <c r="N905" s="82">
        <f>(Table8[[#This Row],[Adj Close]]-Table8[[#This Row],[Forecast 6 Period ]])</f>
        <v>-0.95769000000000659</v>
      </c>
      <c r="O905" s="82">
        <f>Table8[[#This Row],[Erorr 2]]^2</f>
        <v>0.91717013610001263</v>
      </c>
      <c r="P905" s="82">
        <f>ABS(Table8[[#This Row],[Erorr 2]])</f>
        <v>0.95769000000000659</v>
      </c>
      <c r="Q905" s="83">
        <f>Table8[[#This Row],[Abs Erorr 4]]/Table8[[#This Row],[Adj Close]]</f>
        <v>2.3536885981189137E-2</v>
      </c>
    </row>
    <row r="906" spans="6:17" x14ac:dyDescent="0.25">
      <c r="F906" s="50">
        <v>44777</v>
      </c>
      <c r="G906" s="51">
        <v>41.025100000000002</v>
      </c>
      <c r="H906" s="82">
        <f t="shared" si="28"/>
        <v>40.76249</v>
      </c>
      <c r="I906" s="82">
        <f>(Table8[[#This Row],[Adj Close]]-Table8[[#This Row],[Forecast 3 Period]])</f>
        <v>0.26261000000000223</v>
      </c>
      <c r="J906" s="82">
        <f>Table8[[#This Row],[Erorr ]]^2</f>
        <v>6.8964012100001165E-2</v>
      </c>
      <c r="K906" s="82">
        <f>ABS(Table8[[#This Row],[Erorr ]])</f>
        <v>0.26261000000000223</v>
      </c>
      <c r="L906" s="83">
        <f>Table8[[#This Row],[Abs Erorr ]]/Table8[[#This Row],[Adj Close]]</f>
        <v>6.4012031658668041E-3</v>
      </c>
      <c r="M906" s="85">
        <f t="shared" si="29"/>
        <v>41.253150000000005</v>
      </c>
      <c r="N906" s="82">
        <f>(Table8[[#This Row],[Adj Close]]-Table8[[#This Row],[Forecast 6 Period ]])</f>
        <v>-0.22805000000000319</v>
      </c>
      <c r="O906" s="82">
        <f>Table8[[#This Row],[Erorr 2]]^2</f>
        <v>5.2006802500001455E-2</v>
      </c>
      <c r="P906" s="82">
        <f>ABS(Table8[[#This Row],[Erorr 2]])</f>
        <v>0.22805000000000319</v>
      </c>
      <c r="Q906" s="83">
        <f>Table8[[#This Row],[Abs Erorr 4]]/Table8[[#This Row],[Adj Close]]</f>
        <v>5.5587920565703238E-3</v>
      </c>
    </row>
    <row r="907" spans="6:17" x14ac:dyDescent="0.25">
      <c r="F907" s="50">
        <v>44778</v>
      </c>
      <c r="G907" s="51">
        <v>41.497599999999998</v>
      </c>
      <c r="H907" s="82">
        <f t="shared" si="28"/>
        <v>40.700710000000001</v>
      </c>
      <c r="I907" s="82">
        <f>(Table8[[#This Row],[Adj Close]]-Table8[[#This Row],[Forecast 3 Period]])</f>
        <v>0.79688999999999766</v>
      </c>
      <c r="J907" s="82">
        <f>Table8[[#This Row],[Erorr ]]^2</f>
        <v>0.63503367209999628</v>
      </c>
      <c r="K907" s="82">
        <f>ABS(Table8[[#This Row],[Erorr ]])</f>
        <v>0.79688999999999766</v>
      </c>
      <c r="L907" s="83">
        <f>Table8[[#This Row],[Abs Erorr ]]/Table8[[#This Row],[Adj Close]]</f>
        <v>1.9203279225786497E-2</v>
      </c>
      <c r="M907" s="85">
        <f t="shared" si="29"/>
        <v>41.140480000000004</v>
      </c>
      <c r="N907" s="82">
        <f>(Table8[[#This Row],[Adj Close]]-Table8[[#This Row],[Forecast 6 Period ]])</f>
        <v>0.35711999999999477</v>
      </c>
      <c r="O907" s="82">
        <f>Table8[[#This Row],[Erorr 2]]^2</f>
        <v>0.12753469439999626</v>
      </c>
      <c r="P907" s="82">
        <f>ABS(Table8[[#This Row],[Erorr 2]])</f>
        <v>0.35711999999999477</v>
      </c>
      <c r="Q907" s="83">
        <f>Table8[[#This Row],[Abs Erorr 4]]/Table8[[#This Row],[Adj Close]]</f>
        <v>8.6057988895742107E-3</v>
      </c>
    </row>
    <row r="908" spans="6:17" x14ac:dyDescent="0.25">
      <c r="F908" s="50">
        <v>44781</v>
      </c>
      <c r="G908" s="51">
        <v>41.415799999999997</v>
      </c>
      <c r="H908" s="82">
        <f t="shared" si="28"/>
        <v>41.113239999999998</v>
      </c>
      <c r="I908" s="82">
        <f>(Table8[[#This Row],[Adj Close]]-Table8[[#This Row],[Forecast 3 Period]])</f>
        <v>0.30255999999999972</v>
      </c>
      <c r="J908" s="82">
        <f>Table8[[#This Row],[Erorr ]]^2</f>
        <v>9.1542553599999826E-2</v>
      </c>
      <c r="K908" s="82">
        <f>ABS(Table8[[#This Row],[Erorr ]])</f>
        <v>0.30255999999999972</v>
      </c>
      <c r="L908" s="83">
        <f>Table8[[#This Row],[Abs Erorr ]]/Table8[[#This Row],[Adj Close]]</f>
        <v>7.3054244998285618E-3</v>
      </c>
      <c r="M908" s="85">
        <f t="shared" si="29"/>
        <v>40.892429999999997</v>
      </c>
      <c r="N908" s="82">
        <f>(Table8[[#This Row],[Adj Close]]-Table8[[#This Row],[Forecast 6 Period ]])</f>
        <v>0.52336999999999989</v>
      </c>
      <c r="O908" s="82">
        <f>Table8[[#This Row],[Erorr 2]]^2</f>
        <v>0.27391615689999987</v>
      </c>
      <c r="P908" s="82">
        <f>ABS(Table8[[#This Row],[Erorr 2]])</f>
        <v>0.52336999999999989</v>
      </c>
      <c r="Q908" s="83">
        <f>Table8[[#This Row],[Abs Erorr 4]]/Table8[[#This Row],[Adj Close]]</f>
        <v>1.2636964636684549E-2</v>
      </c>
    </row>
    <row r="909" spans="6:17" x14ac:dyDescent="0.25">
      <c r="F909" s="50">
        <v>44782</v>
      </c>
      <c r="G909" s="51">
        <v>41.188600000000001</v>
      </c>
      <c r="H909" s="82">
        <f t="shared" si="28"/>
        <v>41.323129999999999</v>
      </c>
      <c r="I909" s="82">
        <f>(Table8[[#This Row],[Adj Close]]-Table8[[#This Row],[Forecast 3 Period]])</f>
        <v>-0.13452999999999804</v>
      </c>
      <c r="J909" s="82">
        <f>Table8[[#This Row],[Erorr ]]^2</f>
        <v>1.8098320899999472E-2</v>
      </c>
      <c r="K909" s="82">
        <f>ABS(Table8[[#This Row],[Erorr ]])</f>
        <v>0.13452999999999804</v>
      </c>
      <c r="L909" s="83">
        <f>Table8[[#This Row],[Abs Erorr ]]/Table8[[#This Row],[Adj Close]]</f>
        <v>3.2661950151254967E-3</v>
      </c>
      <c r="M909" s="85">
        <f t="shared" si="29"/>
        <v>41.087789999999998</v>
      </c>
      <c r="N909" s="82">
        <f>(Table8[[#This Row],[Adj Close]]-Table8[[#This Row],[Forecast 6 Period ]])</f>
        <v>0.10081000000000273</v>
      </c>
      <c r="O909" s="82">
        <f>Table8[[#This Row],[Erorr 2]]^2</f>
        <v>1.016265610000055E-2</v>
      </c>
      <c r="P909" s="82">
        <f>ABS(Table8[[#This Row],[Erorr 2]])</f>
        <v>0.10081000000000273</v>
      </c>
      <c r="Q909" s="83">
        <f>Table8[[#This Row],[Abs Erorr 4]]/Table8[[#This Row],[Adj Close]]</f>
        <v>2.4475218871241734E-3</v>
      </c>
    </row>
    <row r="910" spans="6:17" x14ac:dyDescent="0.25">
      <c r="F910" s="50">
        <v>44783</v>
      </c>
      <c r="G910" s="51">
        <v>41.933700000000002</v>
      </c>
      <c r="H910" s="82">
        <f t="shared" si="28"/>
        <v>41.349460000000001</v>
      </c>
      <c r="I910" s="82">
        <f>(Table8[[#This Row],[Adj Close]]-Table8[[#This Row],[Forecast 3 Period]])</f>
        <v>0.5842400000000012</v>
      </c>
      <c r="J910" s="82">
        <f>Table8[[#This Row],[Erorr ]]^2</f>
        <v>0.34133637760000141</v>
      </c>
      <c r="K910" s="82">
        <f>ABS(Table8[[#This Row],[Erorr ]])</f>
        <v>0.5842400000000012</v>
      </c>
      <c r="L910" s="83">
        <f>Table8[[#This Row],[Abs Erorr ]]/Table8[[#This Row],[Adj Close]]</f>
        <v>1.3932469588898695E-2</v>
      </c>
      <c r="M910" s="85">
        <f t="shared" si="29"/>
        <v>41.122309999999992</v>
      </c>
      <c r="N910" s="82">
        <f>(Table8[[#This Row],[Adj Close]]-Table8[[#This Row],[Forecast 6 Period ]])</f>
        <v>0.81139000000001005</v>
      </c>
      <c r="O910" s="82">
        <f>Table8[[#This Row],[Erorr 2]]^2</f>
        <v>0.65835373210001635</v>
      </c>
      <c r="P910" s="82">
        <f>ABS(Table8[[#This Row],[Erorr 2]])</f>
        <v>0.81139000000001005</v>
      </c>
      <c r="Q910" s="83">
        <f>Table8[[#This Row],[Abs Erorr 4]]/Table8[[#This Row],[Adj Close]]</f>
        <v>1.9349353860976016E-2</v>
      </c>
    </row>
    <row r="911" spans="6:17" x14ac:dyDescent="0.25">
      <c r="F911" s="50">
        <v>44784</v>
      </c>
      <c r="G911" s="51">
        <v>42.860500000000002</v>
      </c>
      <c r="H911" s="82">
        <f t="shared" si="28"/>
        <v>41.5548</v>
      </c>
      <c r="I911" s="82">
        <f>(Table8[[#This Row],[Adj Close]]-Table8[[#This Row],[Forecast 3 Period]])</f>
        <v>1.3057000000000016</v>
      </c>
      <c r="J911" s="82">
        <f>Table8[[#This Row],[Erorr ]]^2</f>
        <v>1.7048524900000044</v>
      </c>
      <c r="K911" s="82">
        <f>ABS(Table8[[#This Row],[Erorr ]])</f>
        <v>1.3057000000000016</v>
      </c>
      <c r="L911" s="83">
        <f>Table8[[#This Row],[Abs Erorr ]]/Table8[[#This Row],[Adj Close]]</f>
        <v>3.0463946990819089E-2</v>
      </c>
      <c r="M911" s="85">
        <f t="shared" si="29"/>
        <v>41.378540000000001</v>
      </c>
      <c r="N911" s="82">
        <f>(Table8[[#This Row],[Adj Close]]-Table8[[#This Row],[Forecast 6 Period ]])</f>
        <v>1.4819600000000008</v>
      </c>
      <c r="O911" s="82">
        <f>Table8[[#This Row],[Erorr 2]]^2</f>
        <v>2.1962054416000023</v>
      </c>
      <c r="P911" s="82">
        <f>ABS(Table8[[#This Row],[Erorr 2]])</f>
        <v>1.4819600000000008</v>
      </c>
      <c r="Q911" s="83">
        <f>Table8[[#This Row],[Abs Erorr 4]]/Table8[[#This Row],[Adj Close]]</f>
        <v>3.4576358185275505E-2</v>
      </c>
    </row>
    <row r="912" spans="6:17" x14ac:dyDescent="0.25">
      <c r="F912" s="50">
        <v>44785</v>
      </c>
      <c r="G912" s="51">
        <v>42.815100000000001</v>
      </c>
      <c r="H912" s="82">
        <f t="shared" si="28"/>
        <v>42.080890000000004</v>
      </c>
      <c r="I912" s="82">
        <f>(Table8[[#This Row],[Adj Close]]-Table8[[#This Row],[Forecast 3 Period]])</f>
        <v>0.73420999999999736</v>
      </c>
      <c r="J912" s="82">
        <f>Table8[[#This Row],[Erorr ]]^2</f>
        <v>0.53906432409999616</v>
      </c>
      <c r="K912" s="82">
        <f>ABS(Table8[[#This Row],[Erorr ]])</f>
        <v>0.73420999999999736</v>
      </c>
      <c r="L912" s="83">
        <f>Table8[[#This Row],[Abs Erorr ]]/Table8[[#This Row],[Adj Close]]</f>
        <v>1.7148389236507619E-2</v>
      </c>
      <c r="M912" s="85">
        <f t="shared" si="29"/>
        <v>41.73199000000001</v>
      </c>
      <c r="N912" s="82">
        <f>(Table8[[#This Row],[Adj Close]]-Table8[[#This Row],[Forecast 6 Period ]])</f>
        <v>1.0831099999999907</v>
      </c>
      <c r="O912" s="82">
        <f>Table8[[#This Row],[Erorr 2]]^2</f>
        <v>1.1731272720999799</v>
      </c>
      <c r="P912" s="82">
        <f>ABS(Table8[[#This Row],[Erorr 2]])</f>
        <v>1.0831099999999907</v>
      </c>
      <c r="Q912" s="83">
        <f>Table8[[#This Row],[Abs Erorr 4]]/Table8[[#This Row],[Adj Close]]</f>
        <v>2.5297383399781635E-2</v>
      </c>
    </row>
    <row r="913" spans="6:17" x14ac:dyDescent="0.25">
      <c r="F913" s="50">
        <v>44788</v>
      </c>
      <c r="G913" s="51">
        <v>42.642499999999998</v>
      </c>
      <c r="H913" s="82">
        <f t="shared" si="28"/>
        <v>42.564299999999996</v>
      </c>
      <c r="I913" s="82">
        <f>(Table8[[#This Row],[Adj Close]]-Table8[[#This Row],[Forecast 3 Period]])</f>
        <v>7.820000000000249E-2</v>
      </c>
      <c r="J913" s="82">
        <f>Table8[[#This Row],[Erorr ]]^2</f>
        <v>6.1152400000003895E-3</v>
      </c>
      <c r="K913" s="82">
        <f>ABS(Table8[[#This Row],[Erorr ]])</f>
        <v>7.820000000000249E-2</v>
      </c>
      <c r="L913" s="83">
        <f>Table8[[#This Row],[Abs Erorr ]]/Table8[[#This Row],[Adj Close]]</f>
        <v>1.8338512047840181E-3</v>
      </c>
      <c r="M913" s="85">
        <f t="shared" si="29"/>
        <v>42.050920000000005</v>
      </c>
      <c r="N913" s="82">
        <f>(Table8[[#This Row],[Adj Close]]-Table8[[#This Row],[Forecast 6 Period ]])</f>
        <v>0.59157999999999333</v>
      </c>
      <c r="O913" s="82">
        <f>Table8[[#This Row],[Erorr 2]]^2</f>
        <v>0.34996689639999212</v>
      </c>
      <c r="P913" s="82">
        <f>ABS(Table8[[#This Row],[Erorr 2]])</f>
        <v>0.59157999999999333</v>
      </c>
      <c r="Q913" s="83">
        <f>Table8[[#This Row],[Abs Erorr 4]]/Table8[[#This Row],[Adj Close]]</f>
        <v>1.387301401184249E-2</v>
      </c>
    </row>
    <row r="914" spans="6:17" x14ac:dyDescent="0.25">
      <c r="F914" s="50">
        <v>44789</v>
      </c>
      <c r="G914" s="51">
        <v>43.542000000000002</v>
      </c>
      <c r="H914" s="82">
        <f t="shared" si="28"/>
        <v>42.759680000000003</v>
      </c>
      <c r="I914" s="82">
        <f>(Table8[[#This Row],[Adj Close]]-Table8[[#This Row],[Forecast 3 Period]])</f>
        <v>0.78231999999999857</v>
      </c>
      <c r="J914" s="82">
        <f>Table8[[#This Row],[Erorr ]]^2</f>
        <v>0.6120245823999978</v>
      </c>
      <c r="K914" s="82">
        <f>ABS(Table8[[#This Row],[Erorr ]])</f>
        <v>0.78231999999999857</v>
      </c>
      <c r="L914" s="83">
        <f>Table8[[#This Row],[Abs Erorr ]]/Table8[[#This Row],[Adj Close]]</f>
        <v>1.7967020348169549E-2</v>
      </c>
      <c r="M914" s="85">
        <f t="shared" si="29"/>
        <v>42.3108</v>
      </c>
      <c r="N914" s="82">
        <f>(Table8[[#This Row],[Adj Close]]-Table8[[#This Row],[Forecast 6 Period ]])</f>
        <v>1.2312000000000012</v>
      </c>
      <c r="O914" s="82">
        <f>Table8[[#This Row],[Erorr 2]]^2</f>
        <v>1.515853440000003</v>
      </c>
      <c r="P914" s="82">
        <f>ABS(Table8[[#This Row],[Erorr 2]])</f>
        <v>1.2312000000000012</v>
      </c>
      <c r="Q914" s="83">
        <f>Table8[[#This Row],[Abs Erorr 4]]/Table8[[#This Row],[Adj Close]]</f>
        <v>2.8276147168251369E-2</v>
      </c>
    </row>
    <row r="915" spans="6:17" x14ac:dyDescent="0.25">
      <c r="F915" s="50">
        <v>44790</v>
      </c>
      <c r="G915" s="51">
        <v>42.824199999999998</v>
      </c>
      <c r="H915" s="82">
        <f t="shared" si="28"/>
        <v>43.054079999999999</v>
      </c>
      <c r="I915" s="82">
        <f>(Table8[[#This Row],[Adj Close]]-Table8[[#This Row],[Forecast 3 Period]])</f>
        <v>-0.22988000000000142</v>
      </c>
      <c r="J915" s="82">
        <f>Table8[[#This Row],[Erorr ]]^2</f>
        <v>5.2844814400000654E-2</v>
      </c>
      <c r="K915" s="82">
        <f>ABS(Table8[[#This Row],[Erorr ]])</f>
        <v>0.22988000000000142</v>
      </c>
      <c r="L915" s="83">
        <f>Table8[[#This Row],[Abs Erorr ]]/Table8[[#This Row],[Adj Close]]</f>
        <v>5.3679928638480446E-3</v>
      </c>
      <c r="M915" s="85">
        <f t="shared" si="29"/>
        <v>42.684249999999999</v>
      </c>
      <c r="N915" s="82">
        <f>(Table8[[#This Row],[Adj Close]]-Table8[[#This Row],[Forecast 6 Period ]])</f>
        <v>0.13994999999999891</v>
      </c>
      <c r="O915" s="82">
        <f>Table8[[#This Row],[Erorr 2]]^2</f>
        <v>1.9586002499999696E-2</v>
      </c>
      <c r="P915" s="82">
        <f>ABS(Table8[[#This Row],[Erorr 2]])</f>
        <v>0.13994999999999891</v>
      </c>
      <c r="Q915" s="83">
        <f>Table8[[#This Row],[Abs Erorr 4]]/Table8[[#This Row],[Adj Close]]</f>
        <v>3.2680120118997883E-3</v>
      </c>
    </row>
    <row r="916" spans="6:17" x14ac:dyDescent="0.25">
      <c r="F916" s="50">
        <v>44791</v>
      </c>
      <c r="G916" s="51">
        <v>42.369900000000001</v>
      </c>
      <c r="H916" s="82">
        <f t="shared" si="28"/>
        <v>42.985030000000002</v>
      </c>
      <c r="I916" s="82">
        <f>(Table8[[#This Row],[Adj Close]]-Table8[[#This Row],[Forecast 3 Period]])</f>
        <v>-0.61513000000000062</v>
      </c>
      <c r="J916" s="82">
        <f>Table8[[#This Row],[Erorr ]]^2</f>
        <v>0.37838491690000076</v>
      </c>
      <c r="K916" s="82">
        <f>ABS(Table8[[#This Row],[Erorr ]])</f>
        <v>0.61513000000000062</v>
      </c>
      <c r="L916" s="83">
        <f>Table8[[#This Row],[Abs Erorr ]]/Table8[[#This Row],[Adj Close]]</f>
        <v>1.4518089492776725E-2</v>
      </c>
      <c r="M916" s="85">
        <f t="shared" si="29"/>
        <v>42.844180000000009</v>
      </c>
      <c r="N916" s="82">
        <f>(Table8[[#This Row],[Adj Close]]-Table8[[#This Row],[Forecast 6 Period ]])</f>
        <v>-0.47428000000000736</v>
      </c>
      <c r="O916" s="82">
        <f>Table8[[#This Row],[Erorr 2]]^2</f>
        <v>0.22494151840000698</v>
      </c>
      <c r="P916" s="82">
        <f>ABS(Table8[[#This Row],[Erorr 2]])</f>
        <v>0.47428000000000736</v>
      </c>
      <c r="Q916" s="83">
        <f>Table8[[#This Row],[Abs Erorr 4]]/Table8[[#This Row],[Adj Close]]</f>
        <v>1.1193795595458271E-2</v>
      </c>
    </row>
    <row r="917" spans="6:17" x14ac:dyDescent="0.25">
      <c r="F917" s="50">
        <v>44792</v>
      </c>
      <c r="G917" s="51">
        <v>41.388500000000001</v>
      </c>
      <c r="H917" s="82">
        <f t="shared" si="28"/>
        <v>42.857820000000004</v>
      </c>
      <c r="I917" s="82">
        <f>(Table8[[#This Row],[Adj Close]]-Table8[[#This Row],[Forecast 3 Period]])</f>
        <v>-1.4693200000000033</v>
      </c>
      <c r="J917" s="82">
        <f>Table8[[#This Row],[Erorr ]]^2</f>
        <v>2.1589012624000095</v>
      </c>
      <c r="K917" s="82">
        <f>ABS(Table8[[#This Row],[Erorr ]])</f>
        <v>1.4693200000000033</v>
      </c>
      <c r="L917" s="83">
        <f>Table8[[#This Row],[Abs Erorr ]]/Table8[[#This Row],[Adj Close]]</f>
        <v>3.5500682556748937E-2</v>
      </c>
      <c r="M917" s="85">
        <f t="shared" si="29"/>
        <v>42.84328</v>
      </c>
      <c r="N917" s="82">
        <f>(Table8[[#This Row],[Adj Close]]-Table8[[#This Row],[Forecast 6 Period ]])</f>
        <v>-1.4547799999999995</v>
      </c>
      <c r="O917" s="82">
        <f>Table8[[#This Row],[Erorr 2]]^2</f>
        <v>2.1163848483999987</v>
      </c>
      <c r="P917" s="82">
        <f>ABS(Table8[[#This Row],[Erorr 2]])</f>
        <v>1.4547799999999995</v>
      </c>
      <c r="Q917" s="83">
        <f>Table8[[#This Row],[Abs Erorr 4]]/Table8[[#This Row],[Adj Close]]</f>
        <v>3.514937724247072E-2</v>
      </c>
    </row>
    <row r="918" spans="6:17" x14ac:dyDescent="0.25">
      <c r="F918" s="50">
        <v>44795</v>
      </c>
      <c r="G918" s="51">
        <v>39.198700000000002</v>
      </c>
      <c r="H918" s="82">
        <f t="shared" si="28"/>
        <v>42.113630000000001</v>
      </c>
      <c r="I918" s="82">
        <f>(Table8[[#This Row],[Adj Close]]-Table8[[#This Row],[Forecast 3 Period]])</f>
        <v>-2.9149299999999982</v>
      </c>
      <c r="J918" s="82">
        <f>Table8[[#This Row],[Erorr ]]^2</f>
        <v>8.4968169048999904</v>
      </c>
      <c r="K918" s="82">
        <f>ABS(Table8[[#This Row],[Erorr ]])</f>
        <v>2.9149299999999982</v>
      </c>
      <c r="L918" s="83">
        <f>Table8[[#This Row],[Abs Erorr ]]/Table8[[#This Row],[Adj Close]]</f>
        <v>7.4362925301094118E-2</v>
      </c>
      <c r="M918" s="85">
        <f t="shared" si="29"/>
        <v>42.570679999999996</v>
      </c>
      <c r="N918" s="82">
        <f>(Table8[[#This Row],[Adj Close]]-Table8[[#This Row],[Forecast 6 Period ]])</f>
        <v>-3.3719799999999935</v>
      </c>
      <c r="O918" s="82">
        <f>Table8[[#This Row],[Erorr 2]]^2</f>
        <v>11.370249120399956</v>
      </c>
      <c r="P918" s="82">
        <f>ABS(Table8[[#This Row],[Erorr 2]])</f>
        <v>3.3719799999999935</v>
      </c>
      <c r="Q918" s="83">
        <f>Table8[[#This Row],[Abs Erorr 4]]/Table8[[#This Row],[Adj Close]]</f>
        <v>8.6022750754489133E-2</v>
      </c>
    </row>
    <row r="919" spans="6:17" x14ac:dyDescent="0.25">
      <c r="F919" s="50">
        <v>44796</v>
      </c>
      <c r="G919" s="51">
        <v>39.444099999999999</v>
      </c>
      <c r="H919" s="82">
        <f t="shared" si="28"/>
        <v>40.807000000000002</v>
      </c>
      <c r="I919" s="82">
        <f>(Table8[[#This Row],[Adj Close]]-Table8[[#This Row],[Forecast 3 Period]])</f>
        <v>-1.3629000000000033</v>
      </c>
      <c r="J919" s="82">
        <f>Table8[[#This Row],[Erorr ]]^2</f>
        <v>1.8574964100000091</v>
      </c>
      <c r="K919" s="82">
        <f>ABS(Table8[[#This Row],[Erorr ]])</f>
        <v>1.3629000000000033</v>
      </c>
      <c r="L919" s="83">
        <f>Table8[[#This Row],[Abs Erorr ]]/Table8[[#This Row],[Adj Close]]</f>
        <v>3.4552696093965975E-2</v>
      </c>
      <c r="M919" s="85">
        <f t="shared" si="29"/>
        <v>41.774709999999999</v>
      </c>
      <c r="N919" s="82">
        <f>(Table8[[#This Row],[Adj Close]]-Table8[[#This Row],[Forecast 6 Period ]])</f>
        <v>-2.3306100000000001</v>
      </c>
      <c r="O919" s="82">
        <f>Table8[[#This Row],[Erorr 2]]^2</f>
        <v>5.4317429721000003</v>
      </c>
      <c r="P919" s="82">
        <f>ABS(Table8[[#This Row],[Erorr 2]])</f>
        <v>2.3306100000000001</v>
      </c>
      <c r="Q919" s="83">
        <f>Table8[[#This Row],[Abs Erorr 4]]/Table8[[#This Row],[Adj Close]]</f>
        <v>5.908640328971887E-2</v>
      </c>
    </row>
    <row r="920" spans="6:17" x14ac:dyDescent="0.25">
      <c r="F920" s="50">
        <v>44797</v>
      </c>
      <c r="G920" s="51">
        <v>39.453099999999999</v>
      </c>
      <c r="H920" s="82">
        <f t="shared" si="28"/>
        <v>39.953800000000001</v>
      </c>
      <c r="I920" s="82">
        <f>(Table8[[#This Row],[Adj Close]]-Table8[[#This Row],[Forecast 3 Period]])</f>
        <v>-0.50070000000000192</v>
      </c>
      <c r="J920" s="82">
        <f>Table8[[#This Row],[Erorr ]]^2</f>
        <v>0.25070049000000194</v>
      </c>
      <c r="K920" s="82">
        <f>ABS(Table8[[#This Row],[Erorr ]])</f>
        <v>0.50070000000000192</v>
      </c>
      <c r="L920" s="83">
        <f>Table8[[#This Row],[Abs Erorr ]]/Table8[[#This Row],[Adj Close]]</f>
        <v>1.2691017942823299E-2</v>
      </c>
      <c r="M920" s="85">
        <f t="shared" si="29"/>
        <v>41.11686000000001</v>
      </c>
      <c r="N920" s="82">
        <f>(Table8[[#This Row],[Adj Close]]-Table8[[#This Row],[Forecast 6 Period ]])</f>
        <v>-1.6637600000000106</v>
      </c>
      <c r="O920" s="82">
        <f>Table8[[#This Row],[Erorr 2]]^2</f>
        <v>2.7680973376000351</v>
      </c>
      <c r="P920" s="82">
        <f>ABS(Table8[[#This Row],[Erorr 2]])</f>
        <v>1.6637600000000106</v>
      </c>
      <c r="Q920" s="83">
        <f>Table8[[#This Row],[Abs Erorr 4]]/Table8[[#This Row],[Adj Close]]</f>
        <v>4.2170577216999697E-2</v>
      </c>
    </row>
    <row r="921" spans="6:17" x14ac:dyDescent="0.25">
      <c r="F921" s="50">
        <v>44798</v>
      </c>
      <c r="G921" s="51">
        <v>40.025599999999997</v>
      </c>
      <c r="H921" s="82">
        <f t="shared" si="28"/>
        <v>39.374079999999999</v>
      </c>
      <c r="I921" s="82">
        <f>(Table8[[#This Row],[Adj Close]]-Table8[[#This Row],[Forecast 3 Period]])</f>
        <v>0.65151999999999788</v>
      </c>
      <c r="J921" s="82">
        <f>Table8[[#This Row],[Erorr ]]^2</f>
        <v>0.42447831039999723</v>
      </c>
      <c r="K921" s="82">
        <f>ABS(Table8[[#This Row],[Erorr ]])</f>
        <v>0.65151999999999788</v>
      </c>
      <c r="L921" s="83">
        <f>Table8[[#This Row],[Abs Erorr ]]/Table8[[#This Row],[Adj Close]]</f>
        <v>1.6277582347297679E-2</v>
      </c>
      <c r="M921" s="85">
        <f t="shared" si="29"/>
        <v>40.416290000000004</v>
      </c>
      <c r="N921" s="82">
        <f>(Table8[[#This Row],[Adj Close]]-Table8[[#This Row],[Forecast 6 Period ]])</f>
        <v>-0.39069000000000642</v>
      </c>
      <c r="O921" s="82">
        <f>Table8[[#This Row],[Erorr 2]]^2</f>
        <v>0.15263867610000501</v>
      </c>
      <c r="P921" s="82">
        <f>ABS(Table8[[#This Row],[Erorr 2]])</f>
        <v>0.39069000000000642</v>
      </c>
      <c r="Q921" s="83">
        <f>Table8[[#This Row],[Abs Erorr 4]]/Table8[[#This Row],[Adj Close]]</f>
        <v>9.7610029581069735E-3</v>
      </c>
    </row>
    <row r="922" spans="6:17" x14ac:dyDescent="0.25">
      <c r="F922" s="50">
        <v>44799</v>
      </c>
      <c r="G922" s="51">
        <v>37.3996</v>
      </c>
      <c r="H922" s="82">
        <f t="shared" si="28"/>
        <v>39.679400000000001</v>
      </c>
      <c r="I922" s="82">
        <f>(Table8[[#This Row],[Adj Close]]-Table8[[#This Row],[Forecast 3 Period]])</f>
        <v>-2.2798000000000016</v>
      </c>
      <c r="J922" s="82">
        <f>Table8[[#This Row],[Erorr ]]^2</f>
        <v>5.1974880400000076</v>
      </c>
      <c r="K922" s="82">
        <f>ABS(Table8[[#This Row],[Erorr ]])</f>
        <v>2.2798000000000016</v>
      </c>
      <c r="L922" s="83">
        <f>Table8[[#This Row],[Abs Erorr ]]/Table8[[#This Row],[Adj Close]]</f>
        <v>6.0957871207178729E-2</v>
      </c>
      <c r="M922" s="85">
        <f t="shared" si="29"/>
        <v>40.000139999999995</v>
      </c>
      <c r="N922" s="82">
        <f>(Table8[[#This Row],[Adj Close]]-Table8[[#This Row],[Forecast 6 Period ]])</f>
        <v>-2.6005399999999952</v>
      </c>
      <c r="O922" s="82">
        <f>Table8[[#This Row],[Erorr 2]]^2</f>
        <v>6.762808291599975</v>
      </c>
      <c r="P922" s="82">
        <f>ABS(Table8[[#This Row],[Erorr 2]])</f>
        <v>2.6005399999999952</v>
      </c>
      <c r="Q922" s="83">
        <f>Table8[[#This Row],[Abs Erorr 4]]/Table8[[#This Row],[Adj Close]]</f>
        <v>6.9533898758275356E-2</v>
      </c>
    </row>
    <row r="923" spans="6:17" x14ac:dyDescent="0.25">
      <c r="F923" s="50">
        <v>44802</v>
      </c>
      <c r="G923" s="51">
        <v>37.645000000000003</v>
      </c>
      <c r="H923" s="82">
        <f t="shared" si="28"/>
        <v>38.803449999999998</v>
      </c>
      <c r="I923" s="82">
        <f>(Table8[[#This Row],[Adj Close]]-Table8[[#This Row],[Forecast 3 Period]])</f>
        <v>-1.1584499999999949</v>
      </c>
      <c r="J923" s="82">
        <f>Table8[[#This Row],[Erorr ]]^2</f>
        <v>1.342006402499988</v>
      </c>
      <c r="K923" s="82">
        <f>ABS(Table8[[#This Row],[Erorr ]])</f>
        <v>1.1584499999999949</v>
      </c>
      <c r="L923" s="83">
        <f>Table8[[#This Row],[Abs Erorr ]]/Table8[[#This Row],[Adj Close]]</f>
        <v>3.0773011024040238E-2</v>
      </c>
      <c r="M923" s="85">
        <f t="shared" si="29"/>
        <v>39.3232</v>
      </c>
      <c r="N923" s="82">
        <f>(Table8[[#This Row],[Adj Close]]-Table8[[#This Row],[Forecast 6 Period ]])</f>
        <v>-1.6781999999999968</v>
      </c>
      <c r="O923" s="82">
        <f>Table8[[#This Row],[Erorr 2]]^2</f>
        <v>2.8163552399999894</v>
      </c>
      <c r="P923" s="82">
        <f>ABS(Table8[[#This Row],[Erorr 2]])</f>
        <v>1.6781999999999968</v>
      </c>
      <c r="Q923" s="83">
        <f>Table8[[#This Row],[Abs Erorr 4]]/Table8[[#This Row],[Adj Close]]</f>
        <v>4.4579625448266616E-2</v>
      </c>
    </row>
    <row r="924" spans="6:17" x14ac:dyDescent="0.25">
      <c r="F924" s="50">
        <v>44803</v>
      </c>
      <c r="G924" s="51">
        <v>38.090200000000003</v>
      </c>
      <c r="H924" s="82">
        <f t="shared" si="28"/>
        <v>38.285560000000004</v>
      </c>
      <c r="I924" s="82">
        <f>(Table8[[#This Row],[Adj Close]]-Table8[[#This Row],[Forecast 3 Period]])</f>
        <v>-0.19536000000000087</v>
      </c>
      <c r="J924" s="82">
        <f>Table8[[#This Row],[Erorr ]]^2</f>
        <v>3.8165529600000338E-2</v>
      </c>
      <c r="K924" s="82">
        <f>ABS(Table8[[#This Row],[Erorr ]])</f>
        <v>0.19536000000000087</v>
      </c>
      <c r="L924" s="83">
        <f>Table8[[#This Row],[Abs Erorr ]]/Table8[[#This Row],[Adj Close]]</f>
        <v>5.1288782941544247E-3</v>
      </c>
      <c r="M924" s="85">
        <f t="shared" si="29"/>
        <v>38.768940000000001</v>
      </c>
      <c r="N924" s="82">
        <f>(Table8[[#This Row],[Adj Close]]-Table8[[#This Row],[Forecast 6 Period ]])</f>
        <v>-0.67873999999999768</v>
      </c>
      <c r="O924" s="82">
        <f>Table8[[#This Row],[Erorr 2]]^2</f>
        <v>0.46068798759999685</v>
      </c>
      <c r="P924" s="82">
        <f>ABS(Table8[[#This Row],[Erorr 2]])</f>
        <v>0.67873999999999768</v>
      </c>
      <c r="Q924" s="83">
        <f>Table8[[#This Row],[Abs Erorr 4]]/Table8[[#This Row],[Adj Close]]</f>
        <v>1.7819281599991535E-2</v>
      </c>
    </row>
    <row r="925" spans="6:17" x14ac:dyDescent="0.25">
      <c r="F925" s="50">
        <v>44804</v>
      </c>
      <c r="G925" s="51">
        <v>37.6631</v>
      </c>
      <c r="H925" s="82">
        <f t="shared" si="28"/>
        <v>37.749459999999999</v>
      </c>
      <c r="I925" s="82">
        <f>(Table8[[#This Row],[Adj Close]]-Table8[[#This Row],[Forecast 3 Period]])</f>
        <v>-8.6359999999999104E-2</v>
      </c>
      <c r="J925" s="82">
        <f>Table8[[#This Row],[Erorr ]]^2</f>
        <v>7.4580495999998454E-3</v>
      </c>
      <c r="K925" s="82">
        <f>ABS(Table8[[#This Row],[Erorr ]])</f>
        <v>8.6359999999999104E-2</v>
      </c>
      <c r="L925" s="83">
        <f>Table8[[#This Row],[Abs Erorr ]]/Table8[[#This Row],[Adj Close]]</f>
        <v>2.2929604838688028E-3</v>
      </c>
      <c r="M925" s="85">
        <f t="shared" si="29"/>
        <v>38.521799999999999</v>
      </c>
      <c r="N925" s="82">
        <f>(Table8[[#This Row],[Adj Close]]-Table8[[#This Row],[Forecast 6 Period ]])</f>
        <v>-0.85869999999999891</v>
      </c>
      <c r="O925" s="82">
        <f>Table8[[#This Row],[Erorr 2]]^2</f>
        <v>0.73736568999999808</v>
      </c>
      <c r="P925" s="82">
        <f>ABS(Table8[[#This Row],[Erorr 2]])</f>
        <v>0.85869999999999891</v>
      </c>
      <c r="Q925" s="83">
        <f>Table8[[#This Row],[Abs Erorr 4]]/Table8[[#This Row],[Adj Close]]</f>
        <v>2.2799504023832316E-2</v>
      </c>
    </row>
    <row r="926" spans="6:17" x14ac:dyDescent="0.25">
      <c r="F926" s="50">
        <v>44805</v>
      </c>
      <c r="G926" s="51">
        <v>37.626800000000003</v>
      </c>
      <c r="H926" s="82">
        <f t="shared" si="28"/>
        <v>37.785800000000002</v>
      </c>
      <c r="I926" s="82">
        <f>(Table8[[#This Row],[Adj Close]]-Table8[[#This Row],[Forecast 3 Period]])</f>
        <v>-0.15899999999999892</v>
      </c>
      <c r="J926" s="82">
        <f>Table8[[#This Row],[Erorr ]]^2</f>
        <v>2.5280999999999658E-2</v>
      </c>
      <c r="K926" s="82">
        <f>ABS(Table8[[#This Row],[Erorr ]])</f>
        <v>0.15899999999999892</v>
      </c>
      <c r="L926" s="83">
        <f>Table8[[#This Row],[Abs Erorr ]]/Table8[[#This Row],[Adj Close]]</f>
        <v>4.2257114609799105E-3</v>
      </c>
      <c r="M926" s="85">
        <f t="shared" si="29"/>
        <v>38.10745</v>
      </c>
      <c r="N926" s="82">
        <f>(Table8[[#This Row],[Adj Close]]-Table8[[#This Row],[Forecast 6 Period ]])</f>
        <v>-0.48064999999999714</v>
      </c>
      <c r="O926" s="82">
        <f>Table8[[#This Row],[Erorr 2]]^2</f>
        <v>0.23102442249999725</v>
      </c>
      <c r="P926" s="82">
        <f>ABS(Table8[[#This Row],[Erorr 2]])</f>
        <v>0.48064999999999714</v>
      </c>
      <c r="Q926" s="83">
        <f>Table8[[#This Row],[Abs Erorr 4]]/Table8[[#This Row],[Adj Close]]</f>
        <v>1.2774139708930791E-2</v>
      </c>
    </row>
    <row r="927" spans="6:17" x14ac:dyDescent="0.25">
      <c r="F927" s="50">
        <v>44806</v>
      </c>
      <c r="G927" s="51">
        <v>37.027099999999997</v>
      </c>
      <c r="H927" s="82">
        <f t="shared" si="28"/>
        <v>37.776710000000008</v>
      </c>
      <c r="I927" s="82">
        <f>(Table8[[#This Row],[Adj Close]]-Table8[[#This Row],[Forecast 3 Period]])</f>
        <v>-0.74961000000001121</v>
      </c>
      <c r="J927" s="82">
        <f>Table8[[#This Row],[Erorr ]]^2</f>
        <v>0.56191515210001686</v>
      </c>
      <c r="K927" s="82">
        <f>ABS(Table8[[#This Row],[Erorr ]])</f>
        <v>0.74961000000001121</v>
      </c>
      <c r="L927" s="83">
        <f>Table8[[#This Row],[Abs Erorr ]]/Table8[[#This Row],[Adj Close]]</f>
        <v>2.0244901707128327E-2</v>
      </c>
      <c r="M927" s="85">
        <f t="shared" si="29"/>
        <v>37.947540000000004</v>
      </c>
      <c r="N927" s="82">
        <f>(Table8[[#This Row],[Adj Close]]-Table8[[#This Row],[Forecast 6 Period ]])</f>
        <v>-0.92044000000000636</v>
      </c>
      <c r="O927" s="82">
        <f>Table8[[#This Row],[Erorr 2]]^2</f>
        <v>0.8472097936000117</v>
      </c>
      <c r="P927" s="82">
        <f>ABS(Table8[[#This Row],[Erorr 2]])</f>
        <v>0.92044000000000636</v>
      </c>
      <c r="Q927" s="83">
        <f>Table8[[#This Row],[Abs Erorr 4]]/Table8[[#This Row],[Adj Close]]</f>
        <v>2.4858549548844127E-2</v>
      </c>
    </row>
    <row r="928" spans="6:17" x14ac:dyDescent="0.25">
      <c r="F928" s="50">
        <v>44810</v>
      </c>
      <c r="G928" s="51">
        <v>36.572800000000001</v>
      </c>
      <c r="H928" s="82">
        <f t="shared" si="28"/>
        <v>37.39781</v>
      </c>
      <c r="I928" s="82">
        <f>(Table8[[#This Row],[Adj Close]]-Table8[[#This Row],[Forecast 3 Period]])</f>
        <v>-0.82500999999999891</v>
      </c>
      <c r="J928" s="82">
        <f>Table8[[#This Row],[Erorr ]]^2</f>
        <v>0.68064150009999824</v>
      </c>
      <c r="K928" s="82">
        <f>ABS(Table8[[#This Row],[Erorr ]])</f>
        <v>0.82500999999999891</v>
      </c>
      <c r="L928" s="83">
        <f>Table8[[#This Row],[Abs Erorr ]]/Table8[[#This Row],[Adj Close]]</f>
        <v>2.2558021261702657E-2</v>
      </c>
      <c r="M928" s="85">
        <f t="shared" si="29"/>
        <v>37.585899999999995</v>
      </c>
      <c r="N928" s="82">
        <f>(Table8[[#This Row],[Adj Close]]-Table8[[#This Row],[Forecast 6 Period ]])</f>
        <v>-1.0130999999999943</v>
      </c>
      <c r="O928" s="82">
        <f>Table8[[#This Row],[Erorr 2]]^2</f>
        <v>1.0263716099999884</v>
      </c>
      <c r="P928" s="82">
        <f>ABS(Table8[[#This Row],[Erorr 2]])</f>
        <v>1.0130999999999943</v>
      </c>
      <c r="Q928" s="83">
        <f>Table8[[#This Row],[Abs Erorr 4]]/Table8[[#This Row],[Adj Close]]</f>
        <v>2.7700914340712066E-2</v>
      </c>
    </row>
    <row r="929" spans="6:17" x14ac:dyDescent="0.25">
      <c r="F929" s="50">
        <v>44811</v>
      </c>
      <c r="G929" s="51">
        <v>38.508200000000002</v>
      </c>
      <c r="H929" s="82">
        <f t="shared" si="28"/>
        <v>37.025289999999998</v>
      </c>
      <c r="I929" s="82">
        <f>(Table8[[#This Row],[Adj Close]]-Table8[[#This Row],[Forecast 3 Period]])</f>
        <v>1.4829100000000039</v>
      </c>
      <c r="J929" s="82">
        <f>Table8[[#This Row],[Erorr ]]^2</f>
        <v>2.1990220681000117</v>
      </c>
      <c r="K929" s="82">
        <f>ABS(Table8[[#This Row],[Erorr ]])</f>
        <v>1.4829100000000039</v>
      </c>
      <c r="L929" s="83">
        <f>Table8[[#This Row],[Abs Erorr ]]/Table8[[#This Row],[Adj Close]]</f>
        <v>3.8508940952836121E-2</v>
      </c>
      <c r="M929" s="85">
        <f t="shared" si="29"/>
        <v>37.351479999999995</v>
      </c>
      <c r="N929" s="82">
        <f>(Table8[[#This Row],[Adj Close]]-Table8[[#This Row],[Forecast 6 Period ]])</f>
        <v>1.1567200000000071</v>
      </c>
      <c r="O929" s="82">
        <f>Table8[[#This Row],[Erorr 2]]^2</f>
        <v>1.3380011584000164</v>
      </c>
      <c r="P929" s="82">
        <f>ABS(Table8[[#This Row],[Erorr 2]])</f>
        <v>1.1567200000000071</v>
      </c>
      <c r="Q929" s="83">
        <f>Table8[[#This Row],[Abs Erorr 4]]/Table8[[#This Row],[Adj Close]]</f>
        <v>3.0038277561662375E-2</v>
      </c>
    </row>
    <row r="930" spans="6:17" x14ac:dyDescent="0.25">
      <c r="F930" s="50">
        <v>44812</v>
      </c>
      <c r="G930" s="51">
        <v>38.835299999999997</v>
      </c>
      <c r="H930" s="82">
        <f t="shared" si="28"/>
        <v>37.483249999999998</v>
      </c>
      <c r="I930" s="82">
        <f>(Table8[[#This Row],[Adj Close]]-Table8[[#This Row],[Forecast 3 Period]])</f>
        <v>1.3520499999999984</v>
      </c>
      <c r="J930" s="82">
        <f>Table8[[#This Row],[Erorr ]]^2</f>
        <v>1.8280392024999956</v>
      </c>
      <c r="K930" s="82">
        <f>ABS(Table8[[#This Row],[Erorr ]])</f>
        <v>1.3520499999999984</v>
      </c>
      <c r="L930" s="83">
        <f>Table8[[#This Row],[Abs Erorr ]]/Table8[[#This Row],[Adj Close]]</f>
        <v>3.4814975035599015E-2</v>
      </c>
      <c r="M930" s="85">
        <f t="shared" si="29"/>
        <v>37.522310000000004</v>
      </c>
      <c r="N930" s="82">
        <f>(Table8[[#This Row],[Adj Close]]-Table8[[#This Row],[Forecast 6 Period ]])</f>
        <v>1.3129899999999921</v>
      </c>
      <c r="O930" s="82">
        <f>Table8[[#This Row],[Erorr 2]]^2</f>
        <v>1.7239427400999792</v>
      </c>
      <c r="P930" s="82">
        <f>ABS(Table8[[#This Row],[Erorr 2]])</f>
        <v>1.3129899999999921</v>
      </c>
      <c r="Q930" s="83">
        <f>Table8[[#This Row],[Abs Erorr 4]]/Table8[[#This Row],[Adj Close]]</f>
        <v>3.3809189062527965E-2</v>
      </c>
    </row>
    <row r="931" spans="6:17" x14ac:dyDescent="0.25">
      <c r="F931" s="50">
        <v>44813</v>
      </c>
      <c r="G931" s="51">
        <v>39.865000000000002</v>
      </c>
      <c r="H931" s="82">
        <f t="shared" si="28"/>
        <v>38.058419999999998</v>
      </c>
      <c r="I931" s="82">
        <f>(Table8[[#This Row],[Adj Close]]-Table8[[#This Row],[Forecast 3 Period]])</f>
        <v>1.8065800000000038</v>
      </c>
      <c r="J931" s="82">
        <f>Table8[[#This Row],[Erorr ]]^2</f>
        <v>3.2637312964000138</v>
      </c>
      <c r="K931" s="82">
        <f>ABS(Table8[[#This Row],[Erorr ]])</f>
        <v>1.8065800000000038</v>
      </c>
      <c r="L931" s="83">
        <f>Table8[[#This Row],[Abs Erorr ]]/Table8[[#This Row],[Adj Close]]</f>
        <v>4.5317446381537785E-2</v>
      </c>
      <c r="M931" s="85">
        <f t="shared" si="29"/>
        <v>37.717669999999998</v>
      </c>
      <c r="N931" s="82">
        <f>(Table8[[#This Row],[Adj Close]]-Table8[[#This Row],[Forecast 6 Period ]])</f>
        <v>2.1473300000000037</v>
      </c>
      <c r="O931" s="82">
        <f>Table8[[#This Row],[Erorr 2]]^2</f>
        <v>4.6110261289000158</v>
      </c>
      <c r="P931" s="82">
        <f>ABS(Table8[[#This Row],[Erorr 2]])</f>
        <v>2.1473300000000037</v>
      </c>
      <c r="Q931" s="83">
        <f>Table8[[#This Row],[Abs Erorr 4]]/Table8[[#This Row],[Adj Close]]</f>
        <v>5.3865044525272888E-2</v>
      </c>
    </row>
    <row r="932" spans="6:17" x14ac:dyDescent="0.25">
      <c r="F932" s="50">
        <v>44816</v>
      </c>
      <c r="G932" s="51">
        <v>40.499400000000001</v>
      </c>
      <c r="H932" s="82">
        <f t="shared" si="28"/>
        <v>39.149050000000003</v>
      </c>
      <c r="I932" s="82">
        <f>(Table8[[#This Row],[Adj Close]]-Table8[[#This Row],[Forecast 3 Period]])</f>
        <v>1.3503499999999988</v>
      </c>
      <c r="J932" s="82">
        <f>Table8[[#This Row],[Erorr ]]^2</f>
        <v>1.8234451224999968</v>
      </c>
      <c r="K932" s="82">
        <f>ABS(Table8[[#This Row],[Erorr ]])</f>
        <v>1.3503499999999988</v>
      </c>
      <c r="L932" s="83">
        <f>Table8[[#This Row],[Abs Erorr ]]/Table8[[#This Row],[Adj Close]]</f>
        <v>3.3342469271149665E-2</v>
      </c>
      <c r="M932" s="85">
        <f t="shared" si="29"/>
        <v>38.221650000000004</v>
      </c>
      <c r="N932" s="82">
        <f>(Table8[[#This Row],[Adj Close]]-Table8[[#This Row],[Forecast 6 Period ]])</f>
        <v>2.2777499999999975</v>
      </c>
      <c r="O932" s="82">
        <f>Table8[[#This Row],[Erorr 2]]^2</f>
        <v>5.1881450624999887</v>
      </c>
      <c r="P932" s="82">
        <f>ABS(Table8[[#This Row],[Erorr 2]])</f>
        <v>2.2777499999999975</v>
      </c>
      <c r="Q932" s="83">
        <f>Table8[[#This Row],[Abs Erorr 4]]/Table8[[#This Row],[Adj Close]]</f>
        <v>5.6241573949243631E-2</v>
      </c>
    </row>
    <row r="933" spans="6:17" x14ac:dyDescent="0.25">
      <c r="F933" s="50">
        <v>44817</v>
      </c>
      <c r="G933" s="51">
        <v>38.403199999999998</v>
      </c>
      <c r="H933" s="82">
        <f t="shared" si="28"/>
        <v>39.809850000000004</v>
      </c>
      <c r="I933" s="82">
        <f>(Table8[[#This Row],[Adj Close]]-Table8[[#This Row],[Forecast 3 Period]])</f>
        <v>-1.4066500000000062</v>
      </c>
      <c r="J933" s="82">
        <f>Table8[[#This Row],[Erorr ]]^2</f>
        <v>1.9786642225000173</v>
      </c>
      <c r="K933" s="82">
        <f>ABS(Table8[[#This Row],[Erorr ]])</f>
        <v>1.4066500000000062</v>
      </c>
      <c r="L933" s="83">
        <f>Table8[[#This Row],[Abs Erorr ]]/Table8[[#This Row],[Adj Close]]</f>
        <v>3.6628458045163063E-2</v>
      </c>
      <c r="M933" s="85">
        <f t="shared" si="29"/>
        <v>38.901570000000007</v>
      </c>
      <c r="N933" s="82">
        <f>(Table8[[#This Row],[Adj Close]]-Table8[[#This Row],[Forecast 6 Period ]])</f>
        <v>-0.49837000000000842</v>
      </c>
      <c r="O933" s="82">
        <f>Table8[[#This Row],[Erorr 2]]^2</f>
        <v>0.2483726569000084</v>
      </c>
      <c r="P933" s="82">
        <f>ABS(Table8[[#This Row],[Erorr 2]])</f>
        <v>0.49837000000000842</v>
      </c>
      <c r="Q933" s="83">
        <f>Table8[[#This Row],[Abs Erorr 4]]/Table8[[#This Row],[Adj Close]]</f>
        <v>1.2977303974668997E-2</v>
      </c>
    </row>
    <row r="934" spans="6:17" x14ac:dyDescent="0.25">
      <c r="F934" s="50">
        <v>44818</v>
      </c>
      <c r="G934" s="51">
        <v>37.777999999999999</v>
      </c>
      <c r="H934" s="82">
        <f t="shared" si="28"/>
        <v>39.470599999999997</v>
      </c>
      <c r="I934" s="82">
        <f>(Table8[[#This Row],[Adj Close]]-Table8[[#This Row],[Forecast 3 Period]])</f>
        <v>-1.6925999999999988</v>
      </c>
      <c r="J934" s="82">
        <f>Table8[[#This Row],[Erorr ]]^2</f>
        <v>2.8648947599999959</v>
      </c>
      <c r="K934" s="82">
        <f>ABS(Table8[[#This Row],[Erorr ]])</f>
        <v>1.6925999999999988</v>
      </c>
      <c r="L934" s="83">
        <f>Table8[[#This Row],[Abs Erorr ]]/Table8[[#This Row],[Adj Close]]</f>
        <v>4.4803854094975878E-2</v>
      </c>
      <c r="M934" s="85">
        <f t="shared" si="29"/>
        <v>39.028680000000001</v>
      </c>
      <c r="N934" s="82">
        <f>(Table8[[#This Row],[Adj Close]]-Table8[[#This Row],[Forecast 6 Period ]])</f>
        <v>-1.2506800000000027</v>
      </c>
      <c r="O934" s="82">
        <f>Table8[[#This Row],[Erorr 2]]^2</f>
        <v>1.5642004624000068</v>
      </c>
      <c r="P934" s="82">
        <f>ABS(Table8[[#This Row],[Erorr 2]])</f>
        <v>1.2506800000000027</v>
      </c>
      <c r="Q934" s="83">
        <f>Table8[[#This Row],[Abs Erorr 4]]/Table8[[#This Row],[Adj Close]]</f>
        <v>3.3106040552702706E-2</v>
      </c>
    </row>
    <row r="935" spans="6:17" x14ac:dyDescent="0.25">
      <c r="F935" s="50">
        <v>44819</v>
      </c>
      <c r="G935" s="51">
        <v>37.309100000000001</v>
      </c>
      <c r="H935" s="82">
        <f t="shared" si="28"/>
        <v>38.781979999999997</v>
      </c>
      <c r="I935" s="82">
        <f>(Table8[[#This Row],[Adj Close]]-Table8[[#This Row],[Forecast 3 Period]])</f>
        <v>-1.4728799999999964</v>
      </c>
      <c r="J935" s="82">
        <f>Table8[[#This Row],[Erorr ]]^2</f>
        <v>2.1693754943999894</v>
      </c>
      <c r="K935" s="82">
        <f>ABS(Table8[[#This Row],[Erorr ]])</f>
        <v>1.4728799999999964</v>
      </c>
      <c r="L935" s="83">
        <f>Table8[[#This Row],[Abs Erorr ]]/Table8[[#This Row],[Adj Close]]</f>
        <v>3.947776815843846E-2</v>
      </c>
      <c r="M935" s="85">
        <f t="shared" si="29"/>
        <v>39.043469999999999</v>
      </c>
      <c r="N935" s="82">
        <f>(Table8[[#This Row],[Adj Close]]-Table8[[#This Row],[Forecast 6 Period ]])</f>
        <v>-1.7343699999999984</v>
      </c>
      <c r="O935" s="82">
        <f>Table8[[#This Row],[Erorr 2]]^2</f>
        <v>3.0080392968999945</v>
      </c>
      <c r="P935" s="82">
        <f>ABS(Table8[[#This Row],[Erorr 2]])</f>
        <v>1.7343699999999984</v>
      </c>
      <c r="Q935" s="83">
        <f>Table8[[#This Row],[Abs Erorr 4]]/Table8[[#This Row],[Adj Close]]</f>
        <v>4.648651401400726E-2</v>
      </c>
    </row>
    <row r="936" spans="6:17" x14ac:dyDescent="0.25">
      <c r="F936" s="50">
        <v>44820</v>
      </c>
      <c r="G936" s="51">
        <v>36.591900000000003</v>
      </c>
      <c r="H936" s="82">
        <f t="shared" si="28"/>
        <v>37.777999999999999</v>
      </c>
      <c r="I936" s="82">
        <f>(Table8[[#This Row],[Adj Close]]-Table8[[#This Row],[Forecast 3 Period]])</f>
        <v>-1.1860999999999962</v>
      </c>
      <c r="J936" s="82">
        <f>Table8[[#This Row],[Erorr ]]^2</f>
        <v>1.406833209999991</v>
      </c>
      <c r="K936" s="82">
        <f>ABS(Table8[[#This Row],[Erorr ]])</f>
        <v>1.1860999999999962</v>
      </c>
      <c r="L936" s="83">
        <f>Table8[[#This Row],[Abs Erorr ]]/Table8[[#This Row],[Adj Close]]</f>
        <v>3.2414277476709219E-2</v>
      </c>
      <c r="M936" s="85">
        <f t="shared" si="29"/>
        <v>38.667970000000004</v>
      </c>
      <c r="N936" s="82">
        <f>(Table8[[#This Row],[Adj Close]]-Table8[[#This Row],[Forecast 6 Period ]])</f>
        <v>-2.0760700000000014</v>
      </c>
      <c r="O936" s="82">
        <f>Table8[[#This Row],[Erorr 2]]^2</f>
        <v>4.3100666449000062</v>
      </c>
      <c r="P936" s="82">
        <f>ABS(Table8[[#This Row],[Erorr 2]])</f>
        <v>2.0760700000000014</v>
      </c>
      <c r="Q936" s="83">
        <f>Table8[[#This Row],[Abs Erorr 4]]/Table8[[#This Row],[Adj Close]]</f>
        <v>5.6735780322967687E-2</v>
      </c>
    </row>
    <row r="937" spans="6:17" x14ac:dyDescent="0.25">
      <c r="F937" s="50">
        <v>44823</v>
      </c>
      <c r="G937" s="51">
        <v>37.244700000000002</v>
      </c>
      <c r="H937" s="82">
        <f t="shared" si="28"/>
        <v>37.162889999999997</v>
      </c>
      <c r="I937" s="82">
        <f>(Table8[[#This Row],[Adj Close]]-Table8[[#This Row],[Forecast 3 Period]])</f>
        <v>8.1810000000004379E-2</v>
      </c>
      <c r="J937" s="82">
        <f>Table8[[#This Row],[Erorr ]]^2</f>
        <v>6.6928761000007164E-3</v>
      </c>
      <c r="K937" s="82">
        <f>ABS(Table8[[#This Row],[Erorr ]])</f>
        <v>8.1810000000004379E-2</v>
      </c>
      <c r="L937" s="83">
        <f>Table8[[#This Row],[Abs Erorr ]]/Table8[[#This Row],[Adj Close]]</f>
        <v>2.1965541405892484E-3</v>
      </c>
      <c r="M937" s="85">
        <f t="shared" si="29"/>
        <v>38.052880000000002</v>
      </c>
      <c r="N937" s="82">
        <f>(Table8[[#This Row],[Adj Close]]-Table8[[#This Row],[Forecast 6 Period ]])</f>
        <v>-0.80818000000000012</v>
      </c>
      <c r="O937" s="82">
        <f>Table8[[#This Row],[Erorr 2]]^2</f>
        <v>0.65315491240000023</v>
      </c>
      <c r="P937" s="82">
        <f>ABS(Table8[[#This Row],[Erorr 2]])</f>
        <v>0.80818000000000012</v>
      </c>
      <c r="Q937" s="83">
        <f>Table8[[#This Row],[Abs Erorr 4]]/Table8[[#This Row],[Adj Close]]</f>
        <v>2.1699194784761323E-2</v>
      </c>
    </row>
    <row r="938" spans="6:17" x14ac:dyDescent="0.25">
      <c r="F938" s="50">
        <v>44824</v>
      </c>
      <c r="G938" s="51">
        <v>35.2956</v>
      </c>
      <c r="H938" s="82">
        <f t="shared" si="28"/>
        <v>37.068179999999998</v>
      </c>
      <c r="I938" s="82">
        <f>(Table8[[#This Row],[Adj Close]]-Table8[[#This Row],[Forecast 3 Period]])</f>
        <v>-1.7725799999999978</v>
      </c>
      <c r="J938" s="82">
        <f>Table8[[#This Row],[Erorr ]]^2</f>
        <v>3.1420398563999923</v>
      </c>
      <c r="K938" s="82">
        <f>ABS(Table8[[#This Row],[Erorr ]])</f>
        <v>1.7725799999999978</v>
      </c>
      <c r="L938" s="83">
        <f>Table8[[#This Row],[Abs Erorr ]]/Table8[[#This Row],[Adj Close]]</f>
        <v>5.0220990718389764E-2</v>
      </c>
      <c r="M938" s="85">
        <f t="shared" si="29"/>
        <v>37.674999999999997</v>
      </c>
      <c r="N938" s="82">
        <f>(Table8[[#This Row],[Adj Close]]-Table8[[#This Row],[Forecast 6 Period ]])</f>
        <v>-2.3793999999999969</v>
      </c>
      <c r="O938" s="82">
        <f>Table8[[#This Row],[Erorr 2]]^2</f>
        <v>5.6615443599999846</v>
      </c>
      <c r="P938" s="82">
        <f>ABS(Table8[[#This Row],[Erorr 2]])</f>
        <v>2.3793999999999969</v>
      </c>
      <c r="Q938" s="83">
        <f>Table8[[#This Row],[Abs Erorr 4]]/Table8[[#This Row],[Adj Close]]</f>
        <v>6.7413501966250663E-2</v>
      </c>
    </row>
    <row r="939" spans="6:17" x14ac:dyDescent="0.25">
      <c r="F939" s="50">
        <v>44825</v>
      </c>
      <c r="G939" s="51">
        <v>34.164700000000003</v>
      </c>
      <c r="H939" s="82">
        <f t="shared" si="28"/>
        <v>36.269220000000004</v>
      </c>
      <c r="I939" s="82">
        <f>(Table8[[#This Row],[Adj Close]]-Table8[[#This Row],[Forecast 3 Period]])</f>
        <v>-2.1045200000000008</v>
      </c>
      <c r="J939" s="82">
        <f>Table8[[#This Row],[Erorr ]]^2</f>
        <v>4.4290044304000036</v>
      </c>
      <c r="K939" s="82">
        <f>ABS(Table8[[#This Row],[Erorr ]])</f>
        <v>2.1045200000000008</v>
      </c>
      <c r="L939" s="83">
        <f>Table8[[#This Row],[Abs Erorr ]]/Table8[[#This Row],[Adj Close]]</f>
        <v>6.1599253030174439E-2</v>
      </c>
      <c r="M939" s="85">
        <f t="shared" si="29"/>
        <v>36.906379999999999</v>
      </c>
      <c r="N939" s="82">
        <f>(Table8[[#This Row],[Adj Close]]-Table8[[#This Row],[Forecast 6 Period ]])</f>
        <v>-2.7416799999999952</v>
      </c>
      <c r="O939" s="82">
        <f>Table8[[#This Row],[Erorr 2]]^2</f>
        <v>7.5168092223999743</v>
      </c>
      <c r="P939" s="82">
        <f>ABS(Table8[[#This Row],[Erorr 2]])</f>
        <v>2.7416799999999952</v>
      </c>
      <c r="Q939" s="83">
        <f>Table8[[#This Row],[Abs Erorr 4]]/Table8[[#This Row],[Adj Close]]</f>
        <v>8.0248911888586613E-2</v>
      </c>
    </row>
    <row r="940" spans="6:17" x14ac:dyDescent="0.25">
      <c r="F940" s="50">
        <v>44826</v>
      </c>
      <c r="G940" s="51">
        <v>33.493600000000001</v>
      </c>
      <c r="H940" s="82">
        <f t="shared" si="28"/>
        <v>35.427970000000002</v>
      </c>
      <c r="I940" s="82">
        <f>(Table8[[#This Row],[Adj Close]]-Table8[[#This Row],[Forecast 3 Period]])</f>
        <v>-1.9343700000000013</v>
      </c>
      <c r="J940" s="82">
        <f>Table8[[#This Row],[Erorr ]]^2</f>
        <v>3.741787296900005</v>
      </c>
      <c r="K940" s="82">
        <f>ABS(Table8[[#This Row],[Erorr ]])</f>
        <v>1.9343700000000013</v>
      </c>
      <c r="L940" s="83">
        <f>Table8[[#This Row],[Abs Erorr ]]/Table8[[#This Row],[Adj Close]]</f>
        <v>5.7753421549191525E-2</v>
      </c>
      <c r="M940" s="85">
        <f t="shared" si="29"/>
        <v>36.168089999999999</v>
      </c>
      <c r="N940" s="82">
        <f>(Table8[[#This Row],[Adj Close]]-Table8[[#This Row],[Forecast 6 Period ]])</f>
        <v>-2.6744899999999987</v>
      </c>
      <c r="O940" s="82">
        <f>Table8[[#This Row],[Erorr 2]]^2</f>
        <v>7.1528967600999929</v>
      </c>
      <c r="P940" s="82">
        <f>ABS(Table8[[#This Row],[Erorr 2]])</f>
        <v>2.6744899999999987</v>
      </c>
      <c r="Q940" s="83">
        <f>Table8[[#This Row],[Abs Erorr 4]]/Table8[[#This Row],[Adj Close]]</f>
        <v>7.9850777461962841E-2</v>
      </c>
    </row>
    <row r="941" spans="6:17" x14ac:dyDescent="0.25">
      <c r="F941" s="50">
        <v>44827</v>
      </c>
      <c r="G941" s="51">
        <v>32.896000000000001</v>
      </c>
      <c r="H941" s="82">
        <f t="shared" si="28"/>
        <v>34.235529999999997</v>
      </c>
      <c r="I941" s="82">
        <f>(Table8[[#This Row],[Adj Close]]-Table8[[#This Row],[Forecast 3 Period]])</f>
        <v>-1.3395299999999963</v>
      </c>
      <c r="J941" s="82">
        <f>Table8[[#This Row],[Erorr ]]^2</f>
        <v>1.7943406208999901</v>
      </c>
      <c r="K941" s="82">
        <f>ABS(Table8[[#This Row],[Erorr ]])</f>
        <v>1.3395299999999963</v>
      </c>
      <c r="L941" s="83">
        <f>Table8[[#This Row],[Abs Erorr ]]/Table8[[#This Row],[Adj Close]]</f>
        <v>4.0720148346303386E-2</v>
      </c>
      <c r="M941" s="85">
        <f t="shared" si="29"/>
        <v>35.429820000000007</v>
      </c>
      <c r="N941" s="82">
        <f>(Table8[[#This Row],[Adj Close]]-Table8[[#This Row],[Forecast 6 Period ]])</f>
        <v>-2.5338200000000057</v>
      </c>
      <c r="O941" s="82">
        <f>Table8[[#This Row],[Erorr 2]]^2</f>
        <v>6.4202437924000293</v>
      </c>
      <c r="P941" s="82">
        <f>ABS(Table8[[#This Row],[Erorr 2]])</f>
        <v>2.5338200000000057</v>
      </c>
      <c r="Q941" s="83">
        <f>Table8[[#This Row],[Abs Erorr 4]]/Table8[[#This Row],[Adj Close]]</f>
        <v>7.7025170233463211E-2</v>
      </c>
    </row>
    <row r="942" spans="6:17" x14ac:dyDescent="0.25">
      <c r="F942" s="50">
        <v>44830</v>
      </c>
      <c r="G942" s="51">
        <v>32.197200000000002</v>
      </c>
      <c r="H942" s="82">
        <f t="shared" si="28"/>
        <v>33.455889999999997</v>
      </c>
      <c r="I942" s="82">
        <f>(Table8[[#This Row],[Adj Close]]-Table8[[#This Row],[Forecast 3 Period]])</f>
        <v>-1.2586899999999943</v>
      </c>
      <c r="J942" s="82">
        <f>Table8[[#This Row],[Erorr ]]^2</f>
        <v>1.5843005160999857</v>
      </c>
      <c r="K942" s="82">
        <f>ABS(Table8[[#This Row],[Erorr ]])</f>
        <v>1.2586899999999943</v>
      </c>
      <c r="L942" s="83">
        <f>Table8[[#This Row],[Abs Erorr ]]/Table8[[#This Row],[Adj Close]]</f>
        <v>3.9093150957225917E-2</v>
      </c>
      <c r="M942" s="85">
        <f t="shared" si="29"/>
        <v>34.553640000000001</v>
      </c>
      <c r="N942" s="82">
        <f>(Table8[[#This Row],[Adj Close]]-Table8[[#This Row],[Forecast 6 Period ]])</f>
        <v>-2.3564399999999992</v>
      </c>
      <c r="O942" s="82">
        <f>Table8[[#This Row],[Erorr 2]]^2</f>
        <v>5.5528094735999964</v>
      </c>
      <c r="P942" s="82">
        <f>ABS(Table8[[#This Row],[Erorr 2]])</f>
        <v>2.3564399999999992</v>
      </c>
      <c r="Q942" s="83">
        <f>Table8[[#This Row],[Abs Erorr 4]]/Table8[[#This Row],[Adj Close]]</f>
        <v>7.3187730610115131E-2</v>
      </c>
    </row>
    <row r="943" spans="6:17" x14ac:dyDescent="0.25">
      <c r="F943" s="50">
        <v>44831</v>
      </c>
      <c r="G943" s="51">
        <v>32.243200000000002</v>
      </c>
      <c r="H943" s="82">
        <f t="shared" si="28"/>
        <v>32.795760000000001</v>
      </c>
      <c r="I943" s="82">
        <f>(Table8[[#This Row],[Adj Close]]-Table8[[#This Row],[Forecast 3 Period]])</f>
        <v>-0.55255999999999972</v>
      </c>
      <c r="J943" s="82">
        <f>Table8[[#This Row],[Erorr ]]^2</f>
        <v>0.30532255359999971</v>
      </c>
      <c r="K943" s="82">
        <f>ABS(Table8[[#This Row],[Erorr ]])</f>
        <v>0.55255999999999972</v>
      </c>
      <c r="L943" s="83">
        <f>Table8[[#This Row],[Abs Erorr ]]/Table8[[#This Row],[Adj Close]]</f>
        <v>1.7137256847955529E-2</v>
      </c>
      <c r="M943" s="85">
        <f t="shared" si="29"/>
        <v>33.804330000000007</v>
      </c>
      <c r="N943" s="82">
        <f>(Table8[[#This Row],[Adj Close]]-Table8[[#This Row],[Forecast 6 Period ]])</f>
        <v>-1.5611300000000057</v>
      </c>
      <c r="O943" s="82">
        <f>Table8[[#This Row],[Erorr 2]]^2</f>
        <v>2.4371268769000176</v>
      </c>
      <c r="P943" s="82">
        <f>ABS(Table8[[#This Row],[Erorr 2]])</f>
        <v>1.5611300000000057</v>
      </c>
      <c r="Q943" s="83">
        <f>Table8[[#This Row],[Abs Erorr 4]]/Table8[[#This Row],[Adj Close]]</f>
        <v>4.8417340710599617E-2</v>
      </c>
    </row>
    <row r="944" spans="6:17" x14ac:dyDescent="0.25">
      <c r="F944" s="50">
        <v>44832</v>
      </c>
      <c r="G944" s="51">
        <v>30.0275</v>
      </c>
      <c r="H944" s="82">
        <f t="shared" si="28"/>
        <v>32.425240000000002</v>
      </c>
      <c r="I944" s="82">
        <f>(Table8[[#This Row],[Adj Close]]-Table8[[#This Row],[Forecast 3 Period]])</f>
        <v>-2.3977400000000024</v>
      </c>
      <c r="J944" s="82">
        <f>Table8[[#This Row],[Erorr ]]^2</f>
        <v>5.7491571076000119</v>
      </c>
      <c r="K944" s="82">
        <f>ABS(Table8[[#This Row],[Erorr ]])</f>
        <v>2.3977400000000024</v>
      </c>
      <c r="L944" s="83">
        <f>Table8[[#This Row],[Abs Erorr ]]/Table8[[#This Row],[Adj Close]]</f>
        <v>7.9851469486304297E-2</v>
      </c>
      <c r="M944" s="85">
        <f t="shared" si="29"/>
        <v>33.112030000000004</v>
      </c>
      <c r="N944" s="82">
        <f>(Table8[[#This Row],[Adj Close]]-Table8[[#This Row],[Forecast 6 Period ]])</f>
        <v>-3.0845300000000044</v>
      </c>
      <c r="O944" s="82">
        <f>Table8[[#This Row],[Erorr 2]]^2</f>
        <v>9.5143253209000278</v>
      </c>
      <c r="P944" s="82">
        <f>ABS(Table8[[#This Row],[Erorr 2]])</f>
        <v>3.0845300000000044</v>
      </c>
      <c r="Q944" s="83">
        <f>Table8[[#This Row],[Abs Erorr 4]]/Table8[[#This Row],[Adj Close]]</f>
        <v>0.10272350345516625</v>
      </c>
    </row>
    <row r="945" spans="6:17" x14ac:dyDescent="0.25">
      <c r="F945" s="50">
        <v>44833</v>
      </c>
      <c r="G945" s="51">
        <v>28.2714</v>
      </c>
      <c r="H945" s="82">
        <f t="shared" si="28"/>
        <v>31.343119999999999</v>
      </c>
      <c r="I945" s="82">
        <f>(Table8[[#This Row],[Adj Close]]-Table8[[#This Row],[Forecast 3 Period]])</f>
        <v>-3.0717199999999991</v>
      </c>
      <c r="J945" s="82">
        <f>Table8[[#This Row],[Erorr ]]^2</f>
        <v>9.4354637583999938</v>
      </c>
      <c r="K945" s="82">
        <f>ABS(Table8[[#This Row],[Erorr ]])</f>
        <v>3.0717199999999991</v>
      </c>
      <c r="L945" s="83">
        <f>Table8[[#This Row],[Abs Erorr ]]/Table8[[#This Row],[Adj Close]]</f>
        <v>0.10865114568079398</v>
      </c>
      <c r="M945" s="85">
        <f t="shared" si="29"/>
        <v>32.238610000000008</v>
      </c>
      <c r="N945" s="82">
        <f>(Table8[[#This Row],[Adj Close]]-Table8[[#This Row],[Forecast 6 Period ]])</f>
        <v>-3.9672100000000086</v>
      </c>
      <c r="O945" s="82">
        <f>Table8[[#This Row],[Erorr 2]]^2</f>
        <v>15.738755184100068</v>
      </c>
      <c r="P945" s="82">
        <f>ABS(Table8[[#This Row],[Erorr 2]])</f>
        <v>3.9672100000000086</v>
      </c>
      <c r="Q945" s="83">
        <f>Table8[[#This Row],[Abs Erorr 4]]/Table8[[#This Row],[Adj Close]]</f>
        <v>0.14032591240617756</v>
      </c>
    </row>
    <row r="946" spans="6:17" x14ac:dyDescent="0.25">
      <c r="F946" s="50">
        <v>44834</v>
      </c>
      <c r="G946" s="51">
        <v>27.499099999999999</v>
      </c>
      <c r="H946" s="82">
        <f t="shared" si="28"/>
        <v>29.98977</v>
      </c>
      <c r="I946" s="82">
        <f>(Table8[[#This Row],[Adj Close]]-Table8[[#This Row],[Forecast 3 Period]])</f>
        <v>-2.4906700000000015</v>
      </c>
      <c r="J946" s="82">
        <f>Table8[[#This Row],[Erorr ]]^2</f>
        <v>6.2034370489000077</v>
      </c>
      <c r="K946" s="82">
        <f>ABS(Table8[[#This Row],[Erorr ]])</f>
        <v>2.4906700000000015</v>
      </c>
      <c r="L946" s="83">
        <f>Table8[[#This Row],[Abs Erorr ]]/Table8[[#This Row],[Adj Close]]</f>
        <v>9.0572782381968919E-2</v>
      </c>
      <c r="M946" s="85">
        <f t="shared" si="29"/>
        <v>31.186820000000004</v>
      </c>
      <c r="N946" s="82">
        <f>(Table8[[#This Row],[Adj Close]]-Table8[[#This Row],[Forecast 6 Period ]])</f>
        <v>-3.6877200000000059</v>
      </c>
      <c r="O946" s="82">
        <f>Table8[[#This Row],[Erorr 2]]^2</f>
        <v>13.599278798400043</v>
      </c>
      <c r="P946" s="82">
        <f>ABS(Table8[[#This Row],[Erorr 2]])</f>
        <v>3.6877200000000059</v>
      </c>
      <c r="Q946" s="83">
        <f>Table8[[#This Row],[Abs Erorr 4]]/Table8[[#This Row],[Adj Close]]</f>
        <v>0.13410329792611417</v>
      </c>
    </row>
    <row r="947" spans="6:17" x14ac:dyDescent="0.25">
      <c r="F947" s="50">
        <v>44837</v>
      </c>
      <c r="G947" s="51">
        <v>28.758700000000001</v>
      </c>
      <c r="H947" s="82">
        <f t="shared" si="28"/>
        <v>28.48931</v>
      </c>
      <c r="I947" s="82">
        <f>(Table8[[#This Row],[Adj Close]]-Table8[[#This Row],[Forecast 3 Period]])</f>
        <v>0.26939000000000135</v>
      </c>
      <c r="J947" s="82">
        <f>Table8[[#This Row],[Erorr ]]^2</f>
        <v>7.2570972100000727E-2</v>
      </c>
      <c r="K947" s="82">
        <f>ABS(Table8[[#This Row],[Erorr ]])</f>
        <v>0.26939000000000135</v>
      </c>
      <c r="L947" s="83">
        <f>Table8[[#This Row],[Abs Erorr ]]/Table8[[#This Row],[Adj Close]]</f>
        <v>9.3672523445079703E-3</v>
      </c>
      <c r="M947" s="85">
        <f t="shared" si="29"/>
        <v>30.117560000000005</v>
      </c>
      <c r="N947" s="82">
        <f>(Table8[[#This Row],[Adj Close]]-Table8[[#This Row],[Forecast 6 Period ]])</f>
        <v>-1.3588600000000035</v>
      </c>
      <c r="O947" s="82">
        <f>Table8[[#This Row],[Erorr 2]]^2</f>
        <v>1.8465004996000096</v>
      </c>
      <c r="P947" s="82">
        <f>ABS(Table8[[#This Row],[Erorr 2]])</f>
        <v>1.3588600000000035</v>
      </c>
      <c r="Q947" s="83">
        <f>Table8[[#This Row],[Abs Erorr 4]]/Table8[[#This Row],[Adj Close]]</f>
        <v>4.7250397271086785E-2</v>
      </c>
    </row>
    <row r="948" spans="6:17" x14ac:dyDescent="0.25">
      <c r="F948" s="50">
        <v>44838</v>
      </c>
      <c r="G948" s="51">
        <v>29.2</v>
      </c>
      <c r="H948" s="82">
        <f t="shared" si="28"/>
        <v>28.234630000000003</v>
      </c>
      <c r="I948" s="82">
        <f>(Table8[[#This Row],[Adj Close]]-Table8[[#This Row],[Forecast 3 Period]])</f>
        <v>0.96536999999999651</v>
      </c>
      <c r="J948" s="82">
        <f>Table8[[#This Row],[Erorr ]]^2</f>
        <v>0.93193923689999325</v>
      </c>
      <c r="K948" s="82">
        <f>ABS(Table8[[#This Row],[Erorr ]])</f>
        <v>0.96536999999999651</v>
      </c>
      <c r="L948" s="83">
        <f>Table8[[#This Row],[Abs Erorr ]]/Table8[[#This Row],[Adj Close]]</f>
        <v>3.3060616438356047E-2</v>
      </c>
      <c r="M948" s="85">
        <f t="shared" si="29"/>
        <v>29.355380000000004</v>
      </c>
      <c r="N948" s="82">
        <f>(Table8[[#This Row],[Adj Close]]-Table8[[#This Row],[Forecast 6 Period ]])</f>
        <v>-0.15538000000000451</v>
      </c>
      <c r="O948" s="82">
        <f>Table8[[#This Row],[Erorr 2]]^2</f>
        <v>2.4142944400001403E-2</v>
      </c>
      <c r="P948" s="82">
        <f>ABS(Table8[[#This Row],[Erorr 2]])</f>
        <v>0.15538000000000451</v>
      </c>
      <c r="Q948" s="83">
        <f>Table8[[#This Row],[Abs Erorr 4]]/Table8[[#This Row],[Adj Close]]</f>
        <v>5.3212328767124834E-3</v>
      </c>
    </row>
    <row r="949" spans="6:17" x14ac:dyDescent="0.25">
      <c r="F949" s="50">
        <v>44839</v>
      </c>
      <c r="G949" s="51">
        <v>29.328700000000001</v>
      </c>
      <c r="H949" s="82">
        <f t="shared" si="28"/>
        <v>28.55734</v>
      </c>
      <c r="I949" s="82">
        <f>(Table8[[#This Row],[Adj Close]]-Table8[[#This Row],[Forecast 3 Period]])</f>
        <v>0.77136000000000138</v>
      </c>
      <c r="J949" s="82">
        <f>Table8[[#This Row],[Erorr ]]^2</f>
        <v>0.59499624960000208</v>
      </c>
      <c r="K949" s="82">
        <f>ABS(Table8[[#This Row],[Erorr ]])</f>
        <v>0.77136000000000138</v>
      </c>
      <c r="L949" s="83">
        <f>Table8[[#This Row],[Abs Erorr ]]/Table8[[#This Row],[Adj Close]]</f>
        <v>2.6300517922717384E-2</v>
      </c>
      <c r="M949" s="85">
        <f t="shared" si="29"/>
        <v>28.972909999999999</v>
      </c>
      <c r="N949" s="82">
        <f>(Table8[[#This Row],[Adj Close]]-Table8[[#This Row],[Forecast 6 Period ]])</f>
        <v>0.35579000000000249</v>
      </c>
      <c r="O949" s="82">
        <f>Table8[[#This Row],[Erorr 2]]^2</f>
        <v>0.12658652410000176</v>
      </c>
      <c r="P949" s="82">
        <f>ABS(Table8[[#This Row],[Erorr 2]])</f>
        <v>0.35579000000000249</v>
      </c>
      <c r="Q949" s="83">
        <f>Table8[[#This Row],[Abs Erorr 4]]/Table8[[#This Row],[Adj Close]]</f>
        <v>1.2131120711112407E-2</v>
      </c>
    </row>
    <row r="950" spans="6:17" x14ac:dyDescent="0.25">
      <c r="F950" s="50">
        <v>44840</v>
      </c>
      <c r="G950" s="51">
        <v>27.857700000000001</v>
      </c>
      <c r="H950" s="82">
        <f t="shared" si="28"/>
        <v>29.119090000000003</v>
      </c>
      <c r="I950" s="82">
        <f>(Table8[[#This Row],[Adj Close]]-Table8[[#This Row],[Forecast 3 Period]])</f>
        <v>-1.2613900000000022</v>
      </c>
      <c r="J950" s="82">
        <f>Table8[[#This Row],[Erorr ]]^2</f>
        <v>1.5911047321000056</v>
      </c>
      <c r="K950" s="82">
        <f>ABS(Table8[[#This Row],[Erorr ]])</f>
        <v>1.2613900000000022</v>
      </c>
      <c r="L950" s="83">
        <f>Table8[[#This Row],[Abs Erorr ]]/Table8[[#This Row],[Adj Close]]</f>
        <v>4.5279761071445317E-2</v>
      </c>
      <c r="M950" s="85">
        <f t="shared" si="29"/>
        <v>28.787189999999999</v>
      </c>
      <c r="N950" s="82">
        <f>(Table8[[#This Row],[Adj Close]]-Table8[[#This Row],[Forecast 6 Period ]])</f>
        <v>-0.92948999999999771</v>
      </c>
      <c r="O950" s="82">
        <f>Table8[[#This Row],[Erorr 2]]^2</f>
        <v>0.86395166009999569</v>
      </c>
      <c r="P950" s="82">
        <f>ABS(Table8[[#This Row],[Erorr 2]])</f>
        <v>0.92948999999999771</v>
      </c>
      <c r="Q950" s="83">
        <f>Table8[[#This Row],[Abs Erorr 4]]/Table8[[#This Row],[Adj Close]]</f>
        <v>3.3365640379500017E-2</v>
      </c>
    </row>
    <row r="951" spans="6:17" x14ac:dyDescent="0.25">
      <c r="F951" s="50">
        <v>44841</v>
      </c>
      <c r="G951" s="51">
        <v>26.542999999999999</v>
      </c>
      <c r="H951" s="82">
        <f t="shared" si="28"/>
        <v>28.701689999999999</v>
      </c>
      <c r="I951" s="82">
        <f>(Table8[[#This Row],[Adj Close]]-Table8[[#This Row],[Forecast 3 Period]])</f>
        <v>-2.15869</v>
      </c>
      <c r="J951" s="82">
        <f>Table8[[#This Row],[Erorr ]]^2</f>
        <v>4.6599425161000001</v>
      </c>
      <c r="K951" s="82">
        <f>ABS(Table8[[#This Row],[Erorr ]])</f>
        <v>2.15869</v>
      </c>
      <c r="L951" s="83">
        <f>Table8[[#This Row],[Abs Erorr ]]/Table8[[#This Row],[Adj Close]]</f>
        <v>8.1328033756545987E-2</v>
      </c>
      <c r="M951" s="85">
        <f t="shared" si="29"/>
        <v>28.606070000000003</v>
      </c>
      <c r="N951" s="82">
        <f>(Table8[[#This Row],[Adj Close]]-Table8[[#This Row],[Forecast 6 Period ]])</f>
        <v>-2.0630700000000033</v>
      </c>
      <c r="O951" s="82">
        <f>Table8[[#This Row],[Erorr 2]]^2</f>
        <v>4.2562578249000138</v>
      </c>
      <c r="P951" s="82">
        <f>ABS(Table8[[#This Row],[Erorr 2]])</f>
        <v>2.0630700000000033</v>
      </c>
      <c r="Q951" s="83">
        <f>Table8[[#This Row],[Abs Erorr 4]]/Table8[[#This Row],[Adj Close]]</f>
        <v>7.7725577365030454E-2</v>
      </c>
    </row>
    <row r="952" spans="6:17" x14ac:dyDescent="0.25">
      <c r="F952" s="50">
        <v>44844</v>
      </c>
      <c r="G952" s="51">
        <v>26.055700000000002</v>
      </c>
      <c r="H952" s="82">
        <f t="shared" si="28"/>
        <v>27.773120000000002</v>
      </c>
      <c r="I952" s="82">
        <f>(Table8[[#This Row],[Adj Close]]-Table8[[#This Row],[Forecast 3 Period]])</f>
        <v>-1.7174200000000006</v>
      </c>
      <c r="J952" s="82">
        <f>Table8[[#This Row],[Erorr ]]^2</f>
        <v>2.9495314564000021</v>
      </c>
      <c r="K952" s="82">
        <f>ABS(Table8[[#This Row],[Erorr ]])</f>
        <v>1.7174200000000006</v>
      </c>
      <c r="L952" s="83">
        <f>Table8[[#This Row],[Abs Erorr ]]/Table8[[#This Row],[Adj Close]]</f>
        <v>6.5913408582383148E-2</v>
      </c>
      <c r="M952" s="85">
        <f t="shared" si="29"/>
        <v>28.211659999999998</v>
      </c>
      <c r="N952" s="82">
        <f>(Table8[[#This Row],[Adj Close]]-Table8[[#This Row],[Forecast 6 Period ]])</f>
        <v>-2.1559599999999968</v>
      </c>
      <c r="O952" s="82">
        <f>Table8[[#This Row],[Erorr 2]]^2</f>
        <v>4.6481635215999857</v>
      </c>
      <c r="P952" s="82">
        <f>ABS(Table8[[#This Row],[Erorr 2]])</f>
        <v>2.1559599999999968</v>
      </c>
      <c r="Q952" s="83">
        <f>Table8[[#This Row],[Abs Erorr 4]]/Table8[[#This Row],[Adj Close]]</f>
        <v>8.2744274765214398E-2</v>
      </c>
    </row>
    <row r="953" spans="6:17" x14ac:dyDescent="0.25">
      <c r="F953" s="50">
        <v>44845</v>
      </c>
      <c r="G953" s="51">
        <v>26.625699999999998</v>
      </c>
      <c r="H953" s="82">
        <f t="shared" si="28"/>
        <v>26.742489999999997</v>
      </c>
      <c r="I953" s="82">
        <f>(Table8[[#This Row],[Adj Close]]-Table8[[#This Row],[Forecast 3 Period]])</f>
        <v>-0.11678999999999817</v>
      </c>
      <c r="J953" s="82">
        <f>Table8[[#This Row],[Erorr ]]^2</f>
        <v>1.3639904099999572E-2</v>
      </c>
      <c r="K953" s="82">
        <f>ABS(Table8[[#This Row],[Erorr ]])</f>
        <v>0.11678999999999817</v>
      </c>
      <c r="L953" s="83">
        <f>Table8[[#This Row],[Abs Erorr ]]/Table8[[#This Row],[Adj Close]]</f>
        <v>4.3863635510051633E-3</v>
      </c>
      <c r="M953" s="85">
        <f t="shared" si="29"/>
        <v>27.752890000000001</v>
      </c>
      <c r="N953" s="82">
        <f>(Table8[[#This Row],[Adj Close]]-Table8[[#This Row],[Forecast 6 Period ]])</f>
        <v>-1.1271900000000024</v>
      </c>
      <c r="O953" s="82">
        <f>Table8[[#This Row],[Erorr 2]]^2</f>
        <v>1.2705572961000053</v>
      </c>
      <c r="P953" s="82">
        <f>ABS(Table8[[#This Row],[Erorr 2]])</f>
        <v>1.1271900000000024</v>
      </c>
      <c r="Q953" s="83">
        <f>Table8[[#This Row],[Abs Erorr 4]]/Table8[[#This Row],[Adj Close]]</f>
        <v>4.2334661623919835E-2</v>
      </c>
    </row>
    <row r="954" spans="6:17" x14ac:dyDescent="0.25">
      <c r="F954" s="50">
        <v>44846</v>
      </c>
      <c r="G954" s="51">
        <v>26.708400000000001</v>
      </c>
      <c r="H954" s="82">
        <f t="shared" si="28"/>
        <v>26.42989</v>
      </c>
      <c r="I954" s="82">
        <f>(Table8[[#This Row],[Adj Close]]-Table8[[#This Row],[Forecast 3 Period]])</f>
        <v>0.2785100000000007</v>
      </c>
      <c r="J954" s="82">
        <f>Table8[[#This Row],[Erorr ]]^2</f>
        <v>7.7567820100000393E-2</v>
      </c>
      <c r="K954" s="82">
        <f>ABS(Table8[[#This Row],[Erorr ]])</f>
        <v>0.2785100000000007</v>
      </c>
      <c r="L954" s="83">
        <f>Table8[[#This Row],[Abs Erorr ]]/Table8[[#This Row],[Adj Close]]</f>
        <v>1.0427805484416913E-2</v>
      </c>
      <c r="M954" s="85">
        <f t="shared" si="29"/>
        <v>27.269290000000005</v>
      </c>
      <c r="N954" s="82">
        <f>(Table8[[#This Row],[Adj Close]]-Table8[[#This Row],[Forecast 6 Period ]])</f>
        <v>-0.56089000000000411</v>
      </c>
      <c r="O954" s="82">
        <f>Table8[[#This Row],[Erorr 2]]^2</f>
        <v>0.3145975921000046</v>
      </c>
      <c r="P954" s="82">
        <f>ABS(Table8[[#This Row],[Erorr 2]])</f>
        <v>0.56089000000000411</v>
      </c>
      <c r="Q954" s="83">
        <f>Table8[[#This Row],[Abs Erorr 4]]/Table8[[#This Row],[Adj Close]]</f>
        <v>2.1000509203097307E-2</v>
      </c>
    </row>
    <row r="955" spans="6:17" x14ac:dyDescent="0.25">
      <c r="F955" s="50">
        <v>44847</v>
      </c>
      <c r="G955" s="51">
        <v>26.8188</v>
      </c>
      <c r="H955" s="82">
        <f t="shared" si="28"/>
        <v>26.487780000000001</v>
      </c>
      <c r="I955" s="82">
        <f>(Table8[[#This Row],[Adj Close]]-Table8[[#This Row],[Forecast 3 Period]])</f>
        <v>0.33101999999999876</v>
      </c>
      <c r="J955" s="82">
        <f>Table8[[#This Row],[Erorr ]]^2</f>
        <v>0.10957424039999918</v>
      </c>
      <c r="K955" s="82">
        <f>ABS(Table8[[#This Row],[Erorr ]])</f>
        <v>0.33101999999999876</v>
      </c>
      <c r="L955" s="83">
        <f>Table8[[#This Row],[Abs Erorr ]]/Table8[[#This Row],[Adj Close]]</f>
        <v>1.2342834131280995E-2</v>
      </c>
      <c r="M955" s="85">
        <f t="shared" si="29"/>
        <v>26.905200000000001</v>
      </c>
      <c r="N955" s="82">
        <f>(Table8[[#This Row],[Adj Close]]-Table8[[#This Row],[Forecast 6 Period ]])</f>
        <v>-8.6400000000001143E-2</v>
      </c>
      <c r="O955" s="82">
        <f>Table8[[#This Row],[Erorr 2]]^2</f>
        <v>7.4649600000001974E-3</v>
      </c>
      <c r="P955" s="82">
        <f>ABS(Table8[[#This Row],[Erorr 2]])</f>
        <v>8.6400000000001143E-2</v>
      </c>
      <c r="Q955" s="83">
        <f>Table8[[#This Row],[Abs Erorr 4]]/Table8[[#This Row],[Adj Close]]</f>
        <v>3.2216206541680146E-3</v>
      </c>
    </row>
    <row r="956" spans="6:17" x14ac:dyDescent="0.25">
      <c r="F956" s="50">
        <v>44848</v>
      </c>
      <c r="G956" s="51">
        <v>26.616499999999998</v>
      </c>
      <c r="H956" s="82">
        <f t="shared" si="28"/>
        <v>26.72775</v>
      </c>
      <c r="I956" s="82">
        <f>(Table8[[#This Row],[Adj Close]]-Table8[[#This Row],[Forecast 3 Period]])</f>
        <v>-0.11125000000000185</v>
      </c>
      <c r="J956" s="82">
        <f>Table8[[#This Row],[Erorr ]]^2</f>
        <v>1.2376562500000412E-2</v>
      </c>
      <c r="K956" s="82">
        <f>ABS(Table8[[#This Row],[Erorr ]])</f>
        <v>0.11125000000000185</v>
      </c>
      <c r="L956" s="83">
        <f>Table8[[#This Row],[Abs Erorr ]]/Table8[[#This Row],[Adj Close]]</f>
        <v>4.1797381323615745E-3</v>
      </c>
      <c r="M956" s="85">
        <f t="shared" si="29"/>
        <v>26.681789999999999</v>
      </c>
      <c r="N956" s="82">
        <f>(Table8[[#This Row],[Adj Close]]-Table8[[#This Row],[Forecast 6 Period ]])</f>
        <v>-6.5290000000000958E-2</v>
      </c>
      <c r="O956" s="82">
        <f>Table8[[#This Row],[Erorr 2]]^2</f>
        <v>4.2627841000001249E-3</v>
      </c>
      <c r="P956" s="82">
        <f>ABS(Table8[[#This Row],[Erorr 2]])</f>
        <v>6.5290000000000958E-2</v>
      </c>
      <c r="Q956" s="83">
        <f>Table8[[#This Row],[Abs Erorr 4]]/Table8[[#This Row],[Adj Close]]</f>
        <v>2.4529896868484198E-3</v>
      </c>
    </row>
    <row r="957" spans="6:17" x14ac:dyDescent="0.25">
      <c r="F957" s="50">
        <v>44851</v>
      </c>
      <c r="G957" s="51">
        <v>27.168099999999999</v>
      </c>
      <c r="H957" s="82">
        <f t="shared" si="28"/>
        <v>26.70476</v>
      </c>
      <c r="I957" s="82">
        <f>(Table8[[#This Row],[Adj Close]]-Table8[[#This Row],[Forecast 3 Period]])</f>
        <v>0.46333999999999875</v>
      </c>
      <c r="J957" s="82">
        <f>Table8[[#This Row],[Erorr ]]^2</f>
        <v>0.21468395559999884</v>
      </c>
      <c r="K957" s="82">
        <f>ABS(Table8[[#This Row],[Erorr ]])</f>
        <v>0.46333999999999875</v>
      </c>
      <c r="L957" s="83">
        <f>Table8[[#This Row],[Abs Erorr ]]/Table8[[#This Row],[Adj Close]]</f>
        <v>1.7054560311541799E-2</v>
      </c>
      <c r="M957" s="85">
        <f t="shared" si="29"/>
        <v>26.61375</v>
      </c>
      <c r="N957" s="82">
        <f>(Table8[[#This Row],[Adj Close]]-Table8[[#This Row],[Forecast 6 Period ]])</f>
        <v>0.55434999999999945</v>
      </c>
      <c r="O957" s="82">
        <f>Table8[[#This Row],[Erorr 2]]^2</f>
        <v>0.30730392249999938</v>
      </c>
      <c r="P957" s="82">
        <f>ABS(Table8[[#This Row],[Erorr 2]])</f>
        <v>0.55434999999999945</v>
      </c>
      <c r="Q957" s="83">
        <f>Table8[[#This Row],[Abs Erorr 4]]/Table8[[#This Row],[Adj Close]]</f>
        <v>2.0404444918857022E-2</v>
      </c>
    </row>
    <row r="958" spans="6:17" x14ac:dyDescent="0.25">
      <c r="F958" s="50">
        <v>44852</v>
      </c>
      <c r="G958" s="51">
        <v>27.269300000000001</v>
      </c>
      <c r="H958" s="82">
        <f t="shared" si="28"/>
        <v>26.897829999999999</v>
      </c>
      <c r="I958" s="82">
        <f>(Table8[[#This Row],[Adj Close]]-Table8[[#This Row],[Forecast 3 Period]])</f>
        <v>0.37147000000000219</v>
      </c>
      <c r="J958" s="82">
        <f>Table8[[#This Row],[Erorr ]]^2</f>
        <v>0.13798996090000162</v>
      </c>
      <c r="K958" s="82">
        <f>ABS(Table8[[#This Row],[Erorr ]])</f>
        <v>0.37147000000000219</v>
      </c>
      <c r="L958" s="83">
        <f>Table8[[#This Row],[Abs Erorr ]]/Table8[[#This Row],[Adj Close]]</f>
        <v>1.3622278533002394E-2</v>
      </c>
      <c r="M958" s="85">
        <f t="shared" si="29"/>
        <v>26.730499999999999</v>
      </c>
      <c r="N958" s="82">
        <f>(Table8[[#This Row],[Adj Close]]-Table8[[#This Row],[Forecast 6 Period ]])</f>
        <v>0.53880000000000194</v>
      </c>
      <c r="O958" s="82">
        <f>Table8[[#This Row],[Erorr 2]]^2</f>
        <v>0.29030544000000208</v>
      </c>
      <c r="P958" s="82">
        <f>ABS(Table8[[#This Row],[Erorr 2]])</f>
        <v>0.53880000000000194</v>
      </c>
      <c r="Q958" s="83">
        <f>Table8[[#This Row],[Abs Erorr 4]]/Table8[[#This Row],[Adj Close]]</f>
        <v>1.9758482982694895E-2</v>
      </c>
    </row>
    <row r="959" spans="6:17" x14ac:dyDescent="0.25">
      <c r="F959" s="50">
        <v>44853</v>
      </c>
      <c r="G959" s="51">
        <v>26.1568</v>
      </c>
      <c r="H959" s="82">
        <f t="shared" si="28"/>
        <v>27.043100000000003</v>
      </c>
      <c r="I959" s="82">
        <f>(Table8[[#This Row],[Adj Close]]-Table8[[#This Row],[Forecast 3 Period]])</f>
        <v>-0.88630000000000209</v>
      </c>
      <c r="J959" s="82">
        <f>Table8[[#This Row],[Erorr ]]^2</f>
        <v>0.78552769000000366</v>
      </c>
      <c r="K959" s="82">
        <f>ABS(Table8[[#This Row],[Erorr ]])</f>
        <v>0.88630000000000209</v>
      </c>
      <c r="L959" s="83">
        <f>Table8[[#This Row],[Abs Erorr ]]/Table8[[#This Row],[Adj Close]]</f>
        <v>3.3884114264741944E-2</v>
      </c>
      <c r="M959" s="85">
        <f t="shared" si="29"/>
        <v>26.907949999999996</v>
      </c>
      <c r="N959" s="82">
        <f>(Table8[[#This Row],[Adj Close]]-Table8[[#This Row],[Forecast 6 Period ]])</f>
        <v>-0.75114999999999554</v>
      </c>
      <c r="O959" s="82">
        <f>Table8[[#This Row],[Erorr 2]]^2</f>
        <v>0.56422632249999327</v>
      </c>
      <c r="P959" s="82">
        <f>ABS(Table8[[#This Row],[Erorr 2]])</f>
        <v>0.75114999999999554</v>
      </c>
      <c r="Q959" s="83">
        <f>Table8[[#This Row],[Abs Erorr 4]]/Table8[[#This Row],[Adj Close]]</f>
        <v>2.871719782236342E-2</v>
      </c>
    </row>
    <row r="960" spans="6:17" x14ac:dyDescent="0.25">
      <c r="F960" s="50">
        <v>44854</v>
      </c>
      <c r="G960" s="51">
        <v>25.3569</v>
      </c>
      <c r="H960" s="82">
        <f t="shared" si="28"/>
        <v>26.793939999999999</v>
      </c>
      <c r="I960" s="82">
        <f>(Table8[[#This Row],[Adj Close]]-Table8[[#This Row],[Forecast 3 Period]])</f>
        <v>-1.4370399999999997</v>
      </c>
      <c r="J960" s="82">
        <f>Table8[[#This Row],[Erorr ]]^2</f>
        <v>2.0650839615999992</v>
      </c>
      <c r="K960" s="82">
        <f>ABS(Table8[[#This Row],[Erorr ]])</f>
        <v>1.4370399999999997</v>
      </c>
      <c r="L960" s="83">
        <f>Table8[[#This Row],[Abs Erorr ]]/Table8[[#This Row],[Adj Close]]</f>
        <v>5.6672542779282943E-2</v>
      </c>
      <c r="M960" s="85">
        <f t="shared" si="29"/>
        <v>26.79486</v>
      </c>
      <c r="N960" s="82">
        <f>(Table8[[#This Row],[Adj Close]]-Table8[[#This Row],[Forecast 6 Period ]])</f>
        <v>-1.4379600000000003</v>
      </c>
      <c r="O960" s="82">
        <f>Table8[[#This Row],[Erorr 2]]^2</f>
        <v>2.0677289616000012</v>
      </c>
      <c r="P960" s="82">
        <f>ABS(Table8[[#This Row],[Erorr 2]])</f>
        <v>1.4379600000000003</v>
      </c>
      <c r="Q960" s="83">
        <f>Table8[[#This Row],[Abs Erorr 4]]/Table8[[#This Row],[Adj Close]]</f>
        <v>5.6708824816913757E-2</v>
      </c>
    </row>
    <row r="961" spans="6:17" x14ac:dyDescent="0.25">
      <c r="F961" s="50">
        <v>44855</v>
      </c>
      <c r="G961" s="51">
        <v>25.458100000000002</v>
      </c>
      <c r="H961" s="82">
        <f t="shared" si="28"/>
        <v>26.170590000000004</v>
      </c>
      <c r="I961" s="82">
        <f>(Table8[[#This Row],[Adj Close]]-Table8[[#This Row],[Forecast 3 Period]])</f>
        <v>-0.71249000000000251</v>
      </c>
      <c r="J961" s="82">
        <f>Table8[[#This Row],[Erorr ]]^2</f>
        <v>0.5076420001000036</v>
      </c>
      <c r="K961" s="82">
        <f>ABS(Table8[[#This Row],[Erorr ]])</f>
        <v>0.71249000000000251</v>
      </c>
      <c r="L961" s="83">
        <f>Table8[[#This Row],[Abs Erorr ]]/Table8[[#This Row],[Adj Close]]</f>
        <v>2.7986770418845178E-2</v>
      </c>
      <c r="M961" s="85">
        <f t="shared" si="29"/>
        <v>26.533749999999998</v>
      </c>
      <c r="N961" s="82">
        <f>(Table8[[#This Row],[Adj Close]]-Table8[[#This Row],[Forecast 6 Period ]])</f>
        <v>-1.075649999999996</v>
      </c>
      <c r="O961" s="82">
        <f>Table8[[#This Row],[Erorr 2]]^2</f>
        <v>1.1570229224999915</v>
      </c>
      <c r="P961" s="82">
        <f>ABS(Table8[[#This Row],[Erorr 2]])</f>
        <v>1.075649999999996</v>
      </c>
      <c r="Q961" s="83">
        <f>Table8[[#This Row],[Abs Erorr 4]]/Table8[[#This Row],[Adj Close]]</f>
        <v>4.2251778412371543E-2</v>
      </c>
    </row>
    <row r="962" spans="6:17" x14ac:dyDescent="0.25">
      <c r="F962" s="50">
        <v>44858</v>
      </c>
      <c r="G962" s="51">
        <v>25.6144</v>
      </c>
      <c r="H962" s="82">
        <f t="shared" si="28"/>
        <v>25.637350000000001</v>
      </c>
      <c r="I962" s="82">
        <f>(Table8[[#This Row],[Adj Close]]-Table8[[#This Row],[Forecast 3 Period]])</f>
        <v>-2.295000000000158E-2</v>
      </c>
      <c r="J962" s="82">
        <f>Table8[[#This Row],[Erorr ]]^2</f>
        <v>5.2670250000007258E-4</v>
      </c>
      <c r="K962" s="82">
        <f>ABS(Table8[[#This Row],[Erorr ]])</f>
        <v>2.295000000000158E-2</v>
      </c>
      <c r="L962" s="83">
        <f>Table8[[#This Row],[Abs Erorr ]]/Table8[[#This Row],[Adj Close]]</f>
        <v>8.9598038603291819E-4</v>
      </c>
      <c r="M962" s="85">
        <f t="shared" si="29"/>
        <v>26.226680000000002</v>
      </c>
      <c r="N962" s="82">
        <f>(Table8[[#This Row],[Adj Close]]-Table8[[#This Row],[Forecast 6 Period ]])</f>
        <v>-0.61228000000000193</v>
      </c>
      <c r="O962" s="82">
        <f>Table8[[#This Row],[Erorr 2]]^2</f>
        <v>0.37488679840000239</v>
      </c>
      <c r="P962" s="82">
        <f>ABS(Table8[[#This Row],[Erorr 2]])</f>
        <v>0.61228000000000193</v>
      </c>
      <c r="Q962" s="83">
        <f>Table8[[#This Row],[Abs Erorr 4]]/Table8[[#This Row],[Adj Close]]</f>
        <v>2.3903741645324581E-2</v>
      </c>
    </row>
    <row r="963" spans="6:17" x14ac:dyDescent="0.25">
      <c r="F963" s="50">
        <v>44859</v>
      </c>
      <c r="G963" s="51">
        <v>26.322299999999998</v>
      </c>
      <c r="H963" s="82">
        <f t="shared" si="28"/>
        <v>25.490259999999999</v>
      </c>
      <c r="I963" s="82">
        <f>(Table8[[#This Row],[Adj Close]]-Table8[[#This Row],[Forecast 3 Period]])</f>
        <v>0.83203999999999922</v>
      </c>
      <c r="J963" s="82">
        <f>Table8[[#This Row],[Erorr ]]^2</f>
        <v>0.69229056159999869</v>
      </c>
      <c r="K963" s="82">
        <f>ABS(Table8[[#This Row],[Erorr ]])</f>
        <v>0.83203999999999922</v>
      </c>
      <c r="L963" s="83">
        <f>Table8[[#This Row],[Abs Erorr ]]/Table8[[#This Row],[Adj Close]]</f>
        <v>3.1609699760279282E-2</v>
      </c>
      <c r="M963" s="85">
        <f t="shared" si="29"/>
        <v>25.960979999999999</v>
      </c>
      <c r="N963" s="82">
        <f>(Table8[[#This Row],[Adj Close]]-Table8[[#This Row],[Forecast 6 Period ]])</f>
        <v>0.3613199999999992</v>
      </c>
      <c r="O963" s="82">
        <f>Table8[[#This Row],[Erorr 2]]^2</f>
        <v>0.13055214239999943</v>
      </c>
      <c r="P963" s="82">
        <f>ABS(Table8[[#This Row],[Erorr 2]])</f>
        <v>0.3613199999999992</v>
      </c>
      <c r="Q963" s="83">
        <f>Table8[[#This Row],[Abs Erorr 4]]/Table8[[#This Row],[Adj Close]]</f>
        <v>1.372676399858672E-2</v>
      </c>
    </row>
    <row r="964" spans="6:17" x14ac:dyDescent="0.25">
      <c r="F964" s="50">
        <v>44860</v>
      </c>
      <c r="G964" s="51">
        <v>25.936199999999999</v>
      </c>
      <c r="H964" s="82">
        <f t="shared" si="28"/>
        <v>25.850670000000001</v>
      </c>
      <c r="I964" s="82">
        <f>(Table8[[#This Row],[Adj Close]]-Table8[[#This Row],[Forecast 3 Period]])</f>
        <v>8.5529999999998552E-2</v>
      </c>
      <c r="J964" s="82">
        <f>Table8[[#This Row],[Erorr ]]^2</f>
        <v>7.3153808999997525E-3</v>
      </c>
      <c r="K964" s="82">
        <f>ABS(Table8[[#This Row],[Erorr ]])</f>
        <v>8.5529999999998552E-2</v>
      </c>
      <c r="L964" s="83">
        <f>Table8[[#This Row],[Abs Erorr ]]/Table8[[#This Row],[Adj Close]]</f>
        <v>3.2977074513613619E-3</v>
      </c>
      <c r="M964" s="85">
        <f t="shared" si="29"/>
        <v>25.892950000000003</v>
      </c>
      <c r="N964" s="82">
        <f>(Table8[[#This Row],[Adj Close]]-Table8[[#This Row],[Forecast 6 Period ]])</f>
        <v>4.3249999999996902E-2</v>
      </c>
      <c r="O964" s="82">
        <f>Table8[[#This Row],[Erorr 2]]^2</f>
        <v>1.870562499999732E-3</v>
      </c>
      <c r="P964" s="82">
        <f>ABS(Table8[[#This Row],[Erorr 2]])</f>
        <v>4.3249999999996902E-2</v>
      </c>
      <c r="Q964" s="83">
        <f>Table8[[#This Row],[Abs Erorr 4]]/Table8[[#This Row],[Adj Close]]</f>
        <v>1.6675534581009131E-3</v>
      </c>
    </row>
    <row r="965" spans="6:17" x14ac:dyDescent="0.25">
      <c r="F965" s="50">
        <v>44861</v>
      </c>
      <c r="G965" s="51">
        <v>25.209800000000001</v>
      </c>
      <c r="H965" s="82">
        <f t="shared" si="28"/>
        <v>25.955489999999998</v>
      </c>
      <c r="I965" s="82">
        <f>(Table8[[#This Row],[Adj Close]]-Table8[[#This Row],[Forecast 3 Period]])</f>
        <v>-0.74568999999999619</v>
      </c>
      <c r="J965" s="82">
        <f>Table8[[#This Row],[Erorr ]]^2</f>
        <v>0.55605357609999428</v>
      </c>
      <c r="K965" s="82">
        <f>ABS(Table8[[#This Row],[Erorr ]])</f>
        <v>0.74568999999999619</v>
      </c>
      <c r="L965" s="83">
        <f>Table8[[#This Row],[Abs Erorr ]]/Table8[[#This Row],[Adj Close]]</f>
        <v>2.9579369927567697E-2</v>
      </c>
      <c r="M965" s="85">
        <f t="shared" si="29"/>
        <v>25.81757</v>
      </c>
      <c r="N965" s="82">
        <f>(Table8[[#This Row],[Adj Close]]-Table8[[#This Row],[Forecast 6 Period ]])</f>
        <v>-0.60776999999999859</v>
      </c>
      <c r="O965" s="82">
        <f>Table8[[#This Row],[Erorr 2]]^2</f>
        <v>0.36938437289999826</v>
      </c>
      <c r="P965" s="82">
        <f>ABS(Table8[[#This Row],[Erorr 2]])</f>
        <v>0.60776999999999859</v>
      </c>
      <c r="Q965" s="83">
        <f>Table8[[#This Row],[Abs Erorr 4]]/Table8[[#This Row],[Adj Close]]</f>
        <v>2.410848162222622E-2</v>
      </c>
    </row>
    <row r="966" spans="6:17" x14ac:dyDescent="0.25">
      <c r="F966" s="50">
        <v>44862</v>
      </c>
      <c r="G966" s="51">
        <v>25.991299999999999</v>
      </c>
      <c r="H966" s="82">
        <f t="shared" ref="H966:H1029" si="30">$A$10*G965+$A$11*G964+$A$12*G963</f>
        <v>25.761469999999999</v>
      </c>
      <c r="I966" s="82">
        <f>(Table8[[#This Row],[Adj Close]]-Table8[[#This Row],[Forecast 3 Period]])</f>
        <v>0.22982999999999976</v>
      </c>
      <c r="J966" s="82">
        <f>Table8[[#This Row],[Erorr ]]^2</f>
        <v>5.2821828899999888E-2</v>
      </c>
      <c r="K966" s="82">
        <f>ABS(Table8[[#This Row],[Erorr ]])</f>
        <v>0.22982999999999976</v>
      </c>
      <c r="L966" s="83">
        <f>Table8[[#This Row],[Abs Erorr ]]/Table8[[#This Row],[Adj Close]]</f>
        <v>8.8425742459976898E-3</v>
      </c>
      <c r="M966" s="85">
        <f t="shared" si="29"/>
        <v>25.698039999999999</v>
      </c>
      <c r="N966" s="82">
        <f>(Table8[[#This Row],[Adj Close]]-Table8[[#This Row],[Forecast 6 Period ]])</f>
        <v>0.29326000000000008</v>
      </c>
      <c r="O966" s="82">
        <f>Table8[[#This Row],[Erorr 2]]^2</f>
        <v>8.6001427600000041E-2</v>
      </c>
      <c r="P966" s="82">
        <f>ABS(Table8[[#This Row],[Erorr 2]])</f>
        <v>0.29326000000000008</v>
      </c>
      <c r="Q966" s="83">
        <f>Table8[[#This Row],[Abs Erorr 4]]/Table8[[#This Row],[Adj Close]]</f>
        <v>1.1283006236702284E-2</v>
      </c>
    </row>
    <row r="967" spans="6:17" x14ac:dyDescent="0.25">
      <c r="F967" s="50">
        <v>44865</v>
      </c>
      <c r="G967" s="51">
        <v>25.972899999999999</v>
      </c>
      <c r="H967" s="82">
        <f t="shared" si="30"/>
        <v>25.740320000000001</v>
      </c>
      <c r="I967" s="82">
        <f>(Table8[[#This Row],[Adj Close]]-Table8[[#This Row],[Forecast 3 Period]])</f>
        <v>0.23257999999999868</v>
      </c>
      <c r="J967" s="82">
        <f>Table8[[#This Row],[Erorr ]]^2</f>
        <v>5.4093456399999386E-2</v>
      </c>
      <c r="K967" s="82">
        <f>ABS(Table8[[#This Row],[Erorr ]])</f>
        <v>0.23257999999999868</v>
      </c>
      <c r="L967" s="83">
        <f>Table8[[#This Row],[Abs Erorr ]]/Table8[[#This Row],[Adj Close]]</f>
        <v>8.954718187033358E-3</v>
      </c>
      <c r="M967" s="85">
        <f t="shared" si="29"/>
        <v>25.79917</v>
      </c>
      <c r="N967" s="82">
        <f>(Table8[[#This Row],[Adj Close]]-Table8[[#This Row],[Forecast 6 Period ]])</f>
        <v>0.17372999999999905</v>
      </c>
      <c r="O967" s="82">
        <f>Table8[[#This Row],[Erorr 2]]^2</f>
        <v>3.0182112899999669E-2</v>
      </c>
      <c r="P967" s="82">
        <f>ABS(Table8[[#This Row],[Erorr 2]])</f>
        <v>0.17372999999999905</v>
      </c>
      <c r="Q967" s="83">
        <f>Table8[[#This Row],[Abs Erorr 4]]/Table8[[#This Row],[Adj Close]]</f>
        <v>6.6888949635966356E-3</v>
      </c>
    </row>
    <row r="968" spans="6:17" x14ac:dyDescent="0.25">
      <c r="F968" s="50">
        <v>44866</v>
      </c>
      <c r="G968" s="51">
        <v>26.322299999999998</v>
      </c>
      <c r="H968" s="82">
        <f t="shared" si="30"/>
        <v>25.749490000000002</v>
      </c>
      <c r="I968" s="82">
        <f>(Table8[[#This Row],[Adj Close]]-Table8[[#This Row],[Forecast 3 Period]])</f>
        <v>0.57280999999999693</v>
      </c>
      <c r="J968" s="82">
        <f>Table8[[#This Row],[Erorr ]]^2</f>
        <v>0.32811129609999651</v>
      </c>
      <c r="K968" s="82">
        <f>ABS(Table8[[#This Row],[Erorr ]])</f>
        <v>0.57280999999999693</v>
      </c>
      <c r="L968" s="83">
        <f>Table8[[#This Row],[Abs Erorr ]]/Table8[[#This Row],[Adj Close]]</f>
        <v>2.1761396230572442E-2</v>
      </c>
      <c r="M968" s="85">
        <f t="shared" si="29"/>
        <v>25.815709999999999</v>
      </c>
      <c r="N968" s="82">
        <f>(Table8[[#This Row],[Adj Close]]-Table8[[#This Row],[Forecast 6 Period ]])</f>
        <v>0.50658999999999921</v>
      </c>
      <c r="O968" s="82">
        <f>Table8[[#This Row],[Erorr 2]]^2</f>
        <v>0.25663342809999917</v>
      </c>
      <c r="P968" s="82">
        <f>ABS(Table8[[#This Row],[Erorr 2]])</f>
        <v>0.50658999999999921</v>
      </c>
      <c r="Q968" s="83">
        <f>Table8[[#This Row],[Abs Erorr 4]]/Table8[[#This Row],[Adj Close]]</f>
        <v>1.9245658624056378E-2</v>
      </c>
    </row>
    <row r="969" spans="6:17" x14ac:dyDescent="0.25">
      <c r="F969" s="50">
        <v>44867</v>
      </c>
      <c r="G969" s="51">
        <v>25.2834</v>
      </c>
      <c r="H969" s="82">
        <f t="shared" si="30"/>
        <v>26.118179999999999</v>
      </c>
      <c r="I969" s="82">
        <f>(Table8[[#This Row],[Adj Close]]-Table8[[#This Row],[Forecast 3 Period]])</f>
        <v>-0.83477999999999852</v>
      </c>
      <c r="J969" s="82">
        <f>Table8[[#This Row],[Erorr ]]^2</f>
        <v>0.69685764839999753</v>
      </c>
      <c r="K969" s="82">
        <f>ABS(Table8[[#This Row],[Erorr ]])</f>
        <v>0.83477999999999852</v>
      </c>
      <c r="L969" s="83">
        <f>Table8[[#This Row],[Abs Erorr ]]/Table8[[#This Row],[Adj Close]]</f>
        <v>3.3016920192695545E-2</v>
      </c>
      <c r="M969" s="85">
        <f t="shared" ref="M969:M1032" si="31">$B$10*G968+$B$11*G967+$B$12*G966+$B$13*G965+$B$14*G964+$B$15*G963</f>
        <v>25.92511</v>
      </c>
      <c r="N969" s="82">
        <f>(Table8[[#This Row],[Adj Close]]-Table8[[#This Row],[Forecast 6 Period ]])</f>
        <v>-0.64170999999999978</v>
      </c>
      <c r="O969" s="82">
        <f>Table8[[#This Row],[Erorr 2]]^2</f>
        <v>0.4117917240999997</v>
      </c>
      <c r="P969" s="82">
        <f>ABS(Table8[[#This Row],[Erorr 2]])</f>
        <v>0.64170999999999978</v>
      </c>
      <c r="Q969" s="83">
        <f>Table8[[#This Row],[Abs Erorr 4]]/Table8[[#This Row],[Adj Close]]</f>
        <v>2.538068455982976E-2</v>
      </c>
    </row>
    <row r="970" spans="6:17" x14ac:dyDescent="0.25">
      <c r="F970" s="50">
        <v>44868</v>
      </c>
      <c r="G970" s="51">
        <v>24.934000000000001</v>
      </c>
      <c r="H970" s="82">
        <f t="shared" si="30"/>
        <v>25.801919999999999</v>
      </c>
      <c r="I970" s="82">
        <f>(Table8[[#This Row],[Adj Close]]-Table8[[#This Row],[Forecast 3 Period]])</f>
        <v>-0.86791999999999803</v>
      </c>
      <c r="J970" s="82">
        <f>Table8[[#This Row],[Erorr ]]^2</f>
        <v>0.75328512639999656</v>
      </c>
      <c r="K970" s="82">
        <f>ABS(Table8[[#This Row],[Erorr ]])</f>
        <v>0.86791999999999803</v>
      </c>
      <c r="L970" s="83">
        <f>Table8[[#This Row],[Abs Erorr ]]/Table8[[#This Row],[Adj Close]]</f>
        <v>3.4808694954680273E-2</v>
      </c>
      <c r="M970" s="85">
        <f t="shared" si="31"/>
        <v>25.828580000000002</v>
      </c>
      <c r="N970" s="82">
        <f>(Table8[[#This Row],[Adj Close]]-Table8[[#This Row],[Forecast 6 Period ]])</f>
        <v>-0.89458000000000126</v>
      </c>
      <c r="O970" s="82">
        <f>Table8[[#This Row],[Erorr 2]]^2</f>
        <v>0.80027337640000229</v>
      </c>
      <c r="P970" s="82">
        <f>ABS(Table8[[#This Row],[Erorr 2]])</f>
        <v>0.89458000000000126</v>
      </c>
      <c r="Q970" s="83">
        <f>Table8[[#This Row],[Abs Erorr 4]]/Table8[[#This Row],[Adj Close]]</f>
        <v>3.5877917702735268E-2</v>
      </c>
    </row>
    <row r="971" spans="6:17" x14ac:dyDescent="0.25">
      <c r="F971" s="50">
        <v>44869</v>
      </c>
      <c r="G971" s="51">
        <v>25.972899999999999</v>
      </c>
      <c r="H971" s="82">
        <f t="shared" si="30"/>
        <v>25.455310000000001</v>
      </c>
      <c r="I971" s="82">
        <f>(Table8[[#This Row],[Adj Close]]-Table8[[#This Row],[Forecast 3 Period]])</f>
        <v>0.51758999999999844</v>
      </c>
      <c r="J971" s="82">
        <f>Table8[[#This Row],[Erorr ]]^2</f>
        <v>0.2678994080999984</v>
      </c>
      <c r="K971" s="82">
        <f>ABS(Table8[[#This Row],[Erorr ]])</f>
        <v>0.51758999999999844</v>
      </c>
      <c r="L971" s="83">
        <f>Table8[[#This Row],[Abs Erorr ]]/Table8[[#This Row],[Adj Close]]</f>
        <v>1.9928078882219483E-2</v>
      </c>
      <c r="M971" s="85">
        <f t="shared" si="31"/>
        <v>25.622630000000001</v>
      </c>
      <c r="N971" s="82">
        <f>(Table8[[#This Row],[Adj Close]]-Table8[[#This Row],[Forecast 6 Period ]])</f>
        <v>0.3502699999999983</v>
      </c>
      <c r="O971" s="82">
        <f>Table8[[#This Row],[Erorr 2]]^2</f>
        <v>0.12268907289999881</v>
      </c>
      <c r="P971" s="82">
        <f>ABS(Table8[[#This Row],[Erorr 2]])</f>
        <v>0.3502699999999983</v>
      </c>
      <c r="Q971" s="83">
        <f>Table8[[#This Row],[Abs Erorr 4]]/Table8[[#This Row],[Adj Close]]</f>
        <v>1.3485979617216341E-2</v>
      </c>
    </row>
    <row r="972" spans="6:17" x14ac:dyDescent="0.25">
      <c r="F972" s="50">
        <v>44872</v>
      </c>
      <c r="G972" s="51">
        <v>25.936199999999999</v>
      </c>
      <c r="H972" s="82">
        <f t="shared" si="30"/>
        <v>25.45438</v>
      </c>
      <c r="I972" s="82">
        <f>(Table8[[#This Row],[Adj Close]]-Table8[[#This Row],[Forecast 3 Period]])</f>
        <v>0.48181999999999903</v>
      </c>
      <c r="J972" s="82">
        <f>Table8[[#This Row],[Erorr ]]^2</f>
        <v>0.23215051239999906</v>
      </c>
      <c r="K972" s="82">
        <f>ABS(Table8[[#This Row],[Erorr ]])</f>
        <v>0.48181999999999903</v>
      </c>
      <c r="L972" s="83">
        <f>Table8[[#This Row],[Abs Erorr ]]/Table8[[#This Row],[Adj Close]]</f>
        <v>1.8577123865485268E-2</v>
      </c>
      <c r="M972" s="85">
        <f t="shared" si="31"/>
        <v>25.69894</v>
      </c>
      <c r="N972" s="82">
        <f>(Table8[[#This Row],[Adj Close]]-Table8[[#This Row],[Forecast 6 Period ]])</f>
        <v>0.23725999999999914</v>
      </c>
      <c r="O972" s="82">
        <f>Table8[[#This Row],[Erorr 2]]^2</f>
        <v>5.6292307599999591E-2</v>
      </c>
      <c r="P972" s="82">
        <f>ABS(Table8[[#This Row],[Erorr 2]])</f>
        <v>0.23725999999999914</v>
      </c>
      <c r="Q972" s="83">
        <f>Table8[[#This Row],[Abs Erorr 4]]/Table8[[#This Row],[Adj Close]]</f>
        <v>9.1478319877236897E-3</v>
      </c>
    </row>
    <row r="973" spans="6:17" x14ac:dyDescent="0.25">
      <c r="F973" s="50">
        <v>44873</v>
      </c>
      <c r="G973" s="51">
        <v>26.248699999999999</v>
      </c>
      <c r="H973" s="82">
        <f t="shared" si="30"/>
        <v>25.646550000000001</v>
      </c>
      <c r="I973" s="82">
        <f>(Table8[[#This Row],[Adj Close]]-Table8[[#This Row],[Forecast 3 Period]])</f>
        <v>0.60214999999999819</v>
      </c>
      <c r="J973" s="82">
        <f>Table8[[#This Row],[Erorr ]]^2</f>
        <v>0.36258462249999779</v>
      </c>
      <c r="K973" s="82">
        <f>ABS(Table8[[#This Row],[Erorr ]])</f>
        <v>0.60214999999999819</v>
      </c>
      <c r="L973" s="83">
        <f>Table8[[#This Row],[Abs Erorr ]]/Table8[[#This Row],[Adj Close]]</f>
        <v>2.2940183704335766E-2</v>
      </c>
      <c r="M973" s="85">
        <f t="shared" si="31"/>
        <v>25.654820000000001</v>
      </c>
      <c r="N973" s="82">
        <f>(Table8[[#This Row],[Adj Close]]-Table8[[#This Row],[Forecast 6 Period ]])</f>
        <v>0.59387999999999863</v>
      </c>
      <c r="O973" s="82">
        <f>Table8[[#This Row],[Erorr 2]]^2</f>
        <v>0.35269345439999839</v>
      </c>
      <c r="P973" s="82">
        <f>ABS(Table8[[#This Row],[Erorr 2]])</f>
        <v>0.59387999999999863</v>
      </c>
      <c r="Q973" s="83">
        <f>Table8[[#This Row],[Abs Erorr 4]]/Table8[[#This Row],[Adj Close]]</f>
        <v>2.262512048215716E-2</v>
      </c>
    </row>
    <row r="974" spans="6:17" x14ac:dyDescent="0.25">
      <c r="F974" s="50">
        <v>44874</v>
      </c>
      <c r="G974" s="51">
        <v>24.7317</v>
      </c>
      <c r="H974" s="82">
        <f t="shared" si="30"/>
        <v>26.072209999999998</v>
      </c>
      <c r="I974" s="82">
        <f>(Table8[[#This Row],[Adj Close]]-Table8[[#This Row],[Forecast 3 Period]])</f>
        <v>-1.3405099999999983</v>
      </c>
      <c r="J974" s="82">
        <f>Table8[[#This Row],[Erorr ]]^2</f>
        <v>1.7969670600999954</v>
      </c>
      <c r="K974" s="82">
        <f>ABS(Table8[[#This Row],[Erorr ]])</f>
        <v>1.3405099999999983</v>
      </c>
      <c r="L974" s="83">
        <f>Table8[[#This Row],[Abs Erorr ]]/Table8[[#This Row],[Adj Close]]</f>
        <v>5.4202096903973374E-2</v>
      </c>
      <c r="M974" s="85">
        <f t="shared" si="31"/>
        <v>25.778930000000003</v>
      </c>
      <c r="N974" s="82">
        <f>(Table8[[#This Row],[Adj Close]]-Table8[[#This Row],[Forecast 6 Period ]])</f>
        <v>-1.0472300000000025</v>
      </c>
      <c r="O974" s="82">
        <f>Table8[[#This Row],[Erorr 2]]^2</f>
        <v>1.0966906729000054</v>
      </c>
      <c r="P974" s="82">
        <f>ABS(Table8[[#This Row],[Erorr 2]])</f>
        <v>1.0472300000000025</v>
      </c>
      <c r="Q974" s="83">
        <f>Table8[[#This Row],[Abs Erorr 4]]/Table8[[#This Row],[Adj Close]]</f>
        <v>4.2343631857090398E-2</v>
      </c>
    </row>
    <row r="975" spans="6:17" x14ac:dyDescent="0.25">
      <c r="F975" s="50">
        <v>44875</v>
      </c>
      <c r="G975" s="51">
        <v>27.517499999999998</v>
      </c>
      <c r="H975" s="82">
        <f t="shared" si="30"/>
        <v>25.54815</v>
      </c>
      <c r="I975" s="82">
        <f>(Table8[[#This Row],[Adj Close]]-Table8[[#This Row],[Forecast 3 Period]])</f>
        <v>1.9693499999999986</v>
      </c>
      <c r="J975" s="82">
        <f>Table8[[#This Row],[Erorr ]]^2</f>
        <v>3.8783394224999945</v>
      </c>
      <c r="K975" s="82">
        <f>ABS(Table8[[#This Row],[Erorr ]])</f>
        <v>1.9693499999999986</v>
      </c>
      <c r="L975" s="83">
        <f>Table8[[#This Row],[Abs Erorr ]]/Table8[[#This Row],[Adj Close]]</f>
        <v>7.156718451894245E-2</v>
      </c>
      <c r="M975" s="85">
        <f t="shared" si="31"/>
        <v>25.599640000000001</v>
      </c>
      <c r="N975" s="82">
        <f>(Table8[[#This Row],[Adj Close]]-Table8[[#This Row],[Forecast 6 Period ]])</f>
        <v>1.9178599999999975</v>
      </c>
      <c r="O975" s="82">
        <f>Table8[[#This Row],[Erorr 2]]^2</f>
        <v>3.6781869795999902</v>
      </c>
      <c r="P975" s="82">
        <f>ABS(Table8[[#This Row],[Erorr 2]])</f>
        <v>1.9178599999999975</v>
      </c>
      <c r="Q975" s="83">
        <f>Table8[[#This Row],[Abs Erorr 4]]/Table8[[#This Row],[Adj Close]]</f>
        <v>6.96960116289633E-2</v>
      </c>
    </row>
    <row r="976" spans="6:17" x14ac:dyDescent="0.25">
      <c r="F976" s="50">
        <v>44876</v>
      </c>
      <c r="G976" s="51">
        <v>30.6526</v>
      </c>
      <c r="H976" s="82">
        <f t="shared" si="30"/>
        <v>26.301120000000001</v>
      </c>
      <c r="I976" s="82">
        <f>(Table8[[#This Row],[Adj Close]]-Table8[[#This Row],[Forecast 3 Period]])</f>
        <v>4.3514799999999987</v>
      </c>
      <c r="J976" s="82">
        <f>Table8[[#This Row],[Erorr ]]^2</f>
        <v>18.935378190399987</v>
      </c>
      <c r="K976" s="82">
        <f>ABS(Table8[[#This Row],[Erorr ]])</f>
        <v>4.3514799999999987</v>
      </c>
      <c r="L976" s="83">
        <f>Table8[[#This Row],[Abs Erorr ]]/Table8[[#This Row],[Adj Close]]</f>
        <v>0.14196120394354797</v>
      </c>
      <c r="M976" s="85">
        <f t="shared" si="31"/>
        <v>25.977510000000002</v>
      </c>
      <c r="N976" s="82">
        <f>(Table8[[#This Row],[Adj Close]]-Table8[[#This Row],[Forecast 6 Period ]])</f>
        <v>4.6750899999999973</v>
      </c>
      <c r="O976" s="82">
        <f>Table8[[#This Row],[Erorr 2]]^2</f>
        <v>21.856466508099974</v>
      </c>
      <c r="P976" s="82">
        <f>ABS(Table8[[#This Row],[Erorr 2]])</f>
        <v>4.6750899999999973</v>
      </c>
      <c r="Q976" s="83">
        <f>Table8[[#This Row],[Abs Erorr 4]]/Table8[[#This Row],[Adj Close]]</f>
        <v>0.15251854655070035</v>
      </c>
    </row>
    <row r="977" spans="6:17" x14ac:dyDescent="0.25">
      <c r="F977" s="50">
        <v>44879</v>
      </c>
      <c r="G977" s="51">
        <v>30.441199999999998</v>
      </c>
      <c r="H977" s="82">
        <f t="shared" si="30"/>
        <v>27.935799999999997</v>
      </c>
      <c r="I977" s="82">
        <f>(Table8[[#This Row],[Adj Close]]-Table8[[#This Row],[Forecast 3 Period]])</f>
        <v>2.5054000000000016</v>
      </c>
      <c r="J977" s="82">
        <f>Table8[[#This Row],[Erorr ]]^2</f>
        <v>6.2770291600000085</v>
      </c>
      <c r="K977" s="82">
        <f>ABS(Table8[[#This Row],[Erorr ]])</f>
        <v>2.5054000000000016</v>
      </c>
      <c r="L977" s="83">
        <f>Table8[[#This Row],[Abs Erorr ]]/Table8[[#This Row],[Adj Close]]</f>
        <v>8.2302931553289674E-2</v>
      </c>
      <c r="M977" s="85">
        <f t="shared" si="31"/>
        <v>27.02101</v>
      </c>
      <c r="N977" s="82">
        <f>(Table8[[#This Row],[Adj Close]]-Table8[[#This Row],[Forecast 6 Period ]])</f>
        <v>3.4201899999999981</v>
      </c>
      <c r="O977" s="82">
        <f>Table8[[#This Row],[Erorr 2]]^2</f>
        <v>11.697699636099987</v>
      </c>
      <c r="P977" s="82">
        <f>ABS(Table8[[#This Row],[Erorr 2]])</f>
        <v>3.4201899999999981</v>
      </c>
      <c r="Q977" s="83">
        <f>Table8[[#This Row],[Abs Erorr 4]]/Table8[[#This Row],[Adj Close]]</f>
        <v>0.11235398078919354</v>
      </c>
    </row>
    <row r="978" spans="6:17" x14ac:dyDescent="0.25">
      <c r="F978" s="50">
        <v>44880</v>
      </c>
      <c r="G978" s="51">
        <v>30.753799999999998</v>
      </c>
      <c r="H978" s="82">
        <f t="shared" si="30"/>
        <v>29.627509999999994</v>
      </c>
      <c r="I978" s="82">
        <f>(Table8[[#This Row],[Adj Close]]-Table8[[#This Row],[Forecast 3 Period]])</f>
        <v>1.1262900000000045</v>
      </c>
      <c r="J978" s="82">
        <f>Table8[[#This Row],[Erorr ]]^2</f>
        <v>1.26852916410001</v>
      </c>
      <c r="K978" s="82">
        <f>ABS(Table8[[#This Row],[Erorr ]])</f>
        <v>1.1262900000000045</v>
      </c>
      <c r="L978" s="83">
        <f>Table8[[#This Row],[Abs Erorr ]]/Table8[[#This Row],[Adj Close]]</f>
        <v>3.6622791329852071E-2</v>
      </c>
      <c r="M978" s="85">
        <f t="shared" si="31"/>
        <v>27.887090000000001</v>
      </c>
      <c r="N978" s="82">
        <f>(Table8[[#This Row],[Adj Close]]-Table8[[#This Row],[Forecast 6 Period ]])</f>
        <v>2.8667099999999976</v>
      </c>
      <c r="O978" s="82">
        <f>Table8[[#This Row],[Erorr 2]]^2</f>
        <v>8.2180262240999866</v>
      </c>
      <c r="P978" s="82">
        <f>ABS(Table8[[#This Row],[Erorr 2]])</f>
        <v>2.8667099999999976</v>
      </c>
      <c r="Q978" s="83">
        <f>Table8[[#This Row],[Abs Erorr 4]]/Table8[[#This Row],[Adj Close]]</f>
        <v>9.3214822233349953E-2</v>
      </c>
    </row>
    <row r="979" spans="6:17" x14ac:dyDescent="0.25">
      <c r="F979" s="50">
        <v>44881</v>
      </c>
      <c r="G979" s="51">
        <v>29.577000000000002</v>
      </c>
      <c r="H979" s="82">
        <f t="shared" si="30"/>
        <v>30.629659999999998</v>
      </c>
      <c r="I979" s="82">
        <f>(Table8[[#This Row],[Adj Close]]-Table8[[#This Row],[Forecast 3 Period]])</f>
        <v>-1.0526599999999959</v>
      </c>
      <c r="J979" s="82">
        <f>Table8[[#This Row],[Erorr ]]^2</f>
        <v>1.1080930755999914</v>
      </c>
      <c r="K979" s="82">
        <f>ABS(Table8[[#This Row],[Erorr ]])</f>
        <v>1.0526599999999959</v>
      </c>
      <c r="L979" s="83">
        <f>Table8[[#This Row],[Abs Erorr ]]/Table8[[#This Row],[Adj Close]]</f>
        <v>3.5590492612502821E-2</v>
      </c>
      <c r="M979" s="85">
        <f t="shared" si="31"/>
        <v>28.971060000000001</v>
      </c>
      <c r="N979" s="82">
        <f>(Table8[[#This Row],[Adj Close]]-Table8[[#This Row],[Forecast 6 Period ]])</f>
        <v>0.60594000000000037</v>
      </c>
      <c r="O979" s="82">
        <f>Table8[[#This Row],[Erorr 2]]^2</f>
        <v>0.36716328360000045</v>
      </c>
      <c r="P979" s="82">
        <f>ABS(Table8[[#This Row],[Erorr 2]])</f>
        <v>0.60594000000000037</v>
      </c>
      <c r="Q979" s="83">
        <f>Table8[[#This Row],[Abs Erorr 4]]/Table8[[#This Row],[Adj Close]]</f>
        <v>2.0486864793589625E-2</v>
      </c>
    </row>
    <row r="980" spans="6:17" x14ac:dyDescent="0.25">
      <c r="F980" s="50">
        <v>44882</v>
      </c>
      <c r="G980" s="51">
        <v>29.972300000000001</v>
      </c>
      <c r="H980" s="82">
        <f t="shared" si="30"/>
        <v>30.189299999999999</v>
      </c>
      <c r="I980" s="82">
        <f>(Table8[[#This Row],[Adj Close]]-Table8[[#This Row],[Forecast 3 Period]])</f>
        <v>-0.21699999999999875</v>
      </c>
      <c r="J980" s="82">
        <f>Table8[[#This Row],[Erorr ]]^2</f>
        <v>4.7088999999999458E-2</v>
      </c>
      <c r="K980" s="82">
        <f>ABS(Table8[[#This Row],[Erorr ]])</f>
        <v>0.21699999999999875</v>
      </c>
      <c r="L980" s="83">
        <f>Table8[[#This Row],[Abs Erorr ]]/Table8[[#This Row],[Adj Close]]</f>
        <v>7.2400182835484347E-3</v>
      </c>
      <c r="M980" s="85">
        <f t="shared" si="31"/>
        <v>29.509840000000001</v>
      </c>
      <c r="N980" s="82">
        <f>(Table8[[#This Row],[Adj Close]]-Table8[[#This Row],[Forecast 6 Period ]])</f>
        <v>0.46246000000000009</v>
      </c>
      <c r="O980" s="82">
        <f>Table8[[#This Row],[Erorr 2]]^2</f>
        <v>0.21386925160000009</v>
      </c>
      <c r="P980" s="82">
        <f>ABS(Table8[[#This Row],[Erorr 2]])</f>
        <v>0.46246000000000009</v>
      </c>
      <c r="Q980" s="83">
        <f>Table8[[#This Row],[Abs Erorr 4]]/Table8[[#This Row],[Adj Close]]</f>
        <v>1.5429579978847138E-2</v>
      </c>
    </row>
    <row r="981" spans="6:17" x14ac:dyDescent="0.25">
      <c r="F981" s="50">
        <v>44883</v>
      </c>
      <c r="G981" s="51">
        <v>30.413599999999999</v>
      </c>
      <c r="H981" s="82">
        <f t="shared" si="30"/>
        <v>30.088160000000002</v>
      </c>
      <c r="I981" s="82">
        <f>(Table8[[#This Row],[Adj Close]]-Table8[[#This Row],[Forecast 3 Period]])</f>
        <v>0.32543999999999684</v>
      </c>
      <c r="J981" s="82">
        <f>Table8[[#This Row],[Erorr ]]^2</f>
        <v>0.10591119359999794</v>
      </c>
      <c r="K981" s="82">
        <f>ABS(Table8[[#This Row],[Erorr ]])</f>
        <v>0.32543999999999684</v>
      </c>
      <c r="L981" s="83">
        <f>Table8[[#This Row],[Abs Erorr ]]/Table8[[#This Row],[Adj Close]]</f>
        <v>1.0700476102796013E-2</v>
      </c>
      <c r="M981" s="85">
        <f t="shared" si="31"/>
        <v>29.965870000000002</v>
      </c>
      <c r="N981" s="82">
        <f>(Table8[[#This Row],[Adj Close]]-Table8[[#This Row],[Forecast 6 Period ]])</f>
        <v>0.44772999999999641</v>
      </c>
      <c r="O981" s="82">
        <f>Table8[[#This Row],[Erorr 2]]^2</f>
        <v>0.20046215289999678</v>
      </c>
      <c r="P981" s="82">
        <f>ABS(Table8[[#This Row],[Erorr 2]])</f>
        <v>0.44772999999999641</v>
      </c>
      <c r="Q981" s="83">
        <f>Table8[[#This Row],[Abs Erorr 4]]/Table8[[#This Row],[Adj Close]]</f>
        <v>1.4721374648183589E-2</v>
      </c>
    </row>
    <row r="982" spans="6:17" x14ac:dyDescent="0.25">
      <c r="F982" s="50">
        <v>44886</v>
      </c>
      <c r="G982" s="51">
        <v>29.7424</v>
      </c>
      <c r="H982" s="82">
        <f t="shared" si="30"/>
        <v>30.030230000000003</v>
      </c>
      <c r="I982" s="82">
        <f>(Table8[[#This Row],[Adj Close]]-Table8[[#This Row],[Forecast 3 Period]])</f>
        <v>-0.28783000000000314</v>
      </c>
      <c r="J982" s="82">
        <f>Table8[[#This Row],[Erorr ]]^2</f>
        <v>8.2846108900001811E-2</v>
      </c>
      <c r="K982" s="82">
        <f>ABS(Table8[[#This Row],[Erorr ]])</f>
        <v>0.28783000000000314</v>
      </c>
      <c r="L982" s="83">
        <f>Table8[[#This Row],[Abs Erorr ]]/Table8[[#This Row],[Adj Close]]</f>
        <v>9.6774302006564072E-3</v>
      </c>
      <c r="M982" s="85">
        <f t="shared" si="31"/>
        <v>30.252720000000004</v>
      </c>
      <c r="N982" s="82">
        <f>(Table8[[#This Row],[Adj Close]]-Table8[[#This Row],[Forecast 6 Period ]])</f>
        <v>-0.51032000000000366</v>
      </c>
      <c r="O982" s="82">
        <f>Table8[[#This Row],[Erorr 2]]^2</f>
        <v>0.26042650240000376</v>
      </c>
      <c r="P982" s="82">
        <f>ABS(Table8[[#This Row],[Erorr 2]])</f>
        <v>0.51032000000000366</v>
      </c>
      <c r="Q982" s="83">
        <f>Table8[[#This Row],[Abs Erorr 4]]/Table8[[#This Row],[Adj Close]]</f>
        <v>1.7157996664694298E-2</v>
      </c>
    </row>
    <row r="983" spans="6:17" x14ac:dyDescent="0.25">
      <c r="F983" s="50">
        <v>44887</v>
      </c>
      <c r="G983" s="51">
        <v>30.956</v>
      </c>
      <c r="H983" s="82">
        <f t="shared" si="30"/>
        <v>30.012729999999998</v>
      </c>
      <c r="I983" s="82">
        <f>(Table8[[#This Row],[Adj Close]]-Table8[[#This Row],[Forecast 3 Period]])</f>
        <v>0.94327000000000183</v>
      </c>
      <c r="J983" s="82">
        <f>Table8[[#This Row],[Erorr ]]^2</f>
        <v>0.88975829290000341</v>
      </c>
      <c r="K983" s="82">
        <f>ABS(Table8[[#This Row],[Erorr ]])</f>
        <v>0.94327000000000183</v>
      </c>
      <c r="L983" s="83">
        <f>Table8[[#This Row],[Abs Erorr ]]/Table8[[#This Row],[Adj Close]]</f>
        <v>3.0471314123271802E-2</v>
      </c>
      <c r="M983" s="85">
        <f t="shared" si="31"/>
        <v>30.060560000000002</v>
      </c>
      <c r="N983" s="82">
        <f>(Table8[[#This Row],[Adj Close]]-Table8[[#This Row],[Forecast 6 Period ]])</f>
        <v>0.89543999999999713</v>
      </c>
      <c r="O983" s="82">
        <f>Table8[[#This Row],[Erorr 2]]^2</f>
        <v>0.8018127935999948</v>
      </c>
      <c r="P983" s="82">
        <f>ABS(Table8[[#This Row],[Erorr 2]])</f>
        <v>0.89543999999999713</v>
      </c>
      <c r="Q983" s="83">
        <f>Table8[[#This Row],[Abs Erorr 4]]/Table8[[#This Row],[Adj Close]]</f>
        <v>2.8926217857604249E-2</v>
      </c>
    </row>
    <row r="984" spans="6:17" x14ac:dyDescent="0.25">
      <c r="F984" s="50">
        <v>44888</v>
      </c>
      <c r="G984" s="51">
        <v>31.038799999999998</v>
      </c>
      <c r="H984" s="82">
        <f t="shared" si="30"/>
        <v>30.429200000000002</v>
      </c>
      <c r="I984" s="82">
        <f>(Table8[[#This Row],[Adj Close]]-Table8[[#This Row],[Forecast 3 Period]])</f>
        <v>0.60959999999999681</v>
      </c>
      <c r="J984" s="82">
        <f>Table8[[#This Row],[Erorr ]]^2</f>
        <v>0.37161215999999614</v>
      </c>
      <c r="K984" s="82">
        <f>ABS(Table8[[#This Row],[Erorr ]])</f>
        <v>0.60959999999999681</v>
      </c>
      <c r="L984" s="83">
        <f>Table8[[#This Row],[Abs Erorr ]]/Table8[[#This Row],[Adj Close]]</f>
        <v>1.9639934533551454E-2</v>
      </c>
      <c r="M984" s="85">
        <f t="shared" si="31"/>
        <v>30.249939999999999</v>
      </c>
      <c r="N984" s="82">
        <f>(Table8[[#This Row],[Adj Close]]-Table8[[#This Row],[Forecast 6 Period ]])</f>
        <v>0.78885999999999967</v>
      </c>
      <c r="O984" s="82">
        <f>Table8[[#This Row],[Erorr 2]]^2</f>
        <v>0.62230009959999943</v>
      </c>
      <c r="P984" s="82">
        <f>ABS(Table8[[#This Row],[Erorr 2]])</f>
        <v>0.78885999999999967</v>
      </c>
      <c r="Q984" s="83">
        <f>Table8[[#This Row],[Abs Erorr 4]]/Table8[[#This Row],[Adj Close]]</f>
        <v>2.5415286673453861E-2</v>
      </c>
    </row>
    <row r="985" spans="6:17" x14ac:dyDescent="0.25">
      <c r="F985" s="50">
        <v>44890</v>
      </c>
      <c r="G985" s="51">
        <v>31.571999999999999</v>
      </c>
      <c r="H985" s="82">
        <f t="shared" si="30"/>
        <v>30.625039999999998</v>
      </c>
      <c r="I985" s="82">
        <f>(Table8[[#This Row],[Adj Close]]-Table8[[#This Row],[Forecast 3 Period]])</f>
        <v>0.94696000000000069</v>
      </c>
      <c r="J985" s="82">
        <f>Table8[[#This Row],[Erorr ]]^2</f>
        <v>0.89673324160000134</v>
      </c>
      <c r="K985" s="82">
        <f>ABS(Table8[[#This Row],[Erorr ]])</f>
        <v>0.94696000000000069</v>
      </c>
      <c r="L985" s="83">
        <f>Table8[[#This Row],[Abs Erorr ]]/Table8[[#This Row],[Adj Close]]</f>
        <v>2.9993665273026757E-2</v>
      </c>
      <c r="M985" s="85">
        <f t="shared" si="31"/>
        <v>30.385090000000002</v>
      </c>
      <c r="N985" s="82">
        <f>(Table8[[#This Row],[Adj Close]]-Table8[[#This Row],[Forecast 6 Period ]])</f>
        <v>1.1869099999999975</v>
      </c>
      <c r="O985" s="82">
        <f>Table8[[#This Row],[Erorr 2]]^2</f>
        <v>1.4087553480999939</v>
      </c>
      <c r="P985" s="82">
        <f>ABS(Table8[[#This Row],[Erorr 2]])</f>
        <v>1.1869099999999975</v>
      </c>
      <c r="Q985" s="83">
        <f>Table8[[#This Row],[Abs Erorr 4]]/Table8[[#This Row],[Adj Close]]</f>
        <v>3.7593753959204279E-2</v>
      </c>
    </row>
    <row r="986" spans="6:17" x14ac:dyDescent="0.25">
      <c r="F986" s="50">
        <v>44893</v>
      </c>
      <c r="G986" s="51">
        <v>29.797599999999999</v>
      </c>
      <c r="H986" s="82">
        <f t="shared" si="30"/>
        <v>31.227239999999998</v>
      </c>
      <c r="I986" s="82">
        <f>(Table8[[#This Row],[Adj Close]]-Table8[[#This Row],[Forecast 3 Period]])</f>
        <v>-1.4296399999999991</v>
      </c>
      <c r="J986" s="82">
        <f>Table8[[#This Row],[Erorr ]]^2</f>
        <v>2.0438705295999977</v>
      </c>
      <c r="K986" s="82">
        <f>ABS(Table8[[#This Row],[Erorr ]])</f>
        <v>1.4296399999999991</v>
      </c>
      <c r="L986" s="83">
        <f>Table8[[#This Row],[Abs Erorr ]]/Table8[[#This Row],[Adj Close]]</f>
        <v>4.7978360673342789E-2</v>
      </c>
      <c r="M986" s="85">
        <f t="shared" si="31"/>
        <v>30.700430000000004</v>
      </c>
      <c r="N986" s="82">
        <f>(Table8[[#This Row],[Adj Close]]-Table8[[#This Row],[Forecast 6 Period ]])</f>
        <v>-0.90283000000000513</v>
      </c>
      <c r="O986" s="82">
        <f>Table8[[#This Row],[Erorr 2]]^2</f>
        <v>0.81510200890000928</v>
      </c>
      <c r="P986" s="82">
        <f>ABS(Table8[[#This Row],[Erorr 2]])</f>
        <v>0.90283000000000513</v>
      </c>
      <c r="Q986" s="83">
        <f>Table8[[#This Row],[Abs Erorr 4]]/Table8[[#This Row],[Adj Close]]</f>
        <v>3.029874889252843E-2</v>
      </c>
    </row>
    <row r="987" spans="6:17" x14ac:dyDescent="0.25">
      <c r="F987" s="50">
        <v>44894</v>
      </c>
      <c r="G987" s="51">
        <v>29.843599999999999</v>
      </c>
      <c r="H987" s="82">
        <f t="shared" si="30"/>
        <v>30.702279999999995</v>
      </c>
      <c r="I987" s="82">
        <f>(Table8[[#This Row],[Adj Close]]-Table8[[#This Row],[Forecast 3 Period]])</f>
        <v>-0.85867999999999611</v>
      </c>
      <c r="J987" s="82">
        <f>Table8[[#This Row],[Erorr ]]^2</f>
        <v>0.73733134239999332</v>
      </c>
      <c r="K987" s="82">
        <f>ABS(Table8[[#This Row],[Erorr ]])</f>
        <v>0.85867999999999611</v>
      </c>
      <c r="L987" s="83">
        <f>Table8[[#This Row],[Abs Erorr ]]/Table8[[#This Row],[Adj Close]]</f>
        <v>2.8772668176761388E-2</v>
      </c>
      <c r="M987" s="85">
        <f t="shared" si="31"/>
        <v>30.688480000000002</v>
      </c>
      <c r="N987" s="82">
        <f>(Table8[[#This Row],[Adj Close]]-Table8[[#This Row],[Forecast 6 Period ]])</f>
        <v>-0.84488000000000341</v>
      </c>
      <c r="O987" s="82">
        <f>Table8[[#This Row],[Erorr 2]]^2</f>
        <v>0.71382221440000571</v>
      </c>
      <c r="P987" s="82">
        <f>ABS(Table8[[#This Row],[Erorr 2]])</f>
        <v>0.84488000000000341</v>
      </c>
      <c r="Q987" s="83">
        <f>Table8[[#This Row],[Abs Erorr 4]]/Table8[[#This Row],[Adj Close]]</f>
        <v>2.8310257475639783E-2</v>
      </c>
    </row>
    <row r="988" spans="6:17" x14ac:dyDescent="0.25">
      <c r="F988" s="50">
        <v>44895</v>
      </c>
      <c r="G988" s="51">
        <v>30.174600000000002</v>
      </c>
      <c r="H988" s="82">
        <f t="shared" si="30"/>
        <v>30.348319999999998</v>
      </c>
      <c r="I988" s="82">
        <f>(Table8[[#This Row],[Adj Close]]-Table8[[#This Row],[Forecast 3 Period]])</f>
        <v>-0.17371999999999588</v>
      </c>
      <c r="J988" s="82">
        <f>Table8[[#This Row],[Erorr ]]^2</f>
        <v>3.0178638399998566E-2</v>
      </c>
      <c r="K988" s="82">
        <f>ABS(Table8[[#This Row],[Erorr ]])</f>
        <v>0.17371999999999588</v>
      </c>
      <c r="L988" s="83">
        <f>Table8[[#This Row],[Abs Erorr ]]/Table8[[#This Row],[Adj Close]]</f>
        <v>5.7571599954927607E-3</v>
      </c>
      <c r="M988" s="85">
        <f t="shared" si="31"/>
        <v>30.520240000000001</v>
      </c>
      <c r="N988" s="82">
        <f>(Table8[[#This Row],[Adj Close]]-Table8[[#This Row],[Forecast 6 Period ]])</f>
        <v>-0.3456399999999995</v>
      </c>
      <c r="O988" s="82">
        <f>Table8[[#This Row],[Erorr 2]]^2</f>
        <v>0.11946700959999966</v>
      </c>
      <c r="P988" s="82">
        <f>ABS(Table8[[#This Row],[Erorr 2]])</f>
        <v>0.3456399999999995</v>
      </c>
      <c r="Q988" s="83">
        <f>Table8[[#This Row],[Abs Erorr 4]]/Table8[[#This Row],[Adj Close]]</f>
        <v>1.1454667170401578E-2</v>
      </c>
    </row>
    <row r="989" spans="6:17" x14ac:dyDescent="0.25">
      <c r="F989" s="50">
        <v>44896</v>
      </c>
      <c r="G989" s="51">
        <v>30.781400000000001</v>
      </c>
      <c r="H989" s="82">
        <f t="shared" si="30"/>
        <v>29.962199999999999</v>
      </c>
      <c r="I989" s="82">
        <f>(Table8[[#This Row],[Adj Close]]-Table8[[#This Row],[Forecast 3 Period]])</f>
        <v>0.81920000000000215</v>
      </c>
      <c r="J989" s="82">
        <f>Table8[[#This Row],[Erorr ]]^2</f>
        <v>0.67108864000000357</v>
      </c>
      <c r="K989" s="82">
        <f>ABS(Table8[[#This Row],[Erorr ]])</f>
        <v>0.81920000000000215</v>
      </c>
      <c r="L989" s="83">
        <f>Table8[[#This Row],[Abs Erorr ]]/Table8[[#This Row],[Adj Close]]</f>
        <v>2.6613474370886382E-2</v>
      </c>
      <c r="M989" s="85">
        <f t="shared" si="31"/>
        <v>30.477040000000002</v>
      </c>
      <c r="N989" s="82">
        <f>(Table8[[#This Row],[Adj Close]]-Table8[[#This Row],[Forecast 6 Period ]])</f>
        <v>0.30435999999999908</v>
      </c>
      <c r="O989" s="82">
        <f>Table8[[#This Row],[Erorr 2]]^2</f>
        <v>9.2635009599999443E-2</v>
      </c>
      <c r="P989" s="82">
        <f>ABS(Table8[[#This Row],[Erorr 2]])</f>
        <v>0.30435999999999908</v>
      </c>
      <c r="Q989" s="83">
        <f>Table8[[#This Row],[Abs Erorr 4]]/Table8[[#This Row],[Adj Close]]</f>
        <v>9.8877893793004566E-3</v>
      </c>
    </row>
    <row r="990" spans="6:17" x14ac:dyDescent="0.25">
      <c r="F990" s="50">
        <v>44897</v>
      </c>
      <c r="G990" s="51">
        <v>30.542300000000001</v>
      </c>
      <c r="H990" s="82">
        <f t="shared" si="30"/>
        <v>30.318020000000001</v>
      </c>
      <c r="I990" s="82">
        <f>(Table8[[#This Row],[Adj Close]]-Table8[[#This Row],[Forecast 3 Period]])</f>
        <v>0.22428000000000026</v>
      </c>
      <c r="J990" s="82">
        <f>Table8[[#This Row],[Erorr ]]^2</f>
        <v>5.0301518400000113E-2</v>
      </c>
      <c r="K990" s="82">
        <f>ABS(Table8[[#This Row],[Erorr ]])</f>
        <v>0.22428000000000026</v>
      </c>
      <c r="L990" s="83">
        <f>Table8[[#This Row],[Abs Erorr ]]/Table8[[#This Row],[Adj Close]]</f>
        <v>7.3432583662658103E-3</v>
      </c>
      <c r="M990" s="85">
        <f t="shared" si="31"/>
        <v>30.380520000000004</v>
      </c>
      <c r="N990" s="82">
        <f>(Table8[[#This Row],[Adj Close]]-Table8[[#This Row],[Forecast 6 Period ]])</f>
        <v>0.1617799999999967</v>
      </c>
      <c r="O990" s="82">
        <f>Table8[[#This Row],[Erorr 2]]^2</f>
        <v>2.6172768399998932E-2</v>
      </c>
      <c r="P990" s="82">
        <f>ABS(Table8[[#This Row],[Erorr 2]])</f>
        <v>0.1617799999999967</v>
      </c>
      <c r="Q990" s="83">
        <f>Table8[[#This Row],[Abs Erorr 4]]/Table8[[#This Row],[Adj Close]]</f>
        <v>5.2969160803212822E-3</v>
      </c>
    </row>
    <row r="991" spans="6:17" x14ac:dyDescent="0.25">
      <c r="F991" s="50">
        <v>44900</v>
      </c>
      <c r="G991" s="51">
        <v>27.131399999999999</v>
      </c>
      <c r="H991" s="82">
        <f t="shared" si="30"/>
        <v>30.503720000000001</v>
      </c>
      <c r="I991" s="82">
        <f>(Table8[[#This Row],[Adj Close]]-Table8[[#This Row],[Forecast 3 Period]])</f>
        <v>-3.372320000000002</v>
      </c>
      <c r="J991" s="82">
        <f>Table8[[#This Row],[Erorr ]]^2</f>
        <v>11.372542182400013</v>
      </c>
      <c r="K991" s="82">
        <f>ABS(Table8[[#This Row],[Erorr ]])</f>
        <v>3.372320000000002</v>
      </c>
      <c r="L991" s="83">
        <f>Table8[[#This Row],[Abs Erorr ]]/Table8[[#This Row],[Adj Close]]</f>
        <v>0.12429583434691914</v>
      </c>
      <c r="M991" s="85">
        <f t="shared" si="31"/>
        <v>30.405340000000002</v>
      </c>
      <c r="N991" s="82">
        <f>(Table8[[#This Row],[Adj Close]]-Table8[[#This Row],[Forecast 6 Period ]])</f>
        <v>-3.2739400000000032</v>
      </c>
      <c r="O991" s="82">
        <f>Table8[[#This Row],[Erorr 2]]^2</f>
        <v>10.718683123600021</v>
      </c>
      <c r="P991" s="82">
        <f>ABS(Table8[[#This Row],[Erorr 2]])</f>
        <v>3.2739400000000032</v>
      </c>
      <c r="Q991" s="83">
        <f>Table8[[#This Row],[Abs Erorr 4]]/Table8[[#This Row],[Adj Close]]</f>
        <v>0.12066977745343047</v>
      </c>
    </row>
    <row r="992" spans="6:17" x14ac:dyDescent="0.25">
      <c r="F992" s="50">
        <v>44901</v>
      </c>
      <c r="G992" s="51">
        <v>27.021000000000001</v>
      </c>
      <c r="H992" s="82">
        <f t="shared" si="30"/>
        <v>29.249670000000002</v>
      </c>
      <c r="I992" s="82">
        <f>(Table8[[#This Row],[Adj Close]]-Table8[[#This Row],[Forecast 3 Period]])</f>
        <v>-2.228670000000001</v>
      </c>
      <c r="J992" s="82">
        <f>Table8[[#This Row],[Erorr ]]^2</f>
        <v>4.9669699689000044</v>
      </c>
      <c r="K992" s="82">
        <f>ABS(Table8[[#This Row],[Erorr ]])</f>
        <v>2.228670000000001</v>
      </c>
      <c r="L992" s="83">
        <f>Table8[[#This Row],[Abs Erorr ]]/Table8[[#This Row],[Adj Close]]</f>
        <v>8.247918285777732E-2</v>
      </c>
      <c r="M992" s="85">
        <f t="shared" si="31"/>
        <v>29.690059999999999</v>
      </c>
      <c r="N992" s="82">
        <f>(Table8[[#This Row],[Adj Close]]-Table8[[#This Row],[Forecast 6 Period ]])</f>
        <v>-2.6690599999999982</v>
      </c>
      <c r="O992" s="82">
        <f>Table8[[#This Row],[Erorr 2]]^2</f>
        <v>7.1238812835999905</v>
      </c>
      <c r="P992" s="82">
        <f>ABS(Table8[[#This Row],[Erorr 2]])</f>
        <v>2.6690599999999982</v>
      </c>
      <c r="Q992" s="83">
        <f>Table8[[#This Row],[Abs Erorr 4]]/Table8[[#This Row],[Adj Close]]</f>
        <v>9.8777247326153658E-2</v>
      </c>
    </row>
    <row r="993" spans="6:17" x14ac:dyDescent="0.25">
      <c r="F993" s="50">
        <v>44902</v>
      </c>
      <c r="G993" s="51">
        <v>26.634899999999998</v>
      </c>
      <c r="H993" s="82">
        <f t="shared" si="30"/>
        <v>28.110509999999998</v>
      </c>
      <c r="I993" s="82">
        <f>(Table8[[#This Row],[Adj Close]]-Table8[[#This Row],[Forecast 3 Period]])</f>
        <v>-1.4756099999999996</v>
      </c>
      <c r="J993" s="82">
        <f>Table8[[#This Row],[Erorr ]]^2</f>
        <v>2.1774248720999991</v>
      </c>
      <c r="K993" s="82">
        <f>ABS(Table8[[#This Row],[Erorr ]])</f>
        <v>1.4756099999999996</v>
      </c>
      <c r="L993" s="83">
        <f>Table8[[#This Row],[Abs Erorr ]]/Table8[[#This Row],[Adj Close]]</f>
        <v>5.540137188425711E-2</v>
      </c>
      <c r="M993" s="85">
        <f t="shared" si="31"/>
        <v>29.097040000000003</v>
      </c>
      <c r="N993" s="82">
        <f>(Table8[[#This Row],[Adj Close]]-Table8[[#This Row],[Forecast 6 Period ]])</f>
        <v>-2.4621400000000051</v>
      </c>
      <c r="O993" s="82">
        <f>Table8[[#This Row],[Erorr 2]]^2</f>
        <v>6.0621333796000254</v>
      </c>
      <c r="P993" s="82">
        <f>ABS(Table8[[#This Row],[Erorr 2]])</f>
        <v>2.4621400000000051</v>
      </c>
      <c r="Q993" s="83">
        <f>Table8[[#This Row],[Abs Erorr 4]]/Table8[[#This Row],[Adj Close]]</f>
        <v>9.2440369590274615E-2</v>
      </c>
    </row>
    <row r="994" spans="6:17" x14ac:dyDescent="0.25">
      <c r="F994" s="50">
        <v>44903</v>
      </c>
      <c r="G994" s="51">
        <v>26.359100000000002</v>
      </c>
      <c r="H994" s="82">
        <f t="shared" si="30"/>
        <v>26.899679999999996</v>
      </c>
      <c r="I994" s="82">
        <f>(Table8[[#This Row],[Adj Close]]-Table8[[#This Row],[Forecast 3 Period]])</f>
        <v>-0.54057999999999495</v>
      </c>
      <c r="J994" s="82">
        <f>Table8[[#This Row],[Erorr ]]^2</f>
        <v>0.29222673639999452</v>
      </c>
      <c r="K994" s="82">
        <f>ABS(Table8[[#This Row],[Erorr ]])</f>
        <v>0.54057999999999495</v>
      </c>
      <c r="L994" s="83">
        <f>Table8[[#This Row],[Abs Erorr ]]/Table8[[#This Row],[Adj Close]]</f>
        <v>2.0508287460497321E-2</v>
      </c>
      <c r="M994" s="85">
        <f t="shared" si="31"/>
        <v>28.361520000000002</v>
      </c>
      <c r="N994" s="82">
        <f>(Table8[[#This Row],[Adj Close]]-Table8[[#This Row],[Forecast 6 Period ]])</f>
        <v>-2.0024200000000008</v>
      </c>
      <c r="O994" s="82">
        <f>Table8[[#This Row],[Erorr 2]]^2</f>
        <v>4.0096858564000026</v>
      </c>
      <c r="P994" s="82">
        <f>ABS(Table8[[#This Row],[Erorr 2]])</f>
        <v>2.0024200000000008</v>
      </c>
      <c r="Q994" s="83">
        <f>Table8[[#This Row],[Abs Erorr 4]]/Table8[[#This Row],[Adj Close]]</f>
        <v>7.5966933620647159E-2</v>
      </c>
    </row>
    <row r="995" spans="6:17" x14ac:dyDescent="0.25">
      <c r="F995" s="50">
        <v>44904</v>
      </c>
      <c r="G995" s="51">
        <v>26.3965</v>
      </c>
      <c r="H995" s="82">
        <f t="shared" si="30"/>
        <v>26.640410000000003</v>
      </c>
      <c r="I995" s="82">
        <f>(Table8[[#This Row],[Adj Close]]-Table8[[#This Row],[Forecast 3 Period]])</f>
        <v>-0.24391000000000318</v>
      </c>
      <c r="J995" s="82">
        <f>Table8[[#This Row],[Erorr ]]^2</f>
        <v>5.9492088100001554E-2</v>
      </c>
      <c r="K995" s="82">
        <f>ABS(Table8[[#This Row],[Erorr ]])</f>
        <v>0.24391000000000318</v>
      </c>
      <c r="L995" s="83">
        <f>Table8[[#This Row],[Abs Erorr ]]/Table8[[#This Row],[Adj Close]]</f>
        <v>9.2402401833577633E-3</v>
      </c>
      <c r="M995" s="85">
        <f t="shared" si="31"/>
        <v>27.56165</v>
      </c>
      <c r="N995" s="82">
        <f>(Table8[[#This Row],[Adj Close]]-Table8[[#This Row],[Forecast 6 Period ]])</f>
        <v>-1.1651500000000006</v>
      </c>
      <c r="O995" s="82">
        <f>Table8[[#This Row],[Erorr 2]]^2</f>
        <v>1.3575745225000013</v>
      </c>
      <c r="P995" s="82">
        <f>ABS(Table8[[#This Row],[Erorr 2]])</f>
        <v>1.1651500000000006</v>
      </c>
      <c r="Q995" s="83">
        <f>Table8[[#This Row],[Abs Erorr 4]]/Table8[[#This Row],[Adj Close]]</f>
        <v>4.4140321633549924E-2</v>
      </c>
    </row>
    <row r="996" spans="6:17" x14ac:dyDescent="0.25">
      <c r="F996" s="50">
        <v>44907</v>
      </c>
      <c r="G996" s="51">
        <v>26.349699999999999</v>
      </c>
      <c r="H996" s="82">
        <f t="shared" si="30"/>
        <v>26.456799999999998</v>
      </c>
      <c r="I996" s="82">
        <f>(Table8[[#This Row],[Adj Close]]-Table8[[#This Row],[Forecast 3 Period]])</f>
        <v>-0.10709999999999908</v>
      </c>
      <c r="J996" s="82">
        <f>Table8[[#This Row],[Erorr ]]^2</f>
        <v>1.1470409999999804E-2</v>
      </c>
      <c r="K996" s="82">
        <f>ABS(Table8[[#This Row],[Erorr ]])</f>
        <v>0.10709999999999908</v>
      </c>
      <c r="L996" s="83">
        <f>Table8[[#This Row],[Abs Erorr ]]/Table8[[#This Row],[Adj Close]]</f>
        <v>4.0645624048850307E-3</v>
      </c>
      <c r="M996" s="85">
        <f t="shared" si="31"/>
        <v>27.049669999999999</v>
      </c>
      <c r="N996" s="82">
        <f>(Table8[[#This Row],[Adj Close]]-Table8[[#This Row],[Forecast 6 Period ]])</f>
        <v>-0.69997000000000043</v>
      </c>
      <c r="O996" s="82">
        <f>Table8[[#This Row],[Erorr 2]]^2</f>
        <v>0.48995800090000058</v>
      </c>
      <c r="P996" s="82">
        <f>ABS(Table8[[#This Row],[Erorr 2]])</f>
        <v>0.69997000000000043</v>
      </c>
      <c r="Q996" s="83">
        <f>Table8[[#This Row],[Abs Erorr 4]]/Table8[[#This Row],[Adj Close]]</f>
        <v>2.6564628819303462E-2</v>
      </c>
    </row>
    <row r="997" spans="6:17" x14ac:dyDescent="0.25">
      <c r="F997" s="50">
        <v>44908</v>
      </c>
      <c r="G997" s="51">
        <v>26.602399999999999</v>
      </c>
      <c r="H997" s="82">
        <f t="shared" si="30"/>
        <v>26.36656</v>
      </c>
      <c r="I997" s="82">
        <f>(Table8[[#This Row],[Adj Close]]-Table8[[#This Row],[Forecast 3 Period]])</f>
        <v>0.23583999999999961</v>
      </c>
      <c r="J997" s="82">
        <f>Table8[[#This Row],[Erorr ]]^2</f>
        <v>5.5620505599999814E-2</v>
      </c>
      <c r="K997" s="82">
        <f>ABS(Table8[[#This Row],[Erorr ]])</f>
        <v>0.23583999999999961</v>
      </c>
      <c r="L997" s="83">
        <f>Table8[[#This Row],[Abs Erorr ]]/Table8[[#This Row],[Adj Close]]</f>
        <v>8.8653655309295261E-3</v>
      </c>
      <c r="M997" s="85">
        <f t="shared" si="31"/>
        <v>26.563280000000002</v>
      </c>
      <c r="N997" s="82">
        <f>(Table8[[#This Row],[Adj Close]]-Table8[[#This Row],[Forecast 6 Period ]])</f>
        <v>3.9119999999996935E-2</v>
      </c>
      <c r="O997" s="82">
        <f>Table8[[#This Row],[Erorr 2]]^2</f>
        <v>1.5303743999997602E-3</v>
      </c>
      <c r="P997" s="82">
        <f>ABS(Table8[[#This Row],[Erorr 2]])</f>
        <v>3.9119999999996935E-2</v>
      </c>
      <c r="Q997" s="83">
        <f>Table8[[#This Row],[Abs Erorr 4]]/Table8[[#This Row],[Adj Close]]</f>
        <v>1.4705440110665555E-3</v>
      </c>
    </row>
    <row r="998" spans="6:17" x14ac:dyDescent="0.25">
      <c r="F998" s="50">
        <v>44909</v>
      </c>
      <c r="G998" s="51">
        <v>26.246700000000001</v>
      </c>
      <c r="H998" s="82">
        <f t="shared" si="30"/>
        <v>26.46482</v>
      </c>
      <c r="I998" s="82">
        <f>(Table8[[#This Row],[Adj Close]]-Table8[[#This Row],[Forecast 3 Period]])</f>
        <v>-0.21811999999999898</v>
      </c>
      <c r="J998" s="82">
        <f>Table8[[#This Row],[Erorr ]]^2</f>
        <v>4.7576334399999552E-2</v>
      </c>
      <c r="K998" s="82">
        <f>ABS(Table8[[#This Row],[Erorr ]])</f>
        <v>0.21811999999999898</v>
      </c>
      <c r="L998" s="83">
        <f>Table8[[#This Row],[Abs Erorr ]]/Table8[[#This Row],[Adj Close]]</f>
        <v>8.3103780665759498E-3</v>
      </c>
      <c r="M998" s="85">
        <f t="shared" si="31"/>
        <v>26.507130000000004</v>
      </c>
      <c r="N998" s="82">
        <f>(Table8[[#This Row],[Adj Close]]-Table8[[#This Row],[Forecast 6 Period ]])</f>
        <v>-0.26043000000000305</v>
      </c>
      <c r="O998" s="82">
        <f>Table8[[#This Row],[Erorr 2]]^2</f>
        <v>6.7823784900001585E-2</v>
      </c>
      <c r="P998" s="82">
        <f>ABS(Table8[[#This Row],[Erorr 2]])</f>
        <v>0.26043000000000305</v>
      </c>
      <c r="Q998" s="83">
        <f>Table8[[#This Row],[Abs Erorr 4]]/Table8[[#This Row],[Adj Close]]</f>
        <v>9.9223902433449931E-3</v>
      </c>
    </row>
    <row r="999" spans="6:17" x14ac:dyDescent="0.25">
      <c r="F999" s="50">
        <v>44910</v>
      </c>
      <c r="G999" s="51">
        <v>25.769400000000001</v>
      </c>
      <c r="H999" s="82">
        <f t="shared" si="30"/>
        <v>26.384309999999999</v>
      </c>
      <c r="I999" s="82">
        <f>(Table8[[#This Row],[Adj Close]]-Table8[[#This Row],[Forecast 3 Period]])</f>
        <v>-0.61490999999999829</v>
      </c>
      <c r="J999" s="82">
        <f>Table8[[#This Row],[Erorr ]]^2</f>
        <v>0.37811430809999791</v>
      </c>
      <c r="K999" s="82">
        <f>ABS(Table8[[#This Row],[Erorr ]])</f>
        <v>0.61490999999999829</v>
      </c>
      <c r="L999" s="83">
        <f>Table8[[#This Row],[Abs Erorr ]]/Table8[[#This Row],[Adj Close]]</f>
        <v>2.3862022398658807E-2</v>
      </c>
      <c r="M999" s="85">
        <f t="shared" si="31"/>
        <v>26.41846</v>
      </c>
      <c r="N999" s="82">
        <f>(Table8[[#This Row],[Adj Close]]-Table8[[#This Row],[Forecast 6 Period ]])</f>
        <v>-0.64905999999999864</v>
      </c>
      <c r="O999" s="82">
        <f>Table8[[#This Row],[Erorr 2]]^2</f>
        <v>0.42127888359999821</v>
      </c>
      <c r="P999" s="82">
        <f>ABS(Table8[[#This Row],[Erorr 2]])</f>
        <v>0.64905999999999864</v>
      </c>
      <c r="Q999" s="83">
        <f>Table8[[#This Row],[Abs Erorr 4]]/Table8[[#This Row],[Adj Close]]</f>
        <v>2.5187237576350191E-2</v>
      </c>
    </row>
    <row r="1000" spans="6:17" x14ac:dyDescent="0.25">
      <c r="F1000" s="50">
        <v>44911</v>
      </c>
      <c r="G1000" s="51">
        <v>24.683499999999999</v>
      </c>
      <c r="H1000" s="82">
        <f t="shared" si="30"/>
        <v>26.162489999999998</v>
      </c>
      <c r="I1000" s="82">
        <f>(Table8[[#This Row],[Adj Close]]-Table8[[#This Row],[Forecast 3 Period]])</f>
        <v>-1.4789899999999996</v>
      </c>
      <c r="J1000" s="82">
        <f>Table8[[#This Row],[Erorr ]]^2</f>
        <v>2.1874114200999988</v>
      </c>
      <c r="K1000" s="82">
        <f>ABS(Table8[[#This Row],[Erorr ]])</f>
        <v>1.4789899999999996</v>
      </c>
      <c r="L1000" s="83">
        <f>Table8[[#This Row],[Abs Erorr ]]/Table8[[#This Row],[Adj Close]]</f>
        <v>5.991816395567888E-2</v>
      </c>
      <c r="M1000" s="85">
        <f t="shared" si="31"/>
        <v>26.269199999999998</v>
      </c>
      <c r="N1000" s="82">
        <f>(Table8[[#This Row],[Adj Close]]-Table8[[#This Row],[Forecast 6 Period ]])</f>
        <v>-1.5856999999999992</v>
      </c>
      <c r="O1000" s="82">
        <f>Table8[[#This Row],[Erorr 2]]^2</f>
        <v>2.5144444899999976</v>
      </c>
      <c r="P1000" s="82">
        <f>ABS(Table8[[#This Row],[Erorr 2]])</f>
        <v>1.5856999999999992</v>
      </c>
      <c r="Q1000" s="83">
        <f>Table8[[#This Row],[Abs Erorr 4]]/Table8[[#This Row],[Adj Close]]</f>
        <v>6.4241294792067541E-2</v>
      </c>
    </row>
    <row r="1001" spans="6:17" x14ac:dyDescent="0.25">
      <c r="F1001" s="50">
        <v>44914</v>
      </c>
      <c r="G1001" s="51">
        <v>24.384</v>
      </c>
      <c r="H1001" s="82">
        <f t="shared" si="30"/>
        <v>25.478229999999996</v>
      </c>
      <c r="I1001" s="82">
        <f>(Table8[[#This Row],[Adj Close]]-Table8[[#This Row],[Forecast 3 Period]])</f>
        <v>-1.094229999999996</v>
      </c>
      <c r="J1001" s="82">
        <f>Table8[[#This Row],[Erorr ]]^2</f>
        <v>1.1973392928999913</v>
      </c>
      <c r="K1001" s="82">
        <f>ABS(Table8[[#This Row],[Erorr ]])</f>
        <v>1.094229999999996</v>
      </c>
      <c r="L1001" s="83">
        <f>Table8[[#This Row],[Abs Erorr ]]/Table8[[#This Row],[Adj Close]]</f>
        <v>4.4874917979002463E-2</v>
      </c>
      <c r="M1001" s="85">
        <f t="shared" si="31"/>
        <v>25.935020000000002</v>
      </c>
      <c r="N1001" s="82">
        <f>(Table8[[#This Row],[Adj Close]]-Table8[[#This Row],[Forecast 6 Period ]])</f>
        <v>-1.5510200000000012</v>
      </c>
      <c r="O1001" s="82">
        <f>Table8[[#This Row],[Erorr 2]]^2</f>
        <v>2.4056630404000034</v>
      </c>
      <c r="P1001" s="82">
        <f>ABS(Table8[[#This Row],[Erorr 2]])</f>
        <v>1.5510200000000012</v>
      </c>
      <c r="Q1001" s="83">
        <f>Table8[[#This Row],[Abs Erorr 4]]/Table8[[#This Row],[Adj Close]]</f>
        <v>6.3608103674540728E-2</v>
      </c>
    </row>
    <row r="1002" spans="6:17" x14ac:dyDescent="0.25">
      <c r="F1002" s="50">
        <v>44915</v>
      </c>
      <c r="G1002" s="51">
        <v>23.560300000000002</v>
      </c>
      <c r="H1002" s="82">
        <f t="shared" si="30"/>
        <v>24.889470000000003</v>
      </c>
      <c r="I1002" s="82">
        <f>(Table8[[#This Row],[Adj Close]]-Table8[[#This Row],[Forecast 3 Period]])</f>
        <v>-1.3291700000000013</v>
      </c>
      <c r="J1002" s="82">
        <f>Table8[[#This Row],[Erorr ]]^2</f>
        <v>1.7666928889000035</v>
      </c>
      <c r="K1002" s="82">
        <f>ABS(Table8[[#This Row],[Erorr ]])</f>
        <v>1.3291700000000013</v>
      </c>
      <c r="L1002" s="83">
        <f>Table8[[#This Row],[Abs Erorr ]]/Table8[[#This Row],[Adj Close]]</f>
        <v>5.6415665335331093E-2</v>
      </c>
      <c r="M1002" s="85">
        <f t="shared" si="31"/>
        <v>25.511930000000003</v>
      </c>
      <c r="N1002" s="82">
        <f>(Table8[[#This Row],[Adj Close]]-Table8[[#This Row],[Forecast 6 Period ]])</f>
        <v>-1.9516300000000015</v>
      </c>
      <c r="O1002" s="82">
        <f>Table8[[#This Row],[Erorr 2]]^2</f>
        <v>3.8088596569000059</v>
      </c>
      <c r="P1002" s="82">
        <f>ABS(Table8[[#This Row],[Erorr 2]])</f>
        <v>1.9516300000000015</v>
      </c>
      <c r="Q1002" s="83">
        <f>Table8[[#This Row],[Abs Erorr 4]]/Table8[[#This Row],[Adj Close]]</f>
        <v>8.2835532654507854E-2</v>
      </c>
    </row>
    <row r="1003" spans="6:17" x14ac:dyDescent="0.25">
      <c r="F1003" s="50">
        <v>44916</v>
      </c>
      <c r="G1003" s="51">
        <v>23.831700000000001</v>
      </c>
      <c r="H1003" s="82">
        <f t="shared" si="30"/>
        <v>24.144369999999999</v>
      </c>
      <c r="I1003" s="82">
        <f>(Table8[[#This Row],[Adj Close]]-Table8[[#This Row],[Forecast 3 Period]])</f>
        <v>-0.31266999999999712</v>
      </c>
      <c r="J1003" s="82">
        <f>Table8[[#This Row],[Erorr ]]^2</f>
        <v>9.7762528899998202E-2</v>
      </c>
      <c r="K1003" s="82">
        <f>ABS(Table8[[#This Row],[Erorr ]])</f>
        <v>0.31266999999999712</v>
      </c>
      <c r="L1003" s="83">
        <f>Table8[[#This Row],[Abs Erorr ]]/Table8[[#This Row],[Adj Close]]</f>
        <v>1.3119920106412766E-2</v>
      </c>
      <c r="M1003" s="85">
        <f t="shared" si="31"/>
        <v>24.964350000000003</v>
      </c>
      <c r="N1003" s="82">
        <f>(Table8[[#This Row],[Adj Close]]-Table8[[#This Row],[Forecast 6 Period ]])</f>
        <v>-1.1326500000000017</v>
      </c>
      <c r="O1003" s="82">
        <f>Table8[[#This Row],[Erorr 2]]^2</f>
        <v>1.2828960225000039</v>
      </c>
      <c r="P1003" s="82">
        <f>ABS(Table8[[#This Row],[Erorr 2]])</f>
        <v>1.1326500000000017</v>
      </c>
      <c r="Q1003" s="83">
        <f>Table8[[#This Row],[Abs Erorr 4]]/Table8[[#This Row],[Adj Close]]</f>
        <v>4.7527033321164737E-2</v>
      </c>
    </row>
    <row r="1004" spans="6:17" x14ac:dyDescent="0.25">
      <c r="F1004" s="50">
        <v>44917</v>
      </c>
      <c r="G1004" s="51">
        <v>24.533799999999999</v>
      </c>
      <c r="H1004" s="82">
        <f t="shared" si="30"/>
        <v>23.915970000000002</v>
      </c>
      <c r="I1004" s="82">
        <f>(Table8[[#This Row],[Adj Close]]-Table8[[#This Row],[Forecast 3 Period]])</f>
        <v>0.61782999999999788</v>
      </c>
      <c r="J1004" s="82">
        <f>Table8[[#This Row],[Erorr ]]^2</f>
        <v>0.3817139088999974</v>
      </c>
      <c r="K1004" s="82">
        <f>ABS(Table8[[#This Row],[Erorr ]])</f>
        <v>0.61782999999999788</v>
      </c>
      <c r="L1004" s="83">
        <f>Table8[[#This Row],[Abs Erorr ]]/Table8[[#This Row],[Adj Close]]</f>
        <v>2.5182809022654375E-2</v>
      </c>
      <c r="M1004" s="85">
        <f t="shared" si="31"/>
        <v>24.493510000000001</v>
      </c>
      <c r="N1004" s="82">
        <f>(Table8[[#This Row],[Adj Close]]-Table8[[#This Row],[Forecast 6 Period ]])</f>
        <v>4.0289999999998827E-2</v>
      </c>
      <c r="O1004" s="82">
        <f>Table8[[#This Row],[Erorr 2]]^2</f>
        <v>1.6232840999999055E-3</v>
      </c>
      <c r="P1004" s="82">
        <f>ABS(Table8[[#This Row],[Erorr 2]])</f>
        <v>4.0289999999998827E-2</v>
      </c>
      <c r="Q1004" s="83">
        <f>Table8[[#This Row],[Abs Erorr 4]]/Table8[[#This Row],[Adj Close]]</f>
        <v>1.6422241968222953E-3</v>
      </c>
    </row>
    <row r="1005" spans="6:17" x14ac:dyDescent="0.25">
      <c r="F1005" s="50">
        <v>44918</v>
      </c>
      <c r="G1005" s="51">
        <v>24.402699999999999</v>
      </c>
      <c r="H1005" s="82">
        <f t="shared" si="30"/>
        <v>24.031120000000001</v>
      </c>
      <c r="I1005" s="82">
        <f>(Table8[[#This Row],[Adj Close]]-Table8[[#This Row],[Forecast 3 Period]])</f>
        <v>0.37157999999999802</v>
      </c>
      <c r="J1005" s="82">
        <f>Table8[[#This Row],[Erorr ]]^2</f>
        <v>0.13807169639999853</v>
      </c>
      <c r="K1005" s="82">
        <f>ABS(Table8[[#This Row],[Erorr ]])</f>
        <v>0.37157999999999802</v>
      </c>
      <c r="L1005" s="83">
        <f>Table8[[#This Row],[Abs Erorr ]]/Table8[[#This Row],[Adj Close]]</f>
        <v>1.522700356927709E-2</v>
      </c>
      <c r="M1005" s="85">
        <f t="shared" si="31"/>
        <v>24.307250000000003</v>
      </c>
      <c r="N1005" s="82">
        <f>(Table8[[#This Row],[Adj Close]]-Table8[[#This Row],[Forecast 6 Period ]])</f>
        <v>9.5449999999996038E-2</v>
      </c>
      <c r="O1005" s="82">
        <f>Table8[[#This Row],[Erorr 2]]^2</f>
        <v>9.1107024999992434E-3</v>
      </c>
      <c r="P1005" s="82">
        <f>ABS(Table8[[#This Row],[Erorr 2]])</f>
        <v>9.5449999999996038E-2</v>
      </c>
      <c r="Q1005" s="83">
        <f>Table8[[#This Row],[Abs Erorr 4]]/Table8[[#This Row],[Adj Close]]</f>
        <v>3.9114524212483064E-3</v>
      </c>
    </row>
    <row r="1006" spans="6:17" x14ac:dyDescent="0.25">
      <c r="F1006" s="50">
        <v>44922</v>
      </c>
      <c r="G1006" s="51">
        <v>25.422999999999998</v>
      </c>
      <c r="H1006" s="82">
        <f t="shared" si="30"/>
        <v>24.27073</v>
      </c>
      <c r="I1006" s="82">
        <f>(Table8[[#This Row],[Adj Close]]-Table8[[#This Row],[Forecast 3 Period]])</f>
        <v>1.1522699999999979</v>
      </c>
      <c r="J1006" s="82">
        <f>Table8[[#This Row],[Erorr ]]^2</f>
        <v>1.3277261528999951</v>
      </c>
      <c r="K1006" s="82">
        <f>ABS(Table8[[#This Row],[Erorr ]])</f>
        <v>1.1522699999999979</v>
      </c>
      <c r="L1006" s="83">
        <f>Table8[[#This Row],[Abs Erorr ]]/Table8[[#This Row],[Adj Close]]</f>
        <v>4.5323919285686111E-2</v>
      </c>
      <c r="M1006" s="85">
        <f t="shared" si="31"/>
        <v>24.172450000000005</v>
      </c>
      <c r="N1006" s="82">
        <f>(Table8[[#This Row],[Adj Close]]-Table8[[#This Row],[Forecast 6 Period ]])</f>
        <v>1.2505499999999934</v>
      </c>
      <c r="O1006" s="82">
        <f>Table8[[#This Row],[Erorr 2]]^2</f>
        <v>1.5638753024999834</v>
      </c>
      <c r="P1006" s="82">
        <f>ABS(Table8[[#This Row],[Erorr 2]])</f>
        <v>1.2505499999999934</v>
      </c>
      <c r="Q1006" s="83">
        <f>Table8[[#This Row],[Abs Erorr 4]]/Table8[[#This Row],[Adj Close]]</f>
        <v>4.9189710105022752E-2</v>
      </c>
    </row>
    <row r="1007" spans="6:17" x14ac:dyDescent="0.25">
      <c r="F1007" s="50">
        <v>44923</v>
      </c>
      <c r="G1007" s="51">
        <v>24.206199999999999</v>
      </c>
      <c r="H1007" s="82">
        <f t="shared" si="30"/>
        <v>24.850149999999999</v>
      </c>
      <c r="I1007" s="82">
        <f>(Table8[[#This Row],[Adj Close]]-Table8[[#This Row],[Forecast 3 Period]])</f>
        <v>-0.64395000000000024</v>
      </c>
      <c r="J1007" s="82">
        <f>Table8[[#This Row],[Erorr ]]^2</f>
        <v>0.41467160250000029</v>
      </c>
      <c r="K1007" s="82">
        <f>ABS(Table8[[#This Row],[Erorr ]])</f>
        <v>0.64395000000000024</v>
      </c>
      <c r="L1007" s="83">
        <f>Table8[[#This Row],[Abs Erorr ]]/Table8[[#This Row],[Adj Close]]</f>
        <v>2.6602688567391838E-2</v>
      </c>
      <c r="M1007" s="85">
        <f t="shared" si="31"/>
        <v>24.432670000000002</v>
      </c>
      <c r="N1007" s="82">
        <f>(Table8[[#This Row],[Adj Close]]-Table8[[#This Row],[Forecast 6 Period ]])</f>
        <v>-0.22647000000000261</v>
      </c>
      <c r="O1007" s="82">
        <f>Table8[[#This Row],[Erorr 2]]^2</f>
        <v>5.1288660900001184E-2</v>
      </c>
      <c r="P1007" s="82">
        <f>ABS(Table8[[#This Row],[Erorr 2]])</f>
        <v>0.22647000000000261</v>
      </c>
      <c r="Q1007" s="83">
        <f>Table8[[#This Row],[Abs Erorr 4]]/Table8[[#This Row],[Adj Close]]</f>
        <v>9.3558675050194832E-3</v>
      </c>
    </row>
    <row r="1008" spans="6:17" x14ac:dyDescent="0.25">
      <c r="F1008" s="50">
        <v>44924</v>
      </c>
      <c r="G1008" s="51">
        <v>25.685099999999998</v>
      </c>
      <c r="H1008" s="82">
        <f t="shared" si="30"/>
        <v>24.630189999999999</v>
      </c>
      <c r="I1008" s="82">
        <f>(Table8[[#This Row],[Adj Close]]-Table8[[#This Row],[Forecast 3 Period]])</f>
        <v>1.0549099999999996</v>
      </c>
      <c r="J1008" s="82">
        <f>Table8[[#This Row],[Erorr ]]^2</f>
        <v>1.1128351080999992</v>
      </c>
      <c r="K1008" s="82">
        <f>ABS(Table8[[#This Row],[Erorr ]])</f>
        <v>1.0549099999999996</v>
      </c>
      <c r="L1008" s="83">
        <f>Table8[[#This Row],[Abs Erorr ]]/Table8[[#This Row],[Adj Close]]</f>
        <v>4.1070893241606989E-2</v>
      </c>
      <c r="M1008" s="85">
        <f t="shared" si="31"/>
        <v>24.452340000000003</v>
      </c>
      <c r="N1008" s="82">
        <f>(Table8[[#This Row],[Adj Close]]-Table8[[#This Row],[Forecast 6 Period ]])</f>
        <v>1.2327599999999954</v>
      </c>
      <c r="O1008" s="82">
        <f>Table8[[#This Row],[Erorr 2]]^2</f>
        <v>1.5196972175999888</v>
      </c>
      <c r="P1008" s="82">
        <f>ABS(Table8[[#This Row],[Erorr 2]])</f>
        <v>1.2327599999999954</v>
      </c>
      <c r="Q1008" s="83">
        <f>Table8[[#This Row],[Abs Erorr 4]]/Table8[[#This Row],[Adj Close]]</f>
        <v>4.7995141151873866E-2</v>
      </c>
    </row>
    <row r="1009" spans="6:17" x14ac:dyDescent="0.25">
      <c r="F1009" s="50">
        <v>44925</v>
      </c>
      <c r="G1009" s="51">
        <v>25.844200000000001</v>
      </c>
      <c r="H1009" s="82">
        <f t="shared" si="30"/>
        <v>25.162799999999997</v>
      </c>
      <c r="I1009" s="82">
        <f>(Table8[[#This Row],[Adj Close]]-Table8[[#This Row],[Forecast 3 Period]])</f>
        <v>0.68140000000000356</v>
      </c>
      <c r="J1009" s="82">
        <f>Table8[[#This Row],[Erorr ]]^2</f>
        <v>0.46430596000000485</v>
      </c>
      <c r="K1009" s="82">
        <f>ABS(Table8[[#This Row],[Erorr ]])</f>
        <v>0.68140000000000356</v>
      </c>
      <c r="L1009" s="83">
        <f>Table8[[#This Row],[Abs Erorr ]]/Table8[[#This Row],[Adj Close]]</f>
        <v>2.636568359631962E-2</v>
      </c>
      <c r="M1009" s="85">
        <f t="shared" si="31"/>
        <v>24.779949999999996</v>
      </c>
      <c r="N1009" s="82">
        <f>(Table8[[#This Row],[Adj Close]]-Table8[[#This Row],[Forecast 6 Period ]])</f>
        <v>1.0642500000000048</v>
      </c>
      <c r="O1009" s="82">
        <f>Table8[[#This Row],[Erorr 2]]^2</f>
        <v>1.1326280625000102</v>
      </c>
      <c r="P1009" s="82">
        <f>ABS(Table8[[#This Row],[Erorr 2]])</f>
        <v>1.0642500000000048</v>
      </c>
      <c r="Q1009" s="83">
        <f>Table8[[#This Row],[Abs Erorr 4]]/Table8[[#This Row],[Adj Close]]</f>
        <v>4.1179452256212411E-2</v>
      </c>
    </row>
    <row r="1010" spans="6:17" x14ac:dyDescent="0.25">
      <c r="F1010" s="50">
        <v>44929</v>
      </c>
      <c r="G1010" s="51">
        <v>25.965900000000001</v>
      </c>
      <c r="H1010" s="82">
        <f t="shared" si="30"/>
        <v>25.305070000000001</v>
      </c>
      <c r="I1010" s="82">
        <f>(Table8[[#This Row],[Adj Close]]-Table8[[#This Row],[Forecast 3 Period]])</f>
        <v>0.66083000000000069</v>
      </c>
      <c r="J1010" s="82">
        <f>Table8[[#This Row],[Erorr ]]^2</f>
        <v>0.4366962889000009</v>
      </c>
      <c r="K1010" s="82">
        <f>ABS(Table8[[#This Row],[Erorr ]])</f>
        <v>0.66083000000000069</v>
      </c>
      <c r="L1010" s="83">
        <f>Table8[[#This Row],[Abs Erorr ]]/Table8[[#This Row],[Adj Close]]</f>
        <v>2.5449917006535521E-2</v>
      </c>
      <c r="M1010" s="85">
        <f t="shared" si="31"/>
        <v>25.125349999999994</v>
      </c>
      <c r="N1010" s="82">
        <f>(Table8[[#This Row],[Adj Close]]-Table8[[#This Row],[Forecast 6 Period ]])</f>
        <v>0.84055000000000746</v>
      </c>
      <c r="O1010" s="82">
        <f>Table8[[#This Row],[Erorr 2]]^2</f>
        <v>0.70652430250001252</v>
      </c>
      <c r="P1010" s="82">
        <f>ABS(Table8[[#This Row],[Erorr 2]])</f>
        <v>0.84055000000000746</v>
      </c>
      <c r="Q1010" s="83">
        <f>Table8[[#This Row],[Abs Erorr 4]]/Table8[[#This Row],[Adj Close]]</f>
        <v>3.2371302361944222E-2</v>
      </c>
    </row>
    <row r="1011" spans="6:17" x14ac:dyDescent="0.25">
      <c r="F1011" s="50">
        <v>44930</v>
      </c>
      <c r="G1011" s="51">
        <v>27.632100000000001</v>
      </c>
      <c r="H1011" s="82">
        <f t="shared" si="30"/>
        <v>25.84515</v>
      </c>
      <c r="I1011" s="82">
        <f>(Table8[[#This Row],[Adj Close]]-Table8[[#This Row],[Forecast 3 Period]])</f>
        <v>1.7869500000000009</v>
      </c>
      <c r="J1011" s="82">
        <f>Table8[[#This Row],[Erorr ]]^2</f>
        <v>3.1931903025000032</v>
      </c>
      <c r="K1011" s="82">
        <f>ABS(Table8[[#This Row],[Erorr ]])</f>
        <v>1.7869500000000009</v>
      </c>
      <c r="L1011" s="83">
        <f>Table8[[#This Row],[Abs Erorr ]]/Table8[[#This Row],[Adj Close]]</f>
        <v>6.4669351949363268E-2</v>
      </c>
      <c r="M1011" s="85">
        <f t="shared" si="31"/>
        <v>25.322850000000003</v>
      </c>
      <c r="N1011" s="82">
        <f>(Table8[[#This Row],[Adj Close]]-Table8[[#This Row],[Forecast 6 Period ]])</f>
        <v>2.3092499999999987</v>
      </c>
      <c r="O1011" s="82">
        <f>Table8[[#This Row],[Erorr 2]]^2</f>
        <v>5.3326355624999939</v>
      </c>
      <c r="P1011" s="82">
        <f>ABS(Table8[[#This Row],[Erorr 2]])</f>
        <v>2.3092499999999987</v>
      </c>
      <c r="Q1011" s="83">
        <f>Table8[[#This Row],[Abs Erorr 4]]/Table8[[#This Row],[Adj Close]]</f>
        <v>8.3571281227268229E-2</v>
      </c>
    </row>
    <row r="1012" spans="6:17" x14ac:dyDescent="0.25">
      <c r="F1012" s="50">
        <v>44931</v>
      </c>
      <c r="G1012" s="51">
        <v>27.566600000000001</v>
      </c>
      <c r="H1012" s="82">
        <f t="shared" si="30"/>
        <v>26.595870000000001</v>
      </c>
      <c r="I1012" s="82">
        <f>(Table8[[#This Row],[Adj Close]]-Table8[[#This Row],[Forecast 3 Period]])</f>
        <v>0.97072999999999965</v>
      </c>
      <c r="J1012" s="82">
        <f>Table8[[#This Row],[Erorr ]]^2</f>
        <v>0.94231673289999929</v>
      </c>
      <c r="K1012" s="82">
        <f>ABS(Table8[[#This Row],[Erorr ]])</f>
        <v>0.97072999999999965</v>
      </c>
      <c r="L1012" s="83">
        <f>Table8[[#This Row],[Abs Erorr ]]/Table8[[#This Row],[Adj Close]]</f>
        <v>3.5213990843992356E-2</v>
      </c>
      <c r="M1012" s="85">
        <f t="shared" si="31"/>
        <v>25.988380000000003</v>
      </c>
      <c r="N1012" s="82">
        <f>(Table8[[#This Row],[Adj Close]]-Table8[[#This Row],[Forecast 6 Period ]])</f>
        <v>1.5782199999999982</v>
      </c>
      <c r="O1012" s="82">
        <f>Table8[[#This Row],[Erorr 2]]^2</f>
        <v>2.4907783683999942</v>
      </c>
      <c r="P1012" s="82">
        <f>ABS(Table8[[#This Row],[Erorr 2]])</f>
        <v>1.5782199999999982</v>
      </c>
      <c r="Q1012" s="83">
        <f>Table8[[#This Row],[Abs Erorr 4]]/Table8[[#This Row],[Adj Close]]</f>
        <v>5.7251166266423792E-2</v>
      </c>
    </row>
    <row r="1013" spans="6:17" x14ac:dyDescent="0.25">
      <c r="F1013" s="50">
        <v>44932</v>
      </c>
      <c r="G1013" s="51">
        <v>27.6508</v>
      </c>
      <c r="H1013" s="82">
        <f t="shared" si="30"/>
        <v>27.106040000000004</v>
      </c>
      <c r="I1013" s="82">
        <f>(Table8[[#This Row],[Adj Close]]-Table8[[#This Row],[Forecast 3 Period]])</f>
        <v>0.54475999999999658</v>
      </c>
      <c r="J1013" s="82">
        <f>Table8[[#This Row],[Erorr ]]^2</f>
        <v>0.29676345759999628</v>
      </c>
      <c r="K1013" s="82">
        <f>ABS(Table8[[#This Row],[Erorr ]])</f>
        <v>0.54475999999999658</v>
      </c>
      <c r="L1013" s="83">
        <f>Table8[[#This Row],[Abs Erorr ]]/Table8[[#This Row],[Adj Close]]</f>
        <v>1.9701419127113737E-2</v>
      </c>
      <c r="M1013" s="85">
        <f t="shared" si="31"/>
        <v>26.390890000000002</v>
      </c>
      <c r="N1013" s="82">
        <f>(Table8[[#This Row],[Adj Close]]-Table8[[#This Row],[Forecast 6 Period ]])</f>
        <v>1.2599099999999979</v>
      </c>
      <c r="O1013" s="82">
        <f>Table8[[#This Row],[Erorr 2]]^2</f>
        <v>1.5873732080999947</v>
      </c>
      <c r="P1013" s="82">
        <f>ABS(Table8[[#This Row],[Erorr 2]])</f>
        <v>1.2599099999999979</v>
      </c>
      <c r="Q1013" s="83">
        <f>Table8[[#This Row],[Abs Erorr 4]]/Table8[[#This Row],[Adj Close]]</f>
        <v>4.5565046942583863E-2</v>
      </c>
    </row>
    <row r="1014" spans="6:17" x14ac:dyDescent="0.25">
      <c r="F1014" s="50">
        <v>44935</v>
      </c>
      <c r="G1014" s="51">
        <v>27.678899999999999</v>
      </c>
      <c r="H1014" s="82">
        <f t="shared" si="30"/>
        <v>27.619930000000004</v>
      </c>
      <c r="I1014" s="82">
        <f>(Table8[[#This Row],[Adj Close]]-Table8[[#This Row],[Forecast 3 Period]])</f>
        <v>5.8969999999995082E-2</v>
      </c>
      <c r="J1014" s="82">
        <f>Table8[[#This Row],[Erorr ]]^2</f>
        <v>3.47746089999942E-3</v>
      </c>
      <c r="K1014" s="82">
        <f>ABS(Table8[[#This Row],[Erorr ]])</f>
        <v>5.8969999999995082E-2</v>
      </c>
      <c r="L1014" s="83">
        <f>Table8[[#This Row],[Abs Erorr ]]/Table8[[#This Row],[Adj Close]]</f>
        <v>2.130503741116702E-3</v>
      </c>
      <c r="M1014" s="85">
        <f t="shared" si="31"/>
        <v>26.916010000000004</v>
      </c>
      <c r="N1014" s="82">
        <f>(Table8[[#This Row],[Adj Close]]-Table8[[#This Row],[Forecast 6 Period ]])</f>
        <v>0.76288999999999518</v>
      </c>
      <c r="O1014" s="82">
        <f>Table8[[#This Row],[Erorr 2]]^2</f>
        <v>0.5820011520999927</v>
      </c>
      <c r="P1014" s="82">
        <f>ABS(Table8[[#This Row],[Erorr 2]])</f>
        <v>0.76288999999999518</v>
      </c>
      <c r="Q1014" s="83">
        <f>Table8[[#This Row],[Abs Erorr 4]]/Table8[[#This Row],[Adj Close]]</f>
        <v>2.7562150229958386E-2</v>
      </c>
    </row>
    <row r="1015" spans="6:17" x14ac:dyDescent="0.25">
      <c r="F1015" s="50">
        <v>44936</v>
      </c>
      <c r="G1015" s="51">
        <v>28.0533</v>
      </c>
      <c r="H1015" s="82">
        <f t="shared" si="30"/>
        <v>27.636779999999998</v>
      </c>
      <c r="I1015" s="82">
        <f>(Table8[[#This Row],[Adj Close]]-Table8[[#This Row],[Forecast 3 Period]])</f>
        <v>0.416520000000002</v>
      </c>
      <c r="J1015" s="82">
        <f>Table8[[#This Row],[Erorr ]]^2</f>
        <v>0.17348891040000167</v>
      </c>
      <c r="K1015" s="82">
        <f>ABS(Table8[[#This Row],[Erorr ]])</f>
        <v>0.416520000000002</v>
      </c>
      <c r="L1015" s="83">
        <f>Table8[[#This Row],[Abs Erorr ]]/Table8[[#This Row],[Adj Close]]</f>
        <v>1.4847451102009461E-2</v>
      </c>
      <c r="M1015" s="85">
        <f t="shared" si="31"/>
        <v>27.286690000000004</v>
      </c>
      <c r="N1015" s="82">
        <f>(Table8[[#This Row],[Adj Close]]-Table8[[#This Row],[Forecast 6 Period ]])</f>
        <v>0.76660999999999646</v>
      </c>
      <c r="O1015" s="82">
        <f>Table8[[#This Row],[Erorr 2]]^2</f>
        <v>0.58769089209999459</v>
      </c>
      <c r="P1015" s="82">
        <f>ABS(Table8[[#This Row],[Erorr 2]])</f>
        <v>0.76660999999999646</v>
      </c>
      <c r="Q1015" s="83">
        <f>Table8[[#This Row],[Abs Erorr 4]]/Table8[[#This Row],[Adj Close]]</f>
        <v>2.7326909846613286E-2</v>
      </c>
    </row>
    <row r="1016" spans="6:17" x14ac:dyDescent="0.25">
      <c r="F1016" s="50">
        <v>44937</v>
      </c>
      <c r="G1016" s="51">
        <v>28.2499</v>
      </c>
      <c r="H1016" s="82">
        <f t="shared" si="30"/>
        <v>27.820229999999999</v>
      </c>
      <c r="I1016" s="82">
        <f>(Table8[[#This Row],[Adj Close]]-Table8[[#This Row],[Forecast 3 Period]])</f>
        <v>0.42967000000000155</v>
      </c>
      <c r="J1016" s="82">
        <f>Table8[[#This Row],[Erorr ]]^2</f>
        <v>0.18461630890000133</v>
      </c>
      <c r="K1016" s="82">
        <f>ABS(Table8[[#This Row],[Erorr ]])</f>
        <v>0.42967000000000155</v>
      </c>
      <c r="L1016" s="83">
        <f>Table8[[#This Row],[Abs Erorr ]]/Table8[[#This Row],[Adj Close]]</f>
        <v>1.5209611361456201E-2</v>
      </c>
      <c r="M1016" s="85">
        <f t="shared" si="31"/>
        <v>27.549720000000001</v>
      </c>
      <c r="N1016" s="82">
        <f>(Table8[[#This Row],[Adj Close]]-Table8[[#This Row],[Forecast 6 Period ]])</f>
        <v>0.70017999999999958</v>
      </c>
      <c r="O1016" s="82">
        <f>Table8[[#This Row],[Erorr 2]]^2</f>
        <v>0.49025203239999943</v>
      </c>
      <c r="P1016" s="82">
        <f>ABS(Table8[[#This Row],[Erorr 2]])</f>
        <v>0.70017999999999958</v>
      </c>
      <c r="Q1016" s="83">
        <f>Table8[[#This Row],[Abs Erorr 4]]/Table8[[#This Row],[Adj Close]]</f>
        <v>2.4785220478656545E-2</v>
      </c>
    </row>
    <row r="1017" spans="6:17" x14ac:dyDescent="0.25">
      <c r="F1017" s="50">
        <v>44938</v>
      </c>
      <c r="G1017" s="51">
        <v>28.7834</v>
      </c>
      <c r="H1017" s="82">
        <f t="shared" si="30"/>
        <v>28.019619999999996</v>
      </c>
      <c r="I1017" s="82">
        <f>(Table8[[#This Row],[Adj Close]]-Table8[[#This Row],[Forecast 3 Period]])</f>
        <v>0.76378000000000412</v>
      </c>
      <c r="J1017" s="82">
        <f>Table8[[#This Row],[Erorr ]]^2</f>
        <v>0.5833598884000063</v>
      </c>
      <c r="K1017" s="82">
        <f>ABS(Table8[[#This Row],[Erorr ]])</f>
        <v>0.76378000000000412</v>
      </c>
      <c r="L1017" s="83">
        <f>Table8[[#This Row],[Abs Erorr ]]/Table8[[#This Row],[Adj Close]]</f>
        <v>2.653543361798829E-2</v>
      </c>
      <c r="M1017" s="85">
        <f t="shared" si="31"/>
        <v>27.846450000000001</v>
      </c>
      <c r="N1017" s="82">
        <f>(Table8[[#This Row],[Adj Close]]-Table8[[#This Row],[Forecast 6 Period ]])</f>
        <v>0.93694999999999951</v>
      </c>
      <c r="O1017" s="82">
        <f>Table8[[#This Row],[Erorr 2]]^2</f>
        <v>0.87787530249999912</v>
      </c>
      <c r="P1017" s="82">
        <f>ABS(Table8[[#This Row],[Erorr 2]])</f>
        <v>0.93694999999999951</v>
      </c>
      <c r="Q1017" s="83">
        <f>Table8[[#This Row],[Abs Erorr 4]]/Table8[[#This Row],[Adj Close]]</f>
        <v>3.2551748577304959E-2</v>
      </c>
    </row>
    <row r="1018" spans="6:17" x14ac:dyDescent="0.25">
      <c r="F1018" s="50">
        <v>44939</v>
      </c>
      <c r="G1018" s="51">
        <v>29.139099999999999</v>
      </c>
      <c r="H1018" s="82">
        <f t="shared" si="30"/>
        <v>28.404319999999998</v>
      </c>
      <c r="I1018" s="82">
        <f>(Table8[[#This Row],[Adj Close]]-Table8[[#This Row],[Forecast 3 Period]])</f>
        <v>0.73478000000000065</v>
      </c>
      <c r="J1018" s="82">
        <f>Table8[[#This Row],[Erorr ]]^2</f>
        <v>0.53990164840000099</v>
      </c>
      <c r="K1018" s="82">
        <f>ABS(Table8[[#This Row],[Erorr ]])</f>
        <v>0.73478000000000065</v>
      </c>
      <c r="L1018" s="83">
        <f>Table8[[#This Row],[Abs Erorr ]]/Table8[[#This Row],[Adj Close]]</f>
        <v>2.5216290139366031E-2</v>
      </c>
      <c r="M1018" s="85">
        <f t="shared" si="31"/>
        <v>28.074840000000002</v>
      </c>
      <c r="N1018" s="82">
        <f>(Table8[[#This Row],[Adj Close]]-Table8[[#This Row],[Forecast 6 Period ]])</f>
        <v>1.0642599999999973</v>
      </c>
      <c r="O1018" s="82">
        <f>Table8[[#This Row],[Erorr 2]]^2</f>
        <v>1.1326493475999944</v>
      </c>
      <c r="P1018" s="82">
        <f>ABS(Table8[[#This Row],[Erorr 2]])</f>
        <v>1.0642599999999973</v>
      </c>
      <c r="Q1018" s="83">
        <f>Table8[[#This Row],[Abs Erorr 4]]/Table8[[#This Row],[Adj Close]]</f>
        <v>3.6523434148618091E-2</v>
      </c>
    </row>
    <row r="1019" spans="6:17" x14ac:dyDescent="0.25">
      <c r="F1019" s="50">
        <v>44943</v>
      </c>
      <c r="G1019" s="51">
        <v>28.6524</v>
      </c>
      <c r="H1019" s="82">
        <f t="shared" si="30"/>
        <v>28.765629999999998</v>
      </c>
      <c r="I1019" s="82">
        <f>(Table8[[#This Row],[Adj Close]]-Table8[[#This Row],[Forecast 3 Period]])</f>
        <v>-0.11322999999999794</v>
      </c>
      <c r="J1019" s="82">
        <f>Table8[[#This Row],[Erorr ]]^2</f>
        <v>1.2821032899999535E-2</v>
      </c>
      <c r="K1019" s="82">
        <f>ABS(Table8[[#This Row],[Erorr ]])</f>
        <v>0.11322999999999794</v>
      </c>
      <c r="L1019" s="83">
        <f>Table8[[#This Row],[Abs Erorr ]]/Table8[[#This Row],[Adj Close]]</f>
        <v>3.9518504558081679E-3</v>
      </c>
      <c r="M1019" s="85">
        <f t="shared" si="31"/>
        <v>28.378110000000003</v>
      </c>
      <c r="N1019" s="82">
        <f>(Table8[[#This Row],[Adj Close]]-Table8[[#This Row],[Forecast 6 Period ]])</f>
        <v>0.27428999999999704</v>
      </c>
      <c r="O1019" s="82">
        <f>Table8[[#This Row],[Erorr 2]]^2</f>
        <v>7.5235004099998379E-2</v>
      </c>
      <c r="P1019" s="82">
        <f>ABS(Table8[[#This Row],[Erorr 2]])</f>
        <v>0.27428999999999704</v>
      </c>
      <c r="Q1019" s="83">
        <f>Table8[[#This Row],[Abs Erorr 4]]/Table8[[#This Row],[Adj Close]]</f>
        <v>9.5730200611466067E-3</v>
      </c>
    </row>
    <row r="1020" spans="6:17" x14ac:dyDescent="0.25">
      <c r="F1020" s="50">
        <v>44944</v>
      </c>
      <c r="G1020" s="51">
        <v>28.137599999999999</v>
      </c>
      <c r="H1020" s="82">
        <f t="shared" si="30"/>
        <v>28.837709999999994</v>
      </c>
      <c r="I1020" s="82">
        <f>(Table8[[#This Row],[Adj Close]]-Table8[[#This Row],[Forecast 3 Period]])</f>
        <v>-0.70010999999999513</v>
      </c>
      <c r="J1020" s="82">
        <f>Table8[[#This Row],[Erorr ]]^2</f>
        <v>0.49015401209999315</v>
      </c>
      <c r="K1020" s="82">
        <f>ABS(Table8[[#This Row],[Erorr ]])</f>
        <v>0.70010999999999513</v>
      </c>
      <c r="L1020" s="83">
        <f>Table8[[#This Row],[Abs Erorr ]]/Table8[[#This Row],[Adj Close]]</f>
        <v>2.4881653019447114E-2</v>
      </c>
      <c r="M1020" s="85">
        <f t="shared" si="31"/>
        <v>28.538180000000001</v>
      </c>
      <c r="N1020" s="82">
        <f>(Table8[[#This Row],[Adj Close]]-Table8[[#This Row],[Forecast 6 Period ]])</f>
        <v>-0.40058000000000149</v>
      </c>
      <c r="O1020" s="82">
        <f>Table8[[#This Row],[Erorr 2]]^2</f>
        <v>0.16046433640000118</v>
      </c>
      <c r="P1020" s="82">
        <f>ABS(Table8[[#This Row],[Erorr 2]])</f>
        <v>0.40058000000000149</v>
      </c>
      <c r="Q1020" s="83">
        <f>Table8[[#This Row],[Abs Erorr 4]]/Table8[[#This Row],[Adj Close]]</f>
        <v>1.4236466507449161E-2</v>
      </c>
    </row>
    <row r="1021" spans="6:17" x14ac:dyDescent="0.25">
      <c r="F1021" s="50">
        <v>44945</v>
      </c>
      <c r="G1021" s="51">
        <v>26.602399999999999</v>
      </c>
      <c r="H1021" s="82">
        <f t="shared" si="30"/>
        <v>28.592489999999998</v>
      </c>
      <c r="I1021" s="82">
        <f>(Table8[[#This Row],[Adj Close]]-Table8[[#This Row],[Forecast 3 Period]])</f>
        <v>-1.9900899999999986</v>
      </c>
      <c r="J1021" s="82">
        <f>Table8[[#This Row],[Erorr ]]^2</f>
        <v>3.9604582080999942</v>
      </c>
      <c r="K1021" s="82">
        <f>ABS(Table8[[#This Row],[Erorr ]])</f>
        <v>1.9900899999999986</v>
      </c>
      <c r="L1021" s="83">
        <f>Table8[[#This Row],[Abs Erorr ]]/Table8[[#This Row],[Adj Close]]</f>
        <v>7.4808663879950624E-2</v>
      </c>
      <c r="M1021" s="85">
        <f t="shared" si="31"/>
        <v>28.57282</v>
      </c>
      <c r="N1021" s="82">
        <f>(Table8[[#This Row],[Adj Close]]-Table8[[#This Row],[Forecast 6 Period ]])</f>
        <v>-1.9704200000000007</v>
      </c>
      <c r="O1021" s="82">
        <f>Table8[[#This Row],[Erorr 2]]^2</f>
        <v>3.8825549764000029</v>
      </c>
      <c r="P1021" s="82">
        <f>ABS(Table8[[#This Row],[Erorr 2]])</f>
        <v>1.9704200000000007</v>
      </c>
      <c r="Q1021" s="83">
        <f>Table8[[#This Row],[Abs Erorr 4]]/Table8[[#This Row],[Adj Close]]</f>
        <v>7.4069256909151088E-2</v>
      </c>
    </row>
    <row r="1022" spans="6:17" x14ac:dyDescent="0.25">
      <c r="F1022" s="50">
        <v>44946</v>
      </c>
      <c r="G1022" s="51">
        <v>27.4636</v>
      </c>
      <c r="H1022" s="82">
        <f t="shared" si="30"/>
        <v>27.677959999999999</v>
      </c>
      <c r="I1022" s="82">
        <f>(Table8[[#This Row],[Adj Close]]-Table8[[#This Row],[Forecast 3 Period]])</f>
        <v>-0.21435999999999922</v>
      </c>
      <c r="J1022" s="82">
        <f>Table8[[#This Row],[Erorr ]]^2</f>
        <v>4.5950209599999667E-2</v>
      </c>
      <c r="K1022" s="82">
        <f>ABS(Table8[[#This Row],[Erorr ]])</f>
        <v>0.21435999999999922</v>
      </c>
      <c r="L1022" s="83">
        <f>Table8[[#This Row],[Abs Erorr ]]/Table8[[#This Row],[Adj Close]]</f>
        <v>7.8052403909174041E-3</v>
      </c>
      <c r="M1022" s="85">
        <f t="shared" si="31"/>
        <v>28.209630000000001</v>
      </c>
      <c r="N1022" s="82">
        <f>(Table8[[#This Row],[Adj Close]]-Table8[[#This Row],[Forecast 6 Period ]])</f>
        <v>-0.74603000000000108</v>
      </c>
      <c r="O1022" s="82">
        <f>Table8[[#This Row],[Erorr 2]]^2</f>
        <v>0.55656076090000162</v>
      </c>
      <c r="P1022" s="82">
        <f>ABS(Table8[[#This Row],[Erorr 2]])</f>
        <v>0.74603000000000108</v>
      </c>
      <c r="Q1022" s="83">
        <f>Table8[[#This Row],[Abs Erorr 4]]/Table8[[#This Row],[Adj Close]]</f>
        <v>2.7164319317205358E-2</v>
      </c>
    </row>
    <row r="1023" spans="6:17" x14ac:dyDescent="0.25">
      <c r="F1023" s="50">
        <v>44949</v>
      </c>
      <c r="G1023" s="51">
        <v>28.540099999999999</v>
      </c>
      <c r="H1023" s="82">
        <f t="shared" si="30"/>
        <v>27.407440000000001</v>
      </c>
      <c r="I1023" s="82">
        <f>(Table8[[#This Row],[Adj Close]]-Table8[[#This Row],[Forecast 3 Period]])</f>
        <v>1.1326599999999978</v>
      </c>
      <c r="J1023" s="82">
        <f>Table8[[#This Row],[Erorr ]]^2</f>
        <v>1.2829186755999951</v>
      </c>
      <c r="K1023" s="82">
        <f>ABS(Table8[[#This Row],[Erorr ]])</f>
        <v>1.1326599999999978</v>
      </c>
      <c r="L1023" s="83">
        <f>Table8[[#This Row],[Abs Erorr ]]/Table8[[#This Row],[Adj Close]]</f>
        <v>3.9686616374854954E-2</v>
      </c>
      <c r="M1023" s="85">
        <f t="shared" si="31"/>
        <v>27.963450000000002</v>
      </c>
      <c r="N1023" s="82">
        <f>(Table8[[#This Row],[Adj Close]]-Table8[[#This Row],[Forecast 6 Period ]])</f>
        <v>0.57664999999999722</v>
      </c>
      <c r="O1023" s="82">
        <f>Table8[[#This Row],[Erorr 2]]^2</f>
        <v>0.33252522249999678</v>
      </c>
      <c r="P1023" s="82">
        <f>ABS(Table8[[#This Row],[Erorr 2]])</f>
        <v>0.57664999999999722</v>
      </c>
      <c r="Q1023" s="83">
        <f>Table8[[#This Row],[Abs Erorr 4]]/Table8[[#This Row],[Adj Close]]</f>
        <v>2.0204904677979307E-2</v>
      </c>
    </row>
    <row r="1024" spans="6:17" x14ac:dyDescent="0.25">
      <c r="F1024" s="50">
        <v>44950</v>
      </c>
      <c r="G1024" s="51">
        <v>28.3248</v>
      </c>
      <c r="H1024" s="82">
        <f t="shared" si="30"/>
        <v>27.635840000000002</v>
      </c>
      <c r="I1024" s="82">
        <f>(Table8[[#This Row],[Adj Close]]-Table8[[#This Row],[Forecast 3 Period]])</f>
        <v>0.68895999999999802</v>
      </c>
      <c r="J1024" s="82">
        <f>Table8[[#This Row],[Erorr ]]^2</f>
        <v>0.47466588159999729</v>
      </c>
      <c r="K1024" s="82">
        <f>ABS(Table8[[#This Row],[Erorr ]])</f>
        <v>0.68895999999999802</v>
      </c>
      <c r="L1024" s="83">
        <f>Table8[[#This Row],[Abs Erorr ]]/Table8[[#This Row],[Adj Close]]</f>
        <v>2.4323560978365178E-2</v>
      </c>
      <c r="M1024" s="85">
        <f t="shared" si="31"/>
        <v>27.927890000000001</v>
      </c>
      <c r="N1024" s="82">
        <f>(Table8[[#This Row],[Adj Close]]-Table8[[#This Row],[Forecast 6 Period ]])</f>
        <v>0.39690999999999832</v>
      </c>
      <c r="O1024" s="82">
        <f>Table8[[#This Row],[Erorr 2]]^2</f>
        <v>0.15753754809999868</v>
      </c>
      <c r="P1024" s="82">
        <f>ABS(Table8[[#This Row],[Erorr 2]])</f>
        <v>0.39690999999999832</v>
      </c>
      <c r="Q1024" s="83">
        <f>Table8[[#This Row],[Abs Erorr 4]]/Table8[[#This Row],[Adj Close]]</f>
        <v>1.4012808563520248E-2</v>
      </c>
    </row>
    <row r="1025" spans="6:17" x14ac:dyDescent="0.25">
      <c r="F1025" s="50">
        <v>44951</v>
      </c>
      <c r="G1025" s="51">
        <v>27.978400000000001</v>
      </c>
      <c r="H1025" s="82">
        <f t="shared" si="30"/>
        <v>28.131030000000003</v>
      </c>
      <c r="I1025" s="82">
        <f>(Table8[[#This Row],[Adj Close]]-Table8[[#This Row],[Forecast 3 Period]])</f>
        <v>-0.15263000000000204</v>
      </c>
      <c r="J1025" s="82">
        <f>Table8[[#This Row],[Erorr ]]^2</f>
        <v>2.3295916900000622E-2</v>
      </c>
      <c r="K1025" s="82">
        <f>ABS(Table8[[#This Row],[Erorr ]])</f>
        <v>0.15263000000000204</v>
      </c>
      <c r="L1025" s="83">
        <f>Table8[[#This Row],[Abs Erorr ]]/Table8[[#This Row],[Adj Close]]</f>
        <v>5.4552797872645343E-3</v>
      </c>
      <c r="M1025" s="85">
        <f t="shared" si="31"/>
        <v>27.865180000000002</v>
      </c>
      <c r="N1025" s="82">
        <f>(Table8[[#This Row],[Adj Close]]-Table8[[#This Row],[Forecast 6 Period ]])</f>
        <v>0.11321999999999832</v>
      </c>
      <c r="O1025" s="82">
        <f>Table8[[#This Row],[Erorr 2]]^2</f>
        <v>1.281876839999962E-2</v>
      </c>
      <c r="P1025" s="82">
        <f>ABS(Table8[[#This Row],[Erorr 2]])</f>
        <v>0.11321999999999832</v>
      </c>
      <c r="Q1025" s="83">
        <f>Table8[[#This Row],[Abs Erorr 4]]/Table8[[#This Row],[Adj Close]]</f>
        <v>4.0466931632973406E-3</v>
      </c>
    </row>
    <row r="1026" spans="6:17" x14ac:dyDescent="0.25">
      <c r="F1026" s="50">
        <v>44952</v>
      </c>
      <c r="G1026" s="51">
        <v>27.9878</v>
      </c>
      <c r="H1026" s="82">
        <f t="shared" si="30"/>
        <v>28.250830000000001</v>
      </c>
      <c r="I1026" s="82">
        <f>(Table8[[#This Row],[Adj Close]]-Table8[[#This Row],[Forecast 3 Period]])</f>
        <v>-0.26303000000000054</v>
      </c>
      <c r="J1026" s="82">
        <f>Table8[[#This Row],[Erorr ]]^2</f>
        <v>6.9184780900000284E-2</v>
      </c>
      <c r="K1026" s="82">
        <f>ABS(Table8[[#This Row],[Erorr ]])</f>
        <v>0.26303000000000054</v>
      </c>
      <c r="L1026" s="83">
        <f>Table8[[#This Row],[Abs Erorr ]]/Table8[[#This Row],[Adj Close]]</f>
        <v>9.3980234244921187E-3</v>
      </c>
      <c r="M1026" s="85">
        <f t="shared" si="31"/>
        <v>27.935380000000009</v>
      </c>
      <c r="N1026" s="82">
        <f>(Table8[[#This Row],[Adj Close]]-Table8[[#This Row],[Forecast 6 Period ]])</f>
        <v>5.2419999999990807E-2</v>
      </c>
      <c r="O1026" s="82">
        <f>Table8[[#This Row],[Erorr 2]]^2</f>
        <v>2.7478563999990364E-3</v>
      </c>
      <c r="P1026" s="82">
        <f>ABS(Table8[[#This Row],[Erorr 2]])</f>
        <v>5.2419999999990807E-2</v>
      </c>
      <c r="Q1026" s="83">
        <f>Table8[[#This Row],[Abs Erorr 4]]/Table8[[#This Row],[Adj Close]]</f>
        <v>1.8729589321058034E-3</v>
      </c>
    </row>
    <row r="1027" spans="6:17" x14ac:dyDescent="0.25">
      <c r="F1027" s="50">
        <v>44953</v>
      </c>
      <c r="G1027" s="51">
        <v>28.502600000000001</v>
      </c>
      <c r="H1027" s="82">
        <f t="shared" si="30"/>
        <v>28.086080000000003</v>
      </c>
      <c r="I1027" s="82">
        <f>(Table8[[#This Row],[Adj Close]]-Table8[[#This Row],[Forecast 3 Period]])</f>
        <v>0.41651999999999845</v>
      </c>
      <c r="J1027" s="82">
        <f>Table8[[#This Row],[Erorr ]]^2</f>
        <v>0.1734889103999987</v>
      </c>
      <c r="K1027" s="82">
        <f>ABS(Table8[[#This Row],[Erorr ]])</f>
        <v>0.41651999999999845</v>
      </c>
      <c r="L1027" s="83">
        <f>Table8[[#This Row],[Abs Erorr ]]/Table8[[#This Row],[Adj Close]]</f>
        <v>1.4613403689487922E-2</v>
      </c>
      <c r="M1027" s="85">
        <f t="shared" si="31"/>
        <v>27.972820000000006</v>
      </c>
      <c r="N1027" s="82">
        <f>(Table8[[#This Row],[Adj Close]]-Table8[[#This Row],[Forecast 6 Period ]])</f>
        <v>0.52977999999999525</v>
      </c>
      <c r="O1027" s="82">
        <f>Table8[[#This Row],[Erorr 2]]^2</f>
        <v>0.28066684839999495</v>
      </c>
      <c r="P1027" s="82">
        <f>ABS(Table8[[#This Row],[Erorr 2]])</f>
        <v>0.52977999999999525</v>
      </c>
      <c r="Q1027" s="83">
        <f>Table8[[#This Row],[Abs Erorr 4]]/Table8[[#This Row],[Adj Close]]</f>
        <v>1.8587076266726378E-2</v>
      </c>
    </row>
    <row r="1028" spans="6:17" x14ac:dyDescent="0.25">
      <c r="F1028" s="50">
        <v>44956</v>
      </c>
      <c r="G1028" s="51">
        <v>28.1937</v>
      </c>
      <c r="H1028" s="82">
        <f t="shared" si="30"/>
        <v>28.190900000000006</v>
      </c>
      <c r="I1028" s="82">
        <f>(Table8[[#This Row],[Adj Close]]-Table8[[#This Row],[Forecast 3 Period]])</f>
        <v>2.7999999999934744E-3</v>
      </c>
      <c r="J1028" s="82">
        <f>Table8[[#This Row],[Erorr ]]^2</f>
        <v>7.8399999999634568E-6</v>
      </c>
      <c r="K1028" s="82">
        <f>ABS(Table8[[#This Row],[Erorr ]])</f>
        <v>2.7999999999934744E-3</v>
      </c>
      <c r="L1028" s="83">
        <f>Table8[[#This Row],[Abs Erorr ]]/Table8[[#This Row],[Adj Close]]</f>
        <v>9.9312967081066853E-5</v>
      </c>
      <c r="M1028" s="85">
        <f t="shared" si="31"/>
        <v>28.159090000000003</v>
      </c>
      <c r="N1028" s="82">
        <f>(Table8[[#This Row],[Adj Close]]-Table8[[#This Row],[Forecast 6 Period ]])</f>
        <v>3.4609999999997143E-2</v>
      </c>
      <c r="O1028" s="82">
        <f>Table8[[#This Row],[Erorr 2]]^2</f>
        <v>1.1978520999998022E-3</v>
      </c>
      <c r="P1028" s="82">
        <f>ABS(Table8[[#This Row],[Erorr 2]])</f>
        <v>3.4609999999997143E-2</v>
      </c>
      <c r="Q1028" s="83">
        <f>Table8[[#This Row],[Abs Erorr 4]]/Table8[[#This Row],[Adj Close]]</f>
        <v>1.2275792109583752E-3</v>
      </c>
    </row>
    <row r="1029" spans="6:17" x14ac:dyDescent="0.25">
      <c r="F1029" s="50">
        <v>44957</v>
      </c>
      <c r="G1029" s="51">
        <v>28.961300000000001</v>
      </c>
      <c r="H1029" s="82">
        <f t="shared" si="30"/>
        <v>28.224600000000002</v>
      </c>
      <c r="I1029" s="82">
        <f>(Table8[[#This Row],[Adj Close]]-Table8[[#This Row],[Forecast 3 Period]])</f>
        <v>0.73669999999999902</v>
      </c>
      <c r="J1029" s="82">
        <f>Table8[[#This Row],[Erorr ]]^2</f>
        <v>0.54272688999999852</v>
      </c>
      <c r="K1029" s="82">
        <f>ABS(Table8[[#This Row],[Erorr ]])</f>
        <v>0.73669999999999902</v>
      </c>
      <c r="L1029" s="83">
        <f>Table8[[#This Row],[Abs Erorr ]]/Table8[[#This Row],[Adj Close]]</f>
        <v>2.5437394039632164E-2</v>
      </c>
      <c r="M1029" s="85">
        <f t="shared" si="31"/>
        <v>28.218990000000002</v>
      </c>
      <c r="N1029" s="82">
        <f>(Table8[[#This Row],[Adj Close]]-Table8[[#This Row],[Forecast 6 Period ]])</f>
        <v>0.7423099999999998</v>
      </c>
      <c r="O1029" s="82">
        <f>Table8[[#This Row],[Erorr 2]]^2</f>
        <v>0.55102413609999967</v>
      </c>
      <c r="P1029" s="82">
        <f>ABS(Table8[[#This Row],[Erorr 2]])</f>
        <v>0.7423099999999998</v>
      </c>
      <c r="Q1029" s="83">
        <f>Table8[[#This Row],[Abs Erorr 4]]/Table8[[#This Row],[Adj Close]]</f>
        <v>2.5631100813844676E-2</v>
      </c>
    </row>
    <row r="1030" spans="6:17" x14ac:dyDescent="0.25">
      <c r="F1030" s="50">
        <v>44958</v>
      </c>
      <c r="G1030" s="51">
        <v>29.616499999999998</v>
      </c>
      <c r="H1030" s="82">
        <f t="shared" ref="H1030:H1093" si="32">$A$10*G1029+$A$11*G1028+$A$12*G1027</f>
        <v>28.593410000000002</v>
      </c>
      <c r="I1030" s="82">
        <f>(Table8[[#This Row],[Adj Close]]-Table8[[#This Row],[Forecast 3 Period]])</f>
        <v>1.0230899999999963</v>
      </c>
      <c r="J1030" s="82">
        <f>Table8[[#This Row],[Erorr ]]^2</f>
        <v>1.0467131480999925</v>
      </c>
      <c r="K1030" s="82">
        <f>ABS(Table8[[#This Row],[Erorr ]])</f>
        <v>1.0230899999999963</v>
      </c>
      <c r="L1030" s="83">
        <f>Table8[[#This Row],[Abs Erorr ]]/Table8[[#This Row],[Adj Close]]</f>
        <v>3.4544595073691904E-2</v>
      </c>
      <c r="M1030" s="85">
        <f t="shared" si="31"/>
        <v>28.359400000000004</v>
      </c>
      <c r="N1030" s="82">
        <f>(Table8[[#This Row],[Adj Close]]-Table8[[#This Row],[Forecast 6 Period ]])</f>
        <v>1.2570999999999941</v>
      </c>
      <c r="O1030" s="82">
        <f>Table8[[#This Row],[Erorr 2]]^2</f>
        <v>1.5803004099999851</v>
      </c>
      <c r="P1030" s="82">
        <f>ABS(Table8[[#This Row],[Erorr 2]])</f>
        <v>1.2570999999999941</v>
      </c>
      <c r="Q1030" s="83">
        <f>Table8[[#This Row],[Abs Erorr 4]]/Table8[[#This Row],[Adj Close]]</f>
        <v>4.2445933854439052E-2</v>
      </c>
    </row>
    <row r="1031" spans="6:17" x14ac:dyDescent="0.25">
      <c r="F1031" s="50">
        <v>44959</v>
      </c>
      <c r="G1031" s="51">
        <v>29.148499999999999</v>
      </c>
      <c r="H1031" s="82">
        <f t="shared" si="32"/>
        <v>28.993099999999998</v>
      </c>
      <c r="I1031" s="82">
        <f>(Table8[[#This Row],[Adj Close]]-Table8[[#This Row],[Forecast 3 Period]])</f>
        <v>0.1554000000000002</v>
      </c>
      <c r="J1031" s="82">
        <f>Table8[[#This Row],[Erorr ]]^2</f>
        <v>2.4149160000000065E-2</v>
      </c>
      <c r="K1031" s="82">
        <f>ABS(Table8[[#This Row],[Erorr ]])</f>
        <v>0.1554000000000002</v>
      </c>
      <c r="L1031" s="83">
        <f>Table8[[#This Row],[Abs Erorr ]]/Table8[[#This Row],[Adj Close]]</f>
        <v>5.3313206511484369E-3</v>
      </c>
      <c r="M1031" s="85">
        <f t="shared" si="31"/>
        <v>28.651440000000004</v>
      </c>
      <c r="N1031" s="82">
        <f>(Table8[[#This Row],[Adj Close]]-Table8[[#This Row],[Forecast 6 Period ]])</f>
        <v>0.49705999999999406</v>
      </c>
      <c r="O1031" s="82">
        <f>Table8[[#This Row],[Erorr 2]]^2</f>
        <v>0.24706864359999409</v>
      </c>
      <c r="P1031" s="82">
        <f>ABS(Table8[[#This Row],[Erorr 2]])</f>
        <v>0.49705999999999406</v>
      </c>
      <c r="Q1031" s="83">
        <f>Table8[[#This Row],[Abs Erorr 4]]/Table8[[#This Row],[Adj Close]]</f>
        <v>1.7052678525481382E-2</v>
      </c>
    </row>
    <row r="1032" spans="6:17" x14ac:dyDescent="0.25">
      <c r="F1032" s="50">
        <v>44960</v>
      </c>
      <c r="G1032" s="51">
        <v>28.6617</v>
      </c>
      <c r="H1032" s="82">
        <f t="shared" si="32"/>
        <v>29.23274</v>
      </c>
      <c r="I1032" s="82">
        <f>(Table8[[#This Row],[Adj Close]]-Table8[[#This Row],[Forecast 3 Period]])</f>
        <v>-0.57103999999999999</v>
      </c>
      <c r="J1032" s="82">
        <f>Table8[[#This Row],[Erorr ]]^2</f>
        <v>0.32608668159999998</v>
      </c>
      <c r="K1032" s="82">
        <f>ABS(Table8[[#This Row],[Erorr ]])</f>
        <v>0.57103999999999999</v>
      </c>
      <c r="L1032" s="83">
        <f>Table8[[#This Row],[Abs Erorr ]]/Table8[[#This Row],[Adj Close]]</f>
        <v>1.9923451853867704E-2</v>
      </c>
      <c r="M1032" s="85">
        <f t="shared" si="31"/>
        <v>28.833039999999997</v>
      </c>
      <c r="N1032" s="82">
        <f>(Table8[[#This Row],[Adj Close]]-Table8[[#This Row],[Forecast 6 Period ]])</f>
        <v>-0.17133999999999716</v>
      </c>
      <c r="O1032" s="82">
        <f>Table8[[#This Row],[Erorr 2]]^2</f>
        <v>2.9357395599999028E-2</v>
      </c>
      <c r="P1032" s="82">
        <f>ABS(Table8[[#This Row],[Erorr 2]])</f>
        <v>0.17133999999999716</v>
      </c>
      <c r="Q1032" s="83">
        <f>Table8[[#This Row],[Abs Erorr 4]]/Table8[[#This Row],[Adj Close]]</f>
        <v>5.9780124696021926E-3</v>
      </c>
    </row>
    <row r="1033" spans="6:17" x14ac:dyDescent="0.25">
      <c r="F1033" s="50">
        <v>44963</v>
      </c>
      <c r="G1033" s="51">
        <v>26.827100000000002</v>
      </c>
      <c r="H1033" s="82">
        <f t="shared" si="32"/>
        <v>29.094179999999998</v>
      </c>
      <c r="I1033" s="82">
        <f>(Table8[[#This Row],[Adj Close]]-Table8[[#This Row],[Forecast 3 Period]])</f>
        <v>-2.2670799999999964</v>
      </c>
      <c r="J1033" s="82">
        <f>Table8[[#This Row],[Erorr ]]^2</f>
        <v>5.1396517263999835</v>
      </c>
      <c r="K1033" s="82">
        <f>ABS(Table8[[#This Row],[Erorr ]])</f>
        <v>2.2670799999999964</v>
      </c>
      <c r="L1033" s="83">
        <f>Table8[[#This Row],[Abs Erorr ]]/Table8[[#This Row],[Adj Close]]</f>
        <v>8.4507084254354603E-2</v>
      </c>
      <c r="M1033" s="85">
        <f t="shared" ref="M1033:M1096" si="33">$B$10*G1032+$B$11*G1031+$B$12*G1030+$B$13*G1029+$B$14*G1028+$B$15*G1027</f>
        <v>28.947229999999998</v>
      </c>
      <c r="N1033" s="82">
        <f>(Table8[[#This Row],[Adj Close]]-Table8[[#This Row],[Forecast 6 Period ]])</f>
        <v>-2.1201299999999961</v>
      </c>
      <c r="O1033" s="82">
        <f>Table8[[#This Row],[Erorr 2]]^2</f>
        <v>4.4949512168999837</v>
      </c>
      <c r="P1033" s="82">
        <f>ABS(Table8[[#This Row],[Erorr 2]])</f>
        <v>2.1201299999999961</v>
      </c>
      <c r="Q1033" s="83">
        <f>Table8[[#This Row],[Abs Erorr 4]]/Table8[[#This Row],[Adj Close]]</f>
        <v>7.9029414286299893E-2</v>
      </c>
    </row>
    <row r="1034" spans="6:17" x14ac:dyDescent="0.25">
      <c r="F1034" s="50">
        <v>44964</v>
      </c>
      <c r="G1034" s="51">
        <v>26.696000000000002</v>
      </c>
      <c r="H1034" s="82">
        <f t="shared" si="32"/>
        <v>28.073899999999995</v>
      </c>
      <c r="I1034" s="82">
        <f>(Table8[[#This Row],[Adj Close]]-Table8[[#This Row],[Forecast 3 Period]])</f>
        <v>-1.3778999999999932</v>
      </c>
      <c r="J1034" s="82">
        <f>Table8[[#This Row],[Erorr ]]^2</f>
        <v>1.8986084099999814</v>
      </c>
      <c r="K1034" s="82">
        <f>ABS(Table8[[#This Row],[Erorr ]])</f>
        <v>1.3778999999999932</v>
      </c>
      <c r="L1034" s="83">
        <f>Table8[[#This Row],[Abs Erorr ]]/Table8[[#This Row],[Adj Close]]</f>
        <v>5.1614474078513377E-2</v>
      </c>
      <c r="M1034" s="85">
        <f t="shared" si="33"/>
        <v>28.56626</v>
      </c>
      <c r="N1034" s="82">
        <f>(Table8[[#This Row],[Adj Close]]-Table8[[#This Row],[Forecast 6 Period ]])</f>
        <v>-1.8702599999999983</v>
      </c>
      <c r="O1034" s="82">
        <f>Table8[[#This Row],[Erorr 2]]^2</f>
        <v>3.4978724675999935</v>
      </c>
      <c r="P1034" s="82">
        <f>ABS(Table8[[#This Row],[Erorr 2]])</f>
        <v>1.8702599999999983</v>
      </c>
      <c r="Q1034" s="83">
        <f>Table8[[#This Row],[Abs Erorr 4]]/Table8[[#This Row],[Adj Close]]</f>
        <v>7.0057686544800643E-2</v>
      </c>
    </row>
    <row r="1035" spans="6:17" x14ac:dyDescent="0.25">
      <c r="F1035" s="50">
        <v>44965</v>
      </c>
      <c r="G1035" s="51">
        <v>26.621200000000002</v>
      </c>
      <c r="H1035" s="82">
        <f t="shared" si="32"/>
        <v>27.325040000000001</v>
      </c>
      <c r="I1035" s="82">
        <f>(Table8[[#This Row],[Adj Close]]-Table8[[#This Row],[Forecast 3 Period]])</f>
        <v>-0.70383999999999958</v>
      </c>
      <c r="J1035" s="82">
        <f>Table8[[#This Row],[Erorr ]]^2</f>
        <v>0.4953907455999994</v>
      </c>
      <c r="K1035" s="82">
        <f>ABS(Table8[[#This Row],[Erorr ]])</f>
        <v>0.70383999999999958</v>
      </c>
      <c r="L1035" s="83">
        <f>Table8[[#This Row],[Abs Erorr ]]/Table8[[#This Row],[Adj Close]]</f>
        <v>2.6439078629062533E-2</v>
      </c>
      <c r="M1035" s="85">
        <f t="shared" si="33"/>
        <v>28.12444</v>
      </c>
      <c r="N1035" s="82">
        <f>(Table8[[#This Row],[Adj Close]]-Table8[[#This Row],[Forecast 6 Period ]])</f>
        <v>-1.5032399999999981</v>
      </c>
      <c r="O1035" s="82">
        <f>Table8[[#This Row],[Erorr 2]]^2</f>
        <v>2.2597304975999943</v>
      </c>
      <c r="P1035" s="82">
        <f>ABS(Table8[[#This Row],[Erorr 2]])</f>
        <v>1.5032399999999981</v>
      </c>
      <c r="Q1035" s="83">
        <f>Table8[[#This Row],[Abs Erorr 4]]/Table8[[#This Row],[Adj Close]]</f>
        <v>5.6467777560740992E-2</v>
      </c>
    </row>
    <row r="1036" spans="6:17" x14ac:dyDescent="0.25">
      <c r="F1036" s="50">
        <v>44966</v>
      </c>
      <c r="G1036" s="51">
        <v>24.365300000000001</v>
      </c>
      <c r="H1036" s="82">
        <f t="shared" si="32"/>
        <v>26.705410000000001</v>
      </c>
      <c r="I1036" s="82">
        <f>(Table8[[#This Row],[Adj Close]]-Table8[[#This Row],[Forecast 3 Period]])</f>
        <v>-2.3401099999999992</v>
      </c>
      <c r="J1036" s="82">
        <f>Table8[[#This Row],[Erorr ]]^2</f>
        <v>5.4761148120999961</v>
      </c>
      <c r="K1036" s="82">
        <f>ABS(Table8[[#This Row],[Erorr ]])</f>
        <v>2.3401099999999992</v>
      </c>
      <c r="L1036" s="83">
        <f>Table8[[#This Row],[Abs Erorr ]]/Table8[[#This Row],[Adj Close]]</f>
        <v>9.6042732902939798E-2</v>
      </c>
      <c r="M1036" s="85">
        <f t="shared" si="33"/>
        <v>27.637700000000002</v>
      </c>
      <c r="N1036" s="82">
        <f>(Table8[[#This Row],[Adj Close]]-Table8[[#This Row],[Forecast 6 Period ]])</f>
        <v>-3.2724000000000011</v>
      </c>
      <c r="O1036" s="82">
        <f>Table8[[#This Row],[Erorr 2]]^2</f>
        <v>10.708601760000008</v>
      </c>
      <c r="P1036" s="82">
        <f>ABS(Table8[[#This Row],[Erorr 2]])</f>
        <v>3.2724000000000011</v>
      </c>
      <c r="Q1036" s="83">
        <f>Table8[[#This Row],[Abs Erorr 4]]/Table8[[#This Row],[Adj Close]]</f>
        <v>0.13430575449512219</v>
      </c>
    </row>
    <row r="1037" spans="6:17" x14ac:dyDescent="0.25">
      <c r="F1037" s="50">
        <v>44967</v>
      </c>
      <c r="G1037" s="51">
        <v>24.5899</v>
      </c>
      <c r="H1037" s="82">
        <f t="shared" si="32"/>
        <v>25.741280000000003</v>
      </c>
      <c r="I1037" s="82">
        <f>(Table8[[#This Row],[Adj Close]]-Table8[[#This Row],[Forecast 3 Period]])</f>
        <v>-1.1513800000000032</v>
      </c>
      <c r="J1037" s="82">
        <f>Table8[[#This Row],[Erorr ]]^2</f>
        <v>1.3256759044000073</v>
      </c>
      <c r="K1037" s="82">
        <f>ABS(Table8[[#This Row],[Erorr ]])</f>
        <v>1.1513800000000032</v>
      </c>
      <c r="L1037" s="83">
        <f>Table8[[#This Row],[Abs Erorr ]]/Table8[[#This Row],[Adj Close]]</f>
        <v>4.6823289236637936E-2</v>
      </c>
      <c r="M1037" s="85">
        <f t="shared" si="33"/>
        <v>26.682940000000006</v>
      </c>
      <c r="N1037" s="82">
        <f>(Table8[[#This Row],[Adj Close]]-Table8[[#This Row],[Forecast 6 Period ]])</f>
        <v>-2.0930400000000056</v>
      </c>
      <c r="O1037" s="82">
        <f>Table8[[#This Row],[Erorr 2]]^2</f>
        <v>4.3808164416000235</v>
      </c>
      <c r="P1037" s="82">
        <f>ABS(Table8[[#This Row],[Erorr 2]])</f>
        <v>2.0930400000000056</v>
      </c>
      <c r="Q1037" s="83">
        <f>Table8[[#This Row],[Abs Erorr 4]]/Table8[[#This Row],[Adj Close]]</f>
        <v>8.5117873598510183E-2</v>
      </c>
    </row>
    <row r="1038" spans="6:17" x14ac:dyDescent="0.25">
      <c r="F1038" s="50">
        <v>44970</v>
      </c>
      <c r="G1038" s="51">
        <v>25.376200000000001</v>
      </c>
      <c r="H1038" s="82">
        <f t="shared" si="32"/>
        <v>25.131910000000001</v>
      </c>
      <c r="I1038" s="82">
        <f>(Table8[[#This Row],[Adj Close]]-Table8[[#This Row],[Forecast 3 Period]])</f>
        <v>0.24428999999999945</v>
      </c>
      <c r="J1038" s="82">
        <f>Table8[[#This Row],[Erorr ]]^2</f>
        <v>5.9677604099999733E-2</v>
      </c>
      <c r="K1038" s="82">
        <f>ABS(Table8[[#This Row],[Erorr ]])</f>
        <v>0.24428999999999945</v>
      </c>
      <c r="L1038" s="83">
        <f>Table8[[#This Row],[Abs Erorr ]]/Table8[[#This Row],[Adj Close]]</f>
        <v>9.6267368636753902E-3</v>
      </c>
      <c r="M1038" s="85">
        <f t="shared" si="33"/>
        <v>26.003360000000004</v>
      </c>
      <c r="N1038" s="82">
        <f>(Table8[[#This Row],[Adj Close]]-Table8[[#This Row],[Forecast 6 Period ]])</f>
        <v>-0.62716000000000349</v>
      </c>
      <c r="O1038" s="82">
        <f>Table8[[#This Row],[Erorr 2]]^2</f>
        <v>0.39332966560000437</v>
      </c>
      <c r="P1038" s="82">
        <f>ABS(Table8[[#This Row],[Erorr 2]])</f>
        <v>0.62716000000000349</v>
      </c>
      <c r="Q1038" s="83">
        <f>Table8[[#This Row],[Abs Erorr 4]]/Table8[[#This Row],[Adj Close]]</f>
        <v>2.4714496260275512E-2</v>
      </c>
    </row>
    <row r="1039" spans="6:17" x14ac:dyDescent="0.25">
      <c r="F1039" s="50">
        <v>44971</v>
      </c>
      <c r="G1039" s="51">
        <v>25.8536</v>
      </c>
      <c r="H1039" s="82">
        <f t="shared" si="32"/>
        <v>24.837040000000002</v>
      </c>
      <c r="I1039" s="82">
        <f>(Table8[[#This Row],[Adj Close]]-Table8[[#This Row],[Forecast 3 Period]])</f>
        <v>1.0165599999999984</v>
      </c>
      <c r="J1039" s="82">
        <f>Table8[[#This Row],[Erorr ]]^2</f>
        <v>1.0333942335999966</v>
      </c>
      <c r="K1039" s="82">
        <f>ABS(Table8[[#This Row],[Erorr ]])</f>
        <v>1.0165599999999984</v>
      </c>
      <c r="L1039" s="83">
        <f>Table8[[#This Row],[Abs Erorr ]]/Table8[[#This Row],[Adj Close]]</f>
        <v>3.9319862611009622E-2</v>
      </c>
      <c r="M1039" s="85">
        <f t="shared" si="33"/>
        <v>25.542830000000002</v>
      </c>
      <c r="N1039" s="82">
        <f>(Table8[[#This Row],[Adj Close]]-Table8[[#This Row],[Forecast 6 Period ]])</f>
        <v>0.31076999999999799</v>
      </c>
      <c r="O1039" s="82">
        <f>Table8[[#This Row],[Erorr 2]]^2</f>
        <v>9.6577992899998757E-2</v>
      </c>
      <c r="P1039" s="82">
        <f>ABS(Table8[[#This Row],[Erorr 2]])</f>
        <v>0.31076999999999799</v>
      </c>
      <c r="Q1039" s="83">
        <f>Table8[[#This Row],[Abs Erorr 4]]/Table8[[#This Row],[Adj Close]]</f>
        <v>1.2020376272549973E-2</v>
      </c>
    </row>
    <row r="1040" spans="6:17" x14ac:dyDescent="0.25">
      <c r="F1040" s="50">
        <v>44972</v>
      </c>
      <c r="G1040" s="51">
        <v>26.0595</v>
      </c>
      <c r="H1040" s="82">
        <f t="shared" si="32"/>
        <v>25.33127</v>
      </c>
      <c r="I1040" s="82">
        <f>(Table8[[#This Row],[Adj Close]]-Table8[[#This Row],[Forecast 3 Period]])</f>
        <v>0.72822999999999993</v>
      </c>
      <c r="J1040" s="82">
        <f>Table8[[#This Row],[Erorr ]]^2</f>
        <v>0.53031893289999987</v>
      </c>
      <c r="K1040" s="82">
        <f>ABS(Table8[[#This Row],[Erorr ]])</f>
        <v>0.72822999999999993</v>
      </c>
      <c r="L1040" s="83">
        <f>Table8[[#This Row],[Abs Erorr ]]/Table8[[#This Row],[Adj Close]]</f>
        <v>2.7944895335674128E-2</v>
      </c>
      <c r="M1040" s="85">
        <f t="shared" si="33"/>
        <v>25.36872</v>
      </c>
      <c r="N1040" s="82">
        <f>(Table8[[#This Row],[Adj Close]]-Table8[[#This Row],[Forecast 6 Period ]])</f>
        <v>0.69078000000000017</v>
      </c>
      <c r="O1040" s="82">
        <f>Table8[[#This Row],[Erorr 2]]^2</f>
        <v>0.47717700840000021</v>
      </c>
      <c r="P1040" s="82">
        <f>ABS(Table8[[#This Row],[Erorr 2]])</f>
        <v>0.69078000000000017</v>
      </c>
      <c r="Q1040" s="83">
        <f>Table8[[#This Row],[Abs Erorr 4]]/Table8[[#This Row],[Adj Close]]</f>
        <v>2.6507799458930531E-2</v>
      </c>
    </row>
    <row r="1041" spans="6:17" x14ac:dyDescent="0.25">
      <c r="F1041" s="50">
        <v>44973</v>
      </c>
      <c r="G1041" s="51">
        <v>25.338799999999999</v>
      </c>
      <c r="H1041" s="82">
        <f t="shared" si="32"/>
        <v>25.792740000000002</v>
      </c>
      <c r="I1041" s="82">
        <f>(Table8[[#This Row],[Adj Close]]-Table8[[#This Row],[Forecast 3 Period]])</f>
        <v>-0.4539400000000029</v>
      </c>
      <c r="J1041" s="82">
        <f>Table8[[#This Row],[Erorr ]]^2</f>
        <v>0.20606152360000263</v>
      </c>
      <c r="K1041" s="82">
        <f>ABS(Table8[[#This Row],[Erorr ]])</f>
        <v>0.4539400000000029</v>
      </c>
      <c r="L1041" s="83">
        <f>Table8[[#This Row],[Abs Erorr ]]/Table8[[#This Row],[Adj Close]]</f>
        <v>1.7914818381296781E-2</v>
      </c>
      <c r="M1041" s="85">
        <f t="shared" si="33"/>
        <v>25.474490000000003</v>
      </c>
      <c r="N1041" s="82">
        <f>(Table8[[#This Row],[Adj Close]]-Table8[[#This Row],[Forecast 6 Period ]])</f>
        <v>-0.13569000000000386</v>
      </c>
      <c r="O1041" s="82">
        <f>Table8[[#This Row],[Erorr 2]]^2</f>
        <v>1.8411776100001047E-2</v>
      </c>
      <c r="P1041" s="82">
        <f>ABS(Table8[[#This Row],[Erorr 2]])</f>
        <v>0.13569000000000386</v>
      </c>
      <c r="Q1041" s="83">
        <f>Table8[[#This Row],[Abs Erorr 4]]/Table8[[#This Row],[Adj Close]]</f>
        <v>5.3550286517121517E-3</v>
      </c>
    </row>
    <row r="1042" spans="6:17" x14ac:dyDescent="0.25">
      <c r="F1042" s="50">
        <v>44974</v>
      </c>
      <c r="G1042" s="51">
        <v>25.2639</v>
      </c>
      <c r="H1042" s="82">
        <f t="shared" si="32"/>
        <v>25.70945</v>
      </c>
      <c r="I1042" s="82">
        <f>(Table8[[#This Row],[Adj Close]]-Table8[[#This Row],[Forecast 3 Period]])</f>
        <v>-0.44555000000000078</v>
      </c>
      <c r="J1042" s="82">
        <f>Table8[[#This Row],[Erorr ]]^2</f>
        <v>0.1985148025000007</v>
      </c>
      <c r="K1042" s="82">
        <f>ABS(Table8[[#This Row],[Erorr ]])</f>
        <v>0.44555000000000078</v>
      </c>
      <c r="L1042" s="83">
        <f>Table8[[#This Row],[Abs Erorr ]]/Table8[[#This Row],[Adj Close]]</f>
        <v>1.7635836113980851E-2</v>
      </c>
      <c r="M1042" s="85">
        <f t="shared" si="33"/>
        <v>25.421140000000001</v>
      </c>
      <c r="N1042" s="82">
        <f>(Table8[[#This Row],[Adj Close]]-Table8[[#This Row],[Forecast 6 Period ]])</f>
        <v>-0.1572400000000016</v>
      </c>
      <c r="O1042" s="82">
        <f>Table8[[#This Row],[Erorr 2]]^2</f>
        <v>2.4724417600000503E-2</v>
      </c>
      <c r="P1042" s="82">
        <f>ABS(Table8[[#This Row],[Erorr 2]])</f>
        <v>0.1572400000000016</v>
      </c>
      <c r="Q1042" s="83">
        <f>Table8[[#This Row],[Abs Erorr 4]]/Table8[[#This Row],[Adj Close]]</f>
        <v>6.2239005062560259E-3</v>
      </c>
    </row>
    <row r="1043" spans="6:17" x14ac:dyDescent="0.25">
      <c r="F1043" s="50">
        <v>44978</v>
      </c>
      <c r="G1043" s="51">
        <v>23.897300000000001</v>
      </c>
      <c r="H1043" s="82">
        <f t="shared" si="32"/>
        <v>25.52505</v>
      </c>
      <c r="I1043" s="82">
        <f>(Table8[[#This Row],[Adj Close]]-Table8[[#This Row],[Forecast 3 Period]])</f>
        <v>-1.6277499999999989</v>
      </c>
      <c r="J1043" s="82">
        <f>Table8[[#This Row],[Erorr ]]^2</f>
        <v>2.6495700624999965</v>
      </c>
      <c r="K1043" s="82">
        <f>ABS(Table8[[#This Row],[Erorr ]])</f>
        <v>1.6277499999999989</v>
      </c>
      <c r="L1043" s="83">
        <f>Table8[[#This Row],[Abs Erorr ]]/Table8[[#This Row],[Adj Close]]</f>
        <v>6.8114389491699845E-2</v>
      </c>
      <c r="M1043" s="85">
        <f t="shared" si="33"/>
        <v>25.499770000000002</v>
      </c>
      <c r="N1043" s="82">
        <f>(Table8[[#This Row],[Adj Close]]-Table8[[#This Row],[Forecast 6 Period ]])</f>
        <v>-1.6024700000000003</v>
      </c>
      <c r="O1043" s="82">
        <f>Table8[[#This Row],[Erorr 2]]^2</f>
        <v>2.5679101009000007</v>
      </c>
      <c r="P1043" s="82">
        <f>ABS(Table8[[#This Row],[Erorr 2]])</f>
        <v>1.6024700000000003</v>
      </c>
      <c r="Q1043" s="83">
        <f>Table8[[#This Row],[Abs Erorr 4]]/Table8[[#This Row],[Adj Close]]</f>
        <v>6.7056529398718687E-2</v>
      </c>
    </row>
    <row r="1044" spans="6:17" x14ac:dyDescent="0.25">
      <c r="F1044" s="50">
        <v>44979</v>
      </c>
      <c r="G1044" s="51">
        <v>23.504100000000001</v>
      </c>
      <c r="H1044" s="82">
        <f t="shared" si="32"/>
        <v>24.739729999999998</v>
      </c>
      <c r="I1044" s="82">
        <f>(Table8[[#This Row],[Adj Close]]-Table8[[#This Row],[Forecast 3 Period]])</f>
        <v>-1.2356299999999969</v>
      </c>
      <c r="J1044" s="82">
        <f>Table8[[#This Row],[Erorr ]]^2</f>
        <v>1.5267814968999924</v>
      </c>
      <c r="K1044" s="82">
        <f>ABS(Table8[[#This Row],[Erorr ]])</f>
        <v>1.2356299999999969</v>
      </c>
      <c r="L1044" s="83">
        <f>Table8[[#This Row],[Abs Erorr ]]/Table8[[#This Row],[Adj Close]]</f>
        <v>5.2570828068294335E-2</v>
      </c>
      <c r="M1044" s="85">
        <f t="shared" si="33"/>
        <v>25.23488</v>
      </c>
      <c r="N1044" s="82">
        <f>(Table8[[#This Row],[Adj Close]]-Table8[[#This Row],[Forecast 6 Period ]])</f>
        <v>-1.7307799999999993</v>
      </c>
      <c r="O1044" s="82">
        <f>Table8[[#This Row],[Erorr 2]]^2</f>
        <v>2.9955994083999977</v>
      </c>
      <c r="P1044" s="82">
        <f>ABS(Table8[[#This Row],[Erorr 2]])</f>
        <v>1.7307799999999993</v>
      </c>
      <c r="Q1044" s="83">
        <f>Table8[[#This Row],[Abs Erorr 4]]/Table8[[#This Row],[Adj Close]]</f>
        <v>7.3637365395824522E-2</v>
      </c>
    </row>
    <row r="1045" spans="6:17" x14ac:dyDescent="0.25">
      <c r="F1045" s="50">
        <v>44980</v>
      </c>
      <c r="G1045" s="51">
        <v>23.026700000000002</v>
      </c>
      <c r="H1045" s="82">
        <f t="shared" si="32"/>
        <v>24.15</v>
      </c>
      <c r="I1045" s="82">
        <f>(Table8[[#This Row],[Adj Close]]-Table8[[#This Row],[Forecast 3 Period]])</f>
        <v>-1.1232999999999969</v>
      </c>
      <c r="J1045" s="82">
        <f>Table8[[#This Row],[Erorr ]]^2</f>
        <v>1.2618028899999929</v>
      </c>
      <c r="K1045" s="82">
        <f>ABS(Table8[[#This Row],[Erorr ]])</f>
        <v>1.1232999999999969</v>
      </c>
      <c r="L1045" s="83">
        <f>Table8[[#This Row],[Abs Erorr ]]/Table8[[#This Row],[Adj Close]]</f>
        <v>4.8782500314851748E-2</v>
      </c>
      <c r="M1045" s="85">
        <f t="shared" si="33"/>
        <v>24.79213</v>
      </c>
      <c r="N1045" s="82">
        <f>(Table8[[#This Row],[Adj Close]]-Table8[[#This Row],[Forecast 6 Period ]])</f>
        <v>-1.7654299999999985</v>
      </c>
      <c r="O1045" s="82">
        <f>Table8[[#This Row],[Erorr 2]]^2</f>
        <v>3.1167430848999946</v>
      </c>
      <c r="P1045" s="82">
        <f>ABS(Table8[[#This Row],[Erorr 2]])</f>
        <v>1.7654299999999985</v>
      </c>
      <c r="Q1045" s="83">
        <f>Table8[[#This Row],[Abs Erorr 4]]/Table8[[#This Row],[Adj Close]]</f>
        <v>7.6668823583057863E-2</v>
      </c>
    </row>
    <row r="1046" spans="6:17" x14ac:dyDescent="0.25">
      <c r="F1046" s="50">
        <v>44981</v>
      </c>
      <c r="G1046" s="51">
        <v>22.633600000000001</v>
      </c>
      <c r="H1046" s="82">
        <f t="shared" si="32"/>
        <v>23.431100000000001</v>
      </c>
      <c r="I1046" s="82">
        <f>(Table8[[#This Row],[Adj Close]]-Table8[[#This Row],[Forecast 3 Period]])</f>
        <v>-0.79749999999999943</v>
      </c>
      <c r="J1046" s="82">
        <f>Table8[[#This Row],[Erorr ]]^2</f>
        <v>0.63600624999999911</v>
      </c>
      <c r="K1046" s="82">
        <f>ABS(Table8[[#This Row],[Erorr ]])</f>
        <v>0.79749999999999943</v>
      </c>
      <c r="L1046" s="83">
        <f>Table8[[#This Row],[Abs Erorr ]]/Table8[[#This Row],[Adj Close]]</f>
        <v>3.523522550544321E-2</v>
      </c>
      <c r="M1046" s="85">
        <f t="shared" si="33"/>
        <v>24.278230000000004</v>
      </c>
      <c r="N1046" s="82">
        <f>(Table8[[#This Row],[Adj Close]]-Table8[[#This Row],[Forecast 6 Period ]])</f>
        <v>-1.6446300000000029</v>
      </c>
      <c r="O1046" s="82">
        <f>Table8[[#This Row],[Erorr 2]]^2</f>
        <v>2.7048078369000095</v>
      </c>
      <c r="P1046" s="82">
        <f>ABS(Table8[[#This Row],[Erorr 2]])</f>
        <v>1.6446300000000029</v>
      </c>
      <c r="Q1046" s="83">
        <f>Table8[[#This Row],[Abs Erorr 4]]/Table8[[#This Row],[Adj Close]]</f>
        <v>7.2663208680899316E-2</v>
      </c>
    </row>
    <row r="1047" spans="6:17" x14ac:dyDescent="0.25">
      <c r="F1047" s="50">
        <v>44984</v>
      </c>
      <c r="G1047" s="51">
        <v>22.764700000000001</v>
      </c>
      <c r="H1047" s="82">
        <f t="shared" si="32"/>
        <v>23.01268</v>
      </c>
      <c r="I1047" s="82">
        <f>(Table8[[#This Row],[Adj Close]]-Table8[[#This Row],[Forecast 3 Period]])</f>
        <v>-0.24797999999999831</v>
      </c>
      <c r="J1047" s="82">
        <f>Table8[[#This Row],[Erorr ]]^2</f>
        <v>6.1494080399999165E-2</v>
      </c>
      <c r="K1047" s="82">
        <f>ABS(Table8[[#This Row],[Erorr ]])</f>
        <v>0.24797999999999831</v>
      </c>
      <c r="L1047" s="83">
        <f>Table8[[#This Row],[Abs Erorr ]]/Table8[[#This Row],[Adj Close]]</f>
        <v>1.0893181109349049E-2</v>
      </c>
      <c r="M1047" s="85">
        <f t="shared" si="33"/>
        <v>23.672610000000002</v>
      </c>
      <c r="N1047" s="82">
        <f>(Table8[[#This Row],[Adj Close]]-Table8[[#This Row],[Forecast 6 Period ]])</f>
        <v>-0.90791000000000111</v>
      </c>
      <c r="O1047" s="82">
        <f>Table8[[#This Row],[Erorr 2]]^2</f>
        <v>0.82430056810000196</v>
      </c>
      <c r="P1047" s="82">
        <f>ABS(Table8[[#This Row],[Erorr 2]])</f>
        <v>0.90791000000000111</v>
      </c>
      <c r="Q1047" s="83">
        <f>Table8[[#This Row],[Abs Erorr 4]]/Table8[[#This Row],[Adj Close]]</f>
        <v>3.9882361726708504E-2</v>
      </c>
    </row>
    <row r="1048" spans="6:17" x14ac:dyDescent="0.25">
      <c r="F1048" s="50">
        <v>44985</v>
      </c>
      <c r="G1048" s="51">
        <v>23.232700000000001</v>
      </c>
      <c r="H1048" s="82">
        <f t="shared" si="32"/>
        <v>22.803970000000003</v>
      </c>
      <c r="I1048" s="82">
        <f>(Table8[[#This Row],[Adj Close]]-Table8[[#This Row],[Forecast 3 Period]])</f>
        <v>0.42872999999999806</v>
      </c>
      <c r="J1048" s="82">
        <f>Table8[[#This Row],[Erorr ]]^2</f>
        <v>0.18380941289999833</v>
      </c>
      <c r="K1048" s="82">
        <f>ABS(Table8[[#This Row],[Erorr ]])</f>
        <v>0.42872999999999806</v>
      </c>
      <c r="L1048" s="83">
        <f>Table8[[#This Row],[Abs Erorr ]]/Table8[[#This Row],[Adj Close]]</f>
        <v>1.8453731163403223E-2</v>
      </c>
      <c r="M1048" s="85">
        <f t="shared" si="33"/>
        <v>23.301940000000002</v>
      </c>
      <c r="N1048" s="82">
        <f>(Table8[[#This Row],[Adj Close]]-Table8[[#This Row],[Forecast 6 Period ]])</f>
        <v>-6.9240000000000634E-2</v>
      </c>
      <c r="O1048" s="82">
        <f>Table8[[#This Row],[Erorr 2]]^2</f>
        <v>4.794177600000088E-3</v>
      </c>
      <c r="P1048" s="82">
        <f>ABS(Table8[[#This Row],[Erorr 2]])</f>
        <v>6.9240000000000634E-2</v>
      </c>
      <c r="Q1048" s="83">
        <f>Table8[[#This Row],[Abs Erorr 4]]/Table8[[#This Row],[Adj Close]]</f>
        <v>2.980282102381584E-3</v>
      </c>
    </row>
    <row r="1049" spans="6:17" x14ac:dyDescent="0.25">
      <c r="F1049" s="50">
        <v>44986</v>
      </c>
      <c r="G1049" s="51">
        <v>23.485399999999998</v>
      </c>
      <c r="H1049" s="82">
        <f t="shared" si="32"/>
        <v>22.912570000000002</v>
      </c>
      <c r="I1049" s="82">
        <f>(Table8[[#This Row],[Adj Close]]-Table8[[#This Row],[Forecast 3 Period]])</f>
        <v>0.57282999999999618</v>
      </c>
      <c r="J1049" s="82">
        <f>Table8[[#This Row],[Erorr ]]^2</f>
        <v>0.32813420889999562</v>
      </c>
      <c r="K1049" s="82">
        <f>ABS(Table8[[#This Row],[Erorr ]])</f>
        <v>0.57282999999999618</v>
      </c>
      <c r="L1049" s="83">
        <f>Table8[[#This Row],[Abs Erorr ]]/Table8[[#This Row],[Adj Close]]</f>
        <v>2.4390898175036244E-2</v>
      </c>
      <c r="M1049" s="85">
        <f t="shared" si="33"/>
        <v>23.071680000000004</v>
      </c>
      <c r="N1049" s="82">
        <f>(Table8[[#This Row],[Adj Close]]-Table8[[#This Row],[Forecast 6 Period ]])</f>
        <v>0.41371999999999431</v>
      </c>
      <c r="O1049" s="82">
        <f>Table8[[#This Row],[Erorr 2]]^2</f>
        <v>0.17116423839999528</v>
      </c>
      <c r="P1049" s="82">
        <f>ABS(Table8[[#This Row],[Erorr 2]])</f>
        <v>0.41371999999999431</v>
      </c>
      <c r="Q1049" s="83">
        <f>Table8[[#This Row],[Abs Erorr 4]]/Table8[[#This Row],[Adj Close]]</f>
        <v>1.7616050823064302E-2</v>
      </c>
    </row>
    <row r="1050" spans="6:17" x14ac:dyDescent="0.25">
      <c r="F1050" s="50">
        <v>44987</v>
      </c>
      <c r="G1050" s="51">
        <v>24.608699999999999</v>
      </c>
      <c r="H1050" s="82">
        <f t="shared" si="32"/>
        <v>23.193379999999998</v>
      </c>
      <c r="I1050" s="82">
        <f>(Table8[[#This Row],[Adj Close]]-Table8[[#This Row],[Forecast 3 Period]])</f>
        <v>1.4153200000000012</v>
      </c>
      <c r="J1050" s="82">
        <f>Table8[[#This Row],[Erorr ]]^2</f>
        <v>2.0031307024000036</v>
      </c>
      <c r="K1050" s="82">
        <f>ABS(Table8[[#This Row],[Erorr ]])</f>
        <v>1.4153200000000012</v>
      </c>
      <c r="L1050" s="83">
        <f>Table8[[#This Row],[Abs Erorr ]]/Table8[[#This Row],[Adj Close]]</f>
        <v>5.7512993372262705E-2</v>
      </c>
      <c r="M1050" s="85">
        <f t="shared" si="33"/>
        <v>23.076360000000001</v>
      </c>
      <c r="N1050" s="82">
        <f>(Table8[[#This Row],[Adj Close]]-Table8[[#This Row],[Forecast 6 Period ]])</f>
        <v>1.5323399999999978</v>
      </c>
      <c r="O1050" s="82">
        <f>Table8[[#This Row],[Erorr 2]]^2</f>
        <v>2.3480658755999935</v>
      </c>
      <c r="P1050" s="82">
        <f>ABS(Table8[[#This Row],[Erorr 2]])</f>
        <v>1.5323399999999978</v>
      </c>
      <c r="Q1050" s="83">
        <f>Table8[[#This Row],[Abs Erorr 4]]/Table8[[#This Row],[Adj Close]]</f>
        <v>6.2268222214094927E-2</v>
      </c>
    </row>
    <row r="1051" spans="6:17" x14ac:dyDescent="0.25">
      <c r="F1051" s="50">
        <v>44988</v>
      </c>
      <c r="G1051" s="51">
        <v>24.5806</v>
      </c>
      <c r="H1051" s="82">
        <f t="shared" si="32"/>
        <v>23.858909999999998</v>
      </c>
      <c r="I1051" s="82">
        <f>(Table8[[#This Row],[Adj Close]]-Table8[[#This Row],[Forecast 3 Period]])</f>
        <v>0.72169000000000239</v>
      </c>
      <c r="J1051" s="82">
        <f>Table8[[#This Row],[Erorr ]]^2</f>
        <v>0.5208364561000034</v>
      </c>
      <c r="K1051" s="82">
        <f>ABS(Table8[[#This Row],[Erorr ]])</f>
        <v>0.72169000000000239</v>
      </c>
      <c r="L1051" s="83">
        <f>Table8[[#This Row],[Abs Erorr ]]/Table8[[#This Row],[Adj Close]]</f>
        <v>2.9360145806042261E-2</v>
      </c>
      <c r="M1051" s="85">
        <f t="shared" si="33"/>
        <v>23.384329999999999</v>
      </c>
      <c r="N1051" s="82">
        <f>(Table8[[#This Row],[Adj Close]]-Table8[[#This Row],[Forecast 6 Period ]])</f>
        <v>1.1962700000000019</v>
      </c>
      <c r="O1051" s="82">
        <f>Table8[[#This Row],[Erorr 2]]^2</f>
        <v>1.4310619129000046</v>
      </c>
      <c r="P1051" s="82">
        <f>ABS(Table8[[#This Row],[Erorr 2]])</f>
        <v>1.1962700000000019</v>
      </c>
      <c r="Q1051" s="83">
        <f>Table8[[#This Row],[Abs Erorr 4]]/Table8[[#This Row],[Adj Close]]</f>
        <v>4.8667241645850873E-2</v>
      </c>
    </row>
    <row r="1052" spans="6:17" x14ac:dyDescent="0.25">
      <c r="F1052" s="50">
        <v>44991</v>
      </c>
      <c r="G1052" s="51">
        <v>23.2608</v>
      </c>
      <c r="H1052" s="82">
        <f t="shared" si="32"/>
        <v>24.260469999999998</v>
      </c>
      <c r="I1052" s="82">
        <f>(Table8[[#This Row],[Adj Close]]-Table8[[#This Row],[Forecast 3 Period]])</f>
        <v>-0.99966999999999828</v>
      </c>
      <c r="J1052" s="82">
        <f>Table8[[#This Row],[Erorr ]]^2</f>
        <v>0.99934010889999658</v>
      </c>
      <c r="K1052" s="82">
        <f>ABS(Table8[[#This Row],[Erorr ]])</f>
        <v>0.99966999999999828</v>
      </c>
      <c r="L1052" s="83">
        <f>Table8[[#This Row],[Abs Erorr ]]/Table8[[#This Row],[Adj Close]]</f>
        <v>4.297659581785658E-2</v>
      </c>
      <c r="M1052" s="85">
        <f t="shared" si="33"/>
        <v>23.721309999999999</v>
      </c>
      <c r="N1052" s="82">
        <f>(Table8[[#This Row],[Adj Close]]-Table8[[#This Row],[Forecast 6 Period ]])</f>
        <v>-0.46050999999999931</v>
      </c>
      <c r="O1052" s="82">
        <f>Table8[[#This Row],[Erorr 2]]^2</f>
        <v>0.21206946009999936</v>
      </c>
      <c r="P1052" s="82">
        <f>ABS(Table8[[#This Row],[Erorr 2]])</f>
        <v>0.46050999999999931</v>
      </c>
      <c r="Q1052" s="83">
        <f>Table8[[#This Row],[Abs Erorr 4]]/Table8[[#This Row],[Adj Close]]</f>
        <v>1.97976853762553E-2</v>
      </c>
    </row>
    <row r="1053" spans="6:17" x14ac:dyDescent="0.25">
      <c r="F1053" s="50">
        <v>44992</v>
      </c>
      <c r="G1053" s="51">
        <v>22.708500000000001</v>
      </c>
      <c r="H1053" s="82">
        <f t="shared" si="32"/>
        <v>24.061109999999999</v>
      </c>
      <c r="I1053" s="82">
        <f>(Table8[[#This Row],[Adj Close]]-Table8[[#This Row],[Forecast 3 Period]])</f>
        <v>-1.3526099999999985</v>
      </c>
      <c r="J1053" s="82">
        <f>Table8[[#This Row],[Erorr ]]^2</f>
        <v>1.8295538120999961</v>
      </c>
      <c r="K1053" s="82">
        <f>ABS(Table8[[#This Row],[Erorr ]])</f>
        <v>1.3526099999999985</v>
      </c>
      <c r="L1053" s="83">
        <f>Table8[[#This Row],[Abs Erorr ]]/Table8[[#This Row],[Adj Close]]</f>
        <v>5.9564039896954815E-2</v>
      </c>
      <c r="M1053" s="85">
        <f t="shared" si="33"/>
        <v>23.786840000000002</v>
      </c>
      <c r="N1053" s="82">
        <f>(Table8[[#This Row],[Adj Close]]-Table8[[#This Row],[Forecast 6 Period ]])</f>
        <v>-1.0783400000000007</v>
      </c>
      <c r="O1053" s="82">
        <f>Table8[[#This Row],[Erorr 2]]^2</f>
        <v>1.1628171556000015</v>
      </c>
      <c r="P1053" s="82">
        <f>ABS(Table8[[#This Row],[Erorr 2]])</f>
        <v>1.0783400000000007</v>
      </c>
      <c r="Q1053" s="83">
        <f>Table8[[#This Row],[Abs Erorr 4]]/Table8[[#This Row],[Adj Close]]</f>
        <v>4.7486183587643421E-2</v>
      </c>
    </row>
    <row r="1054" spans="6:17" x14ac:dyDescent="0.25">
      <c r="F1054" s="50">
        <v>44993</v>
      </c>
      <c r="G1054" s="51">
        <v>22.483799999999999</v>
      </c>
      <c r="H1054" s="82">
        <f t="shared" si="32"/>
        <v>23.43582</v>
      </c>
      <c r="I1054" s="82">
        <f>(Table8[[#This Row],[Adj Close]]-Table8[[#This Row],[Forecast 3 Period]])</f>
        <v>-0.95202000000000098</v>
      </c>
      <c r="J1054" s="82">
        <f>Table8[[#This Row],[Erorr ]]^2</f>
        <v>0.90634208040000186</v>
      </c>
      <c r="K1054" s="82">
        <f>ABS(Table8[[#This Row],[Erorr ]])</f>
        <v>0.95202000000000098</v>
      </c>
      <c r="L1054" s="83">
        <f>Table8[[#This Row],[Abs Erorr ]]/Table8[[#This Row],[Adj Close]]</f>
        <v>4.2342486590345098E-2</v>
      </c>
      <c r="M1054" s="85">
        <f t="shared" si="33"/>
        <v>23.703530000000001</v>
      </c>
      <c r="N1054" s="82">
        <f>(Table8[[#This Row],[Adj Close]]-Table8[[#This Row],[Forecast 6 Period ]])</f>
        <v>-1.219730000000002</v>
      </c>
      <c r="O1054" s="82">
        <f>Table8[[#This Row],[Erorr 2]]^2</f>
        <v>1.4877412729000048</v>
      </c>
      <c r="P1054" s="82">
        <f>ABS(Table8[[#This Row],[Erorr 2]])</f>
        <v>1.219730000000002</v>
      </c>
      <c r="Q1054" s="83">
        <f>Table8[[#This Row],[Abs Erorr 4]]/Table8[[#This Row],[Adj Close]]</f>
        <v>5.4249281705049952E-2</v>
      </c>
    </row>
    <row r="1055" spans="6:17" x14ac:dyDescent="0.25">
      <c r="F1055" s="50">
        <v>44994</v>
      </c>
      <c r="G1055" s="51">
        <v>21.8108</v>
      </c>
      <c r="H1055" s="82">
        <f t="shared" si="32"/>
        <v>22.784309999999998</v>
      </c>
      <c r="I1055" s="82">
        <f>(Table8[[#This Row],[Adj Close]]-Table8[[#This Row],[Forecast 3 Period]])</f>
        <v>-0.97350999999999743</v>
      </c>
      <c r="J1055" s="82">
        <f>Table8[[#This Row],[Erorr ]]^2</f>
        <v>0.947721720099995</v>
      </c>
      <c r="K1055" s="82">
        <f>ABS(Table8[[#This Row],[Erorr ]])</f>
        <v>0.97350999999999743</v>
      </c>
      <c r="L1055" s="83">
        <f>Table8[[#This Row],[Abs Erorr ]]/Table8[[#This Row],[Adj Close]]</f>
        <v>4.4634309608083948E-2</v>
      </c>
      <c r="M1055" s="85">
        <f t="shared" si="33"/>
        <v>23.416150000000002</v>
      </c>
      <c r="N1055" s="82">
        <f>(Table8[[#This Row],[Adj Close]]-Table8[[#This Row],[Forecast 6 Period ]])</f>
        <v>-1.6053500000000014</v>
      </c>
      <c r="O1055" s="82">
        <f>Table8[[#This Row],[Erorr 2]]^2</f>
        <v>2.5771486225000046</v>
      </c>
      <c r="P1055" s="82">
        <f>ABS(Table8[[#This Row],[Erorr 2]])</f>
        <v>1.6053500000000014</v>
      </c>
      <c r="Q1055" s="83">
        <f>Table8[[#This Row],[Abs Erorr 4]]/Table8[[#This Row],[Adj Close]]</f>
        <v>7.3603444165275977E-2</v>
      </c>
    </row>
    <row r="1056" spans="6:17" x14ac:dyDescent="0.25">
      <c r="F1056" s="50">
        <v>44995</v>
      </c>
      <c r="G1056" s="51">
        <v>20.6449</v>
      </c>
      <c r="H1056" s="82">
        <f t="shared" si="32"/>
        <v>22.28201</v>
      </c>
      <c r="I1056" s="82">
        <f>(Table8[[#This Row],[Adj Close]]-Table8[[#This Row],[Forecast 3 Period]])</f>
        <v>-1.6371099999999998</v>
      </c>
      <c r="J1056" s="82">
        <f>Table8[[#This Row],[Erorr ]]^2</f>
        <v>2.6801291520999997</v>
      </c>
      <c r="K1056" s="82">
        <f>ABS(Table8[[#This Row],[Erorr ]])</f>
        <v>1.6371099999999998</v>
      </c>
      <c r="L1056" s="83">
        <f>Table8[[#This Row],[Abs Erorr ]]/Table8[[#This Row],[Adj Close]]</f>
        <v>7.9298519246884205E-2</v>
      </c>
      <c r="M1056" s="85">
        <f t="shared" si="33"/>
        <v>22.971710000000002</v>
      </c>
      <c r="N1056" s="82">
        <f>(Table8[[#This Row],[Adj Close]]-Table8[[#This Row],[Forecast 6 Period ]])</f>
        <v>-2.3268100000000018</v>
      </c>
      <c r="O1056" s="82">
        <f>Table8[[#This Row],[Erorr 2]]^2</f>
        <v>5.4140447761000088</v>
      </c>
      <c r="P1056" s="82">
        <f>ABS(Table8[[#This Row],[Erorr 2]])</f>
        <v>2.3268100000000018</v>
      </c>
      <c r="Q1056" s="83">
        <f>Table8[[#This Row],[Abs Erorr 4]]/Table8[[#This Row],[Adj Close]]</f>
        <v>0.11270628581392993</v>
      </c>
    </row>
    <row r="1057" spans="6:17" x14ac:dyDescent="0.25">
      <c r="F1057" s="50">
        <v>44998</v>
      </c>
      <c r="G1057" s="51">
        <v>19.753900000000002</v>
      </c>
      <c r="H1057" s="82">
        <f t="shared" si="32"/>
        <v>21.546340000000001</v>
      </c>
      <c r="I1057" s="82">
        <f>(Table8[[#This Row],[Adj Close]]-Table8[[#This Row],[Forecast 3 Period]])</f>
        <v>-1.7924399999999991</v>
      </c>
      <c r="J1057" s="82">
        <f>Table8[[#This Row],[Erorr ]]^2</f>
        <v>3.2128411535999968</v>
      </c>
      <c r="K1057" s="82">
        <f>ABS(Table8[[#This Row],[Erorr ]])</f>
        <v>1.7924399999999991</v>
      </c>
      <c r="L1057" s="83">
        <f>Table8[[#This Row],[Abs Erorr ]]/Table8[[#This Row],[Adj Close]]</f>
        <v>9.0738537706478162E-2</v>
      </c>
      <c r="M1057" s="85">
        <f t="shared" si="33"/>
        <v>22.313740000000003</v>
      </c>
      <c r="N1057" s="82">
        <f>(Table8[[#This Row],[Adj Close]]-Table8[[#This Row],[Forecast 6 Period ]])</f>
        <v>-2.5598400000000012</v>
      </c>
      <c r="O1057" s="82">
        <f>Table8[[#This Row],[Erorr 2]]^2</f>
        <v>6.5527808256000064</v>
      </c>
      <c r="P1057" s="82">
        <f>ABS(Table8[[#This Row],[Erorr 2]])</f>
        <v>2.5598400000000012</v>
      </c>
      <c r="Q1057" s="83">
        <f>Table8[[#This Row],[Abs Erorr 4]]/Table8[[#This Row],[Adj Close]]</f>
        <v>0.12958656265345075</v>
      </c>
    </row>
    <row r="1058" spans="6:17" x14ac:dyDescent="0.25">
      <c r="F1058" s="50">
        <v>44999</v>
      </c>
      <c r="G1058" s="51">
        <v>19.659099999999999</v>
      </c>
      <c r="H1058" s="82">
        <f t="shared" si="32"/>
        <v>20.638270000000002</v>
      </c>
      <c r="I1058" s="82">
        <f>(Table8[[#This Row],[Adj Close]]-Table8[[#This Row],[Forecast 3 Period]])</f>
        <v>-0.97917000000000343</v>
      </c>
      <c r="J1058" s="82">
        <f>Table8[[#This Row],[Erorr ]]^2</f>
        <v>0.9587738889000067</v>
      </c>
      <c r="K1058" s="82">
        <f>ABS(Table8[[#This Row],[Erorr ]])</f>
        <v>0.97917000000000343</v>
      </c>
      <c r="L1058" s="83">
        <f>Table8[[#This Row],[Abs Erorr ]]/Table8[[#This Row],[Adj Close]]</f>
        <v>4.9807468297124666E-2</v>
      </c>
      <c r="M1058" s="85">
        <f t="shared" si="33"/>
        <v>21.535609999999998</v>
      </c>
      <c r="N1058" s="82">
        <f>(Table8[[#This Row],[Adj Close]]-Table8[[#This Row],[Forecast 6 Period ]])</f>
        <v>-1.8765099999999997</v>
      </c>
      <c r="O1058" s="82">
        <f>Table8[[#This Row],[Erorr 2]]^2</f>
        <v>3.5212897800999987</v>
      </c>
      <c r="P1058" s="82">
        <f>ABS(Table8[[#This Row],[Erorr 2]])</f>
        <v>1.8765099999999997</v>
      </c>
      <c r="Q1058" s="83">
        <f>Table8[[#This Row],[Abs Erorr 4]]/Table8[[#This Row],[Adj Close]]</f>
        <v>9.5452487652028822E-2</v>
      </c>
    </row>
    <row r="1059" spans="6:17" x14ac:dyDescent="0.25">
      <c r="F1059" s="50">
        <v>45000</v>
      </c>
      <c r="G1059" s="51">
        <v>20.2089</v>
      </c>
      <c r="H1059" s="82">
        <f t="shared" si="32"/>
        <v>19.983280000000001</v>
      </c>
      <c r="I1059" s="82">
        <f>(Table8[[#This Row],[Adj Close]]-Table8[[#This Row],[Forecast 3 Period]])</f>
        <v>0.22561999999999927</v>
      </c>
      <c r="J1059" s="82">
        <f>Table8[[#This Row],[Erorr ]]^2</f>
        <v>5.0904384399999669E-2</v>
      </c>
      <c r="K1059" s="82">
        <f>ABS(Table8[[#This Row],[Erorr ]])</f>
        <v>0.22561999999999927</v>
      </c>
      <c r="L1059" s="83">
        <f>Table8[[#This Row],[Abs Erorr ]]/Table8[[#This Row],[Adj Close]]</f>
        <v>1.1164387967677571E-2</v>
      </c>
      <c r="M1059" s="85">
        <f t="shared" si="33"/>
        <v>20.892970000000002</v>
      </c>
      <c r="N1059" s="82">
        <f>(Table8[[#This Row],[Adj Close]]-Table8[[#This Row],[Forecast 6 Period ]])</f>
        <v>-0.68407000000000195</v>
      </c>
      <c r="O1059" s="82">
        <f>Table8[[#This Row],[Erorr 2]]^2</f>
        <v>0.46795176490000268</v>
      </c>
      <c r="P1059" s="82">
        <f>ABS(Table8[[#This Row],[Erorr 2]])</f>
        <v>0.68407000000000195</v>
      </c>
      <c r="Q1059" s="83">
        <f>Table8[[#This Row],[Abs Erorr 4]]/Table8[[#This Row],[Adj Close]]</f>
        <v>3.3849937403817226E-2</v>
      </c>
    </row>
    <row r="1060" spans="6:17" x14ac:dyDescent="0.25">
      <c r="F1060" s="50">
        <v>45001</v>
      </c>
      <c r="G1060" s="51">
        <v>20.275300000000001</v>
      </c>
      <c r="H1060" s="82">
        <f t="shared" si="32"/>
        <v>19.90746</v>
      </c>
      <c r="I1060" s="82">
        <f>(Table8[[#This Row],[Adj Close]]-Table8[[#This Row],[Forecast 3 Period]])</f>
        <v>0.36784000000000106</v>
      </c>
      <c r="J1060" s="82">
        <f>Table8[[#This Row],[Erorr ]]^2</f>
        <v>0.13530626560000078</v>
      </c>
      <c r="K1060" s="82">
        <f>ABS(Table8[[#This Row],[Erorr ]])</f>
        <v>0.36784000000000106</v>
      </c>
      <c r="L1060" s="83">
        <f>Table8[[#This Row],[Abs Erorr ]]/Table8[[#This Row],[Adj Close]]</f>
        <v>1.8142271630999345E-2</v>
      </c>
      <c r="M1060" s="85">
        <f t="shared" si="33"/>
        <v>20.482820000000004</v>
      </c>
      <c r="N1060" s="82">
        <f>(Table8[[#This Row],[Adj Close]]-Table8[[#This Row],[Forecast 6 Period ]])</f>
        <v>-0.20752000000000237</v>
      </c>
      <c r="O1060" s="82">
        <f>Table8[[#This Row],[Erorr 2]]^2</f>
        <v>4.3064550400000984E-2</v>
      </c>
      <c r="P1060" s="82">
        <f>ABS(Table8[[#This Row],[Erorr 2]])</f>
        <v>0.20752000000000237</v>
      </c>
      <c r="Q1060" s="83">
        <f>Table8[[#This Row],[Abs Erorr 4]]/Table8[[#This Row],[Adj Close]]</f>
        <v>1.0235113660463833E-2</v>
      </c>
    </row>
    <row r="1061" spans="6:17" x14ac:dyDescent="0.25">
      <c r="F1061" s="50">
        <v>45002</v>
      </c>
      <c r="G1061" s="51">
        <v>20.303699999999999</v>
      </c>
      <c r="H1061" s="82">
        <f t="shared" si="32"/>
        <v>20.070519999999998</v>
      </c>
      <c r="I1061" s="82">
        <f>(Table8[[#This Row],[Adj Close]]-Table8[[#This Row],[Forecast 3 Period]])</f>
        <v>0.23318000000000083</v>
      </c>
      <c r="J1061" s="82">
        <f>Table8[[#This Row],[Erorr ]]^2</f>
        <v>5.4372912400000389E-2</v>
      </c>
      <c r="K1061" s="82">
        <f>ABS(Table8[[#This Row],[Erorr ]])</f>
        <v>0.23318000000000083</v>
      </c>
      <c r="L1061" s="83">
        <f>Table8[[#This Row],[Abs Erorr ]]/Table8[[#This Row],[Adj Close]]</f>
        <v>1.1484606254032557E-2</v>
      </c>
      <c r="M1061" s="85">
        <f t="shared" si="33"/>
        <v>20.225010000000001</v>
      </c>
      <c r="N1061" s="82">
        <f>(Table8[[#This Row],[Adj Close]]-Table8[[#This Row],[Forecast 6 Period ]])</f>
        <v>7.868999999999815E-2</v>
      </c>
      <c r="O1061" s="82">
        <f>Table8[[#This Row],[Erorr 2]]^2</f>
        <v>6.1921160999997091E-3</v>
      </c>
      <c r="P1061" s="82">
        <f>ABS(Table8[[#This Row],[Erorr 2]])</f>
        <v>7.868999999999815E-2</v>
      </c>
      <c r="Q1061" s="83">
        <f>Table8[[#This Row],[Abs Erorr 4]]/Table8[[#This Row],[Adj Close]]</f>
        <v>3.8756482808551228E-3</v>
      </c>
    </row>
    <row r="1062" spans="6:17" x14ac:dyDescent="0.25">
      <c r="F1062" s="50">
        <v>45005</v>
      </c>
      <c r="G1062" s="51">
        <v>20.322700000000001</v>
      </c>
      <c r="H1062" s="82">
        <f t="shared" si="32"/>
        <v>20.266740000000002</v>
      </c>
      <c r="I1062" s="82">
        <f>(Table8[[#This Row],[Adj Close]]-Table8[[#This Row],[Forecast 3 Period]])</f>
        <v>5.59599999999989E-2</v>
      </c>
      <c r="J1062" s="82">
        <f>Table8[[#This Row],[Erorr ]]^2</f>
        <v>3.131521599999877E-3</v>
      </c>
      <c r="K1062" s="82">
        <f>ABS(Table8[[#This Row],[Erorr ]])</f>
        <v>5.59599999999989E-2</v>
      </c>
      <c r="L1062" s="83">
        <f>Table8[[#This Row],[Abs Erorr ]]/Table8[[#This Row],[Adj Close]]</f>
        <v>2.7535711298202945E-3</v>
      </c>
      <c r="M1062" s="85">
        <f t="shared" si="33"/>
        <v>20.129279999999998</v>
      </c>
      <c r="N1062" s="82">
        <f>(Table8[[#This Row],[Adj Close]]-Table8[[#This Row],[Forecast 6 Period ]])</f>
        <v>0.19342000000000326</v>
      </c>
      <c r="O1062" s="82">
        <f>Table8[[#This Row],[Erorr 2]]^2</f>
        <v>3.7411296400001258E-2</v>
      </c>
      <c r="P1062" s="82">
        <f>ABS(Table8[[#This Row],[Erorr 2]])</f>
        <v>0.19342000000000326</v>
      </c>
      <c r="Q1062" s="83">
        <f>Table8[[#This Row],[Abs Erorr 4]]/Table8[[#This Row],[Adj Close]]</f>
        <v>9.5174361674385411E-3</v>
      </c>
    </row>
    <row r="1063" spans="6:17" x14ac:dyDescent="0.25">
      <c r="F1063" s="50">
        <v>45006</v>
      </c>
      <c r="G1063" s="51">
        <v>20.474299999999999</v>
      </c>
      <c r="H1063" s="82">
        <f t="shared" si="32"/>
        <v>20.302779999999998</v>
      </c>
      <c r="I1063" s="82">
        <f>(Table8[[#This Row],[Adj Close]]-Table8[[#This Row],[Forecast 3 Period]])</f>
        <v>0.171520000000001</v>
      </c>
      <c r="J1063" s="82">
        <f>Table8[[#This Row],[Erorr ]]^2</f>
        <v>2.9419110400000344E-2</v>
      </c>
      <c r="K1063" s="82">
        <f>ABS(Table8[[#This Row],[Erorr ]])</f>
        <v>0.171520000000001</v>
      </c>
      <c r="L1063" s="83">
        <f>Table8[[#This Row],[Abs Erorr ]]/Table8[[#This Row],[Adj Close]]</f>
        <v>8.3773315815437403E-3</v>
      </c>
      <c r="M1063" s="85">
        <f t="shared" si="33"/>
        <v>20.163420000000002</v>
      </c>
      <c r="N1063" s="82">
        <f>(Table8[[#This Row],[Adj Close]]-Table8[[#This Row],[Forecast 6 Period ]])</f>
        <v>0.31087999999999738</v>
      </c>
      <c r="O1063" s="82">
        <f>Table8[[#This Row],[Erorr 2]]^2</f>
        <v>9.6646374399998375E-2</v>
      </c>
      <c r="P1063" s="82">
        <f>ABS(Table8[[#This Row],[Erorr 2]])</f>
        <v>0.31087999999999738</v>
      </c>
      <c r="Q1063" s="83">
        <f>Table8[[#This Row],[Abs Erorr 4]]/Table8[[#This Row],[Adj Close]]</f>
        <v>1.5183913491547813E-2</v>
      </c>
    </row>
    <row r="1064" spans="6:17" x14ac:dyDescent="0.25">
      <c r="F1064" s="50">
        <v>45007</v>
      </c>
      <c r="G1064" s="51">
        <v>19.564399999999999</v>
      </c>
      <c r="H1064" s="82">
        <f t="shared" si="32"/>
        <v>20.37764</v>
      </c>
      <c r="I1064" s="82">
        <f>(Table8[[#This Row],[Adj Close]]-Table8[[#This Row],[Forecast 3 Period]])</f>
        <v>-0.81324000000000041</v>
      </c>
      <c r="J1064" s="82">
        <f>Table8[[#This Row],[Erorr ]]^2</f>
        <v>0.66135929760000067</v>
      </c>
      <c r="K1064" s="82">
        <f>ABS(Table8[[#This Row],[Erorr ]])</f>
        <v>0.81324000000000041</v>
      </c>
      <c r="L1064" s="83">
        <f>Table8[[#This Row],[Abs Erorr ]]/Table8[[#This Row],[Adj Close]]</f>
        <v>4.156733659095093E-2</v>
      </c>
      <c r="M1064" s="85">
        <f t="shared" si="33"/>
        <v>20.262000000000004</v>
      </c>
      <c r="N1064" s="82">
        <f>(Table8[[#This Row],[Adj Close]]-Table8[[#This Row],[Forecast 6 Period ]])</f>
        <v>-0.69760000000000488</v>
      </c>
      <c r="O1064" s="82">
        <f>Table8[[#This Row],[Erorr 2]]^2</f>
        <v>0.48664576000000681</v>
      </c>
      <c r="P1064" s="82">
        <f>ABS(Table8[[#This Row],[Erorr 2]])</f>
        <v>0.69760000000000488</v>
      </c>
      <c r="Q1064" s="83">
        <f>Table8[[#This Row],[Abs Erorr 4]]/Table8[[#This Row],[Adj Close]]</f>
        <v>3.565660076465442E-2</v>
      </c>
    </row>
    <row r="1065" spans="6:17" x14ac:dyDescent="0.25">
      <c r="F1065" s="50">
        <v>45008</v>
      </c>
      <c r="G1065" s="51">
        <v>19.3748</v>
      </c>
      <c r="H1065" s="82">
        <f t="shared" si="32"/>
        <v>20.064859999999999</v>
      </c>
      <c r="I1065" s="82">
        <f>(Table8[[#This Row],[Adj Close]]-Table8[[#This Row],[Forecast 3 Period]])</f>
        <v>-0.69005999999999901</v>
      </c>
      <c r="J1065" s="82">
        <f>Table8[[#This Row],[Erorr ]]^2</f>
        <v>0.47618280359999865</v>
      </c>
      <c r="K1065" s="82">
        <f>ABS(Table8[[#This Row],[Erorr ]])</f>
        <v>0.69005999999999901</v>
      </c>
      <c r="L1065" s="83">
        <f>Table8[[#This Row],[Abs Erorr ]]/Table8[[#This Row],[Adj Close]]</f>
        <v>3.561636765282733E-2</v>
      </c>
      <c r="M1065" s="85">
        <f t="shared" si="33"/>
        <v>20.181439999999998</v>
      </c>
      <c r="N1065" s="82">
        <f>(Table8[[#This Row],[Adj Close]]-Table8[[#This Row],[Forecast 6 Period ]])</f>
        <v>-0.80663999999999803</v>
      </c>
      <c r="O1065" s="82">
        <f>Table8[[#This Row],[Erorr 2]]^2</f>
        <v>0.65066808959999678</v>
      </c>
      <c r="P1065" s="82">
        <f>ABS(Table8[[#This Row],[Erorr 2]])</f>
        <v>0.80663999999999803</v>
      </c>
      <c r="Q1065" s="83">
        <f>Table8[[#This Row],[Abs Erorr 4]]/Table8[[#This Row],[Adj Close]]</f>
        <v>4.1633462022833682E-2</v>
      </c>
    </row>
    <row r="1066" spans="6:17" x14ac:dyDescent="0.25">
      <c r="F1066" s="50">
        <v>45009</v>
      </c>
      <c r="G1066" s="51">
        <v>19.232600000000001</v>
      </c>
      <c r="H1066" s="82">
        <f t="shared" si="32"/>
        <v>19.76153</v>
      </c>
      <c r="I1066" s="82">
        <f>(Table8[[#This Row],[Adj Close]]-Table8[[#This Row],[Forecast 3 Period]])</f>
        <v>-0.52892999999999901</v>
      </c>
      <c r="J1066" s="82">
        <f>Table8[[#This Row],[Erorr ]]^2</f>
        <v>0.27976694489999898</v>
      </c>
      <c r="K1066" s="82">
        <f>ABS(Table8[[#This Row],[Erorr ]])</f>
        <v>0.52892999999999901</v>
      </c>
      <c r="L1066" s="83">
        <f>Table8[[#This Row],[Abs Erorr ]]/Table8[[#This Row],[Adj Close]]</f>
        <v>2.7501741834177335E-2</v>
      </c>
      <c r="M1066" s="85">
        <f t="shared" si="33"/>
        <v>20.005140000000001</v>
      </c>
      <c r="N1066" s="82">
        <f>(Table8[[#This Row],[Adj Close]]-Table8[[#This Row],[Forecast 6 Period ]])</f>
        <v>-0.77253999999999934</v>
      </c>
      <c r="O1066" s="82">
        <f>Table8[[#This Row],[Erorr 2]]^2</f>
        <v>0.59681805159999901</v>
      </c>
      <c r="P1066" s="82">
        <f>ABS(Table8[[#This Row],[Erorr 2]])</f>
        <v>0.77253999999999934</v>
      </c>
      <c r="Q1066" s="83">
        <f>Table8[[#This Row],[Abs Erorr 4]]/Table8[[#This Row],[Adj Close]]</f>
        <v>4.0168255982030471E-2</v>
      </c>
    </row>
    <row r="1067" spans="6:17" x14ac:dyDescent="0.25">
      <c r="F1067" s="50">
        <v>45012</v>
      </c>
      <c r="G1067" s="51">
        <v>19.753900000000002</v>
      </c>
      <c r="H1067" s="82">
        <f t="shared" si="32"/>
        <v>19.3748</v>
      </c>
      <c r="I1067" s="82">
        <f>(Table8[[#This Row],[Adj Close]]-Table8[[#This Row],[Forecast 3 Period]])</f>
        <v>0.3791000000000011</v>
      </c>
      <c r="J1067" s="82">
        <f>Table8[[#This Row],[Erorr ]]^2</f>
        <v>0.14371681000000083</v>
      </c>
      <c r="K1067" s="82">
        <f>ABS(Table8[[#This Row],[Erorr ]])</f>
        <v>0.3791000000000011</v>
      </c>
      <c r="L1067" s="83">
        <f>Table8[[#This Row],[Abs Erorr ]]/Table8[[#This Row],[Adj Close]]</f>
        <v>1.9191147064630331E-2</v>
      </c>
      <c r="M1067" s="85">
        <f t="shared" si="33"/>
        <v>19.791860000000003</v>
      </c>
      <c r="N1067" s="82">
        <f>(Table8[[#This Row],[Adj Close]]-Table8[[#This Row],[Forecast 6 Period ]])</f>
        <v>-3.796000000000177E-2</v>
      </c>
      <c r="O1067" s="82">
        <f>Table8[[#This Row],[Erorr 2]]^2</f>
        <v>1.4409616000001344E-3</v>
      </c>
      <c r="P1067" s="82">
        <f>ABS(Table8[[#This Row],[Erorr 2]])</f>
        <v>3.796000000000177E-2</v>
      </c>
      <c r="Q1067" s="83">
        <f>Table8[[#This Row],[Abs Erorr 4]]/Table8[[#This Row],[Adj Close]]</f>
        <v>1.9216458522115516E-3</v>
      </c>
    </row>
    <row r="1068" spans="6:17" x14ac:dyDescent="0.25">
      <c r="F1068" s="50">
        <v>45013</v>
      </c>
      <c r="G1068" s="51">
        <v>20.104600000000001</v>
      </c>
      <c r="H1068" s="82">
        <f t="shared" si="32"/>
        <v>19.483779999999999</v>
      </c>
      <c r="I1068" s="82">
        <f>(Table8[[#This Row],[Adj Close]]-Table8[[#This Row],[Forecast 3 Period]])</f>
        <v>0.62082000000000193</v>
      </c>
      <c r="J1068" s="82">
        <f>Table8[[#This Row],[Erorr ]]^2</f>
        <v>0.3854174724000024</v>
      </c>
      <c r="K1068" s="82">
        <f>ABS(Table8[[#This Row],[Erorr ]])</f>
        <v>0.62082000000000193</v>
      </c>
      <c r="L1068" s="83">
        <f>Table8[[#This Row],[Abs Erorr ]]/Table8[[#This Row],[Adj Close]]</f>
        <v>3.0879500213881493E-2</v>
      </c>
      <c r="M1068" s="85">
        <f t="shared" si="33"/>
        <v>19.664840000000002</v>
      </c>
      <c r="N1068" s="82">
        <f>(Table8[[#This Row],[Adj Close]]-Table8[[#This Row],[Forecast 6 Period ]])</f>
        <v>0.43975999999999971</v>
      </c>
      <c r="O1068" s="82">
        <f>Table8[[#This Row],[Erorr 2]]^2</f>
        <v>0.19338885759999974</v>
      </c>
      <c r="P1068" s="82">
        <f>ABS(Table8[[#This Row],[Erorr 2]])</f>
        <v>0.43975999999999971</v>
      </c>
      <c r="Q1068" s="83">
        <f>Table8[[#This Row],[Abs Erorr 4]]/Table8[[#This Row],[Adj Close]]</f>
        <v>2.1873601066422593E-2</v>
      </c>
    </row>
    <row r="1069" spans="6:17" x14ac:dyDescent="0.25">
      <c r="F1069" s="50">
        <v>45014</v>
      </c>
      <c r="G1069" s="51">
        <v>20.616499999999998</v>
      </c>
      <c r="H1069" s="82">
        <f t="shared" si="32"/>
        <v>19.73779</v>
      </c>
      <c r="I1069" s="82">
        <f>(Table8[[#This Row],[Adj Close]]-Table8[[#This Row],[Forecast 3 Period]])</f>
        <v>0.8787099999999981</v>
      </c>
      <c r="J1069" s="82">
        <f>Table8[[#This Row],[Erorr ]]^2</f>
        <v>0.77213126409999666</v>
      </c>
      <c r="K1069" s="82">
        <f>ABS(Table8[[#This Row],[Erorr ]])</f>
        <v>0.8787099999999981</v>
      </c>
      <c r="L1069" s="83">
        <f>Table8[[#This Row],[Abs Erorr ]]/Table8[[#This Row],[Adj Close]]</f>
        <v>4.2621686513229604E-2</v>
      </c>
      <c r="M1069" s="85">
        <f t="shared" si="33"/>
        <v>19.697049999999997</v>
      </c>
      <c r="N1069" s="82">
        <f>(Table8[[#This Row],[Adj Close]]-Table8[[#This Row],[Forecast 6 Period ]])</f>
        <v>0.91945000000000121</v>
      </c>
      <c r="O1069" s="82">
        <f>Table8[[#This Row],[Erorr 2]]^2</f>
        <v>0.84538830250000219</v>
      </c>
      <c r="P1069" s="82">
        <f>ABS(Table8[[#This Row],[Erorr 2]])</f>
        <v>0.91945000000000121</v>
      </c>
      <c r="Q1069" s="83">
        <f>Table8[[#This Row],[Abs Erorr 4]]/Table8[[#This Row],[Adj Close]]</f>
        <v>4.4597773627919446E-2</v>
      </c>
    </row>
    <row r="1070" spans="6:17" x14ac:dyDescent="0.25">
      <c r="F1070" s="50">
        <v>45015</v>
      </c>
      <c r="G1070" s="51">
        <v>21.062000000000001</v>
      </c>
      <c r="H1070" s="82">
        <f t="shared" si="32"/>
        <v>20.204149999999998</v>
      </c>
      <c r="I1070" s="82">
        <f>(Table8[[#This Row],[Adj Close]]-Table8[[#This Row],[Forecast 3 Period]])</f>
        <v>0.85785000000000267</v>
      </c>
      <c r="J1070" s="82">
        <f>Table8[[#This Row],[Erorr ]]^2</f>
        <v>0.7359066225000046</v>
      </c>
      <c r="K1070" s="82">
        <f>ABS(Table8[[#This Row],[Erorr ]])</f>
        <v>0.85785000000000267</v>
      </c>
      <c r="L1070" s="83">
        <f>Table8[[#This Row],[Abs Erorr ]]/Table8[[#This Row],[Adj Close]]</f>
        <v>4.0729750261133922E-2</v>
      </c>
      <c r="M1070" s="85">
        <f t="shared" si="33"/>
        <v>19.835440000000002</v>
      </c>
      <c r="N1070" s="82">
        <f>(Table8[[#This Row],[Adj Close]]-Table8[[#This Row],[Forecast 6 Period ]])</f>
        <v>1.2265599999999992</v>
      </c>
      <c r="O1070" s="82">
        <f>Table8[[#This Row],[Erorr 2]]^2</f>
        <v>1.5044494335999981</v>
      </c>
      <c r="P1070" s="82">
        <f>ABS(Table8[[#This Row],[Erorr 2]])</f>
        <v>1.2265599999999992</v>
      </c>
      <c r="Q1070" s="83">
        <f>Table8[[#This Row],[Abs Erorr 4]]/Table8[[#This Row],[Adj Close]]</f>
        <v>5.8235685120121505E-2</v>
      </c>
    </row>
    <row r="1071" spans="6:17" x14ac:dyDescent="0.25">
      <c r="F1071" s="50">
        <v>45016</v>
      </c>
      <c r="G1071" s="51">
        <v>21.716100000000001</v>
      </c>
      <c r="H1071" s="82">
        <f t="shared" si="32"/>
        <v>20.641130000000004</v>
      </c>
      <c r="I1071" s="82">
        <f>(Table8[[#This Row],[Adj Close]]-Table8[[#This Row],[Forecast 3 Period]])</f>
        <v>1.0749699999999969</v>
      </c>
      <c r="J1071" s="82">
        <f>Table8[[#This Row],[Erorr ]]^2</f>
        <v>1.1555605008999932</v>
      </c>
      <c r="K1071" s="82">
        <f>ABS(Table8[[#This Row],[Erorr ]])</f>
        <v>1.0749699999999969</v>
      </c>
      <c r="L1071" s="83">
        <f>Table8[[#This Row],[Abs Erorr ]]/Table8[[#This Row],[Adj Close]]</f>
        <v>4.9501061424472942E-2</v>
      </c>
      <c r="M1071" s="85">
        <f t="shared" si="33"/>
        <v>20.168140000000001</v>
      </c>
      <c r="N1071" s="82">
        <f>(Table8[[#This Row],[Adj Close]]-Table8[[#This Row],[Forecast 6 Period ]])</f>
        <v>1.5479599999999998</v>
      </c>
      <c r="O1071" s="82">
        <f>Table8[[#This Row],[Erorr 2]]^2</f>
        <v>2.3961801615999994</v>
      </c>
      <c r="P1071" s="82">
        <f>ABS(Table8[[#This Row],[Erorr 2]])</f>
        <v>1.5479599999999998</v>
      </c>
      <c r="Q1071" s="83">
        <f>Table8[[#This Row],[Abs Erorr 4]]/Table8[[#This Row],[Adj Close]]</f>
        <v>7.12816758073503E-2</v>
      </c>
    </row>
    <row r="1072" spans="6:17" x14ac:dyDescent="0.25">
      <c r="F1072" s="50">
        <v>45019</v>
      </c>
      <c r="G1072" s="51">
        <v>21.3748</v>
      </c>
      <c r="H1072" s="82">
        <f t="shared" si="32"/>
        <v>21.189990000000002</v>
      </c>
      <c r="I1072" s="82">
        <f>(Table8[[#This Row],[Adj Close]]-Table8[[#This Row],[Forecast 3 Period]])</f>
        <v>0.18480999999999881</v>
      </c>
      <c r="J1072" s="82">
        <f>Table8[[#This Row],[Erorr ]]^2</f>
        <v>3.4154736099999562E-2</v>
      </c>
      <c r="K1072" s="82">
        <f>ABS(Table8[[#This Row],[Erorr ]])</f>
        <v>0.18480999999999881</v>
      </c>
      <c r="L1072" s="83">
        <f>Table8[[#This Row],[Abs Erorr ]]/Table8[[#This Row],[Adj Close]]</f>
        <v>8.646162771113592E-3</v>
      </c>
      <c r="M1072" s="85">
        <f t="shared" si="33"/>
        <v>20.598490000000002</v>
      </c>
      <c r="N1072" s="82">
        <f>(Table8[[#This Row],[Adj Close]]-Table8[[#This Row],[Forecast 6 Period ]])</f>
        <v>0.77630999999999872</v>
      </c>
      <c r="O1072" s="82">
        <f>Table8[[#This Row],[Erorr 2]]^2</f>
        <v>0.60265721609999801</v>
      </c>
      <c r="P1072" s="82">
        <f>ABS(Table8[[#This Row],[Erorr 2]])</f>
        <v>0.77630999999999872</v>
      </c>
      <c r="Q1072" s="83">
        <f>Table8[[#This Row],[Abs Erorr 4]]/Table8[[#This Row],[Adj Close]]</f>
        <v>3.6318936317532732E-2</v>
      </c>
    </row>
    <row r="1073" spans="6:17" x14ac:dyDescent="0.25">
      <c r="F1073" s="50">
        <v>45020</v>
      </c>
      <c r="G1073" s="51">
        <v>21.147300000000001</v>
      </c>
      <c r="H1073" s="82">
        <f t="shared" si="32"/>
        <v>21.38335</v>
      </c>
      <c r="I1073" s="82">
        <f>(Table8[[#This Row],[Adj Close]]-Table8[[#This Row],[Forecast 3 Period]])</f>
        <v>-0.23604999999999876</v>
      </c>
      <c r="J1073" s="82">
        <f>Table8[[#This Row],[Erorr ]]^2</f>
        <v>5.5719602499999417E-2</v>
      </c>
      <c r="K1073" s="82">
        <f>ABS(Table8[[#This Row],[Erorr ]])</f>
        <v>0.23604999999999876</v>
      </c>
      <c r="L1073" s="83">
        <f>Table8[[#This Row],[Abs Erorr ]]/Table8[[#This Row],[Adj Close]]</f>
        <v>1.1162181460517359E-2</v>
      </c>
      <c r="M1073" s="85">
        <f t="shared" si="33"/>
        <v>20.939730000000001</v>
      </c>
      <c r="N1073" s="82">
        <f>(Table8[[#This Row],[Adj Close]]-Table8[[#This Row],[Forecast 6 Period ]])</f>
        <v>0.20757000000000048</v>
      </c>
      <c r="O1073" s="82">
        <f>Table8[[#This Row],[Erorr 2]]^2</f>
        <v>4.3085304900000197E-2</v>
      </c>
      <c r="P1073" s="82">
        <f>ABS(Table8[[#This Row],[Erorr 2]])</f>
        <v>0.20757000000000048</v>
      </c>
      <c r="Q1073" s="83">
        <f>Table8[[#This Row],[Abs Erorr 4]]/Table8[[#This Row],[Adj Close]]</f>
        <v>9.8154374317288955E-3</v>
      </c>
    </row>
    <row r="1074" spans="6:17" x14ac:dyDescent="0.25">
      <c r="F1074" s="50">
        <v>45021</v>
      </c>
      <c r="G1074" s="51">
        <v>20.606999999999999</v>
      </c>
      <c r="H1074" s="82">
        <f t="shared" si="32"/>
        <v>21.386189999999999</v>
      </c>
      <c r="I1074" s="82">
        <f>(Table8[[#This Row],[Adj Close]]-Table8[[#This Row],[Forecast 3 Period]])</f>
        <v>-0.77918999999999983</v>
      </c>
      <c r="J1074" s="82">
        <f>Table8[[#This Row],[Erorr ]]^2</f>
        <v>0.60713705609999968</v>
      </c>
      <c r="K1074" s="82">
        <f>ABS(Table8[[#This Row],[Erorr ]])</f>
        <v>0.77918999999999983</v>
      </c>
      <c r="L1074" s="83">
        <f>Table8[[#This Row],[Abs Erorr ]]/Table8[[#This Row],[Adj Close]]</f>
        <v>3.7811908574756144E-2</v>
      </c>
      <c r="M1074" s="85">
        <f t="shared" si="33"/>
        <v>21.132150000000003</v>
      </c>
      <c r="N1074" s="82">
        <f>(Table8[[#This Row],[Adj Close]]-Table8[[#This Row],[Forecast 6 Period ]])</f>
        <v>-0.52515000000000356</v>
      </c>
      <c r="O1074" s="82">
        <f>Table8[[#This Row],[Erorr 2]]^2</f>
        <v>0.27578252250000374</v>
      </c>
      <c r="P1074" s="82">
        <f>ABS(Table8[[#This Row],[Erorr 2]])</f>
        <v>0.52515000000000356</v>
      </c>
      <c r="Q1074" s="83">
        <f>Table8[[#This Row],[Abs Erorr 4]]/Table8[[#This Row],[Adj Close]]</f>
        <v>2.5484058814965963E-2</v>
      </c>
    </row>
    <row r="1075" spans="6:17" x14ac:dyDescent="0.25">
      <c r="F1075" s="50">
        <v>45022</v>
      </c>
      <c r="G1075" s="51">
        <v>20.237400000000001</v>
      </c>
      <c r="H1075" s="82">
        <f t="shared" si="32"/>
        <v>20.99943</v>
      </c>
      <c r="I1075" s="82">
        <f>(Table8[[#This Row],[Adj Close]]-Table8[[#This Row],[Forecast 3 Period]])</f>
        <v>-0.76202999999999932</v>
      </c>
      <c r="J1075" s="82">
        <f>Table8[[#This Row],[Erorr ]]^2</f>
        <v>0.58068972089999893</v>
      </c>
      <c r="K1075" s="82">
        <f>ABS(Table8[[#This Row],[Erorr ]])</f>
        <v>0.76202999999999932</v>
      </c>
      <c r="L1075" s="83">
        <f>Table8[[#This Row],[Abs Erorr ]]/Table8[[#This Row],[Adj Close]]</f>
        <v>3.765454060304186E-2</v>
      </c>
      <c r="M1075" s="85">
        <f t="shared" si="33"/>
        <v>21.136890000000001</v>
      </c>
      <c r="N1075" s="82">
        <f>(Table8[[#This Row],[Adj Close]]-Table8[[#This Row],[Forecast 6 Period ]])</f>
        <v>-0.89949000000000012</v>
      </c>
      <c r="O1075" s="82">
        <f>Table8[[#This Row],[Erorr 2]]^2</f>
        <v>0.80908226010000017</v>
      </c>
      <c r="P1075" s="82">
        <f>ABS(Table8[[#This Row],[Erorr 2]])</f>
        <v>0.89949000000000012</v>
      </c>
      <c r="Q1075" s="83">
        <f>Table8[[#This Row],[Abs Erorr 4]]/Table8[[#This Row],[Adj Close]]</f>
        <v>4.4446915117554629E-2</v>
      </c>
    </row>
    <row r="1076" spans="6:17" x14ac:dyDescent="0.25">
      <c r="F1076" s="50">
        <v>45026</v>
      </c>
      <c r="G1076" s="51">
        <v>20.663900000000002</v>
      </c>
      <c r="H1076" s="82">
        <f t="shared" si="32"/>
        <v>20.62125</v>
      </c>
      <c r="I1076" s="82">
        <f>(Table8[[#This Row],[Adj Close]]-Table8[[#This Row],[Forecast 3 Period]])</f>
        <v>4.2650000000001853E-2</v>
      </c>
      <c r="J1076" s="82">
        <f>Table8[[#This Row],[Erorr ]]^2</f>
        <v>1.819022500000158E-3</v>
      </c>
      <c r="K1076" s="82">
        <f>ABS(Table8[[#This Row],[Erorr ]])</f>
        <v>4.2650000000001853E-2</v>
      </c>
      <c r="L1076" s="83">
        <f>Table8[[#This Row],[Abs Erorr ]]/Table8[[#This Row],[Adj Close]]</f>
        <v>2.0639859852206914E-3</v>
      </c>
      <c r="M1076" s="85">
        <f t="shared" si="33"/>
        <v>20.951110000000003</v>
      </c>
      <c r="N1076" s="82">
        <f>(Table8[[#This Row],[Adj Close]]-Table8[[#This Row],[Forecast 6 Period ]])</f>
        <v>-0.28721000000000174</v>
      </c>
      <c r="O1076" s="82">
        <f>Table8[[#This Row],[Erorr 2]]^2</f>
        <v>8.2489584100000998E-2</v>
      </c>
      <c r="P1076" s="82">
        <f>ABS(Table8[[#This Row],[Erorr 2]])</f>
        <v>0.28721000000000174</v>
      </c>
      <c r="Q1076" s="83">
        <f>Table8[[#This Row],[Abs Erorr 4]]/Table8[[#This Row],[Adj Close]]</f>
        <v>1.3899118752994436E-2</v>
      </c>
    </row>
    <row r="1077" spans="6:17" x14ac:dyDescent="0.25">
      <c r="F1077" s="50">
        <v>45027</v>
      </c>
      <c r="G1077" s="51">
        <v>21.014600000000002</v>
      </c>
      <c r="H1077" s="82">
        <f t="shared" si="32"/>
        <v>20.518879999999999</v>
      </c>
      <c r="I1077" s="82">
        <f>(Table8[[#This Row],[Adj Close]]-Table8[[#This Row],[Forecast 3 Period]])</f>
        <v>0.49572000000000216</v>
      </c>
      <c r="J1077" s="82">
        <f>Table8[[#This Row],[Erorr ]]^2</f>
        <v>0.24573831840000215</v>
      </c>
      <c r="K1077" s="82">
        <f>ABS(Table8[[#This Row],[Erorr ]])</f>
        <v>0.49572000000000216</v>
      </c>
      <c r="L1077" s="83">
        <f>Table8[[#This Row],[Abs Erorr ]]/Table8[[#This Row],[Adj Close]]</f>
        <v>2.358931409591437E-2</v>
      </c>
      <c r="M1077" s="85">
        <f t="shared" si="33"/>
        <v>20.840210000000003</v>
      </c>
      <c r="N1077" s="82">
        <f>(Table8[[#This Row],[Adj Close]]-Table8[[#This Row],[Forecast 6 Period ]])</f>
        <v>0.17438999999999893</v>
      </c>
      <c r="O1077" s="82">
        <f>Table8[[#This Row],[Erorr 2]]^2</f>
        <v>3.041187209999963E-2</v>
      </c>
      <c r="P1077" s="82">
        <f>ABS(Table8[[#This Row],[Erorr 2]])</f>
        <v>0.17438999999999893</v>
      </c>
      <c r="Q1077" s="83">
        <f>Table8[[#This Row],[Abs Erorr 4]]/Table8[[#This Row],[Adj Close]]</f>
        <v>8.2985162696410548E-3</v>
      </c>
    </row>
    <row r="1078" spans="6:17" x14ac:dyDescent="0.25">
      <c r="F1078" s="50">
        <v>45028</v>
      </c>
      <c r="G1078" s="51">
        <v>20.445900000000002</v>
      </c>
      <c r="H1078" s="82">
        <f t="shared" si="32"/>
        <v>20.676230000000004</v>
      </c>
      <c r="I1078" s="82">
        <f>(Table8[[#This Row],[Adj Close]]-Table8[[#This Row],[Forecast 3 Period]])</f>
        <v>-0.23033000000000214</v>
      </c>
      <c r="J1078" s="82">
        <f>Table8[[#This Row],[Erorr ]]^2</f>
        <v>5.3051908900000985E-2</v>
      </c>
      <c r="K1078" s="82">
        <f>ABS(Table8[[#This Row],[Erorr ]])</f>
        <v>0.23033000000000214</v>
      </c>
      <c r="L1078" s="83">
        <f>Table8[[#This Row],[Abs Erorr ]]/Table8[[#This Row],[Adj Close]]</f>
        <v>1.1265339261172271E-2</v>
      </c>
      <c r="M1078" s="85">
        <f t="shared" si="33"/>
        <v>20.756790000000002</v>
      </c>
      <c r="N1078" s="82">
        <f>(Table8[[#This Row],[Adj Close]]-Table8[[#This Row],[Forecast 6 Period ]])</f>
        <v>-0.31089000000000055</v>
      </c>
      <c r="O1078" s="82">
        <f>Table8[[#This Row],[Erorr 2]]^2</f>
        <v>9.6652592100000351E-2</v>
      </c>
      <c r="P1078" s="82">
        <f>ABS(Table8[[#This Row],[Erorr 2]])</f>
        <v>0.31089000000000055</v>
      </c>
      <c r="Q1078" s="83">
        <f>Table8[[#This Row],[Abs Erorr 4]]/Table8[[#This Row],[Adj Close]]</f>
        <v>1.5205493521928628E-2</v>
      </c>
    </row>
    <row r="1079" spans="6:17" x14ac:dyDescent="0.25">
      <c r="F1079" s="50">
        <v>45029</v>
      </c>
      <c r="G1079" s="51">
        <v>20.6829</v>
      </c>
      <c r="H1079" s="82">
        <f t="shared" si="32"/>
        <v>20.681910000000002</v>
      </c>
      <c r="I1079" s="82">
        <f>(Table8[[#This Row],[Adj Close]]-Table8[[#This Row],[Forecast 3 Period]])</f>
        <v>9.89999999998048E-4</v>
      </c>
      <c r="J1079" s="82">
        <f>Table8[[#This Row],[Erorr ]]^2</f>
        <v>9.8009999999613493E-7</v>
      </c>
      <c r="K1079" s="82">
        <f>ABS(Table8[[#This Row],[Erorr ]])</f>
        <v>9.89999999998048E-4</v>
      </c>
      <c r="L1079" s="83">
        <f>Table8[[#This Row],[Abs Erorr ]]/Table8[[#This Row],[Adj Close]]</f>
        <v>4.7865628127489281E-5</v>
      </c>
      <c r="M1079" s="85">
        <f t="shared" si="33"/>
        <v>20.647790000000004</v>
      </c>
      <c r="N1079" s="82">
        <f>(Table8[[#This Row],[Adj Close]]-Table8[[#This Row],[Forecast 6 Period ]])</f>
        <v>3.5109999999995978E-2</v>
      </c>
      <c r="O1079" s="82">
        <f>Table8[[#This Row],[Erorr 2]]^2</f>
        <v>1.2327120999997177E-3</v>
      </c>
      <c r="P1079" s="82">
        <f>ABS(Table8[[#This Row],[Erorr 2]])</f>
        <v>3.5109999999995978E-2</v>
      </c>
      <c r="Q1079" s="83">
        <f>Table8[[#This Row],[Abs Erorr 4]]/Table8[[#This Row],[Adj Close]]</f>
        <v>1.6975375793527976E-3</v>
      </c>
    </row>
    <row r="1080" spans="6:17" x14ac:dyDescent="0.25">
      <c r="F1080" s="50">
        <v>45030</v>
      </c>
      <c r="G1080" s="51">
        <v>21.308499999999999</v>
      </c>
      <c r="H1080" s="82">
        <f t="shared" si="32"/>
        <v>20.711310000000001</v>
      </c>
      <c r="I1080" s="82">
        <f>(Table8[[#This Row],[Adj Close]]-Table8[[#This Row],[Forecast 3 Period]])</f>
        <v>0.59718999999999767</v>
      </c>
      <c r="J1080" s="82">
        <f>Table8[[#This Row],[Erorr ]]^2</f>
        <v>0.35663589609999724</v>
      </c>
      <c r="K1080" s="82">
        <f>ABS(Table8[[#This Row],[Erorr ]])</f>
        <v>0.59718999999999767</v>
      </c>
      <c r="L1080" s="83">
        <f>Table8[[#This Row],[Abs Erorr ]]/Table8[[#This Row],[Adj Close]]</f>
        <v>2.8025905155219639E-2</v>
      </c>
      <c r="M1080" s="85">
        <f t="shared" si="33"/>
        <v>20.645900000000005</v>
      </c>
      <c r="N1080" s="82">
        <f>(Table8[[#This Row],[Adj Close]]-Table8[[#This Row],[Forecast 6 Period ]])</f>
        <v>0.66259999999999408</v>
      </c>
      <c r="O1080" s="82">
        <f>Table8[[#This Row],[Erorr 2]]^2</f>
        <v>0.43903875999999215</v>
      </c>
      <c r="P1080" s="82">
        <f>ABS(Table8[[#This Row],[Erorr 2]])</f>
        <v>0.66259999999999408</v>
      </c>
      <c r="Q1080" s="83">
        <f>Table8[[#This Row],[Abs Erorr 4]]/Table8[[#This Row],[Adj Close]]</f>
        <v>3.1095572189501566E-2</v>
      </c>
    </row>
    <row r="1081" spans="6:17" x14ac:dyDescent="0.25">
      <c r="F1081" s="50">
        <v>45033</v>
      </c>
      <c r="G1081" s="51">
        <v>21.270499999999998</v>
      </c>
      <c r="H1081" s="82">
        <f t="shared" si="32"/>
        <v>20.86204</v>
      </c>
      <c r="I1081" s="82">
        <f>(Table8[[#This Row],[Adj Close]]-Table8[[#This Row],[Forecast 3 Period]])</f>
        <v>0.40845999999999805</v>
      </c>
      <c r="J1081" s="82">
        <f>Table8[[#This Row],[Erorr ]]^2</f>
        <v>0.1668395715999984</v>
      </c>
      <c r="K1081" s="82">
        <f>ABS(Table8[[#This Row],[Erorr ]])</f>
        <v>0.40845999999999805</v>
      </c>
      <c r="L1081" s="83">
        <f>Table8[[#This Row],[Abs Erorr ]]/Table8[[#This Row],[Adj Close]]</f>
        <v>1.9203121694365347E-2</v>
      </c>
      <c r="M1081" s="85">
        <f t="shared" si="33"/>
        <v>20.780510000000003</v>
      </c>
      <c r="N1081" s="82">
        <f>(Table8[[#This Row],[Adj Close]]-Table8[[#This Row],[Forecast 6 Period ]])</f>
        <v>0.48998999999999526</v>
      </c>
      <c r="O1081" s="82">
        <f>Table8[[#This Row],[Erorr 2]]^2</f>
        <v>0.24009020009999535</v>
      </c>
      <c r="P1081" s="82">
        <f>ABS(Table8[[#This Row],[Erorr 2]])</f>
        <v>0.48998999999999526</v>
      </c>
      <c r="Q1081" s="83">
        <f>Table8[[#This Row],[Abs Erorr 4]]/Table8[[#This Row],[Adj Close]]</f>
        <v>2.3036129851202149E-2</v>
      </c>
    </row>
    <row r="1082" spans="6:17" x14ac:dyDescent="0.25">
      <c r="F1082" s="50">
        <v>45034</v>
      </c>
      <c r="G1082" s="51">
        <v>21.5928</v>
      </c>
      <c r="H1082" s="82">
        <f t="shared" si="32"/>
        <v>21.105619999999998</v>
      </c>
      <c r="I1082" s="82">
        <f>(Table8[[#This Row],[Adj Close]]-Table8[[#This Row],[Forecast 3 Period]])</f>
        <v>0.48718000000000217</v>
      </c>
      <c r="J1082" s="82">
        <f>Table8[[#This Row],[Erorr ]]^2</f>
        <v>0.23734435240000212</v>
      </c>
      <c r="K1082" s="82">
        <f>ABS(Table8[[#This Row],[Erorr ]])</f>
        <v>0.48718000000000217</v>
      </c>
      <c r="L1082" s="83">
        <f>Table8[[#This Row],[Abs Erorr ]]/Table8[[#This Row],[Adj Close]]</f>
        <v>2.2562150346411868E-2</v>
      </c>
      <c r="M1082" s="85">
        <f t="shared" si="33"/>
        <v>20.909410000000001</v>
      </c>
      <c r="N1082" s="82">
        <f>(Table8[[#This Row],[Adj Close]]-Table8[[#This Row],[Forecast 6 Period ]])</f>
        <v>0.68338999999999928</v>
      </c>
      <c r="O1082" s="82">
        <f>Table8[[#This Row],[Erorr 2]]^2</f>
        <v>0.467021892099999</v>
      </c>
      <c r="P1082" s="82">
        <f>ABS(Table8[[#This Row],[Erorr 2]])</f>
        <v>0.68338999999999928</v>
      </c>
      <c r="Q1082" s="83">
        <f>Table8[[#This Row],[Abs Erorr 4]]/Table8[[#This Row],[Adj Close]]</f>
        <v>3.1648975584454044E-2</v>
      </c>
    </row>
    <row r="1083" spans="6:17" x14ac:dyDescent="0.25">
      <c r="F1083" s="50">
        <v>45035</v>
      </c>
      <c r="G1083" s="51">
        <v>21.6876</v>
      </c>
      <c r="H1083" s="82">
        <f t="shared" si="32"/>
        <v>21.410820000000001</v>
      </c>
      <c r="I1083" s="82">
        <f>(Table8[[#This Row],[Adj Close]]-Table8[[#This Row],[Forecast 3 Period]])</f>
        <v>0.27677999999999869</v>
      </c>
      <c r="J1083" s="82">
        <f>Table8[[#This Row],[Erorr ]]^2</f>
        <v>7.6607168399999273E-2</v>
      </c>
      <c r="K1083" s="82">
        <f>ABS(Table8[[#This Row],[Erorr ]])</f>
        <v>0.27677999999999869</v>
      </c>
      <c r="L1083" s="83">
        <f>Table8[[#This Row],[Abs Erorr ]]/Table8[[#This Row],[Adj Close]]</f>
        <v>1.2762131356166597E-2</v>
      </c>
      <c r="M1083" s="85">
        <f t="shared" si="33"/>
        <v>21.116989999999998</v>
      </c>
      <c r="N1083" s="82">
        <f>(Table8[[#This Row],[Adj Close]]-Table8[[#This Row],[Forecast 6 Period ]])</f>
        <v>0.57061000000000206</v>
      </c>
      <c r="O1083" s="82">
        <f>Table8[[#This Row],[Erorr 2]]^2</f>
        <v>0.32559577210000235</v>
      </c>
      <c r="P1083" s="82">
        <f>ABS(Table8[[#This Row],[Erorr 2]])</f>
        <v>0.57061000000000206</v>
      </c>
      <c r="Q1083" s="83">
        <f>Table8[[#This Row],[Abs Erorr 4]]/Table8[[#This Row],[Adj Close]]</f>
        <v>2.6310426234345988E-2</v>
      </c>
    </row>
    <row r="1084" spans="6:17" x14ac:dyDescent="0.25">
      <c r="F1084" s="50">
        <v>45036</v>
      </c>
      <c r="G1084" s="51">
        <v>21.4696</v>
      </c>
      <c r="H1084" s="82">
        <f t="shared" si="32"/>
        <v>21.534029999999998</v>
      </c>
      <c r="I1084" s="82">
        <f>(Table8[[#This Row],[Adj Close]]-Table8[[#This Row],[Forecast 3 Period]])</f>
        <v>-6.4429999999997989E-2</v>
      </c>
      <c r="J1084" s="82">
        <f>Table8[[#This Row],[Erorr ]]^2</f>
        <v>4.1512248999997408E-3</v>
      </c>
      <c r="K1084" s="82">
        <f>ABS(Table8[[#This Row],[Erorr ]])</f>
        <v>6.4429999999997989E-2</v>
      </c>
      <c r="L1084" s="83">
        <f>Table8[[#This Row],[Abs Erorr ]]/Table8[[#This Row],[Adj Close]]</f>
        <v>3.0009874427095982E-3</v>
      </c>
      <c r="M1084" s="85">
        <f t="shared" si="33"/>
        <v>21.284760000000002</v>
      </c>
      <c r="N1084" s="82">
        <f>(Table8[[#This Row],[Adj Close]]-Table8[[#This Row],[Forecast 6 Period ]])</f>
        <v>0.18483999999999767</v>
      </c>
      <c r="O1084" s="82">
        <f>Table8[[#This Row],[Erorr 2]]^2</f>
        <v>3.4165825599999138E-2</v>
      </c>
      <c r="P1084" s="82">
        <f>ABS(Table8[[#This Row],[Erorr 2]])</f>
        <v>0.18483999999999767</v>
      </c>
      <c r="Q1084" s="83">
        <f>Table8[[#This Row],[Abs Erorr 4]]/Table8[[#This Row],[Adj Close]]</f>
        <v>8.6093825688414172E-3</v>
      </c>
    </row>
    <row r="1085" spans="6:17" x14ac:dyDescent="0.25">
      <c r="F1085" s="50">
        <v>45037</v>
      </c>
      <c r="G1085" s="51">
        <v>21.6876</v>
      </c>
      <c r="H1085" s="82">
        <f t="shared" si="32"/>
        <v>21.571960000000001</v>
      </c>
      <c r="I1085" s="82">
        <f>(Table8[[#This Row],[Adj Close]]-Table8[[#This Row],[Forecast 3 Period]])</f>
        <v>0.11563999999999908</v>
      </c>
      <c r="J1085" s="82">
        <f>Table8[[#This Row],[Erorr ]]^2</f>
        <v>1.3372609599999787E-2</v>
      </c>
      <c r="K1085" s="82">
        <f>ABS(Table8[[#This Row],[Erorr ]])</f>
        <v>0.11563999999999908</v>
      </c>
      <c r="L1085" s="83">
        <f>Table8[[#This Row],[Abs Erorr ]]/Table8[[#This Row],[Adj Close]]</f>
        <v>5.332079160441869E-3</v>
      </c>
      <c r="M1085" s="85">
        <f t="shared" si="33"/>
        <v>21.403240000000004</v>
      </c>
      <c r="N1085" s="82">
        <f>(Table8[[#This Row],[Adj Close]]-Table8[[#This Row],[Forecast 6 Period ]])</f>
        <v>0.28435999999999595</v>
      </c>
      <c r="O1085" s="82">
        <f>Table8[[#This Row],[Erorr 2]]^2</f>
        <v>8.086060959999769E-2</v>
      </c>
      <c r="P1085" s="82">
        <f>ABS(Table8[[#This Row],[Erorr 2]])</f>
        <v>0.28435999999999595</v>
      </c>
      <c r="Q1085" s="83">
        <f>Table8[[#This Row],[Abs Erorr 4]]/Table8[[#This Row],[Adj Close]]</f>
        <v>1.3111639831055347E-2</v>
      </c>
    </row>
    <row r="1086" spans="6:17" x14ac:dyDescent="0.25">
      <c r="F1086" s="50">
        <v>45040</v>
      </c>
      <c r="G1086" s="51">
        <v>21.7255</v>
      </c>
      <c r="H1086" s="82">
        <f t="shared" si="32"/>
        <v>21.622199999999999</v>
      </c>
      <c r="I1086" s="82">
        <f>(Table8[[#This Row],[Adj Close]]-Table8[[#This Row],[Forecast 3 Period]])</f>
        <v>0.10330000000000084</v>
      </c>
      <c r="J1086" s="82">
        <f>Table8[[#This Row],[Erorr ]]^2</f>
        <v>1.0670890000000172E-2</v>
      </c>
      <c r="K1086" s="82">
        <f>ABS(Table8[[#This Row],[Erorr ]])</f>
        <v>0.10330000000000084</v>
      </c>
      <c r="L1086" s="83">
        <f>Table8[[#This Row],[Abs Erorr ]]/Table8[[#This Row],[Adj Close]]</f>
        <v>4.7547812478424354E-3</v>
      </c>
      <c r="M1086" s="85">
        <f t="shared" si="33"/>
        <v>21.545420000000004</v>
      </c>
      <c r="N1086" s="82">
        <f>(Table8[[#This Row],[Adj Close]]-Table8[[#This Row],[Forecast 6 Period ]])</f>
        <v>0.18007999999999669</v>
      </c>
      <c r="O1086" s="82">
        <f>Table8[[#This Row],[Erorr 2]]^2</f>
        <v>3.2428806399998809E-2</v>
      </c>
      <c r="P1086" s="82">
        <f>ABS(Table8[[#This Row],[Erorr 2]])</f>
        <v>0.18007999999999669</v>
      </c>
      <c r="Q1086" s="83">
        <f>Table8[[#This Row],[Abs Erorr 4]]/Table8[[#This Row],[Adj Close]]</f>
        <v>8.2888771259578223E-3</v>
      </c>
    </row>
    <row r="1087" spans="6:17" x14ac:dyDescent="0.25">
      <c r="F1087" s="50">
        <v>45041</v>
      </c>
      <c r="G1087" s="51">
        <v>21.147300000000001</v>
      </c>
      <c r="H1087" s="82">
        <f t="shared" si="32"/>
        <v>21.637360000000001</v>
      </c>
      <c r="I1087" s="82">
        <f>(Table8[[#This Row],[Adj Close]]-Table8[[#This Row],[Forecast 3 Period]])</f>
        <v>-0.49005999999999972</v>
      </c>
      <c r="J1087" s="82">
        <f>Table8[[#This Row],[Erorr ]]^2</f>
        <v>0.24015880359999972</v>
      </c>
      <c r="K1087" s="82">
        <f>ABS(Table8[[#This Row],[Erorr ]])</f>
        <v>0.49005999999999972</v>
      </c>
      <c r="L1087" s="83">
        <f>Table8[[#This Row],[Abs Erorr ]]/Table8[[#This Row],[Adj Close]]</f>
        <v>2.3173643916717487E-2</v>
      </c>
      <c r="M1087" s="85">
        <f t="shared" si="33"/>
        <v>21.600390000000001</v>
      </c>
      <c r="N1087" s="82">
        <f>(Table8[[#This Row],[Adj Close]]-Table8[[#This Row],[Forecast 6 Period ]])</f>
        <v>-0.45308999999999955</v>
      </c>
      <c r="O1087" s="82">
        <f>Table8[[#This Row],[Erorr 2]]^2</f>
        <v>0.20529054809999958</v>
      </c>
      <c r="P1087" s="82">
        <f>ABS(Table8[[#This Row],[Erorr 2]])</f>
        <v>0.45308999999999955</v>
      </c>
      <c r="Q1087" s="83">
        <f>Table8[[#This Row],[Abs Erorr 4]]/Table8[[#This Row],[Adj Close]]</f>
        <v>2.1425430196762685E-2</v>
      </c>
    </row>
    <row r="1088" spans="6:17" x14ac:dyDescent="0.25">
      <c r="F1088" s="50">
        <v>45042</v>
      </c>
      <c r="G1088" s="51">
        <v>21.099900000000002</v>
      </c>
      <c r="H1088" s="82">
        <f t="shared" si="32"/>
        <v>21.482849999999999</v>
      </c>
      <c r="I1088" s="82">
        <f>(Table8[[#This Row],[Adj Close]]-Table8[[#This Row],[Forecast 3 Period]])</f>
        <v>-0.38294999999999746</v>
      </c>
      <c r="J1088" s="82">
        <f>Table8[[#This Row],[Erorr ]]^2</f>
        <v>0.14665070249999806</v>
      </c>
      <c r="K1088" s="82">
        <f>ABS(Table8[[#This Row],[Erorr ]])</f>
        <v>0.38294999999999746</v>
      </c>
      <c r="L1088" s="83">
        <f>Table8[[#This Row],[Abs Erorr ]]/Table8[[#This Row],[Adj Close]]</f>
        <v>1.8149375115521754E-2</v>
      </c>
      <c r="M1088" s="85">
        <f t="shared" si="33"/>
        <v>21.534040000000001</v>
      </c>
      <c r="N1088" s="82">
        <f>(Table8[[#This Row],[Adj Close]]-Table8[[#This Row],[Forecast 6 Period ]])</f>
        <v>-0.4341399999999993</v>
      </c>
      <c r="O1088" s="82">
        <f>Table8[[#This Row],[Erorr 2]]^2</f>
        <v>0.18847753959999938</v>
      </c>
      <c r="P1088" s="82">
        <f>ABS(Table8[[#This Row],[Erorr 2]])</f>
        <v>0.4341399999999993</v>
      </c>
      <c r="Q1088" s="83">
        <f>Table8[[#This Row],[Abs Erorr 4]]/Table8[[#This Row],[Adj Close]]</f>
        <v>2.0575452964232025E-2</v>
      </c>
    </row>
    <row r="1089" spans="6:17" x14ac:dyDescent="0.25">
      <c r="F1089" s="50">
        <v>45043</v>
      </c>
      <c r="G1089" s="51">
        <v>21.934100000000001</v>
      </c>
      <c r="H1089" s="82">
        <f t="shared" si="32"/>
        <v>21.3018</v>
      </c>
      <c r="I1089" s="82">
        <f>(Table8[[#This Row],[Adj Close]]-Table8[[#This Row],[Forecast 3 Period]])</f>
        <v>0.63230000000000075</v>
      </c>
      <c r="J1089" s="82">
        <f>Table8[[#This Row],[Erorr ]]^2</f>
        <v>0.39980329000000092</v>
      </c>
      <c r="K1089" s="82">
        <f>ABS(Table8[[#This Row],[Erorr ]])</f>
        <v>0.63230000000000075</v>
      </c>
      <c r="L1089" s="83">
        <f>Table8[[#This Row],[Abs Erorr ]]/Table8[[#This Row],[Adj Close]]</f>
        <v>2.8827259837422129E-2</v>
      </c>
      <c r="M1089" s="85">
        <f t="shared" si="33"/>
        <v>21.447780000000002</v>
      </c>
      <c r="N1089" s="82">
        <f>(Table8[[#This Row],[Adj Close]]-Table8[[#This Row],[Forecast 6 Period ]])</f>
        <v>0.4863199999999992</v>
      </c>
      <c r="O1089" s="82">
        <f>Table8[[#This Row],[Erorr 2]]^2</f>
        <v>0.23650714239999923</v>
      </c>
      <c r="P1089" s="82">
        <f>ABS(Table8[[#This Row],[Erorr 2]])</f>
        <v>0.4863199999999992</v>
      </c>
      <c r="Q1089" s="83">
        <f>Table8[[#This Row],[Abs Erorr 4]]/Table8[[#This Row],[Adj Close]]</f>
        <v>2.2171869372347129E-2</v>
      </c>
    </row>
    <row r="1090" spans="6:17" x14ac:dyDescent="0.25">
      <c r="F1090" s="50">
        <v>45044</v>
      </c>
      <c r="G1090" s="51">
        <v>22.284800000000001</v>
      </c>
      <c r="H1090" s="82">
        <f t="shared" si="32"/>
        <v>21.447800000000001</v>
      </c>
      <c r="I1090" s="82">
        <f>(Table8[[#This Row],[Adj Close]]-Table8[[#This Row],[Forecast 3 Period]])</f>
        <v>0.83699999999999974</v>
      </c>
      <c r="J1090" s="82">
        <f>Table8[[#This Row],[Erorr ]]^2</f>
        <v>0.70056899999999955</v>
      </c>
      <c r="K1090" s="82">
        <f>ABS(Table8[[#This Row],[Erorr ]])</f>
        <v>0.83699999999999974</v>
      </c>
      <c r="L1090" s="83">
        <f>Table8[[#This Row],[Abs Erorr ]]/Table8[[#This Row],[Adj Close]]</f>
        <v>3.7559233199310725E-2</v>
      </c>
      <c r="M1090" s="85">
        <f t="shared" si="33"/>
        <v>21.497079999999997</v>
      </c>
      <c r="N1090" s="82">
        <f>(Table8[[#This Row],[Adj Close]]-Table8[[#This Row],[Forecast 6 Period ]])</f>
        <v>0.78772000000000375</v>
      </c>
      <c r="O1090" s="82">
        <f>Table8[[#This Row],[Erorr 2]]^2</f>
        <v>0.62050279840000588</v>
      </c>
      <c r="P1090" s="82">
        <f>ABS(Table8[[#This Row],[Erorr 2]])</f>
        <v>0.78772000000000375</v>
      </c>
      <c r="Q1090" s="83">
        <f>Table8[[#This Row],[Abs Erorr 4]]/Table8[[#This Row],[Adj Close]]</f>
        <v>3.5347860425043245E-2</v>
      </c>
    </row>
    <row r="1091" spans="6:17" x14ac:dyDescent="0.25">
      <c r="F1091" s="50">
        <v>45047</v>
      </c>
      <c r="G1091" s="51">
        <v>21.573899999999998</v>
      </c>
      <c r="H1091" s="82">
        <f t="shared" si="32"/>
        <v>21.824120000000001</v>
      </c>
      <c r="I1091" s="82">
        <f>(Table8[[#This Row],[Adj Close]]-Table8[[#This Row],[Forecast 3 Period]])</f>
        <v>-0.25022000000000233</v>
      </c>
      <c r="J1091" s="82">
        <f>Table8[[#This Row],[Erorr ]]^2</f>
        <v>6.2610048400001173E-2</v>
      </c>
      <c r="K1091" s="82">
        <f>ABS(Table8[[#This Row],[Erorr ]])</f>
        <v>0.25022000000000233</v>
      </c>
      <c r="L1091" s="83">
        <f>Table8[[#This Row],[Abs Erorr ]]/Table8[[#This Row],[Adj Close]]</f>
        <v>1.1598273840149548E-2</v>
      </c>
      <c r="M1091" s="85">
        <f t="shared" si="33"/>
        <v>21.634530000000002</v>
      </c>
      <c r="N1091" s="82">
        <f>(Table8[[#This Row],[Adj Close]]-Table8[[#This Row],[Forecast 6 Period ]])</f>
        <v>-6.0630000000003292E-2</v>
      </c>
      <c r="O1091" s="82">
        <f>Table8[[#This Row],[Erorr 2]]^2</f>
        <v>3.6759969000003992E-3</v>
      </c>
      <c r="P1091" s="82">
        <f>ABS(Table8[[#This Row],[Erorr 2]])</f>
        <v>6.0630000000003292E-2</v>
      </c>
      <c r="Q1091" s="83">
        <f>Table8[[#This Row],[Abs Erorr 4]]/Table8[[#This Row],[Adj Close]]</f>
        <v>2.8103402722735944E-3</v>
      </c>
    </row>
    <row r="1092" spans="6:17" x14ac:dyDescent="0.25">
      <c r="F1092" s="50">
        <v>45048</v>
      </c>
      <c r="G1092" s="51">
        <v>20.654399999999999</v>
      </c>
      <c r="H1092" s="82">
        <f t="shared" si="32"/>
        <v>21.895229999999998</v>
      </c>
      <c r="I1092" s="82">
        <f>(Table8[[#This Row],[Adj Close]]-Table8[[#This Row],[Forecast 3 Period]])</f>
        <v>-1.240829999999999</v>
      </c>
      <c r="J1092" s="82">
        <f>Table8[[#This Row],[Erorr ]]^2</f>
        <v>1.5396590888999975</v>
      </c>
      <c r="K1092" s="82">
        <f>ABS(Table8[[#This Row],[Erorr ]])</f>
        <v>1.240829999999999</v>
      </c>
      <c r="L1092" s="83">
        <f>Table8[[#This Row],[Abs Erorr ]]/Table8[[#This Row],[Adj Close]]</f>
        <v>6.0075819195909784E-2</v>
      </c>
      <c r="M1092" s="85">
        <f t="shared" si="33"/>
        <v>21.665820000000004</v>
      </c>
      <c r="N1092" s="82">
        <f>(Table8[[#This Row],[Adj Close]]-Table8[[#This Row],[Forecast 6 Period ]])</f>
        <v>-1.0114200000000046</v>
      </c>
      <c r="O1092" s="82">
        <f>Table8[[#This Row],[Erorr 2]]^2</f>
        <v>1.0229704164000093</v>
      </c>
      <c r="P1092" s="82">
        <f>ABS(Table8[[#This Row],[Erorr 2]])</f>
        <v>1.0114200000000046</v>
      </c>
      <c r="Q1092" s="83">
        <f>Table8[[#This Row],[Abs Erorr 4]]/Table8[[#This Row],[Adj Close]]</f>
        <v>4.8968742737625137E-2</v>
      </c>
    </row>
    <row r="1093" spans="6:17" x14ac:dyDescent="0.25">
      <c r="F1093" s="50">
        <v>45049</v>
      </c>
      <c r="G1093" s="51">
        <v>20.806100000000001</v>
      </c>
      <c r="H1093" s="82">
        <f t="shared" si="32"/>
        <v>21.419370000000001</v>
      </c>
      <c r="I1093" s="82">
        <f>(Table8[[#This Row],[Adj Close]]-Table8[[#This Row],[Forecast 3 Period]])</f>
        <v>-0.61326999999999998</v>
      </c>
      <c r="J1093" s="82">
        <f>Table8[[#This Row],[Erorr ]]^2</f>
        <v>0.37610009289999996</v>
      </c>
      <c r="K1093" s="82">
        <f>ABS(Table8[[#This Row],[Erorr ]])</f>
        <v>0.61326999999999998</v>
      </c>
      <c r="L1093" s="83">
        <f>Table8[[#This Row],[Abs Erorr ]]/Table8[[#This Row],[Adj Close]]</f>
        <v>2.9475490360999897E-2</v>
      </c>
      <c r="M1093" s="85">
        <f t="shared" si="33"/>
        <v>21.51416</v>
      </c>
      <c r="N1093" s="82">
        <f>(Table8[[#This Row],[Adj Close]]-Table8[[#This Row],[Forecast 6 Period ]])</f>
        <v>-0.70805999999999969</v>
      </c>
      <c r="O1093" s="82">
        <f>Table8[[#This Row],[Erorr 2]]^2</f>
        <v>0.50134896359999959</v>
      </c>
      <c r="P1093" s="82">
        <f>ABS(Table8[[#This Row],[Erorr 2]])</f>
        <v>0.70805999999999969</v>
      </c>
      <c r="Q1093" s="83">
        <f>Table8[[#This Row],[Abs Erorr 4]]/Table8[[#This Row],[Adj Close]]</f>
        <v>3.4031365801375543E-2</v>
      </c>
    </row>
    <row r="1094" spans="6:17" x14ac:dyDescent="0.25">
      <c r="F1094" s="50">
        <v>45050</v>
      </c>
      <c r="G1094" s="51">
        <v>19.886600000000001</v>
      </c>
      <c r="H1094" s="82">
        <f t="shared" ref="H1094:H1157" si="34">$A$10*G1093+$A$11*G1092+$A$12*G1091</f>
        <v>20.990929999999999</v>
      </c>
      <c r="I1094" s="82">
        <f>(Table8[[#This Row],[Adj Close]]-Table8[[#This Row],[Forecast 3 Period]])</f>
        <v>-1.1043299999999974</v>
      </c>
      <c r="J1094" s="82">
        <f>Table8[[#This Row],[Erorr ]]^2</f>
        <v>1.2195447488999942</v>
      </c>
      <c r="K1094" s="82">
        <f>ABS(Table8[[#This Row],[Erorr ]])</f>
        <v>1.1043299999999974</v>
      </c>
      <c r="L1094" s="83">
        <f>Table8[[#This Row],[Abs Erorr ]]/Table8[[#This Row],[Adj Close]]</f>
        <v>5.5531362827230257E-2</v>
      </c>
      <c r="M1094" s="85">
        <f t="shared" si="33"/>
        <v>21.367239999999999</v>
      </c>
      <c r="N1094" s="82">
        <f>(Table8[[#This Row],[Adj Close]]-Table8[[#This Row],[Forecast 6 Period ]])</f>
        <v>-1.4806399999999975</v>
      </c>
      <c r="O1094" s="82">
        <f>Table8[[#This Row],[Erorr 2]]^2</f>
        <v>2.1922948095999928</v>
      </c>
      <c r="P1094" s="82">
        <f>ABS(Table8[[#This Row],[Erorr 2]])</f>
        <v>1.4806399999999975</v>
      </c>
      <c r="Q1094" s="83">
        <f>Table8[[#This Row],[Abs Erorr 4]]/Table8[[#This Row],[Adj Close]]</f>
        <v>7.4454155059185456E-2</v>
      </c>
    </row>
    <row r="1095" spans="6:17" x14ac:dyDescent="0.25">
      <c r="F1095" s="50">
        <v>45051</v>
      </c>
      <c r="G1095" s="51">
        <v>20.967199999999998</v>
      </c>
      <c r="H1095" s="82">
        <f t="shared" si="34"/>
        <v>20.392790000000002</v>
      </c>
      <c r="I1095" s="82">
        <f>(Table8[[#This Row],[Adj Close]]-Table8[[#This Row],[Forecast 3 Period]])</f>
        <v>0.57440999999999676</v>
      </c>
      <c r="J1095" s="82">
        <f>Table8[[#This Row],[Erorr ]]^2</f>
        <v>0.32994684809999625</v>
      </c>
      <c r="K1095" s="82">
        <f>ABS(Table8[[#This Row],[Erorr ]])</f>
        <v>0.57440999999999676</v>
      </c>
      <c r="L1095" s="83">
        <f>Table8[[#This Row],[Abs Erorr ]]/Table8[[#This Row],[Adj Close]]</f>
        <v>2.7395646533633331E-2</v>
      </c>
      <c r="M1095" s="85">
        <f t="shared" si="33"/>
        <v>21.00609</v>
      </c>
      <c r="N1095" s="82">
        <f>(Table8[[#This Row],[Adj Close]]-Table8[[#This Row],[Forecast 6 Period ]])</f>
        <v>-3.889000000000209E-2</v>
      </c>
      <c r="O1095" s="82">
        <f>Table8[[#This Row],[Erorr 2]]^2</f>
        <v>1.5124321000001626E-3</v>
      </c>
      <c r="P1095" s="82">
        <f>ABS(Table8[[#This Row],[Erorr 2]])</f>
        <v>3.889000000000209E-2</v>
      </c>
      <c r="Q1095" s="83">
        <f>Table8[[#This Row],[Abs Erorr 4]]/Table8[[#This Row],[Adj Close]]</f>
        <v>1.8548017856462519E-3</v>
      </c>
    </row>
    <row r="1096" spans="6:17" x14ac:dyDescent="0.25">
      <c r="F1096" s="50">
        <v>45054</v>
      </c>
      <c r="G1096" s="51">
        <v>21.052499999999998</v>
      </c>
      <c r="H1096" s="82">
        <f t="shared" si="34"/>
        <v>20.59469</v>
      </c>
      <c r="I1096" s="82">
        <f>(Table8[[#This Row],[Adj Close]]-Table8[[#This Row],[Forecast 3 Period]])</f>
        <v>0.4578099999999985</v>
      </c>
      <c r="J1096" s="82">
        <f>Table8[[#This Row],[Erorr ]]^2</f>
        <v>0.20958999609999862</v>
      </c>
      <c r="K1096" s="82">
        <f>ABS(Table8[[#This Row],[Erorr ]])</f>
        <v>0.4578099999999985</v>
      </c>
      <c r="L1096" s="83">
        <f>Table8[[#This Row],[Abs Erorr ]]/Table8[[#This Row],[Adj Close]]</f>
        <v>2.1746110913193138E-2</v>
      </c>
      <c r="M1096" s="85">
        <f t="shared" si="33"/>
        <v>20.848730000000003</v>
      </c>
      <c r="N1096" s="82">
        <f>(Table8[[#This Row],[Adj Close]]-Table8[[#This Row],[Forecast 6 Period ]])</f>
        <v>0.20376999999999512</v>
      </c>
      <c r="O1096" s="82">
        <f>Table8[[#This Row],[Erorr 2]]^2</f>
        <v>4.1522212899998009E-2</v>
      </c>
      <c r="P1096" s="82">
        <f>ABS(Table8[[#This Row],[Erorr 2]])</f>
        <v>0.20376999999999512</v>
      </c>
      <c r="Q1096" s="83">
        <f>Table8[[#This Row],[Abs Erorr 4]]/Table8[[#This Row],[Adj Close]]</f>
        <v>9.6791354945966104E-3</v>
      </c>
    </row>
    <row r="1097" spans="6:17" x14ac:dyDescent="0.25">
      <c r="F1097" s="50">
        <v>45055</v>
      </c>
      <c r="G1097" s="51">
        <v>20.863</v>
      </c>
      <c r="H1097" s="82">
        <f t="shared" si="34"/>
        <v>20.677140000000001</v>
      </c>
      <c r="I1097" s="82">
        <f>(Table8[[#This Row],[Adj Close]]-Table8[[#This Row],[Forecast 3 Period]])</f>
        <v>0.18585999999999814</v>
      </c>
      <c r="J1097" s="82">
        <f>Table8[[#This Row],[Erorr ]]^2</f>
        <v>3.454393959999931E-2</v>
      </c>
      <c r="K1097" s="82">
        <f>ABS(Table8[[#This Row],[Erorr ]])</f>
        <v>0.18585999999999814</v>
      </c>
      <c r="L1097" s="83">
        <f>Table8[[#This Row],[Abs Erorr ]]/Table8[[#This Row],[Adj Close]]</f>
        <v>8.9085941619133462E-3</v>
      </c>
      <c r="M1097" s="85">
        <f t="shared" ref="M1097:M1160" si="35">$B$10*G1096+$B$11*G1095+$B$12*G1094+$B$13*G1093+$B$14*G1092+$B$15*G1091</f>
        <v>20.765309999999996</v>
      </c>
      <c r="N1097" s="82">
        <f>(Table8[[#This Row],[Adj Close]]-Table8[[#This Row],[Forecast 6 Period ]])</f>
        <v>9.7690000000003607E-2</v>
      </c>
      <c r="O1097" s="82">
        <f>Table8[[#This Row],[Erorr 2]]^2</f>
        <v>9.5433361000007051E-3</v>
      </c>
      <c r="P1097" s="82">
        <f>ABS(Table8[[#This Row],[Erorr 2]])</f>
        <v>9.7690000000003607E-2</v>
      </c>
      <c r="Q1097" s="83">
        <f>Table8[[#This Row],[Abs Erorr 4]]/Table8[[#This Row],[Adj Close]]</f>
        <v>4.6824521880843408E-3</v>
      </c>
    </row>
    <row r="1098" spans="6:17" x14ac:dyDescent="0.25">
      <c r="F1098" s="50">
        <v>45056</v>
      </c>
      <c r="G1098" s="51">
        <v>20.275300000000001</v>
      </c>
      <c r="H1098" s="82">
        <f t="shared" si="34"/>
        <v>20.95111</v>
      </c>
      <c r="I1098" s="82">
        <f>(Table8[[#This Row],[Adj Close]]-Table8[[#This Row],[Forecast 3 Period]])</f>
        <v>-0.67580999999999847</v>
      </c>
      <c r="J1098" s="82">
        <f>Table8[[#This Row],[Erorr ]]^2</f>
        <v>0.45671915609999791</v>
      </c>
      <c r="K1098" s="82">
        <f>ABS(Table8[[#This Row],[Erorr ]])</f>
        <v>0.67580999999999847</v>
      </c>
      <c r="L1098" s="83">
        <f>Table8[[#This Row],[Abs Erorr ]]/Table8[[#This Row],[Adj Close]]</f>
        <v>3.3331689296829066E-2</v>
      </c>
      <c r="M1098" s="85">
        <f t="shared" si="35"/>
        <v>20.699909999999999</v>
      </c>
      <c r="N1098" s="82">
        <f>(Table8[[#This Row],[Adj Close]]-Table8[[#This Row],[Forecast 6 Period ]])</f>
        <v>-0.42460999999999771</v>
      </c>
      <c r="O1098" s="82">
        <f>Table8[[#This Row],[Erorr 2]]^2</f>
        <v>0.18029365209999806</v>
      </c>
      <c r="P1098" s="82">
        <f>ABS(Table8[[#This Row],[Erorr 2]])</f>
        <v>0.42460999999999771</v>
      </c>
      <c r="Q1098" s="83">
        <f>Table8[[#This Row],[Abs Erorr 4]]/Table8[[#This Row],[Adj Close]]</f>
        <v>2.0942230201279274E-2</v>
      </c>
    </row>
    <row r="1099" spans="6:17" x14ac:dyDescent="0.25">
      <c r="F1099" s="50">
        <v>45057</v>
      </c>
      <c r="G1099" s="51">
        <v>20.370100000000001</v>
      </c>
      <c r="H1099" s="82">
        <f t="shared" si="34"/>
        <v>20.68477</v>
      </c>
      <c r="I1099" s="82">
        <f>(Table8[[#This Row],[Adj Close]]-Table8[[#This Row],[Forecast 3 Period]])</f>
        <v>-0.31466999999999956</v>
      </c>
      <c r="J1099" s="82">
        <f>Table8[[#This Row],[Erorr ]]^2</f>
        <v>9.9017208899999723E-2</v>
      </c>
      <c r="K1099" s="82">
        <f>ABS(Table8[[#This Row],[Erorr ]])</f>
        <v>0.31466999999999956</v>
      </c>
      <c r="L1099" s="83">
        <f>Table8[[#This Row],[Abs Erorr ]]/Table8[[#This Row],[Adj Close]]</f>
        <v>1.5447641395967597E-2</v>
      </c>
      <c r="M1099" s="85">
        <f t="shared" si="35"/>
        <v>20.700869999999998</v>
      </c>
      <c r="N1099" s="82">
        <f>(Table8[[#This Row],[Adj Close]]-Table8[[#This Row],[Forecast 6 Period ]])</f>
        <v>-0.33076999999999757</v>
      </c>
      <c r="O1099" s="82">
        <f>Table8[[#This Row],[Erorr 2]]^2</f>
        <v>0.10940879289999839</v>
      </c>
      <c r="P1099" s="82">
        <f>ABS(Table8[[#This Row],[Erorr 2]])</f>
        <v>0.33076999999999757</v>
      </c>
      <c r="Q1099" s="83">
        <f>Table8[[#This Row],[Abs Erorr 4]]/Table8[[#This Row],[Adj Close]]</f>
        <v>1.6238015522751365E-2</v>
      </c>
    </row>
    <row r="1100" spans="6:17" x14ac:dyDescent="0.25">
      <c r="F1100" s="50">
        <v>45058</v>
      </c>
      <c r="G1100" s="51">
        <v>20.180499999999999</v>
      </c>
      <c r="H1100" s="82">
        <f t="shared" si="34"/>
        <v>20.489530000000002</v>
      </c>
      <c r="I1100" s="82">
        <f>(Table8[[#This Row],[Adj Close]]-Table8[[#This Row],[Forecast 3 Period]])</f>
        <v>-0.30903000000000347</v>
      </c>
      <c r="J1100" s="82">
        <f>Table8[[#This Row],[Erorr ]]^2</f>
        <v>9.549954090000215E-2</v>
      </c>
      <c r="K1100" s="82">
        <f>ABS(Table8[[#This Row],[Erorr ]])</f>
        <v>0.30903000000000347</v>
      </c>
      <c r="L1100" s="83">
        <f>Table8[[#This Row],[Abs Erorr ]]/Table8[[#This Row],[Adj Close]]</f>
        <v>1.5313297490151557E-2</v>
      </c>
      <c r="M1100" s="85">
        <f t="shared" si="35"/>
        <v>20.597560000000001</v>
      </c>
      <c r="N1100" s="82">
        <f>(Table8[[#This Row],[Adj Close]]-Table8[[#This Row],[Forecast 6 Period ]])</f>
        <v>-0.41706000000000287</v>
      </c>
      <c r="O1100" s="82">
        <f>Table8[[#This Row],[Erorr 2]]^2</f>
        <v>0.1739390436000024</v>
      </c>
      <c r="P1100" s="82">
        <f>ABS(Table8[[#This Row],[Erorr 2]])</f>
        <v>0.41706000000000287</v>
      </c>
      <c r="Q1100" s="83">
        <f>Table8[[#This Row],[Abs Erorr 4]]/Table8[[#This Row],[Adj Close]]</f>
        <v>2.0666484973117759E-2</v>
      </c>
    </row>
    <row r="1101" spans="6:17" x14ac:dyDescent="0.25">
      <c r="F1101" s="50">
        <v>45061</v>
      </c>
      <c r="G1101" s="51">
        <v>20.531199999999998</v>
      </c>
      <c r="H1101" s="82">
        <f t="shared" si="34"/>
        <v>20.265820000000001</v>
      </c>
      <c r="I1101" s="82">
        <f>(Table8[[#This Row],[Adj Close]]-Table8[[#This Row],[Forecast 3 Period]])</f>
        <v>0.26537999999999684</v>
      </c>
      <c r="J1101" s="82">
        <f>Table8[[#This Row],[Erorr ]]^2</f>
        <v>7.042654439999832E-2</v>
      </c>
      <c r="K1101" s="82">
        <f>ABS(Table8[[#This Row],[Erorr ]])</f>
        <v>0.26537999999999684</v>
      </c>
      <c r="L1101" s="83">
        <f>Table8[[#This Row],[Abs Erorr ]]/Table8[[#This Row],[Adj Close]]</f>
        <v>1.2925693578553462E-2</v>
      </c>
      <c r="M1101" s="85">
        <f t="shared" si="35"/>
        <v>20.539750000000002</v>
      </c>
      <c r="N1101" s="82">
        <f>(Table8[[#This Row],[Adj Close]]-Table8[[#This Row],[Forecast 6 Period ]])</f>
        <v>-8.5500000000031662E-3</v>
      </c>
      <c r="O1101" s="82">
        <f>Table8[[#This Row],[Erorr 2]]^2</f>
        <v>7.3102500000054143E-5</v>
      </c>
      <c r="P1101" s="82">
        <f>ABS(Table8[[#This Row],[Erorr 2]])</f>
        <v>8.5500000000031662E-3</v>
      </c>
      <c r="Q1101" s="83">
        <f>Table8[[#This Row],[Abs Erorr 4]]/Table8[[#This Row],[Adj Close]]</f>
        <v>4.1643937032434378E-4</v>
      </c>
    </row>
    <row r="1102" spans="6:17" x14ac:dyDescent="0.25">
      <c r="F1102" s="50">
        <v>45062</v>
      </c>
      <c r="G1102" s="51">
        <v>19.526399999999999</v>
      </c>
      <c r="H1102" s="82">
        <f t="shared" si="34"/>
        <v>20.377659999999999</v>
      </c>
      <c r="I1102" s="82">
        <f>(Table8[[#This Row],[Adj Close]]-Table8[[#This Row],[Forecast 3 Period]])</f>
        <v>-0.85125999999999991</v>
      </c>
      <c r="J1102" s="82">
        <f>Table8[[#This Row],[Erorr ]]^2</f>
        <v>0.72464358759999981</v>
      </c>
      <c r="K1102" s="82">
        <f>ABS(Table8[[#This Row],[Erorr ]])</f>
        <v>0.85125999999999991</v>
      </c>
      <c r="L1102" s="83">
        <f>Table8[[#This Row],[Abs Erorr ]]/Table8[[#This Row],[Adj Close]]</f>
        <v>4.3595337594231398E-2</v>
      </c>
      <c r="M1102" s="85">
        <f t="shared" si="35"/>
        <v>20.462970000000006</v>
      </c>
      <c r="N1102" s="82">
        <f>(Table8[[#This Row],[Adj Close]]-Table8[[#This Row],[Forecast 6 Period ]])</f>
        <v>-0.93657000000000679</v>
      </c>
      <c r="O1102" s="82">
        <f>Table8[[#This Row],[Erorr 2]]^2</f>
        <v>0.87716336490001268</v>
      </c>
      <c r="P1102" s="82">
        <f>ABS(Table8[[#This Row],[Erorr 2]])</f>
        <v>0.93657000000000679</v>
      </c>
      <c r="Q1102" s="83">
        <f>Table8[[#This Row],[Abs Erorr 4]]/Table8[[#This Row],[Adj Close]]</f>
        <v>4.7964294493609005E-2</v>
      </c>
    </row>
    <row r="1103" spans="6:17" x14ac:dyDescent="0.25">
      <c r="F1103" s="50">
        <v>45063</v>
      </c>
      <c r="G1103" s="51">
        <v>19.6023</v>
      </c>
      <c r="H1103" s="82">
        <f t="shared" si="34"/>
        <v>20.024069999999998</v>
      </c>
      <c r="I1103" s="82">
        <f>(Table8[[#This Row],[Adj Close]]-Table8[[#This Row],[Forecast 3 Period]])</f>
        <v>-0.42176999999999865</v>
      </c>
      <c r="J1103" s="82">
        <f>Table8[[#This Row],[Erorr ]]^2</f>
        <v>0.17788993289999885</v>
      </c>
      <c r="K1103" s="82">
        <f>ABS(Table8[[#This Row],[Erorr ]])</f>
        <v>0.42176999999999865</v>
      </c>
      <c r="L1103" s="83">
        <f>Table8[[#This Row],[Abs Erorr ]]/Table8[[#This Row],[Adj Close]]</f>
        <v>2.1516352672900561E-2</v>
      </c>
      <c r="M1103" s="85">
        <f t="shared" si="35"/>
        <v>20.235469999999999</v>
      </c>
      <c r="N1103" s="82">
        <f>(Table8[[#This Row],[Adj Close]]-Table8[[#This Row],[Forecast 6 Period ]])</f>
        <v>-0.63316999999999979</v>
      </c>
      <c r="O1103" s="82">
        <f>Table8[[#This Row],[Erorr 2]]^2</f>
        <v>0.40090424889999976</v>
      </c>
      <c r="P1103" s="82">
        <f>ABS(Table8[[#This Row],[Erorr 2]])</f>
        <v>0.63316999999999979</v>
      </c>
      <c r="Q1103" s="83">
        <f>Table8[[#This Row],[Abs Erorr 4]]/Table8[[#This Row],[Adj Close]]</f>
        <v>3.2300801436566107E-2</v>
      </c>
    </row>
    <row r="1104" spans="6:17" x14ac:dyDescent="0.25">
      <c r="F1104" s="50">
        <v>45064</v>
      </c>
      <c r="G1104" s="51">
        <v>19.6876</v>
      </c>
      <c r="H1104" s="82">
        <f t="shared" si="34"/>
        <v>19.8582</v>
      </c>
      <c r="I1104" s="82">
        <f>(Table8[[#This Row],[Adj Close]]-Table8[[#This Row],[Forecast 3 Period]])</f>
        <v>-0.17060000000000031</v>
      </c>
      <c r="J1104" s="82">
        <f>Table8[[#This Row],[Erorr ]]^2</f>
        <v>2.9104360000000103E-2</v>
      </c>
      <c r="K1104" s="82">
        <f>ABS(Table8[[#This Row],[Erorr ]])</f>
        <v>0.17060000000000031</v>
      </c>
      <c r="L1104" s="83">
        <f>Table8[[#This Row],[Abs Erorr ]]/Table8[[#This Row],[Adj Close]]</f>
        <v>8.6653528109063727E-3</v>
      </c>
      <c r="M1104" s="85">
        <f t="shared" si="35"/>
        <v>20.032619999999998</v>
      </c>
      <c r="N1104" s="82">
        <f>(Table8[[#This Row],[Adj Close]]-Table8[[#This Row],[Forecast 6 Period ]])</f>
        <v>-0.34501999999999811</v>
      </c>
      <c r="O1104" s="82">
        <f>Table8[[#This Row],[Erorr 2]]^2</f>
        <v>0.11903880039999869</v>
      </c>
      <c r="P1104" s="82">
        <f>ABS(Table8[[#This Row],[Erorr 2]])</f>
        <v>0.34501999999999811</v>
      </c>
      <c r="Q1104" s="83">
        <f>Table8[[#This Row],[Abs Erorr 4]]/Table8[[#This Row],[Adj Close]]</f>
        <v>1.7524736382291295E-2</v>
      </c>
    </row>
    <row r="1105" spans="6:17" x14ac:dyDescent="0.25">
      <c r="F1105" s="50">
        <v>45065</v>
      </c>
      <c r="G1105" s="51">
        <v>18.0762</v>
      </c>
      <c r="H1105" s="82">
        <f t="shared" si="34"/>
        <v>19.61365</v>
      </c>
      <c r="I1105" s="82">
        <f>(Table8[[#This Row],[Adj Close]]-Table8[[#This Row],[Forecast 3 Period]])</f>
        <v>-1.5374499999999998</v>
      </c>
      <c r="J1105" s="82">
        <f>Table8[[#This Row],[Erorr ]]^2</f>
        <v>2.3637525024999992</v>
      </c>
      <c r="K1105" s="82">
        <f>ABS(Table8[[#This Row],[Erorr ]])</f>
        <v>1.5374499999999998</v>
      </c>
      <c r="L1105" s="83">
        <f>Table8[[#This Row],[Abs Erorr ]]/Table8[[#This Row],[Adj Close]]</f>
        <v>8.5053827685022287E-2</v>
      </c>
      <c r="M1105" s="85">
        <f t="shared" si="35"/>
        <v>19.92456</v>
      </c>
      <c r="N1105" s="82">
        <f>(Table8[[#This Row],[Adj Close]]-Table8[[#This Row],[Forecast 6 Period ]])</f>
        <v>-1.8483599999999996</v>
      </c>
      <c r="O1105" s="82">
        <f>Table8[[#This Row],[Erorr 2]]^2</f>
        <v>3.4164346895999982</v>
      </c>
      <c r="P1105" s="82">
        <f>ABS(Table8[[#This Row],[Erorr 2]])</f>
        <v>1.8483599999999996</v>
      </c>
      <c r="Q1105" s="83">
        <f>Table8[[#This Row],[Abs Erorr 4]]/Table8[[#This Row],[Adj Close]]</f>
        <v>0.10225379227935072</v>
      </c>
    </row>
    <row r="1106" spans="6:17" x14ac:dyDescent="0.25">
      <c r="F1106" s="50">
        <v>45068</v>
      </c>
      <c r="G1106" s="51">
        <v>18.540600000000001</v>
      </c>
      <c r="H1106" s="82">
        <f t="shared" si="34"/>
        <v>19.017449999999997</v>
      </c>
      <c r="I1106" s="82">
        <f>(Table8[[#This Row],[Adj Close]]-Table8[[#This Row],[Forecast 3 Period]])</f>
        <v>-0.47684999999999533</v>
      </c>
      <c r="J1106" s="82">
        <f>Table8[[#This Row],[Erorr ]]^2</f>
        <v>0.22738592249999556</v>
      </c>
      <c r="K1106" s="82">
        <f>ABS(Table8[[#This Row],[Erorr ]])</f>
        <v>0.47684999999999533</v>
      </c>
      <c r="L1106" s="83">
        <f>Table8[[#This Row],[Abs Erorr ]]/Table8[[#This Row],[Adj Close]]</f>
        <v>2.5719232387301127E-2</v>
      </c>
      <c r="M1106" s="85">
        <f t="shared" si="35"/>
        <v>19.449670000000001</v>
      </c>
      <c r="N1106" s="82">
        <f>(Table8[[#This Row],[Adj Close]]-Table8[[#This Row],[Forecast 6 Period ]])</f>
        <v>-0.90906999999999982</v>
      </c>
      <c r="O1106" s="82">
        <f>Table8[[#This Row],[Erorr 2]]^2</f>
        <v>0.82640826489999963</v>
      </c>
      <c r="P1106" s="82">
        <f>ABS(Table8[[#This Row],[Erorr 2]])</f>
        <v>0.90906999999999982</v>
      </c>
      <c r="Q1106" s="83">
        <f>Table8[[#This Row],[Abs Erorr 4]]/Table8[[#This Row],[Adj Close]]</f>
        <v>4.9031315059922538E-2</v>
      </c>
    </row>
    <row r="1107" spans="6:17" x14ac:dyDescent="0.25">
      <c r="F1107" s="50">
        <v>45069</v>
      </c>
      <c r="G1107" s="51">
        <v>17.981400000000001</v>
      </c>
      <c r="H1107" s="82">
        <f t="shared" si="34"/>
        <v>18.745380000000001</v>
      </c>
      <c r="I1107" s="82">
        <f>(Table8[[#This Row],[Adj Close]]-Table8[[#This Row],[Forecast 3 Period]])</f>
        <v>-0.7639800000000001</v>
      </c>
      <c r="J1107" s="82">
        <f>Table8[[#This Row],[Erorr ]]^2</f>
        <v>0.58366544040000012</v>
      </c>
      <c r="K1107" s="82">
        <f>ABS(Table8[[#This Row],[Erorr ]])</f>
        <v>0.7639800000000001</v>
      </c>
      <c r="L1107" s="83">
        <f>Table8[[#This Row],[Abs Erorr ]]/Table8[[#This Row],[Adj Close]]</f>
        <v>4.2487236811371752E-2</v>
      </c>
      <c r="M1107" s="85">
        <f t="shared" si="35"/>
        <v>19.187100000000001</v>
      </c>
      <c r="N1107" s="82">
        <f>(Table8[[#This Row],[Adj Close]]-Table8[[#This Row],[Forecast 6 Period ]])</f>
        <v>-1.2057000000000002</v>
      </c>
      <c r="O1107" s="82">
        <f>Table8[[#This Row],[Erorr 2]]^2</f>
        <v>1.4537124900000005</v>
      </c>
      <c r="P1107" s="82">
        <f>ABS(Table8[[#This Row],[Erorr 2]])</f>
        <v>1.2057000000000002</v>
      </c>
      <c r="Q1107" s="83">
        <f>Table8[[#This Row],[Abs Erorr 4]]/Table8[[#This Row],[Adj Close]]</f>
        <v>6.7052621041743143E-2</v>
      </c>
    </row>
    <row r="1108" spans="6:17" x14ac:dyDescent="0.25">
      <c r="F1108" s="50">
        <v>45070</v>
      </c>
      <c r="G1108" s="51">
        <v>17.393699999999999</v>
      </c>
      <c r="H1108" s="82">
        <f t="shared" si="34"/>
        <v>18.177600000000002</v>
      </c>
      <c r="I1108" s="82">
        <f>(Table8[[#This Row],[Adj Close]]-Table8[[#This Row],[Forecast 3 Period]])</f>
        <v>-0.78390000000000271</v>
      </c>
      <c r="J1108" s="82">
        <f>Table8[[#This Row],[Erorr ]]^2</f>
        <v>0.61449921000000429</v>
      </c>
      <c r="K1108" s="82">
        <f>ABS(Table8[[#This Row],[Erorr ]])</f>
        <v>0.78390000000000271</v>
      </c>
      <c r="L1108" s="83">
        <f>Table8[[#This Row],[Abs Erorr ]]/Table8[[#This Row],[Adj Close]]</f>
        <v>4.5068041877231568E-2</v>
      </c>
      <c r="M1108" s="85">
        <f t="shared" si="35"/>
        <v>18.770029999999998</v>
      </c>
      <c r="N1108" s="82">
        <f>(Table8[[#This Row],[Adj Close]]-Table8[[#This Row],[Forecast 6 Period ]])</f>
        <v>-1.3763299999999994</v>
      </c>
      <c r="O1108" s="82">
        <f>Table8[[#This Row],[Erorr 2]]^2</f>
        <v>1.8942842688999983</v>
      </c>
      <c r="P1108" s="82">
        <f>ABS(Table8[[#This Row],[Erorr 2]])</f>
        <v>1.3763299999999994</v>
      </c>
      <c r="Q1108" s="83">
        <f>Table8[[#This Row],[Abs Erorr 4]]/Table8[[#This Row],[Adj Close]]</f>
        <v>7.9128075107653892E-2</v>
      </c>
    </row>
    <row r="1109" spans="6:17" x14ac:dyDescent="0.25">
      <c r="F1109" s="50">
        <v>45071</v>
      </c>
      <c r="G1109" s="51">
        <v>16.540600000000001</v>
      </c>
      <c r="H1109" s="82">
        <f t="shared" si="34"/>
        <v>17.914080000000002</v>
      </c>
      <c r="I1109" s="82">
        <f>(Table8[[#This Row],[Adj Close]]-Table8[[#This Row],[Forecast 3 Period]])</f>
        <v>-1.3734800000000007</v>
      </c>
      <c r="J1109" s="82">
        <f>Table8[[#This Row],[Erorr ]]^2</f>
        <v>1.8864473104000019</v>
      </c>
      <c r="K1109" s="82">
        <f>ABS(Table8[[#This Row],[Erorr ]])</f>
        <v>1.3734800000000007</v>
      </c>
      <c r="L1109" s="83">
        <f>Table8[[#This Row],[Abs Erorr ]]/Table8[[#This Row],[Adj Close]]</f>
        <v>8.3036891043855754E-2</v>
      </c>
      <c r="M1109" s="85">
        <f t="shared" si="35"/>
        <v>18.327370000000002</v>
      </c>
      <c r="N1109" s="82">
        <f>(Table8[[#This Row],[Adj Close]]-Table8[[#This Row],[Forecast 6 Period ]])</f>
        <v>-1.7867700000000006</v>
      </c>
      <c r="O1109" s="82">
        <f>Table8[[#This Row],[Erorr 2]]^2</f>
        <v>3.1925470329000021</v>
      </c>
      <c r="P1109" s="82">
        <f>ABS(Table8[[#This Row],[Erorr 2]])</f>
        <v>1.7867700000000006</v>
      </c>
      <c r="Q1109" s="83">
        <f>Table8[[#This Row],[Abs Erorr 4]]/Table8[[#This Row],[Adj Close]]</f>
        <v>0.10802328815157856</v>
      </c>
    </row>
    <row r="1110" spans="6:17" x14ac:dyDescent="0.25">
      <c r="F1110" s="50">
        <v>45072</v>
      </c>
      <c r="G1110" s="51">
        <v>17.109300000000001</v>
      </c>
      <c r="H1110" s="82">
        <f t="shared" si="34"/>
        <v>17.228770000000001</v>
      </c>
      <c r="I1110" s="82">
        <f>(Table8[[#This Row],[Adj Close]]-Table8[[#This Row],[Forecast 3 Period]])</f>
        <v>-0.11946999999999974</v>
      </c>
      <c r="J1110" s="82">
        <f>Table8[[#This Row],[Erorr ]]^2</f>
        <v>1.4273080899999938E-2</v>
      </c>
      <c r="K1110" s="82">
        <f>ABS(Table8[[#This Row],[Erorr ]])</f>
        <v>0.11946999999999974</v>
      </c>
      <c r="L1110" s="83">
        <f>Table8[[#This Row],[Abs Erorr ]]/Table8[[#This Row],[Adj Close]]</f>
        <v>6.9827520705113442E-3</v>
      </c>
      <c r="M1110" s="85">
        <f t="shared" si="35"/>
        <v>17.867640000000002</v>
      </c>
      <c r="N1110" s="82">
        <f>(Table8[[#This Row],[Adj Close]]-Table8[[#This Row],[Forecast 6 Period ]])</f>
        <v>-0.75834000000000046</v>
      </c>
      <c r="O1110" s="82">
        <f>Table8[[#This Row],[Erorr 2]]^2</f>
        <v>0.57507955560000068</v>
      </c>
      <c r="P1110" s="82">
        <f>ABS(Table8[[#This Row],[Erorr 2]])</f>
        <v>0.75834000000000046</v>
      </c>
      <c r="Q1110" s="83">
        <f>Table8[[#This Row],[Abs Erorr 4]]/Table8[[#This Row],[Adj Close]]</f>
        <v>4.432326278690539E-2</v>
      </c>
    </row>
    <row r="1111" spans="6:17" x14ac:dyDescent="0.25">
      <c r="F1111" s="50">
        <v>45076</v>
      </c>
      <c r="G1111" s="51">
        <v>16.663799999999998</v>
      </c>
      <c r="H1111" s="82">
        <f t="shared" si="34"/>
        <v>17.024010000000001</v>
      </c>
      <c r="I1111" s="82">
        <f>(Table8[[#This Row],[Adj Close]]-Table8[[#This Row],[Forecast 3 Period]])</f>
        <v>-0.36021000000000214</v>
      </c>
      <c r="J1111" s="82">
        <f>Table8[[#This Row],[Erorr ]]^2</f>
        <v>0.12975124410000155</v>
      </c>
      <c r="K1111" s="82">
        <f>ABS(Table8[[#This Row],[Erorr ]])</f>
        <v>0.36021000000000214</v>
      </c>
      <c r="L1111" s="83">
        <f>Table8[[#This Row],[Abs Erorr ]]/Table8[[#This Row],[Adj Close]]</f>
        <v>2.1616318006697284E-2</v>
      </c>
      <c r="M1111" s="85">
        <f t="shared" si="35"/>
        <v>17.466680000000004</v>
      </c>
      <c r="N1111" s="82">
        <f>(Table8[[#This Row],[Adj Close]]-Table8[[#This Row],[Forecast 6 Period ]])</f>
        <v>-0.80288000000000537</v>
      </c>
      <c r="O1111" s="82">
        <f>Table8[[#This Row],[Erorr 2]]^2</f>
        <v>0.64461629440000867</v>
      </c>
      <c r="P1111" s="82">
        <f>ABS(Table8[[#This Row],[Erorr 2]])</f>
        <v>0.80288000000000537</v>
      </c>
      <c r="Q1111" s="83">
        <f>Table8[[#This Row],[Abs Erorr 4]]/Table8[[#This Row],[Adj Close]]</f>
        <v>4.8181087146989605E-2</v>
      </c>
    </row>
    <row r="1112" spans="6:17" x14ac:dyDescent="0.25">
      <c r="F1112" s="50">
        <v>45077</v>
      </c>
      <c r="G1112" s="51">
        <v>16.322600000000001</v>
      </c>
      <c r="H1112" s="82">
        <f t="shared" si="34"/>
        <v>16.760490000000001</v>
      </c>
      <c r="I1112" s="82">
        <f>(Table8[[#This Row],[Adj Close]]-Table8[[#This Row],[Forecast 3 Period]])</f>
        <v>-0.43788999999999945</v>
      </c>
      <c r="J1112" s="82">
        <f>Table8[[#This Row],[Erorr ]]^2</f>
        <v>0.19174765209999953</v>
      </c>
      <c r="K1112" s="82">
        <f>ABS(Table8[[#This Row],[Erorr ]])</f>
        <v>0.43788999999999945</v>
      </c>
      <c r="L1112" s="83">
        <f>Table8[[#This Row],[Abs Erorr ]]/Table8[[#This Row],[Adj Close]]</f>
        <v>2.6827221153492668E-2</v>
      </c>
      <c r="M1112" s="85">
        <f t="shared" si="35"/>
        <v>17.193680000000001</v>
      </c>
      <c r="N1112" s="82">
        <f>(Table8[[#This Row],[Adj Close]]-Table8[[#This Row],[Forecast 6 Period ]])</f>
        <v>-0.87107999999999919</v>
      </c>
      <c r="O1112" s="82">
        <f>Table8[[#This Row],[Erorr 2]]^2</f>
        <v>0.75878036639999857</v>
      </c>
      <c r="P1112" s="82">
        <f>ABS(Table8[[#This Row],[Erorr 2]])</f>
        <v>0.87107999999999919</v>
      </c>
      <c r="Q1112" s="83">
        <f>Table8[[#This Row],[Abs Erorr 4]]/Table8[[#This Row],[Adj Close]]</f>
        <v>5.3366497984389687E-2</v>
      </c>
    </row>
    <row r="1113" spans="6:17" x14ac:dyDescent="0.25">
      <c r="F1113" s="50">
        <v>45078</v>
      </c>
      <c r="G1113" s="51">
        <v>16.132999999999999</v>
      </c>
      <c r="H1113" s="82">
        <f t="shared" si="34"/>
        <v>16.660969999999999</v>
      </c>
      <c r="I1113" s="82">
        <f>(Table8[[#This Row],[Adj Close]]-Table8[[#This Row],[Forecast 3 Period]])</f>
        <v>-0.52796999999999983</v>
      </c>
      <c r="J1113" s="82">
        <f>Table8[[#This Row],[Erorr ]]^2</f>
        <v>0.27875232089999979</v>
      </c>
      <c r="K1113" s="82">
        <f>ABS(Table8[[#This Row],[Erorr ]])</f>
        <v>0.52796999999999983</v>
      </c>
      <c r="L1113" s="83">
        <f>Table8[[#This Row],[Abs Erorr ]]/Table8[[#This Row],[Adj Close]]</f>
        <v>3.2726089382012019E-2</v>
      </c>
      <c r="M1113" s="85">
        <f t="shared" si="35"/>
        <v>16.86477</v>
      </c>
      <c r="N1113" s="82">
        <f>(Table8[[#This Row],[Adj Close]]-Table8[[#This Row],[Forecast 6 Period ]])</f>
        <v>-0.73177000000000092</v>
      </c>
      <c r="O1113" s="82">
        <f>Table8[[#This Row],[Erorr 2]]^2</f>
        <v>0.53548733290000139</v>
      </c>
      <c r="P1113" s="82">
        <f>ABS(Table8[[#This Row],[Erorr 2]])</f>
        <v>0.73177000000000092</v>
      </c>
      <c r="Q1113" s="83">
        <f>Table8[[#This Row],[Abs Erorr 4]]/Table8[[#This Row],[Adj Close]]</f>
        <v>4.5358581788879998E-2</v>
      </c>
    </row>
    <row r="1114" spans="6:17" x14ac:dyDescent="0.25">
      <c r="F1114" s="50">
        <v>45079</v>
      </c>
      <c r="G1114" s="51">
        <v>17.175699999999999</v>
      </c>
      <c r="H1114" s="82">
        <f t="shared" si="34"/>
        <v>16.349119999999999</v>
      </c>
      <c r="I1114" s="82">
        <f>(Table8[[#This Row],[Adj Close]]-Table8[[#This Row],[Forecast 3 Period]])</f>
        <v>0.82657999999999987</v>
      </c>
      <c r="J1114" s="82">
        <f>Table8[[#This Row],[Erorr ]]^2</f>
        <v>0.68323449639999978</v>
      </c>
      <c r="K1114" s="82">
        <f>ABS(Table8[[#This Row],[Erorr ]])</f>
        <v>0.82657999999999987</v>
      </c>
      <c r="L1114" s="83">
        <f>Table8[[#This Row],[Abs Erorr ]]/Table8[[#This Row],[Adj Close]]</f>
        <v>4.8124967250243074E-2</v>
      </c>
      <c r="M1114" s="85">
        <f t="shared" si="35"/>
        <v>16.639170000000004</v>
      </c>
      <c r="N1114" s="82">
        <f>(Table8[[#This Row],[Adj Close]]-Table8[[#This Row],[Forecast 6 Period ]])</f>
        <v>0.53652999999999551</v>
      </c>
      <c r="O1114" s="82">
        <f>Table8[[#This Row],[Erorr 2]]^2</f>
        <v>0.28786444089999519</v>
      </c>
      <c r="P1114" s="82">
        <f>ABS(Table8[[#This Row],[Erorr 2]])</f>
        <v>0.53652999999999551</v>
      </c>
      <c r="Q1114" s="83">
        <f>Table8[[#This Row],[Abs Erorr 4]]/Table8[[#This Row],[Adj Close]]</f>
        <v>3.1237737035462634E-2</v>
      </c>
    </row>
    <row r="1115" spans="6:17" x14ac:dyDescent="0.25">
      <c r="F1115" s="50">
        <v>45082</v>
      </c>
      <c r="G1115" s="51">
        <v>16.9861</v>
      </c>
      <c r="H1115" s="82">
        <f t="shared" si="34"/>
        <v>16.606960000000001</v>
      </c>
      <c r="I1115" s="82">
        <f>(Table8[[#This Row],[Adj Close]]-Table8[[#This Row],[Forecast 3 Period]])</f>
        <v>0.37913999999999959</v>
      </c>
      <c r="J1115" s="82">
        <f>Table8[[#This Row],[Erorr ]]^2</f>
        <v>0.14374713959999968</v>
      </c>
      <c r="K1115" s="82">
        <f>ABS(Table8[[#This Row],[Erorr ]])</f>
        <v>0.37913999999999959</v>
      </c>
      <c r="L1115" s="83">
        <f>Table8[[#This Row],[Abs Erorr ]]/Table8[[#This Row],[Adj Close]]</f>
        <v>2.2320603316829619E-2</v>
      </c>
      <c r="M1115" s="85">
        <f t="shared" si="35"/>
        <v>16.624010000000002</v>
      </c>
      <c r="N1115" s="82">
        <f>(Table8[[#This Row],[Adj Close]]-Table8[[#This Row],[Forecast 6 Period ]])</f>
        <v>0.36208999999999847</v>
      </c>
      <c r="O1115" s="82">
        <f>Table8[[#This Row],[Erorr 2]]^2</f>
        <v>0.1311091680999989</v>
      </c>
      <c r="P1115" s="82">
        <f>ABS(Table8[[#This Row],[Erorr 2]])</f>
        <v>0.36208999999999847</v>
      </c>
      <c r="Q1115" s="83">
        <f>Table8[[#This Row],[Abs Erorr 4]]/Table8[[#This Row],[Adj Close]]</f>
        <v>2.1316841417394133E-2</v>
      </c>
    </row>
    <row r="1116" spans="6:17" x14ac:dyDescent="0.25">
      <c r="F1116" s="50">
        <v>45083</v>
      </c>
      <c r="G1116" s="51">
        <v>18.095099999999999</v>
      </c>
      <c r="H1116" s="82">
        <f t="shared" si="34"/>
        <v>16.787050000000001</v>
      </c>
      <c r="I1116" s="82">
        <f>(Table8[[#This Row],[Adj Close]]-Table8[[#This Row],[Forecast 3 Period]])</f>
        <v>1.3080499999999979</v>
      </c>
      <c r="J1116" s="82">
        <f>Table8[[#This Row],[Erorr ]]^2</f>
        <v>1.7109948024999946</v>
      </c>
      <c r="K1116" s="82">
        <f>ABS(Table8[[#This Row],[Erorr ]])</f>
        <v>1.3080499999999979</v>
      </c>
      <c r="L1116" s="83">
        <f>Table8[[#This Row],[Abs Erorr ]]/Table8[[#This Row],[Adj Close]]</f>
        <v>7.2287525352167051E-2</v>
      </c>
      <c r="M1116" s="85">
        <f t="shared" si="35"/>
        <v>16.700790000000001</v>
      </c>
      <c r="N1116" s="82">
        <f>(Table8[[#This Row],[Adj Close]]-Table8[[#This Row],[Forecast 6 Period ]])</f>
        <v>1.3943099999999973</v>
      </c>
      <c r="O1116" s="82">
        <f>Table8[[#This Row],[Erorr 2]]^2</f>
        <v>1.9441003760999924</v>
      </c>
      <c r="P1116" s="82">
        <f>ABS(Table8[[#This Row],[Erorr 2]])</f>
        <v>1.3943099999999973</v>
      </c>
      <c r="Q1116" s="83">
        <f>Table8[[#This Row],[Abs Erorr 4]]/Table8[[#This Row],[Adj Close]]</f>
        <v>7.705456173218149E-2</v>
      </c>
    </row>
    <row r="1117" spans="6:17" x14ac:dyDescent="0.25">
      <c r="F1117" s="50">
        <v>45084</v>
      </c>
      <c r="G1117" s="51">
        <v>18.569099999999999</v>
      </c>
      <c r="H1117" s="82">
        <f t="shared" si="34"/>
        <v>17.48658</v>
      </c>
      <c r="I1117" s="82">
        <f>(Table8[[#This Row],[Adj Close]]-Table8[[#This Row],[Forecast 3 Period]])</f>
        <v>1.0825199999999988</v>
      </c>
      <c r="J1117" s="82">
        <f>Table8[[#This Row],[Erorr ]]^2</f>
        <v>1.1718495503999975</v>
      </c>
      <c r="K1117" s="82">
        <f>ABS(Table8[[#This Row],[Erorr ]])</f>
        <v>1.0825199999999988</v>
      </c>
      <c r="L1117" s="83">
        <f>Table8[[#This Row],[Abs Erorr ]]/Table8[[#This Row],[Adj Close]]</f>
        <v>5.8296847989401691E-2</v>
      </c>
      <c r="M1117" s="85">
        <f t="shared" si="35"/>
        <v>16.97662</v>
      </c>
      <c r="N1117" s="82">
        <f>(Table8[[#This Row],[Adj Close]]-Table8[[#This Row],[Forecast 6 Period ]])</f>
        <v>1.5924799999999983</v>
      </c>
      <c r="O1117" s="82">
        <f>Table8[[#This Row],[Erorr 2]]^2</f>
        <v>2.5359925503999947</v>
      </c>
      <c r="P1117" s="82">
        <f>ABS(Table8[[#This Row],[Erorr 2]])</f>
        <v>1.5924799999999983</v>
      </c>
      <c r="Q1117" s="83">
        <f>Table8[[#This Row],[Abs Erorr 4]]/Table8[[#This Row],[Adj Close]]</f>
        <v>8.5759676020916387E-2</v>
      </c>
    </row>
    <row r="1118" spans="6:17" x14ac:dyDescent="0.25">
      <c r="F1118" s="50">
        <v>45085</v>
      </c>
      <c r="G1118" s="51">
        <v>18.588000000000001</v>
      </c>
      <c r="H1118" s="82">
        <f t="shared" si="34"/>
        <v>17.951999999999998</v>
      </c>
      <c r="I1118" s="82">
        <f>(Table8[[#This Row],[Adj Close]]-Table8[[#This Row],[Forecast 3 Period]])</f>
        <v>0.63600000000000279</v>
      </c>
      <c r="J1118" s="82">
        <f>Table8[[#This Row],[Erorr ]]^2</f>
        <v>0.40449600000000352</v>
      </c>
      <c r="K1118" s="82">
        <f>ABS(Table8[[#This Row],[Erorr ]])</f>
        <v>0.63600000000000279</v>
      </c>
      <c r="L1118" s="83">
        <f>Table8[[#This Row],[Abs Erorr ]]/Table8[[#This Row],[Adj Close]]</f>
        <v>3.4215622982569548E-2</v>
      </c>
      <c r="M1118" s="85">
        <f t="shared" si="35"/>
        <v>17.41076</v>
      </c>
      <c r="N1118" s="82">
        <f>(Table8[[#This Row],[Adj Close]]-Table8[[#This Row],[Forecast 6 Period ]])</f>
        <v>1.1772400000000012</v>
      </c>
      <c r="O1118" s="82">
        <f>Table8[[#This Row],[Erorr 2]]^2</f>
        <v>1.3858940176000027</v>
      </c>
      <c r="P1118" s="82">
        <f>ABS(Table8[[#This Row],[Erorr 2]])</f>
        <v>1.1772400000000012</v>
      </c>
      <c r="Q1118" s="83">
        <f>Table8[[#This Row],[Abs Erorr 4]]/Table8[[#This Row],[Adj Close]]</f>
        <v>6.3333333333333394E-2</v>
      </c>
    </row>
    <row r="1119" spans="6:17" x14ac:dyDescent="0.25">
      <c r="F1119" s="50">
        <v>45086</v>
      </c>
      <c r="G1119" s="51">
        <v>18.395499999999998</v>
      </c>
      <c r="H1119" s="82">
        <f t="shared" si="34"/>
        <v>18.434459999999998</v>
      </c>
      <c r="I1119" s="82">
        <f>(Table8[[#This Row],[Adj Close]]-Table8[[#This Row],[Forecast 3 Period]])</f>
        <v>-3.895999999999944E-2</v>
      </c>
      <c r="J1119" s="82">
        <f>Table8[[#This Row],[Erorr ]]^2</f>
        <v>1.5178815999999564E-3</v>
      </c>
      <c r="K1119" s="82">
        <f>ABS(Table8[[#This Row],[Erorr ]])</f>
        <v>3.895999999999944E-2</v>
      </c>
      <c r="L1119" s="83">
        <f>Table8[[#This Row],[Abs Erorr ]]/Table8[[#This Row],[Adj Close]]</f>
        <v>2.1179092712891438E-3</v>
      </c>
      <c r="M1119" s="85">
        <f t="shared" si="35"/>
        <v>17.77853</v>
      </c>
      <c r="N1119" s="82">
        <f>(Table8[[#This Row],[Adj Close]]-Table8[[#This Row],[Forecast 6 Period ]])</f>
        <v>0.61696999999999846</v>
      </c>
      <c r="O1119" s="82">
        <f>Table8[[#This Row],[Erorr 2]]^2</f>
        <v>0.38065198089999813</v>
      </c>
      <c r="P1119" s="82">
        <f>ABS(Table8[[#This Row],[Erorr 2]])</f>
        <v>0.61696999999999846</v>
      </c>
      <c r="Q1119" s="83">
        <f>Table8[[#This Row],[Abs Erorr 4]]/Table8[[#This Row],[Adj Close]]</f>
        <v>3.353918077790756E-2</v>
      </c>
    </row>
    <row r="1120" spans="6:17" x14ac:dyDescent="0.25">
      <c r="F1120" s="50">
        <v>45089</v>
      </c>
      <c r="G1120" s="51">
        <v>18.4148</v>
      </c>
      <c r="H1120" s="82">
        <f t="shared" si="34"/>
        <v>18.505330000000001</v>
      </c>
      <c r="I1120" s="82">
        <f>(Table8[[#This Row],[Adj Close]]-Table8[[#This Row],[Forecast 3 Period]])</f>
        <v>-9.053000000000111E-2</v>
      </c>
      <c r="J1120" s="82">
        <f>Table8[[#This Row],[Erorr ]]^2</f>
        <v>8.1956809000002014E-3</v>
      </c>
      <c r="K1120" s="82">
        <f>ABS(Table8[[#This Row],[Erorr ]])</f>
        <v>9.053000000000111E-2</v>
      </c>
      <c r="L1120" s="83">
        <f>Table8[[#This Row],[Abs Erorr ]]/Table8[[#This Row],[Adj Close]]</f>
        <v>4.9161543975498575E-3</v>
      </c>
      <c r="M1120" s="85">
        <f t="shared" si="35"/>
        <v>18.145719999999997</v>
      </c>
      <c r="N1120" s="82">
        <f>(Table8[[#This Row],[Adj Close]]-Table8[[#This Row],[Forecast 6 Period ]])</f>
        <v>0.26908000000000243</v>
      </c>
      <c r="O1120" s="82">
        <f>Table8[[#This Row],[Erorr 2]]^2</f>
        <v>7.240404640000131E-2</v>
      </c>
      <c r="P1120" s="82">
        <f>ABS(Table8[[#This Row],[Erorr 2]])</f>
        <v>0.26908000000000243</v>
      </c>
      <c r="Q1120" s="83">
        <f>Table8[[#This Row],[Abs Erorr 4]]/Table8[[#This Row],[Adj Close]]</f>
        <v>1.4612159784521277E-2</v>
      </c>
    </row>
    <row r="1121" spans="6:17" x14ac:dyDescent="0.25">
      <c r="F1121" s="50">
        <v>45090</v>
      </c>
      <c r="G1121" s="51">
        <v>18.3474</v>
      </c>
      <c r="H1121" s="82">
        <f t="shared" si="34"/>
        <v>18.46097</v>
      </c>
      <c r="I1121" s="82">
        <f>(Table8[[#This Row],[Adj Close]]-Table8[[#This Row],[Forecast 3 Period]])</f>
        <v>-0.11356999999999928</v>
      </c>
      <c r="J1121" s="82">
        <f>Table8[[#This Row],[Erorr ]]^2</f>
        <v>1.2898144899999837E-2</v>
      </c>
      <c r="K1121" s="82">
        <f>ABS(Table8[[#This Row],[Erorr ]])</f>
        <v>0.11356999999999928</v>
      </c>
      <c r="L1121" s="83">
        <f>Table8[[#This Row],[Abs Erorr ]]/Table8[[#This Row],[Adj Close]]</f>
        <v>6.1899778715239911E-3</v>
      </c>
      <c r="M1121" s="85">
        <f t="shared" si="35"/>
        <v>18.301600000000001</v>
      </c>
      <c r="N1121" s="82">
        <f>(Table8[[#This Row],[Adj Close]]-Table8[[#This Row],[Forecast 6 Period ]])</f>
        <v>4.5799999999999841E-2</v>
      </c>
      <c r="O1121" s="82">
        <f>Table8[[#This Row],[Erorr 2]]^2</f>
        <v>2.0976399999999853E-3</v>
      </c>
      <c r="P1121" s="82">
        <f>ABS(Table8[[#This Row],[Erorr 2]])</f>
        <v>4.5799999999999841E-2</v>
      </c>
      <c r="Q1121" s="83">
        <f>Table8[[#This Row],[Abs Erorr 4]]/Table8[[#This Row],[Adj Close]]</f>
        <v>2.4962665009756065E-3</v>
      </c>
    </row>
    <row r="1122" spans="6:17" x14ac:dyDescent="0.25">
      <c r="F1122" s="50">
        <v>45091</v>
      </c>
      <c r="G1122" s="51">
        <v>18.549499999999998</v>
      </c>
      <c r="H1122" s="82">
        <f t="shared" si="34"/>
        <v>18.38205</v>
      </c>
      <c r="I1122" s="82">
        <f>(Table8[[#This Row],[Adj Close]]-Table8[[#This Row],[Forecast 3 Period]])</f>
        <v>0.16744999999999877</v>
      </c>
      <c r="J1122" s="82">
        <f>Table8[[#This Row],[Erorr ]]^2</f>
        <v>2.8039502499999588E-2</v>
      </c>
      <c r="K1122" s="82">
        <f>ABS(Table8[[#This Row],[Erorr ]])</f>
        <v>0.16744999999999877</v>
      </c>
      <c r="L1122" s="83">
        <f>Table8[[#This Row],[Abs Erorr ]]/Table8[[#This Row],[Adj Close]]</f>
        <v>9.0271974985848026E-3</v>
      </c>
      <c r="M1122" s="85">
        <f t="shared" si="35"/>
        <v>18.415559999999999</v>
      </c>
      <c r="N1122" s="82">
        <f>(Table8[[#This Row],[Adj Close]]-Table8[[#This Row],[Forecast 6 Period ]])</f>
        <v>0.13393999999999906</v>
      </c>
      <c r="O1122" s="82">
        <f>Table8[[#This Row],[Erorr 2]]^2</f>
        <v>1.7939923599999748E-2</v>
      </c>
      <c r="P1122" s="82">
        <f>ABS(Table8[[#This Row],[Erorr 2]])</f>
        <v>0.13393999999999906</v>
      </c>
      <c r="Q1122" s="83">
        <f>Table8[[#This Row],[Abs Erorr 4]]/Table8[[#This Row],[Adj Close]]</f>
        <v>7.2206798026900497E-3</v>
      </c>
    </row>
    <row r="1123" spans="6:17" x14ac:dyDescent="0.25">
      <c r="F1123" s="50">
        <v>45092</v>
      </c>
      <c r="G1123" s="51">
        <v>18.6265</v>
      </c>
      <c r="H1123" s="82">
        <f t="shared" si="34"/>
        <v>18.448459999999997</v>
      </c>
      <c r="I1123" s="82">
        <f>(Table8[[#This Row],[Adj Close]]-Table8[[#This Row],[Forecast 3 Period]])</f>
        <v>0.17804000000000286</v>
      </c>
      <c r="J1123" s="82">
        <f>Table8[[#This Row],[Erorr ]]^2</f>
        <v>3.1698241600001016E-2</v>
      </c>
      <c r="K1123" s="82">
        <f>ABS(Table8[[#This Row],[Erorr ]])</f>
        <v>0.17804000000000286</v>
      </c>
      <c r="L1123" s="83">
        <f>Table8[[#This Row],[Abs Erorr ]]/Table8[[#This Row],[Adj Close]]</f>
        <v>9.5584248248464752E-3</v>
      </c>
      <c r="M1123" s="85">
        <f t="shared" si="35"/>
        <v>18.457149999999999</v>
      </c>
      <c r="N1123" s="82">
        <f>(Table8[[#This Row],[Adj Close]]-Table8[[#This Row],[Forecast 6 Period ]])</f>
        <v>0.16935000000000144</v>
      </c>
      <c r="O1123" s="82">
        <f>Table8[[#This Row],[Erorr 2]]^2</f>
        <v>2.8679422500000488E-2</v>
      </c>
      <c r="P1123" s="82">
        <f>ABS(Table8[[#This Row],[Erorr 2]])</f>
        <v>0.16935000000000144</v>
      </c>
      <c r="Q1123" s="83">
        <f>Table8[[#This Row],[Abs Erorr 4]]/Table8[[#This Row],[Adj Close]]</f>
        <v>9.0918852172980139E-3</v>
      </c>
    </row>
    <row r="1124" spans="6:17" x14ac:dyDescent="0.25">
      <c r="F1124" s="50">
        <v>45093</v>
      </c>
      <c r="G1124" s="51">
        <v>18.7806</v>
      </c>
      <c r="H1124" s="82">
        <f t="shared" si="34"/>
        <v>18.519669999999998</v>
      </c>
      <c r="I1124" s="82">
        <f>(Table8[[#This Row],[Adj Close]]-Table8[[#This Row],[Forecast 3 Period]])</f>
        <v>0.26093000000000188</v>
      </c>
      <c r="J1124" s="82">
        <f>Table8[[#This Row],[Erorr ]]^2</f>
        <v>6.8084464900000988E-2</v>
      </c>
      <c r="K1124" s="82">
        <f>ABS(Table8[[#This Row],[Erorr ]])</f>
        <v>0.26093000000000188</v>
      </c>
      <c r="L1124" s="83">
        <f>Table8[[#This Row],[Abs Erorr ]]/Table8[[#This Row],[Adj Close]]</f>
        <v>1.3893592323994008E-2</v>
      </c>
      <c r="M1124" s="85">
        <f t="shared" si="35"/>
        <v>18.485989999999997</v>
      </c>
      <c r="N1124" s="82">
        <f>(Table8[[#This Row],[Adj Close]]-Table8[[#This Row],[Forecast 6 Period ]])</f>
        <v>0.29461000000000226</v>
      </c>
      <c r="O1124" s="82">
        <f>Table8[[#This Row],[Erorr 2]]^2</f>
        <v>8.6795052100001324E-2</v>
      </c>
      <c r="P1124" s="82">
        <f>ABS(Table8[[#This Row],[Erorr 2]])</f>
        <v>0.29461000000000226</v>
      </c>
      <c r="Q1124" s="83">
        <f>Table8[[#This Row],[Abs Erorr 4]]/Table8[[#This Row],[Adj Close]]</f>
        <v>1.5686932259885322E-2</v>
      </c>
    </row>
    <row r="1125" spans="6:17" x14ac:dyDescent="0.25">
      <c r="F1125" s="50">
        <v>45097</v>
      </c>
      <c r="G1125" s="51">
        <v>18.9923</v>
      </c>
      <c r="H1125" s="82">
        <f t="shared" si="34"/>
        <v>18.665040000000001</v>
      </c>
      <c r="I1125" s="82">
        <f>(Table8[[#This Row],[Adj Close]]-Table8[[#This Row],[Forecast 3 Period]])</f>
        <v>0.327259999999999</v>
      </c>
      <c r="J1125" s="82">
        <f>Table8[[#This Row],[Erorr ]]^2</f>
        <v>0.10709910759999934</v>
      </c>
      <c r="K1125" s="82">
        <f>ABS(Table8[[#This Row],[Erorr ]])</f>
        <v>0.327259999999999</v>
      </c>
      <c r="L1125" s="83">
        <f>Table8[[#This Row],[Abs Erorr ]]/Table8[[#This Row],[Adj Close]]</f>
        <v>1.7231193694286578E-2</v>
      </c>
      <c r="M1125" s="85">
        <f t="shared" si="35"/>
        <v>18.541829999999997</v>
      </c>
      <c r="N1125" s="82">
        <f>(Table8[[#This Row],[Adj Close]]-Table8[[#This Row],[Forecast 6 Period ]])</f>
        <v>0.45047000000000281</v>
      </c>
      <c r="O1125" s="82">
        <f>Table8[[#This Row],[Erorr 2]]^2</f>
        <v>0.20292322090000253</v>
      </c>
      <c r="P1125" s="82">
        <f>ABS(Table8[[#This Row],[Erorr 2]])</f>
        <v>0.45047000000000281</v>
      </c>
      <c r="Q1125" s="83">
        <f>Table8[[#This Row],[Abs Erorr 4]]/Table8[[#This Row],[Adj Close]]</f>
        <v>2.3718559626796271E-2</v>
      </c>
    </row>
    <row r="1126" spans="6:17" x14ac:dyDescent="0.25">
      <c r="F1126" s="50">
        <v>45098</v>
      </c>
      <c r="G1126" s="51">
        <v>18.4148</v>
      </c>
      <c r="H1126" s="82">
        <f t="shared" si="34"/>
        <v>18.819050000000001</v>
      </c>
      <c r="I1126" s="82">
        <f>(Table8[[#This Row],[Adj Close]]-Table8[[#This Row],[Forecast 3 Period]])</f>
        <v>-0.40425000000000111</v>
      </c>
      <c r="J1126" s="82">
        <f>Table8[[#This Row],[Erorr ]]^2</f>
        <v>0.1634180625000009</v>
      </c>
      <c r="K1126" s="82">
        <f>ABS(Table8[[#This Row],[Erorr ]])</f>
        <v>0.40425000000000111</v>
      </c>
      <c r="L1126" s="83">
        <f>Table8[[#This Row],[Abs Erorr ]]/Table8[[#This Row],[Adj Close]]</f>
        <v>2.1952451289180504E-2</v>
      </c>
      <c r="M1126" s="85">
        <f t="shared" si="35"/>
        <v>18.666</v>
      </c>
      <c r="N1126" s="82">
        <f>(Table8[[#This Row],[Adj Close]]-Table8[[#This Row],[Forecast 6 Period ]])</f>
        <v>-0.25120000000000076</v>
      </c>
      <c r="O1126" s="82">
        <f>Table8[[#This Row],[Erorr 2]]^2</f>
        <v>6.3101440000000383E-2</v>
      </c>
      <c r="P1126" s="82">
        <f>ABS(Table8[[#This Row],[Erorr 2]])</f>
        <v>0.25120000000000076</v>
      </c>
      <c r="Q1126" s="83">
        <f>Table8[[#This Row],[Abs Erorr 4]]/Table8[[#This Row],[Adj Close]]</f>
        <v>1.3641201642157437E-2</v>
      </c>
    </row>
    <row r="1127" spans="6:17" x14ac:dyDescent="0.25">
      <c r="F1127" s="50">
        <v>45099</v>
      </c>
      <c r="G1127" s="51">
        <v>18.2319</v>
      </c>
      <c r="H1127" s="82">
        <f t="shared" si="34"/>
        <v>18.697790000000001</v>
      </c>
      <c r="I1127" s="82">
        <f>(Table8[[#This Row],[Adj Close]]-Table8[[#This Row],[Forecast 3 Period]])</f>
        <v>-0.46589000000000169</v>
      </c>
      <c r="J1127" s="82">
        <f>Table8[[#This Row],[Erorr ]]^2</f>
        <v>0.21705349210000158</v>
      </c>
      <c r="K1127" s="82">
        <f>ABS(Table8[[#This Row],[Erorr ]])</f>
        <v>0.46589000000000169</v>
      </c>
      <c r="L1127" s="83">
        <f>Table8[[#This Row],[Abs Erorr ]]/Table8[[#This Row],[Adj Close]]</f>
        <v>2.5553562711511237E-2</v>
      </c>
      <c r="M1127" s="85">
        <f t="shared" si="35"/>
        <v>18.652529999999999</v>
      </c>
      <c r="N1127" s="82">
        <f>(Table8[[#This Row],[Adj Close]]-Table8[[#This Row],[Forecast 6 Period ]])</f>
        <v>-0.42062999999999917</v>
      </c>
      <c r="O1127" s="82">
        <f>Table8[[#This Row],[Erorr 2]]^2</f>
        <v>0.17692959689999929</v>
      </c>
      <c r="P1127" s="82">
        <f>ABS(Table8[[#This Row],[Erorr 2]])</f>
        <v>0.42062999999999917</v>
      </c>
      <c r="Q1127" s="83">
        <f>Table8[[#This Row],[Abs Erorr 4]]/Table8[[#This Row],[Adj Close]]</f>
        <v>2.3071100653250576E-2</v>
      </c>
    </row>
    <row r="1128" spans="6:17" x14ac:dyDescent="0.25">
      <c r="F1128" s="50">
        <v>45100</v>
      </c>
      <c r="G1128" s="51">
        <v>17.548400000000001</v>
      </c>
      <c r="H1128" s="82">
        <f t="shared" si="34"/>
        <v>18.514890000000001</v>
      </c>
      <c r="I1128" s="82">
        <f>(Table8[[#This Row],[Adj Close]]-Table8[[#This Row],[Forecast 3 Period]])</f>
        <v>-0.96649000000000029</v>
      </c>
      <c r="J1128" s="82">
        <f>Table8[[#This Row],[Erorr ]]^2</f>
        <v>0.93410292010000062</v>
      </c>
      <c r="K1128" s="82">
        <f>ABS(Table8[[#This Row],[Erorr ]])</f>
        <v>0.96649000000000029</v>
      </c>
      <c r="L1128" s="83">
        <f>Table8[[#This Row],[Abs Erorr ]]/Table8[[#This Row],[Adj Close]]</f>
        <v>5.5075676414943826E-2</v>
      </c>
      <c r="M1128" s="85">
        <f t="shared" si="35"/>
        <v>18.601519999999997</v>
      </c>
      <c r="N1128" s="82">
        <f>(Table8[[#This Row],[Adj Close]]-Table8[[#This Row],[Forecast 6 Period ]])</f>
        <v>-1.0531199999999963</v>
      </c>
      <c r="O1128" s="82">
        <f>Table8[[#This Row],[Erorr 2]]^2</f>
        <v>1.1090617343999922</v>
      </c>
      <c r="P1128" s="82">
        <f>ABS(Table8[[#This Row],[Erorr 2]])</f>
        <v>1.0531199999999963</v>
      </c>
      <c r="Q1128" s="83">
        <f>Table8[[#This Row],[Abs Erorr 4]]/Table8[[#This Row],[Adj Close]]</f>
        <v>6.0012308814478596E-2</v>
      </c>
    </row>
    <row r="1129" spans="6:17" x14ac:dyDescent="0.25">
      <c r="F1129" s="50">
        <v>45103</v>
      </c>
      <c r="G1129" s="51">
        <v>17.750599999999999</v>
      </c>
      <c r="H1129" s="82">
        <f t="shared" si="34"/>
        <v>18.013369999999998</v>
      </c>
      <c r="I1129" s="82">
        <f>(Table8[[#This Row],[Adj Close]]-Table8[[#This Row],[Forecast 3 Period]])</f>
        <v>-0.26276999999999973</v>
      </c>
      <c r="J1129" s="82">
        <f>Table8[[#This Row],[Erorr ]]^2</f>
        <v>6.9048072899999854E-2</v>
      </c>
      <c r="K1129" s="82">
        <f>ABS(Table8[[#This Row],[Erorr ]])</f>
        <v>0.26276999999999973</v>
      </c>
      <c r="L1129" s="83">
        <f>Table8[[#This Row],[Abs Erorr ]]/Table8[[#This Row],[Adj Close]]</f>
        <v>1.4803443263889658E-2</v>
      </c>
      <c r="M1129" s="85">
        <f t="shared" si="35"/>
        <v>18.37819</v>
      </c>
      <c r="N1129" s="82">
        <f>(Table8[[#This Row],[Adj Close]]-Table8[[#This Row],[Forecast 6 Period ]])</f>
        <v>-0.62759000000000142</v>
      </c>
      <c r="O1129" s="82">
        <f>Table8[[#This Row],[Erorr 2]]^2</f>
        <v>0.39386920810000181</v>
      </c>
      <c r="P1129" s="82">
        <f>ABS(Table8[[#This Row],[Erorr 2]])</f>
        <v>0.62759000000000142</v>
      </c>
      <c r="Q1129" s="83">
        <f>Table8[[#This Row],[Abs Erorr 4]]/Table8[[#This Row],[Adj Close]]</f>
        <v>3.5355987966604031E-2</v>
      </c>
    </row>
    <row r="1130" spans="6:17" x14ac:dyDescent="0.25">
      <c r="F1130" s="50">
        <v>45104</v>
      </c>
      <c r="G1130" s="51">
        <v>18.4148</v>
      </c>
      <c r="H1130" s="82">
        <f t="shared" si="34"/>
        <v>17.834330000000001</v>
      </c>
      <c r="I1130" s="82">
        <f>(Table8[[#This Row],[Adj Close]]-Table8[[#This Row],[Forecast 3 Period]])</f>
        <v>0.58046999999999827</v>
      </c>
      <c r="J1130" s="82">
        <f>Table8[[#This Row],[Erorr ]]^2</f>
        <v>0.33694542089999796</v>
      </c>
      <c r="K1130" s="82">
        <f>ABS(Table8[[#This Row],[Erorr ]])</f>
        <v>0.58046999999999827</v>
      </c>
      <c r="L1130" s="83">
        <f>Table8[[#This Row],[Abs Erorr ]]/Table8[[#This Row],[Adj Close]]</f>
        <v>3.1521928014423085E-2</v>
      </c>
      <c r="M1130" s="85">
        <f t="shared" si="35"/>
        <v>18.166430000000002</v>
      </c>
      <c r="N1130" s="82">
        <f>(Table8[[#This Row],[Adj Close]]-Table8[[#This Row],[Forecast 6 Period ]])</f>
        <v>0.24836999999999776</v>
      </c>
      <c r="O1130" s="82">
        <f>Table8[[#This Row],[Erorr 2]]^2</f>
        <v>6.1687656899998888E-2</v>
      </c>
      <c r="P1130" s="82">
        <f>ABS(Table8[[#This Row],[Erorr 2]])</f>
        <v>0.24836999999999776</v>
      </c>
      <c r="Q1130" s="83">
        <f>Table8[[#This Row],[Abs Erorr 4]]/Table8[[#This Row],[Adj Close]]</f>
        <v>1.3487520907096345E-2</v>
      </c>
    </row>
    <row r="1131" spans="6:17" x14ac:dyDescent="0.25">
      <c r="F1131" s="50">
        <v>45105</v>
      </c>
      <c r="G1131" s="51">
        <v>18.087499999999999</v>
      </c>
      <c r="H1131" s="82">
        <f t="shared" si="34"/>
        <v>17.95562</v>
      </c>
      <c r="I1131" s="82">
        <f>(Table8[[#This Row],[Adj Close]]-Table8[[#This Row],[Forecast 3 Period]])</f>
        <v>0.13187999999999889</v>
      </c>
      <c r="J1131" s="82">
        <f>Table8[[#This Row],[Erorr ]]^2</f>
        <v>1.7392334399999706E-2</v>
      </c>
      <c r="K1131" s="82">
        <f>ABS(Table8[[#This Row],[Erorr ]])</f>
        <v>0.13187999999999889</v>
      </c>
      <c r="L1131" s="83">
        <f>Table8[[#This Row],[Abs Erorr ]]/Table8[[#This Row],[Adj Close]]</f>
        <v>7.2912232204560548E-3</v>
      </c>
      <c r="M1131" s="85">
        <f t="shared" si="35"/>
        <v>18.129850000000001</v>
      </c>
      <c r="N1131" s="82">
        <f>(Table8[[#This Row],[Adj Close]]-Table8[[#This Row],[Forecast 6 Period ]])</f>
        <v>-4.2350000000002552E-2</v>
      </c>
      <c r="O1131" s="82">
        <f>Table8[[#This Row],[Erorr 2]]^2</f>
        <v>1.7935225000002162E-3</v>
      </c>
      <c r="P1131" s="82">
        <f>ABS(Table8[[#This Row],[Erorr 2]])</f>
        <v>4.2350000000002552E-2</v>
      </c>
      <c r="Q1131" s="83">
        <f>Table8[[#This Row],[Abs Erorr 4]]/Table8[[#This Row],[Adj Close]]</f>
        <v>2.3413959917071214E-3</v>
      </c>
    </row>
    <row r="1132" spans="6:17" x14ac:dyDescent="0.25">
      <c r="F1132" s="50">
        <v>45106</v>
      </c>
      <c r="G1132" s="51">
        <v>18.482099999999999</v>
      </c>
      <c r="H1132" s="82">
        <f t="shared" si="34"/>
        <v>18.084619999999997</v>
      </c>
      <c r="I1132" s="82">
        <f>(Table8[[#This Row],[Adj Close]]-Table8[[#This Row],[Forecast 3 Period]])</f>
        <v>0.39748000000000161</v>
      </c>
      <c r="J1132" s="82">
        <f>Table8[[#This Row],[Erorr ]]^2</f>
        <v>0.15799035040000128</v>
      </c>
      <c r="K1132" s="82">
        <f>ABS(Table8[[#This Row],[Erorr ]])</f>
        <v>0.39748000000000161</v>
      </c>
      <c r="L1132" s="83">
        <f>Table8[[#This Row],[Abs Erorr ]]/Table8[[#This Row],[Adj Close]]</f>
        <v>2.1506214120689836E-2</v>
      </c>
      <c r="M1132" s="85">
        <f t="shared" si="35"/>
        <v>18.024930000000001</v>
      </c>
      <c r="N1132" s="82">
        <f>(Table8[[#This Row],[Adj Close]]-Table8[[#This Row],[Forecast 6 Period ]])</f>
        <v>0.45716999999999786</v>
      </c>
      <c r="O1132" s="82">
        <f>Table8[[#This Row],[Erorr 2]]^2</f>
        <v>0.20900440889999805</v>
      </c>
      <c r="P1132" s="82">
        <f>ABS(Table8[[#This Row],[Erorr 2]])</f>
        <v>0.45716999999999786</v>
      </c>
      <c r="Q1132" s="83">
        <f>Table8[[#This Row],[Abs Erorr 4]]/Table8[[#This Row],[Adj Close]]</f>
        <v>2.4735825474377797E-2</v>
      </c>
    </row>
    <row r="1133" spans="6:17" x14ac:dyDescent="0.25">
      <c r="F1133" s="50">
        <v>45107</v>
      </c>
      <c r="G1133" s="51">
        <v>18.376300000000001</v>
      </c>
      <c r="H1133" s="82">
        <f t="shared" si="34"/>
        <v>18.343529999999998</v>
      </c>
      <c r="I1133" s="82">
        <f>(Table8[[#This Row],[Adj Close]]-Table8[[#This Row],[Forecast 3 Period]])</f>
        <v>3.2770000000002852E-2</v>
      </c>
      <c r="J1133" s="82">
        <f>Table8[[#This Row],[Erorr ]]^2</f>
        <v>1.073872900000187E-3</v>
      </c>
      <c r="K1133" s="82">
        <f>ABS(Table8[[#This Row],[Erorr ]])</f>
        <v>3.2770000000002852E-2</v>
      </c>
      <c r="L1133" s="83">
        <f>Table8[[#This Row],[Abs Erorr ]]/Table8[[#This Row],[Adj Close]]</f>
        <v>1.7832751968569762E-3</v>
      </c>
      <c r="M1133" s="85">
        <f t="shared" si="35"/>
        <v>18.125029999999999</v>
      </c>
      <c r="N1133" s="82">
        <f>(Table8[[#This Row],[Adj Close]]-Table8[[#This Row],[Forecast 6 Period ]])</f>
        <v>0.25127000000000166</v>
      </c>
      <c r="O1133" s="82">
        <f>Table8[[#This Row],[Erorr 2]]^2</f>
        <v>6.3136612900000832E-2</v>
      </c>
      <c r="P1133" s="82">
        <f>ABS(Table8[[#This Row],[Erorr 2]])</f>
        <v>0.25127000000000166</v>
      </c>
      <c r="Q1133" s="83">
        <f>Table8[[#This Row],[Abs Erorr 4]]/Table8[[#This Row],[Adj Close]]</f>
        <v>1.3673590439860127E-2</v>
      </c>
    </row>
    <row r="1134" spans="6:17" x14ac:dyDescent="0.25">
      <c r="F1134" s="50">
        <v>45110</v>
      </c>
      <c r="G1134" s="51">
        <v>18.424399999999999</v>
      </c>
      <c r="H1134" s="82">
        <f t="shared" si="34"/>
        <v>18.321400000000001</v>
      </c>
      <c r="I1134" s="82">
        <f>(Table8[[#This Row],[Adj Close]]-Table8[[#This Row],[Forecast 3 Period]])</f>
        <v>0.10299999999999798</v>
      </c>
      <c r="J1134" s="82">
        <f>Table8[[#This Row],[Erorr ]]^2</f>
        <v>1.0608999999999584E-2</v>
      </c>
      <c r="K1134" s="82">
        <f>ABS(Table8[[#This Row],[Erorr ]])</f>
        <v>0.10299999999999798</v>
      </c>
      <c r="L1134" s="83">
        <f>Table8[[#This Row],[Abs Erorr ]]/Table8[[#This Row],[Adj Close]]</f>
        <v>5.5904127135753667E-3</v>
      </c>
      <c r="M1134" s="85">
        <f t="shared" si="35"/>
        <v>18.20204</v>
      </c>
      <c r="N1134" s="82">
        <f>(Table8[[#This Row],[Adj Close]]-Table8[[#This Row],[Forecast 6 Period ]])</f>
        <v>0.22235999999999834</v>
      </c>
      <c r="O1134" s="82">
        <f>Table8[[#This Row],[Erorr 2]]^2</f>
        <v>4.9443969599999263E-2</v>
      </c>
      <c r="P1134" s="82">
        <f>ABS(Table8[[#This Row],[Erorr 2]])</f>
        <v>0.22235999999999834</v>
      </c>
      <c r="Q1134" s="83">
        <f>Table8[[#This Row],[Abs Erorr 4]]/Table8[[#This Row],[Adj Close]]</f>
        <v>1.2068778359132365E-2</v>
      </c>
    </row>
    <row r="1135" spans="6:17" x14ac:dyDescent="0.25">
      <c r="F1135" s="50">
        <v>45112</v>
      </c>
      <c r="G1135" s="51">
        <v>18.2607</v>
      </c>
      <c r="H1135" s="82">
        <f t="shared" si="34"/>
        <v>18.427279999999996</v>
      </c>
      <c r="I1135" s="82">
        <f>(Table8[[#This Row],[Adj Close]]-Table8[[#This Row],[Forecast 3 Period]])</f>
        <v>-0.16657999999999618</v>
      </c>
      <c r="J1135" s="82">
        <f>Table8[[#This Row],[Erorr ]]^2</f>
        <v>2.7748896399998727E-2</v>
      </c>
      <c r="K1135" s="82">
        <f>ABS(Table8[[#This Row],[Erorr ]])</f>
        <v>0.16657999999999618</v>
      </c>
      <c r="L1135" s="83">
        <f>Table8[[#This Row],[Abs Erorr ]]/Table8[[#This Row],[Adj Close]]</f>
        <v>9.1223228025210518E-3</v>
      </c>
      <c r="M1135" s="85">
        <f t="shared" si="35"/>
        <v>18.290599999999998</v>
      </c>
      <c r="N1135" s="82">
        <f>(Table8[[#This Row],[Adj Close]]-Table8[[#This Row],[Forecast 6 Period ]])</f>
        <v>-2.9899999999997817E-2</v>
      </c>
      <c r="O1135" s="82">
        <f>Table8[[#This Row],[Erorr 2]]^2</f>
        <v>8.9400999999986945E-4</v>
      </c>
      <c r="P1135" s="82">
        <f>ABS(Table8[[#This Row],[Erorr 2]])</f>
        <v>2.9899999999997817E-2</v>
      </c>
      <c r="Q1135" s="83">
        <f>Table8[[#This Row],[Abs Erorr 4]]/Table8[[#This Row],[Adj Close]]</f>
        <v>1.6373961567737172E-3</v>
      </c>
    </row>
    <row r="1136" spans="6:17" x14ac:dyDescent="0.25">
      <c r="F1136" s="50">
        <v>45113</v>
      </c>
      <c r="G1136" s="51">
        <v>17.885300000000001</v>
      </c>
      <c r="H1136" s="82">
        <f t="shared" si="34"/>
        <v>18.34449</v>
      </c>
      <c r="I1136" s="82">
        <f>(Table8[[#This Row],[Adj Close]]-Table8[[#This Row],[Forecast 3 Period]])</f>
        <v>-0.45918999999999954</v>
      </c>
      <c r="J1136" s="82">
        <f>Table8[[#This Row],[Erorr ]]^2</f>
        <v>0.21085545609999959</v>
      </c>
      <c r="K1136" s="82">
        <f>ABS(Table8[[#This Row],[Erorr ]])</f>
        <v>0.45918999999999954</v>
      </c>
      <c r="L1136" s="83">
        <f>Table8[[#This Row],[Abs Erorr ]]/Table8[[#This Row],[Adj Close]]</f>
        <v>2.567415698925931E-2</v>
      </c>
      <c r="M1136" s="85">
        <f t="shared" si="35"/>
        <v>18.358930000000001</v>
      </c>
      <c r="N1136" s="82">
        <f>(Table8[[#This Row],[Adj Close]]-Table8[[#This Row],[Forecast 6 Period ]])</f>
        <v>-0.47363</v>
      </c>
      <c r="O1136" s="82">
        <f>Table8[[#This Row],[Erorr 2]]^2</f>
        <v>0.22432537689999998</v>
      </c>
      <c r="P1136" s="82">
        <f>ABS(Table8[[#This Row],[Erorr 2]])</f>
        <v>0.47363</v>
      </c>
      <c r="Q1136" s="83">
        <f>Table8[[#This Row],[Abs Erorr 4]]/Table8[[#This Row],[Adj Close]]</f>
        <v>2.6481523933062346E-2</v>
      </c>
    </row>
    <row r="1137" spans="6:17" x14ac:dyDescent="0.25">
      <c r="F1137" s="50">
        <v>45114</v>
      </c>
      <c r="G1137" s="51">
        <v>17.962299999999999</v>
      </c>
      <c r="H1137" s="82">
        <f t="shared" si="34"/>
        <v>18.159649999999999</v>
      </c>
      <c r="I1137" s="82">
        <f>(Table8[[#This Row],[Adj Close]]-Table8[[#This Row],[Forecast 3 Period]])</f>
        <v>-0.19735000000000014</v>
      </c>
      <c r="J1137" s="82">
        <f>Table8[[#This Row],[Erorr ]]^2</f>
        <v>3.8947022500000053E-2</v>
      </c>
      <c r="K1137" s="82">
        <f>ABS(Table8[[#This Row],[Erorr ]])</f>
        <v>0.19735000000000014</v>
      </c>
      <c r="L1137" s="83">
        <f>Table8[[#This Row],[Abs Erorr ]]/Table8[[#This Row],[Adj Close]]</f>
        <v>1.0986900341270336E-2</v>
      </c>
      <c r="M1137" s="85">
        <f t="shared" si="35"/>
        <v>18.246300000000002</v>
      </c>
      <c r="N1137" s="82">
        <f>(Table8[[#This Row],[Adj Close]]-Table8[[#This Row],[Forecast 6 Period ]])</f>
        <v>-0.28400000000000247</v>
      </c>
      <c r="O1137" s="82">
        <f>Table8[[#This Row],[Erorr 2]]^2</f>
        <v>8.0656000000001407E-2</v>
      </c>
      <c r="P1137" s="82">
        <f>ABS(Table8[[#This Row],[Erorr 2]])</f>
        <v>0.28400000000000247</v>
      </c>
      <c r="Q1137" s="83">
        <f>Table8[[#This Row],[Abs Erorr 4]]/Table8[[#This Row],[Adj Close]]</f>
        <v>1.5810892814394732E-2</v>
      </c>
    </row>
    <row r="1138" spans="6:17" x14ac:dyDescent="0.25">
      <c r="F1138" s="50">
        <v>45117</v>
      </c>
      <c r="G1138" s="51">
        <v>17.914200000000001</v>
      </c>
      <c r="H1138" s="82">
        <f t="shared" si="34"/>
        <v>18.02872</v>
      </c>
      <c r="I1138" s="82">
        <f>(Table8[[#This Row],[Adj Close]]-Table8[[#This Row],[Forecast 3 Period]])</f>
        <v>-0.11451999999999884</v>
      </c>
      <c r="J1138" s="82">
        <f>Table8[[#This Row],[Erorr ]]^2</f>
        <v>1.3114830399999736E-2</v>
      </c>
      <c r="K1138" s="82">
        <f>ABS(Table8[[#This Row],[Erorr ]])</f>
        <v>0.11451999999999884</v>
      </c>
      <c r="L1138" s="83">
        <f>Table8[[#This Row],[Abs Erorr ]]/Table8[[#This Row],[Adj Close]]</f>
        <v>6.3926940639268759E-3</v>
      </c>
      <c r="M1138" s="85">
        <f t="shared" si="35"/>
        <v>18.19238</v>
      </c>
      <c r="N1138" s="82">
        <f>(Table8[[#This Row],[Adj Close]]-Table8[[#This Row],[Forecast 6 Period ]])</f>
        <v>-0.27817999999999898</v>
      </c>
      <c r="O1138" s="82">
        <f>Table8[[#This Row],[Erorr 2]]^2</f>
        <v>7.7384112399999441E-2</v>
      </c>
      <c r="P1138" s="82">
        <f>ABS(Table8[[#This Row],[Erorr 2]])</f>
        <v>0.27817999999999898</v>
      </c>
      <c r="Q1138" s="83">
        <f>Table8[[#This Row],[Abs Erorr 4]]/Table8[[#This Row],[Adj Close]]</f>
        <v>1.5528463453573085E-2</v>
      </c>
    </row>
    <row r="1139" spans="6:17" x14ac:dyDescent="0.25">
      <c r="F1139" s="50">
        <v>45118</v>
      </c>
      <c r="G1139" s="51">
        <v>18.549499999999998</v>
      </c>
      <c r="H1139" s="82">
        <f t="shared" si="34"/>
        <v>17.91996</v>
      </c>
      <c r="I1139" s="82">
        <f>(Table8[[#This Row],[Adj Close]]-Table8[[#This Row],[Forecast 3 Period]])</f>
        <v>0.62953999999999866</v>
      </c>
      <c r="J1139" s="82">
        <f>Table8[[#This Row],[Erorr ]]^2</f>
        <v>0.39632061159999832</v>
      </c>
      <c r="K1139" s="82">
        <f>ABS(Table8[[#This Row],[Erorr ]])</f>
        <v>0.62953999999999866</v>
      </c>
      <c r="L1139" s="83">
        <f>Table8[[#This Row],[Abs Erorr ]]/Table8[[#This Row],[Adj Close]]</f>
        <v>3.3938381088438975E-2</v>
      </c>
      <c r="M1139" s="85">
        <f t="shared" si="35"/>
        <v>18.084569999999999</v>
      </c>
      <c r="N1139" s="82">
        <f>(Table8[[#This Row],[Adj Close]]-Table8[[#This Row],[Forecast 6 Period ]])</f>
        <v>0.46492999999999896</v>
      </c>
      <c r="O1139" s="82">
        <f>Table8[[#This Row],[Erorr 2]]^2</f>
        <v>0.21615990489999903</v>
      </c>
      <c r="P1139" s="82">
        <f>ABS(Table8[[#This Row],[Erorr 2]])</f>
        <v>0.46492999999999896</v>
      </c>
      <c r="Q1139" s="83">
        <f>Table8[[#This Row],[Abs Erorr 4]]/Table8[[#This Row],[Adj Close]]</f>
        <v>2.5064287447100948E-2</v>
      </c>
    </row>
    <row r="1140" spans="6:17" x14ac:dyDescent="0.25">
      <c r="F1140" s="50">
        <v>45119</v>
      </c>
      <c r="G1140" s="51">
        <v>18.799800000000001</v>
      </c>
      <c r="H1140" s="82">
        <f t="shared" si="34"/>
        <v>18.182749999999999</v>
      </c>
      <c r="I1140" s="82">
        <f>(Table8[[#This Row],[Adj Close]]-Table8[[#This Row],[Forecast 3 Period]])</f>
        <v>0.61705000000000254</v>
      </c>
      <c r="J1140" s="82">
        <f>Table8[[#This Row],[Erorr ]]^2</f>
        <v>0.38075070250000315</v>
      </c>
      <c r="K1140" s="82">
        <f>ABS(Table8[[#This Row],[Erorr ]])</f>
        <v>0.61705000000000254</v>
      </c>
      <c r="L1140" s="83">
        <f>Table8[[#This Row],[Abs Erorr ]]/Table8[[#This Row],[Adj Close]]</f>
        <v>3.282215768252867E-2</v>
      </c>
      <c r="M1140" s="85">
        <f t="shared" si="35"/>
        <v>18.130770000000002</v>
      </c>
      <c r="N1140" s="82">
        <f>(Table8[[#This Row],[Adj Close]]-Table8[[#This Row],[Forecast 6 Period ]])</f>
        <v>0.66902999999999935</v>
      </c>
      <c r="O1140" s="82">
        <f>Table8[[#This Row],[Erorr 2]]^2</f>
        <v>0.44760114089999914</v>
      </c>
      <c r="P1140" s="82">
        <f>ABS(Table8[[#This Row],[Erorr 2]])</f>
        <v>0.66902999999999935</v>
      </c>
      <c r="Q1140" s="83">
        <f>Table8[[#This Row],[Abs Erorr 4]]/Table8[[#This Row],[Adj Close]]</f>
        <v>3.5587080713624576E-2</v>
      </c>
    </row>
    <row r="1141" spans="6:17" x14ac:dyDescent="0.25">
      <c r="F1141" s="50">
        <v>45120</v>
      </c>
      <c r="G1141" s="51">
        <v>18.896100000000001</v>
      </c>
      <c r="H1141" s="82">
        <f t="shared" si="34"/>
        <v>18.459029999999998</v>
      </c>
      <c r="I1141" s="82">
        <f>(Table8[[#This Row],[Adj Close]]-Table8[[#This Row],[Forecast 3 Period]])</f>
        <v>0.43707000000000207</v>
      </c>
      <c r="J1141" s="82">
        <f>Table8[[#This Row],[Erorr ]]^2</f>
        <v>0.19103018490000181</v>
      </c>
      <c r="K1141" s="82">
        <f>ABS(Table8[[#This Row],[Erorr ]])</f>
        <v>0.43707000000000207</v>
      </c>
      <c r="L1141" s="83">
        <f>Table8[[#This Row],[Abs Erorr ]]/Table8[[#This Row],[Adj Close]]</f>
        <v>2.3130169717560874E-2</v>
      </c>
      <c r="M1141" s="85">
        <f t="shared" si="35"/>
        <v>18.259760000000004</v>
      </c>
      <c r="N1141" s="82">
        <f>(Table8[[#This Row],[Adj Close]]-Table8[[#This Row],[Forecast 6 Period ]])</f>
        <v>0.63633999999999702</v>
      </c>
      <c r="O1141" s="82">
        <f>Table8[[#This Row],[Erorr 2]]^2</f>
        <v>0.40492859559999622</v>
      </c>
      <c r="P1141" s="82">
        <f>ABS(Table8[[#This Row],[Erorr 2]])</f>
        <v>0.63633999999999702</v>
      </c>
      <c r="Q1141" s="83">
        <f>Table8[[#This Row],[Abs Erorr 4]]/Table8[[#This Row],[Adj Close]]</f>
        <v>3.3675732029360396E-2</v>
      </c>
    </row>
    <row r="1142" spans="6:17" x14ac:dyDescent="0.25">
      <c r="F1142" s="50">
        <v>45121</v>
      </c>
      <c r="G1142" s="51">
        <v>18.4725</v>
      </c>
      <c r="H1142" s="82">
        <f t="shared" si="34"/>
        <v>18.76323</v>
      </c>
      <c r="I1142" s="82">
        <f>(Table8[[#This Row],[Adj Close]]-Table8[[#This Row],[Forecast 3 Period]])</f>
        <v>-0.29072999999999993</v>
      </c>
      <c r="J1142" s="82">
        <f>Table8[[#This Row],[Erorr ]]^2</f>
        <v>8.452393289999996E-2</v>
      </c>
      <c r="K1142" s="82">
        <f>ABS(Table8[[#This Row],[Erorr ]])</f>
        <v>0.29072999999999993</v>
      </c>
      <c r="L1142" s="83">
        <f>Table8[[#This Row],[Abs Erorr ]]/Table8[[#This Row],[Adj Close]]</f>
        <v>1.5738530247665444E-2</v>
      </c>
      <c r="M1142" s="85">
        <f t="shared" si="35"/>
        <v>18.416680000000003</v>
      </c>
      <c r="N1142" s="82">
        <f>(Table8[[#This Row],[Adj Close]]-Table8[[#This Row],[Forecast 6 Period ]])</f>
        <v>5.5819999999997094E-2</v>
      </c>
      <c r="O1142" s="82">
        <f>Table8[[#This Row],[Erorr 2]]^2</f>
        <v>3.1158723999996757E-3</v>
      </c>
      <c r="P1142" s="82">
        <f>ABS(Table8[[#This Row],[Erorr 2]])</f>
        <v>5.5819999999997094E-2</v>
      </c>
      <c r="Q1142" s="83">
        <f>Table8[[#This Row],[Abs Erorr 4]]/Table8[[#This Row],[Adj Close]]</f>
        <v>3.021789146027722E-3</v>
      </c>
    </row>
    <row r="1143" spans="6:17" x14ac:dyDescent="0.25">
      <c r="F1143" s="50">
        <v>45124</v>
      </c>
      <c r="G1143" s="51">
        <v>18.395499999999998</v>
      </c>
      <c r="H1143" s="82">
        <f t="shared" si="34"/>
        <v>18.697769999999998</v>
      </c>
      <c r="I1143" s="82">
        <f>(Table8[[#This Row],[Adj Close]]-Table8[[#This Row],[Forecast 3 Period]])</f>
        <v>-0.30227000000000004</v>
      </c>
      <c r="J1143" s="82">
        <f>Table8[[#This Row],[Erorr ]]^2</f>
        <v>9.1367152900000026E-2</v>
      </c>
      <c r="K1143" s="82">
        <f>ABS(Table8[[#This Row],[Erorr ]])</f>
        <v>0.30227000000000004</v>
      </c>
      <c r="L1143" s="83">
        <f>Table8[[#This Row],[Abs Erorr ]]/Table8[[#This Row],[Adj Close]]</f>
        <v>1.6431736022396785E-2</v>
      </c>
      <c r="M1143" s="85">
        <f t="shared" si="35"/>
        <v>18.531230000000001</v>
      </c>
      <c r="N1143" s="82">
        <f>(Table8[[#This Row],[Adj Close]]-Table8[[#This Row],[Forecast 6 Period ]])</f>
        <v>-0.13573000000000235</v>
      </c>
      <c r="O1143" s="82">
        <f>Table8[[#This Row],[Erorr 2]]^2</f>
        <v>1.8422632900000638E-2</v>
      </c>
      <c r="P1143" s="82">
        <f>ABS(Table8[[#This Row],[Erorr 2]])</f>
        <v>0.13573000000000235</v>
      </c>
      <c r="Q1143" s="83">
        <f>Table8[[#This Row],[Abs Erorr 4]]/Table8[[#This Row],[Adj Close]]</f>
        <v>7.3784349433286597E-3</v>
      </c>
    </row>
    <row r="1144" spans="6:17" x14ac:dyDescent="0.25">
      <c r="F1144" s="50">
        <v>45125</v>
      </c>
      <c r="G1144" s="51">
        <v>18.770900000000001</v>
      </c>
      <c r="H1144" s="82">
        <f t="shared" si="34"/>
        <v>18.56878</v>
      </c>
      <c r="I1144" s="82">
        <f>(Table8[[#This Row],[Adj Close]]-Table8[[#This Row],[Forecast 3 Period]])</f>
        <v>0.20212000000000074</v>
      </c>
      <c r="J1144" s="82">
        <f>Table8[[#This Row],[Erorr ]]^2</f>
        <v>4.08524944000003E-2</v>
      </c>
      <c r="K1144" s="82">
        <f>ABS(Table8[[#This Row],[Erorr ]])</f>
        <v>0.20212000000000074</v>
      </c>
      <c r="L1144" s="83">
        <f>Table8[[#This Row],[Abs Erorr ]]/Table8[[#This Row],[Adj Close]]</f>
        <v>1.0767730902620584E-2</v>
      </c>
      <c r="M1144" s="85">
        <f t="shared" si="35"/>
        <v>18.559149999999999</v>
      </c>
      <c r="N1144" s="82">
        <f>(Table8[[#This Row],[Adj Close]]-Table8[[#This Row],[Forecast 6 Period ]])</f>
        <v>0.2117500000000021</v>
      </c>
      <c r="O1144" s="82">
        <f>Table8[[#This Row],[Erorr 2]]^2</f>
        <v>4.4838062500000893E-2</v>
      </c>
      <c r="P1144" s="82">
        <f>ABS(Table8[[#This Row],[Erorr 2]])</f>
        <v>0.2117500000000021</v>
      </c>
      <c r="Q1144" s="83">
        <f>Table8[[#This Row],[Abs Erorr 4]]/Table8[[#This Row],[Adj Close]]</f>
        <v>1.1280759047248777E-2</v>
      </c>
    </row>
    <row r="1145" spans="6:17" x14ac:dyDescent="0.25">
      <c r="F1145" s="50">
        <v>45126</v>
      </c>
      <c r="G1145" s="51">
        <v>19.695</v>
      </c>
      <c r="H1145" s="82">
        <f t="shared" si="34"/>
        <v>18.568760000000001</v>
      </c>
      <c r="I1145" s="82">
        <f>(Table8[[#This Row],[Adj Close]]-Table8[[#This Row],[Forecast 3 Period]])</f>
        <v>1.1262399999999992</v>
      </c>
      <c r="J1145" s="82">
        <f>Table8[[#This Row],[Erorr ]]^2</f>
        <v>1.2684165375999983</v>
      </c>
      <c r="K1145" s="82">
        <f>ABS(Table8[[#This Row],[Erorr ]])</f>
        <v>1.1262399999999992</v>
      </c>
      <c r="L1145" s="83">
        <f>Table8[[#This Row],[Abs Erorr ]]/Table8[[#This Row],[Adj Close]]</f>
        <v>5.7184056867225143E-2</v>
      </c>
      <c r="M1145" s="85">
        <f t="shared" si="35"/>
        <v>18.641929999999999</v>
      </c>
      <c r="N1145" s="82">
        <f>(Table8[[#This Row],[Adj Close]]-Table8[[#This Row],[Forecast 6 Period ]])</f>
        <v>1.0530700000000017</v>
      </c>
      <c r="O1145" s="82">
        <f>Table8[[#This Row],[Erorr 2]]^2</f>
        <v>1.1089564249000037</v>
      </c>
      <c r="P1145" s="82">
        <f>ABS(Table8[[#This Row],[Erorr 2]])</f>
        <v>1.0530700000000017</v>
      </c>
      <c r="Q1145" s="83">
        <f>Table8[[#This Row],[Abs Erorr 4]]/Table8[[#This Row],[Adj Close]]</f>
        <v>5.3468900736227558E-2</v>
      </c>
    </row>
    <row r="1146" spans="6:17" x14ac:dyDescent="0.25">
      <c r="F1146" s="50">
        <v>45127</v>
      </c>
      <c r="G1146" s="51">
        <v>19.252199999999998</v>
      </c>
      <c r="H1146" s="82">
        <f t="shared" si="34"/>
        <v>19.027920000000002</v>
      </c>
      <c r="I1146" s="82">
        <f>(Table8[[#This Row],[Adj Close]]-Table8[[#This Row],[Forecast 3 Period]])</f>
        <v>0.2242799999999967</v>
      </c>
      <c r="J1146" s="82">
        <f>Table8[[#This Row],[Erorr ]]^2</f>
        <v>5.0301518399998524E-2</v>
      </c>
      <c r="K1146" s="82">
        <f>ABS(Table8[[#This Row],[Erorr ]])</f>
        <v>0.2242799999999967</v>
      </c>
      <c r="L1146" s="83">
        <f>Table8[[#This Row],[Abs Erorr ]]/Table8[[#This Row],[Adj Close]]</f>
        <v>1.1649577710599138E-2</v>
      </c>
      <c r="M1146" s="85">
        <f t="shared" si="35"/>
        <v>18.836369999999999</v>
      </c>
      <c r="N1146" s="82">
        <f>(Table8[[#This Row],[Adj Close]]-Table8[[#This Row],[Forecast 6 Period ]])</f>
        <v>0.4158299999999997</v>
      </c>
      <c r="O1146" s="82">
        <f>Table8[[#This Row],[Erorr 2]]^2</f>
        <v>0.17291458889999975</v>
      </c>
      <c r="P1146" s="82">
        <f>ABS(Table8[[#This Row],[Erorr 2]])</f>
        <v>0.4158299999999997</v>
      </c>
      <c r="Q1146" s="83">
        <f>Table8[[#This Row],[Abs Erorr 4]]/Table8[[#This Row],[Adj Close]]</f>
        <v>2.1599089974132811E-2</v>
      </c>
    </row>
    <row r="1147" spans="6:17" x14ac:dyDescent="0.25">
      <c r="F1147" s="50">
        <v>45128</v>
      </c>
      <c r="G1147" s="51">
        <v>18.664999999999999</v>
      </c>
      <c r="H1147" s="82">
        <f t="shared" si="34"/>
        <v>19.240649999999999</v>
      </c>
      <c r="I1147" s="82">
        <f>(Table8[[#This Row],[Adj Close]]-Table8[[#This Row],[Forecast 3 Period]])</f>
        <v>-0.57564999999999955</v>
      </c>
      <c r="J1147" s="82">
        <f>Table8[[#This Row],[Erorr ]]^2</f>
        <v>0.3313729224999995</v>
      </c>
      <c r="K1147" s="82">
        <f>ABS(Table8[[#This Row],[Erorr ]])</f>
        <v>0.57564999999999955</v>
      </c>
      <c r="L1147" s="83">
        <f>Table8[[#This Row],[Abs Erorr ]]/Table8[[#This Row],[Adj Close]]</f>
        <v>3.084114653094024E-2</v>
      </c>
      <c r="M1147" s="85">
        <f t="shared" si="35"/>
        <v>18.959580000000003</v>
      </c>
      <c r="N1147" s="82">
        <f>(Table8[[#This Row],[Adj Close]]-Table8[[#This Row],[Forecast 6 Period ]])</f>
        <v>-0.29458000000000339</v>
      </c>
      <c r="O1147" s="82">
        <f>Table8[[#This Row],[Erorr 2]]^2</f>
        <v>8.6777376400001993E-2</v>
      </c>
      <c r="P1147" s="82">
        <f>ABS(Table8[[#This Row],[Erorr 2]])</f>
        <v>0.29458000000000339</v>
      </c>
      <c r="Q1147" s="83">
        <f>Table8[[#This Row],[Abs Erorr 4]]/Table8[[#This Row],[Adj Close]]</f>
        <v>1.5782480578623272E-2</v>
      </c>
    </row>
    <row r="1148" spans="6:17" x14ac:dyDescent="0.25">
      <c r="F1148" s="50">
        <v>45131</v>
      </c>
      <c r="G1148" s="51">
        <v>18.790199999999999</v>
      </c>
      <c r="H1148" s="82">
        <f t="shared" si="34"/>
        <v>19.15016</v>
      </c>
      <c r="I1148" s="82">
        <f>(Table8[[#This Row],[Adj Close]]-Table8[[#This Row],[Forecast 3 Period]])</f>
        <v>-0.35996000000000095</v>
      </c>
      <c r="J1148" s="82">
        <f>Table8[[#This Row],[Erorr ]]^2</f>
        <v>0.12957120160000068</v>
      </c>
      <c r="K1148" s="82">
        <f>ABS(Table8[[#This Row],[Erorr ]])</f>
        <v>0.35996000000000095</v>
      </c>
      <c r="L1148" s="83">
        <f>Table8[[#This Row],[Abs Erorr ]]/Table8[[#This Row],[Adj Close]]</f>
        <v>1.9156794499260305E-2</v>
      </c>
      <c r="M1148" s="85">
        <f t="shared" si="35"/>
        <v>18.963419999999999</v>
      </c>
      <c r="N1148" s="82">
        <f>(Table8[[#This Row],[Adj Close]]-Table8[[#This Row],[Forecast 6 Period ]])</f>
        <v>-0.1732200000000006</v>
      </c>
      <c r="O1148" s="82">
        <f>Table8[[#This Row],[Erorr 2]]^2</f>
        <v>3.0005168400000205E-2</v>
      </c>
      <c r="P1148" s="82">
        <f>ABS(Table8[[#This Row],[Erorr 2]])</f>
        <v>0.1732200000000006</v>
      </c>
      <c r="Q1148" s="83">
        <f>Table8[[#This Row],[Abs Erorr 4]]/Table8[[#This Row],[Adj Close]]</f>
        <v>9.2186352460325392E-3</v>
      </c>
    </row>
    <row r="1149" spans="6:17" x14ac:dyDescent="0.25">
      <c r="F1149" s="50">
        <v>45132</v>
      </c>
      <c r="G1149" s="51">
        <v>18.183700000000002</v>
      </c>
      <c r="H1149" s="82">
        <f t="shared" si="34"/>
        <v>18.89124</v>
      </c>
      <c r="I1149" s="82">
        <f>(Table8[[#This Row],[Adj Close]]-Table8[[#This Row],[Forecast 3 Period]])</f>
        <v>-0.70753999999999806</v>
      </c>
      <c r="J1149" s="82">
        <f>Table8[[#This Row],[Erorr ]]^2</f>
        <v>0.50061285159999724</v>
      </c>
      <c r="K1149" s="82">
        <f>ABS(Table8[[#This Row],[Erorr ]])</f>
        <v>0.70753999999999806</v>
      </c>
      <c r="L1149" s="83">
        <f>Table8[[#This Row],[Abs Erorr ]]/Table8[[#This Row],[Adj Close]]</f>
        <v>3.8910672745370745E-2</v>
      </c>
      <c r="M1149" s="85">
        <f t="shared" si="35"/>
        <v>18.997119999999999</v>
      </c>
      <c r="N1149" s="82">
        <f>(Table8[[#This Row],[Adj Close]]-Table8[[#This Row],[Forecast 6 Period ]])</f>
        <v>-0.81341999999999715</v>
      </c>
      <c r="O1149" s="82">
        <f>Table8[[#This Row],[Erorr 2]]^2</f>
        <v>0.66165209639999534</v>
      </c>
      <c r="P1149" s="82">
        <f>ABS(Table8[[#This Row],[Erorr 2]])</f>
        <v>0.81341999999999715</v>
      </c>
      <c r="Q1149" s="83">
        <f>Table8[[#This Row],[Abs Erorr 4]]/Table8[[#This Row],[Adj Close]]</f>
        <v>4.4733470085845953E-2</v>
      </c>
    </row>
    <row r="1150" spans="6:17" x14ac:dyDescent="0.25">
      <c r="F1150" s="50">
        <v>45133</v>
      </c>
      <c r="G1150" s="51">
        <v>18.9346</v>
      </c>
      <c r="H1150" s="82">
        <f t="shared" si="34"/>
        <v>18.51004</v>
      </c>
      <c r="I1150" s="82">
        <f>(Table8[[#This Row],[Adj Close]]-Table8[[#This Row],[Forecast 3 Period]])</f>
        <v>0.4245599999999996</v>
      </c>
      <c r="J1150" s="82">
        <f>Table8[[#This Row],[Erorr ]]^2</f>
        <v>0.18025119359999967</v>
      </c>
      <c r="K1150" s="82">
        <f>ABS(Table8[[#This Row],[Erorr ]])</f>
        <v>0.4245599999999996</v>
      </c>
      <c r="L1150" s="83">
        <f>Table8[[#This Row],[Abs Erorr ]]/Table8[[#This Row],[Adj Close]]</f>
        <v>2.2422443568916144E-2</v>
      </c>
      <c r="M1150" s="85">
        <f t="shared" si="35"/>
        <v>18.824809999999999</v>
      </c>
      <c r="N1150" s="82">
        <f>(Table8[[#This Row],[Adj Close]]-Table8[[#This Row],[Forecast 6 Period ]])</f>
        <v>0.10979000000000028</v>
      </c>
      <c r="O1150" s="82">
        <f>Table8[[#This Row],[Erorr 2]]^2</f>
        <v>1.2053844100000061E-2</v>
      </c>
      <c r="P1150" s="82">
        <f>ABS(Table8[[#This Row],[Erorr 2]])</f>
        <v>0.10979000000000028</v>
      </c>
      <c r="Q1150" s="83">
        <f>Table8[[#This Row],[Abs Erorr 4]]/Table8[[#This Row],[Adj Close]]</f>
        <v>5.7983796858661011E-3</v>
      </c>
    </row>
    <row r="1151" spans="6:17" x14ac:dyDescent="0.25">
      <c r="F1151" s="50">
        <v>45134</v>
      </c>
      <c r="G1151" s="51">
        <v>18.588000000000001</v>
      </c>
      <c r="H1151" s="82">
        <f t="shared" si="34"/>
        <v>18.66601</v>
      </c>
      <c r="I1151" s="82">
        <f>(Table8[[#This Row],[Adj Close]]-Table8[[#This Row],[Forecast 3 Period]])</f>
        <v>-7.8009999999999025E-2</v>
      </c>
      <c r="J1151" s="82">
        <f>Table8[[#This Row],[Erorr ]]^2</f>
        <v>6.0855600999998481E-3</v>
      </c>
      <c r="K1151" s="82">
        <f>ABS(Table8[[#This Row],[Erorr ]])</f>
        <v>7.8009999999999025E-2</v>
      </c>
      <c r="L1151" s="83">
        <f>Table8[[#This Row],[Abs Erorr ]]/Table8[[#This Row],[Adj Close]]</f>
        <v>4.1967936302990654E-3</v>
      </c>
      <c r="M1151" s="85">
        <f t="shared" si="35"/>
        <v>18.809420000000003</v>
      </c>
      <c r="N1151" s="82">
        <f>(Table8[[#This Row],[Adj Close]]-Table8[[#This Row],[Forecast 6 Period ]])</f>
        <v>-0.22142000000000195</v>
      </c>
      <c r="O1151" s="82">
        <f>Table8[[#This Row],[Erorr 2]]^2</f>
        <v>4.902681640000086E-2</v>
      </c>
      <c r="P1151" s="82">
        <f>ABS(Table8[[#This Row],[Erorr 2]])</f>
        <v>0.22142000000000195</v>
      </c>
      <c r="Q1151" s="83">
        <f>Table8[[#This Row],[Abs Erorr 4]]/Table8[[#This Row],[Adj Close]]</f>
        <v>1.1911986227673872E-2</v>
      </c>
    </row>
    <row r="1152" spans="6:17" x14ac:dyDescent="0.25">
      <c r="F1152" s="50">
        <v>45135</v>
      </c>
      <c r="G1152" s="51">
        <v>18.953800000000001</v>
      </c>
      <c r="H1152" s="82">
        <f t="shared" si="34"/>
        <v>18.570690000000003</v>
      </c>
      <c r="I1152" s="82">
        <f>(Table8[[#This Row],[Adj Close]]-Table8[[#This Row],[Forecast 3 Period]])</f>
        <v>0.38310999999999851</v>
      </c>
      <c r="J1152" s="82">
        <f>Table8[[#This Row],[Erorr ]]^2</f>
        <v>0.14677327209999885</v>
      </c>
      <c r="K1152" s="82">
        <f>ABS(Table8[[#This Row],[Erorr ]])</f>
        <v>0.38310999999999851</v>
      </c>
      <c r="L1152" s="83">
        <f>Table8[[#This Row],[Abs Erorr ]]/Table8[[#This Row],[Adj Close]]</f>
        <v>2.0212833310470645E-2</v>
      </c>
      <c r="M1152" s="85">
        <f t="shared" si="35"/>
        <v>18.691020000000002</v>
      </c>
      <c r="N1152" s="82">
        <f>(Table8[[#This Row],[Adj Close]]-Table8[[#This Row],[Forecast 6 Period ]])</f>
        <v>0.26277999999999935</v>
      </c>
      <c r="O1152" s="82">
        <f>Table8[[#This Row],[Erorr 2]]^2</f>
        <v>6.9053328399999656E-2</v>
      </c>
      <c r="P1152" s="82">
        <f>ABS(Table8[[#This Row],[Erorr 2]])</f>
        <v>0.26277999999999935</v>
      </c>
      <c r="Q1152" s="83">
        <f>Table8[[#This Row],[Abs Erorr 4]]/Table8[[#This Row],[Adj Close]]</f>
        <v>1.3864238305775061E-2</v>
      </c>
    </row>
    <row r="1153" spans="6:17" x14ac:dyDescent="0.25">
      <c r="F1153" s="50">
        <v>45138</v>
      </c>
      <c r="G1153" s="51">
        <v>19.069299999999998</v>
      </c>
      <c r="H1153" s="82">
        <f t="shared" si="34"/>
        <v>18.8383</v>
      </c>
      <c r="I1153" s="82">
        <f>(Table8[[#This Row],[Adj Close]]-Table8[[#This Row],[Forecast 3 Period]])</f>
        <v>0.2309999999999981</v>
      </c>
      <c r="J1153" s="82">
        <f>Table8[[#This Row],[Erorr ]]^2</f>
        <v>5.3360999999999117E-2</v>
      </c>
      <c r="K1153" s="82">
        <f>ABS(Table8[[#This Row],[Erorr ]])</f>
        <v>0.2309999999999981</v>
      </c>
      <c r="L1153" s="83">
        <f>Table8[[#This Row],[Abs Erorr ]]/Table8[[#This Row],[Adj Close]]</f>
        <v>1.2113711567807843E-2</v>
      </c>
      <c r="M1153" s="85">
        <f t="shared" si="35"/>
        <v>18.67754</v>
      </c>
      <c r="N1153" s="82">
        <f>(Table8[[#This Row],[Adj Close]]-Table8[[#This Row],[Forecast 6 Period ]])</f>
        <v>0.39175999999999789</v>
      </c>
      <c r="O1153" s="82">
        <f>Table8[[#This Row],[Erorr 2]]^2</f>
        <v>0.15347589759999836</v>
      </c>
      <c r="P1153" s="82">
        <f>ABS(Table8[[#This Row],[Erorr 2]])</f>
        <v>0.39175999999999789</v>
      </c>
      <c r="Q1153" s="83">
        <f>Table8[[#This Row],[Abs Erorr 4]]/Table8[[#This Row],[Adj Close]]</f>
        <v>2.0544015774045084E-2</v>
      </c>
    </row>
    <row r="1154" spans="6:17" x14ac:dyDescent="0.25">
      <c r="F1154" s="50">
        <v>45139</v>
      </c>
      <c r="G1154" s="51">
        <v>18.664999999999999</v>
      </c>
      <c r="H1154" s="82">
        <f t="shared" si="34"/>
        <v>18.890260000000001</v>
      </c>
      <c r="I1154" s="82">
        <f>(Table8[[#This Row],[Adj Close]]-Table8[[#This Row],[Forecast 3 Period]])</f>
        <v>-0.22526000000000224</v>
      </c>
      <c r="J1154" s="82">
        <f>Table8[[#This Row],[Erorr ]]^2</f>
        <v>5.0742067600001009E-2</v>
      </c>
      <c r="K1154" s="82">
        <f>ABS(Table8[[#This Row],[Erorr ]])</f>
        <v>0.22526000000000224</v>
      </c>
      <c r="L1154" s="83">
        <f>Table8[[#This Row],[Abs Erorr ]]/Table8[[#This Row],[Adj Close]]</f>
        <v>1.2068577551567225E-2</v>
      </c>
      <c r="M1154" s="85">
        <f t="shared" si="35"/>
        <v>18.806530000000002</v>
      </c>
      <c r="N1154" s="82">
        <f>(Table8[[#This Row],[Adj Close]]-Table8[[#This Row],[Forecast 6 Period ]])</f>
        <v>-0.14153000000000304</v>
      </c>
      <c r="O1154" s="82">
        <f>Table8[[#This Row],[Erorr 2]]^2</f>
        <v>2.003074090000086E-2</v>
      </c>
      <c r="P1154" s="82">
        <f>ABS(Table8[[#This Row],[Erorr 2]])</f>
        <v>0.14153000000000304</v>
      </c>
      <c r="Q1154" s="83">
        <f>Table8[[#This Row],[Abs Erorr 4]]/Table8[[#This Row],[Adj Close]]</f>
        <v>7.5826413072597404E-3</v>
      </c>
    </row>
    <row r="1155" spans="6:17" x14ac:dyDescent="0.25">
      <c r="F1155" s="50">
        <v>45140</v>
      </c>
      <c r="G1155" s="51">
        <v>18.337700000000002</v>
      </c>
      <c r="H1155" s="82">
        <f t="shared" si="34"/>
        <v>18.872929999999997</v>
      </c>
      <c r="I1155" s="82">
        <f>(Table8[[#This Row],[Adj Close]]-Table8[[#This Row],[Forecast 3 Period]])</f>
        <v>-0.53522999999999499</v>
      </c>
      <c r="J1155" s="82">
        <f>Table8[[#This Row],[Erorr ]]^2</f>
        <v>0.28647115289999464</v>
      </c>
      <c r="K1155" s="82">
        <f>ABS(Table8[[#This Row],[Erorr ]])</f>
        <v>0.53522999999999499</v>
      </c>
      <c r="L1155" s="83">
        <f>Table8[[#This Row],[Abs Erorr ]]/Table8[[#This Row],[Adj Close]]</f>
        <v>2.9187411725570541E-2</v>
      </c>
      <c r="M1155" s="85">
        <f t="shared" si="35"/>
        <v>18.767050000000005</v>
      </c>
      <c r="N1155" s="82">
        <f>(Table8[[#This Row],[Adj Close]]-Table8[[#This Row],[Forecast 6 Period ]])</f>
        <v>-0.42935000000000301</v>
      </c>
      <c r="O1155" s="82">
        <f>Table8[[#This Row],[Erorr 2]]^2</f>
        <v>0.18434142250000257</v>
      </c>
      <c r="P1155" s="82">
        <f>ABS(Table8[[#This Row],[Erorr 2]])</f>
        <v>0.42935000000000301</v>
      </c>
      <c r="Q1155" s="83">
        <f>Table8[[#This Row],[Abs Erorr 4]]/Table8[[#This Row],[Adj Close]]</f>
        <v>2.3413514235700386E-2</v>
      </c>
    </row>
    <row r="1156" spans="6:17" x14ac:dyDescent="0.25">
      <c r="F1156" s="50">
        <v>45141</v>
      </c>
      <c r="G1156" s="51">
        <v>18.328099999999999</v>
      </c>
      <c r="H1156" s="82">
        <f t="shared" si="34"/>
        <v>18.655369999999998</v>
      </c>
      <c r="I1156" s="82">
        <f>(Table8[[#This Row],[Adj Close]]-Table8[[#This Row],[Forecast 3 Period]])</f>
        <v>-0.32726999999999862</v>
      </c>
      <c r="J1156" s="82">
        <f>Table8[[#This Row],[Erorr ]]^2</f>
        <v>0.1071056528999991</v>
      </c>
      <c r="K1156" s="82">
        <f>ABS(Table8[[#This Row],[Erorr ]])</f>
        <v>0.32726999999999862</v>
      </c>
      <c r="L1156" s="83">
        <f>Table8[[#This Row],[Abs Erorr ]]/Table8[[#This Row],[Adj Close]]</f>
        <v>1.7856188039131096E-2</v>
      </c>
      <c r="M1156" s="85">
        <f t="shared" si="35"/>
        <v>18.757420000000003</v>
      </c>
      <c r="N1156" s="82">
        <f>(Table8[[#This Row],[Adj Close]]-Table8[[#This Row],[Forecast 6 Period ]])</f>
        <v>-0.42932000000000414</v>
      </c>
      <c r="O1156" s="82">
        <f>Table8[[#This Row],[Erorr 2]]^2</f>
        <v>0.18431566240000355</v>
      </c>
      <c r="P1156" s="82">
        <f>ABS(Table8[[#This Row],[Erorr 2]])</f>
        <v>0.42932000000000414</v>
      </c>
      <c r="Q1156" s="83">
        <f>Table8[[#This Row],[Abs Erorr 4]]/Table8[[#This Row],[Adj Close]]</f>
        <v>2.3424141072997427E-2</v>
      </c>
    </row>
    <row r="1157" spans="6:17" x14ac:dyDescent="0.25">
      <c r="F1157" s="50">
        <v>45142</v>
      </c>
      <c r="G1157" s="51">
        <v>18.674700000000001</v>
      </c>
      <c r="H1157" s="82">
        <f t="shared" si="34"/>
        <v>18.43205</v>
      </c>
      <c r="I1157" s="82">
        <f>(Table8[[#This Row],[Adj Close]]-Table8[[#This Row],[Forecast 3 Period]])</f>
        <v>0.24265000000000114</v>
      </c>
      <c r="J1157" s="82">
        <f>Table8[[#This Row],[Erorr ]]^2</f>
        <v>5.8879022500000558E-2</v>
      </c>
      <c r="K1157" s="82">
        <f>ABS(Table8[[#This Row],[Erorr ]])</f>
        <v>0.24265000000000114</v>
      </c>
      <c r="L1157" s="83">
        <f>Table8[[#This Row],[Abs Erorr ]]/Table8[[#This Row],[Adj Close]]</f>
        <v>1.299351529074101E-2</v>
      </c>
      <c r="M1157" s="85">
        <f t="shared" si="35"/>
        <v>18.6342</v>
      </c>
      <c r="N1157" s="82">
        <f>(Table8[[#This Row],[Adj Close]]-Table8[[#This Row],[Forecast 6 Period ]])</f>
        <v>4.0500000000001535E-2</v>
      </c>
      <c r="O1157" s="82">
        <f>Table8[[#This Row],[Erorr 2]]^2</f>
        <v>1.6402500000001242E-3</v>
      </c>
      <c r="P1157" s="82">
        <f>ABS(Table8[[#This Row],[Erorr 2]])</f>
        <v>4.0500000000001535E-2</v>
      </c>
      <c r="Q1157" s="83">
        <f>Table8[[#This Row],[Abs Erorr 4]]/Table8[[#This Row],[Adj Close]]</f>
        <v>2.1687095375026925E-3</v>
      </c>
    </row>
    <row r="1158" spans="6:17" x14ac:dyDescent="0.25">
      <c r="F1158" s="50">
        <v>45145</v>
      </c>
      <c r="G1158" s="51">
        <v>18.3474</v>
      </c>
      <c r="H1158" s="82">
        <f t="shared" ref="H1158:H1221" si="36">$A$10*G1157+$A$11*G1156+$A$12*G1155</f>
        <v>18.469619999999999</v>
      </c>
      <c r="I1158" s="82">
        <f>(Table8[[#This Row],[Adj Close]]-Table8[[#This Row],[Forecast 3 Period]])</f>
        <v>-0.12221999999999866</v>
      </c>
      <c r="J1158" s="82">
        <f>Table8[[#This Row],[Erorr ]]^2</f>
        <v>1.4937728399999673E-2</v>
      </c>
      <c r="K1158" s="82">
        <f>ABS(Table8[[#This Row],[Erorr ]])</f>
        <v>0.12221999999999866</v>
      </c>
      <c r="L1158" s="83">
        <f>Table8[[#This Row],[Abs Erorr ]]/Table8[[#This Row],[Adj Close]]</f>
        <v>6.6614343176689154E-3</v>
      </c>
      <c r="M1158" s="85">
        <f t="shared" si="35"/>
        <v>18.60341</v>
      </c>
      <c r="N1158" s="82">
        <f>(Table8[[#This Row],[Adj Close]]-Table8[[#This Row],[Forecast 6 Period ]])</f>
        <v>-0.25600999999999985</v>
      </c>
      <c r="O1158" s="82">
        <f>Table8[[#This Row],[Erorr 2]]^2</f>
        <v>6.5541120099999919E-2</v>
      </c>
      <c r="P1158" s="82">
        <f>ABS(Table8[[#This Row],[Erorr 2]])</f>
        <v>0.25600999999999985</v>
      </c>
      <c r="Q1158" s="83">
        <f>Table8[[#This Row],[Abs Erorr 4]]/Table8[[#This Row],[Adj Close]]</f>
        <v>1.3953475696828969E-2</v>
      </c>
    </row>
    <row r="1159" spans="6:17" x14ac:dyDescent="0.25">
      <c r="F1159" s="50">
        <v>45146</v>
      </c>
      <c r="G1159" s="51">
        <v>18.847899999999999</v>
      </c>
      <c r="H1159" s="82">
        <f t="shared" si="36"/>
        <v>18.439799999999998</v>
      </c>
      <c r="I1159" s="82">
        <f>(Table8[[#This Row],[Adj Close]]-Table8[[#This Row],[Forecast 3 Period]])</f>
        <v>0.40810000000000102</v>
      </c>
      <c r="J1159" s="82">
        <f>Table8[[#This Row],[Erorr ]]^2</f>
        <v>0.16654561000000084</v>
      </c>
      <c r="K1159" s="82">
        <f>ABS(Table8[[#This Row],[Erorr ]])</f>
        <v>0.40810000000000102</v>
      </c>
      <c r="L1159" s="83">
        <f>Table8[[#This Row],[Abs Erorr ]]/Table8[[#This Row],[Adj Close]]</f>
        <v>2.1652279564301647E-2</v>
      </c>
      <c r="M1159" s="85">
        <f t="shared" si="35"/>
        <v>18.511009999999999</v>
      </c>
      <c r="N1159" s="82">
        <f>(Table8[[#This Row],[Adj Close]]-Table8[[#This Row],[Forecast 6 Period ]])</f>
        <v>0.33689000000000036</v>
      </c>
      <c r="O1159" s="82">
        <f>Table8[[#This Row],[Erorr 2]]^2</f>
        <v>0.11349487210000024</v>
      </c>
      <c r="P1159" s="82">
        <f>ABS(Table8[[#This Row],[Erorr 2]])</f>
        <v>0.33689000000000036</v>
      </c>
      <c r="Q1159" s="83">
        <f>Table8[[#This Row],[Abs Erorr 4]]/Table8[[#This Row],[Adj Close]]</f>
        <v>1.7874139824595865E-2</v>
      </c>
    </row>
    <row r="1160" spans="6:17" x14ac:dyDescent="0.25">
      <c r="F1160" s="50">
        <v>45147</v>
      </c>
      <c r="G1160" s="51">
        <v>18.539899999999999</v>
      </c>
      <c r="H1160" s="82">
        <f t="shared" si="36"/>
        <v>18.645789999999998</v>
      </c>
      <c r="I1160" s="82">
        <f>(Table8[[#This Row],[Adj Close]]-Table8[[#This Row],[Forecast 3 Period]])</f>
        <v>-0.10588999999999871</v>
      </c>
      <c r="J1160" s="82">
        <f>Table8[[#This Row],[Erorr ]]^2</f>
        <v>1.1212692099999727E-2</v>
      </c>
      <c r="K1160" s="82">
        <f>ABS(Table8[[#This Row],[Erorr ]])</f>
        <v>0.10588999999999871</v>
      </c>
      <c r="L1160" s="83">
        <f>Table8[[#This Row],[Abs Erorr ]]/Table8[[#This Row],[Adj Close]]</f>
        <v>5.7114655418852699E-3</v>
      </c>
      <c r="M1160" s="85">
        <f t="shared" si="35"/>
        <v>18.53989</v>
      </c>
      <c r="N1160" s="82">
        <f>(Table8[[#This Row],[Adj Close]]-Table8[[#This Row],[Forecast 6 Period ]])</f>
        <v>9.9999999996214228E-6</v>
      </c>
      <c r="O1160" s="82">
        <f>Table8[[#This Row],[Erorr 2]]^2</f>
        <v>9.9999999992428458E-11</v>
      </c>
      <c r="P1160" s="82">
        <f>ABS(Table8[[#This Row],[Erorr 2]])</f>
        <v>9.9999999996214228E-6</v>
      </c>
      <c r="Q1160" s="83">
        <f>Table8[[#This Row],[Abs Erorr 4]]/Table8[[#This Row],[Adj Close]]</f>
        <v>5.3937723502399812E-7</v>
      </c>
    </row>
    <row r="1161" spans="6:17" x14ac:dyDescent="0.25">
      <c r="F1161" s="50">
        <v>45148</v>
      </c>
      <c r="G1161" s="51">
        <v>19.233000000000001</v>
      </c>
      <c r="H1161" s="82">
        <f t="shared" si="36"/>
        <v>18.574549999999999</v>
      </c>
      <c r="I1161" s="82">
        <f>(Table8[[#This Row],[Adj Close]]-Table8[[#This Row],[Forecast 3 Period]])</f>
        <v>0.65845000000000198</v>
      </c>
      <c r="J1161" s="82">
        <f>Table8[[#This Row],[Erorr ]]^2</f>
        <v>0.4335564025000026</v>
      </c>
      <c r="K1161" s="82">
        <f>ABS(Table8[[#This Row],[Erorr ]])</f>
        <v>0.65845000000000198</v>
      </c>
      <c r="L1161" s="83">
        <f>Table8[[#This Row],[Abs Erorr ]]/Table8[[#This Row],[Adj Close]]</f>
        <v>3.4235428690272032E-2</v>
      </c>
      <c r="M1161" s="85">
        <f t="shared" ref="M1161:M1224" si="37">$B$10*G1160+$B$11*G1159+$B$12*G1158+$B$13*G1157+$B$14*G1156+$B$15*G1155</f>
        <v>18.548560000000002</v>
      </c>
      <c r="N1161" s="82">
        <f>(Table8[[#This Row],[Adj Close]]-Table8[[#This Row],[Forecast 6 Period ]])</f>
        <v>0.68443999999999861</v>
      </c>
      <c r="O1161" s="82">
        <f>Table8[[#This Row],[Erorr 2]]^2</f>
        <v>0.46845811359999812</v>
      </c>
      <c r="P1161" s="82">
        <f>ABS(Table8[[#This Row],[Erorr 2]])</f>
        <v>0.68443999999999861</v>
      </c>
      <c r="Q1161" s="83">
        <f>Table8[[#This Row],[Abs Erorr 4]]/Table8[[#This Row],[Adj Close]]</f>
        <v>3.5586751936775261E-2</v>
      </c>
    </row>
    <row r="1162" spans="6:17" x14ac:dyDescent="0.25">
      <c r="F1162" s="50">
        <v>45149</v>
      </c>
      <c r="G1162" s="51">
        <v>19.839400000000001</v>
      </c>
      <c r="H1162" s="82">
        <f t="shared" si="36"/>
        <v>18.90954</v>
      </c>
      <c r="I1162" s="82">
        <f>(Table8[[#This Row],[Adj Close]]-Table8[[#This Row],[Forecast 3 Period]])</f>
        <v>0.92986000000000146</v>
      </c>
      <c r="J1162" s="82">
        <f>Table8[[#This Row],[Erorr ]]^2</f>
        <v>0.86463961960000268</v>
      </c>
      <c r="K1162" s="82">
        <f>ABS(Table8[[#This Row],[Erorr ]])</f>
        <v>0.92986000000000146</v>
      </c>
      <c r="L1162" s="83">
        <f>Table8[[#This Row],[Abs Erorr ]]/Table8[[#This Row],[Adj Close]]</f>
        <v>4.6869360968577752E-2</v>
      </c>
      <c r="M1162" s="85">
        <f t="shared" si="37"/>
        <v>18.693919999999999</v>
      </c>
      <c r="N1162" s="82">
        <f>(Table8[[#This Row],[Adj Close]]-Table8[[#This Row],[Forecast 6 Period ]])</f>
        <v>1.1454800000000027</v>
      </c>
      <c r="O1162" s="82">
        <f>Table8[[#This Row],[Erorr 2]]^2</f>
        <v>1.3121244304000061</v>
      </c>
      <c r="P1162" s="82">
        <f>ABS(Table8[[#This Row],[Erorr 2]])</f>
        <v>1.1454800000000027</v>
      </c>
      <c r="Q1162" s="83">
        <f>Table8[[#This Row],[Abs Erorr 4]]/Table8[[#This Row],[Adj Close]]</f>
        <v>5.7737633194552385E-2</v>
      </c>
    </row>
    <row r="1163" spans="6:17" x14ac:dyDescent="0.25">
      <c r="F1163" s="50">
        <v>45152</v>
      </c>
      <c r="G1163" s="51">
        <v>19.646899999999999</v>
      </c>
      <c r="H1163" s="82">
        <f t="shared" si="36"/>
        <v>19.26763</v>
      </c>
      <c r="I1163" s="82">
        <f>(Table8[[#This Row],[Adj Close]]-Table8[[#This Row],[Forecast 3 Period]])</f>
        <v>0.37926999999999822</v>
      </c>
      <c r="J1163" s="82">
        <f>Table8[[#This Row],[Erorr ]]^2</f>
        <v>0.14384573289999866</v>
      </c>
      <c r="K1163" s="82">
        <f>ABS(Table8[[#This Row],[Erorr ]])</f>
        <v>0.37926999999999822</v>
      </c>
      <c r="L1163" s="83">
        <f>Table8[[#This Row],[Abs Erorr ]]/Table8[[#This Row],[Adj Close]]</f>
        <v>1.9304317729514492E-2</v>
      </c>
      <c r="M1163" s="85">
        <f t="shared" si="37"/>
        <v>18.994250000000005</v>
      </c>
      <c r="N1163" s="82">
        <f>(Table8[[#This Row],[Adj Close]]-Table8[[#This Row],[Forecast 6 Period ]])</f>
        <v>0.65264999999999418</v>
      </c>
      <c r="O1163" s="82">
        <f>Table8[[#This Row],[Erorr 2]]^2</f>
        <v>0.42595202249999242</v>
      </c>
      <c r="P1163" s="82">
        <f>ABS(Table8[[#This Row],[Erorr 2]])</f>
        <v>0.65264999999999418</v>
      </c>
      <c r="Q1163" s="83">
        <f>Table8[[#This Row],[Abs Erorr 4]]/Table8[[#This Row],[Adj Close]]</f>
        <v>3.321898111152366E-2</v>
      </c>
    </row>
    <row r="1164" spans="6:17" x14ac:dyDescent="0.25">
      <c r="F1164" s="50">
        <v>45153</v>
      </c>
      <c r="G1164" s="51">
        <v>19.223400000000002</v>
      </c>
      <c r="H1164" s="82">
        <f t="shared" si="36"/>
        <v>19.580480000000001</v>
      </c>
      <c r="I1164" s="82">
        <f>(Table8[[#This Row],[Adj Close]]-Table8[[#This Row],[Forecast 3 Period]])</f>
        <v>-0.35707999999999984</v>
      </c>
      <c r="J1164" s="82">
        <f>Table8[[#This Row],[Erorr ]]^2</f>
        <v>0.12750612639999989</v>
      </c>
      <c r="K1164" s="82">
        <f>ABS(Table8[[#This Row],[Erorr ]])</f>
        <v>0.35707999999999984</v>
      </c>
      <c r="L1164" s="83">
        <f>Table8[[#This Row],[Abs Erorr ]]/Table8[[#This Row],[Adj Close]]</f>
        <v>1.8575278046547426E-2</v>
      </c>
      <c r="M1164" s="85">
        <f t="shared" si="37"/>
        <v>19.17137</v>
      </c>
      <c r="N1164" s="82">
        <f>(Table8[[#This Row],[Adj Close]]-Table8[[#This Row],[Forecast 6 Period ]])</f>
        <v>5.2030000000002019E-2</v>
      </c>
      <c r="O1164" s="82">
        <f>Table8[[#This Row],[Erorr 2]]^2</f>
        <v>2.7071209000002101E-3</v>
      </c>
      <c r="P1164" s="82">
        <f>ABS(Table8[[#This Row],[Erorr 2]])</f>
        <v>5.2030000000002019E-2</v>
      </c>
      <c r="Q1164" s="83">
        <f>Table8[[#This Row],[Abs Erorr 4]]/Table8[[#This Row],[Adj Close]]</f>
        <v>2.7065971680348957E-3</v>
      </c>
    </row>
    <row r="1165" spans="6:17" x14ac:dyDescent="0.25">
      <c r="F1165" s="50">
        <v>45154</v>
      </c>
      <c r="G1165" s="51">
        <v>19.6662</v>
      </c>
      <c r="H1165" s="82">
        <f t="shared" si="36"/>
        <v>19.535250000000001</v>
      </c>
      <c r="I1165" s="82">
        <f>(Table8[[#This Row],[Adj Close]]-Table8[[#This Row],[Forecast 3 Period]])</f>
        <v>0.13094999999999857</v>
      </c>
      <c r="J1165" s="82">
        <f>Table8[[#This Row],[Erorr ]]^2</f>
        <v>1.7147902499999625E-2</v>
      </c>
      <c r="K1165" s="82">
        <f>ABS(Table8[[#This Row],[Erorr ]])</f>
        <v>0.13094999999999857</v>
      </c>
      <c r="L1165" s="83">
        <f>Table8[[#This Row],[Abs Erorr ]]/Table8[[#This Row],[Adj Close]]</f>
        <v>6.65863257772211E-3</v>
      </c>
      <c r="M1165" s="85">
        <f t="shared" si="37"/>
        <v>19.32732</v>
      </c>
      <c r="N1165" s="82">
        <f>(Table8[[#This Row],[Adj Close]]-Table8[[#This Row],[Forecast 6 Period ]])</f>
        <v>0.33887999999999963</v>
      </c>
      <c r="O1165" s="82">
        <f>Table8[[#This Row],[Erorr 2]]^2</f>
        <v>0.11483965439999974</v>
      </c>
      <c r="P1165" s="82">
        <f>ABS(Table8[[#This Row],[Erorr 2]])</f>
        <v>0.33887999999999963</v>
      </c>
      <c r="Q1165" s="83">
        <f>Table8[[#This Row],[Abs Erorr 4]]/Table8[[#This Row],[Adj Close]]</f>
        <v>1.7231595325990768E-2</v>
      </c>
    </row>
    <row r="1166" spans="6:17" x14ac:dyDescent="0.25">
      <c r="F1166" s="50">
        <v>45155</v>
      </c>
      <c r="G1166" s="51">
        <v>19.541</v>
      </c>
      <c r="H1166" s="82">
        <f t="shared" si="36"/>
        <v>19.527570000000001</v>
      </c>
      <c r="I1166" s="82">
        <f>(Table8[[#This Row],[Adj Close]]-Table8[[#This Row],[Forecast 3 Period]])</f>
        <v>1.3429999999999609E-2</v>
      </c>
      <c r="J1166" s="82">
        <f>Table8[[#This Row],[Erorr ]]^2</f>
        <v>1.8036489999998949E-4</v>
      </c>
      <c r="K1166" s="82">
        <f>ABS(Table8[[#This Row],[Erorr ]])</f>
        <v>1.3429999999999609E-2</v>
      </c>
      <c r="L1166" s="83">
        <f>Table8[[#This Row],[Abs Erorr ]]/Table8[[#This Row],[Adj Close]]</f>
        <v>6.8727291336162987E-4</v>
      </c>
      <c r="M1166" s="85">
        <f t="shared" si="37"/>
        <v>19.452470000000002</v>
      </c>
      <c r="N1166" s="82">
        <f>(Table8[[#This Row],[Adj Close]]-Table8[[#This Row],[Forecast 6 Period ]])</f>
        <v>8.8529999999998665E-2</v>
      </c>
      <c r="O1166" s="82">
        <f>Table8[[#This Row],[Erorr 2]]^2</f>
        <v>7.8375608999997643E-3</v>
      </c>
      <c r="P1166" s="82">
        <f>ABS(Table8[[#This Row],[Erorr 2]])</f>
        <v>8.8529999999998665E-2</v>
      </c>
      <c r="Q1166" s="83">
        <f>Table8[[#This Row],[Abs Erorr 4]]/Table8[[#This Row],[Adj Close]]</f>
        <v>4.5304743871858481E-3</v>
      </c>
    </row>
    <row r="1167" spans="6:17" x14ac:dyDescent="0.25">
      <c r="F1167" s="50">
        <v>45156</v>
      </c>
      <c r="G1167" s="51">
        <v>19.261900000000001</v>
      </c>
      <c r="H1167" s="82">
        <f t="shared" si="36"/>
        <v>19.483280000000001</v>
      </c>
      <c r="I1167" s="82">
        <f>(Table8[[#This Row],[Adj Close]]-Table8[[#This Row],[Forecast 3 Period]])</f>
        <v>-0.22137999999999991</v>
      </c>
      <c r="J1167" s="82">
        <f>Table8[[#This Row],[Erorr ]]^2</f>
        <v>4.9009104399999961E-2</v>
      </c>
      <c r="K1167" s="82">
        <f>ABS(Table8[[#This Row],[Erorr ]])</f>
        <v>0.22137999999999991</v>
      </c>
      <c r="L1167" s="83">
        <f>Table8[[#This Row],[Abs Erorr ]]/Table8[[#This Row],[Adj Close]]</f>
        <v>1.1493154880878828E-2</v>
      </c>
      <c r="M1167" s="85">
        <f t="shared" si="37"/>
        <v>19.522740000000002</v>
      </c>
      <c r="N1167" s="82">
        <f>(Table8[[#This Row],[Adj Close]]-Table8[[#This Row],[Forecast 6 Period ]])</f>
        <v>-0.26084000000000174</v>
      </c>
      <c r="O1167" s="82">
        <f>Table8[[#This Row],[Erorr 2]]^2</f>
        <v>6.8037505600000908E-2</v>
      </c>
      <c r="P1167" s="82">
        <f>ABS(Table8[[#This Row],[Erorr 2]])</f>
        <v>0.26084000000000174</v>
      </c>
      <c r="Q1167" s="83">
        <f>Table8[[#This Row],[Abs Erorr 4]]/Table8[[#This Row],[Adj Close]]</f>
        <v>1.3541758601176505E-2</v>
      </c>
    </row>
    <row r="1168" spans="6:17" x14ac:dyDescent="0.25">
      <c r="F1168" s="50">
        <v>45159</v>
      </c>
      <c r="G1168" s="51">
        <v>19.598800000000001</v>
      </c>
      <c r="H1168" s="82">
        <f t="shared" si="36"/>
        <v>19.466920000000002</v>
      </c>
      <c r="I1168" s="82">
        <f>(Table8[[#This Row],[Adj Close]]-Table8[[#This Row],[Forecast 3 Period]])</f>
        <v>0.13187999999999889</v>
      </c>
      <c r="J1168" s="82">
        <f>Table8[[#This Row],[Erorr ]]^2</f>
        <v>1.7392334399999706E-2</v>
      </c>
      <c r="K1168" s="82">
        <f>ABS(Table8[[#This Row],[Erorr ]])</f>
        <v>0.13187999999999889</v>
      </c>
      <c r="L1168" s="83">
        <f>Table8[[#This Row],[Abs Erorr ]]/Table8[[#This Row],[Adj Close]]</f>
        <v>6.7289834071473193E-3</v>
      </c>
      <c r="M1168" s="85">
        <f t="shared" si="37"/>
        <v>19.487130000000001</v>
      </c>
      <c r="N1168" s="82">
        <f>(Table8[[#This Row],[Adj Close]]-Table8[[#This Row],[Forecast 6 Period ]])</f>
        <v>0.11167000000000016</v>
      </c>
      <c r="O1168" s="82">
        <f>Table8[[#This Row],[Erorr 2]]^2</f>
        <v>1.2470188900000035E-2</v>
      </c>
      <c r="P1168" s="82">
        <f>ABS(Table8[[#This Row],[Erorr 2]])</f>
        <v>0.11167000000000016</v>
      </c>
      <c r="Q1168" s="83">
        <f>Table8[[#This Row],[Abs Erorr 4]]/Table8[[#This Row],[Adj Close]]</f>
        <v>5.6977978243566013E-3</v>
      </c>
    </row>
    <row r="1169" spans="6:17" x14ac:dyDescent="0.25">
      <c r="F1169" s="50">
        <v>45160</v>
      </c>
      <c r="G1169" s="51">
        <v>18.251100000000001</v>
      </c>
      <c r="H1169" s="82">
        <f t="shared" si="36"/>
        <v>19.48039</v>
      </c>
      <c r="I1169" s="82">
        <f>(Table8[[#This Row],[Adj Close]]-Table8[[#This Row],[Forecast 3 Period]])</f>
        <v>-1.2292899999999989</v>
      </c>
      <c r="J1169" s="82">
        <f>Table8[[#This Row],[Erorr ]]^2</f>
        <v>1.5111539040999973</v>
      </c>
      <c r="K1169" s="82">
        <f>ABS(Table8[[#This Row],[Erorr ]])</f>
        <v>1.2292899999999989</v>
      </c>
      <c r="L1169" s="83">
        <f>Table8[[#This Row],[Abs Erorr ]]/Table8[[#This Row],[Adj Close]]</f>
        <v>6.7354296453364396E-2</v>
      </c>
      <c r="M1169" s="85">
        <f t="shared" si="37"/>
        <v>19.500610000000002</v>
      </c>
      <c r="N1169" s="82">
        <f>(Table8[[#This Row],[Adj Close]]-Table8[[#This Row],[Forecast 6 Period ]])</f>
        <v>-1.2495100000000008</v>
      </c>
      <c r="O1169" s="82">
        <f>Table8[[#This Row],[Erorr 2]]^2</f>
        <v>1.5612752401000021</v>
      </c>
      <c r="P1169" s="82">
        <f>ABS(Table8[[#This Row],[Erorr 2]])</f>
        <v>1.2495100000000008</v>
      </c>
      <c r="Q1169" s="83">
        <f>Table8[[#This Row],[Abs Erorr 4]]/Table8[[#This Row],[Adj Close]]</f>
        <v>6.8462174882609861E-2</v>
      </c>
    </row>
    <row r="1170" spans="6:17" x14ac:dyDescent="0.25">
      <c r="F1170" s="50">
        <v>45161</v>
      </c>
      <c r="G1170" s="51">
        <v>18.9634</v>
      </c>
      <c r="H1170" s="82">
        <f t="shared" si="36"/>
        <v>18.958649999999999</v>
      </c>
      <c r="I1170" s="82">
        <f>(Table8[[#This Row],[Adj Close]]-Table8[[#This Row],[Forecast 3 Period]])</f>
        <v>4.7500000000013642E-3</v>
      </c>
      <c r="J1170" s="82">
        <f>Table8[[#This Row],[Erorr ]]^2</f>
        <v>2.2562500000012959E-5</v>
      </c>
      <c r="K1170" s="82">
        <f>ABS(Table8[[#This Row],[Erorr ]])</f>
        <v>4.7500000000013642E-3</v>
      </c>
      <c r="L1170" s="83">
        <f>Table8[[#This Row],[Abs Erorr ]]/Table8[[#This Row],[Adj Close]]</f>
        <v>2.5048250841101089E-4</v>
      </c>
      <c r="M1170" s="85">
        <f t="shared" si="37"/>
        <v>19.219520000000003</v>
      </c>
      <c r="N1170" s="82">
        <f>(Table8[[#This Row],[Adj Close]]-Table8[[#This Row],[Forecast 6 Period ]])</f>
        <v>-0.25612000000000279</v>
      </c>
      <c r="O1170" s="82">
        <f>Table8[[#This Row],[Erorr 2]]^2</f>
        <v>6.5597454400001434E-2</v>
      </c>
      <c r="P1170" s="82">
        <f>ABS(Table8[[#This Row],[Erorr 2]])</f>
        <v>0.25612000000000279</v>
      </c>
      <c r="Q1170" s="83">
        <f>Table8[[#This Row],[Abs Erorr 4]]/Table8[[#This Row],[Adj Close]]</f>
        <v>1.3506016853517976E-2</v>
      </c>
    </row>
    <row r="1171" spans="6:17" x14ac:dyDescent="0.25">
      <c r="F1171" s="50">
        <v>45162</v>
      </c>
      <c r="G1171" s="51">
        <v>18.482099999999999</v>
      </c>
      <c r="H1171" s="82">
        <f t="shared" si="36"/>
        <v>18.940330000000003</v>
      </c>
      <c r="I1171" s="82">
        <f>(Table8[[#This Row],[Adj Close]]-Table8[[#This Row],[Forecast 3 Period]])</f>
        <v>-0.45823000000000391</v>
      </c>
      <c r="J1171" s="82">
        <f>Table8[[#This Row],[Erorr ]]^2</f>
        <v>0.2099747329000036</v>
      </c>
      <c r="K1171" s="82">
        <f>ABS(Table8[[#This Row],[Erorr ]])</f>
        <v>0.45823000000000391</v>
      </c>
      <c r="L1171" s="83">
        <f>Table8[[#This Row],[Abs Erorr ]]/Table8[[#This Row],[Adj Close]]</f>
        <v>2.4793178264374931E-2</v>
      </c>
      <c r="M1171" s="85">
        <f t="shared" si="37"/>
        <v>19.135760000000001</v>
      </c>
      <c r="N1171" s="82">
        <f>(Table8[[#This Row],[Adj Close]]-Table8[[#This Row],[Forecast 6 Period ]])</f>
        <v>-0.65366000000000213</v>
      </c>
      <c r="O1171" s="82">
        <f>Table8[[#This Row],[Erorr 2]]^2</f>
        <v>0.42727139560000277</v>
      </c>
      <c r="P1171" s="82">
        <f>ABS(Table8[[#This Row],[Erorr 2]])</f>
        <v>0.65366000000000213</v>
      </c>
      <c r="Q1171" s="83">
        <f>Table8[[#This Row],[Abs Erorr 4]]/Table8[[#This Row],[Adj Close]]</f>
        <v>3.536719312199383E-2</v>
      </c>
    </row>
    <row r="1172" spans="6:17" x14ac:dyDescent="0.25">
      <c r="F1172" s="50">
        <v>45163</v>
      </c>
      <c r="G1172" s="51">
        <v>18.1645</v>
      </c>
      <c r="H1172" s="82">
        <f t="shared" si="36"/>
        <v>18.557189999999999</v>
      </c>
      <c r="I1172" s="82">
        <f>(Table8[[#This Row],[Adj Close]]-Table8[[#This Row],[Forecast 3 Period]])</f>
        <v>-0.39268999999999821</v>
      </c>
      <c r="J1172" s="82">
        <f>Table8[[#This Row],[Erorr ]]^2</f>
        <v>0.15420543609999859</v>
      </c>
      <c r="K1172" s="82">
        <f>ABS(Table8[[#This Row],[Erorr ]])</f>
        <v>0.39268999999999821</v>
      </c>
      <c r="L1172" s="83">
        <f>Table8[[#This Row],[Abs Erorr ]]/Table8[[#This Row],[Adj Close]]</f>
        <v>2.1618541660931939E-2</v>
      </c>
      <c r="M1172" s="85">
        <f t="shared" si="37"/>
        <v>18.93937</v>
      </c>
      <c r="N1172" s="82">
        <f>(Table8[[#This Row],[Adj Close]]-Table8[[#This Row],[Forecast 6 Period ]])</f>
        <v>-0.77486999999999995</v>
      </c>
      <c r="O1172" s="82">
        <f>Table8[[#This Row],[Erorr 2]]^2</f>
        <v>0.60042351689999995</v>
      </c>
      <c r="P1172" s="82">
        <f>ABS(Table8[[#This Row],[Erorr 2]])</f>
        <v>0.77486999999999995</v>
      </c>
      <c r="Q1172" s="83">
        <f>Table8[[#This Row],[Abs Erorr 4]]/Table8[[#This Row],[Adj Close]]</f>
        <v>4.2658482204299589E-2</v>
      </c>
    </row>
    <row r="1173" spans="6:17" x14ac:dyDescent="0.25">
      <c r="F1173" s="50">
        <v>45166</v>
      </c>
      <c r="G1173" s="51">
        <v>18.520600000000002</v>
      </c>
      <c r="H1173" s="82">
        <f t="shared" si="36"/>
        <v>18.49945</v>
      </c>
      <c r="I1173" s="82">
        <f>(Table8[[#This Row],[Adj Close]]-Table8[[#This Row],[Forecast 3 Period]])</f>
        <v>2.1150000000002223E-2</v>
      </c>
      <c r="J1173" s="82">
        <f>Table8[[#This Row],[Erorr ]]^2</f>
        <v>4.4732250000009401E-4</v>
      </c>
      <c r="K1173" s="82">
        <f>ABS(Table8[[#This Row],[Erorr ]])</f>
        <v>2.1150000000002223E-2</v>
      </c>
      <c r="L1173" s="83">
        <f>Table8[[#This Row],[Abs Erorr ]]/Table8[[#This Row],[Adj Close]]</f>
        <v>1.1419716423875154E-3</v>
      </c>
      <c r="M1173" s="85">
        <f t="shared" si="37"/>
        <v>18.658290000000001</v>
      </c>
      <c r="N1173" s="82">
        <f>(Table8[[#This Row],[Adj Close]]-Table8[[#This Row],[Forecast 6 Period ]])</f>
        <v>-0.1376899999999992</v>
      </c>
      <c r="O1173" s="82">
        <f>Table8[[#This Row],[Erorr 2]]^2</f>
        <v>1.8958536099999781E-2</v>
      </c>
      <c r="P1173" s="82">
        <f>ABS(Table8[[#This Row],[Erorr 2]])</f>
        <v>0.1376899999999992</v>
      </c>
      <c r="Q1173" s="83">
        <f>Table8[[#This Row],[Abs Erorr 4]]/Table8[[#This Row],[Adj Close]]</f>
        <v>7.4344243707006891E-3</v>
      </c>
    </row>
    <row r="1174" spans="6:17" x14ac:dyDescent="0.25">
      <c r="F1174" s="50">
        <v>45167</v>
      </c>
      <c r="G1174" s="51">
        <v>18.722799999999999</v>
      </c>
      <c r="H1174" s="82">
        <f t="shared" si="36"/>
        <v>18.40222</v>
      </c>
      <c r="I1174" s="82">
        <f>(Table8[[#This Row],[Adj Close]]-Table8[[#This Row],[Forecast 3 Period]])</f>
        <v>0.32057999999999964</v>
      </c>
      <c r="J1174" s="82">
        <f>Table8[[#This Row],[Erorr ]]^2</f>
        <v>0.10277153639999977</v>
      </c>
      <c r="K1174" s="82">
        <f>ABS(Table8[[#This Row],[Erorr ]])</f>
        <v>0.32057999999999964</v>
      </c>
      <c r="L1174" s="83">
        <f>Table8[[#This Row],[Abs Erorr ]]/Table8[[#This Row],[Adj Close]]</f>
        <v>1.7122438951438869E-2</v>
      </c>
      <c r="M1174" s="85">
        <f t="shared" si="37"/>
        <v>18.611110000000004</v>
      </c>
      <c r="N1174" s="82">
        <f>(Table8[[#This Row],[Adj Close]]-Table8[[#This Row],[Forecast 6 Period ]])</f>
        <v>0.11168999999999585</v>
      </c>
      <c r="O1174" s="82">
        <f>Table8[[#This Row],[Erorr 2]]^2</f>
        <v>1.2474656099999072E-2</v>
      </c>
      <c r="P1174" s="82">
        <f>ABS(Table8[[#This Row],[Erorr 2]])</f>
        <v>0.11168999999999585</v>
      </c>
      <c r="Q1174" s="83">
        <f>Table8[[#This Row],[Abs Erorr 4]]/Table8[[#This Row],[Adj Close]]</f>
        <v>5.965453885102434E-3</v>
      </c>
    </row>
    <row r="1175" spans="6:17" x14ac:dyDescent="0.25">
      <c r="F1175" s="50">
        <v>45168</v>
      </c>
      <c r="G1175" s="51">
        <v>18.6554</v>
      </c>
      <c r="H1175" s="82">
        <f t="shared" si="36"/>
        <v>18.49465</v>
      </c>
      <c r="I1175" s="82">
        <f>(Table8[[#This Row],[Adj Close]]-Table8[[#This Row],[Forecast 3 Period]])</f>
        <v>0.16075000000000017</v>
      </c>
      <c r="J1175" s="82">
        <f>Table8[[#This Row],[Erorr ]]^2</f>
        <v>2.5840562500000056E-2</v>
      </c>
      <c r="K1175" s="82">
        <f>ABS(Table8[[#This Row],[Erorr ]])</f>
        <v>0.16075000000000017</v>
      </c>
      <c r="L1175" s="83">
        <f>Table8[[#This Row],[Abs Erorr ]]/Table8[[#This Row],[Adj Close]]</f>
        <v>8.6168080019726288E-3</v>
      </c>
      <c r="M1175" s="85">
        <f t="shared" si="37"/>
        <v>18.49945</v>
      </c>
      <c r="N1175" s="82">
        <f>(Table8[[#This Row],[Adj Close]]-Table8[[#This Row],[Forecast 6 Period ]])</f>
        <v>0.1559500000000007</v>
      </c>
      <c r="O1175" s="82">
        <f>Table8[[#This Row],[Erorr 2]]^2</f>
        <v>2.432040250000022E-2</v>
      </c>
      <c r="P1175" s="82">
        <f>ABS(Table8[[#This Row],[Erorr 2]])</f>
        <v>0.1559500000000007</v>
      </c>
      <c r="Q1175" s="83">
        <f>Table8[[#This Row],[Abs Erorr 4]]/Table8[[#This Row],[Adj Close]]</f>
        <v>8.359509847014843E-3</v>
      </c>
    </row>
    <row r="1176" spans="6:17" x14ac:dyDescent="0.25">
      <c r="F1176" s="50">
        <v>45169</v>
      </c>
      <c r="G1176" s="51">
        <v>19.0212</v>
      </c>
      <c r="H1176" s="82">
        <f t="shared" si="36"/>
        <v>18.635180000000002</v>
      </c>
      <c r="I1176" s="82">
        <f>(Table8[[#This Row],[Adj Close]]-Table8[[#This Row],[Forecast 3 Period]])</f>
        <v>0.38601999999999848</v>
      </c>
      <c r="J1176" s="82">
        <f>Table8[[#This Row],[Erorr ]]^2</f>
        <v>0.14901144039999883</v>
      </c>
      <c r="K1176" s="82">
        <f>ABS(Table8[[#This Row],[Erorr ]])</f>
        <v>0.38601999999999848</v>
      </c>
      <c r="L1176" s="83">
        <f>Table8[[#This Row],[Abs Erorr ]]/Table8[[#This Row],[Adj Close]]</f>
        <v>2.0294198052699015E-2</v>
      </c>
      <c r="M1176" s="85">
        <f t="shared" si="37"/>
        <v>18.557210000000001</v>
      </c>
      <c r="N1176" s="82">
        <f>(Table8[[#This Row],[Adj Close]]-Table8[[#This Row],[Forecast 6 Period ]])</f>
        <v>0.46398999999999901</v>
      </c>
      <c r="O1176" s="82">
        <f>Table8[[#This Row],[Erorr 2]]^2</f>
        <v>0.21528672009999908</v>
      </c>
      <c r="P1176" s="82">
        <f>ABS(Table8[[#This Row],[Erorr 2]])</f>
        <v>0.46398999999999901</v>
      </c>
      <c r="Q1176" s="83">
        <f>Table8[[#This Row],[Abs Erorr 4]]/Table8[[#This Row],[Adj Close]]</f>
        <v>2.4393308518915684E-2</v>
      </c>
    </row>
    <row r="1177" spans="6:17" x14ac:dyDescent="0.25">
      <c r="F1177" s="50">
        <v>45170</v>
      </c>
      <c r="G1177" s="51">
        <v>19.695</v>
      </c>
      <c r="H1177" s="82">
        <f t="shared" si="36"/>
        <v>18.821939999999998</v>
      </c>
      <c r="I1177" s="82">
        <f>(Table8[[#This Row],[Adj Close]]-Table8[[#This Row],[Forecast 3 Period]])</f>
        <v>0.87306000000000239</v>
      </c>
      <c r="J1177" s="82">
        <f>Table8[[#This Row],[Erorr ]]^2</f>
        <v>0.76223376360000417</v>
      </c>
      <c r="K1177" s="82">
        <f>ABS(Table8[[#This Row],[Erorr ]])</f>
        <v>0.87306000000000239</v>
      </c>
      <c r="L1177" s="83">
        <f>Table8[[#This Row],[Abs Erorr ]]/Table8[[#This Row],[Adj Close]]</f>
        <v>4.432901751713645E-2</v>
      </c>
      <c r="M1177" s="85">
        <f t="shared" si="37"/>
        <v>18.64866</v>
      </c>
      <c r="N1177" s="82">
        <f>(Table8[[#This Row],[Adj Close]]-Table8[[#This Row],[Forecast 6 Period ]])</f>
        <v>1.0463400000000007</v>
      </c>
      <c r="O1177" s="82">
        <f>Table8[[#This Row],[Erorr 2]]^2</f>
        <v>1.0948273956000014</v>
      </c>
      <c r="P1177" s="82">
        <f>ABS(Table8[[#This Row],[Erorr 2]])</f>
        <v>1.0463400000000007</v>
      </c>
      <c r="Q1177" s="83">
        <f>Table8[[#This Row],[Abs Erorr 4]]/Table8[[#This Row],[Adj Close]]</f>
        <v>5.3127189642041162E-2</v>
      </c>
    </row>
    <row r="1178" spans="6:17" x14ac:dyDescent="0.25">
      <c r="F1178" s="50">
        <v>45174</v>
      </c>
      <c r="G1178" s="51">
        <v>18.7517</v>
      </c>
      <c r="H1178" s="82">
        <f t="shared" si="36"/>
        <v>19.180979999999998</v>
      </c>
      <c r="I1178" s="82">
        <f>(Table8[[#This Row],[Adj Close]]-Table8[[#This Row],[Forecast 3 Period]])</f>
        <v>-0.42927999999999855</v>
      </c>
      <c r="J1178" s="82">
        <f>Table8[[#This Row],[Erorr ]]^2</f>
        <v>0.18428131839999876</v>
      </c>
      <c r="K1178" s="82">
        <f>ABS(Table8[[#This Row],[Erorr ]])</f>
        <v>0.42927999999999855</v>
      </c>
      <c r="L1178" s="83">
        <f>Table8[[#This Row],[Abs Erorr ]]/Table8[[#This Row],[Adj Close]]</f>
        <v>2.2892857714233834E-2</v>
      </c>
      <c r="M1178" s="85">
        <f t="shared" si="37"/>
        <v>18.88739</v>
      </c>
      <c r="N1178" s="82">
        <f>(Table8[[#This Row],[Adj Close]]-Table8[[#This Row],[Forecast 6 Period ]])</f>
        <v>-0.13569000000000031</v>
      </c>
      <c r="O1178" s="82">
        <f>Table8[[#This Row],[Erorr 2]]^2</f>
        <v>1.8411776100000086E-2</v>
      </c>
      <c r="P1178" s="82">
        <f>ABS(Table8[[#This Row],[Erorr 2]])</f>
        <v>0.13569000000000031</v>
      </c>
      <c r="Q1178" s="83">
        <f>Table8[[#This Row],[Abs Erorr 4]]/Table8[[#This Row],[Adj Close]]</f>
        <v>7.2361439229510025E-3</v>
      </c>
    </row>
    <row r="1179" spans="6:17" x14ac:dyDescent="0.25">
      <c r="F1179" s="50">
        <v>45175</v>
      </c>
      <c r="G1179" s="51">
        <v>18.857600000000001</v>
      </c>
      <c r="H1179" s="82">
        <f t="shared" si="36"/>
        <v>19.115539999999999</v>
      </c>
      <c r="I1179" s="82">
        <f>(Table8[[#This Row],[Adj Close]]-Table8[[#This Row],[Forecast 3 Period]])</f>
        <v>-0.25793999999999784</v>
      </c>
      <c r="J1179" s="82">
        <f>Table8[[#This Row],[Erorr ]]^2</f>
        <v>6.6533043599998884E-2</v>
      </c>
      <c r="K1179" s="82">
        <f>ABS(Table8[[#This Row],[Erorr ]])</f>
        <v>0.25793999999999784</v>
      </c>
      <c r="L1179" s="83">
        <f>Table8[[#This Row],[Abs Erorr ]]/Table8[[#This Row],[Adj Close]]</f>
        <v>1.3678304768369136E-2</v>
      </c>
      <c r="M1179" s="85">
        <f t="shared" si="37"/>
        <v>18.949000000000002</v>
      </c>
      <c r="N1179" s="82">
        <f>(Table8[[#This Row],[Adj Close]]-Table8[[#This Row],[Forecast 6 Period ]])</f>
        <v>-9.1400000000000148E-2</v>
      </c>
      <c r="O1179" s="82">
        <f>Table8[[#This Row],[Erorr 2]]^2</f>
        <v>8.3539600000000266E-3</v>
      </c>
      <c r="P1179" s="82">
        <f>ABS(Table8[[#This Row],[Erorr 2]])</f>
        <v>9.1400000000000148E-2</v>
      </c>
      <c r="Q1179" s="83">
        <f>Table8[[#This Row],[Abs Erorr 4]]/Table8[[#This Row],[Adj Close]]</f>
        <v>4.8468521975224919E-3</v>
      </c>
    </row>
    <row r="1180" spans="6:17" x14ac:dyDescent="0.25">
      <c r="F1180" s="50">
        <v>45176</v>
      </c>
      <c r="G1180" s="51">
        <v>18.4725</v>
      </c>
      <c r="H1180" s="82">
        <f t="shared" si="36"/>
        <v>19.07705</v>
      </c>
      <c r="I1180" s="82">
        <f>(Table8[[#This Row],[Adj Close]]-Table8[[#This Row],[Forecast 3 Period]])</f>
        <v>-0.6045499999999997</v>
      </c>
      <c r="J1180" s="82">
        <f>Table8[[#This Row],[Erorr ]]^2</f>
        <v>0.36548070249999964</v>
      </c>
      <c r="K1180" s="82">
        <f>ABS(Table8[[#This Row],[Erorr ]])</f>
        <v>0.6045499999999997</v>
      </c>
      <c r="L1180" s="83">
        <f>Table8[[#This Row],[Abs Erorr ]]/Table8[[#This Row],[Adj Close]]</f>
        <v>3.2727026661253197E-2</v>
      </c>
      <c r="M1180" s="85">
        <f t="shared" si="37"/>
        <v>19.00292</v>
      </c>
      <c r="N1180" s="82">
        <f>(Table8[[#This Row],[Adj Close]]-Table8[[#This Row],[Forecast 6 Period ]])</f>
        <v>-0.53041999999999945</v>
      </c>
      <c r="O1180" s="82">
        <f>Table8[[#This Row],[Erorr 2]]^2</f>
        <v>0.2813453763999994</v>
      </c>
      <c r="P1180" s="82">
        <f>ABS(Table8[[#This Row],[Erorr 2]])</f>
        <v>0.53041999999999945</v>
      </c>
      <c r="Q1180" s="83">
        <f>Table8[[#This Row],[Abs Erorr 4]]/Table8[[#This Row],[Adj Close]]</f>
        <v>2.8714034375422897E-2</v>
      </c>
    </row>
    <row r="1181" spans="6:17" x14ac:dyDescent="0.25">
      <c r="F1181" s="50">
        <v>45177</v>
      </c>
      <c r="G1181" s="51">
        <v>18.384499999999999</v>
      </c>
      <c r="H1181" s="82">
        <f t="shared" si="36"/>
        <v>18.671789999999998</v>
      </c>
      <c r="I1181" s="82">
        <f>(Table8[[#This Row],[Adj Close]]-Table8[[#This Row],[Forecast 3 Period]])</f>
        <v>-0.28728999999999871</v>
      </c>
      <c r="J1181" s="82">
        <f>Table8[[#This Row],[Erorr ]]^2</f>
        <v>8.2535544099999261E-2</v>
      </c>
      <c r="K1181" s="82">
        <f>ABS(Table8[[#This Row],[Erorr ]])</f>
        <v>0.28728999999999871</v>
      </c>
      <c r="L1181" s="83">
        <f>Table8[[#This Row],[Abs Erorr ]]/Table8[[#This Row],[Adj Close]]</f>
        <v>1.5626750795507016E-2</v>
      </c>
      <c r="M1181" s="85">
        <f t="shared" si="37"/>
        <v>18.923019999999998</v>
      </c>
      <c r="N1181" s="82">
        <f>(Table8[[#This Row],[Adj Close]]-Table8[[#This Row],[Forecast 6 Period ]])</f>
        <v>-0.53851999999999833</v>
      </c>
      <c r="O1181" s="82">
        <f>Table8[[#This Row],[Erorr 2]]^2</f>
        <v>0.29000379039999818</v>
      </c>
      <c r="P1181" s="82">
        <f>ABS(Table8[[#This Row],[Erorr 2]])</f>
        <v>0.53851999999999833</v>
      </c>
      <c r="Q1181" s="83">
        <f>Table8[[#This Row],[Abs Erorr 4]]/Table8[[#This Row],[Adj Close]]</f>
        <v>2.9292066686610916E-2</v>
      </c>
    </row>
    <row r="1182" spans="6:17" x14ac:dyDescent="0.25">
      <c r="F1182" s="50">
        <v>45180</v>
      </c>
      <c r="G1182" s="51">
        <v>17.279499999999999</v>
      </c>
      <c r="H1182" s="82">
        <f t="shared" si="36"/>
        <v>18.55283</v>
      </c>
      <c r="I1182" s="82">
        <f>(Table8[[#This Row],[Adj Close]]-Table8[[#This Row],[Forecast 3 Period]])</f>
        <v>-1.2733300000000014</v>
      </c>
      <c r="J1182" s="82">
        <f>Table8[[#This Row],[Erorr ]]^2</f>
        <v>1.6213692889000035</v>
      </c>
      <c r="K1182" s="82">
        <f>ABS(Table8[[#This Row],[Erorr ]])</f>
        <v>1.2733300000000014</v>
      </c>
      <c r="L1182" s="83">
        <f>Table8[[#This Row],[Abs Erorr ]]/Table8[[#This Row],[Adj Close]]</f>
        <v>7.3690210943603784E-2</v>
      </c>
      <c r="M1182" s="85">
        <f t="shared" si="37"/>
        <v>18.764880000000002</v>
      </c>
      <c r="N1182" s="82">
        <f>(Table8[[#This Row],[Adj Close]]-Table8[[#This Row],[Forecast 6 Period ]])</f>
        <v>-1.4853800000000028</v>
      </c>
      <c r="O1182" s="82">
        <f>Table8[[#This Row],[Erorr 2]]^2</f>
        <v>2.2063537444000083</v>
      </c>
      <c r="P1182" s="82">
        <f>ABS(Table8[[#This Row],[Erorr 2]])</f>
        <v>1.4853800000000028</v>
      </c>
      <c r="Q1182" s="83">
        <f>Table8[[#This Row],[Abs Erorr 4]]/Table8[[#This Row],[Adj Close]]</f>
        <v>8.5961978066495151E-2</v>
      </c>
    </row>
    <row r="1183" spans="6:17" x14ac:dyDescent="0.25">
      <c r="F1183" s="50">
        <v>45181</v>
      </c>
      <c r="G1183" s="51">
        <v>17.690200000000001</v>
      </c>
      <c r="H1183" s="82">
        <f t="shared" si="36"/>
        <v>17.968899999999998</v>
      </c>
      <c r="I1183" s="82">
        <f>(Table8[[#This Row],[Adj Close]]-Table8[[#This Row],[Forecast 3 Period]])</f>
        <v>-0.27869999999999706</v>
      </c>
      <c r="J1183" s="82">
        <f>Table8[[#This Row],[Erorr ]]^2</f>
        <v>7.7673689999998366E-2</v>
      </c>
      <c r="K1183" s="82">
        <f>ABS(Table8[[#This Row],[Erorr ]])</f>
        <v>0.27869999999999706</v>
      </c>
      <c r="L1183" s="83">
        <f>Table8[[#This Row],[Abs Erorr ]]/Table8[[#This Row],[Adj Close]]</f>
        <v>1.5754485534363493E-2</v>
      </c>
      <c r="M1183" s="85">
        <f t="shared" si="37"/>
        <v>18.443490000000001</v>
      </c>
      <c r="N1183" s="82">
        <f>(Table8[[#This Row],[Adj Close]]-Table8[[#This Row],[Forecast 6 Period ]])</f>
        <v>-0.75328999999999979</v>
      </c>
      <c r="O1183" s="82">
        <f>Table8[[#This Row],[Erorr 2]]^2</f>
        <v>0.56744582409999966</v>
      </c>
      <c r="P1183" s="82">
        <f>ABS(Table8[[#This Row],[Erorr 2]])</f>
        <v>0.75328999999999979</v>
      </c>
      <c r="Q1183" s="83">
        <f>Table8[[#This Row],[Abs Erorr 4]]/Table8[[#This Row],[Adj Close]]</f>
        <v>4.2582333721495502E-2</v>
      </c>
    </row>
    <row r="1184" spans="6:17" x14ac:dyDescent="0.25">
      <c r="F1184" s="50">
        <v>45182</v>
      </c>
      <c r="G1184" s="51">
        <v>17.328399999999998</v>
      </c>
      <c r="H1184" s="82">
        <f t="shared" si="36"/>
        <v>17.775280000000002</v>
      </c>
      <c r="I1184" s="82">
        <f>(Table8[[#This Row],[Adj Close]]-Table8[[#This Row],[Forecast 3 Period]])</f>
        <v>-0.44688000000000372</v>
      </c>
      <c r="J1184" s="82">
        <f>Table8[[#This Row],[Erorr ]]^2</f>
        <v>0.19970173440000333</v>
      </c>
      <c r="K1184" s="82">
        <f>ABS(Table8[[#This Row],[Erorr ]])</f>
        <v>0.44688000000000372</v>
      </c>
      <c r="L1184" s="83">
        <f>Table8[[#This Row],[Abs Erorr ]]/Table8[[#This Row],[Adj Close]]</f>
        <v>2.5788878373075631E-2</v>
      </c>
      <c r="M1184" s="85">
        <f t="shared" si="37"/>
        <v>18.126270000000002</v>
      </c>
      <c r="N1184" s="82">
        <f>(Table8[[#This Row],[Adj Close]]-Table8[[#This Row],[Forecast 6 Period ]])</f>
        <v>-0.79787000000000319</v>
      </c>
      <c r="O1184" s="82">
        <f>Table8[[#This Row],[Erorr 2]]^2</f>
        <v>0.63659653690000506</v>
      </c>
      <c r="P1184" s="82">
        <f>ABS(Table8[[#This Row],[Erorr 2]])</f>
        <v>0.79787000000000319</v>
      </c>
      <c r="Q1184" s="83">
        <f>Table8[[#This Row],[Abs Erorr 4]]/Table8[[#This Row],[Adj Close]]</f>
        <v>4.604406638812604E-2</v>
      </c>
    </row>
    <row r="1185" spans="6:17" x14ac:dyDescent="0.25">
      <c r="F1185" s="50">
        <v>45183</v>
      </c>
      <c r="G1185" s="51">
        <v>17.709800000000001</v>
      </c>
      <c r="H1185" s="82">
        <f t="shared" si="36"/>
        <v>17.422269999999997</v>
      </c>
      <c r="I1185" s="82">
        <f>(Table8[[#This Row],[Adj Close]]-Table8[[#This Row],[Forecast 3 Period]])</f>
        <v>0.28753000000000384</v>
      </c>
      <c r="J1185" s="82">
        <f>Table8[[#This Row],[Erorr ]]^2</f>
        <v>8.2673500900002209E-2</v>
      </c>
      <c r="K1185" s="82">
        <f>ABS(Table8[[#This Row],[Erorr ]])</f>
        <v>0.28753000000000384</v>
      </c>
      <c r="L1185" s="83">
        <f>Table8[[#This Row],[Abs Erorr ]]/Table8[[#This Row],[Adj Close]]</f>
        <v>1.6235643541993913E-2</v>
      </c>
      <c r="M1185" s="85">
        <f t="shared" si="37"/>
        <v>17.869530000000001</v>
      </c>
      <c r="N1185" s="82">
        <f>(Table8[[#This Row],[Adj Close]]-Table8[[#This Row],[Forecast 6 Period ]])</f>
        <v>-0.15972999999999971</v>
      </c>
      <c r="O1185" s="82">
        <f>Table8[[#This Row],[Erorr 2]]^2</f>
        <v>2.5513672899999906E-2</v>
      </c>
      <c r="P1185" s="82">
        <f>ABS(Table8[[#This Row],[Erorr 2]])</f>
        <v>0.15972999999999971</v>
      </c>
      <c r="Q1185" s="83">
        <f>Table8[[#This Row],[Abs Erorr 4]]/Table8[[#This Row],[Adj Close]]</f>
        <v>9.0193000485606668E-3</v>
      </c>
    </row>
    <row r="1186" spans="6:17" x14ac:dyDescent="0.25">
      <c r="F1186" s="50">
        <v>45184</v>
      </c>
      <c r="G1186" s="51">
        <v>17.758700000000001</v>
      </c>
      <c r="H1186" s="82">
        <f t="shared" si="36"/>
        <v>17.589500000000001</v>
      </c>
      <c r="I1186" s="82">
        <f>(Table8[[#This Row],[Adj Close]]-Table8[[#This Row],[Forecast 3 Period]])</f>
        <v>0.16920000000000002</v>
      </c>
      <c r="J1186" s="82">
        <f>Table8[[#This Row],[Erorr ]]^2</f>
        <v>2.8628640000000007E-2</v>
      </c>
      <c r="K1186" s="82">
        <f>ABS(Table8[[#This Row],[Erorr ]])</f>
        <v>0.16920000000000002</v>
      </c>
      <c r="L1186" s="83">
        <f>Table8[[#This Row],[Abs Erorr ]]/Table8[[#This Row],[Adj Close]]</f>
        <v>9.5277244392889121E-3</v>
      </c>
      <c r="M1186" s="85">
        <f t="shared" si="37"/>
        <v>17.687280000000001</v>
      </c>
      <c r="N1186" s="82">
        <f>(Table8[[#This Row],[Adj Close]]-Table8[[#This Row],[Forecast 6 Period ]])</f>
        <v>7.1419999999999817E-2</v>
      </c>
      <c r="O1186" s="82">
        <f>Table8[[#This Row],[Erorr 2]]^2</f>
        <v>5.1008163999999735E-3</v>
      </c>
      <c r="P1186" s="82">
        <f>ABS(Table8[[#This Row],[Erorr 2]])</f>
        <v>7.1419999999999817E-2</v>
      </c>
      <c r="Q1186" s="83">
        <f>Table8[[#This Row],[Abs Erorr 4]]/Table8[[#This Row],[Adj Close]]</f>
        <v>4.021690776914966E-3</v>
      </c>
    </row>
    <row r="1187" spans="6:17" x14ac:dyDescent="0.25">
      <c r="F1187" s="50">
        <v>45187</v>
      </c>
      <c r="G1187" s="51">
        <v>16.946999999999999</v>
      </c>
      <c r="H1187" s="82">
        <f t="shared" si="36"/>
        <v>17.614940000000001</v>
      </c>
      <c r="I1187" s="82">
        <f>(Table8[[#This Row],[Adj Close]]-Table8[[#This Row],[Forecast 3 Period]])</f>
        <v>-0.66794000000000153</v>
      </c>
      <c r="J1187" s="82">
        <f>Table8[[#This Row],[Erorr ]]^2</f>
        <v>0.44614384360000203</v>
      </c>
      <c r="K1187" s="82">
        <f>ABS(Table8[[#This Row],[Erorr ]])</f>
        <v>0.66794000000000153</v>
      </c>
      <c r="L1187" s="83">
        <f>Table8[[#This Row],[Abs Erorr ]]/Table8[[#This Row],[Adj Close]]</f>
        <v>3.9413465510119879E-2</v>
      </c>
      <c r="M1187" s="85">
        <f t="shared" si="37"/>
        <v>17.663820000000001</v>
      </c>
      <c r="N1187" s="82">
        <f>(Table8[[#This Row],[Adj Close]]-Table8[[#This Row],[Forecast 6 Period ]])</f>
        <v>-0.71682000000000201</v>
      </c>
      <c r="O1187" s="82">
        <f>Table8[[#This Row],[Erorr 2]]^2</f>
        <v>0.51383091240000289</v>
      </c>
      <c r="P1187" s="82">
        <f>ABS(Table8[[#This Row],[Erorr 2]])</f>
        <v>0.71682000000000201</v>
      </c>
      <c r="Q1187" s="83">
        <f>Table8[[#This Row],[Abs Erorr 4]]/Table8[[#This Row],[Adj Close]]</f>
        <v>4.2297751814480561E-2</v>
      </c>
    </row>
    <row r="1188" spans="6:17" x14ac:dyDescent="0.25">
      <c r="F1188" s="50">
        <v>45188</v>
      </c>
      <c r="G1188" s="51">
        <v>17.3871</v>
      </c>
      <c r="H1188" s="82">
        <f t="shared" si="36"/>
        <v>17.419350000000001</v>
      </c>
      <c r="I1188" s="82">
        <f>(Table8[[#This Row],[Adj Close]]-Table8[[#This Row],[Forecast 3 Period]])</f>
        <v>-3.2250000000001222E-2</v>
      </c>
      <c r="J1188" s="82">
        <f>Table8[[#This Row],[Erorr ]]^2</f>
        <v>1.0400625000000789E-3</v>
      </c>
      <c r="K1188" s="82">
        <f>ABS(Table8[[#This Row],[Erorr ]])</f>
        <v>3.2250000000001222E-2</v>
      </c>
      <c r="L1188" s="83">
        <f>Table8[[#This Row],[Abs Erorr ]]/Table8[[#This Row],[Adj Close]]</f>
        <v>1.8548234035578803E-3</v>
      </c>
      <c r="M1188" s="85">
        <f t="shared" si="37"/>
        <v>17.44575</v>
      </c>
      <c r="N1188" s="82">
        <f>(Table8[[#This Row],[Adj Close]]-Table8[[#This Row],[Forecast 6 Period ]])</f>
        <v>-5.8650000000000091E-2</v>
      </c>
      <c r="O1188" s="82">
        <f>Table8[[#This Row],[Erorr 2]]^2</f>
        <v>3.4398225000000105E-3</v>
      </c>
      <c r="P1188" s="82">
        <f>ABS(Table8[[#This Row],[Erorr 2]])</f>
        <v>5.8650000000000091E-2</v>
      </c>
      <c r="Q1188" s="83">
        <f>Table8[[#This Row],[Abs Erorr 4]]/Table8[[#This Row],[Adj Close]]</f>
        <v>3.3731904687958367E-3</v>
      </c>
    </row>
    <row r="1189" spans="6:17" x14ac:dyDescent="0.25">
      <c r="F1189" s="50">
        <v>45189</v>
      </c>
      <c r="G1189" s="51">
        <v>17.475100000000001</v>
      </c>
      <c r="H1189" s="82">
        <f t="shared" si="36"/>
        <v>17.36655</v>
      </c>
      <c r="I1189" s="82">
        <f>(Table8[[#This Row],[Adj Close]]-Table8[[#This Row],[Forecast 3 Period]])</f>
        <v>0.10855000000000103</v>
      </c>
      <c r="J1189" s="82">
        <f>Table8[[#This Row],[Erorr ]]^2</f>
        <v>1.1783102500000225E-2</v>
      </c>
      <c r="K1189" s="82">
        <f>ABS(Table8[[#This Row],[Erorr ]])</f>
        <v>0.10855000000000103</v>
      </c>
      <c r="L1189" s="83">
        <f>Table8[[#This Row],[Abs Erorr ]]/Table8[[#This Row],[Adj Close]]</f>
        <v>6.2116954981660203E-3</v>
      </c>
      <c r="M1189" s="85">
        <f t="shared" si="37"/>
        <v>17.462380000000003</v>
      </c>
      <c r="N1189" s="82">
        <f>(Table8[[#This Row],[Adj Close]]-Table8[[#This Row],[Forecast 6 Period ]])</f>
        <v>1.2719999999998066E-2</v>
      </c>
      <c r="O1189" s="82">
        <f>Table8[[#This Row],[Erorr 2]]^2</f>
        <v>1.617983999999508E-4</v>
      </c>
      <c r="P1189" s="82">
        <f>ABS(Table8[[#This Row],[Erorr 2]])</f>
        <v>1.2719999999998066E-2</v>
      </c>
      <c r="Q1189" s="83">
        <f>Table8[[#This Row],[Abs Erorr 4]]/Table8[[#This Row],[Adj Close]]</f>
        <v>7.2789283036995872E-4</v>
      </c>
    </row>
    <row r="1190" spans="6:17" x14ac:dyDescent="0.25">
      <c r="F1190" s="50">
        <v>45190</v>
      </c>
      <c r="G1190" s="51">
        <v>17.259899999999998</v>
      </c>
      <c r="H1190" s="82">
        <f t="shared" si="36"/>
        <v>17.29027</v>
      </c>
      <c r="I1190" s="82">
        <f>(Table8[[#This Row],[Adj Close]]-Table8[[#This Row],[Forecast 3 Period]])</f>
        <v>-3.037000000000134E-2</v>
      </c>
      <c r="J1190" s="82">
        <f>Table8[[#This Row],[Erorr ]]^2</f>
        <v>9.2233690000008146E-4</v>
      </c>
      <c r="K1190" s="82">
        <f>ABS(Table8[[#This Row],[Erorr ]])</f>
        <v>3.037000000000134E-2</v>
      </c>
      <c r="L1190" s="83">
        <f>Table8[[#This Row],[Abs Erorr ]]/Table8[[#This Row],[Adj Close]]</f>
        <v>1.7595698700456749E-3</v>
      </c>
      <c r="M1190" s="85">
        <f t="shared" si="37"/>
        <v>17.417400000000001</v>
      </c>
      <c r="N1190" s="82">
        <f>(Table8[[#This Row],[Adj Close]]-Table8[[#This Row],[Forecast 6 Period ]])</f>
        <v>-0.15750000000000242</v>
      </c>
      <c r="O1190" s="82">
        <f>Table8[[#This Row],[Erorr 2]]^2</f>
        <v>2.4806250000000762E-2</v>
      </c>
      <c r="P1190" s="82">
        <f>ABS(Table8[[#This Row],[Erorr 2]])</f>
        <v>0.15750000000000242</v>
      </c>
      <c r="Q1190" s="83">
        <f>Table8[[#This Row],[Abs Erorr 4]]/Table8[[#This Row],[Adj Close]]</f>
        <v>9.125197712617248E-3</v>
      </c>
    </row>
    <row r="1191" spans="6:17" x14ac:dyDescent="0.25">
      <c r="F1191" s="50">
        <v>45191</v>
      </c>
      <c r="G1191" s="51">
        <v>17.0839</v>
      </c>
      <c r="H1191" s="82">
        <f t="shared" si="36"/>
        <v>17.36262</v>
      </c>
      <c r="I1191" s="82">
        <f>(Table8[[#This Row],[Adj Close]]-Table8[[#This Row],[Forecast 3 Period]])</f>
        <v>-0.27871999999999986</v>
      </c>
      <c r="J1191" s="82">
        <f>Table8[[#This Row],[Erorr ]]^2</f>
        <v>7.7684838399999914E-2</v>
      </c>
      <c r="K1191" s="82">
        <f>ABS(Table8[[#This Row],[Erorr ]])</f>
        <v>0.27871999999999986</v>
      </c>
      <c r="L1191" s="83">
        <f>Table8[[#This Row],[Abs Erorr ]]/Table8[[#This Row],[Adj Close]]</f>
        <v>1.6314775900116475E-2</v>
      </c>
      <c r="M1191" s="85">
        <f t="shared" si="37"/>
        <v>17.360670000000002</v>
      </c>
      <c r="N1191" s="82">
        <f>(Table8[[#This Row],[Adj Close]]-Table8[[#This Row],[Forecast 6 Period ]])</f>
        <v>-0.27677000000000263</v>
      </c>
      <c r="O1191" s="82">
        <f>Table8[[#This Row],[Erorr 2]]^2</f>
        <v>7.6601632900001451E-2</v>
      </c>
      <c r="P1191" s="82">
        <f>ABS(Table8[[#This Row],[Erorr 2]])</f>
        <v>0.27677000000000263</v>
      </c>
      <c r="Q1191" s="83">
        <f>Table8[[#This Row],[Abs Erorr 4]]/Table8[[#This Row],[Adj Close]]</f>
        <v>1.6200633344845301E-2</v>
      </c>
    </row>
    <row r="1192" spans="6:17" x14ac:dyDescent="0.25">
      <c r="F1192" s="50">
        <v>45194</v>
      </c>
      <c r="G1192" s="51">
        <v>16.839400000000001</v>
      </c>
      <c r="H1192" s="82">
        <f t="shared" si="36"/>
        <v>17.254060000000003</v>
      </c>
      <c r="I1192" s="82">
        <f>(Table8[[#This Row],[Adj Close]]-Table8[[#This Row],[Forecast 3 Period]])</f>
        <v>-0.41466000000000136</v>
      </c>
      <c r="J1192" s="82">
        <f>Table8[[#This Row],[Erorr ]]^2</f>
        <v>0.17194291560000113</v>
      </c>
      <c r="K1192" s="82">
        <f>ABS(Table8[[#This Row],[Erorr ]])</f>
        <v>0.41466000000000136</v>
      </c>
      <c r="L1192" s="83">
        <f>Table8[[#This Row],[Abs Erorr ]]/Table8[[#This Row],[Adj Close]]</f>
        <v>2.4624392793092469E-2</v>
      </c>
      <c r="M1192" s="85">
        <f t="shared" si="37"/>
        <v>17.311770000000003</v>
      </c>
      <c r="N1192" s="82">
        <f>(Table8[[#This Row],[Adj Close]]-Table8[[#This Row],[Forecast 6 Period ]])</f>
        <v>-0.47237000000000151</v>
      </c>
      <c r="O1192" s="82">
        <f>Table8[[#This Row],[Erorr 2]]^2</f>
        <v>0.22313341690000144</v>
      </c>
      <c r="P1192" s="82">
        <f>ABS(Table8[[#This Row],[Erorr 2]])</f>
        <v>0.47237000000000151</v>
      </c>
      <c r="Q1192" s="83">
        <f>Table8[[#This Row],[Abs Erorr 4]]/Table8[[#This Row],[Adj Close]]</f>
        <v>2.8051474518094557E-2</v>
      </c>
    </row>
    <row r="1193" spans="6:17" x14ac:dyDescent="0.25">
      <c r="F1193" s="50">
        <v>45195</v>
      </c>
      <c r="G1193" s="51">
        <v>16.702500000000001</v>
      </c>
      <c r="H1193" s="82">
        <f t="shared" si="36"/>
        <v>17.038899999999998</v>
      </c>
      <c r="I1193" s="82">
        <f>(Table8[[#This Row],[Adj Close]]-Table8[[#This Row],[Forecast 3 Period]])</f>
        <v>-0.33639999999999759</v>
      </c>
      <c r="J1193" s="82">
        <f>Table8[[#This Row],[Erorr ]]^2</f>
        <v>0.11316495999999839</v>
      </c>
      <c r="K1193" s="82">
        <f>ABS(Table8[[#This Row],[Erorr ]])</f>
        <v>0.33639999999999759</v>
      </c>
      <c r="L1193" s="83">
        <f>Table8[[#This Row],[Abs Erorr ]]/Table8[[#This Row],[Adj Close]]</f>
        <v>2.014069750037405E-2</v>
      </c>
      <c r="M1193" s="85">
        <f t="shared" si="37"/>
        <v>17.165070000000004</v>
      </c>
      <c r="N1193" s="82">
        <f>(Table8[[#This Row],[Adj Close]]-Table8[[#This Row],[Forecast 6 Period ]])</f>
        <v>-0.46257000000000303</v>
      </c>
      <c r="O1193" s="82">
        <f>Table8[[#This Row],[Erorr 2]]^2</f>
        <v>0.21397100490000281</v>
      </c>
      <c r="P1193" s="82">
        <f>ABS(Table8[[#This Row],[Erorr 2]])</f>
        <v>0.46257000000000303</v>
      </c>
      <c r="Q1193" s="83">
        <f>Table8[[#This Row],[Abs Erorr 4]]/Table8[[#This Row],[Adj Close]]</f>
        <v>2.7694656488549799E-2</v>
      </c>
    </row>
    <row r="1194" spans="6:17" x14ac:dyDescent="0.25">
      <c r="F1194" s="50">
        <v>45196</v>
      </c>
      <c r="G1194" s="51">
        <v>16.536300000000001</v>
      </c>
      <c r="H1194" s="82">
        <f t="shared" si="36"/>
        <v>16.857990000000001</v>
      </c>
      <c r="I1194" s="82">
        <f>(Table8[[#This Row],[Adj Close]]-Table8[[#This Row],[Forecast 3 Period]])</f>
        <v>-0.32169000000000025</v>
      </c>
      <c r="J1194" s="82">
        <f>Table8[[#This Row],[Erorr ]]^2</f>
        <v>0.10348445610000016</v>
      </c>
      <c r="K1194" s="82">
        <f>ABS(Table8[[#This Row],[Erorr ]])</f>
        <v>0.32169000000000025</v>
      </c>
      <c r="L1194" s="83">
        <f>Table8[[#This Row],[Abs Erorr ]]/Table8[[#This Row],[Adj Close]]</f>
        <v>1.9453565791622083E-2</v>
      </c>
      <c r="M1194" s="85">
        <f t="shared" si="37"/>
        <v>17.063359999999999</v>
      </c>
      <c r="N1194" s="82">
        <f>(Table8[[#This Row],[Adj Close]]-Table8[[#This Row],[Forecast 6 Period ]])</f>
        <v>-0.52705999999999875</v>
      </c>
      <c r="O1194" s="82">
        <f>Table8[[#This Row],[Erorr 2]]^2</f>
        <v>0.27779224359999871</v>
      </c>
      <c r="P1194" s="82">
        <f>ABS(Table8[[#This Row],[Erorr 2]])</f>
        <v>0.52705999999999875</v>
      </c>
      <c r="Q1194" s="83">
        <f>Table8[[#This Row],[Abs Erorr 4]]/Table8[[#This Row],[Adj Close]]</f>
        <v>3.1872909901247484E-2</v>
      </c>
    </row>
    <row r="1195" spans="6:17" x14ac:dyDescent="0.25">
      <c r="F1195" s="50">
        <v>45197</v>
      </c>
      <c r="G1195" s="51">
        <v>16.223299999999998</v>
      </c>
      <c r="H1195" s="82">
        <f t="shared" si="36"/>
        <v>16.67709</v>
      </c>
      <c r="I1195" s="82">
        <f>(Table8[[#This Row],[Adj Close]]-Table8[[#This Row],[Forecast 3 Period]])</f>
        <v>-0.45379000000000147</v>
      </c>
      <c r="J1195" s="82">
        <f>Table8[[#This Row],[Erorr ]]^2</f>
        <v>0.20592536410000134</v>
      </c>
      <c r="K1195" s="82">
        <f>ABS(Table8[[#This Row],[Erorr ]])</f>
        <v>0.45379000000000147</v>
      </c>
      <c r="L1195" s="83">
        <f>Table8[[#This Row],[Abs Erorr ]]/Table8[[#This Row],[Adj Close]]</f>
        <v>2.7971497784051426E-2</v>
      </c>
      <c r="M1195" s="85">
        <f t="shared" si="37"/>
        <v>16.905920000000002</v>
      </c>
      <c r="N1195" s="82">
        <f>(Table8[[#This Row],[Adj Close]]-Table8[[#This Row],[Forecast 6 Period ]])</f>
        <v>-0.68262000000000356</v>
      </c>
      <c r="O1195" s="82">
        <f>Table8[[#This Row],[Erorr 2]]^2</f>
        <v>0.46597006440000488</v>
      </c>
      <c r="P1195" s="82">
        <f>ABS(Table8[[#This Row],[Erorr 2]])</f>
        <v>0.68262000000000356</v>
      </c>
      <c r="Q1195" s="83">
        <f>Table8[[#This Row],[Abs Erorr 4]]/Table8[[#This Row],[Adj Close]]</f>
        <v>4.2076519573699782E-2</v>
      </c>
    </row>
    <row r="1196" spans="6:17" x14ac:dyDescent="0.25">
      <c r="F1196" s="50">
        <v>45198</v>
      </c>
      <c r="G1196" s="51">
        <v>17.279499999999999</v>
      </c>
      <c r="H1196" s="82">
        <f t="shared" si="36"/>
        <v>16.46096</v>
      </c>
      <c r="I1196" s="82">
        <f>(Table8[[#This Row],[Adj Close]]-Table8[[#This Row],[Forecast 3 Period]])</f>
        <v>0.81853999999999871</v>
      </c>
      <c r="J1196" s="82">
        <f>Table8[[#This Row],[Erorr ]]^2</f>
        <v>0.67000773159999794</v>
      </c>
      <c r="K1196" s="82">
        <f>ABS(Table8[[#This Row],[Erorr ]])</f>
        <v>0.81853999999999871</v>
      </c>
      <c r="L1196" s="83">
        <f>Table8[[#This Row],[Abs Erorr ]]/Table8[[#This Row],[Adj Close]]</f>
        <v>4.7370583639572833E-2</v>
      </c>
      <c r="M1196" s="85">
        <f t="shared" si="37"/>
        <v>16.694680000000002</v>
      </c>
      <c r="N1196" s="82">
        <f>(Table8[[#This Row],[Adj Close]]-Table8[[#This Row],[Forecast 6 Period ]])</f>
        <v>0.58481999999999701</v>
      </c>
      <c r="O1196" s="82">
        <f>Table8[[#This Row],[Erorr 2]]^2</f>
        <v>0.34201443239999652</v>
      </c>
      <c r="P1196" s="82">
        <f>ABS(Table8[[#This Row],[Erorr 2]])</f>
        <v>0.58481999999999701</v>
      </c>
      <c r="Q1196" s="83">
        <f>Table8[[#This Row],[Abs Erorr 4]]/Table8[[#This Row],[Adj Close]]</f>
        <v>3.384472930350977E-2</v>
      </c>
    </row>
    <row r="1197" spans="6:17" x14ac:dyDescent="0.25">
      <c r="F1197" s="50">
        <v>45201</v>
      </c>
      <c r="G1197" s="51">
        <v>16.223299999999998</v>
      </c>
      <c r="H1197" s="82">
        <f t="shared" si="36"/>
        <v>16.73968</v>
      </c>
      <c r="I1197" s="82">
        <f>(Table8[[#This Row],[Adj Close]]-Table8[[#This Row],[Forecast 3 Period]])</f>
        <v>-0.51638000000000162</v>
      </c>
      <c r="J1197" s="82">
        <f>Table8[[#This Row],[Erorr ]]^2</f>
        <v>0.26664830440000165</v>
      </c>
      <c r="K1197" s="82">
        <f>ABS(Table8[[#This Row],[Erorr ]])</f>
        <v>0.51638000000000162</v>
      </c>
      <c r="L1197" s="83">
        <f>Table8[[#This Row],[Abs Erorr ]]/Table8[[#This Row],[Adj Close]]</f>
        <v>3.1829529134023392E-2</v>
      </c>
      <c r="M1197" s="85">
        <f t="shared" si="37"/>
        <v>16.740649999999999</v>
      </c>
      <c r="N1197" s="82">
        <f>(Table8[[#This Row],[Adj Close]]-Table8[[#This Row],[Forecast 6 Period ]])</f>
        <v>-0.51735000000000042</v>
      </c>
      <c r="O1197" s="82">
        <f>Table8[[#This Row],[Erorr 2]]^2</f>
        <v>0.26765102250000045</v>
      </c>
      <c r="P1197" s="82">
        <f>ABS(Table8[[#This Row],[Erorr 2]])</f>
        <v>0.51735000000000042</v>
      </c>
      <c r="Q1197" s="83">
        <f>Table8[[#This Row],[Abs Erorr 4]]/Table8[[#This Row],[Adj Close]]</f>
        <v>3.188931968218553E-2</v>
      </c>
    </row>
    <row r="1198" spans="6:17" x14ac:dyDescent="0.25">
      <c r="F1198" s="50">
        <v>45202</v>
      </c>
      <c r="G1198" s="51">
        <v>16.037500000000001</v>
      </c>
      <c r="H1198" s="82">
        <f t="shared" si="36"/>
        <v>16.54016</v>
      </c>
      <c r="I1198" s="82">
        <f>(Table8[[#This Row],[Adj Close]]-Table8[[#This Row],[Forecast 3 Period]])</f>
        <v>-0.50265999999999877</v>
      </c>
      <c r="J1198" s="82">
        <f>Table8[[#This Row],[Erorr ]]^2</f>
        <v>0.25266707559999879</v>
      </c>
      <c r="K1198" s="82">
        <f>ABS(Table8[[#This Row],[Erorr ]])</f>
        <v>0.50265999999999877</v>
      </c>
      <c r="L1198" s="83">
        <f>Table8[[#This Row],[Abs Erorr ]]/Table8[[#This Row],[Adj Close]]</f>
        <v>3.1342790335151909E-2</v>
      </c>
      <c r="M1198" s="85">
        <f t="shared" si="37"/>
        <v>16.606669999999998</v>
      </c>
      <c r="N1198" s="82">
        <f>(Table8[[#This Row],[Adj Close]]-Table8[[#This Row],[Forecast 6 Period ]])</f>
        <v>-0.56916999999999618</v>
      </c>
      <c r="O1198" s="82">
        <f>Table8[[#This Row],[Erorr 2]]^2</f>
        <v>0.32395448889999567</v>
      </c>
      <c r="P1198" s="82">
        <f>ABS(Table8[[#This Row],[Erorr 2]])</f>
        <v>0.56916999999999618</v>
      </c>
      <c r="Q1198" s="83">
        <f>Table8[[#This Row],[Abs Erorr 4]]/Table8[[#This Row],[Adj Close]]</f>
        <v>3.5489945440373885E-2</v>
      </c>
    </row>
    <row r="1199" spans="6:17" x14ac:dyDescent="0.25">
      <c r="F1199" s="50">
        <v>45203</v>
      </c>
      <c r="G1199" s="51">
        <v>16.223299999999998</v>
      </c>
      <c r="H1199" s="82">
        <f t="shared" si="36"/>
        <v>16.46584</v>
      </c>
      <c r="I1199" s="82">
        <f>(Table8[[#This Row],[Adj Close]]-Table8[[#This Row],[Forecast 3 Period]])</f>
        <v>-0.24254000000000175</v>
      </c>
      <c r="J1199" s="82">
        <f>Table8[[#This Row],[Erorr ]]^2</f>
        <v>5.8825651600000854E-2</v>
      </c>
      <c r="K1199" s="82">
        <f>ABS(Table8[[#This Row],[Erorr ]])</f>
        <v>0.24254000000000175</v>
      </c>
      <c r="L1199" s="83">
        <f>Table8[[#This Row],[Abs Erorr ]]/Table8[[#This Row],[Adj Close]]</f>
        <v>1.4950102630167831E-2</v>
      </c>
      <c r="M1199" s="85">
        <f t="shared" si="37"/>
        <v>16.476599999999998</v>
      </c>
      <c r="N1199" s="82">
        <f>(Table8[[#This Row],[Adj Close]]-Table8[[#This Row],[Forecast 6 Period ]])</f>
        <v>-0.25329999999999941</v>
      </c>
      <c r="O1199" s="82">
        <f>Table8[[#This Row],[Erorr 2]]^2</f>
        <v>6.4160889999999707E-2</v>
      </c>
      <c r="P1199" s="82">
        <f>ABS(Table8[[#This Row],[Erorr 2]])</f>
        <v>0.25329999999999941</v>
      </c>
      <c r="Q1199" s="83">
        <f>Table8[[#This Row],[Abs Erorr 4]]/Table8[[#This Row],[Adj Close]]</f>
        <v>1.5613346236585618E-2</v>
      </c>
    </row>
    <row r="1200" spans="6:17" x14ac:dyDescent="0.25">
      <c r="F1200" s="50">
        <v>45204</v>
      </c>
      <c r="G1200" s="51">
        <v>16.203800000000001</v>
      </c>
      <c r="H1200" s="82">
        <f t="shared" si="36"/>
        <v>16.167560000000002</v>
      </c>
      <c r="I1200" s="82">
        <f>(Table8[[#This Row],[Adj Close]]-Table8[[#This Row],[Forecast 3 Period]])</f>
        <v>3.6239999999999384E-2</v>
      </c>
      <c r="J1200" s="82">
        <f>Table8[[#This Row],[Erorr ]]^2</f>
        <v>1.3133375999999552E-3</v>
      </c>
      <c r="K1200" s="82">
        <f>ABS(Table8[[#This Row],[Erorr ]])</f>
        <v>3.6239999999999384E-2</v>
      </c>
      <c r="L1200" s="83">
        <f>Table8[[#This Row],[Abs Erorr ]]/Table8[[#This Row],[Adj Close]]</f>
        <v>2.2365124230118477E-3</v>
      </c>
      <c r="M1200" s="85">
        <f t="shared" si="37"/>
        <v>16.42868</v>
      </c>
      <c r="N1200" s="82">
        <f>(Table8[[#This Row],[Adj Close]]-Table8[[#This Row],[Forecast 6 Period ]])</f>
        <v>-0.22487999999999886</v>
      </c>
      <c r="O1200" s="82">
        <f>Table8[[#This Row],[Erorr 2]]^2</f>
        <v>5.0571014399999489E-2</v>
      </c>
      <c r="P1200" s="82">
        <f>ABS(Table8[[#This Row],[Erorr 2]])</f>
        <v>0.22487999999999886</v>
      </c>
      <c r="Q1200" s="83">
        <f>Table8[[#This Row],[Abs Erorr 4]]/Table8[[#This Row],[Adj Close]]</f>
        <v>1.3878226095113421E-2</v>
      </c>
    </row>
    <row r="1201" spans="6:17" x14ac:dyDescent="0.25">
      <c r="F1201" s="50">
        <v>45205</v>
      </c>
      <c r="G1201" s="51">
        <v>15.8909</v>
      </c>
      <c r="H1201" s="82">
        <f t="shared" si="36"/>
        <v>16.159760000000002</v>
      </c>
      <c r="I1201" s="82">
        <f>(Table8[[#This Row],[Adj Close]]-Table8[[#This Row],[Forecast 3 Period]])</f>
        <v>-0.26886000000000188</v>
      </c>
      <c r="J1201" s="82">
        <f>Table8[[#This Row],[Erorr ]]^2</f>
        <v>7.2285699600001002E-2</v>
      </c>
      <c r="K1201" s="82">
        <f>ABS(Table8[[#This Row],[Erorr ]])</f>
        <v>0.26886000000000188</v>
      </c>
      <c r="L1201" s="83">
        <f>Table8[[#This Row],[Abs Erorr ]]/Table8[[#This Row],[Adj Close]]</f>
        <v>1.6919117230616381E-2</v>
      </c>
      <c r="M1201" s="85">
        <f t="shared" si="37"/>
        <v>16.287860000000002</v>
      </c>
      <c r="N1201" s="82">
        <f>(Table8[[#This Row],[Adj Close]]-Table8[[#This Row],[Forecast 6 Period ]])</f>
        <v>-0.39696000000000176</v>
      </c>
      <c r="O1201" s="82">
        <f>Table8[[#This Row],[Erorr 2]]^2</f>
        <v>0.15757724160000139</v>
      </c>
      <c r="P1201" s="82">
        <f>ABS(Table8[[#This Row],[Erorr 2]])</f>
        <v>0.39696000000000176</v>
      </c>
      <c r="Q1201" s="83">
        <f>Table8[[#This Row],[Abs Erorr 4]]/Table8[[#This Row],[Adj Close]]</f>
        <v>2.4980334656942133E-2</v>
      </c>
    </row>
    <row r="1202" spans="6:17" x14ac:dyDescent="0.25">
      <c r="F1202" s="50">
        <v>45208</v>
      </c>
      <c r="G1202" s="51">
        <v>15.3041</v>
      </c>
      <c r="H1202" s="82">
        <f t="shared" si="36"/>
        <v>16.084490000000002</v>
      </c>
      <c r="I1202" s="82">
        <f>(Table8[[#This Row],[Adj Close]]-Table8[[#This Row],[Forecast 3 Period]])</f>
        <v>-0.78039000000000236</v>
      </c>
      <c r="J1202" s="82">
        <f>Table8[[#This Row],[Erorr ]]^2</f>
        <v>0.60900855210000371</v>
      </c>
      <c r="K1202" s="82">
        <f>ABS(Table8[[#This Row],[Erorr ]])</f>
        <v>0.78039000000000236</v>
      </c>
      <c r="L1202" s="83">
        <f>Table8[[#This Row],[Abs Erorr ]]/Table8[[#This Row],[Adj Close]]</f>
        <v>5.0992217771708391E-2</v>
      </c>
      <c r="M1202" s="85">
        <f t="shared" si="37"/>
        <v>16.221380000000003</v>
      </c>
      <c r="N1202" s="82">
        <f>(Table8[[#This Row],[Adj Close]]-Table8[[#This Row],[Forecast 6 Period ]])</f>
        <v>-0.91728000000000343</v>
      </c>
      <c r="O1202" s="82">
        <f>Table8[[#This Row],[Erorr 2]]^2</f>
        <v>0.84140259840000631</v>
      </c>
      <c r="P1202" s="82">
        <f>ABS(Table8[[#This Row],[Erorr 2]])</f>
        <v>0.91728000000000343</v>
      </c>
      <c r="Q1202" s="83">
        <f>Table8[[#This Row],[Abs Erorr 4]]/Table8[[#This Row],[Adj Close]]</f>
        <v>5.9936879659699259E-2</v>
      </c>
    </row>
    <row r="1203" spans="6:17" x14ac:dyDescent="0.25">
      <c r="F1203" s="50">
        <v>45209</v>
      </c>
      <c r="G1203" s="51">
        <v>15.6464</v>
      </c>
      <c r="H1203" s="82">
        <f t="shared" si="36"/>
        <v>15.750049999999998</v>
      </c>
      <c r="I1203" s="82">
        <f>(Table8[[#This Row],[Adj Close]]-Table8[[#This Row],[Forecast 3 Period]])</f>
        <v>-0.10364999999999824</v>
      </c>
      <c r="J1203" s="82">
        <f>Table8[[#This Row],[Erorr ]]^2</f>
        <v>1.0743322499999635E-2</v>
      </c>
      <c r="K1203" s="82">
        <f>ABS(Table8[[#This Row],[Erorr ]])</f>
        <v>0.10364999999999824</v>
      </c>
      <c r="L1203" s="83">
        <f>Table8[[#This Row],[Abs Erorr ]]/Table8[[#This Row],[Adj Close]]</f>
        <v>6.6245270477552822E-3</v>
      </c>
      <c r="M1203" s="85">
        <f t="shared" si="37"/>
        <v>15.9505</v>
      </c>
      <c r="N1203" s="82">
        <f>(Table8[[#This Row],[Adj Close]]-Table8[[#This Row],[Forecast 6 Period ]])</f>
        <v>-0.30410000000000004</v>
      </c>
      <c r="O1203" s="82">
        <f>Table8[[#This Row],[Erorr 2]]^2</f>
        <v>9.247681000000002E-2</v>
      </c>
      <c r="P1203" s="82">
        <f>ABS(Table8[[#This Row],[Erorr 2]])</f>
        <v>0.30410000000000004</v>
      </c>
      <c r="Q1203" s="83">
        <f>Table8[[#This Row],[Abs Erorr 4]]/Table8[[#This Row],[Adj Close]]</f>
        <v>1.9435780754678396E-2</v>
      </c>
    </row>
    <row r="1204" spans="6:17" x14ac:dyDescent="0.25">
      <c r="F1204" s="50">
        <v>45210</v>
      </c>
      <c r="G1204" s="51">
        <v>15.802899999999999</v>
      </c>
      <c r="H1204" s="82">
        <f t="shared" si="36"/>
        <v>15.617059999999999</v>
      </c>
      <c r="I1204" s="82">
        <f>(Table8[[#This Row],[Adj Close]]-Table8[[#This Row],[Forecast 3 Period]])</f>
        <v>0.18584000000000067</v>
      </c>
      <c r="J1204" s="82">
        <f>Table8[[#This Row],[Erorr ]]^2</f>
        <v>3.4536505600000253E-2</v>
      </c>
      <c r="K1204" s="82">
        <f>ABS(Table8[[#This Row],[Erorr ]])</f>
        <v>0.18584000000000067</v>
      </c>
      <c r="L1204" s="83">
        <f>Table8[[#This Row],[Abs Erorr ]]/Table8[[#This Row],[Adj Close]]</f>
        <v>1.1759866859880192E-2</v>
      </c>
      <c r="M1204" s="85">
        <f t="shared" si="37"/>
        <v>15.83512</v>
      </c>
      <c r="N1204" s="82">
        <f>(Table8[[#This Row],[Adj Close]]-Table8[[#This Row],[Forecast 6 Period ]])</f>
        <v>-3.2220000000000582E-2</v>
      </c>
      <c r="O1204" s="82">
        <f>Table8[[#This Row],[Erorr 2]]^2</f>
        <v>1.0381284000000376E-3</v>
      </c>
      <c r="P1204" s="82">
        <f>ABS(Table8[[#This Row],[Erorr 2]])</f>
        <v>3.2220000000000582E-2</v>
      </c>
      <c r="Q1204" s="83">
        <f>Table8[[#This Row],[Abs Erorr 4]]/Table8[[#This Row],[Adj Close]]</f>
        <v>2.0388662840365112E-3</v>
      </c>
    </row>
    <row r="1205" spans="6:17" x14ac:dyDescent="0.25">
      <c r="F1205" s="50">
        <v>45211</v>
      </c>
      <c r="G1205" s="51">
        <v>14.9619</v>
      </c>
      <c r="H1205" s="82">
        <f t="shared" si="36"/>
        <v>15.606309999999999</v>
      </c>
      <c r="I1205" s="82">
        <f>(Table8[[#This Row],[Adj Close]]-Table8[[#This Row],[Forecast 3 Period]])</f>
        <v>-0.64440999999999882</v>
      </c>
      <c r="J1205" s="82">
        <f>Table8[[#This Row],[Erorr ]]^2</f>
        <v>0.41526424809999846</v>
      </c>
      <c r="K1205" s="82">
        <f>ABS(Table8[[#This Row],[Erorr ]])</f>
        <v>0.64440999999999882</v>
      </c>
      <c r="L1205" s="83">
        <f>Table8[[#This Row],[Abs Erorr ]]/Table8[[#This Row],[Adj Close]]</f>
        <v>4.3070064630828894E-2</v>
      </c>
      <c r="M1205" s="85">
        <f t="shared" si="37"/>
        <v>15.771570000000002</v>
      </c>
      <c r="N1205" s="82">
        <f>(Table8[[#This Row],[Adj Close]]-Table8[[#This Row],[Forecast 6 Period ]])</f>
        <v>-0.80967000000000233</v>
      </c>
      <c r="O1205" s="82">
        <f>Table8[[#This Row],[Erorr 2]]^2</f>
        <v>0.65556550890000376</v>
      </c>
      <c r="P1205" s="82">
        <f>ABS(Table8[[#This Row],[Erorr 2]])</f>
        <v>0.80967000000000233</v>
      </c>
      <c r="Q1205" s="83">
        <f>Table8[[#This Row],[Abs Erorr 4]]/Table8[[#This Row],[Adj Close]]</f>
        <v>5.4115453251258348E-2</v>
      </c>
    </row>
    <row r="1206" spans="6:17" x14ac:dyDescent="0.25">
      <c r="F1206" s="50">
        <v>45212</v>
      </c>
      <c r="G1206" s="51">
        <v>15.108499999999999</v>
      </c>
      <c r="H1206" s="82">
        <f t="shared" si="36"/>
        <v>15.419549999999997</v>
      </c>
      <c r="I1206" s="82">
        <f>(Table8[[#This Row],[Adj Close]]-Table8[[#This Row],[Forecast 3 Period]])</f>
        <v>-0.31104999999999805</v>
      </c>
      <c r="J1206" s="82">
        <f>Table8[[#This Row],[Erorr ]]^2</f>
        <v>9.6752102499998785E-2</v>
      </c>
      <c r="K1206" s="82">
        <f>ABS(Table8[[#This Row],[Erorr ]])</f>
        <v>0.31104999999999805</v>
      </c>
      <c r="L1206" s="83">
        <f>Table8[[#This Row],[Abs Erorr ]]/Table8[[#This Row],[Adj Close]]</f>
        <v>2.0587748618327302E-2</v>
      </c>
      <c r="M1206" s="85">
        <f t="shared" si="37"/>
        <v>15.552530000000001</v>
      </c>
      <c r="N1206" s="82">
        <f>(Table8[[#This Row],[Adj Close]]-Table8[[#This Row],[Forecast 6 Period ]])</f>
        <v>-0.44403000000000148</v>
      </c>
      <c r="O1206" s="82">
        <f>Table8[[#This Row],[Erorr 2]]^2</f>
        <v>0.19716264090000132</v>
      </c>
      <c r="P1206" s="82">
        <f>ABS(Table8[[#This Row],[Erorr 2]])</f>
        <v>0.44403000000000148</v>
      </c>
      <c r="Q1206" s="83">
        <f>Table8[[#This Row],[Abs Erorr 4]]/Table8[[#This Row],[Adj Close]]</f>
        <v>2.9389416553595758E-2</v>
      </c>
    </row>
    <row r="1207" spans="6:17" x14ac:dyDescent="0.25">
      <c r="F1207" s="50">
        <v>45215</v>
      </c>
      <c r="G1207" s="51">
        <v>15.8322</v>
      </c>
      <c r="H1207" s="82">
        <f t="shared" si="36"/>
        <v>15.27284</v>
      </c>
      <c r="I1207" s="82">
        <f>(Table8[[#This Row],[Adj Close]]-Table8[[#This Row],[Forecast 3 Period]])</f>
        <v>0.55935999999999986</v>
      </c>
      <c r="J1207" s="82">
        <f>Table8[[#This Row],[Erorr ]]^2</f>
        <v>0.31288360959999983</v>
      </c>
      <c r="K1207" s="82">
        <f>ABS(Table8[[#This Row],[Erorr ]])</f>
        <v>0.55935999999999986</v>
      </c>
      <c r="L1207" s="83">
        <f>Table8[[#This Row],[Abs Erorr ]]/Table8[[#This Row],[Adj Close]]</f>
        <v>3.5330528922070205E-2</v>
      </c>
      <c r="M1207" s="85">
        <f t="shared" si="37"/>
        <v>15.423439999999999</v>
      </c>
      <c r="N1207" s="82">
        <f>(Table8[[#This Row],[Adj Close]]-Table8[[#This Row],[Forecast 6 Period ]])</f>
        <v>0.4087600000000009</v>
      </c>
      <c r="O1207" s="82">
        <f>Table8[[#This Row],[Erorr 2]]^2</f>
        <v>0.16708473760000073</v>
      </c>
      <c r="P1207" s="82">
        <f>ABS(Table8[[#This Row],[Erorr 2]])</f>
        <v>0.4087600000000009</v>
      </c>
      <c r="Q1207" s="83">
        <f>Table8[[#This Row],[Abs Erorr 4]]/Table8[[#This Row],[Adj Close]]</f>
        <v>2.5818269097156486E-2</v>
      </c>
    </row>
    <row r="1208" spans="6:17" x14ac:dyDescent="0.25">
      <c r="F1208" s="50">
        <v>45216</v>
      </c>
      <c r="G1208" s="51">
        <v>18.042200000000001</v>
      </c>
      <c r="H1208" s="82">
        <f t="shared" si="36"/>
        <v>15.353999999999999</v>
      </c>
      <c r="I1208" s="82">
        <f>(Table8[[#This Row],[Adj Close]]-Table8[[#This Row],[Forecast 3 Period]])</f>
        <v>2.6882000000000019</v>
      </c>
      <c r="J1208" s="82">
        <f>Table8[[#This Row],[Erorr ]]^2</f>
        <v>7.22641924000001</v>
      </c>
      <c r="K1208" s="82">
        <f>ABS(Table8[[#This Row],[Erorr ]])</f>
        <v>2.6882000000000019</v>
      </c>
      <c r="L1208" s="83">
        <f>Table8[[#This Row],[Abs Erorr ]]/Table8[[#This Row],[Adj Close]]</f>
        <v>0.14899513363115371</v>
      </c>
      <c r="M1208" s="85">
        <f t="shared" si="37"/>
        <v>15.436150000000001</v>
      </c>
      <c r="N1208" s="82">
        <f>(Table8[[#This Row],[Adj Close]]-Table8[[#This Row],[Forecast 6 Period ]])</f>
        <v>2.6060499999999998</v>
      </c>
      <c r="O1208" s="82">
        <f>Table8[[#This Row],[Erorr 2]]^2</f>
        <v>6.7914966024999988</v>
      </c>
      <c r="P1208" s="82">
        <f>ABS(Table8[[#This Row],[Erorr 2]])</f>
        <v>2.6060499999999998</v>
      </c>
      <c r="Q1208" s="83">
        <f>Table8[[#This Row],[Abs Erorr 4]]/Table8[[#This Row],[Adj Close]]</f>
        <v>0.14444191949983926</v>
      </c>
    </row>
    <row r="1209" spans="6:17" x14ac:dyDescent="0.25">
      <c r="F1209" s="50">
        <v>45217</v>
      </c>
      <c r="G1209" s="51">
        <v>18.267199999999999</v>
      </c>
      <c r="H1209" s="82">
        <f t="shared" si="36"/>
        <v>16.499089999999999</v>
      </c>
      <c r="I1209" s="82">
        <f>(Table8[[#This Row],[Adj Close]]-Table8[[#This Row],[Forecast 3 Period]])</f>
        <v>1.7681100000000001</v>
      </c>
      <c r="J1209" s="82">
        <f>Table8[[#This Row],[Erorr ]]^2</f>
        <v>3.1262129721000003</v>
      </c>
      <c r="K1209" s="82">
        <f>ABS(Table8[[#This Row],[Erorr ]])</f>
        <v>1.7681100000000001</v>
      </c>
      <c r="L1209" s="83">
        <f>Table8[[#This Row],[Abs Erorr ]]/Table8[[#This Row],[Adj Close]]</f>
        <v>9.6791517035998961E-2</v>
      </c>
      <c r="M1209" s="85">
        <f t="shared" si="37"/>
        <v>15.933890000000002</v>
      </c>
      <c r="N1209" s="82">
        <f>(Table8[[#This Row],[Adj Close]]-Table8[[#This Row],[Forecast 6 Period ]])</f>
        <v>2.3333099999999973</v>
      </c>
      <c r="O1209" s="82">
        <f>Table8[[#This Row],[Erorr 2]]^2</f>
        <v>5.444335556099988</v>
      </c>
      <c r="P1209" s="82">
        <f>ABS(Table8[[#This Row],[Erorr 2]])</f>
        <v>2.3333099999999973</v>
      </c>
      <c r="Q1209" s="83">
        <f>Table8[[#This Row],[Abs Erorr 4]]/Table8[[#This Row],[Adj Close]]</f>
        <v>0.12773221949724081</v>
      </c>
    </row>
    <row r="1210" spans="6:17" x14ac:dyDescent="0.25">
      <c r="F1210" s="50">
        <v>45218</v>
      </c>
      <c r="G1210" s="51">
        <v>18.149799999999999</v>
      </c>
      <c r="H1210" s="82">
        <f t="shared" si="36"/>
        <v>17.469199999999997</v>
      </c>
      <c r="I1210" s="82">
        <f>(Table8[[#This Row],[Adj Close]]-Table8[[#This Row],[Forecast 3 Period]])</f>
        <v>0.68060000000000187</v>
      </c>
      <c r="J1210" s="82">
        <f>Table8[[#This Row],[Erorr ]]^2</f>
        <v>0.46321636000000255</v>
      </c>
      <c r="K1210" s="82">
        <f>ABS(Table8[[#This Row],[Erorr ]])</f>
        <v>0.68060000000000187</v>
      </c>
      <c r="L1210" s="83">
        <f>Table8[[#This Row],[Abs Erorr ]]/Table8[[#This Row],[Adj Close]]</f>
        <v>3.7499035802047512E-2</v>
      </c>
      <c r="M1210" s="85">
        <f t="shared" si="37"/>
        <v>16.526499999999999</v>
      </c>
      <c r="N1210" s="82">
        <f>(Table8[[#This Row],[Adj Close]]-Table8[[#This Row],[Forecast 6 Period ]])</f>
        <v>1.6233000000000004</v>
      </c>
      <c r="O1210" s="82">
        <f>Table8[[#This Row],[Erorr 2]]^2</f>
        <v>2.6351028900000015</v>
      </c>
      <c r="P1210" s="82">
        <f>ABS(Table8[[#This Row],[Erorr 2]])</f>
        <v>1.6233000000000004</v>
      </c>
      <c r="Q1210" s="83">
        <f>Table8[[#This Row],[Abs Erorr 4]]/Table8[[#This Row],[Adj Close]]</f>
        <v>8.9439002082667599E-2</v>
      </c>
    </row>
    <row r="1211" spans="6:17" x14ac:dyDescent="0.25">
      <c r="F1211" s="50">
        <v>45219</v>
      </c>
      <c r="G1211" s="51">
        <v>17.621700000000001</v>
      </c>
      <c r="H1211" s="82">
        <f t="shared" si="36"/>
        <v>18.152739999999998</v>
      </c>
      <c r="I1211" s="82">
        <f>(Table8[[#This Row],[Adj Close]]-Table8[[#This Row],[Forecast 3 Period]])</f>
        <v>-0.53103999999999729</v>
      </c>
      <c r="J1211" s="82">
        <f>Table8[[#This Row],[Erorr ]]^2</f>
        <v>0.28200348159999711</v>
      </c>
      <c r="K1211" s="82">
        <f>ABS(Table8[[#This Row],[Erorr ]])</f>
        <v>0.53103999999999729</v>
      </c>
      <c r="L1211" s="83">
        <f>Table8[[#This Row],[Abs Erorr ]]/Table8[[#This Row],[Adj Close]]</f>
        <v>3.0135571482887421E-2</v>
      </c>
      <c r="M1211" s="85">
        <f t="shared" si="37"/>
        <v>17.06532</v>
      </c>
      <c r="N1211" s="82">
        <f>(Table8[[#This Row],[Adj Close]]-Table8[[#This Row],[Forecast 6 Period ]])</f>
        <v>0.55638000000000076</v>
      </c>
      <c r="O1211" s="82">
        <f>Table8[[#This Row],[Erorr 2]]^2</f>
        <v>0.30955870440000083</v>
      </c>
      <c r="P1211" s="82">
        <f>ABS(Table8[[#This Row],[Erorr 2]])</f>
        <v>0.55638000000000076</v>
      </c>
      <c r="Q1211" s="83">
        <f>Table8[[#This Row],[Abs Erorr 4]]/Table8[[#This Row],[Adj Close]]</f>
        <v>3.1573571221845835E-2</v>
      </c>
    </row>
    <row r="1212" spans="6:17" x14ac:dyDescent="0.25">
      <c r="F1212" s="50">
        <v>45222</v>
      </c>
      <c r="G1212" s="51">
        <v>17.093699999999998</v>
      </c>
      <c r="H1212" s="82">
        <f t="shared" si="36"/>
        <v>17.973779999999998</v>
      </c>
      <c r="I1212" s="82">
        <f>(Table8[[#This Row],[Adj Close]]-Table8[[#This Row],[Forecast 3 Period]])</f>
        <v>-0.88007999999999953</v>
      </c>
      <c r="J1212" s="82">
        <f>Table8[[#This Row],[Erorr ]]^2</f>
        <v>0.77454080639999923</v>
      </c>
      <c r="K1212" s="82">
        <f>ABS(Table8[[#This Row],[Erorr ]])</f>
        <v>0.88007999999999953</v>
      </c>
      <c r="L1212" s="83">
        <f>Table8[[#This Row],[Abs Erorr ]]/Table8[[#This Row],[Adj Close]]</f>
        <v>5.1485635058530314E-2</v>
      </c>
      <c r="M1212" s="85">
        <f t="shared" si="37"/>
        <v>17.510250000000003</v>
      </c>
      <c r="N1212" s="82">
        <f>(Table8[[#This Row],[Adj Close]]-Table8[[#This Row],[Forecast 6 Period ]])</f>
        <v>-0.41655000000000442</v>
      </c>
      <c r="O1212" s="82">
        <f>Table8[[#This Row],[Erorr 2]]^2</f>
        <v>0.17351390250000367</v>
      </c>
      <c r="P1212" s="82">
        <f>ABS(Table8[[#This Row],[Erorr 2]])</f>
        <v>0.41655000000000442</v>
      </c>
      <c r="Q1212" s="83">
        <f>Table8[[#This Row],[Abs Erorr 4]]/Table8[[#This Row],[Adj Close]]</f>
        <v>2.4368627038031818E-2</v>
      </c>
    </row>
    <row r="1213" spans="6:17" x14ac:dyDescent="0.25">
      <c r="F1213" s="50">
        <v>45223</v>
      </c>
      <c r="G1213" s="51">
        <v>17.524000000000001</v>
      </c>
      <c r="H1213" s="82">
        <f t="shared" si="36"/>
        <v>17.568929999999998</v>
      </c>
      <c r="I1213" s="82">
        <f>(Table8[[#This Row],[Adj Close]]-Table8[[#This Row],[Forecast 3 Period]])</f>
        <v>-4.492999999999725E-2</v>
      </c>
      <c r="J1213" s="82">
        <f>Table8[[#This Row],[Erorr ]]^2</f>
        <v>2.0187048999997527E-3</v>
      </c>
      <c r="K1213" s="82">
        <f>ABS(Table8[[#This Row],[Erorr ]])</f>
        <v>4.492999999999725E-2</v>
      </c>
      <c r="L1213" s="83">
        <f>Table8[[#This Row],[Abs Erorr ]]/Table8[[#This Row],[Adj Close]]</f>
        <v>2.5639123487786607E-3</v>
      </c>
      <c r="M1213" s="85">
        <f t="shared" si="37"/>
        <v>17.61392</v>
      </c>
      <c r="N1213" s="82">
        <f>(Table8[[#This Row],[Adj Close]]-Table8[[#This Row],[Forecast 6 Period ]])</f>
        <v>-8.9919999999999334E-2</v>
      </c>
      <c r="O1213" s="82">
        <f>Table8[[#This Row],[Erorr 2]]^2</f>
        <v>8.0856063999998808E-3</v>
      </c>
      <c r="P1213" s="82">
        <f>ABS(Table8[[#This Row],[Erorr 2]])</f>
        <v>8.9919999999999334E-2</v>
      </c>
      <c r="Q1213" s="83">
        <f>Table8[[#This Row],[Abs Erorr 4]]/Table8[[#This Row],[Adj Close]]</f>
        <v>5.1312485733850336E-3</v>
      </c>
    </row>
    <row r="1214" spans="6:17" x14ac:dyDescent="0.25">
      <c r="F1214" s="50">
        <v>45224</v>
      </c>
      <c r="G1214" s="51">
        <v>17.5533</v>
      </c>
      <c r="H1214" s="82">
        <f t="shared" si="36"/>
        <v>17.424219999999998</v>
      </c>
      <c r="I1214" s="82">
        <f>(Table8[[#This Row],[Adj Close]]-Table8[[#This Row],[Forecast 3 Period]])</f>
        <v>0.12908000000000186</v>
      </c>
      <c r="J1214" s="82">
        <f>Table8[[#This Row],[Erorr ]]^2</f>
        <v>1.6661646400000479E-2</v>
      </c>
      <c r="K1214" s="82">
        <f>ABS(Table8[[#This Row],[Erorr ]])</f>
        <v>0.12908000000000186</v>
      </c>
      <c r="L1214" s="83">
        <f>Table8[[#This Row],[Abs Erorr ]]/Table8[[#This Row],[Adj Close]]</f>
        <v>7.3536030262117014E-3</v>
      </c>
      <c r="M1214" s="85">
        <f t="shared" si="37"/>
        <v>17.708780000000001</v>
      </c>
      <c r="N1214" s="82">
        <f>(Table8[[#This Row],[Adj Close]]-Table8[[#This Row],[Forecast 6 Period ]])</f>
        <v>-0.15548000000000073</v>
      </c>
      <c r="O1214" s="82">
        <f>Table8[[#This Row],[Erorr 2]]^2</f>
        <v>2.4174030400000227E-2</v>
      </c>
      <c r="P1214" s="82">
        <f>ABS(Table8[[#This Row],[Erorr 2]])</f>
        <v>0.15548000000000073</v>
      </c>
      <c r="Q1214" s="83">
        <f>Table8[[#This Row],[Abs Erorr 4]]/Table8[[#This Row],[Adj Close]]</f>
        <v>8.8575937288145664E-3</v>
      </c>
    </row>
    <row r="1215" spans="6:17" x14ac:dyDescent="0.25">
      <c r="F1215" s="50">
        <v>45225</v>
      </c>
      <c r="G1215" s="51">
        <v>17.4359</v>
      </c>
      <c r="H1215" s="82">
        <f t="shared" si="36"/>
        <v>17.40663</v>
      </c>
      <c r="I1215" s="82">
        <f>(Table8[[#This Row],[Adj Close]]-Table8[[#This Row],[Forecast 3 Period]])</f>
        <v>2.9270000000000351E-2</v>
      </c>
      <c r="J1215" s="82">
        <f>Table8[[#This Row],[Erorr ]]^2</f>
        <v>8.567329000000206E-4</v>
      </c>
      <c r="K1215" s="82">
        <f>ABS(Table8[[#This Row],[Erorr ]])</f>
        <v>2.9270000000000351E-2</v>
      </c>
      <c r="L1215" s="83">
        <f>Table8[[#This Row],[Abs Erorr ]]/Table8[[#This Row],[Adj Close]]</f>
        <v>1.6787203413646758E-3</v>
      </c>
      <c r="M1215" s="85">
        <f t="shared" si="37"/>
        <v>17.600239999999999</v>
      </c>
      <c r="N1215" s="82">
        <f>(Table8[[#This Row],[Adj Close]]-Table8[[#This Row],[Forecast 6 Period ]])</f>
        <v>-0.16433999999999926</v>
      </c>
      <c r="O1215" s="82">
        <f>Table8[[#This Row],[Erorr 2]]^2</f>
        <v>2.7007635599999757E-2</v>
      </c>
      <c r="P1215" s="82">
        <f>ABS(Table8[[#This Row],[Erorr 2]])</f>
        <v>0.16433999999999926</v>
      </c>
      <c r="Q1215" s="83">
        <f>Table8[[#This Row],[Abs Erorr 4]]/Table8[[#This Row],[Adj Close]]</f>
        <v>9.4253809668556985E-3</v>
      </c>
    </row>
    <row r="1216" spans="6:17" x14ac:dyDescent="0.25">
      <c r="F1216" s="50">
        <v>45226</v>
      </c>
      <c r="G1216" s="51">
        <v>16.526499999999999</v>
      </c>
      <c r="H1216" s="82">
        <f t="shared" si="36"/>
        <v>17.49755</v>
      </c>
      <c r="I1216" s="82">
        <f>(Table8[[#This Row],[Adj Close]]-Table8[[#This Row],[Forecast 3 Period]])</f>
        <v>-0.97105000000000175</v>
      </c>
      <c r="J1216" s="82">
        <f>Table8[[#This Row],[Erorr ]]^2</f>
        <v>0.94293810250000343</v>
      </c>
      <c r="K1216" s="82">
        <f>ABS(Table8[[#This Row],[Erorr ]])</f>
        <v>0.97105000000000175</v>
      </c>
      <c r="L1216" s="83">
        <f>Table8[[#This Row],[Abs Erorr ]]/Table8[[#This Row],[Adj Close]]</f>
        <v>5.8757147611412083E-2</v>
      </c>
      <c r="M1216" s="85">
        <f t="shared" si="37"/>
        <v>17.498529999999999</v>
      </c>
      <c r="N1216" s="82">
        <f>(Table8[[#This Row],[Adj Close]]-Table8[[#This Row],[Forecast 6 Period ]])</f>
        <v>-0.97203000000000017</v>
      </c>
      <c r="O1216" s="82">
        <f>Table8[[#This Row],[Erorr 2]]^2</f>
        <v>0.94484232090000031</v>
      </c>
      <c r="P1216" s="82">
        <f>ABS(Table8[[#This Row],[Erorr 2]])</f>
        <v>0.97203000000000017</v>
      </c>
      <c r="Q1216" s="83">
        <f>Table8[[#This Row],[Abs Erorr 4]]/Table8[[#This Row],[Adj Close]]</f>
        <v>5.8816446313496522E-2</v>
      </c>
    </row>
    <row r="1217" spans="6:17" x14ac:dyDescent="0.25">
      <c r="F1217" s="50">
        <v>45229</v>
      </c>
      <c r="G1217" s="51">
        <v>16.741599999999998</v>
      </c>
      <c r="H1217" s="82">
        <f t="shared" si="36"/>
        <v>17.10736</v>
      </c>
      <c r="I1217" s="82">
        <f>(Table8[[#This Row],[Adj Close]]-Table8[[#This Row],[Forecast 3 Period]])</f>
        <v>-0.36576000000000164</v>
      </c>
      <c r="J1217" s="82">
        <f>Table8[[#This Row],[Erorr ]]^2</f>
        <v>0.13378037760000119</v>
      </c>
      <c r="K1217" s="82">
        <f>ABS(Table8[[#This Row],[Erorr ]])</f>
        <v>0.36576000000000164</v>
      </c>
      <c r="L1217" s="83">
        <f>Table8[[#This Row],[Abs Erorr ]]/Table8[[#This Row],[Adj Close]]</f>
        <v>2.184737420557185E-2</v>
      </c>
      <c r="M1217" s="85">
        <f t="shared" si="37"/>
        <v>17.279480000000003</v>
      </c>
      <c r="N1217" s="82">
        <f>(Table8[[#This Row],[Adj Close]]-Table8[[#This Row],[Forecast 6 Period ]])</f>
        <v>-0.5378800000000048</v>
      </c>
      <c r="O1217" s="82">
        <f>Table8[[#This Row],[Erorr 2]]^2</f>
        <v>0.28931489440000518</v>
      </c>
      <c r="P1217" s="82">
        <f>ABS(Table8[[#This Row],[Erorr 2]])</f>
        <v>0.5378800000000048</v>
      </c>
      <c r="Q1217" s="83">
        <f>Table8[[#This Row],[Abs Erorr 4]]/Table8[[#This Row],[Adj Close]]</f>
        <v>3.2128350934200127E-2</v>
      </c>
    </row>
    <row r="1218" spans="6:17" x14ac:dyDescent="0.25">
      <c r="F1218" s="50">
        <v>45230</v>
      </c>
      <c r="G1218" s="51">
        <v>14.404500000000001</v>
      </c>
      <c r="H1218" s="82">
        <f t="shared" si="36"/>
        <v>16.885359999999999</v>
      </c>
      <c r="I1218" s="82">
        <f>(Table8[[#This Row],[Adj Close]]-Table8[[#This Row],[Forecast 3 Period]])</f>
        <v>-2.4808599999999981</v>
      </c>
      <c r="J1218" s="82">
        <f>Table8[[#This Row],[Erorr ]]^2</f>
        <v>6.1546663395999905</v>
      </c>
      <c r="K1218" s="82">
        <f>ABS(Table8[[#This Row],[Erorr ]])</f>
        <v>2.4808599999999981</v>
      </c>
      <c r="L1218" s="83">
        <f>Table8[[#This Row],[Abs Erorr ]]/Table8[[#This Row],[Adj Close]]</f>
        <v>0.17222812315595806</v>
      </c>
      <c r="M1218" s="85">
        <f t="shared" si="37"/>
        <v>17.113230000000001</v>
      </c>
      <c r="N1218" s="82">
        <f>(Table8[[#This Row],[Adj Close]]-Table8[[#This Row],[Forecast 6 Period ]])</f>
        <v>-2.708730000000001</v>
      </c>
      <c r="O1218" s="82">
        <f>Table8[[#This Row],[Erorr 2]]^2</f>
        <v>7.3372182129000052</v>
      </c>
      <c r="P1218" s="82">
        <f>ABS(Table8[[#This Row],[Erorr 2]])</f>
        <v>2.708730000000001</v>
      </c>
      <c r="Q1218" s="83">
        <f>Table8[[#This Row],[Abs Erorr 4]]/Table8[[#This Row],[Adj Close]]</f>
        <v>0.18804748516088729</v>
      </c>
    </row>
    <row r="1219" spans="6:17" x14ac:dyDescent="0.25">
      <c r="F1219" s="50">
        <v>45231</v>
      </c>
      <c r="G1219" s="51">
        <v>12.810499999999999</v>
      </c>
      <c r="H1219" s="82">
        <f t="shared" si="36"/>
        <v>15.742229999999999</v>
      </c>
      <c r="I1219" s="82">
        <f>(Table8[[#This Row],[Adj Close]]-Table8[[#This Row],[Forecast 3 Period]])</f>
        <v>-2.9317299999999999</v>
      </c>
      <c r="J1219" s="82">
        <f>Table8[[#This Row],[Erorr ]]^2</f>
        <v>8.595040792899999</v>
      </c>
      <c r="K1219" s="82">
        <f>ABS(Table8[[#This Row],[Erorr ]])</f>
        <v>2.9317299999999999</v>
      </c>
      <c r="L1219" s="83">
        <f>Table8[[#This Row],[Abs Erorr ]]/Table8[[#This Row],[Adj Close]]</f>
        <v>0.2288536747199563</v>
      </c>
      <c r="M1219" s="85">
        <f t="shared" si="37"/>
        <v>16.529430000000001</v>
      </c>
      <c r="N1219" s="82">
        <f>(Table8[[#This Row],[Adj Close]]-Table8[[#This Row],[Forecast 6 Period ]])</f>
        <v>-3.7189300000000021</v>
      </c>
      <c r="O1219" s="82">
        <f>Table8[[#This Row],[Erorr 2]]^2</f>
        <v>13.830440344900016</v>
      </c>
      <c r="P1219" s="82">
        <f>ABS(Table8[[#This Row],[Erorr 2]])</f>
        <v>3.7189300000000021</v>
      </c>
      <c r="Q1219" s="83">
        <f>Table8[[#This Row],[Abs Erorr 4]]/Table8[[#This Row],[Adj Close]]</f>
        <v>0.29030326685141111</v>
      </c>
    </row>
    <row r="1220" spans="6:17" x14ac:dyDescent="0.25">
      <c r="F1220" s="50">
        <v>45232</v>
      </c>
      <c r="G1220" s="51">
        <v>14.482699999999999</v>
      </c>
      <c r="H1220" s="82">
        <f t="shared" si="36"/>
        <v>14.468029999999999</v>
      </c>
      <c r="I1220" s="82">
        <f>(Table8[[#This Row],[Adj Close]]-Table8[[#This Row],[Forecast 3 Period]])</f>
        <v>1.4670000000000627E-2</v>
      </c>
      <c r="J1220" s="82">
        <f>Table8[[#This Row],[Erorr ]]^2</f>
        <v>2.152089000000184E-4</v>
      </c>
      <c r="K1220" s="82">
        <f>ABS(Table8[[#This Row],[Erorr ]])</f>
        <v>1.4670000000000627E-2</v>
      </c>
      <c r="L1220" s="83">
        <f>Table8[[#This Row],[Abs Erorr ]]/Table8[[#This Row],[Adj Close]]</f>
        <v>1.0129326713941894E-3</v>
      </c>
      <c r="M1220" s="85">
        <f t="shared" si="37"/>
        <v>15.595540000000003</v>
      </c>
      <c r="N1220" s="82">
        <f>(Table8[[#This Row],[Adj Close]]-Table8[[#This Row],[Forecast 6 Period ]])</f>
        <v>-1.1128400000000038</v>
      </c>
      <c r="O1220" s="82">
        <f>Table8[[#This Row],[Erorr 2]]^2</f>
        <v>1.2384128656000084</v>
      </c>
      <c r="P1220" s="82">
        <f>ABS(Table8[[#This Row],[Erorr 2]])</f>
        <v>1.1128400000000038</v>
      </c>
      <c r="Q1220" s="83">
        <f>Table8[[#This Row],[Abs Erorr 4]]/Table8[[#This Row],[Adj Close]]</f>
        <v>7.6839263397018784E-2</v>
      </c>
    </row>
    <row r="1221" spans="6:17" x14ac:dyDescent="0.25">
      <c r="F1221" s="50">
        <v>45233</v>
      </c>
      <c r="G1221" s="51">
        <v>15.157400000000001</v>
      </c>
      <c r="H1221" s="82">
        <f t="shared" si="36"/>
        <v>13.95758</v>
      </c>
      <c r="I1221" s="82">
        <f>(Table8[[#This Row],[Adj Close]]-Table8[[#This Row],[Forecast 3 Period]])</f>
        <v>1.1998200000000008</v>
      </c>
      <c r="J1221" s="82">
        <f>Table8[[#This Row],[Erorr ]]^2</f>
        <v>1.4395680324000018</v>
      </c>
      <c r="K1221" s="82">
        <f>ABS(Table8[[#This Row],[Erorr ]])</f>
        <v>1.1998200000000008</v>
      </c>
      <c r="L1221" s="83">
        <f>Table8[[#This Row],[Abs Erorr ]]/Table8[[#This Row],[Adj Close]]</f>
        <v>7.9157375275443059E-2</v>
      </c>
      <c r="M1221" s="85">
        <f t="shared" si="37"/>
        <v>15.084099999999999</v>
      </c>
      <c r="N1221" s="82">
        <f>(Table8[[#This Row],[Adj Close]]-Table8[[#This Row],[Forecast 6 Period ]])</f>
        <v>7.3300000000001475E-2</v>
      </c>
      <c r="O1221" s="82">
        <f>Table8[[#This Row],[Erorr 2]]^2</f>
        <v>5.3728900000002159E-3</v>
      </c>
      <c r="P1221" s="82">
        <f>ABS(Table8[[#This Row],[Erorr 2]])</f>
        <v>7.3300000000001475E-2</v>
      </c>
      <c r="Q1221" s="83">
        <f>Table8[[#This Row],[Abs Erorr 4]]/Table8[[#This Row],[Adj Close]]</f>
        <v>4.8359217280009416E-3</v>
      </c>
    </row>
    <row r="1222" spans="6:17" x14ac:dyDescent="0.25">
      <c r="F1222" s="50">
        <v>45236</v>
      </c>
      <c r="G1222" s="51">
        <v>15.5975</v>
      </c>
      <c r="H1222" s="82">
        <f t="shared" ref="H1222:H1285" si="38">$A$10*G1221+$A$11*G1220+$A$12*G1219</f>
        <v>14.250919999999999</v>
      </c>
      <c r="I1222" s="82">
        <f>(Table8[[#This Row],[Adj Close]]-Table8[[#This Row],[Forecast 3 Period]])</f>
        <v>1.3465800000000012</v>
      </c>
      <c r="J1222" s="82">
        <f>Table8[[#This Row],[Erorr ]]^2</f>
        <v>1.8132776964000032</v>
      </c>
      <c r="K1222" s="82">
        <f>ABS(Table8[[#This Row],[Erorr ]])</f>
        <v>1.3465800000000012</v>
      </c>
      <c r="L1222" s="83">
        <f>Table8[[#This Row],[Abs Erorr ]]/Table8[[#This Row],[Adj Close]]</f>
        <v>8.6333066196505923E-2</v>
      </c>
      <c r="M1222" s="85">
        <f t="shared" si="37"/>
        <v>14.697830000000002</v>
      </c>
      <c r="N1222" s="82">
        <f>(Table8[[#This Row],[Adj Close]]-Table8[[#This Row],[Forecast 6 Period ]])</f>
        <v>0.89966999999999864</v>
      </c>
      <c r="O1222" s="82">
        <f>Table8[[#This Row],[Erorr 2]]^2</f>
        <v>0.80940610889999753</v>
      </c>
      <c r="P1222" s="82">
        <f>ABS(Table8[[#This Row],[Erorr 2]])</f>
        <v>0.89966999999999864</v>
      </c>
      <c r="Q1222" s="83">
        <f>Table8[[#This Row],[Abs Erorr 4]]/Table8[[#This Row],[Adj Close]]</f>
        <v>5.7680397499599204E-2</v>
      </c>
    </row>
    <row r="1223" spans="6:17" x14ac:dyDescent="0.25">
      <c r="F1223" s="50">
        <v>45237</v>
      </c>
      <c r="G1223" s="51">
        <v>15.6366</v>
      </c>
      <c r="H1223" s="82">
        <f t="shared" si="38"/>
        <v>15.131029999999999</v>
      </c>
      <c r="I1223" s="82">
        <f>(Table8[[#This Row],[Adj Close]]-Table8[[#This Row],[Forecast 3 Period]])</f>
        <v>0.50557000000000052</v>
      </c>
      <c r="J1223" s="82">
        <f>Table8[[#This Row],[Erorr ]]^2</f>
        <v>0.25560102490000053</v>
      </c>
      <c r="K1223" s="82">
        <f>ABS(Table8[[#This Row],[Erorr ]])</f>
        <v>0.50557000000000052</v>
      </c>
      <c r="L1223" s="83">
        <f>Table8[[#This Row],[Abs Erorr ]]/Table8[[#This Row],[Adj Close]]</f>
        <v>3.2332476369543284E-2</v>
      </c>
      <c r="M1223" s="85">
        <f t="shared" si="37"/>
        <v>14.72423</v>
      </c>
      <c r="N1223" s="82">
        <f>(Table8[[#This Row],[Adj Close]]-Table8[[#This Row],[Forecast 6 Period ]])</f>
        <v>0.91236999999999924</v>
      </c>
      <c r="O1223" s="82">
        <f>Table8[[#This Row],[Erorr 2]]^2</f>
        <v>0.83241901689999864</v>
      </c>
      <c r="P1223" s="82">
        <f>ABS(Table8[[#This Row],[Erorr 2]])</f>
        <v>0.91236999999999924</v>
      </c>
      <c r="Q1223" s="83">
        <f>Table8[[#This Row],[Abs Erorr 4]]/Table8[[#This Row],[Adj Close]]</f>
        <v>5.834836217592055E-2</v>
      </c>
    </row>
    <row r="1224" spans="6:17" x14ac:dyDescent="0.25">
      <c r="F1224" s="50">
        <v>45238</v>
      </c>
      <c r="G1224" s="51">
        <v>15.2552</v>
      </c>
      <c r="H1224" s="82">
        <f t="shared" si="38"/>
        <v>15.481110000000001</v>
      </c>
      <c r="I1224" s="82">
        <f>(Table8[[#This Row],[Adj Close]]-Table8[[#This Row],[Forecast 3 Period]])</f>
        <v>-0.22591000000000072</v>
      </c>
      <c r="J1224" s="82">
        <f>Table8[[#This Row],[Erorr ]]^2</f>
        <v>5.1035328100000325E-2</v>
      </c>
      <c r="K1224" s="82">
        <f>ABS(Table8[[#This Row],[Erorr ]])</f>
        <v>0.22591000000000072</v>
      </c>
      <c r="L1224" s="83">
        <f>Table8[[#This Row],[Abs Erorr ]]/Table8[[#This Row],[Adj Close]]</f>
        <v>1.4808720960721637E-2</v>
      </c>
      <c r="M1224" s="85">
        <f t="shared" si="37"/>
        <v>14.896340000000002</v>
      </c>
      <c r="N1224" s="82">
        <f>(Table8[[#This Row],[Adj Close]]-Table8[[#This Row],[Forecast 6 Period ]])</f>
        <v>0.35885999999999818</v>
      </c>
      <c r="O1224" s="82">
        <f>Table8[[#This Row],[Erorr 2]]^2</f>
        <v>0.12878049959999868</v>
      </c>
      <c r="P1224" s="82">
        <f>ABS(Table8[[#This Row],[Erorr 2]])</f>
        <v>0.35885999999999818</v>
      </c>
      <c r="Q1224" s="83">
        <f>Table8[[#This Row],[Abs Erorr 4]]/Table8[[#This Row],[Adj Close]]</f>
        <v>2.3523782054643543E-2</v>
      </c>
    </row>
    <row r="1225" spans="6:17" x14ac:dyDescent="0.25">
      <c r="F1225" s="50">
        <v>45239</v>
      </c>
      <c r="G1225" s="51">
        <v>14.815200000000001</v>
      </c>
      <c r="H1225" s="82">
        <f t="shared" si="38"/>
        <v>15.47231</v>
      </c>
      <c r="I1225" s="82">
        <f>(Table8[[#This Row],[Adj Close]]-Table8[[#This Row],[Forecast 3 Period]])</f>
        <v>-0.65710999999999942</v>
      </c>
      <c r="J1225" s="82">
        <f>Table8[[#This Row],[Erorr ]]^2</f>
        <v>0.43179355209999926</v>
      </c>
      <c r="K1225" s="82">
        <f>ABS(Table8[[#This Row],[Erorr ]])</f>
        <v>0.65710999999999942</v>
      </c>
      <c r="L1225" s="83">
        <f>Table8[[#This Row],[Abs Erorr ]]/Table8[[#This Row],[Adj Close]]</f>
        <v>4.435377180193311E-2</v>
      </c>
      <c r="M1225" s="85">
        <f t="shared" ref="M1225:M1288" si="39">$B$10*G1224+$B$11*G1223+$B$12*G1222+$B$13*G1221+$B$14*G1220+$B$15*G1219</f>
        <v>15.05866</v>
      </c>
      <c r="N1225" s="82">
        <f>(Table8[[#This Row],[Adj Close]]-Table8[[#This Row],[Forecast 6 Period ]])</f>
        <v>-0.2434599999999989</v>
      </c>
      <c r="O1225" s="82">
        <f>Table8[[#This Row],[Erorr 2]]^2</f>
        <v>5.9272771599999462E-2</v>
      </c>
      <c r="P1225" s="82">
        <f>ABS(Table8[[#This Row],[Erorr 2]])</f>
        <v>0.2434599999999989</v>
      </c>
      <c r="Q1225" s="83">
        <f>Table8[[#This Row],[Abs Erorr 4]]/Table8[[#This Row],[Adj Close]]</f>
        <v>1.6433122738808717E-2</v>
      </c>
    </row>
    <row r="1226" spans="6:17" x14ac:dyDescent="0.25">
      <c r="F1226" s="50">
        <v>45240</v>
      </c>
      <c r="G1226" s="51">
        <v>14.5707</v>
      </c>
      <c r="H1226" s="82">
        <f t="shared" si="38"/>
        <v>15.193619999999999</v>
      </c>
      <c r="I1226" s="82">
        <f>(Table8[[#This Row],[Adj Close]]-Table8[[#This Row],[Forecast 3 Period]])</f>
        <v>-0.62291999999999881</v>
      </c>
      <c r="J1226" s="82">
        <f>Table8[[#This Row],[Erorr ]]^2</f>
        <v>0.38802932639999854</v>
      </c>
      <c r="K1226" s="82">
        <f>ABS(Table8[[#This Row],[Erorr ]])</f>
        <v>0.62291999999999881</v>
      </c>
      <c r="L1226" s="83">
        <f>Table8[[#This Row],[Abs Erorr ]]/Table8[[#This Row],[Adj Close]]</f>
        <v>4.2751549342172908E-2</v>
      </c>
      <c r="M1226" s="85">
        <f t="shared" si="39"/>
        <v>15.224910000000001</v>
      </c>
      <c r="N1226" s="82">
        <f>(Table8[[#This Row],[Adj Close]]-Table8[[#This Row],[Forecast 6 Period ]])</f>
        <v>-0.65421000000000085</v>
      </c>
      <c r="O1226" s="82">
        <f>Table8[[#This Row],[Erorr 2]]^2</f>
        <v>0.42799072410000111</v>
      </c>
      <c r="P1226" s="82">
        <f>ABS(Table8[[#This Row],[Erorr 2]])</f>
        <v>0.65421000000000085</v>
      </c>
      <c r="Q1226" s="83">
        <f>Table8[[#This Row],[Abs Erorr 4]]/Table8[[#This Row],[Adj Close]]</f>
        <v>4.489900965636523E-2</v>
      </c>
    </row>
    <row r="1227" spans="6:17" x14ac:dyDescent="0.25">
      <c r="F1227" s="50">
        <v>45243</v>
      </c>
      <c r="G1227" s="51">
        <v>13.837300000000001</v>
      </c>
      <c r="H1227" s="82">
        <f t="shared" si="38"/>
        <v>14.849399999999999</v>
      </c>
      <c r="I1227" s="82">
        <f>(Table8[[#This Row],[Adj Close]]-Table8[[#This Row],[Forecast 3 Period]])</f>
        <v>-1.0120999999999984</v>
      </c>
      <c r="J1227" s="82">
        <f>Table8[[#This Row],[Erorr ]]^2</f>
        <v>1.0243464099999968</v>
      </c>
      <c r="K1227" s="82">
        <f>ABS(Table8[[#This Row],[Erorr ]])</f>
        <v>1.0120999999999984</v>
      </c>
      <c r="L1227" s="83">
        <f>Table8[[#This Row],[Abs Erorr ]]/Table8[[#This Row],[Adj Close]]</f>
        <v>7.3142881920605779E-2</v>
      </c>
      <c r="M1227" s="85">
        <f t="shared" si="39"/>
        <v>15.131030000000003</v>
      </c>
      <c r="N1227" s="82">
        <f>(Table8[[#This Row],[Adj Close]]-Table8[[#This Row],[Forecast 6 Period ]])</f>
        <v>-1.2937300000000018</v>
      </c>
      <c r="O1227" s="82">
        <f>Table8[[#This Row],[Erorr 2]]^2</f>
        <v>1.6737373129000048</v>
      </c>
      <c r="P1227" s="82">
        <f>ABS(Table8[[#This Row],[Erorr 2]])</f>
        <v>1.2937300000000018</v>
      </c>
      <c r="Q1227" s="83">
        <f>Table8[[#This Row],[Abs Erorr 4]]/Table8[[#This Row],[Adj Close]]</f>
        <v>9.3495840951630868E-2</v>
      </c>
    </row>
    <row r="1228" spans="6:17" x14ac:dyDescent="0.25">
      <c r="F1228" s="50">
        <v>45244</v>
      </c>
      <c r="G1228" s="51">
        <v>15.225899999999999</v>
      </c>
      <c r="H1228" s="82">
        <f t="shared" si="38"/>
        <v>14.35069</v>
      </c>
      <c r="I1228" s="82">
        <f>(Table8[[#This Row],[Adj Close]]-Table8[[#This Row],[Forecast 3 Period]])</f>
        <v>0.87520999999999916</v>
      </c>
      <c r="J1228" s="82">
        <f>Table8[[#This Row],[Erorr ]]^2</f>
        <v>0.76599254409999851</v>
      </c>
      <c r="K1228" s="82">
        <f>ABS(Table8[[#This Row],[Erorr ]])</f>
        <v>0.87520999999999916</v>
      </c>
      <c r="L1228" s="83">
        <f>Table8[[#This Row],[Abs Erorr ]]/Table8[[#This Row],[Adj Close]]</f>
        <v>5.7481659540651077E-2</v>
      </c>
      <c r="M1228" s="85">
        <f t="shared" si="39"/>
        <v>14.819090000000003</v>
      </c>
      <c r="N1228" s="82">
        <f>(Table8[[#This Row],[Adj Close]]-Table8[[#This Row],[Forecast 6 Period ]])</f>
        <v>0.40680999999999656</v>
      </c>
      <c r="O1228" s="82">
        <f>Table8[[#This Row],[Erorr 2]]^2</f>
        <v>0.1654943760999972</v>
      </c>
      <c r="P1228" s="82">
        <f>ABS(Table8[[#This Row],[Erorr 2]])</f>
        <v>0.40680999999999656</v>
      </c>
      <c r="Q1228" s="83">
        <f>Table8[[#This Row],[Abs Erorr 4]]/Table8[[#This Row],[Adj Close]]</f>
        <v>2.6718289230849838E-2</v>
      </c>
    </row>
    <row r="1229" spans="6:17" x14ac:dyDescent="0.25">
      <c r="F1229" s="50">
        <v>45245</v>
      </c>
      <c r="G1229" s="51">
        <v>17.377300000000002</v>
      </c>
      <c r="H1229" s="82">
        <f t="shared" si="38"/>
        <v>14.61276</v>
      </c>
      <c r="I1229" s="82">
        <f>(Table8[[#This Row],[Adj Close]]-Table8[[#This Row],[Forecast 3 Period]])</f>
        <v>2.764540000000002</v>
      </c>
      <c r="J1229" s="82">
        <f>Table8[[#This Row],[Erorr ]]^2</f>
        <v>7.6426814116000115</v>
      </c>
      <c r="K1229" s="82">
        <f>ABS(Table8[[#This Row],[Erorr ]])</f>
        <v>2.764540000000002</v>
      </c>
      <c r="L1229" s="83">
        <f>Table8[[#This Row],[Abs Erorr ]]/Table8[[#This Row],[Adj Close]]</f>
        <v>0.1590891565433066</v>
      </c>
      <c r="M1229" s="85">
        <f t="shared" si="39"/>
        <v>14.779000000000002</v>
      </c>
      <c r="N1229" s="82">
        <f>(Table8[[#This Row],[Adj Close]]-Table8[[#This Row],[Forecast 6 Period ]])</f>
        <v>2.5983000000000001</v>
      </c>
      <c r="O1229" s="82">
        <f>Table8[[#This Row],[Erorr 2]]^2</f>
        <v>6.7511628900000007</v>
      </c>
      <c r="P1229" s="82">
        <f>ABS(Table8[[#This Row],[Erorr 2]])</f>
        <v>2.5983000000000001</v>
      </c>
      <c r="Q1229" s="83">
        <f>Table8[[#This Row],[Abs Erorr 4]]/Table8[[#This Row],[Adj Close]]</f>
        <v>0.14952265311642199</v>
      </c>
    </row>
    <row r="1230" spans="6:17" x14ac:dyDescent="0.25">
      <c r="F1230" s="50">
        <v>45246</v>
      </c>
      <c r="G1230" s="51">
        <v>16.810099999999998</v>
      </c>
      <c r="H1230" s="82">
        <f t="shared" si="38"/>
        <v>15.669879999999999</v>
      </c>
      <c r="I1230" s="82">
        <f>(Table8[[#This Row],[Adj Close]]-Table8[[#This Row],[Forecast 3 Period]])</f>
        <v>1.1402199999999993</v>
      </c>
      <c r="J1230" s="82">
        <f>Table8[[#This Row],[Erorr ]]^2</f>
        <v>1.3001016483999985</v>
      </c>
      <c r="K1230" s="82">
        <f>ABS(Table8[[#This Row],[Erorr ]])</f>
        <v>1.1402199999999993</v>
      </c>
      <c r="L1230" s="83">
        <f>Table8[[#This Row],[Abs Erorr ]]/Table8[[#This Row],[Adj Close]]</f>
        <v>6.7829459670079265E-2</v>
      </c>
      <c r="M1230" s="85">
        <f t="shared" si="39"/>
        <v>15.20928</v>
      </c>
      <c r="N1230" s="82">
        <f>(Table8[[#This Row],[Adj Close]]-Table8[[#This Row],[Forecast 6 Period ]])</f>
        <v>1.6008199999999988</v>
      </c>
      <c r="O1230" s="82">
        <f>Table8[[#This Row],[Erorr 2]]^2</f>
        <v>2.5626246723999961</v>
      </c>
      <c r="P1230" s="82">
        <f>ABS(Table8[[#This Row],[Erorr 2]])</f>
        <v>1.6008199999999988</v>
      </c>
      <c r="Q1230" s="83">
        <f>Table8[[#This Row],[Abs Erorr 4]]/Table8[[#This Row],[Adj Close]]</f>
        <v>9.5229653601108799E-2</v>
      </c>
    </row>
    <row r="1231" spans="6:17" x14ac:dyDescent="0.25">
      <c r="F1231" s="50">
        <v>45247</v>
      </c>
      <c r="G1231" s="51">
        <v>16.829599999999999</v>
      </c>
      <c r="H1231" s="82">
        <f t="shared" si="38"/>
        <v>16.504999999999999</v>
      </c>
      <c r="I1231" s="82">
        <f>(Table8[[#This Row],[Adj Close]]-Table8[[#This Row],[Forecast 3 Period]])</f>
        <v>0.32460000000000022</v>
      </c>
      <c r="J1231" s="82">
        <f>Table8[[#This Row],[Erorr ]]^2</f>
        <v>0.10536516000000014</v>
      </c>
      <c r="K1231" s="82">
        <f>ABS(Table8[[#This Row],[Erorr ]])</f>
        <v>0.32460000000000022</v>
      </c>
      <c r="L1231" s="83">
        <f>Table8[[#This Row],[Abs Erorr ]]/Table8[[#This Row],[Adj Close]]</f>
        <v>1.9287445928602001E-2</v>
      </c>
      <c r="M1231" s="85">
        <f t="shared" si="39"/>
        <v>15.588710000000001</v>
      </c>
      <c r="N1231" s="82">
        <f>(Table8[[#This Row],[Adj Close]]-Table8[[#This Row],[Forecast 6 Period ]])</f>
        <v>1.2408899999999985</v>
      </c>
      <c r="O1231" s="82">
        <f>Table8[[#This Row],[Erorr 2]]^2</f>
        <v>1.5398079920999963</v>
      </c>
      <c r="P1231" s="82">
        <f>ABS(Table8[[#This Row],[Erorr 2]])</f>
        <v>1.2408899999999985</v>
      </c>
      <c r="Q1231" s="83">
        <f>Table8[[#This Row],[Abs Erorr 4]]/Table8[[#This Row],[Adj Close]]</f>
        <v>7.3732590198222092E-2</v>
      </c>
    </row>
    <row r="1232" spans="6:17" x14ac:dyDescent="0.25">
      <c r="F1232" s="50">
        <v>45250</v>
      </c>
      <c r="G1232" s="51">
        <v>16.741599999999998</v>
      </c>
      <c r="H1232" s="82">
        <f t="shared" si="38"/>
        <v>16.988060000000001</v>
      </c>
      <c r="I1232" s="82">
        <f>(Table8[[#This Row],[Adj Close]]-Table8[[#This Row],[Forecast 3 Period]])</f>
        <v>-0.24646000000000257</v>
      </c>
      <c r="J1232" s="82">
        <f>Table8[[#This Row],[Erorr ]]^2</f>
        <v>6.0742531600001266E-2</v>
      </c>
      <c r="K1232" s="82">
        <f>ABS(Table8[[#This Row],[Erorr ]])</f>
        <v>0.24646000000000257</v>
      </c>
      <c r="L1232" s="83">
        <f>Table8[[#This Row],[Abs Erorr ]]/Table8[[#This Row],[Adj Close]]</f>
        <v>1.4721412529268564E-2</v>
      </c>
      <c r="M1232" s="85">
        <f t="shared" si="39"/>
        <v>16.089380000000002</v>
      </c>
      <c r="N1232" s="82">
        <f>(Table8[[#This Row],[Adj Close]]-Table8[[#This Row],[Forecast 6 Period ]])</f>
        <v>0.65221999999999625</v>
      </c>
      <c r="O1232" s="82">
        <f>Table8[[#This Row],[Erorr 2]]^2</f>
        <v>0.42539092839999509</v>
      </c>
      <c r="P1232" s="82">
        <f>ABS(Table8[[#This Row],[Erorr 2]])</f>
        <v>0.65221999999999625</v>
      </c>
      <c r="Q1232" s="83">
        <f>Table8[[#This Row],[Abs Erorr 4]]/Table8[[#This Row],[Adj Close]]</f>
        <v>3.8958044631337285E-2</v>
      </c>
    </row>
    <row r="1233" spans="6:17" x14ac:dyDescent="0.25">
      <c r="F1233" s="50">
        <v>45251</v>
      </c>
      <c r="G1233" s="51">
        <v>16.1647</v>
      </c>
      <c r="H1233" s="82">
        <f t="shared" si="38"/>
        <v>16.788549999999997</v>
      </c>
      <c r="I1233" s="82">
        <f>(Table8[[#This Row],[Adj Close]]-Table8[[#This Row],[Forecast 3 Period]])</f>
        <v>-0.62384999999999735</v>
      </c>
      <c r="J1233" s="82">
        <f>Table8[[#This Row],[Erorr ]]^2</f>
        <v>0.3891888224999967</v>
      </c>
      <c r="K1233" s="82">
        <f>ABS(Table8[[#This Row],[Erorr ]])</f>
        <v>0.62384999999999735</v>
      </c>
      <c r="L1233" s="83">
        <f>Table8[[#This Row],[Abs Erorr ]]/Table8[[#This Row],[Adj Close]]</f>
        <v>3.8593354655514632E-2</v>
      </c>
      <c r="M1233" s="85">
        <f t="shared" si="39"/>
        <v>16.45804</v>
      </c>
      <c r="N1233" s="82">
        <f>(Table8[[#This Row],[Adj Close]]-Table8[[#This Row],[Forecast 6 Period ]])</f>
        <v>-0.2933400000000006</v>
      </c>
      <c r="O1233" s="82">
        <f>Table8[[#This Row],[Erorr 2]]^2</f>
        <v>8.6048355600000348E-2</v>
      </c>
      <c r="P1233" s="82">
        <f>ABS(Table8[[#This Row],[Erorr 2]])</f>
        <v>0.2933400000000006</v>
      </c>
      <c r="Q1233" s="83">
        <f>Table8[[#This Row],[Abs Erorr 4]]/Table8[[#This Row],[Adj Close]]</f>
        <v>1.814694983513462E-2</v>
      </c>
    </row>
    <row r="1234" spans="6:17" x14ac:dyDescent="0.25">
      <c r="F1234" s="50">
        <v>45252</v>
      </c>
      <c r="G1234" s="51">
        <v>16.311399999999999</v>
      </c>
      <c r="H1234" s="82">
        <f t="shared" si="38"/>
        <v>16.537240000000001</v>
      </c>
      <c r="I1234" s="82">
        <f>(Table8[[#This Row],[Adj Close]]-Table8[[#This Row],[Forecast 3 Period]])</f>
        <v>-0.2258400000000016</v>
      </c>
      <c r="J1234" s="82">
        <f>Table8[[#This Row],[Erorr ]]^2</f>
        <v>5.1003705600000719E-2</v>
      </c>
      <c r="K1234" s="82">
        <f>ABS(Table8[[#This Row],[Erorr ]])</f>
        <v>0.2258400000000016</v>
      </c>
      <c r="L1234" s="83">
        <f>Table8[[#This Row],[Abs Erorr ]]/Table8[[#This Row],[Adj Close]]</f>
        <v>1.3845531346175166E-2</v>
      </c>
      <c r="M1234" s="85">
        <f t="shared" si="39"/>
        <v>16.569520000000001</v>
      </c>
      <c r="N1234" s="82">
        <f>(Table8[[#This Row],[Adj Close]]-Table8[[#This Row],[Forecast 6 Period ]])</f>
        <v>-0.25812000000000168</v>
      </c>
      <c r="O1234" s="82">
        <f>Table8[[#This Row],[Erorr 2]]^2</f>
        <v>6.6625934400000864E-2</v>
      </c>
      <c r="P1234" s="82">
        <f>ABS(Table8[[#This Row],[Erorr 2]])</f>
        <v>0.25812000000000168</v>
      </c>
      <c r="Q1234" s="83">
        <f>Table8[[#This Row],[Abs Erorr 4]]/Table8[[#This Row],[Adj Close]]</f>
        <v>1.5824515369618899E-2</v>
      </c>
    </row>
    <row r="1235" spans="6:17" x14ac:dyDescent="0.25">
      <c r="F1235" s="50">
        <v>45254</v>
      </c>
      <c r="G1235" s="51">
        <v>16.223299999999998</v>
      </c>
      <c r="H1235" s="82">
        <f t="shared" si="38"/>
        <v>16.396449999999998</v>
      </c>
      <c r="I1235" s="82">
        <f>(Table8[[#This Row],[Adj Close]]-Table8[[#This Row],[Forecast 3 Period]])</f>
        <v>-0.17314999999999969</v>
      </c>
      <c r="J1235" s="82">
        <f>Table8[[#This Row],[Erorr ]]^2</f>
        <v>2.9980922499999892E-2</v>
      </c>
      <c r="K1235" s="82">
        <f>ABS(Table8[[#This Row],[Erorr ]])</f>
        <v>0.17314999999999969</v>
      </c>
      <c r="L1235" s="83">
        <f>Table8[[#This Row],[Abs Erorr ]]/Table8[[#This Row],[Adj Close]]</f>
        <v>1.0672921045656538E-2</v>
      </c>
      <c r="M1235" s="85">
        <f t="shared" si="39"/>
        <v>16.6282</v>
      </c>
      <c r="N1235" s="82">
        <f>(Table8[[#This Row],[Adj Close]]-Table8[[#This Row],[Forecast 6 Period ]])</f>
        <v>-0.40490000000000137</v>
      </c>
      <c r="O1235" s="82">
        <f>Table8[[#This Row],[Erorr 2]]^2</f>
        <v>0.16394401000000111</v>
      </c>
      <c r="P1235" s="82">
        <f>ABS(Table8[[#This Row],[Erorr 2]])</f>
        <v>0.40490000000000137</v>
      </c>
      <c r="Q1235" s="83">
        <f>Table8[[#This Row],[Abs Erorr 4]]/Table8[[#This Row],[Adj Close]]</f>
        <v>2.4957930877195233E-2</v>
      </c>
    </row>
    <row r="1236" spans="6:17" x14ac:dyDescent="0.25">
      <c r="F1236" s="50">
        <v>45257</v>
      </c>
      <c r="G1236" s="51">
        <v>16.2136</v>
      </c>
      <c r="H1236" s="82">
        <f t="shared" si="38"/>
        <v>16.232149999999997</v>
      </c>
      <c r="I1236" s="82">
        <f>(Table8[[#This Row],[Adj Close]]-Table8[[#This Row],[Forecast 3 Period]])</f>
        <v>-1.8549999999997624E-2</v>
      </c>
      <c r="J1236" s="82">
        <f>Table8[[#This Row],[Erorr ]]^2</f>
        <v>3.4410249999991186E-4</v>
      </c>
      <c r="K1236" s="82">
        <f>ABS(Table8[[#This Row],[Erorr ]])</f>
        <v>1.8549999999997624E-2</v>
      </c>
      <c r="L1236" s="83">
        <f>Table8[[#This Row],[Abs Erorr ]]/Table8[[#This Row],[Adj Close]]</f>
        <v>1.1441012483345849E-3</v>
      </c>
      <c r="M1236" s="85">
        <f t="shared" si="39"/>
        <v>16.452169999999999</v>
      </c>
      <c r="N1236" s="82">
        <f>(Table8[[#This Row],[Adj Close]]-Table8[[#This Row],[Forecast 6 Period ]])</f>
        <v>-0.23856999999999928</v>
      </c>
      <c r="O1236" s="82">
        <f>Table8[[#This Row],[Erorr 2]]^2</f>
        <v>5.6915644899999659E-2</v>
      </c>
      <c r="P1236" s="82">
        <f>ABS(Table8[[#This Row],[Erorr 2]])</f>
        <v>0.23856999999999928</v>
      </c>
      <c r="Q1236" s="83">
        <f>Table8[[#This Row],[Abs Erorr 4]]/Table8[[#This Row],[Adj Close]]</f>
        <v>1.4714190556076336E-2</v>
      </c>
    </row>
    <row r="1237" spans="6:17" x14ac:dyDescent="0.25">
      <c r="F1237" s="50">
        <v>45258</v>
      </c>
      <c r="G1237" s="51">
        <v>16.536300000000001</v>
      </c>
      <c r="H1237" s="82">
        <f t="shared" si="38"/>
        <v>16.245850000000001</v>
      </c>
      <c r="I1237" s="82">
        <f>(Table8[[#This Row],[Adj Close]]-Table8[[#This Row],[Forecast 3 Period]])</f>
        <v>0.29044999999999987</v>
      </c>
      <c r="J1237" s="82">
        <f>Table8[[#This Row],[Erorr ]]^2</f>
        <v>8.4361202499999927E-2</v>
      </c>
      <c r="K1237" s="82">
        <f>ABS(Table8[[#This Row],[Erorr ]])</f>
        <v>0.29044999999999987</v>
      </c>
      <c r="L1237" s="83">
        <f>Table8[[#This Row],[Abs Erorr ]]/Table8[[#This Row],[Adj Close]]</f>
        <v>1.7564388648004685E-2</v>
      </c>
      <c r="M1237" s="85">
        <f t="shared" si="39"/>
        <v>16.339720000000003</v>
      </c>
      <c r="N1237" s="82">
        <f>(Table8[[#This Row],[Adj Close]]-Table8[[#This Row],[Forecast 6 Period ]])</f>
        <v>0.19657999999999731</v>
      </c>
      <c r="O1237" s="82">
        <f>Table8[[#This Row],[Erorr 2]]^2</f>
        <v>3.8643696399998942E-2</v>
      </c>
      <c r="P1237" s="82">
        <f>ABS(Table8[[#This Row],[Erorr 2]])</f>
        <v>0.19657999999999731</v>
      </c>
      <c r="Q1237" s="83">
        <f>Table8[[#This Row],[Abs Erorr 4]]/Table8[[#This Row],[Adj Close]]</f>
        <v>1.1887786264158083E-2</v>
      </c>
    </row>
    <row r="1238" spans="6:17" x14ac:dyDescent="0.25">
      <c r="F1238" s="50">
        <v>45259</v>
      </c>
      <c r="G1238" s="51">
        <v>16.7514</v>
      </c>
      <c r="H1238" s="82">
        <f t="shared" si="38"/>
        <v>16.345590000000001</v>
      </c>
      <c r="I1238" s="82">
        <f>(Table8[[#This Row],[Adj Close]]-Table8[[#This Row],[Forecast 3 Period]])</f>
        <v>0.40580999999999889</v>
      </c>
      <c r="J1238" s="82">
        <f>Table8[[#This Row],[Erorr ]]^2</f>
        <v>0.1646817560999991</v>
      </c>
      <c r="K1238" s="82">
        <f>ABS(Table8[[#This Row],[Erorr ]])</f>
        <v>0.40580999999999889</v>
      </c>
      <c r="L1238" s="83">
        <f>Table8[[#This Row],[Abs Erorr ]]/Table8[[#This Row],[Adj Close]]</f>
        <v>2.4225437873849284E-2</v>
      </c>
      <c r="M1238" s="85">
        <f t="shared" si="39"/>
        <v>16.347550000000002</v>
      </c>
      <c r="N1238" s="82">
        <f>(Table8[[#This Row],[Adj Close]]-Table8[[#This Row],[Forecast 6 Period ]])</f>
        <v>0.40384999999999849</v>
      </c>
      <c r="O1238" s="82">
        <f>Table8[[#This Row],[Erorr 2]]^2</f>
        <v>0.16309482249999877</v>
      </c>
      <c r="P1238" s="82">
        <f>ABS(Table8[[#This Row],[Erorr 2]])</f>
        <v>0.40384999999999849</v>
      </c>
      <c r="Q1238" s="83">
        <f>Table8[[#This Row],[Abs Erorr 4]]/Table8[[#This Row],[Adj Close]]</f>
        <v>2.4108432728010703E-2</v>
      </c>
    </row>
    <row r="1239" spans="6:17" x14ac:dyDescent="0.25">
      <c r="F1239" s="50">
        <v>45260</v>
      </c>
      <c r="G1239" s="51">
        <v>16.360299999999999</v>
      </c>
      <c r="H1239" s="82">
        <f t="shared" si="38"/>
        <v>16.52553</v>
      </c>
      <c r="I1239" s="82">
        <f>(Table8[[#This Row],[Adj Close]]-Table8[[#This Row],[Forecast 3 Period]])</f>
        <v>-0.1652300000000011</v>
      </c>
      <c r="J1239" s="82">
        <f>Table8[[#This Row],[Erorr ]]^2</f>
        <v>2.7300952900000362E-2</v>
      </c>
      <c r="K1239" s="82">
        <f>ABS(Table8[[#This Row],[Erorr ]])</f>
        <v>0.1652300000000011</v>
      </c>
      <c r="L1239" s="83">
        <f>Table8[[#This Row],[Abs Erorr ]]/Table8[[#This Row],[Adj Close]]</f>
        <v>1.0099448054131105E-2</v>
      </c>
      <c r="M1239" s="85">
        <f t="shared" si="39"/>
        <v>16.392530000000001</v>
      </c>
      <c r="N1239" s="82">
        <f>(Table8[[#This Row],[Adj Close]]-Table8[[#This Row],[Forecast 6 Period ]])</f>
        <v>-3.2230000000001979E-2</v>
      </c>
      <c r="O1239" s="82">
        <f>Table8[[#This Row],[Erorr 2]]^2</f>
        <v>1.0387729000001277E-3</v>
      </c>
      <c r="P1239" s="82">
        <f>ABS(Table8[[#This Row],[Erorr 2]])</f>
        <v>3.2230000000001979E-2</v>
      </c>
      <c r="Q1239" s="83">
        <f>Table8[[#This Row],[Abs Erorr 4]]/Table8[[#This Row],[Adj Close]]</f>
        <v>1.9700127748269887E-3</v>
      </c>
    </row>
    <row r="1240" spans="6:17" x14ac:dyDescent="0.25">
      <c r="F1240" s="50">
        <v>45261</v>
      </c>
      <c r="G1240" s="51">
        <v>17.690200000000001</v>
      </c>
      <c r="H1240" s="82">
        <f t="shared" si="38"/>
        <v>16.530429999999999</v>
      </c>
      <c r="I1240" s="82">
        <f>(Table8[[#This Row],[Adj Close]]-Table8[[#This Row],[Forecast 3 Period]])</f>
        <v>1.1597700000000017</v>
      </c>
      <c r="J1240" s="82">
        <f>Table8[[#This Row],[Erorr ]]^2</f>
        <v>1.345066452900004</v>
      </c>
      <c r="K1240" s="82">
        <f>ABS(Table8[[#This Row],[Erorr ]])</f>
        <v>1.1597700000000017</v>
      </c>
      <c r="L1240" s="83">
        <f>Table8[[#This Row],[Abs Erorr ]]/Table8[[#This Row],[Adj Close]]</f>
        <v>6.5560027585895117E-2</v>
      </c>
      <c r="M1240" s="85">
        <f t="shared" si="39"/>
        <v>16.425789999999999</v>
      </c>
      <c r="N1240" s="82">
        <f>(Table8[[#This Row],[Adj Close]]-Table8[[#This Row],[Forecast 6 Period ]])</f>
        <v>1.2644100000000016</v>
      </c>
      <c r="O1240" s="82">
        <f>Table8[[#This Row],[Erorr 2]]^2</f>
        <v>1.5987326481000039</v>
      </c>
      <c r="P1240" s="82">
        <f>ABS(Table8[[#This Row],[Erorr 2]])</f>
        <v>1.2644100000000016</v>
      </c>
      <c r="Q1240" s="83">
        <f>Table8[[#This Row],[Abs Erorr 4]]/Table8[[#This Row],[Adj Close]]</f>
        <v>7.1475167041638962E-2</v>
      </c>
    </row>
    <row r="1241" spans="6:17" x14ac:dyDescent="0.25">
      <c r="F1241" s="50">
        <v>45264</v>
      </c>
      <c r="G1241" s="51">
        <v>18.374700000000001</v>
      </c>
      <c r="H1241" s="82">
        <f t="shared" si="38"/>
        <v>17.009589999999999</v>
      </c>
      <c r="I1241" s="82">
        <f>(Table8[[#This Row],[Adj Close]]-Table8[[#This Row],[Forecast 3 Period]])</f>
        <v>1.3651100000000014</v>
      </c>
      <c r="J1241" s="82">
        <f>Table8[[#This Row],[Erorr ]]^2</f>
        <v>1.8635253121000037</v>
      </c>
      <c r="K1241" s="82">
        <f>ABS(Table8[[#This Row],[Erorr ]])</f>
        <v>1.3651100000000014</v>
      </c>
      <c r="L1241" s="83">
        <f>Table8[[#This Row],[Abs Erorr ]]/Table8[[#This Row],[Adj Close]]</f>
        <v>7.4292913625800761E-2</v>
      </c>
      <c r="M1241" s="85">
        <f t="shared" si="39"/>
        <v>16.711329999999997</v>
      </c>
      <c r="N1241" s="82">
        <f>(Table8[[#This Row],[Adj Close]]-Table8[[#This Row],[Forecast 6 Period ]])</f>
        <v>1.663370000000004</v>
      </c>
      <c r="O1241" s="82">
        <f>Table8[[#This Row],[Erorr 2]]^2</f>
        <v>2.7667997569000136</v>
      </c>
      <c r="P1241" s="82">
        <f>ABS(Table8[[#This Row],[Erorr 2]])</f>
        <v>1.663370000000004</v>
      </c>
      <c r="Q1241" s="83">
        <f>Table8[[#This Row],[Abs Erorr 4]]/Table8[[#This Row],[Adj Close]]</f>
        <v>9.0525015374400886E-2</v>
      </c>
    </row>
    <row r="1242" spans="6:17" x14ac:dyDescent="0.25">
      <c r="F1242" s="50">
        <v>45265</v>
      </c>
      <c r="G1242" s="51">
        <v>17.6706</v>
      </c>
      <c r="H1242" s="82">
        <f t="shared" si="38"/>
        <v>17.56503</v>
      </c>
      <c r="I1242" s="82">
        <f>(Table8[[#This Row],[Adj Close]]-Table8[[#This Row],[Forecast 3 Period]])</f>
        <v>0.10557000000000016</v>
      </c>
      <c r="J1242" s="82">
        <f>Table8[[#This Row],[Erorr ]]^2</f>
        <v>1.1145024900000034E-2</v>
      </c>
      <c r="K1242" s="82">
        <f>ABS(Table8[[#This Row],[Erorr ]])</f>
        <v>0.10557000000000016</v>
      </c>
      <c r="L1242" s="83">
        <f>Table8[[#This Row],[Abs Erorr ]]/Table8[[#This Row],[Adj Close]]</f>
        <v>5.9743302434552403E-3</v>
      </c>
      <c r="M1242" s="85">
        <f t="shared" si="39"/>
        <v>17.110310000000002</v>
      </c>
      <c r="N1242" s="82">
        <f>(Table8[[#This Row],[Adj Close]]-Table8[[#This Row],[Forecast 6 Period ]])</f>
        <v>0.5602899999999984</v>
      </c>
      <c r="O1242" s="82">
        <f>Table8[[#This Row],[Erorr 2]]^2</f>
        <v>0.31392488409999819</v>
      </c>
      <c r="P1242" s="82">
        <f>ABS(Table8[[#This Row],[Erorr 2]])</f>
        <v>0.5602899999999984</v>
      </c>
      <c r="Q1242" s="83">
        <f>Table8[[#This Row],[Abs Erorr 4]]/Table8[[#This Row],[Adj Close]]</f>
        <v>3.1707468903149773E-2</v>
      </c>
    </row>
    <row r="1243" spans="6:17" x14ac:dyDescent="0.25">
      <c r="F1243" s="50">
        <v>45266</v>
      </c>
      <c r="G1243" s="51">
        <v>17.807500000000001</v>
      </c>
      <c r="H1243" s="82">
        <f t="shared" si="38"/>
        <v>17.887709999999998</v>
      </c>
      <c r="I1243" s="82">
        <f>(Table8[[#This Row],[Adj Close]]-Table8[[#This Row],[Forecast 3 Period]])</f>
        <v>-8.020999999999745E-2</v>
      </c>
      <c r="J1243" s="82">
        <f>Table8[[#This Row],[Erorr ]]^2</f>
        <v>6.4336440999995907E-3</v>
      </c>
      <c r="K1243" s="82">
        <f>ABS(Table8[[#This Row],[Erorr ]])</f>
        <v>8.020999999999745E-2</v>
      </c>
      <c r="L1243" s="83">
        <f>Table8[[#This Row],[Abs Erorr ]]/Table8[[#This Row],[Adj Close]]</f>
        <v>4.5042819036921209E-3</v>
      </c>
      <c r="M1243" s="85">
        <f t="shared" si="39"/>
        <v>17.347930000000002</v>
      </c>
      <c r="N1243" s="82">
        <f>(Table8[[#This Row],[Adj Close]]-Table8[[#This Row],[Forecast 6 Period ]])</f>
        <v>0.45956999999999937</v>
      </c>
      <c r="O1243" s="82">
        <f>Table8[[#This Row],[Erorr 2]]^2</f>
        <v>0.21120458489999941</v>
      </c>
      <c r="P1243" s="82">
        <f>ABS(Table8[[#This Row],[Erorr 2]])</f>
        <v>0.45956999999999937</v>
      </c>
      <c r="Q1243" s="83">
        <f>Table8[[#This Row],[Abs Erorr 4]]/Table8[[#This Row],[Adj Close]]</f>
        <v>2.5807665309560541E-2</v>
      </c>
    </row>
    <row r="1244" spans="6:17" x14ac:dyDescent="0.25">
      <c r="F1244" s="50">
        <v>45267</v>
      </c>
      <c r="G1244" s="51">
        <v>17.797799999999999</v>
      </c>
      <c r="H1244" s="82">
        <f t="shared" si="38"/>
        <v>17.936589999999999</v>
      </c>
      <c r="I1244" s="82">
        <f>(Table8[[#This Row],[Adj Close]]-Table8[[#This Row],[Forecast 3 Period]])</f>
        <v>-0.13879000000000019</v>
      </c>
      <c r="J1244" s="82">
        <f>Table8[[#This Row],[Erorr ]]^2</f>
        <v>1.9262664100000052E-2</v>
      </c>
      <c r="K1244" s="82">
        <f>ABS(Table8[[#This Row],[Erorr ]])</f>
        <v>0.13879000000000019</v>
      </c>
      <c r="L1244" s="83">
        <f>Table8[[#This Row],[Abs Erorr ]]/Table8[[#This Row],[Adj Close]]</f>
        <v>7.7981548281248359E-3</v>
      </c>
      <c r="M1244" s="85">
        <f t="shared" si="39"/>
        <v>17.619769999999999</v>
      </c>
      <c r="N1244" s="82">
        <f>(Table8[[#This Row],[Adj Close]]-Table8[[#This Row],[Forecast 6 Period ]])</f>
        <v>0.17802999999999969</v>
      </c>
      <c r="O1244" s="82">
        <f>Table8[[#This Row],[Erorr 2]]^2</f>
        <v>3.169468089999989E-2</v>
      </c>
      <c r="P1244" s="82">
        <f>ABS(Table8[[#This Row],[Erorr 2]])</f>
        <v>0.17802999999999969</v>
      </c>
      <c r="Q1244" s="83">
        <f>Table8[[#This Row],[Abs Erorr 4]]/Table8[[#This Row],[Adj Close]]</f>
        <v>1.0002921709424744E-2</v>
      </c>
    </row>
    <row r="1245" spans="6:17" x14ac:dyDescent="0.25">
      <c r="F1245" s="50">
        <v>45268</v>
      </c>
      <c r="G1245" s="51">
        <v>17.827200000000001</v>
      </c>
      <c r="H1245" s="82">
        <f t="shared" si="38"/>
        <v>17.762549999999997</v>
      </c>
      <c r="I1245" s="82">
        <f>(Table8[[#This Row],[Adj Close]]-Table8[[#This Row],[Forecast 3 Period]])</f>
        <v>6.4650000000003871E-2</v>
      </c>
      <c r="J1245" s="82">
        <f>Table8[[#This Row],[Erorr ]]^2</f>
        <v>4.1796225000005002E-3</v>
      </c>
      <c r="K1245" s="82">
        <f>ABS(Table8[[#This Row],[Erorr ]])</f>
        <v>6.4650000000003871E-2</v>
      </c>
      <c r="L1245" s="83">
        <f>Table8[[#This Row],[Abs Erorr ]]/Table8[[#This Row],[Adj Close]]</f>
        <v>3.6264808831450741E-3</v>
      </c>
      <c r="M1245" s="85">
        <f t="shared" si="39"/>
        <v>17.735170000000004</v>
      </c>
      <c r="N1245" s="82">
        <f>(Table8[[#This Row],[Adj Close]]-Table8[[#This Row],[Forecast 6 Period ]])</f>
        <v>9.2029999999997614E-2</v>
      </c>
      <c r="O1245" s="82">
        <f>Table8[[#This Row],[Erorr 2]]^2</f>
        <v>8.4695208999995605E-3</v>
      </c>
      <c r="P1245" s="82">
        <f>ABS(Table8[[#This Row],[Erorr 2]])</f>
        <v>9.2029999999997614E-2</v>
      </c>
      <c r="Q1245" s="83">
        <f>Table8[[#This Row],[Abs Erorr 4]]/Table8[[#This Row],[Adj Close]]</f>
        <v>5.1623362053489956E-3</v>
      </c>
    </row>
    <row r="1246" spans="6:17" x14ac:dyDescent="0.25">
      <c r="F1246" s="50">
        <v>45271</v>
      </c>
      <c r="G1246" s="51">
        <v>17.915700000000001</v>
      </c>
      <c r="H1246" s="82">
        <f t="shared" si="38"/>
        <v>17.812470000000001</v>
      </c>
      <c r="I1246" s="82">
        <f>(Table8[[#This Row],[Adj Close]]-Table8[[#This Row],[Forecast 3 Period]])</f>
        <v>0.10322999999999993</v>
      </c>
      <c r="J1246" s="82">
        <f>Table8[[#This Row],[Erorr ]]^2</f>
        <v>1.0656432899999986E-2</v>
      </c>
      <c r="K1246" s="82">
        <f>ABS(Table8[[#This Row],[Erorr ]])</f>
        <v>0.10322999999999993</v>
      </c>
      <c r="L1246" s="83">
        <f>Table8[[#This Row],[Abs Erorr ]]/Table8[[#This Row],[Adj Close]]</f>
        <v>5.7619852978114125E-3</v>
      </c>
      <c r="M1246" s="85">
        <f t="shared" si="39"/>
        <v>17.827110000000001</v>
      </c>
      <c r="N1246" s="82">
        <f>(Table8[[#This Row],[Adj Close]]-Table8[[#This Row],[Forecast 6 Period ]])</f>
        <v>8.8589999999999947E-2</v>
      </c>
      <c r="O1246" s="82">
        <f>Table8[[#This Row],[Erorr 2]]^2</f>
        <v>7.8481880999999899E-3</v>
      </c>
      <c r="P1246" s="82">
        <f>ABS(Table8[[#This Row],[Erorr 2]])</f>
        <v>8.8589999999999947E-2</v>
      </c>
      <c r="Q1246" s="83">
        <f>Table8[[#This Row],[Abs Erorr 4]]/Table8[[#This Row],[Adj Close]]</f>
        <v>4.9448249300892482E-3</v>
      </c>
    </row>
    <row r="1247" spans="6:17" x14ac:dyDescent="0.25">
      <c r="F1247" s="50">
        <v>45272</v>
      </c>
      <c r="G1247" s="51">
        <v>17.453800000000001</v>
      </c>
      <c r="H1247" s="82">
        <f t="shared" si="38"/>
        <v>17.85378</v>
      </c>
      <c r="I1247" s="82">
        <f>(Table8[[#This Row],[Adj Close]]-Table8[[#This Row],[Forecast 3 Period]])</f>
        <v>-0.39997999999999934</v>
      </c>
      <c r="J1247" s="82">
        <f>Table8[[#This Row],[Erorr ]]^2</f>
        <v>0.15998400039999947</v>
      </c>
      <c r="K1247" s="82">
        <f>ABS(Table8[[#This Row],[Erorr ]])</f>
        <v>0.39997999999999934</v>
      </c>
      <c r="L1247" s="83">
        <f>Table8[[#This Row],[Abs Erorr ]]/Table8[[#This Row],[Adj Close]]</f>
        <v>2.2916499558835287E-2</v>
      </c>
      <c r="M1247" s="85">
        <f t="shared" si="39"/>
        <v>17.874169999999999</v>
      </c>
      <c r="N1247" s="82">
        <f>(Table8[[#This Row],[Adj Close]]-Table8[[#This Row],[Forecast 6 Period ]])</f>
        <v>-0.42036999999999836</v>
      </c>
      <c r="O1247" s="82">
        <f>Table8[[#This Row],[Erorr 2]]^2</f>
        <v>0.17671093689999862</v>
      </c>
      <c r="P1247" s="82">
        <f>ABS(Table8[[#This Row],[Erorr 2]])</f>
        <v>0.42036999999999836</v>
      </c>
      <c r="Q1247" s="83">
        <f>Table8[[#This Row],[Abs Erorr 4]]/Table8[[#This Row],[Adj Close]]</f>
        <v>2.4084726535195677E-2</v>
      </c>
    </row>
    <row r="1248" spans="6:17" x14ac:dyDescent="0.25">
      <c r="F1248" s="50">
        <v>45273</v>
      </c>
      <c r="G1248" s="51">
        <v>18.485700000000001</v>
      </c>
      <c r="H1248" s="82">
        <f t="shared" si="38"/>
        <v>17.70439</v>
      </c>
      <c r="I1248" s="82">
        <f>(Table8[[#This Row],[Adj Close]]-Table8[[#This Row],[Forecast 3 Period]])</f>
        <v>0.78131000000000128</v>
      </c>
      <c r="J1248" s="82">
        <f>Table8[[#This Row],[Erorr ]]^2</f>
        <v>0.61044531610000197</v>
      </c>
      <c r="K1248" s="82">
        <f>ABS(Table8[[#This Row],[Erorr ]])</f>
        <v>0.78131000000000128</v>
      </c>
      <c r="L1248" s="83">
        <f>Table8[[#This Row],[Abs Erorr ]]/Table8[[#This Row],[Adj Close]]</f>
        <v>4.2265643172830956E-2</v>
      </c>
      <c r="M1248" s="85">
        <f t="shared" si="39"/>
        <v>17.74671</v>
      </c>
      <c r="N1248" s="82">
        <f>(Table8[[#This Row],[Adj Close]]-Table8[[#This Row],[Forecast 6 Period ]])</f>
        <v>0.73899000000000115</v>
      </c>
      <c r="O1248" s="82">
        <f>Table8[[#This Row],[Erorr 2]]^2</f>
        <v>0.54610622010000165</v>
      </c>
      <c r="P1248" s="82">
        <f>ABS(Table8[[#This Row],[Erorr 2]])</f>
        <v>0.73899000000000115</v>
      </c>
      <c r="Q1248" s="83">
        <f>Table8[[#This Row],[Abs Erorr 4]]/Table8[[#This Row],[Adj Close]]</f>
        <v>3.9976306009510111E-2</v>
      </c>
    </row>
    <row r="1249" spans="6:17" x14ac:dyDescent="0.25">
      <c r="F1249" s="50">
        <v>45274</v>
      </c>
      <c r="G1249" s="51">
        <v>20.038499999999999</v>
      </c>
      <c r="H1249" s="82">
        <f t="shared" si="38"/>
        <v>18.005130000000001</v>
      </c>
      <c r="I1249" s="82">
        <f>(Table8[[#This Row],[Adj Close]]-Table8[[#This Row],[Forecast 3 Period]])</f>
        <v>2.0333699999999979</v>
      </c>
      <c r="J1249" s="82">
        <f>Table8[[#This Row],[Erorr ]]^2</f>
        <v>4.1345935568999916</v>
      </c>
      <c r="K1249" s="82">
        <f>ABS(Table8[[#This Row],[Erorr ]])</f>
        <v>2.0333699999999979</v>
      </c>
      <c r="L1249" s="83">
        <f>Table8[[#This Row],[Abs Erorr ]]/Table8[[#This Row],[Adj Close]]</f>
        <v>0.10147316415899384</v>
      </c>
      <c r="M1249" s="85">
        <f t="shared" si="39"/>
        <v>17.897010000000002</v>
      </c>
      <c r="N1249" s="82">
        <f>(Table8[[#This Row],[Adj Close]]-Table8[[#This Row],[Forecast 6 Period ]])</f>
        <v>2.1414899999999975</v>
      </c>
      <c r="O1249" s="82">
        <f>Table8[[#This Row],[Erorr 2]]^2</f>
        <v>4.5859794200999895</v>
      </c>
      <c r="P1249" s="82">
        <f>ABS(Table8[[#This Row],[Erorr 2]])</f>
        <v>2.1414899999999975</v>
      </c>
      <c r="Q1249" s="83">
        <f>Table8[[#This Row],[Abs Erorr 4]]/Table8[[#This Row],[Adj Close]]</f>
        <v>0.10686877760311388</v>
      </c>
    </row>
    <row r="1250" spans="6:17" x14ac:dyDescent="0.25">
      <c r="F1250" s="50">
        <v>45275</v>
      </c>
      <c r="G1250" s="51">
        <v>19.566700000000001</v>
      </c>
      <c r="H1250" s="82">
        <f t="shared" si="38"/>
        <v>18.797249999999998</v>
      </c>
      <c r="I1250" s="82">
        <f>(Table8[[#This Row],[Adj Close]]-Table8[[#This Row],[Forecast 3 Period]])</f>
        <v>0.76945000000000263</v>
      </c>
      <c r="J1250" s="82">
        <f>Table8[[#This Row],[Erorr ]]^2</f>
        <v>0.5920533025000041</v>
      </c>
      <c r="K1250" s="82">
        <f>ABS(Table8[[#This Row],[Erorr ]])</f>
        <v>0.76945000000000263</v>
      </c>
      <c r="L1250" s="83">
        <f>Table8[[#This Row],[Abs Erorr ]]/Table8[[#This Row],[Adj Close]]</f>
        <v>3.9324464523910654E-2</v>
      </c>
      <c r="M1250" s="85">
        <f t="shared" si="39"/>
        <v>18.341239999999999</v>
      </c>
      <c r="N1250" s="82">
        <f>(Table8[[#This Row],[Adj Close]]-Table8[[#This Row],[Forecast 6 Period ]])</f>
        <v>1.2254600000000018</v>
      </c>
      <c r="O1250" s="82">
        <f>Table8[[#This Row],[Erorr 2]]^2</f>
        <v>1.5017522116000044</v>
      </c>
      <c r="P1250" s="82">
        <f>ABS(Table8[[#This Row],[Erorr 2]])</f>
        <v>1.2254600000000018</v>
      </c>
      <c r="Q1250" s="83">
        <f>Table8[[#This Row],[Abs Erorr 4]]/Table8[[#This Row],[Adj Close]]</f>
        <v>6.262987626937612E-2</v>
      </c>
    </row>
    <row r="1251" spans="6:17" x14ac:dyDescent="0.25">
      <c r="F1251" s="50">
        <v>45278</v>
      </c>
      <c r="G1251" s="51">
        <v>18.043500000000002</v>
      </c>
      <c r="H1251" s="82">
        <f t="shared" si="38"/>
        <v>19.383939999999999</v>
      </c>
      <c r="I1251" s="82">
        <f>(Table8[[#This Row],[Adj Close]]-Table8[[#This Row],[Forecast 3 Period]])</f>
        <v>-1.3404399999999974</v>
      </c>
      <c r="J1251" s="82">
        <f>Table8[[#This Row],[Erorr ]]^2</f>
        <v>1.7967793935999932</v>
      </c>
      <c r="K1251" s="82">
        <f>ABS(Table8[[#This Row],[Erorr ]])</f>
        <v>1.3404399999999974</v>
      </c>
      <c r="L1251" s="83">
        <f>Table8[[#This Row],[Abs Erorr ]]/Table8[[#This Row],[Adj Close]]</f>
        <v>7.4289356277883856E-2</v>
      </c>
      <c r="M1251" s="85">
        <f t="shared" si="39"/>
        <v>18.683230000000002</v>
      </c>
      <c r="N1251" s="82">
        <f>(Table8[[#This Row],[Adj Close]]-Table8[[#This Row],[Forecast 6 Period ]])</f>
        <v>-0.63973000000000013</v>
      </c>
      <c r="O1251" s="82">
        <f>Table8[[#This Row],[Erorr 2]]^2</f>
        <v>0.40925447290000017</v>
      </c>
      <c r="P1251" s="82">
        <f>ABS(Table8[[#This Row],[Erorr 2]])</f>
        <v>0.63973000000000013</v>
      </c>
      <c r="Q1251" s="83">
        <f>Table8[[#This Row],[Abs Erorr 4]]/Table8[[#This Row],[Adj Close]]</f>
        <v>3.5454872945936217E-2</v>
      </c>
    </row>
    <row r="1252" spans="6:17" x14ac:dyDescent="0.25">
      <c r="F1252" s="50">
        <v>45279</v>
      </c>
      <c r="G1252" s="51">
        <v>18.416899999999998</v>
      </c>
      <c r="H1252" s="82">
        <f t="shared" si="38"/>
        <v>19.098960000000002</v>
      </c>
      <c r="I1252" s="82">
        <f>(Table8[[#This Row],[Adj Close]]-Table8[[#This Row],[Forecast 3 Period]])</f>
        <v>-0.68206000000000344</v>
      </c>
      <c r="J1252" s="82">
        <f>Table8[[#This Row],[Erorr ]]^2</f>
        <v>0.46520584360000472</v>
      </c>
      <c r="K1252" s="82">
        <f>ABS(Table8[[#This Row],[Erorr ]])</f>
        <v>0.68206000000000344</v>
      </c>
      <c r="L1252" s="83">
        <f>Table8[[#This Row],[Abs Erorr ]]/Table8[[#This Row],[Adj Close]]</f>
        <v>3.7034462911782307E-2</v>
      </c>
      <c r="M1252" s="85">
        <f t="shared" si="39"/>
        <v>18.763830000000002</v>
      </c>
      <c r="N1252" s="82">
        <f>(Table8[[#This Row],[Adj Close]]-Table8[[#This Row],[Forecast 6 Period ]])</f>
        <v>-0.34693000000000396</v>
      </c>
      <c r="O1252" s="82">
        <f>Table8[[#This Row],[Erorr 2]]^2</f>
        <v>0.12036042490000275</v>
      </c>
      <c r="P1252" s="82">
        <f>ABS(Table8[[#This Row],[Erorr 2]])</f>
        <v>0.34693000000000396</v>
      </c>
      <c r="Q1252" s="83">
        <f>Table8[[#This Row],[Abs Erorr 4]]/Table8[[#This Row],[Adj Close]]</f>
        <v>1.8837589388007971E-2</v>
      </c>
    </row>
    <row r="1253" spans="6:17" x14ac:dyDescent="0.25">
      <c r="F1253" s="50">
        <v>45280</v>
      </c>
      <c r="G1253" s="51">
        <v>17.630700000000001</v>
      </c>
      <c r="H1253" s="82">
        <f t="shared" si="38"/>
        <v>18.649819999999998</v>
      </c>
      <c r="I1253" s="82">
        <f>(Table8[[#This Row],[Adj Close]]-Table8[[#This Row],[Forecast 3 Period]])</f>
        <v>-1.0191199999999974</v>
      </c>
      <c r="J1253" s="82">
        <f>Table8[[#This Row],[Erorr ]]^2</f>
        <v>1.0386055743999947</v>
      </c>
      <c r="K1253" s="82">
        <f>ABS(Table8[[#This Row],[Erorr ]])</f>
        <v>1.0191199999999974</v>
      </c>
      <c r="L1253" s="83">
        <f>Table8[[#This Row],[Abs Erorr ]]/Table8[[#This Row],[Adj Close]]</f>
        <v>5.7803717379343832E-2</v>
      </c>
      <c r="M1253" s="85">
        <f t="shared" si="39"/>
        <v>18.80707</v>
      </c>
      <c r="N1253" s="82">
        <f>(Table8[[#This Row],[Adj Close]]-Table8[[#This Row],[Forecast 6 Period ]])</f>
        <v>-1.1763699999999986</v>
      </c>
      <c r="O1253" s="82">
        <f>Table8[[#This Row],[Erorr 2]]^2</f>
        <v>1.3838463768999967</v>
      </c>
      <c r="P1253" s="82">
        <f>ABS(Table8[[#This Row],[Erorr 2]])</f>
        <v>1.1763699999999986</v>
      </c>
      <c r="Q1253" s="83">
        <f>Table8[[#This Row],[Abs Erorr 4]]/Table8[[#This Row],[Adj Close]]</f>
        <v>6.6722818719619673E-2</v>
      </c>
    </row>
    <row r="1254" spans="6:17" x14ac:dyDescent="0.25">
      <c r="F1254" s="50">
        <v>45281</v>
      </c>
      <c r="G1254" s="51">
        <v>18.878799999999998</v>
      </c>
      <c r="H1254" s="82">
        <f t="shared" si="38"/>
        <v>17.990400000000001</v>
      </c>
      <c r="I1254" s="82">
        <f>(Table8[[#This Row],[Adj Close]]-Table8[[#This Row],[Forecast 3 Period]])</f>
        <v>0.88839999999999719</v>
      </c>
      <c r="J1254" s="82">
        <f>Table8[[#This Row],[Erorr ]]^2</f>
        <v>0.78925455999999505</v>
      </c>
      <c r="K1254" s="82">
        <f>ABS(Table8[[#This Row],[Erorr ]])</f>
        <v>0.88839999999999719</v>
      </c>
      <c r="L1254" s="83">
        <f>Table8[[#This Row],[Abs Erorr ]]/Table8[[#This Row],[Adj Close]]</f>
        <v>4.7058075725151881E-2</v>
      </c>
      <c r="M1254" s="85">
        <f t="shared" si="39"/>
        <v>18.58398</v>
      </c>
      <c r="N1254" s="82">
        <f>(Table8[[#This Row],[Adj Close]]-Table8[[#This Row],[Forecast 6 Period ]])</f>
        <v>0.29481999999999786</v>
      </c>
      <c r="O1254" s="82">
        <f>Table8[[#This Row],[Erorr 2]]^2</f>
        <v>8.6918832399998744E-2</v>
      </c>
      <c r="P1254" s="82">
        <f>ABS(Table8[[#This Row],[Erorr 2]])</f>
        <v>0.29481999999999786</v>
      </c>
      <c r="Q1254" s="83">
        <f>Table8[[#This Row],[Abs Erorr 4]]/Table8[[#This Row],[Adj Close]]</f>
        <v>1.5616458673220644E-2</v>
      </c>
    </row>
    <row r="1255" spans="6:17" x14ac:dyDescent="0.25">
      <c r="F1255" s="50">
        <v>45282</v>
      </c>
      <c r="G1255" s="51">
        <v>18.269500000000001</v>
      </c>
      <c r="H1255" s="82">
        <f t="shared" si="38"/>
        <v>18.3658</v>
      </c>
      <c r="I1255" s="82">
        <f>(Table8[[#This Row],[Adj Close]]-Table8[[#This Row],[Forecast 3 Period]])</f>
        <v>-9.6299999999999386E-2</v>
      </c>
      <c r="J1255" s="82">
        <f>Table8[[#This Row],[Erorr ]]^2</f>
        <v>9.2736899999998814E-3</v>
      </c>
      <c r="K1255" s="82">
        <f>ABS(Table8[[#This Row],[Erorr ]])</f>
        <v>9.6299999999999386E-2</v>
      </c>
      <c r="L1255" s="83">
        <f>Table8[[#This Row],[Abs Erorr ]]/Table8[[#This Row],[Adj Close]]</f>
        <v>5.2710802156599457E-3</v>
      </c>
      <c r="M1255" s="85">
        <f t="shared" si="39"/>
        <v>18.554500000000001</v>
      </c>
      <c r="N1255" s="82">
        <f>(Table8[[#This Row],[Adj Close]]-Table8[[#This Row],[Forecast 6 Period ]])</f>
        <v>-0.28500000000000014</v>
      </c>
      <c r="O1255" s="82">
        <f>Table8[[#This Row],[Erorr 2]]^2</f>
        <v>8.1225000000000075E-2</v>
      </c>
      <c r="P1255" s="82">
        <f>ABS(Table8[[#This Row],[Erorr 2]])</f>
        <v>0.28500000000000014</v>
      </c>
      <c r="Q1255" s="83">
        <f>Table8[[#This Row],[Abs Erorr 4]]/Table8[[#This Row],[Adj Close]]</f>
        <v>1.5599770108651037E-2</v>
      </c>
    </row>
    <row r="1256" spans="6:17" x14ac:dyDescent="0.25">
      <c r="F1256" s="50">
        <v>45286</v>
      </c>
      <c r="G1256" s="51">
        <v>18.397200000000002</v>
      </c>
      <c r="H1256" s="82">
        <f t="shared" si="38"/>
        <v>18.260649999999998</v>
      </c>
      <c r="I1256" s="82">
        <f>(Table8[[#This Row],[Adj Close]]-Table8[[#This Row],[Forecast 3 Period]])</f>
        <v>0.13655000000000328</v>
      </c>
      <c r="J1256" s="82">
        <f>Table8[[#This Row],[Erorr ]]^2</f>
        <v>1.8645902500000897E-2</v>
      </c>
      <c r="K1256" s="82">
        <f>ABS(Table8[[#This Row],[Erorr ]])</f>
        <v>0.13655000000000328</v>
      </c>
      <c r="L1256" s="83">
        <f>Table8[[#This Row],[Abs Erorr ]]/Table8[[#This Row],[Adj Close]]</f>
        <v>7.4223251364339826E-3</v>
      </c>
      <c r="M1256" s="85">
        <f t="shared" si="39"/>
        <v>18.400199999999998</v>
      </c>
      <c r="N1256" s="82">
        <f>(Table8[[#This Row],[Adj Close]]-Table8[[#This Row],[Forecast 6 Period ]])</f>
        <v>-2.999999999996561E-3</v>
      </c>
      <c r="O1256" s="82">
        <f>Table8[[#This Row],[Erorr 2]]^2</f>
        <v>8.9999999999793665E-6</v>
      </c>
      <c r="P1256" s="82">
        <f>ABS(Table8[[#This Row],[Erorr 2]])</f>
        <v>2.999999999996561E-3</v>
      </c>
      <c r="Q1256" s="83">
        <f>Table8[[#This Row],[Abs Erorr 4]]/Table8[[#This Row],[Adj Close]]</f>
        <v>1.6306829300092191E-4</v>
      </c>
    </row>
    <row r="1257" spans="6:17" x14ac:dyDescent="0.25">
      <c r="F1257" s="50">
        <v>45287</v>
      </c>
      <c r="G1257" s="51">
        <v>18.5152</v>
      </c>
      <c r="H1257" s="82">
        <f t="shared" si="38"/>
        <v>18.50337</v>
      </c>
      <c r="I1257" s="82">
        <f>(Table8[[#This Row],[Adj Close]]-Table8[[#This Row],[Forecast 3 Period]])</f>
        <v>1.1829999999999785E-2</v>
      </c>
      <c r="J1257" s="82">
        <f>Table8[[#This Row],[Erorr ]]^2</f>
        <v>1.3994889999999492E-4</v>
      </c>
      <c r="K1257" s="82">
        <f>ABS(Table8[[#This Row],[Erorr ]])</f>
        <v>1.1829999999999785E-2</v>
      </c>
      <c r="L1257" s="83">
        <f>Table8[[#This Row],[Abs Erorr ]]/Table8[[#This Row],[Adj Close]]</f>
        <v>6.389344970618619E-4</v>
      </c>
      <c r="M1257" s="85">
        <f t="shared" si="39"/>
        <v>18.281280000000002</v>
      </c>
      <c r="N1257" s="82">
        <f>(Table8[[#This Row],[Adj Close]]-Table8[[#This Row],[Forecast 6 Period ]])</f>
        <v>0.23391999999999769</v>
      </c>
      <c r="O1257" s="82">
        <f>Table8[[#This Row],[Erorr 2]]^2</f>
        <v>5.4718566399998919E-2</v>
      </c>
      <c r="P1257" s="82">
        <f>ABS(Table8[[#This Row],[Erorr 2]])</f>
        <v>0.23391999999999769</v>
      </c>
      <c r="Q1257" s="83">
        <f>Table8[[#This Row],[Abs Erorr 4]]/Table8[[#This Row],[Adj Close]]</f>
        <v>1.2633944002765171E-2</v>
      </c>
    </row>
    <row r="1258" spans="6:17" x14ac:dyDescent="0.25">
      <c r="F1258" s="50">
        <v>45288</v>
      </c>
      <c r="G1258" s="51">
        <v>18.731400000000001</v>
      </c>
      <c r="H1258" s="82">
        <f t="shared" si="38"/>
        <v>18.406089999999999</v>
      </c>
      <c r="I1258" s="82">
        <f>(Table8[[#This Row],[Adj Close]]-Table8[[#This Row],[Forecast 3 Period]])</f>
        <v>0.32531000000000176</v>
      </c>
      <c r="J1258" s="82">
        <f>Table8[[#This Row],[Erorr ]]^2</f>
        <v>0.10582659610000114</v>
      </c>
      <c r="K1258" s="82">
        <f>ABS(Table8[[#This Row],[Erorr ]])</f>
        <v>0.32531000000000176</v>
      </c>
      <c r="L1258" s="83">
        <f>Table8[[#This Row],[Abs Erorr ]]/Table8[[#This Row],[Adj Close]]</f>
        <v>1.7367094824732896E-2</v>
      </c>
      <c r="M1258" s="85">
        <f t="shared" si="39"/>
        <v>18.416900000000002</v>
      </c>
      <c r="N1258" s="82">
        <f>(Table8[[#This Row],[Adj Close]]-Table8[[#This Row],[Forecast 6 Period ]])</f>
        <v>0.31449999999999889</v>
      </c>
      <c r="O1258" s="82">
        <f>Table8[[#This Row],[Erorr 2]]^2</f>
        <v>9.8910249999999297E-2</v>
      </c>
      <c r="P1258" s="82">
        <f>ABS(Table8[[#This Row],[Erorr 2]])</f>
        <v>0.31449999999999889</v>
      </c>
      <c r="Q1258" s="83">
        <f>Table8[[#This Row],[Abs Erorr 4]]/Table8[[#This Row],[Adj Close]]</f>
        <v>1.6789989002423678E-2</v>
      </c>
    </row>
    <row r="1259" spans="6:17" x14ac:dyDescent="0.25">
      <c r="F1259" s="50">
        <v>45289</v>
      </c>
      <c r="G1259" s="51">
        <v>18.475899999999999</v>
      </c>
      <c r="H1259" s="82">
        <f t="shared" si="38"/>
        <v>18.566279999999999</v>
      </c>
      <c r="I1259" s="82">
        <f>(Table8[[#This Row],[Adj Close]]-Table8[[#This Row],[Forecast 3 Period]])</f>
        <v>-9.0379999999999683E-2</v>
      </c>
      <c r="J1259" s="82">
        <f>Table8[[#This Row],[Erorr ]]^2</f>
        <v>8.1685443999999427E-3</v>
      </c>
      <c r="K1259" s="82">
        <f>ABS(Table8[[#This Row],[Erorr ]])</f>
        <v>9.0379999999999683E-2</v>
      </c>
      <c r="L1259" s="83">
        <f>Table8[[#This Row],[Abs Erorr ]]/Table8[[#This Row],[Adj Close]]</f>
        <v>4.8917779377459112E-3</v>
      </c>
      <c r="M1259" s="85">
        <f t="shared" si="39"/>
        <v>18.433609999999998</v>
      </c>
      <c r="N1259" s="82">
        <f>(Table8[[#This Row],[Adj Close]]-Table8[[#This Row],[Forecast 6 Period ]])</f>
        <v>4.2290000000001271E-2</v>
      </c>
      <c r="O1259" s="82">
        <f>Table8[[#This Row],[Erorr 2]]^2</f>
        <v>1.7884441000001075E-3</v>
      </c>
      <c r="P1259" s="82">
        <f>ABS(Table8[[#This Row],[Erorr 2]])</f>
        <v>4.2290000000001271E-2</v>
      </c>
      <c r="Q1259" s="83">
        <f>Table8[[#This Row],[Abs Erorr 4]]/Table8[[#This Row],[Adj Close]]</f>
        <v>2.2889277382969852E-3</v>
      </c>
    </row>
    <row r="1260" spans="6:17" x14ac:dyDescent="0.25">
      <c r="F1260" s="50">
        <v>45293</v>
      </c>
      <c r="G1260" s="51">
        <v>18.328499999999998</v>
      </c>
      <c r="H1260" s="82">
        <f t="shared" si="38"/>
        <v>18.564339999999998</v>
      </c>
      <c r="I1260" s="82">
        <f>(Table8[[#This Row],[Adj Close]]-Table8[[#This Row],[Forecast 3 Period]])</f>
        <v>-0.23583999999999961</v>
      </c>
      <c r="J1260" s="82">
        <f>Table8[[#This Row],[Erorr ]]^2</f>
        <v>5.5620505599999814E-2</v>
      </c>
      <c r="K1260" s="82">
        <f>ABS(Table8[[#This Row],[Erorr ]])</f>
        <v>0.23583999999999961</v>
      </c>
      <c r="L1260" s="83">
        <f>Table8[[#This Row],[Abs Erorr ]]/Table8[[#This Row],[Adj Close]]</f>
        <v>1.2867392312518735E-2</v>
      </c>
      <c r="M1260" s="85">
        <f t="shared" si="39"/>
        <v>18.53877</v>
      </c>
      <c r="N1260" s="82">
        <f>(Table8[[#This Row],[Adj Close]]-Table8[[#This Row],[Forecast 6 Period ]])</f>
        <v>-0.21027000000000129</v>
      </c>
      <c r="O1260" s="82">
        <f>Table8[[#This Row],[Erorr 2]]^2</f>
        <v>4.4213472900000543E-2</v>
      </c>
      <c r="P1260" s="82">
        <f>ABS(Table8[[#This Row],[Erorr 2]])</f>
        <v>0.21027000000000129</v>
      </c>
      <c r="Q1260" s="83">
        <f>Table8[[#This Row],[Abs Erorr 4]]/Table8[[#This Row],[Adj Close]]</f>
        <v>1.1472297242000235E-2</v>
      </c>
    </row>
    <row r="1261" spans="6:17" x14ac:dyDescent="0.25">
      <c r="F1261" s="50">
        <v>45294</v>
      </c>
      <c r="G1261" s="51">
        <v>17.208100000000002</v>
      </c>
      <c r="H1261" s="82">
        <f t="shared" si="38"/>
        <v>18.493589999999998</v>
      </c>
      <c r="I1261" s="82">
        <f>(Table8[[#This Row],[Adj Close]]-Table8[[#This Row],[Forecast 3 Period]])</f>
        <v>-1.2854899999999958</v>
      </c>
      <c r="J1261" s="82">
        <f>Table8[[#This Row],[Erorr ]]^2</f>
        <v>1.6524845400999892</v>
      </c>
      <c r="K1261" s="82">
        <f>ABS(Table8[[#This Row],[Erorr ]])</f>
        <v>1.2854899999999958</v>
      </c>
      <c r="L1261" s="83">
        <f>Table8[[#This Row],[Abs Erorr ]]/Table8[[#This Row],[Adj Close]]</f>
        <v>7.4702610979712786E-2</v>
      </c>
      <c r="M1261" s="85">
        <f t="shared" si="39"/>
        <v>18.476870000000002</v>
      </c>
      <c r="N1261" s="82">
        <f>(Table8[[#This Row],[Adj Close]]-Table8[[#This Row],[Forecast 6 Period ]])</f>
        <v>-1.26877</v>
      </c>
      <c r="O1261" s="82">
        <f>Table8[[#This Row],[Erorr 2]]^2</f>
        <v>1.6097773128999999</v>
      </c>
      <c r="P1261" s="82">
        <f>ABS(Table8[[#This Row],[Erorr 2]])</f>
        <v>1.26877</v>
      </c>
      <c r="Q1261" s="83">
        <f>Table8[[#This Row],[Abs Erorr 4]]/Table8[[#This Row],[Adj Close]]</f>
        <v>7.3730975528966E-2</v>
      </c>
    </row>
    <row r="1262" spans="6:17" x14ac:dyDescent="0.25">
      <c r="F1262" s="50">
        <v>45295</v>
      </c>
      <c r="G1262" s="51">
        <v>16.6479</v>
      </c>
      <c r="H1262" s="82">
        <f t="shared" si="38"/>
        <v>17.92456</v>
      </c>
      <c r="I1262" s="82">
        <f>(Table8[[#This Row],[Adj Close]]-Table8[[#This Row],[Forecast 3 Period]])</f>
        <v>-1.2766599999999997</v>
      </c>
      <c r="J1262" s="82">
        <f>Table8[[#This Row],[Erorr ]]^2</f>
        <v>1.6298607555999991</v>
      </c>
      <c r="K1262" s="82">
        <f>ABS(Table8[[#This Row],[Erorr ]])</f>
        <v>1.2766599999999997</v>
      </c>
      <c r="L1262" s="83">
        <f>Table8[[#This Row],[Abs Erorr ]]/Table8[[#This Row],[Adj Close]]</f>
        <v>7.6685948377873472E-2</v>
      </c>
      <c r="M1262" s="85">
        <f t="shared" si="39"/>
        <v>18.240020000000001</v>
      </c>
      <c r="N1262" s="82">
        <f>(Table8[[#This Row],[Adj Close]]-Table8[[#This Row],[Forecast 6 Period ]])</f>
        <v>-1.5921200000000013</v>
      </c>
      <c r="O1262" s="82">
        <f>Table8[[#This Row],[Erorr 2]]^2</f>
        <v>2.5348460944000042</v>
      </c>
      <c r="P1262" s="82">
        <f>ABS(Table8[[#This Row],[Erorr 2]])</f>
        <v>1.5921200000000013</v>
      </c>
      <c r="Q1262" s="83">
        <f>Table8[[#This Row],[Abs Erorr 4]]/Table8[[#This Row],[Adj Close]]</f>
        <v>9.5634884880375387E-2</v>
      </c>
    </row>
    <row r="1263" spans="6:17" x14ac:dyDescent="0.25">
      <c r="F1263" s="50">
        <v>45296</v>
      </c>
      <c r="G1263" s="51">
        <v>16.608599999999999</v>
      </c>
      <c r="H1263" s="82">
        <f t="shared" si="38"/>
        <v>17.320139999999999</v>
      </c>
      <c r="I1263" s="82">
        <f>(Table8[[#This Row],[Adj Close]]-Table8[[#This Row],[Forecast 3 Period]])</f>
        <v>-0.7115399999999994</v>
      </c>
      <c r="J1263" s="82">
        <f>Table8[[#This Row],[Erorr ]]^2</f>
        <v>0.50628917159999909</v>
      </c>
      <c r="K1263" s="82">
        <f>ABS(Table8[[#This Row],[Erorr ]])</f>
        <v>0.7115399999999994</v>
      </c>
      <c r="L1263" s="83">
        <f>Table8[[#This Row],[Abs Erorr ]]/Table8[[#This Row],[Adj Close]]</f>
        <v>4.2841660344640695E-2</v>
      </c>
      <c r="M1263" s="85">
        <f t="shared" si="39"/>
        <v>17.856740000000002</v>
      </c>
      <c r="N1263" s="82">
        <f>(Table8[[#This Row],[Adj Close]]-Table8[[#This Row],[Forecast 6 Period ]])</f>
        <v>-1.2481400000000029</v>
      </c>
      <c r="O1263" s="82">
        <f>Table8[[#This Row],[Erorr 2]]^2</f>
        <v>1.5578534596000073</v>
      </c>
      <c r="P1263" s="82">
        <f>ABS(Table8[[#This Row],[Erorr 2]])</f>
        <v>1.2481400000000029</v>
      </c>
      <c r="Q1263" s="83">
        <f>Table8[[#This Row],[Abs Erorr 4]]/Table8[[#This Row],[Adj Close]]</f>
        <v>7.5150223378250003E-2</v>
      </c>
    </row>
    <row r="1264" spans="6:17" x14ac:dyDescent="0.25">
      <c r="F1264" s="50">
        <v>45299</v>
      </c>
      <c r="G1264" s="51">
        <v>17.031199999999998</v>
      </c>
      <c r="H1264" s="82">
        <f t="shared" si="38"/>
        <v>16.800240000000002</v>
      </c>
      <c r="I1264" s="82">
        <f>(Table8[[#This Row],[Adj Close]]-Table8[[#This Row],[Forecast 3 Period]])</f>
        <v>0.23095999999999606</v>
      </c>
      <c r="J1264" s="82">
        <f>Table8[[#This Row],[Erorr ]]^2</f>
        <v>5.334252159999818E-2</v>
      </c>
      <c r="K1264" s="82">
        <f>ABS(Table8[[#This Row],[Erorr ]])</f>
        <v>0.23095999999999606</v>
      </c>
      <c r="L1264" s="83">
        <f>Table8[[#This Row],[Abs Erorr ]]/Table8[[#This Row],[Adj Close]]</f>
        <v>1.3560993940532439E-2</v>
      </c>
      <c r="M1264" s="85">
        <f t="shared" si="39"/>
        <v>17.47935</v>
      </c>
      <c r="N1264" s="82">
        <f>(Table8[[#This Row],[Adj Close]]-Table8[[#This Row],[Forecast 6 Period ]])</f>
        <v>-0.44815000000000182</v>
      </c>
      <c r="O1264" s="82">
        <f>Table8[[#This Row],[Erorr 2]]^2</f>
        <v>0.20083842250000164</v>
      </c>
      <c r="P1264" s="82">
        <f>ABS(Table8[[#This Row],[Erorr 2]])</f>
        <v>0.44815000000000182</v>
      </c>
      <c r="Q1264" s="83">
        <f>Table8[[#This Row],[Abs Erorr 4]]/Table8[[#This Row],[Adj Close]]</f>
        <v>2.6313471745972209E-2</v>
      </c>
    </row>
    <row r="1265" spans="6:17" x14ac:dyDescent="0.25">
      <c r="F1265" s="50">
        <v>45300</v>
      </c>
      <c r="G1265" s="51">
        <v>16.864100000000001</v>
      </c>
      <c r="H1265" s="82">
        <f t="shared" si="38"/>
        <v>16.789429999999999</v>
      </c>
      <c r="I1265" s="82">
        <f>(Table8[[#This Row],[Adj Close]]-Table8[[#This Row],[Forecast 3 Period]])</f>
        <v>7.4670000000001124E-2</v>
      </c>
      <c r="J1265" s="82">
        <f>Table8[[#This Row],[Erorr ]]^2</f>
        <v>5.5756089000001683E-3</v>
      </c>
      <c r="K1265" s="82">
        <f>ABS(Table8[[#This Row],[Erorr ]])</f>
        <v>7.4670000000001124E-2</v>
      </c>
      <c r="L1265" s="83">
        <f>Table8[[#This Row],[Abs Erorr ]]/Table8[[#This Row],[Adj Close]]</f>
        <v>4.4277488866883569E-3</v>
      </c>
      <c r="M1265" s="85">
        <f t="shared" si="39"/>
        <v>17.179600000000001</v>
      </c>
      <c r="N1265" s="82">
        <f>(Table8[[#This Row],[Adj Close]]-Table8[[#This Row],[Forecast 6 Period ]])</f>
        <v>-0.31550000000000011</v>
      </c>
      <c r="O1265" s="82">
        <f>Table8[[#This Row],[Erorr 2]]^2</f>
        <v>9.9540250000000066E-2</v>
      </c>
      <c r="P1265" s="82">
        <f>ABS(Table8[[#This Row],[Erorr 2]])</f>
        <v>0.31550000000000011</v>
      </c>
      <c r="Q1265" s="83">
        <f>Table8[[#This Row],[Abs Erorr 4]]/Table8[[#This Row],[Adj Close]]</f>
        <v>1.8708380524309041E-2</v>
      </c>
    </row>
    <row r="1266" spans="6:17" x14ac:dyDescent="0.25">
      <c r="F1266" s="50">
        <v>45301</v>
      </c>
      <c r="G1266" s="51">
        <v>17.0017</v>
      </c>
      <c r="H1266" s="82">
        <f t="shared" si="38"/>
        <v>16.837579999999999</v>
      </c>
      <c r="I1266" s="82">
        <f>(Table8[[#This Row],[Adj Close]]-Table8[[#This Row],[Forecast 3 Period]])</f>
        <v>0.16412000000000049</v>
      </c>
      <c r="J1266" s="82">
        <f>Table8[[#This Row],[Erorr ]]^2</f>
        <v>2.693537440000016E-2</v>
      </c>
      <c r="K1266" s="82">
        <f>ABS(Table8[[#This Row],[Erorr ]])</f>
        <v>0.16412000000000049</v>
      </c>
      <c r="L1266" s="83">
        <f>Table8[[#This Row],[Abs Erorr ]]/Table8[[#This Row],[Adj Close]]</f>
        <v>9.6531523318256693E-3</v>
      </c>
      <c r="M1266" s="85">
        <f t="shared" si="39"/>
        <v>16.984020000000001</v>
      </c>
      <c r="N1266" s="82">
        <f>(Table8[[#This Row],[Adj Close]]-Table8[[#This Row],[Forecast 6 Period ]])</f>
        <v>1.7679999999998586E-2</v>
      </c>
      <c r="O1266" s="82">
        <f>Table8[[#This Row],[Erorr 2]]^2</f>
        <v>3.1258239999994999E-4</v>
      </c>
      <c r="P1266" s="82">
        <f>ABS(Table8[[#This Row],[Erorr 2]])</f>
        <v>1.7679999999998586E-2</v>
      </c>
      <c r="Q1266" s="83">
        <f>Table8[[#This Row],[Abs Erorr 4]]/Table8[[#This Row],[Adj Close]]</f>
        <v>1.0398960103988769E-3</v>
      </c>
    </row>
    <row r="1267" spans="6:17" x14ac:dyDescent="0.25">
      <c r="F1267" s="50">
        <v>45302</v>
      </c>
      <c r="G1267" s="51">
        <v>16.6676</v>
      </c>
      <c r="H1267" s="82">
        <f t="shared" si="38"/>
        <v>16.969269999999998</v>
      </c>
      <c r="I1267" s="82">
        <f>(Table8[[#This Row],[Adj Close]]-Table8[[#This Row],[Forecast 3 Period]])</f>
        <v>-0.30166999999999788</v>
      </c>
      <c r="J1267" s="82">
        <f>Table8[[#This Row],[Erorr ]]^2</f>
        <v>9.1004788899998718E-2</v>
      </c>
      <c r="K1267" s="82">
        <f>ABS(Table8[[#This Row],[Erorr ]])</f>
        <v>0.30166999999999788</v>
      </c>
      <c r="L1267" s="83">
        <f>Table8[[#This Row],[Abs Erorr ]]/Table8[[#This Row],[Adj Close]]</f>
        <v>1.8099186445558923E-2</v>
      </c>
      <c r="M1267" s="85">
        <f t="shared" si="39"/>
        <v>16.88672</v>
      </c>
      <c r="N1267" s="82">
        <f>(Table8[[#This Row],[Adj Close]]-Table8[[#This Row],[Forecast 6 Period ]])</f>
        <v>-0.2191200000000002</v>
      </c>
      <c r="O1267" s="82">
        <f>Table8[[#This Row],[Erorr 2]]^2</f>
        <v>4.8013574400000092E-2</v>
      </c>
      <c r="P1267" s="82">
        <f>ABS(Table8[[#This Row],[Erorr 2]])</f>
        <v>0.2191200000000002</v>
      </c>
      <c r="Q1267" s="83">
        <f>Table8[[#This Row],[Abs Erorr 4]]/Table8[[#This Row],[Adj Close]]</f>
        <v>1.3146463798027322E-2</v>
      </c>
    </row>
    <row r="1268" spans="6:17" x14ac:dyDescent="0.25">
      <c r="F1268" s="50">
        <v>45303</v>
      </c>
      <c r="G1268" s="51">
        <v>15.9305</v>
      </c>
      <c r="H1268" s="82">
        <f t="shared" si="38"/>
        <v>16.826779999999999</v>
      </c>
      <c r="I1268" s="82">
        <f>(Table8[[#This Row],[Adj Close]]-Table8[[#This Row],[Forecast 3 Period]])</f>
        <v>-0.89627999999999908</v>
      </c>
      <c r="J1268" s="82">
        <f>Table8[[#This Row],[Erorr ]]^2</f>
        <v>0.80331783839999837</v>
      </c>
      <c r="K1268" s="82">
        <f>ABS(Table8[[#This Row],[Erorr ]])</f>
        <v>0.89627999999999908</v>
      </c>
      <c r="L1268" s="83">
        <f>Table8[[#This Row],[Abs Erorr ]]/Table8[[#This Row],[Adj Close]]</f>
        <v>5.6261887574150155E-2</v>
      </c>
      <c r="M1268" s="85">
        <f t="shared" si="39"/>
        <v>16.838570000000001</v>
      </c>
      <c r="N1268" s="82">
        <f>(Table8[[#This Row],[Adj Close]]-Table8[[#This Row],[Forecast 6 Period ]])</f>
        <v>-0.90807000000000038</v>
      </c>
      <c r="O1268" s="82">
        <f>Table8[[#This Row],[Erorr 2]]^2</f>
        <v>0.82459112490000064</v>
      </c>
      <c r="P1268" s="82">
        <f>ABS(Table8[[#This Row],[Erorr 2]])</f>
        <v>0.90807000000000038</v>
      </c>
      <c r="Q1268" s="83">
        <f>Table8[[#This Row],[Abs Erorr 4]]/Table8[[#This Row],[Adj Close]]</f>
        <v>5.700197733906659E-2</v>
      </c>
    </row>
    <row r="1269" spans="6:17" x14ac:dyDescent="0.25">
      <c r="F1269" s="50">
        <v>45307</v>
      </c>
      <c r="G1269" s="51">
        <v>15.164</v>
      </c>
      <c r="H1269" s="82">
        <f t="shared" si="38"/>
        <v>16.472989999999999</v>
      </c>
      <c r="I1269" s="82">
        <f>(Table8[[#This Row],[Adj Close]]-Table8[[#This Row],[Forecast 3 Period]])</f>
        <v>-1.3089899999999997</v>
      </c>
      <c r="J1269" s="82">
        <f>Table8[[#This Row],[Erorr ]]^2</f>
        <v>1.7134548200999991</v>
      </c>
      <c r="K1269" s="82">
        <f>ABS(Table8[[#This Row],[Erorr ]])</f>
        <v>1.3089899999999997</v>
      </c>
      <c r="L1269" s="83">
        <f>Table8[[#This Row],[Abs Erorr ]]/Table8[[#This Row],[Adj Close]]</f>
        <v>8.6322210498549171E-2</v>
      </c>
      <c r="M1269" s="85">
        <f t="shared" si="39"/>
        <v>16.656760000000002</v>
      </c>
      <c r="N1269" s="82">
        <f>(Table8[[#This Row],[Adj Close]]-Table8[[#This Row],[Forecast 6 Period ]])</f>
        <v>-1.4927600000000023</v>
      </c>
      <c r="O1269" s="82">
        <f>Table8[[#This Row],[Erorr 2]]^2</f>
        <v>2.228332417600007</v>
      </c>
      <c r="P1269" s="82">
        <f>ABS(Table8[[#This Row],[Erorr 2]])</f>
        <v>1.4927600000000023</v>
      </c>
      <c r="Q1269" s="83">
        <f>Table8[[#This Row],[Abs Erorr 4]]/Table8[[#This Row],[Adj Close]]</f>
        <v>9.8441044579266834E-2</v>
      </c>
    </row>
    <row r="1270" spans="6:17" x14ac:dyDescent="0.25">
      <c r="F1270" s="50">
        <v>45308</v>
      </c>
      <c r="G1270" s="51">
        <v>14.9871</v>
      </c>
      <c r="H1270" s="82">
        <f t="shared" si="38"/>
        <v>15.84503</v>
      </c>
      <c r="I1270" s="82">
        <f>(Table8[[#This Row],[Adj Close]]-Table8[[#This Row],[Forecast 3 Period]])</f>
        <v>-0.85792999999999964</v>
      </c>
      <c r="J1270" s="82">
        <f>Table8[[#This Row],[Erorr ]]^2</f>
        <v>0.73604388489999939</v>
      </c>
      <c r="K1270" s="82">
        <f>ABS(Table8[[#This Row],[Erorr ]])</f>
        <v>0.85792999999999964</v>
      </c>
      <c r="L1270" s="83">
        <f>Table8[[#This Row],[Abs Erorr ]]/Table8[[#This Row],[Adj Close]]</f>
        <v>5.7244563658079256E-2</v>
      </c>
      <c r="M1270" s="85">
        <f t="shared" si="39"/>
        <v>16.342289999999998</v>
      </c>
      <c r="N1270" s="82">
        <f>(Table8[[#This Row],[Adj Close]]-Table8[[#This Row],[Forecast 6 Period ]])</f>
        <v>-1.3551899999999986</v>
      </c>
      <c r="O1270" s="82">
        <f>Table8[[#This Row],[Erorr 2]]^2</f>
        <v>1.8365399360999961</v>
      </c>
      <c r="P1270" s="82">
        <f>ABS(Table8[[#This Row],[Erorr 2]])</f>
        <v>1.3551899999999986</v>
      </c>
      <c r="Q1270" s="83">
        <f>Table8[[#This Row],[Abs Erorr 4]]/Table8[[#This Row],[Adj Close]]</f>
        <v>9.0423764437416079E-2</v>
      </c>
    </row>
    <row r="1271" spans="6:17" x14ac:dyDescent="0.25">
      <c r="F1271" s="50">
        <v>45309</v>
      </c>
      <c r="G1271" s="51">
        <v>15.055899999999999</v>
      </c>
      <c r="H1271" s="82">
        <f t="shared" si="38"/>
        <v>15.323189999999999</v>
      </c>
      <c r="I1271" s="82">
        <f>(Table8[[#This Row],[Adj Close]]-Table8[[#This Row],[Forecast 3 Period]])</f>
        <v>-0.26728999999999914</v>
      </c>
      <c r="J1271" s="82">
        <f>Table8[[#This Row],[Erorr ]]^2</f>
        <v>7.1443944099999546E-2</v>
      </c>
      <c r="K1271" s="82">
        <f>ABS(Table8[[#This Row],[Erorr ]])</f>
        <v>0.26728999999999914</v>
      </c>
      <c r="L1271" s="83">
        <f>Table8[[#This Row],[Abs Erorr ]]/Table8[[#This Row],[Adj Close]]</f>
        <v>1.7753173174635799E-2</v>
      </c>
      <c r="M1271" s="85">
        <f t="shared" si="39"/>
        <v>15.93642</v>
      </c>
      <c r="N1271" s="82">
        <f>(Table8[[#This Row],[Adj Close]]-Table8[[#This Row],[Forecast 6 Period ]])</f>
        <v>-0.88052000000000064</v>
      </c>
      <c r="O1271" s="82">
        <f>Table8[[#This Row],[Erorr 2]]^2</f>
        <v>0.77531547040000115</v>
      </c>
      <c r="P1271" s="82">
        <f>ABS(Table8[[#This Row],[Erorr 2]])</f>
        <v>0.88052000000000064</v>
      </c>
      <c r="Q1271" s="83">
        <f>Table8[[#This Row],[Abs Erorr 4]]/Table8[[#This Row],[Adj Close]]</f>
        <v>5.8483385250964783E-2</v>
      </c>
    </row>
    <row r="1272" spans="6:17" x14ac:dyDescent="0.25">
      <c r="F1272" s="50">
        <v>45310</v>
      </c>
      <c r="G1272" s="51">
        <v>15.4391</v>
      </c>
      <c r="H1272" s="82">
        <f t="shared" si="38"/>
        <v>15.067689999999999</v>
      </c>
      <c r="I1272" s="82">
        <f>(Table8[[#This Row],[Adj Close]]-Table8[[#This Row],[Forecast 3 Period]])</f>
        <v>0.37141000000000091</v>
      </c>
      <c r="J1272" s="82">
        <f>Table8[[#This Row],[Erorr ]]^2</f>
        <v>0.13794538810000068</v>
      </c>
      <c r="K1272" s="82">
        <f>ABS(Table8[[#This Row],[Erorr ]])</f>
        <v>0.37141000000000091</v>
      </c>
      <c r="L1272" s="83">
        <f>Table8[[#This Row],[Abs Erorr ]]/Table8[[#This Row],[Adj Close]]</f>
        <v>2.4056454067918526E-2</v>
      </c>
      <c r="M1272" s="85">
        <f t="shared" si="39"/>
        <v>15.594429999999999</v>
      </c>
      <c r="N1272" s="82">
        <f>(Table8[[#This Row],[Adj Close]]-Table8[[#This Row],[Forecast 6 Period ]])</f>
        <v>-0.1553299999999993</v>
      </c>
      <c r="O1272" s="82">
        <f>Table8[[#This Row],[Erorr 2]]^2</f>
        <v>2.4127408899999783E-2</v>
      </c>
      <c r="P1272" s="82">
        <f>ABS(Table8[[#This Row],[Erorr 2]])</f>
        <v>0.1553299999999993</v>
      </c>
      <c r="Q1272" s="83">
        <f>Table8[[#This Row],[Abs Erorr 4]]/Table8[[#This Row],[Adj Close]]</f>
        <v>1.0060819607360487E-2</v>
      </c>
    </row>
    <row r="1273" spans="6:17" x14ac:dyDescent="0.25">
      <c r="F1273" s="50">
        <v>45313</v>
      </c>
      <c r="G1273" s="51">
        <v>16.2057</v>
      </c>
      <c r="H1273" s="82">
        <f t="shared" si="38"/>
        <v>15.18854</v>
      </c>
      <c r="I1273" s="82">
        <f>(Table8[[#This Row],[Adj Close]]-Table8[[#This Row],[Forecast 3 Period]])</f>
        <v>1.0171600000000005</v>
      </c>
      <c r="J1273" s="82">
        <f>Table8[[#This Row],[Erorr ]]^2</f>
        <v>1.0346144656000011</v>
      </c>
      <c r="K1273" s="82">
        <f>ABS(Table8[[#This Row],[Erorr ]])</f>
        <v>1.0171600000000005</v>
      </c>
      <c r="L1273" s="83">
        <f>Table8[[#This Row],[Abs Erorr ]]/Table8[[#This Row],[Adj Close]]</f>
        <v>6.2765570138901772E-2</v>
      </c>
      <c r="M1273" s="85">
        <f t="shared" si="39"/>
        <v>15.38903</v>
      </c>
      <c r="N1273" s="82">
        <f>(Table8[[#This Row],[Adj Close]]-Table8[[#This Row],[Forecast 6 Period ]])</f>
        <v>0.81667000000000023</v>
      </c>
      <c r="O1273" s="82">
        <f>Table8[[#This Row],[Erorr 2]]^2</f>
        <v>0.6669498889000004</v>
      </c>
      <c r="P1273" s="82">
        <f>ABS(Table8[[#This Row],[Erorr 2]])</f>
        <v>0.81667000000000023</v>
      </c>
      <c r="Q1273" s="83">
        <f>Table8[[#This Row],[Abs Erorr 4]]/Table8[[#This Row],[Adj Close]]</f>
        <v>5.0393997173833908E-2</v>
      </c>
    </row>
    <row r="1274" spans="6:17" x14ac:dyDescent="0.25">
      <c r="F1274" s="50">
        <v>45314</v>
      </c>
      <c r="G1274" s="51">
        <v>16.431699999999999</v>
      </c>
      <c r="H1274" s="82">
        <f t="shared" si="38"/>
        <v>15.63078</v>
      </c>
      <c r="I1274" s="82">
        <f>(Table8[[#This Row],[Adj Close]]-Table8[[#This Row],[Forecast 3 Period]])</f>
        <v>0.80091999999999963</v>
      </c>
      <c r="J1274" s="82">
        <f>Table8[[#This Row],[Erorr ]]^2</f>
        <v>0.64147284639999946</v>
      </c>
      <c r="K1274" s="82">
        <f>ABS(Table8[[#This Row],[Erorr ]])</f>
        <v>0.80091999999999963</v>
      </c>
      <c r="L1274" s="83">
        <f>Table8[[#This Row],[Abs Erorr ]]/Table8[[#This Row],[Adj Close]]</f>
        <v>4.8742369931291323E-2</v>
      </c>
      <c r="M1274" s="85">
        <f t="shared" si="39"/>
        <v>15.447010000000001</v>
      </c>
      <c r="N1274" s="82">
        <f>(Table8[[#This Row],[Adj Close]]-Table8[[#This Row],[Forecast 6 Period ]])</f>
        <v>0.98468999999999873</v>
      </c>
      <c r="O1274" s="82">
        <f>Table8[[#This Row],[Erorr 2]]^2</f>
        <v>0.96961439609999756</v>
      </c>
      <c r="P1274" s="82">
        <f>ABS(Table8[[#This Row],[Erorr 2]])</f>
        <v>0.98468999999999873</v>
      </c>
      <c r="Q1274" s="83">
        <f>Table8[[#This Row],[Abs Erorr 4]]/Table8[[#This Row],[Adj Close]]</f>
        <v>5.9926240133400609E-2</v>
      </c>
    </row>
    <row r="1275" spans="6:17" x14ac:dyDescent="0.25">
      <c r="F1275" s="50">
        <v>45315</v>
      </c>
      <c r="G1275" s="51">
        <v>16.520199999999999</v>
      </c>
      <c r="H1275" s="82">
        <f t="shared" si="38"/>
        <v>16.066120000000002</v>
      </c>
      <c r="I1275" s="82">
        <f>(Table8[[#This Row],[Adj Close]]-Table8[[#This Row],[Forecast 3 Period]])</f>
        <v>0.4540799999999976</v>
      </c>
      <c r="J1275" s="82">
        <f>Table8[[#This Row],[Erorr ]]^2</f>
        <v>0.20618864639999782</v>
      </c>
      <c r="K1275" s="82">
        <f>ABS(Table8[[#This Row],[Erorr ]])</f>
        <v>0.4540799999999976</v>
      </c>
      <c r="L1275" s="83">
        <f>Table8[[#This Row],[Abs Erorr ]]/Table8[[#This Row],[Adj Close]]</f>
        <v>2.7486350044188184E-2</v>
      </c>
      <c r="M1275" s="85">
        <f t="shared" si="39"/>
        <v>15.641590000000001</v>
      </c>
      <c r="N1275" s="82">
        <f>(Table8[[#This Row],[Adj Close]]-Table8[[#This Row],[Forecast 6 Period ]])</f>
        <v>0.87860999999999834</v>
      </c>
      <c r="O1275" s="82">
        <f>Table8[[#This Row],[Erorr 2]]^2</f>
        <v>0.77195553209999712</v>
      </c>
      <c r="P1275" s="82">
        <f>ABS(Table8[[#This Row],[Erorr 2]])</f>
        <v>0.87860999999999834</v>
      </c>
      <c r="Q1275" s="83">
        <f>Table8[[#This Row],[Abs Erorr 4]]/Table8[[#This Row],[Adj Close]]</f>
        <v>5.3183980823476619E-2</v>
      </c>
    </row>
    <row r="1276" spans="6:17" x14ac:dyDescent="0.25">
      <c r="F1276" s="50">
        <v>45316</v>
      </c>
      <c r="G1276" s="51">
        <v>16.756</v>
      </c>
      <c r="H1276" s="82">
        <f t="shared" si="38"/>
        <v>16.3993</v>
      </c>
      <c r="I1276" s="82">
        <f>(Table8[[#This Row],[Adj Close]]-Table8[[#This Row],[Forecast 3 Period]])</f>
        <v>0.35670000000000002</v>
      </c>
      <c r="J1276" s="82">
        <f>Table8[[#This Row],[Erorr ]]^2</f>
        <v>0.12723489000000002</v>
      </c>
      <c r="K1276" s="82">
        <f>ABS(Table8[[#This Row],[Erorr ]])</f>
        <v>0.35670000000000002</v>
      </c>
      <c r="L1276" s="83">
        <f>Table8[[#This Row],[Abs Erorr ]]/Table8[[#This Row],[Adj Close]]</f>
        <v>2.1287896872761995E-2</v>
      </c>
      <c r="M1276" s="85">
        <f t="shared" si="39"/>
        <v>15.923639999999999</v>
      </c>
      <c r="N1276" s="82">
        <f>(Table8[[#This Row],[Adj Close]]-Table8[[#This Row],[Forecast 6 Period ]])</f>
        <v>0.83236000000000132</v>
      </c>
      <c r="O1276" s="82">
        <f>Table8[[#This Row],[Erorr 2]]^2</f>
        <v>0.69282316960000223</v>
      </c>
      <c r="P1276" s="82">
        <f>ABS(Table8[[#This Row],[Erorr 2]])</f>
        <v>0.83236000000000132</v>
      </c>
      <c r="Q1276" s="83">
        <f>Table8[[#This Row],[Abs Erorr 4]]/Table8[[#This Row],[Adj Close]]</f>
        <v>4.9675340176653218E-2</v>
      </c>
    </row>
    <row r="1277" spans="6:17" x14ac:dyDescent="0.25">
      <c r="F1277" s="50">
        <v>45317</v>
      </c>
      <c r="G1277" s="51">
        <v>17.050899999999999</v>
      </c>
      <c r="H1277" s="82">
        <f t="shared" si="38"/>
        <v>16.587970000000002</v>
      </c>
      <c r="I1277" s="82">
        <f>(Table8[[#This Row],[Adj Close]]-Table8[[#This Row],[Forecast 3 Period]])</f>
        <v>0.46292999999999651</v>
      </c>
      <c r="J1277" s="82">
        <f>Table8[[#This Row],[Erorr ]]^2</f>
        <v>0.21430418489999678</v>
      </c>
      <c r="K1277" s="82">
        <f>ABS(Table8[[#This Row],[Erorr ]])</f>
        <v>0.46292999999999651</v>
      </c>
      <c r="L1277" s="83">
        <f>Table8[[#This Row],[Abs Erorr ]]/Table8[[#This Row],[Adj Close]]</f>
        <v>2.7149886516254072E-2</v>
      </c>
      <c r="M1277" s="85">
        <f t="shared" si="39"/>
        <v>16.232220000000002</v>
      </c>
      <c r="N1277" s="82">
        <f>(Table8[[#This Row],[Adj Close]]-Table8[[#This Row],[Forecast 6 Period ]])</f>
        <v>0.81867999999999697</v>
      </c>
      <c r="O1277" s="82">
        <f>Table8[[#This Row],[Erorr 2]]^2</f>
        <v>0.67023694239999498</v>
      </c>
      <c r="P1277" s="82">
        <f>ABS(Table8[[#This Row],[Erorr 2]])</f>
        <v>0.81867999999999697</v>
      </c>
      <c r="Q1277" s="83">
        <f>Table8[[#This Row],[Abs Erorr 4]]/Table8[[#This Row],[Adj Close]]</f>
        <v>4.8013887829967745E-2</v>
      </c>
    </row>
    <row r="1278" spans="6:17" x14ac:dyDescent="0.25">
      <c r="F1278" s="50">
        <v>45320</v>
      </c>
      <c r="G1278" s="51">
        <v>17.227799999999998</v>
      </c>
      <c r="H1278" s="82">
        <f t="shared" si="38"/>
        <v>16.80322</v>
      </c>
      <c r="I1278" s="82">
        <f>(Table8[[#This Row],[Adj Close]]-Table8[[#This Row],[Forecast 3 Period]])</f>
        <v>0.42457999999999885</v>
      </c>
      <c r="J1278" s="82">
        <f>Table8[[#This Row],[Erorr ]]^2</f>
        <v>0.18026817639999901</v>
      </c>
      <c r="K1278" s="82">
        <f>ABS(Table8[[#This Row],[Erorr ]])</f>
        <v>0.42457999999999885</v>
      </c>
      <c r="L1278" s="83">
        <f>Table8[[#This Row],[Abs Erorr ]]/Table8[[#This Row],[Adj Close]]</f>
        <v>2.464505044172784E-2</v>
      </c>
      <c r="M1278" s="85">
        <f t="shared" si="39"/>
        <v>16.516240000000003</v>
      </c>
      <c r="N1278" s="82">
        <f>(Table8[[#This Row],[Adj Close]]-Table8[[#This Row],[Forecast 6 Period ]])</f>
        <v>0.71155999999999509</v>
      </c>
      <c r="O1278" s="82">
        <f>Table8[[#This Row],[Erorr 2]]^2</f>
        <v>0.50631763359999304</v>
      </c>
      <c r="P1278" s="82">
        <f>ABS(Table8[[#This Row],[Erorr 2]])</f>
        <v>0.71155999999999509</v>
      </c>
      <c r="Q1278" s="83">
        <f>Table8[[#This Row],[Abs Erorr 4]]/Table8[[#This Row],[Adj Close]]</f>
        <v>4.1303010250873309E-2</v>
      </c>
    </row>
    <row r="1279" spans="6:17" x14ac:dyDescent="0.25">
      <c r="F1279" s="50">
        <v>45321</v>
      </c>
      <c r="G1279" s="51">
        <v>16.923100000000002</v>
      </c>
      <c r="H1279" s="82">
        <f t="shared" si="38"/>
        <v>17.033189999999998</v>
      </c>
      <c r="I1279" s="82">
        <f>(Table8[[#This Row],[Adj Close]]-Table8[[#This Row],[Forecast 3 Period]])</f>
        <v>-0.11008999999999602</v>
      </c>
      <c r="J1279" s="82">
        <f>Table8[[#This Row],[Erorr ]]^2</f>
        <v>1.2119808099999125E-2</v>
      </c>
      <c r="K1279" s="82">
        <f>ABS(Table8[[#This Row],[Erorr ]])</f>
        <v>0.11008999999999602</v>
      </c>
      <c r="L1279" s="83">
        <f>Table8[[#This Row],[Abs Erorr ]]/Table8[[#This Row],[Adj Close]]</f>
        <v>6.5053093109416135E-3</v>
      </c>
      <c r="M1279" s="85">
        <f t="shared" si="39"/>
        <v>16.774719999999999</v>
      </c>
      <c r="N1279" s="82">
        <f>(Table8[[#This Row],[Adj Close]]-Table8[[#This Row],[Forecast 6 Period ]])</f>
        <v>0.14838000000000306</v>
      </c>
      <c r="O1279" s="82">
        <f>Table8[[#This Row],[Erorr 2]]^2</f>
        <v>2.2016624400000909E-2</v>
      </c>
      <c r="P1279" s="82">
        <f>ABS(Table8[[#This Row],[Erorr 2]])</f>
        <v>0.14838000000000306</v>
      </c>
      <c r="Q1279" s="83">
        <f>Table8[[#This Row],[Abs Erorr 4]]/Table8[[#This Row],[Adj Close]]</f>
        <v>8.767897134685905E-3</v>
      </c>
    </row>
    <row r="1280" spans="6:17" x14ac:dyDescent="0.25">
      <c r="F1280" s="50">
        <v>45322</v>
      </c>
      <c r="G1280" s="51">
        <v>16.176200000000001</v>
      </c>
      <c r="H1280" s="82">
        <f t="shared" si="38"/>
        <v>17.052849999999999</v>
      </c>
      <c r="I1280" s="82">
        <f>(Table8[[#This Row],[Adj Close]]-Table8[[#This Row],[Forecast 3 Period]])</f>
        <v>-0.87664999999999793</v>
      </c>
      <c r="J1280" s="82">
        <f>Table8[[#This Row],[Erorr ]]^2</f>
        <v>0.76851522249999638</v>
      </c>
      <c r="K1280" s="82">
        <f>ABS(Table8[[#This Row],[Erorr ]])</f>
        <v>0.87664999999999793</v>
      </c>
      <c r="L1280" s="83">
        <f>Table8[[#This Row],[Abs Erorr ]]/Table8[[#This Row],[Adj Close]]</f>
        <v>5.4193815605642723E-2</v>
      </c>
      <c r="M1280" s="85">
        <f t="shared" si="39"/>
        <v>16.886750000000003</v>
      </c>
      <c r="N1280" s="82">
        <f>(Table8[[#This Row],[Adj Close]]-Table8[[#This Row],[Forecast 6 Period ]])</f>
        <v>-0.71055000000000135</v>
      </c>
      <c r="O1280" s="82">
        <f>Table8[[#This Row],[Erorr 2]]^2</f>
        <v>0.50488130250000196</v>
      </c>
      <c r="P1280" s="82">
        <f>ABS(Table8[[#This Row],[Erorr 2]])</f>
        <v>0.71055000000000135</v>
      </c>
      <c r="Q1280" s="83">
        <f>Table8[[#This Row],[Abs Erorr 4]]/Table8[[#This Row],[Adj Close]]</f>
        <v>4.3925643847133523E-2</v>
      </c>
    </row>
    <row r="1281" spans="6:17" x14ac:dyDescent="0.25">
      <c r="F1281" s="50">
        <v>45323</v>
      </c>
      <c r="G1281" s="51">
        <v>16.5398</v>
      </c>
      <c r="H1281" s="82">
        <f t="shared" si="38"/>
        <v>16.71575</v>
      </c>
      <c r="I1281" s="82">
        <f>(Table8[[#This Row],[Adj Close]]-Table8[[#This Row],[Forecast 3 Period]])</f>
        <v>-0.17595000000000027</v>
      </c>
      <c r="J1281" s="82">
        <f>Table8[[#This Row],[Erorr ]]^2</f>
        <v>3.0958402500000096E-2</v>
      </c>
      <c r="K1281" s="82">
        <f>ABS(Table8[[#This Row],[Erorr ]])</f>
        <v>0.17595000000000027</v>
      </c>
      <c r="L1281" s="83">
        <f>Table8[[#This Row],[Abs Erorr ]]/Table8[[#This Row],[Adj Close]]</f>
        <v>1.0637976275408426E-2</v>
      </c>
      <c r="M1281" s="85">
        <f t="shared" si="39"/>
        <v>16.803220000000003</v>
      </c>
      <c r="N1281" s="82">
        <f>(Table8[[#This Row],[Adj Close]]-Table8[[#This Row],[Forecast 6 Period ]])</f>
        <v>-0.26342000000000354</v>
      </c>
      <c r="O1281" s="82">
        <f>Table8[[#This Row],[Erorr 2]]^2</f>
        <v>6.9390096400001863E-2</v>
      </c>
      <c r="P1281" s="82">
        <f>ABS(Table8[[#This Row],[Erorr 2]])</f>
        <v>0.26342000000000354</v>
      </c>
      <c r="Q1281" s="83">
        <f>Table8[[#This Row],[Abs Erorr 4]]/Table8[[#This Row],[Adj Close]]</f>
        <v>1.592643200038716E-2</v>
      </c>
    </row>
    <row r="1282" spans="6:17" x14ac:dyDescent="0.25">
      <c r="F1282" s="50">
        <v>45324</v>
      </c>
      <c r="G1282" s="51">
        <v>16.3826</v>
      </c>
      <c r="H1282" s="82">
        <f t="shared" si="38"/>
        <v>16.54571</v>
      </c>
      <c r="I1282" s="82">
        <f>(Table8[[#This Row],[Adj Close]]-Table8[[#This Row],[Forecast 3 Period]])</f>
        <v>-0.16310999999999964</v>
      </c>
      <c r="J1282" s="82">
        <f>Table8[[#This Row],[Erorr ]]^2</f>
        <v>2.6604872099999885E-2</v>
      </c>
      <c r="K1282" s="82">
        <f>ABS(Table8[[#This Row],[Erorr ]])</f>
        <v>0.16310999999999964</v>
      </c>
      <c r="L1282" s="83">
        <f>Table8[[#This Row],[Abs Erorr ]]/Table8[[#This Row],[Adj Close]]</f>
        <v>9.9562950935748688E-3</v>
      </c>
      <c r="M1282" s="85">
        <f t="shared" si="39"/>
        <v>16.754070000000002</v>
      </c>
      <c r="N1282" s="82">
        <f>(Table8[[#This Row],[Adj Close]]-Table8[[#This Row],[Forecast 6 Period ]])</f>
        <v>-0.37147000000000219</v>
      </c>
      <c r="O1282" s="82">
        <f>Table8[[#This Row],[Erorr 2]]^2</f>
        <v>0.13798996090000162</v>
      </c>
      <c r="P1282" s="82">
        <f>ABS(Table8[[#This Row],[Erorr 2]])</f>
        <v>0.37147000000000219</v>
      </c>
      <c r="Q1282" s="83">
        <f>Table8[[#This Row],[Abs Erorr 4]]/Table8[[#This Row],[Adj Close]]</f>
        <v>2.2674667024770317E-2</v>
      </c>
    </row>
    <row r="1283" spans="6:17" x14ac:dyDescent="0.25">
      <c r="F1283" s="50">
        <v>45327</v>
      </c>
      <c r="G1283" s="51">
        <v>16.245000000000001</v>
      </c>
      <c r="H1283" s="82">
        <f t="shared" si="38"/>
        <v>16.367840000000001</v>
      </c>
      <c r="I1283" s="82">
        <f>(Table8[[#This Row],[Adj Close]]-Table8[[#This Row],[Forecast 3 Period]])</f>
        <v>-0.12284000000000006</v>
      </c>
      <c r="J1283" s="82">
        <f>Table8[[#This Row],[Erorr ]]^2</f>
        <v>1.5089665600000015E-2</v>
      </c>
      <c r="K1283" s="82">
        <f>ABS(Table8[[#This Row],[Erorr ]])</f>
        <v>0.12284000000000006</v>
      </c>
      <c r="L1283" s="83">
        <f>Table8[[#This Row],[Abs Erorr ]]/Table8[[#This Row],[Adj Close]]</f>
        <v>7.5617112957833211E-3</v>
      </c>
      <c r="M1283" s="85">
        <f t="shared" si="39"/>
        <v>16.632210000000001</v>
      </c>
      <c r="N1283" s="82">
        <f>(Table8[[#This Row],[Adj Close]]-Table8[[#This Row],[Forecast 6 Period ]])</f>
        <v>-0.38720999999999961</v>
      </c>
      <c r="O1283" s="82">
        <f>Table8[[#This Row],[Erorr 2]]^2</f>
        <v>0.14993158409999971</v>
      </c>
      <c r="P1283" s="82">
        <f>ABS(Table8[[#This Row],[Erorr 2]])</f>
        <v>0.38720999999999961</v>
      </c>
      <c r="Q1283" s="83">
        <f>Table8[[#This Row],[Abs Erorr 4]]/Table8[[#This Row],[Adj Close]]</f>
        <v>2.3835641735918719E-2</v>
      </c>
    </row>
    <row r="1284" spans="6:17" x14ac:dyDescent="0.25">
      <c r="F1284" s="50">
        <v>45328</v>
      </c>
      <c r="G1284" s="51">
        <v>16.657800000000002</v>
      </c>
      <c r="H1284" s="82">
        <f t="shared" si="38"/>
        <v>16.37472</v>
      </c>
      <c r="I1284" s="82">
        <f>(Table8[[#This Row],[Adj Close]]-Table8[[#This Row],[Forecast 3 Period]])</f>
        <v>0.28308000000000177</v>
      </c>
      <c r="J1284" s="82">
        <f>Table8[[#This Row],[Erorr ]]^2</f>
        <v>8.0134286400001004E-2</v>
      </c>
      <c r="K1284" s="82">
        <f>ABS(Table8[[#This Row],[Erorr ]])</f>
        <v>0.28308000000000177</v>
      </c>
      <c r="L1284" s="83">
        <f>Table8[[#This Row],[Abs Erorr ]]/Table8[[#This Row],[Adj Close]]</f>
        <v>1.6993840723264882E-2</v>
      </c>
      <c r="M1284" s="85">
        <f t="shared" si="39"/>
        <v>16.483810000000002</v>
      </c>
      <c r="N1284" s="82">
        <f>(Table8[[#This Row],[Adj Close]]-Table8[[#This Row],[Forecast 6 Period ]])</f>
        <v>0.17398999999999987</v>
      </c>
      <c r="O1284" s="82">
        <f>Table8[[#This Row],[Erorr 2]]^2</f>
        <v>3.0272520099999953E-2</v>
      </c>
      <c r="P1284" s="82">
        <f>ABS(Table8[[#This Row],[Erorr 2]])</f>
        <v>0.17398999999999987</v>
      </c>
      <c r="Q1284" s="83">
        <f>Table8[[#This Row],[Abs Erorr 4]]/Table8[[#This Row],[Adj Close]]</f>
        <v>1.0444956716973422E-2</v>
      </c>
    </row>
    <row r="1285" spans="6:17" x14ac:dyDescent="0.25">
      <c r="F1285" s="50">
        <v>45329</v>
      </c>
      <c r="G1285" s="51">
        <v>15.045999999999999</v>
      </c>
      <c r="H1285" s="82">
        <f t="shared" si="38"/>
        <v>16.4514</v>
      </c>
      <c r="I1285" s="82">
        <f>(Table8[[#This Row],[Adj Close]]-Table8[[#This Row],[Forecast 3 Period]])</f>
        <v>-1.4054000000000002</v>
      </c>
      <c r="J1285" s="82">
        <f>Table8[[#This Row],[Erorr ]]^2</f>
        <v>1.9751491600000006</v>
      </c>
      <c r="K1285" s="82">
        <f>ABS(Table8[[#This Row],[Erorr ]])</f>
        <v>1.4054000000000002</v>
      </c>
      <c r="L1285" s="83">
        <f>Table8[[#This Row],[Abs Erorr ]]/Table8[[#This Row],[Adj Close]]</f>
        <v>9.3406885550977023E-2</v>
      </c>
      <c r="M1285" s="85">
        <f t="shared" si="39"/>
        <v>16.474970000000003</v>
      </c>
      <c r="N1285" s="82">
        <f>(Table8[[#This Row],[Adj Close]]-Table8[[#This Row],[Forecast 6 Period ]])</f>
        <v>-1.4289700000000032</v>
      </c>
      <c r="O1285" s="82">
        <f>Table8[[#This Row],[Erorr 2]]^2</f>
        <v>2.0419552609000089</v>
      </c>
      <c r="P1285" s="82">
        <f>ABS(Table8[[#This Row],[Erorr 2]])</f>
        <v>1.4289700000000032</v>
      </c>
      <c r="Q1285" s="83">
        <f>Table8[[#This Row],[Abs Erorr 4]]/Table8[[#This Row],[Adj Close]]</f>
        <v>9.497341486109287E-2</v>
      </c>
    </row>
    <row r="1286" spans="6:17" x14ac:dyDescent="0.25">
      <c r="F1286" s="50">
        <v>45330</v>
      </c>
      <c r="G1286" s="51">
        <v>15.0854</v>
      </c>
      <c r="H1286" s="82">
        <f t="shared" ref="H1286:H1349" si="40">$A$10*G1285+$A$11*G1284+$A$12*G1283</f>
        <v>15.889240000000001</v>
      </c>
      <c r="I1286" s="82">
        <f>(Table8[[#This Row],[Adj Close]]-Table8[[#This Row],[Forecast 3 Period]])</f>
        <v>-0.803840000000001</v>
      </c>
      <c r="J1286" s="82">
        <f>Table8[[#This Row],[Erorr ]]^2</f>
        <v>0.64615874560000164</v>
      </c>
      <c r="K1286" s="82">
        <f>ABS(Table8[[#This Row],[Erorr ]])</f>
        <v>0.803840000000001</v>
      </c>
      <c r="L1286" s="83">
        <f>Table8[[#This Row],[Abs Erorr ]]/Table8[[#This Row],[Adj Close]]</f>
        <v>5.3285958608986238E-2</v>
      </c>
      <c r="M1286" s="85">
        <f t="shared" si="39"/>
        <v>16.137880000000003</v>
      </c>
      <c r="N1286" s="82">
        <f>(Table8[[#This Row],[Adj Close]]-Table8[[#This Row],[Forecast 6 Period ]])</f>
        <v>-1.0524800000000027</v>
      </c>
      <c r="O1286" s="82">
        <f>Table8[[#This Row],[Erorr 2]]^2</f>
        <v>1.1077141504000059</v>
      </c>
      <c r="P1286" s="82">
        <f>ABS(Table8[[#This Row],[Erorr 2]])</f>
        <v>1.0524800000000027</v>
      </c>
      <c r="Q1286" s="83">
        <f>Table8[[#This Row],[Abs Erorr 4]]/Table8[[#This Row],[Adj Close]]</f>
        <v>6.9768120169170375E-2</v>
      </c>
    </row>
    <row r="1287" spans="6:17" x14ac:dyDescent="0.25">
      <c r="F1287" s="50">
        <v>45331</v>
      </c>
      <c r="G1287" s="51">
        <v>15.036199999999999</v>
      </c>
      <c r="H1287" s="82">
        <f t="shared" si="40"/>
        <v>15.545300000000001</v>
      </c>
      <c r="I1287" s="82">
        <f>(Table8[[#This Row],[Adj Close]]-Table8[[#This Row],[Forecast 3 Period]])</f>
        <v>-0.50910000000000188</v>
      </c>
      <c r="J1287" s="82">
        <f>Table8[[#This Row],[Erorr ]]^2</f>
        <v>0.25918281000000193</v>
      </c>
      <c r="K1287" s="82">
        <f>ABS(Table8[[#This Row],[Erorr ]])</f>
        <v>0.50910000000000188</v>
      </c>
      <c r="L1287" s="83">
        <f>Table8[[#This Row],[Abs Erorr ]]/Table8[[#This Row],[Adj Close]]</f>
        <v>3.3858288663359222E-2</v>
      </c>
      <c r="M1287" s="85">
        <f t="shared" si="39"/>
        <v>15.899080000000001</v>
      </c>
      <c r="N1287" s="82">
        <f>(Table8[[#This Row],[Adj Close]]-Table8[[#This Row],[Forecast 6 Period ]])</f>
        <v>-0.86288000000000231</v>
      </c>
      <c r="O1287" s="82">
        <f>Table8[[#This Row],[Erorr 2]]^2</f>
        <v>0.74456189440000398</v>
      </c>
      <c r="P1287" s="82">
        <f>ABS(Table8[[#This Row],[Erorr 2]])</f>
        <v>0.86288000000000231</v>
      </c>
      <c r="Q1287" s="83">
        <f>Table8[[#This Row],[Abs Erorr 4]]/Table8[[#This Row],[Adj Close]]</f>
        <v>5.738683976004591E-2</v>
      </c>
    </row>
    <row r="1288" spans="6:17" x14ac:dyDescent="0.25">
      <c r="F1288" s="50">
        <v>45334</v>
      </c>
      <c r="G1288" s="51">
        <v>17.139299999999999</v>
      </c>
      <c r="H1288" s="82">
        <f t="shared" si="40"/>
        <v>15.053899999999999</v>
      </c>
      <c r="I1288" s="82">
        <f>(Table8[[#This Row],[Adj Close]]-Table8[[#This Row],[Forecast 3 Period]])</f>
        <v>2.0853999999999999</v>
      </c>
      <c r="J1288" s="82">
        <f>Table8[[#This Row],[Erorr ]]^2</f>
        <v>4.3488931599999994</v>
      </c>
      <c r="K1288" s="82">
        <f>ABS(Table8[[#This Row],[Erorr ]])</f>
        <v>2.0853999999999999</v>
      </c>
      <c r="L1288" s="83">
        <f>Table8[[#This Row],[Abs Erorr ]]/Table8[[#This Row],[Adj Close]]</f>
        <v>0.1216735806013081</v>
      </c>
      <c r="M1288" s="85">
        <f t="shared" si="39"/>
        <v>15.627840000000001</v>
      </c>
      <c r="N1288" s="82">
        <f>(Table8[[#This Row],[Adj Close]]-Table8[[#This Row],[Forecast 6 Period ]])</f>
        <v>1.5114599999999978</v>
      </c>
      <c r="O1288" s="82">
        <f>Table8[[#This Row],[Erorr 2]]^2</f>
        <v>2.2845113315999934</v>
      </c>
      <c r="P1288" s="82">
        <f>ABS(Table8[[#This Row],[Erorr 2]])</f>
        <v>1.5114599999999978</v>
      </c>
      <c r="Q1288" s="83">
        <f>Table8[[#This Row],[Abs Erorr 4]]/Table8[[#This Row],[Adj Close]]</f>
        <v>8.8186798760742729E-2</v>
      </c>
    </row>
    <row r="1289" spans="6:17" x14ac:dyDescent="0.25">
      <c r="F1289" s="50">
        <v>45335</v>
      </c>
      <c r="G1289" s="51">
        <v>16.156600000000001</v>
      </c>
      <c r="H1289" s="82">
        <f t="shared" si="40"/>
        <v>15.892199999999999</v>
      </c>
      <c r="I1289" s="82">
        <f>(Table8[[#This Row],[Adj Close]]-Table8[[#This Row],[Forecast 3 Period]])</f>
        <v>0.26440000000000197</v>
      </c>
      <c r="J1289" s="82">
        <f>Table8[[#This Row],[Erorr ]]^2</f>
        <v>6.9907360000001043E-2</v>
      </c>
      <c r="K1289" s="82">
        <f>ABS(Table8[[#This Row],[Erorr ]])</f>
        <v>0.26440000000000197</v>
      </c>
      <c r="L1289" s="83">
        <f>Table8[[#This Row],[Abs Erorr ]]/Table8[[#This Row],[Adj Close]]</f>
        <v>1.6364829233873585E-2</v>
      </c>
      <c r="M1289" s="85">
        <f t="shared" ref="M1289:M1352" si="41">$B$10*G1288+$B$11*G1287+$B$12*G1286+$B$13*G1285+$B$14*G1284+$B$15*G1283</f>
        <v>15.751660000000001</v>
      </c>
      <c r="N1289" s="82">
        <f>(Table8[[#This Row],[Adj Close]]-Table8[[#This Row],[Forecast 6 Period ]])</f>
        <v>0.40493999999999986</v>
      </c>
      <c r="O1289" s="82">
        <f>Table8[[#This Row],[Erorr 2]]^2</f>
        <v>0.16397640359999988</v>
      </c>
      <c r="P1289" s="82">
        <f>ABS(Table8[[#This Row],[Erorr 2]])</f>
        <v>0.40493999999999986</v>
      </c>
      <c r="Q1289" s="83">
        <f>Table8[[#This Row],[Abs Erorr 4]]/Table8[[#This Row],[Adj Close]]</f>
        <v>2.5063441565675935E-2</v>
      </c>
    </row>
    <row r="1290" spans="6:17" x14ac:dyDescent="0.25">
      <c r="F1290" s="50">
        <v>45336</v>
      </c>
      <c r="G1290" s="51">
        <v>16.903500000000001</v>
      </c>
      <c r="H1290" s="82">
        <f t="shared" si="40"/>
        <v>16.115290000000002</v>
      </c>
      <c r="I1290" s="82">
        <f>(Table8[[#This Row],[Adj Close]]-Table8[[#This Row],[Forecast 3 Period]])</f>
        <v>0.78820999999999941</v>
      </c>
      <c r="J1290" s="82">
        <f>Table8[[#This Row],[Erorr ]]^2</f>
        <v>0.62127500409999903</v>
      </c>
      <c r="K1290" s="82">
        <f>ABS(Table8[[#This Row],[Erorr ]])</f>
        <v>0.78820999999999941</v>
      </c>
      <c r="L1290" s="83">
        <f>Table8[[#This Row],[Abs Erorr ]]/Table8[[#This Row],[Adj Close]]</f>
        <v>4.6629987872334092E-2</v>
      </c>
      <c r="M1290" s="85">
        <f t="shared" si="41"/>
        <v>15.85388</v>
      </c>
      <c r="N1290" s="82">
        <f>(Table8[[#This Row],[Adj Close]]-Table8[[#This Row],[Forecast 6 Period ]])</f>
        <v>1.0496200000000009</v>
      </c>
      <c r="O1290" s="82">
        <f>Table8[[#This Row],[Erorr 2]]^2</f>
        <v>1.1017021444000019</v>
      </c>
      <c r="P1290" s="82">
        <f>ABS(Table8[[#This Row],[Erorr 2]])</f>
        <v>1.0496200000000009</v>
      </c>
      <c r="Q1290" s="83">
        <f>Table8[[#This Row],[Abs Erorr 4]]/Table8[[#This Row],[Adj Close]]</f>
        <v>6.2094832431153359E-2</v>
      </c>
    </row>
    <row r="1291" spans="6:17" x14ac:dyDescent="0.25">
      <c r="F1291" s="50">
        <v>45337</v>
      </c>
      <c r="G1291" s="51">
        <v>16.756</v>
      </c>
      <c r="H1291" s="82">
        <f t="shared" si="40"/>
        <v>16.750170000000001</v>
      </c>
      <c r="I1291" s="82">
        <f>(Table8[[#This Row],[Adj Close]]-Table8[[#This Row],[Forecast 3 Period]])</f>
        <v>5.8299999999995578E-3</v>
      </c>
      <c r="J1291" s="82">
        <f>Table8[[#This Row],[Erorr ]]^2</f>
        <v>3.3988899999994846E-5</v>
      </c>
      <c r="K1291" s="82">
        <f>ABS(Table8[[#This Row],[Erorr ]])</f>
        <v>5.8299999999995578E-3</v>
      </c>
      <c r="L1291" s="83">
        <f>Table8[[#This Row],[Abs Erorr ]]/Table8[[#This Row],[Adj Close]]</f>
        <v>3.4793506803530423E-4</v>
      </c>
      <c r="M1291" s="85">
        <f t="shared" si="41"/>
        <v>16.06026</v>
      </c>
      <c r="N1291" s="82">
        <f>(Table8[[#This Row],[Adj Close]]-Table8[[#This Row],[Forecast 6 Period ]])</f>
        <v>0.69574000000000069</v>
      </c>
      <c r="O1291" s="82">
        <f>Table8[[#This Row],[Erorr 2]]^2</f>
        <v>0.48405414760000098</v>
      </c>
      <c r="P1291" s="82">
        <f>ABS(Table8[[#This Row],[Erorr 2]])</f>
        <v>0.69574000000000069</v>
      </c>
      <c r="Q1291" s="83">
        <f>Table8[[#This Row],[Abs Erorr 4]]/Table8[[#This Row],[Adj Close]]</f>
        <v>4.1521842921938452E-2</v>
      </c>
    </row>
    <row r="1292" spans="6:17" x14ac:dyDescent="0.25">
      <c r="F1292" s="50">
        <v>45338</v>
      </c>
      <c r="G1292" s="51">
        <v>16.3629</v>
      </c>
      <c r="H1292" s="82">
        <f t="shared" si="40"/>
        <v>16.620429999999999</v>
      </c>
      <c r="I1292" s="82">
        <f>(Table8[[#This Row],[Adj Close]]-Table8[[#This Row],[Forecast 3 Period]])</f>
        <v>-0.25752999999999915</v>
      </c>
      <c r="J1292" s="82">
        <f>Table8[[#This Row],[Erorr ]]^2</f>
        <v>6.6321700899999558E-2</v>
      </c>
      <c r="K1292" s="82">
        <f>ABS(Table8[[#This Row],[Erorr ]])</f>
        <v>0.25752999999999915</v>
      </c>
      <c r="L1292" s="83">
        <f>Table8[[#This Row],[Abs Erorr ]]/Table8[[#This Row],[Adj Close]]</f>
        <v>1.5738652683815163E-2</v>
      </c>
      <c r="M1292" s="85">
        <f t="shared" si="41"/>
        <v>16.403240000000004</v>
      </c>
      <c r="N1292" s="82">
        <f>(Table8[[#This Row],[Adj Close]]-Table8[[#This Row],[Forecast 6 Period ]])</f>
        <v>-4.0340000000004039E-2</v>
      </c>
      <c r="O1292" s="82">
        <f>Table8[[#This Row],[Erorr 2]]^2</f>
        <v>1.627315600000326E-3</v>
      </c>
      <c r="P1292" s="82">
        <f>ABS(Table8[[#This Row],[Erorr 2]])</f>
        <v>4.0340000000004039E-2</v>
      </c>
      <c r="Q1292" s="83">
        <f>Table8[[#This Row],[Abs Erorr 4]]/Table8[[#This Row],[Adj Close]]</f>
        <v>2.4653331622147686E-3</v>
      </c>
    </row>
    <row r="1293" spans="6:17" x14ac:dyDescent="0.25">
      <c r="F1293" s="50">
        <v>45342</v>
      </c>
      <c r="G1293" s="51">
        <v>15.9207</v>
      </c>
      <c r="H1293" s="82">
        <f t="shared" si="40"/>
        <v>16.64301</v>
      </c>
      <c r="I1293" s="82">
        <f>(Table8[[#This Row],[Adj Close]]-Table8[[#This Row],[Forecast 3 Period]])</f>
        <v>-0.72231000000000023</v>
      </c>
      <c r="J1293" s="82">
        <f>Table8[[#This Row],[Erorr ]]^2</f>
        <v>0.52173173610000034</v>
      </c>
      <c r="K1293" s="82">
        <f>ABS(Table8[[#This Row],[Erorr ]])</f>
        <v>0.72231000000000023</v>
      </c>
      <c r="L1293" s="83">
        <f>Table8[[#This Row],[Abs Erorr ]]/Table8[[#This Row],[Adj Close]]</f>
        <v>4.5369236277299378E-2</v>
      </c>
      <c r="M1293" s="85">
        <f t="shared" si="41"/>
        <v>16.45335</v>
      </c>
      <c r="N1293" s="82">
        <f>(Table8[[#This Row],[Adj Close]]-Table8[[#This Row],[Forecast 6 Period ]])</f>
        <v>-0.53265000000000029</v>
      </c>
      <c r="O1293" s="82">
        <f>Table8[[#This Row],[Erorr 2]]^2</f>
        <v>0.28371602250000033</v>
      </c>
      <c r="P1293" s="82">
        <f>ABS(Table8[[#This Row],[Erorr 2]])</f>
        <v>0.53265000000000029</v>
      </c>
      <c r="Q1293" s="83">
        <f>Table8[[#This Row],[Abs Erorr 4]]/Table8[[#This Row],[Adj Close]]</f>
        <v>3.3456443498087414E-2</v>
      </c>
    </row>
    <row r="1294" spans="6:17" x14ac:dyDescent="0.25">
      <c r="F1294" s="50">
        <v>45343</v>
      </c>
      <c r="G1294" s="51">
        <v>15.694699999999999</v>
      </c>
      <c r="H1294" s="82">
        <f t="shared" si="40"/>
        <v>16.30395</v>
      </c>
      <c r="I1294" s="82">
        <f>(Table8[[#This Row],[Adj Close]]-Table8[[#This Row],[Forecast 3 Period]])</f>
        <v>-0.60925000000000118</v>
      </c>
      <c r="J1294" s="82">
        <f>Table8[[#This Row],[Erorr ]]^2</f>
        <v>0.37118556250000145</v>
      </c>
      <c r="K1294" s="82">
        <f>ABS(Table8[[#This Row],[Erorr ]])</f>
        <v>0.60925000000000118</v>
      </c>
      <c r="L1294" s="83">
        <f>Table8[[#This Row],[Abs Erorr ]]/Table8[[#This Row],[Adj Close]]</f>
        <v>3.8818836932212865E-2</v>
      </c>
      <c r="M1294" s="85">
        <f t="shared" si="41"/>
        <v>16.518210000000003</v>
      </c>
      <c r="N1294" s="82">
        <f>(Table8[[#This Row],[Adj Close]]-Table8[[#This Row],[Forecast 6 Period ]])</f>
        <v>-0.82351000000000418</v>
      </c>
      <c r="O1294" s="82">
        <f>Table8[[#This Row],[Erorr 2]]^2</f>
        <v>0.67816872010000684</v>
      </c>
      <c r="P1294" s="82">
        <f>ABS(Table8[[#This Row],[Erorr 2]])</f>
        <v>0.82351000000000418</v>
      </c>
      <c r="Q1294" s="83">
        <f>Table8[[#This Row],[Abs Erorr 4]]/Table8[[#This Row],[Adj Close]]</f>
        <v>5.2470579240125916E-2</v>
      </c>
    </row>
    <row r="1295" spans="6:17" x14ac:dyDescent="0.25">
      <c r="F1295" s="50">
        <v>45344</v>
      </c>
      <c r="G1295" s="51">
        <v>15.6259</v>
      </c>
      <c r="H1295" s="82">
        <f t="shared" si="40"/>
        <v>15.962959999999999</v>
      </c>
      <c r="I1295" s="82">
        <f>(Table8[[#This Row],[Adj Close]]-Table8[[#This Row],[Forecast 3 Period]])</f>
        <v>-0.33705999999999925</v>
      </c>
      <c r="J1295" s="82">
        <f>Table8[[#This Row],[Erorr ]]^2</f>
        <v>0.1136094435999995</v>
      </c>
      <c r="K1295" s="82">
        <f>ABS(Table8[[#This Row],[Erorr ]])</f>
        <v>0.33705999999999925</v>
      </c>
      <c r="L1295" s="83">
        <f>Table8[[#This Row],[Abs Erorr ]]/Table8[[#This Row],[Adj Close]]</f>
        <v>2.1570597533582019E-2</v>
      </c>
      <c r="M1295" s="85">
        <f t="shared" si="41"/>
        <v>16.252870000000001</v>
      </c>
      <c r="N1295" s="82">
        <f>(Table8[[#This Row],[Adj Close]]-Table8[[#This Row],[Forecast 6 Period ]])</f>
        <v>-0.6269700000000018</v>
      </c>
      <c r="O1295" s="82">
        <f>Table8[[#This Row],[Erorr 2]]^2</f>
        <v>0.39309138090000229</v>
      </c>
      <c r="P1295" s="82">
        <f>ABS(Table8[[#This Row],[Erorr 2]])</f>
        <v>0.6269700000000018</v>
      </c>
      <c r="Q1295" s="83">
        <f>Table8[[#This Row],[Abs Erorr 4]]/Table8[[#This Row],[Adj Close]]</f>
        <v>4.0123768870913151E-2</v>
      </c>
    </row>
    <row r="1296" spans="6:17" x14ac:dyDescent="0.25">
      <c r="F1296" s="50">
        <v>45345</v>
      </c>
      <c r="G1296" s="51">
        <v>15.704499999999999</v>
      </c>
      <c r="H1296" s="82">
        <f t="shared" si="40"/>
        <v>15.73498</v>
      </c>
      <c r="I1296" s="82">
        <f>(Table8[[#This Row],[Adj Close]]-Table8[[#This Row],[Forecast 3 Period]])</f>
        <v>-3.0480000000000729E-2</v>
      </c>
      <c r="J1296" s="82">
        <f>Table8[[#This Row],[Erorr ]]^2</f>
        <v>9.2903040000004444E-4</v>
      </c>
      <c r="K1296" s="82">
        <f>ABS(Table8[[#This Row],[Erorr ]])</f>
        <v>3.0480000000000729E-2</v>
      </c>
      <c r="L1296" s="83">
        <f>Table8[[#This Row],[Abs Erorr ]]/Table8[[#This Row],[Adj Close]]</f>
        <v>1.9408449807380515E-3</v>
      </c>
      <c r="M1296" s="85">
        <f t="shared" si="41"/>
        <v>16.086790000000001</v>
      </c>
      <c r="N1296" s="82">
        <f>(Table8[[#This Row],[Adj Close]]-Table8[[#This Row],[Forecast 6 Period ]])</f>
        <v>-0.38229000000000113</v>
      </c>
      <c r="O1296" s="82">
        <f>Table8[[#This Row],[Erorr 2]]^2</f>
        <v>0.14614564410000086</v>
      </c>
      <c r="P1296" s="82">
        <f>ABS(Table8[[#This Row],[Erorr 2]])</f>
        <v>0.38229000000000113</v>
      </c>
      <c r="Q1296" s="83">
        <f>Table8[[#This Row],[Abs Erorr 4]]/Table8[[#This Row],[Adj Close]]</f>
        <v>2.4342704320417786E-2</v>
      </c>
    </row>
    <row r="1297" spans="6:17" x14ac:dyDescent="0.25">
      <c r="F1297" s="50">
        <v>45348</v>
      </c>
      <c r="G1297" s="51">
        <v>15.232799999999999</v>
      </c>
      <c r="H1297" s="82">
        <f t="shared" si="40"/>
        <v>15.677980000000002</v>
      </c>
      <c r="I1297" s="82">
        <f>(Table8[[#This Row],[Adj Close]]-Table8[[#This Row],[Forecast 3 Period]])</f>
        <v>-0.44518000000000235</v>
      </c>
      <c r="J1297" s="82">
        <f>Table8[[#This Row],[Erorr ]]^2</f>
        <v>0.1981852324000021</v>
      </c>
      <c r="K1297" s="82">
        <f>ABS(Table8[[#This Row],[Erorr ]])</f>
        <v>0.44518000000000235</v>
      </c>
      <c r="L1297" s="83">
        <f>Table8[[#This Row],[Abs Erorr ]]/Table8[[#This Row],[Adj Close]]</f>
        <v>2.9225093219894069E-2</v>
      </c>
      <c r="M1297" s="85">
        <f t="shared" si="41"/>
        <v>15.901050000000001</v>
      </c>
      <c r="N1297" s="82">
        <f>(Table8[[#This Row],[Adj Close]]-Table8[[#This Row],[Forecast 6 Period ]])</f>
        <v>-0.66825000000000223</v>
      </c>
      <c r="O1297" s="82">
        <f>Table8[[#This Row],[Erorr 2]]^2</f>
        <v>0.44655806250000296</v>
      </c>
      <c r="P1297" s="82">
        <f>ABS(Table8[[#This Row],[Erorr 2]])</f>
        <v>0.66825000000000223</v>
      </c>
      <c r="Q1297" s="83">
        <f>Table8[[#This Row],[Abs Erorr 4]]/Table8[[#This Row],[Adj Close]]</f>
        <v>4.3869150779896164E-2</v>
      </c>
    </row>
    <row r="1298" spans="6:17" x14ac:dyDescent="0.25">
      <c r="F1298" s="50">
        <v>45349</v>
      </c>
      <c r="G1298" s="51">
        <v>15.792899999999999</v>
      </c>
      <c r="H1298" s="82">
        <f t="shared" si="40"/>
        <v>15.492239999999999</v>
      </c>
      <c r="I1298" s="82">
        <f>(Table8[[#This Row],[Adj Close]]-Table8[[#This Row],[Forecast 3 Period]])</f>
        <v>0.30066000000000059</v>
      </c>
      <c r="J1298" s="82">
        <f>Table8[[#This Row],[Erorr ]]^2</f>
        <v>9.0396435600000352E-2</v>
      </c>
      <c r="K1298" s="82">
        <f>ABS(Table8[[#This Row],[Erorr ]])</f>
        <v>0.30066000000000059</v>
      </c>
      <c r="L1298" s="83">
        <f>Table8[[#This Row],[Abs Erorr ]]/Table8[[#This Row],[Adj Close]]</f>
        <v>1.9037668825864825E-2</v>
      </c>
      <c r="M1298" s="85">
        <f t="shared" si="41"/>
        <v>15.67994</v>
      </c>
      <c r="N1298" s="82">
        <f>(Table8[[#This Row],[Adj Close]]-Table8[[#This Row],[Forecast 6 Period ]])</f>
        <v>0.11295999999999928</v>
      </c>
      <c r="O1298" s="82">
        <f>Table8[[#This Row],[Erorr 2]]^2</f>
        <v>1.2759961599999838E-2</v>
      </c>
      <c r="P1298" s="82">
        <f>ABS(Table8[[#This Row],[Erorr 2]])</f>
        <v>0.11295999999999928</v>
      </c>
      <c r="Q1298" s="83">
        <f>Table8[[#This Row],[Abs Erorr 4]]/Table8[[#This Row],[Adj Close]]</f>
        <v>7.1525812232078522E-3</v>
      </c>
    </row>
    <row r="1299" spans="6:17" x14ac:dyDescent="0.25">
      <c r="F1299" s="50">
        <v>45350</v>
      </c>
      <c r="G1299" s="51">
        <v>15.8912</v>
      </c>
      <c r="H1299" s="82">
        <f t="shared" si="40"/>
        <v>15.59835</v>
      </c>
      <c r="I1299" s="82">
        <f>(Table8[[#This Row],[Adj Close]]-Table8[[#This Row],[Forecast 3 Period]])</f>
        <v>0.29284999999999961</v>
      </c>
      <c r="J1299" s="82">
        <f>Table8[[#This Row],[Erorr ]]^2</f>
        <v>8.5761122499999773E-2</v>
      </c>
      <c r="K1299" s="82">
        <f>ABS(Table8[[#This Row],[Erorr ]])</f>
        <v>0.29284999999999961</v>
      </c>
      <c r="L1299" s="83">
        <f>Table8[[#This Row],[Abs Erorr ]]/Table8[[#This Row],[Adj Close]]</f>
        <v>1.8428438380990713E-2</v>
      </c>
      <c r="M1299" s="85">
        <f t="shared" si="41"/>
        <v>15.632760000000001</v>
      </c>
      <c r="N1299" s="82">
        <f>(Table8[[#This Row],[Adj Close]]-Table8[[#This Row],[Forecast 6 Period ]])</f>
        <v>0.25843999999999845</v>
      </c>
      <c r="O1299" s="82">
        <f>Table8[[#This Row],[Erorr 2]]^2</f>
        <v>6.6791233599999195E-2</v>
      </c>
      <c r="P1299" s="82">
        <f>ABS(Table8[[#This Row],[Erorr 2]])</f>
        <v>0.25843999999999845</v>
      </c>
      <c r="Q1299" s="83">
        <f>Table8[[#This Row],[Abs Erorr 4]]/Table8[[#This Row],[Adj Close]]</f>
        <v>1.6263089005235504E-2</v>
      </c>
    </row>
    <row r="1300" spans="6:17" x14ac:dyDescent="0.25">
      <c r="F1300" s="50">
        <v>45351</v>
      </c>
      <c r="G1300" s="51">
        <v>16.058299999999999</v>
      </c>
      <c r="H1300" s="82">
        <f t="shared" si="40"/>
        <v>15.66419</v>
      </c>
      <c r="I1300" s="82">
        <f>(Table8[[#This Row],[Adj Close]]-Table8[[#This Row],[Forecast 3 Period]])</f>
        <v>0.39410999999999952</v>
      </c>
      <c r="J1300" s="82">
        <f>Table8[[#This Row],[Erorr ]]^2</f>
        <v>0.15532269209999963</v>
      </c>
      <c r="K1300" s="82">
        <f>ABS(Table8[[#This Row],[Erorr ]])</f>
        <v>0.39410999999999952</v>
      </c>
      <c r="L1300" s="83">
        <f>Table8[[#This Row],[Abs Erorr ]]/Table8[[#This Row],[Adj Close]]</f>
        <v>2.4542448453447722E-2</v>
      </c>
      <c r="M1300" s="85">
        <f t="shared" si="41"/>
        <v>15.65634</v>
      </c>
      <c r="N1300" s="82">
        <f>(Table8[[#This Row],[Adj Close]]-Table8[[#This Row],[Forecast 6 Period ]])</f>
        <v>0.40195999999999898</v>
      </c>
      <c r="O1300" s="82">
        <f>Table8[[#This Row],[Erorr 2]]^2</f>
        <v>0.16157184159999918</v>
      </c>
      <c r="P1300" s="82">
        <f>ABS(Table8[[#This Row],[Erorr 2]])</f>
        <v>0.40195999999999898</v>
      </c>
      <c r="Q1300" s="83">
        <f>Table8[[#This Row],[Abs Erorr 4]]/Table8[[#This Row],[Adj Close]]</f>
        <v>2.5031292228940735E-2</v>
      </c>
    </row>
    <row r="1301" spans="6:17" x14ac:dyDescent="0.25">
      <c r="F1301" s="50">
        <v>45352</v>
      </c>
      <c r="G1301" s="51">
        <v>15.96</v>
      </c>
      <c r="H1301" s="82">
        <f t="shared" si="40"/>
        <v>15.928550000000001</v>
      </c>
      <c r="I1301" s="82">
        <f>(Table8[[#This Row],[Adj Close]]-Table8[[#This Row],[Forecast 3 Period]])</f>
        <v>3.1449999999999534E-2</v>
      </c>
      <c r="J1301" s="82">
        <f>Table8[[#This Row],[Erorr ]]^2</f>
        <v>9.8910249999997063E-4</v>
      </c>
      <c r="K1301" s="82">
        <f>ABS(Table8[[#This Row],[Erorr ]])</f>
        <v>3.1449999999999534E-2</v>
      </c>
      <c r="L1301" s="83">
        <f>Table8[[#This Row],[Abs Erorr ]]/Table8[[#This Row],[Adj Close]]</f>
        <v>1.9705513784460862E-3</v>
      </c>
      <c r="M1301" s="85">
        <f t="shared" si="41"/>
        <v>15.728080000000002</v>
      </c>
      <c r="N1301" s="82">
        <f>(Table8[[#This Row],[Adj Close]]-Table8[[#This Row],[Forecast 6 Period ]])</f>
        <v>0.23191999999999879</v>
      </c>
      <c r="O1301" s="82">
        <f>Table8[[#This Row],[Erorr 2]]^2</f>
        <v>5.3786886399999442E-2</v>
      </c>
      <c r="P1301" s="82">
        <f>ABS(Table8[[#This Row],[Erorr 2]])</f>
        <v>0.23191999999999879</v>
      </c>
      <c r="Q1301" s="83">
        <f>Table8[[#This Row],[Abs Erorr 4]]/Table8[[#This Row],[Adj Close]]</f>
        <v>1.4531328320801928E-2</v>
      </c>
    </row>
    <row r="1302" spans="6:17" x14ac:dyDescent="0.25">
      <c r="F1302" s="50">
        <v>45355</v>
      </c>
      <c r="G1302" s="51">
        <v>15.4588</v>
      </c>
      <c r="H1302" s="82">
        <f t="shared" si="40"/>
        <v>15.96885</v>
      </c>
      <c r="I1302" s="82">
        <f>(Table8[[#This Row],[Adj Close]]-Table8[[#This Row],[Forecast 3 Period]])</f>
        <v>-0.51004999999999967</v>
      </c>
      <c r="J1302" s="82">
        <f>Table8[[#This Row],[Erorr ]]^2</f>
        <v>0.26015100249999967</v>
      </c>
      <c r="K1302" s="82">
        <f>ABS(Table8[[#This Row],[Erorr ]])</f>
        <v>0.51004999999999967</v>
      </c>
      <c r="L1302" s="83">
        <f>Table8[[#This Row],[Abs Erorr ]]/Table8[[#This Row],[Adj Close]]</f>
        <v>3.2994152198100736E-2</v>
      </c>
      <c r="M1302" s="85">
        <f t="shared" si="41"/>
        <v>15.834210000000002</v>
      </c>
      <c r="N1302" s="82">
        <f>(Table8[[#This Row],[Adj Close]]-Table8[[#This Row],[Forecast 6 Period ]])</f>
        <v>-0.37541000000000224</v>
      </c>
      <c r="O1302" s="82">
        <f>Table8[[#This Row],[Erorr 2]]^2</f>
        <v>0.14093266810000168</v>
      </c>
      <c r="P1302" s="82">
        <f>ABS(Table8[[#This Row],[Erorr 2]])</f>
        <v>0.37541000000000224</v>
      </c>
      <c r="Q1302" s="83">
        <f>Table8[[#This Row],[Abs Erorr 4]]/Table8[[#This Row],[Adj Close]]</f>
        <v>2.4284549900380512E-2</v>
      </c>
    </row>
    <row r="1303" spans="6:17" x14ac:dyDescent="0.25">
      <c r="F1303" s="50">
        <v>45356</v>
      </c>
      <c r="G1303" s="51">
        <v>15.5472</v>
      </c>
      <c r="H1303" s="82">
        <f t="shared" si="40"/>
        <v>15.789010000000001</v>
      </c>
      <c r="I1303" s="82">
        <f>(Table8[[#This Row],[Adj Close]]-Table8[[#This Row],[Forecast 3 Period]])</f>
        <v>-0.24181000000000097</v>
      </c>
      <c r="J1303" s="82">
        <f>Table8[[#This Row],[Erorr ]]^2</f>
        <v>5.8472076100000471E-2</v>
      </c>
      <c r="K1303" s="82">
        <f>ABS(Table8[[#This Row],[Erorr ]])</f>
        <v>0.24181000000000097</v>
      </c>
      <c r="L1303" s="83">
        <f>Table8[[#This Row],[Abs Erorr ]]/Table8[[#This Row],[Adj Close]]</f>
        <v>1.5553282906246847E-2</v>
      </c>
      <c r="M1303" s="85">
        <f t="shared" si="41"/>
        <v>15.776230000000002</v>
      </c>
      <c r="N1303" s="82">
        <f>(Table8[[#This Row],[Adj Close]]-Table8[[#This Row],[Forecast 6 Period ]])</f>
        <v>-0.22903000000000162</v>
      </c>
      <c r="O1303" s="82">
        <f>Table8[[#This Row],[Erorr 2]]^2</f>
        <v>5.245474090000074E-2</v>
      </c>
      <c r="P1303" s="82">
        <f>ABS(Table8[[#This Row],[Erorr 2]])</f>
        <v>0.22903000000000162</v>
      </c>
      <c r="Q1303" s="83">
        <f>Table8[[#This Row],[Abs Erorr 4]]/Table8[[#This Row],[Adj Close]]</f>
        <v>1.4731269939281776E-2</v>
      </c>
    </row>
    <row r="1304" spans="6:17" x14ac:dyDescent="0.25">
      <c r="F1304" s="50">
        <v>45357</v>
      </c>
      <c r="G1304" s="51">
        <v>15.5472</v>
      </c>
      <c r="H1304" s="82">
        <f t="shared" si="40"/>
        <v>15.64452</v>
      </c>
      <c r="I1304" s="82">
        <f>(Table8[[#This Row],[Adj Close]]-Table8[[#This Row],[Forecast 3 Period]])</f>
        <v>-9.7319999999999851E-2</v>
      </c>
      <c r="J1304" s="82">
        <f>Table8[[#This Row],[Erorr ]]^2</f>
        <v>9.4711823999999705E-3</v>
      </c>
      <c r="K1304" s="82">
        <f>ABS(Table8[[#This Row],[Erorr ]])</f>
        <v>9.7319999999999851E-2</v>
      </c>
      <c r="L1304" s="83">
        <f>Table8[[#This Row],[Abs Erorr ]]/Table8[[#This Row],[Adj Close]]</f>
        <v>6.2596480395183604E-3</v>
      </c>
      <c r="M1304" s="85">
        <f t="shared" si="41"/>
        <v>15.77327</v>
      </c>
      <c r="N1304" s="82">
        <f>(Table8[[#This Row],[Adj Close]]-Table8[[#This Row],[Forecast 6 Period ]])</f>
        <v>-0.22606999999999999</v>
      </c>
      <c r="O1304" s="82">
        <f>Table8[[#This Row],[Erorr 2]]^2</f>
        <v>5.1107644899999999E-2</v>
      </c>
      <c r="P1304" s="82">
        <f>ABS(Table8[[#This Row],[Erorr 2]])</f>
        <v>0.22606999999999999</v>
      </c>
      <c r="Q1304" s="83">
        <f>Table8[[#This Row],[Abs Erorr 4]]/Table8[[#This Row],[Adj Close]]</f>
        <v>1.4540881959452506E-2</v>
      </c>
    </row>
    <row r="1305" spans="6:17" x14ac:dyDescent="0.25">
      <c r="F1305" s="50">
        <v>45358</v>
      </c>
      <c r="G1305" s="51">
        <v>15.8126</v>
      </c>
      <c r="H1305" s="82">
        <f t="shared" si="40"/>
        <v>15.520680000000002</v>
      </c>
      <c r="I1305" s="82">
        <f>(Table8[[#This Row],[Adj Close]]-Table8[[#This Row],[Forecast 3 Period]])</f>
        <v>0.29191999999999751</v>
      </c>
      <c r="J1305" s="82">
        <f>Table8[[#This Row],[Erorr ]]^2</f>
        <v>8.5217286399998551E-2</v>
      </c>
      <c r="K1305" s="82">
        <f>ABS(Table8[[#This Row],[Erorr ]])</f>
        <v>0.29191999999999751</v>
      </c>
      <c r="L1305" s="83">
        <f>Table8[[#This Row],[Abs Erorr ]]/Table8[[#This Row],[Adj Close]]</f>
        <v>1.8461227122674166E-2</v>
      </c>
      <c r="M1305" s="85">
        <f t="shared" si="41"/>
        <v>15.69759</v>
      </c>
      <c r="N1305" s="82">
        <f>(Table8[[#This Row],[Adj Close]]-Table8[[#This Row],[Forecast 6 Period ]])</f>
        <v>0.11500999999999983</v>
      </c>
      <c r="O1305" s="82">
        <f>Table8[[#This Row],[Erorr 2]]^2</f>
        <v>1.3227300099999962E-2</v>
      </c>
      <c r="P1305" s="82">
        <f>ABS(Table8[[#This Row],[Erorr 2]])</f>
        <v>0.11500999999999983</v>
      </c>
      <c r="Q1305" s="83">
        <f>Table8[[#This Row],[Abs Erorr 4]]/Table8[[#This Row],[Adj Close]]</f>
        <v>7.2733136865537505E-3</v>
      </c>
    </row>
    <row r="1306" spans="6:17" x14ac:dyDescent="0.25">
      <c r="F1306" s="50">
        <v>45359</v>
      </c>
      <c r="G1306" s="51">
        <v>15.9114</v>
      </c>
      <c r="H1306" s="82">
        <f t="shared" si="40"/>
        <v>15.653359999999999</v>
      </c>
      <c r="I1306" s="82">
        <f>(Table8[[#This Row],[Adj Close]]-Table8[[#This Row],[Forecast 3 Period]])</f>
        <v>0.25804000000000116</v>
      </c>
      <c r="J1306" s="82">
        <f>Table8[[#This Row],[Erorr ]]^2</f>
        <v>6.6584641600000591E-2</v>
      </c>
      <c r="K1306" s="82">
        <f>ABS(Table8[[#This Row],[Erorr ]])</f>
        <v>0.25804000000000116</v>
      </c>
      <c r="L1306" s="83">
        <f>Table8[[#This Row],[Abs Erorr ]]/Table8[[#This Row],[Adj Close]]</f>
        <v>1.6217303317118615E-2</v>
      </c>
      <c r="M1306" s="85">
        <f t="shared" si="41"/>
        <v>15.674990000000001</v>
      </c>
      <c r="N1306" s="82">
        <f>(Table8[[#This Row],[Adj Close]]-Table8[[#This Row],[Forecast 6 Period ]])</f>
        <v>0.23640999999999934</v>
      </c>
      <c r="O1306" s="82">
        <f>Table8[[#This Row],[Erorr 2]]^2</f>
        <v>5.5889688099999689E-2</v>
      </c>
      <c r="P1306" s="82">
        <f>ABS(Table8[[#This Row],[Erorr 2]])</f>
        <v>0.23640999999999934</v>
      </c>
      <c r="Q1306" s="83">
        <f>Table8[[#This Row],[Abs Erorr 4]]/Table8[[#This Row],[Adj Close]]</f>
        <v>1.4857900624709286E-2</v>
      </c>
    </row>
    <row r="1307" spans="6:17" x14ac:dyDescent="0.25">
      <c r="F1307" s="50">
        <v>45362</v>
      </c>
      <c r="G1307" s="51">
        <v>15.8126</v>
      </c>
      <c r="H1307" s="82">
        <f t="shared" si="40"/>
        <v>15.772500000000001</v>
      </c>
      <c r="I1307" s="82">
        <f>(Table8[[#This Row],[Adj Close]]-Table8[[#This Row],[Forecast 3 Period]])</f>
        <v>4.0099999999998914E-2</v>
      </c>
      <c r="J1307" s="82">
        <f>Table8[[#This Row],[Erorr ]]^2</f>
        <v>1.6080099999999128E-3</v>
      </c>
      <c r="K1307" s="82">
        <f>ABS(Table8[[#This Row],[Erorr ]])</f>
        <v>4.0099999999998914E-2</v>
      </c>
      <c r="L1307" s="83">
        <f>Table8[[#This Row],[Abs Erorr ]]/Table8[[#This Row],[Adj Close]]</f>
        <v>2.5359523418033033E-3</v>
      </c>
      <c r="M1307" s="85">
        <f t="shared" si="41"/>
        <v>15.705560000000002</v>
      </c>
      <c r="N1307" s="82">
        <f>(Table8[[#This Row],[Adj Close]]-Table8[[#This Row],[Forecast 6 Period ]])</f>
        <v>0.1070399999999978</v>
      </c>
      <c r="O1307" s="82">
        <f>Table8[[#This Row],[Erorr 2]]^2</f>
        <v>1.1457561599999529E-2</v>
      </c>
      <c r="P1307" s="82">
        <f>ABS(Table8[[#This Row],[Erorr 2]])</f>
        <v>0.1070399999999978</v>
      </c>
      <c r="Q1307" s="83">
        <f>Table8[[#This Row],[Abs Erorr 4]]/Table8[[#This Row],[Adj Close]]</f>
        <v>6.7692852535318543E-3</v>
      </c>
    </row>
    <row r="1308" spans="6:17" x14ac:dyDescent="0.25">
      <c r="F1308" s="50">
        <v>45363</v>
      </c>
      <c r="G1308" s="51">
        <v>15.397500000000001</v>
      </c>
      <c r="H1308" s="82">
        <f t="shared" si="40"/>
        <v>15.84224</v>
      </c>
      <c r="I1308" s="82">
        <f>(Table8[[#This Row],[Adj Close]]-Table8[[#This Row],[Forecast 3 Period]])</f>
        <v>-0.44473999999999947</v>
      </c>
      <c r="J1308" s="82">
        <f>Table8[[#This Row],[Erorr ]]^2</f>
        <v>0.19779366759999953</v>
      </c>
      <c r="K1308" s="82">
        <f>ABS(Table8[[#This Row],[Erorr ]])</f>
        <v>0.44473999999999947</v>
      </c>
      <c r="L1308" s="83">
        <f>Table8[[#This Row],[Abs Erorr ]]/Table8[[#This Row],[Adj Close]]</f>
        <v>2.888390972560477E-2</v>
      </c>
      <c r="M1308" s="85">
        <f t="shared" si="41"/>
        <v>15.717360000000003</v>
      </c>
      <c r="N1308" s="82">
        <f>(Table8[[#This Row],[Adj Close]]-Table8[[#This Row],[Forecast 6 Period ]])</f>
        <v>-0.31986000000000203</v>
      </c>
      <c r="O1308" s="82">
        <f>Table8[[#This Row],[Erorr 2]]^2</f>
        <v>0.1023104196000013</v>
      </c>
      <c r="P1308" s="82">
        <f>ABS(Table8[[#This Row],[Erorr 2]])</f>
        <v>0.31986000000000203</v>
      </c>
      <c r="Q1308" s="83">
        <f>Table8[[#This Row],[Abs Erorr 4]]/Table8[[#This Row],[Adj Close]]</f>
        <v>2.0773502191914404E-2</v>
      </c>
    </row>
    <row r="1309" spans="6:17" x14ac:dyDescent="0.25">
      <c r="F1309" s="50">
        <v>45364</v>
      </c>
      <c r="G1309" s="51">
        <v>15.3184</v>
      </c>
      <c r="H1309" s="82">
        <f t="shared" si="40"/>
        <v>15.6762</v>
      </c>
      <c r="I1309" s="82">
        <f>(Table8[[#This Row],[Adj Close]]-Table8[[#This Row],[Forecast 3 Period]])</f>
        <v>-0.35779999999999923</v>
      </c>
      <c r="J1309" s="82">
        <f>Table8[[#This Row],[Erorr ]]^2</f>
        <v>0.12802083999999944</v>
      </c>
      <c r="K1309" s="82">
        <f>ABS(Table8[[#This Row],[Erorr ]])</f>
        <v>0.35779999999999923</v>
      </c>
      <c r="L1309" s="83">
        <f>Table8[[#This Row],[Abs Erorr ]]/Table8[[#This Row],[Adj Close]]</f>
        <v>2.3357530812617454E-2</v>
      </c>
      <c r="M1309" s="85">
        <f t="shared" si="41"/>
        <v>15.696260000000001</v>
      </c>
      <c r="N1309" s="82">
        <f>(Table8[[#This Row],[Adj Close]]-Table8[[#This Row],[Forecast 6 Period ]])</f>
        <v>-0.37786000000000008</v>
      </c>
      <c r="O1309" s="82">
        <f>Table8[[#This Row],[Erorr 2]]^2</f>
        <v>0.14277817960000005</v>
      </c>
      <c r="P1309" s="82">
        <f>ABS(Table8[[#This Row],[Erorr 2]])</f>
        <v>0.37786000000000008</v>
      </c>
      <c r="Q1309" s="83">
        <f>Table8[[#This Row],[Abs Erorr 4]]/Table8[[#This Row],[Adj Close]]</f>
        <v>2.4667067056611661E-2</v>
      </c>
    </row>
    <row r="1310" spans="6:17" x14ac:dyDescent="0.25">
      <c r="F1310" s="50">
        <v>45365</v>
      </c>
      <c r="G1310" s="51">
        <v>14.429</v>
      </c>
      <c r="H1310" s="82">
        <f t="shared" si="40"/>
        <v>15.490390000000001</v>
      </c>
      <c r="I1310" s="82">
        <f>(Table8[[#This Row],[Adj Close]]-Table8[[#This Row],[Forecast 3 Period]])</f>
        <v>-1.0613900000000012</v>
      </c>
      <c r="J1310" s="82">
        <f>Table8[[#This Row],[Erorr ]]^2</f>
        <v>1.1265487321000025</v>
      </c>
      <c r="K1310" s="82">
        <f>ABS(Table8[[#This Row],[Erorr ]])</f>
        <v>1.0613900000000012</v>
      </c>
      <c r="L1310" s="83">
        <f>Table8[[#This Row],[Abs Erorr ]]/Table8[[#This Row],[Adj Close]]</f>
        <v>7.355949823272584E-2</v>
      </c>
      <c r="M1310" s="85">
        <f t="shared" si="41"/>
        <v>15.623960000000002</v>
      </c>
      <c r="N1310" s="82">
        <f>(Table8[[#This Row],[Adj Close]]-Table8[[#This Row],[Forecast 6 Period ]])</f>
        <v>-1.1949600000000018</v>
      </c>
      <c r="O1310" s="82">
        <f>Table8[[#This Row],[Erorr 2]]^2</f>
        <v>1.4279294016000044</v>
      </c>
      <c r="P1310" s="82">
        <f>ABS(Table8[[#This Row],[Erorr 2]])</f>
        <v>1.1949600000000018</v>
      </c>
      <c r="Q1310" s="83">
        <f>Table8[[#This Row],[Abs Erorr 4]]/Table8[[#This Row],[Adj Close]]</f>
        <v>8.281655000346537E-2</v>
      </c>
    </row>
    <row r="1311" spans="6:17" x14ac:dyDescent="0.25">
      <c r="F1311" s="50">
        <v>45366</v>
      </c>
      <c r="G1311" s="51">
        <v>14.6069</v>
      </c>
      <c r="H1311" s="82">
        <f t="shared" si="40"/>
        <v>14.986370000000001</v>
      </c>
      <c r="I1311" s="82">
        <f>(Table8[[#This Row],[Adj Close]]-Table8[[#This Row],[Forecast 3 Period]])</f>
        <v>-0.37947000000000131</v>
      </c>
      <c r="J1311" s="82">
        <f>Table8[[#This Row],[Erorr ]]^2</f>
        <v>0.143997480900001</v>
      </c>
      <c r="K1311" s="82">
        <f>ABS(Table8[[#This Row],[Erorr ]])</f>
        <v>0.37947000000000131</v>
      </c>
      <c r="L1311" s="83">
        <f>Table8[[#This Row],[Abs Erorr ]]/Table8[[#This Row],[Adj Close]]</f>
        <v>2.5978818229740828E-2</v>
      </c>
      <c r="M1311" s="85">
        <f t="shared" si="41"/>
        <v>15.363900000000001</v>
      </c>
      <c r="N1311" s="82">
        <f>(Table8[[#This Row],[Adj Close]]-Table8[[#This Row],[Forecast 6 Period ]])</f>
        <v>-0.75700000000000145</v>
      </c>
      <c r="O1311" s="82">
        <f>Table8[[#This Row],[Erorr 2]]^2</f>
        <v>0.57304900000000214</v>
      </c>
      <c r="P1311" s="82">
        <f>ABS(Table8[[#This Row],[Erorr 2]])</f>
        <v>0.75700000000000145</v>
      </c>
      <c r="Q1311" s="83">
        <f>Table8[[#This Row],[Abs Erorr 4]]/Table8[[#This Row],[Adj Close]]</f>
        <v>5.1824822515386663E-2</v>
      </c>
    </row>
    <row r="1312" spans="6:17" x14ac:dyDescent="0.25">
      <c r="F1312" s="50">
        <v>45369</v>
      </c>
      <c r="G1312" s="51">
        <v>14.221500000000001</v>
      </c>
      <c r="H1312" s="82">
        <f t="shared" si="40"/>
        <v>14.76698</v>
      </c>
      <c r="I1312" s="82">
        <f>(Table8[[#This Row],[Adj Close]]-Table8[[#This Row],[Forecast 3 Period]])</f>
        <v>-0.54547999999999952</v>
      </c>
      <c r="J1312" s="82">
        <f>Table8[[#This Row],[Erorr ]]^2</f>
        <v>0.29754843039999945</v>
      </c>
      <c r="K1312" s="82">
        <f>ABS(Table8[[#This Row],[Erorr ]])</f>
        <v>0.54547999999999952</v>
      </c>
      <c r="L1312" s="83">
        <f>Table8[[#This Row],[Abs Erorr ]]/Table8[[#This Row],[Adj Close]]</f>
        <v>3.8356010266146295E-2</v>
      </c>
      <c r="M1312" s="85">
        <f t="shared" si="41"/>
        <v>15.12276</v>
      </c>
      <c r="N1312" s="82">
        <f>(Table8[[#This Row],[Adj Close]]-Table8[[#This Row],[Forecast 6 Period ]])</f>
        <v>-0.90125999999999884</v>
      </c>
      <c r="O1312" s="82">
        <f>Table8[[#This Row],[Erorr 2]]^2</f>
        <v>0.8122695875999979</v>
      </c>
      <c r="P1312" s="82">
        <f>ABS(Table8[[#This Row],[Erorr 2]])</f>
        <v>0.90125999999999884</v>
      </c>
      <c r="Q1312" s="83">
        <f>Table8[[#This Row],[Abs Erorr 4]]/Table8[[#This Row],[Adj Close]]</f>
        <v>6.3373061913300194E-2</v>
      </c>
    </row>
    <row r="1313" spans="6:17" x14ac:dyDescent="0.25">
      <c r="F1313" s="50">
        <v>45370</v>
      </c>
      <c r="G1313" s="51">
        <v>14.3302</v>
      </c>
      <c r="H1313" s="82">
        <f t="shared" si="40"/>
        <v>14.399369999999999</v>
      </c>
      <c r="I1313" s="82">
        <f>(Table8[[#This Row],[Adj Close]]-Table8[[#This Row],[Forecast 3 Period]])</f>
        <v>-6.9169999999999732E-2</v>
      </c>
      <c r="J1313" s="82">
        <f>Table8[[#This Row],[Erorr ]]^2</f>
        <v>4.7844888999999625E-3</v>
      </c>
      <c r="K1313" s="82">
        <f>ABS(Table8[[#This Row],[Erorr ]])</f>
        <v>6.9169999999999732E-2</v>
      </c>
      <c r="L1313" s="83">
        <f>Table8[[#This Row],[Abs Erorr ]]/Table8[[#This Row],[Adj Close]]</f>
        <v>4.8268691295306233E-3</v>
      </c>
      <c r="M1313" s="85">
        <f t="shared" si="41"/>
        <v>14.836170000000001</v>
      </c>
      <c r="N1313" s="82">
        <f>(Table8[[#This Row],[Adj Close]]-Table8[[#This Row],[Forecast 6 Period ]])</f>
        <v>-0.50597000000000136</v>
      </c>
      <c r="O1313" s="82">
        <f>Table8[[#This Row],[Erorr 2]]^2</f>
        <v>0.25600564090000139</v>
      </c>
      <c r="P1313" s="82">
        <f>ABS(Table8[[#This Row],[Erorr 2]])</f>
        <v>0.50597000000000136</v>
      </c>
      <c r="Q1313" s="83">
        <f>Table8[[#This Row],[Abs Erorr 4]]/Table8[[#This Row],[Adj Close]]</f>
        <v>3.5307951040460105E-2</v>
      </c>
    </row>
    <row r="1314" spans="6:17" x14ac:dyDescent="0.25">
      <c r="F1314" s="50">
        <v>45371</v>
      </c>
      <c r="G1314" s="51">
        <v>14.251099999999999</v>
      </c>
      <c r="H1314" s="82">
        <f t="shared" si="40"/>
        <v>14.380599999999998</v>
      </c>
      <c r="I1314" s="82">
        <f>(Table8[[#This Row],[Adj Close]]-Table8[[#This Row],[Forecast 3 Period]])</f>
        <v>-0.12949999999999839</v>
      </c>
      <c r="J1314" s="82">
        <f>Table8[[#This Row],[Erorr ]]^2</f>
        <v>1.6770249999999584E-2</v>
      </c>
      <c r="K1314" s="82">
        <f>ABS(Table8[[#This Row],[Erorr ]])</f>
        <v>0.12949999999999839</v>
      </c>
      <c r="L1314" s="83">
        <f>Table8[[#This Row],[Abs Erorr ]]/Table8[[#This Row],[Adj Close]]</f>
        <v>9.0870178442364734E-3</v>
      </c>
      <c r="M1314" s="85">
        <f t="shared" si="41"/>
        <v>14.589110000000002</v>
      </c>
      <c r="N1314" s="82">
        <f>(Table8[[#This Row],[Adj Close]]-Table8[[#This Row],[Forecast 6 Period ]])</f>
        <v>-0.33801000000000236</v>
      </c>
      <c r="O1314" s="82">
        <f>Table8[[#This Row],[Erorr 2]]^2</f>
        <v>0.1142507601000016</v>
      </c>
      <c r="P1314" s="82">
        <f>ABS(Table8[[#This Row],[Erorr 2]])</f>
        <v>0.33801000000000236</v>
      </c>
      <c r="Q1314" s="83">
        <f>Table8[[#This Row],[Abs Erorr 4]]/Table8[[#This Row],[Adj Close]]</f>
        <v>2.3718169123787103E-2</v>
      </c>
    </row>
    <row r="1315" spans="6:17" x14ac:dyDescent="0.25">
      <c r="F1315" s="50">
        <v>45372</v>
      </c>
      <c r="G1315" s="51">
        <v>14.3697</v>
      </c>
      <c r="H1315" s="82">
        <f t="shared" si="40"/>
        <v>14.26595</v>
      </c>
      <c r="I1315" s="82">
        <f>(Table8[[#This Row],[Adj Close]]-Table8[[#This Row],[Forecast 3 Period]])</f>
        <v>0.10374999999999979</v>
      </c>
      <c r="J1315" s="82">
        <f>Table8[[#This Row],[Erorr ]]^2</f>
        <v>1.0764062499999956E-2</v>
      </c>
      <c r="K1315" s="82">
        <f>ABS(Table8[[#This Row],[Erorr ]])</f>
        <v>0.10374999999999979</v>
      </c>
      <c r="L1315" s="83">
        <f>Table8[[#This Row],[Abs Erorr ]]/Table8[[#This Row],[Adj Close]]</f>
        <v>7.2200533066104225E-3</v>
      </c>
      <c r="M1315" s="85">
        <f t="shared" si="41"/>
        <v>14.456680000000002</v>
      </c>
      <c r="N1315" s="82">
        <f>(Table8[[#This Row],[Adj Close]]-Table8[[#This Row],[Forecast 6 Period ]])</f>
        <v>-8.6980000000002278E-2</v>
      </c>
      <c r="O1315" s="82">
        <f>Table8[[#This Row],[Erorr 2]]^2</f>
        <v>7.5655204000003966E-3</v>
      </c>
      <c r="P1315" s="82">
        <f>ABS(Table8[[#This Row],[Erorr 2]])</f>
        <v>8.6980000000002278E-2</v>
      </c>
      <c r="Q1315" s="83">
        <f>Table8[[#This Row],[Abs Erorr 4]]/Table8[[#This Row],[Adj Close]]</f>
        <v>6.0530143287613712E-3</v>
      </c>
    </row>
    <row r="1316" spans="6:17" x14ac:dyDescent="0.25">
      <c r="F1316" s="50">
        <v>45373</v>
      </c>
      <c r="G1316" s="51">
        <v>13.925000000000001</v>
      </c>
      <c r="H1316" s="82">
        <f t="shared" si="40"/>
        <v>14.32227</v>
      </c>
      <c r="I1316" s="82">
        <f>(Table8[[#This Row],[Adj Close]]-Table8[[#This Row],[Forecast 3 Period]])</f>
        <v>-0.3972699999999989</v>
      </c>
      <c r="J1316" s="82">
        <f>Table8[[#This Row],[Erorr ]]^2</f>
        <v>0.15782345289999913</v>
      </c>
      <c r="K1316" s="82">
        <f>ABS(Table8[[#This Row],[Erorr ]])</f>
        <v>0.3972699999999989</v>
      </c>
      <c r="L1316" s="83">
        <f>Table8[[#This Row],[Abs Erorr ]]/Table8[[#This Row],[Adj Close]]</f>
        <v>2.8529263913823977E-2</v>
      </c>
      <c r="M1316" s="85">
        <f t="shared" si="41"/>
        <v>14.338089999999999</v>
      </c>
      <c r="N1316" s="82">
        <f>(Table8[[#This Row],[Adj Close]]-Table8[[#This Row],[Forecast 6 Period ]])</f>
        <v>-0.41308999999999862</v>
      </c>
      <c r="O1316" s="82">
        <f>Table8[[#This Row],[Erorr 2]]^2</f>
        <v>0.17064334809999887</v>
      </c>
      <c r="P1316" s="82">
        <f>ABS(Table8[[#This Row],[Erorr 2]])</f>
        <v>0.41308999999999862</v>
      </c>
      <c r="Q1316" s="83">
        <f>Table8[[#This Row],[Abs Erorr 4]]/Table8[[#This Row],[Adj Close]]</f>
        <v>2.9665350089766507E-2</v>
      </c>
    </row>
    <row r="1317" spans="6:17" x14ac:dyDescent="0.25">
      <c r="F1317" s="50">
        <v>45376</v>
      </c>
      <c r="G1317" s="51">
        <v>14.3005</v>
      </c>
      <c r="H1317" s="82">
        <f t="shared" si="40"/>
        <v>14.15624</v>
      </c>
      <c r="I1317" s="82">
        <f>(Table8[[#This Row],[Adj Close]]-Table8[[#This Row],[Forecast 3 Period]])</f>
        <v>0.14425999999999917</v>
      </c>
      <c r="J1317" s="82">
        <f>Table8[[#This Row],[Erorr ]]^2</f>
        <v>2.0810947599999758E-2</v>
      </c>
      <c r="K1317" s="82">
        <f>ABS(Table8[[#This Row],[Erorr ]])</f>
        <v>0.14425999999999917</v>
      </c>
      <c r="L1317" s="83">
        <f>Table8[[#This Row],[Abs Erorr ]]/Table8[[#This Row],[Adj Close]]</f>
        <v>1.0087759169259759E-2</v>
      </c>
      <c r="M1317" s="85">
        <f t="shared" si="41"/>
        <v>14.258040000000001</v>
      </c>
      <c r="N1317" s="82">
        <f>(Table8[[#This Row],[Adj Close]]-Table8[[#This Row],[Forecast 6 Period ]])</f>
        <v>4.2459999999998388E-2</v>
      </c>
      <c r="O1317" s="82">
        <f>Table8[[#This Row],[Erorr 2]]^2</f>
        <v>1.802851599999863E-3</v>
      </c>
      <c r="P1317" s="82">
        <f>ABS(Table8[[#This Row],[Erorr 2]])</f>
        <v>4.2459999999998388E-2</v>
      </c>
      <c r="Q1317" s="83">
        <f>Table8[[#This Row],[Abs Erorr 4]]/Table8[[#This Row],[Adj Close]]</f>
        <v>2.9691269536029083E-3</v>
      </c>
    </row>
    <row r="1318" spans="6:17" x14ac:dyDescent="0.25">
      <c r="F1318" s="50">
        <v>45377</v>
      </c>
      <c r="G1318" s="51">
        <v>14.093</v>
      </c>
      <c r="H1318" s="82">
        <f t="shared" si="40"/>
        <v>14.20861</v>
      </c>
      <c r="I1318" s="82">
        <f>(Table8[[#This Row],[Adj Close]]-Table8[[#This Row],[Forecast 3 Period]])</f>
        <v>-0.11561000000000021</v>
      </c>
      <c r="J1318" s="82">
        <f>Table8[[#This Row],[Erorr ]]^2</f>
        <v>1.3365672100000048E-2</v>
      </c>
      <c r="K1318" s="82">
        <f>ABS(Table8[[#This Row],[Erorr ]])</f>
        <v>0.11561000000000021</v>
      </c>
      <c r="L1318" s="83">
        <f>Table8[[#This Row],[Abs Erorr ]]/Table8[[#This Row],[Adj Close]]</f>
        <v>8.2033633718867679E-3</v>
      </c>
      <c r="M1318" s="85">
        <f t="shared" si="41"/>
        <v>14.22443</v>
      </c>
      <c r="N1318" s="82">
        <f>(Table8[[#This Row],[Adj Close]]-Table8[[#This Row],[Forecast 6 Period ]])</f>
        <v>-0.13142999999999994</v>
      </c>
      <c r="O1318" s="82">
        <f>Table8[[#This Row],[Erorr 2]]^2</f>
        <v>1.7273844899999984E-2</v>
      </c>
      <c r="P1318" s="82">
        <f>ABS(Table8[[#This Row],[Erorr 2]])</f>
        <v>0.13142999999999994</v>
      </c>
      <c r="Q1318" s="83">
        <f>Table8[[#This Row],[Abs Erorr 4]]/Table8[[#This Row],[Adj Close]]</f>
        <v>9.3259064783935246E-3</v>
      </c>
    </row>
    <row r="1319" spans="6:17" x14ac:dyDescent="0.25">
      <c r="F1319" s="50">
        <v>45378</v>
      </c>
      <c r="G1319" s="51">
        <v>14.9133</v>
      </c>
      <c r="H1319" s="82">
        <f t="shared" si="40"/>
        <v>14.104850000000001</v>
      </c>
      <c r="I1319" s="82">
        <f>(Table8[[#This Row],[Adj Close]]-Table8[[#This Row],[Forecast 3 Period]])</f>
        <v>0.80844999999999878</v>
      </c>
      <c r="J1319" s="82">
        <f>Table8[[#This Row],[Erorr ]]^2</f>
        <v>0.65359140249999803</v>
      </c>
      <c r="K1319" s="82">
        <f>ABS(Table8[[#This Row],[Erorr ]])</f>
        <v>0.80844999999999878</v>
      </c>
      <c r="L1319" s="83">
        <f>Table8[[#This Row],[Abs Erorr ]]/Table8[[#This Row],[Adj Close]]</f>
        <v>5.4210000469379599E-2</v>
      </c>
      <c r="M1319" s="85">
        <f t="shared" si="41"/>
        <v>14.19577</v>
      </c>
      <c r="N1319" s="82">
        <f>(Table8[[#This Row],[Adj Close]]-Table8[[#This Row],[Forecast 6 Period ]])</f>
        <v>0.71753</v>
      </c>
      <c r="O1319" s="82">
        <f>Table8[[#This Row],[Erorr 2]]^2</f>
        <v>0.51484930090000003</v>
      </c>
      <c r="P1319" s="82">
        <f>ABS(Table8[[#This Row],[Erorr 2]])</f>
        <v>0.71753</v>
      </c>
      <c r="Q1319" s="83">
        <f>Table8[[#This Row],[Abs Erorr 4]]/Table8[[#This Row],[Adj Close]]</f>
        <v>4.8113428952679824E-2</v>
      </c>
    </row>
    <row r="1320" spans="6:17" x14ac:dyDescent="0.25">
      <c r="F1320" s="50">
        <v>45379</v>
      </c>
      <c r="G1320" s="51">
        <v>15.160299999999999</v>
      </c>
      <c r="H1320" s="82">
        <f t="shared" si="40"/>
        <v>14.483370000000001</v>
      </c>
      <c r="I1320" s="82">
        <f>(Table8[[#This Row],[Adj Close]]-Table8[[#This Row],[Forecast 3 Period]])</f>
        <v>0.6769299999999987</v>
      </c>
      <c r="J1320" s="82">
        <f>Table8[[#This Row],[Erorr ]]^2</f>
        <v>0.45823422489999827</v>
      </c>
      <c r="K1320" s="82">
        <f>ABS(Table8[[#This Row],[Erorr ]])</f>
        <v>0.6769299999999987</v>
      </c>
      <c r="L1320" s="83">
        <f>Table8[[#This Row],[Abs Erorr ]]/Table8[[#This Row],[Adj Close]]</f>
        <v>4.4651491065480151E-2</v>
      </c>
      <c r="M1320" s="85">
        <f t="shared" si="41"/>
        <v>14.308440000000001</v>
      </c>
      <c r="N1320" s="82">
        <f>(Table8[[#This Row],[Adj Close]]-Table8[[#This Row],[Forecast 6 Period ]])</f>
        <v>0.85185999999999851</v>
      </c>
      <c r="O1320" s="82">
        <f>Table8[[#This Row],[Erorr 2]]^2</f>
        <v>0.72566545959999751</v>
      </c>
      <c r="P1320" s="82">
        <f>ABS(Table8[[#This Row],[Erorr 2]])</f>
        <v>0.85185999999999851</v>
      </c>
      <c r="Q1320" s="83">
        <f>Table8[[#This Row],[Abs Erorr 4]]/Table8[[#This Row],[Adj Close]]</f>
        <v>5.6190180933094892E-2</v>
      </c>
    </row>
    <row r="1321" spans="6:17" x14ac:dyDescent="0.25">
      <c r="F1321" s="50">
        <v>45383</v>
      </c>
      <c r="G1321" s="51">
        <v>15.120799999999999</v>
      </c>
      <c r="H1321" s="82">
        <f t="shared" si="40"/>
        <v>14.76601</v>
      </c>
      <c r="I1321" s="82">
        <f>(Table8[[#This Row],[Adj Close]]-Table8[[#This Row],[Forecast 3 Period]])</f>
        <v>0.35478999999999949</v>
      </c>
      <c r="J1321" s="82">
        <f>Table8[[#This Row],[Erorr ]]^2</f>
        <v>0.12587594409999964</v>
      </c>
      <c r="K1321" s="82">
        <f>ABS(Table8[[#This Row],[Erorr ]])</f>
        <v>0.35478999999999949</v>
      </c>
      <c r="L1321" s="83">
        <f>Table8[[#This Row],[Abs Erorr ]]/Table8[[#This Row],[Adj Close]]</f>
        <v>2.3463705624041025E-2</v>
      </c>
      <c r="M1321" s="85">
        <f t="shared" si="41"/>
        <v>14.52289</v>
      </c>
      <c r="N1321" s="82">
        <f>(Table8[[#This Row],[Adj Close]]-Table8[[#This Row],[Forecast 6 Period ]])</f>
        <v>0.59790999999999883</v>
      </c>
      <c r="O1321" s="82">
        <f>Table8[[#This Row],[Erorr 2]]^2</f>
        <v>0.35749636809999863</v>
      </c>
      <c r="P1321" s="82">
        <f>ABS(Table8[[#This Row],[Erorr 2]])</f>
        <v>0.59790999999999883</v>
      </c>
      <c r="Q1321" s="83">
        <f>Table8[[#This Row],[Abs Erorr 4]]/Table8[[#This Row],[Adj Close]]</f>
        <v>3.9542219988360328E-2</v>
      </c>
    </row>
    <row r="1322" spans="6:17" x14ac:dyDescent="0.25">
      <c r="F1322" s="50">
        <v>45384</v>
      </c>
      <c r="G1322" s="51">
        <v>14.1127</v>
      </c>
      <c r="H1322" s="82">
        <f t="shared" si="40"/>
        <v>15.070399999999999</v>
      </c>
      <c r="I1322" s="82">
        <f>(Table8[[#This Row],[Adj Close]]-Table8[[#This Row],[Forecast 3 Period]])</f>
        <v>-0.95769999999999911</v>
      </c>
      <c r="J1322" s="82">
        <f>Table8[[#This Row],[Erorr ]]^2</f>
        <v>0.91718928999999827</v>
      </c>
      <c r="K1322" s="82">
        <f>ABS(Table8[[#This Row],[Erorr ]])</f>
        <v>0.95769999999999911</v>
      </c>
      <c r="L1322" s="83">
        <f>Table8[[#This Row],[Abs Erorr ]]/Table8[[#This Row],[Adj Close]]</f>
        <v>6.786086291071157E-2</v>
      </c>
      <c r="M1322" s="85">
        <f t="shared" si="41"/>
        <v>14.680029999999999</v>
      </c>
      <c r="N1322" s="82">
        <f>(Table8[[#This Row],[Adj Close]]-Table8[[#This Row],[Forecast 6 Period ]])</f>
        <v>-0.56732999999999834</v>
      </c>
      <c r="O1322" s="82">
        <f>Table8[[#This Row],[Erorr 2]]^2</f>
        <v>0.32186332889999814</v>
      </c>
      <c r="P1322" s="82">
        <f>ABS(Table8[[#This Row],[Erorr 2]])</f>
        <v>0.56732999999999834</v>
      </c>
      <c r="Q1322" s="83">
        <f>Table8[[#This Row],[Abs Erorr 4]]/Table8[[#This Row],[Adj Close]]</f>
        <v>4.0199961736591745E-2</v>
      </c>
    </row>
    <row r="1323" spans="6:17" x14ac:dyDescent="0.25">
      <c r="F1323" s="50">
        <v>45385</v>
      </c>
      <c r="G1323" s="51">
        <v>13.7471</v>
      </c>
      <c r="H1323" s="82">
        <f t="shared" si="40"/>
        <v>14.729409999999998</v>
      </c>
      <c r="I1323" s="82">
        <f>(Table8[[#This Row],[Adj Close]]-Table8[[#This Row],[Forecast 3 Period]])</f>
        <v>-0.98230999999999824</v>
      </c>
      <c r="J1323" s="82">
        <f>Table8[[#This Row],[Erorr ]]^2</f>
        <v>0.96493293609999653</v>
      </c>
      <c r="K1323" s="82">
        <f>ABS(Table8[[#This Row],[Erorr ]])</f>
        <v>0.98230999999999824</v>
      </c>
      <c r="L1323" s="83">
        <f>Table8[[#This Row],[Abs Erorr ]]/Table8[[#This Row],[Adj Close]]</f>
        <v>7.145579795011299E-2</v>
      </c>
      <c r="M1323" s="85">
        <f t="shared" si="41"/>
        <v>14.700769999999999</v>
      </c>
      <c r="N1323" s="82">
        <f>(Table8[[#This Row],[Adj Close]]-Table8[[#This Row],[Forecast 6 Period ]])</f>
        <v>-0.95366999999999891</v>
      </c>
      <c r="O1323" s="82">
        <f>Table8[[#This Row],[Erorr 2]]^2</f>
        <v>0.90948646889999796</v>
      </c>
      <c r="P1323" s="82">
        <f>ABS(Table8[[#This Row],[Erorr 2]])</f>
        <v>0.95366999999999891</v>
      </c>
      <c r="Q1323" s="83">
        <f>Table8[[#This Row],[Abs Erorr 4]]/Table8[[#This Row],[Adj Close]]</f>
        <v>6.9372449462068289E-2</v>
      </c>
    </row>
    <row r="1324" spans="6:17" x14ac:dyDescent="0.25">
      <c r="F1324" s="50">
        <v>45386</v>
      </c>
      <c r="G1324" s="51">
        <v>13.667999999999999</v>
      </c>
      <c r="H1324" s="82">
        <f t="shared" si="40"/>
        <v>14.268889999999999</v>
      </c>
      <c r="I1324" s="82">
        <f>(Table8[[#This Row],[Adj Close]]-Table8[[#This Row],[Forecast 3 Period]])</f>
        <v>-0.6008899999999997</v>
      </c>
      <c r="J1324" s="82">
        <f>Table8[[#This Row],[Erorr ]]^2</f>
        <v>0.36106879209999965</v>
      </c>
      <c r="K1324" s="82">
        <f>ABS(Table8[[#This Row],[Erorr ]])</f>
        <v>0.6008899999999997</v>
      </c>
      <c r="L1324" s="83">
        <f>Table8[[#This Row],[Abs Erorr ]]/Table8[[#This Row],[Adj Close]]</f>
        <v>4.3963271875914527E-2</v>
      </c>
      <c r="M1324" s="85">
        <f t="shared" si="41"/>
        <v>14.52881</v>
      </c>
      <c r="N1324" s="82">
        <f>(Table8[[#This Row],[Adj Close]]-Table8[[#This Row],[Forecast 6 Period ]])</f>
        <v>-0.86081000000000074</v>
      </c>
      <c r="O1324" s="82">
        <f>Table8[[#This Row],[Erorr 2]]^2</f>
        <v>0.74099385610000124</v>
      </c>
      <c r="P1324" s="82">
        <f>ABS(Table8[[#This Row],[Erorr 2]])</f>
        <v>0.86081000000000074</v>
      </c>
      <c r="Q1324" s="83">
        <f>Table8[[#This Row],[Abs Erorr 4]]/Table8[[#This Row],[Adj Close]]</f>
        <v>6.297995317530003E-2</v>
      </c>
    </row>
    <row r="1325" spans="6:17" x14ac:dyDescent="0.25">
      <c r="F1325" s="50">
        <v>45387</v>
      </c>
      <c r="G1325" s="51">
        <v>13.598800000000001</v>
      </c>
      <c r="H1325" s="82">
        <f t="shared" si="40"/>
        <v>13.825139999999999</v>
      </c>
      <c r="I1325" s="82">
        <f>(Table8[[#This Row],[Adj Close]]-Table8[[#This Row],[Forecast 3 Period]])</f>
        <v>-0.22633999999999865</v>
      </c>
      <c r="J1325" s="82">
        <f>Table8[[#This Row],[Erorr ]]^2</f>
        <v>5.1229795599999392E-2</v>
      </c>
      <c r="K1325" s="82">
        <f>ABS(Table8[[#This Row],[Erorr ]])</f>
        <v>0.22633999999999865</v>
      </c>
      <c r="L1325" s="83">
        <f>Table8[[#This Row],[Abs Erorr ]]/Table8[[#This Row],[Adj Close]]</f>
        <v>1.6644115657263776E-2</v>
      </c>
      <c r="M1325" s="85">
        <f t="shared" si="41"/>
        <v>14.33708</v>
      </c>
      <c r="N1325" s="82">
        <f>(Table8[[#This Row],[Adj Close]]-Table8[[#This Row],[Forecast 6 Period ]])</f>
        <v>-0.7382799999999996</v>
      </c>
      <c r="O1325" s="82">
        <f>Table8[[#This Row],[Erorr 2]]^2</f>
        <v>0.54505735839999936</v>
      </c>
      <c r="P1325" s="82">
        <f>ABS(Table8[[#This Row],[Erorr 2]])</f>
        <v>0.7382799999999996</v>
      </c>
      <c r="Q1325" s="83">
        <f>Table8[[#This Row],[Abs Erorr 4]]/Table8[[#This Row],[Adj Close]]</f>
        <v>5.429008441921343E-2</v>
      </c>
    </row>
    <row r="1326" spans="6:17" x14ac:dyDescent="0.25">
      <c r="F1326" s="50">
        <v>45390</v>
      </c>
      <c r="G1326" s="51">
        <v>13.361599999999999</v>
      </c>
      <c r="H1326" s="82">
        <f t="shared" si="40"/>
        <v>13.66405</v>
      </c>
      <c r="I1326" s="82">
        <f>(Table8[[#This Row],[Adj Close]]-Table8[[#This Row],[Forecast 3 Period]])</f>
        <v>-0.30245000000000033</v>
      </c>
      <c r="J1326" s="82">
        <f>Table8[[#This Row],[Erorr ]]^2</f>
        <v>9.1476002500000195E-2</v>
      </c>
      <c r="K1326" s="82">
        <f>ABS(Table8[[#This Row],[Erorr ]])</f>
        <v>0.30245000000000033</v>
      </c>
      <c r="L1326" s="83">
        <f>Table8[[#This Row],[Abs Erorr ]]/Table8[[#This Row],[Adj Close]]</f>
        <v>2.2635762184169586E-2</v>
      </c>
      <c r="M1326" s="85">
        <f t="shared" si="41"/>
        <v>14.053430000000002</v>
      </c>
      <c r="N1326" s="82">
        <f>(Table8[[#This Row],[Adj Close]]-Table8[[#This Row],[Forecast 6 Period ]])</f>
        <v>-0.69183000000000305</v>
      </c>
      <c r="O1326" s="82">
        <f>Table8[[#This Row],[Erorr 2]]^2</f>
        <v>0.47862874890000423</v>
      </c>
      <c r="P1326" s="82">
        <f>ABS(Table8[[#This Row],[Erorr 2]])</f>
        <v>0.69183000000000305</v>
      </c>
      <c r="Q1326" s="83">
        <f>Table8[[#This Row],[Abs Erorr 4]]/Table8[[#This Row],[Adj Close]]</f>
        <v>5.1777481738714159E-2</v>
      </c>
    </row>
    <row r="1327" spans="6:17" x14ac:dyDescent="0.25">
      <c r="F1327" s="50">
        <v>45391</v>
      </c>
      <c r="G1327" s="51">
        <v>13.7866</v>
      </c>
      <c r="H1327" s="82">
        <f t="shared" si="40"/>
        <v>13.52468</v>
      </c>
      <c r="I1327" s="82">
        <f>(Table8[[#This Row],[Adj Close]]-Table8[[#This Row],[Forecast 3 Period]])</f>
        <v>0.26191999999999993</v>
      </c>
      <c r="J1327" s="82">
        <f>Table8[[#This Row],[Erorr ]]^2</f>
        <v>6.860208639999997E-2</v>
      </c>
      <c r="K1327" s="82">
        <f>ABS(Table8[[#This Row],[Erorr ]])</f>
        <v>0.26191999999999993</v>
      </c>
      <c r="L1327" s="83">
        <f>Table8[[#This Row],[Abs Erorr ]]/Table8[[#This Row],[Adj Close]]</f>
        <v>1.8998157631323166E-2</v>
      </c>
      <c r="M1327" s="85">
        <f t="shared" si="41"/>
        <v>13.798449999999999</v>
      </c>
      <c r="N1327" s="82">
        <f>(Table8[[#This Row],[Adj Close]]-Table8[[#This Row],[Forecast 6 Period ]])</f>
        <v>-1.1849999999999028E-2</v>
      </c>
      <c r="O1327" s="82">
        <f>Table8[[#This Row],[Erorr 2]]^2</f>
        <v>1.4042249999997696E-4</v>
      </c>
      <c r="P1327" s="82">
        <f>ABS(Table8[[#This Row],[Erorr 2]])</f>
        <v>1.1849999999999028E-2</v>
      </c>
      <c r="Q1327" s="83">
        <f>Table8[[#This Row],[Abs Erorr 4]]/Table8[[#This Row],[Adj Close]]</f>
        <v>8.5953026852153742E-4</v>
      </c>
    </row>
    <row r="1328" spans="6:17" x14ac:dyDescent="0.25">
      <c r="F1328" s="50">
        <v>45392</v>
      </c>
      <c r="G1328" s="51">
        <v>13.341900000000001</v>
      </c>
      <c r="H1328" s="82">
        <f t="shared" si="40"/>
        <v>13.60276</v>
      </c>
      <c r="I1328" s="82">
        <f>(Table8[[#This Row],[Adj Close]]-Table8[[#This Row],[Forecast 3 Period]])</f>
        <v>-0.2608599999999992</v>
      </c>
      <c r="J1328" s="82">
        <f>Table8[[#This Row],[Erorr ]]^2</f>
        <v>6.804793959999958E-2</v>
      </c>
      <c r="K1328" s="82">
        <f>ABS(Table8[[#This Row],[Erorr ]])</f>
        <v>0.2608599999999992</v>
      </c>
      <c r="L1328" s="83">
        <f>Table8[[#This Row],[Abs Erorr ]]/Table8[[#This Row],[Adj Close]]</f>
        <v>1.9551937879912096E-2</v>
      </c>
      <c r="M1328" s="85">
        <f t="shared" si="41"/>
        <v>13.668979999999999</v>
      </c>
      <c r="N1328" s="82">
        <f>(Table8[[#This Row],[Adj Close]]-Table8[[#This Row],[Forecast 6 Period ]])</f>
        <v>-0.32707999999999871</v>
      </c>
      <c r="O1328" s="82">
        <f>Table8[[#This Row],[Erorr 2]]^2</f>
        <v>0.10698132639999915</v>
      </c>
      <c r="P1328" s="82">
        <f>ABS(Table8[[#This Row],[Erorr 2]])</f>
        <v>0.32707999999999871</v>
      </c>
      <c r="Q1328" s="83">
        <f>Table8[[#This Row],[Abs Erorr 4]]/Table8[[#This Row],[Adj Close]]</f>
        <v>2.4515248952547891E-2</v>
      </c>
    </row>
    <row r="1329" spans="6:17" x14ac:dyDescent="0.25">
      <c r="F1329" s="50">
        <v>45393</v>
      </c>
      <c r="G1329" s="51">
        <v>12.9762</v>
      </c>
      <c r="H1329" s="82">
        <f t="shared" si="40"/>
        <v>13.48122</v>
      </c>
      <c r="I1329" s="82">
        <f>(Table8[[#This Row],[Adj Close]]-Table8[[#This Row],[Forecast 3 Period]])</f>
        <v>-0.50502000000000002</v>
      </c>
      <c r="J1329" s="82">
        <f>Table8[[#This Row],[Erorr ]]^2</f>
        <v>0.25504520040000001</v>
      </c>
      <c r="K1329" s="82">
        <f>ABS(Table8[[#This Row],[Erorr ]])</f>
        <v>0.50502000000000002</v>
      </c>
      <c r="L1329" s="83">
        <f>Table8[[#This Row],[Abs Erorr ]]/Table8[[#This Row],[Adj Close]]</f>
        <v>3.8918943912701717E-2</v>
      </c>
      <c r="M1329" s="85">
        <f t="shared" si="41"/>
        <v>13.559290000000003</v>
      </c>
      <c r="N1329" s="82">
        <f>(Table8[[#This Row],[Adj Close]]-Table8[[#This Row],[Forecast 6 Period ]])</f>
        <v>-0.58309000000000211</v>
      </c>
      <c r="O1329" s="82">
        <f>Table8[[#This Row],[Erorr 2]]^2</f>
        <v>0.33999394810000244</v>
      </c>
      <c r="P1329" s="82">
        <f>ABS(Table8[[#This Row],[Erorr 2]])</f>
        <v>0.58309000000000211</v>
      </c>
      <c r="Q1329" s="83">
        <f>Table8[[#This Row],[Abs Erorr 4]]/Table8[[#This Row],[Adj Close]]</f>
        <v>4.4935343166720772E-2</v>
      </c>
    </row>
    <row r="1330" spans="6:17" x14ac:dyDescent="0.25">
      <c r="F1330" s="50">
        <v>45394</v>
      </c>
      <c r="G1330" s="51">
        <v>11.9682</v>
      </c>
      <c r="H1330" s="82">
        <f t="shared" si="40"/>
        <v>13.329030000000001</v>
      </c>
      <c r="I1330" s="82">
        <f>(Table8[[#This Row],[Adj Close]]-Table8[[#This Row],[Forecast 3 Period]])</f>
        <v>-1.3608300000000018</v>
      </c>
      <c r="J1330" s="82">
        <f>Table8[[#This Row],[Erorr ]]^2</f>
        <v>1.8518582889000048</v>
      </c>
      <c r="K1330" s="82">
        <f>ABS(Table8[[#This Row],[Erorr ]])</f>
        <v>1.3608300000000018</v>
      </c>
      <c r="L1330" s="83">
        <f>Table8[[#This Row],[Abs Erorr ]]/Table8[[#This Row],[Adj Close]]</f>
        <v>0.11370381511004177</v>
      </c>
      <c r="M1330" s="85">
        <f t="shared" si="41"/>
        <v>13.419940000000002</v>
      </c>
      <c r="N1330" s="82">
        <f>(Table8[[#This Row],[Adj Close]]-Table8[[#This Row],[Forecast 6 Period ]])</f>
        <v>-1.4517400000000027</v>
      </c>
      <c r="O1330" s="82">
        <f>Table8[[#This Row],[Erorr 2]]^2</f>
        <v>2.1075490276000077</v>
      </c>
      <c r="P1330" s="82">
        <f>ABS(Table8[[#This Row],[Erorr 2]])</f>
        <v>1.4517400000000027</v>
      </c>
      <c r="Q1330" s="83">
        <f>Table8[[#This Row],[Abs Erorr 4]]/Table8[[#This Row],[Adj Close]]</f>
        <v>0.1212997777443561</v>
      </c>
    </row>
    <row r="1331" spans="6:17" x14ac:dyDescent="0.25">
      <c r="F1331" s="50">
        <v>45397</v>
      </c>
      <c r="G1331" s="51">
        <v>12.0077</v>
      </c>
      <c r="H1331" s="82">
        <f t="shared" si="40"/>
        <v>12.68271</v>
      </c>
      <c r="I1331" s="82">
        <f>(Table8[[#This Row],[Adj Close]]-Table8[[#This Row],[Forecast 3 Period]])</f>
        <v>-0.67501000000000033</v>
      </c>
      <c r="J1331" s="82">
        <f>Table8[[#This Row],[Erorr ]]^2</f>
        <v>0.45563850010000045</v>
      </c>
      <c r="K1331" s="82">
        <f>ABS(Table8[[#This Row],[Erorr ]])</f>
        <v>0.67501000000000033</v>
      </c>
      <c r="L1331" s="83">
        <f>Table8[[#This Row],[Abs Erorr ]]/Table8[[#This Row],[Adj Close]]</f>
        <v>5.6214762194258715E-2</v>
      </c>
      <c r="M1331" s="85">
        <f t="shared" si="41"/>
        <v>13.110620000000001</v>
      </c>
      <c r="N1331" s="82">
        <f>(Table8[[#This Row],[Adj Close]]-Table8[[#This Row],[Forecast 6 Period ]])</f>
        <v>-1.102920000000001</v>
      </c>
      <c r="O1331" s="82">
        <f>Table8[[#This Row],[Erorr 2]]^2</f>
        <v>1.2164325264000022</v>
      </c>
      <c r="P1331" s="82">
        <f>ABS(Table8[[#This Row],[Erorr 2]])</f>
        <v>1.102920000000001</v>
      </c>
      <c r="Q1331" s="83">
        <f>Table8[[#This Row],[Abs Erorr 4]]/Table8[[#This Row],[Adj Close]]</f>
        <v>9.1851062235065922E-2</v>
      </c>
    </row>
    <row r="1332" spans="6:17" x14ac:dyDescent="0.25">
      <c r="F1332" s="50">
        <v>45398</v>
      </c>
      <c r="G1332" s="51">
        <v>12.422800000000001</v>
      </c>
      <c r="H1332" s="82">
        <f t="shared" si="40"/>
        <v>12.2864</v>
      </c>
      <c r="I1332" s="82">
        <f>(Table8[[#This Row],[Adj Close]]-Table8[[#This Row],[Forecast 3 Period]])</f>
        <v>0.13640000000000008</v>
      </c>
      <c r="J1332" s="82">
        <f>Table8[[#This Row],[Erorr ]]^2</f>
        <v>1.8604960000000021E-2</v>
      </c>
      <c r="K1332" s="82">
        <f>ABS(Table8[[#This Row],[Erorr ]])</f>
        <v>0.13640000000000008</v>
      </c>
      <c r="L1332" s="83">
        <f>Table8[[#This Row],[Abs Erorr ]]/Table8[[#This Row],[Adj Close]]</f>
        <v>1.0979811314679466E-2</v>
      </c>
      <c r="M1332" s="85">
        <f t="shared" si="41"/>
        <v>12.773620000000001</v>
      </c>
      <c r="N1332" s="82">
        <f>(Table8[[#This Row],[Adj Close]]-Table8[[#This Row],[Forecast 6 Period ]])</f>
        <v>-0.35082000000000058</v>
      </c>
      <c r="O1332" s="82">
        <f>Table8[[#This Row],[Erorr 2]]^2</f>
        <v>0.1230746724000004</v>
      </c>
      <c r="P1332" s="82">
        <f>ABS(Table8[[#This Row],[Erorr 2]])</f>
        <v>0.35082000000000058</v>
      </c>
      <c r="Q1332" s="83">
        <f>Table8[[#This Row],[Abs Erorr 4]]/Table8[[#This Row],[Adj Close]]</f>
        <v>2.8240010303635297E-2</v>
      </c>
    </row>
    <row r="1333" spans="6:17" x14ac:dyDescent="0.25">
      <c r="F1333" s="50">
        <v>45399</v>
      </c>
      <c r="G1333" s="51">
        <v>12.1065</v>
      </c>
      <c r="H1333" s="82">
        <f t="shared" si="40"/>
        <v>12.16189</v>
      </c>
      <c r="I1333" s="82">
        <f>(Table8[[#This Row],[Adj Close]]-Table8[[#This Row],[Forecast 3 Period]])</f>
        <v>-5.5389999999999162E-2</v>
      </c>
      <c r="J1333" s="82">
        <f>Table8[[#This Row],[Erorr ]]^2</f>
        <v>3.0680520999999072E-3</v>
      </c>
      <c r="K1333" s="82">
        <f>ABS(Table8[[#This Row],[Erorr ]])</f>
        <v>5.5389999999999162E-2</v>
      </c>
      <c r="L1333" s="83">
        <f>Table8[[#This Row],[Abs Erorr ]]/Table8[[#This Row],[Adj Close]]</f>
        <v>4.5752281832072989E-3</v>
      </c>
      <c r="M1333" s="85">
        <f t="shared" si="41"/>
        <v>12.58783</v>
      </c>
      <c r="N1333" s="82">
        <f>(Table8[[#This Row],[Adj Close]]-Table8[[#This Row],[Forecast 6 Period ]])</f>
        <v>-0.48132999999999981</v>
      </c>
      <c r="O1333" s="82">
        <f>Table8[[#This Row],[Erorr 2]]^2</f>
        <v>0.23167856889999983</v>
      </c>
      <c r="P1333" s="82">
        <f>ABS(Table8[[#This Row],[Erorr 2]])</f>
        <v>0.48132999999999981</v>
      </c>
      <c r="Q1333" s="83">
        <f>Table8[[#This Row],[Abs Erorr 4]]/Table8[[#This Row],[Adj Close]]</f>
        <v>3.9757981249741857E-2</v>
      </c>
    </row>
    <row r="1334" spans="6:17" x14ac:dyDescent="0.25">
      <c r="F1334" s="50">
        <v>45400</v>
      </c>
      <c r="G1334" s="51">
        <v>12.521599999999999</v>
      </c>
      <c r="H1334" s="82">
        <f t="shared" si="40"/>
        <v>12.171749999999999</v>
      </c>
      <c r="I1334" s="82">
        <f>(Table8[[#This Row],[Adj Close]]-Table8[[#This Row],[Forecast 3 Period]])</f>
        <v>0.34984999999999999</v>
      </c>
      <c r="J1334" s="82">
        <f>Table8[[#This Row],[Erorr ]]^2</f>
        <v>0.12239502249999999</v>
      </c>
      <c r="K1334" s="82">
        <f>ABS(Table8[[#This Row],[Erorr ]])</f>
        <v>0.34984999999999999</v>
      </c>
      <c r="L1334" s="83">
        <f>Table8[[#This Row],[Abs Erorr ]]/Table8[[#This Row],[Adj Close]]</f>
        <v>2.7939720163557374E-2</v>
      </c>
      <c r="M1334" s="85">
        <f t="shared" si="41"/>
        <v>12.332850000000001</v>
      </c>
      <c r="N1334" s="82">
        <f>(Table8[[#This Row],[Adj Close]]-Table8[[#This Row],[Forecast 6 Period ]])</f>
        <v>0.18874999999999886</v>
      </c>
      <c r="O1334" s="82">
        <f>Table8[[#This Row],[Erorr 2]]^2</f>
        <v>3.562656249999957E-2</v>
      </c>
      <c r="P1334" s="82">
        <f>ABS(Table8[[#This Row],[Erorr 2]])</f>
        <v>0.18874999999999886</v>
      </c>
      <c r="Q1334" s="83">
        <f>Table8[[#This Row],[Abs Erorr 4]]/Table8[[#This Row],[Adj Close]]</f>
        <v>1.5073952210580027E-2</v>
      </c>
    </row>
    <row r="1335" spans="6:17" x14ac:dyDescent="0.25">
      <c r="F1335" s="50">
        <v>45401</v>
      </c>
      <c r="G1335" s="51">
        <v>12.6797</v>
      </c>
      <c r="H1335" s="82">
        <f t="shared" si="40"/>
        <v>12.367429999999999</v>
      </c>
      <c r="I1335" s="82">
        <f>(Table8[[#This Row],[Adj Close]]-Table8[[#This Row],[Forecast 3 Period]])</f>
        <v>0.3122700000000016</v>
      </c>
      <c r="J1335" s="82">
        <f>Table8[[#This Row],[Erorr ]]^2</f>
        <v>9.7512552900001007E-2</v>
      </c>
      <c r="K1335" s="82">
        <f>ABS(Table8[[#This Row],[Erorr ]])</f>
        <v>0.3122700000000016</v>
      </c>
      <c r="L1335" s="83">
        <f>Table8[[#This Row],[Abs Erorr ]]/Table8[[#This Row],[Adj Close]]</f>
        <v>2.4627554279675511E-2</v>
      </c>
      <c r="M1335" s="85">
        <f t="shared" si="41"/>
        <v>12.306160000000002</v>
      </c>
      <c r="N1335" s="82">
        <f>(Table8[[#This Row],[Adj Close]]-Table8[[#This Row],[Forecast 6 Period ]])</f>
        <v>0.37353999999999843</v>
      </c>
      <c r="O1335" s="82">
        <f>Table8[[#This Row],[Erorr 2]]^2</f>
        <v>0.13953213159999883</v>
      </c>
      <c r="P1335" s="82">
        <f>ABS(Table8[[#This Row],[Erorr 2]])</f>
        <v>0.37353999999999843</v>
      </c>
      <c r="Q1335" s="83">
        <f>Table8[[#This Row],[Abs Erorr 4]]/Table8[[#This Row],[Adj Close]]</f>
        <v>2.9459687532039276E-2</v>
      </c>
    </row>
    <row r="1336" spans="6:17" x14ac:dyDescent="0.25">
      <c r="F1336" s="50">
        <v>45404</v>
      </c>
      <c r="G1336" s="51">
        <v>12.6402</v>
      </c>
      <c r="H1336" s="82">
        <f t="shared" si="40"/>
        <v>12.46031</v>
      </c>
      <c r="I1336" s="82">
        <f>(Table8[[#This Row],[Adj Close]]-Table8[[#This Row],[Forecast 3 Period]])</f>
        <v>0.17989000000000033</v>
      </c>
      <c r="J1336" s="82">
        <f>Table8[[#This Row],[Erorr ]]^2</f>
        <v>3.2360412100000117E-2</v>
      </c>
      <c r="K1336" s="82">
        <f>ABS(Table8[[#This Row],[Erorr ]])</f>
        <v>0.17989000000000033</v>
      </c>
      <c r="L1336" s="83">
        <f>Table8[[#This Row],[Abs Erorr ]]/Table8[[#This Row],[Adj Close]]</f>
        <v>1.4231578614262459E-2</v>
      </c>
      <c r="M1336" s="85">
        <f t="shared" si="41"/>
        <v>12.343710000000002</v>
      </c>
      <c r="N1336" s="82">
        <f>(Table8[[#This Row],[Adj Close]]-Table8[[#This Row],[Forecast 6 Period ]])</f>
        <v>0.29648999999999859</v>
      </c>
      <c r="O1336" s="82">
        <f>Table8[[#This Row],[Erorr 2]]^2</f>
        <v>8.7906320099999158E-2</v>
      </c>
      <c r="P1336" s="82">
        <f>ABS(Table8[[#This Row],[Erorr 2]])</f>
        <v>0.29648999999999859</v>
      </c>
      <c r="Q1336" s="83">
        <f>Table8[[#This Row],[Abs Erorr 4]]/Table8[[#This Row],[Adj Close]]</f>
        <v>2.3456116200692916E-2</v>
      </c>
    </row>
    <row r="1337" spans="6:17" x14ac:dyDescent="0.25">
      <c r="F1337" s="50">
        <v>45405</v>
      </c>
      <c r="G1337" s="51">
        <v>12.798299999999999</v>
      </c>
      <c r="H1337" s="82">
        <f t="shared" si="40"/>
        <v>12.61647</v>
      </c>
      <c r="I1337" s="82">
        <f>(Table8[[#This Row],[Adj Close]]-Table8[[#This Row],[Forecast 3 Period]])</f>
        <v>0.18182999999999971</v>
      </c>
      <c r="J1337" s="82">
        <f>Table8[[#This Row],[Erorr ]]^2</f>
        <v>3.3062148899999894E-2</v>
      </c>
      <c r="K1337" s="82">
        <f>ABS(Table8[[#This Row],[Erorr ]])</f>
        <v>0.18182999999999971</v>
      </c>
      <c r="L1337" s="83">
        <f>Table8[[#This Row],[Abs Erorr ]]/Table8[[#This Row],[Adj Close]]</f>
        <v>1.4207355664424159E-2</v>
      </c>
      <c r="M1337" s="85">
        <f t="shared" si="41"/>
        <v>12.432650000000001</v>
      </c>
      <c r="N1337" s="82">
        <f>(Table8[[#This Row],[Adj Close]]-Table8[[#This Row],[Forecast 6 Period ]])</f>
        <v>0.3656499999999987</v>
      </c>
      <c r="O1337" s="82">
        <f>Table8[[#This Row],[Erorr 2]]^2</f>
        <v>0.13369992249999904</v>
      </c>
      <c r="P1337" s="82">
        <f>ABS(Table8[[#This Row],[Erorr 2]])</f>
        <v>0.3656499999999987</v>
      </c>
      <c r="Q1337" s="83">
        <f>Table8[[#This Row],[Abs Erorr 4]]/Table8[[#This Row],[Adj Close]]</f>
        <v>2.8570200729784324E-2</v>
      </c>
    </row>
    <row r="1338" spans="6:17" x14ac:dyDescent="0.25">
      <c r="F1338" s="50">
        <v>45406</v>
      </c>
      <c r="G1338" s="51">
        <v>12.8378</v>
      </c>
      <c r="H1338" s="82">
        <f t="shared" si="40"/>
        <v>12.71529</v>
      </c>
      <c r="I1338" s="82">
        <f>(Table8[[#This Row],[Adj Close]]-Table8[[#This Row],[Forecast 3 Period]])</f>
        <v>0.12251000000000012</v>
      </c>
      <c r="J1338" s="82">
        <f>Table8[[#This Row],[Erorr ]]^2</f>
        <v>1.5008700100000029E-2</v>
      </c>
      <c r="K1338" s="82">
        <f>ABS(Table8[[#This Row],[Erorr ]])</f>
        <v>0.12251000000000012</v>
      </c>
      <c r="L1338" s="83">
        <f>Table8[[#This Row],[Abs Erorr ]]/Table8[[#This Row],[Adj Close]]</f>
        <v>9.5429123370047927E-3</v>
      </c>
      <c r="M1338" s="85">
        <f t="shared" si="41"/>
        <v>12.58089</v>
      </c>
      <c r="N1338" s="82">
        <f>(Table8[[#This Row],[Adj Close]]-Table8[[#This Row],[Forecast 6 Period ]])</f>
        <v>0.25690999999999953</v>
      </c>
      <c r="O1338" s="82">
        <f>Table8[[#This Row],[Erorr 2]]^2</f>
        <v>6.6002748099999758E-2</v>
      </c>
      <c r="P1338" s="82">
        <f>ABS(Table8[[#This Row],[Erorr 2]])</f>
        <v>0.25690999999999953</v>
      </c>
      <c r="Q1338" s="83">
        <f>Table8[[#This Row],[Abs Erorr 4]]/Table8[[#This Row],[Adj Close]]</f>
        <v>2.0011995824829765E-2</v>
      </c>
    </row>
    <row r="1339" spans="6:17" x14ac:dyDescent="0.25">
      <c r="F1339" s="50">
        <v>45407</v>
      </c>
      <c r="G1339" s="51">
        <v>12.472200000000001</v>
      </c>
      <c r="H1339" s="82">
        <f t="shared" si="40"/>
        <v>12.76667</v>
      </c>
      <c r="I1339" s="82">
        <f>(Table8[[#This Row],[Adj Close]]-Table8[[#This Row],[Forecast 3 Period]])</f>
        <v>-0.29446999999999868</v>
      </c>
      <c r="J1339" s="82">
        <f>Table8[[#This Row],[Erorr ]]^2</f>
        <v>8.6712580899999225E-2</v>
      </c>
      <c r="K1339" s="82">
        <f>ABS(Table8[[#This Row],[Erorr ]])</f>
        <v>0.29446999999999868</v>
      </c>
      <c r="L1339" s="83">
        <f>Table8[[#This Row],[Abs Erorr ]]/Table8[[#This Row],[Adj Close]]</f>
        <v>2.3610108882153803E-2</v>
      </c>
      <c r="M1339" s="85">
        <f t="shared" si="41"/>
        <v>12.65401</v>
      </c>
      <c r="N1339" s="82">
        <f>(Table8[[#This Row],[Adj Close]]-Table8[[#This Row],[Forecast 6 Period ]])</f>
        <v>-0.18180999999999869</v>
      </c>
      <c r="O1339" s="82">
        <f>Table8[[#This Row],[Erorr 2]]^2</f>
        <v>3.3054876099999526E-2</v>
      </c>
      <c r="P1339" s="82">
        <f>ABS(Table8[[#This Row],[Erorr 2]])</f>
        <v>0.18180999999999869</v>
      </c>
      <c r="Q1339" s="83">
        <f>Table8[[#This Row],[Abs Erorr 4]]/Table8[[#This Row],[Adj Close]]</f>
        <v>1.4577219736694303E-2</v>
      </c>
    </row>
    <row r="1340" spans="6:17" x14ac:dyDescent="0.25">
      <c r="F1340" s="50">
        <v>45408</v>
      </c>
      <c r="G1340" s="51">
        <v>12.492000000000001</v>
      </c>
      <c r="H1340" s="82">
        <f t="shared" si="40"/>
        <v>12.67971</v>
      </c>
      <c r="I1340" s="82">
        <f>(Table8[[#This Row],[Adj Close]]-Table8[[#This Row],[Forecast 3 Period]])</f>
        <v>-0.18770999999999916</v>
      </c>
      <c r="J1340" s="82">
        <f>Table8[[#This Row],[Erorr ]]^2</f>
        <v>3.5235044099999682E-2</v>
      </c>
      <c r="K1340" s="82">
        <f>ABS(Table8[[#This Row],[Erorr ]])</f>
        <v>0.18770999999999916</v>
      </c>
      <c r="L1340" s="83">
        <f>Table8[[#This Row],[Abs Erorr ]]/Table8[[#This Row],[Adj Close]]</f>
        <v>1.5026416906820297E-2</v>
      </c>
      <c r="M1340" s="85">
        <f t="shared" si="41"/>
        <v>12.669830000000001</v>
      </c>
      <c r="N1340" s="82">
        <f>(Table8[[#This Row],[Adj Close]]-Table8[[#This Row],[Forecast 6 Period ]])</f>
        <v>-0.17783000000000015</v>
      </c>
      <c r="O1340" s="82">
        <f>Table8[[#This Row],[Erorr 2]]^2</f>
        <v>3.1623508900000055E-2</v>
      </c>
      <c r="P1340" s="82">
        <f>ABS(Table8[[#This Row],[Erorr 2]])</f>
        <v>0.17783000000000015</v>
      </c>
      <c r="Q1340" s="83">
        <f>Table8[[#This Row],[Abs Erorr 4]]/Table8[[#This Row],[Adj Close]]</f>
        <v>1.4235510726865205E-2</v>
      </c>
    </row>
    <row r="1341" spans="6:17" x14ac:dyDescent="0.25">
      <c r="F1341" s="50">
        <v>45411</v>
      </c>
      <c r="G1341" s="51">
        <v>12.739000000000001</v>
      </c>
      <c r="H1341" s="82">
        <f t="shared" si="40"/>
        <v>12.5898</v>
      </c>
      <c r="I1341" s="82">
        <f>(Table8[[#This Row],[Adj Close]]-Table8[[#This Row],[Forecast 3 Period]])</f>
        <v>0.14920000000000044</v>
      </c>
      <c r="J1341" s="82">
        <f>Table8[[#This Row],[Erorr ]]^2</f>
        <v>2.2260640000000134E-2</v>
      </c>
      <c r="K1341" s="82">
        <f>ABS(Table8[[#This Row],[Erorr ]])</f>
        <v>0.14920000000000044</v>
      </c>
      <c r="L1341" s="83">
        <f>Table8[[#This Row],[Abs Erorr ]]/Table8[[#This Row],[Adj Close]]</f>
        <v>1.1712065311248954E-2</v>
      </c>
      <c r="M1341" s="85">
        <f t="shared" si="41"/>
        <v>12.652050000000003</v>
      </c>
      <c r="N1341" s="82">
        <f>(Table8[[#This Row],[Adj Close]]-Table8[[#This Row],[Forecast 6 Period ]])</f>
        <v>8.6949999999998084E-2</v>
      </c>
      <c r="O1341" s="82">
        <f>Table8[[#This Row],[Erorr 2]]^2</f>
        <v>7.5603024999996672E-3</v>
      </c>
      <c r="P1341" s="82">
        <f>ABS(Table8[[#This Row],[Erorr 2]])</f>
        <v>8.6949999999998084E-2</v>
      </c>
      <c r="Q1341" s="83">
        <f>Table8[[#This Row],[Abs Erorr 4]]/Table8[[#This Row],[Adj Close]]</f>
        <v>6.8254965067900209E-3</v>
      </c>
    </row>
    <row r="1342" spans="6:17" x14ac:dyDescent="0.25">
      <c r="F1342" s="50">
        <v>45412</v>
      </c>
      <c r="G1342" s="51">
        <v>12.3141</v>
      </c>
      <c r="H1342" s="82">
        <f t="shared" si="40"/>
        <v>12.584860000000001</v>
      </c>
      <c r="I1342" s="82">
        <f>(Table8[[#This Row],[Adj Close]]-Table8[[#This Row],[Forecast 3 Period]])</f>
        <v>-0.270760000000001</v>
      </c>
      <c r="J1342" s="82">
        <f>Table8[[#This Row],[Erorr ]]^2</f>
        <v>7.3310977600000535E-2</v>
      </c>
      <c r="K1342" s="82">
        <f>ABS(Table8[[#This Row],[Erorr ]])</f>
        <v>0.270760000000001</v>
      </c>
      <c r="L1342" s="83">
        <f>Table8[[#This Row],[Abs Erorr ]]/Table8[[#This Row],[Adj Close]]</f>
        <v>2.1987802600271316E-2</v>
      </c>
      <c r="M1342" s="85">
        <f t="shared" si="41"/>
        <v>12.652050000000003</v>
      </c>
      <c r="N1342" s="82">
        <f>(Table8[[#This Row],[Adj Close]]-Table8[[#This Row],[Forecast 6 Period ]])</f>
        <v>-0.33795000000000286</v>
      </c>
      <c r="O1342" s="82">
        <f>Table8[[#This Row],[Erorr 2]]^2</f>
        <v>0.11421020250000194</v>
      </c>
      <c r="P1342" s="82">
        <f>ABS(Table8[[#This Row],[Erorr 2]])</f>
        <v>0.33795000000000286</v>
      </c>
      <c r="Q1342" s="83">
        <f>Table8[[#This Row],[Abs Erorr 4]]/Table8[[#This Row],[Adj Close]]</f>
        <v>2.7444149389724209E-2</v>
      </c>
    </row>
    <row r="1343" spans="6:17" x14ac:dyDescent="0.25">
      <c r="F1343" s="50">
        <v>45413</v>
      </c>
      <c r="G1343" s="51">
        <v>12.0373</v>
      </c>
      <c r="H1343" s="82">
        <f t="shared" si="40"/>
        <v>12.494940000000001</v>
      </c>
      <c r="I1343" s="82">
        <f>(Table8[[#This Row],[Adj Close]]-Table8[[#This Row],[Forecast 3 Period]])</f>
        <v>-0.45764000000000138</v>
      </c>
      <c r="J1343" s="82">
        <f>Table8[[#This Row],[Erorr ]]^2</f>
        <v>0.20943436960000125</v>
      </c>
      <c r="K1343" s="82">
        <f>ABS(Table8[[#This Row],[Erorr ]])</f>
        <v>0.45764000000000138</v>
      </c>
      <c r="L1343" s="83">
        <f>Table8[[#This Row],[Abs Erorr ]]/Table8[[#This Row],[Adj Close]]</f>
        <v>3.8018492519086622E-2</v>
      </c>
      <c r="M1343" s="85">
        <f t="shared" si="41"/>
        <v>12.567070000000003</v>
      </c>
      <c r="N1343" s="82">
        <f>(Table8[[#This Row],[Adj Close]]-Table8[[#This Row],[Forecast 6 Period ]])</f>
        <v>-0.52977000000000274</v>
      </c>
      <c r="O1343" s="82">
        <f>Table8[[#This Row],[Erorr 2]]^2</f>
        <v>0.2806562529000029</v>
      </c>
      <c r="P1343" s="82">
        <f>ABS(Table8[[#This Row],[Erorr 2]])</f>
        <v>0.52977000000000274</v>
      </c>
      <c r="Q1343" s="83">
        <f>Table8[[#This Row],[Abs Erorr 4]]/Table8[[#This Row],[Adj Close]]</f>
        <v>4.4010700073937072E-2</v>
      </c>
    </row>
    <row r="1344" spans="6:17" x14ac:dyDescent="0.25">
      <c r="F1344" s="50">
        <v>45414</v>
      </c>
      <c r="G1344" s="51">
        <v>12.4129</v>
      </c>
      <c r="H1344" s="82">
        <f t="shared" si="40"/>
        <v>12.33085</v>
      </c>
      <c r="I1344" s="82">
        <f>(Table8[[#This Row],[Adj Close]]-Table8[[#This Row],[Forecast 3 Period]])</f>
        <v>8.2050000000000622E-2</v>
      </c>
      <c r="J1344" s="82">
        <f>Table8[[#This Row],[Erorr ]]^2</f>
        <v>6.7322025000001017E-3</v>
      </c>
      <c r="K1344" s="82">
        <f>ABS(Table8[[#This Row],[Erorr ]])</f>
        <v>8.2050000000000622E-2</v>
      </c>
      <c r="L1344" s="83">
        <f>Table8[[#This Row],[Abs Erorr ]]/Table8[[#This Row],[Adj Close]]</f>
        <v>6.6100588903479944E-3</v>
      </c>
      <c r="M1344" s="85">
        <f t="shared" si="41"/>
        <v>12.447480000000002</v>
      </c>
      <c r="N1344" s="82">
        <f>(Table8[[#This Row],[Adj Close]]-Table8[[#This Row],[Forecast 6 Period ]])</f>
        <v>-3.4580000000001831E-2</v>
      </c>
      <c r="O1344" s="82">
        <f>Table8[[#This Row],[Erorr 2]]^2</f>
        <v>1.1957764000001267E-3</v>
      </c>
      <c r="P1344" s="82">
        <f>ABS(Table8[[#This Row],[Erorr 2]])</f>
        <v>3.4580000000001831E-2</v>
      </c>
      <c r="Q1344" s="83">
        <f>Table8[[#This Row],[Abs Erorr 4]]/Table8[[#This Row],[Adj Close]]</f>
        <v>2.7858115347744548E-3</v>
      </c>
    </row>
    <row r="1345" spans="6:17" x14ac:dyDescent="0.25">
      <c r="F1345" s="50">
        <v>45415</v>
      </c>
      <c r="G1345" s="51">
        <v>12.462300000000001</v>
      </c>
      <c r="H1345" s="82">
        <f t="shared" si="40"/>
        <v>12.270580000000001</v>
      </c>
      <c r="I1345" s="82">
        <f>(Table8[[#This Row],[Adj Close]]-Table8[[#This Row],[Forecast 3 Period]])</f>
        <v>0.19172000000000011</v>
      </c>
      <c r="J1345" s="82">
        <f>Table8[[#This Row],[Erorr ]]^2</f>
        <v>3.6756558400000042E-2</v>
      </c>
      <c r="K1345" s="82">
        <f>ABS(Table8[[#This Row],[Erorr ]])</f>
        <v>0.19172000000000011</v>
      </c>
      <c r="L1345" s="83">
        <f>Table8[[#This Row],[Abs Erorr ]]/Table8[[#This Row],[Adj Close]]</f>
        <v>1.5383998138385379E-2</v>
      </c>
      <c r="M1345" s="85">
        <f t="shared" si="41"/>
        <v>12.397080000000003</v>
      </c>
      <c r="N1345" s="82">
        <f>(Table8[[#This Row],[Adj Close]]-Table8[[#This Row],[Forecast 6 Period ]])</f>
        <v>6.5219999999998279E-2</v>
      </c>
      <c r="O1345" s="82">
        <f>Table8[[#This Row],[Erorr 2]]^2</f>
        <v>4.253648399999776E-3</v>
      </c>
      <c r="P1345" s="82">
        <f>ABS(Table8[[#This Row],[Erorr 2]])</f>
        <v>6.5219999999998279E-2</v>
      </c>
      <c r="Q1345" s="83">
        <f>Table8[[#This Row],[Abs Erorr 4]]/Table8[[#This Row],[Adj Close]]</f>
        <v>5.2333838857994332E-3</v>
      </c>
    </row>
    <row r="1346" spans="6:17" x14ac:dyDescent="0.25">
      <c r="F1346" s="50">
        <v>45418</v>
      </c>
      <c r="G1346" s="51">
        <v>12.6204</v>
      </c>
      <c r="H1346" s="82">
        <f t="shared" si="40"/>
        <v>12.319980000000001</v>
      </c>
      <c r="I1346" s="82">
        <f>(Table8[[#This Row],[Adj Close]]-Table8[[#This Row],[Forecast 3 Period]])</f>
        <v>0.30041999999999902</v>
      </c>
      <c r="J1346" s="82">
        <f>Table8[[#This Row],[Erorr ]]^2</f>
        <v>9.0252176399999412E-2</v>
      </c>
      <c r="K1346" s="82">
        <f>ABS(Table8[[#This Row],[Erorr ]])</f>
        <v>0.30041999999999902</v>
      </c>
      <c r="L1346" s="83">
        <f>Table8[[#This Row],[Abs Erorr ]]/Table8[[#This Row],[Adj Close]]</f>
        <v>2.3804316820385963E-2</v>
      </c>
      <c r="M1346" s="85">
        <f t="shared" si="41"/>
        <v>12.368420000000002</v>
      </c>
      <c r="N1346" s="82">
        <f>(Table8[[#This Row],[Adj Close]]-Table8[[#This Row],[Forecast 6 Period ]])</f>
        <v>0.25197999999999787</v>
      </c>
      <c r="O1346" s="82">
        <f>Table8[[#This Row],[Erorr 2]]^2</f>
        <v>6.3493920399998932E-2</v>
      </c>
      <c r="P1346" s="82">
        <f>ABS(Table8[[#This Row],[Erorr 2]])</f>
        <v>0.25197999999999787</v>
      </c>
      <c r="Q1346" s="83">
        <f>Table8[[#This Row],[Abs Erorr 4]]/Table8[[#This Row],[Adj Close]]</f>
        <v>1.9966086653354718E-2</v>
      </c>
    </row>
    <row r="1347" spans="6:17" x14ac:dyDescent="0.25">
      <c r="F1347" s="50">
        <v>45419</v>
      </c>
      <c r="G1347" s="51">
        <v>12.521599999999999</v>
      </c>
      <c r="H1347" s="82">
        <f t="shared" si="40"/>
        <v>12.510720000000001</v>
      </c>
      <c r="I1347" s="82">
        <f>(Table8[[#This Row],[Adj Close]]-Table8[[#This Row],[Forecast 3 Period]])</f>
        <v>1.0879999999998446E-2</v>
      </c>
      <c r="J1347" s="82">
        <f>Table8[[#This Row],[Erorr ]]^2</f>
        <v>1.1837439999996619E-4</v>
      </c>
      <c r="K1347" s="82">
        <f>ABS(Table8[[#This Row],[Erorr ]])</f>
        <v>1.0879999999998446E-2</v>
      </c>
      <c r="L1347" s="83">
        <f>Table8[[#This Row],[Abs Erorr ]]/Table8[[#This Row],[Adj Close]]</f>
        <v>8.6889854331702397E-4</v>
      </c>
      <c r="M1347" s="85">
        <f t="shared" si="41"/>
        <v>12.411890000000003</v>
      </c>
      <c r="N1347" s="82">
        <f>(Table8[[#This Row],[Adj Close]]-Table8[[#This Row],[Forecast 6 Period ]])</f>
        <v>0.1097099999999962</v>
      </c>
      <c r="O1347" s="82">
        <f>Table8[[#This Row],[Erorr 2]]^2</f>
        <v>1.2036284099999166E-2</v>
      </c>
      <c r="P1347" s="82">
        <f>ABS(Table8[[#This Row],[Erorr 2]])</f>
        <v>0.1097099999999962</v>
      </c>
      <c r="Q1347" s="83">
        <f>Table8[[#This Row],[Abs Erorr 4]]/Table8[[#This Row],[Adj Close]]</f>
        <v>8.7616598517758285E-3</v>
      </c>
    </row>
    <row r="1348" spans="6:17" x14ac:dyDescent="0.25">
      <c r="F1348" s="50">
        <v>45420</v>
      </c>
      <c r="G1348" s="51">
        <v>12.442500000000001</v>
      </c>
      <c r="H1348" s="82">
        <f t="shared" si="40"/>
        <v>12.53345</v>
      </c>
      <c r="I1348" s="82">
        <f>(Table8[[#This Row],[Adj Close]]-Table8[[#This Row],[Forecast 3 Period]])</f>
        <v>-9.094999999999942E-2</v>
      </c>
      <c r="J1348" s="82">
        <f>Table8[[#This Row],[Erorr ]]^2</f>
        <v>8.271902499999895E-3</v>
      </c>
      <c r="K1348" s="82">
        <f>ABS(Table8[[#This Row],[Erorr ]])</f>
        <v>9.094999999999942E-2</v>
      </c>
      <c r="L1348" s="83">
        <f>Table8[[#This Row],[Abs Erorr ]]/Table8[[#This Row],[Adj Close]]</f>
        <v>7.3096242716495412E-3</v>
      </c>
      <c r="M1348" s="85">
        <f t="shared" si="41"/>
        <v>12.438580000000002</v>
      </c>
      <c r="N1348" s="82">
        <f>(Table8[[#This Row],[Adj Close]]-Table8[[#This Row],[Forecast 6 Period ]])</f>
        <v>3.9199999999990354E-3</v>
      </c>
      <c r="O1348" s="82">
        <f>Table8[[#This Row],[Erorr 2]]^2</f>
        <v>1.5366399999992437E-5</v>
      </c>
      <c r="P1348" s="82">
        <f>ABS(Table8[[#This Row],[Erorr 2]])</f>
        <v>3.9199999999990354E-3</v>
      </c>
      <c r="Q1348" s="83">
        <f>Table8[[#This Row],[Abs Erorr 4]]/Table8[[#This Row],[Adj Close]]</f>
        <v>3.1504922644155396E-4</v>
      </c>
    </row>
    <row r="1349" spans="6:17" x14ac:dyDescent="0.25">
      <c r="F1349" s="50">
        <v>45421</v>
      </c>
      <c r="G1349" s="51">
        <v>12.5809</v>
      </c>
      <c r="H1349" s="82">
        <f t="shared" si="40"/>
        <v>12.519600000000001</v>
      </c>
      <c r="I1349" s="82">
        <f>(Table8[[#This Row],[Adj Close]]-Table8[[#This Row],[Forecast 3 Period]])</f>
        <v>6.1299999999999244E-2</v>
      </c>
      <c r="J1349" s="82">
        <f>Table8[[#This Row],[Erorr ]]^2</f>
        <v>3.7576899999999074E-3</v>
      </c>
      <c r="K1349" s="82">
        <f>ABS(Table8[[#This Row],[Erorr ]])</f>
        <v>6.1299999999999244E-2</v>
      </c>
      <c r="L1349" s="83">
        <f>Table8[[#This Row],[Abs Erorr ]]/Table8[[#This Row],[Adj Close]]</f>
        <v>4.8724654039058613E-3</v>
      </c>
      <c r="M1349" s="85">
        <f t="shared" si="41"/>
        <v>12.45438</v>
      </c>
      <c r="N1349" s="82">
        <f>(Table8[[#This Row],[Adj Close]]-Table8[[#This Row],[Forecast 6 Period ]])</f>
        <v>0.1265199999999993</v>
      </c>
      <c r="O1349" s="82">
        <f>Table8[[#This Row],[Erorr 2]]^2</f>
        <v>1.6007310399999822E-2</v>
      </c>
      <c r="P1349" s="82">
        <f>ABS(Table8[[#This Row],[Erorr 2]])</f>
        <v>0.1265199999999993</v>
      </c>
      <c r="Q1349" s="83">
        <f>Table8[[#This Row],[Abs Erorr 4]]/Table8[[#This Row],[Adj Close]]</f>
        <v>1.0056514239839701E-2</v>
      </c>
    </row>
    <row r="1350" spans="6:17" x14ac:dyDescent="0.25">
      <c r="F1350" s="50">
        <v>45422</v>
      </c>
      <c r="G1350" s="51">
        <v>12.2844</v>
      </c>
      <c r="H1350" s="82">
        <f t="shared" ref="H1350:H1413" si="42">$A$10*G1349+$A$11*G1348+$A$12*G1347</f>
        <v>12.52159</v>
      </c>
      <c r="I1350" s="82">
        <f>(Table8[[#This Row],[Adj Close]]-Table8[[#This Row],[Forecast 3 Period]])</f>
        <v>-0.23719000000000001</v>
      </c>
      <c r="J1350" s="82">
        <f>Table8[[#This Row],[Erorr ]]^2</f>
        <v>5.6259096100000003E-2</v>
      </c>
      <c r="K1350" s="82">
        <f>ABS(Table8[[#This Row],[Erorr ]])</f>
        <v>0.23719000000000001</v>
      </c>
      <c r="L1350" s="83">
        <f>Table8[[#This Row],[Abs Erorr ]]/Table8[[#This Row],[Adj Close]]</f>
        <v>1.9308228322099576E-2</v>
      </c>
      <c r="M1350" s="85">
        <f t="shared" si="41"/>
        <v>12.520600000000002</v>
      </c>
      <c r="N1350" s="82">
        <f>(Table8[[#This Row],[Adj Close]]-Table8[[#This Row],[Forecast 6 Period ]])</f>
        <v>-0.23620000000000196</v>
      </c>
      <c r="O1350" s="82">
        <f>Table8[[#This Row],[Erorr 2]]^2</f>
        <v>5.5790440000000927E-2</v>
      </c>
      <c r="P1350" s="82">
        <f>ABS(Table8[[#This Row],[Erorr 2]])</f>
        <v>0.23620000000000196</v>
      </c>
      <c r="Q1350" s="83">
        <f>Table8[[#This Row],[Abs Erorr 4]]/Table8[[#This Row],[Adj Close]]</f>
        <v>1.9227638305493306E-2</v>
      </c>
    </row>
    <row r="1351" spans="6:17" x14ac:dyDescent="0.25">
      <c r="F1351" s="50">
        <v>45425</v>
      </c>
      <c r="G1351" s="51">
        <v>12.6698</v>
      </c>
      <c r="H1351" s="82">
        <f t="shared" si="42"/>
        <v>12.420780000000001</v>
      </c>
      <c r="I1351" s="82">
        <f>(Table8[[#This Row],[Adj Close]]-Table8[[#This Row],[Forecast 3 Period]])</f>
        <v>0.2490199999999998</v>
      </c>
      <c r="J1351" s="82">
        <f>Table8[[#This Row],[Erorr ]]^2</f>
        <v>6.2010960399999898E-2</v>
      </c>
      <c r="K1351" s="82">
        <f>ABS(Table8[[#This Row],[Erorr ]])</f>
        <v>0.2490199999999998</v>
      </c>
      <c r="L1351" s="83">
        <f>Table8[[#This Row],[Abs Erorr ]]/Table8[[#This Row],[Adj Close]]</f>
        <v>1.9654611753934535E-2</v>
      </c>
      <c r="M1351" s="85">
        <f t="shared" si="41"/>
        <v>12.474150000000002</v>
      </c>
      <c r="N1351" s="82">
        <f>(Table8[[#This Row],[Adj Close]]-Table8[[#This Row],[Forecast 6 Period ]])</f>
        <v>0.19564999999999877</v>
      </c>
      <c r="O1351" s="82">
        <f>Table8[[#This Row],[Erorr 2]]^2</f>
        <v>3.8278922499999521E-2</v>
      </c>
      <c r="P1351" s="82">
        <f>ABS(Table8[[#This Row],[Erorr 2]])</f>
        <v>0.19564999999999877</v>
      </c>
      <c r="Q1351" s="83">
        <f>Table8[[#This Row],[Abs Erorr 4]]/Table8[[#This Row],[Adj Close]]</f>
        <v>1.5442232710855638E-2</v>
      </c>
    </row>
    <row r="1352" spans="6:17" x14ac:dyDescent="0.25">
      <c r="F1352" s="50">
        <v>45426</v>
      </c>
      <c r="G1352" s="51">
        <v>12.7094</v>
      </c>
      <c r="H1352" s="82">
        <f t="shared" si="42"/>
        <v>12.527510000000001</v>
      </c>
      <c r="I1352" s="82">
        <f>(Table8[[#This Row],[Adj Close]]-Table8[[#This Row],[Forecast 3 Period]])</f>
        <v>0.18188999999999922</v>
      </c>
      <c r="J1352" s="82">
        <f>Table8[[#This Row],[Erorr ]]^2</f>
        <v>3.3083972099999713E-2</v>
      </c>
      <c r="K1352" s="82">
        <f>ABS(Table8[[#This Row],[Erorr ]])</f>
        <v>0.18188999999999922</v>
      </c>
      <c r="L1352" s="83">
        <f>Table8[[#This Row],[Abs Erorr ]]/Table8[[#This Row],[Adj Close]]</f>
        <v>1.4311454513981716E-2</v>
      </c>
      <c r="M1352" s="85">
        <f t="shared" si="41"/>
        <v>12.509720000000002</v>
      </c>
      <c r="N1352" s="82">
        <f>(Table8[[#This Row],[Adj Close]]-Table8[[#This Row],[Forecast 6 Period ]])</f>
        <v>0.19967999999999897</v>
      </c>
      <c r="O1352" s="82">
        <f>Table8[[#This Row],[Erorr 2]]^2</f>
        <v>3.9872102399999589E-2</v>
      </c>
      <c r="P1352" s="82">
        <f>ABS(Table8[[#This Row],[Erorr 2]])</f>
        <v>0.19967999999999897</v>
      </c>
      <c r="Q1352" s="83">
        <f>Table8[[#This Row],[Abs Erorr 4]]/Table8[[#This Row],[Adj Close]]</f>
        <v>1.5711205879113017E-2</v>
      </c>
    </row>
    <row r="1353" spans="6:17" x14ac:dyDescent="0.25">
      <c r="F1353" s="50">
        <v>45427</v>
      </c>
      <c r="G1353" s="51">
        <v>12.6402</v>
      </c>
      <c r="H1353" s="82">
        <f t="shared" si="42"/>
        <v>12.57002</v>
      </c>
      <c r="I1353" s="82">
        <f>(Table8[[#This Row],[Adj Close]]-Table8[[#This Row],[Forecast 3 Period]])</f>
        <v>7.0180000000000575E-2</v>
      </c>
      <c r="J1353" s="82">
        <f>Table8[[#This Row],[Erorr ]]^2</f>
        <v>4.9252324000000807E-3</v>
      </c>
      <c r="K1353" s="82">
        <f>ABS(Table8[[#This Row],[Erorr ]])</f>
        <v>7.0180000000000575E-2</v>
      </c>
      <c r="L1353" s="83">
        <f>Table8[[#This Row],[Abs Erorr ]]/Table8[[#This Row],[Adj Close]]</f>
        <v>5.5521273397573278E-3</v>
      </c>
      <c r="M1353" s="85">
        <f t="shared" ref="M1353:M1416" si="43">$B$10*G1352+$B$11*G1351+$B$12*G1350+$B$13*G1349+$B$14*G1348+$B$15*G1347</f>
        <v>12.545310000000001</v>
      </c>
      <c r="N1353" s="82">
        <f>(Table8[[#This Row],[Adj Close]]-Table8[[#This Row],[Forecast 6 Period ]])</f>
        <v>9.4889999999999475E-2</v>
      </c>
      <c r="O1353" s="82">
        <f>Table8[[#This Row],[Erorr 2]]^2</f>
        <v>9.0041120999999006E-3</v>
      </c>
      <c r="P1353" s="82">
        <f>ABS(Table8[[#This Row],[Erorr 2]])</f>
        <v>9.4889999999999475E-2</v>
      </c>
      <c r="Q1353" s="83">
        <f>Table8[[#This Row],[Abs Erorr 4]]/Table8[[#This Row],[Adj Close]]</f>
        <v>7.507001471495663E-3</v>
      </c>
    </row>
    <row r="1354" spans="6:17" x14ac:dyDescent="0.25">
      <c r="F1354" s="50">
        <v>45428</v>
      </c>
      <c r="G1354" s="51">
        <v>12.8873</v>
      </c>
      <c r="H1354" s="82">
        <f t="shared" si="42"/>
        <v>12.669840000000001</v>
      </c>
      <c r="I1354" s="82">
        <f>(Table8[[#This Row],[Adj Close]]-Table8[[#This Row],[Forecast 3 Period]])</f>
        <v>0.2174599999999991</v>
      </c>
      <c r="J1354" s="82">
        <f>Table8[[#This Row],[Erorr ]]^2</f>
        <v>4.7288851599999605E-2</v>
      </c>
      <c r="K1354" s="82">
        <f>ABS(Table8[[#This Row],[Erorr ]])</f>
        <v>0.2174599999999991</v>
      </c>
      <c r="L1354" s="83">
        <f>Table8[[#This Row],[Abs Erorr ]]/Table8[[#This Row],[Adj Close]]</f>
        <v>1.6873976705749E-2</v>
      </c>
      <c r="M1354" s="85">
        <f t="shared" si="43"/>
        <v>12.563100000000002</v>
      </c>
      <c r="N1354" s="82">
        <f>(Table8[[#This Row],[Adj Close]]-Table8[[#This Row],[Forecast 6 Period ]])</f>
        <v>0.3241999999999976</v>
      </c>
      <c r="O1354" s="82">
        <f>Table8[[#This Row],[Erorr 2]]^2</f>
        <v>0.10510563999999845</v>
      </c>
      <c r="P1354" s="82">
        <f>ABS(Table8[[#This Row],[Erorr 2]])</f>
        <v>0.3241999999999976</v>
      </c>
      <c r="Q1354" s="83">
        <f>Table8[[#This Row],[Abs Erorr 4]]/Table8[[#This Row],[Adj Close]]</f>
        <v>2.5156549471184623E-2</v>
      </c>
    </row>
    <row r="1355" spans="6:17" x14ac:dyDescent="0.25">
      <c r="F1355" s="50">
        <v>45429</v>
      </c>
      <c r="G1355" s="51">
        <v>12.6105</v>
      </c>
      <c r="H1355" s="82">
        <f t="shared" si="42"/>
        <v>12.7598</v>
      </c>
      <c r="I1355" s="82">
        <f>(Table8[[#This Row],[Adj Close]]-Table8[[#This Row],[Forecast 3 Period]])</f>
        <v>-0.14930000000000021</v>
      </c>
      <c r="J1355" s="82">
        <f>Table8[[#This Row],[Erorr ]]^2</f>
        <v>2.2290490000000062E-2</v>
      </c>
      <c r="K1355" s="82">
        <f>ABS(Table8[[#This Row],[Erorr ]])</f>
        <v>0.14930000000000021</v>
      </c>
      <c r="L1355" s="83">
        <f>Table8[[#This Row],[Abs Erorr ]]/Table8[[#This Row],[Adj Close]]</f>
        <v>1.1839340232346077E-2</v>
      </c>
      <c r="M1355" s="85">
        <f t="shared" si="43"/>
        <v>12.667870000000001</v>
      </c>
      <c r="N1355" s="82">
        <f>(Table8[[#This Row],[Adj Close]]-Table8[[#This Row],[Forecast 6 Period ]])</f>
        <v>-5.7370000000000587E-2</v>
      </c>
      <c r="O1355" s="82">
        <f>Table8[[#This Row],[Erorr 2]]^2</f>
        <v>3.2913169000000674E-3</v>
      </c>
      <c r="P1355" s="82">
        <f>ABS(Table8[[#This Row],[Erorr 2]])</f>
        <v>5.7370000000000587E-2</v>
      </c>
      <c r="Q1355" s="83">
        <f>Table8[[#This Row],[Abs Erorr 4]]/Table8[[#This Row],[Adj Close]]</f>
        <v>4.5493834502993999E-3</v>
      </c>
    </row>
    <row r="1356" spans="6:17" x14ac:dyDescent="0.25">
      <c r="F1356" s="50">
        <v>45432</v>
      </c>
      <c r="G1356" s="51">
        <v>12.175700000000001</v>
      </c>
      <c r="H1356" s="82">
        <f t="shared" si="42"/>
        <v>12.702449999999999</v>
      </c>
      <c r="I1356" s="82">
        <f>(Table8[[#This Row],[Adj Close]]-Table8[[#This Row],[Forecast 3 Period]])</f>
        <v>-0.52674999999999805</v>
      </c>
      <c r="J1356" s="82">
        <f>Table8[[#This Row],[Erorr ]]^2</f>
        <v>0.27746556249999793</v>
      </c>
      <c r="K1356" s="82">
        <f>ABS(Table8[[#This Row],[Erorr ]])</f>
        <v>0.52674999999999805</v>
      </c>
      <c r="L1356" s="83">
        <f>Table8[[#This Row],[Abs Erorr ]]/Table8[[#This Row],[Adj Close]]</f>
        <v>4.326239969775849E-2</v>
      </c>
      <c r="M1356" s="85">
        <f t="shared" si="43"/>
        <v>12.664900000000003</v>
      </c>
      <c r="N1356" s="82">
        <f>(Table8[[#This Row],[Adj Close]]-Table8[[#This Row],[Forecast 6 Period ]])</f>
        <v>-0.48920000000000208</v>
      </c>
      <c r="O1356" s="82">
        <f>Table8[[#This Row],[Erorr 2]]^2</f>
        <v>0.23931664000000202</v>
      </c>
      <c r="P1356" s="82">
        <f>ABS(Table8[[#This Row],[Erorr 2]])</f>
        <v>0.48920000000000208</v>
      </c>
      <c r="Q1356" s="83">
        <f>Table8[[#This Row],[Abs Erorr 4]]/Table8[[#This Row],[Adj Close]]</f>
        <v>4.0178388100889646E-2</v>
      </c>
    </row>
    <row r="1357" spans="6:17" x14ac:dyDescent="0.25">
      <c r="F1357" s="50">
        <v>45433</v>
      </c>
      <c r="G1357" s="51">
        <v>12.3141</v>
      </c>
      <c r="H1357" s="82">
        <f t="shared" si="42"/>
        <v>12.51962</v>
      </c>
      <c r="I1357" s="82">
        <f>(Table8[[#This Row],[Adj Close]]-Table8[[#This Row],[Forecast 3 Period]])</f>
        <v>-0.20551999999999992</v>
      </c>
      <c r="J1357" s="82">
        <f>Table8[[#This Row],[Erorr ]]^2</f>
        <v>4.2238470399999971E-2</v>
      </c>
      <c r="K1357" s="82">
        <f>ABS(Table8[[#This Row],[Erorr ]])</f>
        <v>0.20551999999999992</v>
      </c>
      <c r="L1357" s="83">
        <f>Table8[[#This Row],[Abs Erorr ]]/Table8[[#This Row],[Adj Close]]</f>
        <v>1.6689810867217249E-2</v>
      </c>
      <c r="M1357" s="85">
        <f t="shared" si="43"/>
        <v>12.600660000000001</v>
      </c>
      <c r="N1357" s="82">
        <f>(Table8[[#This Row],[Adj Close]]-Table8[[#This Row],[Forecast 6 Period ]])</f>
        <v>-0.28656000000000148</v>
      </c>
      <c r="O1357" s="82">
        <f>Table8[[#This Row],[Erorr 2]]^2</f>
        <v>8.2116633600000849E-2</v>
      </c>
      <c r="P1357" s="82">
        <f>ABS(Table8[[#This Row],[Erorr 2]])</f>
        <v>0.28656000000000148</v>
      </c>
      <c r="Q1357" s="83">
        <f>Table8[[#This Row],[Abs Erorr 4]]/Table8[[#This Row],[Adj Close]]</f>
        <v>2.3270884595707482E-2</v>
      </c>
    </row>
    <row r="1358" spans="6:17" x14ac:dyDescent="0.25">
      <c r="F1358" s="50">
        <v>45434</v>
      </c>
      <c r="G1358" s="51">
        <v>12.185600000000001</v>
      </c>
      <c r="H1358" s="82">
        <f t="shared" si="42"/>
        <v>12.361499999999999</v>
      </c>
      <c r="I1358" s="82">
        <f>(Table8[[#This Row],[Adj Close]]-Table8[[#This Row],[Forecast 3 Period]])</f>
        <v>-0.17589999999999861</v>
      </c>
      <c r="J1358" s="82">
        <f>Table8[[#This Row],[Erorr ]]^2</f>
        <v>3.0940809999999513E-2</v>
      </c>
      <c r="K1358" s="82">
        <f>ABS(Table8[[#This Row],[Erorr ]])</f>
        <v>0.17589999999999861</v>
      </c>
      <c r="L1358" s="83">
        <f>Table8[[#This Row],[Abs Erorr ]]/Table8[[#This Row],[Adj Close]]</f>
        <v>1.4435070903361229E-2</v>
      </c>
      <c r="M1358" s="85">
        <f t="shared" si="43"/>
        <v>12.532480000000001</v>
      </c>
      <c r="N1358" s="82">
        <f>(Table8[[#This Row],[Adj Close]]-Table8[[#This Row],[Forecast 6 Period ]])</f>
        <v>-0.34688000000000052</v>
      </c>
      <c r="O1358" s="82">
        <f>Table8[[#This Row],[Erorr 2]]^2</f>
        <v>0.12032573440000036</v>
      </c>
      <c r="P1358" s="82">
        <f>ABS(Table8[[#This Row],[Erorr 2]])</f>
        <v>0.34688000000000052</v>
      </c>
      <c r="Q1358" s="83">
        <f>Table8[[#This Row],[Abs Erorr 4]]/Table8[[#This Row],[Adj Close]]</f>
        <v>2.846638655462189E-2</v>
      </c>
    </row>
    <row r="1359" spans="6:17" x14ac:dyDescent="0.25">
      <c r="F1359" s="50">
        <v>45435</v>
      </c>
      <c r="G1359" s="51">
        <v>11.829800000000001</v>
      </c>
      <c r="H1359" s="82">
        <f t="shared" si="42"/>
        <v>12.22118</v>
      </c>
      <c r="I1359" s="82">
        <f>(Table8[[#This Row],[Adj Close]]-Table8[[#This Row],[Forecast 3 Period]])</f>
        <v>-0.39137999999999984</v>
      </c>
      <c r="J1359" s="82">
        <f>Table8[[#This Row],[Erorr ]]^2</f>
        <v>0.15317830439999988</v>
      </c>
      <c r="K1359" s="82">
        <f>ABS(Table8[[#This Row],[Erorr ]])</f>
        <v>0.39137999999999984</v>
      </c>
      <c r="L1359" s="83">
        <f>Table8[[#This Row],[Abs Erorr ]]/Table8[[#This Row],[Adj Close]]</f>
        <v>3.3084244873117029E-2</v>
      </c>
      <c r="M1359" s="85">
        <f t="shared" si="43"/>
        <v>12.409930000000001</v>
      </c>
      <c r="N1359" s="82">
        <f>(Table8[[#This Row],[Adj Close]]-Table8[[#This Row],[Forecast 6 Period ]])</f>
        <v>-0.58013000000000048</v>
      </c>
      <c r="O1359" s="82">
        <f>Table8[[#This Row],[Erorr 2]]^2</f>
        <v>0.33655081690000055</v>
      </c>
      <c r="P1359" s="82">
        <f>ABS(Table8[[#This Row],[Erorr 2]])</f>
        <v>0.58013000000000048</v>
      </c>
      <c r="Q1359" s="83">
        <f>Table8[[#This Row],[Abs Erorr 4]]/Table8[[#This Row],[Adj Close]]</f>
        <v>4.9039713266496511E-2</v>
      </c>
    </row>
    <row r="1360" spans="6:17" x14ac:dyDescent="0.25">
      <c r="F1360" s="50">
        <v>45436</v>
      </c>
      <c r="G1360" s="51">
        <v>12.195499999999999</v>
      </c>
      <c r="H1360" s="82">
        <f t="shared" si="42"/>
        <v>12.08183</v>
      </c>
      <c r="I1360" s="82">
        <f>(Table8[[#This Row],[Adj Close]]-Table8[[#This Row],[Forecast 3 Period]])</f>
        <v>0.11366999999999905</v>
      </c>
      <c r="J1360" s="82">
        <f>Table8[[#This Row],[Erorr ]]^2</f>
        <v>1.2920868899999783E-2</v>
      </c>
      <c r="K1360" s="82">
        <f>ABS(Table8[[#This Row],[Erorr ]])</f>
        <v>0.11366999999999905</v>
      </c>
      <c r="L1360" s="83">
        <f>Table8[[#This Row],[Abs Erorr ]]/Table8[[#This Row],[Adj Close]]</f>
        <v>9.3206510598170689E-3</v>
      </c>
      <c r="M1360" s="85">
        <f t="shared" si="43"/>
        <v>12.250820000000001</v>
      </c>
      <c r="N1360" s="82">
        <f>(Table8[[#This Row],[Adj Close]]-Table8[[#This Row],[Forecast 6 Period ]])</f>
        <v>-5.5320000000001812E-2</v>
      </c>
      <c r="O1360" s="82">
        <f>Table8[[#This Row],[Erorr 2]]^2</f>
        <v>3.0603024000002005E-3</v>
      </c>
      <c r="P1360" s="82">
        <f>ABS(Table8[[#This Row],[Erorr 2]])</f>
        <v>5.5320000000001812E-2</v>
      </c>
      <c r="Q1360" s="83">
        <f>Table8[[#This Row],[Abs Erorr 4]]/Table8[[#This Row],[Adj Close]]</f>
        <v>4.5360993809193404E-3</v>
      </c>
    </row>
    <row r="1361" spans="6:17" x14ac:dyDescent="0.25">
      <c r="F1361" s="50">
        <v>45440</v>
      </c>
      <c r="G1361" s="51">
        <v>12.205299999999999</v>
      </c>
      <c r="H1361" s="82">
        <f t="shared" si="42"/>
        <v>12.08282</v>
      </c>
      <c r="I1361" s="82">
        <f>(Table8[[#This Row],[Adj Close]]-Table8[[#This Row],[Forecast 3 Period]])</f>
        <v>0.12247999999999948</v>
      </c>
      <c r="J1361" s="82">
        <f>Table8[[#This Row],[Erorr ]]^2</f>
        <v>1.5001350399999872E-2</v>
      </c>
      <c r="K1361" s="82">
        <f>ABS(Table8[[#This Row],[Erorr ]])</f>
        <v>0.12247999999999948</v>
      </c>
      <c r="L1361" s="83">
        <f>Table8[[#This Row],[Abs Erorr ]]/Table8[[#This Row],[Adj Close]]</f>
        <v>1.0034984801684473E-2</v>
      </c>
      <c r="M1361" s="85">
        <f t="shared" si="43"/>
        <v>12.183620000000001</v>
      </c>
      <c r="N1361" s="82">
        <f>(Table8[[#This Row],[Adj Close]]-Table8[[#This Row],[Forecast 6 Period ]])</f>
        <v>2.1679999999998145E-2</v>
      </c>
      <c r="O1361" s="82">
        <f>Table8[[#This Row],[Erorr 2]]^2</f>
        <v>4.7002239999991959E-4</v>
      </c>
      <c r="P1361" s="82">
        <f>ABS(Table8[[#This Row],[Erorr 2]])</f>
        <v>2.1679999999998145E-2</v>
      </c>
      <c r="Q1361" s="83">
        <f>Table8[[#This Row],[Abs Erorr 4]]/Table8[[#This Row],[Adj Close]]</f>
        <v>1.7762775187826719E-3</v>
      </c>
    </row>
    <row r="1362" spans="6:17" x14ac:dyDescent="0.25">
      <c r="F1362" s="50">
        <v>45441</v>
      </c>
      <c r="G1362" s="51">
        <v>11.898999999999999</v>
      </c>
      <c r="H1362" s="82">
        <f t="shared" si="42"/>
        <v>12.08971</v>
      </c>
      <c r="I1362" s="82">
        <f>(Table8[[#This Row],[Adj Close]]-Table8[[#This Row],[Forecast 3 Period]])</f>
        <v>-0.19071000000000105</v>
      </c>
      <c r="J1362" s="82">
        <f>Table8[[#This Row],[Erorr ]]^2</f>
        <v>3.6370304100000396E-2</v>
      </c>
      <c r="K1362" s="82">
        <f>ABS(Table8[[#This Row],[Erorr ]])</f>
        <v>0.19071000000000105</v>
      </c>
      <c r="L1362" s="83">
        <f>Table8[[#This Row],[Abs Erorr ]]/Table8[[#This Row],[Adj Close]]</f>
        <v>1.6027397260274062E-2</v>
      </c>
      <c r="M1362" s="85">
        <f t="shared" si="43"/>
        <v>12.132220000000002</v>
      </c>
      <c r="N1362" s="82">
        <f>(Table8[[#This Row],[Adj Close]]-Table8[[#This Row],[Forecast 6 Period ]])</f>
        <v>-0.23322000000000287</v>
      </c>
      <c r="O1362" s="82">
        <f>Table8[[#This Row],[Erorr 2]]^2</f>
        <v>5.4391568400001339E-2</v>
      </c>
      <c r="P1362" s="82">
        <f>ABS(Table8[[#This Row],[Erorr 2]])</f>
        <v>0.23322000000000287</v>
      </c>
      <c r="Q1362" s="83">
        <f>Table8[[#This Row],[Abs Erorr 4]]/Table8[[#This Row],[Adj Close]]</f>
        <v>1.9599966383729968E-2</v>
      </c>
    </row>
    <row r="1363" spans="6:17" x14ac:dyDescent="0.25">
      <c r="F1363" s="50">
        <v>45442</v>
      </c>
      <c r="G1363" s="51">
        <v>12.185600000000001</v>
      </c>
      <c r="H1363" s="82">
        <f t="shared" si="42"/>
        <v>12.079839999999999</v>
      </c>
      <c r="I1363" s="82">
        <f>(Table8[[#This Row],[Adj Close]]-Table8[[#This Row],[Forecast 3 Period]])</f>
        <v>0.10576000000000185</v>
      </c>
      <c r="J1363" s="82">
        <f>Table8[[#This Row],[Erorr ]]^2</f>
        <v>1.1185177600000392E-2</v>
      </c>
      <c r="K1363" s="82">
        <f>ABS(Table8[[#This Row],[Erorr ]])</f>
        <v>0.10576000000000185</v>
      </c>
      <c r="L1363" s="83">
        <f>Table8[[#This Row],[Abs Erorr ]]/Table8[[#This Row],[Adj Close]]</f>
        <v>8.6790966386556135E-3</v>
      </c>
      <c r="M1363" s="85">
        <f t="shared" si="43"/>
        <v>12.075890000000001</v>
      </c>
      <c r="N1363" s="82">
        <f>(Table8[[#This Row],[Adj Close]]-Table8[[#This Row],[Forecast 6 Period ]])</f>
        <v>0.10970999999999975</v>
      </c>
      <c r="O1363" s="82">
        <f>Table8[[#This Row],[Erorr 2]]^2</f>
        <v>1.2036284099999945E-2</v>
      </c>
      <c r="P1363" s="82">
        <f>ABS(Table8[[#This Row],[Erorr 2]])</f>
        <v>0.10970999999999975</v>
      </c>
      <c r="Q1363" s="83">
        <f>Table8[[#This Row],[Abs Erorr 4]]/Table8[[#This Row],[Adj Close]]</f>
        <v>9.0032497373949364E-3</v>
      </c>
    </row>
    <row r="1364" spans="6:17" x14ac:dyDescent="0.25">
      <c r="F1364" s="50">
        <v>45443</v>
      </c>
      <c r="G1364" s="51">
        <v>13.124499999999999</v>
      </c>
      <c r="H1364" s="82">
        <f t="shared" si="42"/>
        <v>12.105529999999998</v>
      </c>
      <c r="I1364" s="82">
        <f>(Table8[[#This Row],[Adj Close]]-Table8[[#This Row],[Forecast 3 Period]])</f>
        <v>1.0189700000000013</v>
      </c>
      <c r="J1364" s="82">
        <f>Table8[[#This Row],[Erorr ]]^2</f>
        <v>1.0382998609000025</v>
      </c>
      <c r="K1364" s="82">
        <f>ABS(Table8[[#This Row],[Erorr ]])</f>
        <v>1.0189700000000013</v>
      </c>
      <c r="L1364" s="83">
        <f>Table8[[#This Row],[Abs Erorr ]]/Table8[[#This Row],[Adj Close]]</f>
        <v>7.7638767191131192E-2</v>
      </c>
      <c r="M1364" s="85">
        <f t="shared" si="43"/>
        <v>12.09862</v>
      </c>
      <c r="N1364" s="82">
        <f>(Table8[[#This Row],[Adj Close]]-Table8[[#This Row],[Forecast 6 Period ]])</f>
        <v>1.025879999999999</v>
      </c>
      <c r="O1364" s="82">
        <f>Table8[[#This Row],[Erorr 2]]^2</f>
        <v>1.052429774399998</v>
      </c>
      <c r="P1364" s="82">
        <f>ABS(Table8[[#This Row],[Erorr 2]])</f>
        <v>1.025879999999999</v>
      </c>
      <c r="Q1364" s="83">
        <f>Table8[[#This Row],[Abs Erorr 4]]/Table8[[#This Row],[Adj Close]]</f>
        <v>7.8165263438607108E-2</v>
      </c>
    </row>
    <row r="1365" spans="6:17" x14ac:dyDescent="0.25">
      <c r="F1365" s="50">
        <v>45446</v>
      </c>
      <c r="G1365" s="51">
        <v>13.648199999999999</v>
      </c>
      <c r="H1365" s="82">
        <f t="shared" si="42"/>
        <v>12.47518</v>
      </c>
      <c r="I1365" s="82">
        <f>(Table8[[#This Row],[Adj Close]]-Table8[[#This Row],[Forecast 3 Period]])</f>
        <v>1.1730199999999993</v>
      </c>
      <c r="J1365" s="82">
        <f>Table8[[#This Row],[Erorr ]]^2</f>
        <v>1.3759759203999984</v>
      </c>
      <c r="K1365" s="82">
        <f>ABS(Table8[[#This Row],[Erorr ]])</f>
        <v>1.1730199999999993</v>
      </c>
      <c r="L1365" s="83">
        <f>Table8[[#This Row],[Abs Erorr ]]/Table8[[#This Row],[Adj Close]]</f>
        <v>8.5946864788030611E-2</v>
      </c>
      <c r="M1365" s="85">
        <f t="shared" si="43"/>
        <v>12.285410000000001</v>
      </c>
      <c r="N1365" s="82">
        <f>(Table8[[#This Row],[Adj Close]]-Table8[[#This Row],[Forecast 6 Period ]])</f>
        <v>1.3627899999999986</v>
      </c>
      <c r="O1365" s="82">
        <f>Table8[[#This Row],[Erorr 2]]^2</f>
        <v>1.8571965840999962</v>
      </c>
      <c r="P1365" s="82">
        <f>ABS(Table8[[#This Row],[Erorr 2]])</f>
        <v>1.3627899999999986</v>
      </c>
      <c r="Q1365" s="83">
        <f>Table8[[#This Row],[Abs Erorr 4]]/Table8[[#This Row],[Adj Close]]</f>
        <v>9.9851262437537461E-2</v>
      </c>
    </row>
    <row r="1366" spans="6:17" x14ac:dyDescent="0.25">
      <c r="F1366" s="50">
        <v>45447</v>
      </c>
      <c r="G1366" s="51">
        <v>12.9663</v>
      </c>
      <c r="H1366" s="82">
        <f t="shared" si="42"/>
        <v>13.052309999999999</v>
      </c>
      <c r="I1366" s="82">
        <f>(Table8[[#This Row],[Adj Close]]-Table8[[#This Row],[Forecast 3 Period]])</f>
        <v>-8.6009999999998143E-2</v>
      </c>
      <c r="J1366" s="82">
        <f>Table8[[#This Row],[Erorr ]]^2</f>
        <v>7.3977200999996804E-3</v>
      </c>
      <c r="K1366" s="82">
        <f>ABS(Table8[[#This Row],[Erorr ]])</f>
        <v>8.6009999999998143E-2</v>
      </c>
      <c r="L1366" s="83">
        <f>Table8[[#This Row],[Abs Erorr ]]/Table8[[#This Row],[Adj Close]]</f>
        <v>6.6333495291639203E-3</v>
      </c>
      <c r="M1366" s="85">
        <f t="shared" si="43"/>
        <v>12.61154</v>
      </c>
      <c r="N1366" s="82">
        <f>(Table8[[#This Row],[Adj Close]]-Table8[[#This Row],[Forecast 6 Period ]])</f>
        <v>0.35476000000000063</v>
      </c>
      <c r="O1366" s="82">
        <f>Table8[[#This Row],[Erorr 2]]^2</f>
        <v>0.12585465760000045</v>
      </c>
      <c r="P1366" s="82">
        <f>ABS(Table8[[#This Row],[Erorr 2]])</f>
        <v>0.35476000000000063</v>
      </c>
      <c r="Q1366" s="83">
        <f>Table8[[#This Row],[Abs Erorr 4]]/Table8[[#This Row],[Adj Close]]</f>
        <v>2.7360156713943116E-2</v>
      </c>
    </row>
    <row r="1367" spans="6:17" x14ac:dyDescent="0.25">
      <c r="F1367" s="50">
        <v>45448</v>
      </c>
      <c r="G1367" s="51">
        <v>13.312200000000001</v>
      </c>
      <c r="H1367" s="82">
        <f t="shared" si="42"/>
        <v>13.218329999999998</v>
      </c>
      <c r="I1367" s="82">
        <f>(Table8[[#This Row],[Adj Close]]-Table8[[#This Row],[Forecast 3 Period]])</f>
        <v>9.3870000000002563E-2</v>
      </c>
      <c r="J1367" s="82">
        <f>Table8[[#This Row],[Erorr ]]^2</f>
        <v>8.8115769000004819E-3</v>
      </c>
      <c r="K1367" s="82">
        <f>ABS(Table8[[#This Row],[Erorr ]])</f>
        <v>9.3870000000002563E-2</v>
      </c>
      <c r="L1367" s="83">
        <f>Table8[[#This Row],[Abs Erorr ]]/Table8[[#This Row],[Adj Close]]</f>
        <v>7.0514265110201589E-3</v>
      </c>
      <c r="M1367" s="85">
        <f t="shared" si="43"/>
        <v>12.795350000000001</v>
      </c>
      <c r="N1367" s="82">
        <f>(Table8[[#This Row],[Adj Close]]-Table8[[#This Row],[Forecast 6 Period ]])</f>
        <v>0.51684999999999981</v>
      </c>
      <c r="O1367" s="82">
        <f>Table8[[#This Row],[Erorr 2]]^2</f>
        <v>0.26713392249999979</v>
      </c>
      <c r="P1367" s="82">
        <f>ABS(Table8[[#This Row],[Erorr 2]])</f>
        <v>0.51684999999999981</v>
      </c>
      <c r="Q1367" s="83">
        <f>Table8[[#This Row],[Abs Erorr 4]]/Table8[[#This Row],[Adj Close]]</f>
        <v>3.8825288081609337E-2</v>
      </c>
    </row>
    <row r="1368" spans="6:17" x14ac:dyDescent="0.25">
      <c r="F1368" s="50">
        <v>45449</v>
      </c>
      <c r="G1368" s="51">
        <v>13.411099999999999</v>
      </c>
      <c r="H1368" s="82">
        <f t="shared" si="42"/>
        <v>13.309229999999999</v>
      </c>
      <c r="I1368" s="82">
        <f>(Table8[[#This Row],[Adj Close]]-Table8[[#This Row],[Forecast 3 Period]])</f>
        <v>0.10186999999999991</v>
      </c>
      <c r="J1368" s="82">
        <f>Table8[[#This Row],[Erorr ]]^2</f>
        <v>1.0377496899999981E-2</v>
      </c>
      <c r="K1368" s="82">
        <f>ABS(Table8[[#This Row],[Erorr ]])</f>
        <v>0.10186999999999991</v>
      </c>
      <c r="L1368" s="83">
        <f>Table8[[#This Row],[Abs Erorr ]]/Table8[[#This Row],[Adj Close]]</f>
        <v>7.5959466412151063E-3</v>
      </c>
      <c r="M1368" s="85">
        <f t="shared" si="43"/>
        <v>13.018700000000001</v>
      </c>
      <c r="N1368" s="82">
        <f>(Table8[[#This Row],[Adj Close]]-Table8[[#This Row],[Forecast 6 Period ]])</f>
        <v>0.39239999999999853</v>
      </c>
      <c r="O1368" s="82">
        <f>Table8[[#This Row],[Erorr 2]]^2</f>
        <v>0.15397775999999885</v>
      </c>
      <c r="P1368" s="82">
        <f>ABS(Table8[[#This Row],[Erorr 2]])</f>
        <v>0.39239999999999853</v>
      </c>
      <c r="Q1368" s="83">
        <f>Table8[[#This Row],[Abs Erorr 4]]/Table8[[#This Row],[Adj Close]]</f>
        <v>2.9259344871039553E-2</v>
      </c>
    </row>
    <row r="1369" spans="6:17" x14ac:dyDescent="0.25">
      <c r="F1369" s="50">
        <v>45450</v>
      </c>
      <c r="G1369" s="51">
        <v>13.4209</v>
      </c>
      <c r="H1369" s="82">
        <f t="shared" si="42"/>
        <v>13.24799</v>
      </c>
      <c r="I1369" s="82">
        <f>(Table8[[#This Row],[Adj Close]]-Table8[[#This Row],[Forecast 3 Period]])</f>
        <v>0.1729099999999999</v>
      </c>
      <c r="J1369" s="82">
        <f>Table8[[#This Row],[Erorr ]]^2</f>
        <v>2.9897868099999964E-2</v>
      </c>
      <c r="K1369" s="82">
        <f>ABS(Table8[[#This Row],[Erorr ]])</f>
        <v>0.1729099999999999</v>
      </c>
      <c r="L1369" s="83">
        <f>Table8[[#This Row],[Abs Erorr ]]/Table8[[#This Row],[Adj Close]]</f>
        <v>1.2883636715868526E-2</v>
      </c>
      <c r="M1369" s="85">
        <f t="shared" si="43"/>
        <v>13.19857</v>
      </c>
      <c r="N1369" s="82">
        <f>(Table8[[#This Row],[Adj Close]]-Table8[[#This Row],[Forecast 6 Period ]])</f>
        <v>0.22232999999999947</v>
      </c>
      <c r="O1369" s="82">
        <f>Table8[[#This Row],[Erorr 2]]^2</f>
        <v>4.9430628899999766E-2</v>
      </c>
      <c r="P1369" s="82">
        <f>ABS(Table8[[#This Row],[Erorr 2]])</f>
        <v>0.22232999999999947</v>
      </c>
      <c r="Q1369" s="83">
        <f>Table8[[#This Row],[Abs Erorr 4]]/Table8[[#This Row],[Adj Close]]</f>
        <v>1.6565953102996033E-2</v>
      </c>
    </row>
    <row r="1370" spans="6:17" x14ac:dyDescent="0.25">
      <c r="F1370" s="50">
        <v>45453</v>
      </c>
      <c r="G1370" s="51">
        <v>13.092599999999999</v>
      </c>
      <c r="H1370" s="82">
        <f t="shared" si="42"/>
        <v>13.385350000000001</v>
      </c>
      <c r="I1370" s="82">
        <f>(Table8[[#This Row],[Adj Close]]-Table8[[#This Row],[Forecast 3 Period]])</f>
        <v>-0.29275000000000162</v>
      </c>
      <c r="J1370" s="82">
        <f>Table8[[#This Row],[Erorr ]]^2</f>
        <v>8.5702562500000953E-2</v>
      </c>
      <c r="K1370" s="82">
        <f>ABS(Table8[[#This Row],[Erorr ]])</f>
        <v>0.29275000000000162</v>
      </c>
      <c r="L1370" s="83">
        <f>Table8[[#This Row],[Abs Erorr ]]/Table8[[#This Row],[Adj Close]]</f>
        <v>2.2359959060843655E-2</v>
      </c>
      <c r="M1370" s="85">
        <f t="shared" si="43"/>
        <v>13.299370000000001</v>
      </c>
      <c r="N1370" s="82">
        <f>(Table8[[#This Row],[Adj Close]]-Table8[[#This Row],[Forecast 6 Period ]])</f>
        <v>-0.20677000000000234</v>
      </c>
      <c r="O1370" s="82">
        <f>Table8[[#This Row],[Erorr 2]]^2</f>
        <v>4.2753832900000968E-2</v>
      </c>
      <c r="P1370" s="82">
        <f>ABS(Table8[[#This Row],[Erorr 2]])</f>
        <v>0.20677000000000234</v>
      </c>
      <c r="Q1370" s="83">
        <f>Table8[[#This Row],[Abs Erorr 4]]/Table8[[#This Row],[Adj Close]]</f>
        <v>1.5792890640514669E-2</v>
      </c>
    </row>
    <row r="1371" spans="6:17" x14ac:dyDescent="0.25">
      <c r="F1371" s="50">
        <v>45454</v>
      </c>
      <c r="G1371" s="51">
        <v>13.470700000000001</v>
      </c>
      <c r="H1371" s="82">
        <f t="shared" si="42"/>
        <v>13.28664</v>
      </c>
      <c r="I1371" s="82">
        <f>(Table8[[#This Row],[Adj Close]]-Table8[[#This Row],[Forecast 3 Period]])</f>
        <v>0.18406000000000056</v>
      </c>
      <c r="J1371" s="82">
        <f>Table8[[#This Row],[Erorr ]]^2</f>
        <v>3.3878083600000206E-2</v>
      </c>
      <c r="K1371" s="82">
        <f>ABS(Table8[[#This Row],[Erorr ]])</f>
        <v>0.18406000000000056</v>
      </c>
      <c r="L1371" s="83">
        <f>Table8[[#This Row],[Abs Erorr ]]/Table8[[#This Row],[Adj Close]]</f>
        <v>1.3663729427572475E-2</v>
      </c>
      <c r="M1371" s="85">
        <f t="shared" si="43"/>
        <v>13.308809999999999</v>
      </c>
      <c r="N1371" s="82">
        <f>(Table8[[#This Row],[Adj Close]]-Table8[[#This Row],[Forecast 6 Period ]])</f>
        <v>0.16189000000000142</v>
      </c>
      <c r="O1371" s="82">
        <f>Table8[[#This Row],[Erorr 2]]^2</f>
        <v>2.620837210000046E-2</v>
      </c>
      <c r="P1371" s="82">
        <f>ABS(Table8[[#This Row],[Erorr 2]])</f>
        <v>0.16189000000000142</v>
      </c>
      <c r="Q1371" s="83">
        <f>Table8[[#This Row],[Abs Erorr 4]]/Table8[[#This Row],[Adj Close]]</f>
        <v>1.2017935222371622E-2</v>
      </c>
    </row>
    <row r="1372" spans="6:17" x14ac:dyDescent="0.25">
      <c r="F1372" s="50">
        <v>45455</v>
      </c>
      <c r="G1372" s="51">
        <v>13.7294</v>
      </c>
      <c r="H1372" s="82">
        <f t="shared" si="42"/>
        <v>13.34233</v>
      </c>
      <c r="I1372" s="82">
        <f>(Table8[[#This Row],[Adj Close]]-Table8[[#This Row],[Forecast 3 Period]])</f>
        <v>0.38706999999999958</v>
      </c>
      <c r="J1372" s="82">
        <f>Table8[[#This Row],[Erorr ]]^2</f>
        <v>0.14982318489999968</v>
      </c>
      <c r="K1372" s="82">
        <f>ABS(Table8[[#This Row],[Erorr ]])</f>
        <v>0.38706999999999958</v>
      </c>
      <c r="L1372" s="83">
        <f>Table8[[#This Row],[Abs Erorr ]]/Table8[[#This Row],[Adj Close]]</f>
        <v>2.8192783369994288E-2</v>
      </c>
      <c r="M1372" s="85">
        <f t="shared" si="43"/>
        <v>13.30691</v>
      </c>
      <c r="N1372" s="82">
        <f>(Table8[[#This Row],[Adj Close]]-Table8[[#This Row],[Forecast 6 Period ]])</f>
        <v>0.42248999999999981</v>
      </c>
      <c r="O1372" s="82">
        <f>Table8[[#This Row],[Erorr 2]]^2</f>
        <v>0.17849780009999983</v>
      </c>
      <c r="P1372" s="82">
        <f>ABS(Table8[[#This Row],[Erorr 2]])</f>
        <v>0.42248999999999981</v>
      </c>
      <c r="Q1372" s="83">
        <f>Table8[[#This Row],[Abs Erorr 4]]/Table8[[#This Row],[Adj Close]]</f>
        <v>3.0772648476990967E-2</v>
      </c>
    </row>
    <row r="1373" spans="6:17" x14ac:dyDescent="0.25">
      <c r="F1373" s="50">
        <v>45456</v>
      </c>
      <c r="G1373" s="51">
        <v>13.649800000000001</v>
      </c>
      <c r="H1373" s="82">
        <f t="shared" si="42"/>
        <v>13.460750000000001</v>
      </c>
      <c r="I1373" s="82">
        <f>(Table8[[#This Row],[Adj Close]]-Table8[[#This Row],[Forecast 3 Period]])</f>
        <v>0.18904999999999994</v>
      </c>
      <c r="J1373" s="82">
        <f>Table8[[#This Row],[Erorr ]]^2</f>
        <v>3.5739902499999976E-2</v>
      </c>
      <c r="K1373" s="82">
        <f>ABS(Table8[[#This Row],[Erorr ]])</f>
        <v>0.18904999999999994</v>
      </c>
      <c r="L1373" s="83">
        <f>Table8[[#This Row],[Abs Erorr ]]/Table8[[#This Row],[Adj Close]]</f>
        <v>1.38500197805096E-2</v>
      </c>
      <c r="M1373" s="85">
        <f t="shared" si="43"/>
        <v>13.415050000000001</v>
      </c>
      <c r="N1373" s="82">
        <f>(Table8[[#This Row],[Adj Close]]-Table8[[#This Row],[Forecast 6 Period ]])</f>
        <v>0.23475000000000001</v>
      </c>
      <c r="O1373" s="82">
        <f>Table8[[#This Row],[Erorr 2]]^2</f>
        <v>5.5107562500000006E-2</v>
      </c>
      <c r="P1373" s="82">
        <f>ABS(Table8[[#This Row],[Erorr 2]])</f>
        <v>0.23475000000000001</v>
      </c>
      <c r="Q1373" s="83">
        <f>Table8[[#This Row],[Abs Erorr 4]]/Table8[[#This Row],[Adj Close]]</f>
        <v>1.7198054183944086E-2</v>
      </c>
    </row>
    <row r="1374" spans="6:17" x14ac:dyDescent="0.25">
      <c r="F1374" s="50">
        <v>45457</v>
      </c>
      <c r="G1374" s="51">
        <v>13.5702</v>
      </c>
      <c r="H1374" s="82">
        <f t="shared" si="42"/>
        <v>13.619949999999999</v>
      </c>
      <c r="I1374" s="82">
        <f>(Table8[[#This Row],[Adj Close]]-Table8[[#This Row],[Forecast 3 Period]])</f>
        <v>-4.9749999999999517E-2</v>
      </c>
      <c r="J1374" s="82">
        <f>Table8[[#This Row],[Erorr ]]^2</f>
        <v>2.4750624999999521E-3</v>
      </c>
      <c r="K1374" s="82">
        <f>ABS(Table8[[#This Row],[Erorr ]])</f>
        <v>4.9749999999999517E-2</v>
      </c>
      <c r="L1374" s="83">
        <f>Table8[[#This Row],[Abs Erorr ]]/Table8[[#This Row],[Adj Close]]</f>
        <v>3.6661213541436025E-3</v>
      </c>
      <c r="M1374" s="85">
        <f t="shared" si="43"/>
        <v>13.471700000000002</v>
      </c>
      <c r="N1374" s="82">
        <f>(Table8[[#This Row],[Adj Close]]-Table8[[#This Row],[Forecast 6 Period ]])</f>
        <v>9.8499999999997812E-2</v>
      </c>
      <c r="O1374" s="82">
        <f>Table8[[#This Row],[Erorr 2]]^2</f>
        <v>9.7022499999995689E-3</v>
      </c>
      <c r="P1374" s="82">
        <f>ABS(Table8[[#This Row],[Erorr 2]])</f>
        <v>9.8499999999997812E-2</v>
      </c>
      <c r="Q1374" s="83">
        <f>Table8[[#This Row],[Abs Erorr 4]]/Table8[[#This Row],[Adj Close]]</f>
        <v>7.258551826796791E-3</v>
      </c>
    </row>
    <row r="1375" spans="6:17" x14ac:dyDescent="0.25">
      <c r="F1375" s="50">
        <v>45460</v>
      </c>
      <c r="G1375" s="51">
        <v>13.7393</v>
      </c>
      <c r="H1375" s="82">
        <f t="shared" si="42"/>
        <v>13.64184</v>
      </c>
      <c r="I1375" s="82">
        <f>(Table8[[#This Row],[Adj Close]]-Table8[[#This Row],[Forecast 3 Period]])</f>
        <v>9.745999999999988E-2</v>
      </c>
      <c r="J1375" s="82">
        <f>Table8[[#This Row],[Erorr ]]^2</f>
        <v>9.4984515999999766E-3</v>
      </c>
      <c r="K1375" s="82">
        <f>ABS(Table8[[#This Row],[Erorr ]])</f>
        <v>9.745999999999988E-2</v>
      </c>
      <c r="L1375" s="83">
        <f>Table8[[#This Row],[Abs Erorr ]]/Table8[[#This Row],[Adj Close]]</f>
        <v>7.0935200483285086E-3</v>
      </c>
      <c r="M1375" s="85">
        <f t="shared" si="43"/>
        <v>13.535370000000002</v>
      </c>
      <c r="N1375" s="82">
        <f>(Table8[[#This Row],[Adj Close]]-Table8[[#This Row],[Forecast 6 Period ]])</f>
        <v>0.20392999999999795</v>
      </c>
      <c r="O1375" s="82">
        <f>Table8[[#This Row],[Erorr 2]]^2</f>
        <v>4.158744489999916E-2</v>
      </c>
      <c r="P1375" s="82">
        <f>ABS(Table8[[#This Row],[Erorr 2]])</f>
        <v>0.20392999999999795</v>
      </c>
      <c r="Q1375" s="83">
        <f>Table8[[#This Row],[Abs Erorr 4]]/Table8[[#This Row],[Adj Close]]</f>
        <v>1.4842823142372461E-2</v>
      </c>
    </row>
    <row r="1376" spans="6:17" x14ac:dyDescent="0.25">
      <c r="F1376" s="50">
        <v>45461</v>
      </c>
      <c r="G1376" s="51">
        <v>13.6</v>
      </c>
      <c r="H1376" s="82">
        <f t="shared" si="42"/>
        <v>13.661720000000003</v>
      </c>
      <c r="I1376" s="82">
        <f>(Table8[[#This Row],[Adj Close]]-Table8[[#This Row],[Forecast 3 Period]])</f>
        <v>-6.1720000000002884E-2</v>
      </c>
      <c r="J1376" s="82">
        <f>Table8[[#This Row],[Erorr ]]^2</f>
        <v>3.8093584000003559E-3</v>
      </c>
      <c r="K1376" s="82">
        <f>ABS(Table8[[#This Row],[Erorr ]])</f>
        <v>6.1720000000002884E-2</v>
      </c>
      <c r="L1376" s="83">
        <f>Table8[[#This Row],[Abs Erorr ]]/Table8[[#This Row],[Adj Close]]</f>
        <v>4.5382352941178592E-3</v>
      </c>
      <c r="M1376" s="85">
        <f t="shared" si="43"/>
        <v>13.59407</v>
      </c>
      <c r="N1376" s="82">
        <f>(Table8[[#This Row],[Adj Close]]-Table8[[#This Row],[Forecast 6 Period ]])</f>
        <v>5.9299999999993247E-3</v>
      </c>
      <c r="O1376" s="82">
        <f>Table8[[#This Row],[Erorr 2]]^2</f>
        <v>3.516489999999199E-5</v>
      </c>
      <c r="P1376" s="82">
        <f>ABS(Table8[[#This Row],[Erorr 2]])</f>
        <v>5.9299999999993247E-3</v>
      </c>
      <c r="Q1376" s="83">
        <f>Table8[[#This Row],[Abs Erorr 4]]/Table8[[#This Row],[Adj Close]]</f>
        <v>4.3602941176465622E-4</v>
      </c>
    </row>
    <row r="1377" spans="6:17" x14ac:dyDescent="0.25">
      <c r="F1377" s="50">
        <v>45463</v>
      </c>
      <c r="G1377" s="51">
        <v>13.838800000000001</v>
      </c>
      <c r="H1377" s="82">
        <f t="shared" si="42"/>
        <v>13.632850000000001</v>
      </c>
      <c r="I1377" s="82">
        <f>(Table8[[#This Row],[Adj Close]]-Table8[[#This Row],[Forecast 3 Period]])</f>
        <v>0.20594999999999963</v>
      </c>
      <c r="J1377" s="82">
        <f>Table8[[#This Row],[Erorr ]]^2</f>
        <v>4.2415402499999852E-2</v>
      </c>
      <c r="K1377" s="82">
        <f>ABS(Table8[[#This Row],[Erorr ]])</f>
        <v>0.20594999999999963</v>
      </c>
      <c r="L1377" s="83">
        <f>Table8[[#This Row],[Abs Erorr ]]/Table8[[#This Row],[Adj Close]]</f>
        <v>1.4882070699771629E-2</v>
      </c>
      <c r="M1377" s="85">
        <f t="shared" si="43"/>
        <v>13.631870000000001</v>
      </c>
      <c r="N1377" s="82">
        <f>(Table8[[#This Row],[Adj Close]]-Table8[[#This Row],[Forecast 6 Period ]])</f>
        <v>0.20692999999999984</v>
      </c>
      <c r="O1377" s="82">
        <f>Table8[[#This Row],[Erorr 2]]^2</f>
        <v>4.2820024899999934E-2</v>
      </c>
      <c r="P1377" s="82">
        <f>ABS(Table8[[#This Row],[Erorr 2]])</f>
        <v>0.20692999999999984</v>
      </c>
      <c r="Q1377" s="83">
        <f>Table8[[#This Row],[Abs Erorr 4]]/Table8[[#This Row],[Adj Close]]</f>
        <v>1.4952886088389154E-2</v>
      </c>
    </row>
    <row r="1378" spans="6:17" x14ac:dyDescent="0.25">
      <c r="F1378" s="50">
        <v>45464</v>
      </c>
      <c r="G1378" s="51">
        <v>14.236700000000001</v>
      </c>
      <c r="H1378" s="82">
        <f t="shared" si="42"/>
        <v>13.737310000000001</v>
      </c>
      <c r="I1378" s="82">
        <f>(Table8[[#This Row],[Adj Close]]-Table8[[#This Row],[Forecast 3 Period]])</f>
        <v>0.49939</v>
      </c>
      <c r="J1378" s="82">
        <f>Table8[[#This Row],[Erorr ]]^2</f>
        <v>0.24939037210000001</v>
      </c>
      <c r="K1378" s="82">
        <f>ABS(Table8[[#This Row],[Erorr ]])</f>
        <v>0.49939</v>
      </c>
      <c r="L1378" s="83">
        <f>Table8[[#This Row],[Abs Erorr ]]/Table8[[#This Row],[Adj Close]]</f>
        <v>3.5077651422028983E-2</v>
      </c>
      <c r="M1378" s="85">
        <f t="shared" si="43"/>
        <v>13.687580000000001</v>
      </c>
      <c r="N1378" s="82">
        <f>(Table8[[#This Row],[Adj Close]]-Table8[[#This Row],[Forecast 6 Period ]])</f>
        <v>0.54912000000000027</v>
      </c>
      <c r="O1378" s="82">
        <f>Table8[[#This Row],[Erorr 2]]^2</f>
        <v>0.30153277440000031</v>
      </c>
      <c r="P1378" s="82">
        <f>ABS(Table8[[#This Row],[Erorr 2]])</f>
        <v>0.54912000000000027</v>
      </c>
      <c r="Q1378" s="83">
        <f>Table8[[#This Row],[Abs Erorr 4]]/Table8[[#This Row],[Adj Close]]</f>
        <v>3.8570736195888113E-2</v>
      </c>
    </row>
    <row r="1379" spans="6:17" x14ac:dyDescent="0.25">
      <c r="F1379" s="50">
        <v>45467</v>
      </c>
      <c r="G1379" s="51">
        <v>14.6347</v>
      </c>
      <c r="H1379" s="82">
        <f t="shared" si="42"/>
        <v>13.926320000000002</v>
      </c>
      <c r="I1379" s="82">
        <f>(Table8[[#This Row],[Adj Close]]-Table8[[#This Row],[Forecast 3 Period]])</f>
        <v>0.70837999999999823</v>
      </c>
      <c r="J1379" s="82">
        <f>Table8[[#This Row],[Erorr ]]^2</f>
        <v>0.50180222439999744</v>
      </c>
      <c r="K1379" s="82">
        <f>ABS(Table8[[#This Row],[Erorr ]])</f>
        <v>0.70837999999999823</v>
      </c>
      <c r="L1379" s="83">
        <f>Table8[[#This Row],[Abs Erorr ]]/Table8[[#This Row],[Adj Close]]</f>
        <v>4.840413537687812E-2</v>
      </c>
      <c r="M1379" s="85">
        <f t="shared" si="43"/>
        <v>13.804960000000001</v>
      </c>
      <c r="N1379" s="82">
        <f>(Table8[[#This Row],[Adj Close]]-Table8[[#This Row],[Forecast 6 Period ]])</f>
        <v>0.82973999999999926</v>
      </c>
      <c r="O1379" s="82">
        <f>Table8[[#This Row],[Erorr 2]]^2</f>
        <v>0.6884684675999988</v>
      </c>
      <c r="P1379" s="82">
        <f>ABS(Table8[[#This Row],[Erorr 2]])</f>
        <v>0.82973999999999926</v>
      </c>
      <c r="Q1379" s="83">
        <f>Table8[[#This Row],[Abs Erorr 4]]/Table8[[#This Row],[Adj Close]]</f>
        <v>5.6696754972770144E-2</v>
      </c>
    </row>
    <row r="1380" spans="6:17" x14ac:dyDescent="0.25">
      <c r="F1380" s="50">
        <v>45468</v>
      </c>
      <c r="G1380" s="51">
        <v>14.057700000000001</v>
      </c>
      <c r="H1380" s="82">
        <f t="shared" si="42"/>
        <v>14.276530000000001</v>
      </c>
      <c r="I1380" s="82">
        <f>(Table8[[#This Row],[Adj Close]]-Table8[[#This Row],[Forecast 3 Period]])</f>
        <v>-0.21883000000000052</v>
      </c>
      <c r="J1380" s="82">
        <f>Table8[[#This Row],[Erorr ]]^2</f>
        <v>4.7886568900000231E-2</v>
      </c>
      <c r="K1380" s="82">
        <f>ABS(Table8[[#This Row],[Erorr ]])</f>
        <v>0.21883000000000052</v>
      </c>
      <c r="L1380" s="83">
        <f>Table8[[#This Row],[Abs Erorr ]]/Table8[[#This Row],[Adj Close]]</f>
        <v>1.5566557829516957E-2</v>
      </c>
      <c r="M1380" s="85">
        <f t="shared" si="43"/>
        <v>13.992990000000002</v>
      </c>
      <c r="N1380" s="82">
        <f>(Table8[[#This Row],[Adj Close]]-Table8[[#This Row],[Forecast 6 Period ]])</f>
        <v>6.4709999999998047E-2</v>
      </c>
      <c r="O1380" s="82">
        <f>Table8[[#This Row],[Erorr 2]]^2</f>
        <v>4.1873840999997469E-3</v>
      </c>
      <c r="P1380" s="82">
        <f>ABS(Table8[[#This Row],[Erorr 2]])</f>
        <v>6.4709999999998047E-2</v>
      </c>
      <c r="Q1380" s="83">
        <f>Table8[[#This Row],[Abs Erorr 4]]/Table8[[#This Row],[Adj Close]]</f>
        <v>4.6031712157748456E-3</v>
      </c>
    </row>
    <row r="1381" spans="6:17" x14ac:dyDescent="0.25">
      <c r="F1381" s="50">
        <v>45469</v>
      </c>
      <c r="G1381" s="51">
        <v>13.997999999999999</v>
      </c>
      <c r="H1381" s="82">
        <f t="shared" si="42"/>
        <v>14.284500000000001</v>
      </c>
      <c r="I1381" s="82">
        <f>(Table8[[#This Row],[Adj Close]]-Table8[[#This Row],[Forecast 3 Period]])</f>
        <v>-0.28650000000000198</v>
      </c>
      <c r="J1381" s="82">
        <f>Table8[[#This Row],[Erorr ]]^2</f>
        <v>8.2082250000001133E-2</v>
      </c>
      <c r="K1381" s="82">
        <f>ABS(Table8[[#This Row],[Erorr ]])</f>
        <v>0.28650000000000198</v>
      </c>
      <c r="L1381" s="83">
        <f>Table8[[#This Row],[Abs Erorr ]]/Table8[[#This Row],[Adj Close]]</f>
        <v>2.0467209601371765E-2</v>
      </c>
      <c r="M1381" s="85">
        <f t="shared" si="43"/>
        <v>14.087510000000002</v>
      </c>
      <c r="N1381" s="82">
        <f>(Table8[[#This Row],[Adj Close]]-Table8[[#This Row],[Forecast 6 Period ]])</f>
        <v>-8.9510000000002421E-2</v>
      </c>
      <c r="O1381" s="82">
        <f>Table8[[#This Row],[Erorr 2]]^2</f>
        <v>8.0120401000004331E-3</v>
      </c>
      <c r="P1381" s="82">
        <f>ABS(Table8[[#This Row],[Erorr 2]])</f>
        <v>8.9510000000002421E-2</v>
      </c>
      <c r="Q1381" s="83">
        <f>Table8[[#This Row],[Abs Erorr 4]]/Table8[[#This Row],[Adj Close]]</f>
        <v>6.3944849264182327E-3</v>
      </c>
    </row>
    <row r="1382" spans="6:17" x14ac:dyDescent="0.25">
      <c r="F1382" s="50">
        <v>45470</v>
      </c>
      <c r="G1382" s="51">
        <v>13.7294</v>
      </c>
      <c r="H1382" s="82">
        <f t="shared" si="42"/>
        <v>14.20692</v>
      </c>
      <c r="I1382" s="82">
        <f>(Table8[[#This Row],[Adj Close]]-Table8[[#This Row],[Forecast 3 Period]])</f>
        <v>-0.47752000000000017</v>
      </c>
      <c r="J1382" s="82">
        <f>Table8[[#This Row],[Erorr ]]^2</f>
        <v>0.22802535040000016</v>
      </c>
      <c r="K1382" s="82">
        <f>ABS(Table8[[#This Row],[Erorr ]])</f>
        <v>0.47752000000000017</v>
      </c>
      <c r="L1382" s="83">
        <f>Table8[[#This Row],[Abs Erorr ]]/Table8[[#This Row],[Adj Close]]</f>
        <v>3.4780835287776611E-2</v>
      </c>
      <c r="M1382" s="85">
        <f t="shared" si="43"/>
        <v>14.129300000000001</v>
      </c>
      <c r="N1382" s="82">
        <f>(Table8[[#This Row],[Adj Close]]-Table8[[#This Row],[Forecast 6 Period ]])</f>
        <v>-0.39990000000000059</v>
      </c>
      <c r="O1382" s="82">
        <f>Table8[[#This Row],[Erorr 2]]^2</f>
        <v>0.15992001000000047</v>
      </c>
      <c r="P1382" s="82">
        <f>ABS(Table8[[#This Row],[Erorr 2]])</f>
        <v>0.39990000000000059</v>
      </c>
      <c r="Q1382" s="83">
        <f>Table8[[#This Row],[Abs Erorr 4]]/Table8[[#This Row],[Adj Close]]</f>
        <v>2.9127274316430477E-2</v>
      </c>
    </row>
    <row r="1383" spans="6:17" x14ac:dyDescent="0.25">
      <c r="F1383" s="50">
        <v>45471</v>
      </c>
      <c r="G1383" s="51">
        <v>13.430899999999999</v>
      </c>
      <c r="H1383" s="82">
        <f t="shared" si="42"/>
        <v>13.908470000000001</v>
      </c>
      <c r="I1383" s="82">
        <f>(Table8[[#This Row],[Adj Close]]-Table8[[#This Row],[Forecast 3 Period]])</f>
        <v>-0.47757000000000183</v>
      </c>
      <c r="J1383" s="82">
        <f>Table8[[#This Row],[Erorr ]]^2</f>
        <v>0.22807310490000174</v>
      </c>
      <c r="K1383" s="82">
        <f>ABS(Table8[[#This Row],[Erorr ]])</f>
        <v>0.47757000000000183</v>
      </c>
      <c r="L1383" s="83">
        <f>Table8[[#This Row],[Abs Erorr ]]/Table8[[#This Row],[Adj Close]]</f>
        <v>3.5557557572463636E-2</v>
      </c>
      <c r="M1383" s="85">
        <f t="shared" si="43"/>
        <v>14.09151</v>
      </c>
      <c r="N1383" s="82">
        <f>(Table8[[#This Row],[Adj Close]]-Table8[[#This Row],[Forecast 6 Period ]])</f>
        <v>-0.66061000000000014</v>
      </c>
      <c r="O1383" s="82">
        <f>Table8[[#This Row],[Erorr 2]]^2</f>
        <v>0.43640557210000019</v>
      </c>
      <c r="P1383" s="82">
        <f>ABS(Table8[[#This Row],[Erorr 2]])</f>
        <v>0.66061000000000014</v>
      </c>
      <c r="Q1383" s="83">
        <f>Table8[[#This Row],[Abs Erorr 4]]/Table8[[#This Row],[Adj Close]]</f>
        <v>4.9185832669441376E-2</v>
      </c>
    </row>
    <row r="1384" spans="6:17" x14ac:dyDescent="0.25">
      <c r="F1384" s="50">
        <v>45474</v>
      </c>
      <c r="G1384" s="51">
        <v>12.7743</v>
      </c>
      <c r="H1384" s="82">
        <f t="shared" si="42"/>
        <v>13.690580000000001</v>
      </c>
      <c r="I1384" s="82">
        <f>(Table8[[#This Row],[Adj Close]]-Table8[[#This Row],[Forecast 3 Period]])</f>
        <v>-0.91628000000000043</v>
      </c>
      <c r="J1384" s="82">
        <f>Table8[[#This Row],[Erorr ]]^2</f>
        <v>0.83956903840000074</v>
      </c>
      <c r="K1384" s="82">
        <f>ABS(Table8[[#This Row],[Erorr ]])</f>
        <v>0.91628000000000043</v>
      </c>
      <c r="L1384" s="83">
        <f>Table8[[#This Row],[Abs Erorr ]]/Table8[[#This Row],[Adj Close]]</f>
        <v>7.1728392162388577E-2</v>
      </c>
      <c r="M1384" s="85">
        <f t="shared" si="43"/>
        <v>13.930339999999999</v>
      </c>
      <c r="N1384" s="82">
        <f>(Table8[[#This Row],[Adj Close]]-Table8[[#This Row],[Forecast 6 Period ]])</f>
        <v>-1.1560399999999991</v>
      </c>
      <c r="O1384" s="82">
        <f>Table8[[#This Row],[Erorr 2]]^2</f>
        <v>1.3364284815999978</v>
      </c>
      <c r="P1384" s="82">
        <f>ABS(Table8[[#This Row],[Erorr 2]])</f>
        <v>1.1560399999999991</v>
      </c>
      <c r="Q1384" s="83">
        <f>Table8[[#This Row],[Abs Erorr 4]]/Table8[[#This Row],[Adj Close]]</f>
        <v>9.0497326663691868E-2</v>
      </c>
    </row>
    <row r="1385" spans="6:17" x14ac:dyDescent="0.25">
      <c r="F1385" s="50">
        <v>45475</v>
      </c>
      <c r="G1385" s="51">
        <v>12.7643</v>
      </c>
      <c r="H1385" s="82">
        <f t="shared" si="42"/>
        <v>13.257809999999999</v>
      </c>
      <c r="I1385" s="82">
        <f>(Table8[[#This Row],[Adj Close]]-Table8[[#This Row],[Forecast 3 Period]])</f>
        <v>-0.49350999999999878</v>
      </c>
      <c r="J1385" s="82">
        <f>Table8[[#This Row],[Erorr ]]^2</f>
        <v>0.2435521200999988</v>
      </c>
      <c r="K1385" s="82">
        <f>ABS(Table8[[#This Row],[Erorr ]])</f>
        <v>0.49350999999999878</v>
      </c>
      <c r="L1385" s="83">
        <f>Table8[[#This Row],[Abs Erorr ]]/Table8[[#This Row],[Adj Close]]</f>
        <v>3.8663303118854832E-2</v>
      </c>
      <c r="M1385" s="85">
        <f t="shared" si="43"/>
        <v>13.655760000000001</v>
      </c>
      <c r="N1385" s="82">
        <f>(Table8[[#This Row],[Adj Close]]-Table8[[#This Row],[Forecast 6 Period ]])</f>
        <v>-0.89146000000000036</v>
      </c>
      <c r="O1385" s="82">
        <f>Table8[[#This Row],[Erorr 2]]^2</f>
        <v>0.79470093160000066</v>
      </c>
      <c r="P1385" s="82">
        <f>ABS(Table8[[#This Row],[Erorr 2]])</f>
        <v>0.89146000000000036</v>
      </c>
      <c r="Q1385" s="83">
        <f>Table8[[#This Row],[Abs Erorr 4]]/Table8[[#This Row],[Adj Close]]</f>
        <v>6.9840100906434374E-2</v>
      </c>
    </row>
    <row r="1386" spans="6:17" x14ac:dyDescent="0.25">
      <c r="F1386" s="50">
        <v>45476</v>
      </c>
      <c r="G1386" s="51">
        <v>12.933400000000001</v>
      </c>
      <c r="H1386" s="82">
        <f t="shared" si="42"/>
        <v>12.967279999999999</v>
      </c>
      <c r="I1386" s="82">
        <f>(Table8[[#This Row],[Adj Close]]-Table8[[#This Row],[Forecast 3 Period]])</f>
        <v>-3.3879999999998134E-2</v>
      </c>
      <c r="J1386" s="82">
        <f>Table8[[#This Row],[Erorr ]]^2</f>
        <v>1.1478543999998735E-3</v>
      </c>
      <c r="K1386" s="82">
        <f>ABS(Table8[[#This Row],[Erorr ]])</f>
        <v>3.3879999999998134E-2</v>
      </c>
      <c r="L1386" s="83">
        <f>Table8[[#This Row],[Abs Erorr ]]/Table8[[#This Row],[Adj Close]]</f>
        <v>2.6195741259064233E-3</v>
      </c>
      <c r="M1386" s="85">
        <f t="shared" si="43"/>
        <v>13.34535</v>
      </c>
      <c r="N1386" s="82">
        <f>(Table8[[#This Row],[Adj Close]]-Table8[[#This Row],[Forecast 6 Period ]])</f>
        <v>-0.41194999999999915</v>
      </c>
      <c r="O1386" s="82">
        <f>Table8[[#This Row],[Erorr 2]]^2</f>
        <v>0.16970280249999931</v>
      </c>
      <c r="P1386" s="82">
        <f>ABS(Table8[[#This Row],[Erorr 2]])</f>
        <v>0.41194999999999915</v>
      </c>
      <c r="Q1386" s="83">
        <f>Table8[[#This Row],[Abs Erorr 4]]/Table8[[#This Row],[Adj Close]]</f>
        <v>3.1851639940000245E-2</v>
      </c>
    </row>
    <row r="1387" spans="6:17" x14ac:dyDescent="0.25">
      <c r="F1387" s="50">
        <v>45478</v>
      </c>
      <c r="G1387" s="51">
        <v>12.883699999999999</v>
      </c>
      <c r="H1387" s="82">
        <f t="shared" si="42"/>
        <v>12.834940000000001</v>
      </c>
      <c r="I1387" s="82">
        <f>(Table8[[#This Row],[Adj Close]]-Table8[[#This Row],[Forecast 3 Period]])</f>
        <v>4.8759999999997916E-2</v>
      </c>
      <c r="J1387" s="82">
        <f>Table8[[#This Row],[Erorr ]]^2</f>
        <v>2.3775375999997967E-3</v>
      </c>
      <c r="K1387" s="82">
        <f>ABS(Table8[[#This Row],[Erorr ]])</f>
        <v>4.8759999999997916E-2</v>
      </c>
      <c r="L1387" s="83">
        <f>Table8[[#This Row],[Abs Erorr ]]/Table8[[#This Row],[Adj Close]]</f>
        <v>3.7846270869391495E-3</v>
      </c>
      <c r="M1387" s="85">
        <f t="shared" si="43"/>
        <v>13.153320000000001</v>
      </c>
      <c r="N1387" s="82">
        <f>(Table8[[#This Row],[Adj Close]]-Table8[[#This Row],[Forecast 6 Period ]])</f>
        <v>-0.26962000000000153</v>
      </c>
      <c r="O1387" s="82">
        <f>Table8[[#This Row],[Erorr 2]]^2</f>
        <v>7.2694944400000822E-2</v>
      </c>
      <c r="P1387" s="82">
        <f>ABS(Table8[[#This Row],[Erorr 2]])</f>
        <v>0.26962000000000153</v>
      </c>
      <c r="Q1387" s="83">
        <f>Table8[[#This Row],[Abs Erorr 4]]/Table8[[#This Row],[Adj Close]]</f>
        <v>2.0927218112809329E-2</v>
      </c>
    </row>
    <row r="1388" spans="6:17" x14ac:dyDescent="0.25">
      <c r="F1388" s="50">
        <v>45481</v>
      </c>
      <c r="G1388" s="51">
        <v>13.3811</v>
      </c>
      <c r="H1388" s="82">
        <f t="shared" si="42"/>
        <v>12.86279</v>
      </c>
      <c r="I1388" s="82">
        <f>(Table8[[#This Row],[Adj Close]]-Table8[[#This Row],[Forecast 3 Period]])</f>
        <v>0.5183099999999996</v>
      </c>
      <c r="J1388" s="82">
        <f>Table8[[#This Row],[Erorr ]]^2</f>
        <v>0.26864525609999956</v>
      </c>
      <c r="K1388" s="82">
        <f>ABS(Table8[[#This Row],[Erorr ]])</f>
        <v>0.5183099999999996</v>
      </c>
      <c r="L1388" s="83">
        <f>Table8[[#This Row],[Abs Erorr ]]/Table8[[#This Row],[Adj Close]]</f>
        <v>3.8734483712101364E-2</v>
      </c>
      <c r="M1388" s="85">
        <f t="shared" si="43"/>
        <v>12.987170000000001</v>
      </c>
      <c r="N1388" s="82">
        <f>(Table8[[#This Row],[Adj Close]]-Table8[[#This Row],[Forecast 6 Period ]])</f>
        <v>0.39392999999999923</v>
      </c>
      <c r="O1388" s="82">
        <f>Table8[[#This Row],[Erorr 2]]^2</f>
        <v>0.15518084489999939</v>
      </c>
      <c r="P1388" s="82">
        <f>ABS(Table8[[#This Row],[Erorr 2]])</f>
        <v>0.39392999999999923</v>
      </c>
      <c r="Q1388" s="83">
        <f>Table8[[#This Row],[Abs Erorr 4]]/Table8[[#This Row],[Adj Close]]</f>
        <v>2.9439283765908573E-2</v>
      </c>
    </row>
    <row r="1389" spans="6:17" x14ac:dyDescent="0.25">
      <c r="F1389" s="50">
        <v>45482</v>
      </c>
      <c r="G1389" s="51">
        <v>12.913500000000001</v>
      </c>
      <c r="H1389" s="82">
        <f t="shared" si="42"/>
        <v>13.097569999999999</v>
      </c>
      <c r="I1389" s="82">
        <f>(Table8[[#This Row],[Adj Close]]-Table8[[#This Row],[Forecast 3 Period]])</f>
        <v>-0.1840699999999984</v>
      </c>
      <c r="J1389" s="82">
        <f>Table8[[#This Row],[Erorr ]]^2</f>
        <v>3.388176489999941E-2</v>
      </c>
      <c r="K1389" s="82">
        <f>ABS(Table8[[#This Row],[Erorr ]])</f>
        <v>0.1840699999999984</v>
      </c>
      <c r="L1389" s="83">
        <f>Table8[[#This Row],[Abs Erorr ]]/Table8[[#This Row],[Adj Close]]</f>
        <v>1.4254075192627745E-2</v>
      </c>
      <c r="M1389" s="85">
        <f t="shared" si="43"/>
        <v>13.013020000000001</v>
      </c>
      <c r="N1389" s="82">
        <f>(Table8[[#This Row],[Adj Close]]-Table8[[#This Row],[Forecast 6 Period ]])</f>
        <v>-9.9520000000000053E-2</v>
      </c>
      <c r="O1389" s="82">
        <f>Table8[[#This Row],[Erorr 2]]^2</f>
        <v>9.9042304000000105E-3</v>
      </c>
      <c r="P1389" s="82">
        <f>ABS(Table8[[#This Row],[Erorr 2]])</f>
        <v>9.9520000000000053E-2</v>
      </c>
      <c r="Q1389" s="83">
        <f>Table8[[#This Row],[Abs Erorr 4]]/Table8[[#This Row],[Adj Close]]</f>
        <v>7.7066635691330817E-3</v>
      </c>
    </row>
    <row r="1390" spans="6:17" x14ac:dyDescent="0.25">
      <c r="F1390" s="50">
        <v>45483</v>
      </c>
      <c r="G1390" s="51">
        <v>12.674799999999999</v>
      </c>
      <c r="H1390" s="82">
        <f t="shared" si="42"/>
        <v>13.044840000000001</v>
      </c>
      <c r="I1390" s="82">
        <f>(Table8[[#This Row],[Adj Close]]-Table8[[#This Row],[Forecast 3 Period]])</f>
        <v>-0.37004000000000126</v>
      </c>
      <c r="J1390" s="82">
        <f>Table8[[#This Row],[Erorr ]]^2</f>
        <v>0.13692960160000092</v>
      </c>
      <c r="K1390" s="82">
        <f>ABS(Table8[[#This Row],[Erorr ]])</f>
        <v>0.37004000000000126</v>
      </c>
      <c r="L1390" s="83">
        <f>Table8[[#This Row],[Abs Erorr ]]/Table8[[#This Row],[Adj Close]]</f>
        <v>2.9194937987187274E-2</v>
      </c>
      <c r="M1390" s="85">
        <f t="shared" si="43"/>
        <v>12.976200000000002</v>
      </c>
      <c r="N1390" s="82">
        <f>(Table8[[#This Row],[Adj Close]]-Table8[[#This Row],[Forecast 6 Period ]])</f>
        <v>-0.30140000000000278</v>
      </c>
      <c r="O1390" s="82">
        <f>Table8[[#This Row],[Erorr 2]]^2</f>
        <v>9.0841960000001679E-2</v>
      </c>
      <c r="P1390" s="82">
        <f>ABS(Table8[[#This Row],[Erorr 2]])</f>
        <v>0.30140000000000278</v>
      </c>
      <c r="Q1390" s="83">
        <f>Table8[[#This Row],[Abs Erorr 4]]/Table8[[#This Row],[Adj Close]]</f>
        <v>2.3779467920598572E-2</v>
      </c>
    </row>
    <row r="1391" spans="6:17" x14ac:dyDescent="0.25">
      <c r="F1391" s="50">
        <v>45484</v>
      </c>
      <c r="G1391" s="51">
        <v>13.3513</v>
      </c>
      <c r="H1391" s="82">
        <f t="shared" si="42"/>
        <v>12.958300000000001</v>
      </c>
      <c r="I1391" s="82">
        <f>(Table8[[#This Row],[Adj Close]]-Table8[[#This Row],[Forecast 3 Period]])</f>
        <v>0.39299999999999891</v>
      </c>
      <c r="J1391" s="82">
        <f>Table8[[#This Row],[Erorr ]]^2</f>
        <v>0.15444899999999914</v>
      </c>
      <c r="K1391" s="82">
        <f>ABS(Table8[[#This Row],[Erorr ]])</f>
        <v>0.39299999999999891</v>
      </c>
      <c r="L1391" s="83">
        <f>Table8[[#This Row],[Abs Erorr ]]/Table8[[#This Row],[Adj Close]]</f>
        <v>2.9435335884895022E-2</v>
      </c>
      <c r="M1391" s="85">
        <f t="shared" si="43"/>
        <v>12.940390000000003</v>
      </c>
      <c r="N1391" s="82">
        <f>(Table8[[#This Row],[Adj Close]]-Table8[[#This Row],[Forecast 6 Period ]])</f>
        <v>0.41090999999999767</v>
      </c>
      <c r="O1391" s="82">
        <f>Table8[[#This Row],[Erorr 2]]^2</f>
        <v>0.16884702809999808</v>
      </c>
      <c r="P1391" s="82">
        <f>ABS(Table8[[#This Row],[Erorr 2]])</f>
        <v>0.41090999999999767</v>
      </c>
      <c r="Q1391" s="83">
        <f>Table8[[#This Row],[Abs Erorr 4]]/Table8[[#This Row],[Adj Close]]</f>
        <v>3.0776778291252364E-2</v>
      </c>
    </row>
    <row r="1392" spans="6:17" x14ac:dyDescent="0.25">
      <c r="F1392" s="50">
        <v>45485</v>
      </c>
      <c r="G1392" s="51">
        <v>13.679600000000001</v>
      </c>
      <c r="H1392" s="82">
        <f t="shared" si="42"/>
        <v>13.017010000000001</v>
      </c>
      <c r="I1392" s="82">
        <f>(Table8[[#This Row],[Adj Close]]-Table8[[#This Row],[Forecast 3 Period]])</f>
        <v>0.66258999999999979</v>
      </c>
      <c r="J1392" s="82">
        <f>Table8[[#This Row],[Erorr ]]^2</f>
        <v>0.43902550809999974</v>
      </c>
      <c r="K1392" s="82">
        <f>ABS(Table8[[#This Row],[Erorr ]])</f>
        <v>0.66258999999999979</v>
      </c>
      <c r="L1392" s="83">
        <f>Table8[[#This Row],[Abs Erorr ]]/Table8[[#This Row],[Adj Close]]</f>
        <v>4.8436357788239404E-2</v>
      </c>
      <c r="M1392" s="85">
        <f t="shared" si="43"/>
        <v>13.045850000000003</v>
      </c>
      <c r="N1392" s="82">
        <f>(Table8[[#This Row],[Adj Close]]-Table8[[#This Row],[Forecast 6 Period ]])</f>
        <v>0.63374999999999737</v>
      </c>
      <c r="O1392" s="82">
        <f>Table8[[#This Row],[Erorr 2]]^2</f>
        <v>0.40163906249999665</v>
      </c>
      <c r="P1392" s="82">
        <f>ABS(Table8[[#This Row],[Erorr 2]])</f>
        <v>0.63374999999999737</v>
      </c>
      <c r="Q1392" s="83">
        <f>Table8[[#This Row],[Abs Erorr 4]]/Table8[[#This Row],[Adj Close]]</f>
        <v>4.6328109009035161E-2</v>
      </c>
    </row>
    <row r="1393" spans="6:17" x14ac:dyDescent="0.25">
      <c r="F1393" s="50">
        <v>45488</v>
      </c>
      <c r="G1393" s="51">
        <v>13.261799999999999</v>
      </c>
      <c r="H1393" s="82">
        <f t="shared" si="42"/>
        <v>13.279669999999999</v>
      </c>
      <c r="I1393" s="82">
        <f>(Table8[[#This Row],[Adj Close]]-Table8[[#This Row],[Forecast 3 Period]])</f>
        <v>-1.7870000000000275E-2</v>
      </c>
      <c r="J1393" s="82">
        <f>Table8[[#This Row],[Erorr ]]^2</f>
        <v>3.1933690000000983E-4</v>
      </c>
      <c r="K1393" s="82">
        <f>ABS(Table8[[#This Row],[Erorr ]])</f>
        <v>1.7870000000000275E-2</v>
      </c>
      <c r="L1393" s="83">
        <f>Table8[[#This Row],[Abs Erorr ]]/Table8[[#This Row],[Adj Close]]</f>
        <v>1.347479226047767E-3</v>
      </c>
      <c r="M1393" s="85">
        <f t="shared" si="43"/>
        <v>13.150320000000002</v>
      </c>
      <c r="N1393" s="82">
        <f>(Table8[[#This Row],[Adj Close]]-Table8[[#This Row],[Forecast 6 Period ]])</f>
        <v>0.11147999999999669</v>
      </c>
      <c r="O1393" s="82">
        <f>Table8[[#This Row],[Erorr 2]]^2</f>
        <v>1.2427790399999262E-2</v>
      </c>
      <c r="P1393" s="82">
        <f>ABS(Table8[[#This Row],[Erorr 2]])</f>
        <v>0.11147999999999669</v>
      </c>
      <c r="Q1393" s="83">
        <f>Table8[[#This Row],[Abs Erorr 4]]/Table8[[#This Row],[Adj Close]]</f>
        <v>8.4060987196305711E-3</v>
      </c>
    </row>
    <row r="1394" spans="6:17" x14ac:dyDescent="0.25">
      <c r="F1394" s="50">
        <v>45489</v>
      </c>
      <c r="G1394" s="51">
        <v>14.1472</v>
      </c>
      <c r="H1394" s="82">
        <f t="shared" si="42"/>
        <v>13.41399</v>
      </c>
      <c r="I1394" s="82">
        <f>(Table8[[#This Row],[Adj Close]]-Table8[[#This Row],[Forecast 3 Period]])</f>
        <v>0.7332099999999997</v>
      </c>
      <c r="J1394" s="82">
        <f>Table8[[#This Row],[Erorr ]]^2</f>
        <v>0.53759690409999961</v>
      </c>
      <c r="K1394" s="82">
        <f>ABS(Table8[[#This Row],[Erorr ]])</f>
        <v>0.7332099999999997</v>
      </c>
      <c r="L1394" s="83">
        <f>Table8[[#This Row],[Abs Erorr ]]/Table8[[#This Row],[Adj Close]]</f>
        <v>5.1827216693055851E-2</v>
      </c>
      <c r="M1394" s="85">
        <f t="shared" si="43"/>
        <v>13.22296</v>
      </c>
      <c r="N1394" s="82">
        <f>(Table8[[#This Row],[Adj Close]]-Table8[[#This Row],[Forecast 6 Period ]])</f>
        <v>0.92423999999999928</v>
      </c>
      <c r="O1394" s="82">
        <f>Table8[[#This Row],[Erorr 2]]^2</f>
        <v>0.85421957759999867</v>
      </c>
      <c r="P1394" s="82">
        <f>ABS(Table8[[#This Row],[Erorr 2]])</f>
        <v>0.92423999999999928</v>
      </c>
      <c r="Q1394" s="83">
        <f>Table8[[#This Row],[Abs Erorr 4]]/Table8[[#This Row],[Adj Close]]</f>
        <v>6.5330242026690744E-2</v>
      </c>
    </row>
    <row r="1395" spans="6:17" x14ac:dyDescent="0.25">
      <c r="F1395" s="50">
        <v>45490</v>
      </c>
      <c r="G1395" s="51">
        <v>16.067299999999999</v>
      </c>
      <c r="H1395" s="82">
        <f t="shared" si="42"/>
        <v>13.741299999999999</v>
      </c>
      <c r="I1395" s="82">
        <f>(Table8[[#This Row],[Adj Close]]-Table8[[#This Row],[Forecast 3 Period]])</f>
        <v>2.3260000000000005</v>
      </c>
      <c r="J1395" s="82">
        <f>Table8[[#This Row],[Erorr ]]^2</f>
        <v>5.4102760000000023</v>
      </c>
      <c r="K1395" s="82">
        <f>ABS(Table8[[#This Row],[Erorr ]])</f>
        <v>2.3260000000000005</v>
      </c>
      <c r="L1395" s="83">
        <f>Table8[[#This Row],[Abs Erorr ]]/Table8[[#This Row],[Adj Close]]</f>
        <v>0.14476607768573441</v>
      </c>
      <c r="M1395" s="85">
        <f t="shared" si="43"/>
        <v>13.446810000000001</v>
      </c>
      <c r="N1395" s="82">
        <f>(Table8[[#This Row],[Adj Close]]-Table8[[#This Row],[Forecast 6 Period ]])</f>
        <v>2.6204899999999984</v>
      </c>
      <c r="O1395" s="82">
        <f>Table8[[#This Row],[Erorr 2]]^2</f>
        <v>6.8669678400999921</v>
      </c>
      <c r="P1395" s="82">
        <f>ABS(Table8[[#This Row],[Erorr 2]])</f>
        <v>2.6204899999999984</v>
      </c>
      <c r="Q1395" s="83">
        <f>Table8[[#This Row],[Abs Erorr 4]]/Table8[[#This Row],[Adj Close]]</f>
        <v>0.16309460830382197</v>
      </c>
    </row>
    <row r="1396" spans="6:17" x14ac:dyDescent="0.25">
      <c r="F1396" s="50">
        <v>45491</v>
      </c>
      <c r="G1396" s="51">
        <v>15.947900000000001</v>
      </c>
      <c r="H1396" s="82">
        <f t="shared" si="42"/>
        <v>14.649619999999999</v>
      </c>
      <c r="I1396" s="82">
        <f>(Table8[[#This Row],[Adj Close]]-Table8[[#This Row],[Forecast 3 Period]])</f>
        <v>1.2982800000000019</v>
      </c>
      <c r="J1396" s="82">
        <f>Table8[[#This Row],[Erorr ]]^2</f>
        <v>1.6855309584000049</v>
      </c>
      <c r="K1396" s="82">
        <f>ABS(Table8[[#This Row],[Erorr ]])</f>
        <v>1.2982800000000019</v>
      </c>
      <c r="L1396" s="83">
        <f>Table8[[#This Row],[Abs Erorr ]]/Table8[[#This Row],[Adj Close]]</f>
        <v>8.1407583443588297E-2</v>
      </c>
      <c r="M1396" s="85">
        <f t="shared" si="43"/>
        <v>14.03379</v>
      </c>
      <c r="N1396" s="82">
        <f>(Table8[[#This Row],[Adj Close]]-Table8[[#This Row],[Forecast 6 Period ]])</f>
        <v>1.9141100000000009</v>
      </c>
      <c r="O1396" s="82">
        <f>Table8[[#This Row],[Erorr 2]]^2</f>
        <v>3.6638170921000035</v>
      </c>
      <c r="P1396" s="82">
        <f>ABS(Table8[[#This Row],[Erorr 2]])</f>
        <v>1.9141100000000009</v>
      </c>
      <c r="Q1396" s="83">
        <f>Table8[[#This Row],[Abs Erorr 4]]/Table8[[#This Row],[Adj Close]]</f>
        <v>0.1200226989133366</v>
      </c>
    </row>
    <row r="1397" spans="6:17" x14ac:dyDescent="0.25">
      <c r="F1397" s="50">
        <v>45492</v>
      </c>
      <c r="G1397" s="51">
        <v>16.296099999999999</v>
      </c>
      <c r="H1397" s="82">
        <f t="shared" si="42"/>
        <v>15.44351</v>
      </c>
      <c r="I1397" s="82">
        <f>(Table8[[#This Row],[Adj Close]]-Table8[[#This Row],[Forecast 3 Period]])</f>
        <v>0.85258999999999929</v>
      </c>
      <c r="J1397" s="82">
        <f>Table8[[#This Row],[Erorr ]]^2</f>
        <v>0.72690970809999877</v>
      </c>
      <c r="K1397" s="82">
        <f>ABS(Table8[[#This Row],[Erorr ]])</f>
        <v>0.85258999999999929</v>
      </c>
      <c r="L1397" s="83">
        <f>Table8[[#This Row],[Abs Erorr ]]/Table8[[#This Row],[Adj Close]]</f>
        <v>5.2318652929228424E-2</v>
      </c>
      <c r="M1397" s="85">
        <f t="shared" si="43"/>
        <v>14.58793</v>
      </c>
      <c r="N1397" s="82">
        <f>(Table8[[#This Row],[Adj Close]]-Table8[[#This Row],[Forecast 6 Period ]])</f>
        <v>1.7081699999999991</v>
      </c>
      <c r="O1397" s="82">
        <f>Table8[[#This Row],[Erorr 2]]^2</f>
        <v>2.9178447488999968</v>
      </c>
      <c r="P1397" s="82">
        <f>ABS(Table8[[#This Row],[Erorr 2]])</f>
        <v>1.7081699999999991</v>
      </c>
      <c r="Q1397" s="83">
        <f>Table8[[#This Row],[Abs Erorr 4]]/Table8[[#This Row],[Adj Close]]</f>
        <v>0.10482078534127792</v>
      </c>
    </row>
    <row r="1398" spans="6:17" x14ac:dyDescent="0.25">
      <c r="F1398" s="50">
        <v>45495</v>
      </c>
      <c r="G1398" s="51">
        <v>16.1967</v>
      </c>
      <c r="H1398" s="82">
        <f t="shared" si="42"/>
        <v>16.123000000000001</v>
      </c>
      <c r="I1398" s="82">
        <f>(Table8[[#This Row],[Adj Close]]-Table8[[#This Row],[Forecast 3 Period]])</f>
        <v>7.3699999999998766E-2</v>
      </c>
      <c r="J1398" s="82">
        <f>Table8[[#This Row],[Erorr ]]^2</f>
        <v>5.4316899999998182E-3</v>
      </c>
      <c r="K1398" s="82">
        <f>ABS(Table8[[#This Row],[Erorr ]])</f>
        <v>7.3699999999998766E-2</v>
      </c>
      <c r="L1398" s="83">
        <f>Table8[[#This Row],[Abs Erorr ]]/Table8[[#This Row],[Adj Close]]</f>
        <v>4.5503096309741347E-3</v>
      </c>
      <c r="M1398" s="85">
        <f t="shared" si="43"/>
        <v>15.185839999999999</v>
      </c>
      <c r="N1398" s="82">
        <f>(Table8[[#This Row],[Adj Close]]-Table8[[#This Row],[Forecast 6 Period ]])</f>
        <v>1.010860000000001</v>
      </c>
      <c r="O1398" s="82">
        <f>Table8[[#This Row],[Erorr 2]]^2</f>
        <v>1.0218379396000019</v>
      </c>
      <c r="P1398" s="82">
        <f>ABS(Table8[[#This Row],[Erorr 2]])</f>
        <v>1.010860000000001</v>
      </c>
      <c r="Q1398" s="83">
        <f>Table8[[#This Row],[Abs Erorr 4]]/Table8[[#This Row],[Adj Close]]</f>
        <v>6.2411478881500615E-2</v>
      </c>
    </row>
    <row r="1399" spans="6:17" x14ac:dyDescent="0.25">
      <c r="F1399" s="50">
        <v>45496</v>
      </c>
      <c r="G1399" s="51">
        <v>16.186699999999998</v>
      </c>
      <c r="H1399" s="82">
        <f t="shared" si="42"/>
        <v>16.151879999999998</v>
      </c>
      <c r="I1399" s="82">
        <f>(Table8[[#This Row],[Adj Close]]-Table8[[#This Row],[Forecast 3 Period]])</f>
        <v>3.4819999999999851E-2</v>
      </c>
      <c r="J1399" s="82">
        <f>Table8[[#This Row],[Erorr ]]^2</f>
        <v>1.2124323999999896E-3</v>
      </c>
      <c r="K1399" s="82">
        <f>ABS(Table8[[#This Row],[Erorr ]])</f>
        <v>3.4819999999999851E-2</v>
      </c>
      <c r="L1399" s="83">
        <f>Table8[[#This Row],[Abs Erorr ]]/Table8[[#This Row],[Adj Close]]</f>
        <v>2.1511487826425309E-3</v>
      </c>
      <c r="M1399" s="85">
        <f t="shared" si="43"/>
        <v>15.642500000000002</v>
      </c>
      <c r="N1399" s="82">
        <f>(Table8[[#This Row],[Adj Close]]-Table8[[#This Row],[Forecast 6 Period ]])</f>
        <v>0.54419999999999646</v>
      </c>
      <c r="O1399" s="82">
        <f>Table8[[#This Row],[Erorr 2]]^2</f>
        <v>0.29615363999999617</v>
      </c>
      <c r="P1399" s="82">
        <f>ABS(Table8[[#This Row],[Erorr 2]])</f>
        <v>0.54419999999999646</v>
      </c>
      <c r="Q1399" s="83">
        <f>Table8[[#This Row],[Abs Erorr 4]]/Table8[[#This Row],[Adj Close]]</f>
        <v>3.3620194357095429E-2</v>
      </c>
    </row>
    <row r="1400" spans="6:17" x14ac:dyDescent="0.25">
      <c r="F1400" s="50">
        <v>45497</v>
      </c>
      <c r="G1400" s="51">
        <v>15.888199999999999</v>
      </c>
      <c r="H1400" s="82">
        <f t="shared" si="42"/>
        <v>16.222519999999999</v>
      </c>
      <c r="I1400" s="82">
        <f>(Table8[[#This Row],[Adj Close]]-Table8[[#This Row],[Forecast 3 Period]])</f>
        <v>-0.33431999999999995</v>
      </c>
      <c r="J1400" s="82">
        <f>Table8[[#This Row],[Erorr ]]^2</f>
        <v>0.11176986239999996</v>
      </c>
      <c r="K1400" s="82">
        <f>ABS(Table8[[#This Row],[Erorr ]])</f>
        <v>0.33431999999999995</v>
      </c>
      <c r="L1400" s="83">
        <f>Table8[[#This Row],[Abs Erorr ]]/Table8[[#This Row],[Adj Close]]</f>
        <v>2.104203119296081E-2</v>
      </c>
      <c r="M1400" s="85">
        <f t="shared" si="43"/>
        <v>15.946930000000002</v>
      </c>
      <c r="N1400" s="82">
        <f>(Table8[[#This Row],[Adj Close]]-Table8[[#This Row],[Forecast 6 Period ]])</f>
        <v>-5.8730000000002391E-2</v>
      </c>
      <c r="O1400" s="82">
        <f>Table8[[#This Row],[Erorr 2]]^2</f>
        <v>3.449212900000281E-3</v>
      </c>
      <c r="P1400" s="82">
        <f>ABS(Table8[[#This Row],[Erorr 2]])</f>
        <v>5.8730000000002391E-2</v>
      </c>
      <c r="Q1400" s="83">
        <f>Table8[[#This Row],[Abs Erorr 4]]/Table8[[#This Row],[Adj Close]]</f>
        <v>3.696453972130411E-3</v>
      </c>
    </row>
    <row r="1401" spans="6:17" x14ac:dyDescent="0.25">
      <c r="F1401" s="50">
        <v>45498</v>
      </c>
      <c r="G1401" s="51">
        <v>15.9877</v>
      </c>
      <c r="H1401" s="82">
        <f t="shared" si="42"/>
        <v>16.0703</v>
      </c>
      <c r="I1401" s="82">
        <f>(Table8[[#This Row],[Adj Close]]-Table8[[#This Row],[Forecast 3 Period]])</f>
        <v>-8.2599999999999341E-2</v>
      </c>
      <c r="J1401" s="82">
        <f>Table8[[#This Row],[Erorr ]]^2</f>
        <v>6.8227599999998913E-3</v>
      </c>
      <c r="K1401" s="82">
        <f>ABS(Table8[[#This Row],[Erorr ]])</f>
        <v>8.2599999999999341E-2</v>
      </c>
      <c r="L1401" s="83">
        <f>Table8[[#This Row],[Abs Erorr ]]/Table8[[#This Row],[Adj Close]]</f>
        <v>5.1664717251386589E-3</v>
      </c>
      <c r="M1401" s="85">
        <f t="shared" si="43"/>
        <v>16.11506</v>
      </c>
      <c r="N1401" s="82">
        <f>(Table8[[#This Row],[Adj Close]]-Table8[[#This Row],[Forecast 6 Period ]])</f>
        <v>-0.12735999999999947</v>
      </c>
      <c r="O1401" s="82">
        <f>Table8[[#This Row],[Erorr 2]]^2</f>
        <v>1.6220569599999866E-2</v>
      </c>
      <c r="P1401" s="82">
        <f>ABS(Table8[[#This Row],[Erorr 2]])</f>
        <v>0.12735999999999947</v>
      </c>
      <c r="Q1401" s="83">
        <f>Table8[[#This Row],[Abs Erorr 4]]/Table8[[#This Row],[Adj Close]]</f>
        <v>7.9661239577925192E-3</v>
      </c>
    </row>
    <row r="1402" spans="6:17" x14ac:dyDescent="0.25">
      <c r="F1402" s="50">
        <v>45499</v>
      </c>
      <c r="G1402" s="51">
        <v>16.306100000000001</v>
      </c>
      <c r="H1402" s="82">
        <f t="shared" si="42"/>
        <v>16.01755</v>
      </c>
      <c r="I1402" s="82">
        <f>(Table8[[#This Row],[Adj Close]]-Table8[[#This Row],[Forecast 3 Period]])</f>
        <v>0.28855000000000075</v>
      </c>
      <c r="J1402" s="82">
        <f>Table8[[#This Row],[Erorr ]]^2</f>
        <v>8.3261102500000433E-2</v>
      </c>
      <c r="K1402" s="82">
        <f>ABS(Table8[[#This Row],[Erorr ]])</f>
        <v>0.28855000000000075</v>
      </c>
      <c r="L1402" s="83">
        <f>Table8[[#This Row],[Abs Erorr ]]/Table8[[#This Row],[Adj Close]]</f>
        <v>1.7695831621295142E-2</v>
      </c>
      <c r="M1402" s="85">
        <f t="shared" si="43"/>
        <v>16.076260000000001</v>
      </c>
      <c r="N1402" s="82">
        <f>(Table8[[#This Row],[Adj Close]]-Table8[[#This Row],[Forecast 6 Period ]])</f>
        <v>0.22983999999999938</v>
      </c>
      <c r="O1402" s="82">
        <f>Table8[[#This Row],[Erorr 2]]^2</f>
        <v>5.2826425599999713E-2</v>
      </c>
      <c r="P1402" s="82">
        <f>ABS(Table8[[#This Row],[Erorr 2]])</f>
        <v>0.22983999999999938</v>
      </c>
      <c r="Q1402" s="83">
        <f>Table8[[#This Row],[Abs Erorr 4]]/Table8[[#This Row],[Adj Close]]</f>
        <v>1.4095338554283328E-2</v>
      </c>
    </row>
    <row r="1403" spans="6:17" x14ac:dyDescent="0.25">
      <c r="F1403" s="50">
        <v>45502</v>
      </c>
      <c r="G1403" s="51">
        <v>16.2563</v>
      </c>
      <c r="H1403" s="82">
        <f t="shared" si="42"/>
        <v>16.08521</v>
      </c>
      <c r="I1403" s="82">
        <f>(Table8[[#This Row],[Adj Close]]-Table8[[#This Row],[Forecast 3 Period]])</f>
        <v>0.17108999999999952</v>
      </c>
      <c r="J1403" s="82">
        <f>Table8[[#This Row],[Erorr ]]^2</f>
        <v>2.9271788099999835E-2</v>
      </c>
      <c r="K1403" s="82">
        <f>ABS(Table8[[#This Row],[Erorr ]])</f>
        <v>0.17108999999999952</v>
      </c>
      <c r="L1403" s="83">
        <f>Table8[[#This Row],[Abs Erorr ]]/Table8[[#This Row],[Adj Close]]</f>
        <v>1.0524535103313764E-2</v>
      </c>
      <c r="M1403" s="85">
        <f t="shared" si="43"/>
        <v>16.12302</v>
      </c>
      <c r="N1403" s="82">
        <f>(Table8[[#This Row],[Adj Close]]-Table8[[#This Row],[Forecast 6 Period ]])</f>
        <v>0.13327999999999918</v>
      </c>
      <c r="O1403" s="82">
        <f>Table8[[#This Row],[Erorr 2]]^2</f>
        <v>1.7763558399999782E-2</v>
      </c>
      <c r="P1403" s="82">
        <f>ABS(Table8[[#This Row],[Erorr 2]])</f>
        <v>0.13327999999999918</v>
      </c>
      <c r="Q1403" s="83">
        <f>Table8[[#This Row],[Abs Erorr 4]]/Table8[[#This Row],[Adj Close]]</f>
        <v>8.198667593486782E-3</v>
      </c>
    </row>
    <row r="1404" spans="6:17" x14ac:dyDescent="0.25">
      <c r="F1404" s="50">
        <v>45503</v>
      </c>
      <c r="G1404" s="51">
        <v>16.495100000000001</v>
      </c>
      <c r="H1404" s="82">
        <f t="shared" si="42"/>
        <v>16.190660000000001</v>
      </c>
      <c r="I1404" s="82">
        <f>(Table8[[#This Row],[Adj Close]]-Table8[[#This Row],[Forecast 3 Period]])</f>
        <v>0.3044399999999996</v>
      </c>
      <c r="J1404" s="82">
        <f>Table8[[#This Row],[Erorr ]]^2</f>
        <v>9.2683713599999759E-2</v>
      </c>
      <c r="K1404" s="82">
        <f>ABS(Table8[[#This Row],[Erorr ]])</f>
        <v>0.3044399999999996</v>
      </c>
      <c r="L1404" s="83">
        <f>Table8[[#This Row],[Abs Erorr ]]/Table8[[#This Row],[Adj Close]]</f>
        <v>1.8456390079478122E-2</v>
      </c>
      <c r="M1404" s="85">
        <f t="shared" si="43"/>
        <v>16.126000000000001</v>
      </c>
      <c r="N1404" s="82">
        <f>(Table8[[#This Row],[Adj Close]]-Table8[[#This Row],[Forecast 6 Period ]])</f>
        <v>0.36909999999999954</v>
      </c>
      <c r="O1404" s="82">
        <f>Table8[[#This Row],[Erorr 2]]^2</f>
        <v>0.13623480999999965</v>
      </c>
      <c r="P1404" s="82">
        <f>ABS(Table8[[#This Row],[Erorr 2]])</f>
        <v>0.36909999999999954</v>
      </c>
      <c r="Q1404" s="83">
        <f>Table8[[#This Row],[Abs Erorr 4]]/Table8[[#This Row],[Adj Close]]</f>
        <v>2.2376342065219341E-2</v>
      </c>
    </row>
    <row r="1405" spans="6:17" x14ac:dyDescent="0.25">
      <c r="F1405" s="50">
        <v>45504</v>
      </c>
      <c r="G1405" s="51">
        <v>16.873200000000001</v>
      </c>
      <c r="H1405" s="82">
        <f t="shared" si="42"/>
        <v>16.366759999999999</v>
      </c>
      <c r="I1405" s="82">
        <f>(Table8[[#This Row],[Adj Close]]-Table8[[#This Row],[Forecast 3 Period]])</f>
        <v>0.50644000000000133</v>
      </c>
      <c r="J1405" s="82">
        <f>Table8[[#This Row],[Erorr ]]^2</f>
        <v>0.25648147360000134</v>
      </c>
      <c r="K1405" s="82">
        <f>ABS(Table8[[#This Row],[Erorr ]])</f>
        <v>0.50644000000000133</v>
      </c>
      <c r="L1405" s="83">
        <f>Table8[[#This Row],[Abs Erorr ]]/Table8[[#This Row],[Adj Close]]</f>
        <v>3.0014460801744858E-2</v>
      </c>
      <c r="M1405" s="85">
        <f t="shared" si="43"/>
        <v>16.216529999999999</v>
      </c>
      <c r="N1405" s="82">
        <f>(Table8[[#This Row],[Adj Close]]-Table8[[#This Row],[Forecast 6 Period ]])</f>
        <v>0.65667000000000186</v>
      </c>
      <c r="O1405" s="82">
        <f>Table8[[#This Row],[Erorr 2]]^2</f>
        <v>0.43121548890000244</v>
      </c>
      <c r="P1405" s="82">
        <f>ABS(Table8[[#This Row],[Erorr 2]])</f>
        <v>0.65667000000000186</v>
      </c>
      <c r="Q1405" s="83">
        <f>Table8[[#This Row],[Abs Erorr 4]]/Table8[[#This Row],[Adj Close]]</f>
        <v>3.8917929023540396E-2</v>
      </c>
    </row>
    <row r="1406" spans="6:17" x14ac:dyDescent="0.25">
      <c r="F1406" s="50">
        <v>45505</v>
      </c>
      <c r="G1406" s="51">
        <v>16.455300000000001</v>
      </c>
      <c r="H1406" s="82">
        <f t="shared" si="42"/>
        <v>16.5747</v>
      </c>
      <c r="I1406" s="82">
        <f>(Table8[[#This Row],[Adj Close]]-Table8[[#This Row],[Forecast 3 Period]])</f>
        <v>-0.11939999999999884</v>
      </c>
      <c r="J1406" s="82">
        <f>Table8[[#This Row],[Erorr ]]^2</f>
        <v>1.4256359999999723E-2</v>
      </c>
      <c r="K1406" s="82">
        <f>ABS(Table8[[#This Row],[Erorr ]])</f>
        <v>0.11939999999999884</v>
      </c>
      <c r="L1406" s="83">
        <f>Table8[[#This Row],[Abs Erorr ]]/Table8[[#This Row],[Adj Close]]</f>
        <v>7.256020856502089E-3</v>
      </c>
      <c r="M1406" s="85">
        <f t="shared" si="43"/>
        <v>16.373730000000002</v>
      </c>
      <c r="N1406" s="82">
        <f>(Table8[[#This Row],[Adj Close]]-Table8[[#This Row],[Forecast 6 Period ]])</f>
        <v>8.1569999999999254E-2</v>
      </c>
      <c r="O1406" s="82">
        <f>Table8[[#This Row],[Erorr 2]]^2</f>
        <v>6.6536648999998785E-3</v>
      </c>
      <c r="P1406" s="82">
        <f>ABS(Table8[[#This Row],[Erorr 2]])</f>
        <v>8.1569999999999254E-2</v>
      </c>
      <c r="Q1406" s="83">
        <f>Table8[[#This Row],[Abs Erorr 4]]/Table8[[#This Row],[Adj Close]]</f>
        <v>4.9570655047309524E-3</v>
      </c>
    </row>
    <row r="1407" spans="6:17" x14ac:dyDescent="0.25">
      <c r="F1407" s="50">
        <v>45506</v>
      </c>
      <c r="G1407" s="51">
        <v>15.9778</v>
      </c>
      <c r="H1407" s="82">
        <f t="shared" si="42"/>
        <v>16.592610000000001</v>
      </c>
      <c r="I1407" s="82">
        <f>(Table8[[#This Row],[Adj Close]]-Table8[[#This Row],[Forecast 3 Period]])</f>
        <v>-0.6148100000000003</v>
      </c>
      <c r="J1407" s="82">
        <f>Table8[[#This Row],[Erorr ]]^2</f>
        <v>0.37799133610000035</v>
      </c>
      <c r="K1407" s="82">
        <f>ABS(Table8[[#This Row],[Erorr ]])</f>
        <v>0.6148100000000003</v>
      </c>
      <c r="L1407" s="83">
        <f>Table8[[#This Row],[Abs Erorr ]]/Table8[[#This Row],[Adj Close]]</f>
        <v>3.8479014632803031E-2</v>
      </c>
      <c r="M1407" s="85">
        <f t="shared" si="43"/>
        <v>16.445360000000001</v>
      </c>
      <c r="N1407" s="82">
        <f>(Table8[[#This Row],[Adj Close]]-Table8[[#This Row],[Forecast 6 Period ]])</f>
        <v>-0.46756000000000064</v>
      </c>
      <c r="O1407" s="82">
        <f>Table8[[#This Row],[Erorr 2]]^2</f>
        <v>0.21861235360000059</v>
      </c>
      <c r="P1407" s="82">
        <f>ABS(Table8[[#This Row],[Erorr 2]])</f>
        <v>0.46756000000000064</v>
      </c>
      <c r="Q1407" s="83">
        <f>Table8[[#This Row],[Abs Erorr 4]]/Table8[[#This Row],[Adj Close]]</f>
        <v>2.9263102554794817E-2</v>
      </c>
    </row>
    <row r="1408" spans="6:17" x14ac:dyDescent="0.25">
      <c r="F1408" s="50">
        <v>45509</v>
      </c>
      <c r="G1408" s="51">
        <v>15.9877</v>
      </c>
      <c r="H1408" s="82">
        <f t="shared" si="42"/>
        <v>16.389669999999999</v>
      </c>
      <c r="I1408" s="82">
        <f>(Table8[[#This Row],[Adj Close]]-Table8[[#This Row],[Forecast 3 Period]])</f>
        <v>-0.40196999999999861</v>
      </c>
      <c r="J1408" s="82">
        <f>Table8[[#This Row],[Erorr ]]^2</f>
        <v>0.16157988089999889</v>
      </c>
      <c r="K1408" s="82">
        <f>ABS(Table8[[#This Row],[Erorr ]])</f>
        <v>0.40196999999999861</v>
      </c>
      <c r="L1408" s="83">
        <f>Table8[[#This Row],[Abs Erorr ]]/Table8[[#This Row],[Adj Close]]</f>
        <v>2.5142453260944265E-2</v>
      </c>
      <c r="M1408" s="85">
        <f t="shared" si="43"/>
        <v>16.416520000000002</v>
      </c>
      <c r="N1408" s="82">
        <f>(Table8[[#This Row],[Adj Close]]-Table8[[#This Row],[Forecast 6 Period ]])</f>
        <v>-0.42882000000000176</v>
      </c>
      <c r="O1408" s="82">
        <f>Table8[[#This Row],[Erorr 2]]^2</f>
        <v>0.18388659240000149</v>
      </c>
      <c r="P1408" s="82">
        <f>ABS(Table8[[#This Row],[Erorr 2]])</f>
        <v>0.42882000000000176</v>
      </c>
      <c r="Q1408" s="83">
        <f>Table8[[#This Row],[Abs Erorr 4]]/Table8[[#This Row],[Adj Close]]</f>
        <v>2.6821869312033734E-2</v>
      </c>
    </row>
    <row r="1409" spans="6:17" x14ac:dyDescent="0.25">
      <c r="F1409" s="50">
        <v>45510</v>
      </c>
      <c r="G1409" s="51">
        <v>16.355799999999999</v>
      </c>
      <c r="H1409" s="82">
        <f t="shared" si="42"/>
        <v>16.12501</v>
      </c>
      <c r="I1409" s="82">
        <f>(Table8[[#This Row],[Adj Close]]-Table8[[#This Row],[Forecast 3 Period]])</f>
        <v>0.23078999999999894</v>
      </c>
      <c r="J1409" s="82">
        <f>Table8[[#This Row],[Erorr ]]^2</f>
        <v>5.3264024099999509E-2</v>
      </c>
      <c r="K1409" s="82">
        <f>ABS(Table8[[#This Row],[Erorr ]])</f>
        <v>0.23078999999999894</v>
      </c>
      <c r="L1409" s="83">
        <f>Table8[[#This Row],[Abs Erorr ]]/Table8[[#This Row],[Adj Close]]</f>
        <v>1.4110590738453574E-2</v>
      </c>
      <c r="M1409" s="85">
        <f t="shared" si="43"/>
        <v>16.333940000000002</v>
      </c>
      <c r="N1409" s="82">
        <f>(Table8[[#This Row],[Adj Close]]-Table8[[#This Row],[Forecast 6 Period ]])</f>
        <v>2.185999999999666E-2</v>
      </c>
      <c r="O1409" s="82">
        <f>Table8[[#This Row],[Erorr 2]]^2</f>
        <v>4.7785959999985397E-4</v>
      </c>
      <c r="P1409" s="82">
        <f>ABS(Table8[[#This Row],[Erorr 2]])</f>
        <v>2.185999999999666E-2</v>
      </c>
      <c r="Q1409" s="83">
        <f>Table8[[#This Row],[Abs Erorr 4]]/Table8[[#This Row],[Adj Close]]</f>
        <v>1.3365289377466503E-3</v>
      </c>
    </row>
    <row r="1410" spans="6:17" x14ac:dyDescent="0.25">
      <c r="F1410" s="50">
        <v>45511</v>
      </c>
      <c r="G1410" s="51">
        <v>17.509899999999998</v>
      </c>
      <c r="H1410" s="82">
        <f t="shared" si="42"/>
        <v>16.131969999999999</v>
      </c>
      <c r="I1410" s="82">
        <f>(Table8[[#This Row],[Adj Close]]-Table8[[#This Row],[Forecast 3 Period]])</f>
        <v>1.3779299999999992</v>
      </c>
      <c r="J1410" s="82">
        <f>Table8[[#This Row],[Erorr ]]^2</f>
        <v>1.8986910848999978</v>
      </c>
      <c r="K1410" s="82">
        <f>ABS(Table8[[#This Row],[Erorr ]])</f>
        <v>1.3779299999999992</v>
      </c>
      <c r="L1410" s="83">
        <f>Table8[[#This Row],[Abs Erorr ]]/Table8[[#This Row],[Adj Close]]</f>
        <v>7.8694338631288552E-2</v>
      </c>
      <c r="M1410" s="85">
        <f t="shared" si="43"/>
        <v>16.292149999999999</v>
      </c>
      <c r="N1410" s="82">
        <f>(Table8[[#This Row],[Adj Close]]-Table8[[#This Row],[Forecast 6 Period ]])</f>
        <v>1.2177499999999988</v>
      </c>
      <c r="O1410" s="82">
        <f>Table8[[#This Row],[Erorr 2]]^2</f>
        <v>1.4829150624999969</v>
      </c>
      <c r="P1410" s="82">
        <f>ABS(Table8[[#This Row],[Erorr 2]])</f>
        <v>1.2177499999999988</v>
      </c>
      <c r="Q1410" s="83">
        <f>Table8[[#This Row],[Abs Erorr 4]]/Table8[[#This Row],[Adj Close]]</f>
        <v>6.9546370910170754E-2</v>
      </c>
    </row>
    <row r="1411" spans="6:17" x14ac:dyDescent="0.25">
      <c r="F1411" s="50">
        <v>45512</v>
      </c>
      <c r="G1411" s="51">
        <v>17.698899999999998</v>
      </c>
      <c r="H1411" s="82">
        <f t="shared" si="42"/>
        <v>16.707009999999997</v>
      </c>
      <c r="I1411" s="82">
        <f>(Table8[[#This Row],[Adj Close]]-Table8[[#This Row],[Forecast 3 Period]])</f>
        <v>0.99189000000000149</v>
      </c>
      <c r="J1411" s="82">
        <f>Table8[[#This Row],[Erorr ]]^2</f>
        <v>0.98384577210000301</v>
      </c>
      <c r="K1411" s="82">
        <f>ABS(Table8[[#This Row],[Erorr ]])</f>
        <v>0.99189000000000149</v>
      </c>
      <c r="L1411" s="83">
        <f>Table8[[#This Row],[Abs Erorr ]]/Table8[[#This Row],[Adj Close]]</f>
        <v>5.6042465915960966E-2</v>
      </c>
      <c r="M1411" s="85">
        <f t="shared" si="43"/>
        <v>16.499090000000002</v>
      </c>
      <c r="N1411" s="82">
        <f>(Table8[[#This Row],[Adj Close]]-Table8[[#This Row],[Forecast 6 Period ]])</f>
        <v>1.1998099999999958</v>
      </c>
      <c r="O1411" s="82">
        <f>Table8[[#This Row],[Erorr 2]]^2</f>
        <v>1.43954403609999</v>
      </c>
      <c r="P1411" s="82">
        <f>ABS(Table8[[#This Row],[Erorr 2]])</f>
        <v>1.1998099999999958</v>
      </c>
      <c r="Q1411" s="83">
        <f>Table8[[#This Row],[Abs Erorr 4]]/Table8[[#This Row],[Adj Close]]</f>
        <v>6.7790088649576863E-2</v>
      </c>
    </row>
    <row r="1412" spans="6:17" x14ac:dyDescent="0.25">
      <c r="F1412" s="50">
        <v>45513</v>
      </c>
      <c r="G1412" s="51">
        <v>17.3109</v>
      </c>
      <c r="H1412" s="82">
        <f t="shared" si="42"/>
        <v>17.239269999999998</v>
      </c>
      <c r="I1412" s="82">
        <f>(Table8[[#This Row],[Adj Close]]-Table8[[#This Row],[Forecast 3 Period]])</f>
        <v>7.1630000000002525E-2</v>
      </c>
      <c r="J1412" s="82">
        <f>Table8[[#This Row],[Erorr ]]^2</f>
        <v>5.130856900000362E-3</v>
      </c>
      <c r="K1412" s="82">
        <f>ABS(Table8[[#This Row],[Erorr ]])</f>
        <v>7.1630000000002525E-2</v>
      </c>
      <c r="L1412" s="83">
        <f>Table8[[#This Row],[Abs Erorr ]]/Table8[[#This Row],[Adj Close]]</f>
        <v>4.1378553396994103E-3</v>
      </c>
      <c r="M1412" s="85">
        <f t="shared" si="43"/>
        <v>16.753769999999999</v>
      </c>
      <c r="N1412" s="82">
        <f>(Table8[[#This Row],[Adj Close]]-Table8[[#This Row],[Forecast 6 Period ]])</f>
        <v>0.55713000000000079</v>
      </c>
      <c r="O1412" s="82">
        <f>Table8[[#This Row],[Erorr 2]]^2</f>
        <v>0.31039383690000089</v>
      </c>
      <c r="P1412" s="82">
        <f>ABS(Table8[[#This Row],[Erorr 2]])</f>
        <v>0.55713000000000079</v>
      </c>
      <c r="Q1412" s="83">
        <f>Table8[[#This Row],[Abs Erorr 4]]/Table8[[#This Row],[Adj Close]]</f>
        <v>3.2183768608217991E-2</v>
      </c>
    </row>
    <row r="1413" spans="6:17" x14ac:dyDescent="0.25">
      <c r="F1413" s="50">
        <v>45516</v>
      </c>
      <c r="G1413" s="51">
        <v>16.505099999999999</v>
      </c>
      <c r="H1413" s="82">
        <f t="shared" si="42"/>
        <v>17.487000000000002</v>
      </c>
      <c r="I1413" s="82">
        <f>(Table8[[#This Row],[Adj Close]]-Table8[[#This Row],[Forecast 3 Period]])</f>
        <v>-0.9819000000000031</v>
      </c>
      <c r="J1413" s="82">
        <f>Table8[[#This Row],[Erorr ]]^2</f>
        <v>0.96412761000000613</v>
      </c>
      <c r="K1413" s="82">
        <f>ABS(Table8[[#This Row],[Erorr ]])</f>
        <v>0.9819000000000031</v>
      </c>
      <c r="L1413" s="83">
        <f>Table8[[#This Row],[Abs Erorr ]]/Table8[[#This Row],[Adj Close]]</f>
        <v>5.9490702873657424E-2</v>
      </c>
      <c r="M1413" s="85">
        <f t="shared" si="43"/>
        <v>16.97165</v>
      </c>
      <c r="N1413" s="82">
        <f>(Table8[[#This Row],[Adj Close]]-Table8[[#This Row],[Forecast 6 Period ]])</f>
        <v>-0.46655000000000157</v>
      </c>
      <c r="O1413" s="82">
        <f>Table8[[#This Row],[Erorr 2]]^2</f>
        <v>0.21766890250000148</v>
      </c>
      <c r="P1413" s="82">
        <f>ABS(Table8[[#This Row],[Erorr 2]])</f>
        <v>0.46655000000000157</v>
      </c>
      <c r="Q1413" s="83">
        <f>Table8[[#This Row],[Abs Erorr 4]]/Table8[[#This Row],[Adj Close]]</f>
        <v>2.8267020496695057E-2</v>
      </c>
    </row>
    <row r="1414" spans="6:17" x14ac:dyDescent="0.25">
      <c r="F1414" s="50">
        <v>45517</v>
      </c>
      <c r="G1414" s="51">
        <v>17.7089</v>
      </c>
      <c r="H1414" s="82">
        <f t="shared" ref="H1414:H1470" si="44">$A$10*G1413+$A$11*G1412+$A$12*G1411</f>
        <v>17.104980000000001</v>
      </c>
      <c r="I1414" s="82">
        <f>(Table8[[#This Row],[Adj Close]]-Table8[[#This Row],[Forecast 3 Period]])</f>
        <v>0.60391999999999868</v>
      </c>
      <c r="J1414" s="82">
        <f>Table8[[#This Row],[Erorr ]]^2</f>
        <v>0.36471936639999841</v>
      </c>
      <c r="K1414" s="82">
        <f>ABS(Table8[[#This Row],[Erorr ]])</f>
        <v>0.60391999999999868</v>
      </c>
      <c r="L1414" s="83">
        <f>Table8[[#This Row],[Abs Erorr ]]/Table8[[#This Row],[Adj Close]]</f>
        <v>3.4102626363015136E-2</v>
      </c>
      <c r="M1414" s="85">
        <f t="shared" si="43"/>
        <v>17.03931</v>
      </c>
      <c r="N1414" s="82">
        <f>(Table8[[#This Row],[Adj Close]]-Table8[[#This Row],[Forecast 6 Period ]])</f>
        <v>0.66958999999999946</v>
      </c>
      <c r="O1414" s="82">
        <f>Table8[[#This Row],[Erorr 2]]^2</f>
        <v>0.4483507680999993</v>
      </c>
      <c r="P1414" s="82">
        <f>ABS(Table8[[#This Row],[Erorr 2]])</f>
        <v>0.66958999999999946</v>
      </c>
      <c r="Q1414" s="83">
        <f>Table8[[#This Row],[Abs Erorr 4]]/Table8[[#This Row],[Adj Close]]</f>
        <v>3.7810931226671306E-2</v>
      </c>
    </row>
    <row r="1415" spans="6:17" x14ac:dyDescent="0.25">
      <c r="F1415" s="50">
        <v>45518</v>
      </c>
      <c r="G1415" s="51">
        <v>16.7438</v>
      </c>
      <c r="H1415" s="82">
        <f t="shared" si="44"/>
        <v>17.228360000000002</v>
      </c>
      <c r="I1415" s="82">
        <f>(Table8[[#This Row],[Adj Close]]-Table8[[#This Row],[Forecast 3 Period]])</f>
        <v>-0.48456000000000188</v>
      </c>
      <c r="J1415" s="82">
        <f>Table8[[#This Row],[Erorr ]]^2</f>
        <v>0.23479839360000182</v>
      </c>
      <c r="K1415" s="82">
        <f>ABS(Table8[[#This Row],[Erorr ]])</f>
        <v>0.48456000000000188</v>
      </c>
      <c r="L1415" s="83">
        <f>Table8[[#This Row],[Abs Erorr ]]/Table8[[#This Row],[Adj Close]]</f>
        <v>2.8939667220105464E-2</v>
      </c>
      <c r="M1415" s="85">
        <f t="shared" si="43"/>
        <v>17.23133</v>
      </c>
      <c r="N1415" s="82">
        <f>(Table8[[#This Row],[Adj Close]]-Table8[[#This Row],[Forecast 6 Period ]])</f>
        <v>-0.48752999999999957</v>
      </c>
      <c r="O1415" s="82">
        <f>Table8[[#This Row],[Erorr 2]]^2</f>
        <v>0.2376855008999996</v>
      </c>
      <c r="P1415" s="82">
        <f>ABS(Table8[[#This Row],[Erorr 2]])</f>
        <v>0.48752999999999957</v>
      </c>
      <c r="Q1415" s="83">
        <f>Table8[[#This Row],[Abs Erorr 4]]/Table8[[#This Row],[Adj Close]]</f>
        <v>2.911704630967878E-2</v>
      </c>
    </row>
    <row r="1416" spans="6:17" x14ac:dyDescent="0.25">
      <c r="F1416" s="50">
        <v>45519</v>
      </c>
      <c r="G1416" s="51">
        <v>17.281099999999999</v>
      </c>
      <c r="H1416" s="82">
        <f t="shared" si="44"/>
        <v>16.96172</v>
      </c>
      <c r="I1416" s="82">
        <f>(Table8[[#This Row],[Adj Close]]-Table8[[#This Row],[Forecast 3 Period]])</f>
        <v>0.31937999999999889</v>
      </c>
      <c r="J1416" s="82">
        <f>Table8[[#This Row],[Erorr ]]^2</f>
        <v>0.10200358439999929</v>
      </c>
      <c r="K1416" s="82">
        <f>ABS(Table8[[#This Row],[Erorr ]])</f>
        <v>0.31937999999999889</v>
      </c>
      <c r="L1416" s="83">
        <f>Table8[[#This Row],[Abs Erorr ]]/Table8[[#This Row],[Adj Close]]</f>
        <v>1.8481462406906905E-2</v>
      </c>
      <c r="M1416" s="85">
        <f t="shared" si="43"/>
        <v>17.174620000000001</v>
      </c>
      <c r="N1416" s="82">
        <f>(Table8[[#This Row],[Adj Close]]-Table8[[#This Row],[Forecast 6 Period ]])</f>
        <v>0.10647999999999769</v>
      </c>
      <c r="O1416" s="82">
        <f>Table8[[#This Row],[Erorr 2]]^2</f>
        <v>1.1337990399999508E-2</v>
      </c>
      <c r="P1416" s="82">
        <f>ABS(Table8[[#This Row],[Erorr 2]])</f>
        <v>0.10647999999999769</v>
      </c>
      <c r="Q1416" s="83">
        <f>Table8[[#This Row],[Abs Erorr 4]]/Table8[[#This Row],[Adj Close]]</f>
        <v>6.1616448027033985E-3</v>
      </c>
    </row>
    <row r="1417" spans="6:17" x14ac:dyDescent="0.25">
      <c r="F1417" s="50">
        <v>45520</v>
      </c>
      <c r="G1417" s="51">
        <v>16.793600000000001</v>
      </c>
      <c r="H1417" s="82">
        <f t="shared" si="44"/>
        <v>17.248249999999999</v>
      </c>
      <c r="I1417" s="82">
        <f>(Table8[[#This Row],[Adj Close]]-Table8[[#This Row],[Forecast 3 Period]])</f>
        <v>-0.45464999999999733</v>
      </c>
      <c r="J1417" s="82">
        <f>Table8[[#This Row],[Erorr ]]^2</f>
        <v>0.20670662249999758</v>
      </c>
      <c r="K1417" s="82">
        <f>ABS(Table8[[#This Row],[Erorr ]])</f>
        <v>0.45464999999999733</v>
      </c>
      <c r="L1417" s="83">
        <f>Table8[[#This Row],[Abs Erorr ]]/Table8[[#This Row],[Adj Close]]</f>
        <v>2.7072813452743743E-2</v>
      </c>
      <c r="M1417" s="85">
        <f t="shared" ref="M1417:M1470" si="45">$B$10*G1416+$B$11*G1415+$B$12*G1414+$B$13*G1413+$B$14*G1412+$B$15*G1411</f>
        <v>17.148759999999999</v>
      </c>
      <c r="N1417" s="82">
        <f>(Table8[[#This Row],[Adj Close]]-Table8[[#This Row],[Forecast 6 Period ]])</f>
        <v>-0.35515999999999792</v>
      </c>
      <c r="O1417" s="82">
        <f>Table8[[#This Row],[Erorr 2]]^2</f>
        <v>0.12613862559999853</v>
      </c>
      <c r="P1417" s="82">
        <f>ABS(Table8[[#This Row],[Erorr 2]])</f>
        <v>0.35515999999999792</v>
      </c>
      <c r="Q1417" s="83">
        <f>Table8[[#This Row],[Abs Erorr 4]]/Table8[[#This Row],[Adj Close]]</f>
        <v>2.1148532774390119E-2</v>
      </c>
    </row>
    <row r="1418" spans="6:17" x14ac:dyDescent="0.25">
      <c r="F1418" s="50">
        <v>45523</v>
      </c>
      <c r="G1418" s="51">
        <v>16.8931</v>
      </c>
      <c r="H1418" s="82">
        <f t="shared" si="44"/>
        <v>16.924909999999997</v>
      </c>
      <c r="I1418" s="82">
        <f>(Table8[[#This Row],[Adj Close]]-Table8[[#This Row],[Forecast 3 Period]])</f>
        <v>-3.1809999999996563E-2</v>
      </c>
      <c r="J1418" s="82">
        <f>Table8[[#This Row],[Erorr ]]^2</f>
        <v>1.0118760999997813E-3</v>
      </c>
      <c r="K1418" s="82">
        <f>ABS(Table8[[#This Row],[Erorr ]])</f>
        <v>3.1809999999996563E-2</v>
      </c>
      <c r="L1418" s="83">
        <f>Table8[[#This Row],[Abs Erorr ]]/Table8[[#This Row],[Adj Close]]</f>
        <v>1.883017326600598E-3</v>
      </c>
      <c r="M1418" s="85">
        <f t="shared" si="45"/>
        <v>17.08708</v>
      </c>
      <c r="N1418" s="82">
        <f>(Table8[[#This Row],[Adj Close]]-Table8[[#This Row],[Forecast 6 Period ]])</f>
        <v>-0.19397999999999982</v>
      </c>
      <c r="O1418" s="82">
        <f>Table8[[#This Row],[Erorr 2]]^2</f>
        <v>3.7628240399999929E-2</v>
      </c>
      <c r="P1418" s="82">
        <f>ABS(Table8[[#This Row],[Erorr 2]])</f>
        <v>0.19397999999999982</v>
      </c>
      <c r="Q1418" s="83">
        <f>Table8[[#This Row],[Abs Erorr 4]]/Table8[[#This Row],[Adj Close]]</f>
        <v>1.1482794750519432E-2</v>
      </c>
    </row>
    <row r="1419" spans="6:17" x14ac:dyDescent="0.25">
      <c r="F1419" s="50">
        <v>45524</v>
      </c>
      <c r="G1419" s="51">
        <v>16.624500000000001</v>
      </c>
      <c r="H1419" s="82">
        <f t="shared" si="44"/>
        <v>16.979649999999999</v>
      </c>
      <c r="I1419" s="82">
        <f>(Table8[[#This Row],[Adj Close]]-Table8[[#This Row],[Forecast 3 Period]])</f>
        <v>-0.3551499999999983</v>
      </c>
      <c r="J1419" s="82">
        <f>Table8[[#This Row],[Erorr ]]^2</f>
        <v>0.12613152249999879</v>
      </c>
      <c r="K1419" s="82">
        <f>ABS(Table8[[#This Row],[Erorr ]])</f>
        <v>0.3551499999999983</v>
      </c>
      <c r="L1419" s="83">
        <f>Table8[[#This Row],[Abs Erorr ]]/Table8[[#This Row],[Adj Close]]</f>
        <v>2.1363048512737123E-2</v>
      </c>
      <c r="M1419" s="85">
        <f t="shared" si="45"/>
        <v>16.963720000000002</v>
      </c>
      <c r="N1419" s="82">
        <f>(Table8[[#This Row],[Adj Close]]-Table8[[#This Row],[Forecast 6 Period ]])</f>
        <v>-0.33922000000000097</v>
      </c>
      <c r="O1419" s="82">
        <f>Table8[[#This Row],[Erorr 2]]^2</f>
        <v>0.11507020840000065</v>
      </c>
      <c r="P1419" s="82">
        <f>ABS(Table8[[#This Row],[Erorr 2]])</f>
        <v>0.33922000000000097</v>
      </c>
      <c r="Q1419" s="83">
        <f>Table8[[#This Row],[Abs Erorr 4]]/Table8[[#This Row],[Adj Close]]</f>
        <v>2.0404824205239314E-2</v>
      </c>
    </row>
    <row r="1420" spans="6:17" x14ac:dyDescent="0.25">
      <c r="F1420" s="50">
        <v>45525</v>
      </c>
      <c r="G1420" s="51">
        <v>16.942799999999998</v>
      </c>
      <c r="H1420" s="82">
        <f t="shared" si="44"/>
        <v>16.75581</v>
      </c>
      <c r="I1420" s="82">
        <f>(Table8[[#This Row],[Adj Close]]-Table8[[#This Row],[Forecast 3 Period]])</f>
        <v>0.18698999999999799</v>
      </c>
      <c r="J1420" s="82">
        <f>Table8[[#This Row],[Erorr ]]^2</f>
        <v>3.496526009999925E-2</v>
      </c>
      <c r="K1420" s="82">
        <f>ABS(Table8[[#This Row],[Erorr ]])</f>
        <v>0.18698999999999799</v>
      </c>
      <c r="L1420" s="83">
        <f>Table8[[#This Row],[Abs Erorr ]]/Table8[[#This Row],[Adj Close]]</f>
        <v>1.1036546497627192E-2</v>
      </c>
      <c r="M1420" s="85">
        <f t="shared" si="45"/>
        <v>16.963730000000002</v>
      </c>
      <c r="N1420" s="82">
        <f>(Table8[[#This Row],[Adj Close]]-Table8[[#This Row],[Forecast 6 Period ]])</f>
        <v>-2.0930000000003446E-2</v>
      </c>
      <c r="O1420" s="82">
        <f>Table8[[#This Row],[Erorr 2]]^2</f>
        <v>4.3806490000014423E-4</v>
      </c>
      <c r="P1420" s="82">
        <f>ABS(Table8[[#This Row],[Erorr 2]])</f>
        <v>2.0930000000003446E-2</v>
      </c>
      <c r="Q1420" s="83">
        <f>Table8[[#This Row],[Abs Erorr 4]]/Table8[[#This Row],[Adj Close]]</f>
        <v>1.2353330028096565E-3</v>
      </c>
    </row>
    <row r="1421" spans="6:17" x14ac:dyDescent="0.25">
      <c r="F1421" s="50">
        <v>45526</v>
      </c>
      <c r="G1421" s="51">
        <v>16.515000000000001</v>
      </c>
      <c r="H1421" s="82">
        <f t="shared" si="44"/>
        <v>16.8324</v>
      </c>
      <c r="I1421" s="82">
        <f>(Table8[[#This Row],[Adj Close]]-Table8[[#This Row],[Forecast 3 Period]])</f>
        <v>-0.31739999999999924</v>
      </c>
      <c r="J1421" s="82">
        <f>Table8[[#This Row],[Erorr ]]^2</f>
        <v>0.10074275999999951</v>
      </c>
      <c r="K1421" s="82">
        <f>ABS(Table8[[#This Row],[Erorr ]])</f>
        <v>0.31739999999999924</v>
      </c>
      <c r="L1421" s="83">
        <f>Table8[[#This Row],[Abs Erorr ]]/Table8[[#This Row],[Adj Close]]</f>
        <v>1.9218891916439555E-2</v>
      </c>
      <c r="M1421" s="85">
        <f t="shared" si="45"/>
        <v>16.853290000000001</v>
      </c>
      <c r="N1421" s="82">
        <f>(Table8[[#This Row],[Adj Close]]-Table8[[#This Row],[Forecast 6 Period ]])</f>
        <v>-0.33829000000000065</v>
      </c>
      <c r="O1421" s="82">
        <f>Table8[[#This Row],[Erorr 2]]^2</f>
        <v>0.11444012410000044</v>
      </c>
      <c r="P1421" s="82">
        <f>ABS(Table8[[#This Row],[Erorr 2]])</f>
        <v>0.33829000000000065</v>
      </c>
      <c r="Q1421" s="83">
        <f>Table8[[#This Row],[Abs Erorr 4]]/Table8[[#This Row],[Adj Close]]</f>
        <v>2.0483802603693649E-2</v>
      </c>
    </row>
    <row r="1422" spans="6:17" x14ac:dyDescent="0.25">
      <c r="F1422" s="50">
        <v>45527</v>
      </c>
      <c r="G1422" s="51">
        <v>16.992599999999999</v>
      </c>
      <c r="H1422" s="82">
        <f t="shared" si="44"/>
        <v>16.676189999999998</v>
      </c>
      <c r="I1422" s="82">
        <f>(Table8[[#This Row],[Adj Close]]-Table8[[#This Row],[Forecast 3 Period]])</f>
        <v>0.31641000000000119</v>
      </c>
      <c r="J1422" s="82">
        <f>Table8[[#This Row],[Erorr ]]^2</f>
        <v>0.10011528810000075</v>
      </c>
      <c r="K1422" s="82">
        <f>ABS(Table8[[#This Row],[Erorr ]])</f>
        <v>0.31641000000000119</v>
      </c>
      <c r="L1422" s="83">
        <f>Table8[[#This Row],[Abs Erorr ]]/Table8[[#This Row],[Adj Close]]</f>
        <v>1.8620458317149889E-2</v>
      </c>
      <c r="M1422" s="85">
        <f t="shared" si="45"/>
        <v>16.802550000000004</v>
      </c>
      <c r="N1422" s="82">
        <f>(Table8[[#This Row],[Adj Close]]-Table8[[#This Row],[Forecast 6 Period ]])</f>
        <v>0.19004999999999583</v>
      </c>
      <c r="O1422" s="82">
        <f>Table8[[#This Row],[Erorr 2]]^2</f>
        <v>3.6119002499998415E-2</v>
      </c>
      <c r="P1422" s="82">
        <f>ABS(Table8[[#This Row],[Erorr 2]])</f>
        <v>0.19004999999999583</v>
      </c>
      <c r="Q1422" s="83">
        <f>Table8[[#This Row],[Abs Erorr 4]]/Table8[[#This Row],[Adj Close]]</f>
        <v>1.1184280216093819E-2</v>
      </c>
    </row>
    <row r="1423" spans="6:17" x14ac:dyDescent="0.25">
      <c r="F1423" s="50">
        <v>45530</v>
      </c>
      <c r="G1423" s="51">
        <v>17.609400000000001</v>
      </c>
      <c r="H1423" s="82">
        <f t="shared" si="44"/>
        <v>16.834379999999999</v>
      </c>
      <c r="I1423" s="82">
        <f>(Table8[[#This Row],[Adj Close]]-Table8[[#This Row],[Forecast 3 Period]])</f>
        <v>0.77502000000000137</v>
      </c>
      <c r="J1423" s="82">
        <f>Table8[[#This Row],[Erorr ]]^2</f>
        <v>0.60065600040000211</v>
      </c>
      <c r="K1423" s="82">
        <f>ABS(Table8[[#This Row],[Erorr ]])</f>
        <v>0.77502000000000137</v>
      </c>
      <c r="L1423" s="83">
        <f>Table8[[#This Row],[Abs Erorr ]]/Table8[[#This Row],[Adj Close]]</f>
        <v>4.4011721012641052E-2</v>
      </c>
      <c r="M1423" s="85">
        <f t="shared" si="45"/>
        <v>16.783650000000002</v>
      </c>
      <c r="N1423" s="82">
        <f>(Table8[[#This Row],[Adj Close]]-Table8[[#This Row],[Forecast 6 Period ]])</f>
        <v>0.82574999999999932</v>
      </c>
      <c r="O1423" s="82">
        <f>Table8[[#This Row],[Erorr 2]]^2</f>
        <v>0.68186306249999884</v>
      </c>
      <c r="P1423" s="82">
        <f>ABS(Table8[[#This Row],[Erorr 2]])</f>
        <v>0.82574999999999932</v>
      </c>
      <c r="Q1423" s="83">
        <f>Table8[[#This Row],[Abs Erorr 4]]/Table8[[#This Row],[Adj Close]]</f>
        <v>4.6892568741694736E-2</v>
      </c>
    </row>
    <row r="1424" spans="6:17" x14ac:dyDescent="0.25">
      <c r="F1424" s="50">
        <v>45531</v>
      </c>
      <c r="G1424" s="51">
        <v>17.698899999999998</v>
      </c>
      <c r="H1424" s="82">
        <f t="shared" si="44"/>
        <v>17.096039999999999</v>
      </c>
      <c r="I1424" s="82">
        <f>(Table8[[#This Row],[Adj Close]]-Table8[[#This Row],[Forecast 3 Period]])</f>
        <v>0.60285999999999973</v>
      </c>
      <c r="J1424" s="82">
        <f>Table8[[#This Row],[Erorr ]]^2</f>
        <v>0.36344017959999969</v>
      </c>
      <c r="K1424" s="82">
        <f>ABS(Table8[[#This Row],[Erorr ]])</f>
        <v>0.60285999999999973</v>
      </c>
      <c r="L1424" s="83">
        <f>Table8[[#This Row],[Abs Erorr ]]/Table8[[#This Row],[Adj Close]]</f>
        <v>3.4062003853346803E-2</v>
      </c>
      <c r="M1424" s="85">
        <f t="shared" si="45"/>
        <v>16.963720000000002</v>
      </c>
      <c r="N1424" s="82">
        <f>(Table8[[#This Row],[Adj Close]]-Table8[[#This Row],[Forecast 6 Period ]])</f>
        <v>0.73517999999999617</v>
      </c>
      <c r="O1424" s="82">
        <f>Table8[[#This Row],[Erorr 2]]^2</f>
        <v>0.54048963239999437</v>
      </c>
      <c r="P1424" s="82">
        <f>ABS(Table8[[#This Row],[Erorr 2]])</f>
        <v>0.73517999999999617</v>
      </c>
      <c r="Q1424" s="83">
        <f>Table8[[#This Row],[Abs Erorr 4]]/Table8[[#This Row],[Adj Close]]</f>
        <v>4.1538174688822253E-2</v>
      </c>
    </row>
    <row r="1425" spans="6:17" x14ac:dyDescent="0.25">
      <c r="F1425" s="50">
        <v>45532</v>
      </c>
      <c r="G1425" s="51">
        <v>18.156600000000001</v>
      </c>
      <c r="H1425" s="82">
        <f t="shared" si="44"/>
        <v>17.460159999999998</v>
      </c>
      <c r="I1425" s="82">
        <f>(Table8[[#This Row],[Adj Close]]-Table8[[#This Row],[Forecast 3 Period]])</f>
        <v>0.69644000000000261</v>
      </c>
      <c r="J1425" s="82">
        <f>Table8[[#This Row],[Erorr ]]^2</f>
        <v>0.48502867360000362</v>
      </c>
      <c r="K1425" s="82">
        <f>ABS(Table8[[#This Row],[Erorr ]])</f>
        <v>0.69644000000000261</v>
      </c>
      <c r="L1425" s="83">
        <f>Table8[[#This Row],[Abs Erorr ]]/Table8[[#This Row],[Adj Close]]</f>
        <v>3.8357401716180482E-2</v>
      </c>
      <c r="M1425" s="85">
        <f t="shared" si="45"/>
        <v>17.119910000000001</v>
      </c>
      <c r="N1425" s="82">
        <f>(Table8[[#This Row],[Adj Close]]-Table8[[#This Row],[Forecast 6 Period ]])</f>
        <v>1.0366900000000001</v>
      </c>
      <c r="O1425" s="82">
        <f>Table8[[#This Row],[Erorr 2]]^2</f>
        <v>1.0747261561000003</v>
      </c>
      <c r="P1425" s="82">
        <f>ABS(Table8[[#This Row],[Erorr 2]])</f>
        <v>1.0366900000000001</v>
      </c>
      <c r="Q1425" s="83">
        <f>Table8[[#This Row],[Abs Erorr 4]]/Table8[[#This Row],[Adj Close]]</f>
        <v>5.7097143738365115E-2</v>
      </c>
    </row>
    <row r="1426" spans="6:17" x14ac:dyDescent="0.25">
      <c r="F1426" s="50">
        <v>45533</v>
      </c>
      <c r="G1426" s="51">
        <v>18.335599999999999</v>
      </c>
      <c r="H1426" s="82">
        <f t="shared" si="44"/>
        <v>17.855130000000003</v>
      </c>
      <c r="I1426" s="82">
        <f>(Table8[[#This Row],[Adj Close]]-Table8[[#This Row],[Forecast 3 Period]])</f>
        <v>0.48046999999999684</v>
      </c>
      <c r="J1426" s="82">
        <f>Table8[[#This Row],[Erorr ]]^2</f>
        <v>0.23085142089999697</v>
      </c>
      <c r="K1426" s="82">
        <f>ABS(Table8[[#This Row],[Erorr ]])</f>
        <v>0.48046999999999684</v>
      </c>
      <c r="L1426" s="83">
        <f>Table8[[#This Row],[Abs Erorr ]]/Table8[[#This Row],[Adj Close]]</f>
        <v>2.6204214751630536E-2</v>
      </c>
      <c r="M1426" s="85">
        <f t="shared" si="45"/>
        <v>17.437280000000001</v>
      </c>
      <c r="N1426" s="82">
        <f>(Table8[[#This Row],[Adj Close]]-Table8[[#This Row],[Forecast 6 Period ]])</f>
        <v>0.89831999999999823</v>
      </c>
      <c r="O1426" s="82">
        <f>Table8[[#This Row],[Erorr 2]]^2</f>
        <v>0.80697882239999685</v>
      </c>
      <c r="P1426" s="82">
        <f>ABS(Table8[[#This Row],[Erorr 2]])</f>
        <v>0.89831999999999823</v>
      </c>
      <c r="Q1426" s="83">
        <f>Table8[[#This Row],[Abs Erorr 4]]/Table8[[#This Row],[Adj Close]]</f>
        <v>4.8993215384279663E-2</v>
      </c>
    </row>
    <row r="1427" spans="6:17" x14ac:dyDescent="0.25">
      <c r="F1427" s="50">
        <v>45534</v>
      </c>
      <c r="G1427" s="51">
        <v>18.116800000000001</v>
      </c>
      <c r="H1427" s="82">
        <f t="shared" si="44"/>
        <v>18.090890000000002</v>
      </c>
      <c r="I1427" s="82">
        <f>(Table8[[#This Row],[Adj Close]]-Table8[[#This Row],[Forecast 3 Period]])</f>
        <v>2.5909999999999656E-2</v>
      </c>
      <c r="J1427" s="82">
        <f>Table8[[#This Row],[Erorr ]]^2</f>
        <v>6.7132809999998215E-4</v>
      </c>
      <c r="K1427" s="82">
        <f>ABS(Table8[[#This Row],[Erorr ]])</f>
        <v>2.5909999999999656E-2</v>
      </c>
      <c r="L1427" s="83">
        <f>Table8[[#This Row],[Abs Erorr ]]/Table8[[#This Row],[Adj Close]]</f>
        <v>1.4301642674202759E-3</v>
      </c>
      <c r="M1427" s="85">
        <f t="shared" si="45"/>
        <v>17.71086</v>
      </c>
      <c r="N1427" s="82">
        <f>(Table8[[#This Row],[Adj Close]]-Table8[[#This Row],[Forecast 6 Period ]])</f>
        <v>0.40594000000000108</v>
      </c>
      <c r="O1427" s="82">
        <f>Table8[[#This Row],[Erorr 2]]^2</f>
        <v>0.16478728360000086</v>
      </c>
      <c r="P1427" s="82">
        <f>ABS(Table8[[#This Row],[Erorr 2]])</f>
        <v>0.40594000000000108</v>
      </c>
      <c r="Q1427" s="83">
        <f>Table8[[#This Row],[Abs Erorr 4]]/Table8[[#This Row],[Adj Close]]</f>
        <v>2.2406826812682207E-2</v>
      </c>
    </row>
    <row r="1428" spans="6:17" x14ac:dyDescent="0.25">
      <c r="F1428" s="50">
        <v>45538</v>
      </c>
      <c r="G1428" s="51">
        <v>18.733599999999999</v>
      </c>
      <c r="H1428" s="82">
        <f t="shared" si="44"/>
        <v>18.194380000000002</v>
      </c>
      <c r="I1428" s="82">
        <f>(Table8[[#This Row],[Adj Close]]-Table8[[#This Row],[Forecast 3 Period]])</f>
        <v>0.5392199999999967</v>
      </c>
      <c r="J1428" s="82">
        <f>Table8[[#This Row],[Erorr ]]^2</f>
        <v>0.29075820839999644</v>
      </c>
      <c r="K1428" s="82">
        <f>ABS(Table8[[#This Row],[Erorr ]])</f>
        <v>0.5392199999999967</v>
      </c>
      <c r="L1428" s="83">
        <f>Table8[[#This Row],[Abs Erorr ]]/Table8[[#This Row],[Adj Close]]</f>
        <v>2.8783576034504672E-2</v>
      </c>
      <c r="M1428" s="85">
        <f t="shared" si="45"/>
        <v>17.921780000000002</v>
      </c>
      <c r="N1428" s="82">
        <f>(Table8[[#This Row],[Adj Close]]-Table8[[#This Row],[Forecast 6 Period ]])</f>
        <v>0.81181999999999732</v>
      </c>
      <c r="O1428" s="82">
        <f>Table8[[#This Row],[Erorr 2]]^2</f>
        <v>0.6590517123999956</v>
      </c>
      <c r="P1428" s="82">
        <f>ABS(Table8[[#This Row],[Erorr 2]])</f>
        <v>0.81181999999999732</v>
      </c>
      <c r="Q1428" s="83">
        <f>Table8[[#This Row],[Abs Erorr 4]]/Table8[[#This Row],[Adj Close]]</f>
        <v>4.3334970320707038E-2</v>
      </c>
    </row>
    <row r="1429" spans="6:17" x14ac:dyDescent="0.25">
      <c r="F1429" s="50">
        <v>45539</v>
      </c>
      <c r="G1429" s="51">
        <v>17.9178</v>
      </c>
      <c r="H1429" s="82">
        <f t="shared" si="44"/>
        <v>18.42916</v>
      </c>
      <c r="I1429" s="82">
        <f>(Table8[[#This Row],[Adj Close]]-Table8[[#This Row],[Forecast 3 Period]])</f>
        <v>-0.51135999999999981</v>
      </c>
      <c r="J1429" s="82">
        <f>Table8[[#This Row],[Erorr ]]^2</f>
        <v>0.2614890495999998</v>
      </c>
      <c r="K1429" s="82">
        <f>ABS(Table8[[#This Row],[Erorr ]])</f>
        <v>0.51135999999999981</v>
      </c>
      <c r="L1429" s="83">
        <f>Table8[[#This Row],[Abs Erorr ]]/Table8[[#This Row],[Adj Close]]</f>
        <v>2.8539217984350749E-2</v>
      </c>
      <c r="M1429" s="85">
        <f t="shared" si="45"/>
        <v>18.199350000000003</v>
      </c>
      <c r="N1429" s="82">
        <f>(Table8[[#This Row],[Adj Close]]-Table8[[#This Row],[Forecast 6 Period ]])</f>
        <v>-0.28155000000000285</v>
      </c>
      <c r="O1429" s="82">
        <f>Table8[[#This Row],[Erorr 2]]^2</f>
        <v>7.9270402500001613E-2</v>
      </c>
      <c r="P1429" s="82">
        <f>ABS(Table8[[#This Row],[Erorr 2]])</f>
        <v>0.28155000000000285</v>
      </c>
      <c r="Q1429" s="83">
        <f>Table8[[#This Row],[Abs Erorr 4]]/Table8[[#This Row],[Adj Close]]</f>
        <v>1.5713424639185774E-2</v>
      </c>
    </row>
    <row r="1430" spans="6:17" x14ac:dyDescent="0.25">
      <c r="F1430" s="50">
        <v>45540</v>
      </c>
      <c r="G1430" s="51">
        <v>17.748699999999999</v>
      </c>
      <c r="H1430" s="82">
        <f t="shared" si="44"/>
        <v>18.222239999999999</v>
      </c>
      <c r="I1430" s="82">
        <f>(Table8[[#This Row],[Adj Close]]-Table8[[#This Row],[Forecast 3 Period]])</f>
        <v>-0.47353999999999985</v>
      </c>
      <c r="J1430" s="82">
        <f>Table8[[#This Row],[Erorr ]]^2</f>
        <v>0.22424013159999986</v>
      </c>
      <c r="K1430" s="82">
        <f>ABS(Table8[[#This Row],[Erorr ]])</f>
        <v>0.47353999999999985</v>
      </c>
      <c r="L1430" s="83">
        <f>Table8[[#This Row],[Abs Erorr ]]/Table8[[#This Row],[Adj Close]]</f>
        <v>2.6680263906652311E-2</v>
      </c>
      <c r="M1430" s="85">
        <f t="shared" si="45"/>
        <v>18.206310000000002</v>
      </c>
      <c r="N1430" s="82">
        <f>(Table8[[#This Row],[Adj Close]]-Table8[[#This Row],[Forecast 6 Period ]])</f>
        <v>-0.45761000000000251</v>
      </c>
      <c r="O1430" s="82">
        <f>Table8[[#This Row],[Erorr 2]]^2</f>
        <v>0.20940691210000231</v>
      </c>
      <c r="P1430" s="82">
        <f>ABS(Table8[[#This Row],[Erorr 2]])</f>
        <v>0.45761000000000251</v>
      </c>
      <c r="Q1430" s="83">
        <f>Table8[[#This Row],[Abs Erorr 4]]/Table8[[#This Row],[Adj Close]]</f>
        <v>2.5782733383290186E-2</v>
      </c>
    </row>
    <row r="1431" spans="6:17" x14ac:dyDescent="0.25">
      <c r="F1431" s="50">
        <v>45541</v>
      </c>
      <c r="G1431" s="51">
        <v>17.589500000000001</v>
      </c>
      <c r="H1431" s="82">
        <f t="shared" si="44"/>
        <v>18.094899999999999</v>
      </c>
      <c r="I1431" s="82">
        <f>(Table8[[#This Row],[Adj Close]]-Table8[[#This Row],[Forecast 3 Period]])</f>
        <v>-0.50539999999999807</v>
      </c>
      <c r="J1431" s="82">
        <f>Table8[[#This Row],[Erorr ]]^2</f>
        <v>0.25542915999999805</v>
      </c>
      <c r="K1431" s="82">
        <f>ABS(Table8[[#This Row],[Erorr ]])</f>
        <v>0.50539999999999807</v>
      </c>
      <c r="L1431" s="83">
        <f>Table8[[#This Row],[Abs Erorr ]]/Table8[[#This Row],[Adj Close]]</f>
        <v>2.8733050967906879E-2</v>
      </c>
      <c r="M1431" s="85">
        <f t="shared" si="45"/>
        <v>18.1526</v>
      </c>
      <c r="N1431" s="82">
        <f>(Table8[[#This Row],[Adj Close]]-Table8[[#This Row],[Forecast 6 Period ]])</f>
        <v>-0.5630999999999986</v>
      </c>
      <c r="O1431" s="82">
        <f>Table8[[#This Row],[Erorr 2]]^2</f>
        <v>0.3170816099999984</v>
      </c>
      <c r="P1431" s="82">
        <f>ABS(Table8[[#This Row],[Erorr 2]])</f>
        <v>0.5630999999999986</v>
      </c>
      <c r="Q1431" s="83">
        <f>Table8[[#This Row],[Abs Erorr 4]]/Table8[[#This Row],[Adj Close]]</f>
        <v>3.2013417095426169E-2</v>
      </c>
    </row>
    <row r="1432" spans="6:17" x14ac:dyDescent="0.25">
      <c r="F1432" s="50">
        <v>45544</v>
      </c>
      <c r="G1432" s="51">
        <v>17.489999999999998</v>
      </c>
      <c r="H1432" s="82">
        <f t="shared" si="44"/>
        <v>17.735750000000003</v>
      </c>
      <c r="I1432" s="82">
        <f>(Table8[[#This Row],[Adj Close]]-Table8[[#This Row],[Forecast 3 Period]])</f>
        <v>-0.24575000000000458</v>
      </c>
      <c r="J1432" s="82">
        <f>Table8[[#This Row],[Erorr ]]^2</f>
        <v>6.0393062500002252E-2</v>
      </c>
      <c r="K1432" s="82">
        <f>ABS(Table8[[#This Row],[Erorr ]])</f>
        <v>0.24575000000000458</v>
      </c>
      <c r="L1432" s="83">
        <f>Table8[[#This Row],[Abs Erorr ]]/Table8[[#This Row],[Adj Close]]</f>
        <v>1.4050886220697804E-2</v>
      </c>
      <c r="M1432" s="85">
        <f t="shared" si="45"/>
        <v>18.04316</v>
      </c>
      <c r="N1432" s="82">
        <f>(Table8[[#This Row],[Adj Close]]-Table8[[#This Row],[Forecast 6 Period ]])</f>
        <v>-0.55316000000000187</v>
      </c>
      <c r="O1432" s="82">
        <f>Table8[[#This Row],[Erorr 2]]^2</f>
        <v>0.30598598560000206</v>
      </c>
      <c r="P1432" s="82">
        <f>ABS(Table8[[#This Row],[Erorr 2]])</f>
        <v>0.55316000000000187</v>
      </c>
      <c r="Q1432" s="83">
        <f>Table8[[#This Row],[Abs Erorr 4]]/Table8[[#This Row],[Adj Close]]</f>
        <v>3.1627215551743963E-2</v>
      </c>
    </row>
    <row r="1433" spans="6:17" x14ac:dyDescent="0.25">
      <c r="F1433" s="50">
        <v>45545</v>
      </c>
      <c r="G1433" s="51">
        <v>17.62</v>
      </c>
      <c r="H1433" s="82">
        <f t="shared" si="44"/>
        <v>17.597459999999998</v>
      </c>
      <c r="I1433" s="82">
        <f>(Table8[[#This Row],[Adj Close]]-Table8[[#This Row],[Forecast 3 Period]])</f>
        <v>2.2540000000002891E-2</v>
      </c>
      <c r="J1433" s="82">
        <f>Table8[[#This Row],[Erorr ]]^2</f>
        <v>5.0805160000013034E-4</v>
      </c>
      <c r="K1433" s="82">
        <f>ABS(Table8[[#This Row],[Erorr ]])</f>
        <v>2.2540000000002891E-2</v>
      </c>
      <c r="L1433" s="83">
        <f>Table8[[#This Row],[Abs Erorr ]]/Table8[[#This Row],[Adj Close]]</f>
        <v>1.2792281498299029E-3</v>
      </c>
      <c r="M1433" s="85">
        <f t="shared" si="45"/>
        <v>17.834239999999998</v>
      </c>
      <c r="N1433" s="82">
        <f>(Table8[[#This Row],[Adj Close]]-Table8[[#This Row],[Forecast 6 Period ]])</f>
        <v>-0.21423999999999666</v>
      </c>
      <c r="O1433" s="82">
        <f>Table8[[#This Row],[Erorr 2]]^2</f>
        <v>4.5898777599998566E-2</v>
      </c>
      <c r="P1433" s="82">
        <f>ABS(Table8[[#This Row],[Erorr 2]])</f>
        <v>0.21423999999999666</v>
      </c>
      <c r="Q1433" s="83">
        <f>Table8[[#This Row],[Abs Erorr 4]]/Table8[[#This Row],[Adj Close]]</f>
        <v>1.2158910329171206E-2</v>
      </c>
    </row>
    <row r="1434" spans="6:17" x14ac:dyDescent="0.25">
      <c r="F1434" s="50">
        <v>45546</v>
      </c>
      <c r="G1434" s="51">
        <v>17.54</v>
      </c>
      <c r="H1434" s="82">
        <f t="shared" si="44"/>
        <v>17.571850000000001</v>
      </c>
      <c r="I1434" s="82">
        <f>(Table8[[#This Row],[Adj Close]]-Table8[[#This Row],[Forecast 3 Period]])</f>
        <v>-3.1850000000002154E-2</v>
      </c>
      <c r="J1434" s="82">
        <f>Table8[[#This Row],[Erorr ]]^2</f>
        <v>1.0144225000001373E-3</v>
      </c>
      <c r="K1434" s="82">
        <f>ABS(Table8[[#This Row],[Erorr ]])</f>
        <v>3.1850000000002154E-2</v>
      </c>
      <c r="L1434" s="83">
        <f>Table8[[#This Row],[Abs Erorr ]]/Table8[[#This Row],[Adj Close]]</f>
        <v>1.815849486887238E-3</v>
      </c>
      <c r="M1434" s="85">
        <f t="shared" si="45"/>
        <v>17.754780000000004</v>
      </c>
      <c r="N1434" s="82">
        <f>(Table8[[#This Row],[Adj Close]]-Table8[[#This Row],[Forecast 6 Period ]])</f>
        <v>-0.21478000000000463</v>
      </c>
      <c r="O1434" s="82">
        <f>Table8[[#This Row],[Erorr 2]]^2</f>
        <v>4.6130448400001987E-2</v>
      </c>
      <c r="P1434" s="82">
        <f>ABS(Table8[[#This Row],[Erorr 2]])</f>
        <v>0.21478000000000463</v>
      </c>
      <c r="Q1434" s="83">
        <f>Table8[[#This Row],[Abs Erorr 4]]/Table8[[#This Row],[Adj Close]]</f>
        <v>1.2245153933865716E-2</v>
      </c>
    </row>
    <row r="1435" spans="6:17" x14ac:dyDescent="0.25">
      <c r="F1435" s="50">
        <v>45547</v>
      </c>
      <c r="G1435" s="51">
        <v>17.239999999999998</v>
      </c>
      <c r="H1435" s="82">
        <f t="shared" si="44"/>
        <v>17.548999999999999</v>
      </c>
      <c r="I1435" s="82">
        <f>(Table8[[#This Row],[Adj Close]]-Table8[[#This Row],[Forecast 3 Period]])</f>
        <v>-0.30900000000000105</v>
      </c>
      <c r="J1435" s="82">
        <f>Table8[[#This Row],[Erorr ]]^2</f>
        <v>9.5481000000000649E-2</v>
      </c>
      <c r="K1435" s="82">
        <f>ABS(Table8[[#This Row],[Erorr ]])</f>
        <v>0.30900000000000105</v>
      </c>
      <c r="L1435" s="83">
        <f>Table8[[#This Row],[Abs Erorr ]]/Table8[[#This Row],[Adj Close]]</f>
        <v>1.792343387471004E-2</v>
      </c>
      <c r="M1435" s="85">
        <f t="shared" si="45"/>
        <v>17.614550000000001</v>
      </c>
      <c r="N1435" s="82">
        <f>(Table8[[#This Row],[Adj Close]]-Table8[[#This Row],[Forecast 6 Period ]])</f>
        <v>-0.37455000000000283</v>
      </c>
      <c r="O1435" s="82">
        <f>Table8[[#This Row],[Erorr 2]]^2</f>
        <v>0.14028770250000211</v>
      </c>
      <c r="P1435" s="82">
        <f>ABS(Table8[[#This Row],[Erorr 2]])</f>
        <v>0.37455000000000283</v>
      </c>
      <c r="Q1435" s="83">
        <f>Table8[[#This Row],[Abs Erorr 4]]/Table8[[#This Row],[Adj Close]]</f>
        <v>2.1725638051044251E-2</v>
      </c>
    </row>
    <row r="1436" spans="6:17" x14ac:dyDescent="0.25">
      <c r="F1436" s="50">
        <v>45548</v>
      </c>
      <c r="G1436" s="51">
        <v>18.7</v>
      </c>
      <c r="H1436" s="82">
        <f t="shared" si="44"/>
        <v>17.443999999999999</v>
      </c>
      <c r="I1436" s="82">
        <f>(Table8[[#This Row],[Adj Close]]-Table8[[#This Row],[Forecast 3 Period]])</f>
        <v>1.2560000000000002</v>
      </c>
      <c r="J1436" s="82">
        <f>Table8[[#This Row],[Erorr ]]^2</f>
        <v>1.5775360000000005</v>
      </c>
      <c r="K1436" s="82">
        <f>ABS(Table8[[#This Row],[Erorr ]])</f>
        <v>1.2560000000000002</v>
      </c>
      <c r="L1436" s="83">
        <f>Table8[[#This Row],[Abs Erorr ]]/Table8[[#This Row],[Adj Close]]</f>
        <v>6.7165775401069536E-2</v>
      </c>
      <c r="M1436" s="85">
        <f t="shared" si="45"/>
        <v>17.51182</v>
      </c>
      <c r="N1436" s="82">
        <f>(Table8[[#This Row],[Adj Close]]-Table8[[#This Row],[Forecast 6 Period ]])</f>
        <v>1.1881799999999991</v>
      </c>
      <c r="O1436" s="82">
        <f>Table8[[#This Row],[Erorr 2]]^2</f>
        <v>1.411771712399998</v>
      </c>
      <c r="P1436" s="82">
        <f>ABS(Table8[[#This Row],[Erorr 2]])</f>
        <v>1.1881799999999991</v>
      </c>
      <c r="Q1436" s="83">
        <f>Table8[[#This Row],[Abs Erorr 4]]/Table8[[#This Row],[Adj Close]]</f>
        <v>6.3539037433155032E-2</v>
      </c>
    </row>
    <row r="1437" spans="6:17" x14ac:dyDescent="0.25">
      <c r="F1437" s="50">
        <v>45551</v>
      </c>
      <c r="G1437" s="51">
        <v>18.2</v>
      </c>
      <c r="H1437" s="82">
        <f t="shared" si="44"/>
        <v>17.914000000000001</v>
      </c>
      <c r="I1437" s="82">
        <f>(Table8[[#This Row],[Adj Close]]-Table8[[#This Row],[Forecast 3 Period]])</f>
        <v>0.28599999999999781</v>
      </c>
      <c r="J1437" s="82">
        <f>Table8[[#This Row],[Erorr ]]^2</f>
        <v>8.1795999999998745E-2</v>
      </c>
      <c r="K1437" s="82">
        <f>ABS(Table8[[#This Row],[Erorr ]])</f>
        <v>0.28599999999999781</v>
      </c>
      <c r="L1437" s="83">
        <f>Table8[[#This Row],[Abs Erorr ]]/Table8[[#This Row],[Adj Close]]</f>
        <v>1.5714285714285594E-2</v>
      </c>
      <c r="M1437" s="85">
        <f t="shared" si="45"/>
        <v>17.727950000000003</v>
      </c>
      <c r="N1437" s="82">
        <f>(Table8[[#This Row],[Adj Close]]-Table8[[#This Row],[Forecast 6 Period ]])</f>
        <v>0.47204999999999586</v>
      </c>
      <c r="O1437" s="82">
        <f>Table8[[#This Row],[Erorr 2]]^2</f>
        <v>0.22283120249999611</v>
      </c>
      <c r="P1437" s="82">
        <f>ABS(Table8[[#This Row],[Erorr 2]])</f>
        <v>0.47204999999999586</v>
      </c>
      <c r="Q1437" s="83">
        <f>Table8[[#This Row],[Abs Erorr 4]]/Table8[[#This Row],[Adj Close]]</f>
        <v>2.593681318681296E-2</v>
      </c>
    </row>
    <row r="1438" spans="6:17" x14ac:dyDescent="0.25">
      <c r="F1438" s="50">
        <v>45552</v>
      </c>
      <c r="G1438" s="51">
        <v>18.399999999999999</v>
      </c>
      <c r="H1438" s="82">
        <f t="shared" si="44"/>
        <v>18.062000000000001</v>
      </c>
      <c r="I1438" s="82">
        <f>(Table8[[#This Row],[Adj Close]]-Table8[[#This Row],[Forecast 3 Period]])</f>
        <v>0.33799999999999741</v>
      </c>
      <c r="J1438" s="82">
        <f>Table8[[#This Row],[Erorr ]]^2</f>
        <v>0.11424399999999825</v>
      </c>
      <c r="K1438" s="82">
        <f>ABS(Table8[[#This Row],[Erorr ]])</f>
        <v>0.33799999999999741</v>
      </c>
      <c r="L1438" s="83">
        <f>Table8[[#This Row],[Abs Erorr ]]/Table8[[#This Row],[Adj Close]]</f>
        <v>1.8369565217391165E-2</v>
      </c>
      <c r="M1438" s="85">
        <f t="shared" si="45"/>
        <v>17.847000000000001</v>
      </c>
      <c r="N1438" s="82">
        <f>(Table8[[#This Row],[Adj Close]]-Table8[[#This Row],[Forecast 6 Period ]])</f>
        <v>0.55299999999999727</v>
      </c>
      <c r="O1438" s="82">
        <f>Table8[[#This Row],[Erorr 2]]^2</f>
        <v>0.305808999999997</v>
      </c>
      <c r="P1438" s="82">
        <f>ABS(Table8[[#This Row],[Erorr 2]])</f>
        <v>0.55299999999999727</v>
      </c>
      <c r="Q1438" s="83">
        <f>Table8[[#This Row],[Abs Erorr 4]]/Table8[[#This Row],[Adj Close]]</f>
        <v>3.0054347826086812E-2</v>
      </c>
    </row>
    <row r="1439" spans="6:17" x14ac:dyDescent="0.25">
      <c r="F1439" s="50">
        <v>45553</v>
      </c>
      <c r="G1439" s="51">
        <v>19.11</v>
      </c>
      <c r="H1439" s="82">
        <f t="shared" si="44"/>
        <v>18.43</v>
      </c>
      <c r="I1439" s="82">
        <f>(Table8[[#This Row],[Adj Close]]-Table8[[#This Row],[Forecast 3 Period]])</f>
        <v>0.67999999999999972</v>
      </c>
      <c r="J1439" s="82">
        <f>Table8[[#This Row],[Erorr ]]^2</f>
        <v>0.46239999999999959</v>
      </c>
      <c r="K1439" s="82">
        <f>ABS(Table8[[#This Row],[Erorr ]])</f>
        <v>0.67999999999999972</v>
      </c>
      <c r="L1439" s="83">
        <f>Table8[[#This Row],[Abs Erorr ]]/Table8[[#This Row],[Adj Close]]</f>
        <v>3.5583464154892712E-2</v>
      </c>
      <c r="M1439" s="85">
        <f t="shared" si="45"/>
        <v>18.024000000000001</v>
      </c>
      <c r="N1439" s="82">
        <f>(Table8[[#This Row],[Adj Close]]-Table8[[#This Row],[Forecast 6 Period ]])</f>
        <v>1.0859999999999985</v>
      </c>
      <c r="O1439" s="82">
        <f>Table8[[#This Row],[Erorr 2]]^2</f>
        <v>1.1793959999999968</v>
      </c>
      <c r="P1439" s="82">
        <f>ABS(Table8[[#This Row],[Erorr 2]])</f>
        <v>1.0859999999999985</v>
      </c>
      <c r="Q1439" s="83">
        <f>Table8[[#This Row],[Abs Erorr 4]]/Table8[[#This Row],[Adj Close]]</f>
        <v>5.6828885400313896E-2</v>
      </c>
    </row>
    <row r="1440" spans="6:17" x14ac:dyDescent="0.25">
      <c r="F1440" s="50">
        <v>45554</v>
      </c>
      <c r="G1440" s="51">
        <v>18.649999999999999</v>
      </c>
      <c r="H1440" s="82">
        <f t="shared" si="44"/>
        <v>18.623999999999999</v>
      </c>
      <c r="I1440" s="82">
        <f>(Table8[[#This Row],[Adj Close]]-Table8[[#This Row],[Forecast 3 Period]])</f>
        <v>2.5999999999999801E-2</v>
      </c>
      <c r="J1440" s="82">
        <f>Table8[[#This Row],[Erorr ]]^2</f>
        <v>6.7599999999998965E-4</v>
      </c>
      <c r="K1440" s="82">
        <f>ABS(Table8[[#This Row],[Erorr ]])</f>
        <v>2.5999999999999801E-2</v>
      </c>
      <c r="L1440" s="83">
        <f>Table8[[#This Row],[Abs Erorr ]]/Table8[[#This Row],[Adj Close]]</f>
        <v>1.3941018766755926E-3</v>
      </c>
      <c r="M1440" s="85">
        <f t="shared" si="45"/>
        <v>18.36</v>
      </c>
      <c r="N1440" s="82">
        <f>(Table8[[#This Row],[Adj Close]]-Table8[[#This Row],[Forecast 6 Period ]])</f>
        <v>0.28999999999999915</v>
      </c>
      <c r="O1440" s="82">
        <f>Table8[[#This Row],[Erorr 2]]^2</f>
        <v>8.4099999999999508E-2</v>
      </c>
      <c r="P1440" s="82">
        <f>ABS(Table8[[#This Row],[Erorr 2]])</f>
        <v>0.28999999999999915</v>
      </c>
      <c r="Q1440" s="83">
        <f>Table8[[#This Row],[Abs Erorr 4]]/Table8[[#This Row],[Adj Close]]</f>
        <v>1.5549597855227838E-2</v>
      </c>
    </row>
    <row r="1441" spans="6:17" x14ac:dyDescent="0.25">
      <c r="F1441" s="50">
        <v>45555</v>
      </c>
      <c r="G1441" s="51">
        <v>18.649999999999999</v>
      </c>
      <c r="H1441" s="82">
        <f t="shared" si="44"/>
        <v>18.713000000000001</v>
      </c>
      <c r="I1441" s="82">
        <f>(Table8[[#This Row],[Adj Close]]-Table8[[#This Row],[Forecast 3 Period]])</f>
        <v>-6.3000000000002387E-2</v>
      </c>
      <c r="J1441" s="82">
        <f>Table8[[#This Row],[Erorr ]]^2</f>
        <v>3.9690000000003004E-3</v>
      </c>
      <c r="K1441" s="82">
        <f>ABS(Table8[[#This Row],[Erorr ]])</f>
        <v>6.3000000000002387E-2</v>
      </c>
      <c r="L1441" s="83">
        <f>Table8[[#This Row],[Abs Erorr ]]/Table8[[#This Row],[Adj Close]]</f>
        <v>3.3780160857910129E-3</v>
      </c>
      <c r="M1441" s="85">
        <f t="shared" si="45"/>
        <v>18.466000000000001</v>
      </c>
      <c r="N1441" s="82">
        <f>(Table8[[#This Row],[Adj Close]]-Table8[[#This Row],[Forecast 6 Period ]])</f>
        <v>0.1839999999999975</v>
      </c>
      <c r="O1441" s="82">
        <f>Table8[[#This Row],[Erorr 2]]^2</f>
        <v>3.3855999999999081E-2</v>
      </c>
      <c r="P1441" s="82">
        <f>ABS(Table8[[#This Row],[Erorr 2]])</f>
        <v>0.1839999999999975</v>
      </c>
      <c r="Q1441" s="83">
        <f>Table8[[#This Row],[Abs Erorr 4]]/Table8[[#This Row],[Adj Close]]</f>
        <v>9.8659517426272127E-3</v>
      </c>
    </row>
    <row r="1442" spans="6:17" x14ac:dyDescent="0.25">
      <c r="F1442" s="50">
        <v>45558</v>
      </c>
      <c r="G1442" s="51">
        <v>18.350000000000001</v>
      </c>
      <c r="H1442" s="82">
        <f t="shared" si="44"/>
        <v>18.788</v>
      </c>
      <c r="I1442" s="82">
        <f>(Table8[[#This Row],[Adj Close]]-Table8[[#This Row],[Forecast 3 Period]])</f>
        <v>-0.43799999999999883</v>
      </c>
      <c r="J1442" s="82">
        <f>Table8[[#This Row],[Erorr ]]^2</f>
        <v>0.19184399999999899</v>
      </c>
      <c r="K1442" s="82">
        <f>ABS(Table8[[#This Row],[Erorr ]])</f>
        <v>0.43799999999999883</v>
      </c>
      <c r="L1442" s="83">
        <f>Table8[[#This Row],[Abs Erorr ]]/Table8[[#This Row],[Adj Close]]</f>
        <v>2.3869209809264241E-2</v>
      </c>
      <c r="M1442" s="85">
        <f t="shared" si="45"/>
        <v>18.652000000000001</v>
      </c>
      <c r="N1442" s="82">
        <f>(Table8[[#This Row],[Adj Close]]-Table8[[#This Row],[Forecast 6 Period ]])</f>
        <v>-0.3019999999999996</v>
      </c>
      <c r="O1442" s="82">
        <f>Table8[[#This Row],[Erorr 2]]^2</f>
        <v>9.1203999999999757E-2</v>
      </c>
      <c r="P1442" s="82">
        <f>ABS(Table8[[#This Row],[Erorr 2]])</f>
        <v>0.3019999999999996</v>
      </c>
      <c r="Q1442" s="83">
        <f>Table8[[#This Row],[Abs Erorr 4]]/Table8[[#This Row],[Adj Close]]</f>
        <v>1.6457765667574908E-2</v>
      </c>
    </row>
    <row r="1443" spans="6:17" x14ac:dyDescent="0.25">
      <c r="F1443" s="50">
        <v>45559</v>
      </c>
      <c r="G1443" s="51">
        <v>18.75</v>
      </c>
      <c r="H1443" s="82">
        <f t="shared" si="44"/>
        <v>18.53</v>
      </c>
      <c r="I1443" s="82">
        <f>(Table8[[#This Row],[Adj Close]]-Table8[[#This Row],[Forecast 3 Period]])</f>
        <v>0.21999999999999886</v>
      </c>
      <c r="J1443" s="82">
        <f>Table8[[#This Row],[Erorr ]]^2</f>
        <v>4.8399999999999499E-2</v>
      </c>
      <c r="K1443" s="82">
        <f>ABS(Table8[[#This Row],[Erorr ]])</f>
        <v>0.21999999999999886</v>
      </c>
      <c r="L1443" s="83">
        <f>Table8[[#This Row],[Abs Erorr ]]/Table8[[#This Row],[Adj Close]]</f>
        <v>1.1733333333333273E-2</v>
      </c>
      <c r="M1443" s="85">
        <f t="shared" si="45"/>
        <v>18.612000000000002</v>
      </c>
      <c r="N1443" s="82">
        <f>(Table8[[#This Row],[Adj Close]]-Table8[[#This Row],[Forecast 6 Period ]])</f>
        <v>0.13799999999999812</v>
      </c>
      <c r="O1443" s="82">
        <f>Table8[[#This Row],[Erorr 2]]^2</f>
        <v>1.9043999999999481E-2</v>
      </c>
      <c r="P1443" s="82">
        <f>ABS(Table8[[#This Row],[Erorr 2]])</f>
        <v>0.13799999999999812</v>
      </c>
      <c r="Q1443" s="83">
        <f>Table8[[#This Row],[Abs Erorr 4]]/Table8[[#This Row],[Adj Close]]</f>
        <v>7.3599999999998996E-3</v>
      </c>
    </row>
    <row r="1444" spans="6:17" x14ac:dyDescent="0.25">
      <c r="F1444" s="50">
        <v>45560</v>
      </c>
      <c r="G1444" s="51">
        <v>18.399999999999999</v>
      </c>
      <c r="H1444" s="82">
        <f t="shared" si="44"/>
        <v>18.599999999999998</v>
      </c>
      <c r="I1444" s="82">
        <f>(Table8[[#This Row],[Adj Close]]-Table8[[#This Row],[Forecast 3 Period]])</f>
        <v>-0.19999999999999929</v>
      </c>
      <c r="J1444" s="82">
        <f>Table8[[#This Row],[Erorr ]]^2</f>
        <v>3.9999999999999716E-2</v>
      </c>
      <c r="K1444" s="82">
        <f>ABS(Table8[[#This Row],[Erorr ]])</f>
        <v>0.19999999999999929</v>
      </c>
      <c r="L1444" s="83">
        <f>Table8[[#This Row],[Abs Erorr ]]/Table8[[#This Row],[Adj Close]]</f>
        <v>1.0869565217391266E-2</v>
      </c>
      <c r="M1444" s="85">
        <f t="shared" si="45"/>
        <v>18.631</v>
      </c>
      <c r="N1444" s="82">
        <f>(Table8[[#This Row],[Adj Close]]-Table8[[#This Row],[Forecast 6 Period ]])</f>
        <v>-0.23100000000000165</v>
      </c>
      <c r="O1444" s="82">
        <f>Table8[[#This Row],[Erorr 2]]^2</f>
        <v>5.3361000000000762E-2</v>
      </c>
      <c r="P1444" s="82">
        <f>ABS(Table8[[#This Row],[Erorr 2]])</f>
        <v>0.23100000000000165</v>
      </c>
      <c r="Q1444" s="83">
        <f>Table8[[#This Row],[Abs Erorr 4]]/Table8[[#This Row],[Adj Close]]</f>
        <v>1.2554347826087046E-2</v>
      </c>
    </row>
    <row r="1445" spans="6:17" x14ac:dyDescent="0.25">
      <c r="F1445" s="50">
        <v>45561</v>
      </c>
      <c r="G1445" s="51">
        <v>19.25</v>
      </c>
      <c r="H1445" s="82">
        <f t="shared" si="44"/>
        <v>18.489999999999998</v>
      </c>
      <c r="I1445" s="82">
        <f>(Table8[[#This Row],[Adj Close]]-Table8[[#This Row],[Forecast 3 Period]])</f>
        <v>0.76000000000000156</v>
      </c>
      <c r="J1445" s="82">
        <f>Table8[[#This Row],[Erorr ]]^2</f>
        <v>0.57760000000000233</v>
      </c>
      <c r="K1445" s="82">
        <f>ABS(Table8[[#This Row],[Erorr ]])</f>
        <v>0.76000000000000156</v>
      </c>
      <c r="L1445" s="83">
        <f>Table8[[#This Row],[Abs Erorr ]]/Table8[[#This Row],[Adj Close]]</f>
        <v>3.948051948051956E-2</v>
      </c>
      <c r="M1445" s="85">
        <f t="shared" si="45"/>
        <v>18.606000000000002</v>
      </c>
      <c r="N1445" s="82">
        <f>(Table8[[#This Row],[Adj Close]]-Table8[[#This Row],[Forecast 6 Period ]])</f>
        <v>0.64399999999999835</v>
      </c>
      <c r="O1445" s="82">
        <f>Table8[[#This Row],[Erorr 2]]^2</f>
        <v>0.41473599999999788</v>
      </c>
      <c r="P1445" s="82">
        <f>ABS(Table8[[#This Row],[Erorr 2]])</f>
        <v>0.64399999999999835</v>
      </c>
      <c r="Q1445" s="83">
        <f>Table8[[#This Row],[Abs Erorr 4]]/Table8[[#This Row],[Adj Close]]</f>
        <v>3.3454545454545369E-2</v>
      </c>
    </row>
    <row r="1446" spans="6:17" x14ac:dyDescent="0.25">
      <c r="F1446" s="50">
        <v>45562</v>
      </c>
      <c r="G1446" s="51">
        <v>19.57</v>
      </c>
      <c r="H1446" s="82">
        <f t="shared" si="44"/>
        <v>18.844999999999999</v>
      </c>
      <c r="I1446" s="82">
        <f>(Table8[[#This Row],[Adj Close]]-Table8[[#This Row],[Forecast 3 Period]])</f>
        <v>0.72500000000000142</v>
      </c>
      <c r="J1446" s="82">
        <f>Table8[[#This Row],[Erorr ]]^2</f>
        <v>0.52562500000000201</v>
      </c>
      <c r="K1446" s="82">
        <f>ABS(Table8[[#This Row],[Erorr ]])</f>
        <v>0.72500000000000142</v>
      </c>
      <c r="L1446" s="83">
        <f>Table8[[#This Row],[Abs Erorr ]]/Table8[[#This Row],[Adj Close]]</f>
        <v>3.7046499744506974E-2</v>
      </c>
      <c r="M1446" s="85">
        <f t="shared" si="45"/>
        <v>18.679999999999996</v>
      </c>
      <c r="N1446" s="82">
        <f>(Table8[[#This Row],[Adj Close]]-Table8[[#This Row],[Forecast 6 Period ]])</f>
        <v>0.89000000000000412</v>
      </c>
      <c r="O1446" s="82">
        <f>Table8[[#This Row],[Erorr 2]]^2</f>
        <v>0.79210000000000735</v>
      </c>
      <c r="P1446" s="82">
        <f>ABS(Table8[[#This Row],[Erorr 2]])</f>
        <v>0.89000000000000412</v>
      </c>
      <c r="Q1446" s="83">
        <f>Table8[[#This Row],[Abs Erorr 4]]/Table8[[#This Row],[Adj Close]]</f>
        <v>4.5477772100153503E-2</v>
      </c>
    </row>
    <row r="1447" spans="6:17" x14ac:dyDescent="0.25">
      <c r="F1447" s="50">
        <v>45565</v>
      </c>
      <c r="G1447" s="51">
        <v>19.95</v>
      </c>
      <c r="H1447" s="82">
        <f t="shared" si="44"/>
        <v>19.122999999999998</v>
      </c>
      <c r="I1447" s="82">
        <f>(Table8[[#This Row],[Adj Close]]-Table8[[#This Row],[Forecast 3 Period]])</f>
        <v>0.82700000000000173</v>
      </c>
      <c r="J1447" s="82">
        <f>Table8[[#This Row],[Erorr ]]^2</f>
        <v>0.6839290000000029</v>
      </c>
      <c r="K1447" s="82">
        <f>ABS(Table8[[#This Row],[Erorr ]])</f>
        <v>0.82700000000000173</v>
      </c>
      <c r="L1447" s="83">
        <f>Table8[[#This Row],[Abs Erorr ]]/Table8[[#This Row],[Adj Close]]</f>
        <v>4.1453634085213124E-2</v>
      </c>
      <c r="M1447" s="85">
        <f t="shared" si="45"/>
        <v>18.893999999999998</v>
      </c>
      <c r="N1447" s="82">
        <f>(Table8[[#This Row],[Adj Close]]-Table8[[#This Row],[Forecast 6 Period ]])</f>
        <v>1.0560000000000009</v>
      </c>
      <c r="O1447" s="82">
        <f>Table8[[#This Row],[Erorr 2]]^2</f>
        <v>1.1151360000000019</v>
      </c>
      <c r="P1447" s="82">
        <f>ABS(Table8[[#This Row],[Erorr 2]])</f>
        <v>1.0560000000000009</v>
      </c>
      <c r="Q1447" s="83">
        <f>Table8[[#This Row],[Abs Erorr 4]]/Table8[[#This Row],[Adj Close]]</f>
        <v>5.293233082706772E-2</v>
      </c>
    </row>
    <row r="1448" spans="6:17" x14ac:dyDescent="0.25">
      <c r="F1448" s="50">
        <v>45566</v>
      </c>
      <c r="G1448" s="51">
        <v>19.93</v>
      </c>
      <c r="H1448" s="82">
        <f t="shared" si="44"/>
        <v>19.625999999999998</v>
      </c>
      <c r="I1448" s="82">
        <f>(Table8[[#This Row],[Adj Close]]-Table8[[#This Row],[Forecast 3 Period]])</f>
        <v>0.30400000000000205</v>
      </c>
      <c r="J1448" s="82">
        <f>Table8[[#This Row],[Erorr ]]^2</f>
        <v>9.2416000000001247E-2</v>
      </c>
      <c r="K1448" s="82">
        <f>ABS(Table8[[#This Row],[Erorr ]])</f>
        <v>0.30400000000000205</v>
      </c>
      <c r="L1448" s="83">
        <f>Table8[[#This Row],[Abs Erorr ]]/Table8[[#This Row],[Adj Close]]</f>
        <v>1.5253386853989064E-2</v>
      </c>
      <c r="M1448" s="85">
        <f t="shared" si="45"/>
        <v>19.143999999999998</v>
      </c>
      <c r="N1448" s="82">
        <f>(Table8[[#This Row],[Adj Close]]-Table8[[#This Row],[Forecast 6 Period ]])</f>
        <v>0.78600000000000136</v>
      </c>
      <c r="O1448" s="82">
        <f>Table8[[#This Row],[Erorr 2]]^2</f>
        <v>0.61779600000000212</v>
      </c>
      <c r="P1448" s="82">
        <f>ABS(Table8[[#This Row],[Erorr 2]])</f>
        <v>0.78600000000000136</v>
      </c>
      <c r="Q1448" s="83">
        <f>Table8[[#This Row],[Abs Erorr 4]]/Table8[[#This Row],[Adj Close]]</f>
        <v>3.9438033115905741E-2</v>
      </c>
    </row>
    <row r="1449" spans="6:17" x14ac:dyDescent="0.25">
      <c r="F1449" s="50">
        <v>45567</v>
      </c>
      <c r="G1449" s="51">
        <v>19.489999999999998</v>
      </c>
      <c r="H1449" s="82">
        <f t="shared" si="44"/>
        <v>19.827999999999999</v>
      </c>
      <c r="I1449" s="82">
        <f>(Table8[[#This Row],[Adj Close]]-Table8[[#This Row],[Forecast 3 Period]])</f>
        <v>-0.33800000000000097</v>
      </c>
      <c r="J1449" s="82">
        <f>Table8[[#This Row],[Erorr ]]^2</f>
        <v>0.11424400000000065</v>
      </c>
      <c r="K1449" s="82">
        <f>ABS(Table8[[#This Row],[Erorr ]])</f>
        <v>0.33800000000000097</v>
      </c>
      <c r="L1449" s="83">
        <f>Table8[[#This Row],[Abs Erorr ]]/Table8[[#This Row],[Adj Close]]</f>
        <v>1.7342226782965674E-2</v>
      </c>
      <c r="M1449" s="85">
        <f t="shared" si="45"/>
        <v>19.454999999999998</v>
      </c>
      <c r="N1449" s="82">
        <f>(Table8[[#This Row],[Adj Close]]-Table8[[#This Row],[Forecast 6 Period ]])</f>
        <v>3.5000000000000142E-2</v>
      </c>
      <c r="O1449" s="82">
        <f>Table8[[#This Row],[Erorr 2]]^2</f>
        <v>1.2250000000000099E-3</v>
      </c>
      <c r="P1449" s="82">
        <f>ABS(Table8[[#This Row],[Erorr 2]])</f>
        <v>3.5000000000000142E-2</v>
      </c>
      <c r="Q1449" s="83">
        <f>Table8[[#This Row],[Abs Erorr 4]]/Table8[[#This Row],[Adj Close]]</f>
        <v>1.7957927142124241E-3</v>
      </c>
    </row>
    <row r="1450" spans="6:17" x14ac:dyDescent="0.25">
      <c r="F1450" s="50">
        <v>45568</v>
      </c>
      <c r="G1450" s="51">
        <v>19.53</v>
      </c>
      <c r="H1450" s="82">
        <f t="shared" si="44"/>
        <v>19.759999999999998</v>
      </c>
      <c r="I1450" s="82">
        <f>(Table8[[#This Row],[Adj Close]]-Table8[[#This Row],[Forecast 3 Period]])</f>
        <v>-0.22999999999999687</v>
      </c>
      <c r="J1450" s="82">
        <f>Table8[[#This Row],[Erorr ]]^2</f>
        <v>5.2899999999998559E-2</v>
      </c>
      <c r="K1450" s="82">
        <f>ABS(Table8[[#This Row],[Erorr ]])</f>
        <v>0.22999999999999687</v>
      </c>
      <c r="L1450" s="83">
        <f>Table8[[#This Row],[Abs Erorr ]]/Table8[[#This Row],[Adj Close]]</f>
        <v>1.1776753712237423E-2</v>
      </c>
      <c r="M1450" s="85">
        <f t="shared" si="45"/>
        <v>19.553000000000001</v>
      </c>
      <c r="N1450" s="82">
        <f>(Table8[[#This Row],[Adj Close]]-Table8[[#This Row],[Forecast 6 Period ]])</f>
        <v>-2.2999999999999687E-2</v>
      </c>
      <c r="O1450" s="82">
        <f>Table8[[#This Row],[Erorr 2]]^2</f>
        <v>5.2899999999998564E-4</v>
      </c>
      <c r="P1450" s="82">
        <f>ABS(Table8[[#This Row],[Erorr 2]])</f>
        <v>2.2999999999999687E-2</v>
      </c>
      <c r="Q1450" s="83">
        <f>Table8[[#This Row],[Abs Erorr 4]]/Table8[[#This Row],[Adj Close]]</f>
        <v>1.1776753712237423E-3</v>
      </c>
    </row>
    <row r="1451" spans="6:17" x14ac:dyDescent="0.25">
      <c r="F1451" s="50">
        <v>45569</v>
      </c>
      <c r="G1451" s="51">
        <v>21.31</v>
      </c>
      <c r="H1451" s="82">
        <f t="shared" si="44"/>
        <v>19.638000000000002</v>
      </c>
      <c r="I1451" s="82">
        <f>(Table8[[#This Row],[Adj Close]]-Table8[[#This Row],[Forecast 3 Period]])</f>
        <v>1.671999999999997</v>
      </c>
      <c r="J1451" s="82">
        <f>Table8[[#This Row],[Erorr ]]^2</f>
        <v>2.7955839999999901</v>
      </c>
      <c r="K1451" s="82">
        <f>ABS(Table8[[#This Row],[Erorr ]])</f>
        <v>1.671999999999997</v>
      </c>
      <c r="L1451" s="83">
        <f>Table8[[#This Row],[Abs Erorr ]]/Table8[[#This Row],[Adj Close]]</f>
        <v>7.8460816518066495E-2</v>
      </c>
      <c r="M1451" s="85">
        <f t="shared" si="45"/>
        <v>19.662000000000003</v>
      </c>
      <c r="N1451" s="82">
        <f>(Table8[[#This Row],[Adj Close]]-Table8[[#This Row],[Forecast 6 Period ]])</f>
        <v>1.6479999999999961</v>
      </c>
      <c r="O1451" s="82">
        <f>Table8[[#This Row],[Erorr 2]]^2</f>
        <v>2.7159039999999872</v>
      </c>
      <c r="P1451" s="82">
        <f>ABS(Table8[[#This Row],[Erorr 2]])</f>
        <v>1.6479999999999961</v>
      </c>
      <c r="Q1451" s="83">
        <f>Table8[[#This Row],[Abs Erorr 4]]/Table8[[#This Row],[Adj Close]]</f>
        <v>7.733458470201765E-2</v>
      </c>
    </row>
    <row r="1452" spans="6:17" x14ac:dyDescent="0.25">
      <c r="F1452" s="50">
        <v>45572</v>
      </c>
      <c r="G1452" s="51">
        <v>19.84</v>
      </c>
      <c r="H1452" s="82">
        <f t="shared" si="44"/>
        <v>20.229999999999997</v>
      </c>
      <c r="I1452" s="82">
        <f>(Table8[[#This Row],[Adj Close]]-Table8[[#This Row],[Forecast 3 Period]])</f>
        <v>-0.38999999999999702</v>
      </c>
      <c r="J1452" s="82">
        <f>Table8[[#This Row],[Erorr ]]^2</f>
        <v>0.15209999999999768</v>
      </c>
      <c r="K1452" s="82">
        <f>ABS(Table8[[#This Row],[Erorr ]])</f>
        <v>0.38999999999999702</v>
      </c>
      <c r="L1452" s="83">
        <f>Table8[[#This Row],[Abs Erorr ]]/Table8[[#This Row],[Adj Close]]</f>
        <v>1.965725806451598E-2</v>
      </c>
      <c r="M1452" s="85">
        <f t="shared" si="45"/>
        <v>20.004000000000001</v>
      </c>
      <c r="N1452" s="82">
        <f>(Table8[[#This Row],[Adj Close]]-Table8[[#This Row],[Forecast 6 Period ]])</f>
        <v>-0.16400000000000148</v>
      </c>
      <c r="O1452" s="82">
        <f>Table8[[#This Row],[Erorr 2]]^2</f>
        <v>2.6896000000000485E-2</v>
      </c>
      <c r="P1452" s="82">
        <f>ABS(Table8[[#This Row],[Erorr 2]])</f>
        <v>0.16400000000000148</v>
      </c>
      <c r="Q1452" s="83">
        <f>Table8[[#This Row],[Abs Erorr 4]]/Table8[[#This Row],[Adj Close]]</f>
        <v>8.2661290322581394E-3</v>
      </c>
    </row>
    <row r="1453" spans="6:17" x14ac:dyDescent="0.25">
      <c r="F1453" s="50">
        <v>45573</v>
      </c>
      <c r="G1453" s="51">
        <v>19.899999999999999</v>
      </c>
      <c r="H1453" s="82">
        <f t="shared" si="44"/>
        <v>20.188000000000002</v>
      </c>
      <c r="I1453" s="82">
        <f>(Table8[[#This Row],[Adj Close]]-Table8[[#This Row],[Forecast 3 Period]])</f>
        <v>-0.28800000000000381</v>
      </c>
      <c r="J1453" s="82">
        <f>Table8[[#This Row],[Erorr ]]^2</f>
        <v>8.2944000000002197E-2</v>
      </c>
      <c r="K1453" s="82">
        <f>ABS(Table8[[#This Row],[Erorr ]])</f>
        <v>0.28800000000000381</v>
      </c>
      <c r="L1453" s="83">
        <f>Table8[[#This Row],[Abs Erorr ]]/Table8[[#This Row],[Adj Close]]</f>
        <v>1.4472361809045419E-2</v>
      </c>
      <c r="M1453" s="85">
        <f t="shared" si="45"/>
        <v>20.021999999999998</v>
      </c>
      <c r="N1453" s="82">
        <f>(Table8[[#This Row],[Adj Close]]-Table8[[#This Row],[Forecast 6 Period ]])</f>
        <v>-0.12199999999999989</v>
      </c>
      <c r="O1453" s="82">
        <f>Table8[[#This Row],[Erorr 2]]^2</f>
        <v>1.4883999999999972E-2</v>
      </c>
      <c r="P1453" s="82">
        <f>ABS(Table8[[#This Row],[Erorr 2]])</f>
        <v>0.12199999999999989</v>
      </c>
      <c r="Q1453" s="83">
        <f>Table8[[#This Row],[Abs Erorr 4]]/Table8[[#This Row],[Adj Close]]</f>
        <v>6.1306532663316527E-3</v>
      </c>
    </row>
    <row r="1454" spans="6:17" x14ac:dyDescent="0.25">
      <c r="F1454" s="50">
        <v>45574</v>
      </c>
      <c r="G1454" s="51">
        <v>19.98</v>
      </c>
      <c r="H1454" s="82">
        <f t="shared" si="44"/>
        <v>20.305</v>
      </c>
      <c r="I1454" s="82">
        <f>(Table8[[#This Row],[Adj Close]]-Table8[[#This Row],[Forecast 3 Period]])</f>
        <v>-0.32499999999999929</v>
      </c>
      <c r="J1454" s="82">
        <f>Table8[[#This Row],[Erorr ]]^2</f>
        <v>0.10562499999999954</v>
      </c>
      <c r="K1454" s="82">
        <f>ABS(Table8[[#This Row],[Erorr ]])</f>
        <v>0.32499999999999929</v>
      </c>
      <c r="L1454" s="83">
        <f>Table8[[#This Row],[Abs Erorr ]]/Table8[[#This Row],[Adj Close]]</f>
        <v>1.6266266266266229E-2</v>
      </c>
      <c r="M1454" s="85">
        <f t="shared" si="45"/>
        <v>20.057999999999996</v>
      </c>
      <c r="N1454" s="82">
        <f>(Table8[[#This Row],[Adj Close]]-Table8[[#This Row],[Forecast 6 Period ]])</f>
        <v>-7.799999999999585E-2</v>
      </c>
      <c r="O1454" s="82">
        <f>Table8[[#This Row],[Erorr 2]]^2</f>
        <v>6.0839999999993529E-3</v>
      </c>
      <c r="P1454" s="82">
        <f>ABS(Table8[[#This Row],[Erorr 2]])</f>
        <v>7.799999999999585E-2</v>
      </c>
      <c r="Q1454" s="83">
        <f>Table8[[#This Row],[Abs Erorr 4]]/Table8[[#This Row],[Adj Close]]</f>
        <v>3.9039039039036961E-3</v>
      </c>
    </row>
    <row r="1455" spans="6:17" x14ac:dyDescent="0.25">
      <c r="F1455" s="50">
        <v>45575</v>
      </c>
      <c r="G1455" s="51">
        <v>20.25</v>
      </c>
      <c r="H1455" s="82">
        <f t="shared" si="44"/>
        <v>19.914000000000001</v>
      </c>
      <c r="I1455" s="82">
        <f>(Table8[[#This Row],[Adj Close]]-Table8[[#This Row],[Forecast 3 Period]])</f>
        <v>0.33599999999999852</v>
      </c>
      <c r="J1455" s="82">
        <f>Table8[[#This Row],[Erorr ]]^2</f>
        <v>0.11289599999999901</v>
      </c>
      <c r="K1455" s="82">
        <f>ABS(Table8[[#This Row],[Erorr ]])</f>
        <v>0.33599999999999852</v>
      </c>
      <c r="L1455" s="83">
        <f>Table8[[#This Row],[Abs Erorr ]]/Table8[[#This Row],[Adj Close]]</f>
        <v>1.659259259259252E-2</v>
      </c>
      <c r="M1455" s="85">
        <f t="shared" si="45"/>
        <v>20.107999999999997</v>
      </c>
      <c r="N1455" s="82">
        <f>(Table8[[#This Row],[Adj Close]]-Table8[[#This Row],[Forecast 6 Period ]])</f>
        <v>0.14200000000000301</v>
      </c>
      <c r="O1455" s="82">
        <f>Table8[[#This Row],[Erorr 2]]^2</f>
        <v>2.0164000000000855E-2</v>
      </c>
      <c r="P1455" s="82">
        <f>ABS(Table8[[#This Row],[Erorr 2]])</f>
        <v>0.14200000000000301</v>
      </c>
      <c r="Q1455" s="83">
        <f>Table8[[#This Row],[Abs Erorr 4]]/Table8[[#This Row],[Adj Close]]</f>
        <v>7.0123456790124944E-3</v>
      </c>
    </row>
    <row r="1456" spans="6:17" x14ac:dyDescent="0.25">
      <c r="F1456" s="50">
        <v>45576</v>
      </c>
      <c r="G1456" s="51">
        <v>20.329999999999998</v>
      </c>
      <c r="H1456" s="82">
        <f t="shared" si="44"/>
        <v>20.064</v>
      </c>
      <c r="I1456" s="82">
        <f>(Table8[[#This Row],[Adj Close]]-Table8[[#This Row],[Forecast 3 Period]])</f>
        <v>0.26599999999999824</v>
      </c>
      <c r="J1456" s="82">
        <f>Table8[[#This Row],[Erorr ]]^2</f>
        <v>7.0755999999999056E-2</v>
      </c>
      <c r="K1456" s="82">
        <f>ABS(Table8[[#This Row],[Erorr ]])</f>
        <v>0.26599999999999824</v>
      </c>
      <c r="L1456" s="83">
        <f>Table8[[#This Row],[Abs Erorr ]]/Table8[[#This Row],[Adj Close]]</f>
        <v>1.3084112149532624E-2</v>
      </c>
      <c r="M1456" s="85">
        <f t="shared" si="45"/>
        <v>20.077999999999999</v>
      </c>
      <c r="N1456" s="82">
        <f>(Table8[[#This Row],[Adj Close]]-Table8[[#This Row],[Forecast 6 Period ]])</f>
        <v>0.25199999999999889</v>
      </c>
      <c r="O1456" s="82">
        <f>Table8[[#This Row],[Erorr 2]]^2</f>
        <v>6.3503999999999436E-2</v>
      </c>
      <c r="P1456" s="82">
        <f>ABS(Table8[[#This Row],[Erorr 2]])</f>
        <v>0.25199999999999889</v>
      </c>
      <c r="Q1456" s="83">
        <f>Table8[[#This Row],[Abs Erorr 4]]/Table8[[#This Row],[Adj Close]]</f>
        <v>1.2395474667978303E-2</v>
      </c>
    </row>
    <row r="1457" spans="6:17" x14ac:dyDescent="0.25">
      <c r="F1457" s="50">
        <v>45579</v>
      </c>
      <c r="G1457" s="51">
        <v>19.36</v>
      </c>
      <c r="H1457" s="82">
        <f t="shared" si="44"/>
        <v>20.201000000000001</v>
      </c>
      <c r="I1457" s="82">
        <f>(Table8[[#This Row],[Adj Close]]-Table8[[#This Row],[Forecast 3 Period]])</f>
        <v>-0.84100000000000108</v>
      </c>
      <c r="J1457" s="82">
        <f>Table8[[#This Row],[Erorr ]]^2</f>
        <v>0.70728100000000182</v>
      </c>
      <c r="K1457" s="82">
        <f>ABS(Table8[[#This Row],[Erorr ]])</f>
        <v>0.84100000000000108</v>
      </c>
      <c r="L1457" s="83">
        <f>Table8[[#This Row],[Abs Erorr ]]/Table8[[#This Row],[Adj Close]]</f>
        <v>4.3440082644628154E-2</v>
      </c>
      <c r="M1457" s="85">
        <f t="shared" si="45"/>
        <v>20.207000000000001</v>
      </c>
      <c r="N1457" s="82">
        <f>(Table8[[#This Row],[Adj Close]]-Table8[[#This Row],[Forecast 6 Period ]])</f>
        <v>-0.84700000000000131</v>
      </c>
      <c r="O1457" s="82">
        <f>Table8[[#This Row],[Erorr 2]]^2</f>
        <v>0.71740900000000218</v>
      </c>
      <c r="P1457" s="82">
        <f>ABS(Table8[[#This Row],[Erorr 2]])</f>
        <v>0.84700000000000131</v>
      </c>
      <c r="Q1457" s="83">
        <f>Table8[[#This Row],[Abs Erorr 4]]/Table8[[#This Row],[Adj Close]]</f>
        <v>4.3750000000000067E-2</v>
      </c>
    </row>
    <row r="1458" spans="6:17" x14ac:dyDescent="0.25">
      <c r="F1458" s="50">
        <v>45580</v>
      </c>
      <c r="G1458" s="51">
        <v>19.489999999999998</v>
      </c>
      <c r="H1458" s="82">
        <f t="shared" si="44"/>
        <v>19.917999999999999</v>
      </c>
      <c r="I1458" s="82">
        <f>(Table8[[#This Row],[Adj Close]]-Table8[[#This Row],[Forecast 3 Period]])</f>
        <v>-0.42800000000000082</v>
      </c>
      <c r="J1458" s="82">
        <f>Table8[[#This Row],[Erorr ]]^2</f>
        <v>0.18318400000000071</v>
      </c>
      <c r="K1458" s="82">
        <f>ABS(Table8[[#This Row],[Erorr ]])</f>
        <v>0.42800000000000082</v>
      </c>
      <c r="L1458" s="83">
        <f>Table8[[#This Row],[Abs Erorr ]]/Table8[[#This Row],[Adj Close]]</f>
        <v>2.1959979476654738E-2</v>
      </c>
      <c r="M1458" s="85">
        <f t="shared" si="45"/>
        <v>19.957999999999998</v>
      </c>
      <c r="N1458" s="82">
        <f>(Table8[[#This Row],[Adj Close]]-Table8[[#This Row],[Forecast 6 Period ]])</f>
        <v>-0.46799999999999997</v>
      </c>
      <c r="O1458" s="82">
        <f>Table8[[#This Row],[Erorr 2]]^2</f>
        <v>0.21902399999999997</v>
      </c>
      <c r="P1458" s="82">
        <f>ABS(Table8[[#This Row],[Erorr 2]])</f>
        <v>0.46799999999999997</v>
      </c>
      <c r="Q1458" s="83">
        <f>Table8[[#This Row],[Abs Erorr 4]]/Table8[[#This Row],[Adj Close]]</f>
        <v>2.4012314007183171E-2</v>
      </c>
    </row>
    <row r="1459" spans="6:17" x14ac:dyDescent="0.25">
      <c r="F1459" s="50">
        <v>45581</v>
      </c>
      <c r="G1459" s="51">
        <v>19.55</v>
      </c>
      <c r="H1459" s="82">
        <f t="shared" si="44"/>
        <v>19.702999999999999</v>
      </c>
      <c r="I1459" s="82">
        <f>(Table8[[#This Row],[Adj Close]]-Table8[[#This Row],[Forecast 3 Period]])</f>
        <v>-0.15299999999999869</v>
      </c>
      <c r="J1459" s="82">
        <f>Table8[[#This Row],[Erorr ]]^2</f>
        <v>2.34089999999996E-2</v>
      </c>
      <c r="K1459" s="82">
        <f>ABS(Table8[[#This Row],[Erorr ]])</f>
        <v>0.15299999999999869</v>
      </c>
      <c r="L1459" s="83">
        <f>Table8[[#This Row],[Abs Erorr ]]/Table8[[#This Row],[Adj Close]]</f>
        <v>7.8260869565216721E-3</v>
      </c>
      <c r="M1459" s="85">
        <f t="shared" si="45"/>
        <v>19.873999999999999</v>
      </c>
      <c r="N1459" s="82">
        <f>(Table8[[#This Row],[Adj Close]]-Table8[[#This Row],[Forecast 6 Period ]])</f>
        <v>-0.32399999999999807</v>
      </c>
      <c r="O1459" s="82">
        <f>Table8[[#This Row],[Erorr 2]]^2</f>
        <v>0.10497599999999875</v>
      </c>
      <c r="P1459" s="82">
        <f>ABS(Table8[[#This Row],[Erorr 2]])</f>
        <v>0.32399999999999807</v>
      </c>
      <c r="Q1459" s="83">
        <f>Table8[[#This Row],[Abs Erorr 4]]/Table8[[#This Row],[Adj Close]]</f>
        <v>1.6572890025575347E-2</v>
      </c>
    </row>
    <row r="1460" spans="6:17" x14ac:dyDescent="0.25">
      <c r="F1460" s="50">
        <v>45582</v>
      </c>
      <c r="G1460" s="51">
        <v>19.79</v>
      </c>
      <c r="H1460" s="82">
        <f t="shared" si="44"/>
        <v>19.475000000000001</v>
      </c>
      <c r="I1460" s="82">
        <f>(Table8[[#This Row],[Adj Close]]-Table8[[#This Row],[Forecast 3 Period]])</f>
        <v>0.31499999999999773</v>
      </c>
      <c r="J1460" s="82">
        <f>Table8[[#This Row],[Erorr ]]^2</f>
        <v>9.9224999999998564E-2</v>
      </c>
      <c r="K1460" s="82">
        <f>ABS(Table8[[#This Row],[Erorr ]])</f>
        <v>0.31499999999999773</v>
      </c>
      <c r="L1460" s="83">
        <f>Table8[[#This Row],[Abs Erorr ]]/Table8[[#This Row],[Adj Close]]</f>
        <v>1.5917129863567345E-2</v>
      </c>
      <c r="M1460" s="85">
        <f t="shared" si="45"/>
        <v>19.768999999999998</v>
      </c>
      <c r="N1460" s="82">
        <f>(Table8[[#This Row],[Adj Close]]-Table8[[#This Row],[Forecast 6 Period ]])</f>
        <v>2.1000000000000796E-2</v>
      </c>
      <c r="O1460" s="82">
        <f>Table8[[#This Row],[Erorr 2]]^2</f>
        <v>4.4100000000003343E-4</v>
      </c>
      <c r="P1460" s="82">
        <f>ABS(Table8[[#This Row],[Erorr 2]])</f>
        <v>2.1000000000000796E-2</v>
      </c>
      <c r="Q1460" s="83">
        <f>Table8[[#This Row],[Abs Erorr 4]]/Table8[[#This Row],[Adj Close]]</f>
        <v>1.0611419909045375E-3</v>
      </c>
    </row>
    <row r="1461" spans="6:17" x14ac:dyDescent="0.25">
      <c r="F1461" s="50">
        <v>45583</v>
      </c>
      <c r="G1461" s="51">
        <v>19.600000000000001</v>
      </c>
      <c r="H1461" s="82">
        <f t="shared" si="44"/>
        <v>19.628</v>
      </c>
      <c r="I1461" s="82">
        <f>(Table8[[#This Row],[Adj Close]]-Table8[[#This Row],[Forecast 3 Period]])</f>
        <v>-2.7999999999998693E-2</v>
      </c>
      <c r="J1461" s="82">
        <f>Table8[[#This Row],[Erorr ]]^2</f>
        <v>7.8399999999992679E-4</v>
      </c>
      <c r="K1461" s="82">
        <f>ABS(Table8[[#This Row],[Erorr ]])</f>
        <v>2.7999999999998693E-2</v>
      </c>
      <c r="L1461" s="83">
        <f>Table8[[#This Row],[Abs Erorr ]]/Table8[[#This Row],[Adj Close]]</f>
        <v>1.4285714285713618E-3</v>
      </c>
      <c r="M1461" s="85">
        <f t="shared" si="45"/>
        <v>19.695999999999998</v>
      </c>
      <c r="N1461" s="82">
        <f>(Table8[[#This Row],[Adj Close]]-Table8[[#This Row],[Forecast 6 Period ]])</f>
        <v>-9.5999999999996533E-2</v>
      </c>
      <c r="O1461" s="82">
        <f>Table8[[#This Row],[Erorr 2]]^2</f>
        <v>9.2159999999993341E-3</v>
      </c>
      <c r="P1461" s="82">
        <f>ABS(Table8[[#This Row],[Erorr 2]])</f>
        <v>9.5999999999996533E-2</v>
      </c>
      <c r="Q1461" s="83">
        <f>Table8[[#This Row],[Abs Erorr 4]]/Table8[[#This Row],[Adj Close]]</f>
        <v>4.8979591836732922E-3</v>
      </c>
    </row>
    <row r="1462" spans="6:17" x14ac:dyDescent="0.25">
      <c r="F1462" s="50">
        <v>45586</v>
      </c>
      <c r="G1462" s="51">
        <v>18.18</v>
      </c>
      <c r="H1462" s="82">
        <f t="shared" si="44"/>
        <v>19.642000000000003</v>
      </c>
      <c r="I1462" s="82">
        <f>(Table8[[#This Row],[Adj Close]]-Table8[[#This Row],[Forecast 3 Period]])</f>
        <v>-1.4620000000000033</v>
      </c>
      <c r="J1462" s="82">
        <f>Table8[[#This Row],[Erorr ]]^2</f>
        <v>2.1374440000000097</v>
      </c>
      <c r="K1462" s="82">
        <f>ABS(Table8[[#This Row],[Erorr ]])</f>
        <v>1.4620000000000033</v>
      </c>
      <c r="L1462" s="83">
        <f>Table8[[#This Row],[Abs Erorr ]]/Table8[[#This Row],[Adj Close]]</f>
        <v>8.0418041804180607E-2</v>
      </c>
      <c r="M1462" s="85">
        <f t="shared" si="45"/>
        <v>19.655000000000001</v>
      </c>
      <c r="N1462" s="82">
        <f>(Table8[[#This Row],[Adj Close]]-Table8[[#This Row],[Forecast 6 Period ]])</f>
        <v>-1.4750000000000014</v>
      </c>
      <c r="O1462" s="82">
        <f>Table8[[#This Row],[Erorr 2]]^2</f>
        <v>2.1756250000000041</v>
      </c>
      <c r="P1462" s="82">
        <f>ABS(Table8[[#This Row],[Erorr 2]])</f>
        <v>1.4750000000000014</v>
      </c>
      <c r="Q1462" s="83">
        <f>Table8[[#This Row],[Abs Erorr 4]]/Table8[[#This Row],[Adj Close]]</f>
        <v>8.1133113311331218E-2</v>
      </c>
    </row>
    <row r="1463" spans="6:17" x14ac:dyDescent="0.25">
      <c r="F1463" s="50">
        <v>45587</v>
      </c>
      <c r="G1463" s="51">
        <v>17.78</v>
      </c>
      <c r="H1463" s="82">
        <f t="shared" si="44"/>
        <v>19.088999999999999</v>
      </c>
      <c r="I1463" s="82">
        <f>(Table8[[#This Row],[Adj Close]]-Table8[[#This Row],[Forecast 3 Period]])</f>
        <v>-1.3089999999999975</v>
      </c>
      <c r="J1463" s="82">
        <f>Table8[[#This Row],[Erorr ]]^2</f>
        <v>1.7134809999999934</v>
      </c>
      <c r="K1463" s="82">
        <f>ABS(Table8[[#This Row],[Erorr ]])</f>
        <v>1.3089999999999975</v>
      </c>
      <c r="L1463" s="83">
        <f>Table8[[#This Row],[Abs Erorr ]]/Table8[[#This Row],[Adj Close]]</f>
        <v>7.3622047244094338E-2</v>
      </c>
      <c r="M1463" s="85">
        <f t="shared" si="45"/>
        <v>19.309000000000001</v>
      </c>
      <c r="N1463" s="82">
        <f>(Table8[[#This Row],[Adj Close]]-Table8[[#This Row],[Forecast 6 Period ]])</f>
        <v>-1.5289999999999999</v>
      </c>
      <c r="O1463" s="82">
        <f>Table8[[#This Row],[Erorr 2]]^2</f>
        <v>2.3378409999999996</v>
      </c>
      <c r="P1463" s="82">
        <f>ABS(Table8[[#This Row],[Erorr 2]])</f>
        <v>1.5289999999999999</v>
      </c>
      <c r="Q1463" s="83">
        <f>Table8[[#This Row],[Abs Erorr 4]]/Table8[[#This Row],[Adj Close]]</f>
        <v>8.5995500562429689E-2</v>
      </c>
    </row>
    <row r="1464" spans="6:17" x14ac:dyDescent="0.25">
      <c r="F1464" s="50">
        <v>45588</v>
      </c>
      <c r="G1464" s="51">
        <v>17.2</v>
      </c>
      <c r="H1464" s="82">
        <f t="shared" si="44"/>
        <v>18.446000000000002</v>
      </c>
      <c r="I1464" s="82">
        <f>(Table8[[#This Row],[Adj Close]]-Table8[[#This Row],[Forecast 3 Period]])</f>
        <v>-1.2460000000000022</v>
      </c>
      <c r="J1464" s="82">
        <f>Table8[[#This Row],[Erorr ]]^2</f>
        <v>1.5525160000000056</v>
      </c>
      <c r="K1464" s="82">
        <f>ABS(Table8[[#This Row],[Erorr ]])</f>
        <v>1.2460000000000022</v>
      </c>
      <c r="L1464" s="83">
        <f>Table8[[#This Row],[Abs Erorr ]]/Table8[[#This Row],[Adj Close]]</f>
        <v>7.2441860465116414E-2</v>
      </c>
      <c r="M1464" s="85">
        <f t="shared" si="45"/>
        <v>18.973999999999997</v>
      </c>
      <c r="N1464" s="82">
        <f>(Table8[[#This Row],[Adj Close]]-Table8[[#This Row],[Forecast 6 Period ]])</f>
        <v>-1.7739999999999974</v>
      </c>
      <c r="O1464" s="82">
        <f>Table8[[#This Row],[Erorr 2]]^2</f>
        <v>3.1470759999999904</v>
      </c>
      <c r="P1464" s="82">
        <f>ABS(Table8[[#This Row],[Erorr 2]])</f>
        <v>1.7739999999999974</v>
      </c>
      <c r="Q1464" s="83">
        <f>Table8[[#This Row],[Abs Erorr 4]]/Table8[[#This Row],[Adj Close]]</f>
        <v>0.10313953488372078</v>
      </c>
    </row>
    <row r="1465" spans="6:17" x14ac:dyDescent="0.25">
      <c r="F1465" s="50">
        <v>45589</v>
      </c>
      <c r="G1465" s="51">
        <v>16.57</v>
      </c>
      <c r="H1465" s="82">
        <f t="shared" si="44"/>
        <v>17.667999999999999</v>
      </c>
      <c r="I1465" s="82">
        <f>(Table8[[#This Row],[Adj Close]]-Table8[[#This Row],[Forecast 3 Period]])</f>
        <v>-1.097999999999999</v>
      </c>
      <c r="J1465" s="82">
        <f>Table8[[#This Row],[Erorr ]]^2</f>
        <v>1.2056039999999977</v>
      </c>
      <c r="K1465" s="82">
        <f>ABS(Table8[[#This Row],[Erorr ]])</f>
        <v>1.097999999999999</v>
      </c>
      <c r="L1465" s="83">
        <f>Table8[[#This Row],[Abs Erorr ]]/Table8[[#This Row],[Adj Close]]</f>
        <v>6.6264333132166509E-2</v>
      </c>
      <c r="M1465" s="85">
        <f t="shared" si="45"/>
        <v>18.486000000000004</v>
      </c>
      <c r="N1465" s="82">
        <f>(Table8[[#This Row],[Adj Close]]-Table8[[#This Row],[Forecast 6 Period ]])</f>
        <v>-1.9160000000000039</v>
      </c>
      <c r="O1465" s="82">
        <f>Table8[[#This Row],[Erorr 2]]^2</f>
        <v>3.6710560000000152</v>
      </c>
      <c r="P1465" s="82">
        <f>ABS(Table8[[#This Row],[Erorr 2]])</f>
        <v>1.9160000000000039</v>
      </c>
      <c r="Q1465" s="83">
        <f>Table8[[#This Row],[Abs Erorr 4]]/Table8[[#This Row],[Adj Close]]</f>
        <v>0.11563065781532915</v>
      </c>
    </row>
    <row r="1466" spans="6:17" x14ac:dyDescent="0.25">
      <c r="F1466" s="50">
        <v>45590</v>
      </c>
      <c r="G1466" s="51">
        <v>16.73</v>
      </c>
      <c r="H1466" s="82">
        <f t="shared" si="44"/>
        <v>17.122</v>
      </c>
      <c r="I1466" s="82">
        <f>(Table8[[#This Row],[Adj Close]]-Table8[[#This Row],[Forecast 3 Period]])</f>
        <v>-0.39199999999999946</v>
      </c>
      <c r="J1466" s="82">
        <f>Table8[[#This Row],[Erorr ]]^2</f>
        <v>0.15366399999999958</v>
      </c>
      <c r="K1466" s="82">
        <f>ABS(Table8[[#This Row],[Erorr ]])</f>
        <v>0.39199999999999946</v>
      </c>
      <c r="L1466" s="83">
        <f>Table8[[#This Row],[Abs Erorr ]]/Table8[[#This Row],[Adj Close]]</f>
        <v>2.34309623430962E-2</v>
      </c>
      <c r="M1466" s="85">
        <f t="shared" si="45"/>
        <v>17.885000000000002</v>
      </c>
      <c r="N1466" s="82">
        <f>(Table8[[#This Row],[Adj Close]]-Table8[[#This Row],[Forecast 6 Period ]])</f>
        <v>-1.1550000000000011</v>
      </c>
      <c r="O1466" s="82">
        <f>Table8[[#This Row],[Erorr 2]]^2</f>
        <v>1.3340250000000027</v>
      </c>
      <c r="P1466" s="82">
        <f>ABS(Table8[[#This Row],[Erorr 2]])</f>
        <v>1.1550000000000011</v>
      </c>
      <c r="Q1466" s="83">
        <f>Table8[[#This Row],[Abs Erorr 4]]/Table8[[#This Row],[Adj Close]]</f>
        <v>6.9037656903765759E-2</v>
      </c>
    </row>
    <row r="1467" spans="6:17" x14ac:dyDescent="0.25">
      <c r="F1467" s="50">
        <v>45593</v>
      </c>
      <c r="G1467" s="51">
        <v>17.03</v>
      </c>
      <c r="H1467" s="82">
        <f t="shared" si="44"/>
        <v>16.823</v>
      </c>
      <c r="I1467" s="82">
        <f>(Table8[[#This Row],[Adj Close]]-Table8[[#This Row],[Forecast 3 Period]])</f>
        <v>0.20700000000000074</v>
      </c>
      <c r="J1467" s="82">
        <f>Table8[[#This Row],[Erorr ]]^2</f>
        <v>4.2849000000000304E-2</v>
      </c>
      <c r="K1467" s="82">
        <f>ABS(Table8[[#This Row],[Erorr ]])</f>
        <v>0.20700000000000074</v>
      </c>
      <c r="L1467" s="83">
        <f>Table8[[#This Row],[Abs Erorr ]]/Table8[[#This Row],[Adj Close]]</f>
        <v>1.215502055196716E-2</v>
      </c>
      <c r="M1467" s="85">
        <f t="shared" si="45"/>
        <v>17.434000000000001</v>
      </c>
      <c r="N1467" s="82">
        <f>(Table8[[#This Row],[Adj Close]]-Table8[[#This Row],[Forecast 6 Period ]])</f>
        <v>-0.40399999999999991</v>
      </c>
      <c r="O1467" s="82">
        <f>Table8[[#This Row],[Erorr 2]]^2</f>
        <v>0.16321599999999994</v>
      </c>
      <c r="P1467" s="82">
        <f>ABS(Table8[[#This Row],[Erorr 2]])</f>
        <v>0.40399999999999991</v>
      </c>
      <c r="Q1467" s="83">
        <f>Table8[[#This Row],[Abs Erorr 4]]/Table8[[#This Row],[Adj Close]]</f>
        <v>2.3722842043452725E-2</v>
      </c>
    </row>
    <row r="1468" spans="6:17" x14ac:dyDescent="0.25">
      <c r="F1468" s="50">
        <v>45594</v>
      </c>
      <c r="G1468" s="51">
        <v>21.63</v>
      </c>
      <c r="H1468" s="82">
        <f t="shared" si="44"/>
        <v>16.802</v>
      </c>
      <c r="I1468" s="82">
        <f>(Table8[[#This Row],[Adj Close]]-Table8[[#This Row],[Forecast 3 Period]])</f>
        <v>4.8279999999999994</v>
      </c>
      <c r="J1468" s="82">
        <f>Table8[[#This Row],[Erorr ]]^2</f>
        <v>23.309583999999994</v>
      </c>
      <c r="K1468" s="82">
        <f>ABS(Table8[[#This Row],[Erorr ]])</f>
        <v>4.8279999999999994</v>
      </c>
      <c r="L1468" s="83">
        <f>Table8[[#This Row],[Abs Erorr ]]/Table8[[#This Row],[Adj Close]]</f>
        <v>0.2232085067036523</v>
      </c>
      <c r="M1468" s="85">
        <f t="shared" si="45"/>
        <v>17.102</v>
      </c>
      <c r="N1468" s="82">
        <f>(Table8[[#This Row],[Adj Close]]-Table8[[#This Row],[Forecast 6 Period ]])</f>
        <v>4.5279999999999987</v>
      </c>
      <c r="O1468" s="82">
        <f>Table8[[#This Row],[Erorr 2]]^2</f>
        <v>20.502783999999988</v>
      </c>
      <c r="P1468" s="82">
        <f>ABS(Table8[[#This Row],[Erorr 2]])</f>
        <v>4.5279999999999987</v>
      </c>
      <c r="Q1468" s="83">
        <f>Table8[[#This Row],[Abs Erorr 4]]/Table8[[#This Row],[Adj Close]]</f>
        <v>0.20933888118354133</v>
      </c>
    </row>
    <row r="1469" spans="6:17" x14ac:dyDescent="0.25">
      <c r="F1469" s="50">
        <v>45595</v>
      </c>
      <c r="G1469" s="51">
        <v>22.26</v>
      </c>
      <c r="H1469" s="82">
        <f t="shared" si="44"/>
        <v>18.78</v>
      </c>
      <c r="I1469" s="82">
        <f>(Table8[[#This Row],[Adj Close]]-Table8[[#This Row],[Forecast 3 Period]])</f>
        <v>3.4800000000000004</v>
      </c>
      <c r="J1469" s="82">
        <f>Table8[[#This Row],[Erorr ]]^2</f>
        <v>12.110400000000004</v>
      </c>
      <c r="K1469" s="82">
        <f>ABS(Table8[[#This Row],[Erorr ]])</f>
        <v>3.4800000000000004</v>
      </c>
      <c r="L1469" s="83">
        <f>Table8[[#This Row],[Abs Erorr ]]/Table8[[#This Row],[Adj Close]]</f>
        <v>0.15633423180592992</v>
      </c>
      <c r="M1469" s="85">
        <f t="shared" si="45"/>
        <v>17.889999999999997</v>
      </c>
      <c r="N1469" s="82">
        <f>(Table8[[#This Row],[Adj Close]]-Table8[[#This Row],[Forecast 6 Period ]])</f>
        <v>4.3700000000000045</v>
      </c>
      <c r="O1469" s="82">
        <f>Table8[[#This Row],[Erorr 2]]^2</f>
        <v>19.096900000000041</v>
      </c>
      <c r="P1469" s="82">
        <f>ABS(Table8[[#This Row],[Erorr 2]])</f>
        <v>4.3700000000000045</v>
      </c>
      <c r="Q1469" s="83">
        <f>Table8[[#This Row],[Abs Erorr 4]]/Table8[[#This Row],[Adj Close]]</f>
        <v>0.19631626235399841</v>
      </c>
    </row>
    <row r="1470" spans="6:17" x14ac:dyDescent="0.25">
      <c r="F1470" s="50">
        <v>45596</v>
      </c>
      <c r="G1470" s="51">
        <v>20.71</v>
      </c>
      <c r="H1470" s="82">
        <f t="shared" si="44"/>
        <v>20.502000000000002</v>
      </c>
      <c r="I1470" s="87">
        <f>(Table8[[#This Row],[Adj Close]]-Table8[[#This Row],[Forecast 3 Period]])</f>
        <v>0.20799999999999841</v>
      </c>
      <c r="J1470" s="87">
        <f>Table8[[#This Row],[Erorr ]]^2</f>
        <v>4.3263999999999338E-2</v>
      </c>
      <c r="K1470" s="87">
        <f>ABS(Table8[[#This Row],[Erorr ]])</f>
        <v>0.20799999999999841</v>
      </c>
      <c r="L1470" s="88">
        <f>Table8[[#This Row],[Abs Erorr ]]/Table8[[#This Row],[Adj Close]]</f>
        <v>1.0043457267020686E-2</v>
      </c>
      <c r="M1470" s="85">
        <f t="shared" si="45"/>
        <v>18.907</v>
      </c>
      <c r="N1470" s="87">
        <f>(Table8[[#This Row],[Adj Close]]-Table8[[#This Row],[Forecast 6 Period ]])</f>
        <v>1.8030000000000008</v>
      </c>
      <c r="O1470" s="87">
        <f>Table8[[#This Row],[Erorr 2]]^2</f>
        <v>3.2508090000000029</v>
      </c>
      <c r="P1470" s="87">
        <f>ABS(Table8[[#This Row],[Erorr 2]])</f>
        <v>1.8030000000000008</v>
      </c>
      <c r="Q1470" s="88">
        <f>Table8[[#This Row],[Abs Erorr 4]]/Table8[[#This Row],[Adj Close]]</f>
        <v>8.7059391598261746E-2</v>
      </c>
    </row>
    <row r="1471" spans="6:17" ht="15.6" x14ac:dyDescent="0.3">
      <c r="F1471" s="94">
        <v>45597.291666608799</v>
      </c>
      <c r="G1471" s="95"/>
      <c r="H1471" s="96">
        <f>$A$10*G1470+$A$11*G1469+$A$12*G1468</f>
        <v>21.451000000000001</v>
      </c>
      <c r="I1471" s="96"/>
      <c r="J1471" s="96"/>
      <c r="K1471" s="96"/>
      <c r="L1471" s="96"/>
      <c r="M1471" s="96">
        <f>$B$10*G1470+$B$11*G1469+$B$12*G1468+$B$13*G1467+$B$14*G1466+$B$15*G1465</f>
        <v>19.656000000000002</v>
      </c>
      <c r="N1471" s="96"/>
      <c r="O1471" s="96"/>
      <c r="P1471" s="96"/>
      <c r="Q1471" s="96"/>
    </row>
  </sheetData>
  <mergeCells count="13">
    <mergeCell ref="A1:C1"/>
    <mergeCell ref="A3:B3"/>
    <mergeCell ref="A18:D18"/>
    <mergeCell ref="A4:B4"/>
    <mergeCell ref="A5:B5"/>
    <mergeCell ref="A6:B6"/>
    <mergeCell ref="A7:B7"/>
    <mergeCell ref="C24:D24"/>
    <mergeCell ref="C19:D19"/>
    <mergeCell ref="C20:D20"/>
    <mergeCell ref="C21:D21"/>
    <mergeCell ref="C22:D22"/>
    <mergeCell ref="C23:D23"/>
  </mergeCells>
  <pageMargins left="0.7" right="0.7" top="0.75" bottom="0.75" header="0.3" footer="0.3"/>
  <drawing r:id="rId1"/>
  <legacy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A028A-FA9A-4910-8C44-D9FB699E9593}">
  <dimension ref="A1:M1473"/>
  <sheetViews>
    <sheetView workbookViewId="0">
      <selection activeCell="AG12" sqref="AG12"/>
    </sheetView>
  </sheetViews>
  <sheetFormatPr defaultRowHeight="15.6" x14ac:dyDescent="0.3"/>
  <cols>
    <col min="7" max="7" width="14.296875" bestFit="1" customWidth="1"/>
    <col min="8" max="8" width="13.09765625" bestFit="1" customWidth="1"/>
    <col min="9" max="9" width="12.19921875" bestFit="1" customWidth="1"/>
    <col min="10" max="10" width="12.59765625" bestFit="1" customWidth="1"/>
    <col min="11" max="11" width="11.8984375" bestFit="1" customWidth="1"/>
    <col min="12" max="12" width="12.19921875" bestFit="1" customWidth="1"/>
    <col min="13" max="13" width="14.59765625" bestFit="1" customWidth="1"/>
  </cols>
  <sheetData>
    <row r="1" spans="1:13" x14ac:dyDescent="0.3">
      <c r="A1" s="214" t="s">
        <v>135</v>
      </c>
      <c r="B1" s="214"/>
      <c r="C1" s="214"/>
      <c r="D1" s="214"/>
      <c r="E1" s="214"/>
      <c r="F1" s="214"/>
    </row>
    <row r="3" spans="1:13" x14ac:dyDescent="0.3">
      <c r="A3" s="214" t="s">
        <v>58</v>
      </c>
      <c r="B3" s="214"/>
      <c r="C3" s="214"/>
    </row>
    <row r="4" spans="1:13" x14ac:dyDescent="0.3">
      <c r="A4" s="232" t="s">
        <v>59</v>
      </c>
      <c r="B4" s="232"/>
      <c r="C4" s="33">
        <v>0.1</v>
      </c>
      <c r="G4" s="43" t="s">
        <v>0</v>
      </c>
      <c r="H4" s="32" t="s">
        <v>1</v>
      </c>
      <c r="I4" s="8" t="s">
        <v>64</v>
      </c>
      <c r="J4" s="28" t="s">
        <v>65</v>
      </c>
      <c r="K4" s="28" t="s">
        <v>66</v>
      </c>
      <c r="L4" s="28" t="s">
        <v>28</v>
      </c>
      <c r="M4" s="29" t="s">
        <v>30</v>
      </c>
    </row>
    <row r="5" spans="1:13" ht="16.2" thickBot="1" x14ac:dyDescent="0.35">
      <c r="G5" s="43">
        <v>43467</v>
      </c>
      <c r="H5" s="99">
        <v>55.561599999999999</v>
      </c>
      <c r="I5" s="116">
        <f>H5</f>
        <v>55.561599999999999</v>
      </c>
      <c r="J5" s="117"/>
      <c r="K5" s="117"/>
      <c r="L5" s="117"/>
      <c r="M5" s="118"/>
    </row>
    <row r="6" spans="1:13" x14ac:dyDescent="0.3">
      <c r="A6" s="214" t="s">
        <v>17</v>
      </c>
      <c r="B6" s="214"/>
      <c r="C6" s="214"/>
      <c r="D6" s="214"/>
      <c r="G6" s="43">
        <v>43468</v>
      </c>
      <c r="H6" s="99">
        <v>53.926299999999998</v>
      </c>
      <c r="I6" s="97">
        <f t="shared" ref="I6:I69" si="0">alpha*H5+(1-alpha)*I5</f>
        <v>55.561599999999999</v>
      </c>
      <c r="J6" s="1">
        <f t="shared" ref="J6:J69" si="1">H6-I6</f>
        <v>-1.6353000000000009</v>
      </c>
      <c r="K6" s="1">
        <f t="shared" ref="K6:K69" si="2">ABS(J6)</f>
        <v>1.6353000000000009</v>
      </c>
      <c r="L6" s="1">
        <f t="shared" ref="L6:L69" si="3">J6^2</f>
        <v>2.6742060900000029</v>
      </c>
      <c r="M6" s="30">
        <f t="shared" ref="M6:M69" si="4">K6/H6</f>
        <v>3.0324720961757083E-2</v>
      </c>
    </row>
    <row r="7" spans="1:13" x14ac:dyDescent="0.3">
      <c r="A7" s="215" t="s">
        <v>53</v>
      </c>
      <c r="B7" s="215"/>
      <c r="C7" s="215"/>
      <c r="D7" s="46">
        <f>AVERAGE(Table19[Error])</f>
        <v>-0.24730958342596338</v>
      </c>
      <c r="G7" s="43">
        <v>43469</v>
      </c>
      <c r="H7" s="99">
        <v>55.779600000000002</v>
      </c>
      <c r="I7" s="97">
        <f t="shared" si="0"/>
        <v>55.398070000000004</v>
      </c>
      <c r="J7" s="1">
        <f t="shared" si="1"/>
        <v>0.38152999999999793</v>
      </c>
      <c r="K7" s="1">
        <f t="shared" si="2"/>
        <v>0.38152999999999793</v>
      </c>
      <c r="L7" s="1">
        <f t="shared" si="3"/>
        <v>0.14556514089999842</v>
      </c>
      <c r="M7" s="30">
        <f t="shared" si="4"/>
        <v>6.8399558261442875E-3</v>
      </c>
    </row>
    <row r="8" spans="1:13" x14ac:dyDescent="0.3">
      <c r="A8" s="215" t="s">
        <v>54</v>
      </c>
      <c r="B8" s="215"/>
      <c r="C8" s="215"/>
      <c r="D8" s="46">
        <f>AVERAGE(Table19[Abs Error])</f>
        <v>1.8460894783930386</v>
      </c>
      <c r="G8" s="43">
        <v>43472</v>
      </c>
      <c r="H8" s="99">
        <v>56.8309</v>
      </c>
      <c r="I8" s="97">
        <f t="shared" si="0"/>
        <v>55.436223000000012</v>
      </c>
      <c r="J8" s="1">
        <f t="shared" si="1"/>
        <v>1.3946769999999873</v>
      </c>
      <c r="K8" s="1">
        <f t="shared" si="2"/>
        <v>1.3946769999999873</v>
      </c>
      <c r="L8" s="1">
        <f t="shared" si="3"/>
        <v>1.9451239343289646</v>
      </c>
      <c r="M8" s="30">
        <f t="shared" si="4"/>
        <v>2.4540821982407233E-2</v>
      </c>
    </row>
    <row r="9" spans="1:13" x14ac:dyDescent="0.3">
      <c r="A9" s="215" t="s">
        <v>55</v>
      </c>
      <c r="B9" s="215"/>
      <c r="C9" s="215"/>
      <c r="D9" s="46">
        <f>SQRT(AVERAGE(Table19[Sq Error]))</f>
        <v>2.6224891001403643</v>
      </c>
      <c r="G9" s="43">
        <v>43473</v>
      </c>
      <c r="H9" s="99">
        <v>58.100200000000001</v>
      </c>
      <c r="I9" s="97">
        <f t="shared" si="0"/>
        <v>55.57569070000001</v>
      </c>
      <c r="J9" s="1">
        <f t="shared" si="1"/>
        <v>2.5245092999999912</v>
      </c>
      <c r="K9" s="1">
        <f t="shared" si="2"/>
        <v>2.5245092999999912</v>
      </c>
      <c r="L9" s="1">
        <f t="shared" si="3"/>
        <v>6.3731472057864451</v>
      </c>
      <c r="M9" s="30">
        <f t="shared" si="4"/>
        <v>4.3450957139562187E-2</v>
      </c>
    </row>
    <row r="10" spans="1:13" x14ac:dyDescent="0.3">
      <c r="A10" s="215" t="s">
        <v>56</v>
      </c>
      <c r="B10" s="215"/>
      <c r="C10" s="215"/>
      <c r="D10" s="48">
        <f>AVERAGE(Table19[Abs Pct Error])</f>
        <v>4.425191390551636E-2</v>
      </c>
      <c r="G10" s="43">
        <v>43474</v>
      </c>
      <c r="H10" s="99">
        <v>58.224800000000002</v>
      </c>
      <c r="I10" s="97">
        <f t="shared" si="0"/>
        <v>55.828141630000012</v>
      </c>
      <c r="J10" s="1">
        <f t="shared" si="1"/>
        <v>2.3966583699999902</v>
      </c>
      <c r="K10" s="1">
        <f t="shared" si="2"/>
        <v>2.3966583699999902</v>
      </c>
      <c r="L10" s="1">
        <f t="shared" si="3"/>
        <v>5.7439713424910099</v>
      </c>
      <c r="M10" s="30">
        <f t="shared" si="4"/>
        <v>4.1162157190750163E-2</v>
      </c>
    </row>
    <row r="11" spans="1:13" x14ac:dyDescent="0.3">
      <c r="G11" s="43">
        <v>43475</v>
      </c>
      <c r="H11" s="99">
        <v>57.344900000000003</v>
      </c>
      <c r="I11" s="97">
        <f t="shared" si="0"/>
        <v>56.067807467000009</v>
      </c>
      <c r="J11" s="1">
        <f t="shared" si="1"/>
        <v>1.277092532999994</v>
      </c>
      <c r="K11" s="1">
        <f t="shared" si="2"/>
        <v>1.277092532999994</v>
      </c>
      <c r="L11" s="1">
        <f t="shared" si="3"/>
        <v>1.6309653378443409</v>
      </c>
      <c r="M11" s="30">
        <f t="shared" si="4"/>
        <v>2.2270376842578748E-2</v>
      </c>
    </row>
    <row r="12" spans="1:13" x14ac:dyDescent="0.3">
      <c r="A12" s="214" t="s">
        <v>60</v>
      </c>
      <c r="B12" s="214"/>
      <c r="C12" s="214"/>
      <c r="G12" s="43">
        <v>43476</v>
      </c>
      <c r="H12" s="99">
        <v>55.647300000000001</v>
      </c>
      <c r="I12" s="97">
        <f t="shared" si="0"/>
        <v>56.195516720300013</v>
      </c>
      <c r="J12" s="1">
        <f t="shared" si="1"/>
        <v>-0.54821672030001167</v>
      </c>
      <c r="K12" s="1">
        <f t="shared" si="2"/>
        <v>0.54821672030001167</v>
      </c>
      <c r="L12" s="1">
        <f t="shared" si="3"/>
        <v>0.30054157241650126</v>
      </c>
      <c r="M12" s="30">
        <f t="shared" si="4"/>
        <v>9.8516319803478632E-3</v>
      </c>
    </row>
    <row r="13" spans="1:13" x14ac:dyDescent="0.3">
      <c r="A13" s="227" t="s">
        <v>61</v>
      </c>
      <c r="B13" s="227"/>
      <c r="C13" s="19">
        <f>H5</f>
        <v>55.561599999999999</v>
      </c>
      <c r="G13" s="43">
        <v>43479</v>
      </c>
      <c r="H13" s="99">
        <v>55.779600000000002</v>
      </c>
      <c r="I13" s="97">
        <f t="shared" si="0"/>
        <v>56.140695048270018</v>
      </c>
      <c r="J13" s="1">
        <f t="shared" si="1"/>
        <v>-0.36109504827001615</v>
      </c>
      <c r="K13" s="1">
        <f t="shared" si="2"/>
        <v>0.36109504827001615</v>
      </c>
      <c r="L13" s="1">
        <f t="shared" si="3"/>
        <v>0.13038963388512528</v>
      </c>
      <c r="M13" s="30">
        <f t="shared" si="4"/>
        <v>6.4736041181725247E-3</v>
      </c>
    </row>
    <row r="14" spans="1:13" x14ac:dyDescent="0.3">
      <c r="G14" s="43">
        <v>43480</v>
      </c>
      <c r="H14" s="99">
        <v>56.1145</v>
      </c>
      <c r="I14" s="97">
        <f t="shared" si="0"/>
        <v>56.104585543443022</v>
      </c>
      <c r="J14" s="1">
        <f t="shared" si="1"/>
        <v>9.9144565569773135E-3</v>
      </c>
      <c r="K14" s="1">
        <f t="shared" si="2"/>
        <v>9.9144565569773135E-3</v>
      </c>
      <c r="L14" s="1">
        <f t="shared" si="3"/>
        <v>9.829644882019044E-5</v>
      </c>
      <c r="M14" s="30">
        <f t="shared" si="4"/>
        <v>1.7668261424368592E-4</v>
      </c>
    </row>
    <row r="15" spans="1:13" x14ac:dyDescent="0.3">
      <c r="A15" s="221" t="s">
        <v>62</v>
      </c>
      <c r="B15" s="222"/>
      <c r="C15" s="222"/>
      <c r="D15" s="228"/>
      <c r="G15" s="43">
        <v>43481</v>
      </c>
      <c r="H15" s="99">
        <v>56.005499999999998</v>
      </c>
      <c r="I15" s="97">
        <f t="shared" si="0"/>
        <v>56.105576989098722</v>
      </c>
      <c r="J15" s="1">
        <f t="shared" si="1"/>
        <v>-0.10007698909872431</v>
      </c>
      <c r="K15" s="1">
        <f t="shared" si="2"/>
        <v>0.10007698909872431</v>
      </c>
      <c r="L15" s="1">
        <f t="shared" si="3"/>
        <v>1.0015403747066184E-2</v>
      </c>
      <c r="M15" s="30">
        <f t="shared" si="4"/>
        <v>1.7869135906067139E-3</v>
      </c>
    </row>
    <row r="16" spans="1:13" x14ac:dyDescent="0.3">
      <c r="A16" s="229" t="s">
        <v>48</v>
      </c>
      <c r="B16" s="230"/>
      <c r="C16" s="231"/>
      <c r="D16" s="47">
        <v>-0.02</v>
      </c>
      <c r="G16" s="43">
        <v>43482</v>
      </c>
      <c r="H16" s="99">
        <v>57.048999999999999</v>
      </c>
      <c r="I16" s="97">
        <f t="shared" si="0"/>
        <v>56.095569290188848</v>
      </c>
      <c r="J16" s="1">
        <f t="shared" si="1"/>
        <v>0.95343070981115119</v>
      </c>
      <c r="K16" s="1">
        <f t="shared" si="2"/>
        <v>0.95343070981115119</v>
      </c>
      <c r="L16" s="1">
        <f t="shared" si="3"/>
        <v>0.90903011841099557</v>
      </c>
      <c r="M16" s="30">
        <f t="shared" si="4"/>
        <v>1.6712487682714005E-2</v>
      </c>
    </row>
    <row r="17" spans="1:13" x14ac:dyDescent="0.3">
      <c r="A17" s="224" t="s">
        <v>63</v>
      </c>
      <c r="B17" s="225"/>
      <c r="C17" s="226"/>
      <c r="D17" s="27">
        <v>0.96</v>
      </c>
      <c r="G17" s="43">
        <v>43483</v>
      </c>
      <c r="H17" s="99">
        <v>64.119699999999995</v>
      </c>
      <c r="I17" s="97">
        <f t="shared" si="0"/>
        <v>56.190912361169964</v>
      </c>
      <c r="J17" s="1">
        <f t="shared" si="1"/>
        <v>7.9287876388300305</v>
      </c>
      <c r="K17" s="1">
        <f t="shared" si="2"/>
        <v>7.9287876388300305</v>
      </c>
      <c r="L17" s="1">
        <f t="shared" si="3"/>
        <v>62.865673421663892</v>
      </c>
      <c r="M17" s="30">
        <f t="shared" si="4"/>
        <v>0.12365603143542517</v>
      </c>
    </row>
    <row r="18" spans="1:13" x14ac:dyDescent="0.3">
      <c r="A18" s="229" t="s">
        <v>49</v>
      </c>
      <c r="B18" s="230"/>
      <c r="C18" s="231"/>
      <c r="D18" s="2">
        <v>0.81</v>
      </c>
      <c r="G18" s="43">
        <v>43487</v>
      </c>
      <c r="H18" s="99">
        <v>63.675800000000002</v>
      </c>
      <c r="I18" s="97">
        <f t="shared" si="0"/>
        <v>56.983791125052974</v>
      </c>
      <c r="J18" s="1">
        <f t="shared" si="1"/>
        <v>6.6920088749470281</v>
      </c>
      <c r="K18" s="1">
        <f t="shared" si="2"/>
        <v>6.6920088749470281</v>
      </c>
      <c r="L18" s="1">
        <f t="shared" si="3"/>
        <v>44.782982782369793</v>
      </c>
      <c r="M18" s="30">
        <f t="shared" si="4"/>
        <v>0.10509501058403707</v>
      </c>
    </row>
    <row r="19" spans="1:13" x14ac:dyDescent="0.3">
      <c r="A19" s="224" t="s">
        <v>63</v>
      </c>
      <c r="B19" s="225"/>
      <c r="C19" s="226"/>
      <c r="D19" s="27">
        <v>0.97</v>
      </c>
      <c r="G19" s="43">
        <v>43488</v>
      </c>
      <c r="H19" s="99">
        <v>64.548000000000002</v>
      </c>
      <c r="I19" s="97">
        <f t="shared" si="0"/>
        <v>57.652992012547685</v>
      </c>
      <c r="J19" s="1">
        <f t="shared" si="1"/>
        <v>6.8950079874523169</v>
      </c>
      <c r="K19" s="1">
        <f t="shared" si="2"/>
        <v>6.8950079874523169</v>
      </c>
      <c r="L19" s="1">
        <f t="shared" si="3"/>
        <v>47.541135147031248</v>
      </c>
      <c r="M19" s="30">
        <f t="shared" si="4"/>
        <v>0.10681985479724107</v>
      </c>
    </row>
    <row r="20" spans="1:13" x14ac:dyDescent="0.3">
      <c r="A20" s="229" t="s">
        <v>50</v>
      </c>
      <c r="B20" s="230"/>
      <c r="C20" s="231"/>
      <c r="D20" s="2">
        <v>1.21</v>
      </c>
      <c r="G20" s="43">
        <v>43489</v>
      </c>
      <c r="H20" s="99">
        <v>64.898399999999995</v>
      </c>
      <c r="I20" s="97">
        <f t="shared" si="0"/>
        <v>58.342492811292914</v>
      </c>
      <c r="J20" s="1">
        <f t="shared" si="1"/>
        <v>6.5559071887070814</v>
      </c>
      <c r="K20" s="1">
        <f t="shared" si="2"/>
        <v>6.5559071887070814</v>
      </c>
      <c r="L20" s="1">
        <f t="shared" si="3"/>
        <v>42.979919066941186</v>
      </c>
      <c r="M20" s="30">
        <f t="shared" si="4"/>
        <v>0.1010180095149816</v>
      </c>
    </row>
    <row r="21" spans="1:13" x14ac:dyDescent="0.3">
      <c r="A21" s="224" t="s">
        <v>63</v>
      </c>
      <c r="B21" s="225"/>
      <c r="C21" s="226"/>
      <c r="D21" s="27">
        <v>0.98</v>
      </c>
      <c r="G21" s="43">
        <v>43490</v>
      </c>
      <c r="H21" s="99">
        <v>65.022999999999996</v>
      </c>
      <c r="I21" s="97">
        <f t="shared" si="0"/>
        <v>58.998083530163626</v>
      </c>
      <c r="J21" s="1">
        <f t="shared" si="1"/>
        <v>6.02491646983637</v>
      </c>
      <c r="K21" s="1">
        <f t="shared" si="2"/>
        <v>6.02491646983637</v>
      </c>
      <c r="L21" s="1">
        <f t="shared" si="3"/>
        <v>36.29961846850555</v>
      </c>
      <c r="M21" s="30">
        <f t="shared" si="4"/>
        <v>9.2658235852488668E-2</v>
      </c>
    </row>
    <row r="22" spans="1:13" x14ac:dyDescent="0.3">
      <c r="A22" s="229" t="s">
        <v>51</v>
      </c>
      <c r="B22" s="230"/>
      <c r="C22" s="231"/>
      <c r="D22" s="49">
        <v>0.02</v>
      </c>
      <c r="G22" s="43">
        <v>43493</v>
      </c>
      <c r="H22" s="99">
        <v>65.178799999999995</v>
      </c>
      <c r="I22" s="97">
        <f t="shared" si="0"/>
        <v>59.600575177147263</v>
      </c>
      <c r="J22" s="1">
        <f t="shared" si="1"/>
        <v>5.5782248228527322</v>
      </c>
      <c r="K22" s="1">
        <f t="shared" si="2"/>
        <v>5.5782248228527322</v>
      </c>
      <c r="L22" s="1">
        <f t="shared" si="3"/>
        <v>31.116592174290396</v>
      </c>
      <c r="M22" s="30">
        <f t="shared" si="4"/>
        <v>8.5583423181352411E-2</v>
      </c>
    </row>
    <row r="23" spans="1:13" x14ac:dyDescent="0.3">
      <c r="A23" s="224" t="s">
        <v>63</v>
      </c>
      <c r="B23" s="225"/>
      <c r="C23" s="226"/>
      <c r="D23" s="27">
        <v>0.96</v>
      </c>
      <c r="G23" s="43">
        <v>43494</v>
      </c>
      <c r="H23" s="99">
        <v>65.474699999999999</v>
      </c>
      <c r="I23" s="97">
        <f t="shared" si="0"/>
        <v>60.158397659432538</v>
      </c>
      <c r="J23" s="1">
        <f t="shared" si="1"/>
        <v>5.3163023405674608</v>
      </c>
      <c r="K23" s="1">
        <f t="shared" si="2"/>
        <v>5.3163023405674608</v>
      </c>
      <c r="L23" s="1">
        <f t="shared" si="3"/>
        <v>28.263070576323063</v>
      </c>
      <c r="M23" s="30">
        <f t="shared" si="4"/>
        <v>8.1196284069533137E-2</v>
      </c>
    </row>
    <row r="24" spans="1:13" x14ac:dyDescent="0.3">
      <c r="G24" s="43">
        <v>43495</v>
      </c>
      <c r="H24" s="99">
        <v>65.8874</v>
      </c>
      <c r="I24" s="97">
        <f t="shared" si="0"/>
        <v>60.690027893489287</v>
      </c>
      <c r="J24" s="1">
        <f t="shared" si="1"/>
        <v>5.1973721065107128</v>
      </c>
      <c r="K24" s="1">
        <f t="shared" si="2"/>
        <v>5.1973721065107128</v>
      </c>
      <c r="L24" s="1">
        <f t="shared" si="3"/>
        <v>27.012676813535606</v>
      </c>
      <c r="M24" s="30">
        <f t="shared" si="4"/>
        <v>7.888264078580598E-2</v>
      </c>
    </row>
    <row r="25" spans="1:13" x14ac:dyDescent="0.3">
      <c r="G25" s="43">
        <v>43496</v>
      </c>
      <c r="H25" s="99">
        <v>65.544799999999995</v>
      </c>
      <c r="I25" s="97">
        <f t="shared" si="0"/>
        <v>61.209765104140359</v>
      </c>
      <c r="J25" s="1">
        <f t="shared" si="1"/>
        <v>4.3350348958596356</v>
      </c>
      <c r="K25" s="1">
        <f t="shared" si="2"/>
        <v>4.3350348958596356</v>
      </c>
      <c r="L25" s="1">
        <f t="shared" si="3"/>
        <v>18.792527548320763</v>
      </c>
      <c r="M25" s="30">
        <f t="shared" si="4"/>
        <v>6.6138502152110257E-2</v>
      </c>
    </row>
    <row r="26" spans="1:13" x14ac:dyDescent="0.3">
      <c r="G26" s="43">
        <v>43497</v>
      </c>
      <c r="H26" s="99">
        <v>65.591499999999996</v>
      </c>
      <c r="I26" s="97">
        <f t="shared" si="0"/>
        <v>61.643268593726326</v>
      </c>
      <c r="J26" s="1">
        <f t="shared" si="1"/>
        <v>3.9482314062736705</v>
      </c>
      <c r="K26" s="1">
        <f t="shared" si="2"/>
        <v>3.9482314062736705</v>
      </c>
      <c r="L26" s="1">
        <f t="shared" si="3"/>
        <v>15.588531237485766</v>
      </c>
      <c r="M26" s="30">
        <f t="shared" si="4"/>
        <v>6.0194253924268706E-2</v>
      </c>
    </row>
    <row r="27" spans="1:13" x14ac:dyDescent="0.3">
      <c r="G27" s="43">
        <v>43500</v>
      </c>
      <c r="H27" s="99">
        <v>66.237799999999993</v>
      </c>
      <c r="I27" s="97">
        <f t="shared" si="0"/>
        <v>62.038091734353699</v>
      </c>
      <c r="J27" s="1">
        <f t="shared" si="1"/>
        <v>4.1997082656462936</v>
      </c>
      <c r="K27" s="1">
        <f t="shared" si="2"/>
        <v>4.1997082656462936</v>
      </c>
      <c r="L27" s="1">
        <f t="shared" si="3"/>
        <v>17.637549516537799</v>
      </c>
      <c r="M27" s="30">
        <f t="shared" si="4"/>
        <v>6.3403498691778623E-2</v>
      </c>
    </row>
    <row r="28" spans="1:13" x14ac:dyDescent="0.3">
      <c r="G28" s="43">
        <v>43501</v>
      </c>
      <c r="H28" s="99">
        <v>66.767399999999995</v>
      </c>
      <c r="I28" s="97">
        <f t="shared" si="0"/>
        <v>62.458062560918336</v>
      </c>
      <c r="J28" s="1">
        <f t="shared" si="1"/>
        <v>4.3093374390816592</v>
      </c>
      <c r="K28" s="1">
        <f t="shared" si="2"/>
        <v>4.3093374390816592</v>
      </c>
      <c r="L28" s="1">
        <f t="shared" si="3"/>
        <v>18.570389163870875</v>
      </c>
      <c r="M28" s="30">
        <f t="shared" si="4"/>
        <v>6.4542537811591583E-2</v>
      </c>
    </row>
    <row r="29" spans="1:13" x14ac:dyDescent="0.3">
      <c r="G29" s="43">
        <v>43502</v>
      </c>
      <c r="H29" s="99">
        <v>67.335800000000006</v>
      </c>
      <c r="I29" s="97">
        <f t="shared" si="0"/>
        <v>62.888996304826506</v>
      </c>
      <c r="J29" s="1">
        <f t="shared" si="1"/>
        <v>4.4468036951735002</v>
      </c>
      <c r="K29" s="1">
        <f t="shared" si="2"/>
        <v>4.4468036951735002</v>
      </c>
      <c r="L29" s="1">
        <f t="shared" si="3"/>
        <v>19.774063103408697</v>
      </c>
      <c r="M29" s="30">
        <f t="shared" si="4"/>
        <v>6.603921977868385E-2</v>
      </c>
    </row>
    <row r="30" spans="1:13" x14ac:dyDescent="0.3">
      <c r="G30" s="43">
        <v>43503</v>
      </c>
      <c r="H30" s="99">
        <v>67.001000000000005</v>
      </c>
      <c r="I30" s="97">
        <f t="shared" si="0"/>
        <v>63.333676674343863</v>
      </c>
      <c r="J30" s="1">
        <f t="shared" si="1"/>
        <v>3.6673233256561417</v>
      </c>
      <c r="K30" s="1">
        <f t="shared" si="2"/>
        <v>3.6673233256561417</v>
      </c>
      <c r="L30" s="1">
        <f t="shared" si="3"/>
        <v>13.449260374901623</v>
      </c>
      <c r="M30" s="30">
        <f t="shared" si="4"/>
        <v>5.4735352094090257E-2</v>
      </c>
    </row>
    <row r="31" spans="1:13" x14ac:dyDescent="0.3">
      <c r="G31" s="43">
        <v>43504</v>
      </c>
      <c r="H31" s="99">
        <v>66.798500000000004</v>
      </c>
      <c r="I31" s="97">
        <f t="shared" si="0"/>
        <v>63.700409006909474</v>
      </c>
      <c r="J31" s="1">
        <f t="shared" si="1"/>
        <v>3.0980909930905298</v>
      </c>
      <c r="K31" s="1">
        <f t="shared" si="2"/>
        <v>3.0980909930905298</v>
      </c>
      <c r="L31" s="1">
        <f t="shared" si="3"/>
        <v>9.5981678014686658</v>
      </c>
      <c r="M31" s="30">
        <f t="shared" si="4"/>
        <v>4.6379649140183235E-2</v>
      </c>
    </row>
    <row r="32" spans="1:13" x14ac:dyDescent="0.3">
      <c r="G32" s="43">
        <v>43507</v>
      </c>
      <c r="H32" s="99">
        <v>66.572699999999998</v>
      </c>
      <c r="I32" s="97">
        <f t="shared" si="0"/>
        <v>64.010218106218531</v>
      </c>
      <c r="J32" s="1">
        <f t="shared" si="1"/>
        <v>2.5624818937814666</v>
      </c>
      <c r="K32" s="1">
        <f t="shared" si="2"/>
        <v>2.5624818937814666</v>
      </c>
      <c r="L32" s="1">
        <f t="shared" si="3"/>
        <v>6.566313455957852</v>
      </c>
      <c r="M32" s="30">
        <f t="shared" si="4"/>
        <v>3.849148215081357E-2</v>
      </c>
    </row>
    <row r="33" spans="7:13" x14ac:dyDescent="0.3">
      <c r="G33" s="43">
        <v>43508</v>
      </c>
      <c r="H33" s="99">
        <v>67.468199999999996</v>
      </c>
      <c r="I33" s="97">
        <f t="shared" si="0"/>
        <v>64.266466295596686</v>
      </c>
      <c r="J33" s="1">
        <f t="shared" si="1"/>
        <v>3.2017337044033098</v>
      </c>
      <c r="K33" s="1">
        <f t="shared" si="2"/>
        <v>3.2017337044033098</v>
      </c>
      <c r="L33" s="1">
        <f t="shared" si="3"/>
        <v>10.251098713912141</v>
      </c>
      <c r="M33" s="30">
        <f t="shared" si="4"/>
        <v>4.7455448706254358E-2</v>
      </c>
    </row>
    <row r="34" spans="7:13" x14ac:dyDescent="0.3">
      <c r="G34" s="43">
        <v>43509</v>
      </c>
      <c r="H34" s="99">
        <v>67.343599999999995</v>
      </c>
      <c r="I34" s="97">
        <f t="shared" si="0"/>
        <v>64.586639666037016</v>
      </c>
      <c r="J34" s="1">
        <f t="shared" si="1"/>
        <v>2.7569603339629793</v>
      </c>
      <c r="K34" s="1">
        <f t="shared" si="2"/>
        <v>2.7569603339629793</v>
      </c>
      <c r="L34" s="1">
        <f t="shared" si="3"/>
        <v>7.600830283045263</v>
      </c>
      <c r="M34" s="30">
        <f t="shared" si="4"/>
        <v>4.0938713314449773E-2</v>
      </c>
    </row>
    <row r="35" spans="7:13" x14ac:dyDescent="0.3">
      <c r="G35" s="43">
        <v>43510</v>
      </c>
      <c r="H35" s="99">
        <v>66.9465</v>
      </c>
      <c r="I35" s="97">
        <f t="shared" si="0"/>
        <v>64.862335699433316</v>
      </c>
      <c r="J35" s="1">
        <f t="shared" si="1"/>
        <v>2.0841643005666839</v>
      </c>
      <c r="K35" s="1">
        <f t="shared" si="2"/>
        <v>2.0841643005666839</v>
      </c>
      <c r="L35" s="1">
        <f t="shared" si="3"/>
        <v>4.3437408317566151</v>
      </c>
      <c r="M35" s="30">
        <f t="shared" si="4"/>
        <v>3.1131788824907709E-2</v>
      </c>
    </row>
    <row r="36" spans="7:13" x14ac:dyDescent="0.3">
      <c r="G36" s="43">
        <v>43511</v>
      </c>
      <c r="H36" s="99">
        <v>67.670699999999997</v>
      </c>
      <c r="I36" s="97">
        <f t="shared" si="0"/>
        <v>65.070752129489989</v>
      </c>
      <c r="J36" s="1">
        <f t="shared" si="1"/>
        <v>2.5999478705100074</v>
      </c>
      <c r="K36" s="1">
        <f t="shared" si="2"/>
        <v>2.5999478705100074</v>
      </c>
      <c r="L36" s="1">
        <f t="shared" si="3"/>
        <v>6.7597289293695226</v>
      </c>
      <c r="M36" s="30">
        <f t="shared" si="4"/>
        <v>3.8420584839672228E-2</v>
      </c>
    </row>
    <row r="37" spans="7:13" x14ac:dyDescent="0.3">
      <c r="G37" s="43">
        <v>43515</v>
      </c>
      <c r="H37" s="99">
        <v>67.538300000000007</v>
      </c>
      <c r="I37" s="97">
        <f t="shared" si="0"/>
        <v>65.330746916540988</v>
      </c>
      <c r="J37" s="1">
        <f t="shared" si="1"/>
        <v>2.2075530834590182</v>
      </c>
      <c r="K37" s="1">
        <f t="shared" si="2"/>
        <v>2.2075530834590182</v>
      </c>
      <c r="L37" s="1">
        <f t="shared" si="3"/>
        <v>4.8732906162894194</v>
      </c>
      <c r="M37" s="30">
        <f t="shared" si="4"/>
        <v>3.2685943878643937E-2</v>
      </c>
    </row>
    <row r="38" spans="7:13" x14ac:dyDescent="0.3">
      <c r="G38" s="43">
        <v>43516</v>
      </c>
      <c r="H38" s="99">
        <v>67.257999999999996</v>
      </c>
      <c r="I38" s="97">
        <f t="shared" si="0"/>
        <v>65.551502224886889</v>
      </c>
      <c r="J38" s="1">
        <f t="shared" si="1"/>
        <v>1.7064977751131067</v>
      </c>
      <c r="K38" s="1">
        <f t="shared" si="2"/>
        <v>1.7064977751131067</v>
      </c>
      <c r="L38" s="1">
        <f t="shared" si="3"/>
        <v>2.9121346564659834</v>
      </c>
      <c r="M38" s="30">
        <f t="shared" si="4"/>
        <v>2.5372413320543383E-2</v>
      </c>
    </row>
    <row r="39" spans="7:13" x14ac:dyDescent="0.3">
      <c r="G39" s="43">
        <v>43517</v>
      </c>
      <c r="H39" s="99">
        <v>66.814099999999996</v>
      </c>
      <c r="I39" s="97">
        <f t="shared" si="0"/>
        <v>65.722152002398204</v>
      </c>
      <c r="J39" s="1">
        <f t="shared" si="1"/>
        <v>1.0919479976017925</v>
      </c>
      <c r="K39" s="1">
        <f t="shared" si="2"/>
        <v>1.0919479976017925</v>
      </c>
      <c r="L39" s="1">
        <f t="shared" si="3"/>
        <v>1.1923504294665643</v>
      </c>
      <c r="M39" s="30">
        <f t="shared" si="4"/>
        <v>1.6343077248691409E-2</v>
      </c>
    </row>
    <row r="40" spans="7:13" x14ac:dyDescent="0.3">
      <c r="G40" s="43">
        <v>43518</v>
      </c>
      <c r="H40" s="99">
        <v>67.359200000000001</v>
      </c>
      <c r="I40" s="97">
        <f t="shared" si="0"/>
        <v>65.831346802158379</v>
      </c>
      <c r="J40" s="1">
        <f t="shared" si="1"/>
        <v>1.5278531978416225</v>
      </c>
      <c r="K40" s="1">
        <f t="shared" si="2"/>
        <v>1.5278531978416225</v>
      </c>
      <c r="L40" s="1">
        <f t="shared" si="3"/>
        <v>2.3343353941548721</v>
      </c>
      <c r="M40" s="30">
        <f t="shared" si="4"/>
        <v>2.2682175528237012E-2</v>
      </c>
    </row>
    <row r="41" spans="7:13" x14ac:dyDescent="0.3">
      <c r="G41" s="43">
        <v>43521</v>
      </c>
      <c r="H41" s="99">
        <v>67.725200000000001</v>
      </c>
      <c r="I41" s="97">
        <f t="shared" si="0"/>
        <v>65.984132121942537</v>
      </c>
      <c r="J41" s="1">
        <f t="shared" si="1"/>
        <v>1.7410678780574642</v>
      </c>
      <c r="K41" s="1">
        <f t="shared" si="2"/>
        <v>1.7410678780574642</v>
      </c>
      <c r="L41" s="1">
        <f t="shared" si="3"/>
        <v>3.0313173560035209</v>
      </c>
      <c r="M41" s="30">
        <f t="shared" si="4"/>
        <v>2.5707829257904949E-2</v>
      </c>
    </row>
    <row r="42" spans="7:13" x14ac:dyDescent="0.3">
      <c r="G42" s="43">
        <v>43522</v>
      </c>
      <c r="H42" s="99">
        <v>68.005499999999998</v>
      </c>
      <c r="I42" s="97">
        <f t="shared" si="0"/>
        <v>66.158238909748292</v>
      </c>
      <c r="J42" s="1">
        <f t="shared" si="1"/>
        <v>1.8472610902517062</v>
      </c>
      <c r="K42" s="1">
        <f t="shared" si="2"/>
        <v>1.8472610902517062</v>
      </c>
      <c r="L42" s="1">
        <f t="shared" si="3"/>
        <v>3.4123735355579221</v>
      </c>
      <c r="M42" s="30">
        <f t="shared" si="4"/>
        <v>2.7163407228116936E-2</v>
      </c>
    </row>
    <row r="43" spans="7:13" x14ac:dyDescent="0.3">
      <c r="G43" s="43">
        <v>43523</v>
      </c>
      <c r="H43" s="99">
        <v>68.316999999999993</v>
      </c>
      <c r="I43" s="97">
        <f t="shared" si="0"/>
        <v>66.342965018773455</v>
      </c>
      <c r="J43" s="1">
        <f t="shared" si="1"/>
        <v>1.9740349812265379</v>
      </c>
      <c r="K43" s="1">
        <f t="shared" si="2"/>
        <v>1.9740349812265379</v>
      </c>
      <c r="L43" s="1">
        <f t="shared" si="3"/>
        <v>3.8968141071060578</v>
      </c>
      <c r="M43" s="30">
        <f t="shared" si="4"/>
        <v>2.8895223461606015E-2</v>
      </c>
    </row>
    <row r="44" spans="7:13" x14ac:dyDescent="0.3">
      <c r="G44" s="43">
        <v>43524</v>
      </c>
      <c r="H44" s="99">
        <v>68.028899999999993</v>
      </c>
      <c r="I44" s="97">
        <f t="shared" si="0"/>
        <v>66.540368516896109</v>
      </c>
      <c r="J44" s="1">
        <f t="shared" si="1"/>
        <v>1.4885314831038841</v>
      </c>
      <c r="K44" s="1">
        <f t="shared" si="2"/>
        <v>1.4885314831038841</v>
      </c>
      <c r="L44" s="1">
        <f t="shared" si="3"/>
        <v>2.2157259761914485</v>
      </c>
      <c r="M44" s="30">
        <f t="shared" si="4"/>
        <v>2.1880869499637422E-2</v>
      </c>
    </row>
    <row r="45" spans="7:13" x14ac:dyDescent="0.3">
      <c r="G45" s="43">
        <v>43525</v>
      </c>
      <c r="H45" s="99">
        <v>67.9666</v>
      </c>
      <c r="I45" s="97">
        <f t="shared" si="0"/>
        <v>66.689221665206503</v>
      </c>
      <c r="J45" s="1">
        <f t="shared" si="1"/>
        <v>1.2773783347934966</v>
      </c>
      <c r="K45" s="1">
        <f t="shared" si="2"/>
        <v>1.2773783347934966</v>
      </c>
      <c r="L45" s="1">
        <f t="shared" si="3"/>
        <v>1.6316954101998062</v>
      </c>
      <c r="M45" s="30">
        <f t="shared" si="4"/>
        <v>1.8794206783824652E-2</v>
      </c>
    </row>
    <row r="46" spans="7:13" x14ac:dyDescent="0.3">
      <c r="G46" s="43">
        <v>43528</v>
      </c>
      <c r="H46" s="99">
        <v>66.853099999999998</v>
      </c>
      <c r="I46" s="97">
        <f t="shared" si="0"/>
        <v>66.816959498685847</v>
      </c>
      <c r="J46" s="1">
        <f t="shared" si="1"/>
        <v>3.6140501314150697E-2</v>
      </c>
      <c r="K46" s="1">
        <f t="shared" si="2"/>
        <v>3.6140501314150697E-2</v>
      </c>
      <c r="L46" s="1">
        <f t="shared" si="3"/>
        <v>1.3061358352381282E-3</v>
      </c>
      <c r="M46" s="30">
        <f t="shared" si="4"/>
        <v>5.4059574371496163E-4</v>
      </c>
    </row>
    <row r="47" spans="7:13" x14ac:dyDescent="0.3">
      <c r="G47" s="43">
        <v>43529</v>
      </c>
      <c r="H47" s="99">
        <v>66.588300000000004</v>
      </c>
      <c r="I47" s="97">
        <f t="shared" si="0"/>
        <v>66.820573548817265</v>
      </c>
      <c r="J47" s="1">
        <f t="shared" si="1"/>
        <v>-0.23227354881726114</v>
      </c>
      <c r="K47" s="1">
        <f t="shared" si="2"/>
        <v>0.23227354881726114</v>
      </c>
      <c r="L47" s="1">
        <f t="shared" si="3"/>
        <v>5.3951001480164594E-2</v>
      </c>
      <c r="M47" s="30">
        <f t="shared" si="4"/>
        <v>3.4882036156090655E-3</v>
      </c>
    </row>
    <row r="48" spans="7:13" x14ac:dyDescent="0.3">
      <c r="G48" s="43">
        <v>43530</v>
      </c>
      <c r="H48" s="99">
        <v>66.502600000000001</v>
      </c>
      <c r="I48" s="97">
        <f t="shared" si="0"/>
        <v>66.797346193935539</v>
      </c>
      <c r="J48" s="1">
        <f t="shared" si="1"/>
        <v>-0.2947461939355378</v>
      </c>
      <c r="K48" s="1">
        <f t="shared" si="2"/>
        <v>0.2947461939355378</v>
      </c>
      <c r="L48" s="1">
        <f t="shared" si="3"/>
        <v>8.6875318839485668E-2</v>
      </c>
      <c r="M48" s="30">
        <f t="shared" si="4"/>
        <v>4.4321003078907862E-3</v>
      </c>
    </row>
    <row r="49" spans="7:13" x14ac:dyDescent="0.3">
      <c r="G49" s="43">
        <v>43531</v>
      </c>
      <c r="H49" s="99">
        <v>66.588800000000006</v>
      </c>
      <c r="I49" s="97">
        <f t="shared" si="0"/>
        <v>66.767871574541985</v>
      </c>
      <c r="J49" s="1">
        <f t="shared" si="1"/>
        <v>-0.17907157454197886</v>
      </c>
      <c r="K49" s="1">
        <f t="shared" si="2"/>
        <v>0.17907157454197886</v>
      </c>
      <c r="L49" s="1">
        <f t="shared" si="3"/>
        <v>3.2066628808943495E-2</v>
      </c>
      <c r="M49" s="30">
        <f t="shared" si="4"/>
        <v>2.689214620806785E-3</v>
      </c>
    </row>
    <row r="50" spans="7:13" x14ac:dyDescent="0.3">
      <c r="G50" s="43">
        <v>43532</v>
      </c>
      <c r="H50" s="99">
        <v>65.969899999999996</v>
      </c>
      <c r="I50" s="97">
        <f t="shared" si="0"/>
        <v>66.749964417087781</v>
      </c>
      <c r="J50" s="1">
        <f t="shared" si="1"/>
        <v>-0.78006441708778596</v>
      </c>
      <c r="K50" s="1">
        <f t="shared" si="2"/>
        <v>0.78006441708778596</v>
      </c>
      <c r="L50" s="1">
        <f t="shared" si="3"/>
        <v>0.60850049480650725</v>
      </c>
      <c r="M50" s="30">
        <f t="shared" si="4"/>
        <v>1.1824550546351988E-2</v>
      </c>
    </row>
    <row r="51" spans="7:13" x14ac:dyDescent="0.3">
      <c r="G51" s="43">
        <v>43535</v>
      </c>
      <c r="H51" s="99">
        <v>66.6828</v>
      </c>
      <c r="I51" s="97">
        <f t="shared" si="0"/>
        <v>66.671957975379001</v>
      </c>
      <c r="J51" s="1">
        <f t="shared" si="1"/>
        <v>1.0842024620998814E-2</v>
      </c>
      <c r="K51" s="1">
        <f t="shared" si="2"/>
        <v>1.0842024620998814E-2</v>
      </c>
      <c r="L51" s="1">
        <f t="shared" si="3"/>
        <v>1.1754949788234447E-4</v>
      </c>
      <c r="M51" s="30">
        <f t="shared" si="4"/>
        <v>1.6259102228758862E-4</v>
      </c>
    </row>
    <row r="52" spans="7:13" x14ac:dyDescent="0.3">
      <c r="G52" s="43">
        <v>43536</v>
      </c>
      <c r="H52" s="99">
        <v>66.416399999999996</v>
      </c>
      <c r="I52" s="97">
        <f t="shared" si="0"/>
        <v>66.673042177841097</v>
      </c>
      <c r="J52" s="1">
        <f t="shared" si="1"/>
        <v>-0.25664217784110122</v>
      </c>
      <c r="K52" s="1">
        <f t="shared" si="2"/>
        <v>0.25664217784110122</v>
      </c>
      <c r="L52" s="1">
        <f t="shared" si="3"/>
        <v>6.5865207447023427E-2</v>
      </c>
      <c r="M52" s="30">
        <f t="shared" si="4"/>
        <v>3.8641386440864188E-3</v>
      </c>
    </row>
    <row r="53" spans="7:13" x14ac:dyDescent="0.3">
      <c r="G53" s="43">
        <v>43537</v>
      </c>
      <c r="H53" s="99">
        <v>66.628</v>
      </c>
      <c r="I53" s="97">
        <f t="shared" si="0"/>
        <v>66.647377960056986</v>
      </c>
      <c r="J53" s="1">
        <f t="shared" si="1"/>
        <v>-1.9377960056985444E-2</v>
      </c>
      <c r="K53" s="1">
        <f t="shared" si="2"/>
        <v>1.9377960056985444E-2</v>
      </c>
      <c r="L53" s="1">
        <f t="shared" si="3"/>
        <v>3.7550533597012329E-4</v>
      </c>
      <c r="M53" s="30">
        <f t="shared" si="4"/>
        <v>2.908380869452099E-4</v>
      </c>
    </row>
    <row r="54" spans="7:13" x14ac:dyDescent="0.3">
      <c r="G54" s="43">
        <v>43538</v>
      </c>
      <c r="H54" s="99">
        <v>66.541799999999995</v>
      </c>
      <c r="I54" s="97">
        <f t="shared" si="0"/>
        <v>66.645440164051294</v>
      </c>
      <c r="J54" s="1">
        <f t="shared" si="1"/>
        <v>-0.10364016405129917</v>
      </c>
      <c r="K54" s="1">
        <f t="shared" si="2"/>
        <v>0.10364016405129917</v>
      </c>
      <c r="L54" s="1">
        <f t="shared" si="3"/>
        <v>1.0741283604580204E-2</v>
      </c>
      <c r="M54" s="30">
        <f t="shared" si="4"/>
        <v>1.5575196951585196E-3</v>
      </c>
    </row>
    <row r="55" spans="7:13" x14ac:dyDescent="0.3">
      <c r="G55" s="43">
        <v>43539</v>
      </c>
      <c r="H55" s="99">
        <v>66.416399999999996</v>
      </c>
      <c r="I55" s="97">
        <f t="shared" si="0"/>
        <v>66.63507614764616</v>
      </c>
      <c r="J55" s="1">
        <f t="shared" si="1"/>
        <v>-0.21867614764616405</v>
      </c>
      <c r="K55" s="1">
        <f t="shared" si="2"/>
        <v>0.21867614764616405</v>
      </c>
      <c r="L55" s="1">
        <f t="shared" si="3"/>
        <v>4.7819257549366938E-2</v>
      </c>
      <c r="M55" s="30">
        <f t="shared" si="4"/>
        <v>3.2925022682073111E-3</v>
      </c>
    </row>
    <row r="56" spans="7:13" x14ac:dyDescent="0.3">
      <c r="G56" s="43">
        <v>43542</v>
      </c>
      <c r="H56" s="99">
        <v>67.419200000000004</v>
      </c>
      <c r="I56" s="97">
        <f t="shared" si="0"/>
        <v>66.613208532881544</v>
      </c>
      <c r="J56" s="1">
        <f t="shared" si="1"/>
        <v>0.80599146711846004</v>
      </c>
      <c r="K56" s="1">
        <f t="shared" si="2"/>
        <v>0.80599146711846004</v>
      </c>
      <c r="L56" s="1">
        <f t="shared" si="3"/>
        <v>0.64962224506776767</v>
      </c>
      <c r="M56" s="30">
        <f t="shared" si="4"/>
        <v>1.1954924815459988E-2</v>
      </c>
    </row>
    <row r="57" spans="7:13" x14ac:dyDescent="0.3">
      <c r="G57" s="43">
        <v>43543</v>
      </c>
      <c r="H57" s="99">
        <v>67.771699999999996</v>
      </c>
      <c r="I57" s="97">
        <f t="shared" si="0"/>
        <v>66.693807679593391</v>
      </c>
      <c r="J57" s="1">
        <f t="shared" si="1"/>
        <v>1.0778923204066047</v>
      </c>
      <c r="K57" s="1">
        <f t="shared" si="2"/>
        <v>1.0778923204066047</v>
      </c>
      <c r="L57" s="1">
        <f t="shared" si="3"/>
        <v>1.1618518543915344</v>
      </c>
      <c r="M57" s="30">
        <f t="shared" si="4"/>
        <v>1.5904755530798322E-2</v>
      </c>
    </row>
    <row r="58" spans="7:13" x14ac:dyDescent="0.3">
      <c r="G58" s="43">
        <v>43544</v>
      </c>
      <c r="H58" s="99">
        <v>66.5261</v>
      </c>
      <c r="I58" s="97">
        <f t="shared" si="0"/>
        <v>66.80159691163405</v>
      </c>
      <c r="J58" s="1">
        <f t="shared" si="1"/>
        <v>-0.27549691163405043</v>
      </c>
      <c r="K58" s="1">
        <f t="shared" si="2"/>
        <v>0.27549691163405043</v>
      </c>
      <c r="L58" s="1">
        <f t="shared" si="3"/>
        <v>7.5898548319899797E-2</v>
      </c>
      <c r="M58" s="30">
        <f t="shared" si="4"/>
        <v>4.1411853638504354E-3</v>
      </c>
    </row>
    <row r="59" spans="7:13" x14ac:dyDescent="0.3">
      <c r="G59" s="43">
        <v>43545</v>
      </c>
      <c r="H59" s="99">
        <v>67.246799999999993</v>
      </c>
      <c r="I59" s="97">
        <f t="shared" si="0"/>
        <v>66.774047220470649</v>
      </c>
      <c r="J59" s="1">
        <f t="shared" si="1"/>
        <v>0.47275277952934402</v>
      </c>
      <c r="K59" s="1">
        <f t="shared" si="2"/>
        <v>0.47275277952934402</v>
      </c>
      <c r="L59" s="1">
        <f t="shared" si="3"/>
        <v>0.22349519055272055</v>
      </c>
      <c r="M59" s="30">
        <f t="shared" si="4"/>
        <v>7.0301156267561296E-3</v>
      </c>
    </row>
    <row r="60" spans="7:13" x14ac:dyDescent="0.3">
      <c r="G60" s="43">
        <v>43546</v>
      </c>
      <c r="H60" s="99">
        <v>65.585999999999999</v>
      </c>
      <c r="I60" s="97">
        <f t="shared" si="0"/>
        <v>66.821322498423584</v>
      </c>
      <c r="J60" s="1">
        <f t="shared" si="1"/>
        <v>-1.2353224984235851</v>
      </c>
      <c r="K60" s="1">
        <f t="shared" si="2"/>
        <v>1.2353224984235851</v>
      </c>
      <c r="L60" s="1">
        <f t="shared" si="3"/>
        <v>1.5260216751114883</v>
      </c>
      <c r="M60" s="30">
        <f t="shared" si="4"/>
        <v>1.8835155344487927E-2</v>
      </c>
    </row>
    <row r="61" spans="7:13" x14ac:dyDescent="0.3">
      <c r="G61" s="43">
        <v>43549</v>
      </c>
      <c r="H61" s="99">
        <v>66.204899999999995</v>
      </c>
      <c r="I61" s="97">
        <f t="shared" si="0"/>
        <v>66.697790248581228</v>
      </c>
      <c r="J61" s="1">
        <f t="shared" si="1"/>
        <v>-0.49289024858123298</v>
      </c>
      <c r="K61" s="1">
        <f t="shared" si="2"/>
        <v>0.49289024858123298</v>
      </c>
      <c r="L61" s="1">
        <f t="shared" si="3"/>
        <v>0.24294079714646963</v>
      </c>
      <c r="M61" s="30">
        <f t="shared" si="4"/>
        <v>7.4449209738438249E-3</v>
      </c>
    </row>
    <row r="62" spans="7:13" x14ac:dyDescent="0.3">
      <c r="G62" s="43">
        <v>43550</v>
      </c>
      <c r="H62" s="99">
        <v>66.596599999999995</v>
      </c>
      <c r="I62" s="97">
        <f t="shared" si="0"/>
        <v>66.648501223723102</v>
      </c>
      <c r="J62" s="1">
        <f t="shared" si="1"/>
        <v>-5.1901223723106682E-2</v>
      </c>
      <c r="K62" s="1">
        <f t="shared" si="2"/>
        <v>5.1901223723106682E-2</v>
      </c>
      <c r="L62" s="1">
        <f t="shared" si="3"/>
        <v>2.6937370239559716E-3</v>
      </c>
      <c r="M62" s="30">
        <f t="shared" si="4"/>
        <v>7.7933743949551004E-4</v>
      </c>
    </row>
    <row r="63" spans="7:13" x14ac:dyDescent="0.3">
      <c r="G63" s="43">
        <v>43551</v>
      </c>
      <c r="H63" s="99">
        <v>66.839500000000001</v>
      </c>
      <c r="I63" s="97">
        <f t="shared" si="0"/>
        <v>66.64331110135079</v>
      </c>
      <c r="J63" s="1">
        <f t="shared" si="1"/>
        <v>0.1961888986492113</v>
      </c>
      <c r="K63" s="1">
        <f t="shared" si="2"/>
        <v>0.1961888986492113</v>
      </c>
      <c r="L63" s="1">
        <f t="shared" si="3"/>
        <v>3.84900839531905E-2</v>
      </c>
      <c r="M63" s="30">
        <f t="shared" si="4"/>
        <v>2.9352239117469655E-3</v>
      </c>
    </row>
    <row r="64" spans="7:13" x14ac:dyDescent="0.3">
      <c r="G64" s="43">
        <v>43552</v>
      </c>
      <c r="H64" s="99">
        <v>68.280900000000003</v>
      </c>
      <c r="I64" s="97">
        <f t="shared" si="0"/>
        <v>66.662929991215705</v>
      </c>
      <c r="J64" s="1">
        <f t="shared" si="1"/>
        <v>1.6179700087842974</v>
      </c>
      <c r="K64" s="1">
        <f t="shared" si="2"/>
        <v>1.6179700087842974</v>
      </c>
      <c r="L64" s="1">
        <f t="shared" si="3"/>
        <v>2.6178269493254596</v>
      </c>
      <c r="M64" s="30">
        <f t="shared" si="4"/>
        <v>2.3695792070466227E-2</v>
      </c>
    </row>
    <row r="65" spans="7:13" x14ac:dyDescent="0.3">
      <c r="G65" s="43">
        <v>43553</v>
      </c>
      <c r="H65" s="99">
        <v>68.085099999999997</v>
      </c>
      <c r="I65" s="97">
        <f t="shared" si="0"/>
        <v>66.824726992094142</v>
      </c>
      <c r="J65" s="1">
        <f t="shared" si="1"/>
        <v>1.260373007905855</v>
      </c>
      <c r="K65" s="1">
        <f t="shared" si="2"/>
        <v>1.260373007905855</v>
      </c>
      <c r="L65" s="1">
        <f t="shared" si="3"/>
        <v>1.5885401190576525</v>
      </c>
      <c r="M65" s="30">
        <f t="shared" si="4"/>
        <v>1.8511730289091963E-2</v>
      </c>
    </row>
    <row r="66" spans="7:13" x14ac:dyDescent="0.3">
      <c r="G66" s="43">
        <v>43556</v>
      </c>
      <c r="H66" s="99">
        <v>68.414100000000005</v>
      </c>
      <c r="I66" s="97">
        <f t="shared" si="0"/>
        <v>66.950764292884728</v>
      </c>
      <c r="J66" s="1">
        <f t="shared" si="1"/>
        <v>1.4633357071152773</v>
      </c>
      <c r="K66" s="1">
        <f t="shared" si="2"/>
        <v>1.4633357071152773</v>
      </c>
      <c r="L66" s="1">
        <f t="shared" si="3"/>
        <v>2.1413513917185685</v>
      </c>
      <c r="M66" s="30">
        <f t="shared" si="4"/>
        <v>2.1389387671770545E-2</v>
      </c>
    </row>
    <row r="67" spans="7:13" x14ac:dyDescent="0.3">
      <c r="G67" s="43">
        <v>43557</v>
      </c>
      <c r="H67" s="99">
        <v>67.991100000000003</v>
      </c>
      <c r="I67" s="97">
        <f t="shared" si="0"/>
        <v>67.097097863596261</v>
      </c>
      <c r="J67" s="1">
        <f t="shared" si="1"/>
        <v>0.89400213640374204</v>
      </c>
      <c r="K67" s="1">
        <f t="shared" si="2"/>
        <v>0.89400213640374204</v>
      </c>
      <c r="L67" s="1">
        <f t="shared" si="3"/>
        <v>0.79923981989445503</v>
      </c>
      <c r="M67" s="30">
        <f t="shared" si="4"/>
        <v>1.314881118857824E-2</v>
      </c>
    </row>
    <row r="68" spans="7:13" x14ac:dyDescent="0.3">
      <c r="G68" s="43">
        <v>43558</v>
      </c>
      <c r="H68" s="99">
        <v>68.508099999999999</v>
      </c>
      <c r="I68" s="97">
        <f t="shared" si="0"/>
        <v>67.186498077236635</v>
      </c>
      <c r="J68" s="1">
        <f t="shared" si="1"/>
        <v>1.3216019227633637</v>
      </c>
      <c r="K68" s="1">
        <f t="shared" si="2"/>
        <v>1.3216019227633637</v>
      </c>
      <c r="L68" s="1">
        <f t="shared" si="3"/>
        <v>1.74663164225182</v>
      </c>
      <c r="M68" s="30">
        <f t="shared" si="4"/>
        <v>1.9291177579926516E-2</v>
      </c>
    </row>
    <row r="69" spans="7:13" x14ac:dyDescent="0.3">
      <c r="G69" s="43">
        <v>43559</v>
      </c>
      <c r="H69" s="99">
        <v>70.153199999999998</v>
      </c>
      <c r="I69" s="97">
        <f t="shared" si="0"/>
        <v>67.318658269512966</v>
      </c>
      <c r="J69" s="1">
        <f t="shared" si="1"/>
        <v>2.8345417304870324</v>
      </c>
      <c r="K69" s="1">
        <f t="shared" si="2"/>
        <v>2.8345417304870324</v>
      </c>
      <c r="L69" s="1">
        <f t="shared" si="3"/>
        <v>8.0346268218724202</v>
      </c>
      <c r="M69" s="30">
        <f t="shared" si="4"/>
        <v>4.0405024011549474E-2</v>
      </c>
    </row>
    <row r="70" spans="7:13" x14ac:dyDescent="0.3">
      <c r="G70" s="43">
        <v>43560</v>
      </c>
      <c r="H70" s="99">
        <v>69.855500000000006</v>
      </c>
      <c r="I70" s="97">
        <f t="shared" ref="I70:I133" si="5">alpha*H69+(1-alpha)*I69</f>
        <v>67.602112442561676</v>
      </c>
      <c r="J70" s="1">
        <f t="shared" ref="J70:J133" si="6">H70-I70</f>
        <v>2.2533875574383302</v>
      </c>
      <c r="K70" s="1">
        <f t="shared" ref="K70:K133" si="7">ABS(J70)</f>
        <v>2.2533875574383302</v>
      </c>
      <c r="L70" s="1">
        <f t="shared" ref="L70:L133" si="8">J70^2</f>
        <v>5.0777554840178842</v>
      </c>
      <c r="M70" s="30">
        <f t="shared" ref="M70:M133" si="9">K70/H70</f>
        <v>3.2257840219285953E-2</v>
      </c>
    </row>
    <row r="71" spans="7:13" x14ac:dyDescent="0.3">
      <c r="G71" s="43">
        <v>43563</v>
      </c>
      <c r="H71" s="99">
        <v>70.372600000000006</v>
      </c>
      <c r="I71" s="97">
        <f t="shared" si="5"/>
        <v>67.827451198305511</v>
      </c>
      <c r="J71" s="1">
        <f t="shared" si="6"/>
        <v>2.545148801694495</v>
      </c>
      <c r="K71" s="1">
        <f t="shared" si="7"/>
        <v>2.545148801694495</v>
      </c>
      <c r="L71" s="1">
        <f t="shared" si="8"/>
        <v>6.4777824227669241</v>
      </c>
      <c r="M71" s="30">
        <f t="shared" si="9"/>
        <v>3.6166758108901687E-2</v>
      </c>
    </row>
    <row r="72" spans="7:13" x14ac:dyDescent="0.3">
      <c r="G72" s="43">
        <v>43564</v>
      </c>
      <c r="H72" s="99">
        <v>69.479500000000002</v>
      </c>
      <c r="I72" s="97">
        <f t="shared" si="5"/>
        <v>68.081966078474963</v>
      </c>
      <c r="J72" s="1">
        <f t="shared" si="6"/>
        <v>1.3975339215250386</v>
      </c>
      <c r="K72" s="1">
        <f t="shared" si="7"/>
        <v>1.3975339215250386</v>
      </c>
      <c r="L72" s="1">
        <f t="shared" si="8"/>
        <v>1.9531010618131528</v>
      </c>
      <c r="M72" s="30">
        <f t="shared" si="9"/>
        <v>2.0114334753776851E-2</v>
      </c>
    </row>
    <row r="73" spans="7:13" x14ac:dyDescent="0.3">
      <c r="G73" s="43">
        <v>43565</v>
      </c>
      <c r="H73" s="99">
        <v>69.996600000000001</v>
      </c>
      <c r="I73" s="97">
        <f t="shared" si="5"/>
        <v>68.221719470627477</v>
      </c>
      <c r="J73" s="1">
        <f t="shared" si="6"/>
        <v>1.7748805293725241</v>
      </c>
      <c r="K73" s="1">
        <f t="shared" si="7"/>
        <v>1.7748805293725241</v>
      </c>
      <c r="L73" s="1">
        <f t="shared" si="8"/>
        <v>3.1502008935456911</v>
      </c>
      <c r="M73" s="30">
        <f t="shared" si="9"/>
        <v>2.5356667743469313E-2</v>
      </c>
    </row>
    <row r="74" spans="7:13" x14ac:dyDescent="0.3">
      <c r="G74" s="43">
        <v>43566</v>
      </c>
      <c r="H74" s="99">
        <v>69.957400000000007</v>
      </c>
      <c r="I74" s="97">
        <f t="shared" si="5"/>
        <v>68.399207523564726</v>
      </c>
      <c r="J74" s="1">
        <f t="shared" si="6"/>
        <v>1.5581924764352806</v>
      </c>
      <c r="K74" s="1">
        <f t="shared" si="7"/>
        <v>1.5581924764352806</v>
      </c>
      <c r="L74" s="1">
        <f t="shared" si="8"/>
        <v>2.4279637936195124</v>
      </c>
      <c r="M74" s="30">
        <f t="shared" si="9"/>
        <v>2.2273447504270891E-2</v>
      </c>
    </row>
    <row r="75" spans="7:13" x14ac:dyDescent="0.3">
      <c r="G75" s="43">
        <v>43567</v>
      </c>
      <c r="H75" s="99">
        <v>71.061999999999998</v>
      </c>
      <c r="I75" s="97">
        <f t="shared" si="5"/>
        <v>68.555026771208261</v>
      </c>
      <c r="J75" s="1">
        <f t="shared" si="6"/>
        <v>2.5069732287917361</v>
      </c>
      <c r="K75" s="1">
        <f t="shared" si="7"/>
        <v>2.5069732287917361</v>
      </c>
      <c r="L75" s="1">
        <f t="shared" si="8"/>
        <v>6.2849147698784629</v>
      </c>
      <c r="M75" s="30">
        <f t="shared" si="9"/>
        <v>3.5278675365057785E-2</v>
      </c>
    </row>
    <row r="76" spans="7:13" x14ac:dyDescent="0.3">
      <c r="G76" s="43">
        <v>43570</v>
      </c>
      <c r="H76" s="99">
        <v>71.445800000000006</v>
      </c>
      <c r="I76" s="97">
        <f t="shared" si="5"/>
        <v>68.805724094087438</v>
      </c>
      <c r="J76" s="1">
        <f t="shared" si="6"/>
        <v>2.6400759059125676</v>
      </c>
      <c r="K76" s="1">
        <f t="shared" si="7"/>
        <v>2.6400759059125676</v>
      </c>
      <c r="L76" s="1">
        <f t="shared" si="8"/>
        <v>6.9700007889800641</v>
      </c>
      <c r="M76" s="30">
        <f t="shared" si="9"/>
        <v>3.6952149824238334E-2</v>
      </c>
    </row>
    <row r="77" spans="7:13" x14ac:dyDescent="0.3">
      <c r="G77" s="43">
        <v>43571</v>
      </c>
      <c r="H77" s="99">
        <v>73.1066</v>
      </c>
      <c r="I77" s="97">
        <f t="shared" si="5"/>
        <v>69.0697316846787</v>
      </c>
      <c r="J77" s="1">
        <f t="shared" si="6"/>
        <v>4.0368683153212999</v>
      </c>
      <c r="K77" s="1">
        <f t="shared" si="7"/>
        <v>4.0368683153212999</v>
      </c>
      <c r="L77" s="1">
        <f t="shared" si="8"/>
        <v>16.296305795245029</v>
      </c>
      <c r="M77" s="30">
        <f t="shared" si="9"/>
        <v>5.5218931195286057E-2</v>
      </c>
    </row>
    <row r="78" spans="7:13" x14ac:dyDescent="0.3">
      <c r="G78" s="43">
        <v>43572</v>
      </c>
      <c r="H78" s="99">
        <v>74.814499999999995</v>
      </c>
      <c r="I78" s="97">
        <f t="shared" si="5"/>
        <v>69.473418516210828</v>
      </c>
      <c r="J78" s="1">
        <f t="shared" si="6"/>
        <v>5.3410814837891678</v>
      </c>
      <c r="K78" s="1">
        <f t="shared" si="7"/>
        <v>5.3410814837891678</v>
      </c>
      <c r="L78" s="1">
        <f t="shared" si="8"/>
        <v>28.527151416475498</v>
      </c>
      <c r="M78" s="30">
        <f t="shared" si="9"/>
        <v>7.1390993507798192E-2</v>
      </c>
    </row>
    <row r="79" spans="7:13" x14ac:dyDescent="0.3">
      <c r="G79" s="43">
        <v>43573</v>
      </c>
      <c r="H79" s="99">
        <v>74.8536</v>
      </c>
      <c r="I79" s="97">
        <f t="shared" si="5"/>
        <v>70.007526664589747</v>
      </c>
      <c r="J79" s="1">
        <f t="shared" si="6"/>
        <v>4.846073335410253</v>
      </c>
      <c r="K79" s="1">
        <f t="shared" si="7"/>
        <v>4.846073335410253</v>
      </c>
      <c r="L79" s="1">
        <f t="shared" si="8"/>
        <v>23.484426772174253</v>
      </c>
      <c r="M79" s="30">
        <f t="shared" si="9"/>
        <v>6.4740684955837166E-2</v>
      </c>
    </row>
    <row r="80" spans="7:13" x14ac:dyDescent="0.3">
      <c r="G80" s="43">
        <v>43577</v>
      </c>
      <c r="H80" s="99">
        <v>74.305300000000003</v>
      </c>
      <c r="I80" s="97">
        <f t="shared" si="5"/>
        <v>70.492133998130782</v>
      </c>
      <c r="J80" s="1">
        <f t="shared" si="6"/>
        <v>3.8131660018692202</v>
      </c>
      <c r="K80" s="1">
        <f t="shared" si="7"/>
        <v>3.8131660018692202</v>
      </c>
      <c r="L80" s="1">
        <f t="shared" si="8"/>
        <v>14.540234957811293</v>
      </c>
      <c r="M80" s="30">
        <f t="shared" si="9"/>
        <v>5.1317550724769567E-2</v>
      </c>
    </row>
    <row r="81" spans="7:13" x14ac:dyDescent="0.3">
      <c r="G81" s="43">
        <v>43578</v>
      </c>
      <c r="H81" s="99">
        <v>74.101600000000005</v>
      </c>
      <c r="I81" s="97">
        <f t="shared" si="5"/>
        <v>70.873450598317703</v>
      </c>
      <c r="J81" s="1">
        <f t="shared" si="6"/>
        <v>3.2281494016823018</v>
      </c>
      <c r="K81" s="1">
        <f t="shared" si="7"/>
        <v>3.2281494016823018</v>
      </c>
      <c r="L81" s="1">
        <f t="shared" si="8"/>
        <v>10.420948559581802</v>
      </c>
      <c r="M81" s="30">
        <f t="shared" si="9"/>
        <v>4.3563828604001827E-2</v>
      </c>
    </row>
    <row r="82" spans="7:13" x14ac:dyDescent="0.3">
      <c r="G82" s="43">
        <v>43579</v>
      </c>
      <c r="H82" s="99">
        <v>74.211299999999994</v>
      </c>
      <c r="I82" s="97">
        <f t="shared" si="5"/>
        <v>71.196265538485932</v>
      </c>
      <c r="J82" s="1">
        <f t="shared" si="6"/>
        <v>3.0150344615140625</v>
      </c>
      <c r="K82" s="1">
        <f t="shared" si="7"/>
        <v>3.0150344615140625</v>
      </c>
      <c r="L82" s="1">
        <f t="shared" si="8"/>
        <v>9.090432804117393</v>
      </c>
      <c r="M82" s="30">
        <f t="shared" si="9"/>
        <v>4.0627700384093295E-2</v>
      </c>
    </row>
    <row r="83" spans="7:13" x14ac:dyDescent="0.3">
      <c r="G83" s="43">
        <v>43580</v>
      </c>
      <c r="H83" s="99">
        <v>73.647199999999998</v>
      </c>
      <c r="I83" s="97">
        <f t="shared" si="5"/>
        <v>71.497768984637347</v>
      </c>
      <c r="J83" s="1">
        <f t="shared" si="6"/>
        <v>2.1494310153626515</v>
      </c>
      <c r="K83" s="1">
        <f t="shared" si="7"/>
        <v>2.1494310153626515</v>
      </c>
      <c r="L83" s="1">
        <f t="shared" si="8"/>
        <v>4.6200536898029192</v>
      </c>
      <c r="M83" s="30">
        <f t="shared" si="9"/>
        <v>2.9185508958421386E-2</v>
      </c>
    </row>
    <row r="84" spans="7:13" x14ac:dyDescent="0.3">
      <c r="G84" s="43">
        <v>43581</v>
      </c>
      <c r="H84" s="99">
        <v>74.046700000000001</v>
      </c>
      <c r="I84" s="97">
        <f t="shared" si="5"/>
        <v>71.712712086173624</v>
      </c>
      <c r="J84" s="1">
        <f t="shared" si="6"/>
        <v>2.3339879138263768</v>
      </c>
      <c r="K84" s="1">
        <f t="shared" si="7"/>
        <v>2.3339879138263768</v>
      </c>
      <c r="L84" s="1">
        <f t="shared" si="8"/>
        <v>5.4474995818876026</v>
      </c>
      <c r="M84" s="30">
        <f t="shared" si="9"/>
        <v>3.1520485231973559E-2</v>
      </c>
    </row>
    <row r="85" spans="7:13" x14ac:dyDescent="0.3">
      <c r="G85" s="43">
        <v>43584</v>
      </c>
      <c r="H85" s="99">
        <v>74.023200000000003</v>
      </c>
      <c r="I85" s="97">
        <f t="shared" si="5"/>
        <v>71.946110877556265</v>
      </c>
      <c r="J85" s="1">
        <f t="shared" si="6"/>
        <v>2.0770891224437378</v>
      </c>
      <c r="K85" s="1">
        <f t="shared" si="7"/>
        <v>2.0770891224437378</v>
      </c>
      <c r="L85" s="1">
        <f t="shared" si="8"/>
        <v>4.314299222574097</v>
      </c>
      <c r="M85" s="30">
        <f t="shared" si="9"/>
        <v>2.8059974743644394E-2</v>
      </c>
    </row>
    <row r="86" spans="7:13" x14ac:dyDescent="0.3">
      <c r="G86" s="43">
        <v>43585</v>
      </c>
      <c r="H86" s="99">
        <v>73.960599999999999</v>
      </c>
      <c r="I86" s="97">
        <f t="shared" si="5"/>
        <v>72.15381978980065</v>
      </c>
      <c r="J86" s="1">
        <f t="shared" si="6"/>
        <v>1.8067802101993493</v>
      </c>
      <c r="K86" s="1">
        <f t="shared" si="7"/>
        <v>1.8067802101993493</v>
      </c>
      <c r="L86" s="1">
        <f t="shared" si="8"/>
        <v>3.2644547279680047</v>
      </c>
      <c r="M86" s="30">
        <f t="shared" si="9"/>
        <v>2.4428955554705468E-2</v>
      </c>
    </row>
    <row r="87" spans="7:13" x14ac:dyDescent="0.3">
      <c r="G87" s="43">
        <v>43586</v>
      </c>
      <c r="H87" s="99">
        <v>72.863799999999998</v>
      </c>
      <c r="I87" s="97">
        <f t="shared" si="5"/>
        <v>72.334497810820594</v>
      </c>
      <c r="J87" s="1">
        <f t="shared" si="6"/>
        <v>0.52930218917940408</v>
      </c>
      <c r="K87" s="1">
        <f t="shared" si="7"/>
        <v>0.52930218917940408</v>
      </c>
      <c r="L87" s="1">
        <f t="shared" si="8"/>
        <v>0.28016080747010969</v>
      </c>
      <c r="M87" s="30">
        <f t="shared" si="9"/>
        <v>7.2642682536376646E-3</v>
      </c>
    </row>
    <row r="88" spans="7:13" x14ac:dyDescent="0.3">
      <c r="G88" s="43">
        <v>43587</v>
      </c>
      <c r="H88" s="99">
        <v>73.553200000000004</v>
      </c>
      <c r="I88" s="97">
        <f t="shared" si="5"/>
        <v>72.38742802973853</v>
      </c>
      <c r="J88" s="1">
        <f t="shared" si="6"/>
        <v>1.1657719702614742</v>
      </c>
      <c r="K88" s="1">
        <f t="shared" si="7"/>
        <v>1.1657719702614742</v>
      </c>
      <c r="L88" s="1">
        <f t="shared" si="8"/>
        <v>1.3590242866473194</v>
      </c>
      <c r="M88" s="30">
        <f t="shared" si="9"/>
        <v>1.5849371206983164E-2</v>
      </c>
    </row>
    <row r="89" spans="7:13" x14ac:dyDescent="0.3">
      <c r="G89" s="43">
        <v>43588</v>
      </c>
      <c r="H89" s="99">
        <v>74.712599999999995</v>
      </c>
      <c r="I89" s="97">
        <f t="shared" si="5"/>
        <v>72.50400522676469</v>
      </c>
      <c r="J89" s="1">
        <f t="shared" si="6"/>
        <v>2.2085947732353048</v>
      </c>
      <c r="K89" s="1">
        <f t="shared" si="7"/>
        <v>2.2085947732353048</v>
      </c>
      <c r="L89" s="1">
        <f t="shared" si="8"/>
        <v>4.8778908723623076</v>
      </c>
      <c r="M89" s="30">
        <f t="shared" si="9"/>
        <v>2.9561208862163877E-2</v>
      </c>
    </row>
    <row r="90" spans="7:13" x14ac:dyDescent="0.3">
      <c r="G90" s="43">
        <v>43591</v>
      </c>
      <c r="H90" s="99">
        <v>73.529700000000005</v>
      </c>
      <c r="I90" s="97">
        <f t="shared" si="5"/>
        <v>72.724864704088219</v>
      </c>
      <c r="J90" s="1">
        <f t="shared" si="6"/>
        <v>0.80483529591178637</v>
      </c>
      <c r="K90" s="1">
        <f t="shared" si="7"/>
        <v>0.80483529591178637</v>
      </c>
      <c r="L90" s="1">
        <f t="shared" si="8"/>
        <v>0.64775985354541277</v>
      </c>
      <c r="M90" s="30">
        <f t="shared" si="9"/>
        <v>1.0945717117189195E-2</v>
      </c>
    </row>
    <row r="91" spans="7:13" x14ac:dyDescent="0.3">
      <c r="G91" s="43">
        <v>43592</v>
      </c>
      <c r="H91" s="99">
        <v>73.357299999999995</v>
      </c>
      <c r="I91" s="97">
        <f t="shared" si="5"/>
        <v>72.805348233679396</v>
      </c>
      <c r="J91" s="1">
        <f t="shared" si="6"/>
        <v>0.55195176632059884</v>
      </c>
      <c r="K91" s="1">
        <f t="shared" si="7"/>
        <v>0.55195176632059884</v>
      </c>
      <c r="L91" s="1">
        <f t="shared" si="8"/>
        <v>0.30465075234442895</v>
      </c>
      <c r="M91" s="30">
        <f t="shared" si="9"/>
        <v>7.524155964308922E-3</v>
      </c>
    </row>
    <row r="92" spans="7:13" x14ac:dyDescent="0.3">
      <c r="G92" s="43">
        <v>43593</v>
      </c>
      <c r="H92" s="99">
        <v>73.42</v>
      </c>
      <c r="I92" s="97">
        <f t="shared" si="5"/>
        <v>72.86054341031145</v>
      </c>
      <c r="J92" s="1">
        <f t="shared" si="6"/>
        <v>0.55945658968855128</v>
      </c>
      <c r="K92" s="1">
        <f t="shared" si="7"/>
        <v>0.55945658968855128</v>
      </c>
      <c r="L92" s="1">
        <f t="shared" si="8"/>
        <v>0.312991675745944</v>
      </c>
      <c r="M92" s="30">
        <f t="shared" si="9"/>
        <v>7.6199481025408782E-3</v>
      </c>
    </row>
    <row r="93" spans="7:13" x14ac:dyDescent="0.3">
      <c r="G93" s="43">
        <v>43594</v>
      </c>
      <c r="H93" s="99">
        <v>73.670699999999997</v>
      </c>
      <c r="I93" s="97">
        <f t="shared" si="5"/>
        <v>72.916489069280303</v>
      </c>
      <c r="J93" s="1">
        <f t="shared" si="6"/>
        <v>0.75421093071969381</v>
      </c>
      <c r="K93" s="1">
        <f t="shared" si="7"/>
        <v>0.75421093071969381</v>
      </c>
      <c r="L93" s="1">
        <f t="shared" si="8"/>
        <v>0.56883412801706679</v>
      </c>
      <c r="M93" s="30">
        <f t="shared" si="9"/>
        <v>1.0237596910572234E-2</v>
      </c>
    </row>
    <row r="94" spans="7:13" x14ac:dyDescent="0.3">
      <c r="G94" s="43">
        <v>43595</v>
      </c>
      <c r="H94" s="99">
        <v>72.785499999999999</v>
      </c>
      <c r="I94" s="97">
        <f t="shared" si="5"/>
        <v>72.991910162352269</v>
      </c>
      <c r="J94" s="1">
        <f t="shared" si="6"/>
        <v>-0.20641016235227028</v>
      </c>
      <c r="K94" s="1">
        <f t="shared" si="7"/>
        <v>0.20641016235227028</v>
      </c>
      <c r="L94" s="1">
        <f t="shared" si="8"/>
        <v>4.2605155122290572E-2</v>
      </c>
      <c r="M94" s="30">
        <f t="shared" si="9"/>
        <v>2.8358692645138149E-3</v>
      </c>
    </row>
    <row r="95" spans="7:13" x14ac:dyDescent="0.3">
      <c r="G95" s="43">
        <v>43598</v>
      </c>
      <c r="H95" s="99">
        <v>70.599800000000002</v>
      </c>
      <c r="I95" s="97">
        <f t="shared" si="5"/>
        <v>72.971269146117038</v>
      </c>
      <c r="J95" s="1">
        <f t="shared" si="6"/>
        <v>-2.3714691461170361</v>
      </c>
      <c r="K95" s="1">
        <f t="shared" si="7"/>
        <v>2.3714691461170361</v>
      </c>
      <c r="L95" s="1">
        <f t="shared" si="8"/>
        <v>5.6238659109850646</v>
      </c>
      <c r="M95" s="30">
        <f t="shared" si="9"/>
        <v>3.3590309690920313E-2</v>
      </c>
    </row>
    <row r="96" spans="7:13" x14ac:dyDescent="0.3">
      <c r="G96" s="43">
        <v>43599</v>
      </c>
      <c r="H96" s="99">
        <v>70.78</v>
      </c>
      <c r="I96" s="97">
        <f t="shared" si="5"/>
        <v>72.734122231505339</v>
      </c>
      <c r="J96" s="1">
        <f t="shared" si="6"/>
        <v>-1.9541222315053375</v>
      </c>
      <c r="K96" s="1">
        <f t="shared" si="7"/>
        <v>1.9541222315053375</v>
      </c>
      <c r="L96" s="1">
        <f t="shared" si="8"/>
        <v>3.8185936956633997</v>
      </c>
      <c r="M96" s="30">
        <f t="shared" si="9"/>
        <v>2.7608395471960121E-2</v>
      </c>
    </row>
    <row r="97" spans="7:13" x14ac:dyDescent="0.3">
      <c r="G97" s="43">
        <v>43600</v>
      </c>
      <c r="H97" s="99">
        <v>71.054100000000005</v>
      </c>
      <c r="I97" s="97">
        <f t="shared" si="5"/>
        <v>72.538710008354812</v>
      </c>
      <c r="J97" s="1">
        <f t="shared" si="6"/>
        <v>-1.4846100083548066</v>
      </c>
      <c r="K97" s="1">
        <f t="shared" si="7"/>
        <v>1.4846100083548066</v>
      </c>
      <c r="L97" s="1">
        <f t="shared" si="8"/>
        <v>2.2040668769072589</v>
      </c>
      <c r="M97" s="30">
        <f t="shared" si="9"/>
        <v>2.0894079417722644E-2</v>
      </c>
    </row>
    <row r="98" spans="7:13" x14ac:dyDescent="0.3">
      <c r="G98" s="43">
        <v>43601</v>
      </c>
      <c r="H98" s="99">
        <v>71.524199999999993</v>
      </c>
      <c r="I98" s="97">
        <f t="shared" si="5"/>
        <v>72.390249007519344</v>
      </c>
      <c r="J98" s="1">
        <f t="shared" si="6"/>
        <v>-0.86604900751935077</v>
      </c>
      <c r="K98" s="1">
        <f t="shared" si="7"/>
        <v>0.86604900751935077</v>
      </c>
      <c r="L98" s="1">
        <f t="shared" si="8"/>
        <v>0.75004088342525244</v>
      </c>
      <c r="M98" s="30">
        <f t="shared" si="9"/>
        <v>1.2108475278567964E-2</v>
      </c>
    </row>
    <row r="99" spans="7:13" x14ac:dyDescent="0.3">
      <c r="G99" s="43">
        <v>43602</v>
      </c>
      <c r="H99" s="99">
        <v>71.132499999999993</v>
      </c>
      <c r="I99" s="97">
        <f t="shared" si="5"/>
        <v>72.303644106767422</v>
      </c>
      <c r="J99" s="1">
        <f t="shared" si="6"/>
        <v>-1.1711441067674286</v>
      </c>
      <c r="K99" s="1">
        <f t="shared" si="7"/>
        <v>1.1711441067674286</v>
      </c>
      <c r="L99" s="1">
        <f t="shared" si="8"/>
        <v>1.3715785188160783</v>
      </c>
      <c r="M99" s="30">
        <f t="shared" si="9"/>
        <v>1.6464261860154341E-2</v>
      </c>
    </row>
    <row r="100" spans="7:13" x14ac:dyDescent="0.3">
      <c r="G100" s="43">
        <v>43605</v>
      </c>
      <c r="H100" s="99">
        <v>70.983599999999996</v>
      </c>
      <c r="I100" s="97">
        <f t="shared" si="5"/>
        <v>72.186529696090673</v>
      </c>
      <c r="J100" s="1">
        <f t="shared" si="6"/>
        <v>-1.2029296960906777</v>
      </c>
      <c r="K100" s="1">
        <f t="shared" si="7"/>
        <v>1.2029296960906777</v>
      </c>
      <c r="L100" s="1">
        <f t="shared" si="8"/>
        <v>1.4470398537368101</v>
      </c>
      <c r="M100" s="30">
        <f t="shared" si="9"/>
        <v>1.6946586198652615E-2</v>
      </c>
    </row>
    <row r="101" spans="7:13" x14ac:dyDescent="0.3">
      <c r="G101" s="43">
        <v>43606</v>
      </c>
      <c r="H101" s="99">
        <v>72.150899999999993</v>
      </c>
      <c r="I101" s="97">
        <f t="shared" si="5"/>
        <v>72.066236726481606</v>
      </c>
      <c r="J101" s="1">
        <f t="shared" si="6"/>
        <v>8.4663273518387427E-2</v>
      </c>
      <c r="K101" s="1">
        <f t="shared" si="7"/>
        <v>8.4663273518387427E-2</v>
      </c>
      <c r="L101" s="1">
        <f t="shared" si="8"/>
        <v>7.1678698828492819E-3</v>
      </c>
      <c r="M101" s="30">
        <f t="shared" si="9"/>
        <v>1.1734195071494249E-3</v>
      </c>
    </row>
    <row r="102" spans="7:13" x14ac:dyDescent="0.3">
      <c r="G102" s="43">
        <v>43607</v>
      </c>
      <c r="H102" s="99">
        <v>70.764300000000006</v>
      </c>
      <c r="I102" s="97">
        <f t="shared" si="5"/>
        <v>72.074703053833446</v>
      </c>
      <c r="J102" s="1">
        <f t="shared" si="6"/>
        <v>-1.3104030538334399</v>
      </c>
      <c r="K102" s="1">
        <f t="shared" si="7"/>
        <v>1.3104030538334399</v>
      </c>
      <c r="L102" s="1">
        <f t="shared" si="8"/>
        <v>1.7171561634960053</v>
      </c>
      <c r="M102" s="30">
        <f t="shared" si="9"/>
        <v>1.851785510255086E-2</v>
      </c>
    </row>
    <row r="103" spans="7:13" x14ac:dyDescent="0.3">
      <c r="G103" s="43">
        <v>43608</v>
      </c>
      <c r="H103" s="99">
        <v>69.9602</v>
      </c>
      <c r="I103" s="97">
        <f t="shared" si="5"/>
        <v>71.943662748450109</v>
      </c>
      <c r="J103" s="1">
        <f t="shared" si="6"/>
        <v>-1.9834627484501084</v>
      </c>
      <c r="K103" s="1">
        <f t="shared" si="7"/>
        <v>1.9834627484501084</v>
      </c>
      <c r="L103" s="1">
        <f t="shared" si="8"/>
        <v>3.9341244744892578</v>
      </c>
      <c r="M103" s="30">
        <f t="shared" si="9"/>
        <v>2.8351301860916757E-2</v>
      </c>
    </row>
    <row r="104" spans="7:13" x14ac:dyDescent="0.3">
      <c r="G104" s="43">
        <v>43609</v>
      </c>
      <c r="H104" s="99">
        <v>69.918599999999998</v>
      </c>
      <c r="I104" s="97">
        <f t="shared" si="5"/>
        <v>71.745316473605101</v>
      </c>
      <c r="J104" s="1">
        <f t="shared" si="6"/>
        <v>-1.8267164736051029</v>
      </c>
      <c r="K104" s="1">
        <f t="shared" si="7"/>
        <v>1.8267164736051029</v>
      </c>
      <c r="L104" s="1">
        <f t="shared" si="8"/>
        <v>3.3368930749402628</v>
      </c>
      <c r="M104" s="30">
        <f t="shared" si="9"/>
        <v>2.6126330813332977E-2</v>
      </c>
    </row>
    <row r="105" spans="7:13" x14ac:dyDescent="0.3">
      <c r="G105" s="43">
        <v>43613</v>
      </c>
      <c r="H105" s="99">
        <v>68.845399999999998</v>
      </c>
      <c r="I105" s="97">
        <f t="shared" si="5"/>
        <v>71.562644826244593</v>
      </c>
      <c r="J105" s="1">
        <f t="shared" si="6"/>
        <v>-2.7172448262445954</v>
      </c>
      <c r="K105" s="1">
        <f t="shared" si="7"/>
        <v>2.7172448262445954</v>
      </c>
      <c r="L105" s="1">
        <f t="shared" si="8"/>
        <v>7.3834194457530211</v>
      </c>
      <c r="M105" s="30">
        <f t="shared" si="9"/>
        <v>3.9468792776926206E-2</v>
      </c>
    </row>
    <row r="106" spans="7:13" x14ac:dyDescent="0.3">
      <c r="G106" s="43">
        <v>43614</v>
      </c>
      <c r="H106" s="99">
        <v>68.412700000000001</v>
      </c>
      <c r="I106" s="97">
        <f t="shared" si="5"/>
        <v>71.290920343620144</v>
      </c>
      <c r="J106" s="1">
        <f t="shared" si="6"/>
        <v>-2.8782203436201428</v>
      </c>
      <c r="K106" s="1">
        <f t="shared" si="7"/>
        <v>2.8782203436201428</v>
      </c>
      <c r="L106" s="1">
        <f t="shared" si="8"/>
        <v>8.2841523464288525</v>
      </c>
      <c r="M106" s="30">
        <f t="shared" si="9"/>
        <v>4.2071433280957228E-2</v>
      </c>
    </row>
    <row r="107" spans="7:13" x14ac:dyDescent="0.3">
      <c r="G107" s="43">
        <v>43615</v>
      </c>
      <c r="H107" s="99">
        <v>68.828699999999998</v>
      </c>
      <c r="I107" s="97">
        <f t="shared" si="5"/>
        <v>71.003098309258121</v>
      </c>
      <c r="J107" s="1">
        <f t="shared" si="6"/>
        <v>-2.1743983092581232</v>
      </c>
      <c r="K107" s="1">
        <f t="shared" si="7"/>
        <v>2.1743983092581232</v>
      </c>
      <c r="L107" s="1">
        <f t="shared" si="8"/>
        <v>4.7280080073045845</v>
      </c>
      <c r="M107" s="30">
        <f t="shared" si="9"/>
        <v>3.1591448178712123E-2</v>
      </c>
    </row>
    <row r="108" spans="7:13" x14ac:dyDescent="0.3">
      <c r="G108" s="43">
        <v>43616</v>
      </c>
      <c r="H108" s="99">
        <v>68.121600000000001</v>
      </c>
      <c r="I108" s="97">
        <f t="shared" si="5"/>
        <v>70.785658478332309</v>
      </c>
      <c r="J108" s="1">
        <f t="shared" si="6"/>
        <v>-2.6640584783323078</v>
      </c>
      <c r="K108" s="1">
        <f t="shared" si="7"/>
        <v>2.6640584783323078</v>
      </c>
      <c r="L108" s="1">
        <f t="shared" si="8"/>
        <v>7.0972075759742514</v>
      </c>
      <c r="M108" s="30">
        <f t="shared" si="9"/>
        <v>3.9107397335533922E-2</v>
      </c>
    </row>
    <row r="109" spans="7:13" x14ac:dyDescent="0.3">
      <c r="G109" s="43">
        <v>43619</v>
      </c>
      <c r="H109" s="99">
        <v>69.020099999999999</v>
      </c>
      <c r="I109" s="97">
        <f t="shared" si="5"/>
        <v>70.519252630499082</v>
      </c>
      <c r="J109" s="1">
        <f t="shared" si="6"/>
        <v>-1.4991526304990828</v>
      </c>
      <c r="K109" s="1">
        <f t="shared" si="7"/>
        <v>1.4991526304990828</v>
      </c>
      <c r="L109" s="1">
        <f t="shared" si="8"/>
        <v>2.2474586095323192</v>
      </c>
      <c r="M109" s="30">
        <f t="shared" si="9"/>
        <v>2.1720522434755713E-2</v>
      </c>
    </row>
    <row r="110" spans="7:13" x14ac:dyDescent="0.3">
      <c r="G110" s="43">
        <v>43620</v>
      </c>
      <c r="H110" s="99">
        <v>70.8005</v>
      </c>
      <c r="I110" s="97">
        <f t="shared" si="5"/>
        <v>70.369337367449177</v>
      </c>
      <c r="J110" s="1">
        <f t="shared" si="6"/>
        <v>0.43116263255082288</v>
      </c>
      <c r="K110" s="1">
        <f t="shared" si="7"/>
        <v>0.43116263255082288</v>
      </c>
      <c r="L110" s="1">
        <f t="shared" si="8"/>
        <v>0.1859012157081559</v>
      </c>
      <c r="M110" s="30">
        <f t="shared" si="9"/>
        <v>6.0898246841593331E-3</v>
      </c>
    </row>
    <row r="111" spans="7:13" x14ac:dyDescent="0.3">
      <c r="G111" s="43">
        <v>43621</v>
      </c>
      <c r="H111" s="99">
        <v>71.332899999999995</v>
      </c>
      <c r="I111" s="97">
        <f t="shared" si="5"/>
        <v>70.412453630704263</v>
      </c>
      <c r="J111" s="1">
        <f t="shared" si="6"/>
        <v>0.92044636929573187</v>
      </c>
      <c r="K111" s="1">
        <f t="shared" si="7"/>
        <v>0.92044636929573187</v>
      </c>
      <c r="L111" s="1">
        <f t="shared" si="8"/>
        <v>0.84722151874969476</v>
      </c>
      <c r="M111" s="30">
        <f t="shared" si="9"/>
        <v>1.2903532161116848E-2</v>
      </c>
    </row>
    <row r="112" spans="7:13" x14ac:dyDescent="0.3">
      <c r="G112" s="43">
        <v>43622</v>
      </c>
      <c r="H112" s="99">
        <v>70.268000000000001</v>
      </c>
      <c r="I112" s="97">
        <f t="shared" si="5"/>
        <v>70.504498267633835</v>
      </c>
      <c r="J112" s="1">
        <f t="shared" si="6"/>
        <v>-0.2364982676338343</v>
      </c>
      <c r="K112" s="1">
        <f t="shared" si="7"/>
        <v>0.2364982676338343</v>
      </c>
      <c r="L112" s="1">
        <f t="shared" si="8"/>
        <v>5.5931430593804718E-2</v>
      </c>
      <c r="M112" s="30">
        <f t="shared" si="9"/>
        <v>3.3656610069140191E-3</v>
      </c>
    </row>
    <row r="113" spans="7:13" x14ac:dyDescent="0.3">
      <c r="G113" s="43">
        <v>43623</v>
      </c>
      <c r="H113" s="99">
        <v>70.904200000000003</v>
      </c>
      <c r="I113" s="97">
        <f t="shared" si="5"/>
        <v>70.480848440870446</v>
      </c>
      <c r="J113" s="1">
        <f t="shared" si="6"/>
        <v>0.42335155912955713</v>
      </c>
      <c r="K113" s="1">
        <f t="shared" si="7"/>
        <v>0.42335155912955713</v>
      </c>
      <c r="L113" s="1">
        <f t="shared" si="8"/>
        <v>0.1792265426174269</v>
      </c>
      <c r="M113" s="30">
        <f t="shared" si="9"/>
        <v>5.9707543294975065E-3</v>
      </c>
    </row>
    <row r="114" spans="7:13" x14ac:dyDescent="0.3">
      <c r="G114" s="43">
        <v>43626</v>
      </c>
      <c r="H114" s="99">
        <v>71.724400000000003</v>
      </c>
      <c r="I114" s="97">
        <f t="shared" si="5"/>
        <v>70.523183596783397</v>
      </c>
      <c r="J114" s="1">
        <f t="shared" si="6"/>
        <v>1.2012164032166055</v>
      </c>
      <c r="K114" s="1">
        <f t="shared" si="7"/>
        <v>1.2012164032166055</v>
      </c>
      <c r="L114" s="1">
        <f t="shared" si="8"/>
        <v>1.4429208473566386</v>
      </c>
      <c r="M114" s="30">
        <f t="shared" si="9"/>
        <v>1.6747667505292555E-2</v>
      </c>
    </row>
    <row r="115" spans="7:13" x14ac:dyDescent="0.3">
      <c r="G115" s="43">
        <v>43627</v>
      </c>
      <c r="H115" s="99">
        <v>71.548699999999997</v>
      </c>
      <c r="I115" s="97">
        <f t="shared" si="5"/>
        <v>70.643305237105054</v>
      </c>
      <c r="J115" s="1">
        <f t="shared" si="6"/>
        <v>0.90539476289494303</v>
      </c>
      <c r="K115" s="1">
        <f t="shared" si="7"/>
        <v>0.90539476289494303</v>
      </c>
      <c r="L115" s="1">
        <f t="shared" si="8"/>
        <v>0.81973967667759007</v>
      </c>
      <c r="M115" s="30">
        <f t="shared" si="9"/>
        <v>1.2654244771672204E-2</v>
      </c>
    </row>
    <row r="116" spans="7:13" x14ac:dyDescent="0.3">
      <c r="G116" s="43">
        <v>43628</v>
      </c>
      <c r="H116" s="99">
        <v>70.954400000000007</v>
      </c>
      <c r="I116" s="97">
        <f t="shared" si="5"/>
        <v>70.733844713394546</v>
      </c>
      <c r="J116" s="1">
        <f t="shared" si="6"/>
        <v>0.22055528660546031</v>
      </c>
      <c r="K116" s="1">
        <f t="shared" si="7"/>
        <v>0.22055528660546031</v>
      </c>
      <c r="L116" s="1">
        <f t="shared" si="8"/>
        <v>4.8644634449616739E-2</v>
      </c>
      <c r="M116" s="30">
        <f t="shared" si="9"/>
        <v>3.1084088739452421E-3</v>
      </c>
    </row>
    <row r="117" spans="7:13" x14ac:dyDescent="0.3">
      <c r="G117" s="43">
        <v>43629</v>
      </c>
      <c r="H117" s="99">
        <v>72.678600000000003</v>
      </c>
      <c r="I117" s="97">
        <f t="shared" si="5"/>
        <v>70.755900242055091</v>
      </c>
      <c r="J117" s="1">
        <f t="shared" si="6"/>
        <v>1.9226997579449119</v>
      </c>
      <c r="K117" s="1">
        <f t="shared" si="7"/>
        <v>1.9226997579449119</v>
      </c>
      <c r="L117" s="1">
        <f t="shared" si="8"/>
        <v>3.6967743592014228</v>
      </c>
      <c r="M117" s="30">
        <f t="shared" si="9"/>
        <v>2.6454826564420775E-2</v>
      </c>
    </row>
    <row r="118" spans="7:13" x14ac:dyDescent="0.3">
      <c r="G118" s="43">
        <v>43630</v>
      </c>
      <c r="H118" s="99">
        <v>73.038600000000002</v>
      </c>
      <c r="I118" s="97">
        <f t="shared" si="5"/>
        <v>70.948170217849579</v>
      </c>
      <c r="J118" s="1">
        <f t="shared" si="6"/>
        <v>2.090429782150423</v>
      </c>
      <c r="K118" s="1">
        <f t="shared" si="7"/>
        <v>2.090429782150423</v>
      </c>
      <c r="L118" s="1">
        <f t="shared" si="8"/>
        <v>4.3698966741014651</v>
      </c>
      <c r="M118" s="30">
        <f t="shared" si="9"/>
        <v>2.8620890627016712E-2</v>
      </c>
    </row>
    <row r="119" spans="7:13" x14ac:dyDescent="0.3">
      <c r="G119" s="43">
        <v>43633</v>
      </c>
      <c r="H119" s="99">
        <v>72.971599999999995</v>
      </c>
      <c r="I119" s="97">
        <f t="shared" si="5"/>
        <v>71.157213196064617</v>
      </c>
      <c r="J119" s="1">
        <f t="shared" si="6"/>
        <v>1.8143868039353777</v>
      </c>
      <c r="K119" s="1">
        <f t="shared" si="7"/>
        <v>1.8143868039353777</v>
      </c>
      <c r="L119" s="1">
        <f t="shared" si="8"/>
        <v>3.2919994742948346</v>
      </c>
      <c r="M119" s="30">
        <f t="shared" si="9"/>
        <v>2.4864286981995432E-2</v>
      </c>
    </row>
    <row r="120" spans="7:13" x14ac:dyDescent="0.3">
      <c r="G120" s="43">
        <v>43634</v>
      </c>
      <c r="H120" s="99">
        <v>73.909099999999995</v>
      </c>
      <c r="I120" s="97">
        <f t="shared" si="5"/>
        <v>71.338651876458158</v>
      </c>
      <c r="J120" s="1">
        <f t="shared" si="6"/>
        <v>2.570448123541837</v>
      </c>
      <c r="K120" s="1">
        <f t="shared" si="7"/>
        <v>2.570448123541837</v>
      </c>
      <c r="L120" s="1">
        <f t="shared" si="8"/>
        <v>6.6072035558197513</v>
      </c>
      <c r="M120" s="30">
        <f t="shared" si="9"/>
        <v>3.4778506618830932E-2</v>
      </c>
    </row>
    <row r="121" spans="7:13" x14ac:dyDescent="0.3">
      <c r="G121" s="43">
        <v>43635</v>
      </c>
      <c r="H121" s="99">
        <v>73.950900000000004</v>
      </c>
      <c r="I121" s="97">
        <f t="shared" si="5"/>
        <v>71.595696688812353</v>
      </c>
      <c r="J121" s="1">
        <f t="shared" si="6"/>
        <v>2.3552033111876511</v>
      </c>
      <c r="K121" s="1">
        <f t="shared" si="7"/>
        <v>2.3552033111876511</v>
      </c>
      <c r="L121" s="1">
        <f t="shared" si="8"/>
        <v>5.5469826370292763</v>
      </c>
      <c r="M121" s="30">
        <f t="shared" si="9"/>
        <v>3.1848203486200315E-2</v>
      </c>
    </row>
    <row r="122" spans="7:13" x14ac:dyDescent="0.3">
      <c r="G122" s="43">
        <v>43636</v>
      </c>
      <c r="H122" s="99">
        <v>74.168499999999995</v>
      </c>
      <c r="I122" s="97">
        <f t="shared" si="5"/>
        <v>71.831217019931117</v>
      </c>
      <c r="J122" s="1">
        <f t="shared" si="6"/>
        <v>2.3372829800688777</v>
      </c>
      <c r="K122" s="1">
        <f t="shared" si="7"/>
        <v>2.3372829800688777</v>
      </c>
      <c r="L122" s="1">
        <f t="shared" si="8"/>
        <v>5.4628917289196535</v>
      </c>
      <c r="M122" s="30">
        <f t="shared" si="9"/>
        <v>3.1513148844440397E-2</v>
      </c>
    </row>
    <row r="123" spans="7:13" x14ac:dyDescent="0.3">
      <c r="G123" s="43">
        <v>43637</v>
      </c>
      <c r="H123" s="99">
        <v>73.967699999999994</v>
      </c>
      <c r="I123" s="97">
        <f t="shared" si="5"/>
        <v>72.064945317937998</v>
      </c>
      <c r="J123" s="1">
        <f t="shared" si="6"/>
        <v>1.902754682061996</v>
      </c>
      <c r="K123" s="1">
        <f t="shared" si="7"/>
        <v>1.902754682061996</v>
      </c>
      <c r="L123" s="1">
        <f t="shared" si="8"/>
        <v>3.6204753801088478</v>
      </c>
      <c r="M123" s="30">
        <f t="shared" si="9"/>
        <v>2.5724129343781085E-2</v>
      </c>
    </row>
    <row r="124" spans="7:13" x14ac:dyDescent="0.3">
      <c r="G124" s="43">
        <v>43640</v>
      </c>
      <c r="H124" s="99">
        <v>73.532399999999996</v>
      </c>
      <c r="I124" s="97">
        <f t="shared" si="5"/>
        <v>72.255220786144207</v>
      </c>
      <c r="J124" s="1">
        <f t="shared" si="6"/>
        <v>1.2771792138557885</v>
      </c>
      <c r="K124" s="1">
        <f t="shared" si="7"/>
        <v>1.2771792138557885</v>
      </c>
      <c r="L124" s="1">
        <f t="shared" si="8"/>
        <v>1.6311867443052899</v>
      </c>
      <c r="M124" s="30">
        <f t="shared" si="9"/>
        <v>1.7368931435065203E-2</v>
      </c>
    </row>
    <row r="125" spans="7:13" x14ac:dyDescent="0.3">
      <c r="G125" s="43">
        <v>43641</v>
      </c>
      <c r="H125" s="99">
        <v>71.490099999999998</v>
      </c>
      <c r="I125" s="97">
        <f t="shared" si="5"/>
        <v>72.382938707529789</v>
      </c>
      <c r="J125" s="1">
        <f t="shared" si="6"/>
        <v>-0.89283870752979055</v>
      </c>
      <c r="K125" s="1">
        <f t="shared" si="7"/>
        <v>0.89283870752979055</v>
      </c>
      <c r="L125" s="1">
        <f t="shared" si="8"/>
        <v>0.79716095766346684</v>
      </c>
      <c r="M125" s="30">
        <f t="shared" si="9"/>
        <v>1.2488983894690182E-2</v>
      </c>
    </row>
    <row r="126" spans="7:13" x14ac:dyDescent="0.3">
      <c r="G126" s="43">
        <v>43642</v>
      </c>
      <c r="H126" s="99">
        <v>71.732799999999997</v>
      </c>
      <c r="I126" s="97">
        <f t="shared" si="5"/>
        <v>72.29365483677681</v>
      </c>
      <c r="J126" s="1">
        <f t="shared" si="6"/>
        <v>-0.56085483677681225</v>
      </c>
      <c r="K126" s="1">
        <f t="shared" si="7"/>
        <v>0.56085483677681225</v>
      </c>
      <c r="L126" s="1">
        <f t="shared" si="8"/>
        <v>0.31455814793594472</v>
      </c>
      <c r="M126" s="30">
        <f t="shared" si="9"/>
        <v>7.8186664507284287E-3</v>
      </c>
    </row>
    <row r="127" spans="7:13" x14ac:dyDescent="0.3">
      <c r="G127" s="43">
        <v>43643</v>
      </c>
      <c r="H127" s="99">
        <v>72.569800000000001</v>
      </c>
      <c r="I127" s="97">
        <f t="shared" si="5"/>
        <v>72.237569353099133</v>
      </c>
      <c r="J127" s="1">
        <f t="shared" si="6"/>
        <v>0.33223064690086801</v>
      </c>
      <c r="K127" s="1">
        <f t="shared" si="7"/>
        <v>0.33223064690086801</v>
      </c>
      <c r="L127" s="1">
        <f t="shared" si="8"/>
        <v>0.11037720274016924</v>
      </c>
      <c r="M127" s="30">
        <f t="shared" si="9"/>
        <v>4.578084091465982E-3</v>
      </c>
    </row>
    <row r="128" spans="7:13" x14ac:dyDescent="0.3">
      <c r="G128" s="43">
        <v>43644</v>
      </c>
      <c r="H128" s="99">
        <v>73.113900000000001</v>
      </c>
      <c r="I128" s="97">
        <f t="shared" si="5"/>
        <v>72.270792417789224</v>
      </c>
      <c r="J128" s="1">
        <f t="shared" si="6"/>
        <v>0.8431075822107772</v>
      </c>
      <c r="K128" s="1">
        <f t="shared" si="7"/>
        <v>0.8431075822107772</v>
      </c>
      <c r="L128" s="1">
        <f t="shared" si="8"/>
        <v>0.71083039518130242</v>
      </c>
      <c r="M128" s="30">
        <f t="shared" si="9"/>
        <v>1.153142674937019E-2</v>
      </c>
    </row>
    <row r="129" spans="7:13" x14ac:dyDescent="0.3">
      <c r="G129" s="43">
        <v>43647</v>
      </c>
      <c r="H129" s="99">
        <v>73.934200000000004</v>
      </c>
      <c r="I129" s="97">
        <f t="shared" si="5"/>
        <v>72.355103176010303</v>
      </c>
      <c r="J129" s="1">
        <f t="shared" si="6"/>
        <v>1.5790968239897012</v>
      </c>
      <c r="K129" s="1">
        <f t="shared" si="7"/>
        <v>1.5790968239897012</v>
      </c>
      <c r="L129" s="1">
        <f t="shared" si="8"/>
        <v>2.4935467795343613</v>
      </c>
      <c r="M129" s="30">
        <f t="shared" si="9"/>
        <v>2.1358137695270944E-2</v>
      </c>
    </row>
    <row r="130" spans="7:13" x14ac:dyDescent="0.3">
      <c r="G130" s="43">
        <v>43648</v>
      </c>
      <c r="H130" s="99">
        <v>72.586600000000004</v>
      </c>
      <c r="I130" s="97">
        <f t="shared" si="5"/>
        <v>72.513012858409283</v>
      </c>
      <c r="J130" s="1">
        <f t="shared" si="6"/>
        <v>7.3587141590721217E-2</v>
      </c>
      <c r="K130" s="1">
        <f t="shared" si="7"/>
        <v>7.3587141590721217E-2</v>
      </c>
      <c r="L130" s="1">
        <f t="shared" si="8"/>
        <v>5.4150674074928519E-3</v>
      </c>
      <c r="M130" s="30">
        <f t="shared" si="9"/>
        <v>1.0137841087848338E-3</v>
      </c>
    </row>
    <row r="131" spans="7:13" x14ac:dyDescent="0.3">
      <c r="G131" s="43">
        <v>43649</v>
      </c>
      <c r="H131" s="99">
        <v>73.607699999999994</v>
      </c>
      <c r="I131" s="97">
        <f t="shared" si="5"/>
        <v>72.520371572568365</v>
      </c>
      <c r="J131" s="1">
        <f t="shared" si="6"/>
        <v>1.0873284274316291</v>
      </c>
      <c r="K131" s="1">
        <f t="shared" si="7"/>
        <v>1.0873284274316291</v>
      </c>
      <c r="L131" s="1">
        <f t="shared" si="8"/>
        <v>1.1822831091009394</v>
      </c>
      <c r="M131" s="30">
        <f t="shared" si="9"/>
        <v>1.4771938634567159E-2</v>
      </c>
    </row>
    <row r="132" spans="7:13" x14ac:dyDescent="0.3">
      <c r="G132" s="43">
        <v>43651</v>
      </c>
      <c r="H132" s="99">
        <v>73.498900000000006</v>
      </c>
      <c r="I132" s="97">
        <f t="shared" si="5"/>
        <v>72.629104415311531</v>
      </c>
      <c r="J132" s="1">
        <f t="shared" si="6"/>
        <v>0.86979558468847529</v>
      </c>
      <c r="K132" s="1">
        <f t="shared" si="7"/>
        <v>0.86979558468847529</v>
      </c>
      <c r="L132" s="1">
        <f t="shared" si="8"/>
        <v>0.75654435914356655</v>
      </c>
      <c r="M132" s="30">
        <f t="shared" si="9"/>
        <v>1.1834130642614722E-2</v>
      </c>
    </row>
    <row r="133" spans="7:13" x14ac:dyDescent="0.3">
      <c r="G133" s="43">
        <v>43654</v>
      </c>
      <c r="H133" s="99">
        <v>73.959299999999999</v>
      </c>
      <c r="I133" s="97">
        <f t="shared" si="5"/>
        <v>72.716083973780385</v>
      </c>
      <c r="J133" s="1">
        <f t="shared" si="6"/>
        <v>1.2432160262196135</v>
      </c>
      <c r="K133" s="1">
        <f t="shared" si="7"/>
        <v>1.2432160262196135</v>
      </c>
      <c r="L133" s="1">
        <f t="shared" si="8"/>
        <v>1.5455860878492866</v>
      </c>
      <c r="M133" s="30">
        <f t="shared" si="9"/>
        <v>1.68094617745113E-2</v>
      </c>
    </row>
    <row r="134" spans="7:13" x14ac:dyDescent="0.3">
      <c r="G134" s="43">
        <v>43655</v>
      </c>
      <c r="H134" s="99">
        <v>72.620099999999994</v>
      </c>
      <c r="I134" s="97">
        <f t="shared" ref="I134:I197" si="10">alpha*H133+(1-alpha)*I133</f>
        <v>72.840405576402361</v>
      </c>
      <c r="J134" s="1">
        <f t="shared" ref="J134:J197" si="11">H134-I134</f>
        <v>-0.22030557640236736</v>
      </c>
      <c r="K134" s="1">
        <f t="shared" ref="K134:K197" si="12">ABS(J134)</f>
        <v>0.22030557640236736</v>
      </c>
      <c r="L134" s="1">
        <f t="shared" ref="L134:L197" si="13">J134^2</f>
        <v>4.8534546993979327E-2</v>
      </c>
      <c r="M134" s="30">
        <f t="shared" ref="M134:M197" si="14">K134/H134</f>
        <v>3.0336721706850775E-3</v>
      </c>
    </row>
    <row r="135" spans="7:13" x14ac:dyDescent="0.3">
      <c r="G135" s="43">
        <v>43656</v>
      </c>
      <c r="H135" s="99">
        <v>72.686999999999998</v>
      </c>
      <c r="I135" s="97">
        <f t="shared" si="10"/>
        <v>72.818375018762126</v>
      </c>
      <c r="J135" s="1">
        <f t="shared" si="11"/>
        <v>-0.13137501876212809</v>
      </c>
      <c r="K135" s="1">
        <f t="shared" si="12"/>
        <v>0.13137501876212809</v>
      </c>
      <c r="L135" s="1">
        <f t="shared" si="13"/>
        <v>1.7259395554749507E-2</v>
      </c>
      <c r="M135" s="30">
        <f t="shared" si="14"/>
        <v>1.8074073598047533E-3</v>
      </c>
    </row>
    <row r="136" spans="7:13" x14ac:dyDescent="0.3">
      <c r="G136" s="43">
        <v>43657</v>
      </c>
      <c r="H136" s="99">
        <v>73.549199999999999</v>
      </c>
      <c r="I136" s="97">
        <f t="shared" si="10"/>
        <v>72.80523751688591</v>
      </c>
      <c r="J136" s="1">
        <f t="shared" si="11"/>
        <v>0.74396248311408897</v>
      </c>
      <c r="K136" s="1">
        <f t="shared" si="12"/>
        <v>0.74396248311408897</v>
      </c>
      <c r="L136" s="1">
        <f t="shared" si="13"/>
        <v>0.5534801762812811</v>
      </c>
      <c r="M136" s="30">
        <f t="shared" si="14"/>
        <v>1.0115167576453435E-2</v>
      </c>
    </row>
    <row r="137" spans="7:13" x14ac:dyDescent="0.3">
      <c r="G137" s="43">
        <v>43658</v>
      </c>
      <c r="H137" s="99">
        <v>74.394499999999994</v>
      </c>
      <c r="I137" s="97">
        <f t="shared" si="10"/>
        <v>72.879633765197326</v>
      </c>
      <c r="J137" s="1">
        <f t="shared" si="11"/>
        <v>1.5148662348026676</v>
      </c>
      <c r="K137" s="1">
        <f t="shared" si="12"/>
        <v>1.5148662348026676</v>
      </c>
      <c r="L137" s="1">
        <f t="shared" si="13"/>
        <v>2.294819709345211</v>
      </c>
      <c r="M137" s="30">
        <f t="shared" si="14"/>
        <v>2.0362610607002771E-2</v>
      </c>
    </row>
    <row r="138" spans="7:13" x14ac:dyDescent="0.3">
      <c r="G138" s="43">
        <v>43661</v>
      </c>
      <c r="H138" s="99">
        <v>74.026300000000006</v>
      </c>
      <c r="I138" s="97">
        <f t="shared" si="10"/>
        <v>73.031120388677593</v>
      </c>
      <c r="J138" s="1">
        <f t="shared" si="11"/>
        <v>0.99517961132241339</v>
      </c>
      <c r="K138" s="1">
        <f t="shared" si="12"/>
        <v>0.99517961132241339</v>
      </c>
      <c r="L138" s="1">
        <f t="shared" si="13"/>
        <v>0.99038245879182984</v>
      </c>
      <c r="M138" s="30">
        <f t="shared" si="14"/>
        <v>1.3443595199576547E-2</v>
      </c>
    </row>
    <row r="139" spans="7:13" x14ac:dyDescent="0.3">
      <c r="G139" s="43">
        <v>43662</v>
      </c>
      <c r="H139" s="99">
        <v>73.917400000000001</v>
      </c>
      <c r="I139" s="97">
        <f t="shared" si="10"/>
        <v>73.130638349809843</v>
      </c>
      <c r="J139" s="1">
        <f t="shared" si="11"/>
        <v>0.78676165019015798</v>
      </c>
      <c r="K139" s="1">
        <f t="shared" si="12"/>
        <v>0.78676165019015798</v>
      </c>
      <c r="L139" s="1">
        <f t="shared" si="13"/>
        <v>0.61899389420994055</v>
      </c>
      <c r="M139" s="30">
        <f t="shared" si="14"/>
        <v>1.0643794968304594E-2</v>
      </c>
    </row>
    <row r="140" spans="7:13" x14ac:dyDescent="0.3">
      <c r="G140" s="43">
        <v>43663</v>
      </c>
      <c r="H140" s="99">
        <v>72.352199999999996</v>
      </c>
      <c r="I140" s="97">
        <f t="shared" si="10"/>
        <v>73.209314514828861</v>
      </c>
      <c r="J140" s="1">
        <f t="shared" si="11"/>
        <v>-0.85711451482886503</v>
      </c>
      <c r="K140" s="1">
        <f t="shared" si="12"/>
        <v>0.85711451482886503</v>
      </c>
      <c r="L140" s="1">
        <f t="shared" si="13"/>
        <v>0.73464529153032065</v>
      </c>
      <c r="M140" s="30">
        <f t="shared" si="14"/>
        <v>1.1846419525997345E-2</v>
      </c>
    </row>
    <row r="141" spans="7:13" x14ac:dyDescent="0.3">
      <c r="G141" s="43">
        <v>43664</v>
      </c>
      <c r="H141" s="99">
        <v>72.954899999999995</v>
      </c>
      <c r="I141" s="97">
        <f t="shared" si="10"/>
        <v>73.123603063345982</v>
      </c>
      <c r="J141" s="1">
        <f t="shared" si="11"/>
        <v>-0.16870306334598695</v>
      </c>
      <c r="K141" s="1">
        <f t="shared" si="12"/>
        <v>0.16870306334598695</v>
      </c>
      <c r="L141" s="1">
        <f t="shared" si="13"/>
        <v>2.8460723582320085E-2</v>
      </c>
      <c r="M141" s="30">
        <f t="shared" si="14"/>
        <v>2.3124295057081424E-3</v>
      </c>
    </row>
    <row r="142" spans="7:13" x14ac:dyDescent="0.3">
      <c r="G142" s="43">
        <v>43665</v>
      </c>
      <c r="H142" s="99">
        <v>73.105500000000006</v>
      </c>
      <c r="I142" s="97">
        <f t="shared" si="10"/>
        <v>73.106732757011386</v>
      </c>
      <c r="J142" s="1">
        <f t="shared" si="11"/>
        <v>-1.2327570113797037E-3</v>
      </c>
      <c r="K142" s="1">
        <f t="shared" si="12"/>
        <v>1.2327570113797037E-3</v>
      </c>
      <c r="L142" s="1">
        <f t="shared" si="13"/>
        <v>1.5196898491058189E-6</v>
      </c>
      <c r="M142" s="30">
        <f t="shared" si="14"/>
        <v>1.6862712263505533E-5</v>
      </c>
    </row>
    <row r="143" spans="7:13" x14ac:dyDescent="0.3">
      <c r="G143" s="43">
        <v>43668</v>
      </c>
      <c r="H143" s="99">
        <v>72.686999999999998</v>
      </c>
      <c r="I143" s="97">
        <f t="shared" si="10"/>
        <v>73.106609481310258</v>
      </c>
      <c r="J143" s="1">
        <f t="shared" si="11"/>
        <v>-0.41960948131026043</v>
      </c>
      <c r="K143" s="1">
        <f t="shared" si="12"/>
        <v>0.41960948131026043</v>
      </c>
      <c r="L143" s="1">
        <f t="shared" si="13"/>
        <v>0.17607211680546581</v>
      </c>
      <c r="M143" s="30">
        <f t="shared" si="14"/>
        <v>5.7728270710066514E-3</v>
      </c>
    </row>
    <row r="144" spans="7:13" x14ac:dyDescent="0.3">
      <c r="G144" s="43">
        <v>43669</v>
      </c>
      <c r="H144" s="99">
        <v>73.884</v>
      </c>
      <c r="I144" s="97">
        <f t="shared" si="10"/>
        <v>73.064648533179223</v>
      </c>
      <c r="J144" s="1">
        <f t="shared" si="11"/>
        <v>0.81935146682077686</v>
      </c>
      <c r="K144" s="1">
        <f t="shared" si="12"/>
        <v>0.81935146682077686</v>
      </c>
      <c r="L144" s="1">
        <f t="shared" si="13"/>
        <v>0.67133682618135859</v>
      </c>
      <c r="M144" s="30">
        <f t="shared" si="14"/>
        <v>1.1089700974781777E-2</v>
      </c>
    </row>
    <row r="145" spans="7:13" x14ac:dyDescent="0.3">
      <c r="G145" s="43">
        <v>43670</v>
      </c>
      <c r="H145" s="99">
        <v>74.771199999999993</v>
      </c>
      <c r="I145" s="97">
        <f t="shared" si="10"/>
        <v>73.146583679861308</v>
      </c>
      <c r="J145" s="1">
        <f t="shared" si="11"/>
        <v>1.624616320138685</v>
      </c>
      <c r="K145" s="1">
        <f t="shared" si="12"/>
        <v>1.624616320138685</v>
      </c>
      <c r="L145" s="1">
        <f t="shared" si="13"/>
        <v>2.6393781876609621</v>
      </c>
      <c r="M145" s="30">
        <f t="shared" si="14"/>
        <v>2.1727835318126297E-2</v>
      </c>
    </row>
    <row r="146" spans="7:13" x14ac:dyDescent="0.3">
      <c r="G146" s="43">
        <v>43671</v>
      </c>
      <c r="H146" s="99">
        <v>74.779600000000002</v>
      </c>
      <c r="I146" s="97">
        <f t="shared" si="10"/>
        <v>73.309045311875181</v>
      </c>
      <c r="J146" s="1">
        <f t="shared" si="11"/>
        <v>1.470554688124821</v>
      </c>
      <c r="K146" s="1">
        <f t="shared" si="12"/>
        <v>1.470554688124821</v>
      </c>
      <c r="L146" s="1">
        <f t="shared" si="13"/>
        <v>2.1625310907658899</v>
      </c>
      <c r="M146" s="30">
        <f t="shared" si="14"/>
        <v>1.9665185266099592E-2</v>
      </c>
    </row>
    <row r="147" spans="7:13" x14ac:dyDescent="0.3">
      <c r="G147" s="43">
        <v>43672</v>
      </c>
      <c r="H147" s="99">
        <v>74.168499999999995</v>
      </c>
      <c r="I147" s="97">
        <f t="shared" si="10"/>
        <v>73.456100780687663</v>
      </c>
      <c r="J147" s="1">
        <f t="shared" si="11"/>
        <v>0.71239921931233141</v>
      </c>
      <c r="K147" s="1">
        <f t="shared" si="12"/>
        <v>0.71239921931233141</v>
      </c>
      <c r="L147" s="1">
        <f t="shared" si="13"/>
        <v>0.50751264767681925</v>
      </c>
      <c r="M147" s="30">
        <f t="shared" si="14"/>
        <v>9.6051453017430774E-3</v>
      </c>
    </row>
    <row r="148" spans="7:13" x14ac:dyDescent="0.3">
      <c r="G148" s="43">
        <v>43675</v>
      </c>
      <c r="H148" s="99">
        <v>73.934200000000004</v>
      </c>
      <c r="I148" s="97">
        <f t="shared" si="10"/>
        <v>73.527340702618901</v>
      </c>
      <c r="J148" s="1">
        <f t="shared" si="11"/>
        <v>0.4068592973811036</v>
      </c>
      <c r="K148" s="1">
        <f t="shared" si="12"/>
        <v>0.4068592973811036</v>
      </c>
      <c r="L148" s="1">
        <f t="shared" si="13"/>
        <v>0.16553448786544531</v>
      </c>
      <c r="M148" s="30">
        <f t="shared" si="14"/>
        <v>5.5029918140874394E-3</v>
      </c>
    </row>
    <row r="149" spans="7:13" x14ac:dyDescent="0.3">
      <c r="G149" s="43">
        <v>43676</v>
      </c>
      <c r="H149" s="99">
        <v>73.791899999999998</v>
      </c>
      <c r="I149" s="97">
        <f t="shared" si="10"/>
        <v>73.568026632357018</v>
      </c>
      <c r="J149" s="1">
        <f t="shared" si="11"/>
        <v>0.22387336764298027</v>
      </c>
      <c r="K149" s="1">
        <f t="shared" si="12"/>
        <v>0.22387336764298027</v>
      </c>
      <c r="L149" s="1">
        <f t="shared" si="13"/>
        <v>5.0119284739809006E-2</v>
      </c>
      <c r="M149" s="30">
        <f t="shared" si="14"/>
        <v>3.033847449963753E-3</v>
      </c>
    </row>
    <row r="150" spans="7:13" x14ac:dyDescent="0.3">
      <c r="G150" s="43">
        <v>43677</v>
      </c>
      <c r="H150" s="99">
        <v>73.147400000000005</v>
      </c>
      <c r="I150" s="97">
        <f t="shared" si="10"/>
        <v>73.590413969121315</v>
      </c>
      <c r="J150" s="1">
        <f t="shared" si="11"/>
        <v>-0.44301396912130997</v>
      </c>
      <c r="K150" s="1">
        <f t="shared" si="12"/>
        <v>0.44301396912130997</v>
      </c>
      <c r="L150" s="1">
        <f t="shared" si="13"/>
        <v>0.19626137683661699</v>
      </c>
      <c r="M150" s="30">
        <f t="shared" si="14"/>
        <v>6.056455446417917E-3</v>
      </c>
    </row>
    <row r="151" spans="7:13" x14ac:dyDescent="0.3">
      <c r="G151" s="43">
        <v>43678</v>
      </c>
      <c r="H151" s="99">
        <v>69.782600000000002</v>
      </c>
      <c r="I151" s="97">
        <f t="shared" si="10"/>
        <v>73.546112572209182</v>
      </c>
      <c r="J151" s="1">
        <f t="shared" si="11"/>
        <v>-3.76351257220918</v>
      </c>
      <c r="K151" s="1">
        <f t="shared" si="12"/>
        <v>3.76351257220918</v>
      </c>
      <c r="L151" s="1">
        <f t="shared" si="13"/>
        <v>14.164026881176559</v>
      </c>
      <c r="M151" s="30">
        <f t="shared" si="14"/>
        <v>5.393196258392751E-2</v>
      </c>
    </row>
    <row r="152" spans="7:13" x14ac:dyDescent="0.3">
      <c r="G152" s="43">
        <v>43679</v>
      </c>
      <c r="H152" s="99">
        <v>69.288700000000006</v>
      </c>
      <c r="I152" s="97">
        <f t="shared" si="10"/>
        <v>73.169761314988278</v>
      </c>
      <c r="J152" s="1">
        <f t="shared" si="11"/>
        <v>-3.8810613149882727</v>
      </c>
      <c r="K152" s="1">
        <f t="shared" si="12"/>
        <v>3.8810613149882727</v>
      </c>
      <c r="L152" s="1">
        <f t="shared" si="13"/>
        <v>15.062636930698501</v>
      </c>
      <c r="M152" s="30">
        <f t="shared" si="14"/>
        <v>5.6012904196330315E-2</v>
      </c>
    </row>
    <row r="153" spans="7:13" x14ac:dyDescent="0.3">
      <c r="G153" s="43">
        <v>43682</v>
      </c>
      <c r="H153" s="99">
        <v>67.346800000000002</v>
      </c>
      <c r="I153" s="97">
        <f t="shared" si="10"/>
        <v>72.781655183489463</v>
      </c>
      <c r="J153" s="1">
        <f t="shared" si="11"/>
        <v>-5.4348551834894607</v>
      </c>
      <c r="K153" s="1">
        <f t="shared" si="12"/>
        <v>5.4348551834894607</v>
      </c>
      <c r="L153" s="1">
        <f t="shared" si="13"/>
        <v>29.537650865502261</v>
      </c>
      <c r="M153" s="30">
        <f t="shared" si="14"/>
        <v>8.0699531135695543E-2</v>
      </c>
    </row>
    <row r="154" spans="7:13" x14ac:dyDescent="0.3">
      <c r="G154" s="43">
        <v>43683</v>
      </c>
      <c r="H154" s="99">
        <v>68.334500000000006</v>
      </c>
      <c r="I154" s="97">
        <f t="shared" si="10"/>
        <v>72.238169665140518</v>
      </c>
      <c r="J154" s="1">
        <f t="shared" si="11"/>
        <v>-3.9036696651405123</v>
      </c>
      <c r="K154" s="1">
        <f t="shared" si="12"/>
        <v>3.9036696651405123</v>
      </c>
      <c r="L154" s="1">
        <f t="shared" si="13"/>
        <v>15.238636854538239</v>
      </c>
      <c r="M154" s="30">
        <f t="shared" si="14"/>
        <v>5.7125897828190914E-2</v>
      </c>
    </row>
    <row r="155" spans="7:13" x14ac:dyDescent="0.3">
      <c r="G155" s="43">
        <v>43684</v>
      </c>
      <c r="H155" s="99">
        <v>68.409800000000004</v>
      </c>
      <c r="I155" s="97">
        <f t="shared" si="10"/>
        <v>71.847802698626467</v>
      </c>
      <c r="J155" s="1">
        <f t="shared" si="11"/>
        <v>-3.4380026986264625</v>
      </c>
      <c r="K155" s="1">
        <f t="shared" si="12"/>
        <v>3.4380026986264625</v>
      </c>
      <c r="L155" s="1">
        <f t="shared" si="13"/>
        <v>11.819862555762839</v>
      </c>
      <c r="M155" s="30">
        <f t="shared" si="14"/>
        <v>5.0255996927727642E-2</v>
      </c>
    </row>
    <row r="156" spans="7:13" x14ac:dyDescent="0.3">
      <c r="G156" s="43">
        <v>43685</v>
      </c>
      <c r="H156" s="99">
        <v>70.016999999999996</v>
      </c>
      <c r="I156" s="97">
        <f t="shared" si="10"/>
        <v>71.504002428763826</v>
      </c>
      <c r="J156" s="1">
        <f t="shared" si="11"/>
        <v>-1.4870024287638302</v>
      </c>
      <c r="K156" s="1">
        <f t="shared" si="12"/>
        <v>1.4870024287638302</v>
      </c>
      <c r="L156" s="1">
        <f t="shared" si="13"/>
        <v>2.2111762231495296</v>
      </c>
      <c r="M156" s="30">
        <f t="shared" si="14"/>
        <v>2.1237734104058017E-2</v>
      </c>
    </row>
    <row r="157" spans="7:13" x14ac:dyDescent="0.3">
      <c r="G157" s="43">
        <v>43686</v>
      </c>
      <c r="H157" s="99">
        <v>69.255200000000002</v>
      </c>
      <c r="I157" s="97">
        <f t="shared" si="10"/>
        <v>71.355302185887439</v>
      </c>
      <c r="J157" s="1">
        <f t="shared" si="11"/>
        <v>-2.1001021858874367</v>
      </c>
      <c r="K157" s="1">
        <f t="shared" si="12"/>
        <v>2.1001021858874367</v>
      </c>
      <c r="L157" s="1">
        <f t="shared" si="13"/>
        <v>4.4104291911691895</v>
      </c>
      <c r="M157" s="30">
        <f t="shared" si="14"/>
        <v>3.0324108310819067E-2</v>
      </c>
    </row>
    <row r="158" spans="7:13" x14ac:dyDescent="0.3">
      <c r="G158" s="43">
        <v>43689</v>
      </c>
      <c r="H158" s="99">
        <v>68.577200000000005</v>
      </c>
      <c r="I158" s="97">
        <f t="shared" si="10"/>
        <v>71.145291967298704</v>
      </c>
      <c r="J158" s="1">
        <f t="shared" si="11"/>
        <v>-2.5680919672986988</v>
      </c>
      <c r="K158" s="1">
        <f t="shared" si="12"/>
        <v>2.5680919672986988</v>
      </c>
      <c r="L158" s="1">
        <f t="shared" si="13"/>
        <v>6.5950963525041013</v>
      </c>
      <c r="M158" s="30">
        <f t="shared" si="14"/>
        <v>3.7448189300506564E-2</v>
      </c>
    </row>
    <row r="159" spans="7:13" x14ac:dyDescent="0.3">
      <c r="G159" s="43">
        <v>43690</v>
      </c>
      <c r="H159" s="99">
        <v>69.288700000000006</v>
      </c>
      <c r="I159" s="97">
        <f t="shared" si="10"/>
        <v>70.888482770568842</v>
      </c>
      <c r="J159" s="1">
        <f t="shared" si="11"/>
        <v>-1.5997827705688366</v>
      </c>
      <c r="K159" s="1">
        <f t="shared" si="12"/>
        <v>1.5997827705688366</v>
      </c>
      <c r="L159" s="1">
        <f t="shared" si="13"/>
        <v>2.5593049130089027</v>
      </c>
      <c r="M159" s="30">
        <f t="shared" si="14"/>
        <v>2.3088653280676885E-2</v>
      </c>
    </row>
    <row r="160" spans="7:13" x14ac:dyDescent="0.3">
      <c r="G160" s="43">
        <v>43691</v>
      </c>
      <c r="H160" s="99">
        <v>66.459599999999995</v>
      </c>
      <c r="I160" s="97">
        <f t="shared" si="10"/>
        <v>70.728504493511963</v>
      </c>
      <c r="J160" s="1">
        <f t="shared" si="11"/>
        <v>-4.2689044935119682</v>
      </c>
      <c r="K160" s="1">
        <f t="shared" si="12"/>
        <v>4.2689044935119682</v>
      </c>
      <c r="L160" s="1">
        <f t="shared" si="13"/>
        <v>18.223545574726675</v>
      </c>
      <c r="M160" s="30">
        <f t="shared" si="14"/>
        <v>6.4233075334669015E-2</v>
      </c>
    </row>
    <row r="161" spans="7:13" x14ac:dyDescent="0.3">
      <c r="G161" s="43">
        <v>43692</v>
      </c>
      <c r="H161" s="99">
        <v>64.852500000000006</v>
      </c>
      <c r="I161" s="97">
        <f t="shared" si="10"/>
        <v>70.301614044160772</v>
      </c>
      <c r="J161" s="1">
        <f t="shared" si="11"/>
        <v>-5.4491140441607655</v>
      </c>
      <c r="K161" s="1">
        <f t="shared" si="12"/>
        <v>5.4491140441607655</v>
      </c>
      <c r="L161" s="1">
        <f t="shared" si="13"/>
        <v>29.692843866270092</v>
      </c>
      <c r="M161" s="30">
        <f t="shared" si="14"/>
        <v>8.4023191768409319E-2</v>
      </c>
    </row>
    <row r="162" spans="7:13" x14ac:dyDescent="0.3">
      <c r="G162" s="43">
        <v>43693</v>
      </c>
      <c r="H162" s="99">
        <v>65.940600000000003</v>
      </c>
      <c r="I162" s="97">
        <f t="shared" si="10"/>
        <v>69.756702639744702</v>
      </c>
      <c r="J162" s="1">
        <f t="shared" si="11"/>
        <v>-3.8161026397446989</v>
      </c>
      <c r="K162" s="1">
        <f t="shared" si="12"/>
        <v>3.8161026397446989</v>
      </c>
      <c r="L162" s="1">
        <f t="shared" si="13"/>
        <v>14.562639357066459</v>
      </c>
      <c r="M162" s="30">
        <f t="shared" si="14"/>
        <v>5.7871821605273516E-2</v>
      </c>
    </row>
    <row r="163" spans="7:13" x14ac:dyDescent="0.3">
      <c r="G163" s="43">
        <v>43696</v>
      </c>
      <c r="H163" s="99">
        <v>66.953400000000002</v>
      </c>
      <c r="I163" s="97">
        <f t="shared" si="10"/>
        <v>69.375092375770237</v>
      </c>
      <c r="J163" s="1">
        <f t="shared" si="11"/>
        <v>-2.4216923757702347</v>
      </c>
      <c r="K163" s="1">
        <f t="shared" si="12"/>
        <v>2.4216923757702347</v>
      </c>
      <c r="L163" s="1">
        <f t="shared" si="13"/>
        <v>5.8645939628636832</v>
      </c>
      <c r="M163" s="30">
        <f t="shared" si="14"/>
        <v>3.6169819243985137E-2</v>
      </c>
    </row>
    <row r="164" spans="7:13" x14ac:dyDescent="0.3">
      <c r="G164" s="43">
        <v>43697</v>
      </c>
      <c r="H164" s="99">
        <v>66.878100000000003</v>
      </c>
      <c r="I164" s="97">
        <f t="shared" si="10"/>
        <v>69.132923138193206</v>
      </c>
      <c r="J164" s="1">
        <f t="shared" si="11"/>
        <v>-2.2548231381932027</v>
      </c>
      <c r="K164" s="1">
        <f t="shared" si="12"/>
        <v>2.2548231381932027</v>
      </c>
      <c r="L164" s="1">
        <f t="shared" si="13"/>
        <v>5.0842273845314425</v>
      </c>
      <c r="M164" s="30">
        <f t="shared" si="14"/>
        <v>3.3715418622736033E-2</v>
      </c>
    </row>
    <row r="165" spans="7:13" x14ac:dyDescent="0.3">
      <c r="G165" s="43">
        <v>43698</v>
      </c>
      <c r="H165" s="99">
        <v>67.807199999999995</v>
      </c>
      <c r="I165" s="97">
        <f t="shared" si="10"/>
        <v>68.907440824373893</v>
      </c>
      <c r="J165" s="1">
        <f t="shared" si="11"/>
        <v>-1.1002408243738984</v>
      </c>
      <c r="K165" s="1">
        <f t="shared" si="12"/>
        <v>1.1002408243738984</v>
      </c>
      <c r="L165" s="1">
        <f t="shared" si="13"/>
        <v>1.2105298716189554</v>
      </c>
      <c r="M165" s="30">
        <f t="shared" si="14"/>
        <v>1.6226017655557205E-2</v>
      </c>
    </row>
    <row r="166" spans="7:13" x14ac:dyDescent="0.3">
      <c r="G166" s="43">
        <v>43699</v>
      </c>
      <c r="H166" s="99">
        <v>67.807199999999995</v>
      </c>
      <c r="I166" s="97">
        <f t="shared" si="10"/>
        <v>68.797416741936502</v>
      </c>
      <c r="J166" s="1">
        <f t="shared" si="11"/>
        <v>-0.99021674193650711</v>
      </c>
      <c r="K166" s="1">
        <f t="shared" si="12"/>
        <v>0.99021674193650711</v>
      </c>
      <c r="L166" s="1">
        <f t="shared" si="13"/>
        <v>0.98052919601135113</v>
      </c>
      <c r="M166" s="30">
        <f t="shared" si="14"/>
        <v>1.4603415890001463E-2</v>
      </c>
    </row>
    <row r="167" spans="7:13" x14ac:dyDescent="0.3">
      <c r="G167" s="43">
        <v>43700</v>
      </c>
      <c r="H167" s="99">
        <v>65.580699999999993</v>
      </c>
      <c r="I167" s="97">
        <f t="shared" si="10"/>
        <v>68.698395067742851</v>
      </c>
      <c r="J167" s="1">
        <f t="shared" si="11"/>
        <v>-3.1176950677428579</v>
      </c>
      <c r="K167" s="1">
        <f t="shared" si="12"/>
        <v>3.1176950677428579</v>
      </c>
      <c r="L167" s="1">
        <f t="shared" si="13"/>
        <v>9.7200225354281429</v>
      </c>
      <c r="M167" s="30">
        <f t="shared" si="14"/>
        <v>4.753982601196477E-2</v>
      </c>
    </row>
    <row r="168" spans="7:13" x14ac:dyDescent="0.3">
      <c r="G168" s="43">
        <v>43703</v>
      </c>
      <c r="H168" s="99">
        <v>66.702299999999994</v>
      </c>
      <c r="I168" s="97">
        <f t="shared" si="10"/>
        <v>68.386625560968568</v>
      </c>
      <c r="J168" s="1">
        <f t="shared" si="11"/>
        <v>-1.6843255609685741</v>
      </c>
      <c r="K168" s="1">
        <f t="shared" si="12"/>
        <v>1.6843255609685741</v>
      </c>
      <c r="L168" s="1">
        <f t="shared" si="13"/>
        <v>2.836952595332102</v>
      </c>
      <c r="M168" s="30">
        <f t="shared" si="14"/>
        <v>2.5251386548418485E-2</v>
      </c>
    </row>
    <row r="169" spans="7:13" x14ac:dyDescent="0.3">
      <c r="G169" s="43">
        <v>43704</v>
      </c>
      <c r="H169" s="99">
        <v>66.593500000000006</v>
      </c>
      <c r="I169" s="97">
        <f t="shared" si="10"/>
        <v>68.218193004871708</v>
      </c>
      <c r="J169" s="1">
        <f t="shared" si="11"/>
        <v>-1.6246930048717019</v>
      </c>
      <c r="K169" s="1">
        <f t="shared" si="12"/>
        <v>1.6246930048717019</v>
      </c>
      <c r="L169" s="1">
        <f t="shared" si="13"/>
        <v>2.6396273600790399</v>
      </c>
      <c r="M169" s="30">
        <f t="shared" si="14"/>
        <v>2.4397170968213141E-2</v>
      </c>
    </row>
    <row r="170" spans="7:13" x14ac:dyDescent="0.3">
      <c r="G170" s="43">
        <v>43705</v>
      </c>
      <c r="H170" s="99">
        <v>67.974599999999995</v>
      </c>
      <c r="I170" s="97">
        <f t="shared" si="10"/>
        <v>68.055723704384533</v>
      </c>
      <c r="J170" s="1">
        <f t="shared" si="11"/>
        <v>-8.1123704384538087E-2</v>
      </c>
      <c r="K170" s="1">
        <f t="shared" si="12"/>
        <v>8.1123704384538087E-2</v>
      </c>
      <c r="L170" s="1">
        <f t="shared" si="13"/>
        <v>6.5810554130699243E-3</v>
      </c>
      <c r="M170" s="30">
        <f t="shared" si="14"/>
        <v>1.1934414381921791E-3</v>
      </c>
    </row>
    <row r="171" spans="7:13" x14ac:dyDescent="0.3">
      <c r="G171" s="43">
        <v>43706</v>
      </c>
      <c r="H171" s="99">
        <v>69.724000000000004</v>
      </c>
      <c r="I171" s="97">
        <f t="shared" si="10"/>
        <v>68.04761133394608</v>
      </c>
      <c r="J171" s="1">
        <f t="shared" si="11"/>
        <v>1.6763886660539242</v>
      </c>
      <c r="K171" s="1">
        <f t="shared" si="12"/>
        <v>1.6763886660539242</v>
      </c>
      <c r="L171" s="1">
        <f t="shared" si="13"/>
        <v>2.8102789596740556</v>
      </c>
      <c r="M171" s="30">
        <f t="shared" si="14"/>
        <v>2.4043208451235216E-2</v>
      </c>
    </row>
    <row r="172" spans="7:13" x14ac:dyDescent="0.3">
      <c r="G172" s="43">
        <v>43707</v>
      </c>
      <c r="H172" s="99">
        <v>68.593999999999994</v>
      </c>
      <c r="I172" s="97">
        <f t="shared" si="10"/>
        <v>68.21525020055148</v>
      </c>
      <c r="J172" s="1">
        <f t="shared" si="11"/>
        <v>0.37874979944851361</v>
      </c>
      <c r="K172" s="1">
        <f t="shared" si="12"/>
        <v>0.37874979944851361</v>
      </c>
      <c r="L172" s="1">
        <f t="shared" si="13"/>
        <v>0.14345141058228927</v>
      </c>
      <c r="M172" s="30">
        <f t="shared" si="14"/>
        <v>5.5216170430141655E-3</v>
      </c>
    </row>
    <row r="173" spans="7:13" x14ac:dyDescent="0.3">
      <c r="G173" s="43">
        <v>43711</v>
      </c>
      <c r="H173" s="99">
        <v>67.757000000000005</v>
      </c>
      <c r="I173" s="97">
        <f t="shared" si="10"/>
        <v>68.253125180496326</v>
      </c>
      <c r="J173" s="1">
        <f t="shared" si="11"/>
        <v>-0.49612518049632115</v>
      </c>
      <c r="K173" s="1">
        <f t="shared" si="12"/>
        <v>0.49612518049632115</v>
      </c>
      <c r="L173" s="1">
        <f t="shared" si="13"/>
        <v>0.24614019472250723</v>
      </c>
      <c r="M173" s="30">
        <f t="shared" si="14"/>
        <v>7.3221243634800995E-3</v>
      </c>
    </row>
    <row r="174" spans="7:13" x14ac:dyDescent="0.3">
      <c r="G174" s="43">
        <v>43712</v>
      </c>
      <c r="H174" s="99">
        <v>68.727900000000005</v>
      </c>
      <c r="I174" s="97">
        <f t="shared" si="10"/>
        <v>68.203512662446698</v>
      </c>
      <c r="J174" s="1">
        <f t="shared" si="11"/>
        <v>0.52438733755330702</v>
      </c>
      <c r="K174" s="1">
        <f t="shared" si="12"/>
        <v>0.52438733755330702</v>
      </c>
      <c r="L174" s="1">
        <f t="shared" si="13"/>
        <v>0.27498207978624595</v>
      </c>
      <c r="M174" s="30">
        <f t="shared" si="14"/>
        <v>7.6299048501890353E-3</v>
      </c>
    </row>
    <row r="175" spans="7:13" x14ac:dyDescent="0.3">
      <c r="G175" s="43">
        <v>43713</v>
      </c>
      <c r="H175" s="99">
        <v>72.410799999999995</v>
      </c>
      <c r="I175" s="97">
        <f t="shared" si="10"/>
        <v>68.255951396202022</v>
      </c>
      <c r="J175" s="1">
        <f t="shared" si="11"/>
        <v>4.1548486037979728</v>
      </c>
      <c r="K175" s="1">
        <f t="shared" si="12"/>
        <v>4.1548486037979728</v>
      </c>
      <c r="L175" s="1">
        <f t="shared" si="13"/>
        <v>17.262766920481965</v>
      </c>
      <c r="M175" s="30">
        <f t="shared" si="14"/>
        <v>5.7378852378346508E-2</v>
      </c>
    </row>
    <row r="176" spans="7:13" x14ac:dyDescent="0.3">
      <c r="G176" s="43">
        <v>43714</v>
      </c>
      <c r="H176" s="99">
        <v>73.331500000000005</v>
      </c>
      <c r="I176" s="97">
        <f t="shared" si="10"/>
        <v>68.671436256581828</v>
      </c>
      <c r="J176" s="1">
        <f t="shared" si="11"/>
        <v>4.6600637434181778</v>
      </c>
      <c r="K176" s="1">
        <f t="shared" si="12"/>
        <v>4.6600637434181778</v>
      </c>
      <c r="L176" s="1">
        <f t="shared" si="13"/>
        <v>21.716194092720642</v>
      </c>
      <c r="M176" s="30">
        <f t="shared" si="14"/>
        <v>6.3547912471696028E-2</v>
      </c>
    </row>
    <row r="177" spans="7:13" x14ac:dyDescent="0.3">
      <c r="G177" s="43">
        <v>43717</v>
      </c>
      <c r="H177" s="99">
        <v>75.392300000000006</v>
      </c>
      <c r="I177" s="97">
        <f t="shared" si="10"/>
        <v>69.137442630923644</v>
      </c>
      <c r="J177" s="1">
        <f t="shared" si="11"/>
        <v>6.2548573690763618</v>
      </c>
      <c r="K177" s="1">
        <f t="shared" si="12"/>
        <v>6.2548573690763618</v>
      </c>
      <c r="L177" s="1">
        <f t="shared" si="13"/>
        <v>39.123240707488868</v>
      </c>
      <c r="M177" s="30">
        <f t="shared" si="14"/>
        <v>8.2964140490160945E-2</v>
      </c>
    </row>
    <row r="178" spans="7:13" x14ac:dyDescent="0.3">
      <c r="G178" s="43">
        <v>43718</v>
      </c>
      <c r="H178" s="99">
        <v>75.552199999999999</v>
      </c>
      <c r="I178" s="97">
        <f t="shared" si="10"/>
        <v>69.762928367831279</v>
      </c>
      <c r="J178" s="1">
        <f t="shared" si="11"/>
        <v>5.7892716321687203</v>
      </c>
      <c r="K178" s="1">
        <f t="shared" si="12"/>
        <v>5.7892716321687203</v>
      </c>
      <c r="L178" s="1">
        <f t="shared" si="13"/>
        <v>33.515666031033476</v>
      </c>
      <c r="M178" s="30">
        <f t="shared" si="14"/>
        <v>7.6626115879732434E-2</v>
      </c>
    </row>
    <row r="179" spans="7:13" x14ac:dyDescent="0.3">
      <c r="G179" s="43">
        <v>43719</v>
      </c>
      <c r="H179" s="99">
        <v>76.393299999999996</v>
      </c>
      <c r="I179" s="97">
        <f t="shared" si="10"/>
        <v>70.341855531048154</v>
      </c>
      <c r="J179" s="1">
        <f t="shared" si="11"/>
        <v>6.0514444689518427</v>
      </c>
      <c r="K179" s="1">
        <f t="shared" si="12"/>
        <v>6.0514444689518427</v>
      </c>
      <c r="L179" s="1">
        <f t="shared" si="13"/>
        <v>36.619980160807849</v>
      </c>
      <c r="M179" s="30">
        <f t="shared" si="14"/>
        <v>7.9214335143943812E-2</v>
      </c>
    </row>
    <row r="180" spans="7:13" x14ac:dyDescent="0.3">
      <c r="G180" s="43">
        <v>43720</v>
      </c>
      <c r="H180" s="99">
        <v>75.998000000000005</v>
      </c>
      <c r="I180" s="97">
        <f t="shared" si="10"/>
        <v>70.946999977943335</v>
      </c>
      <c r="J180" s="1">
        <f t="shared" si="11"/>
        <v>5.0510000220566695</v>
      </c>
      <c r="K180" s="1">
        <f t="shared" si="12"/>
        <v>5.0510000220566695</v>
      </c>
      <c r="L180" s="1">
        <f t="shared" si="13"/>
        <v>25.512601222816475</v>
      </c>
      <c r="M180" s="30">
        <f t="shared" si="14"/>
        <v>6.646227561326179E-2</v>
      </c>
    </row>
    <row r="181" spans="7:13" x14ac:dyDescent="0.3">
      <c r="G181" s="43">
        <v>43721</v>
      </c>
      <c r="H181" s="99">
        <v>75.9559</v>
      </c>
      <c r="I181" s="97">
        <f t="shared" si="10"/>
        <v>71.452099980149001</v>
      </c>
      <c r="J181" s="1">
        <f t="shared" si="11"/>
        <v>4.5038000198509991</v>
      </c>
      <c r="K181" s="1">
        <f t="shared" si="12"/>
        <v>4.5038000198509991</v>
      </c>
      <c r="L181" s="1">
        <f t="shared" si="13"/>
        <v>20.284214618809859</v>
      </c>
      <c r="M181" s="30">
        <f t="shared" si="14"/>
        <v>5.9294933242197104E-2</v>
      </c>
    </row>
    <row r="182" spans="7:13" x14ac:dyDescent="0.3">
      <c r="G182" s="43">
        <v>43724</v>
      </c>
      <c r="H182" s="99">
        <v>74.374600000000001</v>
      </c>
      <c r="I182" s="97">
        <f t="shared" si="10"/>
        <v>71.902479982134111</v>
      </c>
      <c r="J182" s="1">
        <f t="shared" si="11"/>
        <v>2.4721200178658904</v>
      </c>
      <c r="K182" s="1">
        <f t="shared" si="12"/>
        <v>2.4721200178658904</v>
      </c>
      <c r="L182" s="1">
        <f t="shared" si="13"/>
        <v>6.1113773827332505</v>
      </c>
      <c r="M182" s="30">
        <f t="shared" si="14"/>
        <v>3.3238767238625691E-2</v>
      </c>
    </row>
    <row r="183" spans="7:13" x14ac:dyDescent="0.3">
      <c r="G183" s="43">
        <v>43725</v>
      </c>
      <c r="H183" s="99">
        <v>73.953999999999994</v>
      </c>
      <c r="I183" s="97">
        <f t="shared" si="10"/>
        <v>72.149691983920704</v>
      </c>
      <c r="J183" s="1">
        <f t="shared" si="11"/>
        <v>1.8043080160792897</v>
      </c>
      <c r="K183" s="1">
        <f t="shared" si="12"/>
        <v>1.8043080160792897</v>
      </c>
      <c r="L183" s="1">
        <f t="shared" si="13"/>
        <v>3.2555274168879822</v>
      </c>
      <c r="M183" s="30">
        <f t="shared" si="14"/>
        <v>2.439770689995524E-2</v>
      </c>
    </row>
    <row r="184" spans="7:13" x14ac:dyDescent="0.3">
      <c r="G184" s="43">
        <v>43726</v>
      </c>
      <c r="H184" s="99">
        <v>73.676400000000001</v>
      </c>
      <c r="I184" s="97">
        <f t="shared" si="10"/>
        <v>72.33012278552863</v>
      </c>
      <c r="J184" s="1">
        <f t="shared" si="11"/>
        <v>1.3462772144713711</v>
      </c>
      <c r="K184" s="1">
        <f t="shared" si="12"/>
        <v>1.3462772144713711</v>
      </c>
      <c r="L184" s="1">
        <f t="shared" si="13"/>
        <v>1.812462338204794</v>
      </c>
      <c r="M184" s="30">
        <f t="shared" si="14"/>
        <v>1.8272841974789362E-2</v>
      </c>
    </row>
    <row r="185" spans="7:13" x14ac:dyDescent="0.3">
      <c r="G185" s="43">
        <v>43727</v>
      </c>
      <c r="H185" s="99">
        <v>73.230599999999995</v>
      </c>
      <c r="I185" s="97">
        <f t="shared" si="10"/>
        <v>72.464750506975761</v>
      </c>
      <c r="J185" s="1">
        <f t="shared" si="11"/>
        <v>0.76584949302423411</v>
      </c>
      <c r="K185" s="1">
        <f t="shared" si="12"/>
        <v>0.76584949302423411</v>
      </c>
      <c r="L185" s="1">
        <f t="shared" si="13"/>
        <v>0.5865254459654764</v>
      </c>
      <c r="M185" s="30">
        <f t="shared" si="14"/>
        <v>1.0458052959066759E-2</v>
      </c>
    </row>
    <row r="186" spans="7:13" x14ac:dyDescent="0.3">
      <c r="G186" s="43">
        <v>43728</v>
      </c>
      <c r="H186" s="99">
        <v>72.061400000000006</v>
      </c>
      <c r="I186" s="97">
        <f t="shared" si="10"/>
        <v>72.54133545627819</v>
      </c>
      <c r="J186" s="1">
        <f t="shared" si="11"/>
        <v>-0.47993545627818435</v>
      </c>
      <c r="K186" s="1">
        <f t="shared" si="12"/>
        <v>0.47993545627818435</v>
      </c>
      <c r="L186" s="1">
        <f t="shared" si="13"/>
        <v>0.23033804219294901</v>
      </c>
      <c r="M186" s="30">
        <f t="shared" si="14"/>
        <v>6.6600906487826262E-3</v>
      </c>
    </row>
    <row r="187" spans="7:13" x14ac:dyDescent="0.3">
      <c r="G187" s="43">
        <v>43731</v>
      </c>
      <c r="H187" s="99">
        <v>73.684799999999996</v>
      </c>
      <c r="I187" s="97">
        <f t="shared" si="10"/>
        <v>72.493341910650372</v>
      </c>
      <c r="J187" s="1">
        <f t="shared" si="11"/>
        <v>1.1914580893496236</v>
      </c>
      <c r="K187" s="1">
        <f t="shared" si="12"/>
        <v>1.1914580893496236</v>
      </c>
      <c r="L187" s="1">
        <f t="shared" si="13"/>
        <v>1.4195723786766556</v>
      </c>
      <c r="M187" s="30">
        <f t="shared" si="14"/>
        <v>1.6169658998187193E-2</v>
      </c>
    </row>
    <row r="188" spans="7:13" x14ac:dyDescent="0.3">
      <c r="G188" s="43">
        <v>43732</v>
      </c>
      <c r="H188" s="99">
        <v>72.709100000000007</v>
      </c>
      <c r="I188" s="97">
        <f t="shared" si="10"/>
        <v>72.612487719585346</v>
      </c>
      <c r="J188" s="1">
        <f t="shared" si="11"/>
        <v>9.6612280414660745E-2</v>
      </c>
      <c r="K188" s="1">
        <f t="shared" si="12"/>
        <v>9.6612280414660745E-2</v>
      </c>
      <c r="L188" s="1">
        <f t="shared" si="13"/>
        <v>9.3339327269210404E-3</v>
      </c>
      <c r="M188" s="30">
        <f t="shared" si="14"/>
        <v>1.3287508773270572E-3</v>
      </c>
    </row>
    <row r="189" spans="7:13" x14ac:dyDescent="0.3">
      <c r="G189" s="43">
        <v>43733</v>
      </c>
      <c r="H189" s="99">
        <v>73.196899999999999</v>
      </c>
      <c r="I189" s="97">
        <f t="shared" si="10"/>
        <v>72.622148947626812</v>
      </c>
      <c r="J189" s="1">
        <f t="shared" si="11"/>
        <v>0.57475105237318758</v>
      </c>
      <c r="K189" s="1">
        <f t="shared" si="12"/>
        <v>0.57475105237318758</v>
      </c>
      <c r="L189" s="1">
        <f t="shared" si="13"/>
        <v>0.33033877220408658</v>
      </c>
      <c r="M189" s="30">
        <f t="shared" si="14"/>
        <v>7.8521228682251233E-3</v>
      </c>
    </row>
    <row r="190" spans="7:13" x14ac:dyDescent="0.3">
      <c r="G190" s="43">
        <v>43734</v>
      </c>
      <c r="H190" s="99">
        <v>74.080200000000005</v>
      </c>
      <c r="I190" s="97">
        <f t="shared" si="10"/>
        <v>72.679624052864128</v>
      </c>
      <c r="J190" s="1">
        <f t="shared" si="11"/>
        <v>1.4005759471358772</v>
      </c>
      <c r="K190" s="1">
        <f t="shared" si="12"/>
        <v>1.4005759471358772</v>
      </c>
      <c r="L190" s="1">
        <f t="shared" si="13"/>
        <v>1.9616129836955594</v>
      </c>
      <c r="M190" s="30">
        <f t="shared" si="14"/>
        <v>1.8906211742623226E-2</v>
      </c>
    </row>
    <row r="191" spans="7:13" x14ac:dyDescent="0.3">
      <c r="G191" s="43">
        <v>43735</v>
      </c>
      <c r="H191" s="99">
        <v>74.6858</v>
      </c>
      <c r="I191" s="97">
        <f t="shared" si="10"/>
        <v>72.81968164757771</v>
      </c>
      <c r="J191" s="1">
        <f t="shared" si="11"/>
        <v>1.8661183524222906</v>
      </c>
      <c r="K191" s="1">
        <f t="shared" si="12"/>
        <v>1.8661183524222906</v>
      </c>
      <c r="L191" s="1">
        <f t="shared" si="13"/>
        <v>3.4823977052472843</v>
      </c>
      <c r="M191" s="30">
        <f t="shared" si="14"/>
        <v>2.4986253778125033E-2</v>
      </c>
    </row>
    <row r="192" spans="7:13" x14ac:dyDescent="0.3">
      <c r="G192" s="43">
        <v>43738</v>
      </c>
      <c r="H192" s="99">
        <v>74.853999999999999</v>
      </c>
      <c r="I192" s="97">
        <f t="shared" si="10"/>
        <v>73.006293482819942</v>
      </c>
      <c r="J192" s="1">
        <f t="shared" si="11"/>
        <v>1.8477065171800575</v>
      </c>
      <c r="K192" s="1">
        <f t="shared" si="12"/>
        <v>1.8477065171800575</v>
      </c>
      <c r="L192" s="1">
        <f t="shared" si="13"/>
        <v>3.414019373629658</v>
      </c>
      <c r="M192" s="30">
        <f t="shared" si="14"/>
        <v>2.4684138685708946E-2</v>
      </c>
    </row>
    <row r="193" spans="7:13" x14ac:dyDescent="0.3">
      <c r="G193" s="43">
        <v>43739</v>
      </c>
      <c r="H193" s="99">
        <v>74.870800000000003</v>
      </c>
      <c r="I193" s="97">
        <f t="shared" si="10"/>
        <v>73.191064134537953</v>
      </c>
      <c r="J193" s="1">
        <f t="shared" si="11"/>
        <v>1.6797358654620496</v>
      </c>
      <c r="K193" s="1">
        <f t="shared" si="12"/>
        <v>1.6797358654620496</v>
      </c>
      <c r="L193" s="1">
        <f t="shared" si="13"/>
        <v>2.8215125777195404</v>
      </c>
      <c r="M193" s="30">
        <f t="shared" si="14"/>
        <v>2.2435126450659662E-2</v>
      </c>
    </row>
    <row r="194" spans="7:13" x14ac:dyDescent="0.3">
      <c r="G194" s="43">
        <v>43740</v>
      </c>
      <c r="H194" s="99">
        <v>72.936199999999999</v>
      </c>
      <c r="I194" s="97">
        <f t="shared" si="10"/>
        <v>73.359037721084164</v>
      </c>
      <c r="J194" s="1">
        <f t="shared" si="11"/>
        <v>-0.42283772108416429</v>
      </c>
      <c r="K194" s="1">
        <f t="shared" si="12"/>
        <v>0.42283772108416429</v>
      </c>
      <c r="L194" s="1">
        <f t="shared" si="13"/>
        <v>0.17879173837164952</v>
      </c>
      <c r="M194" s="30">
        <f t="shared" si="14"/>
        <v>5.7973642866527772E-3</v>
      </c>
    </row>
    <row r="195" spans="7:13" x14ac:dyDescent="0.3">
      <c r="G195" s="43">
        <v>43741</v>
      </c>
      <c r="H195" s="99">
        <v>73.323099999999997</v>
      </c>
      <c r="I195" s="97">
        <f t="shared" si="10"/>
        <v>73.316753948975759</v>
      </c>
      <c r="J195" s="1">
        <f t="shared" si="11"/>
        <v>6.3460510242379087E-3</v>
      </c>
      <c r="K195" s="1">
        <f t="shared" si="12"/>
        <v>6.3460510242379087E-3</v>
      </c>
      <c r="L195" s="1">
        <f t="shared" si="13"/>
        <v>4.027236360223101E-5</v>
      </c>
      <c r="M195" s="30">
        <f t="shared" si="14"/>
        <v>8.6549136960083643E-5</v>
      </c>
    </row>
    <row r="196" spans="7:13" x14ac:dyDescent="0.3">
      <c r="G196" s="43">
        <v>43742</v>
      </c>
      <c r="H196" s="99">
        <v>74.601699999999994</v>
      </c>
      <c r="I196" s="97">
        <f t="shared" si="10"/>
        <v>73.317388554078178</v>
      </c>
      <c r="J196" s="1">
        <f t="shared" si="11"/>
        <v>1.2843114459218157</v>
      </c>
      <c r="K196" s="1">
        <f t="shared" si="12"/>
        <v>1.2843114459218157</v>
      </c>
      <c r="L196" s="1">
        <f t="shared" si="13"/>
        <v>1.649455890125785</v>
      </c>
      <c r="M196" s="30">
        <f t="shared" si="14"/>
        <v>1.7215578812839596E-2</v>
      </c>
    </row>
    <row r="197" spans="7:13" x14ac:dyDescent="0.3">
      <c r="G197" s="43">
        <v>43745</v>
      </c>
      <c r="H197" s="99">
        <v>74.273600000000002</v>
      </c>
      <c r="I197" s="97">
        <f t="shared" si="10"/>
        <v>73.445819698670363</v>
      </c>
      <c r="J197" s="1">
        <f t="shared" si="11"/>
        <v>0.8277803013296392</v>
      </c>
      <c r="K197" s="1">
        <f t="shared" si="12"/>
        <v>0.8277803013296392</v>
      </c>
      <c r="L197" s="1">
        <f t="shared" si="13"/>
        <v>0.68522022726938825</v>
      </c>
      <c r="M197" s="30">
        <f t="shared" si="14"/>
        <v>1.1145013858620548E-2</v>
      </c>
    </row>
    <row r="198" spans="7:13" x14ac:dyDescent="0.3">
      <c r="G198" s="43">
        <v>43746</v>
      </c>
      <c r="H198" s="99">
        <v>73.154899999999998</v>
      </c>
      <c r="I198" s="97">
        <f t="shared" ref="I198:I261" si="15">alpha*H197+(1-alpha)*I197</f>
        <v>73.528597728803334</v>
      </c>
      <c r="J198" s="1">
        <f t="shared" ref="J198:J261" si="16">H198-I198</f>
        <v>-0.37369772880333585</v>
      </c>
      <c r="K198" s="1">
        <f t="shared" ref="K198:K261" si="17">ABS(J198)</f>
        <v>0.37369772880333585</v>
      </c>
      <c r="L198" s="1">
        <f t="shared" ref="L198:L261" si="18">J198^2</f>
        <v>0.13964999251277155</v>
      </c>
      <c r="M198" s="30">
        <f t="shared" ref="M198:M261" si="19">K198/H198</f>
        <v>5.1083075611248986E-3</v>
      </c>
    </row>
    <row r="199" spans="7:13" x14ac:dyDescent="0.3">
      <c r="G199" s="43">
        <v>43747</v>
      </c>
      <c r="H199" s="99">
        <v>74.399799999999999</v>
      </c>
      <c r="I199" s="97">
        <f t="shared" si="15"/>
        <v>73.491227955922994</v>
      </c>
      <c r="J199" s="1">
        <f t="shared" si="16"/>
        <v>0.90857204407700465</v>
      </c>
      <c r="K199" s="1">
        <f t="shared" si="17"/>
        <v>0.90857204407700465</v>
      </c>
      <c r="L199" s="1">
        <f t="shared" si="18"/>
        <v>0.82550315927826645</v>
      </c>
      <c r="M199" s="30">
        <f t="shared" si="19"/>
        <v>1.221202266776261E-2</v>
      </c>
    </row>
    <row r="200" spans="7:13" x14ac:dyDescent="0.3">
      <c r="G200" s="43">
        <v>43748</v>
      </c>
      <c r="H200" s="99">
        <v>74.5428</v>
      </c>
      <c r="I200" s="97">
        <f t="shared" si="15"/>
        <v>73.582085160330706</v>
      </c>
      <c r="J200" s="1">
        <f t="shared" si="16"/>
        <v>0.9607148396692935</v>
      </c>
      <c r="K200" s="1">
        <f t="shared" si="17"/>
        <v>0.9607148396692935</v>
      </c>
      <c r="L200" s="1">
        <f t="shared" si="18"/>
        <v>0.92297300316079633</v>
      </c>
      <c r="M200" s="30">
        <f t="shared" si="19"/>
        <v>1.288809703511665E-2</v>
      </c>
    </row>
    <row r="201" spans="7:13" x14ac:dyDescent="0.3">
      <c r="G201" s="43">
        <v>43749</v>
      </c>
      <c r="H201" s="99">
        <v>76.452200000000005</v>
      </c>
      <c r="I201" s="97">
        <f t="shared" si="15"/>
        <v>73.67815664429763</v>
      </c>
      <c r="J201" s="1">
        <f t="shared" si="16"/>
        <v>2.7740433557023749</v>
      </c>
      <c r="K201" s="1">
        <f t="shared" si="17"/>
        <v>2.7740433557023749</v>
      </c>
      <c r="L201" s="1">
        <f t="shared" si="18"/>
        <v>7.6953165393164928</v>
      </c>
      <c r="M201" s="30">
        <f t="shared" si="19"/>
        <v>3.628467664373785E-2</v>
      </c>
    </row>
    <row r="202" spans="7:13" x14ac:dyDescent="0.3">
      <c r="G202" s="43">
        <v>43752</v>
      </c>
      <c r="H202" s="99">
        <v>76.494299999999996</v>
      </c>
      <c r="I202" s="97">
        <f t="shared" si="15"/>
        <v>73.955560979867869</v>
      </c>
      <c r="J202" s="1">
        <f t="shared" si="16"/>
        <v>2.5387390201321267</v>
      </c>
      <c r="K202" s="1">
        <f t="shared" si="17"/>
        <v>2.5387390201321267</v>
      </c>
      <c r="L202" s="1">
        <f t="shared" si="18"/>
        <v>6.4451958123414306</v>
      </c>
      <c r="M202" s="30">
        <f t="shared" si="19"/>
        <v>3.3188603858485231E-2</v>
      </c>
    </row>
    <row r="203" spans="7:13" x14ac:dyDescent="0.3">
      <c r="G203" s="43">
        <v>43753</v>
      </c>
      <c r="H203" s="99">
        <v>76.982100000000003</v>
      </c>
      <c r="I203" s="97">
        <f t="shared" si="15"/>
        <v>74.20943488188108</v>
      </c>
      <c r="J203" s="1">
        <f t="shared" si="16"/>
        <v>2.7726651181189226</v>
      </c>
      <c r="K203" s="1">
        <f t="shared" si="17"/>
        <v>2.7726651181189226</v>
      </c>
      <c r="L203" s="1">
        <f t="shared" si="18"/>
        <v>7.6876718572334193</v>
      </c>
      <c r="M203" s="30">
        <f t="shared" si="19"/>
        <v>3.6017010683248737E-2</v>
      </c>
    </row>
    <row r="204" spans="7:13" x14ac:dyDescent="0.3">
      <c r="G204" s="43">
        <v>43754</v>
      </c>
      <c r="H204" s="99">
        <v>76.847499999999997</v>
      </c>
      <c r="I204" s="97">
        <f t="shared" si="15"/>
        <v>74.486701393692982</v>
      </c>
      <c r="J204" s="1">
        <f t="shared" si="16"/>
        <v>2.3607986063070143</v>
      </c>
      <c r="K204" s="1">
        <f t="shared" si="17"/>
        <v>2.3607986063070143</v>
      </c>
      <c r="L204" s="1">
        <f t="shared" si="18"/>
        <v>5.5733700595411415</v>
      </c>
      <c r="M204" s="30">
        <f t="shared" si="19"/>
        <v>3.0720564836943486E-2</v>
      </c>
    </row>
    <row r="205" spans="7:13" x14ac:dyDescent="0.3">
      <c r="G205" s="43">
        <v>43755</v>
      </c>
      <c r="H205" s="99">
        <v>76.998999999999995</v>
      </c>
      <c r="I205" s="97">
        <f t="shared" si="15"/>
        <v>74.722781254323678</v>
      </c>
      <c r="J205" s="1">
        <f t="shared" si="16"/>
        <v>2.2762187456763172</v>
      </c>
      <c r="K205" s="1">
        <f t="shared" si="17"/>
        <v>2.2762187456763172</v>
      </c>
      <c r="L205" s="1">
        <f t="shared" si="18"/>
        <v>5.1811717781682667</v>
      </c>
      <c r="M205" s="30">
        <f t="shared" si="19"/>
        <v>2.9561666329125279E-2</v>
      </c>
    </row>
    <row r="206" spans="7:13" x14ac:dyDescent="0.3">
      <c r="G206" s="43">
        <v>43756</v>
      </c>
      <c r="H206" s="99">
        <v>77.781199999999998</v>
      </c>
      <c r="I206" s="97">
        <f t="shared" si="15"/>
        <v>74.95040312889131</v>
      </c>
      <c r="J206" s="1">
        <f t="shared" si="16"/>
        <v>2.8307968711086886</v>
      </c>
      <c r="K206" s="1">
        <f t="shared" si="17"/>
        <v>2.8307968711086886</v>
      </c>
      <c r="L206" s="1">
        <f t="shared" si="18"/>
        <v>8.0134109254787411</v>
      </c>
      <c r="M206" s="30">
        <f t="shared" si="19"/>
        <v>3.639435841962696E-2</v>
      </c>
    </row>
    <row r="207" spans="7:13" x14ac:dyDescent="0.3">
      <c r="G207" s="43">
        <v>43759</v>
      </c>
      <c r="H207" s="99">
        <v>78.580299999999994</v>
      </c>
      <c r="I207" s="97">
        <f t="shared" si="15"/>
        <v>75.23348281600218</v>
      </c>
      <c r="J207" s="1">
        <f t="shared" si="16"/>
        <v>3.346817183997814</v>
      </c>
      <c r="K207" s="1">
        <f t="shared" si="17"/>
        <v>3.346817183997814</v>
      </c>
      <c r="L207" s="1">
        <f t="shared" si="18"/>
        <v>11.201185263103058</v>
      </c>
      <c r="M207" s="30">
        <f t="shared" si="19"/>
        <v>4.2591046152761117E-2</v>
      </c>
    </row>
    <row r="208" spans="7:13" x14ac:dyDescent="0.3">
      <c r="G208" s="43">
        <v>43760</v>
      </c>
      <c r="H208" s="99">
        <v>78.361599999999996</v>
      </c>
      <c r="I208" s="97">
        <f t="shared" si="15"/>
        <v>75.568164534401959</v>
      </c>
      <c r="J208" s="1">
        <f t="shared" si="16"/>
        <v>2.7934354655980371</v>
      </c>
      <c r="K208" s="1">
        <f t="shared" si="17"/>
        <v>2.7934354655980371</v>
      </c>
      <c r="L208" s="1">
        <f t="shared" si="18"/>
        <v>7.8032817004609223</v>
      </c>
      <c r="M208" s="30">
        <f t="shared" si="19"/>
        <v>3.5648014660216706E-2</v>
      </c>
    </row>
    <row r="209" spans="7:13" x14ac:dyDescent="0.3">
      <c r="G209" s="43">
        <v>43761</v>
      </c>
      <c r="H209" s="99">
        <v>76.956900000000005</v>
      </c>
      <c r="I209" s="97">
        <f t="shared" si="15"/>
        <v>75.847508080961774</v>
      </c>
      <c r="J209" s="1">
        <f t="shared" si="16"/>
        <v>1.1093919190382309</v>
      </c>
      <c r="K209" s="1">
        <f t="shared" si="17"/>
        <v>1.1093919190382309</v>
      </c>
      <c r="L209" s="1">
        <f t="shared" si="18"/>
        <v>1.2307504300273286</v>
      </c>
      <c r="M209" s="30">
        <f t="shared" si="19"/>
        <v>1.4415756339434552E-2</v>
      </c>
    </row>
    <row r="210" spans="7:13" x14ac:dyDescent="0.3">
      <c r="G210" s="43">
        <v>43762</v>
      </c>
      <c r="H210" s="99">
        <v>76.393299999999996</v>
      </c>
      <c r="I210" s="97">
        <f t="shared" si="15"/>
        <v>75.958447272865598</v>
      </c>
      <c r="J210" s="1">
        <f t="shared" si="16"/>
        <v>0.43485272713439826</v>
      </c>
      <c r="K210" s="1">
        <f t="shared" si="17"/>
        <v>0.43485272713439826</v>
      </c>
      <c r="L210" s="1">
        <f t="shared" si="18"/>
        <v>0.18909689429622342</v>
      </c>
      <c r="M210" s="30">
        <f t="shared" si="19"/>
        <v>5.6922888150452763E-3</v>
      </c>
    </row>
    <row r="211" spans="7:13" x14ac:dyDescent="0.3">
      <c r="G211" s="43">
        <v>43763</v>
      </c>
      <c r="H211" s="99">
        <v>70.782799999999995</v>
      </c>
      <c r="I211" s="97">
        <f t="shared" si="15"/>
        <v>76.001932545579038</v>
      </c>
      <c r="J211" s="1">
        <f t="shared" si="16"/>
        <v>-5.2191325455790434</v>
      </c>
      <c r="K211" s="1">
        <f t="shared" si="17"/>
        <v>5.2191325455790434</v>
      </c>
      <c r="L211" s="1">
        <f t="shared" si="18"/>
        <v>27.239344528322384</v>
      </c>
      <c r="M211" s="30">
        <f t="shared" si="19"/>
        <v>7.3734474273114997E-2</v>
      </c>
    </row>
    <row r="212" spans="7:13" x14ac:dyDescent="0.3">
      <c r="G212" s="43">
        <v>43766</v>
      </c>
      <c r="H212" s="99">
        <v>70.194000000000003</v>
      </c>
      <c r="I212" s="97">
        <f t="shared" si="15"/>
        <v>75.480019291021136</v>
      </c>
      <c r="J212" s="1">
        <f t="shared" si="16"/>
        <v>-5.2860192910211339</v>
      </c>
      <c r="K212" s="1">
        <f t="shared" si="17"/>
        <v>5.2860192910211339</v>
      </c>
      <c r="L212" s="1">
        <f t="shared" si="18"/>
        <v>27.94199994504757</v>
      </c>
      <c r="M212" s="30">
        <f t="shared" si="19"/>
        <v>7.5305856498007431E-2</v>
      </c>
    </row>
    <row r="213" spans="7:13" x14ac:dyDescent="0.3">
      <c r="G213" s="43">
        <v>43767</v>
      </c>
      <c r="H213" s="99">
        <v>68.284599999999998</v>
      </c>
      <c r="I213" s="97">
        <f t="shared" si="15"/>
        <v>74.951417361919027</v>
      </c>
      <c r="J213" s="1">
        <f t="shared" si="16"/>
        <v>-6.6668173619190298</v>
      </c>
      <c r="K213" s="1">
        <f t="shared" si="17"/>
        <v>6.6668173619190298</v>
      </c>
      <c r="L213" s="1">
        <f t="shared" si="18"/>
        <v>44.44645373718501</v>
      </c>
      <c r="M213" s="30">
        <f t="shared" si="19"/>
        <v>9.7632809768513393E-2</v>
      </c>
    </row>
    <row r="214" spans="7:13" x14ac:dyDescent="0.3">
      <c r="G214" s="43">
        <v>43768</v>
      </c>
      <c r="H214" s="99">
        <v>69.251999999999995</v>
      </c>
      <c r="I214" s="97">
        <f t="shared" si="15"/>
        <v>74.284735625727137</v>
      </c>
      <c r="J214" s="1">
        <f t="shared" si="16"/>
        <v>-5.0327356257271418</v>
      </c>
      <c r="K214" s="1">
        <f t="shared" si="17"/>
        <v>5.0327356257271418</v>
      </c>
      <c r="L214" s="1">
        <f t="shared" si="18"/>
        <v>25.328427878463167</v>
      </c>
      <c r="M214" s="30">
        <f t="shared" si="19"/>
        <v>7.2672783829017817E-2</v>
      </c>
    </row>
    <row r="215" spans="7:13" x14ac:dyDescent="0.3">
      <c r="G215" s="43">
        <v>43769</v>
      </c>
      <c r="H215" s="99">
        <v>69.218299999999999</v>
      </c>
      <c r="I215" s="97">
        <f t="shared" si="15"/>
        <v>73.781462063154436</v>
      </c>
      <c r="J215" s="1">
        <f t="shared" si="16"/>
        <v>-4.5631620631544365</v>
      </c>
      <c r="K215" s="1">
        <f t="shared" si="17"/>
        <v>4.5631620631544365</v>
      </c>
      <c r="L215" s="1">
        <f t="shared" si="18"/>
        <v>20.822448014611854</v>
      </c>
      <c r="M215" s="30">
        <f t="shared" si="19"/>
        <v>6.5924214595770719E-2</v>
      </c>
    </row>
    <row r="216" spans="7:13" x14ac:dyDescent="0.3">
      <c r="G216" s="43">
        <v>43770</v>
      </c>
      <c r="H216" s="99">
        <v>69.722999999999999</v>
      </c>
      <c r="I216" s="97">
        <f t="shared" si="15"/>
        <v>73.325145856839001</v>
      </c>
      <c r="J216" s="1">
        <f t="shared" si="16"/>
        <v>-3.6021458568390017</v>
      </c>
      <c r="K216" s="1">
        <f t="shared" si="17"/>
        <v>3.6021458568390017</v>
      </c>
      <c r="L216" s="1">
        <f t="shared" si="18"/>
        <v>12.975454773942385</v>
      </c>
      <c r="M216" s="30">
        <f t="shared" si="19"/>
        <v>5.166366703726176E-2</v>
      </c>
    </row>
    <row r="217" spans="7:13" x14ac:dyDescent="0.3">
      <c r="G217" s="43">
        <v>43773</v>
      </c>
      <c r="H217" s="99">
        <v>71.329599999999999</v>
      </c>
      <c r="I217" s="97">
        <f t="shared" si="15"/>
        <v>72.964931271155109</v>
      </c>
      <c r="J217" s="1">
        <f t="shared" si="16"/>
        <v>-1.6353312711551098</v>
      </c>
      <c r="K217" s="1">
        <f t="shared" si="17"/>
        <v>1.6353312711551098</v>
      </c>
      <c r="L217" s="1">
        <f t="shared" si="18"/>
        <v>2.6743083664177871</v>
      </c>
      <c r="M217" s="30">
        <f t="shared" si="19"/>
        <v>2.2926404622416359E-2</v>
      </c>
    </row>
    <row r="218" spans="7:13" x14ac:dyDescent="0.3">
      <c r="G218" s="43">
        <v>43774</v>
      </c>
      <c r="H218" s="99">
        <v>72.507199999999997</v>
      </c>
      <c r="I218" s="97">
        <f t="shared" si="15"/>
        <v>72.801398144039595</v>
      </c>
      <c r="J218" s="1">
        <f t="shared" si="16"/>
        <v>-0.29419814403959776</v>
      </c>
      <c r="K218" s="1">
        <f t="shared" si="17"/>
        <v>0.29419814403959776</v>
      </c>
      <c r="L218" s="1">
        <f t="shared" si="18"/>
        <v>8.6552547956343914E-2</v>
      </c>
      <c r="M218" s="30">
        <f t="shared" si="19"/>
        <v>4.0575024830582038E-3</v>
      </c>
    </row>
    <row r="219" spans="7:13" x14ac:dyDescent="0.3">
      <c r="G219" s="43">
        <v>43775</v>
      </c>
      <c r="H219" s="99">
        <v>72.4315</v>
      </c>
      <c r="I219" s="97">
        <f t="shared" si="15"/>
        <v>72.771978329635644</v>
      </c>
      <c r="J219" s="1">
        <f t="shared" si="16"/>
        <v>-0.34047832963564417</v>
      </c>
      <c r="K219" s="1">
        <f t="shared" si="17"/>
        <v>0.34047832963564417</v>
      </c>
      <c r="L219" s="1">
        <f t="shared" si="18"/>
        <v>0.11592549295147837</v>
      </c>
      <c r="M219" s="30">
        <f t="shared" si="19"/>
        <v>4.7006941680849375E-3</v>
      </c>
    </row>
    <row r="220" spans="7:13" x14ac:dyDescent="0.3">
      <c r="G220" s="43">
        <v>43776</v>
      </c>
      <c r="H220" s="99">
        <v>72.683899999999994</v>
      </c>
      <c r="I220" s="97">
        <f t="shared" si="15"/>
        <v>72.737930496672078</v>
      </c>
      <c r="J220" s="1">
        <f t="shared" si="16"/>
        <v>-5.4030496672083927E-2</v>
      </c>
      <c r="K220" s="1">
        <f t="shared" si="17"/>
        <v>5.4030496672083927E-2</v>
      </c>
      <c r="L220" s="1">
        <f t="shared" si="18"/>
        <v>2.9192945706320722E-3</v>
      </c>
      <c r="M220" s="30">
        <f t="shared" si="19"/>
        <v>7.4336265214282576E-4</v>
      </c>
    </row>
    <row r="221" spans="7:13" x14ac:dyDescent="0.3">
      <c r="G221" s="43">
        <v>43777</v>
      </c>
      <c r="H221" s="99">
        <v>73.239000000000004</v>
      </c>
      <c r="I221" s="97">
        <f t="shared" si="15"/>
        <v>72.73252744700487</v>
      </c>
      <c r="J221" s="1">
        <f t="shared" si="16"/>
        <v>0.50647255299513461</v>
      </c>
      <c r="K221" s="1">
        <f t="shared" si="17"/>
        <v>0.50647255299513461</v>
      </c>
      <c r="L221" s="1">
        <f t="shared" si="18"/>
        <v>0.25651444693740943</v>
      </c>
      <c r="M221" s="30">
        <f t="shared" si="19"/>
        <v>6.9153395458039372E-3</v>
      </c>
    </row>
    <row r="222" spans="7:13" x14ac:dyDescent="0.3">
      <c r="G222" s="43">
        <v>43780</v>
      </c>
      <c r="H222" s="99">
        <v>72.675399999999996</v>
      </c>
      <c r="I222" s="97">
        <f t="shared" si="15"/>
        <v>72.783174702304379</v>
      </c>
      <c r="J222" s="1">
        <f t="shared" si="16"/>
        <v>-0.10777470230438269</v>
      </c>
      <c r="K222" s="1">
        <f t="shared" si="17"/>
        <v>0.10777470230438269</v>
      </c>
      <c r="L222" s="1">
        <f t="shared" si="18"/>
        <v>1.1615386456798311E-2</v>
      </c>
      <c r="M222" s="30">
        <f t="shared" si="19"/>
        <v>1.4829598778181158E-3</v>
      </c>
    </row>
    <row r="223" spans="7:13" x14ac:dyDescent="0.3">
      <c r="G223" s="43">
        <v>43781</v>
      </c>
      <c r="H223" s="99">
        <v>71.262299999999996</v>
      </c>
      <c r="I223" s="97">
        <f t="shared" si="15"/>
        <v>72.772397232073942</v>
      </c>
      <c r="J223" s="1">
        <f t="shared" si="16"/>
        <v>-1.5100972320739459</v>
      </c>
      <c r="K223" s="1">
        <f t="shared" si="17"/>
        <v>1.5100972320739459</v>
      </c>
      <c r="L223" s="1">
        <f t="shared" si="18"/>
        <v>2.2803936503173925</v>
      </c>
      <c r="M223" s="30">
        <f t="shared" si="19"/>
        <v>2.1190688934737526E-2</v>
      </c>
    </row>
    <row r="224" spans="7:13" x14ac:dyDescent="0.3">
      <c r="G224" s="43">
        <v>43782</v>
      </c>
      <c r="H224" s="99">
        <v>72.137100000000004</v>
      </c>
      <c r="I224" s="97">
        <f t="shared" si="15"/>
        <v>72.621387508866547</v>
      </c>
      <c r="J224" s="1">
        <f t="shared" si="16"/>
        <v>-0.4842875088665437</v>
      </c>
      <c r="K224" s="1">
        <f t="shared" si="17"/>
        <v>0.4842875088665437</v>
      </c>
      <c r="L224" s="1">
        <f t="shared" si="18"/>
        <v>0.23453439124416264</v>
      </c>
      <c r="M224" s="30">
        <f t="shared" si="19"/>
        <v>6.7134319076667028E-3</v>
      </c>
    </row>
    <row r="225" spans="7:13" x14ac:dyDescent="0.3">
      <c r="G225" s="43">
        <v>43783</v>
      </c>
      <c r="H225" s="99">
        <v>72.204400000000007</v>
      </c>
      <c r="I225" s="97">
        <f t="shared" si="15"/>
        <v>72.572958757979904</v>
      </c>
      <c r="J225" s="1">
        <f t="shared" si="16"/>
        <v>-0.36855875797989768</v>
      </c>
      <c r="K225" s="1">
        <f t="shared" si="17"/>
        <v>0.36855875797989768</v>
      </c>
      <c r="L225" s="1">
        <f t="shared" si="18"/>
        <v>0.13583555808368478</v>
      </c>
      <c r="M225" s="30">
        <f t="shared" si="19"/>
        <v>5.1043808684775116E-3</v>
      </c>
    </row>
    <row r="226" spans="7:13" x14ac:dyDescent="0.3">
      <c r="G226" s="43">
        <v>43784</v>
      </c>
      <c r="H226" s="99">
        <v>73.0792</v>
      </c>
      <c r="I226" s="97">
        <f t="shared" si="15"/>
        <v>72.536102882181908</v>
      </c>
      <c r="J226" s="1">
        <f t="shared" si="16"/>
        <v>0.54309711781809256</v>
      </c>
      <c r="K226" s="1">
        <f t="shared" si="17"/>
        <v>0.54309711781809256</v>
      </c>
      <c r="L226" s="1">
        <f t="shared" si="18"/>
        <v>0.29495447938231911</v>
      </c>
      <c r="M226" s="30">
        <f t="shared" si="19"/>
        <v>7.4316237427078094E-3</v>
      </c>
    </row>
    <row r="227" spans="7:13" x14ac:dyDescent="0.3">
      <c r="G227" s="43">
        <v>43787</v>
      </c>
      <c r="H227" s="99">
        <v>73.382000000000005</v>
      </c>
      <c r="I227" s="97">
        <f t="shared" si="15"/>
        <v>72.59041259396372</v>
      </c>
      <c r="J227" s="1">
        <f t="shared" si="16"/>
        <v>0.7915874060362853</v>
      </c>
      <c r="K227" s="1">
        <f t="shared" si="17"/>
        <v>0.7915874060362853</v>
      </c>
      <c r="L227" s="1">
        <f t="shared" si="18"/>
        <v>0.62661062139525481</v>
      </c>
      <c r="M227" s="30">
        <f t="shared" si="19"/>
        <v>1.078721493058632E-2</v>
      </c>
    </row>
    <row r="228" spans="7:13" x14ac:dyDescent="0.3">
      <c r="G228" s="43">
        <v>43788</v>
      </c>
      <c r="H228" s="99">
        <v>72.616500000000002</v>
      </c>
      <c r="I228" s="97">
        <f t="shared" si="15"/>
        <v>72.669571334567351</v>
      </c>
      <c r="J228" s="1">
        <f t="shared" si="16"/>
        <v>-5.3071334567349027E-2</v>
      </c>
      <c r="K228" s="1">
        <f t="shared" si="17"/>
        <v>5.3071334567349027E-2</v>
      </c>
      <c r="L228" s="1">
        <f t="shared" si="18"/>
        <v>2.8165665527594957E-3</v>
      </c>
      <c r="M228" s="30">
        <f t="shared" si="19"/>
        <v>7.308440170945863E-4</v>
      </c>
    </row>
    <row r="229" spans="7:13" x14ac:dyDescent="0.3">
      <c r="G229" s="43">
        <v>43789</v>
      </c>
      <c r="H229" s="99">
        <v>71.918400000000005</v>
      </c>
      <c r="I229" s="97">
        <f t="shared" si="15"/>
        <v>72.664264201110626</v>
      </c>
      <c r="J229" s="1">
        <f t="shared" si="16"/>
        <v>-0.74586420111062068</v>
      </c>
      <c r="K229" s="1">
        <f t="shared" si="17"/>
        <v>0.74586420111062068</v>
      </c>
      <c r="L229" s="1">
        <f t="shared" si="18"/>
        <v>0.55631340649838446</v>
      </c>
      <c r="M229" s="30">
        <f t="shared" si="19"/>
        <v>1.037097879138886E-2</v>
      </c>
    </row>
    <row r="230" spans="7:13" x14ac:dyDescent="0.3">
      <c r="G230" s="43">
        <v>43790</v>
      </c>
      <c r="H230" s="99">
        <v>71.329599999999999</v>
      </c>
      <c r="I230" s="97">
        <f t="shared" si="15"/>
        <v>72.589677780999565</v>
      </c>
      <c r="J230" s="1">
        <f t="shared" si="16"/>
        <v>-1.2600777809995662</v>
      </c>
      <c r="K230" s="1">
        <f t="shared" si="17"/>
        <v>1.2600777809995662</v>
      </c>
      <c r="L230" s="1">
        <f t="shared" si="18"/>
        <v>1.5877960141687908</v>
      </c>
      <c r="M230" s="30">
        <f t="shared" si="19"/>
        <v>1.7665566342718399E-2</v>
      </c>
    </row>
    <row r="231" spans="7:13" x14ac:dyDescent="0.3">
      <c r="G231" s="43">
        <v>43791</v>
      </c>
      <c r="H231" s="99">
        <v>72.768000000000001</v>
      </c>
      <c r="I231" s="97">
        <f t="shared" si="15"/>
        <v>72.463670002899605</v>
      </c>
      <c r="J231" s="1">
        <f t="shared" si="16"/>
        <v>0.3043299971003961</v>
      </c>
      <c r="K231" s="1">
        <f t="shared" si="17"/>
        <v>0.3043299971003961</v>
      </c>
      <c r="L231" s="1">
        <f t="shared" si="18"/>
        <v>9.2616747135127103E-2</v>
      </c>
      <c r="M231" s="30">
        <f t="shared" si="19"/>
        <v>4.18219543068926E-3</v>
      </c>
    </row>
    <row r="232" spans="7:13" x14ac:dyDescent="0.3">
      <c r="G232" s="43">
        <v>43794</v>
      </c>
      <c r="H232" s="99">
        <v>72.801599999999993</v>
      </c>
      <c r="I232" s="97">
        <f t="shared" si="15"/>
        <v>72.494103002609634</v>
      </c>
      <c r="J232" s="1">
        <f t="shared" si="16"/>
        <v>0.30749699739035918</v>
      </c>
      <c r="K232" s="1">
        <f t="shared" si="17"/>
        <v>0.30749699739035918</v>
      </c>
      <c r="L232" s="1">
        <f t="shared" si="18"/>
        <v>9.4554403404086565E-2</v>
      </c>
      <c r="M232" s="30">
        <f t="shared" si="19"/>
        <v>4.2237670242186876E-3</v>
      </c>
    </row>
    <row r="233" spans="7:13" x14ac:dyDescent="0.3">
      <c r="G233" s="43">
        <v>43795</v>
      </c>
      <c r="H233" s="99">
        <v>73.726900000000001</v>
      </c>
      <c r="I233" s="97">
        <f t="shared" si="15"/>
        <v>72.524852702348667</v>
      </c>
      <c r="J233" s="1">
        <f t="shared" si="16"/>
        <v>1.2020472976513332</v>
      </c>
      <c r="K233" s="1">
        <f t="shared" si="17"/>
        <v>1.2020472976513332</v>
      </c>
      <c r="L233" s="1">
        <f t="shared" si="18"/>
        <v>1.4449177057908729</v>
      </c>
      <c r="M233" s="30">
        <f t="shared" si="19"/>
        <v>1.6304053169892307E-2</v>
      </c>
    </row>
    <row r="234" spans="7:13" x14ac:dyDescent="0.3">
      <c r="G234" s="43">
        <v>43796</v>
      </c>
      <c r="H234" s="99">
        <v>74.904499999999999</v>
      </c>
      <c r="I234" s="97">
        <f t="shared" si="15"/>
        <v>72.645057432113802</v>
      </c>
      <c r="J234" s="1">
        <f t="shared" si="16"/>
        <v>2.2594425678861967</v>
      </c>
      <c r="K234" s="1">
        <f t="shared" si="17"/>
        <v>2.2594425678861967</v>
      </c>
      <c r="L234" s="1">
        <f t="shared" si="18"/>
        <v>5.1050807175761701</v>
      </c>
      <c r="M234" s="30">
        <f t="shared" si="19"/>
        <v>3.0164310126710635E-2</v>
      </c>
    </row>
    <row r="235" spans="7:13" x14ac:dyDescent="0.3">
      <c r="G235" s="43">
        <v>43798</v>
      </c>
      <c r="H235" s="99">
        <v>74.475499999999997</v>
      </c>
      <c r="I235" s="97">
        <f t="shared" si="15"/>
        <v>72.871001688902425</v>
      </c>
      <c r="J235" s="1">
        <f t="shared" si="16"/>
        <v>1.6044983110975721</v>
      </c>
      <c r="K235" s="1">
        <f t="shared" si="17"/>
        <v>1.6044983110975721</v>
      </c>
      <c r="L235" s="1">
        <f t="shared" si="18"/>
        <v>2.5744148303149612</v>
      </c>
      <c r="M235" s="30">
        <f t="shared" si="19"/>
        <v>2.1543975013226795E-2</v>
      </c>
    </row>
    <row r="236" spans="7:13" x14ac:dyDescent="0.3">
      <c r="G236" s="43">
        <v>43801</v>
      </c>
      <c r="H236" s="99">
        <v>74.012900000000002</v>
      </c>
      <c r="I236" s="97">
        <f t="shared" si="15"/>
        <v>73.031451520012183</v>
      </c>
      <c r="J236" s="1">
        <f t="shared" si="16"/>
        <v>0.9814484799878187</v>
      </c>
      <c r="K236" s="1">
        <f t="shared" si="17"/>
        <v>0.9814484799878187</v>
      </c>
      <c r="L236" s="1">
        <f t="shared" si="18"/>
        <v>0.96324111887039976</v>
      </c>
      <c r="M236" s="30">
        <f t="shared" si="19"/>
        <v>1.3260505668441835E-2</v>
      </c>
    </row>
    <row r="237" spans="7:13" x14ac:dyDescent="0.3">
      <c r="G237" s="43">
        <v>43802</v>
      </c>
      <c r="H237" s="99">
        <v>72.330600000000004</v>
      </c>
      <c r="I237" s="97">
        <f t="shared" si="15"/>
        <v>73.129596368010965</v>
      </c>
      <c r="J237" s="1">
        <f t="shared" si="16"/>
        <v>-0.79899636801096108</v>
      </c>
      <c r="K237" s="1">
        <f t="shared" si="17"/>
        <v>0.79899636801096108</v>
      </c>
      <c r="L237" s="1">
        <f t="shared" si="18"/>
        <v>0.63839519609470718</v>
      </c>
      <c r="M237" s="30">
        <f t="shared" si="19"/>
        <v>1.1046450160941027E-2</v>
      </c>
    </row>
    <row r="238" spans="7:13" x14ac:dyDescent="0.3">
      <c r="G238" s="43">
        <v>43803</v>
      </c>
      <c r="H238" s="99">
        <v>74.054900000000004</v>
      </c>
      <c r="I238" s="97">
        <f t="shared" si="15"/>
        <v>73.049696731209863</v>
      </c>
      <c r="J238" s="1">
        <f t="shared" si="16"/>
        <v>1.0052032687901402</v>
      </c>
      <c r="K238" s="1">
        <f t="shared" si="17"/>
        <v>1.0052032687901402</v>
      </c>
      <c r="L238" s="1">
        <f t="shared" si="18"/>
        <v>1.0104336115863828</v>
      </c>
      <c r="M238" s="30">
        <f t="shared" si="19"/>
        <v>1.3573757695846463E-2</v>
      </c>
    </row>
    <row r="239" spans="7:13" x14ac:dyDescent="0.3">
      <c r="G239" s="43">
        <v>43804</v>
      </c>
      <c r="H239" s="99">
        <v>75.022199999999998</v>
      </c>
      <c r="I239" s="97">
        <f t="shared" si="15"/>
        <v>73.150217058088884</v>
      </c>
      <c r="J239" s="1">
        <f t="shared" si="16"/>
        <v>1.8719829419111136</v>
      </c>
      <c r="K239" s="1">
        <f t="shared" si="17"/>
        <v>1.8719829419111136</v>
      </c>
      <c r="L239" s="1">
        <f t="shared" si="18"/>
        <v>3.5043201348061879</v>
      </c>
      <c r="M239" s="30">
        <f t="shared" si="19"/>
        <v>2.4952386652365748E-2</v>
      </c>
    </row>
    <row r="240" spans="7:13" x14ac:dyDescent="0.3">
      <c r="G240" s="43">
        <v>43805</v>
      </c>
      <c r="H240" s="99">
        <v>76.056899999999999</v>
      </c>
      <c r="I240" s="97">
        <f t="shared" si="15"/>
        <v>73.33741535227999</v>
      </c>
      <c r="J240" s="1">
        <f t="shared" si="16"/>
        <v>2.7194846477200088</v>
      </c>
      <c r="K240" s="1">
        <f t="shared" si="17"/>
        <v>2.7194846477200088</v>
      </c>
      <c r="L240" s="1">
        <f t="shared" si="18"/>
        <v>7.3955967491848202</v>
      </c>
      <c r="M240" s="30">
        <f t="shared" si="19"/>
        <v>3.5755922838296178E-2</v>
      </c>
    </row>
    <row r="241" spans="7:13" x14ac:dyDescent="0.3">
      <c r="G241" s="43">
        <v>43808</v>
      </c>
      <c r="H241" s="99">
        <v>76.826400000000007</v>
      </c>
      <c r="I241" s="97">
        <f t="shared" si="15"/>
        <v>73.609363817051985</v>
      </c>
      <c r="J241" s="1">
        <f t="shared" si="16"/>
        <v>3.2170361829480214</v>
      </c>
      <c r="K241" s="1">
        <f t="shared" si="17"/>
        <v>3.2170361829480214</v>
      </c>
      <c r="L241" s="1">
        <f t="shared" si="18"/>
        <v>10.349321802396775</v>
      </c>
      <c r="M241" s="30">
        <f t="shared" si="19"/>
        <v>4.1874097744369398E-2</v>
      </c>
    </row>
    <row r="242" spans="7:13" x14ac:dyDescent="0.3">
      <c r="G242" s="43">
        <v>43809</v>
      </c>
      <c r="H242" s="99">
        <v>76.335899999999995</v>
      </c>
      <c r="I242" s="97">
        <f t="shared" si="15"/>
        <v>73.93106743534679</v>
      </c>
      <c r="J242" s="1">
        <f t="shared" si="16"/>
        <v>2.4048325646532049</v>
      </c>
      <c r="K242" s="1">
        <f t="shared" si="17"/>
        <v>2.4048325646532049</v>
      </c>
      <c r="L242" s="1">
        <f t="shared" si="18"/>
        <v>5.783219664016511</v>
      </c>
      <c r="M242" s="30">
        <f t="shared" si="19"/>
        <v>3.1503297461000723E-2</v>
      </c>
    </row>
    <row r="243" spans="7:13" x14ac:dyDescent="0.3">
      <c r="G243" s="43">
        <v>43810</v>
      </c>
      <c r="H243" s="99">
        <v>77.511399999999995</v>
      </c>
      <c r="I243" s="97">
        <f t="shared" si="15"/>
        <v>74.171550691812115</v>
      </c>
      <c r="J243" s="1">
        <f t="shared" si="16"/>
        <v>3.3398493081878797</v>
      </c>
      <c r="K243" s="1">
        <f t="shared" si="17"/>
        <v>3.3398493081878797</v>
      </c>
      <c r="L243" s="1">
        <f t="shared" si="18"/>
        <v>11.154593401403059</v>
      </c>
      <c r="M243" s="30">
        <f t="shared" si="19"/>
        <v>4.3088491604949465E-2</v>
      </c>
    </row>
    <row r="244" spans="7:13" x14ac:dyDescent="0.3">
      <c r="G244" s="43">
        <v>43811</v>
      </c>
      <c r="H244" s="99">
        <v>78.948899999999995</v>
      </c>
      <c r="I244" s="97">
        <f t="shared" si="15"/>
        <v>74.505535622630902</v>
      </c>
      <c r="J244" s="1">
        <f t="shared" si="16"/>
        <v>4.4433643773690932</v>
      </c>
      <c r="K244" s="1">
        <f t="shared" si="17"/>
        <v>4.4433643773690932</v>
      </c>
      <c r="L244" s="1">
        <f t="shared" si="18"/>
        <v>19.743486990072629</v>
      </c>
      <c r="M244" s="30">
        <f t="shared" si="19"/>
        <v>5.6281523585117635E-2</v>
      </c>
    </row>
    <row r="245" spans="7:13" x14ac:dyDescent="0.3">
      <c r="G245" s="43">
        <v>43812</v>
      </c>
      <c r="H245" s="99">
        <v>78.7714</v>
      </c>
      <c r="I245" s="97">
        <f t="shared" si="15"/>
        <v>74.949872060367824</v>
      </c>
      <c r="J245" s="1">
        <f t="shared" si="16"/>
        <v>3.8215279396321762</v>
      </c>
      <c r="K245" s="1">
        <f t="shared" si="17"/>
        <v>3.8215279396321762</v>
      </c>
      <c r="L245" s="1">
        <f t="shared" si="18"/>
        <v>14.604075793389345</v>
      </c>
      <c r="M245" s="30">
        <f t="shared" si="19"/>
        <v>4.8514155386754285E-2</v>
      </c>
    </row>
    <row r="246" spans="7:13" x14ac:dyDescent="0.3">
      <c r="G246" s="43">
        <v>43815</v>
      </c>
      <c r="H246" s="99">
        <v>79.524000000000001</v>
      </c>
      <c r="I246" s="97">
        <f t="shared" si="15"/>
        <v>75.332024854331038</v>
      </c>
      <c r="J246" s="1">
        <f t="shared" si="16"/>
        <v>4.1919751456689625</v>
      </c>
      <c r="K246" s="1">
        <f t="shared" si="17"/>
        <v>4.1919751456689625</v>
      </c>
      <c r="L246" s="1">
        <f t="shared" si="18"/>
        <v>17.572655621906318</v>
      </c>
      <c r="M246" s="30">
        <f t="shared" si="19"/>
        <v>5.271333365611592E-2</v>
      </c>
    </row>
    <row r="247" spans="7:13" x14ac:dyDescent="0.3">
      <c r="G247" s="43">
        <v>43816</v>
      </c>
      <c r="H247" s="99">
        <v>80.352699999999999</v>
      </c>
      <c r="I247" s="97">
        <f t="shared" si="15"/>
        <v>75.751222368897928</v>
      </c>
      <c r="J247" s="1">
        <f t="shared" si="16"/>
        <v>4.6014776311020711</v>
      </c>
      <c r="K247" s="1">
        <f t="shared" si="17"/>
        <v>4.6014776311020711</v>
      </c>
      <c r="L247" s="1">
        <f t="shared" si="18"/>
        <v>21.173596389532729</v>
      </c>
      <c r="M247" s="30">
        <f t="shared" si="19"/>
        <v>5.7265998916054731E-2</v>
      </c>
    </row>
    <row r="248" spans="7:13" x14ac:dyDescent="0.3">
      <c r="G248" s="43">
        <v>43817</v>
      </c>
      <c r="H248" s="99">
        <v>81.604299999999995</v>
      </c>
      <c r="I248" s="97">
        <f t="shared" si="15"/>
        <v>76.211370132008128</v>
      </c>
      <c r="J248" s="1">
        <f t="shared" si="16"/>
        <v>5.3929298679918674</v>
      </c>
      <c r="K248" s="1">
        <f t="shared" si="17"/>
        <v>5.3929298679918674</v>
      </c>
      <c r="L248" s="1">
        <f t="shared" si="18"/>
        <v>29.083692561078781</v>
      </c>
      <c r="M248" s="30">
        <f t="shared" si="19"/>
        <v>6.6086344322442175E-2</v>
      </c>
    </row>
    <row r="249" spans="7:13" x14ac:dyDescent="0.3">
      <c r="G249" s="43">
        <v>43818</v>
      </c>
      <c r="H249" s="99">
        <v>81.942499999999995</v>
      </c>
      <c r="I249" s="97">
        <f t="shared" si="15"/>
        <v>76.750663118807324</v>
      </c>
      <c r="J249" s="1">
        <f t="shared" si="16"/>
        <v>5.1918368811926712</v>
      </c>
      <c r="K249" s="1">
        <f t="shared" si="17"/>
        <v>5.1918368811926712</v>
      </c>
      <c r="L249" s="1">
        <f t="shared" si="18"/>
        <v>26.955170200912441</v>
      </c>
      <c r="M249" s="30">
        <f t="shared" si="19"/>
        <v>6.3359512843672958E-2</v>
      </c>
    </row>
    <row r="250" spans="7:13" x14ac:dyDescent="0.3">
      <c r="G250" s="43">
        <v>43819</v>
      </c>
      <c r="H250" s="99">
        <v>82.23</v>
      </c>
      <c r="I250" s="97">
        <f t="shared" si="15"/>
        <v>77.269846806926594</v>
      </c>
      <c r="J250" s="1">
        <f t="shared" si="16"/>
        <v>4.9601531930734097</v>
      </c>
      <c r="K250" s="1">
        <f t="shared" si="17"/>
        <v>4.9601531930734097</v>
      </c>
      <c r="L250" s="1">
        <f t="shared" si="18"/>
        <v>24.603119698756341</v>
      </c>
      <c r="M250" s="30">
        <f t="shared" si="19"/>
        <v>6.0320481491832778E-2</v>
      </c>
    </row>
    <row r="251" spans="7:13" x14ac:dyDescent="0.3">
      <c r="G251" s="43">
        <v>43822</v>
      </c>
      <c r="H251" s="99">
        <v>83.168700000000001</v>
      </c>
      <c r="I251" s="97">
        <f t="shared" si="15"/>
        <v>77.765862126233941</v>
      </c>
      <c r="J251" s="1">
        <f t="shared" si="16"/>
        <v>5.4028378737660603</v>
      </c>
      <c r="K251" s="1">
        <f t="shared" si="17"/>
        <v>5.4028378737660603</v>
      </c>
      <c r="L251" s="1">
        <f t="shared" si="18"/>
        <v>29.190657090200965</v>
      </c>
      <c r="M251" s="30">
        <f t="shared" si="19"/>
        <v>6.4962394191156778E-2</v>
      </c>
    </row>
    <row r="252" spans="7:13" x14ac:dyDescent="0.3">
      <c r="G252" s="43">
        <v>43823</v>
      </c>
      <c r="H252" s="99">
        <v>83.633799999999994</v>
      </c>
      <c r="I252" s="97">
        <f t="shared" si="15"/>
        <v>78.30614591361055</v>
      </c>
      <c r="J252" s="1">
        <f t="shared" si="16"/>
        <v>5.3276540863894439</v>
      </c>
      <c r="K252" s="1">
        <f t="shared" si="17"/>
        <v>5.3276540863894439</v>
      </c>
      <c r="L252" s="1">
        <f t="shared" si="18"/>
        <v>28.383898064222141</v>
      </c>
      <c r="M252" s="30">
        <f t="shared" si="19"/>
        <v>6.3702164512307757E-2</v>
      </c>
    </row>
    <row r="253" spans="7:13" x14ac:dyDescent="0.3">
      <c r="G253" s="43">
        <v>43825</v>
      </c>
      <c r="H253" s="99">
        <v>84.056600000000003</v>
      </c>
      <c r="I253" s="97">
        <f t="shared" si="15"/>
        <v>78.838911322249487</v>
      </c>
      <c r="J253" s="1">
        <f t="shared" si="16"/>
        <v>5.217688677750516</v>
      </c>
      <c r="K253" s="1">
        <f t="shared" si="17"/>
        <v>5.217688677750516</v>
      </c>
      <c r="L253" s="1">
        <f t="shared" si="18"/>
        <v>27.224275137925929</v>
      </c>
      <c r="M253" s="30">
        <f t="shared" si="19"/>
        <v>6.2073515675753192E-2</v>
      </c>
    </row>
    <row r="254" spans="7:13" x14ac:dyDescent="0.3">
      <c r="G254" s="43">
        <v>43826</v>
      </c>
      <c r="H254" s="99">
        <v>84.530199999999994</v>
      </c>
      <c r="I254" s="97">
        <f t="shared" si="15"/>
        <v>79.360680190024539</v>
      </c>
      <c r="J254" s="1">
        <f t="shared" si="16"/>
        <v>5.1695198099754549</v>
      </c>
      <c r="K254" s="1">
        <f t="shared" si="17"/>
        <v>5.1695198099754549</v>
      </c>
      <c r="L254" s="1">
        <f t="shared" si="18"/>
        <v>26.723935065728664</v>
      </c>
      <c r="M254" s="30">
        <f t="shared" si="19"/>
        <v>6.1155892331680929E-2</v>
      </c>
    </row>
    <row r="255" spans="7:13" x14ac:dyDescent="0.3">
      <c r="G255" s="43">
        <v>43829</v>
      </c>
      <c r="H255" s="99">
        <v>84.191900000000004</v>
      </c>
      <c r="I255" s="97">
        <f t="shared" si="15"/>
        <v>79.877632171022086</v>
      </c>
      <c r="J255" s="1">
        <f t="shared" si="16"/>
        <v>4.3142678289779184</v>
      </c>
      <c r="K255" s="1">
        <f t="shared" si="17"/>
        <v>4.3142678289779184</v>
      </c>
      <c r="L255" s="1">
        <f t="shared" si="18"/>
        <v>18.612906900153842</v>
      </c>
      <c r="M255" s="30">
        <f t="shared" si="19"/>
        <v>5.1243264838754299E-2</v>
      </c>
    </row>
    <row r="256" spans="7:13" x14ac:dyDescent="0.3">
      <c r="G256" s="43">
        <v>43830</v>
      </c>
      <c r="H256" s="99">
        <v>84.276499999999999</v>
      </c>
      <c r="I256" s="97">
        <f t="shared" si="15"/>
        <v>80.309058953919873</v>
      </c>
      <c r="J256" s="1">
        <f t="shared" si="16"/>
        <v>3.9674410460801255</v>
      </c>
      <c r="K256" s="1">
        <f t="shared" si="17"/>
        <v>3.9674410460801255</v>
      </c>
      <c r="L256" s="1">
        <f t="shared" si="18"/>
        <v>15.74058845412136</v>
      </c>
      <c r="M256" s="30">
        <f t="shared" si="19"/>
        <v>4.7076480941663758E-2</v>
      </c>
    </row>
    <row r="257" spans="7:13" x14ac:dyDescent="0.3">
      <c r="G257" s="43">
        <v>43832</v>
      </c>
      <c r="H257" s="99">
        <v>84.758499999999998</v>
      </c>
      <c r="I257" s="97">
        <f t="shared" si="15"/>
        <v>80.705803058527891</v>
      </c>
      <c r="J257" s="1">
        <f t="shared" si="16"/>
        <v>4.0526969414721066</v>
      </c>
      <c r="K257" s="1">
        <f t="shared" si="17"/>
        <v>4.0526969414721066</v>
      </c>
      <c r="L257" s="1">
        <f t="shared" si="18"/>
        <v>16.424352499417367</v>
      </c>
      <c r="M257" s="30">
        <f t="shared" si="19"/>
        <v>4.781463736937424E-2</v>
      </c>
    </row>
    <row r="258" spans="7:13" x14ac:dyDescent="0.3">
      <c r="G258" s="43">
        <v>43833</v>
      </c>
      <c r="H258" s="99">
        <v>84.225700000000003</v>
      </c>
      <c r="I258" s="97">
        <f t="shared" si="15"/>
        <v>81.111072752675099</v>
      </c>
      <c r="J258" s="1">
        <f t="shared" si="16"/>
        <v>3.1146272473249041</v>
      </c>
      <c r="K258" s="1">
        <f t="shared" si="17"/>
        <v>3.1146272473249041</v>
      </c>
      <c r="L258" s="1">
        <f t="shared" si="18"/>
        <v>9.7009028897787104</v>
      </c>
      <c r="M258" s="30">
        <f t="shared" si="19"/>
        <v>3.6979535311964212E-2</v>
      </c>
    </row>
    <row r="259" spans="7:13" x14ac:dyDescent="0.3">
      <c r="G259" s="43">
        <v>43836</v>
      </c>
      <c r="H259" s="99">
        <v>83.896000000000001</v>
      </c>
      <c r="I259" s="97">
        <f t="shared" si="15"/>
        <v>81.422535477407592</v>
      </c>
      <c r="J259" s="1">
        <f t="shared" si="16"/>
        <v>2.4734645225924083</v>
      </c>
      <c r="K259" s="1">
        <f t="shared" si="17"/>
        <v>2.4734645225924083</v>
      </c>
      <c r="L259" s="1">
        <f t="shared" si="18"/>
        <v>6.1180267445232905</v>
      </c>
      <c r="M259" s="30">
        <f t="shared" si="19"/>
        <v>2.9482508374563846E-2</v>
      </c>
    </row>
    <row r="260" spans="7:13" x14ac:dyDescent="0.3">
      <c r="G260" s="43">
        <v>43837</v>
      </c>
      <c r="H260" s="99">
        <v>83.4816</v>
      </c>
      <c r="I260" s="97">
        <f t="shared" si="15"/>
        <v>81.669881929666843</v>
      </c>
      <c r="J260" s="1">
        <f t="shared" si="16"/>
        <v>1.811718070333157</v>
      </c>
      <c r="K260" s="1">
        <f t="shared" si="17"/>
        <v>1.811718070333157</v>
      </c>
      <c r="L260" s="1">
        <f t="shared" si="18"/>
        <v>3.2823223663716981</v>
      </c>
      <c r="M260" s="30">
        <f t="shared" si="19"/>
        <v>2.1702004637347116E-2</v>
      </c>
    </row>
    <row r="261" spans="7:13" x14ac:dyDescent="0.3">
      <c r="G261" s="43">
        <v>43838</v>
      </c>
      <c r="H261" s="99">
        <v>82.060900000000004</v>
      </c>
      <c r="I261" s="97">
        <f t="shared" si="15"/>
        <v>81.851053736700152</v>
      </c>
      <c r="J261" s="1">
        <f t="shared" si="16"/>
        <v>0.2098462632998519</v>
      </c>
      <c r="K261" s="1">
        <f t="shared" si="17"/>
        <v>0.2098462632998519</v>
      </c>
      <c r="L261" s="1">
        <f t="shared" si="18"/>
        <v>4.403545422091077E-2</v>
      </c>
      <c r="M261" s="30">
        <f t="shared" si="19"/>
        <v>2.5572015819940053E-3</v>
      </c>
    </row>
    <row r="262" spans="7:13" x14ac:dyDescent="0.3">
      <c r="G262" s="43">
        <v>43839</v>
      </c>
      <c r="H262" s="99">
        <v>80.995400000000004</v>
      </c>
      <c r="I262" s="97">
        <f t="shared" ref="I262:I325" si="20">alpha*H261+(1-alpha)*I261</f>
        <v>81.872038363030143</v>
      </c>
      <c r="J262" s="1">
        <f t="shared" ref="J262:J325" si="21">H262-I262</f>
        <v>-0.87663836303013909</v>
      </c>
      <c r="K262" s="1">
        <f t="shared" ref="K262:K325" si="22">ABS(J262)</f>
        <v>0.87663836303013909</v>
      </c>
      <c r="L262" s="1">
        <f t="shared" ref="L262:L325" si="23">J262^2</f>
        <v>0.76849481953616194</v>
      </c>
      <c r="M262" s="30">
        <f t="shared" ref="M262:M325" si="24">K262/H262</f>
        <v>1.0823310497017596E-2</v>
      </c>
    </row>
    <row r="263" spans="7:13" x14ac:dyDescent="0.3">
      <c r="G263" s="43">
        <v>43840</v>
      </c>
      <c r="H263" s="99">
        <v>80.386499999999998</v>
      </c>
      <c r="I263" s="97">
        <f t="shared" si="20"/>
        <v>81.784374526727134</v>
      </c>
      <c r="J263" s="1">
        <f t="shared" si="21"/>
        <v>-1.3978745267271364</v>
      </c>
      <c r="K263" s="1">
        <f t="shared" si="22"/>
        <v>1.3978745267271364</v>
      </c>
      <c r="L263" s="1">
        <f t="shared" si="23"/>
        <v>1.9540531924726157</v>
      </c>
      <c r="M263" s="30">
        <f t="shared" si="24"/>
        <v>1.7389418953768811E-2</v>
      </c>
    </row>
    <row r="264" spans="7:13" x14ac:dyDescent="0.3">
      <c r="G264" s="43">
        <v>43843</v>
      </c>
      <c r="H264" s="99">
        <v>81.122299999999996</v>
      </c>
      <c r="I264" s="97">
        <f t="shared" si="20"/>
        <v>81.644587074054428</v>
      </c>
      <c r="J264" s="1">
        <f t="shared" si="21"/>
        <v>-0.52228707405443231</v>
      </c>
      <c r="K264" s="1">
        <f t="shared" si="22"/>
        <v>0.52228707405443231</v>
      </c>
      <c r="L264" s="1">
        <f t="shared" si="23"/>
        <v>0.27278378772434003</v>
      </c>
      <c r="M264" s="30">
        <f t="shared" si="24"/>
        <v>6.4382675793762303E-3</v>
      </c>
    </row>
    <row r="265" spans="7:13" x14ac:dyDescent="0.3">
      <c r="G265" s="43">
        <v>43844</v>
      </c>
      <c r="H265" s="99">
        <v>81.629599999999996</v>
      </c>
      <c r="I265" s="97">
        <f t="shared" si="20"/>
        <v>81.59235836664898</v>
      </c>
      <c r="J265" s="1">
        <f t="shared" si="21"/>
        <v>3.7241633351015935E-2</v>
      </c>
      <c r="K265" s="1">
        <f t="shared" si="22"/>
        <v>3.7241633351015935E-2</v>
      </c>
      <c r="L265" s="1">
        <f t="shared" si="23"/>
        <v>1.3869392546515024E-3</v>
      </c>
      <c r="M265" s="30">
        <f t="shared" si="24"/>
        <v>4.5622707144241716E-4</v>
      </c>
    </row>
    <row r="266" spans="7:13" x14ac:dyDescent="0.3">
      <c r="G266" s="43">
        <v>43845</v>
      </c>
      <c r="H266" s="99">
        <v>80.936199999999999</v>
      </c>
      <c r="I266" s="97">
        <f t="shared" si="20"/>
        <v>81.596082529984088</v>
      </c>
      <c r="J266" s="1">
        <f t="shared" si="21"/>
        <v>-0.65988252998408825</v>
      </c>
      <c r="K266" s="1">
        <f t="shared" si="22"/>
        <v>0.65988252998408825</v>
      </c>
      <c r="L266" s="1">
        <f t="shared" si="23"/>
        <v>0.43544495337820111</v>
      </c>
      <c r="M266" s="30">
        <f t="shared" si="24"/>
        <v>8.1531197410316808E-3</v>
      </c>
    </row>
    <row r="267" spans="7:13" x14ac:dyDescent="0.3">
      <c r="G267" s="43">
        <v>43846</v>
      </c>
      <c r="H267" s="99">
        <v>80.445700000000002</v>
      </c>
      <c r="I267" s="97">
        <f t="shared" si="20"/>
        <v>81.530094276985679</v>
      </c>
      <c r="J267" s="1">
        <f t="shared" si="21"/>
        <v>-1.0843942769856767</v>
      </c>
      <c r="K267" s="1">
        <f t="shared" si="22"/>
        <v>1.0843942769856767</v>
      </c>
      <c r="L267" s="1">
        <f t="shared" si="23"/>
        <v>1.1759109479592884</v>
      </c>
      <c r="M267" s="30">
        <f t="shared" si="24"/>
        <v>1.3479828965198596E-2</v>
      </c>
    </row>
    <row r="268" spans="7:13" x14ac:dyDescent="0.3">
      <c r="G268" s="43">
        <v>43847</v>
      </c>
      <c r="H268" s="99">
        <v>79.718500000000006</v>
      </c>
      <c r="I268" s="97">
        <f t="shared" si="20"/>
        <v>81.421654849287108</v>
      </c>
      <c r="J268" s="1">
        <f t="shared" si="21"/>
        <v>-1.7031548492871025</v>
      </c>
      <c r="K268" s="1">
        <f t="shared" si="22"/>
        <v>1.7031548492871025</v>
      </c>
      <c r="L268" s="1">
        <f t="shared" si="23"/>
        <v>2.9007364406501726</v>
      </c>
      <c r="M268" s="30">
        <f t="shared" si="24"/>
        <v>2.1364612345780496E-2</v>
      </c>
    </row>
    <row r="269" spans="7:13" x14ac:dyDescent="0.3">
      <c r="G269" s="43">
        <v>43851</v>
      </c>
      <c r="H269" s="99">
        <v>80.022900000000007</v>
      </c>
      <c r="I269" s="97">
        <f t="shared" si="20"/>
        <v>81.251339364358401</v>
      </c>
      <c r="J269" s="1">
        <f t="shared" si="21"/>
        <v>-1.228439364358394</v>
      </c>
      <c r="K269" s="1">
        <f t="shared" si="22"/>
        <v>1.228439364358394</v>
      </c>
      <c r="L269" s="1">
        <f t="shared" si="23"/>
        <v>1.509063271905255</v>
      </c>
      <c r="M269" s="30">
        <f t="shared" si="24"/>
        <v>1.5351097802733891E-2</v>
      </c>
    </row>
    <row r="270" spans="7:13" x14ac:dyDescent="0.3">
      <c r="G270" s="43">
        <v>43852</v>
      </c>
      <c r="H270" s="99">
        <v>79.972200000000001</v>
      </c>
      <c r="I270" s="97">
        <f t="shared" si="20"/>
        <v>81.128495427922559</v>
      </c>
      <c r="J270" s="1">
        <f t="shared" si="21"/>
        <v>-1.1562954279225579</v>
      </c>
      <c r="K270" s="1">
        <f t="shared" si="22"/>
        <v>1.1562954279225579</v>
      </c>
      <c r="L270" s="1">
        <f t="shared" si="23"/>
        <v>1.3370191166346113</v>
      </c>
      <c r="M270" s="30">
        <f t="shared" si="24"/>
        <v>1.4458717253277487E-2</v>
      </c>
    </row>
    <row r="271" spans="7:13" x14ac:dyDescent="0.3">
      <c r="G271" s="43">
        <v>43853</v>
      </c>
      <c r="H271" s="99">
        <v>72.226100000000002</v>
      </c>
      <c r="I271" s="97">
        <f t="shared" si="20"/>
        <v>81.01286588513031</v>
      </c>
      <c r="J271" s="1">
        <f t="shared" si="21"/>
        <v>-8.7867658851303077</v>
      </c>
      <c r="K271" s="1">
        <f t="shared" si="22"/>
        <v>8.7867658851303077</v>
      </c>
      <c r="L271" s="1">
        <f t="shared" si="23"/>
        <v>77.207254720089793</v>
      </c>
      <c r="M271" s="30">
        <f t="shared" si="24"/>
        <v>0.12165638024384963</v>
      </c>
    </row>
    <row r="272" spans="7:13" x14ac:dyDescent="0.3">
      <c r="G272" s="43">
        <v>43854</v>
      </c>
      <c r="H272" s="99">
        <v>71.481899999999996</v>
      </c>
      <c r="I272" s="97">
        <f t="shared" si="20"/>
        <v>80.134189296617279</v>
      </c>
      <c r="J272" s="1">
        <f t="shared" si="21"/>
        <v>-8.6522892966172833</v>
      </c>
      <c r="K272" s="1">
        <f t="shared" si="22"/>
        <v>8.6522892966172833</v>
      </c>
      <c r="L272" s="1">
        <f t="shared" si="23"/>
        <v>74.862110072358007</v>
      </c>
      <c r="M272" s="30">
        <f t="shared" si="24"/>
        <v>0.12104168043402992</v>
      </c>
    </row>
    <row r="273" spans="7:13" x14ac:dyDescent="0.3">
      <c r="G273" s="43">
        <v>43857</v>
      </c>
      <c r="H273" s="99">
        <v>69.773799999999994</v>
      </c>
      <c r="I273" s="97">
        <f t="shared" si="20"/>
        <v>79.268960366955554</v>
      </c>
      <c r="J273" s="1">
        <f t="shared" si="21"/>
        <v>-9.4951603669555595</v>
      </c>
      <c r="K273" s="1">
        <f t="shared" si="22"/>
        <v>9.4951603669555595</v>
      </c>
      <c r="L273" s="1">
        <f t="shared" si="23"/>
        <v>90.158070394203634</v>
      </c>
      <c r="M273" s="30">
        <f t="shared" si="24"/>
        <v>0.13608489672277502</v>
      </c>
    </row>
    <row r="274" spans="7:13" x14ac:dyDescent="0.3">
      <c r="G274" s="43">
        <v>43858</v>
      </c>
      <c r="H274" s="99">
        <v>70.7209</v>
      </c>
      <c r="I274" s="97">
        <f t="shared" si="20"/>
        <v>78.319444330259998</v>
      </c>
      <c r="J274" s="1">
        <f t="shared" si="21"/>
        <v>-7.5985443302599975</v>
      </c>
      <c r="K274" s="1">
        <f t="shared" si="22"/>
        <v>7.5985443302599975</v>
      </c>
      <c r="L274" s="1">
        <f t="shared" si="23"/>
        <v>57.737875938926358</v>
      </c>
      <c r="M274" s="30">
        <f t="shared" si="24"/>
        <v>0.10744411242306019</v>
      </c>
    </row>
    <row r="275" spans="7:13" x14ac:dyDescent="0.3">
      <c r="G275" s="43">
        <v>43859</v>
      </c>
      <c r="H275" s="99">
        <v>71.084500000000006</v>
      </c>
      <c r="I275" s="97">
        <f t="shared" si="20"/>
        <v>77.559589897234005</v>
      </c>
      <c r="J275" s="1">
        <f t="shared" si="21"/>
        <v>-6.4750898972339996</v>
      </c>
      <c r="K275" s="1">
        <f t="shared" si="22"/>
        <v>6.4750898972339996</v>
      </c>
      <c r="L275" s="1">
        <f t="shared" si="23"/>
        <v>41.92678917726181</v>
      </c>
      <c r="M275" s="30">
        <f t="shared" si="24"/>
        <v>9.1090039280490115E-2</v>
      </c>
    </row>
    <row r="276" spans="7:13" x14ac:dyDescent="0.3">
      <c r="G276" s="43">
        <v>43860</v>
      </c>
      <c r="H276" s="99">
        <v>71.507300000000001</v>
      </c>
      <c r="I276" s="97">
        <f t="shared" si="20"/>
        <v>76.912080907510614</v>
      </c>
      <c r="J276" s="1">
        <f t="shared" si="21"/>
        <v>-5.404780907510613</v>
      </c>
      <c r="K276" s="1">
        <f t="shared" si="22"/>
        <v>5.404780907510613</v>
      </c>
      <c r="L276" s="1">
        <f t="shared" si="23"/>
        <v>29.211656658191245</v>
      </c>
      <c r="M276" s="30">
        <f t="shared" si="24"/>
        <v>7.55836244342971E-2</v>
      </c>
    </row>
    <row r="277" spans="7:13" x14ac:dyDescent="0.3">
      <c r="G277" s="43">
        <v>43861</v>
      </c>
      <c r="H277" s="99">
        <v>70.162800000000004</v>
      </c>
      <c r="I277" s="97">
        <f t="shared" si="20"/>
        <v>76.371602816759548</v>
      </c>
      <c r="J277" s="1">
        <f t="shared" si="21"/>
        <v>-6.2088028167595439</v>
      </c>
      <c r="K277" s="1">
        <f t="shared" si="22"/>
        <v>6.2088028167595439</v>
      </c>
      <c r="L277" s="1">
        <f t="shared" si="23"/>
        <v>38.54923241740125</v>
      </c>
      <c r="M277" s="30">
        <f t="shared" si="24"/>
        <v>8.8491377435899701E-2</v>
      </c>
    </row>
    <row r="278" spans="7:13" x14ac:dyDescent="0.3">
      <c r="G278" s="43">
        <v>43864</v>
      </c>
      <c r="H278" s="99">
        <v>70.111999999999995</v>
      </c>
      <c r="I278" s="97">
        <f t="shared" si="20"/>
        <v>75.750722535083597</v>
      </c>
      <c r="J278" s="1">
        <f t="shared" si="21"/>
        <v>-5.6387225350836019</v>
      </c>
      <c r="K278" s="1">
        <f t="shared" si="22"/>
        <v>5.6387225350836019</v>
      </c>
      <c r="L278" s="1">
        <f t="shared" si="23"/>
        <v>31.795191827659643</v>
      </c>
      <c r="M278" s="30">
        <f t="shared" si="24"/>
        <v>8.0424499872826363E-2</v>
      </c>
    </row>
    <row r="279" spans="7:13" x14ac:dyDescent="0.3">
      <c r="G279" s="43">
        <v>43865</v>
      </c>
      <c r="H279" s="99">
        <v>70.991500000000002</v>
      </c>
      <c r="I279" s="97">
        <f t="shared" si="20"/>
        <v>75.186850281575246</v>
      </c>
      <c r="J279" s="1">
        <f t="shared" si="21"/>
        <v>-4.1953502815752444</v>
      </c>
      <c r="K279" s="1">
        <f t="shared" si="22"/>
        <v>4.1953502815752444</v>
      </c>
      <c r="L279" s="1">
        <f t="shared" si="23"/>
        <v>17.600963985113481</v>
      </c>
      <c r="M279" s="30">
        <f t="shared" si="24"/>
        <v>5.9096515520523502E-2</v>
      </c>
    </row>
    <row r="280" spans="7:13" x14ac:dyDescent="0.3">
      <c r="G280" s="43">
        <v>43866</v>
      </c>
      <c r="H280" s="99">
        <v>71.5411</v>
      </c>
      <c r="I280" s="97">
        <f t="shared" si="20"/>
        <v>74.767315253417721</v>
      </c>
      <c r="J280" s="1">
        <f t="shared" si="21"/>
        <v>-3.2262152534177204</v>
      </c>
      <c r="K280" s="1">
        <f t="shared" si="22"/>
        <v>3.2262152534177204</v>
      </c>
      <c r="L280" s="1">
        <f t="shared" si="23"/>
        <v>10.408464861385166</v>
      </c>
      <c r="M280" s="30">
        <f t="shared" si="24"/>
        <v>4.5095969357721928E-2</v>
      </c>
    </row>
    <row r="281" spans="7:13" x14ac:dyDescent="0.3">
      <c r="G281" s="43">
        <v>43867</v>
      </c>
      <c r="H281" s="99">
        <v>71.101399999999998</v>
      </c>
      <c r="I281" s="97">
        <f t="shared" si="20"/>
        <v>74.444693728075947</v>
      </c>
      <c r="J281" s="1">
        <f t="shared" si="21"/>
        <v>-3.3432937280759489</v>
      </c>
      <c r="K281" s="1">
        <f t="shared" si="22"/>
        <v>3.3432937280759489</v>
      </c>
      <c r="L281" s="1">
        <f t="shared" si="23"/>
        <v>11.177612952191977</v>
      </c>
      <c r="M281" s="30">
        <f t="shared" si="24"/>
        <v>4.7021489423217391E-2</v>
      </c>
    </row>
    <row r="282" spans="7:13" x14ac:dyDescent="0.3">
      <c r="G282" s="43">
        <v>43868</v>
      </c>
      <c r="H282" s="99">
        <v>70.154300000000006</v>
      </c>
      <c r="I282" s="97">
        <f t="shared" si="20"/>
        <v>74.110364355268359</v>
      </c>
      <c r="J282" s="1">
        <f t="shared" si="21"/>
        <v>-3.956064355268353</v>
      </c>
      <c r="K282" s="1">
        <f t="shared" si="22"/>
        <v>3.956064355268353</v>
      </c>
      <c r="L282" s="1">
        <f t="shared" si="23"/>
        <v>15.650445183024809</v>
      </c>
      <c r="M282" s="30">
        <f t="shared" si="24"/>
        <v>5.6390903412454445E-2</v>
      </c>
    </row>
    <row r="283" spans="7:13" x14ac:dyDescent="0.3">
      <c r="G283" s="43">
        <v>43871</v>
      </c>
      <c r="H283" s="99">
        <v>70.467200000000005</v>
      </c>
      <c r="I283" s="97">
        <f t="shared" si="20"/>
        <v>73.714757919741515</v>
      </c>
      <c r="J283" s="1">
        <f t="shared" si="21"/>
        <v>-3.2475579197415101</v>
      </c>
      <c r="K283" s="1">
        <f t="shared" si="22"/>
        <v>3.2475579197415101</v>
      </c>
      <c r="L283" s="1">
        <f t="shared" si="23"/>
        <v>10.546632442075804</v>
      </c>
      <c r="M283" s="30">
        <f t="shared" si="24"/>
        <v>4.60860928168213E-2</v>
      </c>
    </row>
    <row r="284" spans="7:13" x14ac:dyDescent="0.3">
      <c r="G284" s="43">
        <v>43872</v>
      </c>
      <c r="H284" s="99">
        <v>70.154300000000006</v>
      </c>
      <c r="I284" s="97">
        <f t="shared" si="20"/>
        <v>73.39000212776736</v>
      </c>
      <c r="J284" s="1">
        <f t="shared" si="21"/>
        <v>-3.2357021277673539</v>
      </c>
      <c r="K284" s="1">
        <f t="shared" si="22"/>
        <v>3.2357021277673539</v>
      </c>
      <c r="L284" s="1">
        <f t="shared" si="23"/>
        <v>10.469768259638181</v>
      </c>
      <c r="M284" s="30">
        <f t="shared" si="24"/>
        <v>4.6122648615513996E-2</v>
      </c>
    </row>
    <row r="285" spans="7:13" x14ac:dyDescent="0.3">
      <c r="G285" s="43">
        <v>43873</v>
      </c>
      <c r="H285" s="99">
        <v>70.974599999999995</v>
      </c>
      <c r="I285" s="97">
        <f t="shared" si="20"/>
        <v>73.066431914990616</v>
      </c>
      <c r="J285" s="1">
        <f t="shared" si="21"/>
        <v>-2.091831914990621</v>
      </c>
      <c r="K285" s="1">
        <f t="shared" si="22"/>
        <v>2.091831914990621</v>
      </c>
      <c r="L285" s="1">
        <f t="shared" si="23"/>
        <v>4.3757607605733284</v>
      </c>
      <c r="M285" s="30">
        <f t="shared" si="24"/>
        <v>2.9472965187413824E-2</v>
      </c>
    </row>
    <row r="286" spans="7:13" x14ac:dyDescent="0.3">
      <c r="G286" s="43">
        <v>43874</v>
      </c>
      <c r="H286" s="99">
        <v>71.076099999999997</v>
      </c>
      <c r="I286" s="97">
        <f t="shared" si="20"/>
        <v>72.857248723491551</v>
      </c>
      <c r="J286" s="1">
        <f t="shared" si="21"/>
        <v>-1.7811487234915546</v>
      </c>
      <c r="K286" s="1">
        <f t="shared" si="22"/>
        <v>1.7811487234915546</v>
      </c>
      <c r="L286" s="1">
        <f t="shared" si="23"/>
        <v>3.1724907751955946</v>
      </c>
      <c r="M286" s="30">
        <f t="shared" si="24"/>
        <v>2.5059741931416534E-2</v>
      </c>
    </row>
    <row r="287" spans="7:13" x14ac:dyDescent="0.3">
      <c r="G287" s="43">
        <v>43875</v>
      </c>
      <c r="H287" s="99">
        <v>70.746200000000002</v>
      </c>
      <c r="I287" s="97">
        <f t="shared" si="20"/>
        <v>72.679133851142396</v>
      </c>
      <c r="J287" s="1">
        <f t="shared" si="21"/>
        <v>-1.9329338511423941</v>
      </c>
      <c r="K287" s="1">
        <f t="shared" si="22"/>
        <v>1.9329338511423941</v>
      </c>
      <c r="L287" s="1">
        <f t="shared" si="23"/>
        <v>3.736233272892167</v>
      </c>
      <c r="M287" s="30">
        <f t="shared" si="24"/>
        <v>2.732208728019871E-2</v>
      </c>
    </row>
    <row r="288" spans="7:13" x14ac:dyDescent="0.3">
      <c r="G288" s="43">
        <v>43879</v>
      </c>
      <c r="H288" s="99">
        <v>69.909099999999995</v>
      </c>
      <c r="I288" s="97">
        <f t="shared" si="20"/>
        <v>72.485840466028151</v>
      </c>
      <c r="J288" s="1">
        <f t="shared" si="21"/>
        <v>-2.5767404660281557</v>
      </c>
      <c r="K288" s="1">
        <f t="shared" si="22"/>
        <v>2.5767404660281557</v>
      </c>
      <c r="L288" s="1">
        <f t="shared" si="23"/>
        <v>6.6395914292669964</v>
      </c>
      <c r="M288" s="30">
        <f t="shared" si="24"/>
        <v>3.6858441405026754E-2</v>
      </c>
    </row>
    <row r="289" spans="7:13" x14ac:dyDescent="0.3">
      <c r="G289" s="43">
        <v>43880</v>
      </c>
      <c r="H289" s="99">
        <v>70.526399999999995</v>
      </c>
      <c r="I289" s="97">
        <f t="shared" si="20"/>
        <v>72.228166419425335</v>
      </c>
      <c r="J289" s="1">
        <f t="shared" si="21"/>
        <v>-1.7017664194253399</v>
      </c>
      <c r="K289" s="1">
        <f t="shared" si="22"/>
        <v>1.7017664194253399</v>
      </c>
      <c r="L289" s="1">
        <f t="shared" si="23"/>
        <v>2.8960089462837417</v>
      </c>
      <c r="M289" s="30">
        <f t="shared" si="24"/>
        <v>2.4129495046186108E-2</v>
      </c>
    </row>
    <row r="290" spans="7:13" x14ac:dyDescent="0.3">
      <c r="G290" s="43">
        <v>43881</v>
      </c>
      <c r="H290" s="99">
        <v>71.025300000000001</v>
      </c>
      <c r="I290" s="97">
        <f t="shared" si="20"/>
        <v>72.057989777482803</v>
      </c>
      <c r="J290" s="1">
        <f t="shared" si="21"/>
        <v>-1.0326897774828012</v>
      </c>
      <c r="K290" s="1">
        <f t="shared" si="22"/>
        <v>1.0326897774828012</v>
      </c>
      <c r="L290" s="1">
        <f t="shared" si="23"/>
        <v>1.0664481765174776</v>
      </c>
      <c r="M290" s="30">
        <f t="shared" si="24"/>
        <v>1.4539745379221224E-2</v>
      </c>
    </row>
    <row r="291" spans="7:13" x14ac:dyDescent="0.3">
      <c r="G291" s="43">
        <v>43882</v>
      </c>
      <c r="H291" s="99">
        <v>70.796999999999997</v>
      </c>
      <c r="I291" s="97">
        <f t="shared" si="20"/>
        <v>71.954720799734531</v>
      </c>
      <c r="J291" s="1">
        <f t="shared" si="21"/>
        <v>-1.157720799734534</v>
      </c>
      <c r="K291" s="1">
        <f t="shared" si="22"/>
        <v>1.157720799734534</v>
      </c>
      <c r="L291" s="1">
        <f t="shared" si="23"/>
        <v>1.3403174501379691</v>
      </c>
      <c r="M291" s="30">
        <f t="shared" si="24"/>
        <v>1.6352681607053041E-2</v>
      </c>
    </row>
    <row r="292" spans="7:13" x14ac:dyDescent="0.3">
      <c r="G292" s="43">
        <v>43885</v>
      </c>
      <c r="H292" s="99">
        <v>69.198700000000002</v>
      </c>
      <c r="I292" s="97">
        <f t="shared" si="20"/>
        <v>71.838948719761078</v>
      </c>
      <c r="J292" s="1">
        <f t="shared" si="21"/>
        <v>-2.6402487197610753</v>
      </c>
      <c r="K292" s="1">
        <f t="shared" si="22"/>
        <v>2.6402487197610753</v>
      </c>
      <c r="L292" s="1">
        <f t="shared" si="23"/>
        <v>6.9709133021999969</v>
      </c>
      <c r="M292" s="30">
        <f t="shared" si="24"/>
        <v>3.8154600010709382E-2</v>
      </c>
    </row>
    <row r="293" spans="7:13" x14ac:dyDescent="0.3">
      <c r="G293" s="43">
        <v>43886</v>
      </c>
      <c r="H293" s="99">
        <v>65.3172</v>
      </c>
      <c r="I293" s="97">
        <f t="shared" si="20"/>
        <v>71.574923847784973</v>
      </c>
      <c r="J293" s="1">
        <f t="shared" si="21"/>
        <v>-6.2577238477849733</v>
      </c>
      <c r="K293" s="1">
        <f t="shared" si="22"/>
        <v>6.2577238477849733</v>
      </c>
      <c r="L293" s="1">
        <f t="shared" si="23"/>
        <v>39.159107755136773</v>
      </c>
      <c r="M293" s="30">
        <f t="shared" si="24"/>
        <v>9.5805145471406811E-2</v>
      </c>
    </row>
    <row r="294" spans="7:13" x14ac:dyDescent="0.3">
      <c r="G294" s="43">
        <v>43887</v>
      </c>
      <c r="H294" s="99">
        <v>64.598399999999998</v>
      </c>
      <c r="I294" s="97">
        <f t="shared" si="20"/>
        <v>70.949151463006473</v>
      </c>
      <c r="J294" s="1">
        <f t="shared" si="21"/>
        <v>-6.3507514630064748</v>
      </c>
      <c r="K294" s="1">
        <f t="shared" si="22"/>
        <v>6.3507514630064748</v>
      </c>
      <c r="L294" s="1">
        <f t="shared" si="23"/>
        <v>40.332044144878878</v>
      </c>
      <c r="M294" s="30">
        <f t="shared" si="24"/>
        <v>9.8311281130902234E-2</v>
      </c>
    </row>
    <row r="295" spans="7:13" x14ac:dyDescent="0.3">
      <c r="G295" s="43">
        <v>43888</v>
      </c>
      <c r="H295" s="99">
        <v>61.9009</v>
      </c>
      <c r="I295" s="97">
        <f t="shared" si="20"/>
        <v>70.314076316705837</v>
      </c>
      <c r="J295" s="1">
        <f t="shared" si="21"/>
        <v>-8.4131763167058367</v>
      </c>
      <c r="K295" s="1">
        <f t="shared" si="22"/>
        <v>8.4131763167058367</v>
      </c>
      <c r="L295" s="1">
        <f t="shared" si="23"/>
        <v>70.781535735979986</v>
      </c>
      <c r="M295" s="30">
        <f t="shared" si="24"/>
        <v>0.13591363480508098</v>
      </c>
    </row>
    <row r="296" spans="7:13" x14ac:dyDescent="0.3">
      <c r="G296" s="43">
        <v>43889</v>
      </c>
      <c r="H296" s="99">
        <v>60.886099999999999</v>
      </c>
      <c r="I296" s="97">
        <f t="shared" si="20"/>
        <v>69.472758685035259</v>
      </c>
      <c r="J296" s="1">
        <f t="shared" si="21"/>
        <v>-8.5866586850352604</v>
      </c>
      <c r="K296" s="1">
        <f t="shared" si="22"/>
        <v>8.5866586850352604</v>
      </c>
      <c r="L296" s="1">
        <f t="shared" si="23"/>
        <v>73.730707373291466</v>
      </c>
      <c r="M296" s="30">
        <f t="shared" si="24"/>
        <v>0.14102822622955422</v>
      </c>
    </row>
    <row r="297" spans="7:13" x14ac:dyDescent="0.3">
      <c r="G297" s="43">
        <v>43892</v>
      </c>
      <c r="H297" s="99">
        <v>63.127000000000002</v>
      </c>
      <c r="I297" s="97">
        <f t="shared" si="20"/>
        <v>68.614092816531738</v>
      </c>
      <c r="J297" s="1">
        <f t="shared" si="21"/>
        <v>-5.4870928165317352</v>
      </c>
      <c r="K297" s="1">
        <f t="shared" si="22"/>
        <v>5.4870928165317352</v>
      </c>
      <c r="L297" s="1">
        <f t="shared" si="23"/>
        <v>30.108187577234169</v>
      </c>
      <c r="M297" s="30">
        <f t="shared" si="24"/>
        <v>8.6921488689969975E-2</v>
      </c>
    </row>
    <row r="298" spans="7:13" x14ac:dyDescent="0.3">
      <c r="G298" s="43">
        <v>43893</v>
      </c>
      <c r="H298" s="99">
        <v>60.471699999999998</v>
      </c>
      <c r="I298" s="97">
        <f t="shared" si="20"/>
        <v>68.065383534878563</v>
      </c>
      <c r="J298" s="1">
        <f t="shared" si="21"/>
        <v>-7.593683534878565</v>
      </c>
      <c r="K298" s="1">
        <f t="shared" si="22"/>
        <v>7.593683534878565</v>
      </c>
      <c r="L298" s="1">
        <f t="shared" si="23"/>
        <v>57.664029627885817</v>
      </c>
      <c r="M298" s="30">
        <f t="shared" si="24"/>
        <v>0.12557416998163712</v>
      </c>
    </row>
    <row r="299" spans="7:13" x14ac:dyDescent="0.3">
      <c r="G299" s="43">
        <v>43894</v>
      </c>
      <c r="H299" s="99">
        <v>62.839500000000001</v>
      </c>
      <c r="I299" s="97">
        <f t="shared" si="20"/>
        <v>67.306015181390705</v>
      </c>
      <c r="J299" s="1">
        <f t="shared" si="21"/>
        <v>-4.4665151813907045</v>
      </c>
      <c r="K299" s="1">
        <f t="shared" si="22"/>
        <v>4.4665151813907045</v>
      </c>
      <c r="L299" s="1">
        <f t="shared" si="23"/>
        <v>19.949757865593639</v>
      </c>
      <c r="M299" s="30">
        <f t="shared" si="24"/>
        <v>7.1078146410947007E-2</v>
      </c>
    </row>
    <row r="300" spans="7:13" x14ac:dyDescent="0.3">
      <c r="G300" s="43">
        <v>43895</v>
      </c>
      <c r="H300" s="99">
        <v>60.522500000000001</v>
      </c>
      <c r="I300" s="97">
        <f t="shared" si="20"/>
        <v>66.859363663251642</v>
      </c>
      <c r="J300" s="1">
        <f t="shared" si="21"/>
        <v>-6.3368636632516413</v>
      </c>
      <c r="K300" s="1">
        <f t="shared" si="22"/>
        <v>6.3368636632516413</v>
      </c>
      <c r="L300" s="1">
        <f t="shared" si="23"/>
        <v>40.155841086639008</v>
      </c>
      <c r="M300" s="30">
        <f t="shared" si="24"/>
        <v>0.10470260916603975</v>
      </c>
    </row>
    <row r="301" spans="7:13" x14ac:dyDescent="0.3">
      <c r="G301" s="43">
        <v>43896</v>
      </c>
      <c r="H301" s="99">
        <v>59.304699999999997</v>
      </c>
      <c r="I301" s="97">
        <f t="shared" si="20"/>
        <v>66.225677296926477</v>
      </c>
      <c r="J301" s="1">
        <f t="shared" si="21"/>
        <v>-6.9209772969264804</v>
      </c>
      <c r="K301" s="1">
        <f t="shared" si="22"/>
        <v>6.9209772969264804</v>
      </c>
      <c r="L301" s="1">
        <f t="shared" si="23"/>
        <v>47.899926744571772</v>
      </c>
      <c r="M301" s="30">
        <f t="shared" si="24"/>
        <v>0.11670200333070534</v>
      </c>
    </row>
    <row r="302" spans="7:13" x14ac:dyDescent="0.3">
      <c r="G302" s="43">
        <v>43899</v>
      </c>
      <c r="H302" s="99">
        <v>53.123100000000001</v>
      </c>
      <c r="I302" s="97">
        <f t="shared" si="20"/>
        <v>65.533579567233829</v>
      </c>
      <c r="J302" s="1">
        <f t="shared" si="21"/>
        <v>-12.410479567233828</v>
      </c>
      <c r="K302" s="1">
        <f t="shared" si="22"/>
        <v>12.410479567233828</v>
      </c>
      <c r="L302" s="1">
        <f t="shared" si="23"/>
        <v>154.02000308872834</v>
      </c>
      <c r="M302" s="30">
        <f t="shared" si="24"/>
        <v>0.2336173824049016</v>
      </c>
    </row>
    <row r="303" spans="7:13" x14ac:dyDescent="0.3">
      <c r="G303" s="43">
        <v>43900</v>
      </c>
      <c r="H303" s="99">
        <v>55.481699999999996</v>
      </c>
      <c r="I303" s="97">
        <f t="shared" si="20"/>
        <v>64.292531610510451</v>
      </c>
      <c r="J303" s="1">
        <f t="shared" si="21"/>
        <v>-8.8108316105104549</v>
      </c>
      <c r="K303" s="1">
        <f t="shared" si="22"/>
        <v>8.8108316105104549</v>
      </c>
      <c r="L303" s="1">
        <f t="shared" si="23"/>
        <v>77.630753668770254</v>
      </c>
      <c r="M303" s="30">
        <f t="shared" si="24"/>
        <v>0.15880608579965025</v>
      </c>
    </row>
    <row r="304" spans="7:13" x14ac:dyDescent="0.3">
      <c r="G304" s="43">
        <v>43901</v>
      </c>
      <c r="H304" s="99">
        <v>53.4041</v>
      </c>
      <c r="I304" s="97">
        <f t="shared" si="20"/>
        <v>63.411448449459407</v>
      </c>
      <c r="J304" s="1">
        <f t="shared" si="21"/>
        <v>-10.007348449459407</v>
      </c>
      <c r="K304" s="1">
        <f t="shared" si="22"/>
        <v>10.007348449459407</v>
      </c>
      <c r="L304" s="1">
        <f t="shared" si="23"/>
        <v>100.14702298889759</v>
      </c>
      <c r="M304" s="30">
        <f t="shared" si="24"/>
        <v>0.18738914146028876</v>
      </c>
    </row>
    <row r="305" spans="7:13" x14ac:dyDescent="0.3">
      <c r="G305" s="43">
        <v>43902</v>
      </c>
      <c r="H305" s="99">
        <v>47.128700000000002</v>
      </c>
      <c r="I305" s="97">
        <f t="shared" si="20"/>
        <v>62.410713604513468</v>
      </c>
      <c r="J305" s="1">
        <f t="shared" si="21"/>
        <v>-15.282013604513466</v>
      </c>
      <c r="K305" s="1">
        <f t="shared" si="22"/>
        <v>15.282013604513466</v>
      </c>
      <c r="L305" s="1">
        <f t="shared" si="23"/>
        <v>233.53993980853465</v>
      </c>
      <c r="M305" s="30">
        <f t="shared" si="24"/>
        <v>0.32426130159570421</v>
      </c>
    </row>
    <row r="306" spans="7:13" x14ac:dyDescent="0.3">
      <c r="G306" s="43">
        <v>43903</v>
      </c>
      <c r="H306" s="99">
        <v>50.696399999999997</v>
      </c>
      <c r="I306" s="97">
        <f t="shared" si="20"/>
        <v>60.882512244062127</v>
      </c>
      <c r="J306" s="1">
        <f t="shared" si="21"/>
        <v>-10.18611224406213</v>
      </c>
      <c r="K306" s="1">
        <f t="shared" si="22"/>
        <v>10.18611224406213</v>
      </c>
      <c r="L306" s="1">
        <f t="shared" si="23"/>
        <v>103.75688264863244</v>
      </c>
      <c r="M306" s="30">
        <f t="shared" si="24"/>
        <v>0.20092377849437298</v>
      </c>
    </row>
    <row r="307" spans="7:13" x14ac:dyDescent="0.3">
      <c r="G307" s="43">
        <v>43906</v>
      </c>
      <c r="H307" s="99">
        <v>47.443800000000003</v>
      </c>
      <c r="I307" s="97">
        <f t="shared" si="20"/>
        <v>59.863901019655913</v>
      </c>
      <c r="J307" s="1">
        <f t="shared" si="21"/>
        <v>-12.42010101965591</v>
      </c>
      <c r="K307" s="1">
        <f t="shared" si="22"/>
        <v>12.42010101965591</v>
      </c>
      <c r="L307" s="1">
        <f t="shared" si="23"/>
        <v>154.25890933845776</v>
      </c>
      <c r="M307" s="30">
        <f t="shared" si="24"/>
        <v>0.26178554457391501</v>
      </c>
    </row>
    <row r="308" spans="7:13" x14ac:dyDescent="0.3">
      <c r="G308" s="43">
        <v>43907</v>
      </c>
      <c r="H308" s="99">
        <v>51.667099999999998</v>
      </c>
      <c r="I308" s="97">
        <f t="shared" si="20"/>
        <v>58.621890917690322</v>
      </c>
      <c r="J308" s="1">
        <f t="shared" si="21"/>
        <v>-6.9547909176903246</v>
      </c>
      <c r="K308" s="1">
        <f t="shared" si="22"/>
        <v>6.9547909176903246</v>
      </c>
      <c r="L308" s="1">
        <f t="shared" si="23"/>
        <v>48.369116708787828</v>
      </c>
      <c r="M308" s="30">
        <f t="shared" si="24"/>
        <v>0.13460772750338851</v>
      </c>
    </row>
    <row r="309" spans="7:13" x14ac:dyDescent="0.3">
      <c r="G309" s="43">
        <v>43908</v>
      </c>
      <c r="H309" s="99">
        <v>48.789099999999998</v>
      </c>
      <c r="I309" s="97">
        <f t="shared" si="20"/>
        <v>57.926411825921292</v>
      </c>
      <c r="J309" s="1">
        <f t="shared" si="21"/>
        <v>-9.1373118259212944</v>
      </c>
      <c r="K309" s="1">
        <f t="shared" si="22"/>
        <v>9.1373118259212944</v>
      </c>
      <c r="L309" s="1">
        <f t="shared" si="23"/>
        <v>83.490467404121134</v>
      </c>
      <c r="M309" s="30">
        <f t="shared" si="24"/>
        <v>0.18728182782468408</v>
      </c>
    </row>
    <row r="310" spans="7:13" x14ac:dyDescent="0.3">
      <c r="G310" s="43">
        <v>43909</v>
      </c>
      <c r="H310" s="99">
        <v>48.601799999999997</v>
      </c>
      <c r="I310" s="97">
        <f t="shared" si="20"/>
        <v>57.012680643329162</v>
      </c>
      <c r="J310" s="1">
        <f t="shared" si="21"/>
        <v>-8.4108806433291647</v>
      </c>
      <c r="K310" s="1">
        <f t="shared" si="22"/>
        <v>8.4108806433291647</v>
      </c>
      <c r="L310" s="1">
        <f t="shared" si="23"/>
        <v>70.742913196329226</v>
      </c>
      <c r="M310" s="30">
        <f t="shared" si="24"/>
        <v>0.17305697820511104</v>
      </c>
    </row>
    <row r="311" spans="7:13" x14ac:dyDescent="0.3">
      <c r="G311" s="43">
        <v>43910</v>
      </c>
      <c r="H311" s="99">
        <v>44.9405</v>
      </c>
      <c r="I311" s="97">
        <f t="shared" si="20"/>
        <v>56.171592578996247</v>
      </c>
      <c r="J311" s="1">
        <f t="shared" si="21"/>
        <v>-11.231092578996247</v>
      </c>
      <c r="K311" s="1">
        <f t="shared" si="22"/>
        <v>11.231092578996247</v>
      </c>
      <c r="L311" s="1">
        <f t="shared" si="23"/>
        <v>126.13744051798457</v>
      </c>
      <c r="M311" s="30">
        <f t="shared" si="24"/>
        <v>0.24991027200401078</v>
      </c>
    </row>
    <row r="312" spans="7:13" x14ac:dyDescent="0.3">
      <c r="G312" s="43">
        <v>43913</v>
      </c>
      <c r="H312" s="99">
        <v>39.158999999999999</v>
      </c>
      <c r="I312" s="97">
        <f t="shared" si="20"/>
        <v>55.048483321096626</v>
      </c>
      <c r="J312" s="1">
        <f t="shared" si="21"/>
        <v>-15.889483321096627</v>
      </c>
      <c r="K312" s="1">
        <f t="shared" si="22"/>
        <v>15.889483321096627</v>
      </c>
      <c r="L312" s="1">
        <f t="shared" si="23"/>
        <v>252.47568021140791</v>
      </c>
      <c r="M312" s="30">
        <f t="shared" si="24"/>
        <v>0.40576836285647305</v>
      </c>
    </row>
    <row r="313" spans="7:13" x14ac:dyDescent="0.3">
      <c r="G313" s="43">
        <v>43914</v>
      </c>
      <c r="H313" s="99">
        <v>44.642499999999998</v>
      </c>
      <c r="I313" s="97">
        <f t="shared" si="20"/>
        <v>53.459534988986967</v>
      </c>
      <c r="J313" s="1">
        <f t="shared" si="21"/>
        <v>-8.8170349889869684</v>
      </c>
      <c r="K313" s="1">
        <f t="shared" si="22"/>
        <v>8.8170349889869684</v>
      </c>
      <c r="L313" s="1">
        <f t="shared" si="23"/>
        <v>77.740105997020436</v>
      </c>
      <c r="M313" s="30">
        <f t="shared" si="24"/>
        <v>0.19750316377861832</v>
      </c>
    </row>
    <row r="314" spans="7:13" x14ac:dyDescent="0.3">
      <c r="G314" s="43">
        <v>43915</v>
      </c>
      <c r="H314" s="99">
        <v>49.427700000000002</v>
      </c>
      <c r="I314" s="97">
        <f t="shared" si="20"/>
        <v>52.577831490088272</v>
      </c>
      <c r="J314" s="1">
        <f t="shared" si="21"/>
        <v>-3.1501314900882704</v>
      </c>
      <c r="K314" s="1">
        <f t="shared" si="22"/>
        <v>3.1501314900882704</v>
      </c>
      <c r="L314" s="1">
        <f t="shared" si="23"/>
        <v>9.9233284048457477</v>
      </c>
      <c r="M314" s="30">
        <f t="shared" si="24"/>
        <v>6.3732107504259158E-2</v>
      </c>
    </row>
    <row r="315" spans="7:13" x14ac:dyDescent="0.3">
      <c r="G315" s="43">
        <v>43916</v>
      </c>
      <c r="H315" s="99">
        <v>52.731400000000001</v>
      </c>
      <c r="I315" s="97">
        <f t="shared" si="20"/>
        <v>52.262818341079452</v>
      </c>
      <c r="J315" s="1">
        <f t="shared" si="21"/>
        <v>0.4685816589205487</v>
      </c>
      <c r="K315" s="1">
        <f t="shared" si="22"/>
        <v>0.4685816589205487</v>
      </c>
      <c r="L315" s="1">
        <f t="shared" si="23"/>
        <v>0.21956877107673345</v>
      </c>
      <c r="M315" s="30">
        <f t="shared" si="24"/>
        <v>8.8861979564462297E-3</v>
      </c>
    </row>
    <row r="316" spans="7:13" x14ac:dyDescent="0.3">
      <c r="G316" s="43">
        <v>43917</v>
      </c>
      <c r="H316" s="99">
        <v>49.206299999999999</v>
      </c>
      <c r="I316" s="97">
        <f t="shared" si="20"/>
        <v>52.309676506971506</v>
      </c>
      <c r="J316" s="1">
        <f t="shared" si="21"/>
        <v>-3.1033765069715074</v>
      </c>
      <c r="K316" s="1">
        <f t="shared" si="22"/>
        <v>3.1033765069715074</v>
      </c>
      <c r="L316" s="1">
        <f t="shared" si="23"/>
        <v>9.6309457440226751</v>
      </c>
      <c r="M316" s="30">
        <f t="shared" si="24"/>
        <v>6.3068682403909809E-2</v>
      </c>
    </row>
    <row r="317" spans="7:13" x14ac:dyDescent="0.3">
      <c r="G317" s="43">
        <v>43920</v>
      </c>
      <c r="H317" s="99">
        <v>50.8752</v>
      </c>
      <c r="I317" s="97">
        <f t="shared" si="20"/>
        <v>51.999338856274356</v>
      </c>
      <c r="J317" s="1">
        <f t="shared" si="21"/>
        <v>-1.1241388562743566</v>
      </c>
      <c r="K317" s="1">
        <f t="shared" si="22"/>
        <v>1.1241388562743566</v>
      </c>
      <c r="L317" s="1">
        <f t="shared" si="23"/>
        <v>1.2636881681858185</v>
      </c>
      <c r="M317" s="30">
        <f t="shared" si="24"/>
        <v>2.2096008591108371E-2</v>
      </c>
    </row>
    <row r="318" spans="7:13" x14ac:dyDescent="0.3">
      <c r="G318" s="43">
        <v>43921</v>
      </c>
      <c r="H318" s="99">
        <v>46.047400000000003</v>
      </c>
      <c r="I318" s="97">
        <f t="shared" si="20"/>
        <v>51.886924970646916</v>
      </c>
      <c r="J318" s="1">
        <f t="shared" si="21"/>
        <v>-5.839524970646913</v>
      </c>
      <c r="K318" s="1">
        <f t="shared" si="22"/>
        <v>5.839524970646913</v>
      </c>
      <c r="L318" s="1">
        <f t="shared" si="23"/>
        <v>34.100051882808827</v>
      </c>
      <c r="M318" s="30">
        <f t="shared" si="24"/>
        <v>0.12681551989139261</v>
      </c>
    </row>
    <row r="319" spans="7:13" x14ac:dyDescent="0.3">
      <c r="G319" s="43">
        <v>43922</v>
      </c>
      <c r="H319" s="99">
        <v>41.449399999999997</v>
      </c>
      <c r="I319" s="97">
        <f t="shared" si="20"/>
        <v>51.302972473582223</v>
      </c>
      <c r="J319" s="1">
        <f t="shared" si="21"/>
        <v>-9.8535724735822257</v>
      </c>
      <c r="K319" s="1">
        <f t="shared" si="22"/>
        <v>9.8535724735822257</v>
      </c>
      <c r="L319" s="1">
        <f t="shared" si="23"/>
        <v>97.092890492137343</v>
      </c>
      <c r="M319" s="30">
        <f t="shared" si="24"/>
        <v>0.23772533434940496</v>
      </c>
    </row>
    <row r="320" spans="7:13" x14ac:dyDescent="0.3">
      <c r="G320" s="43">
        <v>43923</v>
      </c>
      <c r="H320" s="99">
        <v>41.824100000000001</v>
      </c>
      <c r="I320" s="97">
        <f t="shared" si="20"/>
        <v>50.317615226224</v>
      </c>
      <c r="J320" s="1">
        <f t="shared" si="21"/>
        <v>-8.4935152262239981</v>
      </c>
      <c r="K320" s="1">
        <f t="shared" si="22"/>
        <v>8.4935152262239981</v>
      </c>
      <c r="L320" s="1">
        <f t="shared" si="23"/>
        <v>72.139800898098898</v>
      </c>
      <c r="M320" s="30">
        <f t="shared" si="24"/>
        <v>0.20307705906938817</v>
      </c>
    </row>
    <row r="321" spans="7:13" x14ac:dyDescent="0.3">
      <c r="G321" s="43">
        <v>43924</v>
      </c>
      <c r="H321" s="99">
        <v>41.619799999999998</v>
      </c>
      <c r="I321" s="97">
        <f t="shared" si="20"/>
        <v>49.4682637036016</v>
      </c>
      <c r="J321" s="1">
        <f t="shared" si="21"/>
        <v>-7.8484637036016025</v>
      </c>
      <c r="K321" s="1">
        <f t="shared" si="22"/>
        <v>7.8484637036016025</v>
      </c>
      <c r="L321" s="1">
        <f t="shared" si="23"/>
        <v>61.598382506751783</v>
      </c>
      <c r="M321" s="30">
        <f t="shared" si="24"/>
        <v>0.1885752383144946</v>
      </c>
    </row>
    <row r="322" spans="7:13" x14ac:dyDescent="0.3">
      <c r="G322" s="43">
        <v>43927</v>
      </c>
      <c r="H322" s="99">
        <v>46.549799999999998</v>
      </c>
      <c r="I322" s="97">
        <f t="shared" si="20"/>
        <v>48.683417333241444</v>
      </c>
      <c r="J322" s="1">
        <f t="shared" si="21"/>
        <v>-2.1336173332414461</v>
      </c>
      <c r="K322" s="1">
        <f t="shared" si="22"/>
        <v>2.1336173332414461</v>
      </c>
      <c r="L322" s="1">
        <f t="shared" si="23"/>
        <v>4.5523229247083403</v>
      </c>
      <c r="M322" s="30">
        <f t="shared" si="24"/>
        <v>4.5835155752365124E-2</v>
      </c>
    </row>
    <row r="323" spans="7:13" x14ac:dyDescent="0.3">
      <c r="G323" s="43">
        <v>43928</v>
      </c>
      <c r="H323" s="99">
        <v>47.971699999999998</v>
      </c>
      <c r="I323" s="97">
        <f t="shared" si="20"/>
        <v>48.470055599917302</v>
      </c>
      <c r="J323" s="1">
        <f t="shared" si="21"/>
        <v>-0.49835559991730349</v>
      </c>
      <c r="K323" s="1">
        <f t="shared" si="22"/>
        <v>0.49835559991730349</v>
      </c>
      <c r="L323" s="1">
        <f t="shared" si="23"/>
        <v>0.24835830396893546</v>
      </c>
      <c r="M323" s="30">
        <f t="shared" si="24"/>
        <v>1.0388533237665197E-2</v>
      </c>
    </row>
    <row r="324" spans="7:13" x14ac:dyDescent="0.3">
      <c r="G324" s="43">
        <v>43929</v>
      </c>
      <c r="H324" s="99">
        <v>49.376600000000003</v>
      </c>
      <c r="I324" s="97">
        <f t="shared" si="20"/>
        <v>48.420220039925574</v>
      </c>
      <c r="J324" s="1">
        <f t="shared" si="21"/>
        <v>0.95637996007442894</v>
      </c>
      <c r="K324" s="1">
        <f t="shared" si="22"/>
        <v>0.95637996007442894</v>
      </c>
      <c r="L324" s="1">
        <f t="shared" si="23"/>
        <v>0.9146626280319663</v>
      </c>
      <c r="M324" s="30">
        <f t="shared" si="24"/>
        <v>1.9369093053681882E-2</v>
      </c>
    </row>
    <row r="325" spans="7:13" x14ac:dyDescent="0.3">
      <c r="G325" s="43">
        <v>43930</v>
      </c>
      <c r="H325" s="99">
        <v>50.415399999999998</v>
      </c>
      <c r="I325" s="97">
        <f t="shared" si="20"/>
        <v>48.515858035933022</v>
      </c>
      <c r="J325" s="1">
        <f t="shared" si="21"/>
        <v>1.8995419640669766</v>
      </c>
      <c r="K325" s="1">
        <f t="shared" si="22"/>
        <v>1.8995419640669766</v>
      </c>
      <c r="L325" s="1">
        <f t="shared" si="23"/>
        <v>3.6082596732514269</v>
      </c>
      <c r="M325" s="30">
        <f t="shared" si="24"/>
        <v>3.7677812019084975E-2</v>
      </c>
    </row>
    <row r="326" spans="7:13" x14ac:dyDescent="0.3">
      <c r="G326" s="43">
        <v>43934</v>
      </c>
      <c r="H326" s="99">
        <v>48.959400000000002</v>
      </c>
      <c r="I326" s="97">
        <f t="shared" ref="I326:I389" si="25">alpha*H325+(1-alpha)*I325</f>
        <v>48.705812232339717</v>
      </c>
      <c r="J326" s="1">
        <f t="shared" ref="J326:J389" si="26">H326-I326</f>
        <v>0.25358776766028512</v>
      </c>
      <c r="K326" s="1">
        <f t="shared" ref="K326:K389" si="27">ABS(J326)</f>
        <v>0.25358776766028512</v>
      </c>
      <c r="L326" s="1">
        <f t="shared" ref="L326:L389" si="28">J326^2</f>
        <v>6.4306755906926749E-2</v>
      </c>
      <c r="M326" s="30">
        <f t="shared" ref="M326:M389" si="29">K326/H326</f>
        <v>5.1795521934559063E-3</v>
      </c>
    </row>
    <row r="327" spans="7:13" x14ac:dyDescent="0.3">
      <c r="G327" s="43">
        <v>43935</v>
      </c>
      <c r="H327" s="99">
        <v>50.721899999999998</v>
      </c>
      <c r="I327" s="97">
        <f t="shared" si="25"/>
        <v>48.731171009105751</v>
      </c>
      <c r="J327" s="1">
        <f t="shared" si="26"/>
        <v>1.9907289908942474</v>
      </c>
      <c r="K327" s="1">
        <f t="shared" si="27"/>
        <v>1.9907289908942474</v>
      </c>
      <c r="L327" s="1">
        <f t="shared" si="28"/>
        <v>3.9630019151868283</v>
      </c>
      <c r="M327" s="30">
        <f t="shared" si="29"/>
        <v>3.924791837242389E-2</v>
      </c>
    </row>
    <row r="328" spans="7:13" x14ac:dyDescent="0.3">
      <c r="G328" s="43">
        <v>43936</v>
      </c>
      <c r="H328" s="99">
        <v>47.554499999999997</v>
      </c>
      <c r="I328" s="97">
        <f t="shared" si="25"/>
        <v>48.930243908195173</v>
      </c>
      <c r="J328" s="1">
        <f t="shared" si="26"/>
        <v>-1.3757439081951759</v>
      </c>
      <c r="K328" s="1">
        <f t="shared" si="27"/>
        <v>1.3757439081951759</v>
      </c>
      <c r="L328" s="1">
        <f t="shared" si="28"/>
        <v>1.8926713009361364</v>
      </c>
      <c r="M328" s="30">
        <f t="shared" si="29"/>
        <v>2.8929836465427582E-2</v>
      </c>
    </row>
    <row r="329" spans="7:13" x14ac:dyDescent="0.3">
      <c r="G329" s="43">
        <v>43937</v>
      </c>
      <c r="H329" s="99">
        <v>46.703000000000003</v>
      </c>
      <c r="I329" s="97">
        <f t="shared" si="25"/>
        <v>48.792669517375657</v>
      </c>
      <c r="J329" s="1">
        <f t="shared" si="26"/>
        <v>-2.0896695173756541</v>
      </c>
      <c r="K329" s="1">
        <f t="shared" si="27"/>
        <v>2.0896695173756541</v>
      </c>
      <c r="L329" s="1">
        <f t="shared" si="28"/>
        <v>4.3667186918489991</v>
      </c>
      <c r="M329" s="30">
        <f t="shared" si="29"/>
        <v>4.4743796273807979E-2</v>
      </c>
    </row>
    <row r="330" spans="7:13" x14ac:dyDescent="0.3">
      <c r="G330" s="43">
        <v>43938</v>
      </c>
      <c r="H330" s="99">
        <v>48.959400000000002</v>
      </c>
      <c r="I330" s="97">
        <f t="shared" si="25"/>
        <v>48.583702565638092</v>
      </c>
      <c r="J330" s="1">
        <f t="shared" si="26"/>
        <v>0.37569743436191061</v>
      </c>
      <c r="K330" s="1">
        <f t="shared" si="27"/>
        <v>0.37569743436191061</v>
      </c>
      <c r="L330" s="1">
        <f t="shared" si="28"/>
        <v>0.14114856218612212</v>
      </c>
      <c r="M330" s="30">
        <f t="shared" si="29"/>
        <v>7.6736527482344679E-3</v>
      </c>
    </row>
    <row r="331" spans="7:13" x14ac:dyDescent="0.3">
      <c r="G331" s="43">
        <v>43941</v>
      </c>
      <c r="H331" s="99">
        <v>47.537399999999998</v>
      </c>
      <c r="I331" s="97">
        <f t="shared" si="25"/>
        <v>48.621272309074286</v>
      </c>
      <c r="J331" s="1">
        <f t="shared" si="26"/>
        <v>-1.0838723090742874</v>
      </c>
      <c r="K331" s="1">
        <f t="shared" si="27"/>
        <v>1.0838723090742874</v>
      </c>
      <c r="L331" s="1">
        <f t="shared" si="28"/>
        <v>1.1747791823780276</v>
      </c>
      <c r="M331" s="30">
        <f t="shared" si="29"/>
        <v>2.2800412077107444E-2</v>
      </c>
    </row>
    <row r="332" spans="7:13" x14ac:dyDescent="0.3">
      <c r="G332" s="43">
        <v>43942</v>
      </c>
      <c r="H332" s="99">
        <v>45.417299999999997</v>
      </c>
      <c r="I332" s="97">
        <f t="shared" si="25"/>
        <v>48.51288507816686</v>
      </c>
      <c r="J332" s="1">
        <f t="shared" si="26"/>
        <v>-3.095585078166863</v>
      </c>
      <c r="K332" s="1">
        <f t="shared" si="27"/>
        <v>3.095585078166863</v>
      </c>
      <c r="L332" s="1">
        <f t="shared" si="28"/>
        <v>9.5826469761693431</v>
      </c>
      <c r="M332" s="30">
        <f t="shared" si="29"/>
        <v>6.8158720975638423E-2</v>
      </c>
    </row>
    <row r="333" spans="7:13" x14ac:dyDescent="0.3">
      <c r="G333" s="43">
        <v>43943</v>
      </c>
      <c r="H333" s="99">
        <v>46.209200000000003</v>
      </c>
      <c r="I333" s="97">
        <f t="shared" si="25"/>
        <v>48.203326570350178</v>
      </c>
      <c r="J333" s="1">
        <f t="shared" si="26"/>
        <v>-1.9941265703501756</v>
      </c>
      <c r="K333" s="1">
        <f t="shared" si="27"/>
        <v>1.9941265703501756</v>
      </c>
      <c r="L333" s="1">
        <f t="shared" si="28"/>
        <v>3.9765407785765539</v>
      </c>
      <c r="M333" s="30">
        <f t="shared" si="29"/>
        <v>4.3154319277333854E-2</v>
      </c>
    </row>
    <row r="334" spans="7:13" x14ac:dyDescent="0.3">
      <c r="G334" s="43">
        <v>43944</v>
      </c>
      <c r="H334" s="99">
        <v>46.277299999999997</v>
      </c>
      <c r="I334" s="97">
        <f t="shared" si="25"/>
        <v>48.003913913315159</v>
      </c>
      <c r="J334" s="1">
        <f t="shared" si="26"/>
        <v>-1.7266139133151626</v>
      </c>
      <c r="K334" s="1">
        <f t="shared" si="27"/>
        <v>1.7266139133151626</v>
      </c>
      <c r="L334" s="1">
        <f t="shared" si="28"/>
        <v>2.9811956056534998</v>
      </c>
      <c r="M334" s="30">
        <f t="shared" si="29"/>
        <v>3.7310169636412725E-2</v>
      </c>
    </row>
    <row r="335" spans="7:13" x14ac:dyDescent="0.3">
      <c r="G335" s="43">
        <v>43945</v>
      </c>
      <c r="H335" s="99">
        <v>46.464599999999997</v>
      </c>
      <c r="I335" s="97">
        <f t="shared" si="25"/>
        <v>47.831252521983643</v>
      </c>
      <c r="J335" s="1">
        <f t="shared" si="26"/>
        <v>-1.3666525219836458</v>
      </c>
      <c r="K335" s="1">
        <f t="shared" si="27"/>
        <v>1.3666525219836458</v>
      </c>
      <c r="L335" s="1">
        <f t="shared" si="28"/>
        <v>1.8677391158442596</v>
      </c>
      <c r="M335" s="30">
        <f t="shared" si="29"/>
        <v>2.9412768472851288E-2</v>
      </c>
    </row>
    <row r="336" spans="7:13" x14ac:dyDescent="0.3">
      <c r="G336" s="43">
        <v>43948</v>
      </c>
      <c r="H336" s="99">
        <v>49.138199999999998</v>
      </c>
      <c r="I336" s="97">
        <f t="shared" si="25"/>
        <v>47.694587269785281</v>
      </c>
      <c r="J336" s="1">
        <f t="shared" si="26"/>
        <v>1.443612730214717</v>
      </c>
      <c r="K336" s="1">
        <f t="shared" si="27"/>
        <v>1.443612730214717</v>
      </c>
      <c r="L336" s="1">
        <f t="shared" si="28"/>
        <v>2.0840177148379895</v>
      </c>
      <c r="M336" s="30">
        <f t="shared" si="29"/>
        <v>2.9378624577512346E-2</v>
      </c>
    </row>
    <row r="337" spans="7:13" x14ac:dyDescent="0.3">
      <c r="G337" s="43">
        <v>43949</v>
      </c>
      <c r="H337" s="99">
        <v>50.662300000000002</v>
      </c>
      <c r="I337" s="97">
        <f t="shared" si="25"/>
        <v>47.838948542806754</v>
      </c>
      <c r="J337" s="1">
        <f t="shared" si="26"/>
        <v>2.8233514571932474</v>
      </c>
      <c r="K337" s="1">
        <f t="shared" si="27"/>
        <v>2.8233514571932474</v>
      </c>
      <c r="L337" s="1">
        <f t="shared" si="28"/>
        <v>7.9713134508352335</v>
      </c>
      <c r="M337" s="30">
        <f t="shared" si="29"/>
        <v>5.5728844864785992E-2</v>
      </c>
    </row>
    <row r="338" spans="7:13" x14ac:dyDescent="0.3">
      <c r="G338" s="43">
        <v>43950</v>
      </c>
      <c r="H338" s="99">
        <v>51.326500000000003</v>
      </c>
      <c r="I338" s="97">
        <f t="shared" si="25"/>
        <v>48.121283688526077</v>
      </c>
      <c r="J338" s="1">
        <f t="shared" si="26"/>
        <v>3.2052163114739258</v>
      </c>
      <c r="K338" s="1">
        <f t="shared" si="27"/>
        <v>3.2052163114739258</v>
      </c>
      <c r="L338" s="1">
        <f t="shared" si="28"/>
        <v>10.273411603338518</v>
      </c>
      <c r="M338" s="30">
        <f t="shared" si="29"/>
        <v>6.2447591623701705E-2</v>
      </c>
    </row>
    <row r="339" spans="7:13" x14ac:dyDescent="0.3">
      <c r="G339" s="43">
        <v>43951</v>
      </c>
      <c r="H339" s="99">
        <v>49.470300000000002</v>
      </c>
      <c r="I339" s="97">
        <f t="shared" si="25"/>
        <v>48.44180531967347</v>
      </c>
      <c r="J339" s="1">
        <f t="shared" si="26"/>
        <v>1.0284946803265314</v>
      </c>
      <c r="K339" s="1">
        <f t="shared" si="27"/>
        <v>1.0284946803265314</v>
      </c>
      <c r="L339" s="1">
        <f t="shared" si="28"/>
        <v>1.0578013074599739</v>
      </c>
      <c r="M339" s="30">
        <f t="shared" si="29"/>
        <v>2.0790144396264653E-2</v>
      </c>
    </row>
    <row r="340" spans="7:13" x14ac:dyDescent="0.3">
      <c r="G340" s="43">
        <v>43952</v>
      </c>
      <c r="H340" s="99">
        <v>47.196899999999999</v>
      </c>
      <c r="I340" s="97">
        <f t="shared" si="25"/>
        <v>48.544654787706122</v>
      </c>
      <c r="J340" s="1">
        <f t="shared" si="26"/>
        <v>-1.3477547877061227</v>
      </c>
      <c r="K340" s="1">
        <f t="shared" si="27"/>
        <v>1.3477547877061227</v>
      </c>
      <c r="L340" s="1">
        <f t="shared" si="28"/>
        <v>1.8164429677847758</v>
      </c>
      <c r="M340" s="30">
        <f t="shared" si="29"/>
        <v>2.8556002358335456E-2</v>
      </c>
    </row>
    <row r="341" spans="7:13" x14ac:dyDescent="0.3">
      <c r="G341" s="43">
        <v>43955</v>
      </c>
      <c r="H341" s="99">
        <v>47.443800000000003</v>
      </c>
      <c r="I341" s="97">
        <f t="shared" si="25"/>
        <v>48.409879308935508</v>
      </c>
      <c r="J341" s="1">
        <f t="shared" si="26"/>
        <v>-0.96607930893550531</v>
      </c>
      <c r="K341" s="1">
        <f t="shared" si="27"/>
        <v>0.96607930893550531</v>
      </c>
      <c r="L341" s="1">
        <f t="shared" si="28"/>
        <v>0.93330923115330355</v>
      </c>
      <c r="M341" s="30">
        <f t="shared" si="29"/>
        <v>2.0362603942675445E-2</v>
      </c>
    </row>
    <row r="342" spans="7:13" x14ac:dyDescent="0.3">
      <c r="G342" s="43">
        <v>43956</v>
      </c>
      <c r="H342" s="99">
        <v>47.392699999999998</v>
      </c>
      <c r="I342" s="97">
        <f t="shared" si="25"/>
        <v>48.313271378041961</v>
      </c>
      <c r="J342" s="1">
        <f t="shared" si="26"/>
        <v>-0.92057137804196287</v>
      </c>
      <c r="K342" s="1">
        <f t="shared" si="27"/>
        <v>0.92057137804196287</v>
      </c>
      <c r="L342" s="1">
        <f t="shared" si="28"/>
        <v>0.84745166207007849</v>
      </c>
      <c r="M342" s="30">
        <f t="shared" si="29"/>
        <v>1.9424328600015677E-2</v>
      </c>
    </row>
    <row r="343" spans="7:13" x14ac:dyDescent="0.3">
      <c r="G343" s="43">
        <v>43957</v>
      </c>
      <c r="H343" s="99">
        <v>47.699199999999998</v>
      </c>
      <c r="I343" s="97">
        <f t="shared" si="25"/>
        <v>48.221214240237764</v>
      </c>
      <c r="J343" s="1">
        <f t="shared" si="26"/>
        <v>-0.5220142402377661</v>
      </c>
      <c r="K343" s="1">
        <f t="shared" si="27"/>
        <v>0.5220142402377661</v>
      </c>
      <c r="L343" s="1">
        <f t="shared" si="28"/>
        <v>0.27249886701101217</v>
      </c>
      <c r="M343" s="30">
        <f t="shared" si="29"/>
        <v>1.0943878309023341E-2</v>
      </c>
    </row>
    <row r="344" spans="7:13" x14ac:dyDescent="0.3">
      <c r="G344" s="43">
        <v>43958</v>
      </c>
      <c r="H344" s="99">
        <v>48.772100000000002</v>
      </c>
      <c r="I344" s="97">
        <f t="shared" si="25"/>
        <v>48.169012816213986</v>
      </c>
      <c r="J344" s="1">
        <f t="shared" si="26"/>
        <v>0.60308718378601611</v>
      </c>
      <c r="K344" s="1">
        <f t="shared" si="27"/>
        <v>0.60308718378601611</v>
      </c>
      <c r="L344" s="1">
        <f t="shared" si="28"/>
        <v>0.363714151246948</v>
      </c>
      <c r="M344" s="30">
        <f t="shared" si="29"/>
        <v>1.2365413500464734E-2</v>
      </c>
    </row>
    <row r="345" spans="7:13" x14ac:dyDescent="0.3">
      <c r="G345" s="43">
        <v>43959</v>
      </c>
      <c r="H345" s="99">
        <v>49.581000000000003</v>
      </c>
      <c r="I345" s="97">
        <f t="shared" si="25"/>
        <v>48.229321534592586</v>
      </c>
      <c r="J345" s="1">
        <f t="shared" si="26"/>
        <v>1.3516784654074172</v>
      </c>
      <c r="K345" s="1">
        <f t="shared" si="27"/>
        <v>1.3516784654074172</v>
      </c>
      <c r="L345" s="1">
        <f t="shared" si="28"/>
        <v>1.8270346738461503</v>
      </c>
      <c r="M345" s="30">
        <f t="shared" si="29"/>
        <v>2.7262025078304535E-2</v>
      </c>
    </row>
    <row r="346" spans="7:13" x14ac:dyDescent="0.3">
      <c r="G346" s="43">
        <v>43962</v>
      </c>
      <c r="H346" s="99">
        <v>48.789099999999998</v>
      </c>
      <c r="I346" s="97">
        <f t="shared" si="25"/>
        <v>48.364489381133332</v>
      </c>
      <c r="J346" s="1">
        <f t="shared" si="26"/>
        <v>0.42461061886666585</v>
      </c>
      <c r="K346" s="1">
        <f t="shared" si="27"/>
        <v>0.42461061886666585</v>
      </c>
      <c r="L346" s="1">
        <f t="shared" si="28"/>
        <v>0.18029417765433298</v>
      </c>
      <c r="M346" s="30">
        <f t="shared" si="29"/>
        <v>8.7029811754401262E-3</v>
      </c>
    </row>
    <row r="347" spans="7:13" x14ac:dyDescent="0.3">
      <c r="G347" s="43">
        <v>43963</v>
      </c>
      <c r="H347" s="99">
        <v>47.503399999999999</v>
      </c>
      <c r="I347" s="97">
        <f t="shared" si="25"/>
        <v>48.406950443019994</v>
      </c>
      <c r="J347" s="1">
        <f t="shared" si="26"/>
        <v>-0.90355044301999499</v>
      </c>
      <c r="K347" s="1">
        <f t="shared" si="27"/>
        <v>0.90355044301999499</v>
      </c>
      <c r="L347" s="1">
        <f t="shared" si="28"/>
        <v>0.81640340308162918</v>
      </c>
      <c r="M347" s="30">
        <f t="shared" si="29"/>
        <v>1.9020753104409264E-2</v>
      </c>
    </row>
    <row r="348" spans="7:13" x14ac:dyDescent="0.3">
      <c r="G348" s="43">
        <v>43964</v>
      </c>
      <c r="H348" s="99">
        <v>44.923400000000001</v>
      </c>
      <c r="I348" s="97">
        <f t="shared" si="25"/>
        <v>48.316595398718</v>
      </c>
      <c r="J348" s="1">
        <f t="shared" si="26"/>
        <v>-3.3931953987179995</v>
      </c>
      <c r="K348" s="1">
        <f t="shared" si="27"/>
        <v>3.3931953987179995</v>
      </c>
      <c r="L348" s="1">
        <f t="shared" si="28"/>
        <v>11.513775013881004</v>
      </c>
      <c r="M348" s="30">
        <f t="shared" si="29"/>
        <v>7.5532916001860934E-2</v>
      </c>
    </row>
    <row r="349" spans="7:13" x14ac:dyDescent="0.3">
      <c r="G349" s="43">
        <v>43965</v>
      </c>
      <c r="H349" s="99">
        <v>47.205399999999997</v>
      </c>
      <c r="I349" s="97">
        <f t="shared" si="25"/>
        <v>47.977275858846198</v>
      </c>
      <c r="J349" s="1">
        <f t="shared" si="26"/>
        <v>-0.77187585884620091</v>
      </c>
      <c r="K349" s="1">
        <f t="shared" si="27"/>
        <v>0.77187585884620091</v>
      </c>
      <c r="L349" s="1">
        <f t="shared" si="28"/>
        <v>0.59579234146956028</v>
      </c>
      <c r="M349" s="30">
        <f t="shared" si="29"/>
        <v>1.6351431379592187E-2</v>
      </c>
    </row>
    <row r="350" spans="7:13" x14ac:dyDescent="0.3">
      <c r="G350" s="43">
        <v>43966</v>
      </c>
      <c r="H350" s="99">
        <v>44.2423</v>
      </c>
      <c r="I350" s="97">
        <f t="shared" si="25"/>
        <v>47.900088272961582</v>
      </c>
      <c r="J350" s="1">
        <f t="shared" si="26"/>
        <v>-3.6577882729615823</v>
      </c>
      <c r="K350" s="1">
        <f t="shared" si="27"/>
        <v>3.6577882729615823</v>
      </c>
      <c r="L350" s="1">
        <f t="shared" si="28"/>
        <v>13.379415049815275</v>
      </c>
      <c r="M350" s="30">
        <f t="shared" si="29"/>
        <v>8.2676268479748613E-2</v>
      </c>
    </row>
    <row r="351" spans="7:13" x14ac:dyDescent="0.3">
      <c r="G351" s="43">
        <v>43969</v>
      </c>
      <c r="H351" s="99">
        <v>48.065399999999997</v>
      </c>
      <c r="I351" s="97">
        <f t="shared" si="25"/>
        <v>47.534309445665428</v>
      </c>
      <c r="J351" s="1">
        <f t="shared" si="26"/>
        <v>0.53109055433456831</v>
      </c>
      <c r="K351" s="1">
        <f t="shared" si="27"/>
        <v>0.53109055433456831</v>
      </c>
      <c r="L351" s="1">
        <f t="shared" si="28"/>
        <v>0.28205717690339904</v>
      </c>
      <c r="M351" s="30">
        <f t="shared" si="29"/>
        <v>1.1049331834012998E-2</v>
      </c>
    </row>
    <row r="352" spans="7:13" x14ac:dyDescent="0.3">
      <c r="G352" s="43">
        <v>43970</v>
      </c>
      <c r="H352" s="99">
        <v>46.694499999999998</v>
      </c>
      <c r="I352" s="97">
        <f t="shared" si="25"/>
        <v>47.587418501098888</v>
      </c>
      <c r="J352" s="1">
        <f t="shared" si="26"/>
        <v>-0.89291850109889026</v>
      </c>
      <c r="K352" s="1">
        <f t="shared" si="27"/>
        <v>0.89291850109889026</v>
      </c>
      <c r="L352" s="1">
        <f t="shared" si="28"/>
        <v>0.79730344960468891</v>
      </c>
      <c r="M352" s="30">
        <f t="shared" si="29"/>
        <v>1.9122562637974287E-2</v>
      </c>
    </row>
    <row r="353" spans="7:13" x14ac:dyDescent="0.3">
      <c r="G353" s="43">
        <v>43971</v>
      </c>
      <c r="H353" s="99">
        <v>47.665199999999999</v>
      </c>
      <c r="I353" s="97">
        <f t="shared" si="25"/>
        <v>47.498126650989001</v>
      </c>
      <c r="J353" s="1">
        <f t="shared" si="26"/>
        <v>0.16707334901099813</v>
      </c>
      <c r="K353" s="1">
        <f t="shared" si="27"/>
        <v>0.16707334901099813</v>
      </c>
      <c r="L353" s="1">
        <f t="shared" si="28"/>
        <v>2.7913503949750791E-2</v>
      </c>
      <c r="M353" s="30">
        <f t="shared" si="29"/>
        <v>3.5051431444953159E-3</v>
      </c>
    </row>
    <row r="354" spans="7:13" x14ac:dyDescent="0.3">
      <c r="G354" s="43">
        <v>43972</v>
      </c>
      <c r="H354" s="99">
        <v>47.929099999999998</v>
      </c>
      <c r="I354" s="97">
        <f t="shared" si="25"/>
        <v>47.5148339858901</v>
      </c>
      <c r="J354" s="1">
        <f t="shared" si="26"/>
        <v>0.41426601410989861</v>
      </c>
      <c r="K354" s="1">
        <f t="shared" si="27"/>
        <v>0.41426601410989861</v>
      </c>
      <c r="L354" s="1">
        <f t="shared" si="28"/>
        <v>0.17161633044650271</v>
      </c>
      <c r="M354" s="30">
        <f t="shared" si="29"/>
        <v>8.6433088480672212E-3</v>
      </c>
    </row>
    <row r="355" spans="7:13" x14ac:dyDescent="0.3">
      <c r="G355" s="43">
        <v>43973</v>
      </c>
      <c r="H355" s="99">
        <v>47.375700000000002</v>
      </c>
      <c r="I355" s="97">
        <f t="shared" si="25"/>
        <v>47.55626058730109</v>
      </c>
      <c r="J355" s="1">
        <f t="shared" si="26"/>
        <v>-0.18056058730108759</v>
      </c>
      <c r="K355" s="1">
        <f t="shared" si="27"/>
        <v>0.18056058730108759</v>
      </c>
      <c r="L355" s="1">
        <f t="shared" si="28"/>
        <v>3.2602125686513675E-2</v>
      </c>
      <c r="M355" s="30">
        <f t="shared" si="29"/>
        <v>3.8112489588773904E-3</v>
      </c>
    </row>
    <row r="356" spans="7:13" x14ac:dyDescent="0.3">
      <c r="G356" s="43">
        <v>43977</v>
      </c>
      <c r="H356" s="99">
        <v>50.934800000000003</v>
      </c>
      <c r="I356" s="97">
        <f t="shared" si="25"/>
        <v>47.538204528570979</v>
      </c>
      <c r="J356" s="1">
        <f t="shared" si="26"/>
        <v>3.3965954714290234</v>
      </c>
      <c r="K356" s="1">
        <f t="shared" si="27"/>
        <v>3.3965954714290234</v>
      </c>
      <c r="L356" s="1">
        <f t="shared" si="28"/>
        <v>11.536860796532149</v>
      </c>
      <c r="M356" s="30">
        <f t="shared" si="29"/>
        <v>6.6685163609732895E-2</v>
      </c>
    </row>
    <row r="357" spans="7:13" x14ac:dyDescent="0.3">
      <c r="G357" s="43">
        <v>43978</v>
      </c>
      <c r="H357" s="99">
        <v>52.944299999999998</v>
      </c>
      <c r="I357" s="97">
        <f t="shared" si="25"/>
        <v>47.87786407571388</v>
      </c>
      <c r="J357" s="1">
        <f t="shared" si="26"/>
        <v>5.0664359242861181</v>
      </c>
      <c r="K357" s="1">
        <f t="shared" si="27"/>
        <v>5.0664359242861181</v>
      </c>
      <c r="L357" s="1">
        <f t="shared" si="28"/>
        <v>25.668772974896932</v>
      </c>
      <c r="M357" s="30">
        <f t="shared" si="29"/>
        <v>9.5693699308256386E-2</v>
      </c>
    </row>
    <row r="358" spans="7:13" x14ac:dyDescent="0.3">
      <c r="G358" s="43">
        <v>43979</v>
      </c>
      <c r="H358" s="99">
        <v>50.0578</v>
      </c>
      <c r="I358" s="97">
        <f t="shared" si="25"/>
        <v>48.38450766814249</v>
      </c>
      <c r="J358" s="1">
        <f t="shared" si="26"/>
        <v>1.6732923318575104</v>
      </c>
      <c r="K358" s="1">
        <f t="shared" si="27"/>
        <v>1.6732923318575104</v>
      </c>
      <c r="L358" s="1">
        <f t="shared" si="28"/>
        <v>2.7999072278531445</v>
      </c>
      <c r="M358" s="30">
        <f t="shared" si="29"/>
        <v>3.3427204788414801E-2</v>
      </c>
    </row>
    <row r="359" spans="7:13" x14ac:dyDescent="0.3">
      <c r="G359" s="43">
        <v>43980</v>
      </c>
      <c r="H359" s="99">
        <v>47.767299999999999</v>
      </c>
      <c r="I359" s="97">
        <f t="shared" si="25"/>
        <v>48.551836901328244</v>
      </c>
      <c r="J359" s="1">
        <f t="shared" si="26"/>
        <v>-0.78453690132824505</v>
      </c>
      <c r="K359" s="1">
        <f t="shared" si="27"/>
        <v>0.78453690132824505</v>
      </c>
      <c r="L359" s="1">
        <f t="shared" si="28"/>
        <v>0.61549814954572446</v>
      </c>
      <c r="M359" s="30">
        <f t="shared" si="29"/>
        <v>1.6424141647701358E-2</v>
      </c>
    </row>
    <row r="360" spans="7:13" x14ac:dyDescent="0.3">
      <c r="G360" s="43">
        <v>43983</v>
      </c>
      <c r="H360" s="99">
        <v>49.444699999999997</v>
      </c>
      <c r="I360" s="97">
        <f t="shared" si="25"/>
        <v>48.473383211195419</v>
      </c>
      <c r="J360" s="1">
        <f t="shared" si="26"/>
        <v>0.97131678880457883</v>
      </c>
      <c r="K360" s="1">
        <f t="shared" si="27"/>
        <v>0.97131678880457883</v>
      </c>
      <c r="L360" s="1">
        <f t="shared" si="28"/>
        <v>0.9434563042136388</v>
      </c>
      <c r="M360" s="30">
        <f t="shared" si="29"/>
        <v>1.9644507678367527E-2</v>
      </c>
    </row>
    <row r="361" spans="7:13" x14ac:dyDescent="0.3">
      <c r="G361" s="43">
        <v>43984</v>
      </c>
      <c r="H361" s="99">
        <v>50.534599999999998</v>
      </c>
      <c r="I361" s="97">
        <f t="shared" si="25"/>
        <v>48.570514890075877</v>
      </c>
      <c r="J361" s="1">
        <f t="shared" si="26"/>
        <v>1.9640851099241203</v>
      </c>
      <c r="K361" s="1">
        <f t="shared" si="27"/>
        <v>1.9640851099241203</v>
      </c>
      <c r="L361" s="1">
        <f t="shared" si="28"/>
        <v>3.857630319025644</v>
      </c>
      <c r="M361" s="30">
        <f t="shared" si="29"/>
        <v>3.8866145372163242E-2</v>
      </c>
    </row>
    <row r="362" spans="7:13" x14ac:dyDescent="0.3">
      <c r="G362" s="43">
        <v>43985</v>
      </c>
      <c r="H362" s="99">
        <v>54.493899999999996</v>
      </c>
      <c r="I362" s="97">
        <f t="shared" si="25"/>
        <v>48.76692340106829</v>
      </c>
      <c r="J362" s="1">
        <f t="shared" si="26"/>
        <v>5.7269765989317065</v>
      </c>
      <c r="K362" s="1">
        <f t="shared" si="27"/>
        <v>5.7269765989317065</v>
      </c>
      <c r="L362" s="1">
        <f t="shared" si="28"/>
        <v>32.798260964711375</v>
      </c>
      <c r="M362" s="30">
        <f t="shared" si="29"/>
        <v>0.10509390223367582</v>
      </c>
    </row>
    <row r="363" spans="7:13" x14ac:dyDescent="0.3">
      <c r="G363" s="43">
        <v>43986</v>
      </c>
      <c r="H363" s="99">
        <v>54.570599999999999</v>
      </c>
      <c r="I363" s="97">
        <f t="shared" si="25"/>
        <v>49.339621060961463</v>
      </c>
      <c r="J363" s="1">
        <f t="shared" si="26"/>
        <v>5.2309789390385362</v>
      </c>
      <c r="K363" s="1">
        <f t="shared" si="27"/>
        <v>5.2309789390385362</v>
      </c>
      <c r="L363" s="1">
        <f t="shared" si="28"/>
        <v>27.36314066066473</v>
      </c>
      <c r="M363" s="30">
        <f t="shared" si="29"/>
        <v>9.5857090430351441E-2</v>
      </c>
    </row>
    <row r="364" spans="7:13" x14ac:dyDescent="0.3">
      <c r="G364" s="43">
        <v>43987</v>
      </c>
      <c r="H364" s="99">
        <v>58.163800000000002</v>
      </c>
      <c r="I364" s="97">
        <f t="shared" si="25"/>
        <v>49.862718954865315</v>
      </c>
      <c r="J364" s="1">
        <f t="shared" si="26"/>
        <v>8.301081045134687</v>
      </c>
      <c r="K364" s="1">
        <f t="shared" si="27"/>
        <v>8.301081045134687</v>
      </c>
      <c r="L364" s="1">
        <f t="shared" si="28"/>
        <v>68.907946517894388</v>
      </c>
      <c r="M364" s="30">
        <f t="shared" si="29"/>
        <v>0.14271902876247231</v>
      </c>
    </row>
    <row r="365" spans="7:13" x14ac:dyDescent="0.3">
      <c r="G365" s="43">
        <v>43990</v>
      </c>
      <c r="H365" s="99">
        <v>57.959400000000002</v>
      </c>
      <c r="I365" s="97">
        <f t="shared" si="25"/>
        <v>50.692827059378786</v>
      </c>
      <c r="J365" s="1">
        <f t="shared" si="26"/>
        <v>7.2665729406212165</v>
      </c>
      <c r="K365" s="1">
        <f t="shared" si="27"/>
        <v>7.2665729406212165</v>
      </c>
      <c r="L365" s="1">
        <f t="shared" si="28"/>
        <v>52.803082301368477</v>
      </c>
      <c r="M365" s="30">
        <f t="shared" si="29"/>
        <v>0.12537350180680298</v>
      </c>
    </row>
    <row r="366" spans="7:13" x14ac:dyDescent="0.3">
      <c r="G366" s="43">
        <v>43991</v>
      </c>
      <c r="H366" s="99">
        <v>55.266800000000003</v>
      </c>
      <c r="I366" s="97">
        <f t="shared" si="25"/>
        <v>51.419484353440907</v>
      </c>
      <c r="J366" s="1">
        <f t="shared" si="26"/>
        <v>3.8473156465590961</v>
      </c>
      <c r="K366" s="1">
        <f t="shared" si="27"/>
        <v>3.8473156465590961</v>
      </c>
      <c r="L366" s="1">
        <f t="shared" si="28"/>
        <v>14.801837684258436</v>
      </c>
      <c r="M366" s="30">
        <f t="shared" si="29"/>
        <v>6.9613504790563149E-2</v>
      </c>
    </row>
    <row r="367" spans="7:13" x14ac:dyDescent="0.3">
      <c r="G367" s="43">
        <v>43992</v>
      </c>
      <c r="H367" s="99">
        <v>54.520800000000001</v>
      </c>
      <c r="I367" s="97">
        <f t="shared" si="25"/>
        <v>51.804215918096816</v>
      </c>
      <c r="J367" s="1">
        <f t="shared" si="26"/>
        <v>2.7165840819031857</v>
      </c>
      <c r="K367" s="1">
        <f t="shared" si="27"/>
        <v>2.7165840819031857</v>
      </c>
      <c r="L367" s="1">
        <f t="shared" si="28"/>
        <v>7.3798290740497743</v>
      </c>
      <c r="M367" s="30">
        <f t="shared" si="29"/>
        <v>4.9826563108083255E-2</v>
      </c>
    </row>
    <row r="368" spans="7:13" x14ac:dyDescent="0.3">
      <c r="G368" s="43">
        <v>43993</v>
      </c>
      <c r="H368" s="99">
        <v>51.279400000000003</v>
      </c>
      <c r="I368" s="97">
        <f t="shared" si="25"/>
        <v>52.075874326287135</v>
      </c>
      <c r="J368" s="1">
        <f t="shared" si="26"/>
        <v>-0.79647432628713233</v>
      </c>
      <c r="K368" s="1">
        <f t="shared" si="27"/>
        <v>0.79647432628713233</v>
      </c>
      <c r="L368" s="1">
        <f t="shared" si="28"/>
        <v>0.63437135243454135</v>
      </c>
      <c r="M368" s="30">
        <f t="shared" si="29"/>
        <v>1.5532052369706593E-2</v>
      </c>
    </row>
    <row r="369" spans="7:13" x14ac:dyDescent="0.3">
      <c r="G369" s="43">
        <v>43994</v>
      </c>
      <c r="H369" s="99">
        <v>52.522799999999997</v>
      </c>
      <c r="I369" s="97">
        <f t="shared" si="25"/>
        <v>51.996226893658424</v>
      </c>
      <c r="J369" s="1">
        <f t="shared" si="26"/>
        <v>0.52657310634157284</v>
      </c>
      <c r="K369" s="1">
        <f t="shared" si="27"/>
        <v>0.52657310634157284</v>
      </c>
      <c r="L369" s="1">
        <f t="shared" si="28"/>
        <v>0.27727923632221335</v>
      </c>
      <c r="M369" s="30">
        <f t="shared" si="29"/>
        <v>1.0025609951136895E-2</v>
      </c>
    </row>
    <row r="370" spans="7:13" x14ac:dyDescent="0.3">
      <c r="G370" s="43">
        <v>43997</v>
      </c>
      <c r="H370" s="99">
        <v>54.126300000000001</v>
      </c>
      <c r="I370" s="97">
        <f t="shared" si="25"/>
        <v>52.048884204292584</v>
      </c>
      <c r="J370" s="1">
        <f t="shared" si="26"/>
        <v>2.0774157957074166</v>
      </c>
      <c r="K370" s="1">
        <f t="shared" si="27"/>
        <v>2.0774157957074166</v>
      </c>
      <c r="L370" s="1">
        <f t="shared" si="28"/>
        <v>4.3156563882546788</v>
      </c>
      <c r="M370" s="30">
        <f t="shared" si="29"/>
        <v>3.8380894236395555E-2</v>
      </c>
    </row>
    <row r="371" spans="7:13" x14ac:dyDescent="0.3">
      <c r="G371" s="43">
        <v>43998</v>
      </c>
      <c r="H371" s="99">
        <v>56.570300000000003</v>
      </c>
      <c r="I371" s="97">
        <f t="shared" si="25"/>
        <v>52.256625783863328</v>
      </c>
      <c r="J371" s="1">
        <f t="shared" si="26"/>
        <v>4.3136742161366755</v>
      </c>
      <c r="K371" s="1">
        <f t="shared" si="27"/>
        <v>4.3136742161366755</v>
      </c>
      <c r="L371" s="1">
        <f t="shared" si="28"/>
        <v>18.607785242962361</v>
      </c>
      <c r="M371" s="30">
        <f t="shared" si="29"/>
        <v>7.6253338167495577E-2</v>
      </c>
    </row>
    <row r="372" spans="7:13" x14ac:dyDescent="0.3">
      <c r="G372" s="43">
        <v>43999</v>
      </c>
      <c r="H372" s="99">
        <v>54.546500000000002</v>
      </c>
      <c r="I372" s="97">
        <f t="shared" si="25"/>
        <v>52.687993205476992</v>
      </c>
      <c r="J372" s="1">
        <f t="shared" si="26"/>
        <v>1.8585067945230094</v>
      </c>
      <c r="K372" s="1">
        <f t="shared" si="27"/>
        <v>1.8585067945230094</v>
      </c>
      <c r="L372" s="1">
        <f t="shared" si="28"/>
        <v>3.4540475052881914</v>
      </c>
      <c r="M372" s="30">
        <f t="shared" si="29"/>
        <v>3.4071971520134366E-2</v>
      </c>
    </row>
    <row r="373" spans="7:13" x14ac:dyDescent="0.3">
      <c r="G373" s="43">
        <v>44000</v>
      </c>
      <c r="H373" s="99">
        <v>54.452199999999998</v>
      </c>
      <c r="I373" s="97">
        <f t="shared" si="25"/>
        <v>52.873843884929293</v>
      </c>
      <c r="J373" s="1">
        <f t="shared" si="26"/>
        <v>1.5783561150707044</v>
      </c>
      <c r="K373" s="1">
        <f t="shared" si="27"/>
        <v>1.5783561150707044</v>
      </c>
      <c r="L373" s="1">
        <f t="shared" si="28"/>
        <v>2.4912080259810865</v>
      </c>
      <c r="M373" s="30">
        <f t="shared" si="29"/>
        <v>2.8986085320165292E-2</v>
      </c>
    </row>
    <row r="374" spans="7:13" x14ac:dyDescent="0.3">
      <c r="G374" s="43">
        <v>44001</v>
      </c>
      <c r="H374" s="99">
        <v>54.272100000000002</v>
      </c>
      <c r="I374" s="97">
        <f t="shared" si="25"/>
        <v>53.031679496436361</v>
      </c>
      <c r="J374" s="1">
        <f t="shared" si="26"/>
        <v>1.2404205035636409</v>
      </c>
      <c r="K374" s="1">
        <f t="shared" si="27"/>
        <v>1.2404205035636409</v>
      </c>
      <c r="L374" s="1">
        <f t="shared" si="28"/>
        <v>1.5386430256610764</v>
      </c>
      <c r="M374" s="30">
        <f t="shared" si="29"/>
        <v>2.2855583321147344E-2</v>
      </c>
    </row>
    <row r="375" spans="7:13" x14ac:dyDescent="0.3">
      <c r="G375" s="43">
        <v>44004</v>
      </c>
      <c r="H375" s="99">
        <v>53.680399999999999</v>
      </c>
      <c r="I375" s="97">
        <f t="shared" si="25"/>
        <v>53.155721546792726</v>
      </c>
      <c r="J375" s="1">
        <f t="shared" si="26"/>
        <v>0.52467845320727236</v>
      </c>
      <c r="K375" s="1">
        <f t="shared" si="27"/>
        <v>0.52467845320727236</v>
      </c>
      <c r="L375" s="1">
        <f t="shared" si="28"/>
        <v>0.27528747925997588</v>
      </c>
      <c r="M375" s="30">
        <f t="shared" si="29"/>
        <v>9.7741159381687231E-3</v>
      </c>
    </row>
    <row r="376" spans="7:13" x14ac:dyDescent="0.3">
      <c r="G376" s="43">
        <v>44005</v>
      </c>
      <c r="H376" s="99">
        <v>53.757599999999996</v>
      </c>
      <c r="I376" s="97">
        <f t="shared" si="25"/>
        <v>53.208189392113454</v>
      </c>
      <c r="J376" s="1">
        <f t="shared" si="26"/>
        <v>0.54941060788654283</v>
      </c>
      <c r="K376" s="1">
        <f t="shared" si="27"/>
        <v>0.54941060788654283</v>
      </c>
      <c r="L376" s="1">
        <f t="shared" si="28"/>
        <v>0.30185201605826051</v>
      </c>
      <c r="M376" s="30">
        <f t="shared" si="29"/>
        <v>1.0220147623527517E-2</v>
      </c>
    </row>
    <row r="377" spans="7:13" x14ac:dyDescent="0.3">
      <c r="G377" s="43">
        <v>44006</v>
      </c>
      <c r="H377" s="99">
        <v>50.619100000000003</v>
      </c>
      <c r="I377" s="97">
        <f t="shared" si="25"/>
        <v>53.263130452902111</v>
      </c>
      <c r="J377" s="1">
        <f t="shared" si="26"/>
        <v>-2.6440304529021077</v>
      </c>
      <c r="K377" s="1">
        <f t="shared" si="27"/>
        <v>2.6440304529021077</v>
      </c>
      <c r="L377" s="1">
        <f t="shared" si="28"/>
        <v>6.9908970358737248</v>
      </c>
      <c r="M377" s="30">
        <f t="shared" si="29"/>
        <v>5.2233849533123024E-2</v>
      </c>
    </row>
    <row r="378" spans="7:13" x14ac:dyDescent="0.3">
      <c r="G378" s="43">
        <v>44007</v>
      </c>
      <c r="H378" s="99">
        <v>51.287999999999997</v>
      </c>
      <c r="I378" s="97">
        <f t="shared" si="25"/>
        <v>52.998727407611895</v>
      </c>
      <c r="J378" s="1">
        <f t="shared" si="26"/>
        <v>-1.7107274076118983</v>
      </c>
      <c r="K378" s="1">
        <f t="shared" si="27"/>
        <v>1.7107274076118983</v>
      </c>
      <c r="L378" s="1">
        <f t="shared" si="28"/>
        <v>2.9265882631545264</v>
      </c>
      <c r="M378" s="30">
        <f t="shared" si="29"/>
        <v>3.3355315231865121E-2</v>
      </c>
    </row>
    <row r="379" spans="7:13" x14ac:dyDescent="0.3">
      <c r="G379" s="43">
        <v>44008</v>
      </c>
      <c r="H379" s="99">
        <v>48.998399999999997</v>
      </c>
      <c r="I379" s="97">
        <f t="shared" si="25"/>
        <v>52.827654666850705</v>
      </c>
      <c r="J379" s="1">
        <f t="shared" si="26"/>
        <v>-3.8292546668507086</v>
      </c>
      <c r="K379" s="1">
        <f t="shared" si="27"/>
        <v>3.8292546668507086</v>
      </c>
      <c r="L379" s="1">
        <f t="shared" si="28"/>
        <v>14.663191303597932</v>
      </c>
      <c r="M379" s="30">
        <f t="shared" si="29"/>
        <v>7.8150606282056334E-2</v>
      </c>
    </row>
    <row r="380" spans="7:13" x14ac:dyDescent="0.3">
      <c r="G380" s="43">
        <v>44011</v>
      </c>
      <c r="H380" s="99">
        <v>51.759599999999999</v>
      </c>
      <c r="I380" s="97">
        <f t="shared" si="25"/>
        <v>52.444729200165632</v>
      </c>
      <c r="J380" s="1">
        <f t="shared" si="26"/>
        <v>-0.68512920016563328</v>
      </c>
      <c r="K380" s="1">
        <f t="shared" si="27"/>
        <v>0.68512920016563328</v>
      </c>
      <c r="L380" s="1">
        <f t="shared" si="28"/>
        <v>0.46940202091960037</v>
      </c>
      <c r="M380" s="30">
        <f t="shared" si="29"/>
        <v>1.323675608323158E-2</v>
      </c>
    </row>
    <row r="381" spans="7:13" x14ac:dyDescent="0.3">
      <c r="G381" s="43">
        <v>44012</v>
      </c>
      <c r="H381" s="99">
        <v>52.256900000000002</v>
      </c>
      <c r="I381" s="97">
        <f t="shared" si="25"/>
        <v>52.376216280149066</v>
      </c>
      <c r="J381" s="1">
        <f t="shared" si="26"/>
        <v>-0.11931628014906437</v>
      </c>
      <c r="K381" s="1">
        <f t="shared" si="27"/>
        <v>0.11931628014906437</v>
      </c>
      <c r="L381" s="1">
        <f t="shared" si="28"/>
        <v>1.4236374708610012E-2</v>
      </c>
      <c r="M381" s="30">
        <f t="shared" si="29"/>
        <v>2.2832636484189524E-3</v>
      </c>
    </row>
    <row r="382" spans="7:13" x14ac:dyDescent="0.3">
      <c r="G382" s="43">
        <v>44013</v>
      </c>
      <c r="H382" s="99">
        <v>51.965400000000002</v>
      </c>
      <c r="I382" s="97">
        <f t="shared" si="25"/>
        <v>52.36428465213416</v>
      </c>
      <c r="J382" s="1">
        <f t="shared" si="26"/>
        <v>-0.39888465213415714</v>
      </c>
      <c r="K382" s="1">
        <f t="shared" si="27"/>
        <v>0.39888465213415714</v>
      </c>
      <c r="L382" s="1">
        <f t="shared" si="28"/>
        <v>0.15910896570818756</v>
      </c>
      <c r="M382" s="30">
        <f t="shared" si="29"/>
        <v>7.6759661646818291E-3</v>
      </c>
    </row>
    <row r="383" spans="7:13" x14ac:dyDescent="0.3">
      <c r="G383" s="43">
        <v>44014</v>
      </c>
      <c r="H383" s="99">
        <v>52.805700000000002</v>
      </c>
      <c r="I383" s="97">
        <f t="shared" si="25"/>
        <v>52.324396186920744</v>
      </c>
      <c r="J383" s="1">
        <f t="shared" si="26"/>
        <v>0.48130381307925774</v>
      </c>
      <c r="K383" s="1">
        <f t="shared" si="27"/>
        <v>0.48130381307925774</v>
      </c>
      <c r="L383" s="1">
        <f t="shared" si="28"/>
        <v>0.23165336048463306</v>
      </c>
      <c r="M383" s="30">
        <f t="shared" si="29"/>
        <v>9.1146185559372889E-3</v>
      </c>
    </row>
    <row r="384" spans="7:13" x14ac:dyDescent="0.3">
      <c r="G384" s="43">
        <v>44018</v>
      </c>
      <c r="H384" s="99">
        <v>54.014899999999997</v>
      </c>
      <c r="I384" s="97">
        <f t="shared" si="25"/>
        <v>52.372526568228665</v>
      </c>
      <c r="J384" s="1">
        <f t="shared" si="26"/>
        <v>1.6423734317713325</v>
      </c>
      <c r="K384" s="1">
        <f t="shared" si="27"/>
        <v>1.6423734317713325</v>
      </c>
      <c r="L384" s="1">
        <f t="shared" si="28"/>
        <v>2.697390489388344</v>
      </c>
      <c r="M384" s="30">
        <f t="shared" si="29"/>
        <v>3.0405933025356571E-2</v>
      </c>
    </row>
    <row r="385" spans="7:13" x14ac:dyDescent="0.3">
      <c r="G385" s="43">
        <v>44019</v>
      </c>
      <c r="H385" s="99">
        <v>51.305100000000003</v>
      </c>
      <c r="I385" s="97">
        <f t="shared" si="25"/>
        <v>52.536763911405799</v>
      </c>
      <c r="J385" s="1">
        <f t="shared" si="26"/>
        <v>-1.2316639114057963</v>
      </c>
      <c r="K385" s="1">
        <f t="shared" si="27"/>
        <v>1.2316639114057963</v>
      </c>
      <c r="L385" s="1">
        <f t="shared" si="28"/>
        <v>1.5169959906594253</v>
      </c>
      <c r="M385" s="30">
        <f t="shared" si="29"/>
        <v>2.4006656480657796E-2</v>
      </c>
    </row>
    <row r="386" spans="7:13" x14ac:dyDescent="0.3">
      <c r="G386" s="43">
        <v>44020</v>
      </c>
      <c r="H386" s="99">
        <v>52.033999999999999</v>
      </c>
      <c r="I386" s="97">
        <f t="shared" si="25"/>
        <v>52.41359752026522</v>
      </c>
      <c r="J386" s="1">
        <f t="shared" si="26"/>
        <v>-0.37959752026522153</v>
      </c>
      <c r="K386" s="1">
        <f t="shared" si="27"/>
        <v>0.37959752026522153</v>
      </c>
      <c r="L386" s="1">
        <f t="shared" si="28"/>
        <v>0.14409427739150527</v>
      </c>
      <c r="M386" s="30">
        <f t="shared" si="29"/>
        <v>7.2951823858481285E-3</v>
      </c>
    </row>
    <row r="387" spans="7:13" x14ac:dyDescent="0.3">
      <c r="G387" s="43">
        <v>44021</v>
      </c>
      <c r="H387" s="99">
        <v>49.967399999999998</v>
      </c>
      <c r="I387" s="97">
        <f t="shared" si="25"/>
        <v>52.375637768238704</v>
      </c>
      <c r="J387" s="1">
        <f t="shared" si="26"/>
        <v>-2.4082377682387062</v>
      </c>
      <c r="K387" s="1">
        <f t="shared" si="27"/>
        <v>2.4082377682387062</v>
      </c>
      <c r="L387" s="1">
        <f t="shared" si="28"/>
        <v>5.7996091483713439</v>
      </c>
      <c r="M387" s="30">
        <f t="shared" si="29"/>
        <v>4.8196179273660551E-2</v>
      </c>
    </row>
    <row r="388" spans="7:13" x14ac:dyDescent="0.3">
      <c r="G388" s="43">
        <v>44022</v>
      </c>
      <c r="H388" s="99">
        <v>52.0854</v>
      </c>
      <c r="I388" s="97">
        <f t="shared" si="25"/>
        <v>52.134813991414838</v>
      </c>
      <c r="J388" s="1">
        <f t="shared" si="26"/>
        <v>-4.941399141483771E-2</v>
      </c>
      <c r="K388" s="1">
        <f t="shared" si="27"/>
        <v>4.941399141483771E-2</v>
      </c>
      <c r="L388" s="1">
        <f t="shared" si="28"/>
        <v>2.4417425475456549E-3</v>
      </c>
      <c r="M388" s="30">
        <f t="shared" si="29"/>
        <v>9.4871099031278844E-4</v>
      </c>
    </row>
    <row r="389" spans="7:13" x14ac:dyDescent="0.3">
      <c r="G389" s="43">
        <v>44025</v>
      </c>
      <c r="H389" s="99">
        <v>51.4938</v>
      </c>
      <c r="I389" s="97">
        <f t="shared" si="25"/>
        <v>52.129872592273351</v>
      </c>
      <c r="J389" s="1">
        <f t="shared" si="26"/>
        <v>-0.63607259227335078</v>
      </c>
      <c r="K389" s="1">
        <f t="shared" si="27"/>
        <v>0.63607259227335078</v>
      </c>
      <c r="L389" s="1">
        <f t="shared" si="28"/>
        <v>0.40458834264134036</v>
      </c>
      <c r="M389" s="30">
        <f t="shared" si="29"/>
        <v>1.2352411208210519E-2</v>
      </c>
    </row>
    <row r="390" spans="7:13" x14ac:dyDescent="0.3">
      <c r="G390" s="43">
        <v>44026</v>
      </c>
      <c r="H390" s="99">
        <v>51.656700000000001</v>
      </c>
      <c r="I390" s="97">
        <f t="shared" ref="I390:I453" si="30">alpha*H389+(1-alpha)*I389</f>
        <v>52.066265333046019</v>
      </c>
      <c r="J390" s="1">
        <f t="shared" ref="J390:J453" si="31">H390-I390</f>
        <v>-0.40956533304601805</v>
      </c>
      <c r="K390" s="1">
        <f t="shared" ref="K390:K453" si="32">ABS(J390)</f>
        <v>0.40956533304601805</v>
      </c>
      <c r="L390" s="1">
        <f t="shared" ref="L390:L453" si="33">J390^2</f>
        <v>0.16774376203309568</v>
      </c>
      <c r="M390" s="30">
        <f t="shared" ref="M390:M453" si="34">K390/H390</f>
        <v>7.9286004147771354E-3</v>
      </c>
    </row>
    <row r="391" spans="7:13" x14ac:dyDescent="0.3">
      <c r="G391" s="43">
        <v>44027</v>
      </c>
      <c r="H391" s="99">
        <v>53.731900000000003</v>
      </c>
      <c r="I391" s="97">
        <f t="shared" si="30"/>
        <v>52.025308799741417</v>
      </c>
      <c r="J391" s="1">
        <f t="shared" si="31"/>
        <v>1.7065912002585861</v>
      </c>
      <c r="K391" s="1">
        <f t="shared" si="32"/>
        <v>1.7065912002585861</v>
      </c>
      <c r="L391" s="1">
        <f t="shared" si="33"/>
        <v>2.9124535248000418</v>
      </c>
      <c r="M391" s="30">
        <f t="shared" si="34"/>
        <v>3.1761229367630511E-2</v>
      </c>
    </row>
    <row r="392" spans="7:13" x14ac:dyDescent="0.3">
      <c r="G392" s="43">
        <v>44028</v>
      </c>
      <c r="H392" s="99">
        <v>53.440300000000001</v>
      </c>
      <c r="I392" s="97">
        <f t="shared" si="30"/>
        <v>52.195967919767277</v>
      </c>
      <c r="J392" s="1">
        <f t="shared" si="31"/>
        <v>1.2443320802327236</v>
      </c>
      <c r="K392" s="1">
        <f t="shared" si="32"/>
        <v>1.2443320802327236</v>
      </c>
      <c r="L392" s="1">
        <f t="shared" si="33"/>
        <v>1.5483623258962973</v>
      </c>
      <c r="M392" s="30">
        <f t="shared" si="34"/>
        <v>2.3284526475950237E-2</v>
      </c>
    </row>
    <row r="393" spans="7:13" x14ac:dyDescent="0.3">
      <c r="G393" s="43">
        <v>44029</v>
      </c>
      <c r="H393" s="99">
        <v>51.210799999999999</v>
      </c>
      <c r="I393" s="97">
        <f t="shared" si="30"/>
        <v>52.320401127790547</v>
      </c>
      <c r="J393" s="1">
        <f t="shared" si="31"/>
        <v>-1.1096011277905475</v>
      </c>
      <c r="K393" s="1">
        <f t="shared" si="32"/>
        <v>1.1096011277905475</v>
      </c>
      <c r="L393" s="1">
        <f t="shared" si="33"/>
        <v>1.231214662794055</v>
      </c>
      <c r="M393" s="30">
        <f t="shared" si="34"/>
        <v>2.1667326575459622E-2</v>
      </c>
    </row>
    <row r="394" spans="7:13" x14ac:dyDescent="0.3">
      <c r="G394" s="43">
        <v>44032</v>
      </c>
      <c r="H394" s="99">
        <v>49.675800000000002</v>
      </c>
      <c r="I394" s="97">
        <f t="shared" si="30"/>
        <v>52.209441015011492</v>
      </c>
      <c r="J394" s="1">
        <f t="shared" si="31"/>
        <v>-2.5336410150114901</v>
      </c>
      <c r="K394" s="1">
        <f t="shared" si="32"/>
        <v>2.5336410150114901</v>
      </c>
      <c r="L394" s="1">
        <f t="shared" si="33"/>
        <v>6.4193367929484539</v>
      </c>
      <c r="M394" s="30">
        <f t="shared" si="34"/>
        <v>5.1003527170402692E-2</v>
      </c>
    </row>
    <row r="395" spans="7:13" x14ac:dyDescent="0.3">
      <c r="G395" s="43">
        <v>44033</v>
      </c>
      <c r="H395" s="99">
        <v>51.167900000000003</v>
      </c>
      <c r="I395" s="97">
        <f t="shared" si="30"/>
        <v>51.956076913510344</v>
      </c>
      <c r="J395" s="1">
        <f t="shared" si="31"/>
        <v>-0.78817691351034114</v>
      </c>
      <c r="K395" s="1">
        <f t="shared" si="32"/>
        <v>0.78817691351034114</v>
      </c>
      <c r="L395" s="1">
        <f t="shared" si="33"/>
        <v>0.62122284699068775</v>
      </c>
      <c r="M395" s="30">
        <f t="shared" si="34"/>
        <v>1.5403737763526373E-2</v>
      </c>
    </row>
    <row r="396" spans="7:13" x14ac:dyDescent="0.3">
      <c r="G396" s="43">
        <v>44034</v>
      </c>
      <c r="H396" s="99">
        <v>51.185000000000002</v>
      </c>
      <c r="I396" s="97">
        <f t="shared" si="30"/>
        <v>51.87725922215931</v>
      </c>
      <c r="J396" s="1">
        <f t="shared" si="31"/>
        <v>-0.6922592221593078</v>
      </c>
      <c r="K396" s="1">
        <f t="shared" si="32"/>
        <v>0.6922592221593078</v>
      </c>
      <c r="L396" s="1">
        <f t="shared" si="33"/>
        <v>0.47922283066460986</v>
      </c>
      <c r="M396" s="30">
        <f t="shared" si="34"/>
        <v>1.3524650232671832E-2</v>
      </c>
    </row>
    <row r="397" spans="7:13" x14ac:dyDescent="0.3">
      <c r="G397" s="43">
        <v>44035</v>
      </c>
      <c r="H397" s="99">
        <v>51.570900000000002</v>
      </c>
      <c r="I397" s="97">
        <f t="shared" si="30"/>
        <v>51.808033299943375</v>
      </c>
      <c r="J397" s="1">
        <f t="shared" si="31"/>
        <v>-0.23713329994337329</v>
      </c>
      <c r="K397" s="1">
        <f t="shared" si="32"/>
        <v>0.23713329994337329</v>
      </c>
      <c r="L397" s="1">
        <f t="shared" si="33"/>
        <v>5.6232201942033842E-2</v>
      </c>
      <c r="M397" s="30">
        <f t="shared" si="34"/>
        <v>4.598199758844102E-3</v>
      </c>
    </row>
    <row r="398" spans="7:13" x14ac:dyDescent="0.3">
      <c r="G398" s="43">
        <v>44036</v>
      </c>
      <c r="H398" s="99">
        <v>51.365099999999998</v>
      </c>
      <c r="I398" s="97">
        <f t="shared" si="30"/>
        <v>51.784319969949038</v>
      </c>
      <c r="J398" s="1">
        <f t="shared" si="31"/>
        <v>-0.41921996994904021</v>
      </c>
      <c r="K398" s="1">
        <f t="shared" si="32"/>
        <v>0.41921996994904021</v>
      </c>
      <c r="L398" s="1">
        <f t="shared" si="33"/>
        <v>0.17574538320407418</v>
      </c>
      <c r="M398" s="30">
        <f t="shared" si="34"/>
        <v>8.1615721559782847E-3</v>
      </c>
    </row>
    <row r="399" spans="7:13" x14ac:dyDescent="0.3">
      <c r="G399" s="43">
        <v>44039</v>
      </c>
      <c r="H399" s="99">
        <v>52.154000000000003</v>
      </c>
      <c r="I399" s="97">
        <f t="shared" si="30"/>
        <v>51.742397972954137</v>
      </c>
      <c r="J399" s="1">
        <f t="shared" si="31"/>
        <v>0.41160202704586624</v>
      </c>
      <c r="K399" s="1">
        <f t="shared" si="32"/>
        <v>0.41160202704586624</v>
      </c>
      <c r="L399" s="1">
        <f t="shared" si="33"/>
        <v>0.169416228668266</v>
      </c>
      <c r="M399" s="30">
        <f t="shared" si="34"/>
        <v>7.8920509845048555E-3</v>
      </c>
    </row>
    <row r="400" spans="7:13" x14ac:dyDescent="0.3">
      <c r="G400" s="43">
        <v>44040</v>
      </c>
      <c r="H400" s="99">
        <v>52.145499999999998</v>
      </c>
      <c r="I400" s="97">
        <f t="shared" si="30"/>
        <v>51.783558175658726</v>
      </c>
      <c r="J400" s="1">
        <f t="shared" si="31"/>
        <v>0.36194182434127242</v>
      </c>
      <c r="K400" s="1">
        <f t="shared" si="32"/>
        <v>0.36194182434127242</v>
      </c>
      <c r="L400" s="1">
        <f t="shared" si="33"/>
        <v>0.13100188420748851</v>
      </c>
      <c r="M400" s="30">
        <f t="shared" si="34"/>
        <v>6.940998251839036E-3</v>
      </c>
    </row>
    <row r="401" spans="7:13" x14ac:dyDescent="0.3">
      <c r="G401" s="43">
        <v>44041</v>
      </c>
      <c r="H401" s="99">
        <v>53.088700000000003</v>
      </c>
      <c r="I401" s="97">
        <f t="shared" si="30"/>
        <v>51.819752358092856</v>
      </c>
      <c r="J401" s="1">
        <f t="shared" si="31"/>
        <v>1.2689476419071468</v>
      </c>
      <c r="K401" s="1">
        <f t="shared" si="32"/>
        <v>1.2689476419071468</v>
      </c>
      <c r="L401" s="1">
        <f t="shared" si="33"/>
        <v>1.6102281179017086</v>
      </c>
      <c r="M401" s="30">
        <f t="shared" si="34"/>
        <v>2.3902405632595009E-2</v>
      </c>
    </row>
    <row r="402" spans="7:13" x14ac:dyDescent="0.3">
      <c r="G402" s="43">
        <v>44042</v>
      </c>
      <c r="H402" s="99">
        <v>51.879600000000003</v>
      </c>
      <c r="I402" s="97">
        <f t="shared" si="30"/>
        <v>51.946647122283572</v>
      </c>
      <c r="J402" s="1">
        <f t="shared" si="31"/>
        <v>-6.7047122283568683E-2</v>
      </c>
      <c r="K402" s="1">
        <f t="shared" si="32"/>
        <v>6.7047122283568683E-2</v>
      </c>
      <c r="L402" s="1">
        <f t="shared" si="33"/>
        <v>4.4953166065078119E-3</v>
      </c>
      <c r="M402" s="30">
        <f t="shared" si="34"/>
        <v>1.2923600467923554E-3</v>
      </c>
    </row>
    <row r="403" spans="7:13" x14ac:dyDescent="0.3">
      <c r="G403" s="43">
        <v>44043</v>
      </c>
      <c r="H403" s="99">
        <v>51.759599999999999</v>
      </c>
      <c r="I403" s="97">
        <f t="shared" si="30"/>
        <v>51.93994241005521</v>
      </c>
      <c r="J403" s="1">
        <f t="shared" si="31"/>
        <v>-0.18034241005521068</v>
      </c>
      <c r="K403" s="1">
        <f t="shared" si="32"/>
        <v>0.18034241005521068</v>
      </c>
      <c r="L403" s="1">
        <f t="shared" si="33"/>
        <v>3.2523384864521755E-2</v>
      </c>
      <c r="M403" s="30">
        <f t="shared" si="34"/>
        <v>3.4842311388652673E-3</v>
      </c>
    </row>
    <row r="404" spans="7:13" x14ac:dyDescent="0.3">
      <c r="G404" s="43">
        <v>44046</v>
      </c>
      <c r="H404" s="99">
        <v>51.287999999999997</v>
      </c>
      <c r="I404" s="97">
        <f t="shared" si="30"/>
        <v>51.921908169049686</v>
      </c>
      <c r="J404" s="1">
        <f t="shared" si="31"/>
        <v>-0.63390816904968972</v>
      </c>
      <c r="K404" s="1">
        <f t="shared" si="32"/>
        <v>0.63390816904968972</v>
      </c>
      <c r="L404" s="1">
        <f t="shared" si="33"/>
        <v>0.40183956678792998</v>
      </c>
      <c r="M404" s="30">
        <f t="shared" si="34"/>
        <v>1.23597755625037E-2</v>
      </c>
    </row>
    <row r="405" spans="7:13" x14ac:dyDescent="0.3">
      <c r="G405" s="43">
        <v>44047</v>
      </c>
      <c r="H405" s="99">
        <v>51.005000000000003</v>
      </c>
      <c r="I405" s="97">
        <f t="shared" si="30"/>
        <v>51.858517352144716</v>
      </c>
      <c r="J405" s="1">
        <f t="shared" si="31"/>
        <v>-0.85351735214471347</v>
      </c>
      <c r="K405" s="1">
        <f t="shared" si="32"/>
        <v>0.85351735214471347</v>
      </c>
      <c r="L405" s="1">
        <f t="shared" si="33"/>
        <v>0.72849187041212282</v>
      </c>
      <c r="M405" s="30">
        <f t="shared" si="34"/>
        <v>1.6733993768154366E-2</v>
      </c>
    </row>
    <row r="406" spans="7:13" x14ac:dyDescent="0.3">
      <c r="G406" s="43">
        <v>44048</v>
      </c>
      <c r="H406" s="99">
        <v>53.1145</v>
      </c>
      <c r="I406" s="97">
        <f t="shared" si="30"/>
        <v>51.773165616930243</v>
      </c>
      <c r="J406" s="1">
        <f t="shared" si="31"/>
        <v>1.3413343830697571</v>
      </c>
      <c r="K406" s="1">
        <f t="shared" si="32"/>
        <v>1.3413343830697571</v>
      </c>
      <c r="L406" s="1">
        <f t="shared" si="33"/>
        <v>1.7991779272051258</v>
      </c>
      <c r="M406" s="30">
        <f t="shared" si="34"/>
        <v>2.5253638518102535E-2</v>
      </c>
    </row>
    <row r="407" spans="7:13" x14ac:dyDescent="0.3">
      <c r="G407" s="43">
        <v>44049</v>
      </c>
      <c r="H407" s="99">
        <v>51.433700000000002</v>
      </c>
      <c r="I407" s="97">
        <f t="shared" si="30"/>
        <v>51.907299055237218</v>
      </c>
      <c r="J407" s="1">
        <f t="shared" si="31"/>
        <v>-0.47359905523721579</v>
      </c>
      <c r="K407" s="1">
        <f t="shared" si="32"/>
        <v>0.47359905523721579</v>
      </c>
      <c r="L407" s="1">
        <f t="shared" si="33"/>
        <v>0.22429606512158337</v>
      </c>
      <c r="M407" s="30">
        <f t="shared" si="34"/>
        <v>9.2079522810378372E-3</v>
      </c>
    </row>
    <row r="408" spans="7:13" x14ac:dyDescent="0.3">
      <c r="G408" s="43">
        <v>44050</v>
      </c>
      <c r="H408" s="99">
        <v>52.548499999999997</v>
      </c>
      <c r="I408" s="97">
        <f t="shared" si="30"/>
        <v>51.859939149713497</v>
      </c>
      <c r="J408" s="1">
        <f t="shared" si="31"/>
        <v>0.68856085028649971</v>
      </c>
      <c r="K408" s="1">
        <f t="shared" si="32"/>
        <v>0.68856085028649971</v>
      </c>
      <c r="L408" s="1">
        <f t="shared" si="33"/>
        <v>0.47411604454726747</v>
      </c>
      <c r="M408" s="30">
        <f t="shared" si="34"/>
        <v>1.3103339777281935E-2</v>
      </c>
    </row>
    <row r="409" spans="7:13" x14ac:dyDescent="0.3">
      <c r="G409" s="43">
        <v>44053</v>
      </c>
      <c r="H409" s="99">
        <v>54.889499999999998</v>
      </c>
      <c r="I409" s="97">
        <f t="shared" si="30"/>
        <v>51.928795234742147</v>
      </c>
      <c r="J409" s="1">
        <f t="shared" si="31"/>
        <v>2.9607047652578515</v>
      </c>
      <c r="K409" s="1">
        <f t="shared" si="32"/>
        <v>2.9607047652578515</v>
      </c>
      <c r="L409" s="1">
        <f t="shared" si="33"/>
        <v>8.7657727070205489</v>
      </c>
      <c r="M409" s="30">
        <f t="shared" si="34"/>
        <v>5.3939364819461856E-2</v>
      </c>
    </row>
    <row r="410" spans="7:13" x14ac:dyDescent="0.3">
      <c r="G410" s="43">
        <v>44054</v>
      </c>
      <c r="H410" s="99">
        <v>55.275399999999998</v>
      </c>
      <c r="I410" s="97">
        <f t="shared" si="30"/>
        <v>52.224865711267938</v>
      </c>
      <c r="J410" s="1">
        <f t="shared" si="31"/>
        <v>3.0505342887320595</v>
      </c>
      <c r="K410" s="1">
        <f t="shared" si="32"/>
        <v>3.0505342887320595</v>
      </c>
      <c r="L410" s="1">
        <f t="shared" si="33"/>
        <v>9.3057594467300113</v>
      </c>
      <c r="M410" s="30">
        <f t="shared" si="34"/>
        <v>5.5187918834274555E-2</v>
      </c>
    </row>
    <row r="411" spans="7:13" x14ac:dyDescent="0.3">
      <c r="G411" s="43">
        <v>44055</v>
      </c>
      <c r="H411" s="99">
        <v>54.640799999999999</v>
      </c>
      <c r="I411" s="97">
        <f t="shared" si="30"/>
        <v>52.529919140141146</v>
      </c>
      <c r="J411" s="1">
        <f t="shared" si="31"/>
        <v>2.1108808598588524</v>
      </c>
      <c r="K411" s="1">
        <f t="shared" si="32"/>
        <v>2.1108808598588524</v>
      </c>
      <c r="L411" s="1">
        <f t="shared" si="33"/>
        <v>4.4558180045184486</v>
      </c>
      <c r="M411" s="30">
        <f t="shared" si="34"/>
        <v>3.8631953775545971E-2</v>
      </c>
    </row>
    <row r="412" spans="7:13" x14ac:dyDescent="0.3">
      <c r="G412" s="43">
        <v>44056</v>
      </c>
      <c r="H412" s="99">
        <v>54.735199999999999</v>
      </c>
      <c r="I412" s="97">
        <f t="shared" si="30"/>
        <v>52.741007226127039</v>
      </c>
      <c r="J412" s="1">
        <f t="shared" si="31"/>
        <v>1.9941927738729603</v>
      </c>
      <c r="K412" s="1">
        <f t="shared" si="32"/>
        <v>1.9941927738729603</v>
      </c>
      <c r="L412" s="1">
        <f t="shared" si="33"/>
        <v>3.9768048193671319</v>
      </c>
      <c r="M412" s="30">
        <f t="shared" si="34"/>
        <v>3.6433460988047187E-2</v>
      </c>
    </row>
    <row r="413" spans="7:13" x14ac:dyDescent="0.3">
      <c r="G413" s="43">
        <v>44057</v>
      </c>
      <c r="H413" s="99">
        <v>55.0867</v>
      </c>
      <c r="I413" s="97">
        <f t="shared" si="30"/>
        <v>52.940426503514338</v>
      </c>
      <c r="J413" s="1">
        <f t="shared" si="31"/>
        <v>2.1462734964856622</v>
      </c>
      <c r="K413" s="1">
        <f t="shared" si="32"/>
        <v>2.1462734964856622</v>
      </c>
      <c r="L413" s="1">
        <f t="shared" si="33"/>
        <v>4.6064899217167898</v>
      </c>
      <c r="M413" s="30">
        <f t="shared" si="34"/>
        <v>3.8961736616745277E-2</v>
      </c>
    </row>
    <row r="414" spans="7:13" x14ac:dyDescent="0.3">
      <c r="G414" s="43">
        <v>44060</v>
      </c>
      <c r="H414" s="99">
        <v>54.126300000000001</v>
      </c>
      <c r="I414" s="97">
        <f t="shared" si="30"/>
        <v>53.155053853162904</v>
      </c>
      <c r="J414" s="1">
        <f t="shared" si="31"/>
        <v>0.97124614683709609</v>
      </c>
      <c r="K414" s="1">
        <f t="shared" si="32"/>
        <v>0.97124614683709609</v>
      </c>
      <c r="L414" s="1">
        <f t="shared" si="33"/>
        <v>0.94331907774590606</v>
      </c>
      <c r="M414" s="30">
        <f t="shared" si="34"/>
        <v>1.7944070568967324E-2</v>
      </c>
    </row>
    <row r="415" spans="7:13" x14ac:dyDescent="0.3">
      <c r="G415" s="43">
        <v>44061</v>
      </c>
      <c r="H415" s="99">
        <v>53.200200000000002</v>
      </c>
      <c r="I415" s="97">
        <f t="shared" si="30"/>
        <v>53.252178467846612</v>
      </c>
      <c r="J415" s="1">
        <f t="shared" si="31"/>
        <v>-5.1978467846609533E-2</v>
      </c>
      <c r="K415" s="1">
        <f t="shared" si="32"/>
        <v>5.1978467846609533E-2</v>
      </c>
      <c r="L415" s="1">
        <f t="shared" si="33"/>
        <v>2.7017611196810212E-3</v>
      </c>
      <c r="M415" s="30">
        <f t="shared" si="34"/>
        <v>9.7703519623252417E-4</v>
      </c>
    </row>
    <row r="416" spans="7:13" x14ac:dyDescent="0.3">
      <c r="G416" s="43">
        <v>44062</v>
      </c>
      <c r="H416" s="99">
        <v>52.651400000000002</v>
      </c>
      <c r="I416" s="97">
        <f t="shared" si="30"/>
        <v>53.246980621061951</v>
      </c>
      <c r="J416" s="1">
        <f t="shared" si="31"/>
        <v>-0.59558062106194853</v>
      </c>
      <c r="K416" s="1">
        <f t="shared" si="32"/>
        <v>0.59558062106194853</v>
      </c>
      <c r="L416" s="1">
        <f t="shared" si="33"/>
        <v>0.35471627618453633</v>
      </c>
      <c r="M416" s="30">
        <f t="shared" si="34"/>
        <v>1.1311771786922067E-2</v>
      </c>
    </row>
    <row r="417" spans="7:13" x14ac:dyDescent="0.3">
      <c r="G417" s="43">
        <v>44063</v>
      </c>
      <c r="H417" s="99">
        <v>52.308399999999999</v>
      </c>
      <c r="I417" s="97">
        <f t="shared" si="30"/>
        <v>53.18742255895576</v>
      </c>
      <c r="J417" s="1">
        <f t="shared" si="31"/>
        <v>-0.87902255895576076</v>
      </c>
      <c r="K417" s="1">
        <f t="shared" si="32"/>
        <v>0.87902255895576076</v>
      </c>
      <c r="L417" s="1">
        <f t="shared" si="33"/>
        <v>0.77268065915313389</v>
      </c>
      <c r="M417" s="30">
        <f t="shared" si="34"/>
        <v>1.6804615682295018E-2</v>
      </c>
    </row>
    <row r="418" spans="7:13" x14ac:dyDescent="0.3">
      <c r="G418" s="43">
        <v>44064</v>
      </c>
      <c r="H418" s="99">
        <v>52.874400000000001</v>
      </c>
      <c r="I418" s="97">
        <f t="shared" si="30"/>
        <v>53.099520303060189</v>
      </c>
      <c r="J418" s="1">
        <f t="shared" si="31"/>
        <v>-0.22512030306018715</v>
      </c>
      <c r="K418" s="1">
        <f t="shared" si="32"/>
        <v>0.22512030306018715</v>
      </c>
      <c r="L418" s="1">
        <f t="shared" si="33"/>
        <v>5.0679150849910509E-2</v>
      </c>
      <c r="M418" s="30">
        <f t="shared" si="34"/>
        <v>4.2576426977930177E-3</v>
      </c>
    </row>
    <row r="419" spans="7:13" x14ac:dyDescent="0.3">
      <c r="G419" s="43">
        <v>44067</v>
      </c>
      <c r="H419" s="99">
        <v>56.578800000000001</v>
      </c>
      <c r="I419" s="97">
        <f t="shared" si="30"/>
        <v>53.077008272754171</v>
      </c>
      <c r="J419" s="1">
        <f t="shared" si="31"/>
        <v>3.5017917272458305</v>
      </c>
      <c r="K419" s="1">
        <f t="shared" si="32"/>
        <v>3.5017917272458305</v>
      </c>
      <c r="L419" s="1">
        <f t="shared" si="33"/>
        <v>12.262545301007338</v>
      </c>
      <c r="M419" s="30">
        <f t="shared" si="34"/>
        <v>6.189229406148293E-2</v>
      </c>
    </row>
    <row r="420" spans="7:13" x14ac:dyDescent="0.3">
      <c r="G420" s="43">
        <v>44068</v>
      </c>
      <c r="H420" s="99">
        <v>55.258200000000002</v>
      </c>
      <c r="I420" s="97">
        <f t="shared" si="30"/>
        <v>53.427187445478751</v>
      </c>
      <c r="J420" s="1">
        <f t="shared" si="31"/>
        <v>1.8310125545212514</v>
      </c>
      <c r="K420" s="1">
        <f t="shared" si="32"/>
        <v>1.8310125545212514</v>
      </c>
      <c r="L420" s="1">
        <f t="shared" si="33"/>
        <v>3.3526069748144387</v>
      </c>
      <c r="M420" s="30">
        <f t="shared" si="34"/>
        <v>3.3135580864401146E-2</v>
      </c>
    </row>
    <row r="421" spans="7:13" x14ac:dyDescent="0.3">
      <c r="G421" s="43">
        <v>44069</v>
      </c>
      <c r="H421" s="99">
        <v>54.932400000000001</v>
      </c>
      <c r="I421" s="97">
        <f t="shared" si="30"/>
        <v>53.61028870093088</v>
      </c>
      <c r="J421" s="1">
        <f t="shared" si="31"/>
        <v>1.3221112990691211</v>
      </c>
      <c r="K421" s="1">
        <f t="shared" si="32"/>
        <v>1.3221112990691211</v>
      </c>
      <c r="L421" s="1">
        <f t="shared" si="33"/>
        <v>1.7479782871262388</v>
      </c>
      <c r="M421" s="30">
        <f t="shared" si="34"/>
        <v>2.4067968977672941E-2</v>
      </c>
    </row>
    <row r="422" spans="7:13" x14ac:dyDescent="0.3">
      <c r="G422" s="43">
        <v>44070</v>
      </c>
      <c r="H422" s="99">
        <v>57.127600000000001</v>
      </c>
      <c r="I422" s="97">
        <f t="shared" si="30"/>
        <v>53.742499830837794</v>
      </c>
      <c r="J422" s="1">
        <f t="shared" si="31"/>
        <v>3.3851001691622074</v>
      </c>
      <c r="K422" s="1">
        <f t="shared" si="32"/>
        <v>3.3851001691622074</v>
      </c>
      <c r="L422" s="1">
        <f t="shared" si="33"/>
        <v>11.458903155262005</v>
      </c>
      <c r="M422" s="30">
        <f t="shared" si="34"/>
        <v>5.9255074065114016E-2</v>
      </c>
    </row>
    <row r="423" spans="7:13" x14ac:dyDescent="0.3">
      <c r="G423" s="43">
        <v>44071</v>
      </c>
      <c r="H423" s="99">
        <v>58.259500000000003</v>
      </c>
      <c r="I423" s="97">
        <f t="shared" si="30"/>
        <v>54.081009847754018</v>
      </c>
      <c r="J423" s="1">
        <f t="shared" si="31"/>
        <v>4.1784901522459847</v>
      </c>
      <c r="K423" s="1">
        <f t="shared" si="32"/>
        <v>4.1784901522459847</v>
      </c>
      <c r="L423" s="1">
        <f t="shared" si="33"/>
        <v>17.459779952416671</v>
      </c>
      <c r="M423" s="30">
        <f t="shared" si="34"/>
        <v>7.1722039362610124E-2</v>
      </c>
    </row>
    <row r="424" spans="7:13" x14ac:dyDescent="0.3">
      <c r="G424" s="43">
        <v>44074</v>
      </c>
      <c r="H424" s="99">
        <v>56.381599999999999</v>
      </c>
      <c r="I424" s="97">
        <f t="shared" si="30"/>
        <v>54.498858862978615</v>
      </c>
      <c r="J424" s="1">
        <f t="shared" si="31"/>
        <v>1.8827411370213838</v>
      </c>
      <c r="K424" s="1">
        <f t="shared" si="32"/>
        <v>1.8827411370213838</v>
      </c>
      <c r="L424" s="1">
        <f t="shared" si="33"/>
        <v>3.5447141890325731</v>
      </c>
      <c r="M424" s="30">
        <f t="shared" si="34"/>
        <v>3.3392829168050996E-2</v>
      </c>
    </row>
    <row r="425" spans="7:13" x14ac:dyDescent="0.3">
      <c r="G425" s="43">
        <v>44075</v>
      </c>
      <c r="H425" s="99">
        <v>57.0762</v>
      </c>
      <c r="I425" s="97">
        <f t="shared" si="30"/>
        <v>54.687132976680751</v>
      </c>
      <c r="J425" s="1">
        <f t="shared" si="31"/>
        <v>2.3890670233192495</v>
      </c>
      <c r="K425" s="1">
        <f t="shared" si="32"/>
        <v>2.3890670233192495</v>
      </c>
      <c r="L425" s="1">
        <f t="shared" si="33"/>
        <v>5.7076412419114995</v>
      </c>
      <c r="M425" s="30">
        <f t="shared" si="34"/>
        <v>4.1857499681465293E-2</v>
      </c>
    </row>
    <row r="426" spans="7:13" x14ac:dyDescent="0.3">
      <c r="G426" s="43">
        <v>44076</v>
      </c>
      <c r="H426" s="99">
        <v>58.662599999999998</v>
      </c>
      <c r="I426" s="97">
        <f t="shared" si="30"/>
        <v>54.926039679012675</v>
      </c>
      <c r="J426" s="1">
        <f t="shared" si="31"/>
        <v>3.7365603209873228</v>
      </c>
      <c r="K426" s="1">
        <f t="shared" si="32"/>
        <v>3.7365603209873228</v>
      </c>
      <c r="L426" s="1">
        <f t="shared" si="33"/>
        <v>13.961883032376885</v>
      </c>
      <c r="M426" s="30">
        <f t="shared" si="34"/>
        <v>6.3695784383701423E-2</v>
      </c>
    </row>
    <row r="427" spans="7:13" x14ac:dyDescent="0.3">
      <c r="G427" s="43">
        <v>44077</v>
      </c>
      <c r="H427" s="99">
        <v>58.774099999999997</v>
      </c>
      <c r="I427" s="97">
        <f t="shared" si="30"/>
        <v>55.299695711111411</v>
      </c>
      <c r="J427" s="1">
        <f t="shared" si="31"/>
        <v>3.4744042888885858</v>
      </c>
      <c r="K427" s="1">
        <f t="shared" si="32"/>
        <v>3.4744042888885858</v>
      </c>
      <c r="L427" s="1">
        <f t="shared" si="33"/>
        <v>12.071485162647399</v>
      </c>
      <c r="M427" s="30">
        <f t="shared" si="34"/>
        <v>5.9114546864836484E-2</v>
      </c>
    </row>
    <row r="428" spans="7:13" x14ac:dyDescent="0.3">
      <c r="G428" s="43">
        <v>44078</v>
      </c>
      <c r="H428" s="99">
        <v>58.499600000000001</v>
      </c>
      <c r="I428" s="97">
        <f t="shared" si="30"/>
        <v>55.647136140000271</v>
      </c>
      <c r="J428" s="1">
        <f t="shared" si="31"/>
        <v>2.8524638599997303</v>
      </c>
      <c r="K428" s="1">
        <f t="shared" si="32"/>
        <v>2.8524638599997303</v>
      </c>
      <c r="L428" s="1">
        <f t="shared" si="33"/>
        <v>8.1365500726045603</v>
      </c>
      <c r="M428" s="30">
        <f t="shared" si="34"/>
        <v>4.8760399387341627E-2</v>
      </c>
    </row>
    <row r="429" spans="7:13" x14ac:dyDescent="0.3">
      <c r="G429" s="43">
        <v>44082</v>
      </c>
      <c r="H429" s="99">
        <v>58.636800000000001</v>
      </c>
      <c r="I429" s="97">
        <f t="shared" si="30"/>
        <v>55.932382526000247</v>
      </c>
      <c r="J429" s="1">
        <f t="shared" si="31"/>
        <v>2.7044174739997544</v>
      </c>
      <c r="K429" s="1">
        <f t="shared" si="32"/>
        <v>2.7044174739997544</v>
      </c>
      <c r="L429" s="1">
        <f t="shared" si="33"/>
        <v>7.3138738736752122</v>
      </c>
      <c r="M429" s="30">
        <f t="shared" si="34"/>
        <v>4.6121505163988386E-2</v>
      </c>
    </row>
    <row r="430" spans="7:13" x14ac:dyDescent="0.3">
      <c r="G430" s="43">
        <v>44083</v>
      </c>
      <c r="H430" s="99">
        <v>58.723199999999999</v>
      </c>
      <c r="I430" s="97">
        <f t="shared" si="30"/>
        <v>56.202824273400225</v>
      </c>
      <c r="J430" s="1">
        <f t="shared" si="31"/>
        <v>2.5203757265997737</v>
      </c>
      <c r="K430" s="1">
        <f t="shared" si="32"/>
        <v>2.5203757265997737</v>
      </c>
      <c r="L430" s="1">
        <f t="shared" si="33"/>
        <v>6.3522938032333371</v>
      </c>
      <c r="M430" s="30">
        <f t="shared" si="34"/>
        <v>4.291959100661704E-2</v>
      </c>
    </row>
    <row r="431" spans="7:13" x14ac:dyDescent="0.3">
      <c r="G431" s="43">
        <v>44084</v>
      </c>
      <c r="H431" s="99">
        <v>59.06</v>
      </c>
      <c r="I431" s="97">
        <f t="shared" si="30"/>
        <v>56.454861846060204</v>
      </c>
      <c r="J431" s="1">
        <f t="shared" si="31"/>
        <v>2.605138153939798</v>
      </c>
      <c r="K431" s="1">
        <f t="shared" si="32"/>
        <v>2.605138153939798</v>
      </c>
      <c r="L431" s="1">
        <f t="shared" si="33"/>
        <v>6.7867448011128584</v>
      </c>
      <c r="M431" s="30">
        <f t="shared" si="34"/>
        <v>4.4110026311205516E-2</v>
      </c>
    </row>
    <row r="432" spans="7:13" x14ac:dyDescent="0.3">
      <c r="G432" s="43">
        <v>44085</v>
      </c>
      <c r="H432" s="99">
        <v>60.476300000000002</v>
      </c>
      <c r="I432" s="97">
        <f t="shared" si="30"/>
        <v>56.715375661454182</v>
      </c>
      <c r="J432" s="1">
        <f t="shared" si="31"/>
        <v>3.76092433854582</v>
      </c>
      <c r="K432" s="1">
        <f t="shared" si="32"/>
        <v>3.76092433854582</v>
      </c>
      <c r="L432" s="1">
        <f t="shared" si="33"/>
        <v>14.144551880266313</v>
      </c>
      <c r="M432" s="30">
        <f t="shared" si="34"/>
        <v>6.2188400059954393E-2</v>
      </c>
    </row>
    <row r="433" spans="7:13" x14ac:dyDescent="0.3">
      <c r="G433" s="43">
        <v>44088</v>
      </c>
      <c r="H433" s="99">
        <v>63.2224</v>
      </c>
      <c r="I433" s="97">
        <f t="shared" si="30"/>
        <v>57.091468095308763</v>
      </c>
      <c r="J433" s="1">
        <f t="shared" si="31"/>
        <v>6.1309319046912378</v>
      </c>
      <c r="K433" s="1">
        <f t="shared" si="32"/>
        <v>6.1309319046912378</v>
      </c>
      <c r="L433" s="1">
        <f t="shared" si="33"/>
        <v>37.588326019960931</v>
      </c>
      <c r="M433" s="30">
        <f t="shared" si="34"/>
        <v>9.6974045665638095E-2</v>
      </c>
    </row>
    <row r="434" spans="7:13" x14ac:dyDescent="0.3">
      <c r="G434" s="43">
        <v>44089</v>
      </c>
      <c r="H434" s="99">
        <v>64.5869</v>
      </c>
      <c r="I434" s="97">
        <f t="shared" si="30"/>
        <v>57.704561285777885</v>
      </c>
      <c r="J434" s="1">
        <f t="shared" si="31"/>
        <v>6.8823387142221151</v>
      </c>
      <c r="K434" s="1">
        <f t="shared" si="32"/>
        <v>6.8823387142221151</v>
      </c>
      <c r="L434" s="1">
        <f t="shared" si="33"/>
        <v>47.366586177280517</v>
      </c>
      <c r="M434" s="30">
        <f t="shared" si="34"/>
        <v>0.10655935978073131</v>
      </c>
    </row>
    <row r="435" spans="7:13" x14ac:dyDescent="0.3">
      <c r="G435" s="43">
        <v>44090</v>
      </c>
      <c r="H435" s="99">
        <v>66.011799999999994</v>
      </c>
      <c r="I435" s="97">
        <f t="shared" si="30"/>
        <v>58.392795157200098</v>
      </c>
      <c r="J435" s="1">
        <f t="shared" si="31"/>
        <v>7.619004842799896</v>
      </c>
      <c r="K435" s="1">
        <f t="shared" si="32"/>
        <v>7.619004842799896</v>
      </c>
      <c r="L435" s="1">
        <f t="shared" si="33"/>
        <v>58.049234794608267</v>
      </c>
      <c r="M435" s="30">
        <f t="shared" si="34"/>
        <v>0.11541883182703543</v>
      </c>
    </row>
    <row r="436" spans="7:13" x14ac:dyDescent="0.3">
      <c r="G436" s="43">
        <v>44091</v>
      </c>
      <c r="H436" s="99">
        <v>64.414199999999994</v>
      </c>
      <c r="I436" s="97">
        <f t="shared" si="30"/>
        <v>59.154695641480089</v>
      </c>
      <c r="J436" s="1">
        <f t="shared" si="31"/>
        <v>5.2595043585199051</v>
      </c>
      <c r="K436" s="1">
        <f t="shared" si="32"/>
        <v>5.2595043585199051</v>
      </c>
      <c r="L436" s="1">
        <f t="shared" si="33"/>
        <v>27.662386097289879</v>
      </c>
      <c r="M436" s="30">
        <f t="shared" si="34"/>
        <v>8.1651318475117377E-2</v>
      </c>
    </row>
    <row r="437" spans="7:13" x14ac:dyDescent="0.3">
      <c r="G437" s="43">
        <v>44092</v>
      </c>
      <c r="H437" s="99">
        <v>62.2898</v>
      </c>
      <c r="I437" s="97">
        <f t="shared" si="30"/>
        <v>59.680646077332085</v>
      </c>
      <c r="J437" s="1">
        <f t="shared" si="31"/>
        <v>2.6091539226679146</v>
      </c>
      <c r="K437" s="1">
        <f t="shared" si="32"/>
        <v>2.6091539226679146</v>
      </c>
      <c r="L437" s="1">
        <f t="shared" si="33"/>
        <v>6.8076841921733662</v>
      </c>
      <c r="M437" s="30">
        <f t="shared" si="34"/>
        <v>4.1887338258718355E-2</v>
      </c>
    </row>
    <row r="438" spans="7:13" x14ac:dyDescent="0.3">
      <c r="G438" s="43">
        <v>44095</v>
      </c>
      <c r="H438" s="99">
        <v>59.319099999999999</v>
      </c>
      <c r="I438" s="97">
        <f t="shared" si="30"/>
        <v>59.941561469598881</v>
      </c>
      <c r="J438" s="1">
        <f t="shared" si="31"/>
        <v>-0.62246146959888193</v>
      </c>
      <c r="K438" s="1">
        <f t="shared" si="32"/>
        <v>0.62246146959888193</v>
      </c>
      <c r="L438" s="1">
        <f t="shared" si="33"/>
        <v>0.38745828113519981</v>
      </c>
      <c r="M438" s="30">
        <f t="shared" si="34"/>
        <v>1.0493440891700682E-2</v>
      </c>
    </row>
    <row r="439" spans="7:13" x14ac:dyDescent="0.3">
      <c r="G439" s="43">
        <v>44096</v>
      </c>
      <c r="H439" s="99">
        <v>59.828600000000002</v>
      </c>
      <c r="I439" s="97">
        <f t="shared" si="30"/>
        <v>59.879315322638995</v>
      </c>
      <c r="J439" s="1">
        <f t="shared" si="31"/>
        <v>-5.0715322638993143E-2</v>
      </c>
      <c r="K439" s="1">
        <f t="shared" si="32"/>
        <v>5.0715322638993143E-2</v>
      </c>
      <c r="L439" s="1">
        <f t="shared" si="33"/>
        <v>2.5720439503771706E-3</v>
      </c>
      <c r="M439" s="30">
        <f t="shared" si="34"/>
        <v>8.4767690768283298E-4</v>
      </c>
    </row>
    <row r="440" spans="7:13" x14ac:dyDescent="0.3">
      <c r="G440" s="43">
        <v>44097</v>
      </c>
      <c r="H440" s="99">
        <v>59.647199999999998</v>
      </c>
      <c r="I440" s="97">
        <f t="shared" si="30"/>
        <v>59.874243790375097</v>
      </c>
      <c r="J440" s="1">
        <f t="shared" si="31"/>
        <v>-0.22704379037509881</v>
      </c>
      <c r="K440" s="1">
        <f t="shared" si="32"/>
        <v>0.22704379037509881</v>
      </c>
      <c r="L440" s="1">
        <f t="shared" si="33"/>
        <v>5.1548882747891808E-2</v>
      </c>
      <c r="M440" s="30">
        <f t="shared" si="34"/>
        <v>3.8064450699294991E-3</v>
      </c>
    </row>
    <row r="441" spans="7:13" x14ac:dyDescent="0.3">
      <c r="G441" s="43">
        <v>44098</v>
      </c>
      <c r="H441" s="99">
        <v>59.906300000000002</v>
      </c>
      <c r="I441" s="97">
        <f t="shared" si="30"/>
        <v>59.85153941133759</v>
      </c>
      <c r="J441" s="1">
        <f t="shared" si="31"/>
        <v>5.476058866241118E-2</v>
      </c>
      <c r="K441" s="1">
        <f t="shared" si="32"/>
        <v>5.476058866241118E-2</v>
      </c>
      <c r="L441" s="1">
        <f t="shared" si="33"/>
        <v>2.9987220706537959E-3</v>
      </c>
      <c r="M441" s="30">
        <f t="shared" si="34"/>
        <v>9.141040034589213E-4</v>
      </c>
    </row>
    <row r="442" spans="7:13" x14ac:dyDescent="0.3">
      <c r="G442" s="43">
        <v>44099</v>
      </c>
      <c r="H442" s="99">
        <v>60.916699999999999</v>
      </c>
      <c r="I442" s="97">
        <f t="shared" si="30"/>
        <v>59.857015470203834</v>
      </c>
      <c r="J442" s="1">
        <f t="shared" si="31"/>
        <v>1.059684529796165</v>
      </c>
      <c r="K442" s="1">
        <f t="shared" si="32"/>
        <v>1.059684529796165</v>
      </c>
      <c r="L442" s="1">
        <f t="shared" si="33"/>
        <v>1.1229313026893193</v>
      </c>
      <c r="M442" s="30">
        <f t="shared" si="34"/>
        <v>1.7395632557183252E-2</v>
      </c>
    </row>
    <row r="443" spans="7:13" x14ac:dyDescent="0.3">
      <c r="G443" s="43">
        <v>44102</v>
      </c>
      <c r="H443" s="99">
        <v>61.478000000000002</v>
      </c>
      <c r="I443" s="97">
        <f t="shared" si="30"/>
        <v>59.962983923183451</v>
      </c>
      <c r="J443" s="1">
        <f t="shared" si="31"/>
        <v>1.5150160768165506</v>
      </c>
      <c r="K443" s="1">
        <f t="shared" si="32"/>
        <v>1.5150160768165506</v>
      </c>
      <c r="L443" s="1">
        <f t="shared" si="33"/>
        <v>2.2952737130126124</v>
      </c>
      <c r="M443" s="30">
        <f t="shared" si="34"/>
        <v>2.464322321507776E-2</v>
      </c>
    </row>
    <row r="444" spans="7:13" x14ac:dyDescent="0.3">
      <c r="G444" s="43">
        <v>44103</v>
      </c>
      <c r="H444" s="99">
        <v>60.156799999999997</v>
      </c>
      <c r="I444" s="97">
        <f t="shared" si="30"/>
        <v>60.11448553086511</v>
      </c>
      <c r="J444" s="1">
        <f t="shared" si="31"/>
        <v>4.2314469134886679E-2</v>
      </c>
      <c r="K444" s="1">
        <f t="shared" si="32"/>
        <v>4.2314469134886679E-2</v>
      </c>
      <c r="L444" s="1">
        <f t="shared" si="33"/>
        <v>1.7905142981672773E-3</v>
      </c>
      <c r="M444" s="30">
        <f t="shared" si="34"/>
        <v>7.034029259350012E-4</v>
      </c>
    </row>
    <row r="445" spans="7:13" x14ac:dyDescent="0.3">
      <c r="G445" s="43">
        <v>44104</v>
      </c>
      <c r="H445" s="99">
        <v>60.6663</v>
      </c>
      <c r="I445" s="97">
        <f t="shared" si="30"/>
        <v>60.118716977778604</v>
      </c>
      <c r="J445" s="1">
        <f t="shared" si="31"/>
        <v>0.54758302222139577</v>
      </c>
      <c r="K445" s="1">
        <f t="shared" si="32"/>
        <v>0.54758302222139577</v>
      </c>
      <c r="L445" s="1">
        <f t="shared" si="33"/>
        <v>0.29984716622511759</v>
      </c>
      <c r="M445" s="30">
        <f t="shared" si="34"/>
        <v>9.026148326523882E-3</v>
      </c>
    </row>
    <row r="446" spans="7:13" x14ac:dyDescent="0.3">
      <c r="G446" s="43">
        <v>44105</v>
      </c>
      <c r="H446" s="99">
        <v>61.814799999999998</v>
      </c>
      <c r="I446" s="97">
        <f t="shared" si="30"/>
        <v>60.173475280000744</v>
      </c>
      <c r="J446" s="1">
        <f t="shared" si="31"/>
        <v>1.641324719999254</v>
      </c>
      <c r="K446" s="1">
        <f t="shared" si="32"/>
        <v>1.641324719999254</v>
      </c>
      <c r="L446" s="1">
        <f t="shared" si="33"/>
        <v>2.6939468364806296</v>
      </c>
      <c r="M446" s="30">
        <f t="shared" si="34"/>
        <v>2.6552293625462738E-2</v>
      </c>
    </row>
    <row r="447" spans="7:13" x14ac:dyDescent="0.3">
      <c r="G447" s="43">
        <v>44106</v>
      </c>
      <c r="H447" s="99">
        <v>62.635199999999998</v>
      </c>
      <c r="I447" s="97">
        <f t="shared" si="30"/>
        <v>60.337607752000672</v>
      </c>
      <c r="J447" s="1">
        <f t="shared" si="31"/>
        <v>2.2975922479993258</v>
      </c>
      <c r="K447" s="1">
        <f t="shared" si="32"/>
        <v>2.2975922479993258</v>
      </c>
      <c r="L447" s="1">
        <f t="shared" si="33"/>
        <v>5.2789301380665954</v>
      </c>
      <c r="M447" s="30">
        <f t="shared" si="34"/>
        <v>3.6682125194767892E-2</v>
      </c>
    </row>
    <row r="448" spans="7:13" x14ac:dyDescent="0.3">
      <c r="G448" s="43">
        <v>44109</v>
      </c>
      <c r="H448" s="99">
        <v>64.6905</v>
      </c>
      <c r="I448" s="97">
        <f t="shared" si="30"/>
        <v>60.567366976800606</v>
      </c>
      <c r="J448" s="1">
        <f t="shared" si="31"/>
        <v>4.1231330231993937</v>
      </c>
      <c r="K448" s="1">
        <f t="shared" si="32"/>
        <v>4.1231330231993937</v>
      </c>
      <c r="L448" s="1">
        <f t="shared" si="33"/>
        <v>17.000225926997373</v>
      </c>
      <c r="M448" s="30">
        <f t="shared" si="34"/>
        <v>6.373629857860727E-2</v>
      </c>
    </row>
    <row r="449" spans="7:13" x14ac:dyDescent="0.3">
      <c r="G449" s="43">
        <v>44110</v>
      </c>
      <c r="H449" s="99">
        <v>64.474599999999995</v>
      </c>
      <c r="I449" s="97">
        <f t="shared" si="30"/>
        <v>60.979680279120551</v>
      </c>
      <c r="J449" s="1">
        <f t="shared" si="31"/>
        <v>3.4949197208794445</v>
      </c>
      <c r="K449" s="1">
        <f t="shared" si="32"/>
        <v>3.4949197208794445</v>
      </c>
      <c r="L449" s="1">
        <f t="shared" si="33"/>
        <v>12.214463855392054</v>
      </c>
      <c r="M449" s="30">
        <f t="shared" si="34"/>
        <v>5.4206148171209202E-2</v>
      </c>
    </row>
    <row r="450" spans="7:13" x14ac:dyDescent="0.3">
      <c r="G450" s="43">
        <v>44111</v>
      </c>
      <c r="H450" s="99">
        <v>66.460899999999995</v>
      </c>
      <c r="I450" s="97">
        <f t="shared" si="30"/>
        <v>61.329172251208497</v>
      </c>
      <c r="J450" s="1">
        <f t="shared" si="31"/>
        <v>5.1317277487914978</v>
      </c>
      <c r="K450" s="1">
        <f t="shared" si="32"/>
        <v>5.1317277487914978</v>
      </c>
      <c r="L450" s="1">
        <f t="shared" si="33"/>
        <v>26.334629687716653</v>
      </c>
      <c r="M450" s="30">
        <f t="shared" si="34"/>
        <v>7.7214237977389688E-2</v>
      </c>
    </row>
    <row r="451" spans="7:13" x14ac:dyDescent="0.3">
      <c r="G451" s="43">
        <v>44112</v>
      </c>
      <c r="H451" s="99">
        <v>67.644000000000005</v>
      </c>
      <c r="I451" s="97">
        <f t="shared" si="30"/>
        <v>61.842345026087649</v>
      </c>
      <c r="J451" s="1">
        <f t="shared" si="31"/>
        <v>5.8016549739123562</v>
      </c>
      <c r="K451" s="1">
        <f t="shared" si="32"/>
        <v>5.8016549739123562</v>
      </c>
      <c r="L451" s="1">
        <f t="shared" si="33"/>
        <v>33.659200436321981</v>
      </c>
      <c r="M451" s="30">
        <f t="shared" si="34"/>
        <v>8.5767473447938558E-2</v>
      </c>
    </row>
    <row r="452" spans="7:13" x14ac:dyDescent="0.3">
      <c r="G452" s="43">
        <v>44113</v>
      </c>
      <c r="H452" s="99">
        <v>67.022199999999998</v>
      </c>
      <c r="I452" s="97">
        <f t="shared" si="30"/>
        <v>62.422510523478884</v>
      </c>
      <c r="J452" s="1">
        <f t="shared" si="31"/>
        <v>4.5996894765211138</v>
      </c>
      <c r="K452" s="1">
        <f t="shared" si="32"/>
        <v>4.5996894765211138</v>
      </c>
      <c r="L452" s="1">
        <f t="shared" si="33"/>
        <v>21.157143280419078</v>
      </c>
      <c r="M452" s="30">
        <f t="shared" si="34"/>
        <v>6.8629341867636598E-2</v>
      </c>
    </row>
    <row r="453" spans="7:13" x14ac:dyDescent="0.3">
      <c r="G453" s="43">
        <v>44116</v>
      </c>
      <c r="H453" s="99">
        <v>67.246700000000004</v>
      </c>
      <c r="I453" s="97">
        <f t="shared" si="30"/>
        <v>62.882479471130992</v>
      </c>
      <c r="J453" s="1">
        <f t="shared" si="31"/>
        <v>4.3642205288690121</v>
      </c>
      <c r="K453" s="1">
        <f t="shared" si="32"/>
        <v>4.3642205288690121</v>
      </c>
      <c r="L453" s="1">
        <f t="shared" si="33"/>
        <v>19.046420824601721</v>
      </c>
      <c r="M453" s="30">
        <f t="shared" si="34"/>
        <v>6.4898657166359272E-2</v>
      </c>
    </row>
    <row r="454" spans="7:13" x14ac:dyDescent="0.3">
      <c r="G454" s="43">
        <v>44117</v>
      </c>
      <c r="H454" s="99">
        <v>66.34</v>
      </c>
      <c r="I454" s="97">
        <f t="shared" ref="I454:I517" si="35">alpha*H453+(1-alpha)*I453</f>
        <v>63.318901524017896</v>
      </c>
      <c r="J454" s="1">
        <f t="shared" ref="J454:J517" si="36">H454-I454</f>
        <v>3.0210984759821073</v>
      </c>
      <c r="K454" s="1">
        <f t="shared" ref="K454:K517" si="37">ABS(J454)</f>
        <v>3.0210984759821073</v>
      </c>
      <c r="L454" s="1">
        <f t="shared" ref="L454:L517" si="38">J454^2</f>
        <v>9.1270360015814109</v>
      </c>
      <c r="M454" s="30">
        <f t="shared" ref="M454:M517" si="39">K454/H454</f>
        <v>4.5539621284023321E-2</v>
      </c>
    </row>
    <row r="455" spans="7:13" x14ac:dyDescent="0.3">
      <c r="G455" s="43">
        <v>44118</v>
      </c>
      <c r="H455" s="99">
        <v>65.407300000000006</v>
      </c>
      <c r="I455" s="97">
        <f t="shared" si="35"/>
        <v>63.621011371616106</v>
      </c>
      <c r="J455" s="1">
        <f t="shared" si="36"/>
        <v>1.7862886283839003</v>
      </c>
      <c r="K455" s="1">
        <f t="shared" si="37"/>
        <v>1.7862886283839003</v>
      </c>
      <c r="L455" s="1">
        <f t="shared" si="38"/>
        <v>3.1908270638936362</v>
      </c>
      <c r="M455" s="30">
        <f t="shared" si="39"/>
        <v>2.7310233389604834E-2</v>
      </c>
    </row>
    <row r="456" spans="7:13" x14ac:dyDescent="0.3">
      <c r="G456" s="43">
        <v>44119</v>
      </c>
      <c r="H456" s="99">
        <v>67.134399999999999</v>
      </c>
      <c r="I456" s="97">
        <f t="shared" si="35"/>
        <v>63.7996402344545</v>
      </c>
      <c r="J456" s="1">
        <f t="shared" si="36"/>
        <v>3.334759765545499</v>
      </c>
      <c r="K456" s="1">
        <f t="shared" si="37"/>
        <v>3.334759765545499</v>
      </c>
      <c r="L456" s="1">
        <f t="shared" si="38"/>
        <v>11.120622693901071</v>
      </c>
      <c r="M456" s="30">
        <f t="shared" si="39"/>
        <v>4.9672891476582784E-2</v>
      </c>
    </row>
    <row r="457" spans="7:13" x14ac:dyDescent="0.3">
      <c r="G457" s="43">
        <v>44120</v>
      </c>
      <c r="H457" s="99">
        <v>65.476399999999998</v>
      </c>
      <c r="I457" s="97">
        <f t="shared" si="35"/>
        <v>64.133116211009053</v>
      </c>
      <c r="J457" s="1">
        <f t="shared" si="36"/>
        <v>1.343283788990945</v>
      </c>
      <c r="K457" s="1">
        <f t="shared" si="37"/>
        <v>1.343283788990945</v>
      </c>
      <c r="L457" s="1">
        <f t="shared" si="38"/>
        <v>1.8044113377658697</v>
      </c>
      <c r="M457" s="30">
        <f t="shared" si="39"/>
        <v>2.0515541309402245E-2</v>
      </c>
    </row>
    <row r="458" spans="7:13" x14ac:dyDescent="0.3">
      <c r="G458" s="43">
        <v>44123</v>
      </c>
      <c r="H458" s="99">
        <v>62.643799999999999</v>
      </c>
      <c r="I458" s="97">
        <f t="shared" si="35"/>
        <v>64.267444589908152</v>
      </c>
      <c r="J458" s="1">
        <f t="shared" si="36"/>
        <v>-1.6236445899081531</v>
      </c>
      <c r="K458" s="1">
        <f t="shared" si="37"/>
        <v>1.6236445899081531</v>
      </c>
      <c r="L458" s="1">
        <f t="shared" si="38"/>
        <v>2.6362217543380146</v>
      </c>
      <c r="M458" s="30">
        <f t="shared" si="39"/>
        <v>2.5918679740184233E-2</v>
      </c>
    </row>
    <row r="459" spans="7:13" x14ac:dyDescent="0.3">
      <c r="G459" s="43">
        <v>44124</v>
      </c>
      <c r="H459" s="99">
        <v>62.497100000000003</v>
      </c>
      <c r="I459" s="97">
        <f t="shared" si="35"/>
        <v>64.105080130917344</v>
      </c>
      <c r="J459" s="1">
        <f t="shared" si="36"/>
        <v>-1.6079801309173405</v>
      </c>
      <c r="K459" s="1">
        <f t="shared" si="37"/>
        <v>1.6079801309173405</v>
      </c>
      <c r="L459" s="1">
        <f t="shared" si="38"/>
        <v>2.5856001014249475</v>
      </c>
      <c r="M459" s="30">
        <f t="shared" si="39"/>
        <v>2.5728875914519882E-2</v>
      </c>
    </row>
    <row r="460" spans="7:13" x14ac:dyDescent="0.3">
      <c r="G460" s="43">
        <v>44125</v>
      </c>
      <c r="H460" s="99">
        <v>62.825200000000002</v>
      </c>
      <c r="I460" s="97">
        <f t="shared" si="35"/>
        <v>63.944282117825608</v>
      </c>
      <c r="J460" s="1">
        <f t="shared" si="36"/>
        <v>-1.1190821178256058</v>
      </c>
      <c r="K460" s="1">
        <f t="shared" si="37"/>
        <v>1.1190821178256058</v>
      </c>
      <c r="L460" s="1">
        <f t="shared" si="38"/>
        <v>1.2523447864370432</v>
      </c>
      <c r="M460" s="30">
        <f t="shared" si="39"/>
        <v>1.7812631202536653E-2</v>
      </c>
    </row>
    <row r="461" spans="7:13" x14ac:dyDescent="0.3">
      <c r="G461" s="43">
        <v>44126</v>
      </c>
      <c r="H461" s="99">
        <v>63.870100000000001</v>
      </c>
      <c r="I461" s="97">
        <f t="shared" si="35"/>
        <v>63.832373906043046</v>
      </c>
      <c r="J461" s="1">
        <f t="shared" si="36"/>
        <v>3.7726093956955253E-2</v>
      </c>
      <c r="K461" s="1">
        <f t="shared" si="37"/>
        <v>3.7726093956955253E-2</v>
      </c>
      <c r="L461" s="1">
        <f t="shared" si="38"/>
        <v>1.4232581652490156E-3</v>
      </c>
      <c r="M461" s="30">
        <f t="shared" si="39"/>
        <v>5.9066909174958627E-4</v>
      </c>
    </row>
    <row r="462" spans="7:13" x14ac:dyDescent="0.3">
      <c r="G462" s="43">
        <v>44127</v>
      </c>
      <c r="H462" s="99">
        <v>64.621399999999994</v>
      </c>
      <c r="I462" s="97">
        <f t="shared" si="35"/>
        <v>63.836146515438742</v>
      </c>
      <c r="J462" s="1">
        <f t="shared" si="36"/>
        <v>0.78525348456125244</v>
      </c>
      <c r="K462" s="1">
        <f t="shared" si="37"/>
        <v>0.78525348456125244</v>
      </c>
      <c r="L462" s="1">
        <f t="shared" si="38"/>
        <v>0.61662303501558913</v>
      </c>
      <c r="M462" s="30">
        <f t="shared" si="39"/>
        <v>1.2151601242951291E-2</v>
      </c>
    </row>
    <row r="463" spans="7:13" x14ac:dyDescent="0.3">
      <c r="G463" s="43">
        <v>44130</v>
      </c>
      <c r="H463" s="99">
        <v>63.688800000000001</v>
      </c>
      <c r="I463" s="97">
        <f t="shared" si="35"/>
        <v>63.914671863894867</v>
      </c>
      <c r="J463" s="1">
        <f t="shared" si="36"/>
        <v>-0.22587186389486646</v>
      </c>
      <c r="K463" s="1">
        <f t="shared" si="37"/>
        <v>0.22587186389486646</v>
      </c>
      <c r="L463" s="1">
        <f t="shared" si="38"/>
        <v>5.1018098899341079E-2</v>
      </c>
      <c r="M463" s="30">
        <f t="shared" si="39"/>
        <v>3.5464926940822635E-3</v>
      </c>
    </row>
    <row r="464" spans="7:13" x14ac:dyDescent="0.3">
      <c r="G464" s="43">
        <v>44131</v>
      </c>
      <c r="H464" s="99">
        <v>62.505699999999997</v>
      </c>
      <c r="I464" s="97">
        <f t="shared" si="35"/>
        <v>63.89208467750538</v>
      </c>
      <c r="J464" s="1">
        <f t="shared" si="36"/>
        <v>-1.386384677505383</v>
      </c>
      <c r="K464" s="1">
        <f t="shared" si="37"/>
        <v>1.386384677505383</v>
      </c>
      <c r="L464" s="1">
        <f t="shared" si="38"/>
        <v>1.9220624740217047</v>
      </c>
      <c r="M464" s="30">
        <f t="shared" si="39"/>
        <v>2.2180132012046629E-2</v>
      </c>
    </row>
    <row r="465" spans="7:13" x14ac:dyDescent="0.3">
      <c r="G465" s="43">
        <v>44132</v>
      </c>
      <c r="H465" s="99">
        <v>59.06</v>
      </c>
      <c r="I465" s="97">
        <f t="shared" si="35"/>
        <v>63.753446209754841</v>
      </c>
      <c r="J465" s="1">
        <f t="shared" si="36"/>
        <v>-4.6934462097548391</v>
      </c>
      <c r="K465" s="1">
        <f t="shared" si="37"/>
        <v>4.6934462097548391</v>
      </c>
      <c r="L465" s="1">
        <f t="shared" si="38"/>
        <v>22.028437323862065</v>
      </c>
      <c r="M465" s="30">
        <f t="shared" si="39"/>
        <v>7.9469119704619687E-2</v>
      </c>
    </row>
    <row r="466" spans="7:13" x14ac:dyDescent="0.3">
      <c r="G466" s="43">
        <v>44133</v>
      </c>
      <c r="H466" s="99">
        <v>59.465899999999998</v>
      </c>
      <c r="I466" s="97">
        <f t="shared" si="35"/>
        <v>63.284101588779357</v>
      </c>
      <c r="J466" s="1">
        <f t="shared" si="36"/>
        <v>-3.8182015887793597</v>
      </c>
      <c r="K466" s="1">
        <f t="shared" si="37"/>
        <v>3.8182015887793597</v>
      </c>
      <c r="L466" s="1">
        <f t="shared" si="38"/>
        <v>14.578663372557227</v>
      </c>
      <c r="M466" s="30">
        <f t="shared" si="39"/>
        <v>6.4208253617272421E-2</v>
      </c>
    </row>
    <row r="467" spans="7:13" x14ac:dyDescent="0.3">
      <c r="G467" s="43">
        <v>44134</v>
      </c>
      <c r="H467" s="99">
        <v>58.032299999999999</v>
      </c>
      <c r="I467" s="97">
        <f t="shared" si="35"/>
        <v>62.902281429901421</v>
      </c>
      <c r="J467" s="1">
        <f t="shared" si="36"/>
        <v>-4.8699814299014221</v>
      </c>
      <c r="K467" s="1">
        <f t="shared" si="37"/>
        <v>4.8699814299014221</v>
      </c>
      <c r="L467" s="1">
        <f t="shared" si="38"/>
        <v>23.7167191275847</v>
      </c>
      <c r="M467" s="30">
        <f t="shared" si="39"/>
        <v>8.3918463164503604E-2</v>
      </c>
    </row>
    <row r="468" spans="7:13" x14ac:dyDescent="0.3">
      <c r="G468" s="43">
        <v>44137</v>
      </c>
      <c r="H468" s="99">
        <v>59.388199999999998</v>
      </c>
      <c r="I468" s="97">
        <f t="shared" si="35"/>
        <v>62.415283286911283</v>
      </c>
      <c r="J468" s="1">
        <f t="shared" si="36"/>
        <v>-3.0270832869112851</v>
      </c>
      <c r="K468" s="1">
        <f t="shared" si="37"/>
        <v>3.0270832869112851</v>
      </c>
      <c r="L468" s="1">
        <f t="shared" si="38"/>
        <v>9.1632332258976295</v>
      </c>
      <c r="M468" s="30">
        <f t="shared" si="39"/>
        <v>5.0971123672906155E-2</v>
      </c>
    </row>
    <row r="469" spans="7:13" x14ac:dyDescent="0.3">
      <c r="G469" s="43">
        <v>44138</v>
      </c>
      <c r="H469" s="99">
        <v>61.097999999999999</v>
      </c>
      <c r="I469" s="97">
        <f t="shared" si="35"/>
        <v>62.112574958220158</v>
      </c>
      <c r="J469" s="1">
        <f t="shared" si="36"/>
        <v>-1.0145749582201589</v>
      </c>
      <c r="K469" s="1">
        <f t="shared" si="37"/>
        <v>1.0145749582201589</v>
      </c>
      <c r="L469" s="1">
        <f t="shared" si="38"/>
        <v>1.029362345847437</v>
      </c>
      <c r="M469" s="30">
        <f t="shared" si="39"/>
        <v>1.6605698357068297E-2</v>
      </c>
    </row>
    <row r="470" spans="7:13" x14ac:dyDescent="0.3">
      <c r="G470" s="43">
        <v>44139</v>
      </c>
      <c r="H470" s="99">
        <v>60.087699999999998</v>
      </c>
      <c r="I470" s="97">
        <f t="shared" si="35"/>
        <v>62.01111746239814</v>
      </c>
      <c r="J470" s="1">
        <f t="shared" si="36"/>
        <v>-1.9234174623981417</v>
      </c>
      <c r="K470" s="1">
        <f t="shared" si="37"/>
        <v>1.9234174623981417</v>
      </c>
      <c r="L470" s="1">
        <f t="shared" si="38"/>
        <v>3.6995347346581067</v>
      </c>
      <c r="M470" s="30">
        <f t="shared" si="39"/>
        <v>3.2010169508870229E-2</v>
      </c>
    </row>
    <row r="471" spans="7:13" x14ac:dyDescent="0.3">
      <c r="G471" s="43">
        <v>44140</v>
      </c>
      <c r="H471" s="99">
        <v>61.693899999999999</v>
      </c>
      <c r="I471" s="97">
        <f t="shared" si="35"/>
        <v>61.818775716158328</v>
      </c>
      <c r="J471" s="1">
        <f t="shared" si="36"/>
        <v>-0.12487571615832849</v>
      </c>
      <c r="K471" s="1">
        <f t="shared" si="37"/>
        <v>0.12487571615832849</v>
      </c>
      <c r="L471" s="1">
        <f t="shared" si="38"/>
        <v>1.5593944486055422E-2</v>
      </c>
      <c r="M471" s="30">
        <f t="shared" si="39"/>
        <v>2.0241177192287809E-3</v>
      </c>
    </row>
    <row r="472" spans="7:13" x14ac:dyDescent="0.3">
      <c r="G472" s="43">
        <v>44141</v>
      </c>
      <c r="H472" s="99">
        <v>60.459000000000003</v>
      </c>
      <c r="I472" s="97">
        <f t="shared" si="35"/>
        <v>61.806288144542499</v>
      </c>
      <c r="J472" s="1">
        <f t="shared" si="36"/>
        <v>-1.347288144542496</v>
      </c>
      <c r="K472" s="1">
        <f t="shared" si="37"/>
        <v>1.347288144542496</v>
      </c>
      <c r="L472" s="1">
        <f t="shared" si="38"/>
        <v>1.8151853444247616</v>
      </c>
      <c r="M472" s="30">
        <f t="shared" si="39"/>
        <v>2.2284327305157146E-2</v>
      </c>
    </row>
    <row r="473" spans="7:13" x14ac:dyDescent="0.3">
      <c r="G473" s="43">
        <v>44144</v>
      </c>
      <c r="H473" s="99">
        <v>67.194900000000004</v>
      </c>
      <c r="I473" s="97">
        <f t="shared" si="35"/>
        <v>61.67155933008825</v>
      </c>
      <c r="J473" s="1">
        <f t="shared" si="36"/>
        <v>5.5233406699117538</v>
      </c>
      <c r="K473" s="1">
        <f t="shared" si="37"/>
        <v>5.5233406699117538</v>
      </c>
      <c r="L473" s="1">
        <f t="shared" si="38"/>
        <v>30.507292155901222</v>
      </c>
      <c r="M473" s="30">
        <f t="shared" si="39"/>
        <v>8.2198807795111739E-2</v>
      </c>
    </row>
    <row r="474" spans="7:13" x14ac:dyDescent="0.3">
      <c r="G474" s="43">
        <v>44145</v>
      </c>
      <c r="H474" s="99">
        <v>66.953100000000006</v>
      </c>
      <c r="I474" s="97">
        <f t="shared" si="35"/>
        <v>62.223893397079429</v>
      </c>
      <c r="J474" s="1">
        <f t="shared" si="36"/>
        <v>4.729206602920577</v>
      </c>
      <c r="K474" s="1">
        <f t="shared" si="37"/>
        <v>4.729206602920577</v>
      </c>
      <c r="L474" s="1">
        <f t="shared" si="38"/>
        <v>22.365395093107583</v>
      </c>
      <c r="M474" s="30">
        <f t="shared" si="39"/>
        <v>7.0634617410106126E-2</v>
      </c>
    </row>
    <row r="475" spans="7:13" x14ac:dyDescent="0.3">
      <c r="G475" s="43">
        <v>44146</v>
      </c>
      <c r="H475" s="99">
        <v>66.486699999999999</v>
      </c>
      <c r="I475" s="97">
        <f t="shared" si="35"/>
        <v>62.696814057371483</v>
      </c>
      <c r="J475" s="1">
        <f t="shared" si="36"/>
        <v>3.7898859426285156</v>
      </c>
      <c r="K475" s="1">
        <f t="shared" si="37"/>
        <v>3.7898859426285156</v>
      </c>
      <c r="L475" s="1">
        <f t="shared" si="38"/>
        <v>14.363235458133232</v>
      </c>
      <c r="M475" s="30">
        <f t="shared" si="39"/>
        <v>5.7002166487861716E-2</v>
      </c>
    </row>
    <row r="476" spans="7:13" x14ac:dyDescent="0.3">
      <c r="G476" s="43">
        <v>44147</v>
      </c>
      <c r="H476" s="99">
        <v>65.77</v>
      </c>
      <c r="I476" s="97">
        <f t="shared" si="35"/>
        <v>63.075802651634341</v>
      </c>
      <c r="J476" s="1">
        <f t="shared" si="36"/>
        <v>2.6941973483656554</v>
      </c>
      <c r="K476" s="1">
        <f t="shared" si="37"/>
        <v>2.6941973483656554</v>
      </c>
      <c r="L476" s="1">
        <f t="shared" si="38"/>
        <v>7.2586993519405283</v>
      </c>
      <c r="M476" s="30">
        <f t="shared" si="39"/>
        <v>4.0963925016962985E-2</v>
      </c>
    </row>
    <row r="477" spans="7:13" x14ac:dyDescent="0.3">
      <c r="G477" s="43">
        <v>44148</v>
      </c>
      <c r="H477" s="99">
        <v>68.662999999999997</v>
      </c>
      <c r="I477" s="97">
        <f t="shared" si="35"/>
        <v>63.345222386470908</v>
      </c>
      <c r="J477" s="1">
        <f t="shared" si="36"/>
        <v>5.3177776135290884</v>
      </c>
      <c r="K477" s="1">
        <f t="shared" si="37"/>
        <v>5.3177776135290884</v>
      </c>
      <c r="L477" s="1">
        <f t="shared" si="38"/>
        <v>28.278758746951127</v>
      </c>
      <c r="M477" s="30">
        <f t="shared" si="39"/>
        <v>7.744749884987677E-2</v>
      </c>
    </row>
    <row r="478" spans="7:13" x14ac:dyDescent="0.3">
      <c r="G478" s="43">
        <v>44151</v>
      </c>
      <c r="H478" s="99">
        <v>71.055099999999996</v>
      </c>
      <c r="I478" s="97">
        <f t="shared" si="35"/>
        <v>63.877000147823821</v>
      </c>
      <c r="J478" s="1">
        <f t="shared" si="36"/>
        <v>7.1780998521761745</v>
      </c>
      <c r="K478" s="1">
        <f t="shared" si="37"/>
        <v>7.1780998521761745</v>
      </c>
      <c r="L478" s="1">
        <f t="shared" si="38"/>
        <v>51.52511748781162</v>
      </c>
      <c r="M478" s="30">
        <f t="shared" si="39"/>
        <v>0.10102159946543141</v>
      </c>
    </row>
    <row r="479" spans="7:13" x14ac:dyDescent="0.3">
      <c r="G479" s="43">
        <v>44152</v>
      </c>
      <c r="H479" s="99">
        <v>73.498999999999995</v>
      </c>
      <c r="I479" s="97">
        <f t="shared" si="35"/>
        <v>64.594810133041435</v>
      </c>
      <c r="J479" s="1">
        <f t="shared" si="36"/>
        <v>8.9041898669585606</v>
      </c>
      <c r="K479" s="1">
        <f t="shared" si="37"/>
        <v>8.9041898669585606</v>
      </c>
      <c r="L479" s="1">
        <f t="shared" si="38"/>
        <v>79.284597186847506</v>
      </c>
      <c r="M479" s="30">
        <f t="shared" si="39"/>
        <v>0.12114708862649234</v>
      </c>
    </row>
    <row r="480" spans="7:13" x14ac:dyDescent="0.3">
      <c r="G480" s="43">
        <v>44153</v>
      </c>
      <c r="H480" s="99">
        <v>73.887600000000006</v>
      </c>
      <c r="I480" s="97">
        <f t="shared" si="35"/>
        <v>65.485229119737298</v>
      </c>
      <c r="J480" s="1">
        <f t="shared" si="36"/>
        <v>8.4023708802627084</v>
      </c>
      <c r="K480" s="1">
        <f t="shared" si="37"/>
        <v>8.4023708802627084</v>
      </c>
      <c r="L480" s="1">
        <f t="shared" si="38"/>
        <v>70.599836409486727</v>
      </c>
      <c r="M480" s="30">
        <f t="shared" si="39"/>
        <v>0.11371828128485305</v>
      </c>
    </row>
    <row r="481" spans="7:13" x14ac:dyDescent="0.3">
      <c r="G481" s="43">
        <v>44154</v>
      </c>
      <c r="H481" s="99">
        <v>73.369500000000002</v>
      </c>
      <c r="I481" s="97">
        <f t="shared" si="35"/>
        <v>66.325466207763569</v>
      </c>
      <c r="J481" s="1">
        <f t="shared" si="36"/>
        <v>7.0440337922364336</v>
      </c>
      <c r="K481" s="1">
        <f t="shared" si="37"/>
        <v>7.0440337922364336</v>
      </c>
      <c r="L481" s="1">
        <f t="shared" si="38"/>
        <v>49.618412066168794</v>
      </c>
      <c r="M481" s="30">
        <f t="shared" si="39"/>
        <v>9.6007657026917631E-2</v>
      </c>
    </row>
    <row r="482" spans="7:13" x14ac:dyDescent="0.3">
      <c r="G482" s="43">
        <v>44155</v>
      </c>
      <c r="H482" s="99">
        <v>73.291700000000006</v>
      </c>
      <c r="I482" s="97">
        <f t="shared" si="35"/>
        <v>67.029869586987218</v>
      </c>
      <c r="J482" s="1">
        <f t="shared" si="36"/>
        <v>6.2618304130127882</v>
      </c>
      <c r="K482" s="1">
        <f t="shared" si="37"/>
        <v>6.2618304130127882</v>
      </c>
      <c r="L482" s="1">
        <f t="shared" si="38"/>
        <v>39.210520121331903</v>
      </c>
      <c r="M482" s="30">
        <f t="shared" si="39"/>
        <v>8.5437101513715571E-2</v>
      </c>
    </row>
    <row r="483" spans="7:13" x14ac:dyDescent="0.3">
      <c r="G483" s="43">
        <v>44158</v>
      </c>
      <c r="H483" s="99">
        <v>74.742599999999996</v>
      </c>
      <c r="I483" s="97">
        <f t="shared" si="35"/>
        <v>67.656052628288492</v>
      </c>
      <c r="J483" s="1">
        <f t="shared" si="36"/>
        <v>7.0865473717115037</v>
      </c>
      <c r="K483" s="1">
        <f t="shared" si="37"/>
        <v>7.0865473717115037</v>
      </c>
      <c r="L483" s="1">
        <f t="shared" si="38"/>
        <v>50.21915365151122</v>
      </c>
      <c r="M483" s="30">
        <f t="shared" si="39"/>
        <v>9.481269546030649E-2</v>
      </c>
    </row>
    <row r="484" spans="7:13" x14ac:dyDescent="0.3">
      <c r="G484" s="43">
        <v>44159</v>
      </c>
      <c r="H484" s="99">
        <v>76.642399999999995</v>
      </c>
      <c r="I484" s="97">
        <f t="shared" si="35"/>
        <v>68.364707365459637</v>
      </c>
      <c r="J484" s="1">
        <f t="shared" si="36"/>
        <v>8.2776926345403581</v>
      </c>
      <c r="K484" s="1">
        <f t="shared" si="37"/>
        <v>8.2776926345403581</v>
      </c>
      <c r="L484" s="1">
        <f t="shared" si="38"/>
        <v>68.520195351923689</v>
      </c>
      <c r="M484" s="30">
        <f t="shared" si="39"/>
        <v>0.10800408957105151</v>
      </c>
    </row>
    <row r="485" spans="7:13" x14ac:dyDescent="0.3">
      <c r="G485" s="43">
        <v>44160</v>
      </c>
      <c r="H485" s="99">
        <v>75.623400000000004</v>
      </c>
      <c r="I485" s="97">
        <f t="shared" si="35"/>
        <v>69.192476628913681</v>
      </c>
      <c r="J485" s="1">
        <f t="shared" si="36"/>
        <v>6.4309233710863225</v>
      </c>
      <c r="K485" s="1">
        <f t="shared" si="37"/>
        <v>6.4309233710863225</v>
      </c>
      <c r="L485" s="1">
        <f t="shared" si="38"/>
        <v>41.356775404784273</v>
      </c>
      <c r="M485" s="30">
        <f t="shared" si="39"/>
        <v>8.5038802422085252E-2</v>
      </c>
    </row>
    <row r="486" spans="7:13" x14ac:dyDescent="0.3">
      <c r="G486" s="43">
        <v>44162</v>
      </c>
      <c r="H486" s="99">
        <v>74.025800000000004</v>
      </c>
      <c r="I486" s="97">
        <f t="shared" si="35"/>
        <v>69.835568966022322</v>
      </c>
      <c r="J486" s="1">
        <f t="shared" si="36"/>
        <v>4.1902310339776818</v>
      </c>
      <c r="K486" s="1">
        <f t="shared" si="37"/>
        <v>4.1902310339776818</v>
      </c>
      <c r="L486" s="1">
        <f t="shared" si="38"/>
        <v>17.558036118109673</v>
      </c>
      <c r="M486" s="30">
        <f t="shared" si="39"/>
        <v>5.6605008442700812E-2</v>
      </c>
    </row>
    <row r="487" spans="7:13" x14ac:dyDescent="0.3">
      <c r="G487" s="43">
        <v>44165</v>
      </c>
      <c r="H487" s="99">
        <v>72.022300000000001</v>
      </c>
      <c r="I487" s="97">
        <f t="shared" si="35"/>
        <v>70.254592069420084</v>
      </c>
      <c r="J487" s="1">
        <f t="shared" si="36"/>
        <v>1.7677079305799168</v>
      </c>
      <c r="K487" s="1">
        <f t="shared" si="37"/>
        <v>1.7677079305799168</v>
      </c>
      <c r="L487" s="1">
        <f t="shared" si="38"/>
        <v>3.124791327835132</v>
      </c>
      <c r="M487" s="30">
        <f t="shared" si="39"/>
        <v>2.4543897245435327E-2</v>
      </c>
    </row>
    <row r="488" spans="7:13" x14ac:dyDescent="0.3">
      <c r="G488" s="43">
        <v>44166</v>
      </c>
      <c r="H488" s="99">
        <v>73.239900000000006</v>
      </c>
      <c r="I488" s="97">
        <f t="shared" si="35"/>
        <v>70.431362862478068</v>
      </c>
      <c r="J488" s="1">
        <f t="shared" si="36"/>
        <v>2.8085371375219381</v>
      </c>
      <c r="K488" s="1">
        <f t="shared" si="37"/>
        <v>2.8085371375219381</v>
      </c>
      <c r="L488" s="1">
        <f t="shared" si="38"/>
        <v>7.8878808528399222</v>
      </c>
      <c r="M488" s="30">
        <f t="shared" si="39"/>
        <v>3.8347091373990651E-2</v>
      </c>
    </row>
    <row r="489" spans="7:13" x14ac:dyDescent="0.3">
      <c r="G489" s="43">
        <v>44167</v>
      </c>
      <c r="H489" s="99">
        <v>73.8185</v>
      </c>
      <c r="I489" s="97">
        <f t="shared" si="35"/>
        <v>70.712216576230261</v>
      </c>
      <c r="J489" s="1">
        <f t="shared" si="36"/>
        <v>3.1062834237697388</v>
      </c>
      <c r="K489" s="1">
        <f t="shared" si="37"/>
        <v>3.1062834237697388</v>
      </c>
      <c r="L489" s="1">
        <f t="shared" si="38"/>
        <v>9.6489967087866511</v>
      </c>
      <c r="M489" s="30">
        <f t="shared" si="39"/>
        <v>4.2080012785002931E-2</v>
      </c>
    </row>
    <row r="490" spans="7:13" x14ac:dyDescent="0.3">
      <c r="G490" s="43">
        <v>44168</v>
      </c>
      <c r="H490" s="99">
        <v>74.457599999999999</v>
      </c>
      <c r="I490" s="97">
        <f t="shared" si="35"/>
        <v>71.022844918607234</v>
      </c>
      <c r="J490" s="1">
        <f t="shared" si="36"/>
        <v>3.4347550813927654</v>
      </c>
      <c r="K490" s="1">
        <f t="shared" si="37"/>
        <v>3.4347550813927654</v>
      </c>
      <c r="L490" s="1">
        <f t="shared" si="38"/>
        <v>11.797542469153422</v>
      </c>
      <c r="M490" s="30">
        <f t="shared" si="39"/>
        <v>4.6130349103285166E-2</v>
      </c>
    </row>
    <row r="491" spans="7:13" x14ac:dyDescent="0.3">
      <c r="G491" s="43">
        <v>44169</v>
      </c>
      <c r="H491" s="99">
        <v>76.987899999999996</v>
      </c>
      <c r="I491" s="97">
        <f t="shared" si="35"/>
        <v>71.366320426746512</v>
      </c>
      <c r="J491" s="1">
        <f t="shared" si="36"/>
        <v>5.6215795732534843</v>
      </c>
      <c r="K491" s="1">
        <f t="shared" si="37"/>
        <v>5.6215795732534843</v>
      </c>
      <c r="L491" s="1">
        <f t="shared" si="38"/>
        <v>31.602156898420827</v>
      </c>
      <c r="M491" s="30">
        <f t="shared" si="39"/>
        <v>7.3019001339866191E-2</v>
      </c>
    </row>
    <row r="492" spans="7:13" x14ac:dyDescent="0.3">
      <c r="G492" s="43">
        <v>44172</v>
      </c>
      <c r="H492" s="99">
        <v>76.253799999999998</v>
      </c>
      <c r="I492" s="97">
        <f t="shared" si="35"/>
        <v>71.928478384071866</v>
      </c>
      <c r="J492" s="1">
        <f t="shared" si="36"/>
        <v>4.3253216159281322</v>
      </c>
      <c r="K492" s="1">
        <f t="shared" si="37"/>
        <v>4.3253216159281322</v>
      </c>
      <c r="L492" s="1">
        <f t="shared" si="38"/>
        <v>18.70840708121515</v>
      </c>
      <c r="M492" s="30">
        <f t="shared" si="39"/>
        <v>5.6722702552897457E-2</v>
      </c>
    </row>
    <row r="493" spans="7:13" x14ac:dyDescent="0.3">
      <c r="G493" s="43">
        <v>44173</v>
      </c>
      <c r="H493" s="99">
        <v>77.082899999999995</v>
      </c>
      <c r="I493" s="97">
        <f t="shared" si="35"/>
        <v>72.361010545664669</v>
      </c>
      <c r="J493" s="1">
        <f t="shared" si="36"/>
        <v>4.7218894543353258</v>
      </c>
      <c r="K493" s="1">
        <f t="shared" si="37"/>
        <v>4.7218894543353258</v>
      </c>
      <c r="L493" s="1">
        <f t="shared" si="38"/>
        <v>22.296240018963161</v>
      </c>
      <c r="M493" s="30">
        <f t="shared" si="39"/>
        <v>6.125728863775657E-2</v>
      </c>
    </row>
    <row r="494" spans="7:13" x14ac:dyDescent="0.3">
      <c r="G494" s="43">
        <v>44174</v>
      </c>
      <c r="H494" s="99">
        <v>76.527100000000004</v>
      </c>
      <c r="I494" s="97">
        <f t="shared" si="35"/>
        <v>72.833199491098213</v>
      </c>
      <c r="J494" s="1">
        <f t="shared" si="36"/>
        <v>3.6939005089017911</v>
      </c>
      <c r="K494" s="1">
        <f t="shared" si="37"/>
        <v>3.6939005089017911</v>
      </c>
      <c r="L494" s="1">
        <f t="shared" si="38"/>
        <v>13.644900969664912</v>
      </c>
      <c r="M494" s="30">
        <f t="shared" si="39"/>
        <v>4.8269181883303966E-2</v>
      </c>
    </row>
    <row r="495" spans="7:13" x14ac:dyDescent="0.3">
      <c r="G495" s="43">
        <v>44175</v>
      </c>
      <c r="H495" s="99">
        <v>75.459100000000007</v>
      </c>
      <c r="I495" s="97">
        <f t="shared" si="35"/>
        <v>73.202589541988388</v>
      </c>
      <c r="J495" s="1">
        <f t="shared" si="36"/>
        <v>2.2565104580116184</v>
      </c>
      <c r="K495" s="1">
        <f t="shared" si="37"/>
        <v>2.2565104580116184</v>
      </c>
      <c r="L495" s="1">
        <f t="shared" si="38"/>
        <v>5.0918394471158042</v>
      </c>
      <c r="M495" s="30">
        <f t="shared" si="39"/>
        <v>2.9903755252999549E-2</v>
      </c>
    </row>
    <row r="496" spans="7:13" x14ac:dyDescent="0.3">
      <c r="G496" s="43">
        <v>44176</v>
      </c>
      <c r="H496" s="99">
        <v>75.250699999999995</v>
      </c>
      <c r="I496" s="97">
        <f t="shared" si="35"/>
        <v>73.42824058778956</v>
      </c>
      <c r="J496" s="1">
        <f t="shared" si="36"/>
        <v>1.8224594122104349</v>
      </c>
      <c r="K496" s="1">
        <f t="shared" si="37"/>
        <v>1.8224594122104349</v>
      </c>
      <c r="L496" s="1">
        <f t="shared" si="38"/>
        <v>3.3213583091544039</v>
      </c>
      <c r="M496" s="30">
        <f t="shared" si="39"/>
        <v>2.4218504441957816E-2</v>
      </c>
    </row>
    <row r="497" spans="7:13" x14ac:dyDescent="0.3">
      <c r="G497" s="43">
        <v>44179</v>
      </c>
      <c r="H497" s="99">
        <v>74.460400000000007</v>
      </c>
      <c r="I497" s="97">
        <f t="shared" si="35"/>
        <v>73.610486529010601</v>
      </c>
      <c r="J497" s="1">
        <f t="shared" si="36"/>
        <v>0.84991347098940651</v>
      </c>
      <c r="K497" s="1">
        <f t="shared" si="37"/>
        <v>0.84991347098940651</v>
      </c>
      <c r="L497" s="1">
        <f t="shared" si="38"/>
        <v>0.72235290816926079</v>
      </c>
      <c r="M497" s="30">
        <f t="shared" si="39"/>
        <v>1.1414301709222707E-2</v>
      </c>
    </row>
    <row r="498" spans="7:13" x14ac:dyDescent="0.3">
      <c r="G498" s="43">
        <v>44180</v>
      </c>
      <c r="H498" s="99">
        <v>75.763000000000005</v>
      </c>
      <c r="I498" s="97">
        <f t="shared" si="35"/>
        <v>73.695477876109535</v>
      </c>
      <c r="J498" s="1">
        <f t="shared" si="36"/>
        <v>2.0675221238904697</v>
      </c>
      <c r="K498" s="1">
        <f t="shared" si="37"/>
        <v>2.0675221238904697</v>
      </c>
      <c r="L498" s="1">
        <f t="shared" si="38"/>
        <v>4.2746477327765593</v>
      </c>
      <c r="M498" s="30">
        <f t="shared" si="39"/>
        <v>2.7289338118744896E-2</v>
      </c>
    </row>
    <row r="499" spans="7:13" x14ac:dyDescent="0.3">
      <c r="G499" s="43">
        <v>44181</v>
      </c>
      <c r="H499" s="99">
        <v>74.998800000000003</v>
      </c>
      <c r="I499" s="97">
        <f t="shared" si="35"/>
        <v>73.902230088498584</v>
      </c>
      <c r="J499" s="1">
        <f t="shared" si="36"/>
        <v>1.0965699115014189</v>
      </c>
      <c r="K499" s="1">
        <f t="shared" si="37"/>
        <v>1.0965699115014189</v>
      </c>
      <c r="L499" s="1">
        <f t="shared" si="38"/>
        <v>1.2024655708102296</v>
      </c>
      <c r="M499" s="30">
        <f t="shared" si="39"/>
        <v>1.4621166092009724E-2</v>
      </c>
    </row>
    <row r="500" spans="7:13" x14ac:dyDescent="0.3">
      <c r="G500" s="43">
        <v>44182</v>
      </c>
      <c r="H500" s="99">
        <v>75.155100000000004</v>
      </c>
      <c r="I500" s="97">
        <f t="shared" si="35"/>
        <v>74.01188707964873</v>
      </c>
      <c r="J500" s="1">
        <f t="shared" si="36"/>
        <v>1.1432129203512744</v>
      </c>
      <c r="K500" s="1">
        <f t="shared" si="37"/>
        <v>1.1432129203512744</v>
      </c>
      <c r="L500" s="1">
        <f t="shared" si="38"/>
        <v>1.3069357812580893</v>
      </c>
      <c r="M500" s="30">
        <f t="shared" si="39"/>
        <v>1.5211381800453653E-2</v>
      </c>
    </row>
    <row r="501" spans="7:13" x14ac:dyDescent="0.3">
      <c r="G501" s="43">
        <v>44183</v>
      </c>
      <c r="H501" s="99">
        <v>73.704999999999998</v>
      </c>
      <c r="I501" s="97">
        <f t="shared" si="35"/>
        <v>74.126208371683859</v>
      </c>
      <c r="J501" s="1">
        <f t="shared" si="36"/>
        <v>-0.42120837168386061</v>
      </c>
      <c r="K501" s="1">
        <f t="shared" si="37"/>
        <v>0.42120837168386061</v>
      </c>
      <c r="L501" s="1">
        <f t="shared" si="38"/>
        <v>0.17741649237656926</v>
      </c>
      <c r="M501" s="30">
        <f t="shared" si="39"/>
        <v>5.714786943678999E-3</v>
      </c>
    </row>
    <row r="502" spans="7:13" x14ac:dyDescent="0.3">
      <c r="G502" s="43">
        <v>44186</v>
      </c>
      <c r="H502" s="99">
        <v>73.748400000000004</v>
      </c>
      <c r="I502" s="97">
        <f t="shared" si="35"/>
        <v>74.084087534515476</v>
      </c>
      <c r="J502" s="1">
        <f t="shared" si="36"/>
        <v>-0.33568753451547195</v>
      </c>
      <c r="K502" s="1">
        <f t="shared" si="37"/>
        <v>0.33568753451547195</v>
      </c>
      <c r="L502" s="1">
        <f t="shared" si="38"/>
        <v>0.11268612082907617</v>
      </c>
      <c r="M502" s="30">
        <f t="shared" si="39"/>
        <v>4.5517941340486295E-3</v>
      </c>
    </row>
    <row r="503" spans="7:13" x14ac:dyDescent="0.3">
      <c r="G503" s="43">
        <v>44187</v>
      </c>
      <c r="H503" s="99">
        <v>71.968299999999999</v>
      </c>
      <c r="I503" s="97">
        <f t="shared" si="35"/>
        <v>74.050518781063943</v>
      </c>
      <c r="J503" s="1">
        <f t="shared" si="36"/>
        <v>-2.0822187810639434</v>
      </c>
      <c r="K503" s="1">
        <f t="shared" si="37"/>
        <v>2.0822187810639434</v>
      </c>
      <c r="L503" s="1">
        <f t="shared" si="38"/>
        <v>4.3356350522154141</v>
      </c>
      <c r="M503" s="30">
        <f t="shared" si="39"/>
        <v>2.8932443604530653E-2</v>
      </c>
    </row>
    <row r="504" spans="7:13" x14ac:dyDescent="0.3">
      <c r="G504" s="43">
        <v>44188</v>
      </c>
      <c r="H504" s="99">
        <v>73.175299999999993</v>
      </c>
      <c r="I504" s="97">
        <f t="shared" si="35"/>
        <v>73.842296902957557</v>
      </c>
      <c r="J504" s="1">
        <f t="shared" si="36"/>
        <v>-0.66699690295756398</v>
      </c>
      <c r="K504" s="1">
        <f t="shared" si="37"/>
        <v>0.66699690295756398</v>
      </c>
      <c r="L504" s="1">
        <f t="shared" si="38"/>
        <v>0.44488486855498199</v>
      </c>
      <c r="M504" s="30">
        <f t="shared" si="39"/>
        <v>9.1150552571368209E-3</v>
      </c>
    </row>
    <row r="505" spans="7:13" x14ac:dyDescent="0.3">
      <c r="G505" s="43">
        <v>44189</v>
      </c>
      <c r="H505" s="99">
        <v>72.853999999999999</v>
      </c>
      <c r="I505" s="97">
        <f t="shared" si="35"/>
        <v>73.775597212661808</v>
      </c>
      <c r="J505" s="1">
        <f t="shared" si="36"/>
        <v>-0.92159721266180838</v>
      </c>
      <c r="K505" s="1">
        <f t="shared" si="37"/>
        <v>0.92159721266180838</v>
      </c>
      <c r="L505" s="1">
        <f t="shared" si="38"/>
        <v>0.84934142238601451</v>
      </c>
      <c r="M505" s="30">
        <f t="shared" si="39"/>
        <v>1.2649919189911445E-2</v>
      </c>
    </row>
    <row r="506" spans="7:13" x14ac:dyDescent="0.3">
      <c r="G506" s="43">
        <v>44193</v>
      </c>
      <c r="H506" s="99">
        <v>74.2</v>
      </c>
      <c r="I506" s="97">
        <f t="shared" si="35"/>
        <v>73.683437491395622</v>
      </c>
      <c r="J506" s="1">
        <f t="shared" si="36"/>
        <v>0.51656250860438035</v>
      </c>
      <c r="K506" s="1">
        <f t="shared" si="37"/>
        <v>0.51656250860438035</v>
      </c>
      <c r="L506" s="1">
        <f t="shared" si="38"/>
        <v>0.2668368252956505</v>
      </c>
      <c r="M506" s="30">
        <f t="shared" si="39"/>
        <v>6.9617588760698158E-3</v>
      </c>
    </row>
    <row r="507" spans="7:13" x14ac:dyDescent="0.3">
      <c r="G507" s="43">
        <v>44194</v>
      </c>
      <c r="H507" s="99">
        <v>73.600800000000007</v>
      </c>
      <c r="I507" s="97">
        <f t="shared" si="35"/>
        <v>73.735093742256069</v>
      </c>
      <c r="J507" s="1">
        <f t="shared" si="36"/>
        <v>-0.13429374225606239</v>
      </c>
      <c r="K507" s="1">
        <f t="shared" si="37"/>
        <v>0.13429374225606239</v>
      </c>
      <c r="L507" s="1">
        <f t="shared" si="38"/>
        <v>1.8034809209137716E-2</v>
      </c>
      <c r="M507" s="30">
        <f t="shared" si="39"/>
        <v>1.8246234043116701E-3</v>
      </c>
    </row>
    <row r="508" spans="7:13" x14ac:dyDescent="0.3">
      <c r="G508" s="43">
        <v>44195</v>
      </c>
      <c r="H508" s="99">
        <v>74.8078</v>
      </c>
      <c r="I508" s="97">
        <f t="shared" si="35"/>
        <v>73.72166436803046</v>
      </c>
      <c r="J508" s="1">
        <f t="shared" si="36"/>
        <v>1.0861356319695403</v>
      </c>
      <c r="K508" s="1">
        <f t="shared" si="37"/>
        <v>1.0861356319695403</v>
      </c>
      <c r="L508" s="1">
        <f t="shared" si="38"/>
        <v>1.1796906110338727</v>
      </c>
      <c r="M508" s="30">
        <f t="shared" si="39"/>
        <v>1.4519015824145881E-2</v>
      </c>
    </row>
    <row r="509" spans="7:13" x14ac:dyDescent="0.3">
      <c r="G509" s="43">
        <v>44196</v>
      </c>
      <c r="H509" s="99">
        <v>74.165199999999999</v>
      </c>
      <c r="I509" s="97">
        <f t="shared" si="35"/>
        <v>73.830277931227414</v>
      </c>
      <c r="J509" s="1">
        <f t="shared" si="36"/>
        <v>0.33492206877258468</v>
      </c>
      <c r="K509" s="1">
        <f t="shared" si="37"/>
        <v>0.33492206877258468</v>
      </c>
      <c r="L509" s="1">
        <f t="shared" si="38"/>
        <v>0.11217279215090795</v>
      </c>
      <c r="M509" s="30">
        <f t="shared" si="39"/>
        <v>4.5158924775040681E-3</v>
      </c>
    </row>
    <row r="510" spans="7:13" x14ac:dyDescent="0.3">
      <c r="G510" s="43">
        <v>44200</v>
      </c>
      <c r="H510" s="99">
        <v>73.913399999999996</v>
      </c>
      <c r="I510" s="97">
        <f t="shared" si="35"/>
        <v>73.863770138104684</v>
      </c>
      <c r="J510" s="1">
        <f t="shared" si="36"/>
        <v>4.9629861895311933E-2</v>
      </c>
      <c r="K510" s="1">
        <f t="shared" si="37"/>
        <v>4.9629861895311933E-2</v>
      </c>
      <c r="L510" s="1">
        <f t="shared" si="38"/>
        <v>2.4631231917477355E-3</v>
      </c>
      <c r="M510" s="30">
        <f t="shared" si="39"/>
        <v>6.7145959860203882E-4</v>
      </c>
    </row>
    <row r="511" spans="7:13" x14ac:dyDescent="0.3">
      <c r="G511" s="43">
        <v>44201</v>
      </c>
      <c r="H511" s="99">
        <v>74.095699999999994</v>
      </c>
      <c r="I511" s="97">
        <f t="shared" si="35"/>
        <v>73.868733124294224</v>
      </c>
      <c r="J511" s="1">
        <f t="shared" si="36"/>
        <v>0.22696687570577012</v>
      </c>
      <c r="K511" s="1">
        <f t="shared" si="37"/>
        <v>0.22696687570577012</v>
      </c>
      <c r="L511" s="1">
        <f t="shared" si="38"/>
        <v>5.1513962667638503E-2</v>
      </c>
      <c r="M511" s="30">
        <f t="shared" si="39"/>
        <v>3.0631585328942186E-3</v>
      </c>
    </row>
    <row r="512" spans="7:13" x14ac:dyDescent="0.3">
      <c r="G512" s="43">
        <v>44202</v>
      </c>
      <c r="H512" s="99">
        <v>75.962699999999998</v>
      </c>
      <c r="I512" s="97">
        <f t="shared" si="35"/>
        <v>73.891429811864811</v>
      </c>
      <c r="J512" s="1">
        <f t="shared" si="36"/>
        <v>2.0712701881351876</v>
      </c>
      <c r="K512" s="1">
        <f t="shared" si="37"/>
        <v>2.0712701881351876</v>
      </c>
      <c r="L512" s="1">
        <f t="shared" si="38"/>
        <v>4.2901601922575754</v>
      </c>
      <c r="M512" s="30">
        <f t="shared" si="39"/>
        <v>2.7266937432913623E-2</v>
      </c>
    </row>
    <row r="513" spans="7:13" x14ac:dyDescent="0.3">
      <c r="G513" s="43">
        <v>44203</v>
      </c>
      <c r="H513" s="99">
        <v>76.657399999999996</v>
      </c>
      <c r="I513" s="97">
        <f t="shared" si="35"/>
        <v>74.098556830678334</v>
      </c>
      <c r="J513" s="1">
        <f t="shared" si="36"/>
        <v>2.558843169321662</v>
      </c>
      <c r="K513" s="1">
        <f t="shared" si="37"/>
        <v>2.558843169321662</v>
      </c>
      <c r="L513" s="1">
        <f t="shared" si="38"/>
        <v>6.5476783651841277</v>
      </c>
      <c r="M513" s="30">
        <f t="shared" si="39"/>
        <v>3.3380249908314945E-2</v>
      </c>
    </row>
    <row r="514" spans="7:13" x14ac:dyDescent="0.3">
      <c r="G514" s="43">
        <v>44204</v>
      </c>
      <c r="H514" s="99">
        <v>76.284000000000006</v>
      </c>
      <c r="I514" s="97">
        <f t="shared" si="35"/>
        <v>74.354441147610501</v>
      </c>
      <c r="J514" s="1">
        <f t="shared" si="36"/>
        <v>1.9295588523895049</v>
      </c>
      <c r="K514" s="1">
        <f t="shared" si="37"/>
        <v>1.9295588523895049</v>
      </c>
      <c r="L514" s="1">
        <f t="shared" si="38"/>
        <v>3.7231973648347032</v>
      </c>
      <c r="M514" s="30">
        <f t="shared" si="39"/>
        <v>2.5294411048050768E-2</v>
      </c>
    </row>
    <row r="515" spans="7:13" x14ac:dyDescent="0.3">
      <c r="G515" s="43">
        <v>44207</v>
      </c>
      <c r="H515" s="99">
        <v>75.615399999999994</v>
      </c>
      <c r="I515" s="97">
        <f t="shared" si="35"/>
        <v>74.547397032849446</v>
      </c>
      <c r="J515" s="1">
        <f t="shared" si="36"/>
        <v>1.068002967150548</v>
      </c>
      <c r="K515" s="1">
        <f t="shared" si="37"/>
        <v>1.068002967150548</v>
      </c>
      <c r="L515" s="1">
        <f t="shared" si="38"/>
        <v>1.1406303378423746</v>
      </c>
      <c r="M515" s="30">
        <f t="shared" si="39"/>
        <v>1.412414623410771E-2</v>
      </c>
    </row>
    <row r="516" spans="7:13" x14ac:dyDescent="0.3">
      <c r="G516" s="43">
        <v>44208</v>
      </c>
      <c r="H516" s="99">
        <v>76.023499999999999</v>
      </c>
      <c r="I516" s="97">
        <f t="shared" si="35"/>
        <v>74.654197329564496</v>
      </c>
      <c r="J516" s="1">
        <f t="shared" si="36"/>
        <v>1.369302670435502</v>
      </c>
      <c r="K516" s="1">
        <f t="shared" si="37"/>
        <v>1.369302670435502</v>
      </c>
      <c r="L516" s="1">
        <f t="shared" si="38"/>
        <v>1.8749898032617971</v>
      </c>
      <c r="M516" s="30">
        <f t="shared" si="39"/>
        <v>1.8011571033108211E-2</v>
      </c>
    </row>
    <row r="517" spans="7:13" x14ac:dyDescent="0.3">
      <c r="G517" s="43">
        <v>44209</v>
      </c>
      <c r="H517" s="99">
        <v>74.304199999999994</v>
      </c>
      <c r="I517" s="97">
        <f t="shared" si="35"/>
        <v>74.79112759660805</v>
      </c>
      <c r="J517" s="1">
        <f t="shared" si="36"/>
        <v>-0.48692759660805507</v>
      </c>
      <c r="K517" s="1">
        <f t="shared" si="37"/>
        <v>0.48692759660805507</v>
      </c>
      <c r="L517" s="1">
        <f t="shared" si="38"/>
        <v>0.23709848433849681</v>
      </c>
      <c r="M517" s="30">
        <f t="shared" si="39"/>
        <v>6.5531638401066846E-3</v>
      </c>
    </row>
    <row r="518" spans="7:13" x14ac:dyDescent="0.3">
      <c r="G518" s="43">
        <v>44210</v>
      </c>
      <c r="H518" s="99">
        <v>74.147800000000004</v>
      </c>
      <c r="I518" s="97">
        <f t="shared" ref="I518:I581" si="40">alpha*H517+(1-alpha)*I517</f>
        <v>74.74243483694724</v>
      </c>
      <c r="J518" s="1">
        <f t="shared" ref="J518:J581" si="41">H518-I518</f>
        <v>-0.59463483694723607</v>
      </c>
      <c r="K518" s="1">
        <f t="shared" ref="K518:K581" si="42">ABS(J518)</f>
        <v>0.59463483694723607</v>
      </c>
      <c r="L518" s="1">
        <f t="shared" ref="L518:L581" si="43">J518^2</f>
        <v>0.35359058931126602</v>
      </c>
      <c r="M518" s="30">
        <f t="shared" ref="M518:M581" si="44">K518/H518</f>
        <v>8.0195884024507266E-3</v>
      </c>
    </row>
    <row r="519" spans="7:13" x14ac:dyDescent="0.3">
      <c r="G519" s="43">
        <v>44211</v>
      </c>
      <c r="H519" s="99">
        <v>72.862700000000004</v>
      </c>
      <c r="I519" s="97">
        <f t="shared" si="40"/>
        <v>74.682971353252526</v>
      </c>
      <c r="J519" s="1">
        <f t="shared" si="41"/>
        <v>-1.8202713532525223</v>
      </c>
      <c r="K519" s="1">
        <f t="shared" si="42"/>
        <v>1.8202713532525223</v>
      </c>
      <c r="L519" s="1">
        <f t="shared" si="43"/>
        <v>3.3133877994717689</v>
      </c>
      <c r="M519" s="30">
        <f t="shared" si="44"/>
        <v>2.4982211107363879E-2</v>
      </c>
    </row>
    <row r="520" spans="7:13" x14ac:dyDescent="0.3">
      <c r="G520" s="43">
        <v>44215</v>
      </c>
      <c r="H520" s="99">
        <v>71.160799999999995</v>
      </c>
      <c r="I520" s="97">
        <f t="shared" si="40"/>
        <v>74.500944217927284</v>
      </c>
      <c r="J520" s="1">
        <f t="shared" si="41"/>
        <v>-3.3401442179272891</v>
      </c>
      <c r="K520" s="1">
        <f t="shared" si="42"/>
        <v>3.3401442179272891</v>
      </c>
      <c r="L520" s="1">
        <f t="shared" si="43"/>
        <v>11.156563396553102</v>
      </c>
      <c r="M520" s="30">
        <f t="shared" si="44"/>
        <v>4.6937980150972017E-2</v>
      </c>
    </row>
    <row r="521" spans="7:13" x14ac:dyDescent="0.3">
      <c r="G521" s="43">
        <v>44216</v>
      </c>
      <c r="H521" s="99">
        <v>71.490700000000004</v>
      </c>
      <c r="I521" s="97">
        <f t="shared" si="40"/>
        <v>74.166929796134553</v>
      </c>
      <c r="J521" s="1">
        <f t="shared" si="41"/>
        <v>-2.6762297961345496</v>
      </c>
      <c r="K521" s="1">
        <f t="shared" si="42"/>
        <v>2.6762297961345496</v>
      </c>
      <c r="L521" s="1">
        <f t="shared" si="43"/>
        <v>7.1622059217183729</v>
      </c>
      <c r="M521" s="30">
        <f t="shared" si="44"/>
        <v>3.7434656481675932E-2</v>
      </c>
    </row>
    <row r="522" spans="7:13" x14ac:dyDescent="0.3">
      <c r="G522" s="43">
        <v>44217</v>
      </c>
      <c r="H522" s="99">
        <v>73.088499999999996</v>
      </c>
      <c r="I522" s="97">
        <f t="shared" si="40"/>
        <v>73.89930681652109</v>
      </c>
      <c r="J522" s="1">
        <f t="shared" si="41"/>
        <v>-0.81080681652109377</v>
      </c>
      <c r="K522" s="1">
        <f t="shared" si="42"/>
        <v>0.81080681652109377</v>
      </c>
      <c r="L522" s="1">
        <f t="shared" si="43"/>
        <v>0.65740769371707064</v>
      </c>
      <c r="M522" s="30">
        <f t="shared" si="44"/>
        <v>1.10934937304924E-2</v>
      </c>
    </row>
    <row r="523" spans="7:13" x14ac:dyDescent="0.3">
      <c r="G523" s="43">
        <v>44218</v>
      </c>
      <c r="H523" s="99">
        <v>72.819299999999998</v>
      </c>
      <c r="I523" s="97">
        <f t="shared" si="40"/>
        <v>73.818226134868979</v>
      </c>
      <c r="J523" s="1">
        <f t="shared" si="41"/>
        <v>-0.99892613486898085</v>
      </c>
      <c r="K523" s="1">
        <f t="shared" si="42"/>
        <v>0.99892613486898085</v>
      </c>
      <c r="L523" s="1">
        <f t="shared" si="43"/>
        <v>0.99785342292428136</v>
      </c>
      <c r="M523" s="30">
        <f t="shared" si="44"/>
        <v>1.3717876096982268E-2</v>
      </c>
    </row>
    <row r="524" spans="7:13" x14ac:dyDescent="0.3">
      <c r="G524" s="43">
        <v>44221</v>
      </c>
      <c r="H524" s="99">
        <v>73.644199999999998</v>
      </c>
      <c r="I524" s="97">
        <f t="shared" si="40"/>
        <v>73.718333521382092</v>
      </c>
      <c r="J524" s="1">
        <f t="shared" si="41"/>
        <v>-7.4133521382094614E-2</v>
      </c>
      <c r="K524" s="1">
        <f t="shared" si="42"/>
        <v>7.4133521382094614E-2</v>
      </c>
      <c r="L524" s="1">
        <f t="shared" si="43"/>
        <v>5.4957789925094789E-3</v>
      </c>
      <c r="M524" s="30">
        <f t="shared" si="44"/>
        <v>1.0066443980937347E-3</v>
      </c>
    </row>
    <row r="525" spans="7:13" x14ac:dyDescent="0.3">
      <c r="G525" s="43">
        <v>44222</v>
      </c>
      <c r="H525" s="99">
        <v>73.9221</v>
      </c>
      <c r="I525" s="97">
        <f t="shared" si="40"/>
        <v>73.710920169243877</v>
      </c>
      <c r="J525" s="1">
        <f t="shared" si="41"/>
        <v>0.21117983075612301</v>
      </c>
      <c r="K525" s="1">
        <f t="shared" si="42"/>
        <v>0.21117983075612301</v>
      </c>
      <c r="L525" s="1">
        <f t="shared" si="43"/>
        <v>4.4596920918184756E-2</v>
      </c>
      <c r="M525" s="30">
        <f t="shared" si="44"/>
        <v>2.856788846043646E-3</v>
      </c>
    </row>
    <row r="526" spans="7:13" x14ac:dyDescent="0.3">
      <c r="G526" s="43">
        <v>44223</v>
      </c>
      <c r="H526" s="99">
        <v>68.729399999999998</v>
      </c>
      <c r="I526" s="97">
        <f t="shared" si="40"/>
        <v>73.732038152319504</v>
      </c>
      <c r="J526" s="1">
        <f t="shared" si="41"/>
        <v>-5.0026381523195056</v>
      </c>
      <c r="K526" s="1">
        <f t="shared" si="42"/>
        <v>5.0026381523195056</v>
      </c>
      <c r="L526" s="1">
        <f t="shared" si="43"/>
        <v>25.026388483042716</v>
      </c>
      <c r="M526" s="30">
        <f t="shared" si="44"/>
        <v>7.2787455620440533E-2</v>
      </c>
    </row>
    <row r="527" spans="7:13" x14ac:dyDescent="0.3">
      <c r="G527" s="43">
        <v>44224</v>
      </c>
      <c r="H527" s="99">
        <v>68.920400000000001</v>
      </c>
      <c r="I527" s="97">
        <f t="shared" si="40"/>
        <v>73.231774337087558</v>
      </c>
      <c r="J527" s="1">
        <f t="shared" si="41"/>
        <v>-4.3113743370875568</v>
      </c>
      <c r="K527" s="1">
        <f t="shared" si="42"/>
        <v>4.3113743370875568</v>
      </c>
      <c r="L527" s="1">
        <f t="shared" si="43"/>
        <v>18.58794867449717</v>
      </c>
      <c r="M527" s="30">
        <f t="shared" si="44"/>
        <v>6.2555851926099623E-2</v>
      </c>
    </row>
    <row r="528" spans="7:13" x14ac:dyDescent="0.3">
      <c r="G528" s="43">
        <v>44225</v>
      </c>
      <c r="H528" s="99">
        <v>66.749600000000001</v>
      </c>
      <c r="I528" s="97">
        <f t="shared" si="40"/>
        <v>72.800636903378802</v>
      </c>
      <c r="J528" s="1">
        <f t="shared" si="41"/>
        <v>-6.051036903378801</v>
      </c>
      <c r="K528" s="1">
        <f t="shared" si="42"/>
        <v>6.051036903378801</v>
      </c>
      <c r="L528" s="1">
        <f t="shared" si="43"/>
        <v>36.615047606052109</v>
      </c>
      <c r="M528" s="30">
        <f t="shared" si="44"/>
        <v>9.0652781490507817E-2</v>
      </c>
    </row>
    <row r="529" spans="7:13" x14ac:dyDescent="0.3">
      <c r="G529" s="43">
        <v>44228</v>
      </c>
      <c r="H529" s="99">
        <v>68.269199999999998</v>
      </c>
      <c r="I529" s="97">
        <f t="shared" si="40"/>
        <v>72.195533213040918</v>
      </c>
      <c r="J529" s="1">
        <f t="shared" si="41"/>
        <v>-3.9263332130409196</v>
      </c>
      <c r="K529" s="1">
        <f t="shared" si="42"/>
        <v>3.9263332130409196</v>
      </c>
      <c r="L529" s="1">
        <f t="shared" si="43"/>
        <v>15.416092499828231</v>
      </c>
      <c r="M529" s="30">
        <f t="shared" si="44"/>
        <v>5.751251242201344E-2</v>
      </c>
    </row>
    <row r="530" spans="7:13" x14ac:dyDescent="0.3">
      <c r="G530" s="43">
        <v>44229</v>
      </c>
      <c r="H530" s="99">
        <v>69.701899999999995</v>
      </c>
      <c r="I530" s="97">
        <f t="shared" si="40"/>
        <v>71.802899891736828</v>
      </c>
      <c r="J530" s="1">
        <f t="shared" si="41"/>
        <v>-2.1009998917368335</v>
      </c>
      <c r="K530" s="1">
        <f t="shared" si="42"/>
        <v>2.1009998917368335</v>
      </c>
      <c r="L530" s="1">
        <f t="shared" si="43"/>
        <v>4.4142005450781863</v>
      </c>
      <c r="M530" s="30">
        <f t="shared" si="44"/>
        <v>3.0142648790590122E-2</v>
      </c>
    </row>
    <row r="531" spans="7:13" x14ac:dyDescent="0.3">
      <c r="G531" s="43">
        <v>44230</v>
      </c>
      <c r="H531" s="99">
        <v>68.642499999999998</v>
      </c>
      <c r="I531" s="97">
        <f t="shared" si="40"/>
        <v>71.592799902563144</v>
      </c>
      <c r="J531" s="1">
        <f t="shared" si="41"/>
        <v>-2.9502999025631453</v>
      </c>
      <c r="K531" s="1">
        <f t="shared" si="42"/>
        <v>2.9502999025631453</v>
      </c>
      <c r="L531" s="1">
        <f t="shared" si="43"/>
        <v>8.7042695150641052</v>
      </c>
      <c r="M531" s="30">
        <f t="shared" si="44"/>
        <v>4.2980659249927458E-2</v>
      </c>
    </row>
    <row r="532" spans="7:13" x14ac:dyDescent="0.3">
      <c r="G532" s="43">
        <v>44231</v>
      </c>
      <c r="H532" s="99">
        <v>70.648399999999995</v>
      </c>
      <c r="I532" s="97">
        <f t="shared" si="40"/>
        <v>71.297769912306833</v>
      </c>
      <c r="J532" s="1">
        <f t="shared" si="41"/>
        <v>-0.64936991230683816</v>
      </c>
      <c r="K532" s="1">
        <f t="shared" si="42"/>
        <v>0.64936991230683816</v>
      </c>
      <c r="L532" s="1">
        <f t="shared" si="43"/>
        <v>0.42168128300939067</v>
      </c>
      <c r="M532" s="30">
        <f t="shared" si="44"/>
        <v>9.1915728071242687E-3</v>
      </c>
    </row>
    <row r="533" spans="7:13" x14ac:dyDescent="0.3">
      <c r="G533" s="43">
        <v>44232</v>
      </c>
      <c r="H533" s="99">
        <v>71.082599999999999</v>
      </c>
      <c r="I533" s="97">
        <f t="shared" si="40"/>
        <v>71.232832921076152</v>
      </c>
      <c r="J533" s="1">
        <f t="shared" si="41"/>
        <v>-0.15023292107615305</v>
      </c>
      <c r="K533" s="1">
        <f t="shared" si="42"/>
        <v>0.15023292107615305</v>
      </c>
      <c r="L533" s="1">
        <f t="shared" si="43"/>
        <v>2.256993057507363E-2</v>
      </c>
      <c r="M533" s="30">
        <f t="shared" si="44"/>
        <v>2.1134978331708893E-3</v>
      </c>
    </row>
    <row r="534" spans="7:13" x14ac:dyDescent="0.3">
      <c r="G534" s="43">
        <v>44235</v>
      </c>
      <c r="H534" s="99">
        <v>70.943700000000007</v>
      </c>
      <c r="I534" s="97">
        <f t="shared" si="40"/>
        <v>71.217809628968539</v>
      </c>
      <c r="J534" s="1">
        <f t="shared" si="41"/>
        <v>-0.27410962896853164</v>
      </c>
      <c r="K534" s="1">
        <f t="shared" si="42"/>
        <v>0.27410962896853164</v>
      </c>
      <c r="L534" s="1">
        <f t="shared" si="43"/>
        <v>7.5136088693266073E-2</v>
      </c>
      <c r="M534" s="30">
        <f t="shared" si="44"/>
        <v>3.8637628001997586E-3</v>
      </c>
    </row>
    <row r="535" spans="7:13" x14ac:dyDescent="0.3">
      <c r="G535" s="43">
        <v>44236</v>
      </c>
      <c r="H535" s="99">
        <v>70.379199999999997</v>
      </c>
      <c r="I535" s="97">
        <f t="shared" si="40"/>
        <v>71.190398666071687</v>
      </c>
      <c r="J535" s="1">
        <f t="shared" si="41"/>
        <v>-0.81119866607168944</v>
      </c>
      <c r="K535" s="1">
        <f t="shared" si="42"/>
        <v>0.81119866607168944</v>
      </c>
      <c r="L535" s="1">
        <f t="shared" si="43"/>
        <v>0.65804327583648836</v>
      </c>
      <c r="M535" s="30">
        <f t="shared" si="44"/>
        <v>1.1526113767586013E-2</v>
      </c>
    </row>
    <row r="536" spans="7:13" x14ac:dyDescent="0.3">
      <c r="G536" s="43">
        <v>44237</v>
      </c>
      <c r="H536" s="99">
        <v>70.275000000000006</v>
      </c>
      <c r="I536" s="97">
        <f t="shared" si="40"/>
        <v>71.109278799464519</v>
      </c>
      <c r="J536" s="1">
        <f t="shared" si="41"/>
        <v>-0.83427879946451355</v>
      </c>
      <c r="K536" s="1">
        <f t="shared" si="42"/>
        <v>0.83427879946451355</v>
      </c>
      <c r="L536" s="1">
        <f t="shared" si="43"/>
        <v>0.69602111523595001</v>
      </c>
      <c r="M536" s="30">
        <f t="shared" si="44"/>
        <v>1.1871630017282298E-2</v>
      </c>
    </row>
    <row r="537" spans="7:13" x14ac:dyDescent="0.3">
      <c r="G537" s="43">
        <v>44238</v>
      </c>
      <c r="H537" s="99">
        <v>69.893000000000001</v>
      </c>
      <c r="I537" s="97">
        <f t="shared" si="40"/>
        <v>71.025850919518064</v>
      </c>
      <c r="J537" s="1">
        <f t="shared" si="41"/>
        <v>-1.1328509195180629</v>
      </c>
      <c r="K537" s="1">
        <f t="shared" si="42"/>
        <v>1.1328509195180629</v>
      </c>
      <c r="L537" s="1">
        <f t="shared" si="43"/>
        <v>1.2833512058529206</v>
      </c>
      <c r="M537" s="30">
        <f t="shared" si="44"/>
        <v>1.6208360200850772E-2</v>
      </c>
    </row>
    <row r="538" spans="7:13" x14ac:dyDescent="0.3">
      <c r="G538" s="43">
        <v>44239</v>
      </c>
      <c r="H538" s="99">
        <v>69.042000000000002</v>
      </c>
      <c r="I538" s="97">
        <f t="shared" si="40"/>
        <v>70.912565827566254</v>
      </c>
      <c r="J538" s="1">
        <f t="shared" si="41"/>
        <v>-1.8705658275662529</v>
      </c>
      <c r="K538" s="1">
        <f t="shared" si="42"/>
        <v>1.8705658275662529</v>
      </c>
      <c r="L538" s="1">
        <f t="shared" si="43"/>
        <v>3.4990165152586203</v>
      </c>
      <c r="M538" s="30">
        <f t="shared" si="44"/>
        <v>2.7093158187280971E-2</v>
      </c>
    </row>
    <row r="539" spans="7:13" x14ac:dyDescent="0.3">
      <c r="G539" s="43">
        <v>44243</v>
      </c>
      <c r="H539" s="99">
        <v>70.2316</v>
      </c>
      <c r="I539" s="97">
        <f t="shared" si="40"/>
        <v>70.725509244809629</v>
      </c>
      <c r="J539" s="1">
        <f t="shared" si="41"/>
        <v>-0.49390924480962894</v>
      </c>
      <c r="K539" s="1">
        <f t="shared" si="42"/>
        <v>0.49390924480962894</v>
      </c>
      <c r="L539" s="1">
        <f t="shared" si="43"/>
        <v>0.24394634210841798</v>
      </c>
      <c r="M539" s="30">
        <f t="shared" si="44"/>
        <v>7.0325785659109139E-3</v>
      </c>
    </row>
    <row r="540" spans="7:13" x14ac:dyDescent="0.3">
      <c r="G540" s="43">
        <v>44244</v>
      </c>
      <c r="H540" s="99">
        <v>69.050700000000006</v>
      </c>
      <c r="I540" s="97">
        <f t="shared" si="40"/>
        <v>70.676118320328669</v>
      </c>
      <c r="J540" s="1">
        <f t="shared" si="41"/>
        <v>-1.625418320328663</v>
      </c>
      <c r="K540" s="1">
        <f t="shared" si="42"/>
        <v>1.625418320328663</v>
      </c>
      <c r="L540" s="1">
        <f t="shared" si="43"/>
        <v>2.641984716060052</v>
      </c>
      <c r="M540" s="30">
        <f t="shared" si="44"/>
        <v>2.353949084265131E-2</v>
      </c>
    </row>
    <row r="541" spans="7:13" x14ac:dyDescent="0.3">
      <c r="G541" s="43">
        <v>44245</v>
      </c>
      <c r="H541" s="99">
        <v>69.111400000000003</v>
      </c>
      <c r="I541" s="97">
        <f t="shared" si="40"/>
        <v>70.513576488295797</v>
      </c>
      <c r="J541" s="1">
        <f t="shared" si="41"/>
        <v>-1.4021764882957939</v>
      </c>
      <c r="K541" s="1">
        <f t="shared" si="42"/>
        <v>1.4021764882957939</v>
      </c>
      <c r="L541" s="1">
        <f t="shared" si="43"/>
        <v>1.9660989043295247</v>
      </c>
      <c r="M541" s="30">
        <f t="shared" si="44"/>
        <v>2.0288642514777501E-2</v>
      </c>
    </row>
    <row r="542" spans="7:13" x14ac:dyDescent="0.3">
      <c r="G542" s="43">
        <v>44246</v>
      </c>
      <c r="H542" s="99">
        <v>69.814800000000005</v>
      </c>
      <c r="I542" s="97">
        <f t="shared" si="40"/>
        <v>70.373358839466221</v>
      </c>
      <c r="J542" s="1">
        <f t="shared" si="41"/>
        <v>-0.55855883946621532</v>
      </c>
      <c r="K542" s="1">
        <f t="shared" si="42"/>
        <v>0.55855883946621532</v>
      </c>
      <c r="L542" s="1">
        <f t="shared" si="43"/>
        <v>0.31198797714584531</v>
      </c>
      <c r="M542" s="30">
        <f t="shared" si="44"/>
        <v>8.000579239161542E-3</v>
      </c>
    </row>
    <row r="543" spans="7:13" x14ac:dyDescent="0.3">
      <c r="G543" s="43">
        <v>44249</v>
      </c>
      <c r="H543" s="99">
        <v>70.170900000000003</v>
      </c>
      <c r="I543" s="97">
        <f t="shared" si="40"/>
        <v>70.317502955519601</v>
      </c>
      <c r="J543" s="1">
        <f t="shared" si="41"/>
        <v>-0.14660295551959734</v>
      </c>
      <c r="K543" s="1">
        <f t="shared" si="42"/>
        <v>0.14660295551959734</v>
      </c>
      <c r="L543" s="1">
        <f t="shared" si="43"/>
        <v>2.1492426567081037E-2</v>
      </c>
      <c r="M543" s="30">
        <f t="shared" si="44"/>
        <v>2.0892272369258101E-3</v>
      </c>
    </row>
    <row r="544" spans="7:13" x14ac:dyDescent="0.3">
      <c r="G544" s="43">
        <v>44250</v>
      </c>
      <c r="H544" s="99">
        <v>69.224299999999999</v>
      </c>
      <c r="I544" s="97">
        <f t="shared" si="40"/>
        <v>70.302842659967638</v>
      </c>
      <c r="J544" s="1">
        <f t="shared" si="41"/>
        <v>-1.0785426599676384</v>
      </c>
      <c r="K544" s="1">
        <f t="shared" si="42"/>
        <v>1.0785426599676384</v>
      </c>
      <c r="L544" s="1">
        <f t="shared" si="43"/>
        <v>1.1632542693700689</v>
      </c>
      <c r="M544" s="30">
        <f t="shared" si="44"/>
        <v>1.5580405435195999E-2</v>
      </c>
    </row>
    <row r="545" spans="7:13" x14ac:dyDescent="0.3">
      <c r="G545" s="43">
        <v>44251</v>
      </c>
      <c r="H545" s="99">
        <v>71.169399999999996</v>
      </c>
      <c r="I545" s="97">
        <f t="shared" si="40"/>
        <v>70.194988393970874</v>
      </c>
      <c r="J545" s="1">
        <f t="shared" si="41"/>
        <v>0.97441160602912191</v>
      </c>
      <c r="K545" s="1">
        <f t="shared" si="42"/>
        <v>0.97441160602912191</v>
      </c>
      <c r="L545" s="1">
        <f t="shared" si="43"/>
        <v>0.94947797796425271</v>
      </c>
      <c r="M545" s="30">
        <f t="shared" si="44"/>
        <v>1.3691440507143828E-2</v>
      </c>
    </row>
    <row r="546" spans="7:13" x14ac:dyDescent="0.3">
      <c r="G546" s="43">
        <v>44252</v>
      </c>
      <c r="H546" s="99">
        <v>69.528199999999998</v>
      </c>
      <c r="I546" s="97">
        <f t="shared" si="40"/>
        <v>70.292429554573786</v>
      </c>
      <c r="J546" s="1">
        <f t="shared" si="41"/>
        <v>-0.76422955457378805</v>
      </c>
      <c r="K546" s="1">
        <f t="shared" si="42"/>
        <v>0.76422955457378805</v>
      </c>
      <c r="L546" s="1">
        <f t="shared" si="43"/>
        <v>0.58404681208405052</v>
      </c>
      <c r="M546" s="30">
        <f t="shared" si="44"/>
        <v>1.0991648778104253E-2</v>
      </c>
    </row>
    <row r="547" spans="7:13" x14ac:dyDescent="0.3">
      <c r="G547" s="43">
        <v>44253</v>
      </c>
      <c r="H547" s="99">
        <v>68.712000000000003</v>
      </c>
      <c r="I547" s="97">
        <f t="shared" si="40"/>
        <v>70.216006599116412</v>
      </c>
      <c r="J547" s="1">
        <f t="shared" si="41"/>
        <v>-1.5040065991164084</v>
      </c>
      <c r="K547" s="1">
        <f t="shared" si="42"/>
        <v>1.5040065991164084</v>
      </c>
      <c r="L547" s="1">
        <f t="shared" si="43"/>
        <v>2.262035850185705</v>
      </c>
      <c r="M547" s="30">
        <f t="shared" si="44"/>
        <v>2.188855802649331E-2</v>
      </c>
    </row>
    <row r="548" spans="7:13" x14ac:dyDescent="0.3">
      <c r="G548" s="43">
        <v>44256</v>
      </c>
      <c r="H548" s="99">
        <v>70.483400000000003</v>
      </c>
      <c r="I548" s="97">
        <f t="shared" si="40"/>
        <v>70.065605939204772</v>
      </c>
      <c r="J548" s="1">
        <f t="shared" si="41"/>
        <v>0.41779406079523085</v>
      </c>
      <c r="K548" s="1">
        <f t="shared" si="42"/>
        <v>0.41779406079523085</v>
      </c>
      <c r="L548" s="1">
        <f t="shared" si="43"/>
        <v>0.17455187723576904</v>
      </c>
      <c r="M548" s="30">
        <f t="shared" si="44"/>
        <v>5.9275525981327638E-3</v>
      </c>
    </row>
    <row r="549" spans="7:13" x14ac:dyDescent="0.3">
      <c r="G549" s="43">
        <v>44257</v>
      </c>
      <c r="H549" s="99">
        <v>71.369100000000003</v>
      </c>
      <c r="I549" s="97">
        <f t="shared" si="40"/>
        <v>70.1073853452843</v>
      </c>
      <c r="J549" s="1">
        <f t="shared" si="41"/>
        <v>1.2617146547157034</v>
      </c>
      <c r="K549" s="1">
        <f t="shared" si="42"/>
        <v>1.2617146547157034</v>
      </c>
      <c r="L549" s="1">
        <f t="shared" si="43"/>
        <v>1.5919238699243667</v>
      </c>
      <c r="M549" s="30">
        <f t="shared" si="44"/>
        <v>1.7678724472015246E-2</v>
      </c>
    </row>
    <row r="550" spans="7:13" x14ac:dyDescent="0.3">
      <c r="G550" s="43">
        <v>44258</v>
      </c>
      <c r="H550" s="99">
        <v>70.509500000000003</v>
      </c>
      <c r="I550" s="97">
        <f t="shared" si="40"/>
        <v>70.233556810755871</v>
      </c>
      <c r="J550" s="1">
        <f t="shared" si="41"/>
        <v>0.2759431892441313</v>
      </c>
      <c r="K550" s="1">
        <f t="shared" si="42"/>
        <v>0.2759431892441313</v>
      </c>
      <c r="L550" s="1">
        <f t="shared" si="43"/>
        <v>7.614464369022246E-2</v>
      </c>
      <c r="M550" s="30">
        <f t="shared" si="44"/>
        <v>3.9135604314898178E-3</v>
      </c>
    </row>
    <row r="551" spans="7:13" x14ac:dyDescent="0.3">
      <c r="G551" s="43">
        <v>44259</v>
      </c>
      <c r="H551" s="99">
        <v>67.470299999999995</v>
      </c>
      <c r="I551" s="97">
        <f t="shared" si="40"/>
        <v>70.261151129680286</v>
      </c>
      <c r="J551" s="1">
        <f t="shared" si="41"/>
        <v>-2.7908511296802914</v>
      </c>
      <c r="K551" s="1">
        <f t="shared" si="42"/>
        <v>2.7908511296802914</v>
      </c>
      <c r="L551" s="1">
        <f t="shared" si="43"/>
        <v>7.7888500280377588</v>
      </c>
      <c r="M551" s="30">
        <f t="shared" si="44"/>
        <v>4.136414288479956E-2</v>
      </c>
    </row>
    <row r="552" spans="7:13" x14ac:dyDescent="0.3">
      <c r="G552" s="43">
        <v>44260</v>
      </c>
      <c r="H552" s="99">
        <v>68.3994</v>
      </c>
      <c r="I552" s="97">
        <f t="shared" si="40"/>
        <v>69.982066016712253</v>
      </c>
      <c r="J552" s="1">
        <f t="shared" si="41"/>
        <v>-1.5826660167122526</v>
      </c>
      <c r="K552" s="1">
        <f t="shared" si="42"/>
        <v>1.5826660167122526</v>
      </c>
      <c r="L552" s="1">
        <f t="shared" si="43"/>
        <v>2.5048317204558281</v>
      </c>
      <c r="M552" s="30">
        <f t="shared" si="44"/>
        <v>2.3138595027328495E-2</v>
      </c>
    </row>
    <row r="553" spans="7:13" x14ac:dyDescent="0.3">
      <c r="G553" s="43">
        <v>44263</v>
      </c>
      <c r="H553" s="99">
        <v>70.77</v>
      </c>
      <c r="I553" s="97">
        <f t="shared" si="40"/>
        <v>69.823799415041037</v>
      </c>
      <c r="J553" s="1">
        <f t="shared" si="41"/>
        <v>0.94620058495895876</v>
      </c>
      <c r="K553" s="1">
        <f t="shared" si="42"/>
        <v>0.94620058495895876</v>
      </c>
      <c r="L553" s="1">
        <f t="shared" si="43"/>
        <v>0.89529554697667568</v>
      </c>
      <c r="M553" s="30">
        <f t="shared" si="44"/>
        <v>1.3370080330068656E-2</v>
      </c>
    </row>
    <row r="554" spans="7:13" x14ac:dyDescent="0.3">
      <c r="G554" s="43">
        <v>44264</v>
      </c>
      <c r="H554" s="99">
        <v>69.450900000000004</v>
      </c>
      <c r="I554" s="97">
        <f t="shared" si="40"/>
        <v>69.918419473536943</v>
      </c>
      <c r="J554" s="1">
        <f t="shared" si="41"/>
        <v>-0.46751947353693879</v>
      </c>
      <c r="K554" s="1">
        <f t="shared" si="42"/>
        <v>0.46751947353693879</v>
      </c>
      <c r="L554" s="1">
        <f t="shared" si="43"/>
        <v>0.21857445813625642</v>
      </c>
      <c r="M554" s="30">
        <f t="shared" si="44"/>
        <v>6.7316546443161821E-3</v>
      </c>
    </row>
    <row r="555" spans="7:13" x14ac:dyDescent="0.3">
      <c r="G555" s="43">
        <v>44265</v>
      </c>
      <c r="H555" s="99">
        <v>69.599400000000003</v>
      </c>
      <c r="I555" s="97">
        <f t="shared" si="40"/>
        <v>69.871667526183245</v>
      </c>
      <c r="J555" s="1">
        <f t="shared" si="41"/>
        <v>-0.27226752618324213</v>
      </c>
      <c r="K555" s="1">
        <f t="shared" si="42"/>
        <v>0.27226752618324213</v>
      </c>
      <c r="L555" s="1">
        <f t="shared" si="43"/>
        <v>7.4129605813942442E-2</v>
      </c>
      <c r="M555" s="30">
        <f t="shared" si="44"/>
        <v>3.9119234674902673E-3</v>
      </c>
    </row>
    <row r="556" spans="7:13" x14ac:dyDescent="0.3">
      <c r="G556" s="43">
        <v>44266</v>
      </c>
      <c r="H556" s="99">
        <v>69.450900000000004</v>
      </c>
      <c r="I556" s="97">
        <f t="shared" si="40"/>
        <v>69.844440773564926</v>
      </c>
      <c r="J556" s="1">
        <f t="shared" si="41"/>
        <v>-0.39354077356492212</v>
      </c>
      <c r="K556" s="1">
        <f t="shared" si="42"/>
        <v>0.39354077356492212</v>
      </c>
      <c r="L556" s="1">
        <f t="shared" si="43"/>
        <v>0.1548743404580773</v>
      </c>
      <c r="M556" s="30">
        <f t="shared" si="44"/>
        <v>5.6664603851774723E-3</v>
      </c>
    </row>
    <row r="557" spans="7:13" x14ac:dyDescent="0.3">
      <c r="G557" s="43">
        <v>44267</v>
      </c>
      <c r="H557" s="99">
        <v>69.092699999999994</v>
      </c>
      <c r="I557" s="97">
        <f t="shared" si="40"/>
        <v>69.805086696208434</v>
      </c>
      <c r="J557" s="1">
        <f t="shared" si="41"/>
        <v>-0.71238669620844064</v>
      </c>
      <c r="K557" s="1">
        <f t="shared" si="42"/>
        <v>0.71238669620844064</v>
      </c>
      <c r="L557" s="1">
        <f t="shared" si="43"/>
        <v>0.50749480493477706</v>
      </c>
      <c r="M557" s="30">
        <f t="shared" si="44"/>
        <v>1.0310592815282087E-2</v>
      </c>
    </row>
    <row r="558" spans="7:13" x14ac:dyDescent="0.3">
      <c r="G558" s="43">
        <v>44270</v>
      </c>
      <c r="H558" s="99">
        <v>69.686700000000002</v>
      </c>
      <c r="I558" s="97">
        <f t="shared" si="40"/>
        <v>69.733848026587594</v>
      </c>
      <c r="J558" s="1">
        <f t="shared" si="41"/>
        <v>-4.714802658759254E-2</v>
      </c>
      <c r="K558" s="1">
        <f t="shared" si="42"/>
        <v>4.714802658759254E-2</v>
      </c>
      <c r="L558" s="1">
        <f t="shared" si="43"/>
        <v>2.2229364111043329E-3</v>
      </c>
      <c r="M558" s="30">
        <f t="shared" si="44"/>
        <v>6.7657137714359462E-4</v>
      </c>
    </row>
    <row r="559" spans="7:13" x14ac:dyDescent="0.3">
      <c r="G559" s="43">
        <v>44271</v>
      </c>
      <c r="H559" s="99">
        <v>66.323400000000007</v>
      </c>
      <c r="I559" s="97">
        <f t="shared" si="40"/>
        <v>69.729133223928841</v>
      </c>
      <c r="J559" s="1">
        <f t="shared" si="41"/>
        <v>-3.4057332239288343</v>
      </c>
      <c r="K559" s="1">
        <f t="shared" si="42"/>
        <v>3.4057332239288343</v>
      </c>
      <c r="L559" s="1">
        <f t="shared" si="43"/>
        <v>11.599018792572691</v>
      </c>
      <c r="M559" s="30">
        <f t="shared" si="44"/>
        <v>5.1350401576650682E-2</v>
      </c>
    </row>
    <row r="560" spans="7:13" x14ac:dyDescent="0.3">
      <c r="G560" s="43">
        <v>44272</v>
      </c>
      <c r="H560" s="99">
        <v>68.446200000000005</v>
      </c>
      <c r="I560" s="97">
        <f t="shared" si="40"/>
        <v>69.388559901535956</v>
      </c>
      <c r="J560" s="1">
        <f t="shared" si="41"/>
        <v>-0.94235990153595139</v>
      </c>
      <c r="K560" s="1">
        <f t="shared" si="42"/>
        <v>0.94235990153595139</v>
      </c>
      <c r="L560" s="1">
        <f t="shared" si="43"/>
        <v>0.88804218402284796</v>
      </c>
      <c r="M560" s="30">
        <f t="shared" si="44"/>
        <v>1.3767892177154486E-2</v>
      </c>
    </row>
    <row r="561" spans="7:13" x14ac:dyDescent="0.3">
      <c r="G561" s="43">
        <v>44273</v>
      </c>
      <c r="H561" s="99">
        <v>69.2761</v>
      </c>
      <c r="I561" s="97">
        <f t="shared" si="40"/>
        <v>69.294323911382364</v>
      </c>
      <c r="J561" s="1">
        <f t="shared" si="41"/>
        <v>-1.8223911382364122E-2</v>
      </c>
      <c r="K561" s="1">
        <f t="shared" si="42"/>
        <v>1.8223911382364122E-2</v>
      </c>
      <c r="L561" s="1">
        <f t="shared" si="43"/>
        <v>3.3211094607226062E-4</v>
      </c>
      <c r="M561" s="30">
        <f t="shared" si="44"/>
        <v>2.6306202835269481E-4</v>
      </c>
    </row>
    <row r="562" spans="7:13" x14ac:dyDescent="0.3">
      <c r="G562" s="43">
        <v>44274</v>
      </c>
      <c r="H562" s="99">
        <v>69.564400000000006</v>
      </c>
      <c r="I562" s="97">
        <f t="shared" si="40"/>
        <v>69.29250152024413</v>
      </c>
      <c r="J562" s="1">
        <f t="shared" si="41"/>
        <v>0.27189847975587611</v>
      </c>
      <c r="K562" s="1">
        <f t="shared" si="42"/>
        <v>0.27189847975587611</v>
      </c>
      <c r="L562" s="1">
        <f t="shared" si="43"/>
        <v>7.3928783293556566E-2</v>
      </c>
      <c r="M562" s="30">
        <f t="shared" si="44"/>
        <v>3.9085865723829443E-3</v>
      </c>
    </row>
    <row r="563" spans="7:13" x14ac:dyDescent="0.3">
      <c r="G563" s="43">
        <v>44277</v>
      </c>
      <c r="H563" s="99">
        <v>69.730400000000003</v>
      </c>
      <c r="I563" s="97">
        <f t="shared" si="40"/>
        <v>69.319691368219722</v>
      </c>
      <c r="J563" s="1">
        <f t="shared" si="41"/>
        <v>0.41070863178028105</v>
      </c>
      <c r="K563" s="1">
        <f t="shared" si="42"/>
        <v>0.41070863178028105</v>
      </c>
      <c r="L563" s="1">
        <f t="shared" si="43"/>
        <v>0.16868158021883048</v>
      </c>
      <c r="M563" s="30">
        <f t="shared" si="44"/>
        <v>5.8899508934450546E-3</v>
      </c>
    </row>
    <row r="564" spans="7:13" x14ac:dyDescent="0.3">
      <c r="G564" s="43">
        <v>44278</v>
      </c>
      <c r="H564" s="99">
        <v>66.795100000000005</v>
      </c>
      <c r="I564" s="97">
        <f t="shared" si="40"/>
        <v>69.360762231397757</v>
      </c>
      <c r="J564" s="1">
        <f t="shared" si="41"/>
        <v>-2.5656622313977522</v>
      </c>
      <c r="K564" s="1">
        <f t="shared" si="42"/>
        <v>2.5656622313977522</v>
      </c>
      <c r="L564" s="1">
        <f t="shared" si="43"/>
        <v>6.5826226856208931</v>
      </c>
      <c r="M564" s="30">
        <f t="shared" si="44"/>
        <v>3.8410934805064322E-2</v>
      </c>
    </row>
    <row r="565" spans="7:13" x14ac:dyDescent="0.3">
      <c r="G565" s="43">
        <v>44279</v>
      </c>
      <c r="H565" s="99">
        <v>66.969800000000006</v>
      </c>
      <c r="I565" s="97">
        <f t="shared" si="40"/>
        <v>69.104196008257986</v>
      </c>
      <c r="J565" s="1">
        <f t="shared" si="41"/>
        <v>-2.1343960082579798</v>
      </c>
      <c r="K565" s="1">
        <f t="shared" si="42"/>
        <v>2.1343960082579798</v>
      </c>
      <c r="L565" s="1">
        <f t="shared" si="43"/>
        <v>4.5556463200675985</v>
      </c>
      <c r="M565" s="30">
        <f t="shared" si="44"/>
        <v>3.1871022584179433E-2</v>
      </c>
    </row>
    <row r="566" spans="7:13" x14ac:dyDescent="0.3">
      <c r="G566" s="43">
        <v>44280</v>
      </c>
      <c r="H566" s="99">
        <v>68.236599999999996</v>
      </c>
      <c r="I566" s="97">
        <f t="shared" si="40"/>
        <v>68.890756407432193</v>
      </c>
      <c r="J566" s="1">
        <f t="shared" si="41"/>
        <v>-0.65415640743219683</v>
      </c>
      <c r="K566" s="1">
        <f t="shared" si="42"/>
        <v>0.65415640743219683</v>
      </c>
      <c r="L566" s="1">
        <f t="shared" si="43"/>
        <v>0.42792060538459831</v>
      </c>
      <c r="M566" s="30">
        <f t="shared" si="44"/>
        <v>9.5865914689799436E-3</v>
      </c>
    </row>
    <row r="567" spans="7:13" x14ac:dyDescent="0.3">
      <c r="G567" s="43">
        <v>44281</v>
      </c>
      <c r="H567" s="99">
        <v>70.071100000000001</v>
      </c>
      <c r="I567" s="97">
        <f t="shared" si="40"/>
        <v>68.825340766688981</v>
      </c>
      <c r="J567" s="1">
        <f t="shared" si="41"/>
        <v>1.2457592333110199</v>
      </c>
      <c r="K567" s="1">
        <f t="shared" si="42"/>
        <v>1.2457592333110199</v>
      </c>
      <c r="L567" s="1">
        <f t="shared" si="43"/>
        <v>1.5519160673796601</v>
      </c>
      <c r="M567" s="30">
        <f t="shared" si="44"/>
        <v>1.777850259680553E-2</v>
      </c>
    </row>
    <row r="568" spans="7:13" x14ac:dyDescent="0.3">
      <c r="G568" s="43">
        <v>44284</v>
      </c>
      <c r="H568" s="99">
        <v>68.821899999999999</v>
      </c>
      <c r="I568" s="97">
        <f t="shared" si="40"/>
        <v>68.949916690020089</v>
      </c>
      <c r="J568" s="1">
        <f t="shared" si="41"/>
        <v>-0.12801669002008964</v>
      </c>
      <c r="K568" s="1">
        <f t="shared" si="42"/>
        <v>0.12801669002008964</v>
      </c>
      <c r="L568" s="1">
        <f t="shared" si="43"/>
        <v>1.638827292369972E-2</v>
      </c>
      <c r="M568" s="30">
        <f t="shared" si="44"/>
        <v>1.8601156030288273E-3</v>
      </c>
    </row>
    <row r="569" spans="7:13" x14ac:dyDescent="0.3">
      <c r="G569" s="43">
        <v>44285</v>
      </c>
      <c r="H569" s="99">
        <v>70.001199999999997</v>
      </c>
      <c r="I569" s="97">
        <f t="shared" si="40"/>
        <v>68.937115021018073</v>
      </c>
      <c r="J569" s="1">
        <f t="shared" si="41"/>
        <v>1.0640849789819242</v>
      </c>
      <c r="K569" s="1">
        <f t="shared" si="42"/>
        <v>1.0640849789819242</v>
      </c>
      <c r="L569" s="1">
        <f t="shared" si="43"/>
        <v>1.1322768424949621</v>
      </c>
      <c r="M569" s="30">
        <f t="shared" si="44"/>
        <v>1.520095339768353E-2</v>
      </c>
    </row>
    <row r="570" spans="7:13" x14ac:dyDescent="0.3">
      <c r="G570" s="43">
        <v>44286</v>
      </c>
      <c r="H570" s="99">
        <v>69.817800000000005</v>
      </c>
      <c r="I570" s="97">
        <f t="shared" si="40"/>
        <v>69.04352351891626</v>
      </c>
      <c r="J570" s="1">
        <f t="shared" si="41"/>
        <v>0.77427648108374569</v>
      </c>
      <c r="K570" s="1">
        <f t="shared" si="42"/>
        <v>0.77427648108374569</v>
      </c>
      <c r="L570" s="1">
        <f t="shared" si="43"/>
        <v>0.599504069159428</v>
      </c>
      <c r="M570" s="30">
        <f t="shared" si="44"/>
        <v>1.1089958163731106E-2</v>
      </c>
    </row>
    <row r="571" spans="7:13" x14ac:dyDescent="0.3">
      <c r="G571" s="43">
        <v>44287</v>
      </c>
      <c r="H571" s="99">
        <v>69.442099999999996</v>
      </c>
      <c r="I571" s="97">
        <f t="shared" si="40"/>
        <v>69.120951167024629</v>
      </c>
      <c r="J571" s="1">
        <f t="shared" si="41"/>
        <v>0.32114883297536778</v>
      </c>
      <c r="K571" s="1">
        <f t="shared" si="42"/>
        <v>0.32114883297536778</v>
      </c>
      <c r="L571" s="1">
        <f t="shared" si="43"/>
        <v>0.10313657292144067</v>
      </c>
      <c r="M571" s="30">
        <f t="shared" si="44"/>
        <v>4.6246993246944982E-3</v>
      </c>
    </row>
    <row r="572" spans="7:13" x14ac:dyDescent="0.3">
      <c r="G572" s="43">
        <v>44291</v>
      </c>
      <c r="H572" s="99">
        <v>72.604500000000002</v>
      </c>
      <c r="I572" s="97">
        <f t="shared" si="40"/>
        <v>69.153066050322167</v>
      </c>
      <c r="J572" s="1">
        <f t="shared" si="41"/>
        <v>3.4514339496778348</v>
      </c>
      <c r="K572" s="1">
        <f t="shared" si="42"/>
        <v>3.4514339496778348</v>
      </c>
      <c r="L572" s="1">
        <f t="shared" si="43"/>
        <v>11.912396308988738</v>
      </c>
      <c r="M572" s="30">
        <f t="shared" si="44"/>
        <v>4.7537465992849408E-2</v>
      </c>
    </row>
    <row r="573" spans="7:13" x14ac:dyDescent="0.3">
      <c r="G573" s="43">
        <v>44292</v>
      </c>
      <c r="H573" s="99">
        <v>73.102500000000006</v>
      </c>
      <c r="I573" s="97">
        <f t="shared" si="40"/>
        <v>69.498209445289959</v>
      </c>
      <c r="J573" s="1">
        <f t="shared" si="41"/>
        <v>3.6042905547100474</v>
      </c>
      <c r="K573" s="1">
        <f t="shared" si="42"/>
        <v>3.6042905547100474</v>
      </c>
      <c r="L573" s="1">
        <f t="shared" si="43"/>
        <v>12.990910402772062</v>
      </c>
      <c r="M573" s="30">
        <f t="shared" si="44"/>
        <v>4.9304614133716999E-2</v>
      </c>
    </row>
    <row r="574" spans="7:13" x14ac:dyDescent="0.3">
      <c r="G574" s="43">
        <v>44293</v>
      </c>
      <c r="H574" s="99">
        <v>73.364599999999996</v>
      </c>
      <c r="I574" s="97">
        <f t="shared" si="40"/>
        <v>69.858638500760961</v>
      </c>
      <c r="J574" s="1">
        <f t="shared" si="41"/>
        <v>3.5059614992390351</v>
      </c>
      <c r="K574" s="1">
        <f t="shared" si="42"/>
        <v>3.5059614992390351</v>
      </c>
      <c r="L574" s="1">
        <f t="shared" si="43"/>
        <v>12.291766034146423</v>
      </c>
      <c r="M574" s="30">
        <f t="shared" si="44"/>
        <v>4.7788190751929888E-2</v>
      </c>
    </row>
    <row r="575" spans="7:13" x14ac:dyDescent="0.3">
      <c r="G575" s="43">
        <v>44294</v>
      </c>
      <c r="H575" s="99">
        <v>72.604500000000002</v>
      </c>
      <c r="I575" s="97">
        <f t="shared" si="40"/>
        <v>70.209234650684863</v>
      </c>
      <c r="J575" s="1">
        <f t="shared" si="41"/>
        <v>2.3952653493151388</v>
      </c>
      <c r="K575" s="1">
        <f t="shared" si="42"/>
        <v>2.3952653493151388</v>
      </c>
      <c r="L575" s="1">
        <f t="shared" si="43"/>
        <v>5.7372960936297739</v>
      </c>
      <c r="M575" s="30">
        <f t="shared" si="44"/>
        <v>3.2990590794167565E-2</v>
      </c>
    </row>
    <row r="576" spans="7:13" x14ac:dyDescent="0.3">
      <c r="G576" s="43">
        <v>44295</v>
      </c>
      <c r="H576" s="99">
        <v>74.203199999999995</v>
      </c>
      <c r="I576" s="97">
        <f t="shared" si="40"/>
        <v>70.448761185616377</v>
      </c>
      <c r="J576" s="1">
        <f t="shared" si="41"/>
        <v>3.7544388143836187</v>
      </c>
      <c r="K576" s="1">
        <f t="shared" si="42"/>
        <v>3.7544388143836187</v>
      </c>
      <c r="L576" s="1">
        <f t="shared" si="43"/>
        <v>14.095810810950272</v>
      </c>
      <c r="M576" s="30">
        <f t="shared" si="44"/>
        <v>5.0596723785276361E-2</v>
      </c>
    </row>
    <row r="577" spans="7:13" x14ac:dyDescent="0.3">
      <c r="G577" s="43">
        <v>44298</v>
      </c>
      <c r="H577" s="99">
        <v>74.605099999999993</v>
      </c>
      <c r="I577" s="97">
        <f t="shared" si="40"/>
        <v>70.824205067054734</v>
      </c>
      <c r="J577" s="1">
        <f t="shared" si="41"/>
        <v>3.7808949329452588</v>
      </c>
      <c r="K577" s="1">
        <f t="shared" si="42"/>
        <v>3.7808949329452588</v>
      </c>
      <c r="L577" s="1">
        <f t="shared" si="43"/>
        <v>14.295166493971132</v>
      </c>
      <c r="M577" s="30">
        <f t="shared" si="44"/>
        <v>5.0678773072420774E-2</v>
      </c>
    </row>
    <row r="578" spans="7:13" x14ac:dyDescent="0.3">
      <c r="G578" s="43">
        <v>44299</v>
      </c>
      <c r="H578" s="99">
        <v>73.2423</v>
      </c>
      <c r="I578" s="97">
        <f t="shared" si="40"/>
        <v>71.202294560349259</v>
      </c>
      <c r="J578" s="1">
        <f t="shared" si="41"/>
        <v>2.0400054396507414</v>
      </c>
      <c r="K578" s="1">
        <f t="shared" si="42"/>
        <v>2.0400054396507414</v>
      </c>
      <c r="L578" s="1">
        <f t="shared" si="43"/>
        <v>4.1616221938046145</v>
      </c>
      <c r="M578" s="30">
        <f t="shared" si="44"/>
        <v>2.7852831487415627E-2</v>
      </c>
    </row>
    <row r="579" spans="7:13" x14ac:dyDescent="0.3">
      <c r="G579" s="43">
        <v>44300</v>
      </c>
      <c r="H579" s="99">
        <v>73.364599999999996</v>
      </c>
      <c r="I579" s="97">
        <f t="shared" si="40"/>
        <v>71.406295104314339</v>
      </c>
      <c r="J579" s="1">
        <f t="shared" si="41"/>
        <v>1.9583048956856572</v>
      </c>
      <c r="K579" s="1">
        <f t="shared" si="42"/>
        <v>1.9583048956856572</v>
      </c>
      <c r="L579" s="1">
        <f t="shared" si="43"/>
        <v>3.834958064466413</v>
      </c>
      <c r="M579" s="30">
        <f t="shared" si="44"/>
        <v>2.6692776839043045E-2</v>
      </c>
    </row>
    <row r="580" spans="7:13" x14ac:dyDescent="0.3">
      <c r="G580" s="43">
        <v>44301</v>
      </c>
      <c r="H580" s="99">
        <v>73.390799999999999</v>
      </c>
      <c r="I580" s="97">
        <f t="shared" si="40"/>
        <v>71.602125593882903</v>
      </c>
      <c r="J580" s="1">
        <f t="shared" si="41"/>
        <v>1.7886744061170958</v>
      </c>
      <c r="K580" s="1">
        <f t="shared" si="42"/>
        <v>1.7886744061170958</v>
      </c>
      <c r="L580" s="1">
        <f t="shared" si="43"/>
        <v>3.1993561310983454</v>
      </c>
      <c r="M580" s="30">
        <f t="shared" si="44"/>
        <v>2.4371915909311464E-2</v>
      </c>
    </row>
    <row r="581" spans="7:13" x14ac:dyDescent="0.3">
      <c r="G581" s="43">
        <v>44302</v>
      </c>
      <c r="H581" s="99">
        <v>74.028499999999994</v>
      </c>
      <c r="I581" s="97">
        <f t="shared" si="40"/>
        <v>71.780993034494614</v>
      </c>
      <c r="J581" s="1">
        <f t="shared" si="41"/>
        <v>2.2475069655053801</v>
      </c>
      <c r="K581" s="1">
        <f t="shared" si="42"/>
        <v>2.2475069655053801</v>
      </c>
      <c r="L581" s="1">
        <f t="shared" si="43"/>
        <v>5.0512875599952016</v>
      </c>
      <c r="M581" s="30">
        <f t="shared" si="44"/>
        <v>3.036002303849707E-2</v>
      </c>
    </row>
    <row r="582" spans="7:13" x14ac:dyDescent="0.3">
      <c r="G582" s="43">
        <v>44305</v>
      </c>
      <c r="H582" s="99">
        <v>73.364599999999996</v>
      </c>
      <c r="I582" s="97">
        <f t="shared" ref="I582:I645" si="45">alpha*H581+(1-alpha)*I581</f>
        <v>72.005743731045158</v>
      </c>
      <c r="J582" s="1">
        <f t="shared" ref="J582:J645" si="46">H582-I582</f>
        <v>1.3588562689548382</v>
      </c>
      <c r="K582" s="1">
        <f t="shared" ref="K582:K645" si="47">ABS(J582)</f>
        <v>1.3588562689548382</v>
      </c>
      <c r="L582" s="1">
        <f t="shared" ref="L582:L645" si="48">J582^2</f>
        <v>1.8464903596778637</v>
      </c>
      <c r="M582" s="30">
        <f t="shared" ref="M582:M645" si="49">K582/H582</f>
        <v>1.8521961122323821E-2</v>
      </c>
    </row>
    <row r="583" spans="7:13" x14ac:dyDescent="0.3">
      <c r="G583" s="43">
        <v>44306</v>
      </c>
      <c r="H583" s="99">
        <v>73.862499999999997</v>
      </c>
      <c r="I583" s="97">
        <f t="shared" si="45"/>
        <v>72.141629357940644</v>
      </c>
      <c r="J583" s="1">
        <f t="shared" si="46"/>
        <v>1.7208706420593529</v>
      </c>
      <c r="K583" s="1">
        <f t="shared" si="47"/>
        <v>1.7208706420593529</v>
      </c>
      <c r="L583" s="1">
        <f t="shared" si="48"/>
        <v>2.9613957667017696</v>
      </c>
      <c r="M583" s="30">
        <f t="shared" si="49"/>
        <v>2.3298299435564097E-2</v>
      </c>
    </row>
    <row r="584" spans="7:13" x14ac:dyDescent="0.3">
      <c r="G584" s="43">
        <v>44307</v>
      </c>
      <c r="H584" s="99">
        <v>76.002799999999993</v>
      </c>
      <c r="I584" s="97">
        <f t="shared" si="45"/>
        <v>72.313716422146584</v>
      </c>
      <c r="J584" s="1">
        <f t="shared" si="46"/>
        <v>3.6890835778534097</v>
      </c>
      <c r="K584" s="1">
        <f t="shared" si="47"/>
        <v>3.6890835778534097</v>
      </c>
      <c r="L584" s="1">
        <f t="shared" si="48"/>
        <v>13.609337644387715</v>
      </c>
      <c r="M584" s="30">
        <f t="shared" si="49"/>
        <v>4.8538785121777221E-2</v>
      </c>
    </row>
    <row r="585" spans="7:13" x14ac:dyDescent="0.3">
      <c r="G585" s="43">
        <v>44308</v>
      </c>
      <c r="H585" s="99">
        <v>75.469899999999996</v>
      </c>
      <c r="I585" s="97">
        <f t="shared" si="45"/>
        <v>72.682624779931928</v>
      </c>
      <c r="J585" s="1">
        <f t="shared" si="46"/>
        <v>2.7872752200680679</v>
      </c>
      <c r="K585" s="1">
        <f t="shared" si="47"/>
        <v>2.7872752200680679</v>
      </c>
      <c r="L585" s="1">
        <f t="shared" si="48"/>
        <v>7.7689031524054961</v>
      </c>
      <c r="M585" s="30">
        <f t="shared" si="49"/>
        <v>3.6932276577391357E-2</v>
      </c>
    </row>
    <row r="586" spans="7:13" x14ac:dyDescent="0.3">
      <c r="G586" s="43">
        <v>44309</v>
      </c>
      <c r="H586" s="99">
        <v>77.208399999999997</v>
      </c>
      <c r="I586" s="97">
        <f t="shared" si="45"/>
        <v>72.961352301938732</v>
      </c>
      <c r="J586" s="1">
        <f t="shared" si="46"/>
        <v>4.2470476980612659</v>
      </c>
      <c r="K586" s="1">
        <f t="shared" si="47"/>
        <v>4.2470476980612659</v>
      </c>
      <c r="L586" s="1">
        <f t="shared" si="48"/>
        <v>18.037414149607496</v>
      </c>
      <c r="M586" s="30">
        <f t="shared" si="49"/>
        <v>5.5007585937038792E-2</v>
      </c>
    </row>
    <row r="587" spans="7:13" x14ac:dyDescent="0.3">
      <c r="G587" s="43">
        <v>44312</v>
      </c>
      <c r="H587" s="99">
        <v>76.701700000000002</v>
      </c>
      <c r="I587" s="97">
        <f t="shared" si="45"/>
        <v>73.386057071744858</v>
      </c>
      <c r="J587" s="1">
        <f t="shared" si="46"/>
        <v>3.3156429282551443</v>
      </c>
      <c r="K587" s="1">
        <f t="shared" si="47"/>
        <v>3.3156429282551443</v>
      </c>
      <c r="L587" s="1">
        <f t="shared" si="48"/>
        <v>10.993488027688349</v>
      </c>
      <c r="M587" s="30">
        <f t="shared" si="49"/>
        <v>4.3227763247165894E-2</v>
      </c>
    </row>
    <row r="588" spans="7:13" x14ac:dyDescent="0.3">
      <c r="G588" s="43">
        <v>44313</v>
      </c>
      <c r="H588" s="99">
        <v>77.872299999999996</v>
      </c>
      <c r="I588" s="97">
        <f t="shared" si="45"/>
        <v>73.717621364570377</v>
      </c>
      <c r="J588" s="1">
        <f t="shared" si="46"/>
        <v>4.1546786354296188</v>
      </c>
      <c r="K588" s="1">
        <f t="shared" si="47"/>
        <v>4.1546786354296188</v>
      </c>
      <c r="L588" s="1">
        <f t="shared" si="48"/>
        <v>17.261354563695321</v>
      </c>
      <c r="M588" s="30">
        <f t="shared" si="49"/>
        <v>5.3352458260891474E-2</v>
      </c>
    </row>
    <row r="589" spans="7:13" x14ac:dyDescent="0.3">
      <c r="G589" s="43">
        <v>44314</v>
      </c>
      <c r="H589" s="99">
        <v>78.029600000000002</v>
      </c>
      <c r="I589" s="97">
        <f t="shared" si="45"/>
        <v>74.133089228113334</v>
      </c>
      <c r="J589" s="1">
        <f t="shared" si="46"/>
        <v>3.8965107718866676</v>
      </c>
      <c r="K589" s="1">
        <f t="shared" si="47"/>
        <v>3.8965107718866676</v>
      </c>
      <c r="L589" s="1">
        <f t="shared" si="48"/>
        <v>15.182796195428834</v>
      </c>
      <c r="M589" s="30">
        <f t="shared" si="49"/>
        <v>4.9936316114483063E-2</v>
      </c>
    </row>
    <row r="590" spans="7:13" x14ac:dyDescent="0.3">
      <c r="G590" s="43">
        <v>44315</v>
      </c>
      <c r="H590" s="99">
        <v>77.566599999999994</v>
      </c>
      <c r="I590" s="97">
        <f t="shared" si="45"/>
        <v>74.522740305302008</v>
      </c>
      <c r="J590" s="1">
        <f t="shared" si="46"/>
        <v>3.0438596946979857</v>
      </c>
      <c r="K590" s="1">
        <f t="shared" si="47"/>
        <v>3.0438596946979857</v>
      </c>
      <c r="L590" s="1">
        <f t="shared" si="48"/>
        <v>9.2650818410069142</v>
      </c>
      <c r="M590" s="30">
        <f t="shared" si="49"/>
        <v>3.9241886259008207E-2</v>
      </c>
    </row>
    <row r="591" spans="7:13" x14ac:dyDescent="0.3">
      <c r="G591" s="43">
        <v>44316</v>
      </c>
      <c r="H591" s="99">
        <v>76.579400000000007</v>
      </c>
      <c r="I591" s="97">
        <f t="shared" si="45"/>
        <v>74.8271262747718</v>
      </c>
      <c r="J591" s="1">
        <f t="shared" si="46"/>
        <v>1.752273725228207</v>
      </c>
      <c r="K591" s="1">
        <f t="shared" si="47"/>
        <v>1.752273725228207</v>
      </c>
      <c r="L591" s="1">
        <f t="shared" si="48"/>
        <v>3.0704632081251377</v>
      </c>
      <c r="M591" s="30">
        <f t="shared" si="49"/>
        <v>2.2881789687934442E-2</v>
      </c>
    </row>
    <row r="592" spans="7:13" x14ac:dyDescent="0.3">
      <c r="G592" s="43">
        <v>44319</v>
      </c>
      <c r="H592" s="99">
        <v>78.475099999999998</v>
      </c>
      <c r="I592" s="97">
        <f t="shared" si="45"/>
        <v>75.002353647294612</v>
      </c>
      <c r="J592" s="1">
        <f t="shared" si="46"/>
        <v>3.4727463527053857</v>
      </c>
      <c r="K592" s="1">
        <f t="shared" si="47"/>
        <v>3.4727463527053857</v>
      </c>
      <c r="L592" s="1">
        <f t="shared" si="48"/>
        <v>12.059967230228558</v>
      </c>
      <c r="M592" s="30">
        <f t="shared" si="49"/>
        <v>4.4252843930181494E-2</v>
      </c>
    </row>
    <row r="593" spans="7:13" x14ac:dyDescent="0.3">
      <c r="G593" s="43">
        <v>44320</v>
      </c>
      <c r="H593" s="99">
        <v>78.667299999999997</v>
      </c>
      <c r="I593" s="97">
        <f t="shared" si="45"/>
        <v>75.349628282565149</v>
      </c>
      <c r="J593" s="1">
        <f t="shared" si="46"/>
        <v>3.3176717174348482</v>
      </c>
      <c r="K593" s="1">
        <f t="shared" si="47"/>
        <v>3.3176717174348482</v>
      </c>
      <c r="L593" s="1">
        <f t="shared" si="48"/>
        <v>11.006945624667095</v>
      </c>
      <c r="M593" s="30">
        <f t="shared" si="49"/>
        <v>4.2173453486198817E-2</v>
      </c>
    </row>
    <row r="594" spans="7:13" x14ac:dyDescent="0.3">
      <c r="G594" s="43">
        <v>44321</v>
      </c>
      <c r="H594" s="99">
        <v>77.330699999999993</v>
      </c>
      <c r="I594" s="97">
        <f t="shared" si="45"/>
        <v>75.681395454308642</v>
      </c>
      <c r="J594" s="1">
        <f t="shared" si="46"/>
        <v>1.6493045456913507</v>
      </c>
      <c r="K594" s="1">
        <f t="shared" si="47"/>
        <v>1.6493045456913507</v>
      </c>
      <c r="L594" s="1">
        <f t="shared" si="48"/>
        <v>2.7202054844381527</v>
      </c>
      <c r="M594" s="30">
        <f t="shared" si="49"/>
        <v>2.1327940206041725E-2</v>
      </c>
    </row>
    <row r="595" spans="7:13" x14ac:dyDescent="0.3">
      <c r="G595" s="43">
        <v>44322</v>
      </c>
      <c r="H595" s="99">
        <v>77.985900000000001</v>
      </c>
      <c r="I595" s="97">
        <f t="shared" si="45"/>
        <v>75.846325908877773</v>
      </c>
      <c r="J595" s="1">
        <f t="shared" si="46"/>
        <v>2.1395740911222276</v>
      </c>
      <c r="K595" s="1">
        <f t="shared" si="47"/>
        <v>2.1395740911222276</v>
      </c>
      <c r="L595" s="1">
        <f t="shared" si="48"/>
        <v>4.5777772914015067</v>
      </c>
      <c r="M595" s="30">
        <f t="shared" si="49"/>
        <v>2.7435396541198184E-2</v>
      </c>
    </row>
    <row r="596" spans="7:13" x14ac:dyDescent="0.3">
      <c r="G596" s="43">
        <v>44323</v>
      </c>
      <c r="H596" s="99">
        <v>78.518799999999999</v>
      </c>
      <c r="I596" s="97">
        <f t="shared" si="45"/>
        <v>76.060283317989999</v>
      </c>
      <c r="J596" s="1">
        <f t="shared" si="46"/>
        <v>2.45851668201</v>
      </c>
      <c r="K596" s="1">
        <f t="shared" si="47"/>
        <v>2.45851668201</v>
      </c>
      <c r="L596" s="1">
        <f t="shared" si="48"/>
        <v>6.0443042757214593</v>
      </c>
      <c r="M596" s="30">
        <f t="shared" si="49"/>
        <v>3.131118511757694E-2</v>
      </c>
    </row>
    <row r="597" spans="7:13" x14ac:dyDescent="0.3">
      <c r="G597" s="43">
        <v>44326</v>
      </c>
      <c r="H597" s="99">
        <v>75.950400000000002</v>
      </c>
      <c r="I597" s="97">
        <f t="shared" si="45"/>
        <v>76.306134986190997</v>
      </c>
      <c r="J597" s="1">
        <f t="shared" si="46"/>
        <v>-0.35573498619099553</v>
      </c>
      <c r="K597" s="1">
        <f t="shared" si="47"/>
        <v>0.35573498619099553</v>
      </c>
      <c r="L597" s="1">
        <f t="shared" si="48"/>
        <v>0.12654738040030777</v>
      </c>
      <c r="M597" s="30">
        <f t="shared" si="49"/>
        <v>4.6837802854362261E-3</v>
      </c>
    </row>
    <row r="598" spans="7:13" x14ac:dyDescent="0.3">
      <c r="G598" s="43">
        <v>44327</v>
      </c>
      <c r="H598" s="99">
        <v>74.517700000000005</v>
      </c>
      <c r="I598" s="97">
        <f t="shared" si="45"/>
        <v>76.270561487571896</v>
      </c>
      <c r="J598" s="1">
        <f t="shared" si="46"/>
        <v>-1.7528614875718915</v>
      </c>
      <c r="K598" s="1">
        <f t="shared" si="47"/>
        <v>1.7528614875718915</v>
      </c>
      <c r="L598" s="1">
        <f t="shared" si="48"/>
        <v>3.0725233946127446</v>
      </c>
      <c r="M598" s="30">
        <f t="shared" si="49"/>
        <v>2.3522753487720253E-2</v>
      </c>
    </row>
    <row r="599" spans="7:13" x14ac:dyDescent="0.3">
      <c r="G599" s="43">
        <v>44328</v>
      </c>
      <c r="H599" s="99">
        <v>73.067599999999999</v>
      </c>
      <c r="I599" s="97">
        <f t="shared" si="45"/>
        <v>76.095275338814702</v>
      </c>
      <c r="J599" s="1">
        <f t="shared" si="46"/>
        <v>-3.0276753388147029</v>
      </c>
      <c r="K599" s="1">
        <f t="shared" si="47"/>
        <v>3.0276753388147029</v>
      </c>
      <c r="L599" s="1">
        <f t="shared" si="48"/>
        <v>9.1668179572667263</v>
      </c>
      <c r="M599" s="30">
        <f t="shared" si="49"/>
        <v>4.143663318371895E-2</v>
      </c>
    </row>
    <row r="600" spans="7:13" x14ac:dyDescent="0.3">
      <c r="G600" s="43">
        <v>44329</v>
      </c>
      <c r="H600" s="99">
        <v>73.408199999999994</v>
      </c>
      <c r="I600" s="97">
        <f t="shared" si="45"/>
        <v>75.792507804933237</v>
      </c>
      <c r="J600" s="1">
        <f t="shared" si="46"/>
        <v>-2.3843078049332433</v>
      </c>
      <c r="K600" s="1">
        <f t="shared" si="47"/>
        <v>2.3843078049332433</v>
      </c>
      <c r="L600" s="1">
        <f t="shared" si="48"/>
        <v>5.6849237086655808</v>
      </c>
      <c r="M600" s="30">
        <f t="shared" si="49"/>
        <v>3.248012899012976E-2</v>
      </c>
    </row>
    <row r="601" spans="7:13" x14ac:dyDescent="0.3">
      <c r="G601" s="43">
        <v>44330</v>
      </c>
      <c r="H601" s="99">
        <v>74.64</v>
      </c>
      <c r="I601" s="97">
        <f t="shared" si="45"/>
        <v>75.554077024439906</v>
      </c>
      <c r="J601" s="1">
        <f t="shared" si="46"/>
        <v>-0.91407702443990502</v>
      </c>
      <c r="K601" s="1">
        <f t="shared" si="47"/>
        <v>0.91407702443990502</v>
      </c>
      <c r="L601" s="1">
        <f t="shared" si="48"/>
        <v>0.83553680660891072</v>
      </c>
      <c r="M601" s="30">
        <f t="shared" si="49"/>
        <v>1.2246476747587151E-2</v>
      </c>
    </row>
    <row r="602" spans="7:13" x14ac:dyDescent="0.3">
      <c r="G602" s="43">
        <v>44333</v>
      </c>
      <c r="H602" s="99">
        <v>75.697100000000006</v>
      </c>
      <c r="I602" s="97">
        <f t="shared" si="45"/>
        <v>75.462669321995918</v>
      </c>
      <c r="J602" s="1">
        <f t="shared" si="46"/>
        <v>0.23443067800408812</v>
      </c>
      <c r="K602" s="1">
        <f t="shared" si="47"/>
        <v>0.23443067800408812</v>
      </c>
      <c r="L602" s="1">
        <f t="shared" si="48"/>
        <v>5.4957742789456449E-2</v>
      </c>
      <c r="M602" s="30">
        <f t="shared" si="49"/>
        <v>3.0969571886385093E-3</v>
      </c>
    </row>
    <row r="603" spans="7:13" x14ac:dyDescent="0.3">
      <c r="G603" s="43">
        <v>44334</v>
      </c>
      <c r="H603" s="99">
        <v>75.566000000000003</v>
      </c>
      <c r="I603" s="97">
        <f t="shared" si="45"/>
        <v>75.486112389796332</v>
      </c>
      <c r="J603" s="1">
        <f t="shared" si="46"/>
        <v>7.9887610203670079E-2</v>
      </c>
      <c r="K603" s="1">
        <f t="shared" si="47"/>
        <v>7.9887610203670079E-2</v>
      </c>
      <c r="L603" s="1">
        <f t="shared" si="48"/>
        <v>6.382030264053532E-3</v>
      </c>
      <c r="M603" s="30">
        <f t="shared" si="49"/>
        <v>1.0571898764480067E-3</v>
      </c>
    </row>
    <row r="604" spans="7:13" x14ac:dyDescent="0.3">
      <c r="G604" s="43">
        <v>44335</v>
      </c>
      <c r="H604" s="99">
        <v>73.993600000000001</v>
      </c>
      <c r="I604" s="97">
        <f t="shared" si="45"/>
        <v>75.494101150816704</v>
      </c>
      <c r="J604" s="1">
        <f t="shared" si="46"/>
        <v>-1.500501150816703</v>
      </c>
      <c r="K604" s="1">
        <f t="shared" si="47"/>
        <v>1.500501150816703</v>
      </c>
      <c r="L604" s="1">
        <f t="shared" si="48"/>
        <v>2.2515037036022498</v>
      </c>
      <c r="M604" s="30">
        <f t="shared" si="49"/>
        <v>2.0278796420456675E-2</v>
      </c>
    </row>
    <row r="605" spans="7:13" x14ac:dyDescent="0.3">
      <c r="G605" s="43">
        <v>44336</v>
      </c>
      <c r="H605" s="99">
        <v>74.098399999999998</v>
      </c>
      <c r="I605" s="97">
        <f t="shared" si="45"/>
        <v>75.344051035735035</v>
      </c>
      <c r="J605" s="1">
        <f t="shared" si="46"/>
        <v>-1.2456510357350368</v>
      </c>
      <c r="K605" s="1">
        <f t="shared" si="47"/>
        <v>1.2456510357350368</v>
      </c>
      <c r="L605" s="1">
        <f t="shared" si="48"/>
        <v>1.5516465028277699</v>
      </c>
      <c r="M605" s="30">
        <f t="shared" si="49"/>
        <v>1.6810768326104703E-2</v>
      </c>
    </row>
    <row r="606" spans="7:13" x14ac:dyDescent="0.3">
      <c r="G606" s="43">
        <v>44337</v>
      </c>
      <c r="H606" s="99">
        <v>67.476500000000001</v>
      </c>
      <c r="I606" s="97">
        <f t="shared" si="45"/>
        <v>75.219485932161533</v>
      </c>
      <c r="J606" s="1">
        <f t="shared" si="46"/>
        <v>-7.7429859321615311</v>
      </c>
      <c r="K606" s="1">
        <f t="shared" si="47"/>
        <v>7.7429859321615311</v>
      </c>
      <c r="L606" s="1">
        <f t="shared" si="48"/>
        <v>59.953831145651371</v>
      </c>
      <c r="M606" s="30">
        <f t="shared" si="49"/>
        <v>0.11475085299565821</v>
      </c>
    </row>
    <row r="607" spans="7:13" x14ac:dyDescent="0.3">
      <c r="G607" s="43">
        <v>44340</v>
      </c>
      <c r="H607" s="99">
        <v>66.926199999999994</v>
      </c>
      <c r="I607" s="97">
        <f t="shared" si="45"/>
        <v>74.445187338945374</v>
      </c>
      <c r="J607" s="1">
        <f t="shared" si="46"/>
        <v>-7.5189873389453794</v>
      </c>
      <c r="K607" s="1">
        <f t="shared" si="47"/>
        <v>7.5189873389453794</v>
      </c>
      <c r="L607" s="1">
        <f t="shared" si="48"/>
        <v>56.535170603220919</v>
      </c>
      <c r="M607" s="30">
        <f t="shared" si="49"/>
        <v>0.11234744149444284</v>
      </c>
    </row>
    <row r="608" spans="7:13" x14ac:dyDescent="0.3">
      <c r="G608" s="43">
        <v>44341</v>
      </c>
      <c r="H608" s="99">
        <v>68.289000000000001</v>
      </c>
      <c r="I608" s="97">
        <f t="shared" si="45"/>
        <v>73.693288605050839</v>
      </c>
      <c r="J608" s="1">
        <f t="shared" si="46"/>
        <v>-5.4042886050508372</v>
      </c>
      <c r="K608" s="1">
        <f t="shared" si="47"/>
        <v>5.4042886050508372</v>
      </c>
      <c r="L608" s="1">
        <f t="shared" si="48"/>
        <v>29.206335326682325</v>
      </c>
      <c r="M608" s="30">
        <f t="shared" si="49"/>
        <v>7.9138493828447287E-2</v>
      </c>
    </row>
    <row r="609" spans="7:13" x14ac:dyDescent="0.3">
      <c r="G609" s="43">
        <v>44342</v>
      </c>
      <c r="H609" s="99">
        <v>69.206299999999999</v>
      </c>
      <c r="I609" s="97">
        <f t="shared" si="45"/>
        <v>73.152859744545765</v>
      </c>
      <c r="J609" s="1">
        <f t="shared" si="46"/>
        <v>-3.9465597445457661</v>
      </c>
      <c r="K609" s="1">
        <f t="shared" si="47"/>
        <v>3.9465597445457661</v>
      </c>
      <c r="L609" s="1">
        <f t="shared" si="48"/>
        <v>15.575333817269142</v>
      </c>
      <c r="M609" s="30">
        <f t="shared" si="49"/>
        <v>5.7026018506201981E-2</v>
      </c>
    </row>
    <row r="610" spans="7:13" x14ac:dyDescent="0.3">
      <c r="G610" s="43">
        <v>44343</v>
      </c>
      <c r="H610" s="99">
        <v>69.538200000000003</v>
      </c>
      <c r="I610" s="97">
        <f t="shared" si="45"/>
        <v>72.7582037700912</v>
      </c>
      <c r="J610" s="1">
        <f t="shared" si="46"/>
        <v>-3.2200037700911963</v>
      </c>
      <c r="K610" s="1">
        <f t="shared" si="47"/>
        <v>3.2200037700911963</v>
      </c>
      <c r="L610" s="1">
        <f t="shared" si="48"/>
        <v>10.368424279401518</v>
      </c>
      <c r="M610" s="30">
        <f t="shared" si="49"/>
        <v>4.6305538108423805E-2</v>
      </c>
    </row>
    <row r="611" spans="7:13" x14ac:dyDescent="0.3">
      <c r="G611" s="43">
        <v>44344</v>
      </c>
      <c r="H611" s="99">
        <v>69.643100000000004</v>
      </c>
      <c r="I611" s="97">
        <f t="shared" si="45"/>
        <v>72.436203393082081</v>
      </c>
      <c r="J611" s="1">
        <f t="shared" si="46"/>
        <v>-2.7931033930820774</v>
      </c>
      <c r="K611" s="1">
        <f t="shared" si="47"/>
        <v>2.7931033930820774</v>
      </c>
      <c r="L611" s="1">
        <f t="shared" si="48"/>
        <v>7.8014265644466141</v>
      </c>
      <c r="M611" s="30">
        <f t="shared" si="49"/>
        <v>4.010596014654829E-2</v>
      </c>
    </row>
    <row r="612" spans="7:13" x14ac:dyDescent="0.3">
      <c r="G612" s="43">
        <v>44348</v>
      </c>
      <c r="H612" s="99">
        <v>69.7654</v>
      </c>
      <c r="I612" s="97">
        <f t="shared" si="45"/>
        <v>72.156893053773871</v>
      </c>
      <c r="J612" s="1">
        <f t="shared" si="46"/>
        <v>-2.3914930537738712</v>
      </c>
      <c r="K612" s="1">
        <f t="shared" si="47"/>
        <v>2.3914930537738712</v>
      </c>
      <c r="L612" s="1">
        <f t="shared" si="48"/>
        <v>5.7192390262486761</v>
      </c>
      <c r="M612" s="30">
        <f t="shared" si="49"/>
        <v>3.4279070338217386E-2</v>
      </c>
    </row>
    <row r="613" spans="7:13" x14ac:dyDescent="0.3">
      <c r="G613" s="43">
        <v>44349</v>
      </c>
      <c r="H613" s="99">
        <v>69.188800000000001</v>
      </c>
      <c r="I613" s="97">
        <f t="shared" si="45"/>
        <v>71.917743748396489</v>
      </c>
      <c r="J613" s="1">
        <f t="shared" si="46"/>
        <v>-2.7289437483964889</v>
      </c>
      <c r="K613" s="1">
        <f t="shared" si="47"/>
        <v>2.7289437483964889</v>
      </c>
      <c r="L613" s="1">
        <f t="shared" si="48"/>
        <v>7.4471339819122795</v>
      </c>
      <c r="M613" s="30">
        <f t="shared" si="49"/>
        <v>3.9441986974719734E-2</v>
      </c>
    </row>
    <row r="614" spans="7:13" x14ac:dyDescent="0.3">
      <c r="G614" s="43">
        <v>44350</v>
      </c>
      <c r="H614" s="99">
        <v>69.258700000000005</v>
      </c>
      <c r="I614" s="97">
        <f t="shared" si="45"/>
        <v>71.644849373556838</v>
      </c>
      <c r="J614" s="1">
        <f t="shared" si="46"/>
        <v>-2.3861493735568331</v>
      </c>
      <c r="K614" s="1">
        <f t="shared" si="47"/>
        <v>2.3861493735568331</v>
      </c>
      <c r="L614" s="1">
        <f t="shared" si="48"/>
        <v>5.6937088329256671</v>
      </c>
      <c r="M614" s="30">
        <f t="shared" si="49"/>
        <v>3.4452702311144057E-2</v>
      </c>
    </row>
    <row r="615" spans="7:13" x14ac:dyDescent="0.3">
      <c r="G615" s="43">
        <v>44351</v>
      </c>
      <c r="H615" s="99">
        <v>69.040300000000002</v>
      </c>
      <c r="I615" s="97">
        <f t="shared" si="45"/>
        <v>71.40623443620116</v>
      </c>
      <c r="J615" s="1">
        <f t="shared" si="46"/>
        <v>-2.3659344362011581</v>
      </c>
      <c r="K615" s="1">
        <f t="shared" si="47"/>
        <v>2.3659344362011581</v>
      </c>
      <c r="L615" s="1">
        <f t="shared" si="48"/>
        <v>5.5976457564024917</v>
      </c>
      <c r="M615" s="30">
        <f t="shared" si="49"/>
        <v>3.4268889854203385E-2</v>
      </c>
    </row>
    <row r="616" spans="7:13" x14ac:dyDescent="0.3">
      <c r="G616" s="43">
        <v>44354</v>
      </c>
      <c r="H616" s="99">
        <v>69.249899999999997</v>
      </c>
      <c r="I616" s="97">
        <f t="shared" si="45"/>
        <v>71.169640992581051</v>
      </c>
      <c r="J616" s="1">
        <f t="shared" si="46"/>
        <v>-1.9197409925810547</v>
      </c>
      <c r="K616" s="1">
        <f t="shared" si="47"/>
        <v>1.9197409925810547</v>
      </c>
      <c r="L616" s="1">
        <f t="shared" si="48"/>
        <v>3.6854054785960932</v>
      </c>
      <c r="M616" s="30">
        <f t="shared" si="49"/>
        <v>2.7721931621288332E-2</v>
      </c>
    </row>
    <row r="617" spans="7:13" x14ac:dyDescent="0.3">
      <c r="G617" s="43">
        <v>44355</v>
      </c>
      <c r="H617" s="99">
        <v>69.686700000000002</v>
      </c>
      <c r="I617" s="97">
        <f t="shared" si="45"/>
        <v>70.977666893322947</v>
      </c>
      <c r="J617" s="1">
        <f t="shared" si="46"/>
        <v>-1.2909668933229455</v>
      </c>
      <c r="K617" s="1">
        <f t="shared" si="47"/>
        <v>1.2909668933229455</v>
      </c>
      <c r="L617" s="1">
        <f t="shared" si="48"/>
        <v>1.6665955196558973</v>
      </c>
      <c r="M617" s="30">
        <f t="shared" si="49"/>
        <v>1.852529813182351E-2</v>
      </c>
    </row>
    <row r="618" spans="7:13" x14ac:dyDescent="0.3">
      <c r="G618" s="43">
        <v>44356</v>
      </c>
      <c r="H618" s="99">
        <v>68.965999999999994</v>
      </c>
      <c r="I618" s="97">
        <f t="shared" si="45"/>
        <v>70.848570203990647</v>
      </c>
      <c r="J618" s="1">
        <f t="shared" si="46"/>
        <v>-1.8825702039906531</v>
      </c>
      <c r="K618" s="1">
        <f t="shared" si="47"/>
        <v>1.8825702039906531</v>
      </c>
      <c r="L618" s="1">
        <f t="shared" si="48"/>
        <v>3.5440705729534092</v>
      </c>
      <c r="M618" s="30">
        <f t="shared" si="49"/>
        <v>2.7297076878326325E-2</v>
      </c>
    </row>
    <row r="619" spans="7:13" x14ac:dyDescent="0.3">
      <c r="G619" s="43">
        <v>44357</v>
      </c>
      <c r="H619" s="99">
        <v>69.045100000000005</v>
      </c>
      <c r="I619" s="97">
        <f t="shared" si="45"/>
        <v>70.660313183591583</v>
      </c>
      <c r="J619" s="1">
        <f t="shared" si="46"/>
        <v>-1.6152131835915782</v>
      </c>
      <c r="K619" s="1">
        <f t="shared" si="47"/>
        <v>1.6152131835915782</v>
      </c>
      <c r="L619" s="1">
        <f t="shared" si="48"/>
        <v>2.6089136284480414</v>
      </c>
      <c r="M619" s="30">
        <f t="shared" si="49"/>
        <v>2.3393596121833091E-2</v>
      </c>
    </row>
    <row r="620" spans="7:13" x14ac:dyDescent="0.3">
      <c r="G620" s="43">
        <v>44358</v>
      </c>
      <c r="H620" s="99">
        <v>72.191900000000004</v>
      </c>
      <c r="I620" s="97">
        <f t="shared" si="45"/>
        <v>70.49879186523242</v>
      </c>
      <c r="J620" s="1">
        <f t="shared" si="46"/>
        <v>1.6931081347675843</v>
      </c>
      <c r="K620" s="1">
        <f t="shared" si="47"/>
        <v>1.6931081347675843</v>
      </c>
      <c r="L620" s="1">
        <f t="shared" si="48"/>
        <v>2.8666151560161683</v>
      </c>
      <c r="M620" s="30">
        <f t="shared" si="49"/>
        <v>2.3452882314602942E-2</v>
      </c>
    </row>
    <row r="621" spans="7:13" x14ac:dyDescent="0.3">
      <c r="G621" s="43">
        <v>44361</v>
      </c>
      <c r="H621" s="99">
        <v>71.515000000000001</v>
      </c>
      <c r="I621" s="97">
        <f t="shared" si="45"/>
        <v>70.668102678709175</v>
      </c>
      <c r="J621" s="1">
        <f t="shared" si="46"/>
        <v>0.84689732129082529</v>
      </c>
      <c r="K621" s="1">
        <f t="shared" si="47"/>
        <v>0.84689732129082529</v>
      </c>
      <c r="L621" s="1">
        <f t="shared" si="48"/>
        <v>0.71723507280957532</v>
      </c>
      <c r="M621" s="30">
        <f t="shared" si="49"/>
        <v>1.1842233395662802E-2</v>
      </c>
    </row>
    <row r="622" spans="7:13" x14ac:dyDescent="0.3">
      <c r="G622" s="43">
        <v>44362</v>
      </c>
      <c r="H622" s="99">
        <v>72.051199999999994</v>
      </c>
      <c r="I622" s="97">
        <f t="shared" si="45"/>
        <v>70.752792410838268</v>
      </c>
      <c r="J622" s="1">
        <f t="shared" si="46"/>
        <v>1.2984075891617266</v>
      </c>
      <c r="K622" s="1">
        <f t="shared" si="47"/>
        <v>1.2984075891617266</v>
      </c>
      <c r="L622" s="1">
        <f t="shared" si="48"/>
        <v>1.685862267592767</v>
      </c>
      <c r="M622" s="30">
        <f t="shared" si="49"/>
        <v>1.8020624072350312E-2</v>
      </c>
    </row>
    <row r="623" spans="7:13" x14ac:dyDescent="0.3">
      <c r="G623" s="43">
        <v>44363</v>
      </c>
      <c r="H623" s="99">
        <v>71.611699999999999</v>
      </c>
      <c r="I623" s="97">
        <f t="shared" si="45"/>
        <v>70.882633169754442</v>
      </c>
      <c r="J623" s="1">
        <f t="shared" si="46"/>
        <v>0.72906683024555718</v>
      </c>
      <c r="K623" s="1">
        <f t="shared" si="47"/>
        <v>0.72906683024555718</v>
      </c>
      <c r="L623" s="1">
        <f t="shared" si="48"/>
        <v>0.53153844296430408</v>
      </c>
      <c r="M623" s="30">
        <f t="shared" si="49"/>
        <v>1.0180834001225459E-2</v>
      </c>
    </row>
    <row r="624" spans="7:13" x14ac:dyDescent="0.3">
      <c r="G624" s="43">
        <v>44364</v>
      </c>
      <c r="H624" s="99">
        <v>70.891000000000005</v>
      </c>
      <c r="I624" s="97">
        <f t="shared" si="45"/>
        <v>70.955539852778998</v>
      </c>
      <c r="J624" s="1">
        <f t="shared" si="46"/>
        <v>-6.4539852778992213E-2</v>
      </c>
      <c r="K624" s="1">
        <f t="shared" si="47"/>
        <v>6.4539852778992213E-2</v>
      </c>
      <c r="L624" s="1">
        <f t="shared" si="48"/>
        <v>4.165392596733989E-3</v>
      </c>
      <c r="M624" s="30">
        <f t="shared" si="49"/>
        <v>9.1040968217393197E-4</v>
      </c>
    </row>
    <row r="625" spans="7:13" x14ac:dyDescent="0.3">
      <c r="G625" s="43">
        <v>44365</v>
      </c>
      <c r="H625" s="99">
        <v>70.029499999999999</v>
      </c>
      <c r="I625" s="97">
        <f t="shared" si="45"/>
        <v>70.949085867501097</v>
      </c>
      <c r="J625" s="1">
        <f t="shared" si="46"/>
        <v>-0.91958586750109816</v>
      </c>
      <c r="K625" s="1">
        <f t="shared" si="47"/>
        <v>0.91958586750109816</v>
      </c>
      <c r="L625" s="1">
        <f t="shared" si="48"/>
        <v>0.84563816770774725</v>
      </c>
      <c r="M625" s="30">
        <f t="shared" si="49"/>
        <v>1.313140701420256E-2</v>
      </c>
    </row>
    <row r="626" spans="7:13" x14ac:dyDescent="0.3">
      <c r="G626" s="43">
        <v>44368</v>
      </c>
      <c r="H626" s="99">
        <v>70.846999999999994</v>
      </c>
      <c r="I626" s="97">
        <f t="shared" si="45"/>
        <v>70.857127280750987</v>
      </c>
      <c r="J626" s="1">
        <f t="shared" si="46"/>
        <v>-1.0127280750992895E-2</v>
      </c>
      <c r="K626" s="1">
        <f t="shared" si="47"/>
        <v>1.0127280750992895E-2</v>
      </c>
      <c r="L626" s="1">
        <f t="shared" si="48"/>
        <v>1.0256181540943122E-4</v>
      </c>
      <c r="M626" s="30">
        <f t="shared" si="49"/>
        <v>1.4294579517824178E-4</v>
      </c>
    </row>
    <row r="627" spans="7:13" x14ac:dyDescent="0.3">
      <c r="G627" s="43">
        <v>44369</v>
      </c>
      <c r="H627" s="99">
        <v>71.383200000000002</v>
      </c>
      <c r="I627" s="97">
        <f t="shared" si="45"/>
        <v>70.856114552675891</v>
      </c>
      <c r="J627" s="1">
        <f t="shared" si="46"/>
        <v>0.52708544732411156</v>
      </c>
      <c r="K627" s="1">
        <f t="shared" si="47"/>
        <v>0.52708544732411156</v>
      </c>
      <c r="L627" s="1">
        <f t="shared" si="48"/>
        <v>0.27781906878085877</v>
      </c>
      <c r="M627" s="30">
        <f t="shared" si="49"/>
        <v>7.383886507246965E-3</v>
      </c>
    </row>
    <row r="628" spans="7:13" x14ac:dyDescent="0.3">
      <c r="G628" s="43">
        <v>44370</v>
      </c>
      <c r="H628" s="99">
        <v>71.972099999999998</v>
      </c>
      <c r="I628" s="97">
        <f t="shared" si="45"/>
        <v>70.908823097408302</v>
      </c>
      <c r="J628" s="1">
        <f t="shared" si="46"/>
        <v>1.0632769025916957</v>
      </c>
      <c r="K628" s="1">
        <f t="shared" si="47"/>
        <v>1.0632769025916957</v>
      </c>
      <c r="L628" s="1">
        <f t="shared" si="48"/>
        <v>1.1305577715849904</v>
      </c>
      <c r="M628" s="30">
        <f t="shared" si="49"/>
        <v>1.4773459473764081E-2</v>
      </c>
    </row>
    <row r="629" spans="7:13" x14ac:dyDescent="0.3">
      <c r="G629" s="43">
        <v>44371</v>
      </c>
      <c r="H629" s="99">
        <v>71.523799999999994</v>
      </c>
      <c r="I629" s="97">
        <f t="shared" si="45"/>
        <v>71.01515078766748</v>
      </c>
      <c r="J629" s="1">
        <f t="shared" si="46"/>
        <v>0.50864921233251437</v>
      </c>
      <c r="K629" s="1">
        <f t="shared" si="47"/>
        <v>0.50864921233251437</v>
      </c>
      <c r="L629" s="1">
        <f t="shared" si="48"/>
        <v>0.2587240212064873</v>
      </c>
      <c r="M629" s="30">
        <f t="shared" si="49"/>
        <v>7.1116077771666833E-3</v>
      </c>
    </row>
    <row r="630" spans="7:13" x14ac:dyDescent="0.3">
      <c r="G630" s="43">
        <v>44372</v>
      </c>
      <c r="H630" s="99">
        <v>72.851100000000002</v>
      </c>
      <c r="I630" s="97">
        <f t="shared" si="45"/>
        <v>71.066015708900736</v>
      </c>
      <c r="J630" s="1">
        <f t="shared" si="46"/>
        <v>1.7850842910992668</v>
      </c>
      <c r="K630" s="1">
        <f t="shared" si="47"/>
        <v>1.7850842910992668</v>
      </c>
      <c r="L630" s="1">
        <f t="shared" si="48"/>
        <v>3.1865259263293719</v>
      </c>
      <c r="M630" s="30">
        <f t="shared" si="49"/>
        <v>2.4503189260001109E-2</v>
      </c>
    </row>
    <row r="631" spans="7:13" x14ac:dyDescent="0.3">
      <c r="G631" s="43">
        <v>44375</v>
      </c>
      <c r="H631" s="99">
        <v>70.468999999999994</v>
      </c>
      <c r="I631" s="97">
        <f t="shared" si="45"/>
        <v>71.244524138010661</v>
      </c>
      <c r="J631" s="1">
        <f t="shared" si="46"/>
        <v>-0.77552413801066677</v>
      </c>
      <c r="K631" s="1">
        <f t="shared" si="47"/>
        <v>0.77552413801066677</v>
      </c>
      <c r="L631" s="1">
        <f t="shared" si="48"/>
        <v>0.60143768863718772</v>
      </c>
      <c r="M631" s="30">
        <f t="shared" si="49"/>
        <v>1.1005181540970736E-2</v>
      </c>
    </row>
    <row r="632" spans="7:13" x14ac:dyDescent="0.3">
      <c r="G632" s="43">
        <v>44376</v>
      </c>
      <c r="H632" s="99">
        <v>71.242599999999996</v>
      </c>
      <c r="I632" s="97">
        <f t="shared" si="45"/>
        <v>71.166971724209589</v>
      </c>
      <c r="J632" s="1">
        <f t="shared" si="46"/>
        <v>7.5628275790407429E-2</v>
      </c>
      <c r="K632" s="1">
        <f t="shared" si="47"/>
        <v>7.5628275790407429E-2</v>
      </c>
      <c r="L632" s="1">
        <f t="shared" si="48"/>
        <v>5.7196360990299268E-3</v>
      </c>
      <c r="M632" s="30">
        <f t="shared" si="49"/>
        <v>1.0615597379995598E-3</v>
      </c>
    </row>
    <row r="633" spans="7:13" x14ac:dyDescent="0.3">
      <c r="G633" s="43">
        <v>44377</v>
      </c>
      <c r="H633" s="99">
        <v>72.112799999999993</v>
      </c>
      <c r="I633" s="97">
        <f t="shared" si="45"/>
        <v>71.174534551788639</v>
      </c>
      <c r="J633" s="1">
        <f t="shared" si="46"/>
        <v>0.93826544821135371</v>
      </c>
      <c r="K633" s="1">
        <f t="shared" si="47"/>
        <v>0.93826544821135371</v>
      </c>
      <c r="L633" s="1">
        <f t="shared" si="48"/>
        <v>0.88034205130725252</v>
      </c>
      <c r="M633" s="30">
        <f t="shared" si="49"/>
        <v>1.3011080532323718E-2</v>
      </c>
    </row>
    <row r="634" spans="7:13" x14ac:dyDescent="0.3">
      <c r="G634" s="43">
        <v>44378</v>
      </c>
      <c r="H634" s="99">
        <v>73.211500000000001</v>
      </c>
      <c r="I634" s="97">
        <f t="shared" si="45"/>
        <v>71.26836109660978</v>
      </c>
      <c r="J634" s="1">
        <f t="shared" si="46"/>
        <v>1.9431389033902207</v>
      </c>
      <c r="K634" s="1">
        <f t="shared" si="47"/>
        <v>1.9431389033902207</v>
      </c>
      <c r="L634" s="1">
        <f t="shared" si="48"/>
        <v>3.7757887978685494</v>
      </c>
      <c r="M634" s="30">
        <f t="shared" si="49"/>
        <v>2.6541443671967119E-2</v>
      </c>
    </row>
    <row r="635" spans="7:13" x14ac:dyDescent="0.3">
      <c r="G635" s="43">
        <v>44379</v>
      </c>
      <c r="H635" s="99">
        <v>74.222399999999993</v>
      </c>
      <c r="I635" s="97">
        <f t="shared" si="45"/>
        <v>71.462674986948812</v>
      </c>
      <c r="J635" s="1">
        <f t="shared" si="46"/>
        <v>2.759725013051181</v>
      </c>
      <c r="K635" s="1">
        <f t="shared" si="47"/>
        <v>2.759725013051181</v>
      </c>
      <c r="L635" s="1">
        <f t="shared" si="48"/>
        <v>7.6160821476603413</v>
      </c>
      <c r="M635" s="30">
        <f t="shared" si="49"/>
        <v>3.7181834770247002E-2</v>
      </c>
    </row>
    <row r="636" spans="7:13" x14ac:dyDescent="0.3">
      <c r="G636" s="43">
        <v>44383</v>
      </c>
      <c r="H636" s="99">
        <v>72.394000000000005</v>
      </c>
      <c r="I636" s="97">
        <f t="shared" si="45"/>
        <v>71.738647488253932</v>
      </c>
      <c r="J636" s="1">
        <f t="shared" si="46"/>
        <v>0.65535251174607367</v>
      </c>
      <c r="K636" s="1">
        <f t="shared" si="47"/>
        <v>0.65535251174607367</v>
      </c>
      <c r="L636" s="1">
        <f t="shared" si="48"/>
        <v>0.42948691465188765</v>
      </c>
      <c r="M636" s="30">
        <f t="shared" si="49"/>
        <v>9.0525804865883037E-3</v>
      </c>
    </row>
    <row r="637" spans="7:13" x14ac:dyDescent="0.3">
      <c r="G637" s="43">
        <v>44384</v>
      </c>
      <c r="H637" s="99">
        <v>72.086399999999998</v>
      </c>
      <c r="I637" s="97">
        <f t="shared" si="45"/>
        <v>71.804182739428541</v>
      </c>
      <c r="J637" s="1">
        <f t="shared" si="46"/>
        <v>0.28221726057145702</v>
      </c>
      <c r="K637" s="1">
        <f t="shared" si="47"/>
        <v>0.28221726057145702</v>
      </c>
      <c r="L637" s="1">
        <f t="shared" si="48"/>
        <v>7.9646582164457663E-2</v>
      </c>
      <c r="M637" s="30">
        <f t="shared" si="49"/>
        <v>3.9149861911741612E-3</v>
      </c>
    </row>
    <row r="638" spans="7:13" x14ac:dyDescent="0.3">
      <c r="G638" s="43">
        <v>44385</v>
      </c>
      <c r="H638" s="99">
        <v>71.075500000000005</v>
      </c>
      <c r="I638" s="97">
        <f t="shared" si="45"/>
        <v>71.832404465485695</v>
      </c>
      <c r="J638" s="1">
        <f t="shared" si="46"/>
        <v>-0.75690446548568957</v>
      </c>
      <c r="K638" s="1">
        <f t="shared" si="47"/>
        <v>0.75690446548568957</v>
      </c>
      <c r="L638" s="1">
        <f t="shared" si="48"/>
        <v>0.57290436987217741</v>
      </c>
      <c r="M638" s="30">
        <f t="shared" si="49"/>
        <v>1.0649302016668043E-2</v>
      </c>
    </row>
    <row r="639" spans="7:13" x14ac:dyDescent="0.3">
      <c r="G639" s="43">
        <v>44386</v>
      </c>
      <c r="H639" s="99">
        <v>73.018100000000004</v>
      </c>
      <c r="I639" s="97">
        <f t="shared" si="45"/>
        <v>71.756714018937132</v>
      </c>
      <c r="J639" s="1">
        <f t="shared" si="46"/>
        <v>1.2613859810628725</v>
      </c>
      <c r="K639" s="1">
        <f t="shared" si="47"/>
        <v>1.2613859810628725</v>
      </c>
      <c r="L639" s="1">
        <f t="shared" si="48"/>
        <v>1.5910945932219454</v>
      </c>
      <c r="M639" s="30">
        <f t="shared" si="49"/>
        <v>1.7274976766895777E-2</v>
      </c>
    </row>
    <row r="640" spans="7:13" x14ac:dyDescent="0.3">
      <c r="G640" s="43">
        <v>44389</v>
      </c>
      <c r="H640" s="99">
        <v>72.772000000000006</v>
      </c>
      <c r="I640" s="97">
        <f t="shared" si="45"/>
        <v>71.882852617043426</v>
      </c>
      <c r="J640" s="1">
        <f t="shared" si="46"/>
        <v>0.88914738295657969</v>
      </c>
      <c r="K640" s="1">
        <f t="shared" si="47"/>
        <v>0.88914738295657969</v>
      </c>
      <c r="L640" s="1">
        <f t="shared" si="48"/>
        <v>0.79058306861853456</v>
      </c>
      <c r="M640" s="30">
        <f t="shared" si="49"/>
        <v>1.2218262284348096E-2</v>
      </c>
    </row>
    <row r="641" spans="7:13" x14ac:dyDescent="0.3">
      <c r="G641" s="43">
        <v>44390</v>
      </c>
      <c r="H641" s="99">
        <v>71.875399999999999</v>
      </c>
      <c r="I641" s="97">
        <f t="shared" si="45"/>
        <v>71.971767355339097</v>
      </c>
      <c r="J641" s="1">
        <f t="shared" si="46"/>
        <v>-9.6367355339097571E-2</v>
      </c>
      <c r="K641" s="1">
        <f t="shared" si="47"/>
        <v>9.6367355339097571E-2</v>
      </c>
      <c r="L641" s="1">
        <f t="shared" si="48"/>
        <v>9.2866671750518968E-3</v>
      </c>
      <c r="M641" s="30">
        <f t="shared" si="49"/>
        <v>1.3407557431207001E-3</v>
      </c>
    </row>
    <row r="642" spans="7:13" x14ac:dyDescent="0.3">
      <c r="G642" s="43">
        <v>44391</v>
      </c>
      <c r="H642" s="99">
        <v>70.583299999999994</v>
      </c>
      <c r="I642" s="97">
        <f t="shared" si="45"/>
        <v>71.962130619805194</v>
      </c>
      <c r="J642" s="1">
        <f t="shared" si="46"/>
        <v>-1.3788306198051998</v>
      </c>
      <c r="K642" s="1">
        <f t="shared" si="47"/>
        <v>1.3788306198051998</v>
      </c>
      <c r="L642" s="1">
        <f t="shared" si="48"/>
        <v>1.9011738781123915</v>
      </c>
      <c r="M642" s="30">
        <f t="shared" si="49"/>
        <v>1.9534799588644906E-2</v>
      </c>
    </row>
    <row r="643" spans="7:13" x14ac:dyDescent="0.3">
      <c r="G643" s="43">
        <v>44392</v>
      </c>
      <c r="H643" s="99">
        <v>70.108699999999999</v>
      </c>
      <c r="I643" s="97">
        <f t="shared" si="45"/>
        <v>71.824247557824677</v>
      </c>
      <c r="J643" s="1">
        <f t="shared" si="46"/>
        <v>-1.7155475578246779</v>
      </c>
      <c r="K643" s="1">
        <f t="shared" si="47"/>
        <v>1.7155475578246779</v>
      </c>
      <c r="L643" s="1">
        <f t="shared" si="48"/>
        <v>2.9431034231582167</v>
      </c>
      <c r="M643" s="30">
        <f t="shared" si="49"/>
        <v>2.4469824113479182E-2</v>
      </c>
    </row>
    <row r="644" spans="7:13" x14ac:dyDescent="0.3">
      <c r="G644" s="43">
        <v>44393</v>
      </c>
      <c r="H644" s="99">
        <v>68.0518</v>
      </c>
      <c r="I644" s="97">
        <f t="shared" si="45"/>
        <v>71.65269280204221</v>
      </c>
      <c r="J644" s="1">
        <f t="shared" si="46"/>
        <v>-3.6008928020422104</v>
      </c>
      <c r="K644" s="1">
        <f t="shared" si="47"/>
        <v>3.6008928020422104</v>
      </c>
      <c r="L644" s="1">
        <f t="shared" si="48"/>
        <v>12.966428971799402</v>
      </c>
      <c r="M644" s="30">
        <f t="shared" si="49"/>
        <v>5.2913997896340881E-2</v>
      </c>
    </row>
    <row r="645" spans="7:13" x14ac:dyDescent="0.3">
      <c r="G645" s="43">
        <v>44396</v>
      </c>
      <c r="H645" s="99">
        <v>66.328999999999994</v>
      </c>
      <c r="I645" s="97">
        <f t="shared" si="45"/>
        <v>71.292603521838004</v>
      </c>
      <c r="J645" s="1">
        <f t="shared" si="46"/>
        <v>-4.9636035218380101</v>
      </c>
      <c r="K645" s="1">
        <f t="shared" si="47"/>
        <v>4.9636035218380101</v>
      </c>
      <c r="L645" s="1">
        <f t="shared" si="48"/>
        <v>24.637359922002698</v>
      </c>
      <c r="M645" s="30">
        <f t="shared" si="49"/>
        <v>7.4833082389874878E-2</v>
      </c>
    </row>
    <row r="646" spans="7:13" x14ac:dyDescent="0.3">
      <c r="G646" s="43">
        <v>44397</v>
      </c>
      <c r="H646" s="99">
        <v>68.711100000000002</v>
      </c>
      <c r="I646" s="97">
        <f t="shared" ref="I646:I709" si="50">alpha*H645+(1-alpha)*I645</f>
        <v>70.796243169654218</v>
      </c>
      <c r="J646" s="1">
        <f t="shared" ref="J646:J709" si="51">H646-I646</f>
        <v>-2.0851431696542164</v>
      </c>
      <c r="K646" s="1">
        <f t="shared" ref="K646:K709" si="52">ABS(J646)</f>
        <v>2.0851431696542164</v>
      </c>
      <c r="L646" s="1">
        <f t="shared" ref="L646:L709" si="53">J646^2</f>
        <v>4.3478220379556323</v>
      </c>
      <c r="M646" s="30">
        <f t="shared" ref="M646:M709" si="54">K646/H646</f>
        <v>3.0346525811029316E-2</v>
      </c>
    </row>
    <row r="647" spans="7:13" x14ac:dyDescent="0.3">
      <c r="G647" s="43">
        <v>44398</v>
      </c>
      <c r="H647" s="99">
        <v>70.258099999999999</v>
      </c>
      <c r="I647" s="97">
        <f t="shared" si="50"/>
        <v>70.587728852688798</v>
      </c>
      <c r="J647" s="1">
        <f t="shared" si="51"/>
        <v>-0.32962885268879916</v>
      </c>
      <c r="K647" s="1">
        <f t="shared" si="52"/>
        <v>0.32962885268879916</v>
      </c>
      <c r="L647" s="1">
        <f t="shared" si="53"/>
        <v>0.10865518052493406</v>
      </c>
      <c r="M647" s="30">
        <f t="shared" si="54"/>
        <v>4.691684698117358E-3</v>
      </c>
    </row>
    <row r="648" spans="7:13" x14ac:dyDescent="0.3">
      <c r="G648" s="43">
        <v>44399</v>
      </c>
      <c r="H648" s="99">
        <v>70.662400000000005</v>
      </c>
      <c r="I648" s="97">
        <f t="shared" si="50"/>
        <v>70.554765967419911</v>
      </c>
      <c r="J648" s="1">
        <f t="shared" si="51"/>
        <v>0.10763403258009419</v>
      </c>
      <c r="K648" s="1">
        <f t="shared" si="52"/>
        <v>0.10763403258009419</v>
      </c>
      <c r="L648" s="1">
        <f t="shared" si="53"/>
        <v>1.1585084969452777E-2</v>
      </c>
      <c r="M648" s="30">
        <f t="shared" si="54"/>
        <v>1.5232150702508573E-3</v>
      </c>
    </row>
    <row r="649" spans="7:13" x14ac:dyDescent="0.3">
      <c r="G649" s="43">
        <v>44400</v>
      </c>
      <c r="H649" s="99">
        <v>73.026899999999998</v>
      </c>
      <c r="I649" s="97">
        <f t="shared" si="50"/>
        <v>70.565529370677922</v>
      </c>
      <c r="J649" s="1">
        <f t="shared" si="51"/>
        <v>2.4613706293220758</v>
      </c>
      <c r="K649" s="1">
        <f t="shared" si="52"/>
        <v>2.4613706293220758</v>
      </c>
      <c r="L649" s="1">
        <f t="shared" si="53"/>
        <v>6.0583453748893517</v>
      </c>
      <c r="M649" s="30">
        <f t="shared" si="54"/>
        <v>3.3704985824703992E-2</v>
      </c>
    </row>
    <row r="650" spans="7:13" x14ac:dyDescent="0.3">
      <c r="G650" s="43">
        <v>44403</v>
      </c>
      <c r="H650" s="99">
        <v>73.176299999999998</v>
      </c>
      <c r="I650" s="97">
        <f t="shared" si="50"/>
        <v>70.811666433610128</v>
      </c>
      <c r="J650" s="1">
        <f t="shared" si="51"/>
        <v>2.3646335663898697</v>
      </c>
      <c r="K650" s="1">
        <f t="shared" si="52"/>
        <v>2.3646335663898697</v>
      </c>
      <c r="L650" s="1">
        <f t="shared" si="53"/>
        <v>5.5914919032976744</v>
      </c>
      <c r="M650" s="30">
        <f t="shared" si="54"/>
        <v>3.2314199630069707E-2</v>
      </c>
    </row>
    <row r="651" spans="7:13" x14ac:dyDescent="0.3">
      <c r="G651" s="43">
        <v>44404</v>
      </c>
      <c r="H651" s="99">
        <v>73.272999999999996</v>
      </c>
      <c r="I651" s="97">
        <f t="shared" si="50"/>
        <v>71.048129790249121</v>
      </c>
      <c r="J651" s="1">
        <f t="shared" si="51"/>
        <v>2.2248702097508755</v>
      </c>
      <c r="K651" s="1">
        <f t="shared" si="52"/>
        <v>2.2248702097508755</v>
      </c>
      <c r="L651" s="1">
        <f t="shared" si="53"/>
        <v>4.9500474502369043</v>
      </c>
      <c r="M651" s="30">
        <f t="shared" si="54"/>
        <v>3.0364120614017109E-2</v>
      </c>
    </row>
    <row r="652" spans="7:13" x14ac:dyDescent="0.3">
      <c r="G652" s="43">
        <v>44405</v>
      </c>
      <c r="H652" s="99">
        <v>72.780799999999999</v>
      </c>
      <c r="I652" s="97">
        <f t="shared" si="50"/>
        <v>71.270616811224201</v>
      </c>
      <c r="J652" s="1">
        <f t="shared" si="51"/>
        <v>1.5101831887757982</v>
      </c>
      <c r="K652" s="1">
        <f t="shared" si="52"/>
        <v>1.5101831887757982</v>
      </c>
      <c r="L652" s="1">
        <f t="shared" si="53"/>
        <v>2.2806532636610379</v>
      </c>
      <c r="M652" s="30">
        <f t="shared" si="54"/>
        <v>2.0749747031851781E-2</v>
      </c>
    </row>
    <row r="653" spans="7:13" x14ac:dyDescent="0.3">
      <c r="G653" s="43">
        <v>44406</v>
      </c>
      <c r="H653" s="99">
        <v>74.319000000000003</v>
      </c>
      <c r="I653" s="97">
        <f t="shared" si="50"/>
        <v>71.421635130101791</v>
      </c>
      <c r="J653" s="1">
        <f t="shared" si="51"/>
        <v>2.8973648698982117</v>
      </c>
      <c r="K653" s="1">
        <f t="shared" si="52"/>
        <v>2.8973648698982117</v>
      </c>
      <c r="L653" s="1">
        <f t="shared" si="53"/>
        <v>8.3947231893202812</v>
      </c>
      <c r="M653" s="30">
        <f t="shared" si="54"/>
        <v>3.8985520121344631E-2</v>
      </c>
    </row>
    <row r="654" spans="7:13" x14ac:dyDescent="0.3">
      <c r="G654" s="43">
        <v>44407</v>
      </c>
      <c r="H654" s="99">
        <v>70.495400000000004</v>
      </c>
      <c r="I654" s="97">
        <f t="shared" si="50"/>
        <v>71.711371617091615</v>
      </c>
      <c r="J654" s="1">
        <f t="shared" si="51"/>
        <v>-1.2159716170916113</v>
      </c>
      <c r="K654" s="1">
        <f t="shared" si="52"/>
        <v>1.2159716170916113</v>
      </c>
      <c r="L654" s="1">
        <f t="shared" si="53"/>
        <v>1.4785869735723882</v>
      </c>
      <c r="M654" s="30">
        <f t="shared" si="54"/>
        <v>1.7248949819301845E-2</v>
      </c>
    </row>
    <row r="655" spans="7:13" x14ac:dyDescent="0.3">
      <c r="G655" s="43">
        <v>44410</v>
      </c>
      <c r="H655" s="99">
        <v>71.928200000000004</v>
      </c>
      <c r="I655" s="97">
        <f t="shared" si="50"/>
        <v>71.589774455382468</v>
      </c>
      <c r="J655" s="1">
        <f t="shared" si="51"/>
        <v>0.33842554461753593</v>
      </c>
      <c r="K655" s="1">
        <f t="shared" si="52"/>
        <v>0.33842554461753593</v>
      </c>
      <c r="L655" s="1">
        <f t="shared" si="53"/>
        <v>0.1145318492496758</v>
      </c>
      <c r="M655" s="30">
        <f t="shared" si="54"/>
        <v>4.7050467635438662E-3</v>
      </c>
    </row>
    <row r="656" spans="7:13" x14ac:dyDescent="0.3">
      <c r="G656" s="43">
        <v>44411</v>
      </c>
      <c r="H656" s="99">
        <v>71.699600000000004</v>
      </c>
      <c r="I656" s="97">
        <f t="shared" si="50"/>
        <v>71.623617009844224</v>
      </c>
      <c r="J656" s="1">
        <f t="shared" si="51"/>
        <v>7.5982990155779362E-2</v>
      </c>
      <c r="K656" s="1">
        <f t="shared" si="52"/>
        <v>7.5982990155779362E-2</v>
      </c>
      <c r="L656" s="1">
        <f t="shared" si="53"/>
        <v>5.7734147930132637E-3</v>
      </c>
      <c r="M656" s="30">
        <f t="shared" si="54"/>
        <v>1.0597407817586062E-3</v>
      </c>
    </row>
    <row r="657" spans="7:13" x14ac:dyDescent="0.3">
      <c r="G657" s="43">
        <v>44412</v>
      </c>
      <c r="H657" s="99">
        <v>69.677899999999994</v>
      </c>
      <c r="I657" s="97">
        <f t="shared" si="50"/>
        <v>71.631215308859808</v>
      </c>
      <c r="J657" s="1">
        <f t="shared" si="51"/>
        <v>-1.9533153088598141</v>
      </c>
      <c r="K657" s="1">
        <f t="shared" si="52"/>
        <v>1.9533153088598141</v>
      </c>
      <c r="L657" s="1">
        <f t="shared" si="53"/>
        <v>3.8154406958261107</v>
      </c>
      <c r="M657" s="30">
        <f t="shared" si="54"/>
        <v>2.8033498553484165E-2</v>
      </c>
    </row>
    <row r="658" spans="7:13" x14ac:dyDescent="0.3">
      <c r="G658" s="43">
        <v>44413</v>
      </c>
      <c r="H658" s="99">
        <v>70.811800000000005</v>
      </c>
      <c r="I658" s="97">
        <f t="shared" si="50"/>
        <v>71.435883777973828</v>
      </c>
      <c r="J658" s="1">
        <f t="shared" si="51"/>
        <v>-0.62408377797382286</v>
      </c>
      <c r="K658" s="1">
        <f t="shared" si="52"/>
        <v>0.62408377797382286</v>
      </c>
      <c r="L658" s="1">
        <f t="shared" si="53"/>
        <v>0.38948056193007985</v>
      </c>
      <c r="M658" s="30">
        <f t="shared" si="54"/>
        <v>8.8132737477909454E-3</v>
      </c>
    </row>
    <row r="659" spans="7:13" x14ac:dyDescent="0.3">
      <c r="G659" s="43">
        <v>44414</v>
      </c>
      <c r="H659" s="99">
        <v>70.864599999999996</v>
      </c>
      <c r="I659" s="97">
        <f t="shared" si="50"/>
        <v>71.373475400176446</v>
      </c>
      <c r="J659" s="1">
        <f t="shared" si="51"/>
        <v>-0.50887540017644994</v>
      </c>
      <c r="K659" s="1">
        <f t="shared" si="52"/>
        <v>0.50887540017644994</v>
      </c>
      <c r="L659" s="1">
        <f t="shared" si="53"/>
        <v>0.2589541729047421</v>
      </c>
      <c r="M659" s="30">
        <f t="shared" si="54"/>
        <v>7.1809535392346807E-3</v>
      </c>
    </row>
    <row r="660" spans="7:13" x14ac:dyDescent="0.3">
      <c r="G660" s="43">
        <v>44417</v>
      </c>
      <c r="H660" s="99">
        <v>70.038300000000007</v>
      </c>
      <c r="I660" s="97">
        <f t="shared" si="50"/>
        <v>71.322587860158805</v>
      </c>
      <c r="J660" s="1">
        <f t="shared" si="51"/>
        <v>-1.2842878601587984</v>
      </c>
      <c r="K660" s="1">
        <f t="shared" si="52"/>
        <v>1.2842878601587984</v>
      </c>
      <c r="L660" s="1">
        <f t="shared" si="53"/>
        <v>1.6493953077512653</v>
      </c>
      <c r="M660" s="30">
        <f t="shared" si="54"/>
        <v>1.8336936507008284E-2</v>
      </c>
    </row>
    <row r="661" spans="7:13" x14ac:dyDescent="0.3">
      <c r="G661" s="43">
        <v>44418</v>
      </c>
      <c r="H661" s="99">
        <v>70.978899999999996</v>
      </c>
      <c r="I661" s="97">
        <f t="shared" si="50"/>
        <v>71.194159074142931</v>
      </c>
      <c r="J661" s="1">
        <f t="shared" si="51"/>
        <v>-0.21525907414293499</v>
      </c>
      <c r="K661" s="1">
        <f t="shared" si="52"/>
        <v>0.21525907414293499</v>
      </c>
      <c r="L661" s="1">
        <f t="shared" si="53"/>
        <v>4.6336469000873584E-2</v>
      </c>
      <c r="M661" s="30">
        <f t="shared" si="54"/>
        <v>3.0327192185696738E-3</v>
      </c>
    </row>
    <row r="662" spans="7:13" x14ac:dyDescent="0.3">
      <c r="G662" s="43">
        <v>44419</v>
      </c>
      <c r="H662" s="99">
        <v>71.488699999999994</v>
      </c>
      <c r="I662" s="97">
        <f t="shared" si="50"/>
        <v>71.172633166728644</v>
      </c>
      <c r="J662" s="1">
        <f t="shared" si="51"/>
        <v>0.31606683327134988</v>
      </c>
      <c r="K662" s="1">
        <f t="shared" si="52"/>
        <v>0.31606683327134988</v>
      </c>
      <c r="L662" s="1">
        <f t="shared" si="53"/>
        <v>9.9898243094179287E-2</v>
      </c>
      <c r="M662" s="30">
        <f t="shared" si="54"/>
        <v>4.4212138879480244E-3</v>
      </c>
    </row>
    <row r="663" spans="7:13" x14ac:dyDescent="0.3">
      <c r="G663" s="43">
        <v>44420</v>
      </c>
      <c r="H663" s="99">
        <v>70.767899999999997</v>
      </c>
      <c r="I663" s="97">
        <f t="shared" si="50"/>
        <v>71.204239850055785</v>
      </c>
      <c r="J663" s="1">
        <f t="shared" si="51"/>
        <v>-0.43633985005578779</v>
      </c>
      <c r="K663" s="1">
        <f t="shared" si="52"/>
        <v>0.43633985005578779</v>
      </c>
      <c r="L663" s="1">
        <f t="shared" si="53"/>
        <v>0.19039246474670737</v>
      </c>
      <c r="M663" s="30">
        <f t="shared" si="54"/>
        <v>6.165787737883812E-3</v>
      </c>
    </row>
    <row r="664" spans="7:13" x14ac:dyDescent="0.3">
      <c r="G664" s="43">
        <v>44421</v>
      </c>
      <c r="H664" s="99">
        <v>71.031599999999997</v>
      </c>
      <c r="I664" s="97">
        <f t="shared" si="50"/>
        <v>71.160605865050215</v>
      </c>
      <c r="J664" s="1">
        <f t="shared" si="51"/>
        <v>-0.12900586505021749</v>
      </c>
      <c r="K664" s="1">
        <f t="shared" si="52"/>
        <v>0.12900586505021749</v>
      </c>
      <c r="L664" s="1">
        <f t="shared" si="53"/>
        <v>1.6642513217354927E-2</v>
      </c>
      <c r="M664" s="30">
        <f t="shared" si="54"/>
        <v>1.8161756887106232E-3</v>
      </c>
    </row>
    <row r="665" spans="7:13" x14ac:dyDescent="0.3">
      <c r="G665" s="43">
        <v>44424</v>
      </c>
      <c r="H665" s="99">
        <v>70.091099999999997</v>
      </c>
      <c r="I665" s="97">
        <f t="shared" si="50"/>
        <v>71.147705278545203</v>
      </c>
      <c r="J665" s="1">
        <f t="shared" si="51"/>
        <v>-1.0566052785452058</v>
      </c>
      <c r="K665" s="1">
        <f t="shared" si="52"/>
        <v>1.0566052785452058</v>
      </c>
      <c r="L665" s="1">
        <f t="shared" si="53"/>
        <v>1.116414714649592</v>
      </c>
      <c r="M665" s="30">
        <f t="shared" si="54"/>
        <v>1.5074742421579999E-2</v>
      </c>
    </row>
    <row r="666" spans="7:13" x14ac:dyDescent="0.3">
      <c r="G666" s="43">
        <v>44425</v>
      </c>
      <c r="H666" s="99">
        <v>67.726600000000005</v>
      </c>
      <c r="I666" s="97">
        <f t="shared" si="50"/>
        <v>71.042044750690678</v>
      </c>
      <c r="J666" s="1">
        <f t="shared" si="51"/>
        <v>-3.3154447506906735</v>
      </c>
      <c r="K666" s="1">
        <f t="shared" si="52"/>
        <v>3.3154447506906735</v>
      </c>
      <c r="L666" s="1">
        <f t="shared" si="53"/>
        <v>10.992173894882342</v>
      </c>
      <c r="M666" s="30">
        <f t="shared" si="54"/>
        <v>4.8953361761710661E-2</v>
      </c>
    </row>
    <row r="667" spans="7:13" x14ac:dyDescent="0.3">
      <c r="G667" s="43">
        <v>44426</v>
      </c>
      <c r="H667" s="99">
        <v>66.935500000000005</v>
      </c>
      <c r="I667" s="97">
        <f t="shared" si="50"/>
        <v>70.710500275621612</v>
      </c>
      <c r="J667" s="1">
        <f t="shared" si="51"/>
        <v>-3.7750002756216077</v>
      </c>
      <c r="K667" s="1">
        <f t="shared" si="52"/>
        <v>3.7750002756216077</v>
      </c>
      <c r="L667" s="1">
        <f t="shared" si="53"/>
        <v>14.250627080943215</v>
      </c>
      <c r="M667" s="30">
        <f t="shared" si="54"/>
        <v>5.6397580889387657E-2</v>
      </c>
    </row>
    <row r="668" spans="7:13" x14ac:dyDescent="0.3">
      <c r="G668" s="43">
        <v>44427</v>
      </c>
      <c r="H668" s="99">
        <v>66.742099999999994</v>
      </c>
      <c r="I668" s="97">
        <f t="shared" si="50"/>
        <v>70.333000248059449</v>
      </c>
      <c r="J668" s="1">
        <f t="shared" si="51"/>
        <v>-3.5909002480594552</v>
      </c>
      <c r="K668" s="1">
        <f t="shared" si="52"/>
        <v>3.5909002480594552</v>
      </c>
      <c r="L668" s="1">
        <f t="shared" si="53"/>
        <v>12.894564591513456</v>
      </c>
      <c r="M668" s="30">
        <f t="shared" si="54"/>
        <v>5.3802626049516807E-2</v>
      </c>
    </row>
    <row r="669" spans="7:13" x14ac:dyDescent="0.3">
      <c r="G669" s="43">
        <v>44428</v>
      </c>
      <c r="H669" s="99">
        <v>67.181600000000003</v>
      </c>
      <c r="I669" s="97">
        <f t="shared" si="50"/>
        <v>69.973910223253498</v>
      </c>
      <c r="J669" s="1">
        <f t="shared" si="51"/>
        <v>-2.7923102232534944</v>
      </c>
      <c r="K669" s="1">
        <f t="shared" si="52"/>
        <v>2.7923102232534944</v>
      </c>
      <c r="L669" s="1">
        <f t="shared" si="53"/>
        <v>7.7969963828859798</v>
      </c>
      <c r="M669" s="30">
        <f t="shared" si="54"/>
        <v>4.156361597898077E-2</v>
      </c>
    </row>
    <row r="670" spans="7:13" x14ac:dyDescent="0.3">
      <c r="G670" s="43">
        <v>44431</v>
      </c>
      <c r="H670" s="99">
        <v>67.515600000000006</v>
      </c>
      <c r="I670" s="97">
        <f t="shared" si="50"/>
        <v>69.694679200928149</v>
      </c>
      <c r="J670" s="1">
        <f t="shared" si="51"/>
        <v>-2.1790792009281432</v>
      </c>
      <c r="K670" s="1">
        <f t="shared" si="52"/>
        <v>2.1790792009281432</v>
      </c>
      <c r="L670" s="1">
        <f t="shared" si="53"/>
        <v>4.748386163917635</v>
      </c>
      <c r="M670" s="30">
        <f t="shared" si="54"/>
        <v>3.2275195672231943E-2</v>
      </c>
    </row>
    <row r="671" spans="7:13" x14ac:dyDescent="0.3">
      <c r="G671" s="43">
        <v>44432</v>
      </c>
      <c r="H671" s="99">
        <v>67.665000000000006</v>
      </c>
      <c r="I671" s="97">
        <f t="shared" si="50"/>
        <v>69.476771280835337</v>
      </c>
      <c r="J671" s="1">
        <f t="shared" si="51"/>
        <v>-1.8117712808353303</v>
      </c>
      <c r="K671" s="1">
        <f t="shared" si="52"/>
        <v>1.8117712808353303</v>
      </c>
      <c r="L671" s="1">
        <f t="shared" si="53"/>
        <v>3.2825151740596934</v>
      </c>
      <c r="M671" s="30">
        <f t="shared" si="54"/>
        <v>2.6775604534623958E-2</v>
      </c>
    </row>
    <row r="672" spans="7:13" x14ac:dyDescent="0.3">
      <c r="G672" s="43">
        <v>44433</v>
      </c>
      <c r="H672" s="99">
        <v>67.735399999999998</v>
      </c>
      <c r="I672" s="97">
        <f t="shared" si="50"/>
        <v>69.295594152751804</v>
      </c>
      <c r="J672" s="1">
        <f t="shared" si="51"/>
        <v>-1.5601941527518051</v>
      </c>
      <c r="K672" s="1">
        <f t="shared" si="52"/>
        <v>1.5601941527518051</v>
      </c>
      <c r="L672" s="1">
        <f t="shared" si="53"/>
        <v>2.4342057942809228</v>
      </c>
      <c r="M672" s="30">
        <f t="shared" si="54"/>
        <v>2.3033659692742719E-2</v>
      </c>
    </row>
    <row r="673" spans="7:13" x14ac:dyDescent="0.3">
      <c r="G673" s="43">
        <v>44434</v>
      </c>
      <c r="H673" s="99">
        <v>67.243099999999998</v>
      </c>
      <c r="I673" s="97">
        <f t="shared" si="50"/>
        <v>69.139574737476622</v>
      </c>
      <c r="J673" s="1">
        <f t="shared" si="51"/>
        <v>-1.8964747374766233</v>
      </c>
      <c r="K673" s="1">
        <f t="shared" si="52"/>
        <v>1.8964747374766233</v>
      </c>
      <c r="L673" s="1">
        <f t="shared" si="53"/>
        <v>3.5966164298870273</v>
      </c>
      <c r="M673" s="30">
        <f t="shared" si="54"/>
        <v>2.8203261561061631E-2</v>
      </c>
    </row>
    <row r="674" spans="7:13" x14ac:dyDescent="0.3">
      <c r="G674" s="43">
        <v>44435</v>
      </c>
      <c r="H674" s="99">
        <v>67.357399999999998</v>
      </c>
      <c r="I674" s="97">
        <f t="shared" si="50"/>
        <v>68.949927263728966</v>
      </c>
      <c r="J674" s="1">
        <f t="shared" si="51"/>
        <v>-1.592527263728968</v>
      </c>
      <c r="K674" s="1">
        <f t="shared" si="52"/>
        <v>1.592527263728968</v>
      </c>
      <c r="L674" s="1">
        <f t="shared" si="53"/>
        <v>2.5361430857200742</v>
      </c>
      <c r="M674" s="30">
        <f t="shared" si="54"/>
        <v>2.3642944408913767E-2</v>
      </c>
    </row>
    <row r="675" spans="7:13" x14ac:dyDescent="0.3">
      <c r="G675" s="43">
        <v>44438</v>
      </c>
      <c r="H675" s="99">
        <v>67.665000000000006</v>
      </c>
      <c r="I675" s="97">
        <f t="shared" si="50"/>
        <v>68.790674537356068</v>
      </c>
      <c r="J675" s="1">
        <f t="shared" si="51"/>
        <v>-1.1256745373560619</v>
      </c>
      <c r="K675" s="1">
        <f t="shared" si="52"/>
        <v>1.1256745373560619</v>
      </c>
      <c r="L675" s="1">
        <f t="shared" si="53"/>
        <v>1.2671431640517841</v>
      </c>
      <c r="M675" s="30">
        <f t="shared" si="54"/>
        <v>1.6635994049450407E-2</v>
      </c>
    </row>
    <row r="676" spans="7:13" x14ac:dyDescent="0.3">
      <c r="G676" s="43">
        <v>44439</v>
      </c>
      <c r="H676" s="99">
        <v>67.216800000000006</v>
      </c>
      <c r="I676" s="97">
        <f t="shared" si="50"/>
        <v>68.678107083620461</v>
      </c>
      <c r="J676" s="1">
        <f t="shared" si="51"/>
        <v>-1.4613070836204543</v>
      </c>
      <c r="K676" s="1">
        <f t="shared" si="52"/>
        <v>1.4613070836204543</v>
      </c>
      <c r="L676" s="1">
        <f t="shared" si="53"/>
        <v>2.1354183926393171</v>
      </c>
      <c r="M676" s="30">
        <f t="shared" si="54"/>
        <v>2.174020607378593E-2</v>
      </c>
    </row>
    <row r="677" spans="7:13" x14ac:dyDescent="0.3">
      <c r="G677" s="43">
        <v>44440</v>
      </c>
      <c r="H677" s="99">
        <v>67.067300000000003</v>
      </c>
      <c r="I677" s="97">
        <f t="shared" si="50"/>
        <v>68.531976375258424</v>
      </c>
      <c r="J677" s="1">
        <f t="shared" si="51"/>
        <v>-1.4646763752584206</v>
      </c>
      <c r="K677" s="1">
        <f t="shared" si="52"/>
        <v>1.4646763752584206</v>
      </c>
      <c r="L677" s="1">
        <f t="shared" si="53"/>
        <v>2.145276884240146</v>
      </c>
      <c r="M677" s="30">
        <f t="shared" si="54"/>
        <v>2.1838904730895989E-2</v>
      </c>
    </row>
    <row r="678" spans="7:13" x14ac:dyDescent="0.3">
      <c r="G678" s="43">
        <v>44441</v>
      </c>
      <c r="H678" s="99">
        <v>66.654200000000003</v>
      </c>
      <c r="I678" s="97">
        <f t="shared" si="50"/>
        <v>68.385508737732579</v>
      </c>
      <c r="J678" s="1">
        <f t="shared" si="51"/>
        <v>-1.7313087377325758</v>
      </c>
      <c r="K678" s="1">
        <f t="shared" si="52"/>
        <v>1.7313087377325758</v>
      </c>
      <c r="L678" s="1">
        <f t="shared" si="53"/>
        <v>2.9974299453491646</v>
      </c>
      <c r="M678" s="30">
        <f t="shared" si="54"/>
        <v>2.5974488295299858E-2</v>
      </c>
    </row>
    <row r="679" spans="7:13" x14ac:dyDescent="0.3">
      <c r="G679" s="43">
        <v>44442</v>
      </c>
      <c r="H679" s="99">
        <v>67.005799999999994</v>
      </c>
      <c r="I679" s="97">
        <f t="shared" si="50"/>
        <v>68.212377863959318</v>
      </c>
      <c r="J679" s="1">
        <f t="shared" si="51"/>
        <v>-1.2065778639593248</v>
      </c>
      <c r="K679" s="1">
        <f t="shared" si="52"/>
        <v>1.2065778639593248</v>
      </c>
      <c r="L679" s="1">
        <f t="shared" si="53"/>
        <v>1.4558301417966468</v>
      </c>
      <c r="M679" s="30">
        <f t="shared" si="54"/>
        <v>1.8007066014573737E-2</v>
      </c>
    </row>
    <row r="680" spans="7:13" x14ac:dyDescent="0.3">
      <c r="G680" s="43">
        <v>44446</v>
      </c>
      <c r="H680" s="99">
        <v>63.1646</v>
      </c>
      <c r="I680" s="97">
        <f t="shared" si="50"/>
        <v>68.09172007756338</v>
      </c>
      <c r="J680" s="1">
        <f t="shared" si="51"/>
        <v>-4.9271200775633801</v>
      </c>
      <c r="K680" s="1">
        <f t="shared" si="52"/>
        <v>4.9271200775633801</v>
      </c>
      <c r="L680" s="1">
        <f t="shared" si="53"/>
        <v>24.276512258728168</v>
      </c>
      <c r="M680" s="30">
        <f t="shared" si="54"/>
        <v>7.8004453088650602E-2</v>
      </c>
    </row>
    <row r="681" spans="7:13" x14ac:dyDescent="0.3">
      <c r="G681" s="43">
        <v>44447</v>
      </c>
      <c r="H681" s="99">
        <v>62.593200000000003</v>
      </c>
      <c r="I681" s="97">
        <f t="shared" si="50"/>
        <v>67.599008069807041</v>
      </c>
      <c r="J681" s="1">
        <f t="shared" si="51"/>
        <v>-5.0058080698070384</v>
      </c>
      <c r="K681" s="1">
        <f t="shared" si="52"/>
        <v>5.0058080698070384</v>
      </c>
      <c r="L681" s="1">
        <f t="shared" si="53"/>
        <v>25.058114431745267</v>
      </c>
      <c r="M681" s="30">
        <f t="shared" si="54"/>
        <v>7.9973672376664529E-2</v>
      </c>
    </row>
    <row r="682" spans="7:13" x14ac:dyDescent="0.3">
      <c r="G682" s="43">
        <v>44448</v>
      </c>
      <c r="H682" s="99">
        <v>63.858899999999998</v>
      </c>
      <c r="I682" s="97">
        <f t="shared" si="50"/>
        <v>67.098427262826334</v>
      </c>
      <c r="J682" s="1">
        <f t="shared" si="51"/>
        <v>-3.2395272628263356</v>
      </c>
      <c r="K682" s="1">
        <f t="shared" si="52"/>
        <v>3.2395272628263356</v>
      </c>
      <c r="L682" s="1">
        <f t="shared" si="53"/>
        <v>10.494536886595091</v>
      </c>
      <c r="M682" s="30">
        <f t="shared" si="54"/>
        <v>5.0729456079361461E-2</v>
      </c>
    </row>
    <row r="683" spans="7:13" x14ac:dyDescent="0.3">
      <c r="G683" s="43">
        <v>44449</v>
      </c>
      <c r="H683" s="99">
        <v>62.796799999999998</v>
      </c>
      <c r="I683" s="97">
        <f t="shared" si="50"/>
        <v>66.774474536543707</v>
      </c>
      <c r="J683" s="1">
        <f t="shared" si="51"/>
        <v>-3.9776745365437094</v>
      </c>
      <c r="K683" s="1">
        <f t="shared" si="52"/>
        <v>3.9776745365437094</v>
      </c>
      <c r="L683" s="1">
        <f t="shared" si="53"/>
        <v>15.821894718668213</v>
      </c>
      <c r="M683" s="30">
        <f t="shared" si="54"/>
        <v>6.3341994123008019E-2</v>
      </c>
    </row>
    <row r="684" spans="7:13" x14ac:dyDescent="0.3">
      <c r="G684" s="43">
        <v>44452</v>
      </c>
      <c r="H684" s="99">
        <v>63.5137</v>
      </c>
      <c r="I684" s="97">
        <f t="shared" si="50"/>
        <v>66.37670708288934</v>
      </c>
      <c r="J684" s="1">
        <f t="shared" si="51"/>
        <v>-2.8630070828893395</v>
      </c>
      <c r="K684" s="1">
        <f t="shared" si="52"/>
        <v>2.8630070828893395</v>
      </c>
      <c r="L684" s="1">
        <f t="shared" si="53"/>
        <v>8.1968095566745252</v>
      </c>
      <c r="M684" s="30">
        <f t="shared" si="54"/>
        <v>4.5077000440681921E-2</v>
      </c>
    </row>
    <row r="685" spans="7:13" x14ac:dyDescent="0.3">
      <c r="G685" s="43">
        <v>44453</v>
      </c>
      <c r="H685" s="99">
        <v>62.372</v>
      </c>
      <c r="I685" s="97">
        <f t="shared" si="50"/>
        <v>66.090406374600406</v>
      </c>
      <c r="J685" s="1">
        <f t="shared" si="51"/>
        <v>-3.7184063746004057</v>
      </c>
      <c r="K685" s="1">
        <f t="shared" si="52"/>
        <v>3.7184063746004057</v>
      </c>
      <c r="L685" s="1">
        <f t="shared" si="53"/>
        <v>13.826545966668933</v>
      </c>
      <c r="M685" s="30">
        <f t="shared" si="54"/>
        <v>5.9616596783819753E-2</v>
      </c>
    </row>
    <row r="686" spans="7:13" x14ac:dyDescent="0.3">
      <c r="G686" s="43">
        <v>44454</v>
      </c>
      <c r="H686" s="99">
        <v>61.3187</v>
      </c>
      <c r="I686" s="97">
        <f t="shared" si="50"/>
        <v>65.718565737140366</v>
      </c>
      <c r="J686" s="1">
        <f t="shared" si="51"/>
        <v>-4.3998657371403667</v>
      </c>
      <c r="K686" s="1">
        <f t="shared" si="52"/>
        <v>4.3998657371403667</v>
      </c>
      <c r="L686" s="1">
        <f t="shared" si="53"/>
        <v>19.358818504861741</v>
      </c>
      <c r="M686" s="30">
        <f t="shared" si="54"/>
        <v>7.1754060949439022E-2</v>
      </c>
    </row>
    <row r="687" spans="7:13" x14ac:dyDescent="0.3">
      <c r="G687" s="43">
        <v>44455</v>
      </c>
      <c r="H687" s="99">
        <v>61.203699999999998</v>
      </c>
      <c r="I687" s="97">
        <f t="shared" si="50"/>
        <v>65.278579163426329</v>
      </c>
      <c r="J687" s="1">
        <f t="shared" si="51"/>
        <v>-4.0748791634263313</v>
      </c>
      <c r="K687" s="1">
        <f t="shared" si="52"/>
        <v>4.0748791634263313</v>
      </c>
      <c r="L687" s="1">
        <f t="shared" si="53"/>
        <v>16.604640196526077</v>
      </c>
      <c r="M687" s="30">
        <f t="shared" si="54"/>
        <v>6.6578967667417679E-2</v>
      </c>
    </row>
    <row r="688" spans="7:13" x14ac:dyDescent="0.3">
      <c r="G688" s="43">
        <v>44456</v>
      </c>
      <c r="H688" s="99">
        <v>61.557699999999997</v>
      </c>
      <c r="I688" s="97">
        <f t="shared" si="50"/>
        <v>64.871091247083697</v>
      </c>
      <c r="J688" s="1">
        <f t="shared" si="51"/>
        <v>-3.3133912470837004</v>
      </c>
      <c r="K688" s="1">
        <f t="shared" si="52"/>
        <v>3.3133912470837004</v>
      </c>
      <c r="L688" s="1">
        <f t="shared" si="53"/>
        <v>10.978561556250879</v>
      </c>
      <c r="M688" s="30">
        <f t="shared" si="54"/>
        <v>5.3825780480487424E-2</v>
      </c>
    </row>
    <row r="689" spans="7:13" x14ac:dyDescent="0.3">
      <c r="G689" s="43">
        <v>44459</v>
      </c>
      <c r="H689" s="99">
        <v>59.964500000000001</v>
      </c>
      <c r="I689" s="97">
        <f t="shared" si="50"/>
        <v>64.539752122375333</v>
      </c>
      <c r="J689" s="1">
        <f t="shared" si="51"/>
        <v>-4.575252122375332</v>
      </c>
      <c r="K689" s="1">
        <f t="shared" si="52"/>
        <v>4.575252122375332</v>
      </c>
      <c r="L689" s="1">
        <f t="shared" si="53"/>
        <v>20.93293198329998</v>
      </c>
      <c r="M689" s="30">
        <f t="shared" si="54"/>
        <v>7.6299345819198561E-2</v>
      </c>
    </row>
    <row r="690" spans="7:13" x14ac:dyDescent="0.3">
      <c r="G690" s="43">
        <v>44460</v>
      </c>
      <c r="H690" s="99">
        <v>58.636899999999997</v>
      </c>
      <c r="I690" s="97">
        <f t="shared" si="50"/>
        <v>64.082226910137805</v>
      </c>
      <c r="J690" s="1">
        <f t="shared" si="51"/>
        <v>-5.4453269101378083</v>
      </c>
      <c r="K690" s="1">
        <f t="shared" si="52"/>
        <v>5.4453269101378083</v>
      </c>
      <c r="L690" s="1">
        <f t="shared" si="53"/>
        <v>29.651585158270972</v>
      </c>
      <c r="M690" s="30">
        <f t="shared" si="54"/>
        <v>9.2865190863395036E-2</v>
      </c>
    </row>
    <row r="691" spans="7:13" x14ac:dyDescent="0.3">
      <c r="G691" s="43">
        <v>44461</v>
      </c>
      <c r="H691" s="99">
        <v>58.459899999999998</v>
      </c>
      <c r="I691" s="97">
        <f t="shared" si="50"/>
        <v>63.537694219124027</v>
      </c>
      <c r="J691" s="1">
        <f t="shared" si="51"/>
        <v>-5.07779421912403</v>
      </c>
      <c r="K691" s="1">
        <f t="shared" si="52"/>
        <v>5.07779421912403</v>
      </c>
      <c r="L691" s="1">
        <f t="shared" si="53"/>
        <v>25.783994131769418</v>
      </c>
      <c r="M691" s="30">
        <f t="shared" si="54"/>
        <v>8.6859440729868342E-2</v>
      </c>
    </row>
    <row r="692" spans="7:13" x14ac:dyDescent="0.3">
      <c r="G692" s="43">
        <v>44462</v>
      </c>
      <c r="H692" s="99">
        <v>59.619399999999999</v>
      </c>
      <c r="I692" s="97">
        <f t="shared" si="50"/>
        <v>63.029914797211624</v>
      </c>
      <c r="J692" s="1">
        <f t="shared" si="51"/>
        <v>-3.4105147972116256</v>
      </c>
      <c r="K692" s="1">
        <f t="shared" si="52"/>
        <v>3.4105147972116256</v>
      </c>
      <c r="L692" s="1">
        <f t="shared" si="53"/>
        <v>11.631611181999457</v>
      </c>
      <c r="M692" s="30">
        <f t="shared" si="54"/>
        <v>5.7204782289181473E-2</v>
      </c>
    </row>
    <row r="693" spans="7:13" x14ac:dyDescent="0.3">
      <c r="G693" s="43">
        <v>44463</v>
      </c>
      <c r="H693" s="99">
        <v>60.150399999999998</v>
      </c>
      <c r="I693" s="97">
        <f t="shared" si="50"/>
        <v>62.688863317490458</v>
      </c>
      <c r="J693" s="1">
        <f t="shared" si="51"/>
        <v>-2.5384633174904607</v>
      </c>
      <c r="K693" s="1">
        <f t="shared" si="52"/>
        <v>2.5384633174904607</v>
      </c>
      <c r="L693" s="1">
        <f t="shared" si="53"/>
        <v>6.4437960142446755</v>
      </c>
      <c r="M693" s="30">
        <f t="shared" si="54"/>
        <v>4.2201935772504605E-2</v>
      </c>
    </row>
    <row r="694" spans="7:13" x14ac:dyDescent="0.3">
      <c r="G694" s="43">
        <v>44466</v>
      </c>
      <c r="H694" s="99">
        <v>60.336300000000001</v>
      </c>
      <c r="I694" s="97">
        <f t="shared" si="50"/>
        <v>62.435016985741413</v>
      </c>
      <c r="J694" s="1">
        <f t="shared" si="51"/>
        <v>-2.0987169857414116</v>
      </c>
      <c r="K694" s="1">
        <f t="shared" si="52"/>
        <v>2.0987169857414116</v>
      </c>
      <c r="L694" s="1">
        <f t="shared" si="53"/>
        <v>4.4046129862395169</v>
      </c>
      <c r="M694" s="30">
        <f t="shared" si="54"/>
        <v>3.4783654048084013E-2</v>
      </c>
    </row>
    <row r="695" spans="7:13" x14ac:dyDescent="0.3">
      <c r="G695" s="43">
        <v>44467</v>
      </c>
      <c r="H695" s="99">
        <v>60.177</v>
      </c>
      <c r="I695" s="97">
        <f t="shared" si="50"/>
        <v>62.225145287167273</v>
      </c>
      <c r="J695" s="1">
        <f t="shared" si="51"/>
        <v>-2.048145287167273</v>
      </c>
      <c r="K695" s="1">
        <f t="shared" si="52"/>
        <v>2.048145287167273</v>
      </c>
      <c r="L695" s="1">
        <f t="shared" si="53"/>
        <v>4.1948991173455106</v>
      </c>
      <c r="M695" s="30">
        <f t="shared" si="54"/>
        <v>3.4035350502139905E-2</v>
      </c>
    </row>
    <row r="696" spans="7:13" x14ac:dyDescent="0.3">
      <c r="G696" s="43">
        <v>44468</v>
      </c>
      <c r="H696" s="99">
        <v>60.663800000000002</v>
      </c>
      <c r="I696" s="97">
        <f t="shared" si="50"/>
        <v>62.020330758450541</v>
      </c>
      <c r="J696" s="1">
        <f t="shared" si="51"/>
        <v>-1.3565307584505391</v>
      </c>
      <c r="K696" s="1">
        <f t="shared" si="52"/>
        <v>1.3565307584505391</v>
      </c>
      <c r="L696" s="1">
        <f t="shared" si="53"/>
        <v>1.8401756986223947</v>
      </c>
      <c r="M696" s="30">
        <f t="shared" si="54"/>
        <v>2.2361453757439181E-2</v>
      </c>
    </row>
    <row r="697" spans="7:13" x14ac:dyDescent="0.3">
      <c r="G697" s="43">
        <v>44469</v>
      </c>
      <c r="H697" s="99">
        <v>59.291899999999998</v>
      </c>
      <c r="I697" s="97">
        <f t="shared" si="50"/>
        <v>61.884677682605492</v>
      </c>
      <c r="J697" s="1">
        <f t="shared" si="51"/>
        <v>-2.5927776826054938</v>
      </c>
      <c r="K697" s="1">
        <f t="shared" si="52"/>
        <v>2.5927776826054938</v>
      </c>
      <c r="L697" s="1">
        <f t="shared" si="53"/>
        <v>6.7224961114171151</v>
      </c>
      <c r="M697" s="30">
        <f t="shared" si="54"/>
        <v>4.3729036893833624E-2</v>
      </c>
    </row>
    <row r="698" spans="7:13" x14ac:dyDescent="0.3">
      <c r="G698" s="43">
        <v>44470</v>
      </c>
      <c r="H698" s="99">
        <v>60.3628</v>
      </c>
      <c r="I698" s="97">
        <f t="shared" si="50"/>
        <v>61.625399914344939</v>
      </c>
      <c r="J698" s="1">
        <f t="shared" si="51"/>
        <v>-1.2625999143449391</v>
      </c>
      <c r="K698" s="1">
        <f t="shared" si="52"/>
        <v>1.2625999143449391</v>
      </c>
      <c r="L698" s="1">
        <f t="shared" si="53"/>
        <v>1.5941585437038477</v>
      </c>
      <c r="M698" s="30">
        <f t="shared" si="54"/>
        <v>2.0916854657917445E-2</v>
      </c>
    </row>
    <row r="699" spans="7:13" x14ac:dyDescent="0.3">
      <c r="G699" s="43">
        <v>44473</v>
      </c>
      <c r="H699" s="99">
        <v>60.876199999999997</v>
      </c>
      <c r="I699" s="97">
        <f t="shared" si="50"/>
        <v>61.499139922910445</v>
      </c>
      <c r="J699" s="1">
        <f t="shared" si="51"/>
        <v>-0.62293992291044731</v>
      </c>
      <c r="K699" s="1">
        <f t="shared" si="52"/>
        <v>0.62293992291044731</v>
      </c>
      <c r="L699" s="1">
        <f t="shared" si="53"/>
        <v>0.38805414755567402</v>
      </c>
      <c r="M699" s="30">
        <f t="shared" si="54"/>
        <v>1.0232897633401022E-2</v>
      </c>
    </row>
    <row r="700" spans="7:13" x14ac:dyDescent="0.3">
      <c r="G700" s="43">
        <v>44474</v>
      </c>
      <c r="H700" s="99">
        <v>59.707900000000002</v>
      </c>
      <c r="I700" s="97">
        <f t="shared" si="50"/>
        <v>61.436845930619405</v>
      </c>
      <c r="J700" s="1">
        <f t="shared" si="51"/>
        <v>-1.7289459306194033</v>
      </c>
      <c r="K700" s="1">
        <f t="shared" si="52"/>
        <v>1.7289459306194033</v>
      </c>
      <c r="L700" s="1">
        <f t="shared" si="53"/>
        <v>2.9892540310053946</v>
      </c>
      <c r="M700" s="30">
        <f t="shared" si="54"/>
        <v>2.8956736556124119E-2</v>
      </c>
    </row>
    <row r="701" spans="7:13" x14ac:dyDescent="0.3">
      <c r="G701" s="43">
        <v>44475</v>
      </c>
      <c r="H701" s="99">
        <v>59.283000000000001</v>
      </c>
      <c r="I701" s="97">
        <f t="shared" si="50"/>
        <v>61.263951337557465</v>
      </c>
      <c r="J701" s="1">
        <f t="shared" si="51"/>
        <v>-1.9809513375574639</v>
      </c>
      <c r="K701" s="1">
        <f t="shared" si="52"/>
        <v>1.9809513375574639</v>
      </c>
      <c r="L701" s="1">
        <f t="shared" si="53"/>
        <v>3.9241682017707054</v>
      </c>
      <c r="M701" s="30">
        <f t="shared" si="54"/>
        <v>3.3415166870054885E-2</v>
      </c>
    </row>
    <row r="702" spans="7:13" x14ac:dyDescent="0.3">
      <c r="G702" s="43">
        <v>44476</v>
      </c>
      <c r="H702" s="99">
        <v>60.539900000000003</v>
      </c>
      <c r="I702" s="97">
        <f t="shared" si="50"/>
        <v>61.065856203801722</v>
      </c>
      <c r="J702" s="1">
        <f t="shared" si="51"/>
        <v>-0.52595620380171937</v>
      </c>
      <c r="K702" s="1">
        <f t="shared" si="52"/>
        <v>0.52595620380171937</v>
      </c>
      <c r="L702" s="1">
        <f t="shared" si="53"/>
        <v>0.27662992831751576</v>
      </c>
      <c r="M702" s="30">
        <f t="shared" si="54"/>
        <v>8.6877613574141907E-3</v>
      </c>
    </row>
    <row r="703" spans="7:13" x14ac:dyDescent="0.3">
      <c r="G703" s="43">
        <v>44477</v>
      </c>
      <c r="H703" s="99">
        <v>60.1858</v>
      </c>
      <c r="I703" s="97">
        <f t="shared" si="50"/>
        <v>61.013260583421548</v>
      </c>
      <c r="J703" s="1">
        <f t="shared" si="51"/>
        <v>-0.82746058342154782</v>
      </c>
      <c r="K703" s="1">
        <f t="shared" si="52"/>
        <v>0.82746058342154782</v>
      </c>
      <c r="L703" s="1">
        <f t="shared" si="53"/>
        <v>0.68469101711632829</v>
      </c>
      <c r="M703" s="30">
        <f t="shared" si="54"/>
        <v>1.3748435402064071E-2</v>
      </c>
    </row>
    <row r="704" spans="7:13" x14ac:dyDescent="0.3">
      <c r="G704" s="43">
        <v>44480</v>
      </c>
      <c r="H704" s="99">
        <v>61.398400000000002</v>
      </c>
      <c r="I704" s="97">
        <f t="shared" si="50"/>
        <v>60.930514525079396</v>
      </c>
      <c r="J704" s="1">
        <f t="shared" si="51"/>
        <v>0.46788547492060673</v>
      </c>
      <c r="K704" s="1">
        <f t="shared" si="52"/>
        <v>0.46788547492060673</v>
      </c>
      <c r="L704" s="1">
        <f t="shared" si="53"/>
        <v>0.21891681764168169</v>
      </c>
      <c r="M704" s="30">
        <f t="shared" si="54"/>
        <v>7.6204831871939122E-3</v>
      </c>
    </row>
    <row r="705" spans="7:13" x14ac:dyDescent="0.3">
      <c r="G705" s="43">
        <v>44481</v>
      </c>
      <c r="H705" s="99">
        <v>63.991700000000002</v>
      </c>
      <c r="I705" s="97">
        <f t="shared" si="50"/>
        <v>60.977303072571459</v>
      </c>
      <c r="J705" s="1">
        <f t="shared" si="51"/>
        <v>3.0143969274285425</v>
      </c>
      <c r="K705" s="1">
        <f t="shared" si="52"/>
        <v>3.0143969274285425</v>
      </c>
      <c r="L705" s="1">
        <f t="shared" si="53"/>
        <v>9.0865888360906375</v>
      </c>
      <c r="M705" s="30">
        <f t="shared" si="54"/>
        <v>4.7106061058364485E-2</v>
      </c>
    </row>
    <row r="706" spans="7:13" x14ac:dyDescent="0.3">
      <c r="G706" s="43">
        <v>44482</v>
      </c>
      <c r="H706" s="99">
        <v>63.991700000000002</v>
      </c>
      <c r="I706" s="97">
        <f t="shared" si="50"/>
        <v>61.278742765314313</v>
      </c>
      <c r="J706" s="1">
        <f t="shared" si="51"/>
        <v>2.7129572346856889</v>
      </c>
      <c r="K706" s="1">
        <f t="shared" si="52"/>
        <v>2.7129572346856889</v>
      </c>
      <c r="L706" s="1">
        <f t="shared" si="53"/>
        <v>7.3601369572334203</v>
      </c>
      <c r="M706" s="30">
        <f t="shared" si="54"/>
        <v>4.2395454952528042E-2</v>
      </c>
    </row>
    <row r="707" spans="7:13" x14ac:dyDescent="0.3">
      <c r="G707" s="43">
        <v>44483</v>
      </c>
      <c r="H707" s="99">
        <v>65.097999999999999</v>
      </c>
      <c r="I707" s="97">
        <f t="shared" si="50"/>
        <v>61.550038488782882</v>
      </c>
      <c r="J707" s="1">
        <f t="shared" si="51"/>
        <v>3.5479615112171174</v>
      </c>
      <c r="K707" s="1">
        <f t="shared" si="52"/>
        <v>3.5479615112171174</v>
      </c>
      <c r="L707" s="1">
        <f t="shared" si="53"/>
        <v>12.588030885078052</v>
      </c>
      <c r="M707" s="30">
        <f t="shared" si="54"/>
        <v>5.4501851227643207E-2</v>
      </c>
    </row>
    <row r="708" spans="7:13" x14ac:dyDescent="0.3">
      <c r="G708" s="43">
        <v>44484</v>
      </c>
      <c r="H708" s="99">
        <v>65.097999999999999</v>
      </c>
      <c r="I708" s="97">
        <f t="shared" si="50"/>
        <v>61.904834639904593</v>
      </c>
      <c r="J708" s="1">
        <f t="shared" si="51"/>
        <v>3.1931653600954064</v>
      </c>
      <c r="K708" s="1">
        <f t="shared" si="52"/>
        <v>3.1931653600954064</v>
      </c>
      <c r="L708" s="1">
        <f t="shared" si="53"/>
        <v>10.196305016913227</v>
      </c>
      <c r="M708" s="30">
        <f t="shared" si="54"/>
        <v>4.9051666104878898E-2</v>
      </c>
    </row>
    <row r="709" spans="7:13" x14ac:dyDescent="0.3">
      <c r="G709" s="43">
        <v>44487</v>
      </c>
      <c r="H709" s="99">
        <v>64.549300000000002</v>
      </c>
      <c r="I709" s="97">
        <f t="shared" si="50"/>
        <v>62.22415117591413</v>
      </c>
      <c r="J709" s="1">
        <f t="shared" si="51"/>
        <v>2.325148824085872</v>
      </c>
      <c r="K709" s="1">
        <f t="shared" si="52"/>
        <v>2.325148824085872</v>
      </c>
      <c r="L709" s="1">
        <f t="shared" si="53"/>
        <v>5.4063170541479133</v>
      </c>
      <c r="M709" s="30">
        <f t="shared" si="54"/>
        <v>3.6021286428913592E-2</v>
      </c>
    </row>
    <row r="710" spans="7:13" x14ac:dyDescent="0.3">
      <c r="G710" s="43">
        <v>44488</v>
      </c>
      <c r="H710" s="99">
        <v>65.062600000000003</v>
      </c>
      <c r="I710" s="97">
        <f t="shared" ref="I710:I773" si="55">alpha*H709+(1-alpha)*I709</f>
        <v>62.456666058322725</v>
      </c>
      <c r="J710" s="1">
        <f t="shared" ref="J710:J773" si="56">H710-I710</f>
        <v>2.6059339416772787</v>
      </c>
      <c r="K710" s="1">
        <f t="shared" ref="K710:K773" si="57">ABS(J710)</f>
        <v>2.6059339416772787</v>
      </c>
      <c r="L710" s="1">
        <f t="shared" ref="L710:L773" si="58">J710^2</f>
        <v>6.7908917083856783</v>
      </c>
      <c r="M710" s="30">
        <f t="shared" ref="M710:M773" si="59">K710/H710</f>
        <v>4.0052717562428779E-2</v>
      </c>
    </row>
    <row r="711" spans="7:13" x14ac:dyDescent="0.3">
      <c r="G711" s="43">
        <v>44489</v>
      </c>
      <c r="H711" s="99">
        <v>65.434399999999997</v>
      </c>
      <c r="I711" s="97">
        <f t="shared" si="55"/>
        <v>62.717259452490453</v>
      </c>
      <c r="J711" s="1">
        <f t="shared" si="56"/>
        <v>2.717140547509544</v>
      </c>
      <c r="K711" s="1">
        <f t="shared" si="57"/>
        <v>2.717140547509544</v>
      </c>
      <c r="L711" s="1">
        <f t="shared" si="58"/>
        <v>7.3828527549204646</v>
      </c>
      <c r="M711" s="30">
        <f t="shared" si="59"/>
        <v>4.1524649840291104E-2</v>
      </c>
    </row>
    <row r="712" spans="7:13" x14ac:dyDescent="0.3">
      <c r="G712" s="43">
        <v>44490</v>
      </c>
      <c r="H712" s="99">
        <v>65.558300000000003</v>
      </c>
      <c r="I712" s="97">
        <f t="shared" si="55"/>
        <v>62.988973507241411</v>
      </c>
      <c r="J712" s="1">
        <f t="shared" si="56"/>
        <v>2.5693264927585915</v>
      </c>
      <c r="K712" s="1">
        <f t="shared" si="57"/>
        <v>2.5693264927585915</v>
      </c>
      <c r="L712" s="1">
        <f t="shared" si="58"/>
        <v>6.6014386263911646</v>
      </c>
      <c r="M712" s="30">
        <f t="shared" si="59"/>
        <v>3.9191475263370031E-2</v>
      </c>
    </row>
    <row r="713" spans="7:13" x14ac:dyDescent="0.3">
      <c r="G713" s="43">
        <v>44491</v>
      </c>
      <c r="H713" s="99">
        <v>62.610900000000001</v>
      </c>
      <c r="I713" s="97">
        <f t="shared" si="55"/>
        <v>63.245906156517272</v>
      </c>
      <c r="J713" s="1">
        <f t="shared" si="56"/>
        <v>-0.63500615651727088</v>
      </c>
      <c r="K713" s="1">
        <f t="shared" si="57"/>
        <v>0.63500615651727088</v>
      </c>
      <c r="L713" s="1">
        <f t="shared" si="58"/>
        <v>0.40323281881483675</v>
      </c>
      <c r="M713" s="30">
        <f t="shared" si="59"/>
        <v>1.014210235785256E-2</v>
      </c>
    </row>
    <row r="714" spans="7:13" x14ac:dyDescent="0.3">
      <c r="G714" s="43">
        <v>44494</v>
      </c>
      <c r="H714" s="99">
        <v>62.6021</v>
      </c>
      <c r="I714" s="97">
        <f t="shared" si="55"/>
        <v>63.182405540865545</v>
      </c>
      <c r="J714" s="1">
        <f t="shared" si="56"/>
        <v>-0.58030554086554531</v>
      </c>
      <c r="K714" s="1">
        <f t="shared" si="57"/>
        <v>0.58030554086554531</v>
      </c>
      <c r="L714" s="1">
        <f t="shared" si="58"/>
        <v>0.33675452075925305</v>
      </c>
      <c r="M714" s="30">
        <f t="shared" si="59"/>
        <v>9.2697455974407456E-3</v>
      </c>
    </row>
    <row r="715" spans="7:13" x14ac:dyDescent="0.3">
      <c r="G715" s="43">
        <v>44495</v>
      </c>
      <c r="H715" s="99">
        <v>63.9651</v>
      </c>
      <c r="I715" s="97">
        <f t="shared" si="55"/>
        <v>63.124374986778996</v>
      </c>
      <c r="J715" s="1">
        <f t="shared" si="56"/>
        <v>0.84072501322100379</v>
      </c>
      <c r="K715" s="1">
        <f t="shared" si="57"/>
        <v>0.84072501322100379</v>
      </c>
      <c r="L715" s="1">
        <f t="shared" si="58"/>
        <v>0.70681854785545695</v>
      </c>
      <c r="M715" s="30">
        <f t="shared" si="59"/>
        <v>1.3143495644046578E-2</v>
      </c>
    </row>
    <row r="716" spans="7:13" x14ac:dyDescent="0.3">
      <c r="G716" s="43">
        <v>44496</v>
      </c>
      <c r="H716" s="99">
        <v>62.690600000000003</v>
      </c>
      <c r="I716" s="97">
        <f t="shared" si="55"/>
        <v>63.208447488101093</v>
      </c>
      <c r="J716" s="1">
        <f t="shared" si="56"/>
        <v>-0.51784748810108994</v>
      </c>
      <c r="K716" s="1">
        <f t="shared" si="57"/>
        <v>0.51784748810108994</v>
      </c>
      <c r="L716" s="1">
        <f t="shared" si="58"/>
        <v>0.2681660209326085</v>
      </c>
      <c r="M716" s="30">
        <f t="shared" si="59"/>
        <v>8.2603689883505652E-3</v>
      </c>
    </row>
    <row r="717" spans="7:13" x14ac:dyDescent="0.3">
      <c r="G717" s="43">
        <v>44497</v>
      </c>
      <c r="H717" s="99">
        <v>64.407700000000006</v>
      </c>
      <c r="I717" s="97">
        <f t="shared" si="55"/>
        <v>63.156662739290987</v>
      </c>
      <c r="J717" s="1">
        <f t="shared" si="56"/>
        <v>1.251037260709019</v>
      </c>
      <c r="K717" s="1">
        <f t="shared" si="57"/>
        <v>1.251037260709019</v>
      </c>
      <c r="L717" s="1">
        <f t="shared" si="58"/>
        <v>1.5650942276823259</v>
      </c>
      <c r="M717" s="30">
        <f t="shared" si="59"/>
        <v>1.94237220194017E-2</v>
      </c>
    </row>
    <row r="718" spans="7:13" x14ac:dyDescent="0.3">
      <c r="G718" s="43">
        <v>44498</v>
      </c>
      <c r="H718" s="99">
        <v>64.504999999999995</v>
      </c>
      <c r="I718" s="97">
        <f t="shared" si="55"/>
        <v>63.281766465361891</v>
      </c>
      <c r="J718" s="1">
        <f t="shared" si="56"/>
        <v>1.2232335346381049</v>
      </c>
      <c r="K718" s="1">
        <f t="shared" si="57"/>
        <v>1.2232335346381049</v>
      </c>
      <c r="L718" s="1">
        <f t="shared" si="58"/>
        <v>1.4963002802632319</v>
      </c>
      <c r="M718" s="30">
        <f t="shared" si="59"/>
        <v>1.896339097183327E-2</v>
      </c>
    </row>
    <row r="719" spans="7:13" x14ac:dyDescent="0.3">
      <c r="G719" s="43">
        <v>44501</v>
      </c>
      <c r="H719" s="99">
        <v>64.726299999999995</v>
      </c>
      <c r="I719" s="97">
        <f t="shared" si="55"/>
        <v>63.404089818825703</v>
      </c>
      <c r="J719" s="1">
        <f t="shared" si="56"/>
        <v>1.3222101811742917</v>
      </c>
      <c r="K719" s="1">
        <f t="shared" si="57"/>
        <v>1.3222101811742917</v>
      </c>
      <c r="L719" s="1">
        <f t="shared" si="58"/>
        <v>1.7482397632009532</v>
      </c>
      <c r="M719" s="30">
        <f t="shared" si="59"/>
        <v>2.0427711473918513E-2</v>
      </c>
    </row>
    <row r="720" spans="7:13" x14ac:dyDescent="0.3">
      <c r="G720" s="43">
        <v>44502</v>
      </c>
      <c r="H720" s="99">
        <v>63.7881</v>
      </c>
      <c r="I720" s="97">
        <f t="shared" si="55"/>
        <v>63.536310836943137</v>
      </c>
      <c r="J720" s="1">
        <f t="shared" si="56"/>
        <v>0.25178916305686272</v>
      </c>
      <c r="K720" s="1">
        <f t="shared" si="57"/>
        <v>0.25178916305686272</v>
      </c>
      <c r="L720" s="1">
        <f t="shared" si="58"/>
        <v>6.3397782632875405E-2</v>
      </c>
      <c r="M720" s="30">
        <f t="shared" si="59"/>
        <v>3.9472748530974076E-3</v>
      </c>
    </row>
    <row r="721" spans="7:13" x14ac:dyDescent="0.3">
      <c r="G721" s="43">
        <v>44503</v>
      </c>
      <c r="H721" s="99">
        <v>65.841499999999996</v>
      </c>
      <c r="I721" s="97">
        <f t="shared" si="55"/>
        <v>63.561489753248829</v>
      </c>
      <c r="J721" s="1">
        <f t="shared" si="56"/>
        <v>2.2800102467511678</v>
      </c>
      <c r="K721" s="1">
        <f t="shared" si="57"/>
        <v>2.2800102467511678</v>
      </c>
      <c r="L721" s="1">
        <f t="shared" si="58"/>
        <v>5.1984467252903208</v>
      </c>
      <c r="M721" s="30">
        <f t="shared" si="59"/>
        <v>3.4628771318259276E-2</v>
      </c>
    </row>
    <row r="722" spans="7:13" x14ac:dyDescent="0.3">
      <c r="G722" s="43">
        <v>44504</v>
      </c>
      <c r="H722" s="99">
        <v>64.938699999999997</v>
      </c>
      <c r="I722" s="97">
        <f t="shared" si="55"/>
        <v>63.789490777923945</v>
      </c>
      <c r="J722" s="1">
        <f t="shared" si="56"/>
        <v>1.1492092220760526</v>
      </c>
      <c r="K722" s="1">
        <f t="shared" si="57"/>
        <v>1.1492092220760526</v>
      </c>
      <c r="L722" s="1">
        <f t="shared" si="58"/>
        <v>1.320681836104646</v>
      </c>
      <c r="M722" s="30">
        <f t="shared" si="59"/>
        <v>1.7696831351352162E-2</v>
      </c>
    </row>
    <row r="723" spans="7:13" x14ac:dyDescent="0.3">
      <c r="G723" s="43">
        <v>44505</v>
      </c>
      <c r="H723" s="99">
        <v>65.531700000000001</v>
      </c>
      <c r="I723" s="97">
        <f t="shared" si="55"/>
        <v>63.904411700131554</v>
      </c>
      <c r="J723" s="1">
        <f t="shared" si="56"/>
        <v>1.6272882998684466</v>
      </c>
      <c r="K723" s="1">
        <f t="shared" si="57"/>
        <v>1.6272882998684466</v>
      </c>
      <c r="L723" s="1">
        <f t="shared" si="58"/>
        <v>2.6480672108887395</v>
      </c>
      <c r="M723" s="30">
        <f t="shared" si="59"/>
        <v>2.4832078213573684E-2</v>
      </c>
    </row>
    <row r="724" spans="7:13" x14ac:dyDescent="0.3">
      <c r="G724" s="43">
        <v>44508</v>
      </c>
      <c r="H724" s="99">
        <v>66.186700000000002</v>
      </c>
      <c r="I724" s="97">
        <f t="shared" si="55"/>
        <v>64.067140530118394</v>
      </c>
      <c r="J724" s="1">
        <f t="shared" si="56"/>
        <v>2.119559469881608</v>
      </c>
      <c r="K724" s="1">
        <f t="shared" si="57"/>
        <v>2.119559469881608</v>
      </c>
      <c r="L724" s="1">
        <f t="shared" si="58"/>
        <v>4.4925323463648033</v>
      </c>
      <c r="M724" s="30">
        <f t="shared" si="59"/>
        <v>3.202394846519932E-2</v>
      </c>
    </row>
    <row r="725" spans="7:13" x14ac:dyDescent="0.3">
      <c r="G725" s="43">
        <v>44509</v>
      </c>
      <c r="H725" s="99">
        <v>66.540700000000001</v>
      </c>
      <c r="I725" s="97">
        <f t="shared" si="55"/>
        <v>64.279096477106549</v>
      </c>
      <c r="J725" s="1">
        <f t="shared" si="56"/>
        <v>2.2616035228934521</v>
      </c>
      <c r="K725" s="1">
        <f t="shared" si="57"/>
        <v>2.2616035228934521</v>
      </c>
      <c r="L725" s="1">
        <f t="shared" si="58"/>
        <v>5.1148504947640738</v>
      </c>
      <c r="M725" s="30">
        <f t="shared" si="59"/>
        <v>3.3988273686532483E-2</v>
      </c>
    </row>
    <row r="726" spans="7:13" x14ac:dyDescent="0.3">
      <c r="G726" s="43">
        <v>44510</v>
      </c>
      <c r="H726" s="99">
        <v>66.850499999999997</v>
      </c>
      <c r="I726" s="97">
        <f t="shared" si="55"/>
        <v>64.50525682939589</v>
      </c>
      <c r="J726" s="1">
        <f t="shared" si="56"/>
        <v>2.3452431706041068</v>
      </c>
      <c r="K726" s="1">
        <f t="shared" si="57"/>
        <v>2.3452431706041068</v>
      </c>
      <c r="L726" s="1">
        <f t="shared" si="58"/>
        <v>5.5001655292652032</v>
      </c>
      <c r="M726" s="30">
        <f t="shared" si="59"/>
        <v>3.5081909194457889E-2</v>
      </c>
    </row>
    <row r="727" spans="7:13" x14ac:dyDescent="0.3">
      <c r="G727" s="43">
        <v>44511</v>
      </c>
      <c r="H727" s="99">
        <v>67.027500000000003</v>
      </c>
      <c r="I727" s="97">
        <f t="shared" si="55"/>
        <v>64.739781146456309</v>
      </c>
      <c r="J727" s="1">
        <f t="shared" si="56"/>
        <v>2.2877188535436943</v>
      </c>
      <c r="K727" s="1">
        <f t="shared" si="57"/>
        <v>2.2877188535436943</v>
      </c>
      <c r="L727" s="1">
        <f t="shared" si="58"/>
        <v>5.2336575528592748</v>
      </c>
      <c r="M727" s="30">
        <f t="shared" si="59"/>
        <v>3.4131048503132207E-2</v>
      </c>
    </row>
    <row r="728" spans="7:13" x14ac:dyDescent="0.3">
      <c r="G728" s="43">
        <v>44512</v>
      </c>
      <c r="H728" s="99">
        <v>67.886099999999999</v>
      </c>
      <c r="I728" s="97">
        <f t="shared" si="55"/>
        <v>64.968553031810671</v>
      </c>
      <c r="J728" s="1">
        <f t="shared" si="56"/>
        <v>2.9175469681893276</v>
      </c>
      <c r="K728" s="1">
        <f t="shared" si="57"/>
        <v>2.9175469681893276</v>
      </c>
      <c r="L728" s="1">
        <f t="shared" si="58"/>
        <v>8.5120803115907364</v>
      </c>
      <c r="M728" s="30">
        <f t="shared" si="59"/>
        <v>4.2977089097610964E-2</v>
      </c>
    </row>
    <row r="729" spans="7:13" x14ac:dyDescent="0.3">
      <c r="G729" s="43">
        <v>44515</v>
      </c>
      <c r="H729" s="99">
        <v>68.381699999999995</v>
      </c>
      <c r="I729" s="97">
        <f t="shared" si="55"/>
        <v>65.260307728629613</v>
      </c>
      <c r="J729" s="1">
        <f t="shared" si="56"/>
        <v>3.1213922713703823</v>
      </c>
      <c r="K729" s="1">
        <f t="shared" si="57"/>
        <v>3.1213922713703823</v>
      </c>
      <c r="L729" s="1">
        <f t="shared" si="58"/>
        <v>9.7430897117707538</v>
      </c>
      <c r="M729" s="30">
        <f t="shared" si="59"/>
        <v>4.5646602400501633E-2</v>
      </c>
    </row>
    <row r="730" spans="7:13" x14ac:dyDescent="0.3">
      <c r="G730" s="43">
        <v>44516</v>
      </c>
      <c r="H730" s="99">
        <v>69.045500000000004</v>
      </c>
      <c r="I730" s="97">
        <f t="shared" si="55"/>
        <v>65.572446955766651</v>
      </c>
      <c r="J730" s="1">
        <f t="shared" si="56"/>
        <v>3.4730530442333531</v>
      </c>
      <c r="K730" s="1">
        <f t="shared" si="57"/>
        <v>3.4730530442333531</v>
      </c>
      <c r="L730" s="1">
        <f t="shared" si="58"/>
        <v>12.062097448058562</v>
      </c>
      <c r="M730" s="30">
        <f t="shared" si="59"/>
        <v>5.0300932634760452E-2</v>
      </c>
    </row>
    <row r="731" spans="7:13" x14ac:dyDescent="0.3">
      <c r="G731" s="43">
        <v>44517</v>
      </c>
      <c r="H731" s="99">
        <v>67.7179</v>
      </c>
      <c r="I731" s="97">
        <f t="shared" si="55"/>
        <v>65.919752260189995</v>
      </c>
      <c r="J731" s="1">
        <f t="shared" si="56"/>
        <v>1.7981477398100054</v>
      </c>
      <c r="K731" s="1">
        <f t="shared" si="57"/>
        <v>1.7981477398100054</v>
      </c>
      <c r="L731" s="1">
        <f t="shared" si="58"/>
        <v>3.2333352941838309</v>
      </c>
      <c r="M731" s="30">
        <f t="shared" si="59"/>
        <v>2.6553507120126368E-2</v>
      </c>
    </row>
    <row r="732" spans="7:13" x14ac:dyDescent="0.3">
      <c r="G732" s="43">
        <v>44518</v>
      </c>
      <c r="H732" s="99">
        <v>67.602800000000002</v>
      </c>
      <c r="I732" s="97">
        <f t="shared" si="55"/>
        <v>66.099567034171002</v>
      </c>
      <c r="J732" s="1">
        <f t="shared" si="56"/>
        <v>1.5032329658289996</v>
      </c>
      <c r="K732" s="1">
        <f t="shared" si="57"/>
        <v>1.5032329658289996</v>
      </c>
      <c r="L732" s="1">
        <f t="shared" si="58"/>
        <v>2.2597093495550502</v>
      </c>
      <c r="M732" s="30">
        <f t="shared" si="59"/>
        <v>2.2236253022493144E-2</v>
      </c>
    </row>
    <row r="733" spans="7:13" x14ac:dyDescent="0.3">
      <c r="G733" s="43">
        <v>44519</v>
      </c>
      <c r="H733" s="99">
        <v>67.257599999999996</v>
      </c>
      <c r="I733" s="97">
        <f t="shared" si="55"/>
        <v>66.2498903307539</v>
      </c>
      <c r="J733" s="1">
        <f t="shared" si="56"/>
        <v>1.007709669246097</v>
      </c>
      <c r="K733" s="1">
        <f t="shared" si="57"/>
        <v>1.007709669246097</v>
      </c>
      <c r="L733" s="1">
        <f t="shared" si="58"/>
        <v>1.0154787774920782</v>
      </c>
      <c r="M733" s="30">
        <f t="shared" si="59"/>
        <v>1.4982837170016429E-2</v>
      </c>
    </row>
    <row r="734" spans="7:13" x14ac:dyDescent="0.3">
      <c r="G734" s="43">
        <v>44522</v>
      </c>
      <c r="H734" s="99">
        <v>67.487799999999993</v>
      </c>
      <c r="I734" s="97">
        <f t="shared" si="55"/>
        <v>66.350661297678514</v>
      </c>
      <c r="J734" s="1">
        <f t="shared" si="56"/>
        <v>1.1371387023214794</v>
      </c>
      <c r="K734" s="1">
        <f t="shared" si="57"/>
        <v>1.1371387023214794</v>
      </c>
      <c r="L734" s="1">
        <f t="shared" si="58"/>
        <v>1.2930844283173781</v>
      </c>
      <c r="M734" s="30">
        <f t="shared" si="59"/>
        <v>1.6849544692840477E-2</v>
      </c>
    </row>
    <row r="735" spans="7:13" x14ac:dyDescent="0.3">
      <c r="G735" s="43">
        <v>44523</v>
      </c>
      <c r="H735" s="99">
        <v>67.496600000000001</v>
      </c>
      <c r="I735" s="97">
        <f t="shared" si="55"/>
        <v>66.46437516791066</v>
      </c>
      <c r="J735" s="1">
        <f t="shared" si="56"/>
        <v>1.0322248320893408</v>
      </c>
      <c r="K735" s="1">
        <f t="shared" si="57"/>
        <v>1.0322248320893408</v>
      </c>
      <c r="L735" s="1">
        <f t="shared" si="58"/>
        <v>1.0654881039818678</v>
      </c>
      <c r="M735" s="30">
        <f t="shared" si="59"/>
        <v>1.5292990048229701E-2</v>
      </c>
    </row>
    <row r="736" spans="7:13" x14ac:dyDescent="0.3">
      <c r="G736" s="43">
        <v>44524</v>
      </c>
      <c r="H736" s="99">
        <v>66.912499999999994</v>
      </c>
      <c r="I736" s="97">
        <f t="shared" si="55"/>
        <v>66.567597651119598</v>
      </c>
      <c r="J736" s="1">
        <f t="shared" si="56"/>
        <v>0.34490234888039595</v>
      </c>
      <c r="K736" s="1">
        <f t="shared" si="57"/>
        <v>0.34490234888039595</v>
      </c>
      <c r="L736" s="1">
        <f t="shared" si="58"/>
        <v>0.11895763026321436</v>
      </c>
      <c r="M736" s="30">
        <f t="shared" si="59"/>
        <v>5.1545279115321647E-3</v>
      </c>
    </row>
    <row r="737" spans="7:13" x14ac:dyDescent="0.3">
      <c r="G737" s="43">
        <v>44526</v>
      </c>
      <c r="H737" s="99">
        <v>65.4786</v>
      </c>
      <c r="I737" s="97">
        <f t="shared" si="55"/>
        <v>66.602087886007638</v>
      </c>
      <c r="J737" s="1">
        <f t="shared" si="56"/>
        <v>-1.1234878860076378</v>
      </c>
      <c r="K737" s="1">
        <f t="shared" si="57"/>
        <v>1.1234878860076378</v>
      </c>
      <c r="L737" s="1">
        <f t="shared" si="58"/>
        <v>1.262225030005911</v>
      </c>
      <c r="M737" s="30">
        <f t="shared" si="59"/>
        <v>1.7158092659397692E-2</v>
      </c>
    </row>
    <row r="738" spans="7:13" x14ac:dyDescent="0.3">
      <c r="G738" s="43">
        <v>44529</v>
      </c>
      <c r="H738" s="99">
        <v>65.257400000000004</v>
      </c>
      <c r="I738" s="97">
        <f t="shared" si="55"/>
        <v>66.489739097406868</v>
      </c>
      <c r="J738" s="1">
        <f t="shared" si="56"/>
        <v>-1.2323390974068644</v>
      </c>
      <c r="K738" s="1">
        <f t="shared" si="57"/>
        <v>1.2323390974068644</v>
      </c>
      <c r="L738" s="1">
        <f t="shared" si="58"/>
        <v>1.5186596509975654</v>
      </c>
      <c r="M738" s="30">
        <f t="shared" si="59"/>
        <v>1.8884281283147418E-2</v>
      </c>
    </row>
    <row r="739" spans="7:13" x14ac:dyDescent="0.3">
      <c r="G739" s="43">
        <v>44530</v>
      </c>
      <c r="H739" s="99">
        <v>63.487200000000001</v>
      </c>
      <c r="I739" s="97">
        <f t="shared" si="55"/>
        <v>66.366505187666192</v>
      </c>
      <c r="J739" s="1">
        <f t="shared" si="56"/>
        <v>-2.8793051876661906</v>
      </c>
      <c r="K739" s="1">
        <f t="shared" si="57"/>
        <v>2.8793051876661906</v>
      </c>
      <c r="L739" s="1">
        <f t="shared" si="58"/>
        <v>8.2903983637214367</v>
      </c>
      <c r="M739" s="30">
        <f t="shared" si="59"/>
        <v>4.5352530709594857E-2</v>
      </c>
    </row>
    <row r="740" spans="7:13" x14ac:dyDescent="0.3">
      <c r="G740" s="43">
        <v>44531</v>
      </c>
      <c r="H740" s="99">
        <v>62.690600000000003</v>
      </c>
      <c r="I740" s="97">
        <f t="shared" si="55"/>
        <v>66.078574668899577</v>
      </c>
      <c r="J740" s="1">
        <f t="shared" si="56"/>
        <v>-3.3879746688995738</v>
      </c>
      <c r="K740" s="1">
        <f t="shared" si="57"/>
        <v>3.3879746688995738</v>
      </c>
      <c r="L740" s="1">
        <f t="shared" si="58"/>
        <v>11.478372357105176</v>
      </c>
      <c r="M740" s="30">
        <f t="shared" si="59"/>
        <v>5.4042785822748123E-2</v>
      </c>
    </row>
    <row r="741" spans="7:13" x14ac:dyDescent="0.3">
      <c r="G741" s="43">
        <v>44532</v>
      </c>
      <c r="H741" s="99">
        <v>65.558300000000003</v>
      </c>
      <c r="I741" s="97">
        <f t="shared" si="55"/>
        <v>65.73977720200962</v>
      </c>
      <c r="J741" s="1">
        <f t="shared" si="56"/>
        <v>-0.18147720200961714</v>
      </c>
      <c r="K741" s="1">
        <f t="shared" si="57"/>
        <v>0.18147720200961714</v>
      </c>
      <c r="L741" s="1">
        <f t="shared" si="58"/>
        <v>3.2933974849239392E-2</v>
      </c>
      <c r="M741" s="30">
        <f t="shared" si="59"/>
        <v>2.7681804136107423E-3</v>
      </c>
    </row>
    <row r="742" spans="7:13" x14ac:dyDescent="0.3">
      <c r="G742" s="43">
        <v>44533</v>
      </c>
      <c r="H742" s="99">
        <v>65.947699999999998</v>
      </c>
      <c r="I742" s="97">
        <f t="shared" si="55"/>
        <v>65.721629481808662</v>
      </c>
      <c r="J742" s="1">
        <f t="shared" si="56"/>
        <v>0.22607051819133517</v>
      </c>
      <c r="K742" s="1">
        <f t="shared" si="57"/>
        <v>0.22607051819133517</v>
      </c>
      <c r="L742" s="1">
        <f t="shared" si="58"/>
        <v>5.1107879195298807E-2</v>
      </c>
      <c r="M742" s="30">
        <f t="shared" si="59"/>
        <v>3.4280273336497738E-3</v>
      </c>
    </row>
    <row r="743" spans="7:13" x14ac:dyDescent="0.3">
      <c r="G743" s="43">
        <v>44536</v>
      </c>
      <c r="H743" s="99">
        <v>66.859399999999994</v>
      </c>
      <c r="I743" s="97">
        <f t="shared" si="55"/>
        <v>65.744236533627799</v>
      </c>
      <c r="J743" s="1">
        <f t="shared" si="56"/>
        <v>1.115163466372195</v>
      </c>
      <c r="K743" s="1">
        <f t="shared" si="57"/>
        <v>1.115163466372195</v>
      </c>
      <c r="L743" s="1">
        <f t="shared" si="58"/>
        <v>1.2435895567312496</v>
      </c>
      <c r="M743" s="30">
        <f t="shared" si="59"/>
        <v>1.6679232334902722E-2</v>
      </c>
    </row>
    <row r="744" spans="7:13" x14ac:dyDescent="0.3">
      <c r="G744" s="43">
        <v>44537</v>
      </c>
      <c r="H744" s="99">
        <v>68.027699999999996</v>
      </c>
      <c r="I744" s="97">
        <f t="shared" si="55"/>
        <v>65.855752880265015</v>
      </c>
      <c r="J744" s="1">
        <f t="shared" si="56"/>
        <v>2.1719471197349804</v>
      </c>
      <c r="K744" s="1">
        <f t="shared" si="57"/>
        <v>2.1719471197349804</v>
      </c>
      <c r="L744" s="1">
        <f t="shared" si="58"/>
        <v>4.7173542909250772</v>
      </c>
      <c r="M744" s="30">
        <f t="shared" si="59"/>
        <v>3.1927393102147809E-2</v>
      </c>
    </row>
    <row r="745" spans="7:13" x14ac:dyDescent="0.3">
      <c r="G745" s="43">
        <v>44538</v>
      </c>
      <c r="H745" s="99">
        <v>68.257800000000003</v>
      </c>
      <c r="I745" s="97">
        <f t="shared" si="55"/>
        <v>66.072947592238521</v>
      </c>
      <c r="J745" s="1">
        <f t="shared" si="56"/>
        <v>2.1848524077614826</v>
      </c>
      <c r="K745" s="1">
        <f t="shared" si="57"/>
        <v>2.1848524077614826</v>
      </c>
      <c r="L745" s="1">
        <f t="shared" si="58"/>
        <v>4.7735800437011475</v>
      </c>
      <c r="M745" s="30">
        <f t="shared" si="59"/>
        <v>3.2008831338857721E-2</v>
      </c>
    </row>
    <row r="746" spans="7:13" x14ac:dyDescent="0.3">
      <c r="G746" s="43">
        <v>44539</v>
      </c>
      <c r="H746" s="99">
        <v>67.732200000000006</v>
      </c>
      <c r="I746" s="97">
        <f t="shared" si="55"/>
        <v>66.291432833014667</v>
      </c>
      <c r="J746" s="1">
        <f t="shared" si="56"/>
        <v>1.4407671669853386</v>
      </c>
      <c r="K746" s="1">
        <f t="shared" si="57"/>
        <v>1.4407671669853386</v>
      </c>
      <c r="L746" s="1">
        <f t="shared" si="58"/>
        <v>2.0758100294629585</v>
      </c>
      <c r="M746" s="30">
        <f t="shared" si="59"/>
        <v>2.1271524725098821E-2</v>
      </c>
    </row>
    <row r="747" spans="7:13" x14ac:dyDescent="0.3">
      <c r="G747" s="43">
        <v>44540</v>
      </c>
      <c r="H747" s="99">
        <v>67.687700000000007</v>
      </c>
      <c r="I747" s="97">
        <f t="shared" si="55"/>
        <v>66.435509549713203</v>
      </c>
      <c r="J747" s="1">
        <f t="shared" si="56"/>
        <v>1.252190450286804</v>
      </c>
      <c r="K747" s="1">
        <f t="shared" si="57"/>
        <v>1.252190450286804</v>
      </c>
      <c r="L747" s="1">
        <f t="shared" si="58"/>
        <v>1.5679809237894689</v>
      </c>
      <c r="M747" s="30">
        <f t="shared" si="59"/>
        <v>1.8499527244784559E-2</v>
      </c>
    </row>
    <row r="748" spans="7:13" x14ac:dyDescent="0.3">
      <c r="G748" s="43">
        <v>44543</v>
      </c>
      <c r="H748" s="99">
        <v>66.627499999999998</v>
      </c>
      <c r="I748" s="97">
        <f t="shared" si="55"/>
        <v>66.560728594741889</v>
      </c>
      <c r="J748" s="1">
        <f t="shared" si="56"/>
        <v>6.6771405258108985E-2</v>
      </c>
      <c r="K748" s="1">
        <f t="shared" si="57"/>
        <v>6.6771405258108985E-2</v>
      </c>
      <c r="L748" s="1">
        <f t="shared" si="58"/>
        <v>4.4584205601426244E-3</v>
      </c>
      <c r="M748" s="30">
        <f t="shared" si="59"/>
        <v>1.0021598477822069E-3</v>
      </c>
    </row>
    <row r="749" spans="7:13" x14ac:dyDescent="0.3">
      <c r="G749" s="43">
        <v>44544</v>
      </c>
      <c r="H749" s="99">
        <v>65.540700000000001</v>
      </c>
      <c r="I749" s="97">
        <f t="shared" si="55"/>
        <v>66.567405735267698</v>
      </c>
      <c r="J749" s="1">
        <f t="shared" si="56"/>
        <v>-1.0267057352676972</v>
      </c>
      <c r="K749" s="1">
        <f t="shared" si="57"/>
        <v>1.0267057352676972</v>
      </c>
      <c r="L749" s="1">
        <f t="shared" si="58"/>
        <v>1.0541246668315827</v>
      </c>
      <c r="M749" s="30">
        <f t="shared" si="59"/>
        <v>1.5665162796059503E-2</v>
      </c>
    </row>
    <row r="750" spans="7:13" x14ac:dyDescent="0.3">
      <c r="G750" s="43">
        <v>44545</v>
      </c>
      <c r="H750" s="99">
        <v>65.745599999999996</v>
      </c>
      <c r="I750" s="97">
        <f t="shared" si="55"/>
        <v>66.464735161740933</v>
      </c>
      <c r="J750" s="1">
        <f t="shared" si="56"/>
        <v>-0.71913516174093672</v>
      </c>
      <c r="K750" s="1">
        <f t="shared" si="57"/>
        <v>0.71913516174093672</v>
      </c>
      <c r="L750" s="1">
        <f t="shared" si="58"/>
        <v>0.51715538085216317</v>
      </c>
      <c r="M750" s="30">
        <f t="shared" si="59"/>
        <v>1.0938148891194798E-2</v>
      </c>
    </row>
    <row r="751" spans="7:13" x14ac:dyDescent="0.3">
      <c r="G751" s="43">
        <v>44546</v>
      </c>
      <c r="H751" s="99">
        <v>64.480500000000006</v>
      </c>
      <c r="I751" s="97">
        <f t="shared" si="55"/>
        <v>66.392821645566841</v>
      </c>
      <c r="J751" s="1">
        <f t="shared" si="56"/>
        <v>-1.9123216455668341</v>
      </c>
      <c r="K751" s="1">
        <f t="shared" si="57"/>
        <v>1.9123216455668341</v>
      </c>
      <c r="L751" s="1">
        <f t="shared" si="58"/>
        <v>3.6569740761034444</v>
      </c>
      <c r="M751" s="30">
        <f t="shared" si="59"/>
        <v>2.9657363785436434E-2</v>
      </c>
    </row>
    <row r="752" spans="7:13" x14ac:dyDescent="0.3">
      <c r="G752" s="43">
        <v>44547</v>
      </c>
      <c r="H752" s="99">
        <v>63.2333</v>
      </c>
      <c r="I752" s="97">
        <f t="shared" si="55"/>
        <v>66.20158948101016</v>
      </c>
      <c r="J752" s="1">
        <f t="shared" si="56"/>
        <v>-2.9682894810101601</v>
      </c>
      <c r="K752" s="1">
        <f t="shared" si="57"/>
        <v>2.9682894810101601</v>
      </c>
      <c r="L752" s="1">
        <f t="shared" si="58"/>
        <v>8.810742443075565</v>
      </c>
      <c r="M752" s="30">
        <f t="shared" si="59"/>
        <v>4.6941872099197104E-2</v>
      </c>
    </row>
    <row r="753" spans="7:13" x14ac:dyDescent="0.3">
      <c r="G753" s="43">
        <v>44550</v>
      </c>
      <c r="H753" s="99">
        <v>60.658700000000003</v>
      </c>
      <c r="I753" s="97">
        <f t="shared" si="55"/>
        <v>65.904760532909151</v>
      </c>
      <c r="J753" s="1">
        <f t="shared" si="56"/>
        <v>-5.2460605329091479</v>
      </c>
      <c r="K753" s="1">
        <f t="shared" si="57"/>
        <v>5.2460605329091479</v>
      </c>
      <c r="L753" s="1">
        <f t="shared" si="58"/>
        <v>27.521151114947013</v>
      </c>
      <c r="M753" s="30">
        <f t="shared" si="59"/>
        <v>8.6484882348437195E-2</v>
      </c>
    </row>
    <row r="754" spans="7:13" x14ac:dyDescent="0.3">
      <c r="G754" s="43">
        <v>44551</v>
      </c>
      <c r="H754" s="99">
        <v>62.289000000000001</v>
      </c>
      <c r="I754" s="97">
        <f t="shared" si="55"/>
        <v>65.380154479618241</v>
      </c>
      <c r="J754" s="1">
        <f t="shared" si="56"/>
        <v>-3.0911544796182397</v>
      </c>
      <c r="K754" s="1">
        <f t="shared" si="57"/>
        <v>3.0911544796182397</v>
      </c>
      <c r="L754" s="1">
        <f t="shared" si="58"/>
        <v>9.5552360168639101</v>
      </c>
      <c r="M754" s="30">
        <f t="shared" si="59"/>
        <v>4.9626009080547762E-2</v>
      </c>
    </row>
    <row r="755" spans="7:13" x14ac:dyDescent="0.3">
      <c r="G755" s="43">
        <v>44552</v>
      </c>
      <c r="H755" s="99">
        <v>61.888100000000001</v>
      </c>
      <c r="I755" s="97">
        <f t="shared" si="55"/>
        <v>65.071039031656412</v>
      </c>
      <c r="J755" s="1">
        <f t="shared" si="56"/>
        <v>-3.1829390316564101</v>
      </c>
      <c r="K755" s="1">
        <f t="shared" si="57"/>
        <v>3.1829390316564101</v>
      </c>
      <c r="L755" s="1">
        <f t="shared" si="58"/>
        <v>10.131100879241846</v>
      </c>
      <c r="M755" s="30">
        <f t="shared" si="59"/>
        <v>5.1430550164836372E-2</v>
      </c>
    </row>
    <row r="756" spans="7:13" x14ac:dyDescent="0.3">
      <c r="G756" s="43">
        <v>44553</v>
      </c>
      <c r="H756" s="99">
        <v>61.8703</v>
      </c>
      <c r="I756" s="97">
        <f t="shared" si="55"/>
        <v>64.752745128490773</v>
      </c>
      <c r="J756" s="1">
        <f t="shared" si="56"/>
        <v>-2.8824451284907724</v>
      </c>
      <c r="K756" s="1">
        <f t="shared" si="57"/>
        <v>2.8824451284907724</v>
      </c>
      <c r="L756" s="1">
        <f t="shared" si="58"/>
        <v>8.3084899187601859</v>
      </c>
      <c r="M756" s="30">
        <f t="shared" si="59"/>
        <v>4.6588510618031147E-2</v>
      </c>
    </row>
    <row r="757" spans="7:13" x14ac:dyDescent="0.3">
      <c r="G757" s="43">
        <v>44557</v>
      </c>
      <c r="H757" s="99">
        <v>63.322400000000002</v>
      </c>
      <c r="I757" s="97">
        <f t="shared" si="55"/>
        <v>64.464500615641697</v>
      </c>
      <c r="J757" s="1">
        <f t="shared" si="56"/>
        <v>-1.1421006156416951</v>
      </c>
      <c r="K757" s="1">
        <f t="shared" si="57"/>
        <v>1.1421006156416951</v>
      </c>
      <c r="L757" s="1">
        <f t="shared" si="58"/>
        <v>1.3043938162491389</v>
      </c>
      <c r="M757" s="30">
        <f t="shared" si="59"/>
        <v>1.8036281247105213E-2</v>
      </c>
    </row>
    <row r="758" spans="7:13" x14ac:dyDescent="0.3">
      <c r="G758" s="43">
        <v>44558</v>
      </c>
      <c r="H758" s="99">
        <v>63.874699999999997</v>
      </c>
      <c r="I758" s="97">
        <f t="shared" si="55"/>
        <v>64.350290554077532</v>
      </c>
      <c r="J758" s="1">
        <f t="shared" si="56"/>
        <v>-0.47559055407753448</v>
      </c>
      <c r="K758" s="1">
        <f t="shared" si="57"/>
        <v>0.47559055407753448</v>
      </c>
      <c r="L758" s="1">
        <f t="shared" si="58"/>
        <v>0.22618637512777626</v>
      </c>
      <c r="M758" s="30">
        <f t="shared" si="59"/>
        <v>7.4456796521554618E-3</v>
      </c>
    </row>
    <row r="759" spans="7:13" x14ac:dyDescent="0.3">
      <c r="G759" s="43">
        <v>44559</v>
      </c>
      <c r="H759" s="99">
        <v>64.489400000000003</v>
      </c>
      <c r="I759" s="97">
        <f t="shared" si="55"/>
        <v>64.302731498669772</v>
      </c>
      <c r="J759" s="1">
        <f t="shared" si="56"/>
        <v>0.18666850133023161</v>
      </c>
      <c r="K759" s="1">
        <f t="shared" si="57"/>
        <v>0.18666850133023161</v>
      </c>
      <c r="L759" s="1">
        <f t="shared" si="58"/>
        <v>3.4845129388874678E-2</v>
      </c>
      <c r="M759" s="30">
        <f t="shared" si="59"/>
        <v>2.8945609872356014E-3</v>
      </c>
    </row>
    <row r="760" spans="7:13" x14ac:dyDescent="0.3">
      <c r="G760" s="43">
        <v>44560</v>
      </c>
      <c r="H760" s="99">
        <v>65.202200000000005</v>
      </c>
      <c r="I760" s="97">
        <f t="shared" si="55"/>
        <v>64.321398348802802</v>
      </c>
      <c r="J760" s="1">
        <f t="shared" si="56"/>
        <v>0.88080165119720277</v>
      </c>
      <c r="K760" s="1">
        <f t="shared" si="57"/>
        <v>0.88080165119720277</v>
      </c>
      <c r="L760" s="1">
        <f t="shared" si="58"/>
        <v>0.77581154875171887</v>
      </c>
      <c r="M760" s="30">
        <f t="shared" si="59"/>
        <v>1.3508771961639373E-2</v>
      </c>
    </row>
    <row r="761" spans="7:13" x14ac:dyDescent="0.3">
      <c r="G761" s="43">
        <v>44561</v>
      </c>
      <c r="H761" s="99">
        <v>65.228899999999996</v>
      </c>
      <c r="I761" s="97">
        <f t="shared" si="55"/>
        <v>64.409478513922522</v>
      </c>
      <c r="J761" s="1">
        <f t="shared" si="56"/>
        <v>0.81942148607747356</v>
      </c>
      <c r="K761" s="1">
        <f t="shared" si="57"/>
        <v>0.81942148607747356</v>
      </c>
      <c r="L761" s="1">
        <f t="shared" si="58"/>
        <v>0.67145157184541515</v>
      </c>
      <c r="M761" s="30">
        <f t="shared" si="59"/>
        <v>1.2562245968849292E-2</v>
      </c>
    </row>
    <row r="762" spans="7:13" x14ac:dyDescent="0.3">
      <c r="G762" s="43">
        <v>44564</v>
      </c>
      <c r="H762" s="99">
        <v>65.665400000000005</v>
      </c>
      <c r="I762" s="97">
        <f t="shared" si="55"/>
        <v>64.491420662530274</v>
      </c>
      <c r="J762" s="1">
        <f t="shared" si="56"/>
        <v>1.1739793374697314</v>
      </c>
      <c r="K762" s="1">
        <f t="shared" si="57"/>
        <v>1.1739793374697314</v>
      </c>
      <c r="L762" s="1">
        <f t="shared" si="58"/>
        <v>1.3782274848058693</v>
      </c>
      <c r="M762" s="30">
        <f t="shared" si="59"/>
        <v>1.7878202789745151E-2</v>
      </c>
    </row>
    <row r="763" spans="7:13" x14ac:dyDescent="0.3">
      <c r="G763" s="43">
        <v>44565</v>
      </c>
      <c r="H763" s="99">
        <v>67.491600000000005</v>
      </c>
      <c r="I763" s="97">
        <f t="shared" si="55"/>
        <v>64.608818596277246</v>
      </c>
      <c r="J763" s="1">
        <f t="shared" si="56"/>
        <v>2.8827814037227597</v>
      </c>
      <c r="K763" s="1">
        <f t="shared" si="57"/>
        <v>2.8827814037227597</v>
      </c>
      <c r="L763" s="1">
        <f t="shared" si="58"/>
        <v>8.3104286216497645</v>
      </c>
      <c r="M763" s="30">
        <f t="shared" si="59"/>
        <v>4.2713188066703996E-2</v>
      </c>
    </row>
    <row r="764" spans="7:13" x14ac:dyDescent="0.3">
      <c r="G764" s="43">
        <v>44566</v>
      </c>
      <c r="H764" s="99">
        <v>66.093000000000004</v>
      </c>
      <c r="I764" s="97">
        <f t="shared" si="55"/>
        <v>64.897096736649516</v>
      </c>
      <c r="J764" s="1">
        <f t="shared" si="56"/>
        <v>1.1959032633504876</v>
      </c>
      <c r="K764" s="1">
        <f t="shared" si="57"/>
        <v>1.1959032633504876</v>
      </c>
      <c r="L764" s="1">
        <f t="shared" si="58"/>
        <v>1.4301846152923456</v>
      </c>
      <c r="M764" s="30">
        <f t="shared" si="59"/>
        <v>1.8094249971260006E-2</v>
      </c>
    </row>
    <row r="765" spans="7:13" x14ac:dyDescent="0.3">
      <c r="G765" s="43">
        <v>44567</v>
      </c>
      <c r="H765" s="99">
        <v>64.017300000000006</v>
      </c>
      <c r="I765" s="97">
        <f t="shared" si="55"/>
        <v>65.016687062984573</v>
      </c>
      <c r="J765" s="1">
        <f t="shared" si="56"/>
        <v>-0.99938706298456736</v>
      </c>
      <c r="K765" s="1">
        <f t="shared" si="57"/>
        <v>0.99938706298456736</v>
      </c>
      <c r="L765" s="1">
        <f t="shared" si="58"/>
        <v>0.99877450166091963</v>
      </c>
      <c r="M765" s="30">
        <f t="shared" si="59"/>
        <v>1.5611202955834864E-2</v>
      </c>
    </row>
    <row r="766" spans="7:13" x14ac:dyDescent="0.3">
      <c r="G766" s="43">
        <v>44568</v>
      </c>
      <c r="H766" s="99">
        <v>64.578500000000005</v>
      </c>
      <c r="I766" s="97">
        <f t="shared" si="55"/>
        <v>64.916748356686128</v>
      </c>
      <c r="J766" s="1">
        <f t="shared" si="56"/>
        <v>-0.33824835668612252</v>
      </c>
      <c r="K766" s="1">
        <f t="shared" si="57"/>
        <v>0.33824835668612252</v>
      </c>
      <c r="L766" s="1">
        <f t="shared" si="58"/>
        <v>0.11441195080086236</v>
      </c>
      <c r="M766" s="30">
        <f t="shared" si="59"/>
        <v>5.2377858991169276E-3</v>
      </c>
    </row>
    <row r="767" spans="7:13" x14ac:dyDescent="0.3">
      <c r="G767" s="43">
        <v>44571</v>
      </c>
      <c r="H767" s="99">
        <v>63.286799999999999</v>
      </c>
      <c r="I767" s="97">
        <f t="shared" si="55"/>
        <v>64.882923521017517</v>
      </c>
      <c r="J767" s="1">
        <f t="shared" si="56"/>
        <v>-1.5961235210175175</v>
      </c>
      <c r="K767" s="1">
        <f t="shared" si="57"/>
        <v>1.5961235210175175</v>
      </c>
      <c r="L767" s="1">
        <f t="shared" si="58"/>
        <v>2.5476102943453576</v>
      </c>
      <c r="M767" s="30">
        <f t="shared" si="59"/>
        <v>2.5220480748236875E-2</v>
      </c>
    </row>
    <row r="768" spans="7:13" x14ac:dyDescent="0.3">
      <c r="G768" s="43">
        <v>44572</v>
      </c>
      <c r="H768" s="99">
        <v>64.008399999999995</v>
      </c>
      <c r="I768" s="97">
        <f t="shared" si="55"/>
        <v>64.723311168915771</v>
      </c>
      <c r="J768" s="1">
        <f t="shared" si="56"/>
        <v>-0.71491116891577633</v>
      </c>
      <c r="K768" s="1">
        <f t="shared" si="57"/>
        <v>0.71491116891577633</v>
      </c>
      <c r="L768" s="1">
        <f t="shared" si="58"/>
        <v>0.51109797944052171</v>
      </c>
      <c r="M768" s="30">
        <f t="shared" si="59"/>
        <v>1.1169021080292219E-2</v>
      </c>
    </row>
    <row r="769" spans="7:13" x14ac:dyDescent="0.3">
      <c r="G769" s="43">
        <v>44573</v>
      </c>
      <c r="H769" s="99">
        <v>63.972700000000003</v>
      </c>
      <c r="I769" s="97">
        <f t="shared" si="55"/>
        <v>64.651820052024192</v>
      </c>
      <c r="J769" s="1">
        <f t="shared" si="56"/>
        <v>-0.67912005202418868</v>
      </c>
      <c r="K769" s="1">
        <f t="shared" si="57"/>
        <v>0.67912005202418868</v>
      </c>
      <c r="L769" s="1">
        <f t="shared" si="58"/>
        <v>0.46120404506133672</v>
      </c>
      <c r="M769" s="30">
        <f t="shared" si="59"/>
        <v>1.0615779106152915E-2</v>
      </c>
    </row>
    <row r="770" spans="7:13" x14ac:dyDescent="0.3">
      <c r="G770" s="43">
        <v>44574</v>
      </c>
      <c r="H770" s="99">
        <v>64.355800000000002</v>
      </c>
      <c r="I770" s="97">
        <f t="shared" si="55"/>
        <v>64.583908046821776</v>
      </c>
      <c r="J770" s="1">
        <f t="shared" si="56"/>
        <v>-0.22810804682177377</v>
      </c>
      <c r="K770" s="1">
        <f t="shared" si="57"/>
        <v>0.22810804682177377</v>
      </c>
      <c r="L770" s="1">
        <f t="shared" si="58"/>
        <v>5.2033281024844537E-2</v>
      </c>
      <c r="M770" s="30">
        <f t="shared" si="59"/>
        <v>3.5444831207408463E-3</v>
      </c>
    </row>
    <row r="771" spans="7:13" x14ac:dyDescent="0.3">
      <c r="G771" s="43">
        <v>44575</v>
      </c>
      <c r="H771" s="99">
        <v>64.364699999999999</v>
      </c>
      <c r="I771" s="97">
        <f t="shared" si="55"/>
        <v>64.561097242139596</v>
      </c>
      <c r="J771" s="1">
        <f t="shared" si="56"/>
        <v>-0.19639724213959653</v>
      </c>
      <c r="K771" s="1">
        <f t="shared" si="57"/>
        <v>0.19639724213959653</v>
      </c>
      <c r="L771" s="1">
        <f t="shared" si="58"/>
        <v>3.8571876720039311E-2</v>
      </c>
      <c r="M771" s="30">
        <f t="shared" si="59"/>
        <v>3.0513191569229181E-3</v>
      </c>
    </row>
    <row r="772" spans="7:13" x14ac:dyDescent="0.3">
      <c r="G772" s="43">
        <v>44579</v>
      </c>
      <c r="H772" s="99">
        <v>63.3491</v>
      </c>
      <c r="I772" s="97">
        <f t="shared" si="55"/>
        <v>64.541457517925636</v>
      </c>
      <c r="J772" s="1">
        <f t="shared" si="56"/>
        <v>-1.192357517925636</v>
      </c>
      <c r="K772" s="1">
        <f t="shared" si="57"/>
        <v>1.192357517925636</v>
      </c>
      <c r="L772" s="1">
        <f t="shared" si="58"/>
        <v>1.4217164505537836</v>
      </c>
      <c r="M772" s="30">
        <f t="shared" si="59"/>
        <v>1.8822011961111305E-2</v>
      </c>
    </row>
    <row r="773" spans="7:13" x14ac:dyDescent="0.3">
      <c r="G773" s="43">
        <v>44580</v>
      </c>
      <c r="H773" s="99">
        <v>62.7256</v>
      </c>
      <c r="I773" s="97">
        <f t="shared" si="55"/>
        <v>64.422221766133077</v>
      </c>
      <c r="J773" s="1">
        <f t="shared" si="56"/>
        <v>-1.6966217661330774</v>
      </c>
      <c r="K773" s="1">
        <f t="shared" si="57"/>
        <v>1.6966217661330774</v>
      </c>
      <c r="L773" s="1">
        <f t="shared" si="58"/>
        <v>2.8785254173165225</v>
      </c>
      <c r="M773" s="30">
        <f t="shared" si="59"/>
        <v>2.704831466152699E-2</v>
      </c>
    </row>
    <row r="774" spans="7:13" x14ac:dyDescent="0.3">
      <c r="G774" s="43">
        <v>44581</v>
      </c>
      <c r="H774" s="99">
        <v>59.3581</v>
      </c>
      <c r="I774" s="97">
        <f t="shared" ref="I774:I837" si="60">alpha*H773+(1-alpha)*I773</f>
        <v>64.252559589519777</v>
      </c>
      <c r="J774" s="1">
        <f t="shared" ref="J774:J837" si="61">H774-I774</f>
        <v>-4.8944595895197764</v>
      </c>
      <c r="K774" s="1">
        <f t="shared" ref="K774:K837" si="62">ABS(J774)</f>
        <v>4.8944595895197764</v>
      </c>
      <c r="L774" s="1">
        <f t="shared" ref="L774:L837" si="63">J774^2</f>
        <v>23.955734673442098</v>
      </c>
      <c r="M774" s="30">
        <f t="shared" ref="M774:M837" si="64">K774/H774</f>
        <v>8.2456473329162769E-2</v>
      </c>
    </row>
    <row r="775" spans="7:13" x14ac:dyDescent="0.3">
      <c r="G775" s="43">
        <v>44582</v>
      </c>
      <c r="H775" s="99">
        <v>60.578600000000002</v>
      </c>
      <c r="I775" s="97">
        <f t="shared" si="60"/>
        <v>63.763113630567801</v>
      </c>
      <c r="J775" s="1">
        <f t="shared" si="61"/>
        <v>-3.1845136305677997</v>
      </c>
      <c r="K775" s="1">
        <f t="shared" si="62"/>
        <v>3.1845136305677997</v>
      </c>
      <c r="L775" s="1">
        <f t="shared" si="63"/>
        <v>10.141127063272108</v>
      </c>
      <c r="M775" s="30">
        <f t="shared" si="64"/>
        <v>5.2568293598198035E-2</v>
      </c>
    </row>
    <row r="776" spans="7:13" x14ac:dyDescent="0.3">
      <c r="G776" s="43">
        <v>44585</v>
      </c>
      <c r="H776" s="99">
        <v>60.578600000000002</v>
      </c>
      <c r="I776" s="97">
        <f t="shared" si="60"/>
        <v>63.444662267511021</v>
      </c>
      <c r="J776" s="1">
        <f t="shared" si="61"/>
        <v>-2.866062267511019</v>
      </c>
      <c r="K776" s="1">
        <f t="shared" si="62"/>
        <v>2.866062267511019</v>
      </c>
      <c r="L776" s="1">
        <f t="shared" si="63"/>
        <v>8.2143129212504036</v>
      </c>
      <c r="M776" s="30">
        <f t="shared" si="64"/>
        <v>4.7311464238378224E-2</v>
      </c>
    </row>
    <row r="777" spans="7:13" x14ac:dyDescent="0.3">
      <c r="G777" s="43">
        <v>44586</v>
      </c>
      <c r="H777" s="99">
        <v>59.251199999999997</v>
      </c>
      <c r="I777" s="97">
        <f t="shared" si="60"/>
        <v>63.158056040759917</v>
      </c>
      <c r="J777" s="1">
        <f t="shared" si="61"/>
        <v>-3.9068560407599193</v>
      </c>
      <c r="K777" s="1">
        <f t="shared" si="62"/>
        <v>3.9068560407599193</v>
      </c>
      <c r="L777" s="1">
        <f t="shared" si="63"/>
        <v>15.263524123222272</v>
      </c>
      <c r="M777" s="30">
        <f t="shared" si="64"/>
        <v>6.5937163142010952E-2</v>
      </c>
    </row>
    <row r="778" spans="7:13" x14ac:dyDescent="0.3">
      <c r="G778" s="43">
        <v>44587</v>
      </c>
      <c r="H778" s="99">
        <v>59.2423</v>
      </c>
      <c r="I778" s="97">
        <f t="shared" si="60"/>
        <v>62.767370436683926</v>
      </c>
      <c r="J778" s="1">
        <f t="shared" si="61"/>
        <v>-3.5250704366839258</v>
      </c>
      <c r="K778" s="1">
        <f t="shared" si="62"/>
        <v>3.5250704366839258</v>
      </c>
      <c r="L778" s="1">
        <f t="shared" si="63"/>
        <v>12.426121583583004</v>
      </c>
      <c r="M778" s="30">
        <f t="shared" si="64"/>
        <v>5.9502592517237274E-2</v>
      </c>
    </row>
    <row r="779" spans="7:13" x14ac:dyDescent="0.3">
      <c r="G779" s="43">
        <v>44588</v>
      </c>
      <c r="H779" s="99">
        <v>59.999499999999998</v>
      </c>
      <c r="I779" s="97">
        <f t="shared" si="60"/>
        <v>62.414863393015537</v>
      </c>
      <c r="J779" s="1">
        <f t="shared" si="61"/>
        <v>-2.4153633930155394</v>
      </c>
      <c r="K779" s="1">
        <f t="shared" si="62"/>
        <v>2.4153633930155394</v>
      </c>
      <c r="L779" s="1">
        <f t="shared" si="63"/>
        <v>5.8339803203195393</v>
      </c>
      <c r="M779" s="30">
        <f t="shared" si="64"/>
        <v>4.0256392020192495E-2</v>
      </c>
    </row>
    <row r="780" spans="7:13" x14ac:dyDescent="0.3">
      <c r="G780" s="43">
        <v>44589</v>
      </c>
      <c r="H780" s="99">
        <v>56.0886</v>
      </c>
      <c r="I780" s="97">
        <f t="shared" si="60"/>
        <v>62.173327053713983</v>
      </c>
      <c r="J780" s="1">
        <f t="shared" si="61"/>
        <v>-6.0847270537139835</v>
      </c>
      <c r="K780" s="1">
        <f t="shared" si="62"/>
        <v>6.0847270537139835</v>
      </c>
      <c r="L780" s="1">
        <f t="shared" si="63"/>
        <v>37.023903318198855</v>
      </c>
      <c r="M780" s="30">
        <f t="shared" si="64"/>
        <v>0.10848420273841713</v>
      </c>
    </row>
    <row r="781" spans="7:13" x14ac:dyDescent="0.3">
      <c r="G781" s="43">
        <v>44592</v>
      </c>
      <c r="H781" s="99">
        <v>58.0931</v>
      </c>
      <c r="I781" s="97">
        <f t="shared" si="60"/>
        <v>61.564854348342585</v>
      </c>
      <c r="J781" s="1">
        <f t="shared" si="61"/>
        <v>-3.4717543483425857</v>
      </c>
      <c r="K781" s="1">
        <f t="shared" si="62"/>
        <v>3.4717543483425857</v>
      </c>
      <c r="L781" s="1">
        <f t="shared" si="63"/>
        <v>12.053078255235652</v>
      </c>
      <c r="M781" s="30">
        <f t="shared" si="64"/>
        <v>5.9761905430121401E-2</v>
      </c>
    </row>
    <row r="782" spans="7:13" x14ac:dyDescent="0.3">
      <c r="G782" s="43">
        <v>44593</v>
      </c>
      <c r="H782" s="99">
        <v>58.770099999999999</v>
      </c>
      <c r="I782" s="97">
        <f t="shared" si="60"/>
        <v>61.217678913508323</v>
      </c>
      <c r="J782" s="1">
        <f t="shared" si="61"/>
        <v>-2.4475789135083232</v>
      </c>
      <c r="K782" s="1">
        <f t="shared" si="62"/>
        <v>2.4475789135083232</v>
      </c>
      <c r="L782" s="1">
        <f t="shared" si="63"/>
        <v>5.9906425378505839</v>
      </c>
      <c r="M782" s="30">
        <f t="shared" si="64"/>
        <v>4.1646669199275198E-2</v>
      </c>
    </row>
    <row r="783" spans="7:13" x14ac:dyDescent="0.3">
      <c r="G783" s="43">
        <v>44594</v>
      </c>
      <c r="H783" s="99">
        <v>58.2089</v>
      </c>
      <c r="I783" s="97">
        <f t="shared" si="60"/>
        <v>60.972921022157493</v>
      </c>
      <c r="J783" s="1">
        <f t="shared" si="61"/>
        <v>-2.7640210221574932</v>
      </c>
      <c r="K783" s="1">
        <f t="shared" si="62"/>
        <v>2.7640210221574932</v>
      </c>
      <c r="L783" s="1">
        <f t="shared" si="63"/>
        <v>7.6398122109285538</v>
      </c>
      <c r="M783" s="30">
        <f t="shared" si="64"/>
        <v>4.7484508763393454E-2</v>
      </c>
    </row>
    <row r="784" spans="7:13" x14ac:dyDescent="0.3">
      <c r="G784" s="43">
        <v>44595</v>
      </c>
      <c r="H784" s="99">
        <v>56.712200000000003</v>
      </c>
      <c r="I784" s="97">
        <f t="shared" si="60"/>
        <v>60.696518919941745</v>
      </c>
      <c r="J784" s="1">
        <f t="shared" si="61"/>
        <v>-3.9843189199417424</v>
      </c>
      <c r="K784" s="1">
        <f t="shared" si="62"/>
        <v>3.9843189199417424</v>
      </c>
      <c r="L784" s="1">
        <f t="shared" si="63"/>
        <v>15.874797255805733</v>
      </c>
      <c r="M784" s="30">
        <f t="shared" si="64"/>
        <v>7.025505834620667E-2</v>
      </c>
    </row>
    <row r="785" spans="7:13" x14ac:dyDescent="0.3">
      <c r="G785" s="43">
        <v>44596</v>
      </c>
      <c r="H785" s="99">
        <v>56.231200000000001</v>
      </c>
      <c r="I785" s="97">
        <f t="shared" si="60"/>
        <v>60.298087027947567</v>
      </c>
      <c r="J785" s="1">
        <f t="shared" si="61"/>
        <v>-4.0668870279475655</v>
      </c>
      <c r="K785" s="1">
        <f t="shared" si="62"/>
        <v>4.0668870279475655</v>
      </c>
      <c r="L785" s="1">
        <f t="shared" si="63"/>
        <v>16.539570098088184</v>
      </c>
      <c r="M785" s="30">
        <f t="shared" si="64"/>
        <v>7.2324386247271361E-2</v>
      </c>
    </row>
    <row r="786" spans="7:13" x14ac:dyDescent="0.3">
      <c r="G786" s="43">
        <v>44599</v>
      </c>
      <c r="H786" s="99">
        <v>55.954999999999998</v>
      </c>
      <c r="I786" s="97">
        <f t="shared" si="60"/>
        <v>59.891398325152814</v>
      </c>
      <c r="J786" s="1">
        <f t="shared" si="61"/>
        <v>-3.9363983251528154</v>
      </c>
      <c r="K786" s="1">
        <f t="shared" si="62"/>
        <v>3.9363983251528154</v>
      </c>
      <c r="L786" s="1">
        <f t="shared" si="63"/>
        <v>15.495231774265891</v>
      </c>
      <c r="M786" s="30">
        <f t="shared" si="64"/>
        <v>7.0349357968953904E-2</v>
      </c>
    </row>
    <row r="787" spans="7:13" x14ac:dyDescent="0.3">
      <c r="G787" s="43">
        <v>44600</v>
      </c>
      <c r="H787" s="99">
        <v>56.115299999999998</v>
      </c>
      <c r="I787" s="97">
        <f t="shared" si="60"/>
        <v>59.497758492637537</v>
      </c>
      <c r="J787" s="1">
        <f t="shared" si="61"/>
        <v>-3.3824584926375394</v>
      </c>
      <c r="K787" s="1">
        <f t="shared" si="62"/>
        <v>3.3824584926375394</v>
      </c>
      <c r="L787" s="1">
        <f t="shared" si="63"/>
        <v>11.441025454415815</v>
      </c>
      <c r="M787" s="30">
        <f t="shared" si="64"/>
        <v>6.0276938600302227E-2</v>
      </c>
    </row>
    <row r="788" spans="7:13" x14ac:dyDescent="0.3">
      <c r="G788" s="43">
        <v>44601</v>
      </c>
      <c r="H788" s="99">
        <v>57.344700000000003</v>
      </c>
      <c r="I788" s="97">
        <f t="shared" si="60"/>
        <v>59.159512643373787</v>
      </c>
      <c r="J788" s="1">
        <f t="shared" si="61"/>
        <v>-1.8148126433737843</v>
      </c>
      <c r="K788" s="1">
        <f t="shared" si="62"/>
        <v>1.8148126433737843</v>
      </c>
      <c r="L788" s="1">
        <f t="shared" si="63"/>
        <v>3.2935449305493427</v>
      </c>
      <c r="M788" s="30">
        <f t="shared" si="64"/>
        <v>3.1647434608146598E-2</v>
      </c>
    </row>
    <row r="789" spans="7:13" x14ac:dyDescent="0.3">
      <c r="G789" s="43">
        <v>44602</v>
      </c>
      <c r="H789" s="99">
        <v>55.750100000000003</v>
      </c>
      <c r="I789" s="97">
        <f t="shared" si="60"/>
        <v>58.978031379036409</v>
      </c>
      <c r="J789" s="1">
        <f t="shared" si="61"/>
        <v>-3.2279313790364057</v>
      </c>
      <c r="K789" s="1">
        <f t="shared" si="62"/>
        <v>3.2279313790364057</v>
      </c>
      <c r="L789" s="1">
        <f t="shared" si="63"/>
        <v>10.419540987767872</v>
      </c>
      <c r="M789" s="30">
        <f t="shared" si="64"/>
        <v>5.7900010565656482E-2</v>
      </c>
    </row>
    <row r="790" spans="7:13" x14ac:dyDescent="0.3">
      <c r="G790" s="43">
        <v>44603</v>
      </c>
      <c r="H790" s="99">
        <v>54.110900000000001</v>
      </c>
      <c r="I790" s="97">
        <f t="shared" si="60"/>
        <v>58.655238241132771</v>
      </c>
      <c r="J790" s="1">
        <f t="shared" si="61"/>
        <v>-4.5443382411327704</v>
      </c>
      <c r="K790" s="1">
        <f t="shared" si="62"/>
        <v>4.5443382411327704</v>
      </c>
      <c r="L790" s="1">
        <f t="shared" si="63"/>
        <v>20.651010049821682</v>
      </c>
      <c r="M790" s="30">
        <f t="shared" si="64"/>
        <v>8.3981937856009978E-2</v>
      </c>
    </row>
    <row r="791" spans="7:13" x14ac:dyDescent="0.3">
      <c r="G791" s="43">
        <v>44606</v>
      </c>
      <c r="H791" s="99">
        <v>53.353700000000003</v>
      </c>
      <c r="I791" s="97">
        <f t="shared" si="60"/>
        <v>58.200804417019498</v>
      </c>
      <c r="J791" s="1">
        <f t="shared" si="61"/>
        <v>-4.8471044170194943</v>
      </c>
      <c r="K791" s="1">
        <f t="shared" si="62"/>
        <v>4.8471044170194943</v>
      </c>
      <c r="L791" s="1">
        <f t="shared" si="63"/>
        <v>23.494421229489891</v>
      </c>
      <c r="M791" s="30">
        <f t="shared" si="64"/>
        <v>9.0848515042433686E-2</v>
      </c>
    </row>
    <row r="792" spans="7:13" x14ac:dyDescent="0.3">
      <c r="G792" s="43">
        <v>44607</v>
      </c>
      <c r="H792" s="99">
        <v>54.850299999999997</v>
      </c>
      <c r="I792" s="97">
        <f t="shared" si="60"/>
        <v>57.716093975317548</v>
      </c>
      <c r="J792" s="1">
        <f t="shared" si="61"/>
        <v>-2.8657939753175512</v>
      </c>
      <c r="K792" s="1">
        <f t="shared" si="62"/>
        <v>2.8657939753175512</v>
      </c>
      <c r="L792" s="1">
        <f t="shared" si="63"/>
        <v>8.2127751089663725</v>
      </c>
      <c r="M792" s="30">
        <f t="shared" si="64"/>
        <v>5.2247553346427486E-2</v>
      </c>
    </row>
    <row r="793" spans="7:13" x14ac:dyDescent="0.3">
      <c r="G793" s="43">
        <v>44608</v>
      </c>
      <c r="H793" s="99">
        <v>54.298000000000002</v>
      </c>
      <c r="I793" s="97">
        <f t="shared" si="60"/>
        <v>57.429514577785795</v>
      </c>
      <c r="J793" s="1">
        <f t="shared" si="61"/>
        <v>-3.1315145777857936</v>
      </c>
      <c r="K793" s="1">
        <f t="shared" si="62"/>
        <v>3.1315145777857936</v>
      </c>
      <c r="L793" s="1">
        <f t="shared" si="63"/>
        <v>9.8063835508849362</v>
      </c>
      <c r="M793" s="30">
        <f t="shared" si="64"/>
        <v>5.7672742601675819E-2</v>
      </c>
    </row>
    <row r="794" spans="7:13" x14ac:dyDescent="0.3">
      <c r="G794" s="43">
        <v>44609</v>
      </c>
      <c r="H794" s="99">
        <v>52.694400000000002</v>
      </c>
      <c r="I794" s="97">
        <f t="shared" si="60"/>
        <v>57.116363120007215</v>
      </c>
      <c r="J794" s="1">
        <f t="shared" si="61"/>
        <v>-4.4219631200072129</v>
      </c>
      <c r="K794" s="1">
        <f t="shared" si="62"/>
        <v>4.4219631200072129</v>
      </c>
      <c r="L794" s="1">
        <f t="shared" si="63"/>
        <v>19.553757834703926</v>
      </c>
      <c r="M794" s="30">
        <f t="shared" si="64"/>
        <v>8.3917135786861843E-2</v>
      </c>
    </row>
    <row r="795" spans="7:13" x14ac:dyDescent="0.3">
      <c r="G795" s="43">
        <v>44610</v>
      </c>
      <c r="H795" s="99">
        <v>52.712299999999999</v>
      </c>
      <c r="I795" s="97">
        <f t="shared" si="60"/>
        <v>56.674166808006497</v>
      </c>
      <c r="J795" s="1">
        <f t="shared" si="61"/>
        <v>-3.9618668080064978</v>
      </c>
      <c r="K795" s="1">
        <f t="shared" si="62"/>
        <v>3.9618668080064978</v>
      </c>
      <c r="L795" s="1">
        <f t="shared" si="63"/>
        <v>15.696388604383596</v>
      </c>
      <c r="M795" s="30">
        <f t="shared" si="64"/>
        <v>7.5160196159273981E-2</v>
      </c>
    </row>
    <row r="796" spans="7:13" x14ac:dyDescent="0.3">
      <c r="G796" s="43">
        <v>44614</v>
      </c>
      <c r="H796" s="99">
        <v>51.8125</v>
      </c>
      <c r="I796" s="97">
        <f t="shared" si="60"/>
        <v>56.277980127205851</v>
      </c>
      <c r="J796" s="1">
        <f t="shared" si="61"/>
        <v>-4.4654801272058506</v>
      </c>
      <c r="K796" s="1">
        <f t="shared" si="62"/>
        <v>4.4654801272058506</v>
      </c>
      <c r="L796" s="1">
        <f t="shared" si="63"/>
        <v>19.940512766470381</v>
      </c>
      <c r="M796" s="30">
        <f t="shared" si="64"/>
        <v>8.6185382430993496E-2</v>
      </c>
    </row>
    <row r="797" spans="7:13" x14ac:dyDescent="0.3">
      <c r="G797" s="43">
        <v>44615</v>
      </c>
      <c r="H797" s="99">
        <v>50.886000000000003</v>
      </c>
      <c r="I797" s="97">
        <f t="shared" si="60"/>
        <v>55.831432114485267</v>
      </c>
      <c r="J797" s="1">
        <f t="shared" si="61"/>
        <v>-4.9454321144852642</v>
      </c>
      <c r="K797" s="1">
        <f t="shared" si="62"/>
        <v>4.9454321144852642</v>
      </c>
      <c r="L797" s="1">
        <f t="shared" si="63"/>
        <v>24.45729879898219</v>
      </c>
      <c r="M797" s="30">
        <f t="shared" si="64"/>
        <v>9.7186497553064966E-2</v>
      </c>
    </row>
    <row r="798" spans="7:13" x14ac:dyDescent="0.3">
      <c r="G798" s="43">
        <v>44616</v>
      </c>
      <c r="H798" s="99">
        <v>51.349200000000003</v>
      </c>
      <c r="I798" s="97">
        <f t="shared" si="60"/>
        <v>55.336888903036744</v>
      </c>
      <c r="J798" s="1">
        <f t="shared" si="61"/>
        <v>-3.9876889030367408</v>
      </c>
      <c r="K798" s="1">
        <f t="shared" si="62"/>
        <v>3.9876889030367408</v>
      </c>
      <c r="L798" s="1">
        <f t="shared" si="63"/>
        <v>15.901662787402365</v>
      </c>
      <c r="M798" s="30">
        <f t="shared" si="64"/>
        <v>7.7658247899416943E-2</v>
      </c>
    </row>
    <row r="799" spans="7:13" x14ac:dyDescent="0.3">
      <c r="G799" s="43">
        <v>44617</v>
      </c>
      <c r="H799" s="99">
        <v>52.240099999999998</v>
      </c>
      <c r="I799" s="97">
        <f t="shared" si="60"/>
        <v>54.938120012733073</v>
      </c>
      <c r="J799" s="1">
        <f t="shared" si="61"/>
        <v>-2.6980200127330747</v>
      </c>
      <c r="K799" s="1">
        <f t="shared" si="62"/>
        <v>2.6980200127330747</v>
      </c>
      <c r="L799" s="1">
        <f t="shared" si="63"/>
        <v>7.2793119891081801</v>
      </c>
      <c r="M799" s="30">
        <f t="shared" si="64"/>
        <v>5.164653231393268E-2</v>
      </c>
    </row>
    <row r="800" spans="7:13" x14ac:dyDescent="0.3">
      <c r="G800" s="43">
        <v>44620</v>
      </c>
      <c r="H800" s="99">
        <v>51.687800000000003</v>
      </c>
      <c r="I800" s="97">
        <f t="shared" si="60"/>
        <v>54.668318011459768</v>
      </c>
      <c r="J800" s="1">
        <f t="shared" si="61"/>
        <v>-2.9805180114597647</v>
      </c>
      <c r="K800" s="1">
        <f t="shared" si="62"/>
        <v>2.9805180114597647</v>
      </c>
      <c r="L800" s="1">
        <f t="shared" si="63"/>
        <v>8.8834876166360708</v>
      </c>
      <c r="M800" s="30">
        <f t="shared" si="64"/>
        <v>5.7663859004634839E-2</v>
      </c>
    </row>
    <row r="801" spans="7:13" x14ac:dyDescent="0.3">
      <c r="G801" s="43">
        <v>44621</v>
      </c>
      <c r="H801" s="99">
        <v>49.451700000000002</v>
      </c>
      <c r="I801" s="97">
        <f t="shared" si="60"/>
        <v>54.370266210313787</v>
      </c>
      <c r="J801" s="1">
        <f t="shared" si="61"/>
        <v>-4.9185662103137844</v>
      </c>
      <c r="K801" s="1">
        <f t="shared" si="62"/>
        <v>4.9185662103137844</v>
      </c>
      <c r="L801" s="1">
        <f t="shared" si="63"/>
        <v>24.192293565240501</v>
      </c>
      <c r="M801" s="30">
        <f t="shared" si="64"/>
        <v>9.946202476990243E-2</v>
      </c>
    </row>
    <row r="802" spans="7:13" x14ac:dyDescent="0.3">
      <c r="G802" s="43">
        <v>44622</v>
      </c>
      <c r="H802" s="99">
        <v>50.939399999999999</v>
      </c>
      <c r="I802" s="97">
        <f t="shared" si="60"/>
        <v>53.878409589282413</v>
      </c>
      <c r="J802" s="1">
        <f t="shared" si="61"/>
        <v>-2.9390095892824135</v>
      </c>
      <c r="K802" s="1">
        <f t="shared" si="62"/>
        <v>2.9390095892824135</v>
      </c>
      <c r="L802" s="1">
        <f t="shared" si="63"/>
        <v>8.6377773658939816</v>
      </c>
      <c r="M802" s="30">
        <f t="shared" si="64"/>
        <v>5.7696195661558904E-2</v>
      </c>
    </row>
    <row r="803" spans="7:13" x14ac:dyDescent="0.3">
      <c r="G803" s="43">
        <v>44623</v>
      </c>
      <c r="H803" s="99">
        <v>50.057499999999997</v>
      </c>
      <c r="I803" s="97">
        <f t="shared" si="60"/>
        <v>53.584508630354179</v>
      </c>
      <c r="J803" s="1">
        <f t="shared" si="61"/>
        <v>-3.5270086303541817</v>
      </c>
      <c r="K803" s="1">
        <f t="shared" si="62"/>
        <v>3.5270086303541817</v>
      </c>
      <c r="L803" s="1">
        <f t="shared" si="63"/>
        <v>12.439789878592881</v>
      </c>
      <c r="M803" s="30">
        <f t="shared" si="64"/>
        <v>7.0459144590804212E-2</v>
      </c>
    </row>
    <row r="804" spans="7:13" x14ac:dyDescent="0.3">
      <c r="G804" s="43">
        <v>44624</v>
      </c>
      <c r="H804" s="99">
        <v>48.935000000000002</v>
      </c>
      <c r="I804" s="97">
        <f t="shared" si="60"/>
        <v>53.231807767318763</v>
      </c>
      <c r="J804" s="1">
        <f t="shared" si="61"/>
        <v>-4.2968077673187608</v>
      </c>
      <c r="K804" s="1">
        <f t="shared" si="62"/>
        <v>4.2968077673187608</v>
      </c>
      <c r="L804" s="1">
        <f t="shared" si="63"/>
        <v>18.462556989290835</v>
      </c>
      <c r="M804" s="30">
        <f t="shared" si="64"/>
        <v>8.7806432355548386E-2</v>
      </c>
    </row>
    <row r="805" spans="7:13" x14ac:dyDescent="0.3">
      <c r="G805" s="43">
        <v>44627</v>
      </c>
      <c r="H805" s="99">
        <v>46.128799999999998</v>
      </c>
      <c r="I805" s="97">
        <f t="shared" si="60"/>
        <v>52.802126990586892</v>
      </c>
      <c r="J805" s="1">
        <f t="shared" si="61"/>
        <v>-6.6733269905868937</v>
      </c>
      <c r="K805" s="1">
        <f t="shared" si="62"/>
        <v>6.6733269905868937</v>
      </c>
      <c r="L805" s="1">
        <f t="shared" si="63"/>
        <v>44.533293123295529</v>
      </c>
      <c r="M805" s="30">
        <f t="shared" si="64"/>
        <v>0.14466725756115256</v>
      </c>
    </row>
    <row r="806" spans="7:13" x14ac:dyDescent="0.3">
      <c r="G806" s="43">
        <v>44628</v>
      </c>
      <c r="H806" s="99">
        <v>46.280200000000001</v>
      </c>
      <c r="I806" s="97">
        <f t="shared" si="60"/>
        <v>52.134794291528202</v>
      </c>
      <c r="J806" s="1">
        <f t="shared" si="61"/>
        <v>-5.8545942915282012</v>
      </c>
      <c r="K806" s="1">
        <f t="shared" si="62"/>
        <v>5.8545942915282012</v>
      </c>
      <c r="L806" s="1">
        <f t="shared" si="63"/>
        <v>34.276274318394599</v>
      </c>
      <c r="M806" s="30">
        <f t="shared" si="64"/>
        <v>0.12650321933630798</v>
      </c>
    </row>
    <row r="807" spans="7:13" x14ac:dyDescent="0.3">
      <c r="G807" s="43">
        <v>44629</v>
      </c>
      <c r="H807" s="99">
        <v>48.115299999999998</v>
      </c>
      <c r="I807" s="97">
        <f t="shared" si="60"/>
        <v>51.549334862375382</v>
      </c>
      <c r="J807" s="1">
        <f t="shared" si="61"/>
        <v>-3.434034862375384</v>
      </c>
      <c r="K807" s="1">
        <f t="shared" si="62"/>
        <v>3.434034862375384</v>
      </c>
      <c r="L807" s="1">
        <f t="shared" si="63"/>
        <v>11.792595436009522</v>
      </c>
      <c r="M807" s="30">
        <f t="shared" si="64"/>
        <v>7.1370953987097335E-2</v>
      </c>
    </row>
    <row r="808" spans="7:13" x14ac:dyDescent="0.3">
      <c r="G808" s="43">
        <v>44630</v>
      </c>
      <c r="H808" s="99">
        <v>48.052300000000002</v>
      </c>
      <c r="I808" s="97">
        <f t="shared" si="60"/>
        <v>51.205931376137841</v>
      </c>
      <c r="J808" s="1">
        <f t="shared" si="61"/>
        <v>-3.1536313761378381</v>
      </c>
      <c r="K808" s="1">
        <f t="shared" si="62"/>
        <v>3.1536313761378381</v>
      </c>
      <c r="L808" s="1">
        <f t="shared" si="63"/>
        <v>9.9453908565610334</v>
      </c>
      <c r="M808" s="30">
        <f t="shared" si="64"/>
        <v>6.562914524669658E-2</v>
      </c>
    </row>
    <row r="809" spans="7:13" x14ac:dyDescent="0.3">
      <c r="G809" s="43">
        <v>44631</v>
      </c>
      <c r="H809" s="99">
        <v>48.124299999999998</v>
      </c>
      <c r="I809" s="97">
        <f t="shared" si="60"/>
        <v>50.890568238524061</v>
      </c>
      <c r="J809" s="1">
        <f t="shared" si="61"/>
        <v>-2.7662682385240629</v>
      </c>
      <c r="K809" s="1">
        <f t="shared" si="62"/>
        <v>2.7662682385240629</v>
      </c>
      <c r="L809" s="1">
        <f t="shared" si="63"/>
        <v>7.6522399674670218</v>
      </c>
      <c r="M809" s="30">
        <f t="shared" si="64"/>
        <v>5.7481734560794924E-2</v>
      </c>
    </row>
    <row r="810" spans="7:13" x14ac:dyDescent="0.3">
      <c r="G810" s="43">
        <v>44634</v>
      </c>
      <c r="H810" s="99">
        <v>48.493099999999998</v>
      </c>
      <c r="I810" s="97">
        <f t="shared" si="60"/>
        <v>50.613941414671658</v>
      </c>
      <c r="J810" s="1">
        <f t="shared" si="61"/>
        <v>-2.1208414146716592</v>
      </c>
      <c r="K810" s="1">
        <f t="shared" si="62"/>
        <v>2.1208414146716592</v>
      </c>
      <c r="L810" s="1">
        <f t="shared" si="63"/>
        <v>4.4979683061864844</v>
      </c>
      <c r="M810" s="30">
        <f t="shared" si="64"/>
        <v>4.3734911042429936E-2</v>
      </c>
    </row>
    <row r="811" spans="7:13" x14ac:dyDescent="0.3">
      <c r="G811" s="43">
        <v>44635</v>
      </c>
      <c r="H811" s="99">
        <v>49.500500000000002</v>
      </c>
      <c r="I811" s="97">
        <f t="shared" si="60"/>
        <v>50.401857273204499</v>
      </c>
      <c r="J811" s="1">
        <f t="shared" si="61"/>
        <v>-0.90135727320449632</v>
      </c>
      <c r="K811" s="1">
        <f t="shared" si="62"/>
        <v>0.90135727320449632</v>
      </c>
      <c r="L811" s="1">
        <f t="shared" si="63"/>
        <v>0.81244493395864503</v>
      </c>
      <c r="M811" s="30">
        <f t="shared" si="64"/>
        <v>1.8209053912677575E-2</v>
      </c>
    </row>
    <row r="812" spans="7:13" x14ac:dyDescent="0.3">
      <c r="G812" s="43">
        <v>44636</v>
      </c>
      <c r="H812" s="99">
        <v>50.957700000000003</v>
      </c>
      <c r="I812" s="97">
        <f t="shared" si="60"/>
        <v>50.311721545884055</v>
      </c>
      <c r="J812" s="1">
        <f t="shared" si="61"/>
        <v>0.6459784541159479</v>
      </c>
      <c r="K812" s="1">
        <f t="shared" si="62"/>
        <v>0.6459784541159479</v>
      </c>
      <c r="L812" s="1">
        <f t="shared" si="63"/>
        <v>0.41728816318202983</v>
      </c>
      <c r="M812" s="30">
        <f t="shared" si="64"/>
        <v>1.267675845094947E-2</v>
      </c>
    </row>
    <row r="813" spans="7:13" x14ac:dyDescent="0.3">
      <c r="G813" s="43">
        <v>44637</v>
      </c>
      <c r="H813" s="99">
        <v>51.479500000000002</v>
      </c>
      <c r="I813" s="97">
        <f t="shared" si="60"/>
        <v>50.376319391295652</v>
      </c>
      <c r="J813" s="1">
        <f t="shared" si="61"/>
        <v>1.1031806087043492</v>
      </c>
      <c r="K813" s="1">
        <f t="shared" si="62"/>
        <v>1.1031806087043492</v>
      </c>
      <c r="L813" s="1">
        <f t="shared" si="63"/>
        <v>1.2170074554212984</v>
      </c>
      <c r="M813" s="30">
        <f t="shared" si="64"/>
        <v>2.1429512887738793E-2</v>
      </c>
    </row>
    <row r="814" spans="7:13" x14ac:dyDescent="0.3">
      <c r="G814" s="43">
        <v>44638</v>
      </c>
      <c r="H814" s="99">
        <v>51.713299999999997</v>
      </c>
      <c r="I814" s="97">
        <f t="shared" si="60"/>
        <v>50.486637452166093</v>
      </c>
      <c r="J814" s="1">
        <f t="shared" si="61"/>
        <v>1.2266625478339037</v>
      </c>
      <c r="K814" s="1">
        <f t="shared" si="62"/>
        <v>1.2266625478339037</v>
      </c>
      <c r="L814" s="1">
        <f t="shared" si="63"/>
        <v>1.5047010062583641</v>
      </c>
      <c r="M814" s="30">
        <f t="shared" si="64"/>
        <v>2.3720446148938548E-2</v>
      </c>
    </row>
    <row r="815" spans="7:13" x14ac:dyDescent="0.3">
      <c r="G815" s="43">
        <v>44641</v>
      </c>
      <c r="H815" s="99">
        <v>50.786799999999999</v>
      </c>
      <c r="I815" s="97">
        <f t="shared" si="60"/>
        <v>50.609303706949483</v>
      </c>
      <c r="J815" s="1">
        <f t="shared" si="61"/>
        <v>0.17749629305051684</v>
      </c>
      <c r="K815" s="1">
        <f t="shared" si="62"/>
        <v>0.17749629305051684</v>
      </c>
      <c r="L815" s="1">
        <f t="shared" si="63"/>
        <v>3.1504934046674954E-2</v>
      </c>
      <c r="M815" s="30">
        <f t="shared" si="64"/>
        <v>3.4949296480683337E-3</v>
      </c>
    </row>
    <row r="816" spans="7:13" x14ac:dyDescent="0.3">
      <c r="G816" s="43">
        <v>44642</v>
      </c>
      <c r="H816" s="99">
        <v>51.011699999999998</v>
      </c>
      <c r="I816" s="97">
        <f t="shared" si="60"/>
        <v>50.627053336254534</v>
      </c>
      <c r="J816" s="1">
        <f t="shared" si="61"/>
        <v>0.38464666374546397</v>
      </c>
      <c r="K816" s="1">
        <f t="shared" si="62"/>
        <v>0.38464666374546397</v>
      </c>
      <c r="L816" s="1">
        <f t="shared" si="63"/>
        <v>0.14795305593051603</v>
      </c>
      <c r="M816" s="30">
        <f t="shared" si="64"/>
        <v>7.5403615983286971E-3</v>
      </c>
    </row>
    <row r="817" spans="7:13" x14ac:dyDescent="0.3">
      <c r="G817" s="43">
        <v>44643</v>
      </c>
      <c r="H817" s="99">
        <v>50.049199999999999</v>
      </c>
      <c r="I817" s="97">
        <f t="shared" si="60"/>
        <v>50.665518002629085</v>
      </c>
      <c r="J817" s="1">
        <f t="shared" si="61"/>
        <v>-0.61631800262908598</v>
      </c>
      <c r="K817" s="1">
        <f t="shared" si="62"/>
        <v>0.61631800262908598</v>
      </c>
      <c r="L817" s="1">
        <f t="shared" si="63"/>
        <v>0.37984788036470601</v>
      </c>
      <c r="M817" s="30">
        <f t="shared" si="64"/>
        <v>1.2314242837629493E-2</v>
      </c>
    </row>
    <row r="818" spans="7:13" x14ac:dyDescent="0.3">
      <c r="G818" s="43">
        <v>44644</v>
      </c>
      <c r="H818" s="99">
        <v>50.588900000000002</v>
      </c>
      <c r="I818" s="97">
        <f t="shared" si="60"/>
        <v>50.603886202366176</v>
      </c>
      <c r="J818" s="1">
        <f t="shared" si="61"/>
        <v>-1.4986202366173984E-2</v>
      </c>
      <c r="K818" s="1">
        <f t="shared" si="62"/>
        <v>1.4986202366173984E-2</v>
      </c>
      <c r="L818" s="1">
        <f t="shared" si="63"/>
        <v>2.2458626135991871E-4</v>
      </c>
      <c r="M818" s="30">
        <f t="shared" si="64"/>
        <v>2.9623499159250319E-4</v>
      </c>
    </row>
    <row r="819" spans="7:13" x14ac:dyDescent="0.3">
      <c r="G819" s="43">
        <v>44645</v>
      </c>
      <c r="H819" s="99">
        <v>51.605400000000003</v>
      </c>
      <c r="I819" s="97">
        <f t="shared" si="60"/>
        <v>50.602387582129559</v>
      </c>
      <c r="J819" s="1">
        <f t="shared" si="61"/>
        <v>1.003012417870444</v>
      </c>
      <c r="K819" s="1">
        <f t="shared" si="62"/>
        <v>1.003012417870444</v>
      </c>
      <c r="L819" s="1">
        <f t="shared" si="63"/>
        <v>1.0060339104023142</v>
      </c>
      <c r="M819" s="30">
        <f t="shared" si="64"/>
        <v>1.9436191132525742E-2</v>
      </c>
    </row>
    <row r="820" spans="7:13" x14ac:dyDescent="0.3">
      <c r="G820" s="43">
        <v>44648</v>
      </c>
      <c r="H820" s="99">
        <v>51.668399999999998</v>
      </c>
      <c r="I820" s="97">
        <f t="shared" si="60"/>
        <v>50.702688823916603</v>
      </c>
      <c r="J820" s="1">
        <f t="shared" si="61"/>
        <v>0.96571117608339563</v>
      </c>
      <c r="K820" s="1">
        <f t="shared" si="62"/>
        <v>0.96571117608339563</v>
      </c>
      <c r="L820" s="1">
        <f t="shared" si="63"/>
        <v>0.93259807561237518</v>
      </c>
      <c r="M820" s="30">
        <f t="shared" si="64"/>
        <v>1.8690557015185214E-2</v>
      </c>
    </row>
    <row r="821" spans="7:13" x14ac:dyDescent="0.3">
      <c r="G821" s="43">
        <v>44649</v>
      </c>
      <c r="H821" s="99">
        <v>53.629300000000001</v>
      </c>
      <c r="I821" s="97">
        <f t="shared" si="60"/>
        <v>50.799259941524944</v>
      </c>
      <c r="J821" s="1">
        <f t="shared" si="61"/>
        <v>2.8300400584750562</v>
      </c>
      <c r="K821" s="1">
        <f t="shared" si="62"/>
        <v>2.8300400584750562</v>
      </c>
      <c r="L821" s="1">
        <f t="shared" si="63"/>
        <v>8.0091267325734989</v>
      </c>
      <c r="M821" s="30">
        <f t="shared" si="64"/>
        <v>5.2770408311782105E-2</v>
      </c>
    </row>
    <row r="822" spans="7:13" x14ac:dyDescent="0.3">
      <c r="G822" s="43">
        <v>44650</v>
      </c>
      <c r="H822" s="99">
        <v>52.540900000000001</v>
      </c>
      <c r="I822" s="97">
        <f t="shared" si="60"/>
        <v>51.082263947372446</v>
      </c>
      <c r="J822" s="1">
        <f t="shared" si="61"/>
        <v>1.4586360526275541</v>
      </c>
      <c r="K822" s="1">
        <f t="shared" si="62"/>
        <v>1.4586360526275541</v>
      </c>
      <c r="L822" s="1">
        <f t="shared" si="63"/>
        <v>2.1276191340248927</v>
      </c>
      <c r="M822" s="30">
        <f t="shared" si="64"/>
        <v>2.7761916005008557E-2</v>
      </c>
    </row>
    <row r="823" spans="7:13" x14ac:dyDescent="0.3">
      <c r="G823" s="43">
        <v>44651</v>
      </c>
      <c r="H823" s="99">
        <v>51.146599999999999</v>
      </c>
      <c r="I823" s="97">
        <f t="shared" si="60"/>
        <v>51.2281275526352</v>
      </c>
      <c r="J823" s="1">
        <f t="shared" si="61"/>
        <v>-8.1527552635201062E-2</v>
      </c>
      <c r="K823" s="1">
        <f t="shared" si="62"/>
        <v>8.1527552635201062E-2</v>
      </c>
      <c r="L823" s="1">
        <f t="shared" si="63"/>
        <v>6.6467418386854799E-3</v>
      </c>
      <c r="M823" s="30">
        <f t="shared" si="64"/>
        <v>1.5939975019884228E-3</v>
      </c>
    </row>
    <row r="824" spans="7:13" x14ac:dyDescent="0.3">
      <c r="G824" s="43">
        <v>44652</v>
      </c>
      <c r="H824" s="99">
        <v>50.858800000000002</v>
      </c>
      <c r="I824" s="97">
        <f t="shared" si="60"/>
        <v>51.219974797371684</v>
      </c>
      <c r="J824" s="1">
        <f t="shared" si="61"/>
        <v>-0.36117479737168168</v>
      </c>
      <c r="K824" s="1">
        <f t="shared" si="62"/>
        <v>0.36117479737168168</v>
      </c>
      <c r="L824" s="1">
        <f t="shared" si="63"/>
        <v>0.13044723425647531</v>
      </c>
      <c r="M824" s="30">
        <f t="shared" si="64"/>
        <v>7.1015202358624598E-3</v>
      </c>
    </row>
    <row r="825" spans="7:13" x14ac:dyDescent="0.3">
      <c r="G825" s="43">
        <v>44655</v>
      </c>
      <c r="H825" s="99">
        <v>51.209600000000002</v>
      </c>
      <c r="I825" s="97">
        <f t="shared" si="60"/>
        <v>51.183857317634519</v>
      </c>
      <c r="J825" s="1">
        <f t="shared" si="61"/>
        <v>2.5742682365482494E-2</v>
      </c>
      <c r="K825" s="1">
        <f t="shared" si="62"/>
        <v>2.5742682365482494E-2</v>
      </c>
      <c r="L825" s="1">
        <f t="shared" si="63"/>
        <v>6.6268569537012334E-4</v>
      </c>
      <c r="M825" s="30">
        <f t="shared" si="64"/>
        <v>5.026925101051852E-4</v>
      </c>
    </row>
    <row r="826" spans="7:13" x14ac:dyDescent="0.3">
      <c r="G826" s="43">
        <v>44656</v>
      </c>
      <c r="H826" s="99">
        <v>50.139200000000002</v>
      </c>
      <c r="I826" s="97">
        <f t="shared" si="60"/>
        <v>51.186431585871063</v>
      </c>
      <c r="J826" s="1">
        <f t="shared" si="61"/>
        <v>-1.0472315858710601</v>
      </c>
      <c r="K826" s="1">
        <f t="shared" si="62"/>
        <v>1.0472315858710601</v>
      </c>
      <c r="L826" s="1">
        <f t="shared" si="63"/>
        <v>1.0966939944460157</v>
      </c>
      <c r="M826" s="30">
        <f t="shared" si="64"/>
        <v>2.0886483746670469E-2</v>
      </c>
    </row>
    <row r="827" spans="7:13" x14ac:dyDescent="0.3">
      <c r="G827" s="43">
        <v>44657</v>
      </c>
      <c r="H827" s="99">
        <v>50.148200000000003</v>
      </c>
      <c r="I827" s="97">
        <f t="shared" si="60"/>
        <v>51.081708427283957</v>
      </c>
      <c r="J827" s="1">
        <f t="shared" si="61"/>
        <v>-0.93350842728395378</v>
      </c>
      <c r="K827" s="1">
        <f t="shared" si="62"/>
        <v>0.93350842728395378</v>
      </c>
      <c r="L827" s="1">
        <f t="shared" si="63"/>
        <v>0.8714379838101608</v>
      </c>
      <c r="M827" s="30">
        <f t="shared" si="64"/>
        <v>1.8614993704339413E-2</v>
      </c>
    </row>
    <row r="828" spans="7:13" x14ac:dyDescent="0.3">
      <c r="G828" s="43">
        <v>44658</v>
      </c>
      <c r="H828" s="99">
        <v>50.472000000000001</v>
      </c>
      <c r="I828" s="97">
        <f t="shared" si="60"/>
        <v>50.988357584555565</v>
      </c>
      <c r="J828" s="1">
        <f t="shared" si="61"/>
        <v>-0.51635758455556413</v>
      </c>
      <c r="K828" s="1">
        <f t="shared" si="62"/>
        <v>0.51635758455556413</v>
      </c>
      <c r="L828" s="1">
        <f t="shared" si="63"/>
        <v>0.26662515512805657</v>
      </c>
      <c r="M828" s="30">
        <f t="shared" si="64"/>
        <v>1.0230575062521082E-2</v>
      </c>
    </row>
    <row r="829" spans="7:13" x14ac:dyDescent="0.3">
      <c r="G829" s="43">
        <v>44659</v>
      </c>
      <c r="H829" s="99">
        <v>50.939799999999998</v>
      </c>
      <c r="I829" s="97">
        <f t="shared" si="60"/>
        <v>50.936721826100012</v>
      </c>
      <c r="J829" s="1">
        <f t="shared" si="61"/>
        <v>3.0781738999863251E-3</v>
      </c>
      <c r="K829" s="1">
        <f t="shared" si="62"/>
        <v>3.0781738999863251E-3</v>
      </c>
      <c r="L829" s="1">
        <f t="shared" si="63"/>
        <v>9.4751545585570216E-6</v>
      </c>
      <c r="M829" s="30">
        <f t="shared" si="64"/>
        <v>6.0427679338873047E-5</v>
      </c>
    </row>
    <row r="830" spans="7:13" x14ac:dyDescent="0.3">
      <c r="G830" s="43">
        <v>44662</v>
      </c>
      <c r="H830" s="99">
        <v>49.743400000000001</v>
      </c>
      <c r="I830" s="97">
        <f t="shared" si="60"/>
        <v>50.937029643490014</v>
      </c>
      <c r="J830" s="1">
        <f t="shared" si="61"/>
        <v>-1.1936296434900129</v>
      </c>
      <c r="K830" s="1">
        <f t="shared" si="62"/>
        <v>1.1936296434900129</v>
      </c>
      <c r="L830" s="1">
        <f t="shared" si="63"/>
        <v>1.4247517258180953</v>
      </c>
      <c r="M830" s="30">
        <f t="shared" si="64"/>
        <v>2.3995739002360371E-2</v>
      </c>
    </row>
    <row r="831" spans="7:13" x14ac:dyDescent="0.3">
      <c r="G831" s="43">
        <v>44663</v>
      </c>
      <c r="H831" s="99">
        <v>49.842300000000002</v>
      </c>
      <c r="I831" s="97">
        <f t="shared" si="60"/>
        <v>50.817666679141013</v>
      </c>
      <c r="J831" s="1">
        <f t="shared" si="61"/>
        <v>-0.97536667914101116</v>
      </c>
      <c r="K831" s="1">
        <f t="shared" si="62"/>
        <v>0.97536667914101116</v>
      </c>
      <c r="L831" s="1">
        <f t="shared" si="63"/>
        <v>0.95134015877856426</v>
      </c>
      <c r="M831" s="30">
        <f t="shared" si="64"/>
        <v>1.9569054380335803E-2</v>
      </c>
    </row>
    <row r="832" spans="7:13" x14ac:dyDescent="0.3">
      <c r="G832" s="43">
        <v>44664</v>
      </c>
      <c r="H832" s="99">
        <v>50.319099999999999</v>
      </c>
      <c r="I832" s="97">
        <f t="shared" si="60"/>
        <v>50.720130011226914</v>
      </c>
      <c r="J832" s="1">
        <f t="shared" si="61"/>
        <v>-0.40103001122691495</v>
      </c>
      <c r="K832" s="1">
        <f t="shared" si="62"/>
        <v>0.40103001122691495</v>
      </c>
      <c r="L832" s="1">
        <f t="shared" si="63"/>
        <v>0.16082506990465953</v>
      </c>
      <c r="M832" s="30">
        <f t="shared" si="64"/>
        <v>7.9697373607022972E-3</v>
      </c>
    </row>
    <row r="833" spans="7:13" x14ac:dyDescent="0.3">
      <c r="G833" s="43">
        <v>44665</v>
      </c>
      <c r="H833" s="99">
        <v>50.552999999999997</v>
      </c>
      <c r="I833" s="97">
        <f t="shared" si="60"/>
        <v>50.680027010104226</v>
      </c>
      <c r="J833" s="1">
        <f t="shared" si="61"/>
        <v>-0.12702701010422857</v>
      </c>
      <c r="K833" s="1">
        <f t="shared" si="62"/>
        <v>0.12702701010422857</v>
      </c>
      <c r="L833" s="1">
        <f t="shared" si="63"/>
        <v>1.6135861296019786E-2</v>
      </c>
      <c r="M833" s="30">
        <f t="shared" si="64"/>
        <v>2.5127491959770652E-3</v>
      </c>
    </row>
    <row r="834" spans="7:13" x14ac:dyDescent="0.3">
      <c r="G834" s="43">
        <v>44669</v>
      </c>
      <c r="H834" s="99">
        <v>50.103200000000001</v>
      </c>
      <c r="I834" s="97">
        <f t="shared" si="60"/>
        <v>50.667324309093807</v>
      </c>
      <c r="J834" s="1">
        <f t="shared" si="61"/>
        <v>-0.56412430909380618</v>
      </c>
      <c r="K834" s="1">
        <f t="shared" si="62"/>
        <v>0.56412430909380618</v>
      </c>
      <c r="L834" s="1">
        <f t="shared" si="63"/>
        <v>0.31823623611056417</v>
      </c>
      <c r="M834" s="30">
        <f t="shared" si="64"/>
        <v>1.1259247095870248E-2</v>
      </c>
    </row>
    <row r="835" spans="7:13" x14ac:dyDescent="0.3">
      <c r="G835" s="43">
        <v>44670</v>
      </c>
      <c r="H835" s="99">
        <v>51.605400000000003</v>
      </c>
      <c r="I835" s="97">
        <f t="shared" si="60"/>
        <v>50.610911878184424</v>
      </c>
      <c r="J835" s="1">
        <f t="shared" si="61"/>
        <v>0.99448812181557855</v>
      </c>
      <c r="K835" s="1">
        <f t="shared" si="62"/>
        <v>0.99448812181557855</v>
      </c>
      <c r="L835" s="1">
        <f t="shared" si="63"/>
        <v>0.98900662443227705</v>
      </c>
      <c r="M835" s="30">
        <f t="shared" si="64"/>
        <v>1.9271008883093212E-2</v>
      </c>
    </row>
    <row r="836" spans="7:13" x14ac:dyDescent="0.3">
      <c r="G836" s="43">
        <v>44671</v>
      </c>
      <c r="H836" s="99">
        <v>51.884300000000003</v>
      </c>
      <c r="I836" s="97">
        <f t="shared" si="60"/>
        <v>50.710360690365988</v>
      </c>
      <c r="J836" s="1">
        <f t="shared" si="61"/>
        <v>1.1739393096340152</v>
      </c>
      <c r="K836" s="1">
        <f t="shared" si="62"/>
        <v>1.1739393096340152</v>
      </c>
      <c r="L836" s="1">
        <f t="shared" si="63"/>
        <v>1.378133502703988</v>
      </c>
      <c r="M836" s="30">
        <f t="shared" si="64"/>
        <v>2.2626099024830537E-2</v>
      </c>
    </row>
    <row r="837" spans="7:13" x14ac:dyDescent="0.3">
      <c r="G837" s="43">
        <v>44672</v>
      </c>
      <c r="H837" s="99">
        <v>50.813800000000001</v>
      </c>
      <c r="I837" s="97">
        <f t="shared" si="60"/>
        <v>50.82775462132939</v>
      </c>
      <c r="J837" s="1">
        <f t="shared" si="61"/>
        <v>-1.3954621329389738E-2</v>
      </c>
      <c r="K837" s="1">
        <f t="shared" si="62"/>
        <v>1.3954621329389738E-2</v>
      </c>
      <c r="L837" s="1">
        <f t="shared" si="63"/>
        <v>1.9473145644665902E-4</v>
      </c>
      <c r="M837" s="30">
        <f t="shared" si="64"/>
        <v>2.7462266804273124E-4</v>
      </c>
    </row>
    <row r="838" spans="7:13" x14ac:dyDescent="0.3">
      <c r="G838" s="43">
        <v>44673</v>
      </c>
      <c r="H838" s="99">
        <v>49.095700000000001</v>
      </c>
      <c r="I838" s="97">
        <f t="shared" ref="I838:I901" si="65">alpha*H837+(1-alpha)*I837</f>
        <v>50.826359159196457</v>
      </c>
      <c r="J838" s="1">
        <f t="shared" ref="J838:J901" si="66">H838-I838</f>
        <v>-1.7306591591964562</v>
      </c>
      <c r="K838" s="1">
        <f t="shared" ref="K838:K901" si="67">ABS(J838)</f>
        <v>1.7306591591964562</v>
      </c>
      <c r="L838" s="1">
        <f t="shared" ref="L838:L901" si="68">J838^2</f>
        <v>2.9951811253105847</v>
      </c>
      <c r="M838" s="30">
        <f t="shared" ref="M838:M901" si="69">K838/H838</f>
        <v>3.5250727847784144E-2</v>
      </c>
    </row>
    <row r="839" spans="7:13" x14ac:dyDescent="0.3">
      <c r="G839" s="43">
        <v>44676</v>
      </c>
      <c r="H839" s="99">
        <v>48.852899999999998</v>
      </c>
      <c r="I839" s="97">
        <f t="shared" si="65"/>
        <v>50.653293243276813</v>
      </c>
      <c r="J839" s="1">
        <f t="shared" si="66"/>
        <v>-1.8003932432768153</v>
      </c>
      <c r="K839" s="1">
        <f t="shared" si="67"/>
        <v>1.8003932432768153</v>
      </c>
      <c r="L839" s="1">
        <f t="shared" si="68"/>
        <v>3.2414158304368099</v>
      </c>
      <c r="M839" s="30">
        <f t="shared" si="69"/>
        <v>3.6853354525050001E-2</v>
      </c>
    </row>
    <row r="840" spans="7:13" x14ac:dyDescent="0.3">
      <c r="G840" s="43">
        <v>44677</v>
      </c>
      <c r="H840" s="99">
        <v>47.152799999999999</v>
      </c>
      <c r="I840" s="97">
        <f t="shared" si="65"/>
        <v>50.473253918949133</v>
      </c>
      <c r="J840" s="1">
        <f t="shared" si="66"/>
        <v>-3.3204539189491342</v>
      </c>
      <c r="K840" s="1">
        <f t="shared" si="67"/>
        <v>3.3204539189491342</v>
      </c>
      <c r="L840" s="1">
        <f t="shared" si="68"/>
        <v>11.025414227864664</v>
      </c>
      <c r="M840" s="30">
        <f t="shared" si="69"/>
        <v>7.0419018996732627E-2</v>
      </c>
    </row>
    <row r="841" spans="7:13" x14ac:dyDescent="0.3">
      <c r="G841" s="43">
        <v>44678</v>
      </c>
      <c r="H841" s="99">
        <v>47.206699999999998</v>
      </c>
      <c r="I841" s="97">
        <f t="shared" si="65"/>
        <v>50.141208527054218</v>
      </c>
      <c r="J841" s="1">
        <f t="shared" si="66"/>
        <v>-2.9345085270542199</v>
      </c>
      <c r="K841" s="1">
        <f t="shared" si="67"/>
        <v>2.9345085270542199</v>
      </c>
      <c r="L841" s="1">
        <f t="shared" si="68"/>
        <v>8.6113402953539282</v>
      </c>
      <c r="M841" s="30">
        <f t="shared" si="69"/>
        <v>6.216296684695647E-2</v>
      </c>
    </row>
    <row r="842" spans="7:13" x14ac:dyDescent="0.3">
      <c r="G842" s="43">
        <v>44679</v>
      </c>
      <c r="H842" s="99">
        <v>47.881399999999999</v>
      </c>
      <c r="I842" s="97">
        <f t="shared" si="65"/>
        <v>49.847757674348799</v>
      </c>
      <c r="J842" s="1">
        <f t="shared" si="66"/>
        <v>-1.9663576743487994</v>
      </c>
      <c r="K842" s="1">
        <f t="shared" si="67"/>
        <v>1.9663576743487994</v>
      </c>
      <c r="L842" s="1">
        <f t="shared" si="68"/>
        <v>3.8665625034704187</v>
      </c>
      <c r="M842" s="30">
        <f t="shared" si="69"/>
        <v>4.1067255225386047E-2</v>
      </c>
    </row>
    <row r="843" spans="7:13" x14ac:dyDescent="0.3">
      <c r="G843" s="43">
        <v>44680</v>
      </c>
      <c r="H843" s="99">
        <v>46.774999999999999</v>
      </c>
      <c r="I843" s="97">
        <f t="shared" si="65"/>
        <v>49.651121906913922</v>
      </c>
      <c r="J843" s="1">
        <f t="shared" si="66"/>
        <v>-2.876121906913923</v>
      </c>
      <c r="K843" s="1">
        <f t="shared" si="67"/>
        <v>2.876121906913923</v>
      </c>
      <c r="L843" s="1">
        <f t="shared" si="68"/>
        <v>8.2720772234301805</v>
      </c>
      <c r="M843" s="30">
        <f t="shared" si="69"/>
        <v>6.1488442691906425E-2</v>
      </c>
    </row>
    <row r="844" spans="7:13" x14ac:dyDescent="0.3">
      <c r="G844" s="43">
        <v>44683</v>
      </c>
      <c r="H844" s="99">
        <v>46.945900000000002</v>
      </c>
      <c r="I844" s="97">
        <f t="shared" si="65"/>
        <v>49.363509716222531</v>
      </c>
      <c r="J844" s="1">
        <f t="shared" si="66"/>
        <v>-2.417609716222529</v>
      </c>
      <c r="K844" s="1">
        <f t="shared" si="67"/>
        <v>2.417609716222529</v>
      </c>
      <c r="L844" s="1">
        <f t="shared" si="68"/>
        <v>5.8448367399735774</v>
      </c>
      <c r="M844" s="30">
        <f t="shared" si="69"/>
        <v>5.1497781834463262E-2</v>
      </c>
    </row>
    <row r="845" spans="7:13" x14ac:dyDescent="0.3">
      <c r="G845" s="43">
        <v>44684</v>
      </c>
      <c r="H845" s="99">
        <v>46.73</v>
      </c>
      <c r="I845" s="97">
        <f t="shared" si="65"/>
        <v>49.121748744600275</v>
      </c>
      <c r="J845" s="1">
        <f t="shared" si="66"/>
        <v>-2.3917487446002781</v>
      </c>
      <c r="K845" s="1">
        <f t="shared" si="67"/>
        <v>2.3917487446002781</v>
      </c>
      <c r="L845" s="1">
        <f t="shared" si="68"/>
        <v>5.7204620572970066</v>
      </c>
      <c r="M845" s="30">
        <f t="shared" si="69"/>
        <v>5.1182297123909232E-2</v>
      </c>
    </row>
    <row r="846" spans="7:13" x14ac:dyDescent="0.3">
      <c r="G846" s="43">
        <v>44685</v>
      </c>
      <c r="H846" s="99">
        <v>46.82</v>
      </c>
      <c r="I846" s="97">
        <f t="shared" si="65"/>
        <v>48.882573870140249</v>
      </c>
      <c r="J846" s="1">
        <f t="shared" si="66"/>
        <v>-2.0625738701402483</v>
      </c>
      <c r="K846" s="1">
        <f t="shared" si="67"/>
        <v>2.0625738701402483</v>
      </c>
      <c r="L846" s="1">
        <f t="shared" si="68"/>
        <v>4.2542109697853219</v>
      </c>
      <c r="M846" s="30">
        <f t="shared" si="69"/>
        <v>4.4053265060663142E-2</v>
      </c>
    </row>
    <row r="847" spans="7:13" x14ac:dyDescent="0.3">
      <c r="G847" s="43">
        <v>44686</v>
      </c>
      <c r="H847" s="99">
        <v>44.157400000000003</v>
      </c>
      <c r="I847" s="97">
        <f t="shared" si="65"/>
        <v>48.676316483126229</v>
      </c>
      <c r="J847" s="1">
        <f t="shared" si="66"/>
        <v>-4.5189164831262261</v>
      </c>
      <c r="K847" s="1">
        <f t="shared" si="67"/>
        <v>4.5189164831262261</v>
      </c>
      <c r="L847" s="1">
        <f t="shared" si="68"/>
        <v>20.4206061814699</v>
      </c>
      <c r="M847" s="30">
        <f t="shared" si="69"/>
        <v>0.10233656155313098</v>
      </c>
    </row>
    <row r="848" spans="7:13" x14ac:dyDescent="0.3">
      <c r="G848" s="43">
        <v>44687</v>
      </c>
      <c r="H848" s="99">
        <v>42.826099999999997</v>
      </c>
      <c r="I848" s="97">
        <f t="shared" si="65"/>
        <v>48.224424834813604</v>
      </c>
      <c r="J848" s="1">
        <f t="shared" si="66"/>
        <v>-5.3983248348136073</v>
      </c>
      <c r="K848" s="1">
        <f t="shared" si="67"/>
        <v>5.3983248348136073</v>
      </c>
      <c r="L848" s="1">
        <f t="shared" si="68"/>
        <v>29.14191102216536</v>
      </c>
      <c r="M848" s="30">
        <f t="shared" si="69"/>
        <v>0.12605221663456648</v>
      </c>
    </row>
    <row r="849" spans="7:13" x14ac:dyDescent="0.3">
      <c r="G849" s="43">
        <v>44690</v>
      </c>
      <c r="H849" s="99">
        <v>42.7361</v>
      </c>
      <c r="I849" s="97">
        <f t="shared" si="65"/>
        <v>47.684592351332242</v>
      </c>
      <c r="J849" s="1">
        <f t="shared" si="66"/>
        <v>-4.9484923513322414</v>
      </c>
      <c r="K849" s="1">
        <f t="shared" si="67"/>
        <v>4.9484923513322414</v>
      </c>
      <c r="L849" s="1">
        <f t="shared" si="68"/>
        <v>24.487576551193694</v>
      </c>
      <c r="M849" s="30">
        <f t="shared" si="69"/>
        <v>0.11579185633064883</v>
      </c>
    </row>
    <row r="850" spans="7:13" x14ac:dyDescent="0.3">
      <c r="G850" s="43">
        <v>44691</v>
      </c>
      <c r="H850" s="99">
        <v>41.782600000000002</v>
      </c>
      <c r="I850" s="97">
        <f t="shared" si="65"/>
        <v>47.189743116199018</v>
      </c>
      <c r="J850" s="1">
        <f t="shared" si="66"/>
        <v>-5.4071431161990162</v>
      </c>
      <c r="K850" s="1">
        <f t="shared" si="67"/>
        <v>5.4071431161990162</v>
      </c>
      <c r="L850" s="1">
        <f t="shared" si="68"/>
        <v>29.237196679058407</v>
      </c>
      <c r="M850" s="30">
        <f t="shared" si="69"/>
        <v>0.12941136061899011</v>
      </c>
    </row>
    <row r="851" spans="7:13" x14ac:dyDescent="0.3">
      <c r="G851" s="43">
        <v>44692</v>
      </c>
      <c r="H851" s="99">
        <v>40.8202</v>
      </c>
      <c r="I851" s="97">
        <f t="shared" si="65"/>
        <v>46.649028804579117</v>
      </c>
      <c r="J851" s="1">
        <f t="shared" si="66"/>
        <v>-5.8288288045791177</v>
      </c>
      <c r="K851" s="1">
        <f t="shared" si="67"/>
        <v>5.8288288045791177</v>
      </c>
      <c r="L851" s="1">
        <f t="shared" si="68"/>
        <v>33.975245233091229</v>
      </c>
      <c r="M851" s="30">
        <f t="shared" si="69"/>
        <v>0.14279275467976926</v>
      </c>
    </row>
    <row r="852" spans="7:13" x14ac:dyDescent="0.3">
      <c r="G852" s="43">
        <v>44693</v>
      </c>
      <c r="H852" s="99">
        <v>42.502299999999998</v>
      </c>
      <c r="I852" s="97">
        <f t="shared" si="65"/>
        <v>46.066145924121209</v>
      </c>
      <c r="J852" s="1">
        <f t="shared" si="66"/>
        <v>-3.5638459241212104</v>
      </c>
      <c r="K852" s="1">
        <f t="shared" si="67"/>
        <v>3.5638459241212104</v>
      </c>
      <c r="L852" s="1">
        <f t="shared" si="68"/>
        <v>12.700997770875365</v>
      </c>
      <c r="M852" s="30">
        <f t="shared" si="69"/>
        <v>8.3850660414170775E-2</v>
      </c>
    </row>
    <row r="853" spans="7:13" x14ac:dyDescent="0.3">
      <c r="G853" s="43">
        <v>44694</v>
      </c>
      <c r="H853" s="99">
        <v>42.808100000000003</v>
      </c>
      <c r="I853" s="97">
        <f t="shared" si="65"/>
        <v>45.709761331709089</v>
      </c>
      <c r="J853" s="1">
        <f t="shared" si="66"/>
        <v>-2.9016613317090858</v>
      </c>
      <c r="K853" s="1">
        <f t="shared" si="67"/>
        <v>2.9016613317090858</v>
      </c>
      <c r="L853" s="1">
        <f t="shared" si="68"/>
        <v>8.4196384839357457</v>
      </c>
      <c r="M853" s="30">
        <f t="shared" si="69"/>
        <v>6.7782997416589053E-2</v>
      </c>
    </row>
    <row r="854" spans="7:13" x14ac:dyDescent="0.3">
      <c r="G854" s="43">
        <v>44697</v>
      </c>
      <c r="H854" s="99">
        <v>42.250399999999999</v>
      </c>
      <c r="I854" s="97">
        <f t="shared" si="65"/>
        <v>45.419595198538183</v>
      </c>
      <c r="J854" s="1">
        <f t="shared" si="66"/>
        <v>-3.1691951985381834</v>
      </c>
      <c r="K854" s="1">
        <f t="shared" si="67"/>
        <v>3.1691951985381834</v>
      </c>
      <c r="L854" s="1">
        <f t="shared" si="68"/>
        <v>10.043798206437476</v>
      </c>
      <c r="M854" s="30">
        <f t="shared" si="69"/>
        <v>7.5009827091298151E-2</v>
      </c>
    </row>
    <row r="855" spans="7:13" x14ac:dyDescent="0.3">
      <c r="G855" s="43">
        <v>44698</v>
      </c>
      <c r="H855" s="99">
        <v>43.383800000000001</v>
      </c>
      <c r="I855" s="97">
        <f t="shared" si="65"/>
        <v>45.102675678684363</v>
      </c>
      <c r="J855" s="1">
        <f t="shared" si="66"/>
        <v>-1.7188756786843626</v>
      </c>
      <c r="K855" s="1">
        <f t="shared" si="67"/>
        <v>1.7188756786843626</v>
      </c>
      <c r="L855" s="1">
        <f t="shared" si="68"/>
        <v>2.9545335987726284</v>
      </c>
      <c r="M855" s="30">
        <f t="shared" si="69"/>
        <v>3.9620219498623051E-2</v>
      </c>
    </row>
    <row r="856" spans="7:13" x14ac:dyDescent="0.3">
      <c r="G856" s="43">
        <v>44699</v>
      </c>
      <c r="H856" s="99">
        <v>41.350900000000003</v>
      </c>
      <c r="I856" s="97">
        <f t="shared" si="65"/>
        <v>44.930788110815932</v>
      </c>
      <c r="J856" s="1">
        <f t="shared" si="66"/>
        <v>-3.5798881108159293</v>
      </c>
      <c r="K856" s="1">
        <f t="shared" si="67"/>
        <v>3.5798881108159293</v>
      </c>
      <c r="L856" s="1">
        <f t="shared" si="68"/>
        <v>12.815598885961244</v>
      </c>
      <c r="M856" s="30">
        <f t="shared" si="69"/>
        <v>8.6573402533340962E-2</v>
      </c>
    </row>
    <row r="857" spans="7:13" x14ac:dyDescent="0.3">
      <c r="G857" s="43">
        <v>44700</v>
      </c>
      <c r="H857" s="99">
        <v>40.127499999999998</v>
      </c>
      <c r="I857" s="97">
        <f t="shared" si="65"/>
        <v>44.572799299734335</v>
      </c>
      <c r="J857" s="1">
        <f t="shared" si="66"/>
        <v>-4.4452992997343372</v>
      </c>
      <c r="K857" s="1">
        <f t="shared" si="67"/>
        <v>4.4452992997343372</v>
      </c>
      <c r="L857" s="1">
        <f t="shared" si="68"/>
        <v>19.760685864218591</v>
      </c>
      <c r="M857" s="30">
        <f t="shared" si="69"/>
        <v>0.11077937324115227</v>
      </c>
    </row>
    <row r="858" spans="7:13" x14ac:dyDescent="0.3">
      <c r="G858" s="43">
        <v>44701</v>
      </c>
      <c r="H858" s="99">
        <v>42.565199999999997</v>
      </c>
      <c r="I858" s="97">
        <f t="shared" si="65"/>
        <v>44.128269369760901</v>
      </c>
      <c r="J858" s="1">
        <f t="shared" si="66"/>
        <v>-1.5630693697609033</v>
      </c>
      <c r="K858" s="1">
        <f t="shared" si="67"/>
        <v>1.5630693697609033</v>
      </c>
      <c r="L858" s="1">
        <f t="shared" si="68"/>
        <v>2.4431858546847471</v>
      </c>
      <c r="M858" s="30">
        <f t="shared" si="69"/>
        <v>3.6721767306647293E-2</v>
      </c>
    </row>
    <row r="859" spans="7:13" x14ac:dyDescent="0.3">
      <c r="G859" s="43">
        <v>44704</v>
      </c>
      <c r="H859" s="99">
        <v>41.800600000000003</v>
      </c>
      <c r="I859" s="97">
        <f t="shared" si="65"/>
        <v>43.971962432784814</v>
      </c>
      <c r="J859" s="1">
        <f t="shared" si="66"/>
        <v>-2.1713624327848109</v>
      </c>
      <c r="K859" s="1">
        <f t="shared" si="67"/>
        <v>2.1713624327848109</v>
      </c>
      <c r="L859" s="1">
        <f t="shared" si="68"/>
        <v>4.7148148145091726</v>
      </c>
      <c r="M859" s="30">
        <f t="shared" si="69"/>
        <v>5.1945724051444493E-2</v>
      </c>
    </row>
    <row r="860" spans="7:13" x14ac:dyDescent="0.3">
      <c r="G860" s="43">
        <v>44705</v>
      </c>
      <c r="H860" s="99">
        <v>40.9191</v>
      </c>
      <c r="I860" s="97">
        <f t="shared" si="65"/>
        <v>43.754826189506332</v>
      </c>
      <c r="J860" s="1">
        <f t="shared" si="66"/>
        <v>-2.8357261895063317</v>
      </c>
      <c r="K860" s="1">
        <f t="shared" si="67"/>
        <v>2.8357261895063317</v>
      </c>
      <c r="L860" s="1">
        <f t="shared" si="68"/>
        <v>8.0413430218521</v>
      </c>
      <c r="M860" s="30">
        <f t="shared" si="69"/>
        <v>6.9300795704361332E-2</v>
      </c>
    </row>
    <row r="861" spans="7:13" x14ac:dyDescent="0.3">
      <c r="G861" s="43">
        <v>44706</v>
      </c>
      <c r="H861" s="99">
        <v>42.385300000000001</v>
      </c>
      <c r="I861" s="97">
        <f t="shared" si="65"/>
        <v>43.471253570555696</v>
      </c>
      <c r="J861" s="1">
        <f t="shared" si="66"/>
        <v>-1.0859535705556951</v>
      </c>
      <c r="K861" s="1">
        <f t="shared" si="67"/>
        <v>1.0859535705556951</v>
      </c>
      <c r="L861" s="1">
        <f t="shared" si="68"/>
        <v>1.1792951574026631</v>
      </c>
      <c r="M861" s="30">
        <f t="shared" si="69"/>
        <v>2.5620995263822482E-2</v>
      </c>
    </row>
    <row r="862" spans="7:13" x14ac:dyDescent="0.3">
      <c r="G862" s="43">
        <v>44707</v>
      </c>
      <c r="H862" s="99">
        <v>43.959499999999998</v>
      </c>
      <c r="I862" s="97">
        <f t="shared" si="65"/>
        <v>43.362658213500126</v>
      </c>
      <c r="J862" s="1">
        <f t="shared" si="66"/>
        <v>0.59684178649987274</v>
      </c>
      <c r="K862" s="1">
        <f t="shared" si="67"/>
        <v>0.59684178649987274</v>
      </c>
      <c r="L862" s="1">
        <f t="shared" si="68"/>
        <v>0.35622011811235965</v>
      </c>
      <c r="M862" s="30">
        <f t="shared" si="69"/>
        <v>1.3577083144709852E-2</v>
      </c>
    </row>
    <row r="863" spans="7:13" x14ac:dyDescent="0.3">
      <c r="G863" s="43">
        <v>44708</v>
      </c>
      <c r="H863" s="99">
        <v>45.137900000000002</v>
      </c>
      <c r="I863" s="97">
        <f t="shared" si="65"/>
        <v>43.422342392150114</v>
      </c>
      <c r="J863" s="1">
        <f t="shared" si="66"/>
        <v>1.7155576078498882</v>
      </c>
      <c r="K863" s="1">
        <f t="shared" si="67"/>
        <v>1.7155576078498882</v>
      </c>
      <c r="L863" s="1">
        <f t="shared" si="68"/>
        <v>2.9431379058516307</v>
      </c>
      <c r="M863" s="30">
        <f t="shared" si="69"/>
        <v>3.8007031958728434E-2</v>
      </c>
    </row>
    <row r="864" spans="7:13" x14ac:dyDescent="0.3">
      <c r="G864" s="43">
        <v>44712</v>
      </c>
      <c r="H864" s="99">
        <v>45.389699999999998</v>
      </c>
      <c r="I864" s="97">
        <f t="shared" si="65"/>
        <v>43.593898152935104</v>
      </c>
      <c r="J864" s="1">
        <f t="shared" si="66"/>
        <v>1.7958018470648938</v>
      </c>
      <c r="K864" s="1">
        <f t="shared" si="67"/>
        <v>1.7958018470648938</v>
      </c>
      <c r="L864" s="1">
        <f t="shared" si="68"/>
        <v>3.224904273921684</v>
      </c>
      <c r="M864" s="30">
        <f t="shared" si="69"/>
        <v>3.9564082755887214E-2</v>
      </c>
    </row>
    <row r="865" spans="7:13" x14ac:dyDescent="0.3">
      <c r="G865" s="43">
        <v>44713</v>
      </c>
      <c r="H865" s="99">
        <v>44.823</v>
      </c>
      <c r="I865" s="97">
        <f t="shared" si="65"/>
        <v>43.773478337641592</v>
      </c>
      <c r="J865" s="1">
        <f t="shared" si="66"/>
        <v>1.0495216623584085</v>
      </c>
      <c r="K865" s="1">
        <f t="shared" si="67"/>
        <v>1.0495216623584085</v>
      </c>
      <c r="L865" s="1">
        <f t="shared" si="68"/>
        <v>1.1014957197595572</v>
      </c>
      <c r="M865" s="30">
        <f t="shared" si="69"/>
        <v>2.3414801828490026E-2</v>
      </c>
    </row>
    <row r="866" spans="7:13" x14ac:dyDescent="0.3">
      <c r="G866" s="43">
        <v>44714</v>
      </c>
      <c r="H866" s="99">
        <v>46.1813</v>
      </c>
      <c r="I866" s="97">
        <f t="shared" si="65"/>
        <v>43.878430503877439</v>
      </c>
      <c r="J866" s="1">
        <f t="shared" si="66"/>
        <v>2.3028694961225611</v>
      </c>
      <c r="K866" s="1">
        <f t="shared" si="67"/>
        <v>2.3028694961225611</v>
      </c>
      <c r="L866" s="1">
        <f t="shared" si="68"/>
        <v>5.303207916171778</v>
      </c>
      <c r="M866" s="30">
        <f t="shared" si="69"/>
        <v>4.9865843883185643E-2</v>
      </c>
    </row>
    <row r="867" spans="7:13" x14ac:dyDescent="0.3">
      <c r="G867" s="43">
        <v>44715</v>
      </c>
      <c r="H867" s="99">
        <v>45.047899999999998</v>
      </c>
      <c r="I867" s="97">
        <f t="shared" si="65"/>
        <v>44.108717453489696</v>
      </c>
      <c r="J867" s="1">
        <f t="shared" si="66"/>
        <v>0.93918254651030253</v>
      </c>
      <c r="K867" s="1">
        <f t="shared" si="67"/>
        <v>0.93918254651030253</v>
      </c>
      <c r="L867" s="1">
        <f t="shared" si="68"/>
        <v>0.88206385566957657</v>
      </c>
      <c r="M867" s="30">
        <f t="shared" si="69"/>
        <v>2.0848531152624264E-2</v>
      </c>
    </row>
    <row r="868" spans="7:13" x14ac:dyDescent="0.3">
      <c r="G868" s="43">
        <v>44718</v>
      </c>
      <c r="H868" s="99">
        <v>44.948999999999998</v>
      </c>
      <c r="I868" s="97">
        <f t="shared" si="65"/>
        <v>44.202635708140726</v>
      </c>
      <c r="J868" s="1">
        <f t="shared" si="66"/>
        <v>0.74636429185927256</v>
      </c>
      <c r="K868" s="1">
        <f t="shared" si="67"/>
        <v>0.74636429185927256</v>
      </c>
      <c r="L868" s="1">
        <f t="shared" si="68"/>
        <v>0.55705965616259334</v>
      </c>
      <c r="M868" s="30">
        <f t="shared" si="69"/>
        <v>1.6604691803138505E-2</v>
      </c>
    </row>
    <row r="869" spans="7:13" x14ac:dyDescent="0.3">
      <c r="G869" s="43">
        <v>44719</v>
      </c>
      <c r="H869" s="99">
        <v>44.966900000000003</v>
      </c>
      <c r="I869" s="97">
        <f t="shared" si="65"/>
        <v>44.277272137326655</v>
      </c>
      <c r="J869" s="1">
        <f t="shared" si="66"/>
        <v>0.68962786267334764</v>
      </c>
      <c r="K869" s="1">
        <f t="shared" si="67"/>
        <v>0.68962786267334764</v>
      </c>
      <c r="L869" s="1">
        <f t="shared" si="68"/>
        <v>0.47558658897540962</v>
      </c>
      <c r="M869" s="30">
        <f t="shared" si="69"/>
        <v>1.5336344348250548E-2</v>
      </c>
    </row>
    <row r="870" spans="7:13" x14ac:dyDescent="0.3">
      <c r="G870" s="43">
        <v>44720</v>
      </c>
      <c r="H870" s="99">
        <v>44.805</v>
      </c>
      <c r="I870" s="97">
        <f t="shared" si="65"/>
        <v>44.34623492359399</v>
      </c>
      <c r="J870" s="1">
        <f t="shared" si="66"/>
        <v>0.45876507640601005</v>
      </c>
      <c r="K870" s="1">
        <f t="shared" si="67"/>
        <v>0.45876507640601005</v>
      </c>
      <c r="L870" s="1">
        <f t="shared" si="68"/>
        <v>0.21046539532981223</v>
      </c>
      <c r="M870" s="30">
        <f t="shared" si="69"/>
        <v>1.0239149121883943E-2</v>
      </c>
    </row>
    <row r="871" spans="7:13" x14ac:dyDescent="0.3">
      <c r="G871" s="43">
        <v>44721</v>
      </c>
      <c r="H871" s="99">
        <v>44.005400000000002</v>
      </c>
      <c r="I871" s="97">
        <f t="shared" si="65"/>
        <v>44.392111431234589</v>
      </c>
      <c r="J871" s="1">
        <f t="shared" si="66"/>
        <v>-0.38671143123458762</v>
      </c>
      <c r="K871" s="1">
        <f t="shared" si="67"/>
        <v>0.38671143123458762</v>
      </c>
      <c r="L871" s="1">
        <f t="shared" si="68"/>
        <v>0.14954573104750318</v>
      </c>
      <c r="M871" s="30">
        <f t="shared" si="69"/>
        <v>8.7878176595278679E-3</v>
      </c>
    </row>
    <row r="872" spans="7:13" x14ac:dyDescent="0.3">
      <c r="G872" s="43">
        <v>44722</v>
      </c>
      <c r="H872" s="99">
        <v>42.978700000000003</v>
      </c>
      <c r="I872" s="97">
        <f t="shared" si="65"/>
        <v>44.35344028811113</v>
      </c>
      <c r="J872" s="1">
        <f t="shared" si="66"/>
        <v>-1.374740288111127</v>
      </c>
      <c r="K872" s="1">
        <f t="shared" si="67"/>
        <v>1.374740288111127</v>
      </c>
      <c r="L872" s="1">
        <f t="shared" si="68"/>
        <v>1.8899108597558645</v>
      </c>
      <c r="M872" s="30">
        <f t="shared" si="69"/>
        <v>3.1986548874468675E-2</v>
      </c>
    </row>
    <row r="873" spans="7:13" x14ac:dyDescent="0.3">
      <c r="G873" s="43">
        <v>44725</v>
      </c>
      <c r="H873" s="99">
        <v>41.597499999999997</v>
      </c>
      <c r="I873" s="97">
        <f t="shared" si="65"/>
        <v>44.215966259300025</v>
      </c>
      <c r="J873" s="1">
        <f t="shared" si="66"/>
        <v>-2.6184662593000283</v>
      </c>
      <c r="K873" s="1">
        <f t="shared" si="67"/>
        <v>2.6184662593000283</v>
      </c>
      <c r="L873" s="1">
        <f t="shared" si="68"/>
        <v>6.8563655510926829</v>
      </c>
      <c r="M873" s="30">
        <f t="shared" si="69"/>
        <v>6.2947683377607519E-2</v>
      </c>
    </row>
    <row r="874" spans="7:13" x14ac:dyDescent="0.3">
      <c r="G874" s="43">
        <v>44726</v>
      </c>
      <c r="H874" s="99">
        <v>41.270400000000002</v>
      </c>
      <c r="I874" s="97">
        <f t="shared" si="65"/>
        <v>43.954119633370027</v>
      </c>
      <c r="J874" s="1">
        <f t="shared" si="66"/>
        <v>-2.6837196333700248</v>
      </c>
      <c r="K874" s="1">
        <f t="shared" si="67"/>
        <v>2.6837196333700248</v>
      </c>
      <c r="L874" s="1">
        <f t="shared" si="68"/>
        <v>7.202351070535741</v>
      </c>
      <c r="M874" s="30">
        <f t="shared" si="69"/>
        <v>6.5027710741112868E-2</v>
      </c>
    </row>
    <row r="875" spans="7:13" x14ac:dyDescent="0.3">
      <c r="G875" s="43">
        <v>44727</v>
      </c>
      <c r="H875" s="99">
        <v>42.433500000000002</v>
      </c>
      <c r="I875" s="97">
        <f t="shared" si="65"/>
        <v>43.685747670033024</v>
      </c>
      <c r="J875" s="1">
        <f t="shared" si="66"/>
        <v>-1.2522476700330216</v>
      </c>
      <c r="K875" s="1">
        <f t="shared" si="67"/>
        <v>1.2522476700330216</v>
      </c>
      <c r="L875" s="1">
        <f t="shared" si="68"/>
        <v>1.5681242271031315</v>
      </c>
      <c r="M875" s="30">
        <f t="shared" si="69"/>
        <v>2.9510826823925002E-2</v>
      </c>
    </row>
    <row r="876" spans="7:13" x14ac:dyDescent="0.3">
      <c r="G876" s="43">
        <v>44728</v>
      </c>
      <c r="H876" s="99">
        <v>40.4345</v>
      </c>
      <c r="I876" s="97">
        <f t="shared" si="65"/>
        <v>43.560522903029721</v>
      </c>
      <c r="J876" s="1">
        <f t="shared" si="66"/>
        <v>-3.1260229030297211</v>
      </c>
      <c r="K876" s="1">
        <f t="shared" si="67"/>
        <v>3.1260229030297211</v>
      </c>
      <c r="L876" s="1">
        <f t="shared" si="68"/>
        <v>9.7720191902663647</v>
      </c>
      <c r="M876" s="30">
        <f t="shared" si="69"/>
        <v>7.7310784182559975E-2</v>
      </c>
    </row>
    <row r="877" spans="7:13" x14ac:dyDescent="0.3">
      <c r="G877" s="43">
        <v>44729</v>
      </c>
      <c r="H877" s="99">
        <v>41.524799999999999</v>
      </c>
      <c r="I877" s="97">
        <f t="shared" si="65"/>
        <v>43.247920612726752</v>
      </c>
      <c r="J877" s="1">
        <f t="shared" si="66"/>
        <v>-1.7231206127267527</v>
      </c>
      <c r="K877" s="1">
        <f t="shared" si="67"/>
        <v>1.7231206127267527</v>
      </c>
      <c r="L877" s="1">
        <f t="shared" si="68"/>
        <v>2.9691446460038193</v>
      </c>
      <c r="M877" s="30">
        <f t="shared" si="69"/>
        <v>4.1496180902177798E-2</v>
      </c>
    </row>
    <row r="878" spans="7:13" x14ac:dyDescent="0.3">
      <c r="G878" s="43">
        <v>44733</v>
      </c>
      <c r="H878" s="99">
        <v>42.142699999999998</v>
      </c>
      <c r="I878" s="97">
        <f t="shared" si="65"/>
        <v>43.075608551454074</v>
      </c>
      <c r="J878" s="1">
        <f t="shared" si="66"/>
        <v>-0.93290855145407647</v>
      </c>
      <c r="K878" s="1">
        <f t="shared" si="67"/>
        <v>0.93290855145407647</v>
      </c>
      <c r="L878" s="1">
        <f t="shared" si="68"/>
        <v>0.87031836537614327</v>
      </c>
      <c r="M878" s="30">
        <f t="shared" si="69"/>
        <v>2.2136895629707554E-2</v>
      </c>
    </row>
    <row r="879" spans="7:13" x14ac:dyDescent="0.3">
      <c r="G879" s="43">
        <v>44734</v>
      </c>
      <c r="H879" s="99">
        <v>41.561199999999999</v>
      </c>
      <c r="I879" s="97">
        <f t="shared" si="65"/>
        <v>42.982317696308669</v>
      </c>
      <c r="J879" s="1">
        <f t="shared" si="66"/>
        <v>-1.42111769630867</v>
      </c>
      <c r="K879" s="1">
        <f t="shared" si="67"/>
        <v>1.42111769630867</v>
      </c>
      <c r="L879" s="1">
        <f t="shared" si="68"/>
        <v>2.0195755067616612</v>
      </c>
      <c r="M879" s="30">
        <f t="shared" si="69"/>
        <v>3.4193374982162933E-2</v>
      </c>
    </row>
    <row r="880" spans="7:13" x14ac:dyDescent="0.3">
      <c r="G880" s="43">
        <v>44735</v>
      </c>
      <c r="H880" s="99">
        <v>42.469799999999999</v>
      </c>
      <c r="I880" s="97">
        <f t="shared" si="65"/>
        <v>42.840205926677804</v>
      </c>
      <c r="J880" s="1">
        <f t="shared" si="66"/>
        <v>-0.37040592667780459</v>
      </c>
      <c r="K880" s="1">
        <f t="shared" si="67"/>
        <v>0.37040592667780459</v>
      </c>
      <c r="L880" s="1">
        <f t="shared" si="68"/>
        <v>0.13720055051804314</v>
      </c>
      <c r="M880" s="30">
        <f t="shared" si="69"/>
        <v>8.7216310573114218E-3</v>
      </c>
    </row>
    <row r="881" spans="7:13" x14ac:dyDescent="0.3">
      <c r="G881" s="43">
        <v>44736</v>
      </c>
      <c r="H881" s="99">
        <v>43.623800000000003</v>
      </c>
      <c r="I881" s="97">
        <f t="shared" si="65"/>
        <v>42.803165334010025</v>
      </c>
      <c r="J881" s="1">
        <f t="shared" si="66"/>
        <v>0.82063466598997792</v>
      </c>
      <c r="K881" s="1">
        <f t="shared" si="67"/>
        <v>0.82063466598997792</v>
      </c>
      <c r="L881" s="1">
        <f t="shared" si="68"/>
        <v>0.6734412550244826</v>
      </c>
      <c r="M881" s="30">
        <f t="shared" si="69"/>
        <v>1.8811627276623721E-2</v>
      </c>
    </row>
    <row r="882" spans="7:13" x14ac:dyDescent="0.3">
      <c r="G882" s="43">
        <v>44739</v>
      </c>
      <c r="H882" s="99">
        <v>43.187600000000003</v>
      </c>
      <c r="I882" s="97">
        <f t="shared" si="65"/>
        <v>42.885228800609028</v>
      </c>
      <c r="J882" s="1">
        <f t="shared" si="66"/>
        <v>0.30237119939097568</v>
      </c>
      <c r="K882" s="1">
        <f t="shared" si="67"/>
        <v>0.30237119939097568</v>
      </c>
      <c r="L882" s="1">
        <f t="shared" si="68"/>
        <v>9.1428342221137174E-2</v>
      </c>
      <c r="M882" s="30">
        <f t="shared" si="69"/>
        <v>7.0013429639752068E-3</v>
      </c>
    </row>
    <row r="883" spans="7:13" x14ac:dyDescent="0.3">
      <c r="G883" s="43">
        <v>44740</v>
      </c>
      <c r="H883" s="99">
        <v>41.851999999999997</v>
      </c>
      <c r="I883" s="97">
        <f t="shared" si="65"/>
        <v>42.915465920548122</v>
      </c>
      <c r="J883" s="1">
        <f t="shared" si="66"/>
        <v>-1.0634659205481256</v>
      </c>
      <c r="K883" s="1">
        <f t="shared" si="67"/>
        <v>1.0634659205481256</v>
      </c>
      <c r="L883" s="1">
        <f t="shared" si="68"/>
        <v>1.1309597641672722</v>
      </c>
      <c r="M883" s="30">
        <f t="shared" si="69"/>
        <v>2.5410157711653582E-2</v>
      </c>
    </row>
    <row r="884" spans="7:13" x14ac:dyDescent="0.3">
      <c r="G884" s="43">
        <v>44741</v>
      </c>
      <c r="H884" s="99">
        <v>41.015999999999998</v>
      </c>
      <c r="I884" s="97">
        <f t="shared" si="65"/>
        <v>42.80911932849331</v>
      </c>
      <c r="J884" s="1">
        <f t="shared" si="66"/>
        <v>-1.7931193284933116</v>
      </c>
      <c r="K884" s="1">
        <f t="shared" si="67"/>
        <v>1.7931193284933116</v>
      </c>
      <c r="L884" s="1">
        <f t="shared" si="68"/>
        <v>3.2152769262163048</v>
      </c>
      <c r="M884" s="30">
        <f t="shared" si="69"/>
        <v>4.37175572579801E-2</v>
      </c>
    </row>
    <row r="885" spans="7:13" x14ac:dyDescent="0.3">
      <c r="G885" s="43">
        <v>44742</v>
      </c>
      <c r="H885" s="99">
        <v>40.134599999999999</v>
      </c>
      <c r="I885" s="97">
        <f t="shared" si="65"/>
        <v>42.629807395643979</v>
      </c>
      <c r="J885" s="1">
        <f t="shared" si="66"/>
        <v>-2.4952073956439804</v>
      </c>
      <c r="K885" s="1">
        <f t="shared" si="67"/>
        <v>2.4952073956439804</v>
      </c>
      <c r="L885" s="1">
        <f t="shared" si="68"/>
        <v>6.2260599472764158</v>
      </c>
      <c r="M885" s="30">
        <f t="shared" si="69"/>
        <v>6.2170979544930817E-2</v>
      </c>
    </row>
    <row r="886" spans="7:13" x14ac:dyDescent="0.3">
      <c r="G886" s="43">
        <v>44743</v>
      </c>
      <c r="H886" s="99">
        <v>40.098300000000002</v>
      </c>
      <c r="I886" s="97">
        <f t="shared" si="65"/>
        <v>42.380286656079583</v>
      </c>
      <c r="J886" s="1">
        <f t="shared" si="66"/>
        <v>-2.2819866560795816</v>
      </c>
      <c r="K886" s="1">
        <f t="shared" si="67"/>
        <v>2.2819866560795816</v>
      </c>
      <c r="L886" s="1">
        <f t="shared" si="68"/>
        <v>5.2074630985252703</v>
      </c>
      <c r="M886" s="30">
        <f t="shared" si="69"/>
        <v>5.6909810542581145E-2</v>
      </c>
    </row>
    <row r="887" spans="7:13" x14ac:dyDescent="0.3">
      <c r="G887" s="43">
        <v>44747</v>
      </c>
      <c r="H887" s="99">
        <v>40.698</v>
      </c>
      <c r="I887" s="97">
        <f t="shared" si="65"/>
        <v>42.152087990471628</v>
      </c>
      <c r="J887" s="1">
        <f t="shared" si="66"/>
        <v>-1.4540879904716277</v>
      </c>
      <c r="K887" s="1">
        <f t="shared" si="67"/>
        <v>1.4540879904716277</v>
      </c>
      <c r="L887" s="1">
        <f t="shared" si="68"/>
        <v>2.1143718840338166</v>
      </c>
      <c r="M887" s="30">
        <f t="shared" si="69"/>
        <v>3.5728733364578796E-2</v>
      </c>
    </row>
    <row r="888" spans="7:13" x14ac:dyDescent="0.3">
      <c r="G888" s="43">
        <v>44748</v>
      </c>
      <c r="H888" s="99">
        <v>40.616199999999999</v>
      </c>
      <c r="I888" s="97">
        <f t="shared" si="65"/>
        <v>42.006679191424467</v>
      </c>
      <c r="J888" s="1">
        <f t="shared" si="66"/>
        <v>-1.3904791914244683</v>
      </c>
      <c r="K888" s="1">
        <f t="shared" si="67"/>
        <v>1.3904791914244683</v>
      </c>
      <c r="L888" s="1">
        <f t="shared" si="68"/>
        <v>1.9334323817844432</v>
      </c>
      <c r="M888" s="30">
        <f t="shared" si="69"/>
        <v>3.4234595836746623E-2</v>
      </c>
    </row>
    <row r="889" spans="7:13" x14ac:dyDescent="0.3">
      <c r="G889" s="43">
        <v>44749</v>
      </c>
      <c r="H889" s="99">
        <v>41.643000000000001</v>
      </c>
      <c r="I889" s="97">
        <f t="shared" si="65"/>
        <v>41.867631272282019</v>
      </c>
      <c r="J889" s="1">
        <f t="shared" si="66"/>
        <v>-0.22463127228201785</v>
      </c>
      <c r="K889" s="1">
        <f t="shared" si="67"/>
        <v>0.22463127228201785</v>
      </c>
      <c r="L889" s="1">
        <f t="shared" si="68"/>
        <v>5.045920848703804E-2</v>
      </c>
      <c r="M889" s="30">
        <f t="shared" si="69"/>
        <v>5.3942144485752191E-3</v>
      </c>
    </row>
    <row r="890" spans="7:13" x14ac:dyDescent="0.3">
      <c r="G890" s="43">
        <v>44750</v>
      </c>
      <c r="H890" s="99">
        <v>41.643000000000001</v>
      </c>
      <c r="I890" s="97">
        <f t="shared" si="65"/>
        <v>41.845168145053812</v>
      </c>
      <c r="J890" s="1">
        <f t="shared" si="66"/>
        <v>-0.20216814505381109</v>
      </c>
      <c r="K890" s="1">
        <f t="shared" si="67"/>
        <v>0.20216814505381109</v>
      </c>
      <c r="L890" s="1">
        <f t="shared" si="68"/>
        <v>4.08719588744988E-2</v>
      </c>
      <c r="M890" s="30">
        <f t="shared" si="69"/>
        <v>4.8547930037175779E-3</v>
      </c>
    </row>
    <row r="891" spans="7:13" x14ac:dyDescent="0.3">
      <c r="G891" s="43">
        <v>44753</v>
      </c>
      <c r="H891" s="99">
        <v>40.634399999999999</v>
      </c>
      <c r="I891" s="97">
        <f t="shared" si="65"/>
        <v>41.82495133054843</v>
      </c>
      <c r="J891" s="1">
        <f t="shared" si="66"/>
        <v>-1.1905513305484305</v>
      </c>
      <c r="K891" s="1">
        <f t="shared" si="67"/>
        <v>1.1905513305484305</v>
      </c>
      <c r="L891" s="1">
        <f t="shared" si="68"/>
        <v>1.4174124706706384</v>
      </c>
      <c r="M891" s="30">
        <f t="shared" si="69"/>
        <v>2.9299099544928202E-2</v>
      </c>
    </row>
    <row r="892" spans="7:13" x14ac:dyDescent="0.3">
      <c r="G892" s="43">
        <v>44754</v>
      </c>
      <c r="H892" s="99">
        <v>41.106900000000003</v>
      </c>
      <c r="I892" s="97">
        <f t="shared" si="65"/>
        <v>41.705896197493587</v>
      </c>
      <c r="J892" s="1">
        <f t="shared" si="66"/>
        <v>-0.59899619749358379</v>
      </c>
      <c r="K892" s="1">
        <f t="shared" si="67"/>
        <v>0.59899619749358379</v>
      </c>
      <c r="L892" s="1">
        <f t="shared" si="68"/>
        <v>0.35879644461177246</v>
      </c>
      <c r="M892" s="30">
        <f t="shared" si="69"/>
        <v>1.4571670388513456E-2</v>
      </c>
    </row>
    <row r="893" spans="7:13" x14ac:dyDescent="0.3">
      <c r="G893" s="43">
        <v>44755</v>
      </c>
      <c r="H893" s="99">
        <v>41.3431</v>
      </c>
      <c r="I893" s="97">
        <f t="shared" si="65"/>
        <v>41.645996577744228</v>
      </c>
      <c r="J893" s="1">
        <f t="shared" si="66"/>
        <v>-0.30289657774422807</v>
      </c>
      <c r="K893" s="1">
        <f t="shared" si="67"/>
        <v>0.30289657774422807</v>
      </c>
      <c r="L893" s="1">
        <f t="shared" si="68"/>
        <v>9.1746336809165205E-2</v>
      </c>
      <c r="M893" s="30">
        <f t="shared" si="69"/>
        <v>7.3264118497216721E-3</v>
      </c>
    </row>
    <row r="894" spans="7:13" x14ac:dyDescent="0.3">
      <c r="G894" s="43">
        <v>44756</v>
      </c>
      <c r="H894" s="99">
        <v>40.816099999999999</v>
      </c>
      <c r="I894" s="97">
        <f t="shared" si="65"/>
        <v>41.615706919969803</v>
      </c>
      <c r="J894" s="1">
        <f t="shared" si="66"/>
        <v>-0.79960691996980415</v>
      </c>
      <c r="K894" s="1">
        <f t="shared" si="67"/>
        <v>0.79960691996980415</v>
      </c>
      <c r="L894" s="1">
        <f t="shared" si="68"/>
        <v>0.63937122646359679</v>
      </c>
      <c r="M894" s="30">
        <f t="shared" si="69"/>
        <v>1.9590478266414579E-2</v>
      </c>
    </row>
    <row r="895" spans="7:13" x14ac:dyDescent="0.3">
      <c r="G895" s="43">
        <v>44757</v>
      </c>
      <c r="H895" s="99">
        <v>41.297699999999999</v>
      </c>
      <c r="I895" s="97">
        <f t="shared" si="65"/>
        <v>41.535746227972822</v>
      </c>
      <c r="J895" s="1">
        <f t="shared" si="66"/>
        <v>-0.23804622797282349</v>
      </c>
      <c r="K895" s="1">
        <f t="shared" si="67"/>
        <v>0.23804622797282349</v>
      </c>
      <c r="L895" s="1">
        <f t="shared" si="68"/>
        <v>5.666600665208945E-2</v>
      </c>
      <c r="M895" s="30">
        <f t="shared" si="69"/>
        <v>5.7641521918369177E-3</v>
      </c>
    </row>
    <row r="896" spans="7:13" x14ac:dyDescent="0.3">
      <c r="G896" s="43">
        <v>44760</v>
      </c>
      <c r="H896" s="99">
        <v>41.397599999999997</v>
      </c>
      <c r="I896" s="97">
        <f t="shared" si="65"/>
        <v>41.511941605175544</v>
      </c>
      <c r="J896" s="1">
        <f t="shared" si="66"/>
        <v>-0.11434160517554659</v>
      </c>
      <c r="K896" s="1">
        <f t="shared" si="67"/>
        <v>0.11434160517554659</v>
      </c>
      <c r="L896" s="1">
        <f t="shared" si="68"/>
        <v>1.3074002674120584E-2</v>
      </c>
      <c r="M896" s="30">
        <f t="shared" si="69"/>
        <v>2.7620346390985614E-3</v>
      </c>
    </row>
    <row r="897" spans="7:13" x14ac:dyDescent="0.3">
      <c r="G897" s="43">
        <v>44761</v>
      </c>
      <c r="H897" s="99">
        <v>43.405700000000003</v>
      </c>
      <c r="I897" s="97">
        <f t="shared" si="65"/>
        <v>41.500507444657991</v>
      </c>
      <c r="J897" s="1">
        <f t="shared" si="66"/>
        <v>1.9051925553420119</v>
      </c>
      <c r="K897" s="1">
        <f t="shared" si="67"/>
        <v>1.9051925553420119</v>
      </c>
      <c r="L897" s="1">
        <f t="shared" si="68"/>
        <v>3.6297586729306253</v>
      </c>
      <c r="M897" s="30">
        <f t="shared" si="69"/>
        <v>4.3892681268635499E-2</v>
      </c>
    </row>
    <row r="898" spans="7:13" x14ac:dyDescent="0.3">
      <c r="G898" s="43">
        <v>44762</v>
      </c>
      <c r="H898" s="99">
        <v>43.587499999999999</v>
      </c>
      <c r="I898" s="97">
        <f t="shared" si="65"/>
        <v>41.691026700192189</v>
      </c>
      <c r="J898" s="1">
        <f t="shared" si="66"/>
        <v>1.8964732998078091</v>
      </c>
      <c r="K898" s="1">
        <f t="shared" si="67"/>
        <v>1.8964732998078091</v>
      </c>
      <c r="L898" s="1">
        <f t="shared" si="68"/>
        <v>3.5966109768839201</v>
      </c>
      <c r="M898" s="30">
        <f t="shared" si="69"/>
        <v>4.3509568105714005E-2</v>
      </c>
    </row>
    <row r="899" spans="7:13" x14ac:dyDescent="0.3">
      <c r="G899" s="43">
        <v>44763</v>
      </c>
      <c r="H899" s="99">
        <v>42.978700000000003</v>
      </c>
      <c r="I899" s="97">
        <f t="shared" si="65"/>
        <v>41.880674030172969</v>
      </c>
      <c r="J899" s="1">
        <f t="shared" si="66"/>
        <v>1.0980259698270345</v>
      </c>
      <c r="K899" s="1">
        <f t="shared" si="67"/>
        <v>1.0980259698270345</v>
      </c>
      <c r="L899" s="1">
        <f t="shared" si="68"/>
        <v>1.2056610304145996</v>
      </c>
      <c r="M899" s="30">
        <f t="shared" si="69"/>
        <v>2.5548142913281099E-2</v>
      </c>
    </row>
    <row r="900" spans="7:13" x14ac:dyDescent="0.3">
      <c r="G900" s="43">
        <v>44764</v>
      </c>
      <c r="H900" s="99">
        <v>43.124000000000002</v>
      </c>
      <c r="I900" s="97">
        <f t="shared" si="65"/>
        <v>41.99047662715568</v>
      </c>
      <c r="J900" s="1">
        <f t="shared" si="66"/>
        <v>1.1335233728443228</v>
      </c>
      <c r="K900" s="1">
        <f t="shared" si="67"/>
        <v>1.1335233728443228</v>
      </c>
      <c r="L900" s="1">
        <f t="shared" si="68"/>
        <v>1.2848752367843697</v>
      </c>
      <c r="M900" s="30">
        <f t="shared" si="69"/>
        <v>2.6285209462116751E-2</v>
      </c>
    </row>
    <row r="901" spans="7:13" x14ac:dyDescent="0.3">
      <c r="G901" s="43">
        <v>44767</v>
      </c>
      <c r="H901" s="99">
        <v>43.142200000000003</v>
      </c>
      <c r="I901" s="97">
        <f t="shared" si="65"/>
        <v>42.103828964440112</v>
      </c>
      <c r="J901" s="1">
        <f t="shared" si="66"/>
        <v>1.0383710355598907</v>
      </c>
      <c r="K901" s="1">
        <f t="shared" si="67"/>
        <v>1.0383710355598907</v>
      </c>
      <c r="L901" s="1">
        <f t="shared" si="68"/>
        <v>1.07821440748972</v>
      </c>
      <c r="M901" s="30">
        <f t="shared" si="69"/>
        <v>2.4068569418339601E-2</v>
      </c>
    </row>
    <row r="902" spans="7:13" x14ac:dyDescent="0.3">
      <c r="G902" s="43">
        <v>44768</v>
      </c>
      <c r="H902" s="99">
        <v>41.179600000000001</v>
      </c>
      <c r="I902" s="97">
        <f t="shared" ref="I902:I965" si="70">alpha*H901+(1-alpha)*I901</f>
        <v>42.207666067996101</v>
      </c>
      <c r="J902" s="1">
        <f t="shared" ref="J902:J965" si="71">H902-I902</f>
        <v>-1.0280660679961002</v>
      </c>
      <c r="K902" s="1">
        <f t="shared" ref="K902:K965" si="72">ABS(J902)</f>
        <v>1.0280660679961002</v>
      </c>
      <c r="L902" s="1">
        <f t="shared" ref="L902:L965" si="73">J902^2</f>
        <v>1.0569198401649622</v>
      </c>
      <c r="M902" s="30">
        <f t="shared" ref="M902:M965" si="74">K902/H902</f>
        <v>2.4965421422162921E-2</v>
      </c>
    </row>
    <row r="903" spans="7:13" x14ac:dyDescent="0.3">
      <c r="G903" s="43">
        <v>44769</v>
      </c>
      <c r="H903" s="99">
        <v>42.578899999999997</v>
      </c>
      <c r="I903" s="97">
        <f t="shared" si="70"/>
        <v>42.104859461196497</v>
      </c>
      <c r="J903" s="1">
        <f t="shared" si="71"/>
        <v>0.47404053880350006</v>
      </c>
      <c r="K903" s="1">
        <f t="shared" si="72"/>
        <v>0.47404053880350006</v>
      </c>
      <c r="L903" s="1">
        <f t="shared" si="73"/>
        <v>0.22471443242911265</v>
      </c>
      <c r="M903" s="30">
        <f t="shared" si="74"/>
        <v>1.1133226523078334E-2</v>
      </c>
    </row>
    <row r="904" spans="7:13" x14ac:dyDescent="0.3">
      <c r="G904" s="43">
        <v>44770</v>
      </c>
      <c r="H904" s="99">
        <v>44.132599999999996</v>
      </c>
      <c r="I904" s="97">
        <f t="shared" si="70"/>
        <v>42.152263515076854</v>
      </c>
      <c r="J904" s="1">
        <f t="shared" si="71"/>
        <v>1.9803364849231428</v>
      </c>
      <c r="K904" s="1">
        <f t="shared" si="72"/>
        <v>1.9803364849231428</v>
      </c>
      <c r="L904" s="1">
        <f t="shared" si="73"/>
        <v>3.9217325935177492</v>
      </c>
      <c r="M904" s="30">
        <f t="shared" si="74"/>
        <v>4.4872418233304699E-2</v>
      </c>
    </row>
    <row r="905" spans="7:13" x14ac:dyDescent="0.3">
      <c r="G905" s="43">
        <v>44771</v>
      </c>
      <c r="H905" s="99">
        <v>40.597999999999999</v>
      </c>
      <c r="I905" s="97">
        <f t="shared" si="70"/>
        <v>42.350297163569174</v>
      </c>
      <c r="J905" s="1">
        <f t="shared" si="71"/>
        <v>-1.7522971635691746</v>
      </c>
      <c r="K905" s="1">
        <f t="shared" si="72"/>
        <v>1.7522971635691746</v>
      </c>
      <c r="L905" s="1">
        <f t="shared" si="73"/>
        <v>3.070545349452575</v>
      </c>
      <c r="M905" s="30">
        <f t="shared" si="74"/>
        <v>4.3162154873865086E-2</v>
      </c>
    </row>
    <row r="906" spans="7:13" x14ac:dyDescent="0.3">
      <c r="G906" s="43">
        <v>44774</v>
      </c>
      <c r="H906" s="99">
        <v>41.3431</v>
      </c>
      <c r="I906" s="97">
        <f t="shared" si="70"/>
        <v>42.175067447212257</v>
      </c>
      <c r="J906" s="1">
        <f t="shared" si="71"/>
        <v>-0.83196744721225713</v>
      </c>
      <c r="K906" s="1">
        <f t="shared" si="72"/>
        <v>0.83196744721225713</v>
      </c>
      <c r="L906" s="1">
        <f t="shared" si="73"/>
        <v>0.69216983322087988</v>
      </c>
      <c r="M906" s="30">
        <f t="shared" si="74"/>
        <v>2.0123489704745343E-2</v>
      </c>
    </row>
    <row r="907" spans="7:13" x14ac:dyDescent="0.3">
      <c r="G907" s="43">
        <v>44775</v>
      </c>
      <c r="H907" s="99">
        <v>40.28</v>
      </c>
      <c r="I907" s="97">
        <f t="shared" si="70"/>
        <v>42.091870702491029</v>
      </c>
      <c r="J907" s="1">
        <f t="shared" si="71"/>
        <v>-1.8118707024910279</v>
      </c>
      <c r="K907" s="1">
        <f t="shared" si="72"/>
        <v>1.8118707024910279</v>
      </c>
      <c r="L907" s="1">
        <f t="shared" si="73"/>
        <v>3.2828754425453308</v>
      </c>
      <c r="M907" s="30">
        <f t="shared" si="74"/>
        <v>4.4981894302160569E-2</v>
      </c>
    </row>
    <row r="908" spans="7:13" x14ac:dyDescent="0.3">
      <c r="G908" s="43">
        <v>44776</v>
      </c>
      <c r="H908" s="99">
        <v>40.688899999999997</v>
      </c>
      <c r="I908" s="97">
        <f t="shared" si="70"/>
        <v>41.910683632241927</v>
      </c>
      <c r="J908" s="1">
        <f t="shared" si="71"/>
        <v>-1.2217836322419302</v>
      </c>
      <c r="K908" s="1">
        <f t="shared" si="72"/>
        <v>1.2217836322419302</v>
      </c>
      <c r="L908" s="1">
        <f t="shared" si="73"/>
        <v>1.4927552440142842</v>
      </c>
      <c r="M908" s="30">
        <f t="shared" si="74"/>
        <v>3.0027443166119761E-2</v>
      </c>
    </row>
    <row r="909" spans="7:13" x14ac:dyDescent="0.3">
      <c r="G909" s="43">
        <v>44777</v>
      </c>
      <c r="H909" s="99">
        <v>41.025100000000002</v>
      </c>
      <c r="I909" s="97">
        <f t="shared" si="70"/>
        <v>41.788505269017733</v>
      </c>
      <c r="J909" s="1">
        <f t="shared" si="71"/>
        <v>-0.76340526901773131</v>
      </c>
      <c r="K909" s="1">
        <f t="shared" si="72"/>
        <v>0.76340526901773131</v>
      </c>
      <c r="L909" s="1">
        <f t="shared" si="73"/>
        <v>0.58278760476403468</v>
      </c>
      <c r="M909" s="30">
        <f t="shared" si="74"/>
        <v>1.8608248828588626E-2</v>
      </c>
    </row>
    <row r="910" spans="7:13" x14ac:dyDescent="0.3">
      <c r="G910" s="43">
        <v>44778</v>
      </c>
      <c r="H910" s="99">
        <v>41.497599999999998</v>
      </c>
      <c r="I910" s="97">
        <f t="shared" si="70"/>
        <v>41.712164742115966</v>
      </c>
      <c r="J910" s="1">
        <f t="shared" si="71"/>
        <v>-0.21456474211596799</v>
      </c>
      <c r="K910" s="1">
        <f t="shared" si="72"/>
        <v>0.21456474211596799</v>
      </c>
      <c r="L910" s="1">
        <f t="shared" si="73"/>
        <v>4.6038028559291844E-2</v>
      </c>
      <c r="M910" s="30">
        <f t="shared" si="74"/>
        <v>5.1705337686027142E-3</v>
      </c>
    </row>
    <row r="911" spans="7:13" x14ac:dyDescent="0.3">
      <c r="G911" s="43">
        <v>44781</v>
      </c>
      <c r="H911" s="99">
        <v>41.415799999999997</v>
      </c>
      <c r="I911" s="97">
        <f t="shared" si="70"/>
        <v>41.69070826790437</v>
      </c>
      <c r="J911" s="1">
        <f t="shared" si="71"/>
        <v>-0.27490826790437239</v>
      </c>
      <c r="K911" s="1">
        <f t="shared" si="72"/>
        <v>0.27490826790437239</v>
      </c>
      <c r="L911" s="1">
        <f t="shared" si="73"/>
        <v>7.557455576218218E-2</v>
      </c>
      <c r="M911" s="30">
        <f t="shared" si="74"/>
        <v>6.6377630736185805E-3</v>
      </c>
    </row>
    <row r="912" spans="7:13" x14ac:dyDescent="0.3">
      <c r="G912" s="43">
        <v>44782</v>
      </c>
      <c r="H912" s="99">
        <v>41.188600000000001</v>
      </c>
      <c r="I912" s="97">
        <f t="shared" si="70"/>
        <v>41.663217441113929</v>
      </c>
      <c r="J912" s="1">
        <f t="shared" si="71"/>
        <v>-0.4746174411139279</v>
      </c>
      <c r="K912" s="1">
        <f t="shared" si="72"/>
        <v>0.4746174411139279</v>
      </c>
      <c r="L912" s="1">
        <f t="shared" si="73"/>
        <v>0.22526171540953283</v>
      </c>
      <c r="M912" s="30">
        <f t="shared" si="74"/>
        <v>1.1523029214732423E-2</v>
      </c>
    </row>
    <row r="913" spans="7:13" x14ac:dyDescent="0.3">
      <c r="G913" s="43">
        <v>44783</v>
      </c>
      <c r="H913" s="99">
        <v>41.933700000000002</v>
      </c>
      <c r="I913" s="97">
        <f t="shared" si="70"/>
        <v>41.615755697002534</v>
      </c>
      <c r="J913" s="1">
        <f t="shared" si="71"/>
        <v>0.31794430299746779</v>
      </c>
      <c r="K913" s="1">
        <f t="shared" si="72"/>
        <v>0.31794430299746779</v>
      </c>
      <c r="L913" s="1">
        <f t="shared" si="73"/>
        <v>0.1010885798085456</v>
      </c>
      <c r="M913" s="30">
        <f t="shared" si="74"/>
        <v>7.5820712934338676E-3</v>
      </c>
    </row>
    <row r="914" spans="7:13" x14ac:dyDescent="0.3">
      <c r="G914" s="43">
        <v>44784</v>
      </c>
      <c r="H914" s="99">
        <v>42.860500000000002</v>
      </c>
      <c r="I914" s="97">
        <f t="shared" si="70"/>
        <v>41.647550127302281</v>
      </c>
      <c r="J914" s="1">
        <f t="shared" si="71"/>
        <v>1.2129498726977204</v>
      </c>
      <c r="K914" s="1">
        <f t="shared" si="72"/>
        <v>1.2129498726977204</v>
      </c>
      <c r="L914" s="1">
        <f t="shared" si="73"/>
        <v>1.471247393677416</v>
      </c>
      <c r="M914" s="30">
        <f t="shared" si="74"/>
        <v>2.8299946867108884E-2</v>
      </c>
    </row>
    <row r="915" spans="7:13" x14ac:dyDescent="0.3">
      <c r="G915" s="43">
        <v>44785</v>
      </c>
      <c r="H915" s="99">
        <v>42.815100000000001</v>
      </c>
      <c r="I915" s="97">
        <f t="shared" si="70"/>
        <v>41.768845114572059</v>
      </c>
      <c r="J915" s="1">
        <f t="shared" si="71"/>
        <v>1.0462548854279419</v>
      </c>
      <c r="K915" s="1">
        <f t="shared" si="72"/>
        <v>1.0462548854279419</v>
      </c>
      <c r="L915" s="1">
        <f t="shared" si="73"/>
        <v>1.0946492852818357</v>
      </c>
      <c r="M915" s="30">
        <f t="shared" si="74"/>
        <v>2.4436586284463702E-2</v>
      </c>
    </row>
    <row r="916" spans="7:13" x14ac:dyDescent="0.3">
      <c r="G916" s="43">
        <v>44788</v>
      </c>
      <c r="H916" s="99">
        <v>42.642499999999998</v>
      </c>
      <c r="I916" s="97">
        <f t="shared" si="70"/>
        <v>41.873470603114853</v>
      </c>
      <c r="J916" s="1">
        <f t="shared" si="71"/>
        <v>0.76902939688514493</v>
      </c>
      <c r="K916" s="1">
        <f t="shared" si="72"/>
        <v>0.76902939688514493</v>
      </c>
      <c r="L916" s="1">
        <f t="shared" si="73"/>
        <v>0.59140621327352971</v>
      </c>
      <c r="M916" s="30">
        <f t="shared" si="74"/>
        <v>1.803434125309597E-2</v>
      </c>
    </row>
    <row r="917" spans="7:13" x14ac:dyDescent="0.3">
      <c r="G917" s="43">
        <v>44789</v>
      </c>
      <c r="H917" s="99">
        <v>43.542000000000002</v>
      </c>
      <c r="I917" s="97">
        <f t="shared" si="70"/>
        <v>41.950373542803369</v>
      </c>
      <c r="J917" s="1">
        <f t="shared" si="71"/>
        <v>1.5916264571966323</v>
      </c>
      <c r="K917" s="1">
        <f t="shared" si="72"/>
        <v>1.5916264571966323</v>
      </c>
      <c r="L917" s="1">
        <f t="shared" si="73"/>
        <v>2.5332747792483032</v>
      </c>
      <c r="M917" s="30">
        <f t="shared" si="74"/>
        <v>3.6553820614501679E-2</v>
      </c>
    </row>
    <row r="918" spans="7:13" x14ac:dyDescent="0.3">
      <c r="G918" s="43">
        <v>44790</v>
      </c>
      <c r="H918" s="99">
        <v>42.824199999999998</v>
      </c>
      <c r="I918" s="97">
        <f t="shared" si="70"/>
        <v>42.10953618852303</v>
      </c>
      <c r="J918" s="1">
        <f t="shared" si="71"/>
        <v>0.71466381147696723</v>
      </c>
      <c r="K918" s="1">
        <f t="shared" si="72"/>
        <v>0.71466381147696723</v>
      </c>
      <c r="L918" s="1">
        <f t="shared" si="73"/>
        <v>0.51074436343478613</v>
      </c>
      <c r="M918" s="30">
        <f t="shared" si="74"/>
        <v>1.6688316687222815E-2</v>
      </c>
    </row>
    <row r="919" spans="7:13" x14ac:dyDescent="0.3">
      <c r="G919" s="43">
        <v>44791</v>
      </c>
      <c r="H919" s="99">
        <v>42.369900000000001</v>
      </c>
      <c r="I919" s="97">
        <f t="shared" si="70"/>
        <v>42.181002569670731</v>
      </c>
      <c r="J919" s="1">
        <f t="shared" si="71"/>
        <v>0.18889743032926987</v>
      </c>
      <c r="K919" s="1">
        <f t="shared" si="72"/>
        <v>0.18889743032926987</v>
      </c>
      <c r="L919" s="1">
        <f t="shared" si="73"/>
        <v>3.5682239185001366E-2</v>
      </c>
      <c r="M919" s="30">
        <f t="shared" si="74"/>
        <v>4.4582930412691525E-3</v>
      </c>
    </row>
    <row r="920" spans="7:13" x14ac:dyDescent="0.3">
      <c r="G920" s="43">
        <v>44792</v>
      </c>
      <c r="H920" s="99">
        <v>41.388500000000001</v>
      </c>
      <c r="I920" s="97">
        <f t="shared" si="70"/>
        <v>42.19989231270366</v>
      </c>
      <c r="J920" s="1">
        <f t="shared" si="71"/>
        <v>-0.81139231270365997</v>
      </c>
      <c r="K920" s="1">
        <f t="shared" si="72"/>
        <v>0.81139231270365997</v>
      </c>
      <c r="L920" s="1">
        <f t="shared" si="73"/>
        <v>0.65835748511459391</v>
      </c>
      <c r="M920" s="30">
        <f t="shared" si="74"/>
        <v>1.9604293770097005E-2</v>
      </c>
    </row>
    <row r="921" spans="7:13" x14ac:dyDescent="0.3">
      <c r="G921" s="43">
        <v>44795</v>
      </c>
      <c r="H921" s="99">
        <v>39.198700000000002</v>
      </c>
      <c r="I921" s="97">
        <f t="shared" si="70"/>
        <v>42.11875308143329</v>
      </c>
      <c r="J921" s="1">
        <f t="shared" si="71"/>
        <v>-2.9200530814332879</v>
      </c>
      <c r="K921" s="1">
        <f t="shared" si="72"/>
        <v>2.9200530814332879</v>
      </c>
      <c r="L921" s="1">
        <f t="shared" si="73"/>
        <v>8.5267099983880392</v>
      </c>
      <c r="M921" s="30">
        <f t="shared" si="74"/>
        <v>7.4493620488263329E-2</v>
      </c>
    </row>
    <row r="922" spans="7:13" x14ac:dyDescent="0.3">
      <c r="G922" s="43">
        <v>44796</v>
      </c>
      <c r="H922" s="99">
        <v>39.444099999999999</v>
      </c>
      <c r="I922" s="97">
        <f t="shared" si="70"/>
        <v>41.826747773289966</v>
      </c>
      <c r="J922" s="1">
        <f t="shared" si="71"/>
        <v>-2.3826477732899676</v>
      </c>
      <c r="K922" s="1">
        <f t="shared" si="72"/>
        <v>2.3826477732899676</v>
      </c>
      <c r="L922" s="1">
        <f t="shared" si="73"/>
        <v>5.6770104115636411</v>
      </c>
      <c r="M922" s="30">
        <f t="shared" si="74"/>
        <v>6.0405682302041817E-2</v>
      </c>
    </row>
    <row r="923" spans="7:13" x14ac:dyDescent="0.3">
      <c r="G923" s="43">
        <v>44797</v>
      </c>
      <c r="H923" s="99">
        <v>39.453099999999999</v>
      </c>
      <c r="I923" s="97">
        <f t="shared" si="70"/>
        <v>41.588482995960966</v>
      </c>
      <c r="J923" s="1">
        <f t="shared" si="71"/>
        <v>-2.1353829959609669</v>
      </c>
      <c r="K923" s="1">
        <f t="shared" si="72"/>
        <v>2.1353829959609669</v>
      </c>
      <c r="L923" s="1">
        <f t="shared" si="73"/>
        <v>4.5598605394392351</v>
      </c>
      <c r="M923" s="30">
        <f t="shared" si="74"/>
        <v>5.4124593402317359E-2</v>
      </c>
    </row>
    <row r="924" spans="7:13" x14ac:dyDescent="0.3">
      <c r="G924" s="43">
        <v>44798</v>
      </c>
      <c r="H924" s="99">
        <v>40.025599999999997</v>
      </c>
      <c r="I924" s="97">
        <f t="shared" si="70"/>
        <v>41.374944696364871</v>
      </c>
      <c r="J924" s="1">
        <f t="shared" si="71"/>
        <v>-1.3493446963648736</v>
      </c>
      <c r="K924" s="1">
        <f t="shared" si="72"/>
        <v>1.3493446963648736</v>
      </c>
      <c r="L924" s="1">
        <f t="shared" si="73"/>
        <v>1.820731109608013</v>
      </c>
      <c r="M924" s="30">
        <f t="shared" si="74"/>
        <v>3.3712041702432284E-2</v>
      </c>
    </row>
    <row r="925" spans="7:13" x14ac:dyDescent="0.3">
      <c r="G925" s="43">
        <v>44799</v>
      </c>
      <c r="H925" s="99">
        <v>37.3996</v>
      </c>
      <c r="I925" s="97">
        <f t="shared" si="70"/>
        <v>41.240010226728387</v>
      </c>
      <c r="J925" s="1">
        <f t="shared" si="71"/>
        <v>-3.8404102267283875</v>
      </c>
      <c r="K925" s="1">
        <f t="shared" si="72"/>
        <v>3.8404102267283875</v>
      </c>
      <c r="L925" s="1">
        <f t="shared" si="73"/>
        <v>14.748750709559985</v>
      </c>
      <c r="M925" s="30">
        <f t="shared" si="74"/>
        <v>0.1026858636650763</v>
      </c>
    </row>
    <row r="926" spans="7:13" x14ac:dyDescent="0.3">
      <c r="G926" s="43">
        <v>44802</v>
      </c>
      <c r="H926" s="99">
        <v>37.645000000000003</v>
      </c>
      <c r="I926" s="97">
        <f t="shared" si="70"/>
        <v>40.855969204055555</v>
      </c>
      <c r="J926" s="1">
        <f t="shared" si="71"/>
        <v>-3.2109692040555515</v>
      </c>
      <c r="K926" s="1">
        <f t="shared" si="72"/>
        <v>3.2109692040555515</v>
      </c>
      <c r="L926" s="1">
        <f t="shared" si="73"/>
        <v>10.310323229393141</v>
      </c>
      <c r="M926" s="30">
        <f t="shared" si="74"/>
        <v>8.5296034109590954E-2</v>
      </c>
    </row>
    <row r="927" spans="7:13" x14ac:dyDescent="0.3">
      <c r="G927" s="43">
        <v>44803</v>
      </c>
      <c r="H927" s="99">
        <v>38.090200000000003</v>
      </c>
      <c r="I927" s="97">
        <f t="shared" si="70"/>
        <v>40.534872283649996</v>
      </c>
      <c r="J927" s="1">
        <f t="shared" si="71"/>
        <v>-2.444672283649993</v>
      </c>
      <c r="K927" s="1">
        <f t="shared" si="72"/>
        <v>2.444672283649993</v>
      </c>
      <c r="L927" s="1">
        <f t="shared" si="73"/>
        <v>5.9764225744464721</v>
      </c>
      <c r="M927" s="30">
        <f t="shared" si="74"/>
        <v>6.4181135400969092E-2</v>
      </c>
    </row>
    <row r="928" spans="7:13" x14ac:dyDescent="0.3">
      <c r="G928" s="43">
        <v>44804</v>
      </c>
      <c r="H928" s="99">
        <v>37.6631</v>
      </c>
      <c r="I928" s="97">
        <f t="shared" si="70"/>
        <v>40.290405055284992</v>
      </c>
      <c r="J928" s="1">
        <f t="shared" si="71"/>
        <v>-2.6273050552849924</v>
      </c>
      <c r="K928" s="1">
        <f t="shared" si="72"/>
        <v>2.6273050552849924</v>
      </c>
      <c r="L928" s="1">
        <f t="shared" si="73"/>
        <v>6.9027318535260767</v>
      </c>
      <c r="M928" s="30">
        <f t="shared" si="74"/>
        <v>6.9758067054623549E-2</v>
      </c>
    </row>
    <row r="929" spans="7:13" x14ac:dyDescent="0.3">
      <c r="G929" s="43">
        <v>44805</v>
      </c>
      <c r="H929" s="99">
        <v>37.626800000000003</v>
      </c>
      <c r="I929" s="97">
        <f t="shared" si="70"/>
        <v>40.02767454975649</v>
      </c>
      <c r="J929" s="1">
        <f t="shared" si="71"/>
        <v>-2.4008745497564874</v>
      </c>
      <c r="K929" s="1">
        <f t="shared" si="72"/>
        <v>2.4008745497564874</v>
      </c>
      <c r="L929" s="1">
        <f t="shared" si="73"/>
        <v>5.7641986036684161</v>
      </c>
      <c r="M929" s="30">
        <f t="shared" si="74"/>
        <v>6.3807566674723523E-2</v>
      </c>
    </row>
    <row r="930" spans="7:13" x14ac:dyDescent="0.3">
      <c r="G930" s="43">
        <v>44806</v>
      </c>
      <c r="H930" s="99">
        <v>37.027099999999997</v>
      </c>
      <c r="I930" s="97">
        <f t="shared" si="70"/>
        <v>39.787587094780847</v>
      </c>
      <c r="J930" s="1">
        <f t="shared" si="71"/>
        <v>-2.7604870947808493</v>
      </c>
      <c r="K930" s="1">
        <f t="shared" si="72"/>
        <v>2.7604870947808493</v>
      </c>
      <c r="L930" s="1">
        <f t="shared" si="73"/>
        <v>7.6202890004516135</v>
      </c>
      <c r="M930" s="30">
        <f t="shared" si="74"/>
        <v>7.4553154170346844E-2</v>
      </c>
    </row>
    <row r="931" spans="7:13" x14ac:dyDescent="0.3">
      <c r="G931" s="43">
        <v>44810</v>
      </c>
      <c r="H931" s="99">
        <v>36.572800000000001</v>
      </c>
      <c r="I931" s="97">
        <f t="shared" si="70"/>
        <v>39.511538385302757</v>
      </c>
      <c r="J931" s="1">
        <f t="shared" si="71"/>
        <v>-2.9387383853027558</v>
      </c>
      <c r="K931" s="1">
        <f t="shared" si="72"/>
        <v>2.9387383853027558</v>
      </c>
      <c r="L931" s="1">
        <f t="shared" si="73"/>
        <v>8.6361832972518489</v>
      </c>
      <c r="M931" s="30">
        <f t="shared" si="74"/>
        <v>8.0353114481329174E-2</v>
      </c>
    </row>
    <row r="932" spans="7:13" x14ac:dyDescent="0.3">
      <c r="G932" s="43">
        <v>44811</v>
      </c>
      <c r="H932" s="99">
        <v>38.508200000000002</v>
      </c>
      <c r="I932" s="97">
        <f t="shared" si="70"/>
        <v>39.217664546772482</v>
      </c>
      <c r="J932" s="1">
        <f t="shared" si="71"/>
        <v>-0.70946454677248028</v>
      </c>
      <c r="K932" s="1">
        <f t="shared" si="72"/>
        <v>0.70946454677248028</v>
      </c>
      <c r="L932" s="1">
        <f t="shared" si="73"/>
        <v>0.50333994312708086</v>
      </c>
      <c r="M932" s="30">
        <f t="shared" si="74"/>
        <v>1.8423726551032773E-2</v>
      </c>
    </row>
    <row r="933" spans="7:13" x14ac:dyDescent="0.3">
      <c r="G933" s="43">
        <v>44812</v>
      </c>
      <c r="H933" s="99">
        <v>38.835299999999997</v>
      </c>
      <c r="I933" s="97">
        <f t="shared" si="70"/>
        <v>39.146718092095234</v>
      </c>
      <c r="J933" s="1">
        <f t="shared" si="71"/>
        <v>-0.31141809209523785</v>
      </c>
      <c r="K933" s="1">
        <f t="shared" si="72"/>
        <v>0.31141809209523785</v>
      </c>
      <c r="L933" s="1">
        <f t="shared" si="73"/>
        <v>9.698122808423805E-2</v>
      </c>
      <c r="M933" s="30">
        <f t="shared" si="74"/>
        <v>8.0189439014308594E-3</v>
      </c>
    </row>
    <row r="934" spans="7:13" x14ac:dyDescent="0.3">
      <c r="G934" s="43">
        <v>44813</v>
      </c>
      <c r="H934" s="99">
        <v>39.865000000000002</v>
      </c>
      <c r="I934" s="97">
        <f t="shared" si="70"/>
        <v>39.115576282885712</v>
      </c>
      <c r="J934" s="1">
        <f t="shared" si="71"/>
        <v>0.7494237171142899</v>
      </c>
      <c r="K934" s="1">
        <f t="shared" si="72"/>
        <v>0.7494237171142899</v>
      </c>
      <c r="L934" s="1">
        <f t="shared" si="73"/>
        <v>0.56163590777339922</v>
      </c>
      <c r="M934" s="30">
        <f t="shared" si="74"/>
        <v>1.8799039686800197E-2</v>
      </c>
    </row>
    <row r="935" spans="7:13" x14ac:dyDescent="0.3">
      <c r="G935" s="43">
        <v>44816</v>
      </c>
      <c r="H935" s="99">
        <v>40.499400000000001</v>
      </c>
      <c r="I935" s="97">
        <f t="shared" si="70"/>
        <v>39.190518654597142</v>
      </c>
      <c r="J935" s="1">
        <f t="shared" si="71"/>
        <v>1.3088813454028596</v>
      </c>
      <c r="K935" s="1">
        <f t="shared" si="72"/>
        <v>1.3088813454028596</v>
      </c>
      <c r="L935" s="1">
        <f t="shared" si="73"/>
        <v>1.7131703763435999</v>
      </c>
      <c r="M935" s="30">
        <f t="shared" si="74"/>
        <v>3.2318536704318078E-2</v>
      </c>
    </row>
    <row r="936" spans="7:13" x14ac:dyDescent="0.3">
      <c r="G936" s="43">
        <v>44817</v>
      </c>
      <c r="H936" s="99">
        <v>38.403199999999998</v>
      </c>
      <c r="I936" s="97">
        <f t="shared" si="70"/>
        <v>39.321406789137427</v>
      </c>
      <c r="J936" s="1">
        <f t="shared" si="71"/>
        <v>-0.91820678913742881</v>
      </c>
      <c r="K936" s="1">
        <f t="shared" si="72"/>
        <v>0.91820678913742881</v>
      </c>
      <c r="L936" s="1">
        <f t="shared" si="73"/>
        <v>0.84310370761806663</v>
      </c>
      <c r="M936" s="30">
        <f t="shared" si="74"/>
        <v>2.3909642663565246E-2</v>
      </c>
    </row>
    <row r="937" spans="7:13" x14ac:dyDescent="0.3">
      <c r="G937" s="43">
        <v>44818</v>
      </c>
      <c r="H937" s="99">
        <v>37.777999999999999</v>
      </c>
      <c r="I937" s="97">
        <f t="shared" si="70"/>
        <v>39.229586110223686</v>
      </c>
      <c r="J937" s="1">
        <f t="shared" si="71"/>
        <v>-1.4515861102236869</v>
      </c>
      <c r="K937" s="1">
        <f t="shared" si="72"/>
        <v>1.4515861102236869</v>
      </c>
      <c r="L937" s="1">
        <f t="shared" si="73"/>
        <v>2.1071022353943336</v>
      </c>
      <c r="M937" s="30">
        <f t="shared" si="74"/>
        <v>3.8424112187614136E-2</v>
      </c>
    </row>
    <row r="938" spans="7:13" x14ac:dyDescent="0.3">
      <c r="G938" s="43">
        <v>44819</v>
      </c>
      <c r="H938" s="99">
        <v>37.309100000000001</v>
      </c>
      <c r="I938" s="97">
        <f t="shared" si="70"/>
        <v>39.084427499201318</v>
      </c>
      <c r="J938" s="1">
        <f t="shared" si="71"/>
        <v>-1.7753274992013175</v>
      </c>
      <c r="K938" s="1">
        <f t="shared" si="72"/>
        <v>1.7753274992013175</v>
      </c>
      <c r="L938" s="1">
        <f t="shared" si="73"/>
        <v>3.1517877294204037</v>
      </c>
      <c r="M938" s="30">
        <f t="shared" si="74"/>
        <v>4.7584302467797872E-2</v>
      </c>
    </row>
    <row r="939" spans="7:13" x14ac:dyDescent="0.3">
      <c r="G939" s="43">
        <v>44820</v>
      </c>
      <c r="H939" s="99">
        <v>36.591900000000003</v>
      </c>
      <c r="I939" s="97">
        <f t="shared" si="70"/>
        <v>38.906894749281186</v>
      </c>
      <c r="J939" s="1">
        <f t="shared" si="71"/>
        <v>-2.3149947492811833</v>
      </c>
      <c r="K939" s="1">
        <f t="shared" si="72"/>
        <v>2.3149947492811833</v>
      </c>
      <c r="L939" s="1">
        <f t="shared" si="73"/>
        <v>5.359200689199449</v>
      </c>
      <c r="M939" s="30">
        <f t="shared" si="74"/>
        <v>6.3265223978016538E-2</v>
      </c>
    </row>
    <row r="940" spans="7:13" x14ac:dyDescent="0.3">
      <c r="G940" s="43">
        <v>44823</v>
      </c>
      <c r="H940" s="99">
        <v>37.244700000000002</v>
      </c>
      <c r="I940" s="97">
        <f t="shared" si="70"/>
        <v>38.675395274353072</v>
      </c>
      <c r="J940" s="1">
        <f t="shared" si="71"/>
        <v>-1.4306952743530701</v>
      </c>
      <c r="K940" s="1">
        <f t="shared" si="72"/>
        <v>1.4306952743530701</v>
      </c>
      <c r="L940" s="1">
        <f t="shared" si="73"/>
        <v>2.0468889680562063</v>
      </c>
      <c r="M940" s="30">
        <f t="shared" si="74"/>
        <v>3.841339235792126E-2</v>
      </c>
    </row>
    <row r="941" spans="7:13" x14ac:dyDescent="0.3">
      <c r="G941" s="43">
        <v>44824</v>
      </c>
      <c r="H941" s="99">
        <v>35.2956</v>
      </c>
      <c r="I941" s="97">
        <f t="shared" si="70"/>
        <v>38.532325746917763</v>
      </c>
      <c r="J941" s="1">
        <f t="shared" si="71"/>
        <v>-3.236725746917763</v>
      </c>
      <c r="K941" s="1">
        <f t="shared" si="72"/>
        <v>3.236725746917763</v>
      </c>
      <c r="L941" s="1">
        <f t="shared" si="73"/>
        <v>10.476393560760352</v>
      </c>
      <c r="M941" s="30">
        <f t="shared" si="74"/>
        <v>9.1703377954129209E-2</v>
      </c>
    </row>
    <row r="942" spans="7:13" x14ac:dyDescent="0.3">
      <c r="G942" s="43">
        <v>44825</v>
      </c>
      <c r="H942" s="99">
        <v>34.164700000000003</v>
      </c>
      <c r="I942" s="97">
        <f t="shared" si="70"/>
        <v>38.208653172225993</v>
      </c>
      <c r="J942" s="1">
        <f t="shared" si="71"/>
        <v>-4.04395317222599</v>
      </c>
      <c r="K942" s="1">
        <f t="shared" si="72"/>
        <v>4.04395317222599</v>
      </c>
      <c r="L942" s="1">
        <f t="shared" si="73"/>
        <v>16.353557259156648</v>
      </c>
      <c r="M942" s="30">
        <f t="shared" si="74"/>
        <v>0.11836641832727902</v>
      </c>
    </row>
    <row r="943" spans="7:13" x14ac:dyDescent="0.3">
      <c r="G943" s="43">
        <v>44826</v>
      </c>
      <c r="H943" s="99">
        <v>33.493600000000001</v>
      </c>
      <c r="I943" s="97">
        <f t="shared" si="70"/>
        <v>37.804257855003399</v>
      </c>
      <c r="J943" s="1">
        <f t="shared" si="71"/>
        <v>-4.3106578550033987</v>
      </c>
      <c r="K943" s="1">
        <f t="shared" si="72"/>
        <v>4.3106578550033987</v>
      </c>
      <c r="L943" s="1">
        <f t="shared" si="73"/>
        <v>18.581771142902504</v>
      </c>
      <c r="M943" s="30">
        <f t="shared" si="74"/>
        <v>0.12870094152325814</v>
      </c>
    </row>
    <row r="944" spans="7:13" x14ac:dyDescent="0.3">
      <c r="G944" s="43">
        <v>44827</v>
      </c>
      <c r="H944" s="99">
        <v>32.896000000000001</v>
      </c>
      <c r="I944" s="97">
        <f t="shared" si="70"/>
        <v>37.373192069503055</v>
      </c>
      <c r="J944" s="1">
        <f t="shared" si="71"/>
        <v>-4.4771920695030545</v>
      </c>
      <c r="K944" s="1">
        <f t="shared" si="72"/>
        <v>4.4771920695030545</v>
      </c>
      <c r="L944" s="1">
        <f t="shared" si="73"/>
        <v>20.045248827221045</v>
      </c>
      <c r="M944" s="30">
        <f t="shared" si="74"/>
        <v>0.1361014126186483</v>
      </c>
    </row>
    <row r="945" spans="7:13" x14ac:dyDescent="0.3">
      <c r="G945" s="43">
        <v>44830</v>
      </c>
      <c r="H945" s="99">
        <v>32.197200000000002</v>
      </c>
      <c r="I945" s="97">
        <f t="shared" si="70"/>
        <v>36.925472862552752</v>
      </c>
      <c r="J945" s="1">
        <f t="shared" si="71"/>
        <v>-4.7282728625527497</v>
      </c>
      <c r="K945" s="1">
        <f t="shared" si="72"/>
        <v>4.7282728625527497</v>
      </c>
      <c r="L945" s="1">
        <f t="shared" si="73"/>
        <v>22.356564262752773</v>
      </c>
      <c r="M945" s="30">
        <f t="shared" si="74"/>
        <v>0.14685354200218495</v>
      </c>
    </row>
    <row r="946" spans="7:13" x14ac:dyDescent="0.3">
      <c r="G946" s="43">
        <v>44831</v>
      </c>
      <c r="H946" s="99">
        <v>32.243200000000002</v>
      </c>
      <c r="I946" s="97">
        <f t="shared" si="70"/>
        <v>36.452645576297478</v>
      </c>
      <c r="J946" s="1">
        <f t="shared" si="71"/>
        <v>-4.2094455762974761</v>
      </c>
      <c r="K946" s="1">
        <f t="shared" si="72"/>
        <v>4.2094455762974761</v>
      </c>
      <c r="L946" s="1">
        <f t="shared" si="73"/>
        <v>17.719432059810391</v>
      </c>
      <c r="M946" s="30">
        <f t="shared" si="74"/>
        <v>0.13055297167456939</v>
      </c>
    </row>
    <row r="947" spans="7:13" x14ac:dyDescent="0.3">
      <c r="G947" s="43">
        <v>44832</v>
      </c>
      <c r="H947" s="99">
        <v>30.0275</v>
      </c>
      <c r="I947" s="97">
        <f t="shared" si="70"/>
        <v>36.031701018667732</v>
      </c>
      <c r="J947" s="1">
        <f t="shared" si="71"/>
        <v>-6.0042010186677324</v>
      </c>
      <c r="K947" s="1">
        <f t="shared" si="72"/>
        <v>6.0042010186677324</v>
      </c>
      <c r="L947" s="1">
        <f t="shared" si="73"/>
        <v>36.050429872570632</v>
      </c>
      <c r="M947" s="30">
        <f t="shared" si="74"/>
        <v>0.19995674027700383</v>
      </c>
    </row>
    <row r="948" spans="7:13" x14ac:dyDescent="0.3">
      <c r="G948" s="43">
        <v>44833</v>
      </c>
      <c r="H948" s="99">
        <v>28.2714</v>
      </c>
      <c r="I948" s="97">
        <f t="shared" si="70"/>
        <v>35.431280916800958</v>
      </c>
      <c r="J948" s="1">
        <f t="shared" si="71"/>
        <v>-7.1598809168009581</v>
      </c>
      <c r="K948" s="1">
        <f t="shared" si="72"/>
        <v>7.1598809168009581</v>
      </c>
      <c r="L948" s="1">
        <f t="shared" si="73"/>
        <v>51.263894742770525</v>
      </c>
      <c r="M948" s="30">
        <f t="shared" si="74"/>
        <v>0.25325526563243977</v>
      </c>
    </row>
    <row r="949" spans="7:13" x14ac:dyDescent="0.3">
      <c r="G949" s="43">
        <v>44834</v>
      </c>
      <c r="H949" s="99">
        <v>27.499099999999999</v>
      </c>
      <c r="I949" s="97">
        <f t="shared" si="70"/>
        <v>34.715292825120862</v>
      </c>
      <c r="J949" s="1">
        <f t="shared" si="71"/>
        <v>-7.2161928251208636</v>
      </c>
      <c r="K949" s="1">
        <f t="shared" si="72"/>
        <v>7.2161928251208636</v>
      </c>
      <c r="L949" s="1">
        <f t="shared" si="73"/>
        <v>52.073438889325828</v>
      </c>
      <c r="M949" s="30">
        <f t="shared" si="74"/>
        <v>0.26241559996948494</v>
      </c>
    </row>
    <row r="950" spans="7:13" x14ac:dyDescent="0.3">
      <c r="G950" s="43">
        <v>44837</v>
      </c>
      <c r="H950" s="99">
        <v>28.758700000000001</v>
      </c>
      <c r="I950" s="97">
        <f t="shared" si="70"/>
        <v>33.993673542608775</v>
      </c>
      <c r="J950" s="1">
        <f t="shared" si="71"/>
        <v>-5.234973542608774</v>
      </c>
      <c r="K950" s="1">
        <f t="shared" si="72"/>
        <v>5.234973542608774</v>
      </c>
      <c r="L950" s="1">
        <f t="shared" si="73"/>
        <v>27.404947991813856</v>
      </c>
      <c r="M950" s="30">
        <f t="shared" si="74"/>
        <v>0.18203095211566495</v>
      </c>
    </row>
    <row r="951" spans="7:13" x14ac:dyDescent="0.3">
      <c r="G951" s="43">
        <v>44838</v>
      </c>
      <c r="H951" s="99">
        <v>29.2</v>
      </c>
      <c r="I951" s="97">
        <f t="shared" si="70"/>
        <v>33.470176188347899</v>
      </c>
      <c r="J951" s="1">
        <f t="shared" si="71"/>
        <v>-4.2701761883479001</v>
      </c>
      <c r="K951" s="1">
        <f t="shared" si="72"/>
        <v>4.2701761883479001</v>
      </c>
      <c r="L951" s="1">
        <f t="shared" si="73"/>
        <v>18.234404679533402</v>
      </c>
      <c r="M951" s="30">
        <f t="shared" si="74"/>
        <v>0.1462389105598596</v>
      </c>
    </row>
    <row r="952" spans="7:13" x14ac:dyDescent="0.3">
      <c r="G952" s="43">
        <v>44839</v>
      </c>
      <c r="H952" s="99">
        <v>29.328700000000001</v>
      </c>
      <c r="I952" s="97">
        <f t="shared" si="70"/>
        <v>33.04315856951311</v>
      </c>
      <c r="J952" s="1">
        <f t="shared" si="71"/>
        <v>-3.7144585695131092</v>
      </c>
      <c r="K952" s="1">
        <f t="shared" si="72"/>
        <v>3.7144585695131092</v>
      </c>
      <c r="L952" s="1">
        <f t="shared" si="73"/>
        <v>13.797202464629374</v>
      </c>
      <c r="M952" s="30">
        <f t="shared" si="74"/>
        <v>0.12664927424376496</v>
      </c>
    </row>
    <row r="953" spans="7:13" x14ac:dyDescent="0.3">
      <c r="G953" s="43">
        <v>44840</v>
      </c>
      <c r="H953" s="99">
        <v>27.857700000000001</v>
      </c>
      <c r="I953" s="97">
        <f t="shared" si="70"/>
        <v>32.671712712561799</v>
      </c>
      <c r="J953" s="1">
        <f t="shared" si="71"/>
        <v>-4.814012712561798</v>
      </c>
      <c r="K953" s="1">
        <f t="shared" si="72"/>
        <v>4.814012712561798</v>
      </c>
      <c r="L953" s="1">
        <f t="shared" si="73"/>
        <v>23.174718396706599</v>
      </c>
      <c r="M953" s="30">
        <f t="shared" si="74"/>
        <v>0.17280725661349636</v>
      </c>
    </row>
    <row r="954" spans="7:13" x14ac:dyDescent="0.3">
      <c r="G954" s="43">
        <v>44841</v>
      </c>
      <c r="H954" s="99">
        <v>26.542999999999999</v>
      </c>
      <c r="I954" s="97">
        <f t="shared" si="70"/>
        <v>32.190311441305624</v>
      </c>
      <c r="J954" s="1">
        <f t="shared" si="71"/>
        <v>-5.6473114413056251</v>
      </c>
      <c r="K954" s="1">
        <f t="shared" si="72"/>
        <v>5.6473114413056251</v>
      </c>
      <c r="L954" s="1">
        <f t="shared" si="73"/>
        <v>31.892126515101417</v>
      </c>
      <c r="M954" s="30">
        <f t="shared" si="74"/>
        <v>0.21276085752573656</v>
      </c>
    </row>
    <row r="955" spans="7:13" x14ac:dyDescent="0.3">
      <c r="G955" s="43">
        <v>44844</v>
      </c>
      <c r="H955" s="99">
        <v>26.055700000000002</v>
      </c>
      <c r="I955" s="97">
        <f t="shared" si="70"/>
        <v>31.625580297175063</v>
      </c>
      <c r="J955" s="1">
        <f t="shared" si="71"/>
        <v>-5.5698802971750609</v>
      </c>
      <c r="K955" s="1">
        <f t="shared" si="72"/>
        <v>5.5698802971750609</v>
      </c>
      <c r="L955" s="1">
        <f t="shared" si="73"/>
        <v>31.023566524858946</v>
      </c>
      <c r="M955" s="30">
        <f t="shared" si="74"/>
        <v>0.21376820799959551</v>
      </c>
    </row>
    <row r="956" spans="7:13" x14ac:dyDescent="0.3">
      <c r="G956" s="43">
        <v>44845</v>
      </c>
      <c r="H956" s="99">
        <v>26.625699999999998</v>
      </c>
      <c r="I956" s="97">
        <f t="shared" si="70"/>
        <v>31.068592267457557</v>
      </c>
      <c r="J956" s="1">
        <f t="shared" si="71"/>
        <v>-4.4428922674575588</v>
      </c>
      <c r="K956" s="1">
        <f t="shared" si="72"/>
        <v>4.4428922674575588</v>
      </c>
      <c r="L956" s="1">
        <f t="shared" si="73"/>
        <v>19.739291700234169</v>
      </c>
      <c r="M956" s="30">
        <f t="shared" si="74"/>
        <v>0.16686480608801119</v>
      </c>
    </row>
    <row r="957" spans="7:13" x14ac:dyDescent="0.3">
      <c r="G957" s="43">
        <v>44846</v>
      </c>
      <c r="H957" s="99">
        <v>26.708400000000001</v>
      </c>
      <c r="I957" s="97">
        <f t="shared" si="70"/>
        <v>30.624303040711801</v>
      </c>
      <c r="J957" s="1">
        <f t="shared" si="71"/>
        <v>-3.9159030407118003</v>
      </c>
      <c r="K957" s="1">
        <f t="shared" si="72"/>
        <v>3.9159030407118003</v>
      </c>
      <c r="L957" s="1">
        <f t="shared" si="73"/>
        <v>15.334296624255924</v>
      </c>
      <c r="M957" s="30">
        <f t="shared" si="74"/>
        <v>0.14661690856478862</v>
      </c>
    </row>
    <row r="958" spans="7:13" x14ac:dyDescent="0.3">
      <c r="G958" s="43">
        <v>44847</v>
      </c>
      <c r="H958" s="99">
        <v>26.8188</v>
      </c>
      <c r="I958" s="97">
        <f t="shared" si="70"/>
        <v>30.232712736640622</v>
      </c>
      <c r="J958" s="1">
        <f t="shared" si="71"/>
        <v>-3.4139127366406221</v>
      </c>
      <c r="K958" s="1">
        <f t="shared" si="72"/>
        <v>3.4139127366406221</v>
      </c>
      <c r="L958" s="1">
        <f t="shared" si="73"/>
        <v>11.654800173397062</v>
      </c>
      <c r="M958" s="30">
        <f t="shared" si="74"/>
        <v>0.12729550675796911</v>
      </c>
    </row>
    <row r="959" spans="7:13" x14ac:dyDescent="0.3">
      <c r="G959" s="43">
        <v>44848</v>
      </c>
      <c r="H959" s="99">
        <v>26.616499999999998</v>
      </c>
      <c r="I959" s="97">
        <f t="shared" si="70"/>
        <v>29.89132146297656</v>
      </c>
      <c r="J959" s="1">
        <f t="shared" si="71"/>
        <v>-3.2748214629765613</v>
      </c>
      <c r="K959" s="1">
        <f t="shared" si="72"/>
        <v>3.2748214629765613</v>
      </c>
      <c r="L959" s="1">
        <f t="shared" si="73"/>
        <v>10.724455614371946</v>
      </c>
      <c r="M959" s="30">
        <f t="shared" si="74"/>
        <v>0.12303726872340696</v>
      </c>
    </row>
    <row r="960" spans="7:13" x14ac:dyDescent="0.3">
      <c r="G960" s="43">
        <v>44851</v>
      </c>
      <c r="H960" s="99">
        <v>27.168099999999999</v>
      </c>
      <c r="I960" s="97">
        <f t="shared" si="70"/>
        <v>29.563839316678902</v>
      </c>
      <c r="J960" s="1">
        <f t="shared" si="71"/>
        <v>-2.3957393166789025</v>
      </c>
      <c r="K960" s="1">
        <f t="shared" si="72"/>
        <v>2.3957393166789025</v>
      </c>
      <c r="L960" s="1">
        <f t="shared" si="73"/>
        <v>5.7395668734810945</v>
      </c>
      <c r="M960" s="30">
        <f t="shared" si="74"/>
        <v>8.8182070762361106E-2</v>
      </c>
    </row>
    <row r="961" spans="7:13" x14ac:dyDescent="0.3">
      <c r="G961" s="43">
        <v>44852</v>
      </c>
      <c r="H961" s="99">
        <v>27.269300000000001</v>
      </c>
      <c r="I961" s="97">
        <f t="shared" si="70"/>
        <v>29.32426538501101</v>
      </c>
      <c r="J961" s="1">
        <f t="shared" si="71"/>
        <v>-2.054965385011009</v>
      </c>
      <c r="K961" s="1">
        <f t="shared" si="72"/>
        <v>2.054965385011009</v>
      </c>
      <c r="L961" s="1">
        <f t="shared" si="73"/>
        <v>4.2228827335934449</v>
      </c>
      <c r="M961" s="30">
        <f t="shared" si="74"/>
        <v>7.5358200797637234E-2</v>
      </c>
    </row>
    <row r="962" spans="7:13" x14ac:dyDescent="0.3">
      <c r="G962" s="43">
        <v>44853</v>
      </c>
      <c r="H962" s="99">
        <v>26.1568</v>
      </c>
      <c r="I962" s="97">
        <f t="shared" si="70"/>
        <v>29.118768846509909</v>
      </c>
      <c r="J962" s="1">
        <f t="shared" si="71"/>
        <v>-2.9619688465099081</v>
      </c>
      <c r="K962" s="1">
        <f t="shared" si="72"/>
        <v>2.9619688465099081</v>
      </c>
      <c r="L962" s="1">
        <f t="shared" si="73"/>
        <v>8.773259447695235</v>
      </c>
      <c r="M962" s="30">
        <f t="shared" si="74"/>
        <v>0.11323896067217351</v>
      </c>
    </row>
    <row r="963" spans="7:13" x14ac:dyDescent="0.3">
      <c r="G963" s="43">
        <v>44854</v>
      </c>
      <c r="H963" s="99">
        <v>25.3569</v>
      </c>
      <c r="I963" s="97">
        <f t="shared" si="70"/>
        <v>28.82257196185892</v>
      </c>
      <c r="J963" s="1">
        <f t="shared" si="71"/>
        <v>-3.46567196185892</v>
      </c>
      <c r="K963" s="1">
        <f t="shared" si="72"/>
        <v>3.46567196185892</v>
      </c>
      <c r="L963" s="1">
        <f t="shared" si="73"/>
        <v>12.010882147215055</v>
      </c>
      <c r="M963" s="30">
        <f t="shared" si="74"/>
        <v>0.13667569623490727</v>
      </c>
    </row>
    <row r="964" spans="7:13" x14ac:dyDescent="0.3">
      <c r="G964" s="43">
        <v>44855</v>
      </c>
      <c r="H964" s="99">
        <v>25.458100000000002</v>
      </c>
      <c r="I964" s="97">
        <f t="shared" si="70"/>
        <v>28.476004765673029</v>
      </c>
      <c r="J964" s="1">
        <f t="shared" si="71"/>
        <v>-3.0179047656730269</v>
      </c>
      <c r="K964" s="1">
        <f t="shared" si="72"/>
        <v>3.0179047656730269</v>
      </c>
      <c r="L964" s="1">
        <f t="shared" si="73"/>
        <v>9.1077491746719677</v>
      </c>
      <c r="M964" s="30">
        <f t="shared" si="74"/>
        <v>0.11854399054418935</v>
      </c>
    </row>
    <row r="965" spans="7:13" x14ac:dyDescent="0.3">
      <c r="G965" s="43">
        <v>44858</v>
      </c>
      <c r="H965" s="99">
        <v>25.6144</v>
      </c>
      <c r="I965" s="97">
        <f t="shared" si="70"/>
        <v>28.174214289105727</v>
      </c>
      <c r="J965" s="1">
        <f t="shared" si="71"/>
        <v>-2.5598142891057272</v>
      </c>
      <c r="K965" s="1">
        <f t="shared" si="72"/>
        <v>2.5598142891057272</v>
      </c>
      <c r="L965" s="1">
        <f t="shared" si="73"/>
        <v>6.5526491947098595</v>
      </c>
      <c r="M965" s="30">
        <f t="shared" si="74"/>
        <v>9.9936531369297241E-2</v>
      </c>
    </row>
    <row r="966" spans="7:13" x14ac:dyDescent="0.3">
      <c r="G966" s="43">
        <v>44859</v>
      </c>
      <c r="H966" s="99">
        <v>26.322299999999998</v>
      </c>
      <c r="I966" s="97">
        <f t="shared" ref="I966:I1029" si="75">alpha*H965+(1-alpha)*I965</f>
        <v>27.918232860195157</v>
      </c>
      <c r="J966" s="1">
        <f t="shared" ref="J966:J1029" si="76">H966-I966</f>
        <v>-1.595932860195159</v>
      </c>
      <c r="K966" s="1">
        <f t="shared" ref="K966:K1029" si="77">ABS(J966)</f>
        <v>1.595932860195159</v>
      </c>
      <c r="L966" s="1">
        <f t="shared" ref="L966:L1029" si="78">J966^2</f>
        <v>2.5470016942507008</v>
      </c>
      <c r="M966" s="30">
        <f t="shared" ref="M966:M1029" si="79">K966/H966</f>
        <v>6.0630448714404102E-2</v>
      </c>
    </row>
    <row r="967" spans="7:13" x14ac:dyDescent="0.3">
      <c r="G967" s="43">
        <v>44860</v>
      </c>
      <c r="H967" s="99">
        <v>25.936199999999999</v>
      </c>
      <c r="I967" s="97">
        <f t="shared" si="75"/>
        <v>27.758639574175643</v>
      </c>
      <c r="J967" s="1">
        <f t="shared" si="76"/>
        <v>-1.8224395741756432</v>
      </c>
      <c r="K967" s="1">
        <f t="shared" si="77"/>
        <v>1.8224395741756432</v>
      </c>
      <c r="L967" s="1">
        <f t="shared" si="78"/>
        <v>3.3212860015214996</v>
      </c>
      <c r="M967" s="30">
        <f t="shared" si="79"/>
        <v>7.02662523490582E-2</v>
      </c>
    </row>
    <row r="968" spans="7:13" x14ac:dyDescent="0.3">
      <c r="G968" s="43">
        <v>44861</v>
      </c>
      <c r="H968" s="99">
        <v>25.209800000000001</v>
      </c>
      <c r="I968" s="97">
        <f t="shared" si="75"/>
        <v>27.576395616758081</v>
      </c>
      <c r="J968" s="1">
        <f t="shared" si="76"/>
        <v>-2.3665956167580795</v>
      </c>
      <c r="K968" s="1">
        <f t="shared" si="77"/>
        <v>2.3665956167580795</v>
      </c>
      <c r="L968" s="1">
        <f t="shared" si="78"/>
        <v>5.6007748132585551</v>
      </c>
      <c r="M968" s="30">
        <f t="shared" si="79"/>
        <v>9.3876017134530199E-2</v>
      </c>
    </row>
    <row r="969" spans="7:13" x14ac:dyDescent="0.3">
      <c r="G969" s="43">
        <v>44862</v>
      </c>
      <c r="H969" s="99">
        <v>25.991299999999999</v>
      </c>
      <c r="I969" s="97">
        <f t="shared" si="75"/>
        <v>27.339736055082273</v>
      </c>
      <c r="J969" s="1">
        <f t="shared" si="76"/>
        <v>-1.3484360550822743</v>
      </c>
      <c r="K969" s="1">
        <f t="shared" si="77"/>
        <v>1.3484360550822743</v>
      </c>
      <c r="L969" s="1">
        <f t="shared" si="78"/>
        <v>1.8182797946458462</v>
      </c>
      <c r="M969" s="30">
        <f t="shared" si="79"/>
        <v>5.1880285137037171E-2</v>
      </c>
    </row>
    <row r="970" spans="7:13" x14ac:dyDescent="0.3">
      <c r="G970" s="43">
        <v>44865</v>
      </c>
      <c r="H970" s="99">
        <v>25.972899999999999</v>
      </c>
      <c r="I970" s="97">
        <f t="shared" si="75"/>
        <v>27.204892449574047</v>
      </c>
      <c r="J970" s="1">
        <f t="shared" si="76"/>
        <v>-1.2319924495740473</v>
      </c>
      <c r="K970" s="1">
        <f t="shared" si="77"/>
        <v>1.2319924495740473</v>
      </c>
      <c r="L970" s="1">
        <f t="shared" si="78"/>
        <v>1.5178053958074615</v>
      </c>
      <c r="M970" s="30">
        <f t="shared" si="79"/>
        <v>4.743376556233795E-2</v>
      </c>
    </row>
    <row r="971" spans="7:13" x14ac:dyDescent="0.3">
      <c r="G971" s="43">
        <v>44866</v>
      </c>
      <c r="H971" s="99">
        <v>26.322299999999998</v>
      </c>
      <c r="I971" s="97">
        <f t="shared" si="75"/>
        <v>27.081693204616645</v>
      </c>
      <c r="J971" s="1">
        <f t="shared" si="76"/>
        <v>-0.7593932046166465</v>
      </c>
      <c r="K971" s="1">
        <f t="shared" si="77"/>
        <v>0.7593932046166465</v>
      </c>
      <c r="L971" s="1">
        <f t="shared" si="78"/>
        <v>0.57667803921793992</v>
      </c>
      <c r="M971" s="30">
        <f t="shared" si="79"/>
        <v>2.8849804333840375E-2</v>
      </c>
    </row>
    <row r="972" spans="7:13" x14ac:dyDescent="0.3">
      <c r="G972" s="43">
        <v>44867</v>
      </c>
      <c r="H972" s="99">
        <v>25.2834</v>
      </c>
      <c r="I972" s="97">
        <f t="shared" si="75"/>
        <v>27.005753884154981</v>
      </c>
      <c r="J972" s="1">
        <f t="shared" si="76"/>
        <v>-1.7223538841549804</v>
      </c>
      <c r="K972" s="1">
        <f t="shared" si="77"/>
        <v>1.7223538841549804</v>
      </c>
      <c r="L972" s="1">
        <f t="shared" si="78"/>
        <v>2.9665029022637475</v>
      </c>
      <c r="M972" s="30">
        <f t="shared" si="79"/>
        <v>6.8121925221883942E-2</v>
      </c>
    </row>
    <row r="973" spans="7:13" x14ac:dyDescent="0.3">
      <c r="G973" s="43">
        <v>44868</v>
      </c>
      <c r="H973" s="99">
        <v>24.934000000000001</v>
      </c>
      <c r="I973" s="97">
        <f t="shared" si="75"/>
        <v>26.833518495739483</v>
      </c>
      <c r="J973" s="1">
        <f t="shared" si="76"/>
        <v>-1.8995184957394819</v>
      </c>
      <c r="K973" s="1">
        <f t="shared" si="77"/>
        <v>1.8995184957394819</v>
      </c>
      <c r="L973" s="1">
        <f t="shared" si="78"/>
        <v>3.6081705156563841</v>
      </c>
      <c r="M973" s="30">
        <f t="shared" si="79"/>
        <v>7.6181859939820407E-2</v>
      </c>
    </row>
    <row r="974" spans="7:13" x14ac:dyDescent="0.3">
      <c r="G974" s="43">
        <v>44869</v>
      </c>
      <c r="H974" s="99">
        <v>25.972899999999999</v>
      </c>
      <c r="I974" s="97">
        <f t="shared" si="75"/>
        <v>26.643566646165535</v>
      </c>
      <c r="J974" s="1">
        <f t="shared" si="76"/>
        <v>-0.67066664616553595</v>
      </c>
      <c r="K974" s="1">
        <f t="shared" si="77"/>
        <v>0.67066664616553595</v>
      </c>
      <c r="L974" s="1">
        <f t="shared" si="78"/>
        <v>0.44979375027892821</v>
      </c>
      <c r="M974" s="30">
        <f t="shared" si="79"/>
        <v>2.5821785251763797E-2</v>
      </c>
    </row>
    <row r="975" spans="7:13" x14ac:dyDescent="0.3">
      <c r="G975" s="43">
        <v>44872</v>
      </c>
      <c r="H975" s="99">
        <v>25.936199999999999</v>
      </c>
      <c r="I975" s="97">
        <f t="shared" si="75"/>
        <v>26.576499981548984</v>
      </c>
      <c r="J975" s="1">
        <f t="shared" si="76"/>
        <v>-0.64029998154898493</v>
      </c>
      <c r="K975" s="1">
        <f t="shared" si="77"/>
        <v>0.64029998154898493</v>
      </c>
      <c r="L975" s="1">
        <f t="shared" si="78"/>
        <v>0.40998406637163043</v>
      </c>
      <c r="M975" s="30">
        <f t="shared" si="79"/>
        <v>2.4687501698359243E-2</v>
      </c>
    </row>
    <row r="976" spans="7:13" x14ac:dyDescent="0.3">
      <c r="G976" s="43">
        <v>44873</v>
      </c>
      <c r="H976" s="99">
        <v>26.248699999999999</v>
      </c>
      <c r="I976" s="97">
        <f t="shared" si="75"/>
        <v>26.512469983394087</v>
      </c>
      <c r="J976" s="1">
        <f t="shared" si="76"/>
        <v>-0.26376998339408786</v>
      </c>
      <c r="K976" s="1">
        <f t="shared" si="77"/>
        <v>0.26376998339408786</v>
      </c>
      <c r="L976" s="1">
        <f t="shared" si="78"/>
        <v>6.9574604139717389E-2</v>
      </c>
      <c r="M976" s="30">
        <f t="shared" si="79"/>
        <v>1.0048877978493711E-2</v>
      </c>
    </row>
    <row r="977" spans="7:13" x14ac:dyDescent="0.3">
      <c r="G977" s="43">
        <v>44874</v>
      </c>
      <c r="H977" s="99">
        <v>24.7317</v>
      </c>
      <c r="I977" s="97">
        <f t="shared" si="75"/>
        <v>26.486092985054679</v>
      </c>
      <c r="J977" s="1">
        <f t="shared" si="76"/>
        <v>-1.7543929850546789</v>
      </c>
      <c r="K977" s="1">
        <f t="shared" si="77"/>
        <v>1.7543929850546789</v>
      </c>
      <c r="L977" s="1">
        <f t="shared" si="78"/>
        <v>3.0778947460090667</v>
      </c>
      <c r="M977" s="30">
        <f t="shared" si="79"/>
        <v>7.0937015452018221E-2</v>
      </c>
    </row>
    <row r="978" spans="7:13" x14ac:dyDescent="0.3">
      <c r="G978" s="43">
        <v>44875</v>
      </c>
      <c r="H978" s="99">
        <v>27.517499999999998</v>
      </c>
      <c r="I978" s="97">
        <f t="shared" si="75"/>
        <v>26.310653686549212</v>
      </c>
      <c r="J978" s="1">
        <f t="shared" si="76"/>
        <v>1.2068463134507859</v>
      </c>
      <c r="K978" s="1">
        <f t="shared" si="77"/>
        <v>1.2068463134507859</v>
      </c>
      <c r="L978" s="1">
        <f t="shared" si="78"/>
        <v>1.4564780242897524</v>
      </c>
      <c r="M978" s="30">
        <f t="shared" si="79"/>
        <v>4.3857411227429303E-2</v>
      </c>
    </row>
    <row r="979" spans="7:13" x14ac:dyDescent="0.3">
      <c r="G979" s="43">
        <v>44876</v>
      </c>
      <c r="H979" s="99">
        <v>30.6526</v>
      </c>
      <c r="I979" s="97">
        <f t="shared" si="75"/>
        <v>26.431338317894294</v>
      </c>
      <c r="J979" s="1">
        <f t="shared" si="76"/>
        <v>4.2212616821057054</v>
      </c>
      <c r="K979" s="1">
        <f t="shared" si="77"/>
        <v>4.2212616821057054</v>
      </c>
      <c r="L979" s="1">
        <f t="shared" si="78"/>
        <v>17.81905018881389</v>
      </c>
      <c r="M979" s="30">
        <f t="shared" si="79"/>
        <v>0.1377130058169847</v>
      </c>
    </row>
    <row r="980" spans="7:13" x14ac:dyDescent="0.3">
      <c r="G980" s="43">
        <v>44879</v>
      </c>
      <c r="H980" s="99">
        <v>30.441199999999998</v>
      </c>
      <c r="I980" s="97">
        <f t="shared" si="75"/>
        <v>26.853464486104869</v>
      </c>
      <c r="J980" s="1">
        <f t="shared" si="76"/>
        <v>3.5877355138951295</v>
      </c>
      <c r="K980" s="1">
        <f t="shared" si="77"/>
        <v>3.5877355138951295</v>
      </c>
      <c r="L980" s="1">
        <f t="shared" si="78"/>
        <v>12.871846117664349</v>
      </c>
      <c r="M980" s="30">
        <f t="shared" si="79"/>
        <v>0.11785788713635237</v>
      </c>
    </row>
    <row r="981" spans="7:13" x14ac:dyDescent="0.3">
      <c r="G981" s="43">
        <v>44880</v>
      </c>
      <c r="H981" s="99">
        <v>30.753799999999998</v>
      </c>
      <c r="I981" s="97">
        <f t="shared" si="75"/>
        <v>27.212238037494384</v>
      </c>
      <c r="J981" s="1">
        <f t="shared" si="76"/>
        <v>3.5415619625056145</v>
      </c>
      <c r="K981" s="1">
        <f t="shared" si="77"/>
        <v>3.5415619625056145</v>
      </c>
      <c r="L981" s="1">
        <f t="shared" si="78"/>
        <v>12.54266113426662</v>
      </c>
      <c r="M981" s="30">
        <f t="shared" si="79"/>
        <v>0.1151585157770947</v>
      </c>
    </row>
    <row r="982" spans="7:13" x14ac:dyDescent="0.3">
      <c r="G982" s="43">
        <v>44881</v>
      </c>
      <c r="H982" s="99">
        <v>29.577000000000002</v>
      </c>
      <c r="I982" s="97">
        <f t="shared" si="75"/>
        <v>27.566394233744944</v>
      </c>
      <c r="J982" s="1">
        <f t="shared" si="76"/>
        <v>2.0106057662550576</v>
      </c>
      <c r="K982" s="1">
        <f t="shared" si="77"/>
        <v>2.0106057662550576</v>
      </c>
      <c r="L982" s="1">
        <f t="shared" si="78"/>
        <v>4.0425355472980877</v>
      </c>
      <c r="M982" s="30">
        <f t="shared" si="79"/>
        <v>6.7978691762351065E-2</v>
      </c>
    </row>
    <row r="983" spans="7:13" x14ac:dyDescent="0.3">
      <c r="G983" s="43">
        <v>44882</v>
      </c>
      <c r="H983" s="99">
        <v>29.972300000000001</v>
      </c>
      <c r="I983" s="97">
        <f t="shared" si="75"/>
        <v>27.767454810370449</v>
      </c>
      <c r="J983" s="1">
        <f t="shared" si="76"/>
        <v>2.2048451896295518</v>
      </c>
      <c r="K983" s="1">
        <f t="shared" si="77"/>
        <v>2.2048451896295518</v>
      </c>
      <c r="L983" s="1">
        <f t="shared" si="78"/>
        <v>4.8613423102325743</v>
      </c>
      <c r="M983" s="30">
        <f t="shared" si="79"/>
        <v>7.3562762605123788E-2</v>
      </c>
    </row>
    <row r="984" spans="7:13" x14ac:dyDescent="0.3">
      <c r="G984" s="43">
        <v>44883</v>
      </c>
      <c r="H984" s="99">
        <v>30.413599999999999</v>
      </c>
      <c r="I984" s="97">
        <f t="shared" si="75"/>
        <v>27.987939329333408</v>
      </c>
      <c r="J984" s="1">
        <f t="shared" si="76"/>
        <v>2.4256606706665913</v>
      </c>
      <c r="K984" s="1">
        <f t="shared" si="77"/>
        <v>2.4256606706665913</v>
      </c>
      <c r="L984" s="1">
        <f t="shared" si="78"/>
        <v>5.8838296892186976</v>
      </c>
      <c r="M984" s="30">
        <f t="shared" si="79"/>
        <v>7.9755789208334149E-2</v>
      </c>
    </row>
    <row r="985" spans="7:13" x14ac:dyDescent="0.3">
      <c r="G985" s="43">
        <v>44886</v>
      </c>
      <c r="H985" s="99">
        <v>29.7424</v>
      </c>
      <c r="I985" s="97">
        <f t="shared" si="75"/>
        <v>28.230505396400069</v>
      </c>
      <c r="J985" s="1">
        <f t="shared" si="76"/>
        <v>1.5118946035999308</v>
      </c>
      <c r="K985" s="1">
        <f t="shared" si="77"/>
        <v>1.5118946035999308</v>
      </c>
      <c r="L985" s="1">
        <f t="shared" si="78"/>
        <v>2.2858252923945916</v>
      </c>
      <c r="M985" s="30">
        <f t="shared" si="79"/>
        <v>5.0832972577866307E-2</v>
      </c>
    </row>
    <row r="986" spans="7:13" x14ac:dyDescent="0.3">
      <c r="G986" s="43">
        <v>44887</v>
      </c>
      <c r="H986" s="99">
        <v>30.956</v>
      </c>
      <c r="I986" s="97">
        <f t="shared" si="75"/>
        <v>28.381694856760063</v>
      </c>
      <c r="J986" s="1">
        <f t="shared" si="76"/>
        <v>2.5743051432399362</v>
      </c>
      <c r="K986" s="1">
        <f t="shared" si="77"/>
        <v>2.5743051432399362</v>
      </c>
      <c r="L986" s="1">
        <f t="shared" si="78"/>
        <v>6.6270469705115884</v>
      </c>
      <c r="M986" s="30">
        <f t="shared" si="79"/>
        <v>8.3160135135028304E-2</v>
      </c>
    </row>
    <row r="987" spans="7:13" x14ac:dyDescent="0.3">
      <c r="G987" s="43">
        <v>44888</v>
      </c>
      <c r="H987" s="99">
        <v>31.038799999999998</v>
      </c>
      <c r="I987" s="97">
        <f t="shared" si="75"/>
        <v>28.639125371084059</v>
      </c>
      <c r="J987" s="1">
        <f t="shared" si="76"/>
        <v>2.399674628915939</v>
      </c>
      <c r="K987" s="1">
        <f t="shared" si="77"/>
        <v>2.399674628915939</v>
      </c>
      <c r="L987" s="1">
        <f t="shared" si="78"/>
        <v>5.7584383246628494</v>
      </c>
      <c r="M987" s="30">
        <f t="shared" si="79"/>
        <v>7.7312094182633961E-2</v>
      </c>
    </row>
    <row r="988" spans="7:13" x14ac:dyDescent="0.3">
      <c r="G988" s="43">
        <v>44890</v>
      </c>
      <c r="H988" s="99">
        <v>31.571999999999999</v>
      </c>
      <c r="I988" s="97">
        <f t="shared" si="75"/>
        <v>28.879092833975655</v>
      </c>
      <c r="J988" s="1">
        <f t="shared" si="76"/>
        <v>2.6929071660243444</v>
      </c>
      <c r="K988" s="1">
        <f t="shared" si="77"/>
        <v>2.6929071660243444</v>
      </c>
      <c r="L988" s="1">
        <f t="shared" si="78"/>
        <v>7.2517490048252657</v>
      </c>
      <c r="M988" s="30">
        <f t="shared" si="79"/>
        <v>8.5294158305598139E-2</v>
      </c>
    </row>
    <row r="989" spans="7:13" x14ac:dyDescent="0.3">
      <c r="G989" s="43">
        <v>44893</v>
      </c>
      <c r="H989" s="99">
        <v>29.797599999999999</v>
      </c>
      <c r="I989" s="97">
        <f t="shared" si="75"/>
        <v>29.148383550578089</v>
      </c>
      <c r="J989" s="1">
        <f t="shared" si="76"/>
        <v>0.64921644942191037</v>
      </c>
      <c r="K989" s="1">
        <f t="shared" si="77"/>
        <v>0.64921644942191037</v>
      </c>
      <c r="L989" s="1">
        <f t="shared" si="78"/>
        <v>0.42148199819999188</v>
      </c>
      <c r="M989" s="30">
        <f t="shared" si="79"/>
        <v>2.1787541594689184E-2</v>
      </c>
    </row>
    <row r="990" spans="7:13" x14ac:dyDescent="0.3">
      <c r="G990" s="43">
        <v>44894</v>
      </c>
      <c r="H990" s="99">
        <v>29.843599999999999</v>
      </c>
      <c r="I990" s="97">
        <f t="shared" si="75"/>
        <v>29.213305195520281</v>
      </c>
      <c r="J990" s="1">
        <f t="shared" si="76"/>
        <v>0.63029480447971764</v>
      </c>
      <c r="K990" s="1">
        <f t="shared" si="77"/>
        <v>0.63029480447971764</v>
      </c>
      <c r="L990" s="1">
        <f t="shared" si="78"/>
        <v>0.3972715405541255</v>
      </c>
      <c r="M990" s="30">
        <f t="shared" si="79"/>
        <v>2.1119932061806138E-2</v>
      </c>
    </row>
    <row r="991" spans="7:13" x14ac:dyDescent="0.3">
      <c r="G991" s="43">
        <v>44895</v>
      </c>
      <c r="H991" s="99">
        <v>30.174600000000002</v>
      </c>
      <c r="I991" s="97">
        <f t="shared" si="75"/>
        <v>29.276334675968251</v>
      </c>
      <c r="J991" s="1">
        <f t="shared" si="76"/>
        <v>0.89826532403175108</v>
      </c>
      <c r="K991" s="1">
        <f t="shared" si="77"/>
        <v>0.89826532403175108</v>
      </c>
      <c r="L991" s="1">
        <f t="shared" si="78"/>
        <v>0.8068805923578668</v>
      </c>
      <c r="M991" s="30">
        <f t="shared" si="79"/>
        <v>2.9768922339707935E-2</v>
      </c>
    </row>
    <row r="992" spans="7:13" x14ac:dyDescent="0.3">
      <c r="G992" s="43">
        <v>44896</v>
      </c>
      <c r="H992" s="99">
        <v>30.781400000000001</v>
      </c>
      <c r="I992" s="97">
        <f t="shared" si="75"/>
        <v>29.366161208371427</v>
      </c>
      <c r="J992" s="1">
        <f t="shared" si="76"/>
        <v>1.4152387916285747</v>
      </c>
      <c r="K992" s="1">
        <f t="shared" si="77"/>
        <v>1.4152387916285747</v>
      </c>
      <c r="L992" s="1">
        <f t="shared" si="78"/>
        <v>2.0029008373303081</v>
      </c>
      <c r="M992" s="30">
        <f t="shared" si="79"/>
        <v>4.5977076794056625E-2</v>
      </c>
    </row>
    <row r="993" spans="7:13" x14ac:dyDescent="0.3">
      <c r="G993" s="43">
        <v>44897</v>
      </c>
      <c r="H993" s="99">
        <v>30.542300000000001</v>
      </c>
      <c r="I993" s="97">
        <f t="shared" si="75"/>
        <v>29.507685087534284</v>
      </c>
      <c r="J993" s="1">
        <f t="shared" si="76"/>
        <v>1.0346149124657167</v>
      </c>
      <c r="K993" s="1">
        <f t="shared" si="77"/>
        <v>1.0346149124657167</v>
      </c>
      <c r="L993" s="1">
        <f t="shared" si="78"/>
        <v>1.0704280170964426</v>
      </c>
      <c r="M993" s="30">
        <f t="shared" si="79"/>
        <v>3.3874819920756347E-2</v>
      </c>
    </row>
    <row r="994" spans="7:13" x14ac:dyDescent="0.3">
      <c r="G994" s="43">
        <v>44900</v>
      </c>
      <c r="H994" s="99">
        <v>27.131399999999999</v>
      </c>
      <c r="I994" s="97">
        <f t="shared" si="75"/>
        <v>29.611146578780858</v>
      </c>
      <c r="J994" s="1">
        <f t="shared" si="76"/>
        <v>-2.4797465787808584</v>
      </c>
      <c r="K994" s="1">
        <f t="shared" si="77"/>
        <v>2.4797465787808584</v>
      </c>
      <c r="L994" s="1">
        <f t="shared" si="78"/>
        <v>6.149143094975372</v>
      </c>
      <c r="M994" s="30">
        <f t="shared" si="79"/>
        <v>9.139766391637949E-2</v>
      </c>
    </row>
    <row r="995" spans="7:13" x14ac:dyDescent="0.3">
      <c r="G995" s="43">
        <v>44901</v>
      </c>
      <c r="H995" s="99">
        <v>27.021000000000001</v>
      </c>
      <c r="I995" s="97">
        <f t="shared" si="75"/>
        <v>29.363171920902772</v>
      </c>
      <c r="J995" s="1">
        <f t="shared" si="76"/>
        <v>-2.3421719209027714</v>
      </c>
      <c r="K995" s="1">
        <f t="shared" si="77"/>
        <v>2.3421719209027714</v>
      </c>
      <c r="L995" s="1">
        <f t="shared" si="78"/>
        <v>5.4857693070653779</v>
      </c>
      <c r="M995" s="30">
        <f t="shared" si="79"/>
        <v>8.6679690644416246E-2</v>
      </c>
    </row>
    <row r="996" spans="7:13" x14ac:dyDescent="0.3">
      <c r="G996" s="43">
        <v>44902</v>
      </c>
      <c r="H996" s="99">
        <v>26.634899999999998</v>
      </c>
      <c r="I996" s="97">
        <f t="shared" si="75"/>
        <v>29.128954728812499</v>
      </c>
      <c r="J996" s="1">
        <f t="shared" si="76"/>
        <v>-2.4940547288125003</v>
      </c>
      <c r="K996" s="1">
        <f t="shared" si="77"/>
        <v>2.4940547288125003</v>
      </c>
      <c r="L996" s="1">
        <f t="shared" si="78"/>
        <v>6.2203089903119944</v>
      </c>
      <c r="M996" s="30">
        <f t="shared" si="79"/>
        <v>9.3638599311899065E-2</v>
      </c>
    </row>
    <row r="997" spans="7:13" x14ac:dyDescent="0.3">
      <c r="G997" s="43">
        <v>44903</v>
      </c>
      <c r="H997" s="99">
        <v>26.359100000000002</v>
      </c>
      <c r="I997" s="97">
        <f t="shared" si="75"/>
        <v>28.879549255931249</v>
      </c>
      <c r="J997" s="1">
        <f t="shared" si="76"/>
        <v>-2.520449255931247</v>
      </c>
      <c r="K997" s="1">
        <f t="shared" si="77"/>
        <v>2.520449255931247</v>
      </c>
      <c r="L997" s="1">
        <f t="shared" si="78"/>
        <v>6.3526644517243769</v>
      </c>
      <c r="M997" s="30">
        <f t="shared" si="79"/>
        <v>9.56197008217749E-2</v>
      </c>
    </row>
    <row r="998" spans="7:13" x14ac:dyDescent="0.3">
      <c r="G998" s="43">
        <v>44904</v>
      </c>
      <c r="H998" s="99">
        <v>26.3965</v>
      </c>
      <c r="I998" s="97">
        <f t="shared" si="75"/>
        <v>28.627504330338123</v>
      </c>
      <c r="J998" s="1">
        <f t="shared" si="76"/>
        <v>-2.2310043303381235</v>
      </c>
      <c r="K998" s="1">
        <f t="shared" si="77"/>
        <v>2.2310043303381235</v>
      </c>
      <c r="L998" s="1">
        <f t="shared" si="78"/>
        <v>4.9773803219874591</v>
      </c>
      <c r="M998" s="30">
        <f t="shared" si="79"/>
        <v>8.4518944948691055E-2</v>
      </c>
    </row>
    <row r="999" spans="7:13" x14ac:dyDescent="0.3">
      <c r="G999" s="43">
        <v>44907</v>
      </c>
      <c r="H999" s="99">
        <v>26.349699999999999</v>
      </c>
      <c r="I999" s="97">
        <f t="shared" si="75"/>
        <v>28.404403897304309</v>
      </c>
      <c r="J999" s="1">
        <f t="shared" si="76"/>
        <v>-2.0547038973043108</v>
      </c>
      <c r="K999" s="1">
        <f t="shared" si="77"/>
        <v>2.0547038973043108</v>
      </c>
      <c r="L999" s="1">
        <f t="shared" si="78"/>
        <v>4.2218081055975238</v>
      </c>
      <c r="M999" s="30">
        <f t="shared" si="79"/>
        <v>7.7978265304891936E-2</v>
      </c>
    </row>
    <row r="1000" spans="7:13" x14ac:dyDescent="0.3">
      <c r="G1000" s="43">
        <v>44908</v>
      </c>
      <c r="H1000" s="99">
        <v>26.602399999999999</v>
      </c>
      <c r="I1000" s="97">
        <f t="shared" si="75"/>
        <v>28.198933507573877</v>
      </c>
      <c r="J1000" s="1">
        <f t="shared" si="76"/>
        <v>-1.5965335075738771</v>
      </c>
      <c r="K1000" s="1">
        <f t="shared" si="77"/>
        <v>1.5965335075738771</v>
      </c>
      <c r="L1000" s="1">
        <f t="shared" si="78"/>
        <v>2.5489192408061472</v>
      </c>
      <c r="M1000" s="30">
        <f t="shared" si="79"/>
        <v>6.001464182080854E-2</v>
      </c>
    </row>
    <row r="1001" spans="7:13" x14ac:dyDescent="0.3">
      <c r="G1001" s="43">
        <v>44909</v>
      </c>
      <c r="H1001" s="99">
        <v>26.246700000000001</v>
      </c>
      <c r="I1001" s="97">
        <f t="shared" si="75"/>
        <v>28.039280156816488</v>
      </c>
      <c r="J1001" s="1">
        <f t="shared" si="76"/>
        <v>-1.7925801568164879</v>
      </c>
      <c r="K1001" s="1">
        <f t="shared" si="77"/>
        <v>1.7925801568164879</v>
      </c>
      <c r="L1001" s="1">
        <f t="shared" si="78"/>
        <v>3.2133436186122242</v>
      </c>
      <c r="M1001" s="30">
        <f t="shared" si="79"/>
        <v>6.8297353831776486E-2</v>
      </c>
    </row>
    <row r="1002" spans="7:13" x14ac:dyDescent="0.3">
      <c r="G1002" s="43">
        <v>44910</v>
      </c>
      <c r="H1002" s="99">
        <v>25.769400000000001</v>
      </c>
      <c r="I1002" s="97">
        <f t="shared" si="75"/>
        <v>27.860022141134841</v>
      </c>
      <c r="J1002" s="1">
        <f t="shared" si="76"/>
        <v>-2.0906221411348405</v>
      </c>
      <c r="K1002" s="1">
        <f t="shared" si="77"/>
        <v>2.0906221411348405</v>
      </c>
      <c r="L1002" s="1">
        <f t="shared" si="78"/>
        <v>4.3707009370032246</v>
      </c>
      <c r="M1002" s="30">
        <f t="shared" si="79"/>
        <v>8.1128087620776598E-2</v>
      </c>
    </row>
    <row r="1003" spans="7:13" x14ac:dyDescent="0.3">
      <c r="G1003" s="43">
        <v>44911</v>
      </c>
      <c r="H1003" s="99">
        <v>24.683499999999999</v>
      </c>
      <c r="I1003" s="97">
        <f t="shared" si="75"/>
        <v>27.650959927021358</v>
      </c>
      <c r="J1003" s="1">
        <f t="shared" si="76"/>
        <v>-2.9674599270213591</v>
      </c>
      <c r="K1003" s="1">
        <f t="shared" si="77"/>
        <v>2.9674599270213591</v>
      </c>
      <c r="L1003" s="1">
        <f t="shared" si="78"/>
        <v>8.8058184184776103</v>
      </c>
      <c r="M1003" s="30">
        <f t="shared" si="79"/>
        <v>0.1202203871825859</v>
      </c>
    </row>
    <row r="1004" spans="7:13" x14ac:dyDescent="0.3">
      <c r="G1004" s="43">
        <v>44914</v>
      </c>
      <c r="H1004" s="99">
        <v>24.384</v>
      </c>
      <c r="I1004" s="97">
        <f t="shared" si="75"/>
        <v>27.354213934319223</v>
      </c>
      <c r="J1004" s="1">
        <f t="shared" si="76"/>
        <v>-2.9702139343192222</v>
      </c>
      <c r="K1004" s="1">
        <f t="shared" si="77"/>
        <v>2.9702139343192222</v>
      </c>
      <c r="L1004" s="1">
        <f t="shared" si="78"/>
        <v>8.822170815624073</v>
      </c>
      <c r="M1004" s="30">
        <f t="shared" si="79"/>
        <v>0.12180995465547992</v>
      </c>
    </row>
    <row r="1005" spans="7:13" x14ac:dyDescent="0.3">
      <c r="G1005" s="43">
        <v>44915</v>
      </c>
      <c r="H1005" s="99">
        <v>23.560300000000002</v>
      </c>
      <c r="I1005" s="97">
        <f t="shared" si="75"/>
        <v>27.057192540887304</v>
      </c>
      <c r="J1005" s="1">
        <f t="shared" si="76"/>
        <v>-3.4968925408873019</v>
      </c>
      <c r="K1005" s="1">
        <f t="shared" si="77"/>
        <v>3.4968925408873019</v>
      </c>
      <c r="L1005" s="1">
        <f t="shared" si="78"/>
        <v>12.22825744251325</v>
      </c>
      <c r="M1005" s="30">
        <f t="shared" si="79"/>
        <v>0.14842309057555725</v>
      </c>
    </row>
    <row r="1006" spans="7:13" x14ac:dyDescent="0.3">
      <c r="G1006" s="43">
        <v>44916</v>
      </c>
      <c r="H1006" s="99">
        <v>23.831700000000001</v>
      </c>
      <c r="I1006" s="97">
        <f t="shared" si="75"/>
        <v>26.707503286798573</v>
      </c>
      <c r="J1006" s="1">
        <f t="shared" si="76"/>
        <v>-2.8758032867985719</v>
      </c>
      <c r="K1006" s="1">
        <f t="shared" si="77"/>
        <v>2.8758032867985719</v>
      </c>
      <c r="L1006" s="1">
        <f t="shared" si="78"/>
        <v>8.2702445443614696</v>
      </c>
      <c r="M1006" s="30">
        <f t="shared" si="79"/>
        <v>0.12067134475503517</v>
      </c>
    </row>
    <row r="1007" spans="7:13" x14ac:dyDescent="0.3">
      <c r="G1007" s="43">
        <v>44917</v>
      </c>
      <c r="H1007" s="99">
        <v>24.533799999999999</v>
      </c>
      <c r="I1007" s="97">
        <f t="shared" si="75"/>
        <v>26.419922958118715</v>
      </c>
      <c r="J1007" s="1">
        <f t="shared" si="76"/>
        <v>-1.8861229581187153</v>
      </c>
      <c r="K1007" s="1">
        <f t="shared" si="77"/>
        <v>1.8861229581187153</v>
      </c>
      <c r="L1007" s="1">
        <f t="shared" si="78"/>
        <v>3.557459813142493</v>
      </c>
      <c r="M1007" s="30">
        <f t="shared" si="79"/>
        <v>7.6878549516125314E-2</v>
      </c>
    </row>
    <row r="1008" spans="7:13" x14ac:dyDescent="0.3">
      <c r="G1008" s="43">
        <v>44918</v>
      </c>
      <c r="H1008" s="99">
        <v>24.402699999999999</v>
      </c>
      <c r="I1008" s="97">
        <f t="shared" si="75"/>
        <v>26.231310662306843</v>
      </c>
      <c r="J1008" s="1">
        <f t="shared" si="76"/>
        <v>-1.8286106623068434</v>
      </c>
      <c r="K1008" s="1">
        <f t="shared" si="77"/>
        <v>1.8286106623068434</v>
      </c>
      <c r="L1008" s="1">
        <f t="shared" si="78"/>
        <v>3.3438169543022727</v>
      </c>
      <c r="M1008" s="30">
        <f t="shared" si="79"/>
        <v>7.4934767968579036E-2</v>
      </c>
    </row>
    <row r="1009" spans="7:13" x14ac:dyDescent="0.3">
      <c r="G1009" s="43">
        <v>44922</v>
      </c>
      <c r="H1009" s="99">
        <v>25.422999999999998</v>
      </c>
      <c r="I1009" s="97">
        <f t="shared" si="75"/>
        <v>26.048449596076161</v>
      </c>
      <c r="J1009" s="1">
        <f t="shared" si="76"/>
        <v>-0.62544959607616235</v>
      </c>
      <c r="K1009" s="1">
        <f t="shared" si="77"/>
        <v>0.62544959607616235</v>
      </c>
      <c r="L1009" s="1">
        <f t="shared" si="78"/>
        <v>0.39118719723183465</v>
      </c>
      <c r="M1009" s="30">
        <f t="shared" si="79"/>
        <v>2.4601722695046312E-2</v>
      </c>
    </row>
    <row r="1010" spans="7:13" x14ac:dyDescent="0.3">
      <c r="G1010" s="43">
        <v>44923</v>
      </c>
      <c r="H1010" s="99">
        <v>24.206199999999999</v>
      </c>
      <c r="I1010" s="97">
        <f t="shared" si="75"/>
        <v>25.985904636468547</v>
      </c>
      <c r="J1010" s="1">
        <f t="shared" si="76"/>
        <v>-1.7797046364685478</v>
      </c>
      <c r="K1010" s="1">
        <f t="shared" si="77"/>
        <v>1.7797046364685478</v>
      </c>
      <c r="L1010" s="1">
        <f t="shared" si="78"/>
        <v>3.1673485930676462</v>
      </c>
      <c r="M1010" s="30">
        <f t="shared" si="79"/>
        <v>7.3522677515204693E-2</v>
      </c>
    </row>
    <row r="1011" spans="7:13" x14ac:dyDescent="0.3">
      <c r="G1011" s="43">
        <v>44924</v>
      </c>
      <c r="H1011" s="99">
        <v>25.685099999999998</v>
      </c>
      <c r="I1011" s="97">
        <f t="shared" si="75"/>
        <v>25.807934172821692</v>
      </c>
      <c r="J1011" s="1">
        <f t="shared" si="76"/>
        <v>-0.12283417282169395</v>
      </c>
      <c r="K1011" s="1">
        <f t="shared" si="77"/>
        <v>0.12283417282169395</v>
      </c>
      <c r="L1011" s="1">
        <f t="shared" si="78"/>
        <v>1.5088234012789777E-2</v>
      </c>
      <c r="M1011" s="30">
        <f t="shared" si="79"/>
        <v>4.7823124232217887E-3</v>
      </c>
    </row>
    <row r="1012" spans="7:13" x14ac:dyDescent="0.3">
      <c r="G1012" s="43">
        <v>44925</v>
      </c>
      <c r="H1012" s="99">
        <v>25.844200000000001</v>
      </c>
      <c r="I1012" s="97">
        <f t="shared" si="75"/>
        <v>25.795650755539523</v>
      </c>
      <c r="J1012" s="1">
        <f t="shared" si="76"/>
        <v>4.8549244460478036E-2</v>
      </c>
      <c r="K1012" s="1">
        <f t="shared" si="77"/>
        <v>4.8549244460478036E-2</v>
      </c>
      <c r="L1012" s="1">
        <f t="shared" si="78"/>
        <v>2.3570291376832572E-3</v>
      </c>
      <c r="M1012" s="30">
        <f t="shared" si="79"/>
        <v>1.8785353951942035E-3</v>
      </c>
    </row>
    <row r="1013" spans="7:13" x14ac:dyDescent="0.3">
      <c r="G1013" s="43">
        <v>44929</v>
      </c>
      <c r="H1013" s="99">
        <v>25.965900000000001</v>
      </c>
      <c r="I1013" s="97">
        <f t="shared" si="75"/>
        <v>25.800505679985573</v>
      </c>
      <c r="J1013" s="1">
        <f t="shared" si="76"/>
        <v>0.16539432001442833</v>
      </c>
      <c r="K1013" s="1">
        <f t="shared" si="77"/>
        <v>0.16539432001442833</v>
      </c>
      <c r="L1013" s="1">
        <f t="shared" si="78"/>
        <v>2.7355281093035127E-2</v>
      </c>
      <c r="M1013" s="30">
        <f t="shared" si="79"/>
        <v>6.3696740730892565E-3</v>
      </c>
    </row>
    <row r="1014" spans="7:13" x14ac:dyDescent="0.3">
      <c r="G1014" s="43">
        <v>44930</v>
      </c>
      <c r="H1014" s="99">
        <v>27.632100000000001</v>
      </c>
      <c r="I1014" s="97">
        <f t="shared" si="75"/>
        <v>25.817045111987014</v>
      </c>
      <c r="J1014" s="1">
        <f t="shared" si="76"/>
        <v>1.8150548880129875</v>
      </c>
      <c r="K1014" s="1">
        <f t="shared" si="77"/>
        <v>1.8150548880129875</v>
      </c>
      <c r="L1014" s="1">
        <f t="shared" si="78"/>
        <v>3.2944242464998386</v>
      </c>
      <c r="M1014" s="30">
        <f t="shared" si="79"/>
        <v>6.568646205004279E-2</v>
      </c>
    </row>
    <row r="1015" spans="7:13" x14ac:dyDescent="0.3">
      <c r="G1015" s="43">
        <v>44931</v>
      </c>
      <c r="H1015" s="99">
        <v>27.566600000000001</v>
      </c>
      <c r="I1015" s="97">
        <f t="shared" si="75"/>
        <v>25.998550600788313</v>
      </c>
      <c r="J1015" s="1">
        <f t="shared" si="76"/>
        <v>1.568049399211688</v>
      </c>
      <c r="K1015" s="1">
        <f t="shared" si="77"/>
        <v>1.568049399211688</v>
      </c>
      <c r="L1015" s="1">
        <f t="shared" si="78"/>
        <v>2.4587789183681354</v>
      </c>
      <c r="M1015" s="30">
        <f t="shared" si="79"/>
        <v>5.6882219759117482E-2</v>
      </c>
    </row>
    <row r="1016" spans="7:13" x14ac:dyDescent="0.3">
      <c r="G1016" s="43">
        <v>44932</v>
      </c>
      <c r="H1016" s="99">
        <v>27.6508</v>
      </c>
      <c r="I1016" s="97">
        <f t="shared" si="75"/>
        <v>26.155355540709483</v>
      </c>
      <c r="J1016" s="1">
        <f t="shared" si="76"/>
        <v>1.4954444592905176</v>
      </c>
      <c r="K1016" s="1">
        <f t="shared" si="77"/>
        <v>1.4954444592905176</v>
      </c>
      <c r="L1016" s="1">
        <f t="shared" si="78"/>
        <v>2.2363541308227086</v>
      </c>
      <c r="M1016" s="30">
        <f t="shared" si="79"/>
        <v>5.408322577612646E-2</v>
      </c>
    </row>
    <row r="1017" spans="7:13" x14ac:dyDescent="0.3">
      <c r="G1017" s="43">
        <v>44935</v>
      </c>
      <c r="H1017" s="99">
        <v>27.678899999999999</v>
      </c>
      <c r="I1017" s="97">
        <f t="shared" si="75"/>
        <v>26.304899986638535</v>
      </c>
      <c r="J1017" s="1">
        <f t="shared" si="76"/>
        <v>1.3740000133614636</v>
      </c>
      <c r="K1017" s="1">
        <f t="shared" si="77"/>
        <v>1.3740000133614636</v>
      </c>
      <c r="L1017" s="1">
        <f t="shared" si="78"/>
        <v>1.8878760367173022</v>
      </c>
      <c r="M1017" s="30">
        <f t="shared" si="79"/>
        <v>4.9640701522150943E-2</v>
      </c>
    </row>
    <row r="1018" spans="7:13" x14ac:dyDescent="0.3">
      <c r="G1018" s="43">
        <v>44936</v>
      </c>
      <c r="H1018" s="99">
        <v>28.0533</v>
      </c>
      <c r="I1018" s="97">
        <f t="shared" si="75"/>
        <v>26.442299987974682</v>
      </c>
      <c r="J1018" s="1">
        <f t="shared" si="76"/>
        <v>1.6110000120253183</v>
      </c>
      <c r="K1018" s="1">
        <f t="shared" si="77"/>
        <v>1.6110000120253183</v>
      </c>
      <c r="L1018" s="1">
        <f t="shared" si="78"/>
        <v>2.5953210387455758</v>
      </c>
      <c r="M1018" s="30">
        <f t="shared" si="79"/>
        <v>5.7426399461928485E-2</v>
      </c>
    </row>
    <row r="1019" spans="7:13" x14ac:dyDescent="0.3">
      <c r="G1019" s="43">
        <v>44937</v>
      </c>
      <c r="H1019" s="99">
        <v>28.2499</v>
      </c>
      <c r="I1019" s="97">
        <f t="shared" si="75"/>
        <v>26.603399989177216</v>
      </c>
      <c r="J1019" s="1">
        <f t="shared" si="76"/>
        <v>1.6465000108227841</v>
      </c>
      <c r="K1019" s="1">
        <f t="shared" si="77"/>
        <v>1.6465000108227841</v>
      </c>
      <c r="L1019" s="1">
        <f t="shared" si="78"/>
        <v>2.710962285639428</v>
      </c>
      <c r="M1019" s="30">
        <f t="shared" si="79"/>
        <v>5.8283392536709298E-2</v>
      </c>
    </row>
    <row r="1020" spans="7:13" x14ac:dyDescent="0.3">
      <c r="G1020" s="43">
        <v>44938</v>
      </c>
      <c r="H1020" s="99">
        <v>28.7834</v>
      </c>
      <c r="I1020" s="97">
        <f t="shared" si="75"/>
        <v>26.768049990259495</v>
      </c>
      <c r="J1020" s="1">
        <f t="shared" si="76"/>
        <v>2.015350009740505</v>
      </c>
      <c r="K1020" s="1">
        <f t="shared" si="77"/>
        <v>2.015350009740505</v>
      </c>
      <c r="L1020" s="1">
        <f t="shared" si="78"/>
        <v>4.0616356617610538</v>
      </c>
      <c r="M1020" s="30">
        <f t="shared" si="79"/>
        <v>7.0017788369008002E-2</v>
      </c>
    </row>
    <row r="1021" spans="7:13" x14ac:dyDescent="0.3">
      <c r="G1021" s="43">
        <v>44939</v>
      </c>
      <c r="H1021" s="99">
        <v>29.139099999999999</v>
      </c>
      <c r="I1021" s="97">
        <f t="shared" si="75"/>
        <v>26.969584991233546</v>
      </c>
      <c r="J1021" s="1">
        <f t="shared" si="76"/>
        <v>2.169515008766453</v>
      </c>
      <c r="K1021" s="1">
        <f t="shared" si="77"/>
        <v>2.169515008766453</v>
      </c>
      <c r="L1021" s="1">
        <f t="shared" si="78"/>
        <v>4.7067953732629029</v>
      </c>
      <c r="M1021" s="30">
        <f t="shared" si="79"/>
        <v>7.4453741150771746E-2</v>
      </c>
    </row>
    <row r="1022" spans="7:13" x14ac:dyDescent="0.3">
      <c r="G1022" s="43">
        <v>44943</v>
      </c>
      <c r="H1022" s="99">
        <v>28.6524</v>
      </c>
      <c r="I1022" s="97">
        <f t="shared" si="75"/>
        <v>27.186536492110193</v>
      </c>
      <c r="J1022" s="1">
        <f t="shared" si="76"/>
        <v>1.4658635078898072</v>
      </c>
      <c r="K1022" s="1">
        <f t="shared" si="77"/>
        <v>1.4658635078898072</v>
      </c>
      <c r="L1022" s="1">
        <f t="shared" si="78"/>
        <v>2.1487558237630111</v>
      </c>
      <c r="M1022" s="30">
        <f t="shared" si="79"/>
        <v>5.1160234671085394E-2</v>
      </c>
    </row>
    <row r="1023" spans="7:13" x14ac:dyDescent="0.3">
      <c r="G1023" s="43">
        <v>44944</v>
      </c>
      <c r="H1023" s="99">
        <v>28.137599999999999</v>
      </c>
      <c r="I1023" s="97">
        <f t="shared" si="75"/>
        <v>27.333122842899176</v>
      </c>
      <c r="J1023" s="1">
        <f t="shared" si="76"/>
        <v>0.80447715710082335</v>
      </c>
      <c r="K1023" s="1">
        <f t="shared" si="77"/>
        <v>0.80447715710082335</v>
      </c>
      <c r="L1023" s="1">
        <f t="shared" si="78"/>
        <v>0.64718349629702276</v>
      </c>
      <c r="M1023" s="30">
        <f t="shared" si="79"/>
        <v>2.8590823563517265E-2</v>
      </c>
    </row>
    <row r="1024" spans="7:13" x14ac:dyDescent="0.3">
      <c r="G1024" s="43">
        <v>44945</v>
      </c>
      <c r="H1024" s="99">
        <v>26.602399999999999</v>
      </c>
      <c r="I1024" s="97">
        <f t="shared" si="75"/>
        <v>27.413570558609258</v>
      </c>
      <c r="J1024" s="1">
        <f t="shared" si="76"/>
        <v>-0.81117055860925902</v>
      </c>
      <c r="K1024" s="1">
        <f t="shared" si="77"/>
        <v>0.81117055860925902</v>
      </c>
      <c r="L1024" s="1">
        <f t="shared" si="78"/>
        <v>0.65799767515445728</v>
      </c>
      <c r="M1024" s="30">
        <f t="shared" si="79"/>
        <v>3.0492382589888845E-2</v>
      </c>
    </row>
    <row r="1025" spans="7:13" x14ac:dyDescent="0.3">
      <c r="G1025" s="43">
        <v>44946</v>
      </c>
      <c r="H1025" s="99">
        <v>27.4636</v>
      </c>
      <c r="I1025" s="97">
        <f t="shared" si="75"/>
        <v>27.332453502748336</v>
      </c>
      <c r="J1025" s="1">
        <f t="shared" si="76"/>
        <v>0.13114649725166316</v>
      </c>
      <c r="K1025" s="1">
        <f t="shared" si="77"/>
        <v>0.13114649725166316</v>
      </c>
      <c r="L1025" s="1">
        <f t="shared" si="78"/>
        <v>1.7199403741380494E-2</v>
      </c>
      <c r="M1025" s="30">
        <f t="shared" si="79"/>
        <v>4.775284276338978E-3</v>
      </c>
    </row>
    <row r="1026" spans="7:13" x14ac:dyDescent="0.3">
      <c r="G1026" s="43">
        <v>44949</v>
      </c>
      <c r="H1026" s="99">
        <v>28.540099999999999</v>
      </c>
      <c r="I1026" s="97">
        <f t="shared" si="75"/>
        <v>27.345568152473504</v>
      </c>
      <c r="J1026" s="1">
        <f t="shared" si="76"/>
        <v>1.1945318475264948</v>
      </c>
      <c r="K1026" s="1">
        <f t="shared" si="77"/>
        <v>1.1945318475264948</v>
      </c>
      <c r="L1026" s="1">
        <f t="shared" si="78"/>
        <v>1.426906334755061</v>
      </c>
      <c r="M1026" s="30">
        <f t="shared" si="79"/>
        <v>4.185450813159361E-2</v>
      </c>
    </row>
    <row r="1027" spans="7:13" x14ac:dyDescent="0.3">
      <c r="G1027" s="43">
        <v>44950</v>
      </c>
      <c r="H1027" s="99">
        <v>28.3248</v>
      </c>
      <c r="I1027" s="97">
        <f t="shared" si="75"/>
        <v>27.465021337226155</v>
      </c>
      <c r="J1027" s="1">
        <f t="shared" si="76"/>
        <v>0.85977866277384507</v>
      </c>
      <c r="K1027" s="1">
        <f t="shared" si="77"/>
        <v>0.85977866277384507</v>
      </c>
      <c r="L1027" s="1">
        <f t="shared" si="78"/>
        <v>0.73921934896118124</v>
      </c>
      <c r="M1027" s="30">
        <f t="shared" si="79"/>
        <v>3.0354271266658371E-2</v>
      </c>
    </row>
    <row r="1028" spans="7:13" x14ac:dyDescent="0.3">
      <c r="G1028" s="43">
        <v>44951</v>
      </c>
      <c r="H1028" s="99">
        <v>27.978400000000001</v>
      </c>
      <c r="I1028" s="97">
        <f t="shared" si="75"/>
        <v>27.55099920350354</v>
      </c>
      <c r="J1028" s="1">
        <f t="shared" si="76"/>
        <v>0.42740079649646034</v>
      </c>
      <c r="K1028" s="1">
        <f t="shared" si="77"/>
        <v>0.42740079649646034</v>
      </c>
      <c r="L1028" s="1">
        <f t="shared" si="78"/>
        <v>0.18267144084580872</v>
      </c>
      <c r="M1028" s="30">
        <f t="shared" si="79"/>
        <v>1.5276098579492048E-2</v>
      </c>
    </row>
    <row r="1029" spans="7:13" x14ac:dyDescent="0.3">
      <c r="G1029" s="43">
        <v>44952</v>
      </c>
      <c r="H1029" s="99">
        <v>27.9878</v>
      </c>
      <c r="I1029" s="97">
        <f t="shared" si="75"/>
        <v>27.593739283153187</v>
      </c>
      <c r="J1029" s="1">
        <f t="shared" si="76"/>
        <v>0.39406071684681265</v>
      </c>
      <c r="K1029" s="1">
        <f t="shared" si="77"/>
        <v>0.39406071684681265</v>
      </c>
      <c r="L1029" s="1">
        <f t="shared" si="78"/>
        <v>0.15528384856182387</v>
      </c>
      <c r="M1029" s="30">
        <f t="shared" si="79"/>
        <v>1.4079731770514747E-2</v>
      </c>
    </row>
    <row r="1030" spans="7:13" x14ac:dyDescent="0.3">
      <c r="G1030" s="43">
        <v>44953</v>
      </c>
      <c r="H1030" s="99">
        <v>28.502600000000001</v>
      </c>
      <c r="I1030" s="97">
        <f t="shared" ref="I1030:I1093" si="80">alpha*H1029+(1-alpha)*I1029</f>
        <v>27.633145354837868</v>
      </c>
      <c r="J1030" s="1">
        <f t="shared" ref="J1030:J1093" si="81">H1030-I1030</f>
        <v>0.86945464516213278</v>
      </c>
      <c r="K1030" s="1">
        <f t="shared" ref="K1030:K1093" si="82">ABS(J1030)</f>
        <v>0.86945464516213278</v>
      </c>
      <c r="L1030" s="1">
        <f t="shared" ref="L1030:L1093" si="83">J1030^2</f>
        <v>0.75595137999401019</v>
      </c>
      <c r="M1030" s="30">
        <f t="shared" ref="M1030:M1093" si="84">K1030/H1030</f>
        <v>3.0504397674672935E-2</v>
      </c>
    </row>
    <row r="1031" spans="7:13" x14ac:dyDescent="0.3">
      <c r="G1031" s="43">
        <v>44956</v>
      </c>
      <c r="H1031" s="99">
        <v>28.1937</v>
      </c>
      <c r="I1031" s="97">
        <f t="shared" si="80"/>
        <v>27.720090819354084</v>
      </c>
      <c r="J1031" s="1">
        <f t="shared" si="81"/>
        <v>0.47360918064591573</v>
      </c>
      <c r="K1031" s="1">
        <f t="shared" si="82"/>
        <v>0.47360918064591573</v>
      </c>
      <c r="L1031" s="1">
        <f t="shared" si="83"/>
        <v>0.22430565599209565</v>
      </c>
      <c r="M1031" s="30">
        <f t="shared" si="84"/>
        <v>1.6798404631031605E-2</v>
      </c>
    </row>
    <row r="1032" spans="7:13" x14ac:dyDescent="0.3">
      <c r="G1032" s="43">
        <v>44957</v>
      </c>
      <c r="H1032" s="99">
        <v>28.961300000000001</v>
      </c>
      <c r="I1032" s="97">
        <f t="shared" si="80"/>
        <v>27.767451737418675</v>
      </c>
      <c r="J1032" s="1">
        <f t="shared" si="81"/>
        <v>1.1938482625813265</v>
      </c>
      <c r="K1032" s="1">
        <f t="shared" si="82"/>
        <v>1.1938482625813265</v>
      </c>
      <c r="L1032" s="1">
        <f t="shared" si="83"/>
        <v>1.425273674068452</v>
      </c>
      <c r="M1032" s="30">
        <f t="shared" si="84"/>
        <v>4.1222191772514578E-2</v>
      </c>
    </row>
    <row r="1033" spans="7:13" x14ac:dyDescent="0.3">
      <c r="G1033" s="43">
        <v>44958</v>
      </c>
      <c r="H1033" s="99">
        <v>29.616499999999998</v>
      </c>
      <c r="I1033" s="97">
        <f t="shared" si="80"/>
        <v>27.886836563676809</v>
      </c>
      <c r="J1033" s="1">
        <f t="shared" si="81"/>
        <v>1.7296634363231895</v>
      </c>
      <c r="K1033" s="1">
        <f t="shared" si="82"/>
        <v>1.7296634363231895</v>
      </c>
      <c r="L1033" s="1">
        <f t="shared" si="83"/>
        <v>2.9917356029533444</v>
      </c>
      <c r="M1033" s="30">
        <f t="shared" si="84"/>
        <v>5.8402020371184631E-2</v>
      </c>
    </row>
    <row r="1034" spans="7:13" x14ac:dyDescent="0.3">
      <c r="G1034" s="43">
        <v>44959</v>
      </c>
      <c r="H1034" s="99">
        <v>29.148499999999999</v>
      </c>
      <c r="I1034" s="97">
        <f t="shared" si="80"/>
        <v>28.059802907309127</v>
      </c>
      <c r="J1034" s="1">
        <f t="shared" si="81"/>
        <v>1.0886970926908717</v>
      </c>
      <c r="K1034" s="1">
        <f t="shared" si="82"/>
        <v>1.0886970926908717</v>
      </c>
      <c r="L1034" s="1">
        <f t="shared" si="83"/>
        <v>1.1852613596335564</v>
      </c>
      <c r="M1034" s="30">
        <f t="shared" si="84"/>
        <v>3.7350021191171819E-2</v>
      </c>
    </row>
    <row r="1035" spans="7:13" x14ac:dyDescent="0.3">
      <c r="G1035" s="43">
        <v>44960</v>
      </c>
      <c r="H1035" s="99">
        <v>28.6617</v>
      </c>
      <c r="I1035" s="97">
        <f t="shared" si="80"/>
        <v>28.168672616578217</v>
      </c>
      <c r="J1035" s="1">
        <f t="shared" si="81"/>
        <v>0.49302738342178287</v>
      </c>
      <c r="K1035" s="1">
        <f t="shared" si="82"/>
        <v>0.49302738342178287</v>
      </c>
      <c r="L1035" s="1">
        <f t="shared" si="83"/>
        <v>0.24307600080372971</v>
      </c>
      <c r="M1035" s="30">
        <f t="shared" si="84"/>
        <v>1.7201609933178524E-2</v>
      </c>
    </row>
    <row r="1036" spans="7:13" x14ac:dyDescent="0.3">
      <c r="G1036" s="43">
        <v>44963</v>
      </c>
      <c r="H1036" s="99">
        <v>26.827100000000002</v>
      </c>
      <c r="I1036" s="97">
        <f t="shared" si="80"/>
        <v>28.217975354920394</v>
      </c>
      <c r="J1036" s="1">
        <f t="shared" si="81"/>
        <v>-1.3908753549203929</v>
      </c>
      <c r="K1036" s="1">
        <f t="shared" si="82"/>
        <v>1.3908753549203929</v>
      </c>
      <c r="L1036" s="1">
        <f t="shared" si="83"/>
        <v>1.934534252924929</v>
      </c>
      <c r="M1036" s="30">
        <f t="shared" si="84"/>
        <v>5.1845907866314017E-2</v>
      </c>
    </row>
    <row r="1037" spans="7:13" x14ac:dyDescent="0.3">
      <c r="G1037" s="43">
        <v>44964</v>
      </c>
      <c r="H1037" s="99">
        <v>26.696000000000002</v>
      </c>
      <c r="I1037" s="97">
        <f t="shared" si="80"/>
        <v>28.078887819428356</v>
      </c>
      <c r="J1037" s="1">
        <f t="shared" si="81"/>
        <v>-1.3828878194283547</v>
      </c>
      <c r="K1037" s="1">
        <f t="shared" si="82"/>
        <v>1.3828878194283547</v>
      </c>
      <c r="L1037" s="1">
        <f t="shared" si="83"/>
        <v>1.9123787211233099</v>
      </c>
      <c r="M1037" s="30">
        <f t="shared" si="84"/>
        <v>5.1801311785599137E-2</v>
      </c>
    </row>
    <row r="1038" spans="7:13" x14ac:dyDescent="0.3">
      <c r="G1038" s="43">
        <v>44965</v>
      </c>
      <c r="H1038" s="99">
        <v>26.621200000000002</v>
      </c>
      <c r="I1038" s="97">
        <f t="shared" si="80"/>
        <v>27.940599037485519</v>
      </c>
      <c r="J1038" s="1">
        <f t="shared" si="81"/>
        <v>-1.3193990374855176</v>
      </c>
      <c r="K1038" s="1">
        <f t="shared" si="82"/>
        <v>1.3193990374855176</v>
      </c>
      <c r="L1038" s="1">
        <f t="shared" si="83"/>
        <v>1.7408138201177101</v>
      </c>
      <c r="M1038" s="30">
        <f t="shared" si="84"/>
        <v>4.9561967059543424E-2</v>
      </c>
    </row>
    <row r="1039" spans="7:13" x14ac:dyDescent="0.3">
      <c r="G1039" s="43">
        <v>44966</v>
      </c>
      <c r="H1039" s="99">
        <v>24.365300000000001</v>
      </c>
      <c r="I1039" s="97">
        <f t="shared" si="80"/>
        <v>27.80865913373697</v>
      </c>
      <c r="J1039" s="1">
        <f t="shared" si="81"/>
        <v>-3.4433591337369691</v>
      </c>
      <c r="K1039" s="1">
        <f t="shared" si="82"/>
        <v>3.4433591337369691</v>
      </c>
      <c r="L1039" s="1">
        <f t="shared" si="83"/>
        <v>11.85672212388981</v>
      </c>
      <c r="M1039" s="30">
        <f t="shared" si="84"/>
        <v>0.14132225475315177</v>
      </c>
    </row>
    <row r="1040" spans="7:13" x14ac:dyDescent="0.3">
      <c r="G1040" s="43">
        <v>44967</v>
      </c>
      <c r="H1040" s="99">
        <v>24.5899</v>
      </c>
      <c r="I1040" s="97">
        <f t="shared" si="80"/>
        <v>27.464323220363276</v>
      </c>
      <c r="J1040" s="1">
        <f t="shared" si="81"/>
        <v>-2.8744232203632762</v>
      </c>
      <c r="K1040" s="1">
        <f t="shared" si="82"/>
        <v>2.8744232203632762</v>
      </c>
      <c r="L1040" s="1">
        <f t="shared" si="83"/>
        <v>8.2623088497635884</v>
      </c>
      <c r="M1040" s="30">
        <f t="shared" si="84"/>
        <v>0.11689446562870431</v>
      </c>
    </row>
    <row r="1041" spans="7:13" x14ac:dyDescent="0.3">
      <c r="G1041" s="43">
        <v>44970</v>
      </c>
      <c r="H1041" s="99">
        <v>25.376200000000001</v>
      </c>
      <c r="I1041" s="97">
        <f t="shared" si="80"/>
        <v>27.176880898326949</v>
      </c>
      <c r="J1041" s="1">
        <f t="shared" si="81"/>
        <v>-1.8006808983269487</v>
      </c>
      <c r="K1041" s="1">
        <f t="shared" si="82"/>
        <v>1.8006808983269487</v>
      </c>
      <c r="L1041" s="1">
        <f t="shared" si="83"/>
        <v>3.242451697599547</v>
      </c>
      <c r="M1041" s="30">
        <f t="shared" si="84"/>
        <v>7.0959438305457423E-2</v>
      </c>
    </row>
    <row r="1042" spans="7:13" x14ac:dyDescent="0.3">
      <c r="G1042" s="43">
        <v>44971</v>
      </c>
      <c r="H1042" s="99">
        <v>25.8536</v>
      </c>
      <c r="I1042" s="97">
        <f t="shared" si="80"/>
        <v>26.996812808494255</v>
      </c>
      <c r="J1042" s="1">
        <f t="shared" si="81"/>
        <v>-1.1432128084942548</v>
      </c>
      <c r="K1042" s="1">
        <f t="shared" si="82"/>
        <v>1.1432128084942548</v>
      </c>
      <c r="L1042" s="1">
        <f t="shared" si="83"/>
        <v>1.3069355255053217</v>
      </c>
      <c r="M1042" s="30">
        <f t="shared" si="84"/>
        <v>4.4218708748269282E-2</v>
      </c>
    </row>
    <row r="1043" spans="7:13" x14ac:dyDescent="0.3">
      <c r="G1043" s="43">
        <v>44972</v>
      </c>
      <c r="H1043" s="99">
        <v>26.0595</v>
      </c>
      <c r="I1043" s="97">
        <f t="shared" si="80"/>
        <v>26.882491527644831</v>
      </c>
      <c r="J1043" s="1">
        <f t="shared" si="81"/>
        <v>-0.82299152764483097</v>
      </c>
      <c r="K1043" s="1">
        <f t="shared" si="82"/>
        <v>0.82299152764483097</v>
      </c>
      <c r="L1043" s="1">
        <f t="shared" si="83"/>
        <v>0.6773150545751726</v>
      </c>
      <c r="M1043" s="30">
        <f t="shared" si="84"/>
        <v>3.1581247823052286E-2</v>
      </c>
    </row>
    <row r="1044" spans="7:13" x14ac:dyDescent="0.3">
      <c r="G1044" s="43">
        <v>44973</v>
      </c>
      <c r="H1044" s="99">
        <v>25.338799999999999</v>
      </c>
      <c r="I1044" s="97">
        <f t="shared" si="80"/>
        <v>26.80019237488035</v>
      </c>
      <c r="J1044" s="1">
        <f t="shared" si="81"/>
        <v>-1.4613923748803508</v>
      </c>
      <c r="K1044" s="1">
        <f t="shared" si="82"/>
        <v>1.4613923748803508</v>
      </c>
      <c r="L1044" s="1">
        <f t="shared" si="83"/>
        <v>2.1356676733584319</v>
      </c>
      <c r="M1044" s="30">
        <f t="shared" si="84"/>
        <v>5.7674095650952328E-2</v>
      </c>
    </row>
    <row r="1045" spans="7:13" x14ac:dyDescent="0.3">
      <c r="G1045" s="43">
        <v>44974</v>
      </c>
      <c r="H1045" s="99">
        <v>25.2639</v>
      </c>
      <c r="I1045" s="97">
        <f t="shared" si="80"/>
        <v>26.654053137392314</v>
      </c>
      <c r="J1045" s="1">
        <f t="shared" si="81"/>
        <v>-1.3901531373923142</v>
      </c>
      <c r="K1045" s="1">
        <f t="shared" si="82"/>
        <v>1.3901531373923142</v>
      </c>
      <c r="L1045" s="1">
        <f t="shared" si="83"/>
        <v>1.9325257454016942</v>
      </c>
      <c r="M1045" s="30">
        <f t="shared" si="84"/>
        <v>5.5025278654218635E-2</v>
      </c>
    </row>
    <row r="1046" spans="7:13" x14ac:dyDescent="0.3">
      <c r="G1046" s="43">
        <v>44978</v>
      </c>
      <c r="H1046" s="99">
        <v>23.897300000000001</v>
      </c>
      <c r="I1046" s="97">
        <f t="shared" si="80"/>
        <v>26.515037823653081</v>
      </c>
      <c r="J1046" s="1">
        <f t="shared" si="81"/>
        <v>-2.6177378236530799</v>
      </c>
      <c r="K1046" s="1">
        <f t="shared" si="82"/>
        <v>2.6177378236530799</v>
      </c>
      <c r="L1046" s="1">
        <f t="shared" si="83"/>
        <v>6.8525513133839633</v>
      </c>
      <c r="M1046" s="30">
        <f t="shared" si="84"/>
        <v>0.10954115417444983</v>
      </c>
    </row>
    <row r="1047" spans="7:13" x14ac:dyDescent="0.3">
      <c r="G1047" s="43">
        <v>44979</v>
      </c>
      <c r="H1047" s="99">
        <v>23.504100000000001</v>
      </c>
      <c r="I1047" s="97">
        <f t="shared" si="80"/>
        <v>26.253264041287775</v>
      </c>
      <c r="J1047" s="1">
        <f t="shared" si="81"/>
        <v>-2.7491640412877736</v>
      </c>
      <c r="K1047" s="1">
        <f t="shared" si="82"/>
        <v>2.7491640412877736</v>
      </c>
      <c r="L1047" s="1">
        <f t="shared" si="83"/>
        <v>7.5579029259097235</v>
      </c>
      <c r="M1047" s="30">
        <f t="shared" si="84"/>
        <v>0.11696529717316441</v>
      </c>
    </row>
    <row r="1048" spans="7:13" x14ac:dyDescent="0.3">
      <c r="G1048" s="43">
        <v>44980</v>
      </c>
      <c r="H1048" s="99">
        <v>23.026700000000002</v>
      </c>
      <c r="I1048" s="97">
        <f t="shared" si="80"/>
        <v>25.978347637158997</v>
      </c>
      <c r="J1048" s="1">
        <f t="shared" si="81"/>
        <v>-2.9516476371589953</v>
      </c>
      <c r="K1048" s="1">
        <f t="shared" si="82"/>
        <v>2.9516476371589953</v>
      </c>
      <c r="L1048" s="1">
        <f t="shared" si="83"/>
        <v>8.7122237739462793</v>
      </c>
      <c r="M1048" s="30">
        <f t="shared" si="84"/>
        <v>0.12818370140571575</v>
      </c>
    </row>
    <row r="1049" spans="7:13" x14ac:dyDescent="0.3">
      <c r="G1049" s="43">
        <v>44981</v>
      </c>
      <c r="H1049" s="99">
        <v>22.633600000000001</v>
      </c>
      <c r="I1049" s="97">
        <f t="shared" si="80"/>
        <v>25.683182873443098</v>
      </c>
      <c r="J1049" s="1">
        <f t="shared" si="81"/>
        <v>-3.0495828734430965</v>
      </c>
      <c r="K1049" s="1">
        <f t="shared" si="82"/>
        <v>3.0495828734430965</v>
      </c>
      <c r="L1049" s="1">
        <f t="shared" si="83"/>
        <v>9.2999557019974528</v>
      </c>
      <c r="M1049" s="30">
        <f t="shared" si="84"/>
        <v>0.13473697836151105</v>
      </c>
    </row>
    <row r="1050" spans="7:13" x14ac:dyDescent="0.3">
      <c r="G1050" s="43">
        <v>44984</v>
      </c>
      <c r="H1050" s="99">
        <v>22.764700000000001</v>
      </c>
      <c r="I1050" s="97">
        <f t="shared" si="80"/>
        <v>25.378224586098789</v>
      </c>
      <c r="J1050" s="1">
        <f t="shared" si="81"/>
        <v>-2.6135245860987872</v>
      </c>
      <c r="K1050" s="1">
        <f t="shared" si="82"/>
        <v>2.6135245860987872</v>
      </c>
      <c r="L1050" s="1">
        <f t="shared" si="83"/>
        <v>6.8305107621428371</v>
      </c>
      <c r="M1050" s="30">
        <f t="shared" si="84"/>
        <v>0.114806019235869</v>
      </c>
    </row>
    <row r="1051" spans="7:13" x14ac:dyDescent="0.3">
      <c r="G1051" s="43">
        <v>44985</v>
      </c>
      <c r="H1051" s="99">
        <v>23.232700000000001</v>
      </c>
      <c r="I1051" s="97">
        <f t="shared" si="80"/>
        <v>25.116872127488911</v>
      </c>
      <c r="J1051" s="1">
        <f t="shared" si="81"/>
        <v>-1.8841721274889096</v>
      </c>
      <c r="K1051" s="1">
        <f t="shared" si="82"/>
        <v>1.8841721274889096</v>
      </c>
      <c r="L1051" s="1">
        <f t="shared" si="83"/>
        <v>3.5501046060060837</v>
      </c>
      <c r="M1051" s="30">
        <f t="shared" si="84"/>
        <v>8.1100006778760517E-2</v>
      </c>
    </row>
    <row r="1052" spans="7:13" x14ac:dyDescent="0.3">
      <c r="G1052" s="43">
        <v>44986</v>
      </c>
      <c r="H1052" s="99">
        <v>23.485399999999998</v>
      </c>
      <c r="I1052" s="97">
        <f t="shared" si="80"/>
        <v>24.928454914740023</v>
      </c>
      <c r="J1052" s="1">
        <f t="shared" si="81"/>
        <v>-1.4430549147400242</v>
      </c>
      <c r="K1052" s="1">
        <f t="shared" si="82"/>
        <v>1.4430549147400242</v>
      </c>
      <c r="L1052" s="1">
        <f t="shared" si="83"/>
        <v>2.0824074869553386</v>
      </c>
      <c r="M1052" s="30">
        <f t="shared" si="84"/>
        <v>6.1444766311837325E-2</v>
      </c>
    </row>
    <row r="1053" spans="7:13" x14ac:dyDescent="0.3">
      <c r="G1053" s="43">
        <v>44987</v>
      </c>
      <c r="H1053" s="99">
        <v>24.608699999999999</v>
      </c>
      <c r="I1053" s="97">
        <f t="shared" si="80"/>
        <v>24.784149423266022</v>
      </c>
      <c r="J1053" s="1">
        <f t="shared" si="81"/>
        <v>-0.17544942326602353</v>
      </c>
      <c r="K1053" s="1">
        <f t="shared" si="82"/>
        <v>0.17544942326602353</v>
      </c>
      <c r="L1053" s="1">
        <f t="shared" si="83"/>
        <v>3.0782500124380278E-2</v>
      </c>
      <c r="M1053" s="30">
        <f t="shared" si="84"/>
        <v>7.1295689437484927E-3</v>
      </c>
    </row>
    <row r="1054" spans="7:13" x14ac:dyDescent="0.3">
      <c r="G1054" s="43">
        <v>44988</v>
      </c>
      <c r="H1054" s="99">
        <v>24.5806</v>
      </c>
      <c r="I1054" s="97">
        <f t="shared" si="80"/>
        <v>24.766604480939421</v>
      </c>
      <c r="J1054" s="1">
        <f t="shared" si="81"/>
        <v>-0.18600448093942035</v>
      </c>
      <c r="K1054" s="1">
        <f t="shared" si="82"/>
        <v>0.18600448093942035</v>
      </c>
      <c r="L1054" s="1">
        <f t="shared" si="83"/>
        <v>3.4597666929543185E-2</v>
      </c>
      <c r="M1054" s="30">
        <f t="shared" si="84"/>
        <v>7.5671253321489447E-3</v>
      </c>
    </row>
    <row r="1055" spans="7:13" x14ac:dyDescent="0.3">
      <c r="G1055" s="43">
        <v>44991</v>
      </c>
      <c r="H1055" s="99">
        <v>23.2608</v>
      </c>
      <c r="I1055" s="97">
        <f t="shared" si="80"/>
        <v>24.748004032845479</v>
      </c>
      <c r="J1055" s="1">
        <f t="shared" si="81"/>
        <v>-1.4872040328454794</v>
      </c>
      <c r="K1055" s="1">
        <f t="shared" si="82"/>
        <v>1.4872040328454794</v>
      </c>
      <c r="L1055" s="1">
        <f t="shared" si="83"/>
        <v>2.2117758353118577</v>
      </c>
      <c r="M1055" s="30">
        <f t="shared" si="84"/>
        <v>6.3936065519908145E-2</v>
      </c>
    </row>
    <row r="1056" spans="7:13" x14ac:dyDescent="0.3">
      <c r="G1056" s="43">
        <v>44992</v>
      </c>
      <c r="H1056" s="99">
        <v>22.708500000000001</v>
      </c>
      <c r="I1056" s="97">
        <f t="shared" si="80"/>
        <v>24.599283629560933</v>
      </c>
      <c r="J1056" s="1">
        <f t="shared" si="81"/>
        <v>-1.8907836295609322</v>
      </c>
      <c r="K1056" s="1">
        <f t="shared" si="82"/>
        <v>1.8907836295609322</v>
      </c>
      <c r="L1056" s="1">
        <f t="shared" si="83"/>
        <v>3.5750627338156122</v>
      </c>
      <c r="M1056" s="30">
        <f t="shared" si="84"/>
        <v>8.3263255149434445E-2</v>
      </c>
    </row>
    <row r="1057" spans="7:13" x14ac:dyDescent="0.3">
      <c r="G1057" s="43">
        <v>44993</v>
      </c>
      <c r="H1057" s="99">
        <v>22.483799999999999</v>
      </c>
      <c r="I1057" s="97">
        <f t="shared" si="80"/>
        <v>24.410205266604841</v>
      </c>
      <c r="J1057" s="1">
        <f t="shared" si="81"/>
        <v>-1.9264052666048421</v>
      </c>
      <c r="K1057" s="1">
        <f t="shared" si="82"/>
        <v>1.9264052666048421</v>
      </c>
      <c r="L1057" s="1">
        <f t="shared" si="83"/>
        <v>3.7110372512028729</v>
      </c>
      <c r="M1057" s="30">
        <f t="shared" si="84"/>
        <v>8.5679701233992572E-2</v>
      </c>
    </row>
    <row r="1058" spans="7:13" x14ac:dyDescent="0.3">
      <c r="G1058" s="43">
        <v>44994</v>
      </c>
      <c r="H1058" s="99">
        <v>21.8108</v>
      </c>
      <c r="I1058" s="97">
        <f t="shared" si="80"/>
        <v>24.217564739944358</v>
      </c>
      <c r="J1058" s="1">
        <f t="shared" si="81"/>
        <v>-2.4067647399443572</v>
      </c>
      <c r="K1058" s="1">
        <f t="shared" si="82"/>
        <v>2.4067647399443572</v>
      </c>
      <c r="L1058" s="1">
        <f t="shared" si="83"/>
        <v>5.7925165134394296</v>
      </c>
      <c r="M1058" s="30">
        <f t="shared" si="84"/>
        <v>0.11034738477930003</v>
      </c>
    </row>
    <row r="1059" spans="7:13" x14ac:dyDescent="0.3">
      <c r="G1059" s="43">
        <v>44995</v>
      </c>
      <c r="H1059" s="99">
        <v>20.6449</v>
      </c>
      <c r="I1059" s="97">
        <f t="shared" si="80"/>
        <v>23.976888265949924</v>
      </c>
      <c r="J1059" s="1">
        <f t="shared" si="81"/>
        <v>-3.3319882659499243</v>
      </c>
      <c r="K1059" s="1">
        <f t="shared" si="82"/>
        <v>3.3319882659499243</v>
      </c>
      <c r="L1059" s="1">
        <f t="shared" si="83"/>
        <v>11.102145804427984</v>
      </c>
      <c r="M1059" s="30">
        <f t="shared" si="84"/>
        <v>0.16139522429025688</v>
      </c>
    </row>
    <row r="1060" spans="7:13" x14ac:dyDescent="0.3">
      <c r="G1060" s="43">
        <v>44998</v>
      </c>
      <c r="H1060" s="99">
        <v>19.753900000000002</v>
      </c>
      <c r="I1060" s="97">
        <f t="shared" si="80"/>
        <v>23.643689439354933</v>
      </c>
      <c r="J1060" s="1">
        <f t="shared" si="81"/>
        <v>-3.8897894393549315</v>
      </c>
      <c r="K1060" s="1">
        <f t="shared" si="82"/>
        <v>3.8897894393549315</v>
      </c>
      <c r="L1060" s="1">
        <f t="shared" si="83"/>
        <v>15.130461882517153</v>
      </c>
      <c r="M1060" s="30">
        <f t="shared" si="84"/>
        <v>0.19691248003457196</v>
      </c>
    </row>
    <row r="1061" spans="7:13" x14ac:dyDescent="0.3">
      <c r="G1061" s="43">
        <v>44999</v>
      </c>
      <c r="H1061" s="99">
        <v>19.659099999999999</v>
      </c>
      <c r="I1061" s="97">
        <f t="shared" si="80"/>
        <v>23.254710495419442</v>
      </c>
      <c r="J1061" s="1">
        <f t="shared" si="81"/>
        <v>-3.595610495419443</v>
      </c>
      <c r="K1061" s="1">
        <f t="shared" si="82"/>
        <v>3.595610495419443</v>
      </c>
      <c r="L1061" s="1">
        <f t="shared" si="83"/>
        <v>12.928414834770452</v>
      </c>
      <c r="M1061" s="30">
        <f t="shared" si="84"/>
        <v>0.18289802154826229</v>
      </c>
    </row>
    <row r="1062" spans="7:13" x14ac:dyDescent="0.3">
      <c r="G1062" s="43">
        <v>45000</v>
      </c>
      <c r="H1062" s="99">
        <v>20.2089</v>
      </c>
      <c r="I1062" s="97">
        <f t="shared" si="80"/>
        <v>22.8951494458775</v>
      </c>
      <c r="J1062" s="1">
        <f t="shared" si="81"/>
        <v>-2.6862494458775004</v>
      </c>
      <c r="K1062" s="1">
        <f t="shared" si="82"/>
        <v>2.6862494458775004</v>
      </c>
      <c r="L1062" s="1">
        <f t="shared" si="83"/>
        <v>7.2159360854771775</v>
      </c>
      <c r="M1062" s="30">
        <f t="shared" si="84"/>
        <v>0.13292408027539848</v>
      </c>
    </row>
    <row r="1063" spans="7:13" x14ac:dyDescent="0.3">
      <c r="G1063" s="43">
        <v>45001</v>
      </c>
      <c r="H1063" s="99">
        <v>20.275300000000001</v>
      </c>
      <c r="I1063" s="97">
        <f t="shared" si="80"/>
        <v>22.626524501289751</v>
      </c>
      <c r="J1063" s="1">
        <f t="shared" si="81"/>
        <v>-2.3512245012897495</v>
      </c>
      <c r="K1063" s="1">
        <f t="shared" si="82"/>
        <v>2.3512245012897495</v>
      </c>
      <c r="L1063" s="1">
        <f t="shared" si="83"/>
        <v>5.5282566554652313</v>
      </c>
      <c r="M1063" s="30">
        <f t="shared" si="84"/>
        <v>0.11596496728974413</v>
      </c>
    </row>
    <row r="1064" spans="7:13" x14ac:dyDescent="0.3">
      <c r="G1064" s="43">
        <v>45002</v>
      </c>
      <c r="H1064" s="99">
        <v>20.303699999999999</v>
      </c>
      <c r="I1064" s="97">
        <f t="shared" si="80"/>
        <v>22.391402051160775</v>
      </c>
      <c r="J1064" s="1">
        <f t="shared" si="81"/>
        <v>-2.0877020511607753</v>
      </c>
      <c r="K1064" s="1">
        <f t="shared" si="82"/>
        <v>2.0877020511607753</v>
      </c>
      <c r="L1064" s="1">
        <f t="shared" si="83"/>
        <v>4.3584998544209084</v>
      </c>
      <c r="M1064" s="30">
        <f t="shared" si="84"/>
        <v>0.10282372430447531</v>
      </c>
    </row>
    <row r="1065" spans="7:13" x14ac:dyDescent="0.3">
      <c r="G1065" s="43">
        <v>45005</v>
      </c>
      <c r="H1065" s="99">
        <v>20.322700000000001</v>
      </c>
      <c r="I1065" s="97">
        <f t="shared" si="80"/>
        <v>22.1826318460447</v>
      </c>
      <c r="J1065" s="1">
        <f t="shared" si="81"/>
        <v>-1.8599318460446987</v>
      </c>
      <c r="K1065" s="1">
        <f t="shared" si="82"/>
        <v>1.8599318460446987</v>
      </c>
      <c r="L1065" s="1">
        <f t="shared" si="83"/>
        <v>3.4593464719312408</v>
      </c>
      <c r="M1065" s="30">
        <f t="shared" si="84"/>
        <v>9.1519918418551602E-2</v>
      </c>
    </row>
    <row r="1066" spans="7:13" x14ac:dyDescent="0.3">
      <c r="G1066" s="43">
        <v>45006</v>
      </c>
      <c r="H1066" s="99">
        <v>20.474299999999999</v>
      </c>
      <c r="I1066" s="97">
        <f t="shared" si="80"/>
        <v>21.99663866144023</v>
      </c>
      <c r="J1066" s="1">
        <f t="shared" si="81"/>
        <v>-1.5223386614402301</v>
      </c>
      <c r="K1066" s="1">
        <f t="shared" si="82"/>
        <v>1.5223386614402301</v>
      </c>
      <c r="L1066" s="1">
        <f t="shared" si="83"/>
        <v>2.3175150001156317</v>
      </c>
      <c r="M1066" s="30">
        <f t="shared" si="84"/>
        <v>7.4353636580504839E-2</v>
      </c>
    </row>
    <row r="1067" spans="7:13" x14ac:dyDescent="0.3">
      <c r="G1067" s="43">
        <v>45007</v>
      </c>
      <c r="H1067" s="99">
        <v>19.564399999999999</v>
      </c>
      <c r="I1067" s="97">
        <f t="shared" si="80"/>
        <v>21.844404795296207</v>
      </c>
      <c r="J1067" s="1">
        <f t="shared" si="81"/>
        <v>-2.2800047952962075</v>
      </c>
      <c r="K1067" s="1">
        <f t="shared" si="82"/>
        <v>2.2800047952962075</v>
      </c>
      <c r="L1067" s="1">
        <f t="shared" si="83"/>
        <v>5.1984218665737005</v>
      </c>
      <c r="M1067" s="30">
        <f t="shared" si="84"/>
        <v>0.11653844714359794</v>
      </c>
    </row>
    <row r="1068" spans="7:13" x14ac:dyDescent="0.3">
      <c r="G1068" s="43">
        <v>45008</v>
      </c>
      <c r="H1068" s="99">
        <v>19.3748</v>
      </c>
      <c r="I1068" s="97">
        <f t="shared" si="80"/>
        <v>21.616404315766587</v>
      </c>
      <c r="J1068" s="1">
        <f t="shared" si="81"/>
        <v>-2.2416043157665868</v>
      </c>
      <c r="K1068" s="1">
        <f t="shared" si="82"/>
        <v>2.2416043157665868</v>
      </c>
      <c r="L1068" s="1">
        <f t="shared" si="83"/>
        <v>5.0247899084633882</v>
      </c>
      <c r="M1068" s="30">
        <f t="shared" si="84"/>
        <v>0.11569690091080098</v>
      </c>
    </row>
    <row r="1069" spans="7:13" x14ac:dyDescent="0.3">
      <c r="G1069" s="43">
        <v>45009</v>
      </c>
      <c r="H1069" s="99">
        <v>19.232600000000001</v>
      </c>
      <c r="I1069" s="97">
        <f t="shared" si="80"/>
        <v>21.392243884189931</v>
      </c>
      <c r="J1069" s="1">
        <f t="shared" si="81"/>
        <v>-2.1596438841899293</v>
      </c>
      <c r="K1069" s="1">
        <f t="shared" si="82"/>
        <v>2.1596438841899293</v>
      </c>
      <c r="L1069" s="1">
        <f t="shared" si="83"/>
        <v>4.6640617065189645</v>
      </c>
      <c r="M1069" s="30">
        <f t="shared" si="84"/>
        <v>0.11229079189448796</v>
      </c>
    </row>
    <row r="1070" spans="7:13" x14ac:dyDescent="0.3">
      <c r="G1070" s="43">
        <v>45012</v>
      </c>
      <c r="H1070" s="99">
        <v>19.753900000000002</v>
      </c>
      <c r="I1070" s="97">
        <f t="shared" si="80"/>
        <v>21.176279495770938</v>
      </c>
      <c r="J1070" s="1">
        <f t="shared" si="81"/>
        <v>-1.4223794957709366</v>
      </c>
      <c r="K1070" s="1">
        <f t="shared" si="82"/>
        <v>1.4223794957709366</v>
      </c>
      <c r="L1070" s="1">
        <f t="shared" si="83"/>
        <v>2.0231634299895838</v>
      </c>
      <c r="M1070" s="30">
        <f t="shared" si="84"/>
        <v>7.2004996267619886E-2</v>
      </c>
    </row>
    <row r="1071" spans="7:13" x14ac:dyDescent="0.3">
      <c r="G1071" s="43">
        <v>45013</v>
      </c>
      <c r="H1071" s="99">
        <v>20.104600000000001</v>
      </c>
      <c r="I1071" s="97">
        <f t="shared" si="80"/>
        <v>21.034041546193844</v>
      </c>
      <c r="J1071" s="1">
        <f t="shared" si="81"/>
        <v>-0.92944154619384278</v>
      </c>
      <c r="K1071" s="1">
        <f t="shared" si="82"/>
        <v>0.92944154619384278</v>
      </c>
      <c r="L1071" s="1">
        <f t="shared" si="83"/>
        <v>0.86386158779120115</v>
      </c>
      <c r="M1071" s="30">
        <f t="shared" si="84"/>
        <v>4.6230292877940504E-2</v>
      </c>
    </row>
    <row r="1072" spans="7:13" x14ac:dyDescent="0.3">
      <c r="G1072" s="43">
        <v>45014</v>
      </c>
      <c r="H1072" s="99">
        <v>20.616499999999998</v>
      </c>
      <c r="I1072" s="97">
        <f t="shared" si="80"/>
        <v>20.941097391574459</v>
      </c>
      <c r="J1072" s="1">
        <f t="shared" si="81"/>
        <v>-0.32459739157446066</v>
      </c>
      <c r="K1072" s="1">
        <f t="shared" si="82"/>
        <v>0.32459739157446066</v>
      </c>
      <c r="L1072" s="1">
        <f t="shared" si="83"/>
        <v>0.10536346661694375</v>
      </c>
      <c r="M1072" s="30">
        <f t="shared" si="84"/>
        <v>1.5744544009626302E-2</v>
      </c>
    </row>
    <row r="1073" spans="7:13" x14ac:dyDescent="0.3">
      <c r="G1073" s="43">
        <v>45015</v>
      </c>
      <c r="H1073" s="99">
        <v>21.062000000000001</v>
      </c>
      <c r="I1073" s="97">
        <f t="shared" si="80"/>
        <v>20.908637652417013</v>
      </c>
      <c r="J1073" s="1">
        <f t="shared" si="81"/>
        <v>0.15336234758298772</v>
      </c>
      <c r="K1073" s="1">
        <f t="shared" si="82"/>
        <v>0.15336234758298772</v>
      </c>
      <c r="L1073" s="1">
        <f t="shared" si="83"/>
        <v>2.3520009656165141E-2</v>
      </c>
      <c r="M1073" s="30">
        <f t="shared" si="84"/>
        <v>7.281471255483226E-3</v>
      </c>
    </row>
    <row r="1074" spans="7:13" x14ac:dyDescent="0.3">
      <c r="G1074" s="43">
        <v>45016</v>
      </c>
      <c r="H1074" s="99">
        <v>21.716100000000001</v>
      </c>
      <c r="I1074" s="97">
        <f t="shared" si="80"/>
        <v>20.923973887175315</v>
      </c>
      <c r="J1074" s="1">
        <f t="shared" si="81"/>
        <v>0.79212611282468615</v>
      </c>
      <c r="K1074" s="1">
        <f t="shared" si="82"/>
        <v>0.79212611282468615</v>
      </c>
      <c r="L1074" s="1">
        <f t="shared" si="83"/>
        <v>0.62746377861874736</v>
      </c>
      <c r="M1074" s="30">
        <f t="shared" si="84"/>
        <v>3.6476444335064126E-2</v>
      </c>
    </row>
    <row r="1075" spans="7:13" x14ac:dyDescent="0.3">
      <c r="G1075" s="43">
        <v>45019</v>
      </c>
      <c r="H1075" s="99">
        <v>21.3748</v>
      </c>
      <c r="I1075" s="97">
        <f t="shared" si="80"/>
        <v>21.003186498457787</v>
      </c>
      <c r="J1075" s="1">
        <f t="shared" si="81"/>
        <v>0.37161350154221395</v>
      </c>
      <c r="K1075" s="1">
        <f t="shared" si="82"/>
        <v>0.37161350154221395</v>
      </c>
      <c r="L1075" s="1">
        <f t="shared" si="83"/>
        <v>0.13809659452846504</v>
      </c>
      <c r="M1075" s="30">
        <f t="shared" si="84"/>
        <v>1.7385589644918969E-2</v>
      </c>
    </row>
    <row r="1076" spans="7:13" x14ac:dyDescent="0.3">
      <c r="G1076" s="43">
        <v>45020</v>
      </c>
      <c r="H1076" s="99">
        <v>21.147300000000001</v>
      </c>
      <c r="I1076" s="97">
        <f t="shared" si="80"/>
        <v>21.040347848612008</v>
      </c>
      <c r="J1076" s="1">
        <f t="shared" si="81"/>
        <v>0.10695215138799341</v>
      </c>
      <c r="K1076" s="1">
        <f t="shared" si="82"/>
        <v>0.10695215138799341</v>
      </c>
      <c r="L1076" s="1">
        <f t="shared" si="83"/>
        <v>1.1438762686520261E-2</v>
      </c>
      <c r="M1076" s="30">
        <f t="shared" si="84"/>
        <v>5.0574849455010049E-3</v>
      </c>
    </row>
    <row r="1077" spans="7:13" x14ac:dyDescent="0.3">
      <c r="G1077" s="43">
        <v>45021</v>
      </c>
      <c r="H1077" s="99">
        <v>20.606999999999999</v>
      </c>
      <c r="I1077" s="97">
        <f t="shared" si="80"/>
        <v>21.051043063750811</v>
      </c>
      <c r="J1077" s="1">
        <f t="shared" si="81"/>
        <v>-0.44404306375081148</v>
      </c>
      <c r="K1077" s="1">
        <f t="shared" si="82"/>
        <v>0.44404306375081148</v>
      </c>
      <c r="L1077" s="1">
        <f t="shared" si="83"/>
        <v>0.19717424246520723</v>
      </c>
      <c r="M1077" s="30">
        <f t="shared" si="84"/>
        <v>2.154816633914745E-2</v>
      </c>
    </row>
    <row r="1078" spans="7:13" x14ac:dyDescent="0.3">
      <c r="G1078" s="43">
        <v>45022</v>
      </c>
      <c r="H1078" s="99">
        <v>20.237400000000001</v>
      </c>
      <c r="I1078" s="97">
        <f t="shared" si="80"/>
        <v>21.006638757375732</v>
      </c>
      <c r="J1078" s="1">
        <f t="shared" si="81"/>
        <v>-0.76923875737573155</v>
      </c>
      <c r="K1078" s="1">
        <f t="shared" si="82"/>
        <v>0.76923875737573155</v>
      </c>
      <c r="L1078" s="1">
        <f t="shared" si="83"/>
        <v>0.59172826584895954</v>
      </c>
      <c r="M1078" s="30">
        <f t="shared" si="84"/>
        <v>3.8010750263162835E-2</v>
      </c>
    </row>
    <row r="1079" spans="7:13" x14ac:dyDescent="0.3">
      <c r="G1079" s="43">
        <v>45026</v>
      </c>
      <c r="H1079" s="99">
        <v>20.663900000000002</v>
      </c>
      <c r="I1079" s="97">
        <f t="shared" si="80"/>
        <v>20.929714881638159</v>
      </c>
      <c r="J1079" s="1">
        <f t="shared" si="81"/>
        <v>-0.26581488163815692</v>
      </c>
      <c r="K1079" s="1">
        <f t="shared" si="82"/>
        <v>0.26581488163815692</v>
      </c>
      <c r="L1079" s="1">
        <f t="shared" si="83"/>
        <v>7.0657551300307375E-2</v>
      </c>
      <c r="M1079" s="30">
        <f t="shared" si="84"/>
        <v>1.2863732482162462E-2</v>
      </c>
    </row>
    <row r="1080" spans="7:13" x14ac:dyDescent="0.3">
      <c r="G1080" s="43">
        <v>45027</v>
      </c>
      <c r="H1080" s="99">
        <v>21.014600000000002</v>
      </c>
      <c r="I1080" s="97">
        <f t="shared" si="80"/>
        <v>20.903133393474342</v>
      </c>
      <c r="J1080" s="1">
        <f t="shared" si="81"/>
        <v>0.11146660652565998</v>
      </c>
      <c r="K1080" s="1">
        <f t="shared" si="82"/>
        <v>0.11146660652565998</v>
      </c>
      <c r="L1080" s="1">
        <f t="shared" si="83"/>
        <v>1.2424804370346305E-2</v>
      </c>
      <c r="M1080" s="30">
        <f t="shared" si="84"/>
        <v>5.3042459302418306E-3</v>
      </c>
    </row>
    <row r="1081" spans="7:13" x14ac:dyDescent="0.3">
      <c r="G1081" s="43">
        <v>45028</v>
      </c>
      <c r="H1081" s="99">
        <v>20.445900000000002</v>
      </c>
      <c r="I1081" s="97">
        <f t="shared" si="80"/>
        <v>20.914280054126909</v>
      </c>
      <c r="J1081" s="1">
        <f t="shared" si="81"/>
        <v>-0.4683800541269072</v>
      </c>
      <c r="K1081" s="1">
        <f t="shared" si="82"/>
        <v>0.4683800541269072</v>
      </c>
      <c r="L1081" s="1">
        <f t="shared" si="83"/>
        <v>0.21937987510392451</v>
      </c>
      <c r="M1081" s="30">
        <f t="shared" si="84"/>
        <v>2.2908262983136335E-2</v>
      </c>
    </row>
    <row r="1082" spans="7:13" x14ac:dyDescent="0.3">
      <c r="G1082" s="43">
        <v>45029</v>
      </c>
      <c r="H1082" s="99">
        <v>20.6829</v>
      </c>
      <c r="I1082" s="97">
        <f t="shared" si="80"/>
        <v>20.867442048714217</v>
      </c>
      <c r="J1082" s="1">
        <f t="shared" si="81"/>
        <v>-0.18454204871421709</v>
      </c>
      <c r="K1082" s="1">
        <f t="shared" si="82"/>
        <v>0.18454204871421709</v>
      </c>
      <c r="L1082" s="1">
        <f t="shared" si="83"/>
        <v>3.4055767743640476E-2</v>
      </c>
      <c r="M1082" s="30">
        <f t="shared" si="84"/>
        <v>8.9224455329870132E-3</v>
      </c>
    </row>
    <row r="1083" spans="7:13" x14ac:dyDescent="0.3">
      <c r="G1083" s="43">
        <v>45030</v>
      </c>
      <c r="H1083" s="99">
        <v>21.308499999999999</v>
      </c>
      <c r="I1083" s="97">
        <f t="shared" si="80"/>
        <v>20.848987843842796</v>
      </c>
      <c r="J1083" s="1">
        <f t="shared" si="81"/>
        <v>0.45951215615720287</v>
      </c>
      <c r="K1083" s="1">
        <f t="shared" si="82"/>
        <v>0.45951215615720287</v>
      </c>
      <c r="L1083" s="1">
        <f t="shared" si="83"/>
        <v>0.21115142165624159</v>
      </c>
      <c r="M1083" s="30">
        <f t="shared" si="84"/>
        <v>2.1564735019227205E-2</v>
      </c>
    </row>
    <row r="1084" spans="7:13" x14ac:dyDescent="0.3">
      <c r="G1084" s="43">
        <v>45033</v>
      </c>
      <c r="H1084" s="99">
        <v>21.270499999999998</v>
      </c>
      <c r="I1084" s="97">
        <f t="shared" si="80"/>
        <v>20.894939059458515</v>
      </c>
      <c r="J1084" s="1">
        <f t="shared" si="81"/>
        <v>0.37556094054148303</v>
      </c>
      <c r="K1084" s="1">
        <f t="shared" si="82"/>
        <v>0.37556094054148303</v>
      </c>
      <c r="L1084" s="1">
        <f t="shared" si="83"/>
        <v>0.14104602006040334</v>
      </c>
      <c r="M1084" s="30">
        <f t="shared" si="84"/>
        <v>1.7656422770573475E-2</v>
      </c>
    </row>
    <row r="1085" spans="7:13" x14ac:dyDescent="0.3">
      <c r="G1085" s="43">
        <v>45034</v>
      </c>
      <c r="H1085" s="99">
        <v>21.5928</v>
      </c>
      <c r="I1085" s="97">
        <f t="shared" si="80"/>
        <v>20.932495153512665</v>
      </c>
      <c r="J1085" s="1">
        <f t="shared" si="81"/>
        <v>0.66030484648733534</v>
      </c>
      <c r="K1085" s="1">
        <f t="shared" si="82"/>
        <v>0.66030484648733534</v>
      </c>
      <c r="L1085" s="1">
        <f t="shared" si="83"/>
        <v>0.43600249029466348</v>
      </c>
      <c r="M1085" s="30">
        <f t="shared" si="84"/>
        <v>3.057986210622686E-2</v>
      </c>
    </row>
    <row r="1086" spans="7:13" x14ac:dyDescent="0.3">
      <c r="G1086" s="43">
        <v>45035</v>
      </c>
      <c r="H1086" s="99">
        <v>21.6876</v>
      </c>
      <c r="I1086" s="97">
        <f t="shared" si="80"/>
        <v>20.998525638161397</v>
      </c>
      <c r="J1086" s="1">
        <f t="shared" si="81"/>
        <v>0.68907436183860327</v>
      </c>
      <c r="K1086" s="1">
        <f t="shared" si="82"/>
        <v>0.68907436183860327</v>
      </c>
      <c r="L1086" s="1">
        <f t="shared" si="83"/>
        <v>0.47482347614327836</v>
      </c>
      <c r="M1086" s="30">
        <f t="shared" si="84"/>
        <v>3.1772734734991571E-2</v>
      </c>
    </row>
    <row r="1087" spans="7:13" x14ac:dyDescent="0.3">
      <c r="G1087" s="43">
        <v>45036</v>
      </c>
      <c r="H1087" s="99">
        <v>21.4696</v>
      </c>
      <c r="I1087" s="97">
        <f t="shared" si="80"/>
        <v>21.067433074345256</v>
      </c>
      <c r="J1087" s="1">
        <f t="shared" si="81"/>
        <v>0.40216692565474332</v>
      </c>
      <c r="K1087" s="1">
        <f t="shared" si="82"/>
        <v>0.40216692565474332</v>
      </c>
      <c r="L1087" s="1">
        <f t="shared" si="83"/>
        <v>0.16173823609058785</v>
      </c>
      <c r="M1087" s="30">
        <f t="shared" si="84"/>
        <v>1.8731924472498013E-2</v>
      </c>
    </row>
    <row r="1088" spans="7:13" x14ac:dyDescent="0.3">
      <c r="G1088" s="43">
        <v>45037</v>
      </c>
      <c r="H1088" s="99">
        <v>21.6876</v>
      </c>
      <c r="I1088" s="97">
        <f t="shared" si="80"/>
        <v>21.107649766910733</v>
      </c>
      <c r="J1088" s="1">
        <f t="shared" si="81"/>
        <v>0.57995023308926719</v>
      </c>
      <c r="K1088" s="1">
        <f t="shared" si="82"/>
        <v>0.57995023308926719</v>
      </c>
      <c r="L1088" s="1">
        <f t="shared" si="83"/>
        <v>0.33634227286029533</v>
      </c>
      <c r="M1088" s="30">
        <f t="shared" si="84"/>
        <v>2.6741097820379717E-2</v>
      </c>
    </row>
    <row r="1089" spans="7:13" x14ac:dyDescent="0.3">
      <c r="G1089" s="43">
        <v>45040</v>
      </c>
      <c r="H1089" s="99">
        <v>21.7255</v>
      </c>
      <c r="I1089" s="97">
        <f t="shared" si="80"/>
        <v>21.165644790219659</v>
      </c>
      <c r="J1089" s="1">
        <f t="shared" si="81"/>
        <v>0.55985520978034131</v>
      </c>
      <c r="K1089" s="1">
        <f t="shared" si="82"/>
        <v>0.55985520978034131</v>
      </c>
      <c r="L1089" s="1">
        <f t="shared" si="83"/>
        <v>0.31343785591818996</v>
      </c>
      <c r="M1089" s="30">
        <f t="shared" si="84"/>
        <v>2.5769497124592821E-2</v>
      </c>
    </row>
    <row r="1090" spans="7:13" x14ac:dyDescent="0.3">
      <c r="G1090" s="43">
        <v>45041</v>
      </c>
      <c r="H1090" s="99">
        <v>21.147300000000001</v>
      </c>
      <c r="I1090" s="97">
        <f t="shared" si="80"/>
        <v>21.221630311197696</v>
      </c>
      <c r="J1090" s="1">
        <f t="shared" si="81"/>
        <v>-7.4330311197694954E-2</v>
      </c>
      <c r="K1090" s="1">
        <f t="shared" si="82"/>
        <v>7.4330311197694954E-2</v>
      </c>
      <c r="L1090" s="1">
        <f t="shared" si="83"/>
        <v>5.5249951627461755E-3</v>
      </c>
      <c r="M1090" s="30">
        <f t="shared" si="84"/>
        <v>3.5148842262461379E-3</v>
      </c>
    </row>
    <row r="1091" spans="7:13" x14ac:dyDescent="0.3">
      <c r="G1091" s="43">
        <v>45042</v>
      </c>
      <c r="H1091" s="99">
        <v>21.099900000000002</v>
      </c>
      <c r="I1091" s="97">
        <f t="shared" si="80"/>
        <v>21.214197280077929</v>
      </c>
      <c r="J1091" s="1">
        <f t="shared" si="81"/>
        <v>-0.11429728007792761</v>
      </c>
      <c r="K1091" s="1">
        <f t="shared" si="82"/>
        <v>0.11429728007792761</v>
      </c>
      <c r="L1091" s="1">
        <f t="shared" si="83"/>
        <v>1.3063868233212228E-2</v>
      </c>
      <c r="M1091" s="30">
        <f t="shared" si="84"/>
        <v>5.4169583779035734E-3</v>
      </c>
    </row>
    <row r="1092" spans="7:13" x14ac:dyDescent="0.3">
      <c r="G1092" s="43">
        <v>45043</v>
      </c>
      <c r="H1092" s="99">
        <v>21.934100000000001</v>
      </c>
      <c r="I1092" s="97">
        <f t="shared" si="80"/>
        <v>21.202767552070135</v>
      </c>
      <c r="J1092" s="1">
        <f t="shared" si="81"/>
        <v>0.73133244792986574</v>
      </c>
      <c r="K1092" s="1">
        <f t="shared" si="82"/>
        <v>0.73133244792986574</v>
      </c>
      <c r="L1092" s="1">
        <f t="shared" si="83"/>
        <v>0.53484714939508982</v>
      </c>
      <c r="M1092" s="30">
        <f t="shared" si="84"/>
        <v>3.3342259218744591E-2</v>
      </c>
    </row>
    <row r="1093" spans="7:13" x14ac:dyDescent="0.3">
      <c r="G1093" s="43">
        <v>45044</v>
      </c>
      <c r="H1093" s="99">
        <v>22.284800000000001</v>
      </c>
      <c r="I1093" s="97">
        <f t="shared" si="80"/>
        <v>21.275900796863123</v>
      </c>
      <c r="J1093" s="1">
        <f t="shared" si="81"/>
        <v>1.0088992031368775</v>
      </c>
      <c r="K1093" s="1">
        <f t="shared" si="82"/>
        <v>1.0088992031368775</v>
      </c>
      <c r="L1093" s="1">
        <f t="shared" si="83"/>
        <v>1.0178776020902265</v>
      </c>
      <c r="M1093" s="30">
        <f t="shared" si="84"/>
        <v>4.5272975442313929E-2</v>
      </c>
    </row>
    <row r="1094" spans="7:13" x14ac:dyDescent="0.3">
      <c r="G1094" s="43">
        <v>45047</v>
      </c>
      <c r="H1094" s="99">
        <v>21.573899999999998</v>
      </c>
      <c r="I1094" s="97">
        <f t="shared" ref="I1094:I1157" si="85">alpha*H1093+(1-alpha)*I1093</f>
        <v>21.376790717176814</v>
      </c>
      <c r="J1094" s="1">
        <f t="shared" ref="J1094:J1157" si="86">H1094-I1094</f>
        <v>0.19710928282318463</v>
      </c>
      <c r="K1094" s="1">
        <f t="shared" ref="K1094:K1157" si="87">ABS(J1094)</f>
        <v>0.19710928282318463</v>
      </c>
      <c r="L1094" s="1">
        <f t="shared" ref="L1094:L1157" si="88">J1094^2</f>
        <v>3.8852069375070186E-2</v>
      </c>
      <c r="M1094" s="30">
        <f t="shared" ref="M1094:M1157" si="89">K1094/H1094</f>
        <v>9.136469661173206E-3</v>
      </c>
    </row>
    <row r="1095" spans="7:13" x14ac:dyDescent="0.3">
      <c r="G1095" s="43">
        <v>45048</v>
      </c>
      <c r="H1095" s="99">
        <v>20.654399999999999</v>
      </c>
      <c r="I1095" s="97">
        <f t="shared" si="85"/>
        <v>21.396501645459132</v>
      </c>
      <c r="J1095" s="1">
        <f t="shared" si="86"/>
        <v>-0.74210164545913315</v>
      </c>
      <c r="K1095" s="1">
        <f t="shared" si="87"/>
        <v>0.74210164545913315</v>
      </c>
      <c r="L1095" s="1">
        <f t="shared" si="88"/>
        <v>0.55071485219315297</v>
      </c>
      <c r="M1095" s="30">
        <f t="shared" si="89"/>
        <v>3.5929470014095459E-2</v>
      </c>
    </row>
    <row r="1096" spans="7:13" x14ac:dyDescent="0.3">
      <c r="G1096" s="43">
        <v>45049</v>
      </c>
      <c r="H1096" s="99">
        <v>20.806100000000001</v>
      </c>
      <c r="I1096" s="97">
        <f t="shared" si="85"/>
        <v>21.322291480913218</v>
      </c>
      <c r="J1096" s="1">
        <f t="shared" si="86"/>
        <v>-0.51619148091321776</v>
      </c>
      <c r="K1096" s="1">
        <f t="shared" si="87"/>
        <v>0.51619148091321776</v>
      </c>
      <c r="L1096" s="1">
        <f t="shared" si="88"/>
        <v>0.26645364496738083</v>
      </c>
      <c r="M1096" s="30">
        <f t="shared" si="89"/>
        <v>2.4809622222003055E-2</v>
      </c>
    </row>
    <row r="1097" spans="7:13" x14ac:dyDescent="0.3">
      <c r="G1097" s="43">
        <v>45050</v>
      </c>
      <c r="H1097" s="99">
        <v>19.886600000000001</v>
      </c>
      <c r="I1097" s="97">
        <f t="shared" si="85"/>
        <v>21.270672332821896</v>
      </c>
      <c r="J1097" s="1">
        <f t="shared" si="86"/>
        <v>-1.3840723328218942</v>
      </c>
      <c r="K1097" s="1">
        <f t="shared" si="87"/>
        <v>1.3840723328218942</v>
      </c>
      <c r="L1097" s="1">
        <f t="shared" si="88"/>
        <v>1.9156562224830405</v>
      </c>
      <c r="M1097" s="30">
        <f t="shared" si="89"/>
        <v>6.9598238654264385E-2</v>
      </c>
    </row>
    <row r="1098" spans="7:13" x14ac:dyDescent="0.3">
      <c r="G1098" s="43">
        <v>45051</v>
      </c>
      <c r="H1098" s="99">
        <v>20.967199999999998</v>
      </c>
      <c r="I1098" s="97">
        <f t="shared" si="85"/>
        <v>21.132265099539705</v>
      </c>
      <c r="J1098" s="1">
        <f t="shared" si="86"/>
        <v>-0.16506509953970649</v>
      </c>
      <c r="K1098" s="1">
        <f t="shared" si="87"/>
        <v>0.16506509953970649</v>
      </c>
      <c r="L1098" s="1">
        <f t="shared" si="88"/>
        <v>2.7246487086053213E-2</v>
      </c>
      <c r="M1098" s="30">
        <f t="shared" si="89"/>
        <v>7.8725389913630109E-3</v>
      </c>
    </row>
    <row r="1099" spans="7:13" x14ac:dyDescent="0.3">
      <c r="G1099" s="43">
        <v>45054</v>
      </c>
      <c r="H1099" s="99">
        <v>21.052499999999998</v>
      </c>
      <c r="I1099" s="97">
        <f t="shared" si="85"/>
        <v>21.115758589585734</v>
      </c>
      <c r="J1099" s="1">
        <f t="shared" si="86"/>
        <v>-6.3258589585736047E-2</v>
      </c>
      <c r="K1099" s="1">
        <f t="shared" si="87"/>
        <v>6.3258589585736047E-2</v>
      </c>
      <c r="L1099" s="1">
        <f t="shared" si="88"/>
        <v>4.0016491563765934E-3</v>
      </c>
      <c r="M1099" s="30">
        <f t="shared" si="89"/>
        <v>3.0048017853336207E-3</v>
      </c>
    </row>
    <row r="1100" spans="7:13" x14ac:dyDescent="0.3">
      <c r="G1100" s="43">
        <v>45055</v>
      </c>
      <c r="H1100" s="99">
        <v>20.863</v>
      </c>
      <c r="I1100" s="97">
        <f t="shared" si="85"/>
        <v>21.109432730627162</v>
      </c>
      <c r="J1100" s="1">
        <f t="shared" si="86"/>
        <v>-0.24643273062716275</v>
      </c>
      <c r="K1100" s="1">
        <f t="shared" si="87"/>
        <v>0.24643273062716275</v>
      </c>
      <c r="L1100" s="1">
        <f t="shared" si="88"/>
        <v>6.0729090724359759E-2</v>
      </c>
      <c r="M1100" s="30">
        <f t="shared" si="89"/>
        <v>1.1811950852090436E-2</v>
      </c>
    </row>
    <row r="1101" spans="7:13" x14ac:dyDescent="0.3">
      <c r="G1101" s="43">
        <v>45056</v>
      </c>
      <c r="H1101" s="99">
        <v>20.275300000000001</v>
      </c>
      <c r="I1101" s="97">
        <f t="shared" si="85"/>
        <v>21.084789457564447</v>
      </c>
      <c r="J1101" s="1">
        <f t="shared" si="86"/>
        <v>-0.80948945756444601</v>
      </c>
      <c r="K1101" s="1">
        <f t="shared" si="87"/>
        <v>0.80948945756444601</v>
      </c>
      <c r="L1101" s="1">
        <f t="shared" si="88"/>
        <v>0.65527318190798101</v>
      </c>
      <c r="M1101" s="30">
        <f t="shared" si="89"/>
        <v>3.9924906539703285E-2</v>
      </c>
    </row>
    <row r="1102" spans="7:13" x14ac:dyDescent="0.3">
      <c r="G1102" s="43">
        <v>45057</v>
      </c>
      <c r="H1102" s="99">
        <v>20.370100000000001</v>
      </c>
      <c r="I1102" s="97">
        <f t="shared" si="85"/>
        <v>21.003840511808001</v>
      </c>
      <c r="J1102" s="1">
        <f t="shared" si="86"/>
        <v>-0.63374051180799995</v>
      </c>
      <c r="K1102" s="1">
        <f t="shared" si="87"/>
        <v>0.63374051180799995</v>
      </c>
      <c r="L1102" s="1">
        <f t="shared" si="88"/>
        <v>0.40162703630666574</v>
      </c>
      <c r="M1102" s="30">
        <f t="shared" si="89"/>
        <v>3.111131078433586E-2</v>
      </c>
    </row>
    <row r="1103" spans="7:13" x14ac:dyDescent="0.3">
      <c r="G1103" s="43">
        <v>45058</v>
      </c>
      <c r="H1103" s="99">
        <v>20.180499999999999</v>
      </c>
      <c r="I1103" s="97">
        <f t="shared" si="85"/>
        <v>20.940466460627199</v>
      </c>
      <c r="J1103" s="1">
        <f t="shared" si="86"/>
        <v>-0.75996646062720075</v>
      </c>
      <c r="K1103" s="1">
        <f t="shared" si="87"/>
        <v>0.75996646062720075</v>
      </c>
      <c r="L1103" s="1">
        <f t="shared" si="88"/>
        <v>0.57754902127823471</v>
      </c>
      <c r="M1103" s="30">
        <f t="shared" si="89"/>
        <v>3.7658455470736645E-2</v>
      </c>
    </row>
    <row r="1104" spans="7:13" x14ac:dyDescent="0.3">
      <c r="G1104" s="43">
        <v>45061</v>
      </c>
      <c r="H1104" s="99">
        <v>20.531199999999998</v>
      </c>
      <c r="I1104" s="97">
        <f t="shared" si="85"/>
        <v>20.86446981456448</v>
      </c>
      <c r="J1104" s="1">
        <f t="shared" si="86"/>
        <v>-0.33326981456448124</v>
      </c>
      <c r="K1104" s="1">
        <f t="shared" si="87"/>
        <v>0.33326981456448124</v>
      </c>
      <c r="L1104" s="1">
        <f t="shared" si="88"/>
        <v>0.1110687692998437</v>
      </c>
      <c r="M1104" s="30">
        <f t="shared" si="89"/>
        <v>1.6232359266116023E-2</v>
      </c>
    </row>
    <row r="1105" spans="7:13" x14ac:dyDescent="0.3">
      <c r="G1105" s="43">
        <v>45062</v>
      </c>
      <c r="H1105" s="99">
        <v>19.526399999999999</v>
      </c>
      <c r="I1105" s="97">
        <f t="shared" si="85"/>
        <v>20.831142833108032</v>
      </c>
      <c r="J1105" s="1">
        <f t="shared" si="86"/>
        <v>-1.3047428331080333</v>
      </c>
      <c r="K1105" s="1">
        <f t="shared" si="87"/>
        <v>1.3047428331080333</v>
      </c>
      <c r="L1105" s="1">
        <f t="shared" si="88"/>
        <v>1.7023538605467772</v>
      </c>
      <c r="M1105" s="30">
        <f t="shared" si="89"/>
        <v>6.6819425654909934E-2</v>
      </c>
    </row>
    <row r="1106" spans="7:13" x14ac:dyDescent="0.3">
      <c r="G1106" s="43">
        <v>45063</v>
      </c>
      <c r="H1106" s="99">
        <v>19.6023</v>
      </c>
      <c r="I1106" s="97">
        <f t="shared" si="85"/>
        <v>20.700668549797228</v>
      </c>
      <c r="J1106" s="1">
        <f t="shared" si="86"/>
        <v>-1.0983685497972289</v>
      </c>
      <c r="K1106" s="1">
        <f t="shared" si="87"/>
        <v>1.0983685497972289</v>
      </c>
      <c r="L1106" s="1">
        <f t="shared" si="88"/>
        <v>1.2064134711836676</v>
      </c>
      <c r="M1106" s="30">
        <f t="shared" si="89"/>
        <v>5.6032636465987606E-2</v>
      </c>
    </row>
    <row r="1107" spans="7:13" x14ac:dyDescent="0.3">
      <c r="G1107" s="43">
        <v>45064</v>
      </c>
      <c r="H1107" s="99">
        <v>19.6876</v>
      </c>
      <c r="I1107" s="97">
        <f t="shared" si="85"/>
        <v>20.590831694817506</v>
      </c>
      <c r="J1107" s="1">
        <f t="shared" si="86"/>
        <v>-0.90323169481750654</v>
      </c>
      <c r="K1107" s="1">
        <f t="shared" si="87"/>
        <v>0.90323169481750654</v>
      </c>
      <c r="L1107" s="1">
        <f t="shared" si="88"/>
        <v>0.81582749452290526</v>
      </c>
      <c r="M1107" s="30">
        <f t="shared" si="89"/>
        <v>4.5878202260179329E-2</v>
      </c>
    </row>
    <row r="1108" spans="7:13" x14ac:dyDescent="0.3">
      <c r="G1108" s="43">
        <v>45065</v>
      </c>
      <c r="H1108" s="99">
        <v>18.0762</v>
      </c>
      <c r="I1108" s="97">
        <f t="shared" si="85"/>
        <v>20.500508525335757</v>
      </c>
      <c r="J1108" s="1">
        <f t="shared" si="86"/>
        <v>-2.424308525335757</v>
      </c>
      <c r="K1108" s="1">
        <f t="shared" si="87"/>
        <v>2.424308525335757</v>
      </c>
      <c r="L1108" s="1">
        <f t="shared" si="88"/>
        <v>5.8772718260156331</v>
      </c>
      <c r="M1108" s="30">
        <f t="shared" si="89"/>
        <v>0.13411604902223681</v>
      </c>
    </row>
    <row r="1109" spans="7:13" x14ac:dyDescent="0.3">
      <c r="G1109" s="43">
        <v>45068</v>
      </c>
      <c r="H1109" s="99">
        <v>18.540600000000001</v>
      </c>
      <c r="I1109" s="97">
        <f t="shared" si="85"/>
        <v>20.25807767280218</v>
      </c>
      <c r="J1109" s="1">
        <f t="shared" si="86"/>
        <v>-1.717477672802179</v>
      </c>
      <c r="K1109" s="1">
        <f t="shared" si="87"/>
        <v>1.717477672802179</v>
      </c>
      <c r="L1109" s="1">
        <f t="shared" si="88"/>
        <v>2.9497295565739887</v>
      </c>
      <c r="M1109" s="30">
        <f t="shared" si="89"/>
        <v>9.2633338338682619E-2</v>
      </c>
    </row>
    <row r="1110" spans="7:13" x14ac:dyDescent="0.3">
      <c r="G1110" s="43">
        <v>45069</v>
      </c>
      <c r="H1110" s="99">
        <v>17.981400000000001</v>
      </c>
      <c r="I1110" s="97">
        <f t="shared" si="85"/>
        <v>20.086329905521964</v>
      </c>
      <c r="J1110" s="1">
        <f t="shared" si="86"/>
        <v>-2.1049299055219635</v>
      </c>
      <c r="K1110" s="1">
        <f t="shared" si="87"/>
        <v>2.1049299055219635</v>
      </c>
      <c r="L1110" s="1">
        <f t="shared" si="88"/>
        <v>4.4307299071607016</v>
      </c>
      <c r="M1110" s="30">
        <f t="shared" si="89"/>
        <v>0.11706151387110922</v>
      </c>
    </row>
    <row r="1111" spans="7:13" x14ac:dyDescent="0.3">
      <c r="G1111" s="43">
        <v>45070</v>
      </c>
      <c r="H1111" s="99">
        <v>17.393699999999999</v>
      </c>
      <c r="I1111" s="97">
        <f t="shared" si="85"/>
        <v>19.875836914969767</v>
      </c>
      <c r="J1111" s="1">
        <f t="shared" si="86"/>
        <v>-2.4821369149697681</v>
      </c>
      <c r="K1111" s="1">
        <f t="shared" si="87"/>
        <v>2.4821369149697681</v>
      </c>
      <c r="L1111" s="1">
        <f t="shared" si="88"/>
        <v>6.1610036646556381</v>
      </c>
      <c r="M1111" s="30">
        <f t="shared" si="89"/>
        <v>0.14270321524286197</v>
      </c>
    </row>
    <row r="1112" spans="7:13" x14ac:dyDescent="0.3">
      <c r="G1112" s="43">
        <v>45071</v>
      </c>
      <c r="H1112" s="99">
        <v>16.540600000000001</v>
      </c>
      <c r="I1112" s="97">
        <f t="shared" si="85"/>
        <v>19.627623223472792</v>
      </c>
      <c r="J1112" s="1">
        <f t="shared" si="86"/>
        <v>-3.0870232234727908</v>
      </c>
      <c r="K1112" s="1">
        <f t="shared" si="87"/>
        <v>3.0870232234727908</v>
      </c>
      <c r="L1112" s="1">
        <f t="shared" si="88"/>
        <v>9.5297123822603407</v>
      </c>
      <c r="M1112" s="30">
        <f t="shared" si="89"/>
        <v>0.1866330860714116</v>
      </c>
    </row>
    <row r="1113" spans="7:13" x14ac:dyDescent="0.3">
      <c r="G1113" s="43">
        <v>45072</v>
      </c>
      <c r="H1113" s="99">
        <v>17.109300000000001</v>
      </c>
      <c r="I1113" s="97">
        <f t="shared" si="85"/>
        <v>19.318920901125516</v>
      </c>
      <c r="J1113" s="1">
        <f t="shared" si="86"/>
        <v>-2.2096209011255148</v>
      </c>
      <c r="K1113" s="1">
        <f t="shared" si="87"/>
        <v>2.2096209011255148</v>
      </c>
      <c r="L1113" s="1">
        <f t="shared" si="88"/>
        <v>4.8824245266907322</v>
      </c>
      <c r="M1113" s="30">
        <f t="shared" si="89"/>
        <v>0.12914735851995784</v>
      </c>
    </row>
    <row r="1114" spans="7:13" x14ac:dyDescent="0.3">
      <c r="G1114" s="43">
        <v>45076</v>
      </c>
      <c r="H1114" s="99">
        <v>16.663799999999998</v>
      </c>
      <c r="I1114" s="97">
        <f t="shared" si="85"/>
        <v>19.097958811012965</v>
      </c>
      <c r="J1114" s="1">
        <f t="shared" si="86"/>
        <v>-2.434158811012967</v>
      </c>
      <c r="K1114" s="1">
        <f t="shared" si="87"/>
        <v>2.434158811012967</v>
      </c>
      <c r="L1114" s="1">
        <f t="shared" si="88"/>
        <v>5.9251291172320615</v>
      </c>
      <c r="M1114" s="30">
        <f t="shared" si="89"/>
        <v>0.14607465350118023</v>
      </c>
    </row>
    <row r="1115" spans="7:13" x14ac:dyDescent="0.3">
      <c r="G1115" s="43">
        <v>45077</v>
      </c>
      <c r="H1115" s="99">
        <v>16.322600000000001</v>
      </c>
      <c r="I1115" s="97">
        <f t="shared" si="85"/>
        <v>18.85454292991167</v>
      </c>
      <c r="J1115" s="1">
        <f t="shared" si="86"/>
        <v>-2.5319429299116685</v>
      </c>
      <c r="K1115" s="1">
        <f t="shared" si="87"/>
        <v>2.5319429299116685</v>
      </c>
      <c r="L1115" s="1">
        <f t="shared" si="88"/>
        <v>6.4107350003296837</v>
      </c>
      <c r="M1115" s="30">
        <f t="shared" si="89"/>
        <v>0.15511884932006348</v>
      </c>
    </row>
    <row r="1116" spans="7:13" x14ac:dyDescent="0.3">
      <c r="G1116" s="43">
        <v>45078</v>
      </c>
      <c r="H1116" s="99">
        <v>16.132999999999999</v>
      </c>
      <c r="I1116" s="97">
        <f t="shared" si="85"/>
        <v>18.601348636920502</v>
      </c>
      <c r="J1116" s="1">
        <f t="shared" si="86"/>
        <v>-2.4683486369205028</v>
      </c>
      <c r="K1116" s="1">
        <f t="shared" si="87"/>
        <v>2.4683486369205028</v>
      </c>
      <c r="L1116" s="1">
        <f t="shared" si="88"/>
        <v>6.0927449933873037</v>
      </c>
      <c r="M1116" s="30">
        <f t="shared" si="89"/>
        <v>0.1529999774946075</v>
      </c>
    </row>
    <row r="1117" spans="7:13" x14ac:dyDescent="0.3">
      <c r="G1117" s="43">
        <v>45079</v>
      </c>
      <c r="H1117" s="99">
        <v>17.175699999999999</v>
      </c>
      <c r="I1117" s="97">
        <f t="shared" si="85"/>
        <v>18.354513773228451</v>
      </c>
      <c r="J1117" s="1">
        <f t="shared" si="86"/>
        <v>-1.1788137732284518</v>
      </c>
      <c r="K1117" s="1">
        <f t="shared" si="87"/>
        <v>1.1788137732284518</v>
      </c>
      <c r="L1117" s="1">
        <f t="shared" si="88"/>
        <v>1.3896019119530998</v>
      </c>
      <c r="M1117" s="30">
        <f t="shared" si="89"/>
        <v>6.8632648056757617E-2</v>
      </c>
    </row>
    <row r="1118" spans="7:13" x14ac:dyDescent="0.3">
      <c r="G1118" s="43">
        <v>45082</v>
      </c>
      <c r="H1118" s="99">
        <v>16.9861</v>
      </c>
      <c r="I1118" s="97">
        <f t="shared" si="85"/>
        <v>18.236632395905605</v>
      </c>
      <c r="J1118" s="1">
        <f t="shared" si="86"/>
        <v>-1.2505323959056049</v>
      </c>
      <c r="K1118" s="1">
        <f t="shared" si="87"/>
        <v>1.2505323959056049</v>
      </c>
      <c r="L1118" s="1">
        <f t="shared" si="88"/>
        <v>1.5638312732094126</v>
      </c>
      <c r="M1118" s="30">
        <f t="shared" si="89"/>
        <v>7.3620925103796919E-2</v>
      </c>
    </row>
    <row r="1119" spans="7:13" x14ac:dyDescent="0.3">
      <c r="G1119" s="43">
        <v>45083</v>
      </c>
      <c r="H1119" s="99">
        <v>18.095099999999999</v>
      </c>
      <c r="I1119" s="97">
        <f t="shared" si="85"/>
        <v>18.111579156315045</v>
      </c>
      <c r="J1119" s="1">
        <f t="shared" si="86"/>
        <v>-1.6479156315046595E-2</v>
      </c>
      <c r="K1119" s="1">
        <f t="shared" si="87"/>
        <v>1.6479156315046595E-2</v>
      </c>
      <c r="L1119" s="1">
        <f t="shared" si="88"/>
        <v>2.7156259285574007E-4</v>
      </c>
      <c r="M1119" s="30">
        <f t="shared" si="89"/>
        <v>9.106971674678005E-4</v>
      </c>
    </row>
    <row r="1120" spans="7:13" x14ac:dyDescent="0.3">
      <c r="G1120" s="43">
        <v>45084</v>
      </c>
      <c r="H1120" s="99">
        <v>18.569099999999999</v>
      </c>
      <c r="I1120" s="97">
        <f t="shared" si="85"/>
        <v>18.10993124068354</v>
      </c>
      <c r="J1120" s="1">
        <f t="shared" si="86"/>
        <v>0.45916875931645862</v>
      </c>
      <c r="K1120" s="1">
        <f t="shared" si="87"/>
        <v>0.45916875931645862</v>
      </c>
      <c r="L1120" s="1">
        <f t="shared" si="88"/>
        <v>0.2108359495322159</v>
      </c>
      <c r="M1120" s="30">
        <f t="shared" si="89"/>
        <v>2.4727572112620357E-2</v>
      </c>
    </row>
    <row r="1121" spans="7:13" x14ac:dyDescent="0.3">
      <c r="G1121" s="43">
        <v>45085</v>
      </c>
      <c r="H1121" s="99">
        <v>18.588000000000001</v>
      </c>
      <c r="I1121" s="97">
        <f t="shared" si="85"/>
        <v>18.155848116615186</v>
      </c>
      <c r="J1121" s="1">
        <f t="shared" si="86"/>
        <v>0.43215188338481525</v>
      </c>
      <c r="K1121" s="1">
        <f t="shared" si="87"/>
        <v>0.43215188338481525</v>
      </c>
      <c r="L1121" s="1">
        <f t="shared" si="88"/>
        <v>0.18675525031304296</v>
      </c>
      <c r="M1121" s="30">
        <f t="shared" si="89"/>
        <v>2.3248971561481344E-2</v>
      </c>
    </row>
    <row r="1122" spans="7:13" x14ac:dyDescent="0.3">
      <c r="G1122" s="43">
        <v>45086</v>
      </c>
      <c r="H1122" s="99">
        <v>18.395499999999998</v>
      </c>
      <c r="I1122" s="97">
        <f t="shared" si="85"/>
        <v>18.199063304953665</v>
      </c>
      <c r="J1122" s="1">
        <f t="shared" si="86"/>
        <v>0.19643669504633365</v>
      </c>
      <c r="K1122" s="1">
        <f t="shared" si="87"/>
        <v>0.19643669504633365</v>
      </c>
      <c r="L1122" s="1">
        <f t="shared" si="88"/>
        <v>3.8587375160726287E-2</v>
      </c>
      <c r="M1122" s="30">
        <f t="shared" si="89"/>
        <v>1.0678518933779113E-2</v>
      </c>
    </row>
    <row r="1123" spans="7:13" x14ac:dyDescent="0.3">
      <c r="G1123" s="43">
        <v>45089</v>
      </c>
      <c r="H1123" s="99">
        <v>18.4148</v>
      </c>
      <c r="I1123" s="97">
        <f t="shared" si="85"/>
        <v>18.218706974458296</v>
      </c>
      <c r="J1123" s="1">
        <f t="shared" si="86"/>
        <v>0.19609302554170327</v>
      </c>
      <c r="K1123" s="1">
        <f t="shared" si="87"/>
        <v>0.19609302554170327</v>
      </c>
      <c r="L1123" s="1">
        <f t="shared" si="88"/>
        <v>3.8452474666099093E-2</v>
      </c>
      <c r="M1123" s="30">
        <f t="shared" si="89"/>
        <v>1.0648664418929516E-2</v>
      </c>
    </row>
    <row r="1124" spans="7:13" x14ac:dyDescent="0.3">
      <c r="G1124" s="43">
        <v>45090</v>
      </c>
      <c r="H1124" s="99">
        <v>18.3474</v>
      </c>
      <c r="I1124" s="97">
        <f t="shared" si="85"/>
        <v>18.238316277012469</v>
      </c>
      <c r="J1124" s="1">
        <f t="shared" si="86"/>
        <v>0.10908372298753122</v>
      </c>
      <c r="K1124" s="1">
        <f t="shared" si="87"/>
        <v>0.10908372298753122</v>
      </c>
      <c r="L1124" s="1">
        <f t="shared" si="88"/>
        <v>1.1899258620820446E-2</v>
      </c>
      <c r="M1124" s="30">
        <f t="shared" si="89"/>
        <v>5.9454594649667649E-3</v>
      </c>
    </row>
    <row r="1125" spans="7:13" x14ac:dyDescent="0.3">
      <c r="G1125" s="43">
        <v>45091</v>
      </c>
      <c r="H1125" s="99">
        <v>18.549499999999998</v>
      </c>
      <c r="I1125" s="97">
        <f t="shared" si="85"/>
        <v>18.249224649311223</v>
      </c>
      <c r="J1125" s="1">
        <f t="shared" si="86"/>
        <v>0.30027535068877498</v>
      </c>
      <c r="K1125" s="1">
        <f t="shared" si="87"/>
        <v>0.30027535068877498</v>
      </c>
      <c r="L1125" s="1">
        <f t="shared" si="88"/>
        <v>9.0165286231266795E-2</v>
      </c>
      <c r="M1125" s="30">
        <f t="shared" si="89"/>
        <v>1.618778676992776E-2</v>
      </c>
    </row>
    <row r="1126" spans="7:13" x14ac:dyDescent="0.3">
      <c r="G1126" s="43">
        <v>45092</v>
      </c>
      <c r="H1126" s="99">
        <v>18.6265</v>
      </c>
      <c r="I1126" s="97">
        <f t="shared" si="85"/>
        <v>18.279252184380102</v>
      </c>
      <c r="J1126" s="1">
        <f t="shared" si="86"/>
        <v>0.34724781561989815</v>
      </c>
      <c r="K1126" s="1">
        <f t="shared" si="87"/>
        <v>0.34724781561989815</v>
      </c>
      <c r="L1126" s="1">
        <f t="shared" si="88"/>
        <v>0.12058104545279077</v>
      </c>
      <c r="M1126" s="30">
        <f t="shared" si="89"/>
        <v>1.8642676596241813E-2</v>
      </c>
    </row>
    <row r="1127" spans="7:13" x14ac:dyDescent="0.3">
      <c r="G1127" s="43">
        <v>45093</v>
      </c>
      <c r="H1127" s="99">
        <v>18.7806</v>
      </c>
      <c r="I1127" s="97">
        <f t="shared" si="85"/>
        <v>18.313976965942089</v>
      </c>
      <c r="J1127" s="1">
        <f t="shared" si="86"/>
        <v>0.4666230340579105</v>
      </c>
      <c r="K1127" s="1">
        <f t="shared" si="87"/>
        <v>0.4666230340579105</v>
      </c>
      <c r="L1127" s="1">
        <f t="shared" si="88"/>
        <v>0.21773705591340992</v>
      </c>
      <c r="M1127" s="30">
        <f t="shared" si="89"/>
        <v>2.4846013123005148E-2</v>
      </c>
    </row>
    <row r="1128" spans="7:13" x14ac:dyDescent="0.3">
      <c r="G1128" s="43">
        <v>45097</v>
      </c>
      <c r="H1128" s="99">
        <v>18.9923</v>
      </c>
      <c r="I1128" s="97">
        <f t="shared" si="85"/>
        <v>18.360639269347882</v>
      </c>
      <c r="J1128" s="1">
        <f t="shared" si="86"/>
        <v>0.63166073065211847</v>
      </c>
      <c r="K1128" s="1">
        <f t="shared" si="87"/>
        <v>0.63166073065211847</v>
      </c>
      <c r="L1128" s="1">
        <f t="shared" si="88"/>
        <v>0.39899527864796819</v>
      </c>
      <c r="M1128" s="30">
        <f t="shared" si="89"/>
        <v>3.3258780171549443E-2</v>
      </c>
    </row>
    <row r="1129" spans="7:13" x14ac:dyDescent="0.3">
      <c r="G1129" s="43">
        <v>45098</v>
      </c>
      <c r="H1129" s="99">
        <v>18.4148</v>
      </c>
      <c r="I1129" s="97">
        <f t="shared" si="85"/>
        <v>18.423805342413093</v>
      </c>
      <c r="J1129" s="1">
        <f t="shared" si="86"/>
        <v>-9.0053424130935866E-3</v>
      </c>
      <c r="K1129" s="1">
        <f t="shared" si="87"/>
        <v>9.0053424130935866E-3</v>
      </c>
      <c r="L1129" s="1">
        <f t="shared" si="88"/>
        <v>8.1096191977062229E-5</v>
      </c>
      <c r="M1129" s="30">
        <f t="shared" si="89"/>
        <v>4.8902743516593102E-4</v>
      </c>
    </row>
    <row r="1130" spans="7:13" x14ac:dyDescent="0.3">
      <c r="G1130" s="43">
        <v>45099</v>
      </c>
      <c r="H1130" s="99">
        <v>18.2319</v>
      </c>
      <c r="I1130" s="97">
        <f t="shared" si="85"/>
        <v>18.422904808171786</v>
      </c>
      <c r="J1130" s="1">
        <f t="shared" si="86"/>
        <v>-0.19100480817178678</v>
      </c>
      <c r="K1130" s="1">
        <f t="shared" si="87"/>
        <v>0.19100480817178678</v>
      </c>
      <c r="L1130" s="1">
        <f t="shared" si="88"/>
        <v>3.6482836744741065E-2</v>
      </c>
      <c r="M1130" s="30">
        <f t="shared" si="89"/>
        <v>1.0476407185854835E-2</v>
      </c>
    </row>
    <row r="1131" spans="7:13" x14ac:dyDescent="0.3">
      <c r="G1131" s="43">
        <v>45100</v>
      </c>
      <c r="H1131" s="99">
        <v>17.548400000000001</v>
      </c>
      <c r="I1131" s="97">
        <f t="shared" si="85"/>
        <v>18.40380432735461</v>
      </c>
      <c r="J1131" s="1">
        <f t="shared" si="86"/>
        <v>-0.85540432735460925</v>
      </c>
      <c r="K1131" s="1">
        <f t="shared" si="87"/>
        <v>0.85540432735460925</v>
      </c>
      <c r="L1131" s="1">
        <f t="shared" si="88"/>
        <v>0.73171656325699153</v>
      </c>
      <c r="M1131" s="30">
        <f t="shared" si="89"/>
        <v>4.8745431341581526E-2</v>
      </c>
    </row>
    <row r="1132" spans="7:13" x14ac:dyDescent="0.3">
      <c r="G1132" s="43">
        <v>45103</v>
      </c>
      <c r="H1132" s="99">
        <v>17.750599999999999</v>
      </c>
      <c r="I1132" s="97">
        <f t="shared" si="85"/>
        <v>18.31826389461915</v>
      </c>
      <c r="J1132" s="1">
        <f t="shared" si="86"/>
        <v>-0.56766389461915168</v>
      </c>
      <c r="K1132" s="1">
        <f t="shared" si="87"/>
        <v>0.56766389461915168</v>
      </c>
      <c r="L1132" s="1">
        <f t="shared" si="88"/>
        <v>0.32224229725418335</v>
      </c>
      <c r="M1132" s="30">
        <f t="shared" si="89"/>
        <v>3.1979983472060193E-2</v>
      </c>
    </row>
    <row r="1133" spans="7:13" x14ac:dyDescent="0.3">
      <c r="G1133" s="43">
        <v>45104</v>
      </c>
      <c r="H1133" s="99">
        <v>18.4148</v>
      </c>
      <c r="I1133" s="97">
        <f t="shared" si="85"/>
        <v>18.261497505157237</v>
      </c>
      <c r="J1133" s="1">
        <f t="shared" si="86"/>
        <v>0.15330249484276237</v>
      </c>
      <c r="K1133" s="1">
        <f t="shared" si="87"/>
        <v>0.15330249484276237</v>
      </c>
      <c r="L1133" s="1">
        <f t="shared" si="88"/>
        <v>2.3501654925015183E-2</v>
      </c>
      <c r="M1133" s="30">
        <f t="shared" si="89"/>
        <v>8.3249611639964801E-3</v>
      </c>
    </row>
    <row r="1134" spans="7:13" x14ac:dyDescent="0.3">
      <c r="G1134" s="43">
        <v>45105</v>
      </c>
      <c r="H1134" s="99">
        <v>18.087499999999999</v>
      </c>
      <c r="I1134" s="97">
        <f t="shared" si="85"/>
        <v>18.276827754641516</v>
      </c>
      <c r="J1134" s="1">
        <f t="shared" si="86"/>
        <v>-0.18932775464151774</v>
      </c>
      <c r="K1134" s="1">
        <f t="shared" si="87"/>
        <v>0.18932775464151774</v>
      </c>
      <c r="L1134" s="1">
        <f t="shared" si="88"/>
        <v>3.5844998677598744E-2</v>
      </c>
      <c r="M1134" s="30">
        <f t="shared" si="89"/>
        <v>1.0467325757651292E-2</v>
      </c>
    </row>
    <row r="1135" spans="7:13" x14ac:dyDescent="0.3">
      <c r="G1135" s="43">
        <v>45106</v>
      </c>
      <c r="H1135" s="99">
        <v>18.482099999999999</v>
      </c>
      <c r="I1135" s="97">
        <f t="shared" si="85"/>
        <v>18.257894979177365</v>
      </c>
      <c r="J1135" s="1">
        <f t="shared" si="86"/>
        <v>0.22420502082263383</v>
      </c>
      <c r="K1135" s="1">
        <f t="shared" si="87"/>
        <v>0.22420502082263383</v>
      </c>
      <c r="L1135" s="1">
        <f t="shared" si="88"/>
        <v>5.0267891362077669E-2</v>
      </c>
      <c r="M1135" s="30">
        <f t="shared" si="89"/>
        <v>1.2130927807047567E-2</v>
      </c>
    </row>
    <row r="1136" spans="7:13" x14ac:dyDescent="0.3">
      <c r="G1136" s="43">
        <v>45107</v>
      </c>
      <c r="H1136" s="99">
        <v>18.376300000000001</v>
      </c>
      <c r="I1136" s="97">
        <f t="shared" si="85"/>
        <v>18.280315481259628</v>
      </c>
      <c r="J1136" s="1">
        <f t="shared" si="86"/>
        <v>9.5984518740372948E-2</v>
      </c>
      <c r="K1136" s="1">
        <f t="shared" si="87"/>
        <v>9.5984518740372948E-2</v>
      </c>
      <c r="L1136" s="1">
        <f t="shared" si="88"/>
        <v>9.2130278378210057E-3</v>
      </c>
      <c r="M1136" s="30">
        <f t="shared" si="89"/>
        <v>5.2232777403706373E-3</v>
      </c>
    </row>
    <row r="1137" spans="7:13" x14ac:dyDescent="0.3">
      <c r="G1137" s="43">
        <v>45110</v>
      </c>
      <c r="H1137" s="99">
        <v>18.424399999999999</v>
      </c>
      <c r="I1137" s="97">
        <f t="shared" si="85"/>
        <v>18.289913933133665</v>
      </c>
      <c r="J1137" s="1">
        <f t="shared" si="86"/>
        <v>0.13448606686633369</v>
      </c>
      <c r="K1137" s="1">
        <f t="shared" si="87"/>
        <v>0.13448606686633369</v>
      </c>
      <c r="L1137" s="1">
        <f t="shared" si="88"/>
        <v>1.8086502181175974E-2</v>
      </c>
      <c r="M1137" s="30">
        <f t="shared" si="89"/>
        <v>7.2993458059059562E-3</v>
      </c>
    </row>
    <row r="1138" spans="7:13" x14ac:dyDescent="0.3">
      <c r="G1138" s="43">
        <v>45112</v>
      </c>
      <c r="H1138" s="99">
        <v>18.2607</v>
      </c>
      <c r="I1138" s="97">
        <f t="shared" si="85"/>
        <v>18.303362539820299</v>
      </c>
      <c r="J1138" s="1">
        <f t="shared" si="86"/>
        <v>-4.2662539820298662E-2</v>
      </c>
      <c r="K1138" s="1">
        <f t="shared" si="87"/>
        <v>4.2662539820298662E-2</v>
      </c>
      <c r="L1138" s="1">
        <f t="shared" si="88"/>
        <v>1.8200923039185691E-3</v>
      </c>
      <c r="M1138" s="30">
        <f t="shared" si="89"/>
        <v>2.3363036367882208E-3</v>
      </c>
    </row>
    <row r="1139" spans="7:13" x14ac:dyDescent="0.3">
      <c r="G1139" s="43">
        <v>45113</v>
      </c>
      <c r="H1139" s="99">
        <v>17.885300000000001</v>
      </c>
      <c r="I1139" s="97">
        <f t="shared" si="85"/>
        <v>18.299096285838271</v>
      </c>
      <c r="J1139" s="1">
        <f t="shared" si="86"/>
        <v>-0.41379628583826999</v>
      </c>
      <c r="K1139" s="1">
        <f t="shared" si="87"/>
        <v>0.41379628583826999</v>
      </c>
      <c r="L1139" s="1">
        <f t="shared" si="88"/>
        <v>0.17122736617354725</v>
      </c>
      <c r="M1139" s="30">
        <f t="shared" si="89"/>
        <v>2.3136110987138598E-2</v>
      </c>
    </row>
    <row r="1140" spans="7:13" x14ac:dyDescent="0.3">
      <c r="G1140" s="43">
        <v>45114</v>
      </c>
      <c r="H1140" s="99">
        <v>17.962299999999999</v>
      </c>
      <c r="I1140" s="97">
        <f t="shared" si="85"/>
        <v>18.257716657254445</v>
      </c>
      <c r="J1140" s="1">
        <f t="shared" si="86"/>
        <v>-0.29541665725444588</v>
      </c>
      <c r="K1140" s="1">
        <f t="shared" si="87"/>
        <v>0.29541665725444588</v>
      </c>
      <c r="L1140" s="1">
        <f t="shared" si="88"/>
        <v>8.7271001383390751E-2</v>
      </c>
      <c r="M1140" s="30">
        <f t="shared" si="89"/>
        <v>1.6446482758580242E-2</v>
      </c>
    </row>
    <row r="1141" spans="7:13" x14ac:dyDescent="0.3">
      <c r="G1141" s="43">
        <v>45117</v>
      </c>
      <c r="H1141" s="99">
        <v>17.914200000000001</v>
      </c>
      <c r="I1141" s="97">
        <f t="shared" si="85"/>
        <v>18.228174991529002</v>
      </c>
      <c r="J1141" s="1">
        <f t="shared" si="86"/>
        <v>-0.3139749915290011</v>
      </c>
      <c r="K1141" s="1">
        <f t="shared" si="87"/>
        <v>0.3139749915290011</v>
      </c>
      <c r="L1141" s="1">
        <f t="shared" si="88"/>
        <v>9.858029530563632E-2</v>
      </c>
      <c r="M1141" s="30">
        <f t="shared" si="89"/>
        <v>1.7526598537975523E-2</v>
      </c>
    </row>
    <row r="1142" spans="7:13" x14ac:dyDescent="0.3">
      <c r="G1142" s="43">
        <v>45118</v>
      </c>
      <c r="H1142" s="99">
        <v>18.549499999999998</v>
      </c>
      <c r="I1142" s="97">
        <f t="shared" si="85"/>
        <v>18.1967774923761</v>
      </c>
      <c r="J1142" s="1">
        <f t="shared" si="86"/>
        <v>0.35272250762389845</v>
      </c>
      <c r="K1142" s="1">
        <f t="shared" si="87"/>
        <v>0.35272250762389845</v>
      </c>
      <c r="L1142" s="1">
        <f t="shared" si="88"/>
        <v>0.1244131673844911</v>
      </c>
      <c r="M1142" s="30">
        <f t="shared" si="89"/>
        <v>1.9015202977109815E-2</v>
      </c>
    </row>
    <row r="1143" spans="7:13" x14ac:dyDescent="0.3">
      <c r="G1143" s="43">
        <v>45119</v>
      </c>
      <c r="H1143" s="99">
        <v>18.799800000000001</v>
      </c>
      <c r="I1143" s="97">
        <f t="shared" si="85"/>
        <v>18.232049743138489</v>
      </c>
      <c r="J1143" s="1">
        <f t="shared" si="86"/>
        <v>0.56775025686151182</v>
      </c>
      <c r="K1143" s="1">
        <f t="shared" si="87"/>
        <v>0.56775025686151182</v>
      </c>
      <c r="L1143" s="1">
        <f t="shared" si="88"/>
        <v>0.32234035416631263</v>
      </c>
      <c r="M1143" s="30">
        <f t="shared" si="89"/>
        <v>3.0199803022452992E-2</v>
      </c>
    </row>
    <row r="1144" spans="7:13" x14ac:dyDescent="0.3">
      <c r="G1144" s="43">
        <v>45120</v>
      </c>
      <c r="H1144" s="99">
        <v>18.896100000000001</v>
      </c>
      <c r="I1144" s="97">
        <f t="shared" si="85"/>
        <v>18.288824768824639</v>
      </c>
      <c r="J1144" s="1">
        <f t="shared" si="86"/>
        <v>0.60727523117536109</v>
      </c>
      <c r="K1144" s="1">
        <f t="shared" si="87"/>
        <v>0.60727523117536109</v>
      </c>
      <c r="L1144" s="1">
        <f t="shared" si="88"/>
        <v>0.36878320639908824</v>
      </c>
      <c r="M1144" s="30">
        <f t="shared" si="89"/>
        <v>3.2137596179918661E-2</v>
      </c>
    </row>
    <row r="1145" spans="7:13" x14ac:dyDescent="0.3">
      <c r="G1145" s="43">
        <v>45121</v>
      </c>
      <c r="H1145" s="99">
        <v>18.4725</v>
      </c>
      <c r="I1145" s="97">
        <f t="shared" si="85"/>
        <v>18.349552291942178</v>
      </c>
      <c r="J1145" s="1">
        <f t="shared" si="86"/>
        <v>0.12294770805782207</v>
      </c>
      <c r="K1145" s="1">
        <f t="shared" si="87"/>
        <v>0.12294770805782207</v>
      </c>
      <c r="L1145" s="1">
        <f t="shared" si="88"/>
        <v>1.5116138916671447E-2</v>
      </c>
      <c r="M1145" s="30">
        <f t="shared" si="89"/>
        <v>6.6557156886085838E-3</v>
      </c>
    </row>
    <row r="1146" spans="7:13" x14ac:dyDescent="0.3">
      <c r="G1146" s="43">
        <v>45124</v>
      </c>
      <c r="H1146" s="99">
        <v>18.395499999999998</v>
      </c>
      <c r="I1146" s="97">
        <f t="shared" si="85"/>
        <v>18.361847062747959</v>
      </c>
      <c r="J1146" s="1">
        <f t="shared" si="86"/>
        <v>3.365293725203955E-2</v>
      </c>
      <c r="K1146" s="1">
        <f t="shared" si="87"/>
        <v>3.365293725203955E-2</v>
      </c>
      <c r="L1146" s="1">
        <f t="shared" si="88"/>
        <v>1.1325201856897111E-3</v>
      </c>
      <c r="M1146" s="30">
        <f t="shared" si="89"/>
        <v>1.8294113914837625E-3</v>
      </c>
    </row>
    <row r="1147" spans="7:13" x14ac:dyDescent="0.3">
      <c r="G1147" s="43">
        <v>45125</v>
      </c>
      <c r="H1147" s="99">
        <v>18.770900000000001</v>
      </c>
      <c r="I1147" s="97">
        <f t="shared" si="85"/>
        <v>18.365212356473162</v>
      </c>
      <c r="J1147" s="1">
        <f t="shared" si="86"/>
        <v>0.40568764352683928</v>
      </c>
      <c r="K1147" s="1">
        <f t="shared" si="87"/>
        <v>0.40568764352683928</v>
      </c>
      <c r="L1147" s="1">
        <f t="shared" si="88"/>
        <v>0.16458246411035982</v>
      </c>
      <c r="M1147" s="30">
        <f t="shared" si="89"/>
        <v>2.1612583495028967E-2</v>
      </c>
    </row>
    <row r="1148" spans="7:13" x14ac:dyDescent="0.3">
      <c r="G1148" s="43">
        <v>45126</v>
      </c>
      <c r="H1148" s="99">
        <v>19.695</v>
      </c>
      <c r="I1148" s="97">
        <f t="shared" si="85"/>
        <v>18.405781120825846</v>
      </c>
      <c r="J1148" s="1">
        <f t="shared" si="86"/>
        <v>1.2892188791741539</v>
      </c>
      <c r="K1148" s="1">
        <f t="shared" si="87"/>
        <v>1.2892188791741539</v>
      </c>
      <c r="L1148" s="1">
        <f t="shared" si="88"/>
        <v>1.6620853184190616</v>
      </c>
      <c r="M1148" s="30">
        <f t="shared" si="89"/>
        <v>6.545919670851251E-2</v>
      </c>
    </row>
    <row r="1149" spans="7:13" x14ac:dyDescent="0.3">
      <c r="G1149" s="43">
        <v>45127</v>
      </c>
      <c r="H1149" s="99">
        <v>19.252199999999998</v>
      </c>
      <c r="I1149" s="97">
        <f t="shared" si="85"/>
        <v>18.534703008743261</v>
      </c>
      <c r="J1149" s="1">
        <f t="shared" si="86"/>
        <v>0.71749699125673772</v>
      </c>
      <c r="K1149" s="1">
        <f t="shared" si="87"/>
        <v>0.71749699125673772</v>
      </c>
      <c r="L1149" s="1">
        <f t="shared" si="88"/>
        <v>0.51480193246247119</v>
      </c>
      <c r="M1149" s="30">
        <f t="shared" si="89"/>
        <v>3.72683117387487E-2</v>
      </c>
    </row>
    <row r="1150" spans="7:13" x14ac:dyDescent="0.3">
      <c r="G1150" s="43">
        <v>45128</v>
      </c>
      <c r="H1150" s="99">
        <v>18.664999999999999</v>
      </c>
      <c r="I1150" s="97">
        <f t="shared" si="85"/>
        <v>18.606452707868936</v>
      </c>
      <c r="J1150" s="1">
        <f t="shared" si="86"/>
        <v>5.8547292131063244E-2</v>
      </c>
      <c r="K1150" s="1">
        <f t="shared" si="87"/>
        <v>5.8547292131063244E-2</v>
      </c>
      <c r="L1150" s="1">
        <f t="shared" si="88"/>
        <v>3.42778541588006E-3</v>
      </c>
      <c r="M1150" s="30">
        <f t="shared" si="89"/>
        <v>3.1367421447127375E-3</v>
      </c>
    </row>
    <row r="1151" spans="7:13" x14ac:dyDescent="0.3">
      <c r="G1151" s="43">
        <v>45131</v>
      </c>
      <c r="H1151" s="99">
        <v>18.790199999999999</v>
      </c>
      <c r="I1151" s="97">
        <f t="shared" si="85"/>
        <v>18.612307437082041</v>
      </c>
      <c r="J1151" s="1">
        <f t="shared" si="86"/>
        <v>0.17789256291795752</v>
      </c>
      <c r="K1151" s="1">
        <f t="shared" si="87"/>
        <v>0.17789256291795752</v>
      </c>
      <c r="L1151" s="1">
        <f t="shared" si="88"/>
        <v>3.1645763941519474E-2</v>
      </c>
      <c r="M1151" s="30">
        <f t="shared" si="89"/>
        <v>9.4673054527337399E-3</v>
      </c>
    </row>
    <row r="1152" spans="7:13" x14ac:dyDescent="0.3">
      <c r="G1152" s="43">
        <v>45132</v>
      </c>
      <c r="H1152" s="99">
        <v>18.183700000000002</v>
      </c>
      <c r="I1152" s="97">
        <f t="shared" si="85"/>
        <v>18.630096693373837</v>
      </c>
      <c r="J1152" s="1">
        <f t="shared" si="86"/>
        <v>-0.44639669337383481</v>
      </c>
      <c r="K1152" s="1">
        <f t="shared" si="87"/>
        <v>0.44639669337383481</v>
      </c>
      <c r="L1152" s="1">
        <f t="shared" si="88"/>
        <v>0.1992700078550935</v>
      </c>
      <c r="M1152" s="30">
        <f t="shared" si="89"/>
        <v>2.4549277285361878E-2</v>
      </c>
    </row>
    <row r="1153" spans="7:13" x14ac:dyDescent="0.3">
      <c r="G1153" s="43">
        <v>45133</v>
      </c>
      <c r="H1153" s="99">
        <v>18.9346</v>
      </c>
      <c r="I1153" s="97">
        <f t="shared" si="85"/>
        <v>18.585457024036454</v>
      </c>
      <c r="J1153" s="1">
        <f t="shared" si="86"/>
        <v>0.34914297596354515</v>
      </c>
      <c r="K1153" s="1">
        <f t="shared" si="87"/>
        <v>0.34914297596354515</v>
      </c>
      <c r="L1153" s="1">
        <f t="shared" si="88"/>
        <v>0.12190081766468067</v>
      </c>
      <c r="M1153" s="30">
        <f t="shared" si="89"/>
        <v>1.8439416515983711E-2</v>
      </c>
    </row>
    <row r="1154" spans="7:13" x14ac:dyDescent="0.3">
      <c r="G1154" s="43">
        <v>45134</v>
      </c>
      <c r="H1154" s="99">
        <v>18.588000000000001</v>
      </c>
      <c r="I1154" s="97">
        <f t="shared" si="85"/>
        <v>18.62037132163281</v>
      </c>
      <c r="J1154" s="1">
        <f t="shared" si="86"/>
        <v>-3.2371321632808758E-2</v>
      </c>
      <c r="K1154" s="1">
        <f t="shared" si="87"/>
        <v>3.2371321632808758E-2</v>
      </c>
      <c r="L1154" s="1">
        <f t="shared" si="88"/>
        <v>1.0479024642547523E-3</v>
      </c>
      <c r="M1154" s="30">
        <f t="shared" si="89"/>
        <v>1.7415171956535807E-3</v>
      </c>
    </row>
    <row r="1155" spans="7:13" x14ac:dyDescent="0.3">
      <c r="G1155" s="43">
        <v>45135</v>
      </c>
      <c r="H1155" s="99">
        <v>18.953800000000001</v>
      </c>
      <c r="I1155" s="97">
        <f t="shared" si="85"/>
        <v>18.617134189469528</v>
      </c>
      <c r="J1155" s="1">
        <f t="shared" si="86"/>
        <v>0.33666581053047295</v>
      </c>
      <c r="K1155" s="1">
        <f t="shared" si="87"/>
        <v>0.33666581053047295</v>
      </c>
      <c r="L1155" s="1">
        <f t="shared" si="88"/>
        <v>0.11334386798014032</v>
      </c>
      <c r="M1155" s="30">
        <f t="shared" si="89"/>
        <v>1.7762443970627154E-2</v>
      </c>
    </row>
    <row r="1156" spans="7:13" x14ac:dyDescent="0.3">
      <c r="G1156" s="43">
        <v>45138</v>
      </c>
      <c r="H1156" s="99">
        <v>19.069299999999998</v>
      </c>
      <c r="I1156" s="97">
        <f t="shared" si="85"/>
        <v>18.650800770522576</v>
      </c>
      <c r="J1156" s="1">
        <f t="shared" si="86"/>
        <v>0.41849922947742257</v>
      </c>
      <c r="K1156" s="1">
        <f t="shared" si="87"/>
        <v>0.41849922947742257</v>
      </c>
      <c r="L1156" s="1">
        <f t="shared" si="88"/>
        <v>0.1751416050731964</v>
      </c>
      <c r="M1156" s="30">
        <f t="shared" si="89"/>
        <v>2.1946229252118463E-2</v>
      </c>
    </row>
    <row r="1157" spans="7:13" x14ac:dyDescent="0.3">
      <c r="G1157" s="43">
        <v>45139</v>
      </c>
      <c r="H1157" s="99">
        <v>18.664999999999999</v>
      </c>
      <c r="I1157" s="97">
        <f t="shared" si="85"/>
        <v>18.692650693470316</v>
      </c>
      <c r="J1157" s="1">
        <f t="shared" si="86"/>
        <v>-2.7650693470317123E-2</v>
      </c>
      <c r="K1157" s="1">
        <f t="shared" si="87"/>
        <v>2.7650693470317123E-2</v>
      </c>
      <c r="L1157" s="1">
        <f t="shared" si="88"/>
        <v>7.6456084938943797E-4</v>
      </c>
      <c r="M1157" s="30">
        <f t="shared" si="89"/>
        <v>1.4814194197866127E-3</v>
      </c>
    </row>
    <row r="1158" spans="7:13" x14ac:dyDescent="0.3">
      <c r="G1158" s="43">
        <v>45140</v>
      </c>
      <c r="H1158" s="99">
        <v>18.337700000000002</v>
      </c>
      <c r="I1158" s="97">
        <f t="shared" ref="I1158:I1221" si="90">alpha*H1157+(1-alpha)*I1157</f>
        <v>18.689885624123285</v>
      </c>
      <c r="J1158" s="1">
        <f t="shared" ref="J1158:J1221" si="91">H1158-I1158</f>
        <v>-0.35218562412328325</v>
      </c>
      <c r="K1158" s="1">
        <f t="shared" ref="K1158:K1221" si="92">ABS(J1158)</f>
        <v>0.35218562412328325</v>
      </c>
      <c r="L1158" s="1">
        <f t="shared" ref="L1158:L1221" si="93">J1158^2</f>
        <v>0.12403471383910655</v>
      </c>
      <c r="M1158" s="30">
        <f t="shared" ref="M1158:M1221" si="94">K1158/H1158</f>
        <v>1.9205550539232466E-2</v>
      </c>
    </row>
    <row r="1159" spans="7:13" x14ac:dyDescent="0.3">
      <c r="G1159" s="43">
        <v>45141</v>
      </c>
      <c r="H1159" s="99">
        <v>18.328099999999999</v>
      </c>
      <c r="I1159" s="97">
        <f t="shared" si="90"/>
        <v>18.65466706171096</v>
      </c>
      <c r="J1159" s="1">
        <f t="shared" si="91"/>
        <v>-0.32656706171096062</v>
      </c>
      <c r="K1159" s="1">
        <f t="shared" si="92"/>
        <v>0.32656706171096062</v>
      </c>
      <c r="L1159" s="1">
        <f t="shared" si="93"/>
        <v>0.10664604579453035</v>
      </c>
      <c r="M1159" s="30">
        <f t="shared" si="94"/>
        <v>1.7817835002589502E-2</v>
      </c>
    </row>
    <row r="1160" spans="7:13" x14ac:dyDescent="0.3">
      <c r="G1160" s="43">
        <v>45142</v>
      </c>
      <c r="H1160" s="99">
        <v>18.674700000000001</v>
      </c>
      <c r="I1160" s="97">
        <f t="shared" si="90"/>
        <v>18.622010355539864</v>
      </c>
      <c r="J1160" s="1">
        <f t="shared" si="91"/>
        <v>5.2689644460137686E-2</v>
      </c>
      <c r="K1160" s="1">
        <f t="shared" si="92"/>
        <v>5.2689644460137686E-2</v>
      </c>
      <c r="L1160" s="1">
        <f t="shared" si="93"/>
        <v>2.7761986333357178E-3</v>
      </c>
      <c r="M1160" s="30">
        <f t="shared" si="94"/>
        <v>2.8214452955141276E-3</v>
      </c>
    </row>
    <row r="1161" spans="7:13" x14ac:dyDescent="0.3">
      <c r="G1161" s="43">
        <v>45145</v>
      </c>
      <c r="H1161" s="99">
        <v>18.3474</v>
      </c>
      <c r="I1161" s="97">
        <f t="shared" si="90"/>
        <v>18.627279319985877</v>
      </c>
      <c r="J1161" s="1">
        <f t="shared" si="91"/>
        <v>-0.27987931998587712</v>
      </c>
      <c r="K1161" s="1">
        <f t="shared" si="92"/>
        <v>0.27987931998587712</v>
      </c>
      <c r="L1161" s="1">
        <f t="shared" si="93"/>
        <v>7.8332433755756992E-2</v>
      </c>
      <c r="M1161" s="30">
        <f t="shared" si="94"/>
        <v>1.5254440410405678E-2</v>
      </c>
    </row>
    <row r="1162" spans="7:13" x14ac:dyDescent="0.3">
      <c r="G1162" s="43">
        <v>45146</v>
      </c>
      <c r="H1162" s="99">
        <v>18.847899999999999</v>
      </c>
      <c r="I1162" s="97">
        <f t="shared" si="90"/>
        <v>18.599291387987289</v>
      </c>
      <c r="J1162" s="1">
        <f t="shared" si="91"/>
        <v>0.24860861201270978</v>
      </c>
      <c r="K1162" s="1">
        <f t="shared" si="92"/>
        <v>0.24860861201270978</v>
      </c>
      <c r="L1162" s="1">
        <f t="shared" si="93"/>
        <v>6.1806241966886069E-2</v>
      </c>
      <c r="M1162" s="30">
        <f t="shared" si="94"/>
        <v>1.31902552545753E-2</v>
      </c>
    </row>
    <row r="1163" spans="7:13" x14ac:dyDescent="0.3">
      <c r="G1163" s="43">
        <v>45147</v>
      </c>
      <c r="H1163" s="99">
        <v>18.539899999999999</v>
      </c>
      <c r="I1163" s="97">
        <f t="shared" si="90"/>
        <v>18.624152249188558</v>
      </c>
      <c r="J1163" s="1">
        <f t="shared" si="91"/>
        <v>-8.4252249188558892E-2</v>
      </c>
      <c r="K1163" s="1">
        <f t="shared" si="92"/>
        <v>8.4252249188558892E-2</v>
      </c>
      <c r="L1163" s="1">
        <f t="shared" si="93"/>
        <v>7.0984414933310223E-3</v>
      </c>
      <c r="M1163" s="30">
        <f t="shared" si="94"/>
        <v>4.5443745213598185E-3</v>
      </c>
    </row>
    <row r="1164" spans="7:13" x14ac:dyDescent="0.3">
      <c r="G1164" s="43">
        <v>45148</v>
      </c>
      <c r="H1164" s="99">
        <v>19.233000000000001</v>
      </c>
      <c r="I1164" s="97">
        <f t="shared" si="90"/>
        <v>18.615727024269702</v>
      </c>
      <c r="J1164" s="1">
        <f t="shared" si="91"/>
        <v>0.61727297573029816</v>
      </c>
      <c r="K1164" s="1">
        <f t="shared" si="92"/>
        <v>0.61727297573029816</v>
      </c>
      <c r="L1164" s="1">
        <f t="shared" si="93"/>
        <v>0.38102592656693723</v>
      </c>
      <c r="M1164" s="30">
        <f t="shared" si="94"/>
        <v>3.2094471779249109E-2</v>
      </c>
    </row>
    <row r="1165" spans="7:13" x14ac:dyDescent="0.3">
      <c r="G1165" s="43">
        <v>45149</v>
      </c>
      <c r="H1165" s="99">
        <v>19.839400000000001</v>
      </c>
      <c r="I1165" s="97">
        <f t="shared" si="90"/>
        <v>18.677454321842735</v>
      </c>
      <c r="J1165" s="1">
        <f t="shared" si="91"/>
        <v>1.1619456781572666</v>
      </c>
      <c r="K1165" s="1">
        <f t="shared" si="92"/>
        <v>1.1619456781572666</v>
      </c>
      <c r="L1165" s="1">
        <f t="shared" si="93"/>
        <v>1.3501177589883502</v>
      </c>
      <c r="M1165" s="30">
        <f t="shared" si="94"/>
        <v>5.8567581588015089E-2</v>
      </c>
    </row>
    <row r="1166" spans="7:13" x14ac:dyDescent="0.3">
      <c r="G1166" s="43">
        <v>45152</v>
      </c>
      <c r="H1166" s="99">
        <v>19.646899999999999</v>
      </c>
      <c r="I1166" s="97">
        <f t="shared" si="90"/>
        <v>18.793648889658463</v>
      </c>
      <c r="J1166" s="1">
        <f t="shared" si="91"/>
        <v>0.85325111034153522</v>
      </c>
      <c r="K1166" s="1">
        <f t="shared" si="92"/>
        <v>0.85325111034153522</v>
      </c>
      <c r="L1166" s="1">
        <f t="shared" si="93"/>
        <v>0.72803745729906266</v>
      </c>
      <c r="M1166" s="30">
        <f t="shared" si="94"/>
        <v>4.3429299805136448E-2</v>
      </c>
    </row>
    <row r="1167" spans="7:13" x14ac:dyDescent="0.3">
      <c r="G1167" s="43">
        <v>45153</v>
      </c>
      <c r="H1167" s="99">
        <v>19.223400000000002</v>
      </c>
      <c r="I1167" s="97">
        <f t="shared" si="90"/>
        <v>18.878974000692619</v>
      </c>
      <c r="J1167" s="1">
        <f t="shared" si="91"/>
        <v>0.34442599930738282</v>
      </c>
      <c r="K1167" s="1">
        <f t="shared" si="92"/>
        <v>0.34442599930738282</v>
      </c>
      <c r="L1167" s="1">
        <f t="shared" si="93"/>
        <v>0.11862926899888927</v>
      </c>
      <c r="M1167" s="30">
        <f t="shared" si="94"/>
        <v>1.7917017765191525E-2</v>
      </c>
    </row>
    <row r="1168" spans="7:13" x14ac:dyDescent="0.3">
      <c r="G1168" s="43">
        <v>45154</v>
      </c>
      <c r="H1168" s="99">
        <v>19.6662</v>
      </c>
      <c r="I1168" s="97">
        <f t="shared" si="90"/>
        <v>18.913416600623357</v>
      </c>
      <c r="J1168" s="1">
        <f t="shared" si="91"/>
        <v>0.75278339937664285</v>
      </c>
      <c r="K1168" s="1">
        <f t="shared" si="92"/>
        <v>0.75278339937664285</v>
      </c>
      <c r="L1168" s="1">
        <f t="shared" si="93"/>
        <v>0.56668284637705413</v>
      </c>
      <c r="M1168" s="30">
        <f t="shared" si="94"/>
        <v>3.8278030294446451E-2</v>
      </c>
    </row>
    <row r="1169" spans="7:13" x14ac:dyDescent="0.3">
      <c r="G1169" s="43">
        <v>45155</v>
      </c>
      <c r="H1169" s="99">
        <v>19.541</v>
      </c>
      <c r="I1169" s="97">
        <f t="shared" si="90"/>
        <v>18.988694940561022</v>
      </c>
      <c r="J1169" s="1">
        <f t="shared" si="91"/>
        <v>0.55230505943897867</v>
      </c>
      <c r="K1169" s="1">
        <f t="shared" si="92"/>
        <v>0.55230505943897867</v>
      </c>
      <c r="L1169" s="1">
        <f t="shared" si="93"/>
        <v>0.30504087868189378</v>
      </c>
      <c r="M1169" s="30">
        <f t="shared" si="94"/>
        <v>2.826390969955369E-2</v>
      </c>
    </row>
    <row r="1170" spans="7:13" x14ac:dyDescent="0.3">
      <c r="G1170" s="43">
        <v>45156</v>
      </c>
      <c r="H1170" s="99">
        <v>19.261900000000001</v>
      </c>
      <c r="I1170" s="97">
        <f t="shared" si="90"/>
        <v>19.043925446504922</v>
      </c>
      <c r="J1170" s="1">
        <f t="shared" si="91"/>
        <v>0.21797455349507899</v>
      </c>
      <c r="K1170" s="1">
        <f t="shared" si="92"/>
        <v>0.21797455349507899</v>
      </c>
      <c r="L1170" s="1">
        <f t="shared" si="93"/>
        <v>4.7512905971379055E-2</v>
      </c>
      <c r="M1170" s="30">
        <f t="shared" si="94"/>
        <v>1.1316357861637687E-2</v>
      </c>
    </row>
    <row r="1171" spans="7:13" x14ac:dyDescent="0.3">
      <c r="G1171" s="43">
        <v>45159</v>
      </c>
      <c r="H1171" s="99">
        <v>19.598800000000001</v>
      </c>
      <c r="I1171" s="97">
        <f t="shared" si="90"/>
        <v>19.065722901854429</v>
      </c>
      <c r="J1171" s="1">
        <f t="shared" si="91"/>
        <v>0.53307709814557214</v>
      </c>
      <c r="K1171" s="1">
        <f t="shared" si="92"/>
        <v>0.53307709814557214</v>
      </c>
      <c r="L1171" s="1">
        <f t="shared" si="93"/>
        <v>0.28417119256730394</v>
      </c>
      <c r="M1171" s="30">
        <f t="shared" si="94"/>
        <v>2.7199476403941675E-2</v>
      </c>
    </row>
    <row r="1172" spans="7:13" x14ac:dyDescent="0.3">
      <c r="G1172" s="43">
        <v>45160</v>
      </c>
      <c r="H1172" s="99">
        <v>18.251100000000001</v>
      </c>
      <c r="I1172" s="97">
        <f t="shared" si="90"/>
        <v>19.11903061166899</v>
      </c>
      <c r="J1172" s="1">
        <f t="shared" si="91"/>
        <v>-0.86793061166898866</v>
      </c>
      <c r="K1172" s="1">
        <f t="shared" si="92"/>
        <v>0.86793061166898866</v>
      </c>
      <c r="L1172" s="1">
        <f t="shared" si="93"/>
        <v>0.75330354667210475</v>
      </c>
      <c r="M1172" s="30">
        <f t="shared" si="94"/>
        <v>4.755497540800218E-2</v>
      </c>
    </row>
    <row r="1173" spans="7:13" x14ac:dyDescent="0.3">
      <c r="G1173" s="43">
        <v>45161</v>
      </c>
      <c r="H1173" s="99">
        <v>18.9634</v>
      </c>
      <c r="I1173" s="97">
        <f t="shared" si="90"/>
        <v>19.032237550502089</v>
      </c>
      <c r="J1173" s="1">
        <f t="shared" si="91"/>
        <v>-6.8837550502088618E-2</v>
      </c>
      <c r="K1173" s="1">
        <f t="shared" si="92"/>
        <v>6.8837550502088618E-2</v>
      </c>
      <c r="L1173" s="1">
        <f t="shared" si="93"/>
        <v>4.738608359127601E-3</v>
      </c>
      <c r="M1173" s="30">
        <f t="shared" si="94"/>
        <v>3.6300215416058628E-3</v>
      </c>
    </row>
    <row r="1174" spans="7:13" x14ac:dyDescent="0.3">
      <c r="G1174" s="43">
        <v>45162</v>
      </c>
      <c r="H1174" s="99">
        <v>18.482099999999999</v>
      </c>
      <c r="I1174" s="97">
        <f t="shared" si="90"/>
        <v>19.025353795451878</v>
      </c>
      <c r="J1174" s="1">
        <f t="shared" si="91"/>
        <v>-0.54325379545187857</v>
      </c>
      <c r="K1174" s="1">
        <f t="shared" si="92"/>
        <v>0.54325379545187857</v>
      </c>
      <c r="L1174" s="1">
        <f t="shared" si="93"/>
        <v>0.29512468627287153</v>
      </c>
      <c r="M1174" s="30">
        <f t="shared" si="94"/>
        <v>2.9393510231622955E-2</v>
      </c>
    </row>
    <row r="1175" spans="7:13" x14ac:dyDescent="0.3">
      <c r="G1175" s="43">
        <v>45163</v>
      </c>
      <c r="H1175" s="99">
        <v>18.1645</v>
      </c>
      <c r="I1175" s="97">
        <f t="shared" si="90"/>
        <v>18.971028415906687</v>
      </c>
      <c r="J1175" s="1">
        <f t="shared" si="91"/>
        <v>-0.806528415906687</v>
      </c>
      <c r="K1175" s="1">
        <f t="shared" si="92"/>
        <v>0.806528415906687</v>
      </c>
      <c r="L1175" s="1">
        <f t="shared" si="93"/>
        <v>0.65048808566494987</v>
      </c>
      <c r="M1175" s="30">
        <f t="shared" si="94"/>
        <v>4.4401355165663077E-2</v>
      </c>
    </row>
    <row r="1176" spans="7:13" x14ac:dyDescent="0.3">
      <c r="G1176" s="43">
        <v>45166</v>
      </c>
      <c r="H1176" s="99">
        <v>18.520600000000002</v>
      </c>
      <c r="I1176" s="97">
        <f t="shared" si="90"/>
        <v>18.890375574316018</v>
      </c>
      <c r="J1176" s="1">
        <f t="shared" si="91"/>
        <v>-0.36977557431601582</v>
      </c>
      <c r="K1176" s="1">
        <f t="shared" si="92"/>
        <v>0.36977557431601582</v>
      </c>
      <c r="L1176" s="1">
        <f t="shared" si="93"/>
        <v>0.13673397536073933</v>
      </c>
      <c r="M1176" s="30">
        <f t="shared" si="94"/>
        <v>1.9965636875480048E-2</v>
      </c>
    </row>
    <row r="1177" spans="7:13" x14ac:dyDescent="0.3">
      <c r="G1177" s="43">
        <v>45167</v>
      </c>
      <c r="H1177" s="99">
        <v>18.722799999999999</v>
      </c>
      <c r="I1177" s="97">
        <f t="shared" si="90"/>
        <v>18.85339801688442</v>
      </c>
      <c r="J1177" s="1">
        <f t="shared" si="91"/>
        <v>-0.13059801688442008</v>
      </c>
      <c r="K1177" s="1">
        <f t="shared" si="92"/>
        <v>0.13059801688442008</v>
      </c>
      <c r="L1177" s="1">
        <f t="shared" si="93"/>
        <v>1.7055842014143272E-2</v>
      </c>
      <c r="M1177" s="30">
        <f t="shared" si="94"/>
        <v>6.9753464697812333E-3</v>
      </c>
    </row>
    <row r="1178" spans="7:13" x14ac:dyDescent="0.3">
      <c r="G1178" s="43">
        <v>45168</v>
      </c>
      <c r="H1178" s="99">
        <v>18.6554</v>
      </c>
      <c r="I1178" s="97">
        <f t="shared" si="90"/>
        <v>18.840338215195978</v>
      </c>
      <c r="J1178" s="1">
        <f t="shared" si="91"/>
        <v>-0.18493821519597731</v>
      </c>
      <c r="K1178" s="1">
        <f t="shared" si="92"/>
        <v>0.18493821519597731</v>
      </c>
      <c r="L1178" s="1">
        <f t="shared" si="93"/>
        <v>3.4202143439873614E-2</v>
      </c>
      <c r="M1178" s="30">
        <f t="shared" si="94"/>
        <v>9.9133878231491852E-3</v>
      </c>
    </row>
    <row r="1179" spans="7:13" x14ac:dyDescent="0.3">
      <c r="G1179" s="43">
        <v>45169</v>
      </c>
      <c r="H1179" s="99">
        <v>19.0212</v>
      </c>
      <c r="I1179" s="97">
        <f t="shared" si="90"/>
        <v>18.821844393676379</v>
      </c>
      <c r="J1179" s="1">
        <f t="shared" si="91"/>
        <v>0.19935560632362126</v>
      </c>
      <c r="K1179" s="1">
        <f t="shared" si="92"/>
        <v>0.19935560632362126</v>
      </c>
      <c r="L1179" s="1">
        <f t="shared" si="93"/>
        <v>3.974265777265866E-2</v>
      </c>
      <c r="M1179" s="30">
        <f t="shared" si="94"/>
        <v>1.0480706071311024E-2</v>
      </c>
    </row>
    <row r="1180" spans="7:13" x14ac:dyDescent="0.3">
      <c r="G1180" s="43">
        <v>45170</v>
      </c>
      <c r="H1180" s="99">
        <v>19.695</v>
      </c>
      <c r="I1180" s="97">
        <f t="shared" si="90"/>
        <v>18.841779954308741</v>
      </c>
      <c r="J1180" s="1">
        <f t="shared" si="91"/>
        <v>0.85322004569125909</v>
      </c>
      <c r="K1180" s="1">
        <f t="shared" si="92"/>
        <v>0.85322004569125909</v>
      </c>
      <c r="L1180" s="1">
        <f t="shared" si="93"/>
        <v>0.7279844463693943</v>
      </c>
      <c r="M1180" s="30">
        <f t="shared" si="94"/>
        <v>4.3321657562389392E-2</v>
      </c>
    </row>
    <row r="1181" spans="7:13" x14ac:dyDescent="0.3">
      <c r="G1181" s="43">
        <v>45174</v>
      </c>
      <c r="H1181" s="99">
        <v>18.7517</v>
      </c>
      <c r="I1181" s="97">
        <f t="shared" si="90"/>
        <v>18.927101958877866</v>
      </c>
      <c r="J1181" s="1">
        <f t="shared" si="91"/>
        <v>-0.1754019588778668</v>
      </c>
      <c r="K1181" s="1">
        <f t="shared" si="92"/>
        <v>0.1754019588778668</v>
      </c>
      <c r="L1181" s="1">
        <f t="shared" si="93"/>
        <v>3.0765847178192876E-2</v>
      </c>
      <c r="M1181" s="30">
        <f t="shared" si="94"/>
        <v>9.3539230511295937E-3</v>
      </c>
    </row>
    <row r="1182" spans="7:13" x14ac:dyDescent="0.3">
      <c r="G1182" s="43">
        <v>45175</v>
      </c>
      <c r="H1182" s="99">
        <v>18.857600000000001</v>
      </c>
      <c r="I1182" s="97">
        <f t="shared" si="90"/>
        <v>18.90956176299008</v>
      </c>
      <c r="J1182" s="1">
        <f t="shared" si="91"/>
        <v>-5.1961762990078597E-2</v>
      </c>
      <c r="K1182" s="1">
        <f t="shared" si="92"/>
        <v>5.1961762990078597E-2</v>
      </c>
      <c r="L1182" s="1">
        <f t="shared" si="93"/>
        <v>2.7000248130371017E-3</v>
      </c>
      <c r="M1182" s="30">
        <f t="shared" si="94"/>
        <v>2.7554812378074935E-3</v>
      </c>
    </row>
    <row r="1183" spans="7:13" x14ac:dyDescent="0.3">
      <c r="G1183" s="43">
        <v>45176</v>
      </c>
      <c r="H1183" s="99">
        <v>18.4725</v>
      </c>
      <c r="I1183" s="97">
        <f t="shared" si="90"/>
        <v>18.904365586691075</v>
      </c>
      <c r="J1183" s="1">
        <f t="shared" si="91"/>
        <v>-0.43186558669107455</v>
      </c>
      <c r="K1183" s="1">
        <f t="shared" si="92"/>
        <v>0.43186558669107455</v>
      </c>
      <c r="L1183" s="1">
        <f t="shared" si="93"/>
        <v>0.18650788496802603</v>
      </c>
      <c r="M1183" s="30">
        <f t="shared" si="94"/>
        <v>2.3378838093981572E-2</v>
      </c>
    </row>
    <row r="1184" spans="7:13" x14ac:dyDescent="0.3">
      <c r="G1184" s="43">
        <v>45177</v>
      </c>
      <c r="H1184" s="99">
        <v>18.384499999999999</v>
      </c>
      <c r="I1184" s="97">
        <f t="shared" si="90"/>
        <v>18.861179028021965</v>
      </c>
      <c r="J1184" s="1">
        <f t="shared" si="91"/>
        <v>-0.47667902802196593</v>
      </c>
      <c r="K1184" s="1">
        <f t="shared" si="92"/>
        <v>0.47667902802196593</v>
      </c>
      <c r="L1184" s="1">
        <f t="shared" si="93"/>
        <v>0.22722289575596619</v>
      </c>
      <c r="M1184" s="30">
        <f t="shared" si="94"/>
        <v>2.5928310697705455E-2</v>
      </c>
    </row>
    <row r="1185" spans="7:13" x14ac:dyDescent="0.3">
      <c r="G1185" s="43">
        <v>45180</v>
      </c>
      <c r="H1185" s="99">
        <v>17.279499999999999</v>
      </c>
      <c r="I1185" s="97">
        <f t="shared" si="90"/>
        <v>18.813511125219769</v>
      </c>
      <c r="J1185" s="1">
        <f t="shared" si="91"/>
        <v>-1.5340111252197701</v>
      </c>
      <c r="K1185" s="1">
        <f t="shared" si="92"/>
        <v>1.5340111252197701</v>
      </c>
      <c r="L1185" s="1">
        <f t="shared" si="93"/>
        <v>2.3531901322980251</v>
      </c>
      <c r="M1185" s="30">
        <f t="shared" si="94"/>
        <v>8.8776360729174469E-2</v>
      </c>
    </row>
    <row r="1186" spans="7:13" x14ac:dyDescent="0.3">
      <c r="G1186" s="43">
        <v>45181</v>
      </c>
      <c r="H1186" s="99">
        <v>17.690200000000001</v>
      </c>
      <c r="I1186" s="97">
        <f t="shared" si="90"/>
        <v>18.660110012697793</v>
      </c>
      <c r="J1186" s="1">
        <f t="shared" si="91"/>
        <v>-0.96991001269779176</v>
      </c>
      <c r="K1186" s="1">
        <f t="shared" si="92"/>
        <v>0.96991001269779176</v>
      </c>
      <c r="L1186" s="1">
        <f t="shared" si="93"/>
        <v>0.94072543273143061</v>
      </c>
      <c r="M1186" s="30">
        <f t="shared" si="94"/>
        <v>5.4827532345467646E-2</v>
      </c>
    </row>
    <row r="1187" spans="7:13" x14ac:dyDescent="0.3">
      <c r="G1187" s="43">
        <v>45182</v>
      </c>
      <c r="H1187" s="99">
        <v>17.328399999999998</v>
      </c>
      <c r="I1187" s="97">
        <f t="shared" si="90"/>
        <v>18.563119011428014</v>
      </c>
      <c r="J1187" s="1">
        <f t="shared" si="91"/>
        <v>-1.234719011428016</v>
      </c>
      <c r="K1187" s="1">
        <f t="shared" si="92"/>
        <v>1.234719011428016</v>
      </c>
      <c r="L1187" s="1">
        <f t="shared" si="93"/>
        <v>1.5245310371817771</v>
      </c>
      <c r="M1187" s="30">
        <f t="shared" si="94"/>
        <v>7.1254069125136543E-2</v>
      </c>
    </row>
    <row r="1188" spans="7:13" x14ac:dyDescent="0.3">
      <c r="G1188" s="43">
        <v>45183</v>
      </c>
      <c r="H1188" s="99">
        <v>17.709800000000001</v>
      </c>
      <c r="I1188" s="97">
        <f t="shared" si="90"/>
        <v>18.439647110285215</v>
      </c>
      <c r="J1188" s="1">
        <f t="shared" si="91"/>
        <v>-0.72984711028521332</v>
      </c>
      <c r="K1188" s="1">
        <f t="shared" si="92"/>
        <v>0.72984711028521332</v>
      </c>
      <c r="L1188" s="1">
        <f t="shared" si="93"/>
        <v>0.53267680439167631</v>
      </c>
      <c r="M1188" s="30">
        <f t="shared" si="94"/>
        <v>4.1211482359214291E-2</v>
      </c>
    </row>
    <row r="1189" spans="7:13" x14ac:dyDescent="0.3">
      <c r="G1189" s="43">
        <v>45184</v>
      </c>
      <c r="H1189" s="99">
        <v>17.758700000000001</v>
      </c>
      <c r="I1189" s="97">
        <f t="shared" si="90"/>
        <v>18.366662399256697</v>
      </c>
      <c r="J1189" s="1">
        <f t="shared" si="91"/>
        <v>-0.60796239925669582</v>
      </c>
      <c r="K1189" s="1">
        <f t="shared" si="92"/>
        <v>0.60796239925669582</v>
      </c>
      <c r="L1189" s="1">
        <f t="shared" si="93"/>
        <v>0.36961827890995802</v>
      </c>
      <c r="M1189" s="30">
        <f t="shared" si="94"/>
        <v>3.4234622987983118E-2</v>
      </c>
    </row>
    <row r="1190" spans="7:13" x14ac:dyDescent="0.3">
      <c r="G1190" s="43">
        <v>45187</v>
      </c>
      <c r="H1190" s="99">
        <v>16.946999999999999</v>
      </c>
      <c r="I1190" s="97">
        <f t="shared" si="90"/>
        <v>18.305866159331028</v>
      </c>
      <c r="J1190" s="1">
        <f t="shared" si="91"/>
        <v>-1.3588661593310292</v>
      </c>
      <c r="K1190" s="1">
        <f t="shared" si="92"/>
        <v>1.3588661593310292</v>
      </c>
      <c r="L1190" s="1">
        <f t="shared" si="93"/>
        <v>1.8465172389750619</v>
      </c>
      <c r="M1190" s="30">
        <f t="shared" si="94"/>
        <v>8.0183286677938823E-2</v>
      </c>
    </row>
    <row r="1191" spans="7:13" x14ac:dyDescent="0.3">
      <c r="G1191" s="43">
        <v>45188</v>
      </c>
      <c r="H1191" s="99">
        <v>17.3871</v>
      </c>
      <c r="I1191" s="97">
        <f t="shared" si="90"/>
        <v>18.169979543397925</v>
      </c>
      <c r="J1191" s="1">
        <f t="shared" si="91"/>
        <v>-0.7828795433979252</v>
      </c>
      <c r="K1191" s="1">
        <f t="shared" si="92"/>
        <v>0.7828795433979252</v>
      </c>
      <c r="L1191" s="1">
        <f t="shared" si="93"/>
        <v>0.61290037947094389</v>
      </c>
      <c r="M1191" s="30">
        <f t="shared" si="94"/>
        <v>4.5026458891817799E-2</v>
      </c>
    </row>
    <row r="1192" spans="7:13" x14ac:dyDescent="0.3">
      <c r="G1192" s="43">
        <v>45189</v>
      </c>
      <c r="H1192" s="99">
        <v>17.475100000000001</v>
      </c>
      <c r="I1192" s="97">
        <f t="shared" si="90"/>
        <v>18.091691589058133</v>
      </c>
      <c r="J1192" s="1">
        <f t="shared" si="91"/>
        <v>-0.61659158905813172</v>
      </c>
      <c r="K1192" s="1">
        <f t="shared" si="92"/>
        <v>0.61659158905813172</v>
      </c>
      <c r="L1192" s="1">
        <f t="shared" si="93"/>
        <v>0.38018518769723197</v>
      </c>
      <c r="M1192" s="30">
        <f t="shared" si="94"/>
        <v>3.5284009193545768E-2</v>
      </c>
    </row>
    <row r="1193" spans="7:13" x14ac:dyDescent="0.3">
      <c r="G1193" s="43">
        <v>45190</v>
      </c>
      <c r="H1193" s="99">
        <v>17.259899999999998</v>
      </c>
      <c r="I1193" s="97">
        <f t="shared" si="90"/>
        <v>18.030032430152318</v>
      </c>
      <c r="J1193" s="1">
        <f t="shared" si="91"/>
        <v>-0.77013243015231936</v>
      </c>
      <c r="K1193" s="1">
        <f t="shared" si="92"/>
        <v>0.77013243015231936</v>
      </c>
      <c r="L1193" s="1">
        <f t="shared" si="93"/>
        <v>0.59310395997231702</v>
      </c>
      <c r="M1193" s="30">
        <f t="shared" si="94"/>
        <v>4.4619750412940945E-2</v>
      </c>
    </row>
    <row r="1194" spans="7:13" x14ac:dyDescent="0.3">
      <c r="G1194" s="43">
        <v>45191</v>
      </c>
      <c r="H1194" s="99">
        <v>17.0839</v>
      </c>
      <c r="I1194" s="97">
        <f t="shared" si="90"/>
        <v>17.953019187137087</v>
      </c>
      <c r="J1194" s="1">
        <f t="shared" si="91"/>
        <v>-0.86911918713708758</v>
      </c>
      <c r="K1194" s="1">
        <f t="shared" si="92"/>
        <v>0.86911918713708758</v>
      </c>
      <c r="L1194" s="1">
        <f t="shared" si="93"/>
        <v>0.75536816144983188</v>
      </c>
      <c r="M1194" s="30">
        <f t="shared" si="94"/>
        <v>5.0873581977012722E-2</v>
      </c>
    </row>
    <row r="1195" spans="7:13" x14ac:dyDescent="0.3">
      <c r="G1195" s="43">
        <v>45194</v>
      </c>
      <c r="H1195" s="99">
        <v>16.839400000000001</v>
      </c>
      <c r="I1195" s="97">
        <f t="shared" si="90"/>
        <v>17.866107268423381</v>
      </c>
      <c r="J1195" s="1">
        <f t="shared" si="91"/>
        <v>-1.0267072684233796</v>
      </c>
      <c r="K1195" s="1">
        <f t="shared" si="92"/>
        <v>1.0267072684233796</v>
      </c>
      <c r="L1195" s="1">
        <f t="shared" si="93"/>
        <v>1.0541278150333975</v>
      </c>
      <c r="M1195" s="30">
        <f t="shared" si="94"/>
        <v>6.0970537455216904E-2</v>
      </c>
    </row>
    <row r="1196" spans="7:13" x14ac:dyDescent="0.3">
      <c r="G1196" s="43">
        <v>45195</v>
      </c>
      <c r="H1196" s="99">
        <v>16.702500000000001</v>
      </c>
      <c r="I1196" s="97">
        <f t="shared" si="90"/>
        <v>17.763436541581044</v>
      </c>
      <c r="J1196" s="1">
        <f t="shared" si="91"/>
        <v>-1.060936541581043</v>
      </c>
      <c r="K1196" s="1">
        <f t="shared" si="92"/>
        <v>1.060936541581043</v>
      </c>
      <c r="L1196" s="1">
        <f t="shared" si="93"/>
        <v>1.1255863452619441</v>
      </c>
      <c r="M1196" s="30">
        <f t="shared" si="94"/>
        <v>6.3519625300466578E-2</v>
      </c>
    </row>
    <row r="1197" spans="7:13" x14ac:dyDescent="0.3">
      <c r="G1197" s="43">
        <v>45196</v>
      </c>
      <c r="H1197" s="99">
        <v>16.536300000000001</v>
      </c>
      <c r="I1197" s="97">
        <f t="shared" si="90"/>
        <v>17.657342887422939</v>
      </c>
      <c r="J1197" s="1">
        <f t="shared" si="91"/>
        <v>-1.1210428874229379</v>
      </c>
      <c r="K1197" s="1">
        <f t="shared" si="92"/>
        <v>1.1210428874229379</v>
      </c>
      <c r="L1197" s="1">
        <f t="shared" si="93"/>
        <v>1.2567371554415578</v>
      </c>
      <c r="M1197" s="30">
        <f t="shared" si="94"/>
        <v>6.7792848909546746E-2</v>
      </c>
    </row>
    <row r="1198" spans="7:13" x14ac:dyDescent="0.3">
      <c r="G1198" s="43">
        <v>45197</v>
      </c>
      <c r="H1198" s="99">
        <v>16.223299999999998</v>
      </c>
      <c r="I1198" s="97">
        <f t="shared" si="90"/>
        <v>17.545238598680644</v>
      </c>
      <c r="J1198" s="1">
        <f t="shared" si="91"/>
        <v>-1.3219385986806458</v>
      </c>
      <c r="K1198" s="1">
        <f t="shared" si="92"/>
        <v>1.3219385986806458</v>
      </c>
      <c r="L1198" s="1">
        <f t="shared" si="93"/>
        <v>1.7475216586817495</v>
      </c>
      <c r="M1198" s="30">
        <f t="shared" si="94"/>
        <v>8.1483952012269142E-2</v>
      </c>
    </row>
    <row r="1199" spans="7:13" x14ac:dyDescent="0.3">
      <c r="G1199" s="43">
        <v>45198</v>
      </c>
      <c r="H1199" s="99">
        <v>17.279499999999999</v>
      </c>
      <c r="I1199" s="97">
        <f t="shared" si="90"/>
        <v>17.41304473881258</v>
      </c>
      <c r="J1199" s="1">
        <f t="shared" si="91"/>
        <v>-0.13354473881258144</v>
      </c>
      <c r="K1199" s="1">
        <f t="shared" si="92"/>
        <v>0.13354473881258144</v>
      </c>
      <c r="L1199" s="1">
        <f t="shared" si="93"/>
        <v>1.7834197264520596E-2</v>
      </c>
      <c r="M1199" s="30">
        <f t="shared" si="94"/>
        <v>7.7285071218832404E-3</v>
      </c>
    </row>
    <row r="1200" spans="7:13" x14ac:dyDescent="0.3">
      <c r="G1200" s="43">
        <v>45201</v>
      </c>
      <c r="H1200" s="99">
        <v>16.223299999999998</v>
      </c>
      <c r="I1200" s="97">
        <f t="shared" si="90"/>
        <v>17.399690264931323</v>
      </c>
      <c r="J1200" s="1">
        <f t="shared" si="91"/>
        <v>-1.1763902649313245</v>
      </c>
      <c r="K1200" s="1">
        <f t="shared" si="92"/>
        <v>1.1763902649313245</v>
      </c>
      <c r="L1200" s="1">
        <f t="shared" si="93"/>
        <v>1.3838940554251917</v>
      </c>
      <c r="M1200" s="30">
        <f t="shared" si="94"/>
        <v>7.2512390508178023E-2</v>
      </c>
    </row>
    <row r="1201" spans="7:13" x14ac:dyDescent="0.3">
      <c r="G1201" s="43">
        <v>45202</v>
      </c>
      <c r="H1201" s="99">
        <v>16.037500000000001</v>
      </c>
      <c r="I1201" s="97">
        <f t="shared" si="90"/>
        <v>17.282051238438193</v>
      </c>
      <c r="J1201" s="1">
        <f t="shared" si="91"/>
        <v>-1.2445512384381914</v>
      </c>
      <c r="K1201" s="1">
        <f t="shared" si="92"/>
        <v>1.2445512384381914</v>
      </c>
      <c r="L1201" s="1">
        <f t="shared" si="93"/>
        <v>1.5489077850980359</v>
      </c>
      <c r="M1201" s="30">
        <f t="shared" si="94"/>
        <v>7.7602571375725099E-2</v>
      </c>
    </row>
    <row r="1202" spans="7:13" x14ac:dyDescent="0.3">
      <c r="G1202" s="43">
        <v>45203</v>
      </c>
      <c r="H1202" s="99">
        <v>16.223299999999998</v>
      </c>
      <c r="I1202" s="97">
        <f t="shared" si="90"/>
        <v>17.157596114594373</v>
      </c>
      <c r="J1202" s="1">
        <f t="shared" si="91"/>
        <v>-0.93429611459437467</v>
      </c>
      <c r="K1202" s="1">
        <f t="shared" si="92"/>
        <v>0.93429611459437467</v>
      </c>
      <c r="L1202" s="1">
        <f t="shared" si="93"/>
        <v>0.87290922974614493</v>
      </c>
      <c r="M1202" s="30">
        <f t="shared" si="94"/>
        <v>5.7589769935486292E-2</v>
      </c>
    </row>
    <row r="1203" spans="7:13" x14ac:dyDescent="0.3">
      <c r="G1203" s="43">
        <v>45204</v>
      </c>
      <c r="H1203" s="99">
        <v>16.203800000000001</v>
      </c>
      <c r="I1203" s="97">
        <f t="shared" si="90"/>
        <v>17.064166503134935</v>
      </c>
      <c r="J1203" s="1">
        <f t="shared" si="91"/>
        <v>-0.86036650313493368</v>
      </c>
      <c r="K1203" s="1">
        <f t="shared" si="92"/>
        <v>0.86036650313493368</v>
      </c>
      <c r="L1203" s="1">
        <f t="shared" si="93"/>
        <v>0.74023051971663389</v>
      </c>
      <c r="M1203" s="30">
        <f t="shared" si="94"/>
        <v>5.3096588648029082E-2</v>
      </c>
    </row>
    <row r="1204" spans="7:13" x14ac:dyDescent="0.3">
      <c r="G1204" s="43">
        <v>45205</v>
      </c>
      <c r="H1204" s="99">
        <v>15.8909</v>
      </c>
      <c r="I1204" s="97">
        <f t="shared" si="90"/>
        <v>16.978129852821443</v>
      </c>
      <c r="J1204" s="1">
        <f t="shared" si="91"/>
        <v>-1.0872298528214426</v>
      </c>
      <c r="K1204" s="1">
        <f t="shared" si="92"/>
        <v>1.0872298528214426</v>
      </c>
      <c r="L1204" s="1">
        <f t="shared" si="93"/>
        <v>1.1820687528661358</v>
      </c>
      <c r="M1204" s="30">
        <f t="shared" si="94"/>
        <v>6.8418393723542567E-2</v>
      </c>
    </row>
    <row r="1205" spans="7:13" x14ac:dyDescent="0.3">
      <c r="G1205" s="43">
        <v>45208</v>
      </c>
      <c r="H1205" s="99">
        <v>15.3041</v>
      </c>
      <c r="I1205" s="97">
        <f t="shared" si="90"/>
        <v>16.869406867539297</v>
      </c>
      <c r="J1205" s="1">
        <f t="shared" si="91"/>
        <v>-1.5653068675392969</v>
      </c>
      <c r="K1205" s="1">
        <f t="shared" si="92"/>
        <v>1.5653068675392969</v>
      </c>
      <c r="L1205" s="1">
        <f t="shared" si="93"/>
        <v>2.4501855895656859</v>
      </c>
      <c r="M1205" s="30">
        <f t="shared" si="94"/>
        <v>0.10228022997362125</v>
      </c>
    </row>
    <row r="1206" spans="7:13" x14ac:dyDescent="0.3">
      <c r="G1206" s="43">
        <v>45209</v>
      </c>
      <c r="H1206" s="99">
        <v>15.6464</v>
      </c>
      <c r="I1206" s="97">
        <f t="shared" si="90"/>
        <v>16.712876180785369</v>
      </c>
      <c r="J1206" s="1">
        <f t="shared" si="91"/>
        <v>-1.0664761807853687</v>
      </c>
      <c r="K1206" s="1">
        <f t="shared" si="92"/>
        <v>1.0664761807853687</v>
      </c>
      <c r="L1206" s="1">
        <f t="shared" si="93"/>
        <v>1.1373714441825464</v>
      </c>
      <c r="M1206" s="30">
        <f t="shared" si="94"/>
        <v>6.8161122097438936E-2</v>
      </c>
    </row>
    <row r="1207" spans="7:13" x14ac:dyDescent="0.3">
      <c r="G1207" s="43">
        <v>45210</v>
      </c>
      <c r="H1207" s="99">
        <v>15.802899999999999</v>
      </c>
      <c r="I1207" s="97">
        <f t="shared" si="90"/>
        <v>16.606228562706832</v>
      </c>
      <c r="J1207" s="1">
        <f t="shared" si="91"/>
        <v>-0.80332856270683273</v>
      </c>
      <c r="K1207" s="1">
        <f t="shared" si="92"/>
        <v>0.80332856270683273</v>
      </c>
      <c r="L1207" s="1">
        <f t="shared" si="93"/>
        <v>0.64533677966062564</v>
      </c>
      <c r="M1207" s="30">
        <f t="shared" si="94"/>
        <v>5.0834249581205526E-2</v>
      </c>
    </row>
    <row r="1208" spans="7:13" x14ac:dyDescent="0.3">
      <c r="G1208" s="43">
        <v>45211</v>
      </c>
      <c r="H1208" s="99">
        <v>14.9619</v>
      </c>
      <c r="I1208" s="97">
        <f t="shared" si="90"/>
        <v>16.525895706436149</v>
      </c>
      <c r="J1208" s="1">
        <f t="shared" si="91"/>
        <v>-1.5639957064361489</v>
      </c>
      <c r="K1208" s="1">
        <f t="shared" si="92"/>
        <v>1.5639957064361489</v>
      </c>
      <c r="L1208" s="1">
        <f t="shared" si="93"/>
        <v>2.4460825697507085</v>
      </c>
      <c r="M1208" s="30">
        <f t="shared" si="94"/>
        <v>0.10453189143331722</v>
      </c>
    </row>
    <row r="1209" spans="7:13" x14ac:dyDescent="0.3">
      <c r="G1209" s="43">
        <v>45212</v>
      </c>
      <c r="H1209" s="99">
        <v>15.108499999999999</v>
      </c>
      <c r="I1209" s="97">
        <f t="shared" si="90"/>
        <v>16.369496135792534</v>
      </c>
      <c r="J1209" s="1">
        <f t="shared" si="91"/>
        <v>-1.260996135792535</v>
      </c>
      <c r="K1209" s="1">
        <f t="shared" si="92"/>
        <v>1.260996135792535</v>
      </c>
      <c r="L1209" s="1">
        <f t="shared" si="93"/>
        <v>1.5901112544837053</v>
      </c>
      <c r="M1209" s="30">
        <f t="shared" si="94"/>
        <v>8.346269555498792E-2</v>
      </c>
    </row>
    <row r="1210" spans="7:13" x14ac:dyDescent="0.3">
      <c r="G1210" s="43">
        <v>45215</v>
      </c>
      <c r="H1210" s="99">
        <v>15.8322</v>
      </c>
      <c r="I1210" s="97">
        <f t="shared" si="90"/>
        <v>16.243396522213281</v>
      </c>
      <c r="J1210" s="1">
        <f t="shared" si="91"/>
        <v>-0.41119652221328096</v>
      </c>
      <c r="K1210" s="1">
        <f t="shared" si="92"/>
        <v>0.41119652221328096</v>
      </c>
      <c r="L1210" s="1">
        <f t="shared" si="93"/>
        <v>0.16908257988029726</v>
      </c>
      <c r="M1210" s="30">
        <f t="shared" si="94"/>
        <v>2.5972165726385527E-2</v>
      </c>
    </row>
    <row r="1211" spans="7:13" x14ac:dyDescent="0.3">
      <c r="G1211" s="43">
        <v>45216</v>
      </c>
      <c r="H1211" s="99">
        <v>18.042200000000001</v>
      </c>
      <c r="I1211" s="97">
        <f t="shared" si="90"/>
        <v>16.202276869991952</v>
      </c>
      <c r="J1211" s="1">
        <f t="shared" si="91"/>
        <v>1.8399231300080494</v>
      </c>
      <c r="K1211" s="1">
        <f t="shared" si="92"/>
        <v>1.8399231300080494</v>
      </c>
      <c r="L1211" s="1">
        <f t="shared" si="93"/>
        <v>3.3853171243386173</v>
      </c>
      <c r="M1211" s="30">
        <f t="shared" si="94"/>
        <v>0.10197886787686919</v>
      </c>
    </row>
    <row r="1212" spans="7:13" x14ac:dyDescent="0.3">
      <c r="G1212" s="43">
        <v>45217</v>
      </c>
      <c r="H1212" s="99">
        <v>18.267199999999999</v>
      </c>
      <c r="I1212" s="97">
        <f t="shared" si="90"/>
        <v>16.386269182992756</v>
      </c>
      <c r="J1212" s="1">
        <f t="shared" si="91"/>
        <v>1.8809308170072434</v>
      </c>
      <c r="K1212" s="1">
        <f t="shared" si="92"/>
        <v>1.8809308170072434</v>
      </c>
      <c r="L1212" s="1">
        <f t="shared" si="93"/>
        <v>3.537900738367536</v>
      </c>
      <c r="M1212" s="30">
        <f t="shared" si="94"/>
        <v>0.10296765880962838</v>
      </c>
    </row>
    <row r="1213" spans="7:13" x14ac:dyDescent="0.3">
      <c r="G1213" s="43">
        <v>45218</v>
      </c>
      <c r="H1213" s="99">
        <v>18.149799999999999</v>
      </c>
      <c r="I1213" s="97">
        <f t="shared" si="90"/>
        <v>16.57436226469348</v>
      </c>
      <c r="J1213" s="1">
        <f t="shared" si="91"/>
        <v>1.5754377353065188</v>
      </c>
      <c r="K1213" s="1">
        <f t="shared" si="92"/>
        <v>1.5754377353065188</v>
      </c>
      <c r="L1213" s="1">
        <f t="shared" si="93"/>
        <v>2.4820040578277327</v>
      </c>
      <c r="M1213" s="30">
        <f t="shared" si="94"/>
        <v>8.6801933647010929E-2</v>
      </c>
    </row>
    <row r="1214" spans="7:13" x14ac:dyDescent="0.3">
      <c r="G1214" s="43">
        <v>45219</v>
      </c>
      <c r="H1214" s="99">
        <v>17.621700000000001</v>
      </c>
      <c r="I1214" s="97">
        <f t="shared" si="90"/>
        <v>16.731906038224132</v>
      </c>
      <c r="J1214" s="1">
        <f t="shared" si="91"/>
        <v>0.88979396177586878</v>
      </c>
      <c r="K1214" s="1">
        <f t="shared" si="92"/>
        <v>0.88979396177586878</v>
      </c>
      <c r="L1214" s="1">
        <f t="shared" si="93"/>
        <v>0.79173329441279627</v>
      </c>
      <c r="M1214" s="30">
        <f t="shared" si="94"/>
        <v>5.0494218025268205E-2</v>
      </c>
    </row>
    <row r="1215" spans="7:13" x14ac:dyDescent="0.3">
      <c r="G1215" s="43">
        <v>45222</v>
      </c>
      <c r="H1215" s="99">
        <v>17.093699999999998</v>
      </c>
      <c r="I1215" s="97">
        <f t="shared" si="90"/>
        <v>16.82088543440172</v>
      </c>
      <c r="J1215" s="1">
        <f t="shared" si="91"/>
        <v>0.27281456559827788</v>
      </c>
      <c r="K1215" s="1">
        <f t="shared" si="92"/>
        <v>0.27281456559827788</v>
      </c>
      <c r="L1215" s="1">
        <f t="shared" si="93"/>
        <v>7.4427787202577061E-2</v>
      </c>
      <c r="M1215" s="30">
        <f t="shared" si="94"/>
        <v>1.5959948144537339E-2</v>
      </c>
    </row>
    <row r="1216" spans="7:13" x14ac:dyDescent="0.3">
      <c r="G1216" s="43">
        <v>45223</v>
      </c>
      <c r="H1216" s="99">
        <v>17.524000000000001</v>
      </c>
      <c r="I1216" s="97">
        <f t="shared" si="90"/>
        <v>16.848166890961551</v>
      </c>
      <c r="J1216" s="1">
        <f t="shared" si="91"/>
        <v>0.67583310903845017</v>
      </c>
      <c r="K1216" s="1">
        <f t="shared" si="92"/>
        <v>0.67583310903845017</v>
      </c>
      <c r="L1216" s="1">
        <f t="shared" si="93"/>
        <v>0.45675039127257766</v>
      </c>
      <c r="M1216" s="30">
        <f t="shared" si="94"/>
        <v>3.8566144090301881E-2</v>
      </c>
    </row>
    <row r="1217" spans="7:13" x14ac:dyDescent="0.3">
      <c r="G1217" s="43">
        <v>45224</v>
      </c>
      <c r="H1217" s="99">
        <v>17.5533</v>
      </c>
      <c r="I1217" s="97">
        <f t="shared" si="90"/>
        <v>16.915750201865396</v>
      </c>
      <c r="J1217" s="1">
        <f t="shared" si="91"/>
        <v>0.63754979813460366</v>
      </c>
      <c r="K1217" s="1">
        <f t="shared" si="92"/>
        <v>0.63754979813460366</v>
      </c>
      <c r="L1217" s="1">
        <f t="shared" si="93"/>
        <v>0.40646974510147388</v>
      </c>
      <c r="M1217" s="30">
        <f t="shared" si="94"/>
        <v>3.632079427427342E-2</v>
      </c>
    </row>
    <row r="1218" spans="7:13" x14ac:dyDescent="0.3">
      <c r="G1218" s="43">
        <v>45225</v>
      </c>
      <c r="H1218" s="99">
        <v>17.4359</v>
      </c>
      <c r="I1218" s="97">
        <f t="shared" si="90"/>
        <v>16.979505181678856</v>
      </c>
      <c r="J1218" s="1">
        <f t="shared" si="91"/>
        <v>0.4563948183211437</v>
      </c>
      <c r="K1218" s="1">
        <f t="shared" si="92"/>
        <v>0.4563948183211437</v>
      </c>
      <c r="L1218" s="1">
        <f t="shared" si="93"/>
        <v>0.20829623019038976</v>
      </c>
      <c r="M1218" s="30">
        <f t="shared" si="94"/>
        <v>2.6175581319068341E-2</v>
      </c>
    </row>
    <row r="1219" spans="7:13" x14ac:dyDescent="0.3">
      <c r="G1219" s="43">
        <v>45226</v>
      </c>
      <c r="H1219" s="99">
        <v>16.526499999999999</v>
      </c>
      <c r="I1219" s="97">
        <f t="shared" si="90"/>
        <v>17.025144663510972</v>
      </c>
      <c r="J1219" s="1">
        <f t="shared" si="91"/>
        <v>-0.49864466351097292</v>
      </c>
      <c r="K1219" s="1">
        <f t="shared" si="92"/>
        <v>0.49864466351097292</v>
      </c>
      <c r="L1219" s="1">
        <f t="shared" si="93"/>
        <v>0.2486465004479714</v>
      </c>
      <c r="M1219" s="30">
        <f t="shared" si="94"/>
        <v>3.0172429946508515E-2</v>
      </c>
    </row>
    <row r="1220" spans="7:13" x14ac:dyDescent="0.3">
      <c r="G1220" s="43">
        <v>45229</v>
      </c>
      <c r="H1220" s="99">
        <v>16.741599999999998</v>
      </c>
      <c r="I1220" s="97">
        <f t="shared" si="90"/>
        <v>16.975280197159876</v>
      </c>
      <c r="J1220" s="1">
        <f t="shared" si="91"/>
        <v>-0.23368019715987742</v>
      </c>
      <c r="K1220" s="1">
        <f t="shared" si="92"/>
        <v>0.23368019715987742</v>
      </c>
      <c r="L1220" s="1">
        <f t="shared" si="93"/>
        <v>5.4606434544679186E-2</v>
      </c>
      <c r="M1220" s="30">
        <f t="shared" si="94"/>
        <v>1.3958056407982358E-2</v>
      </c>
    </row>
    <row r="1221" spans="7:13" x14ac:dyDescent="0.3">
      <c r="G1221" s="43">
        <v>45230</v>
      </c>
      <c r="H1221" s="99">
        <v>14.404500000000001</v>
      </c>
      <c r="I1221" s="97">
        <f t="shared" si="90"/>
        <v>16.951912177443887</v>
      </c>
      <c r="J1221" s="1">
        <f t="shared" si="91"/>
        <v>-2.5474121774438867</v>
      </c>
      <c r="K1221" s="1">
        <f t="shared" si="92"/>
        <v>2.5474121774438867</v>
      </c>
      <c r="L1221" s="1">
        <f t="shared" si="93"/>
        <v>6.4893088017894041</v>
      </c>
      <c r="M1221" s="30">
        <f t="shared" si="94"/>
        <v>0.17684835832162774</v>
      </c>
    </row>
    <row r="1222" spans="7:13" x14ac:dyDescent="0.3">
      <c r="G1222" s="43">
        <v>45231</v>
      </c>
      <c r="H1222" s="99">
        <v>12.810499999999999</v>
      </c>
      <c r="I1222" s="97">
        <f t="shared" ref="I1222:I1285" si="95">alpha*H1221+(1-alpha)*I1221</f>
        <v>16.697170959699498</v>
      </c>
      <c r="J1222" s="1">
        <f t="shared" ref="J1222:J1285" si="96">H1222-I1222</f>
        <v>-3.8866709596994991</v>
      </c>
      <c r="K1222" s="1">
        <f t="shared" ref="K1222:K1285" si="97">ABS(J1222)</f>
        <v>3.8866709596994991</v>
      </c>
      <c r="L1222" s="1">
        <f t="shared" ref="L1222:L1285" si="98">J1222^2</f>
        <v>15.106211148971425</v>
      </c>
      <c r="M1222" s="30">
        <f t="shared" ref="M1222:M1285" si="99">K1222/H1222</f>
        <v>0.30339728813859718</v>
      </c>
    </row>
    <row r="1223" spans="7:13" x14ac:dyDescent="0.3">
      <c r="G1223" s="43">
        <v>45232</v>
      </c>
      <c r="H1223" s="99">
        <v>14.482699999999999</v>
      </c>
      <c r="I1223" s="97">
        <f t="shared" si="95"/>
        <v>16.308503863729548</v>
      </c>
      <c r="J1223" s="1">
        <f t="shared" si="96"/>
        <v>-1.8258038637295488</v>
      </c>
      <c r="K1223" s="1">
        <f t="shared" si="97"/>
        <v>1.8258038637295488</v>
      </c>
      <c r="L1223" s="1">
        <f t="shared" si="98"/>
        <v>3.333559748809749</v>
      </c>
      <c r="M1223" s="30">
        <f t="shared" si="99"/>
        <v>0.12606791991338279</v>
      </c>
    </row>
    <row r="1224" spans="7:13" x14ac:dyDescent="0.3">
      <c r="G1224" s="43">
        <v>45233</v>
      </c>
      <c r="H1224" s="99">
        <v>15.157400000000001</v>
      </c>
      <c r="I1224" s="97">
        <f t="shared" si="95"/>
        <v>16.125923477356594</v>
      </c>
      <c r="J1224" s="1">
        <f t="shared" si="96"/>
        <v>-0.96852347735659272</v>
      </c>
      <c r="K1224" s="1">
        <f t="shared" si="97"/>
        <v>0.96852347735659272</v>
      </c>
      <c r="L1224" s="1">
        <f t="shared" si="98"/>
        <v>0.93803772619090642</v>
      </c>
      <c r="M1224" s="30">
        <f t="shared" si="99"/>
        <v>6.389773162657135E-2</v>
      </c>
    </row>
    <row r="1225" spans="7:13" x14ac:dyDescent="0.3">
      <c r="G1225" s="43">
        <v>45236</v>
      </c>
      <c r="H1225" s="99">
        <v>15.5975</v>
      </c>
      <c r="I1225" s="97">
        <f t="shared" si="95"/>
        <v>16.029071129620934</v>
      </c>
      <c r="J1225" s="1">
        <f t="shared" si="96"/>
        <v>-0.43157112962093436</v>
      </c>
      <c r="K1225" s="1">
        <f t="shared" si="97"/>
        <v>0.43157112962093436</v>
      </c>
      <c r="L1225" s="1">
        <f t="shared" si="98"/>
        <v>0.18625363992228933</v>
      </c>
      <c r="M1225" s="30">
        <f t="shared" si="99"/>
        <v>2.7669250176049646E-2</v>
      </c>
    </row>
    <row r="1226" spans="7:13" x14ac:dyDescent="0.3">
      <c r="G1226" s="43">
        <v>45237</v>
      </c>
      <c r="H1226" s="99">
        <v>15.6366</v>
      </c>
      <c r="I1226" s="97">
        <f t="shared" si="95"/>
        <v>15.985914016658842</v>
      </c>
      <c r="J1226" s="1">
        <f t="shared" si="96"/>
        <v>-0.34931401665884287</v>
      </c>
      <c r="K1226" s="1">
        <f t="shared" si="97"/>
        <v>0.34931401665884287</v>
      </c>
      <c r="L1226" s="1">
        <f t="shared" si="98"/>
        <v>0.12202028223433435</v>
      </c>
      <c r="M1226" s="30">
        <f t="shared" si="99"/>
        <v>2.2339512212299534E-2</v>
      </c>
    </row>
    <row r="1227" spans="7:13" x14ac:dyDescent="0.3">
      <c r="G1227" s="43">
        <v>45238</v>
      </c>
      <c r="H1227" s="99">
        <v>15.2552</v>
      </c>
      <c r="I1227" s="97">
        <f t="shared" si="95"/>
        <v>15.950982614992959</v>
      </c>
      <c r="J1227" s="1">
        <f t="shared" si="96"/>
        <v>-0.69578261499295913</v>
      </c>
      <c r="K1227" s="1">
        <f t="shared" si="97"/>
        <v>0.69578261499295913</v>
      </c>
      <c r="L1227" s="1">
        <f t="shared" si="98"/>
        <v>0.4841134473264404</v>
      </c>
      <c r="M1227" s="30">
        <f t="shared" si="99"/>
        <v>4.5609537403177872E-2</v>
      </c>
    </row>
    <row r="1228" spans="7:13" x14ac:dyDescent="0.3">
      <c r="G1228" s="43">
        <v>45239</v>
      </c>
      <c r="H1228" s="99">
        <v>14.815200000000001</v>
      </c>
      <c r="I1228" s="97">
        <f t="shared" si="95"/>
        <v>15.881404353493664</v>
      </c>
      <c r="J1228" s="1">
        <f t="shared" si="96"/>
        <v>-1.0662043534936636</v>
      </c>
      <c r="K1228" s="1">
        <f t="shared" si="97"/>
        <v>1.0662043534936636</v>
      </c>
      <c r="L1228" s="1">
        <f t="shared" si="98"/>
        <v>1.1367917234088412</v>
      </c>
      <c r="M1228" s="30">
        <f t="shared" si="99"/>
        <v>7.196692272083155E-2</v>
      </c>
    </row>
    <row r="1229" spans="7:13" x14ac:dyDescent="0.3">
      <c r="G1229" s="43">
        <v>45240</v>
      </c>
      <c r="H1229" s="99">
        <v>14.5707</v>
      </c>
      <c r="I1229" s="97">
        <f t="shared" si="95"/>
        <v>15.774783918144298</v>
      </c>
      <c r="J1229" s="1">
        <f t="shared" si="96"/>
        <v>-1.2040839181442973</v>
      </c>
      <c r="K1229" s="1">
        <f t="shared" si="97"/>
        <v>1.2040839181442973</v>
      </c>
      <c r="L1229" s="1">
        <f t="shared" si="98"/>
        <v>1.4498180819337227</v>
      </c>
      <c r="M1229" s="30">
        <f t="shared" si="99"/>
        <v>8.2637341935823075E-2</v>
      </c>
    </row>
    <row r="1230" spans="7:13" x14ac:dyDescent="0.3">
      <c r="G1230" s="43">
        <v>45243</v>
      </c>
      <c r="H1230" s="99">
        <v>13.837300000000001</v>
      </c>
      <c r="I1230" s="97">
        <f t="shared" si="95"/>
        <v>15.654375526329869</v>
      </c>
      <c r="J1230" s="1">
        <f t="shared" si="96"/>
        <v>-1.8170755263298677</v>
      </c>
      <c r="K1230" s="1">
        <f t="shared" si="97"/>
        <v>1.8170755263298677</v>
      </c>
      <c r="L1230" s="1">
        <f t="shared" si="98"/>
        <v>3.3017634683869659</v>
      </c>
      <c r="M1230" s="30">
        <f t="shared" si="99"/>
        <v>0.13131720251276388</v>
      </c>
    </row>
    <row r="1231" spans="7:13" x14ac:dyDescent="0.3">
      <c r="G1231" s="43">
        <v>45244</v>
      </c>
      <c r="H1231" s="99">
        <v>15.225899999999999</v>
      </c>
      <c r="I1231" s="97">
        <f t="shared" si="95"/>
        <v>15.472667973696883</v>
      </c>
      <c r="J1231" s="1">
        <f t="shared" si="96"/>
        <v>-0.2467679736968833</v>
      </c>
      <c r="K1231" s="1">
        <f t="shared" si="97"/>
        <v>0.2467679736968833</v>
      </c>
      <c r="L1231" s="1">
        <f t="shared" si="98"/>
        <v>6.0894432842465693E-2</v>
      </c>
      <c r="M1231" s="30">
        <f t="shared" si="99"/>
        <v>1.6207119033809714E-2</v>
      </c>
    </row>
    <row r="1232" spans="7:13" x14ac:dyDescent="0.3">
      <c r="G1232" s="43">
        <v>45245</v>
      </c>
      <c r="H1232" s="99">
        <v>17.377300000000002</v>
      </c>
      <c r="I1232" s="97">
        <f t="shared" si="95"/>
        <v>15.447991176327196</v>
      </c>
      <c r="J1232" s="1">
        <f t="shared" si="96"/>
        <v>1.9293088236728053</v>
      </c>
      <c r="K1232" s="1">
        <f t="shared" si="97"/>
        <v>1.9293088236728053</v>
      </c>
      <c r="L1232" s="1">
        <f t="shared" si="98"/>
        <v>3.722232537101744</v>
      </c>
      <c r="M1232" s="30">
        <f t="shared" si="99"/>
        <v>0.11102465996862602</v>
      </c>
    </row>
    <row r="1233" spans="7:13" x14ac:dyDescent="0.3">
      <c r="G1233" s="43">
        <v>45246</v>
      </c>
      <c r="H1233" s="99">
        <v>16.810099999999998</v>
      </c>
      <c r="I1233" s="97">
        <f t="shared" si="95"/>
        <v>15.640922058694478</v>
      </c>
      <c r="J1233" s="1">
        <f t="shared" si="96"/>
        <v>1.1691779413055201</v>
      </c>
      <c r="K1233" s="1">
        <f t="shared" si="97"/>
        <v>1.1691779413055201</v>
      </c>
      <c r="L1233" s="1">
        <f t="shared" si="98"/>
        <v>1.3669770584354142</v>
      </c>
      <c r="M1233" s="30">
        <f t="shared" si="99"/>
        <v>6.9552111010970794E-2</v>
      </c>
    </row>
    <row r="1234" spans="7:13" x14ac:dyDescent="0.3">
      <c r="G1234" s="43">
        <v>45247</v>
      </c>
      <c r="H1234" s="99">
        <v>16.829599999999999</v>
      </c>
      <c r="I1234" s="97">
        <f t="shared" si="95"/>
        <v>15.757839852825031</v>
      </c>
      <c r="J1234" s="1">
        <f t="shared" si="96"/>
        <v>1.0717601471749685</v>
      </c>
      <c r="K1234" s="1">
        <f t="shared" si="97"/>
        <v>1.0717601471749685</v>
      </c>
      <c r="L1234" s="1">
        <f t="shared" si="98"/>
        <v>1.1486698130725101</v>
      </c>
      <c r="M1234" s="30">
        <f t="shared" si="99"/>
        <v>6.3683043398236952E-2</v>
      </c>
    </row>
    <row r="1235" spans="7:13" x14ac:dyDescent="0.3">
      <c r="G1235" s="43">
        <v>45250</v>
      </c>
      <c r="H1235" s="99">
        <v>16.741599999999998</v>
      </c>
      <c r="I1235" s="97">
        <f t="shared" si="95"/>
        <v>15.865015867542528</v>
      </c>
      <c r="J1235" s="1">
        <f t="shared" si="96"/>
        <v>0.87658413245747013</v>
      </c>
      <c r="K1235" s="1">
        <f t="shared" si="97"/>
        <v>0.87658413245747013</v>
      </c>
      <c r="L1235" s="1">
        <f t="shared" si="98"/>
        <v>0.76839974127621558</v>
      </c>
      <c r="M1235" s="30">
        <f t="shared" si="99"/>
        <v>5.2359639010457197E-2</v>
      </c>
    </row>
    <row r="1236" spans="7:13" x14ac:dyDescent="0.3">
      <c r="G1236" s="43">
        <v>45251</v>
      </c>
      <c r="H1236" s="99">
        <v>16.1647</v>
      </c>
      <c r="I1236" s="97">
        <f t="shared" si="95"/>
        <v>15.952674280788276</v>
      </c>
      <c r="J1236" s="1">
        <f t="shared" si="96"/>
        <v>0.21202571921172364</v>
      </c>
      <c r="K1236" s="1">
        <f t="shared" si="97"/>
        <v>0.21202571921172364</v>
      </c>
      <c r="L1236" s="1">
        <f t="shared" si="98"/>
        <v>4.4954905607248678E-2</v>
      </c>
      <c r="M1236" s="30">
        <f t="shared" si="99"/>
        <v>1.3116588567169428E-2</v>
      </c>
    </row>
    <row r="1237" spans="7:13" x14ac:dyDescent="0.3">
      <c r="G1237" s="43">
        <v>45252</v>
      </c>
      <c r="H1237" s="99">
        <v>16.311399999999999</v>
      </c>
      <c r="I1237" s="97">
        <f t="shared" si="95"/>
        <v>15.973876852709449</v>
      </c>
      <c r="J1237" s="1">
        <f t="shared" si="96"/>
        <v>0.33752314729055044</v>
      </c>
      <c r="K1237" s="1">
        <f t="shared" si="97"/>
        <v>0.33752314729055044</v>
      </c>
      <c r="L1237" s="1">
        <f t="shared" si="98"/>
        <v>0.11392187495691861</v>
      </c>
      <c r="M1237" s="30">
        <f t="shared" si="99"/>
        <v>2.069246951767172E-2</v>
      </c>
    </row>
    <row r="1238" spans="7:13" x14ac:dyDescent="0.3">
      <c r="G1238" s="43">
        <v>45254</v>
      </c>
      <c r="H1238" s="99">
        <v>16.223299999999998</v>
      </c>
      <c r="I1238" s="97">
        <f t="shared" si="95"/>
        <v>16.007629167438502</v>
      </c>
      <c r="J1238" s="1">
        <f t="shared" si="96"/>
        <v>0.21567083256149644</v>
      </c>
      <c r="K1238" s="1">
        <f t="shared" si="97"/>
        <v>0.21567083256149644</v>
      </c>
      <c r="L1238" s="1">
        <f t="shared" si="98"/>
        <v>4.6513908017769036E-2</v>
      </c>
      <c r="M1238" s="30">
        <f t="shared" si="99"/>
        <v>1.3293894125208587E-2</v>
      </c>
    </row>
    <row r="1239" spans="7:13" x14ac:dyDescent="0.3">
      <c r="G1239" s="43">
        <v>45257</v>
      </c>
      <c r="H1239" s="99">
        <v>16.2136</v>
      </c>
      <c r="I1239" s="97">
        <f t="shared" si="95"/>
        <v>16.029196250694653</v>
      </c>
      <c r="J1239" s="1">
        <f t="shared" si="96"/>
        <v>0.18440374930534631</v>
      </c>
      <c r="K1239" s="1">
        <f t="shared" si="97"/>
        <v>0.18440374930534631</v>
      </c>
      <c r="L1239" s="1">
        <f t="shared" si="98"/>
        <v>3.4004742757869008E-2</v>
      </c>
      <c r="M1239" s="30">
        <f t="shared" si="99"/>
        <v>1.1373399448940785E-2</v>
      </c>
    </row>
    <row r="1240" spans="7:13" x14ac:dyDescent="0.3">
      <c r="G1240" s="43">
        <v>45258</v>
      </c>
      <c r="H1240" s="99">
        <v>16.536300000000001</v>
      </c>
      <c r="I1240" s="97">
        <f t="shared" si="95"/>
        <v>16.047636625625188</v>
      </c>
      <c r="J1240" s="1">
        <f t="shared" si="96"/>
        <v>0.48866337437481278</v>
      </c>
      <c r="K1240" s="1">
        <f t="shared" si="97"/>
        <v>0.48866337437481278</v>
      </c>
      <c r="L1240" s="1">
        <f t="shared" si="98"/>
        <v>0.23879189345537843</v>
      </c>
      <c r="M1240" s="30">
        <f t="shared" si="99"/>
        <v>2.9550949993336646E-2</v>
      </c>
    </row>
    <row r="1241" spans="7:13" x14ac:dyDescent="0.3">
      <c r="G1241" s="43">
        <v>45259</v>
      </c>
      <c r="H1241" s="99">
        <v>16.7514</v>
      </c>
      <c r="I1241" s="97">
        <f t="shared" si="95"/>
        <v>16.096502963062669</v>
      </c>
      <c r="J1241" s="1">
        <f t="shared" si="96"/>
        <v>0.65489703693733148</v>
      </c>
      <c r="K1241" s="1">
        <f t="shared" si="97"/>
        <v>0.65489703693733148</v>
      </c>
      <c r="L1241" s="1">
        <f t="shared" si="98"/>
        <v>0.42889012898929652</v>
      </c>
      <c r="M1241" s="30">
        <f t="shared" si="99"/>
        <v>3.9095062916373047E-2</v>
      </c>
    </row>
    <row r="1242" spans="7:13" x14ac:dyDescent="0.3">
      <c r="G1242" s="43">
        <v>45260</v>
      </c>
      <c r="H1242" s="99">
        <v>16.360299999999999</v>
      </c>
      <c r="I1242" s="97">
        <f t="shared" si="95"/>
        <v>16.161992666756401</v>
      </c>
      <c r="J1242" s="1">
        <f t="shared" si="96"/>
        <v>0.19830733324359784</v>
      </c>
      <c r="K1242" s="1">
        <f t="shared" si="97"/>
        <v>0.19830733324359784</v>
      </c>
      <c r="L1242" s="1">
        <f t="shared" si="98"/>
        <v>3.9325798418187362E-2</v>
      </c>
      <c r="M1242" s="30">
        <f t="shared" si="99"/>
        <v>1.2121252864776187E-2</v>
      </c>
    </row>
    <row r="1243" spans="7:13" x14ac:dyDescent="0.3">
      <c r="G1243" s="43">
        <v>45261</v>
      </c>
      <c r="H1243" s="99">
        <v>17.690200000000001</v>
      </c>
      <c r="I1243" s="97">
        <f t="shared" si="95"/>
        <v>16.181823400080759</v>
      </c>
      <c r="J1243" s="1">
        <f t="shared" si="96"/>
        <v>1.5083765999192416</v>
      </c>
      <c r="K1243" s="1">
        <f t="shared" si="97"/>
        <v>1.5083765999192416</v>
      </c>
      <c r="L1243" s="1">
        <f t="shared" si="98"/>
        <v>2.2751999671839318</v>
      </c>
      <c r="M1243" s="30">
        <f t="shared" si="99"/>
        <v>8.5266226493722036E-2</v>
      </c>
    </row>
    <row r="1244" spans="7:13" x14ac:dyDescent="0.3">
      <c r="G1244" s="43">
        <v>45264</v>
      </c>
      <c r="H1244" s="99">
        <v>18.374700000000001</v>
      </c>
      <c r="I1244" s="97">
        <f t="shared" si="95"/>
        <v>16.332661060072684</v>
      </c>
      <c r="J1244" s="1">
        <f t="shared" si="96"/>
        <v>2.0420389399273162</v>
      </c>
      <c r="K1244" s="1">
        <f t="shared" si="97"/>
        <v>2.0420389399273162</v>
      </c>
      <c r="L1244" s="1">
        <f t="shared" si="98"/>
        <v>4.1699230321794776</v>
      </c>
      <c r="M1244" s="30">
        <f t="shared" si="99"/>
        <v>0.11113318529974998</v>
      </c>
    </row>
    <row r="1245" spans="7:13" x14ac:dyDescent="0.3">
      <c r="G1245" s="43">
        <v>45265</v>
      </c>
      <c r="H1245" s="99">
        <v>17.6706</v>
      </c>
      <c r="I1245" s="97">
        <f t="shared" si="95"/>
        <v>16.536864954065418</v>
      </c>
      <c r="J1245" s="1">
        <f t="shared" si="96"/>
        <v>1.1337350459345821</v>
      </c>
      <c r="K1245" s="1">
        <f t="shared" si="97"/>
        <v>1.1337350459345821</v>
      </c>
      <c r="L1245" s="1">
        <f t="shared" si="98"/>
        <v>1.285355154380289</v>
      </c>
      <c r="M1245" s="30">
        <f t="shared" si="99"/>
        <v>6.4159397300294393E-2</v>
      </c>
    </row>
    <row r="1246" spans="7:13" x14ac:dyDescent="0.3">
      <c r="G1246" s="43">
        <v>45266</v>
      </c>
      <c r="H1246" s="99">
        <v>17.807500000000001</v>
      </c>
      <c r="I1246" s="97">
        <f t="shared" si="95"/>
        <v>16.650238458658876</v>
      </c>
      <c r="J1246" s="1">
        <f t="shared" si="96"/>
        <v>1.1572615413411249</v>
      </c>
      <c r="K1246" s="1">
        <f t="shared" si="97"/>
        <v>1.1572615413411249</v>
      </c>
      <c r="L1246" s="1">
        <f t="shared" si="98"/>
        <v>1.3392542750672363</v>
      </c>
      <c r="M1246" s="30">
        <f t="shared" si="99"/>
        <v>6.4987311039793619E-2</v>
      </c>
    </row>
    <row r="1247" spans="7:13" x14ac:dyDescent="0.3">
      <c r="G1247" s="43">
        <v>45267</v>
      </c>
      <c r="H1247" s="99">
        <v>17.797799999999999</v>
      </c>
      <c r="I1247" s="97">
        <f t="shared" si="95"/>
        <v>16.765964612792988</v>
      </c>
      <c r="J1247" s="1">
        <f t="shared" si="96"/>
        <v>1.0318353872070105</v>
      </c>
      <c r="K1247" s="1">
        <f t="shared" si="97"/>
        <v>1.0318353872070105</v>
      </c>
      <c r="L1247" s="1">
        <f t="shared" si="98"/>
        <v>1.0646842662926412</v>
      </c>
      <c r="M1247" s="30">
        <f t="shared" si="99"/>
        <v>5.7975445684691963E-2</v>
      </c>
    </row>
    <row r="1248" spans="7:13" x14ac:dyDescent="0.3">
      <c r="G1248" s="43">
        <v>45268</v>
      </c>
      <c r="H1248" s="99">
        <v>17.827200000000001</v>
      </c>
      <c r="I1248" s="97">
        <f t="shared" si="95"/>
        <v>16.869148151513688</v>
      </c>
      <c r="J1248" s="1">
        <f t="shared" si="96"/>
        <v>0.95805184848631342</v>
      </c>
      <c r="K1248" s="1">
        <f t="shared" si="97"/>
        <v>0.95805184848631342</v>
      </c>
      <c r="L1248" s="1">
        <f t="shared" si="98"/>
        <v>0.91786334438804207</v>
      </c>
      <c r="M1248" s="30">
        <f t="shared" si="99"/>
        <v>5.3741016451619626E-2</v>
      </c>
    </row>
    <row r="1249" spans="7:13" x14ac:dyDescent="0.3">
      <c r="G1249" s="43">
        <v>45271</v>
      </c>
      <c r="H1249" s="99">
        <v>17.915700000000001</v>
      </c>
      <c r="I1249" s="97">
        <f t="shared" si="95"/>
        <v>16.964953336362321</v>
      </c>
      <c r="J1249" s="1">
        <f t="shared" si="96"/>
        <v>0.95074666363768046</v>
      </c>
      <c r="K1249" s="1">
        <f t="shared" si="97"/>
        <v>0.95074666363768046</v>
      </c>
      <c r="L1249" s="1">
        <f t="shared" si="98"/>
        <v>0.90391921841818068</v>
      </c>
      <c r="M1249" s="30">
        <f t="shared" si="99"/>
        <v>5.3067793256064817E-2</v>
      </c>
    </row>
    <row r="1250" spans="7:13" x14ac:dyDescent="0.3">
      <c r="G1250" s="43">
        <v>45272</v>
      </c>
      <c r="H1250" s="99">
        <v>17.453800000000001</v>
      </c>
      <c r="I1250" s="97">
        <f t="shared" si="95"/>
        <v>17.060028002726089</v>
      </c>
      <c r="J1250" s="1">
        <f t="shared" si="96"/>
        <v>0.39377199727391243</v>
      </c>
      <c r="K1250" s="1">
        <f t="shared" si="97"/>
        <v>0.39377199727391243</v>
      </c>
      <c r="L1250" s="1">
        <f t="shared" si="98"/>
        <v>0.15505638583708611</v>
      </c>
      <c r="M1250" s="30">
        <f t="shared" si="99"/>
        <v>2.2560817545400565E-2</v>
      </c>
    </row>
    <row r="1251" spans="7:13" x14ac:dyDescent="0.3">
      <c r="G1251" s="43">
        <v>45273</v>
      </c>
      <c r="H1251" s="99">
        <v>18.485700000000001</v>
      </c>
      <c r="I1251" s="97">
        <f t="shared" si="95"/>
        <v>17.099405202453479</v>
      </c>
      <c r="J1251" s="1">
        <f t="shared" si="96"/>
        <v>1.3862947975465225</v>
      </c>
      <c r="K1251" s="1">
        <f t="shared" si="97"/>
        <v>1.3862947975465225</v>
      </c>
      <c r="L1251" s="1">
        <f t="shared" si="98"/>
        <v>1.9218132657045539</v>
      </c>
      <c r="M1251" s="30">
        <f t="shared" si="99"/>
        <v>7.4992821345500713E-2</v>
      </c>
    </row>
    <row r="1252" spans="7:13" x14ac:dyDescent="0.3">
      <c r="G1252" s="43">
        <v>45274</v>
      </c>
      <c r="H1252" s="99">
        <v>20.038499999999999</v>
      </c>
      <c r="I1252" s="97">
        <f t="shared" si="95"/>
        <v>17.238034682208131</v>
      </c>
      <c r="J1252" s="1">
        <f t="shared" si="96"/>
        <v>2.8004653177918684</v>
      </c>
      <c r="K1252" s="1">
        <f t="shared" si="97"/>
        <v>2.8004653177918684</v>
      </c>
      <c r="L1252" s="1">
        <f t="shared" si="98"/>
        <v>7.8426059961551102</v>
      </c>
      <c r="M1252" s="30">
        <f t="shared" si="99"/>
        <v>0.13975423897955777</v>
      </c>
    </row>
    <row r="1253" spans="7:13" x14ac:dyDescent="0.3">
      <c r="G1253" s="43">
        <v>45275</v>
      </c>
      <c r="H1253" s="99">
        <v>19.566700000000001</v>
      </c>
      <c r="I1253" s="97">
        <f t="shared" si="95"/>
        <v>17.518081213987315</v>
      </c>
      <c r="J1253" s="1">
        <f t="shared" si="96"/>
        <v>2.0486187860126854</v>
      </c>
      <c r="K1253" s="1">
        <f t="shared" si="97"/>
        <v>2.0486187860126854</v>
      </c>
      <c r="L1253" s="1">
        <f t="shared" si="98"/>
        <v>4.1968389304040894</v>
      </c>
      <c r="M1253" s="30">
        <f t="shared" si="99"/>
        <v>0.10469924851981609</v>
      </c>
    </row>
    <row r="1254" spans="7:13" x14ac:dyDescent="0.3">
      <c r="G1254" s="43">
        <v>45278</v>
      </c>
      <c r="H1254" s="99">
        <v>18.043500000000002</v>
      </c>
      <c r="I1254" s="97">
        <f t="shared" si="95"/>
        <v>17.722943092588583</v>
      </c>
      <c r="J1254" s="1">
        <f t="shared" si="96"/>
        <v>0.32055690741141873</v>
      </c>
      <c r="K1254" s="1">
        <f t="shared" si="97"/>
        <v>0.32055690741141873</v>
      </c>
      <c r="L1254" s="1">
        <f t="shared" si="98"/>
        <v>0.10275673088917288</v>
      </c>
      <c r="M1254" s="30">
        <f t="shared" si="99"/>
        <v>1.7765783102580913E-2</v>
      </c>
    </row>
    <row r="1255" spans="7:13" x14ac:dyDescent="0.3">
      <c r="G1255" s="43">
        <v>45279</v>
      </c>
      <c r="H1255" s="99">
        <v>18.416899999999998</v>
      </c>
      <c r="I1255" s="97">
        <f t="shared" si="95"/>
        <v>17.754998783329725</v>
      </c>
      <c r="J1255" s="1">
        <f t="shared" si="96"/>
        <v>0.66190121667027313</v>
      </c>
      <c r="K1255" s="1">
        <f t="shared" si="97"/>
        <v>0.66190121667027313</v>
      </c>
      <c r="L1255" s="1">
        <f t="shared" si="98"/>
        <v>0.43811322062958785</v>
      </c>
      <c r="M1255" s="30">
        <f t="shared" si="99"/>
        <v>3.5939882209832991E-2</v>
      </c>
    </row>
    <row r="1256" spans="7:13" x14ac:dyDescent="0.3">
      <c r="G1256" s="43">
        <v>45280</v>
      </c>
      <c r="H1256" s="99">
        <v>17.630700000000001</v>
      </c>
      <c r="I1256" s="97">
        <f t="shared" si="95"/>
        <v>17.821188904996752</v>
      </c>
      <c r="J1256" s="1">
        <f t="shared" si="96"/>
        <v>-0.19048890499675153</v>
      </c>
      <c r="K1256" s="1">
        <f t="shared" si="97"/>
        <v>0.19048890499675153</v>
      </c>
      <c r="L1256" s="1">
        <f t="shared" si="98"/>
        <v>3.6286022926861429E-2</v>
      </c>
      <c r="M1256" s="30">
        <f t="shared" si="99"/>
        <v>1.0804386949851766E-2</v>
      </c>
    </row>
    <row r="1257" spans="7:13" x14ac:dyDescent="0.3">
      <c r="G1257" s="43">
        <v>45281</v>
      </c>
      <c r="H1257" s="99">
        <v>18.878799999999998</v>
      </c>
      <c r="I1257" s="97">
        <f t="shared" si="95"/>
        <v>17.802140014497077</v>
      </c>
      <c r="J1257" s="1">
        <f t="shared" si="96"/>
        <v>1.0766599855029213</v>
      </c>
      <c r="K1257" s="1">
        <f t="shared" si="97"/>
        <v>1.0766599855029213</v>
      </c>
      <c r="L1257" s="1">
        <f t="shared" si="98"/>
        <v>1.1591967243831507</v>
      </c>
      <c r="M1257" s="30">
        <f t="shared" si="99"/>
        <v>5.7030107077935113E-2</v>
      </c>
    </row>
    <row r="1258" spans="7:13" x14ac:dyDescent="0.3">
      <c r="G1258" s="43">
        <v>45282</v>
      </c>
      <c r="H1258" s="99">
        <v>18.269500000000001</v>
      </c>
      <c r="I1258" s="97">
        <f t="shared" si="95"/>
        <v>17.909806013047369</v>
      </c>
      <c r="J1258" s="1">
        <f t="shared" si="96"/>
        <v>0.35969398695263166</v>
      </c>
      <c r="K1258" s="1">
        <f t="shared" si="97"/>
        <v>0.35969398695263166</v>
      </c>
      <c r="L1258" s="1">
        <f t="shared" si="98"/>
        <v>0.12937976424987996</v>
      </c>
      <c r="M1258" s="30">
        <f t="shared" si="99"/>
        <v>1.9688222827807637E-2</v>
      </c>
    </row>
    <row r="1259" spans="7:13" x14ac:dyDescent="0.3">
      <c r="G1259" s="43">
        <v>45286</v>
      </c>
      <c r="H1259" s="99">
        <v>18.397200000000002</v>
      </c>
      <c r="I1259" s="97">
        <f t="shared" si="95"/>
        <v>17.945775411742634</v>
      </c>
      <c r="J1259" s="1">
        <f t="shared" si="96"/>
        <v>0.45142458825736753</v>
      </c>
      <c r="K1259" s="1">
        <f t="shared" si="97"/>
        <v>0.45142458825736753</v>
      </c>
      <c r="L1259" s="1">
        <f t="shared" si="98"/>
        <v>0.20378415888333382</v>
      </c>
      <c r="M1259" s="30">
        <f t="shared" si="99"/>
        <v>2.4537679008619109E-2</v>
      </c>
    </row>
    <row r="1260" spans="7:13" x14ac:dyDescent="0.3">
      <c r="G1260" s="43">
        <v>45287</v>
      </c>
      <c r="H1260" s="99">
        <v>18.5152</v>
      </c>
      <c r="I1260" s="97">
        <f t="shared" si="95"/>
        <v>17.990917870568371</v>
      </c>
      <c r="J1260" s="1">
        <f t="shared" si="96"/>
        <v>0.52428212943162933</v>
      </c>
      <c r="K1260" s="1">
        <f t="shared" si="97"/>
        <v>0.52428212943162933</v>
      </c>
      <c r="L1260" s="1">
        <f t="shared" si="98"/>
        <v>0.2748717512413637</v>
      </c>
      <c r="M1260" s="30">
        <f t="shared" si="99"/>
        <v>2.8316309271929515E-2</v>
      </c>
    </row>
    <row r="1261" spans="7:13" x14ac:dyDescent="0.3">
      <c r="G1261" s="43">
        <v>45288</v>
      </c>
      <c r="H1261" s="99">
        <v>18.731400000000001</v>
      </c>
      <c r="I1261" s="97">
        <f t="shared" si="95"/>
        <v>18.043346083511533</v>
      </c>
      <c r="J1261" s="1">
        <f t="shared" si="96"/>
        <v>0.68805391648846737</v>
      </c>
      <c r="K1261" s="1">
        <f t="shared" si="97"/>
        <v>0.68805391648846737</v>
      </c>
      <c r="L1261" s="1">
        <f t="shared" si="98"/>
        <v>0.47341819199511881</v>
      </c>
      <c r="M1261" s="30">
        <f t="shared" si="99"/>
        <v>3.6732647665869464E-2</v>
      </c>
    </row>
    <row r="1262" spans="7:13" x14ac:dyDescent="0.3">
      <c r="G1262" s="43">
        <v>45289</v>
      </c>
      <c r="H1262" s="99">
        <v>18.475899999999999</v>
      </c>
      <c r="I1262" s="97">
        <f t="shared" si="95"/>
        <v>18.112151475160381</v>
      </c>
      <c r="J1262" s="1">
        <f t="shared" si="96"/>
        <v>0.36374852483961817</v>
      </c>
      <c r="K1262" s="1">
        <f t="shared" si="97"/>
        <v>0.36374852483961817</v>
      </c>
      <c r="L1262" s="1">
        <f t="shared" si="98"/>
        <v>0.13231298932299831</v>
      </c>
      <c r="M1262" s="30">
        <f t="shared" si="99"/>
        <v>1.9687729682430526E-2</v>
      </c>
    </row>
    <row r="1263" spans="7:13" x14ac:dyDescent="0.3">
      <c r="G1263" s="43">
        <v>45293</v>
      </c>
      <c r="H1263" s="99">
        <v>18.328499999999998</v>
      </c>
      <c r="I1263" s="97">
        <f t="shared" si="95"/>
        <v>18.148526327644344</v>
      </c>
      <c r="J1263" s="1">
        <f t="shared" si="96"/>
        <v>0.1799736723556542</v>
      </c>
      <c r="K1263" s="1">
        <f t="shared" si="97"/>
        <v>0.1799736723556542</v>
      </c>
      <c r="L1263" s="1">
        <f t="shared" si="98"/>
        <v>3.2390522741180372E-2</v>
      </c>
      <c r="M1263" s="30">
        <f t="shared" si="99"/>
        <v>9.8193344984943785E-3</v>
      </c>
    </row>
    <row r="1264" spans="7:13" x14ac:dyDescent="0.3">
      <c r="G1264" s="43">
        <v>45294</v>
      </c>
      <c r="H1264" s="99">
        <v>17.208100000000002</v>
      </c>
      <c r="I1264" s="97">
        <f t="shared" si="95"/>
        <v>18.16652369487991</v>
      </c>
      <c r="J1264" s="1">
        <f t="shared" si="96"/>
        <v>-0.95842369487990808</v>
      </c>
      <c r="K1264" s="1">
        <f t="shared" si="97"/>
        <v>0.95842369487990808</v>
      </c>
      <c r="L1264" s="1">
        <f t="shared" si="98"/>
        <v>0.91857597890725518</v>
      </c>
      <c r="M1264" s="30">
        <f t="shared" si="99"/>
        <v>5.569607887447818E-2</v>
      </c>
    </row>
    <row r="1265" spans="7:13" x14ac:dyDescent="0.3">
      <c r="G1265" s="43">
        <v>45295</v>
      </c>
      <c r="H1265" s="99">
        <v>16.6479</v>
      </c>
      <c r="I1265" s="97">
        <f t="shared" si="95"/>
        <v>18.07068132539192</v>
      </c>
      <c r="J1265" s="1">
        <f t="shared" si="96"/>
        <v>-1.4227813253919201</v>
      </c>
      <c r="K1265" s="1">
        <f t="shared" si="97"/>
        <v>1.4227813253919201</v>
      </c>
      <c r="L1265" s="1">
        <f t="shared" si="98"/>
        <v>2.0243066998839891</v>
      </c>
      <c r="M1265" s="30">
        <f t="shared" si="99"/>
        <v>8.5463110986485999E-2</v>
      </c>
    </row>
    <row r="1266" spans="7:13" x14ac:dyDescent="0.3">
      <c r="G1266" s="43">
        <v>45296</v>
      </c>
      <c r="H1266" s="99">
        <v>16.608599999999999</v>
      </c>
      <c r="I1266" s="97">
        <f t="shared" si="95"/>
        <v>17.928403192852727</v>
      </c>
      <c r="J1266" s="1">
        <f t="shared" si="96"/>
        <v>-1.3198031928527278</v>
      </c>
      <c r="K1266" s="1">
        <f t="shared" si="97"/>
        <v>1.3198031928527278</v>
      </c>
      <c r="L1266" s="1">
        <f t="shared" si="98"/>
        <v>1.7418804678642548</v>
      </c>
      <c r="M1266" s="30">
        <f t="shared" si="99"/>
        <v>7.9465047797690827E-2</v>
      </c>
    </row>
    <row r="1267" spans="7:13" x14ac:dyDescent="0.3">
      <c r="G1267" s="43">
        <v>45299</v>
      </c>
      <c r="H1267" s="99">
        <v>17.031199999999998</v>
      </c>
      <c r="I1267" s="97">
        <f t="shared" si="95"/>
        <v>17.796422873567455</v>
      </c>
      <c r="J1267" s="1">
        <f t="shared" si="96"/>
        <v>-0.76522287356745622</v>
      </c>
      <c r="K1267" s="1">
        <f t="shared" si="97"/>
        <v>0.76522287356745622</v>
      </c>
      <c r="L1267" s="1">
        <f t="shared" si="98"/>
        <v>0.58556604623083508</v>
      </c>
      <c r="M1267" s="30">
        <f t="shared" si="99"/>
        <v>4.4930649253573221E-2</v>
      </c>
    </row>
    <row r="1268" spans="7:13" x14ac:dyDescent="0.3">
      <c r="G1268" s="43">
        <v>45300</v>
      </c>
      <c r="H1268" s="99">
        <v>16.864100000000001</v>
      </c>
      <c r="I1268" s="97">
        <f t="shared" si="95"/>
        <v>17.719900586210709</v>
      </c>
      <c r="J1268" s="1">
        <f t="shared" si="96"/>
        <v>-0.85580058621070876</v>
      </c>
      <c r="K1268" s="1">
        <f t="shared" si="97"/>
        <v>0.85580058621070876</v>
      </c>
      <c r="L1268" s="1">
        <f t="shared" si="98"/>
        <v>0.73239464335859272</v>
      </c>
      <c r="M1268" s="30">
        <f t="shared" si="99"/>
        <v>5.0746887542810391E-2</v>
      </c>
    </row>
    <row r="1269" spans="7:13" x14ac:dyDescent="0.3">
      <c r="G1269" s="43">
        <v>45301</v>
      </c>
      <c r="H1269" s="99">
        <v>17.0017</v>
      </c>
      <c r="I1269" s="97">
        <f t="shared" si="95"/>
        <v>17.634320527589637</v>
      </c>
      <c r="J1269" s="1">
        <f t="shared" si="96"/>
        <v>-0.63262052758963705</v>
      </c>
      <c r="K1269" s="1">
        <f t="shared" si="97"/>
        <v>0.63262052758963705</v>
      </c>
      <c r="L1269" s="1">
        <f t="shared" si="98"/>
        <v>0.40020873192779072</v>
      </c>
      <c r="M1269" s="30">
        <f t="shared" si="99"/>
        <v>3.7209251286026521E-2</v>
      </c>
    </row>
    <row r="1270" spans="7:13" x14ac:dyDescent="0.3">
      <c r="G1270" s="43">
        <v>45302</v>
      </c>
      <c r="H1270" s="99">
        <v>16.6676</v>
      </c>
      <c r="I1270" s="97">
        <f t="shared" si="95"/>
        <v>17.571058474830672</v>
      </c>
      <c r="J1270" s="1">
        <f t="shared" si="96"/>
        <v>-0.90345847483067132</v>
      </c>
      <c r="K1270" s="1">
        <f t="shared" si="97"/>
        <v>0.90345847483067132</v>
      </c>
      <c r="L1270" s="1">
        <f t="shared" si="98"/>
        <v>0.81623721574336272</v>
      </c>
      <c r="M1270" s="30">
        <f t="shared" si="99"/>
        <v>5.4204473039350075E-2</v>
      </c>
    </row>
    <row r="1271" spans="7:13" x14ac:dyDescent="0.3">
      <c r="G1271" s="43">
        <v>45303</v>
      </c>
      <c r="H1271" s="99">
        <v>15.9305</v>
      </c>
      <c r="I1271" s="97">
        <f t="shared" si="95"/>
        <v>17.480712627347607</v>
      </c>
      <c r="J1271" s="1">
        <f t="shared" si="96"/>
        <v>-1.5502126273476069</v>
      </c>
      <c r="K1271" s="1">
        <f t="shared" si="97"/>
        <v>1.5502126273476069</v>
      </c>
      <c r="L1271" s="1">
        <f t="shared" si="98"/>
        <v>2.4031591899879703</v>
      </c>
      <c r="M1271" s="30">
        <f t="shared" si="99"/>
        <v>9.7310983795085335E-2</v>
      </c>
    </row>
    <row r="1272" spans="7:13" x14ac:dyDescent="0.3">
      <c r="G1272" s="43">
        <v>45307</v>
      </c>
      <c r="H1272" s="99">
        <v>15.164</v>
      </c>
      <c r="I1272" s="97">
        <f t="shared" si="95"/>
        <v>17.325691364612847</v>
      </c>
      <c r="J1272" s="1">
        <f t="shared" si="96"/>
        <v>-2.1616913646128477</v>
      </c>
      <c r="K1272" s="1">
        <f t="shared" si="97"/>
        <v>2.1616913646128477</v>
      </c>
      <c r="L1272" s="1">
        <f t="shared" si="98"/>
        <v>4.6729095558417555</v>
      </c>
      <c r="M1272" s="30">
        <f t="shared" si="99"/>
        <v>0.14255416543213187</v>
      </c>
    </row>
    <row r="1273" spans="7:13" x14ac:dyDescent="0.3">
      <c r="G1273" s="43">
        <v>45308</v>
      </c>
      <c r="H1273" s="99">
        <v>14.9871</v>
      </c>
      <c r="I1273" s="97">
        <f t="shared" si="95"/>
        <v>17.109522228151562</v>
      </c>
      <c r="J1273" s="1">
        <f t="shared" si="96"/>
        <v>-2.1224222281515619</v>
      </c>
      <c r="K1273" s="1">
        <f t="shared" si="97"/>
        <v>2.1224222281515619</v>
      </c>
      <c r="L1273" s="1">
        <f t="shared" si="98"/>
        <v>4.5046761145518408</v>
      </c>
      <c r="M1273" s="30">
        <f t="shared" si="99"/>
        <v>0.14161660549082625</v>
      </c>
    </row>
    <row r="1274" spans="7:13" x14ac:dyDescent="0.3">
      <c r="G1274" s="43">
        <v>45309</v>
      </c>
      <c r="H1274" s="99">
        <v>15.055899999999999</v>
      </c>
      <c r="I1274" s="97">
        <f t="shared" si="95"/>
        <v>16.897280005336405</v>
      </c>
      <c r="J1274" s="1">
        <f t="shared" si="96"/>
        <v>-1.841380005336406</v>
      </c>
      <c r="K1274" s="1">
        <f t="shared" si="97"/>
        <v>1.841380005336406</v>
      </c>
      <c r="L1274" s="1">
        <f t="shared" si="98"/>
        <v>3.3906803240527026</v>
      </c>
      <c r="M1274" s="30">
        <f t="shared" si="99"/>
        <v>0.12230288493789186</v>
      </c>
    </row>
    <row r="1275" spans="7:13" x14ac:dyDescent="0.3">
      <c r="G1275" s="43">
        <v>45310</v>
      </c>
      <c r="H1275" s="99">
        <v>15.4391</v>
      </c>
      <c r="I1275" s="97">
        <f t="shared" si="95"/>
        <v>16.713142004802766</v>
      </c>
      <c r="J1275" s="1">
        <f t="shared" si="96"/>
        <v>-1.2740420048027659</v>
      </c>
      <c r="K1275" s="1">
        <f t="shared" si="97"/>
        <v>1.2740420048027659</v>
      </c>
      <c r="L1275" s="1">
        <f t="shared" si="98"/>
        <v>1.6231830300018508</v>
      </c>
      <c r="M1275" s="30">
        <f t="shared" si="99"/>
        <v>8.252048401802993E-2</v>
      </c>
    </row>
    <row r="1276" spans="7:13" x14ac:dyDescent="0.3">
      <c r="G1276" s="43">
        <v>45313</v>
      </c>
      <c r="H1276" s="99">
        <v>16.2057</v>
      </c>
      <c r="I1276" s="97">
        <f t="shared" si="95"/>
        <v>16.585737804322488</v>
      </c>
      <c r="J1276" s="1">
        <f t="shared" si="96"/>
        <v>-0.38003780432248746</v>
      </c>
      <c r="K1276" s="1">
        <f t="shared" si="97"/>
        <v>0.38003780432248746</v>
      </c>
      <c r="L1276" s="1">
        <f t="shared" si="98"/>
        <v>0.14442873271425727</v>
      </c>
      <c r="M1276" s="30">
        <f t="shared" si="99"/>
        <v>2.3450872490696942E-2</v>
      </c>
    </row>
    <row r="1277" spans="7:13" x14ac:dyDescent="0.3">
      <c r="G1277" s="43">
        <v>45314</v>
      </c>
      <c r="H1277" s="99">
        <v>16.431699999999999</v>
      </c>
      <c r="I1277" s="97">
        <f t="shared" si="95"/>
        <v>16.547734023890239</v>
      </c>
      <c r="J1277" s="1">
        <f t="shared" si="96"/>
        <v>-0.11603402389023998</v>
      </c>
      <c r="K1277" s="1">
        <f t="shared" si="97"/>
        <v>0.11603402389023998</v>
      </c>
      <c r="L1277" s="1">
        <f t="shared" si="98"/>
        <v>1.3463894700160782E-2</v>
      </c>
      <c r="M1277" s="30">
        <f t="shared" si="99"/>
        <v>7.0615958111601342E-3</v>
      </c>
    </row>
    <row r="1278" spans="7:13" x14ac:dyDescent="0.3">
      <c r="G1278" s="43">
        <v>45315</v>
      </c>
      <c r="H1278" s="99">
        <v>16.520199999999999</v>
      </c>
      <c r="I1278" s="97">
        <f t="shared" si="95"/>
        <v>16.536130621501215</v>
      </c>
      <c r="J1278" s="1">
        <f t="shared" si="96"/>
        <v>-1.5930621501215825E-2</v>
      </c>
      <c r="K1278" s="1">
        <f t="shared" si="97"/>
        <v>1.5930621501215825E-2</v>
      </c>
      <c r="L1278" s="1">
        <f t="shared" si="98"/>
        <v>2.5378470141499993E-4</v>
      </c>
      <c r="M1278" s="30">
        <f t="shared" si="99"/>
        <v>9.6431166094937263E-4</v>
      </c>
    </row>
    <row r="1279" spans="7:13" x14ac:dyDescent="0.3">
      <c r="G1279" s="43">
        <v>45316</v>
      </c>
      <c r="H1279" s="99">
        <v>16.756</v>
      </c>
      <c r="I1279" s="97">
        <f t="shared" si="95"/>
        <v>16.534537559351094</v>
      </c>
      <c r="J1279" s="1">
        <f t="shared" si="96"/>
        <v>0.22146244064890652</v>
      </c>
      <c r="K1279" s="1">
        <f t="shared" si="97"/>
        <v>0.22146244064890652</v>
      </c>
      <c r="L1279" s="1">
        <f t="shared" si="98"/>
        <v>4.9045612618170441E-2</v>
      </c>
      <c r="M1279" s="30">
        <f t="shared" si="99"/>
        <v>1.3216903834382104E-2</v>
      </c>
    </row>
    <row r="1280" spans="7:13" x14ac:dyDescent="0.3">
      <c r="G1280" s="43">
        <v>45317</v>
      </c>
      <c r="H1280" s="99">
        <v>17.050899999999999</v>
      </c>
      <c r="I1280" s="97">
        <f t="shared" si="95"/>
        <v>16.556683803415986</v>
      </c>
      <c r="J1280" s="1">
        <f t="shared" si="96"/>
        <v>0.49421619658401283</v>
      </c>
      <c r="K1280" s="1">
        <f t="shared" si="97"/>
        <v>0.49421619658401283</v>
      </c>
      <c r="L1280" s="1">
        <f t="shared" si="98"/>
        <v>0.24424964896596763</v>
      </c>
      <c r="M1280" s="30">
        <f t="shared" si="99"/>
        <v>2.8984757202494466E-2</v>
      </c>
    </row>
    <row r="1281" spans="7:13" x14ac:dyDescent="0.3">
      <c r="G1281" s="43">
        <v>45320</v>
      </c>
      <c r="H1281" s="99">
        <v>17.227799999999998</v>
      </c>
      <c r="I1281" s="97">
        <f t="shared" si="95"/>
        <v>16.606105423074386</v>
      </c>
      <c r="J1281" s="1">
        <f t="shared" si="96"/>
        <v>0.62169457692561281</v>
      </c>
      <c r="K1281" s="1">
        <f t="shared" si="97"/>
        <v>0.62169457692561281</v>
      </c>
      <c r="L1281" s="1">
        <f t="shared" si="98"/>
        <v>0.38650414697871671</v>
      </c>
      <c r="M1281" s="30">
        <f t="shared" si="99"/>
        <v>3.6086707352396295E-2</v>
      </c>
    </row>
    <row r="1282" spans="7:13" x14ac:dyDescent="0.3">
      <c r="G1282" s="43">
        <v>45321</v>
      </c>
      <c r="H1282" s="99">
        <v>16.923100000000002</v>
      </c>
      <c r="I1282" s="97">
        <f t="shared" si="95"/>
        <v>16.668274880766948</v>
      </c>
      <c r="J1282" s="1">
        <f t="shared" si="96"/>
        <v>0.25482511923305395</v>
      </c>
      <c r="K1282" s="1">
        <f t="shared" si="97"/>
        <v>0.25482511923305395</v>
      </c>
      <c r="L1282" s="1">
        <f t="shared" si="98"/>
        <v>6.4935841392140162E-2</v>
      </c>
      <c r="M1282" s="30">
        <f t="shared" si="99"/>
        <v>1.5057827421279431E-2</v>
      </c>
    </row>
    <row r="1283" spans="7:13" x14ac:dyDescent="0.3">
      <c r="G1283" s="43">
        <v>45322</v>
      </c>
      <c r="H1283" s="99">
        <v>16.176200000000001</v>
      </c>
      <c r="I1283" s="97">
        <f t="shared" si="95"/>
        <v>16.693757392690252</v>
      </c>
      <c r="J1283" s="1">
        <f t="shared" si="96"/>
        <v>-0.51755739269025014</v>
      </c>
      <c r="K1283" s="1">
        <f t="shared" si="97"/>
        <v>0.51755739269025014</v>
      </c>
      <c r="L1283" s="1">
        <f t="shared" si="98"/>
        <v>0.26786565472832979</v>
      </c>
      <c r="M1283" s="30">
        <f t="shared" si="99"/>
        <v>3.1994992191630302E-2</v>
      </c>
    </row>
    <row r="1284" spans="7:13" x14ac:dyDescent="0.3">
      <c r="G1284" s="43">
        <v>45323</v>
      </c>
      <c r="H1284" s="99">
        <v>16.5398</v>
      </c>
      <c r="I1284" s="97">
        <f t="shared" si="95"/>
        <v>16.642001653421225</v>
      </c>
      <c r="J1284" s="1">
        <f t="shared" si="96"/>
        <v>-0.10220165342122556</v>
      </c>
      <c r="K1284" s="1">
        <f t="shared" si="97"/>
        <v>0.10220165342122556</v>
      </c>
      <c r="L1284" s="1">
        <f t="shared" si="98"/>
        <v>1.0445177962032306E-2</v>
      </c>
      <c r="M1284" s="30">
        <f t="shared" si="99"/>
        <v>6.1791347792129019E-3</v>
      </c>
    </row>
    <row r="1285" spans="7:13" x14ac:dyDescent="0.3">
      <c r="G1285" s="43">
        <v>45324</v>
      </c>
      <c r="H1285" s="99">
        <v>16.3826</v>
      </c>
      <c r="I1285" s="97">
        <f t="shared" si="95"/>
        <v>16.631781488079103</v>
      </c>
      <c r="J1285" s="1">
        <f t="shared" si="96"/>
        <v>-0.24918148807910256</v>
      </c>
      <c r="K1285" s="1">
        <f t="shared" si="97"/>
        <v>0.24918148807910256</v>
      </c>
      <c r="L1285" s="1">
        <f t="shared" si="98"/>
        <v>6.2091414001315931E-2</v>
      </c>
      <c r="M1285" s="30">
        <f t="shared" si="99"/>
        <v>1.5210130753305493E-2</v>
      </c>
    </row>
    <row r="1286" spans="7:13" x14ac:dyDescent="0.3">
      <c r="G1286" s="43">
        <v>45327</v>
      </c>
      <c r="H1286" s="99">
        <v>16.245000000000001</v>
      </c>
      <c r="I1286" s="97">
        <f t="shared" ref="I1286:I1349" si="100">alpha*H1285+(1-alpha)*I1285</f>
        <v>16.606863339271193</v>
      </c>
      <c r="J1286" s="1">
        <f t="shared" ref="J1286:J1349" si="101">H1286-I1286</f>
        <v>-0.36186333927119207</v>
      </c>
      <c r="K1286" s="1">
        <f t="shared" ref="K1286:K1349" si="102">ABS(J1286)</f>
        <v>0.36186333927119207</v>
      </c>
      <c r="L1286" s="1">
        <f t="shared" ref="L1286:L1349" si="103">J1286^2</f>
        <v>0.13094507630849786</v>
      </c>
      <c r="M1286" s="30">
        <f t="shared" ref="M1286:M1349" si="104">K1286/H1286</f>
        <v>2.2275367145041063E-2</v>
      </c>
    </row>
    <row r="1287" spans="7:13" x14ac:dyDescent="0.3">
      <c r="G1287" s="43">
        <v>45328</v>
      </c>
      <c r="H1287" s="99">
        <v>16.657800000000002</v>
      </c>
      <c r="I1287" s="97">
        <f t="shared" si="100"/>
        <v>16.570677005344074</v>
      </c>
      <c r="J1287" s="1">
        <f t="shared" si="101"/>
        <v>8.712299465592821E-2</v>
      </c>
      <c r="K1287" s="1">
        <f t="shared" si="102"/>
        <v>8.712299465592821E-2</v>
      </c>
      <c r="L1287" s="1">
        <f t="shared" si="103"/>
        <v>7.5904161978168957E-3</v>
      </c>
      <c r="M1287" s="30">
        <f t="shared" si="104"/>
        <v>5.2301621256065148E-3</v>
      </c>
    </row>
    <row r="1288" spans="7:13" x14ac:dyDescent="0.3">
      <c r="G1288" s="43">
        <v>45329</v>
      </c>
      <c r="H1288" s="99">
        <v>15.045999999999999</v>
      </c>
      <c r="I1288" s="97">
        <f t="shared" si="100"/>
        <v>16.579389304809666</v>
      </c>
      <c r="J1288" s="1">
        <f t="shared" si="101"/>
        <v>-1.533389304809667</v>
      </c>
      <c r="K1288" s="1">
        <f t="shared" si="102"/>
        <v>1.533389304809667</v>
      </c>
      <c r="L1288" s="1">
        <f t="shared" si="103"/>
        <v>2.3512827601046737</v>
      </c>
      <c r="M1288" s="30">
        <f t="shared" si="104"/>
        <v>0.10191341916852766</v>
      </c>
    </row>
    <row r="1289" spans="7:13" x14ac:dyDescent="0.3">
      <c r="G1289" s="43">
        <v>45330</v>
      </c>
      <c r="H1289" s="99">
        <v>15.0854</v>
      </c>
      <c r="I1289" s="97">
        <f t="shared" si="100"/>
        <v>16.4260503743287</v>
      </c>
      <c r="J1289" s="1">
        <f t="shared" si="101"/>
        <v>-1.3406503743286997</v>
      </c>
      <c r="K1289" s="1">
        <f t="shared" si="102"/>
        <v>1.3406503743286997</v>
      </c>
      <c r="L1289" s="1">
        <f t="shared" si="103"/>
        <v>1.7973434261876826</v>
      </c>
      <c r="M1289" s="30">
        <f t="shared" si="104"/>
        <v>8.8870720983779003E-2</v>
      </c>
    </row>
    <row r="1290" spans="7:13" x14ac:dyDescent="0.3">
      <c r="G1290" s="43">
        <v>45331</v>
      </c>
      <c r="H1290" s="99">
        <v>15.036199999999999</v>
      </c>
      <c r="I1290" s="97">
        <f t="shared" si="100"/>
        <v>16.291985336895831</v>
      </c>
      <c r="J1290" s="1">
        <f t="shared" si="101"/>
        <v>-1.2557853368958316</v>
      </c>
      <c r="K1290" s="1">
        <f t="shared" si="102"/>
        <v>1.2557853368958316</v>
      </c>
      <c r="L1290" s="1">
        <f t="shared" si="103"/>
        <v>1.5769968123625773</v>
      </c>
      <c r="M1290" s="30">
        <f t="shared" si="104"/>
        <v>8.3517466972761176E-2</v>
      </c>
    </row>
    <row r="1291" spans="7:13" x14ac:dyDescent="0.3">
      <c r="G1291" s="43">
        <v>45334</v>
      </c>
      <c r="H1291" s="99">
        <v>17.139299999999999</v>
      </c>
      <c r="I1291" s="97">
        <f t="shared" si="100"/>
        <v>16.16640680320625</v>
      </c>
      <c r="J1291" s="1">
        <f t="shared" si="101"/>
        <v>0.97289319679374842</v>
      </c>
      <c r="K1291" s="1">
        <f t="shared" si="102"/>
        <v>0.97289319679374842</v>
      </c>
      <c r="L1291" s="1">
        <f t="shared" si="103"/>
        <v>0.94652117236755928</v>
      </c>
      <c r="M1291" s="30">
        <f t="shared" si="104"/>
        <v>5.676388165174473E-2</v>
      </c>
    </row>
    <row r="1292" spans="7:13" x14ac:dyDescent="0.3">
      <c r="G1292" s="43">
        <v>45335</v>
      </c>
      <c r="H1292" s="99">
        <v>16.156600000000001</v>
      </c>
      <c r="I1292" s="97">
        <f t="shared" si="100"/>
        <v>16.263696122885626</v>
      </c>
      <c r="J1292" s="1">
        <f t="shared" si="101"/>
        <v>-0.10709612288562553</v>
      </c>
      <c r="K1292" s="1">
        <f t="shared" si="102"/>
        <v>0.10709612288562553</v>
      </c>
      <c r="L1292" s="1">
        <f t="shared" si="103"/>
        <v>1.1469579537133005E-2</v>
      </c>
      <c r="M1292" s="30">
        <f t="shared" si="104"/>
        <v>6.628629964573334E-3</v>
      </c>
    </row>
    <row r="1293" spans="7:13" x14ac:dyDescent="0.3">
      <c r="G1293" s="43">
        <v>45336</v>
      </c>
      <c r="H1293" s="99">
        <v>16.903500000000001</v>
      </c>
      <c r="I1293" s="97">
        <f t="shared" si="100"/>
        <v>16.252986510597065</v>
      </c>
      <c r="J1293" s="1">
        <f t="shared" si="101"/>
        <v>0.65051348940293607</v>
      </c>
      <c r="K1293" s="1">
        <f t="shared" si="102"/>
        <v>0.65051348940293607</v>
      </c>
      <c r="L1293" s="1">
        <f t="shared" si="103"/>
        <v>0.42316779989518383</v>
      </c>
      <c r="M1293" s="30">
        <f t="shared" si="104"/>
        <v>3.8483952400564146E-2</v>
      </c>
    </row>
    <row r="1294" spans="7:13" x14ac:dyDescent="0.3">
      <c r="G1294" s="43">
        <v>45337</v>
      </c>
      <c r="H1294" s="99">
        <v>16.756</v>
      </c>
      <c r="I1294" s="97">
        <f t="shared" si="100"/>
        <v>16.318037859537359</v>
      </c>
      <c r="J1294" s="1">
        <f t="shared" si="101"/>
        <v>0.43796214046264126</v>
      </c>
      <c r="K1294" s="1">
        <f t="shared" si="102"/>
        <v>0.43796214046264126</v>
      </c>
      <c r="L1294" s="1">
        <f t="shared" si="103"/>
        <v>0.19181083647861832</v>
      </c>
      <c r="M1294" s="30">
        <f t="shared" si="104"/>
        <v>2.6137630727061427E-2</v>
      </c>
    </row>
    <row r="1295" spans="7:13" x14ac:dyDescent="0.3">
      <c r="G1295" s="43">
        <v>45338</v>
      </c>
      <c r="H1295" s="99">
        <v>16.3629</v>
      </c>
      <c r="I1295" s="97">
        <f t="shared" si="100"/>
        <v>16.361834073583623</v>
      </c>
      <c r="J1295" s="1">
        <f t="shared" si="101"/>
        <v>1.0659264163770388E-3</v>
      </c>
      <c r="K1295" s="1">
        <f t="shared" si="102"/>
        <v>1.0659264163770388E-3</v>
      </c>
      <c r="L1295" s="1">
        <f t="shared" si="103"/>
        <v>1.1361991251303962E-6</v>
      </c>
      <c r="M1295" s="30">
        <f t="shared" si="104"/>
        <v>6.5142879097045072E-5</v>
      </c>
    </row>
    <row r="1296" spans="7:13" x14ac:dyDescent="0.3">
      <c r="G1296" s="43">
        <v>45342</v>
      </c>
      <c r="H1296" s="99">
        <v>15.9207</v>
      </c>
      <c r="I1296" s="97">
        <f t="shared" si="100"/>
        <v>16.361940666225262</v>
      </c>
      <c r="J1296" s="1">
        <f t="shared" si="101"/>
        <v>-0.44124066622526215</v>
      </c>
      <c r="K1296" s="1">
        <f t="shared" si="102"/>
        <v>0.44124066622526215</v>
      </c>
      <c r="L1296" s="1">
        <f t="shared" si="103"/>
        <v>0.1946933255309132</v>
      </c>
      <c r="M1296" s="30">
        <f t="shared" si="104"/>
        <v>2.7714903630196044E-2</v>
      </c>
    </row>
    <row r="1297" spans="7:13" x14ac:dyDescent="0.3">
      <c r="G1297" s="43">
        <v>45343</v>
      </c>
      <c r="H1297" s="99">
        <v>15.694699999999999</v>
      </c>
      <c r="I1297" s="97">
        <f t="shared" si="100"/>
        <v>16.317816599602736</v>
      </c>
      <c r="J1297" s="1">
        <f t="shared" si="101"/>
        <v>-0.6231165996027368</v>
      </c>
      <c r="K1297" s="1">
        <f t="shared" si="102"/>
        <v>0.6231165996027368</v>
      </c>
      <c r="L1297" s="1">
        <f t="shared" si="103"/>
        <v>0.38827429670047742</v>
      </c>
      <c r="M1297" s="30">
        <f t="shared" si="104"/>
        <v>3.9702358095582382E-2</v>
      </c>
    </row>
    <row r="1298" spans="7:13" x14ac:dyDescent="0.3">
      <c r="G1298" s="43">
        <v>45344</v>
      </c>
      <c r="H1298" s="99">
        <v>15.6259</v>
      </c>
      <c r="I1298" s="97">
        <f t="shared" si="100"/>
        <v>16.255504939642464</v>
      </c>
      <c r="J1298" s="1">
        <f t="shared" si="101"/>
        <v>-0.62960493964246389</v>
      </c>
      <c r="K1298" s="1">
        <f t="shared" si="102"/>
        <v>0.62960493964246389</v>
      </c>
      <c r="L1298" s="1">
        <f t="shared" si="103"/>
        <v>0.39640238002219058</v>
      </c>
      <c r="M1298" s="30">
        <f t="shared" si="104"/>
        <v>4.0292395295148692E-2</v>
      </c>
    </row>
    <row r="1299" spans="7:13" x14ac:dyDescent="0.3">
      <c r="G1299" s="43">
        <v>45345</v>
      </c>
      <c r="H1299" s="99">
        <v>15.704499999999999</v>
      </c>
      <c r="I1299" s="97">
        <f t="shared" si="100"/>
        <v>16.192544445678216</v>
      </c>
      <c r="J1299" s="1">
        <f t="shared" si="101"/>
        <v>-0.48804444567821648</v>
      </c>
      <c r="K1299" s="1">
        <f t="shared" si="102"/>
        <v>0.48804444567821648</v>
      </c>
      <c r="L1299" s="1">
        <f t="shared" si="103"/>
        <v>0.23818738095735759</v>
      </c>
      <c r="M1299" s="30">
        <f t="shared" si="104"/>
        <v>3.1076726140801456E-2</v>
      </c>
    </row>
    <row r="1300" spans="7:13" x14ac:dyDescent="0.3">
      <c r="G1300" s="43">
        <v>45348</v>
      </c>
      <c r="H1300" s="99">
        <v>15.232799999999999</v>
      </c>
      <c r="I1300" s="97">
        <f t="shared" si="100"/>
        <v>16.143740001110395</v>
      </c>
      <c r="J1300" s="1">
        <f t="shared" si="101"/>
        <v>-0.91094000111039541</v>
      </c>
      <c r="K1300" s="1">
        <f t="shared" si="102"/>
        <v>0.91094000111039541</v>
      </c>
      <c r="L1300" s="1">
        <f t="shared" si="103"/>
        <v>0.82981168562300722</v>
      </c>
      <c r="M1300" s="30">
        <f t="shared" si="104"/>
        <v>5.9801218496297166E-2</v>
      </c>
    </row>
    <row r="1301" spans="7:13" x14ac:dyDescent="0.3">
      <c r="G1301" s="43">
        <v>45349</v>
      </c>
      <c r="H1301" s="99">
        <v>15.792899999999999</v>
      </c>
      <c r="I1301" s="97">
        <f t="shared" si="100"/>
        <v>16.052646000999356</v>
      </c>
      <c r="J1301" s="1">
        <f t="shared" si="101"/>
        <v>-0.25974600099935685</v>
      </c>
      <c r="K1301" s="1">
        <f t="shared" si="102"/>
        <v>0.25974600099935685</v>
      </c>
      <c r="L1301" s="1">
        <f t="shared" si="103"/>
        <v>6.7467985035157885E-2</v>
      </c>
      <c r="M1301" s="30">
        <f t="shared" si="104"/>
        <v>1.6447011061892169E-2</v>
      </c>
    </row>
    <row r="1302" spans="7:13" x14ac:dyDescent="0.3">
      <c r="G1302" s="43">
        <v>45350</v>
      </c>
      <c r="H1302" s="99">
        <v>15.8912</v>
      </c>
      <c r="I1302" s="97">
        <f t="shared" si="100"/>
        <v>16.026671400899421</v>
      </c>
      <c r="J1302" s="1">
        <f t="shared" si="101"/>
        <v>-0.13547140089942111</v>
      </c>
      <c r="K1302" s="1">
        <f t="shared" si="102"/>
        <v>0.13547140089942111</v>
      </c>
      <c r="L1302" s="1">
        <f t="shared" si="103"/>
        <v>1.8352500461651676E-2</v>
      </c>
      <c r="M1302" s="30">
        <f t="shared" si="104"/>
        <v>8.5249320944561207E-3</v>
      </c>
    </row>
    <row r="1303" spans="7:13" x14ac:dyDescent="0.3">
      <c r="G1303" s="43">
        <v>45351</v>
      </c>
      <c r="H1303" s="99">
        <v>16.058299999999999</v>
      </c>
      <c r="I1303" s="97">
        <f t="shared" si="100"/>
        <v>16.01312426080948</v>
      </c>
      <c r="J1303" s="1">
        <f t="shared" si="101"/>
        <v>4.5175739190518982E-2</v>
      </c>
      <c r="K1303" s="1">
        <f t="shared" si="102"/>
        <v>4.5175739190518982E-2</v>
      </c>
      <c r="L1303" s="1">
        <f t="shared" si="103"/>
        <v>2.0408474114097927E-3</v>
      </c>
      <c r="M1303" s="30">
        <f t="shared" si="104"/>
        <v>2.8132329817302567E-3</v>
      </c>
    </row>
    <row r="1304" spans="7:13" x14ac:dyDescent="0.3">
      <c r="G1304" s="43">
        <v>45352</v>
      </c>
      <c r="H1304" s="99">
        <v>15.96</v>
      </c>
      <c r="I1304" s="97">
        <f t="shared" si="100"/>
        <v>16.017641834728533</v>
      </c>
      <c r="J1304" s="1">
        <f t="shared" si="101"/>
        <v>-5.7641834728531904E-2</v>
      </c>
      <c r="K1304" s="1">
        <f t="shared" si="102"/>
        <v>5.7641834728531904E-2</v>
      </c>
      <c r="L1304" s="1">
        <f t="shared" si="103"/>
        <v>3.3225811108713865E-3</v>
      </c>
      <c r="M1304" s="30">
        <f t="shared" si="104"/>
        <v>3.611643779983202E-3</v>
      </c>
    </row>
    <row r="1305" spans="7:13" x14ac:dyDescent="0.3">
      <c r="G1305" s="43">
        <v>45355</v>
      </c>
      <c r="H1305" s="99">
        <v>15.4588</v>
      </c>
      <c r="I1305" s="97">
        <f t="shared" si="100"/>
        <v>16.011877651255681</v>
      </c>
      <c r="J1305" s="1">
        <f t="shared" si="101"/>
        <v>-0.55307765125568054</v>
      </c>
      <c r="K1305" s="1">
        <f t="shared" si="102"/>
        <v>0.55307765125568054</v>
      </c>
      <c r="L1305" s="1">
        <f t="shared" si="103"/>
        <v>0.3058948883185002</v>
      </c>
      <c r="M1305" s="30">
        <f t="shared" si="104"/>
        <v>3.5777528091163642E-2</v>
      </c>
    </row>
    <row r="1306" spans="7:13" x14ac:dyDescent="0.3">
      <c r="G1306" s="43">
        <v>45356</v>
      </c>
      <c r="H1306" s="99">
        <v>15.5472</v>
      </c>
      <c r="I1306" s="97">
        <f t="shared" si="100"/>
        <v>15.956569886130113</v>
      </c>
      <c r="J1306" s="1">
        <f t="shared" si="101"/>
        <v>-0.40936988613011316</v>
      </c>
      <c r="K1306" s="1">
        <f t="shared" si="102"/>
        <v>0.40936988613011316</v>
      </c>
      <c r="L1306" s="1">
        <f t="shared" si="103"/>
        <v>0.16758370367018183</v>
      </c>
      <c r="M1306" s="30">
        <f t="shared" si="104"/>
        <v>2.6330778926759363E-2</v>
      </c>
    </row>
    <row r="1307" spans="7:13" x14ac:dyDescent="0.3">
      <c r="G1307" s="43">
        <v>45357</v>
      </c>
      <c r="H1307" s="99">
        <v>15.5472</v>
      </c>
      <c r="I1307" s="97">
        <f t="shared" si="100"/>
        <v>15.915632897517101</v>
      </c>
      <c r="J1307" s="1">
        <f t="shared" si="101"/>
        <v>-0.36843289751710095</v>
      </c>
      <c r="K1307" s="1">
        <f t="shared" si="102"/>
        <v>0.36843289751710095</v>
      </c>
      <c r="L1307" s="1">
        <f t="shared" si="103"/>
        <v>0.13574279997284661</v>
      </c>
      <c r="M1307" s="30">
        <f t="shared" si="104"/>
        <v>2.369770103408337E-2</v>
      </c>
    </row>
    <row r="1308" spans="7:13" x14ac:dyDescent="0.3">
      <c r="G1308" s="43">
        <v>45358</v>
      </c>
      <c r="H1308" s="99">
        <v>15.8126</v>
      </c>
      <c r="I1308" s="97">
        <f t="shared" si="100"/>
        <v>15.878789607765391</v>
      </c>
      <c r="J1308" s="1">
        <f t="shared" si="101"/>
        <v>-6.6189607765391401E-2</v>
      </c>
      <c r="K1308" s="1">
        <f t="shared" si="102"/>
        <v>6.6189607765391401E-2</v>
      </c>
      <c r="L1308" s="1">
        <f t="shared" si="103"/>
        <v>4.3810641761363612E-3</v>
      </c>
      <c r="M1308" s="30">
        <f t="shared" si="104"/>
        <v>4.1858775764511465E-3</v>
      </c>
    </row>
    <row r="1309" spans="7:13" x14ac:dyDescent="0.3">
      <c r="G1309" s="43">
        <v>45359</v>
      </c>
      <c r="H1309" s="99">
        <v>15.9114</v>
      </c>
      <c r="I1309" s="97">
        <f t="shared" si="100"/>
        <v>15.872170646988852</v>
      </c>
      <c r="J1309" s="1">
        <f t="shared" si="101"/>
        <v>3.9229353011148049E-2</v>
      </c>
      <c r="K1309" s="1">
        <f t="shared" si="102"/>
        <v>3.9229353011148049E-2</v>
      </c>
      <c r="L1309" s="1">
        <f t="shared" si="103"/>
        <v>1.5389421376732705E-3</v>
      </c>
      <c r="M1309" s="30">
        <f t="shared" si="104"/>
        <v>2.465487198558772E-3</v>
      </c>
    </row>
    <row r="1310" spans="7:13" x14ac:dyDescent="0.3">
      <c r="G1310" s="43">
        <v>45362</v>
      </c>
      <c r="H1310" s="99">
        <v>15.8126</v>
      </c>
      <c r="I1310" s="97">
        <f t="shared" si="100"/>
        <v>15.876093582289968</v>
      </c>
      <c r="J1310" s="1">
        <f t="shared" si="101"/>
        <v>-6.3493582289968487E-2</v>
      </c>
      <c r="K1310" s="1">
        <f t="shared" si="102"/>
        <v>6.3493582289968487E-2</v>
      </c>
      <c r="L1310" s="1">
        <f t="shared" si="103"/>
        <v>4.0314349920129999E-3</v>
      </c>
      <c r="M1310" s="30">
        <f t="shared" si="104"/>
        <v>4.0153790198935333E-3</v>
      </c>
    </row>
    <row r="1311" spans="7:13" x14ac:dyDescent="0.3">
      <c r="G1311" s="43">
        <v>45363</v>
      </c>
      <c r="H1311" s="99">
        <v>15.397500000000001</v>
      </c>
      <c r="I1311" s="97">
        <f t="shared" si="100"/>
        <v>15.869744224060971</v>
      </c>
      <c r="J1311" s="1">
        <f t="shared" si="101"/>
        <v>-0.47224422406097055</v>
      </c>
      <c r="K1311" s="1">
        <f t="shared" si="102"/>
        <v>0.47224422406097055</v>
      </c>
      <c r="L1311" s="1">
        <f t="shared" si="103"/>
        <v>0.22301460715894816</v>
      </c>
      <c r="M1311" s="30">
        <f t="shared" si="104"/>
        <v>3.0670188281277513E-2</v>
      </c>
    </row>
    <row r="1312" spans="7:13" x14ac:dyDescent="0.3">
      <c r="G1312" s="43">
        <v>45364</v>
      </c>
      <c r="H1312" s="99">
        <v>15.3184</v>
      </c>
      <c r="I1312" s="97">
        <f t="shared" si="100"/>
        <v>15.822519801654874</v>
      </c>
      <c r="J1312" s="1">
        <f t="shared" si="101"/>
        <v>-0.50411980165487336</v>
      </c>
      <c r="K1312" s="1">
        <f t="shared" si="102"/>
        <v>0.50411980165487336</v>
      </c>
      <c r="L1312" s="1">
        <f t="shared" si="103"/>
        <v>0.25413677442054883</v>
      </c>
      <c r="M1312" s="30">
        <f t="shared" si="104"/>
        <v>3.2909429291236247E-2</v>
      </c>
    </row>
    <row r="1313" spans="7:13" x14ac:dyDescent="0.3">
      <c r="G1313" s="43">
        <v>45365</v>
      </c>
      <c r="H1313" s="99">
        <v>14.429</v>
      </c>
      <c r="I1313" s="97">
        <f t="shared" si="100"/>
        <v>15.772107821489387</v>
      </c>
      <c r="J1313" s="1">
        <f t="shared" si="101"/>
        <v>-1.3431078214893866</v>
      </c>
      <c r="K1313" s="1">
        <f t="shared" si="102"/>
        <v>1.3431078214893866</v>
      </c>
      <c r="L1313" s="1">
        <f t="shared" si="103"/>
        <v>1.803938620145966</v>
      </c>
      <c r="M1313" s="30">
        <f t="shared" si="104"/>
        <v>9.3083915828497232E-2</v>
      </c>
    </row>
    <row r="1314" spans="7:13" x14ac:dyDescent="0.3">
      <c r="G1314" s="43">
        <v>45366</v>
      </c>
      <c r="H1314" s="99">
        <v>14.6069</v>
      </c>
      <c r="I1314" s="97">
        <f t="shared" si="100"/>
        <v>15.637797039340448</v>
      </c>
      <c r="J1314" s="1">
        <f t="shared" si="101"/>
        <v>-1.0308970393404486</v>
      </c>
      <c r="K1314" s="1">
        <f t="shared" si="102"/>
        <v>1.0308970393404486</v>
      </c>
      <c r="L1314" s="1">
        <f t="shared" si="103"/>
        <v>1.0627487057209024</v>
      </c>
      <c r="M1314" s="30">
        <f t="shared" si="104"/>
        <v>7.0576031830193175E-2</v>
      </c>
    </row>
    <row r="1315" spans="7:13" x14ac:dyDescent="0.3">
      <c r="G1315" s="43">
        <v>45369</v>
      </c>
      <c r="H1315" s="99">
        <v>14.221500000000001</v>
      </c>
      <c r="I1315" s="97">
        <f t="shared" si="100"/>
        <v>15.534707335406404</v>
      </c>
      <c r="J1315" s="1">
        <f t="shared" si="101"/>
        <v>-1.3132073354064033</v>
      </c>
      <c r="K1315" s="1">
        <f t="shared" si="102"/>
        <v>1.3132073354064033</v>
      </c>
      <c r="L1315" s="1">
        <f t="shared" si="103"/>
        <v>1.7245135057651859</v>
      </c>
      <c r="M1315" s="30">
        <f t="shared" si="104"/>
        <v>9.2339579890054022E-2</v>
      </c>
    </row>
    <row r="1316" spans="7:13" x14ac:dyDescent="0.3">
      <c r="G1316" s="43">
        <v>45370</v>
      </c>
      <c r="H1316" s="99">
        <v>14.3302</v>
      </c>
      <c r="I1316" s="97">
        <f t="shared" si="100"/>
        <v>15.403386601865764</v>
      </c>
      <c r="J1316" s="1">
        <f t="shared" si="101"/>
        <v>-1.0731866018657641</v>
      </c>
      <c r="K1316" s="1">
        <f t="shared" si="102"/>
        <v>1.0731866018657641</v>
      </c>
      <c r="L1316" s="1">
        <f t="shared" si="103"/>
        <v>1.1517294824241859</v>
      </c>
      <c r="M1316" s="30">
        <f t="shared" si="104"/>
        <v>7.4889855121754348E-2</v>
      </c>
    </row>
    <row r="1317" spans="7:13" x14ac:dyDescent="0.3">
      <c r="G1317" s="43">
        <v>45371</v>
      </c>
      <c r="H1317" s="99">
        <v>14.251099999999999</v>
      </c>
      <c r="I1317" s="97">
        <f t="shared" si="100"/>
        <v>15.296067941679187</v>
      </c>
      <c r="J1317" s="1">
        <f t="shared" si="101"/>
        <v>-1.0449679416791877</v>
      </c>
      <c r="K1317" s="1">
        <f t="shared" si="102"/>
        <v>1.0449679416791877</v>
      </c>
      <c r="L1317" s="1">
        <f t="shared" si="103"/>
        <v>1.0919579991372383</v>
      </c>
      <c r="M1317" s="30">
        <f t="shared" si="104"/>
        <v>7.3325423418486135E-2</v>
      </c>
    </row>
    <row r="1318" spans="7:13" x14ac:dyDescent="0.3">
      <c r="G1318" s="43">
        <v>45372</v>
      </c>
      <c r="H1318" s="99">
        <v>14.3697</v>
      </c>
      <c r="I1318" s="97">
        <f t="shared" si="100"/>
        <v>15.191571147511269</v>
      </c>
      <c r="J1318" s="1">
        <f t="shared" si="101"/>
        <v>-0.82187114751126877</v>
      </c>
      <c r="K1318" s="1">
        <f t="shared" si="102"/>
        <v>0.82187114751126877</v>
      </c>
      <c r="L1318" s="1">
        <f t="shared" si="103"/>
        <v>0.67547218311148971</v>
      </c>
      <c r="M1318" s="30">
        <f t="shared" si="104"/>
        <v>5.7194732493459764E-2</v>
      </c>
    </row>
    <row r="1319" spans="7:13" x14ac:dyDescent="0.3">
      <c r="G1319" s="43">
        <v>45373</v>
      </c>
      <c r="H1319" s="99">
        <v>13.925000000000001</v>
      </c>
      <c r="I1319" s="97">
        <f t="shared" si="100"/>
        <v>15.109384032760143</v>
      </c>
      <c r="J1319" s="1">
        <f t="shared" si="101"/>
        <v>-1.1843840327601427</v>
      </c>
      <c r="K1319" s="1">
        <f t="shared" si="102"/>
        <v>1.1843840327601427</v>
      </c>
      <c r="L1319" s="1">
        <f t="shared" si="103"/>
        <v>1.4027655370571788</v>
      </c>
      <c r="M1319" s="30">
        <f t="shared" si="104"/>
        <v>8.5054508636275949E-2</v>
      </c>
    </row>
    <row r="1320" spans="7:13" x14ac:dyDescent="0.3">
      <c r="G1320" s="43">
        <v>45376</v>
      </c>
      <c r="H1320" s="99">
        <v>14.3005</v>
      </c>
      <c r="I1320" s="97">
        <f t="shared" si="100"/>
        <v>14.990945629484129</v>
      </c>
      <c r="J1320" s="1">
        <f t="shared" si="101"/>
        <v>-0.69044562948412924</v>
      </c>
      <c r="K1320" s="1">
        <f t="shared" si="102"/>
        <v>0.69044562948412924</v>
      </c>
      <c r="L1320" s="1">
        <f t="shared" si="103"/>
        <v>0.47671516727373547</v>
      </c>
      <c r="M1320" s="30">
        <f t="shared" si="104"/>
        <v>4.8281222998086029E-2</v>
      </c>
    </row>
    <row r="1321" spans="7:13" x14ac:dyDescent="0.3">
      <c r="G1321" s="43">
        <v>45377</v>
      </c>
      <c r="H1321" s="99">
        <v>14.093</v>
      </c>
      <c r="I1321" s="97">
        <f t="shared" si="100"/>
        <v>14.921901066535716</v>
      </c>
      <c r="J1321" s="1">
        <f t="shared" si="101"/>
        <v>-0.82890106653571571</v>
      </c>
      <c r="K1321" s="1">
        <f t="shared" si="102"/>
        <v>0.82890106653571571</v>
      </c>
      <c r="L1321" s="1">
        <f t="shared" si="103"/>
        <v>0.687076978104047</v>
      </c>
      <c r="M1321" s="30">
        <f t="shared" si="104"/>
        <v>5.8816509368886376E-2</v>
      </c>
    </row>
    <row r="1322" spans="7:13" x14ac:dyDescent="0.3">
      <c r="G1322" s="43">
        <v>45378</v>
      </c>
      <c r="H1322" s="99">
        <v>14.9133</v>
      </c>
      <c r="I1322" s="97">
        <f t="shared" si="100"/>
        <v>14.839010959882144</v>
      </c>
      <c r="J1322" s="1">
        <f t="shared" si="101"/>
        <v>7.4289040117855976E-2</v>
      </c>
      <c r="K1322" s="1">
        <f t="shared" si="102"/>
        <v>7.4289040117855976E-2</v>
      </c>
      <c r="L1322" s="1">
        <f t="shared" si="103"/>
        <v>5.5188614816324144E-3</v>
      </c>
      <c r="M1322" s="30">
        <f t="shared" si="104"/>
        <v>4.9813951384238215E-3</v>
      </c>
    </row>
    <row r="1323" spans="7:13" x14ac:dyDescent="0.3">
      <c r="G1323" s="43">
        <v>45379</v>
      </c>
      <c r="H1323" s="99">
        <v>15.160299999999999</v>
      </c>
      <c r="I1323" s="97">
        <f t="shared" si="100"/>
        <v>14.846439863893929</v>
      </c>
      <c r="J1323" s="1">
        <f t="shared" si="101"/>
        <v>0.31386013610607044</v>
      </c>
      <c r="K1323" s="1">
        <f t="shared" si="102"/>
        <v>0.31386013610607044</v>
      </c>
      <c r="L1323" s="1">
        <f t="shared" si="103"/>
        <v>9.8508185036521062E-2</v>
      </c>
      <c r="M1323" s="30">
        <f t="shared" si="104"/>
        <v>2.0702765519552413E-2</v>
      </c>
    </row>
    <row r="1324" spans="7:13" x14ac:dyDescent="0.3">
      <c r="G1324" s="43">
        <v>45383</v>
      </c>
      <c r="H1324" s="99">
        <v>15.120799999999999</v>
      </c>
      <c r="I1324" s="97">
        <f t="shared" si="100"/>
        <v>14.877825877504536</v>
      </c>
      <c r="J1324" s="1">
        <f t="shared" si="101"/>
        <v>0.24297412249546291</v>
      </c>
      <c r="K1324" s="1">
        <f t="shared" si="102"/>
        <v>0.24297412249546291</v>
      </c>
      <c r="L1324" s="1">
        <f t="shared" si="103"/>
        <v>5.9036424202440214E-2</v>
      </c>
      <c r="M1324" s="30">
        <f t="shared" si="104"/>
        <v>1.6068866891663331E-2</v>
      </c>
    </row>
    <row r="1325" spans="7:13" x14ac:dyDescent="0.3">
      <c r="G1325" s="43">
        <v>45384</v>
      </c>
      <c r="H1325" s="99">
        <v>14.1127</v>
      </c>
      <c r="I1325" s="97">
        <f t="shared" si="100"/>
        <v>14.902123289754083</v>
      </c>
      <c r="J1325" s="1">
        <f t="shared" si="101"/>
        <v>-0.78942328975408316</v>
      </c>
      <c r="K1325" s="1">
        <f t="shared" si="102"/>
        <v>0.78942328975408316</v>
      </c>
      <c r="L1325" s="1">
        <f t="shared" si="103"/>
        <v>0.62318913040615909</v>
      </c>
      <c r="M1325" s="30">
        <f t="shared" si="104"/>
        <v>5.5937084310874824E-2</v>
      </c>
    </row>
    <row r="1326" spans="7:13" x14ac:dyDescent="0.3">
      <c r="G1326" s="43">
        <v>45385</v>
      </c>
      <c r="H1326" s="99">
        <v>13.7471</v>
      </c>
      <c r="I1326" s="97">
        <f t="shared" si="100"/>
        <v>14.823180960778675</v>
      </c>
      <c r="J1326" s="1">
        <f t="shared" si="101"/>
        <v>-1.0760809607786754</v>
      </c>
      <c r="K1326" s="1">
        <f t="shared" si="102"/>
        <v>1.0760809607786754</v>
      </c>
      <c r="L1326" s="1">
        <f t="shared" si="103"/>
        <v>1.1579502341503571</v>
      </c>
      <c r="M1326" s="30">
        <f t="shared" si="104"/>
        <v>7.8276942830027826E-2</v>
      </c>
    </row>
    <row r="1327" spans="7:13" x14ac:dyDescent="0.3">
      <c r="G1327" s="43">
        <v>45386</v>
      </c>
      <c r="H1327" s="99">
        <v>13.667999999999999</v>
      </c>
      <c r="I1327" s="97">
        <f t="shared" si="100"/>
        <v>14.715572864700809</v>
      </c>
      <c r="J1327" s="1">
        <f t="shared" si="101"/>
        <v>-1.0475728647008093</v>
      </c>
      <c r="K1327" s="1">
        <f t="shared" si="102"/>
        <v>1.0475728647008093</v>
      </c>
      <c r="L1327" s="1">
        <f t="shared" si="103"/>
        <v>1.0974089068574602</v>
      </c>
      <c r="M1327" s="30">
        <f t="shared" si="104"/>
        <v>7.664419554439636E-2</v>
      </c>
    </row>
    <row r="1328" spans="7:13" x14ac:dyDescent="0.3">
      <c r="G1328" s="43">
        <v>45387</v>
      </c>
      <c r="H1328" s="99">
        <v>13.598800000000001</v>
      </c>
      <c r="I1328" s="97">
        <f t="shared" si="100"/>
        <v>14.610815578230728</v>
      </c>
      <c r="J1328" s="1">
        <f t="shared" si="101"/>
        <v>-1.0120155782307272</v>
      </c>
      <c r="K1328" s="1">
        <f t="shared" si="102"/>
        <v>1.0120155782307272</v>
      </c>
      <c r="L1328" s="1">
        <f t="shared" si="103"/>
        <v>1.0241755305816731</v>
      </c>
      <c r="M1328" s="30">
        <f t="shared" si="104"/>
        <v>7.4419476588428915E-2</v>
      </c>
    </row>
    <row r="1329" spans="7:13" x14ac:dyDescent="0.3">
      <c r="G1329" s="43">
        <v>45390</v>
      </c>
      <c r="H1329" s="99">
        <v>13.361599999999999</v>
      </c>
      <c r="I1329" s="97">
        <f t="shared" si="100"/>
        <v>14.509614020407655</v>
      </c>
      <c r="J1329" s="1">
        <f t="shared" si="101"/>
        <v>-1.1480140204076559</v>
      </c>
      <c r="K1329" s="1">
        <f t="shared" si="102"/>
        <v>1.1480140204076559</v>
      </c>
      <c r="L1329" s="1">
        <f t="shared" si="103"/>
        <v>1.3179361910525498</v>
      </c>
      <c r="M1329" s="30">
        <f t="shared" si="104"/>
        <v>8.5918903455249065E-2</v>
      </c>
    </row>
    <row r="1330" spans="7:13" x14ac:dyDescent="0.3">
      <c r="G1330" s="43">
        <v>45391</v>
      </c>
      <c r="H1330" s="99">
        <v>13.7866</v>
      </c>
      <c r="I1330" s="97">
        <f t="shared" si="100"/>
        <v>14.39481261836689</v>
      </c>
      <c r="J1330" s="1">
        <f t="shared" si="101"/>
        <v>-0.60821261836689011</v>
      </c>
      <c r="K1330" s="1">
        <f t="shared" si="102"/>
        <v>0.60821261836689011</v>
      </c>
      <c r="L1330" s="1">
        <f t="shared" si="103"/>
        <v>0.3699225891407083</v>
      </c>
      <c r="M1330" s="30">
        <f t="shared" si="104"/>
        <v>4.4116215627267787E-2</v>
      </c>
    </row>
    <row r="1331" spans="7:13" x14ac:dyDescent="0.3">
      <c r="G1331" s="43">
        <v>45392</v>
      </c>
      <c r="H1331" s="99">
        <v>13.341900000000001</v>
      </c>
      <c r="I1331" s="97">
        <f t="shared" si="100"/>
        <v>14.333991356530202</v>
      </c>
      <c r="J1331" s="1">
        <f t="shared" si="101"/>
        <v>-0.9920913565302012</v>
      </c>
      <c r="K1331" s="1">
        <f t="shared" si="102"/>
        <v>0.9920913565302012</v>
      </c>
      <c r="L1331" s="1">
        <f t="shared" si="103"/>
        <v>0.98424525970193477</v>
      </c>
      <c r="M1331" s="30">
        <f t="shared" si="104"/>
        <v>7.4359076033413615E-2</v>
      </c>
    </row>
    <row r="1332" spans="7:13" x14ac:dyDescent="0.3">
      <c r="G1332" s="43">
        <v>45393</v>
      </c>
      <c r="H1332" s="99">
        <v>12.9762</v>
      </c>
      <c r="I1332" s="97">
        <f t="shared" si="100"/>
        <v>14.234782220877182</v>
      </c>
      <c r="J1332" s="1">
        <f t="shared" si="101"/>
        <v>-1.258582220877182</v>
      </c>
      <c r="K1332" s="1">
        <f t="shared" si="102"/>
        <v>1.258582220877182</v>
      </c>
      <c r="L1332" s="1">
        <f t="shared" si="103"/>
        <v>1.5840292067081396</v>
      </c>
      <c r="M1332" s="30">
        <f t="shared" si="104"/>
        <v>9.6991586202214972E-2</v>
      </c>
    </row>
    <row r="1333" spans="7:13" x14ac:dyDescent="0.3">
      <c r="G1333" s="43">
        <v>45394</v>
      </c>
      <c r="H1333" s="99">
        <v>11.9682</v>
      </c>
      <c r="I1333" s="97">
        <f t="shared" si="100"/>
        <v>14.108923998789464</v>
      </c>
      <c r="J1333" s="1">
        <f t="shared" si="101"/>
        <v>-2.1407239987894648</v>
      </c>
      <c r="K1333" s="1">
        <f t="shared" si="102"/>
        <v>2.1407239987894648</v>
      </c>
      <c r="L1333" s="1">
        <f t="shared" si="103"/>
        <v>4.5826992389931567</v>
      </c>
      <c r="M1333" s="30">
        <f t="shared" si="104"/>
        <v>0.17886766588037173</v>
      </c>
    </row>
    <row r="1334" spans="7:13" x14ac:dyDescent="0.3">
      <c r="G1334" s="43">
        <v>45397</v>
      </c>
      <c r="H1334" s="99">
        <v>12.0077</v>
      </c>
      <c r="I1334" s="97">
        <f t="shared" si="100"/>
        <v>13.894851598910519</v>
      </c>
      <c r="J1334" s="1">
        <f t="shared" si="101"/>
        <v>-1.8871515989105188</v>
      </c>
      <c r="K1334" s="1">
        <f t="shared" si="102"/>
        <v>1.8871515989105188</v>
      </c>
      <c r="L1334" s="1">
        <f t="shared" si="103"/>
        <v>3.5613411572705274</v>
      </c>
      <c r="M1334" s="30">
        <f t="shared" si="104"/>
        <v>0.15716178776206258</v>
      </c>
    </row>
    <row r="1335" spans="7:13" x14ac:dyDescent="0.3">
      <c r="G1335" s="43">
        <v>45398</v>
      </c>
      <c r="H1335" s="99">
        <v>12.422800000000001</v>
      </c>
      <c r="I1335" s="97">
        <f t="shared" si="100"/>
        <v>13.706136439019467</v>
      </c>
      <c r="J1335" s="1">
        <f t="shared" si="101"/>
        <v>-1.2833364390194664</v>
      </c>
      <c r="K1335" s="1">
        <f t="shared" si="102"/>
        <v>1.2833364390194664</v>
      </c>
      <c r="L1335" s="1">
        <f t="shared" si="103"/>
        <v>1.6469524157151645</v>
      </c>
      <c r="M1335" s="30">
        <f t="shared" si="104"/>
        <v>0.10330492634667436</v>
      </c>
    </row>
    <row r="1336" spans="7:13" x14ac:dyDescent="0.3">
      <c r="G1336" s="43">
        <v>45399</v>
      </c>
      <c r="H1336" s="99">
        <v>12.1065</v>
      </c>
      <c r="I1336" s="97">
        <f t="shared" si="100"/>
        <v>13.57780279511752</v>
      </c>
      <c r="J1336" s="1">
        <f t="shared" si="101"/>
        <v>-1.4713027951175199</v>
      </c>
      <c r="K1336" s="1">
        <f t="shared" si="102"/>
        <v>1.4713027951175199</v>
      </c>
      <c r="L1336" s="1">
        <f t="shared" si="103"/>
        <v>2.164731914920627</v>
      </c>
      <c r="M1336" s="30">
        <f t="shared" si="104"/>
        <v>0.12152998761966877</v>
      </c>
    </row>
    <row r="1337" spans="7:13" x14ac:dyDescent="0.3">
      <c r="G1337" s="43">
        <v>45400</v>
      </c>
      <c r="H1337" s="99">
        <v>12.521599999999999</v>
      </c>
      <c r="I1337" s="97">
        <f t="shared" si="100"/>
        <v>13.430672515605767</v>
      </c>
      <c r="J1337" s="1">
        <f t="shared" si="101"/>
        <v>-0.90907251560576796</v>
      </c>
      <c r="K1337" s="1">
        <f t="shared" si="102"/>
        <v>0.90907251560576796</v>
      </c>
      <c r="L1337" s="1">
        <f t="shared" si="103"/>
        <v>0.8264128386297992</v>
      </c>
      <c r="M1337" s="30">
        <f t="shared" si="104"/>
        <v>7.2600347847381161E-2</v>
      </c>
    </row>
    <row r="1338" spans="7:13" x14ac:dyDescent="0.3">
      <c r="G1338" s="43">
        <v>45401</v>
      </c>
      <c r="H1338" s="99">
        <v>12.6797</v>
      </c>
      <c r="I1338" s="97">
        <f t="shared" si="100"/>
        <v>13.339765264045191</v>
      </c>
      <c r="J1338" s="1">
        <f t="shared" si="101"/>
        <v>-0.6600652640451905</v>
      </c>
      <c r="K1338" s="1">
        <f t="shared" si="102"/>
        <v>0.6600652640451905</v>
      </c>
      <c r="L1338" s="1">
        <f t="shared" si="103"/>
        <v>0.43568615279904704</v>
      </c>
      <c r="M1338" s="30">
        <f t="shared" si="104"/>
        <v>5.2056851821824686E-2</v>
      </c>
    </row>
    <row r="1339" spans="7:13" x14ac:dyDescent="0.3">
      <c r="G1339" s="43">
        <v>45404</v>
      </c>
      <c r="H1339" s="99">
        <v>12.6402</v>
      </c>
      <c r="I1339" s="97">
        <f t="shared" si="100"/>
        <v>13.273758737640673</v>
      </c>
      <c r="J1339" s="1">
        <f t="shared" si="101"/>
        <v>-0.63355873764067283</v>
      </c>
      <c r="K1339" s="1">
        <f t="shared" si="102"/>
        <v>0.63355873764067283</v>
      </c>
      <c r="L1339" s="1">
        <f t="shared" si="103"/>
        <v>0.40139667404084289</v>
      </c>
      <c r="M1339" s="30">
        <f t="shared" si="104"/>
        <v>5.0122524773395426E-2</v>
      </c>
    </row>
    <row r="1340" spans="7:13" x14ac:dyDescent="0.3">
      <c r="G1340" s="43">
        <v>45405</v>
      </c>
      <c r="H1340" s="99">
        <v>12.798299999999999</v>
      </c>
      <c r="I1340" s="97">
        <f t="shared" si="100"/>
        <v>13.210402863876606</v>
      </c>
      <c r="J1340" s="1">
        <f t="shared" si="101"/>
        <v>-0.41210286387660666</v>
      </c>
      <c r="K1340" s="1">
        <f t="shared" si="102"/>
        <v>0.41210286387660666</v>
      </c>
      <c r="L1340" s="1">
        <f t="shared" si="103"/>
        <v>0.16982877041530101</v>
      </c>
      <c r="M1340" s="30">
        <f t="shared" si="104"/>
        <v>3.2199812777994476E-2</v>
      </c>
    </row>
    <row r="1341" spans="7:13" x14ac:dyDescent="0.3">
      <c r="G1341" s="43">
        <v>45406</v>
      </c>
      <c r="H1341" s="99">
        <v>12.8378</v>
      </c>
      <c r="I1341" s="97">
        <f t="shared" si="100"/>
        <v>13.169192577488946</v>
      </c>
      <c r="J1341" s="1">
        <f t="shared" si="101"/>
        <v>-0.33139257748894657</v>
      </c>
      <c r="K1341" s="1">
        <f t="shared" si="102"/>
        <v>0.33139257748894657</v>
      </c>
      <c r="L1341" s="1">
        <f t="shared" si="103"/>
        <v>0.10982104041476745</v>
      </c>
      <c r="M1341" s="30">
        <f t="shared" si="104"/>
        <v>2.5813813697747792E-2</v>
      </c>
    </row>
    <row r="1342" spans="7:13" x14ac:dyDescent="0.3">
      <c r="G1342" s="43">
        <v>45407</v>
      </c>
      <c r="H1342" s="99">
        <v>12.472200000000001</v>
      </c>
      <c r="I1342" s="97">
        <f t="shared" si="100"/>
        <v>13.136053319740052</v>
      </c>
      <c r="J1342" s="1">
        <f t="shared" si="101"/>
        <v>-0.66385331974005091</v>
      </c>
      <c r="K1342" s="1">
        <f t="shared" si="102"/>
        <v>0.66385331974005091</v>
      </c>
      <c r="L1342" s="1">
        <f t="shared" si="103"/>
        <v>0.44070123012988627</v>
      </c>
      <c r="M1342" s="30">
        <f t="shared" si="104"/>
        <v>5.3226641630189614E-2</v>
      </c>
    </row>
    <row r="1343" spans="7:13" x14ac:dyDescent="0.3">
      <c r="G1343" s="43">
        <v>45408</v>
      </c>
      <c r="H1343" s="99">
        <v>12.492000000000001</v>
      </c>
      <c r="I1343" s="97">
        <f t="shared" si="100"/>
        <v>13.069667987766048</v>
      </c>
      <c r="J1343" s="1">
        <f t="shared" si="101"/>
        <v>-0.57766798776604666</v>
      </c>
      <c r="K1343" s="1">
        <f t="shared" si="102"/>
        <v>0.57766798776604666</v>
      </c>
      <c r="L1343" s="1">
        <f t="shared" si="103"/>
        <v>0.33370030408967344</v>
      </c>
      <c r="M1343" s="30">
        <f t="shared" si="104"/>
        <v>4.6243034563404312E-2</v>
      </c>
    </row>
    <row r="1344" spans="7:13" x14ac:dyDescent="0.3">
      <c r="G1344" s="43">
        <v>45411</v>
      </c>
      <c r="H1344" s="99">
        <v>12.739000000000001</v>
      </c>
      <c r="I1344" s="97">
        <f t="shared" si="100"/>
        <v>13.011901188989443</v>
      </c>
      <c r="J1344" s="1">
        <f t="shared" si="101"/>
        <v>-0.27290118898944193</v>
      </c>
      <c r="K1344" s="1">
        <f t="shared" si="102"/>
        <v>0.27290118898944193</v>
      </c>
      <c r="L1344" s="1">
        <f t="shared" si="103"/>
        <v>7.4475058951851109E-2</v>
      </c>
      <c r="M1344" s="30">
        <f t="shared" si="104"/>
        <v>2.1422496976955956E-2</v>
      </c>
    </row>
    <row r="1345" spans="7:13" x14ac:dyDescent="0.3">
      <c r="G1345" s="43">
        <v>45412</v>
      </c>
      <c r="H1345" s="99">
        <v>12.3141</v>
      </c>
      <c r="I1345" s="97">
        <f t="shared" si="100"/>
        <v>12.984611070090498</v>
      </c>
      <c r="J1345" s="1">
        <f t="shared" si="101"/>
        <v>-0.67051107009049815</v>
      </c>
      <c r="K1345" s="1">
        <f t="shared" si="102"/>
        <v>0.67051107009049815</v>
      </c>
      <c r="L1345" s="1">
        <f t="shared" si="103"/>
        <v>0.44958509511390493</v>
      </c>
      <c r="M1345" s="30">
        <f t="shared" si="104"/>
        <v>5.4450676061628393E-2</v>
      </c>
    </row>
    <row r="1346" spans="7:13" x14ac:dyDescent="0.3">
      <c r="G1346" s="43">
        <v>45413</v>
      </c>
      <c r="H1346" s="99">
        <v>12.0373</v>
      </c>
      <c r="I1346" s="97">
        <f t="shared" si="100"/>
        <v>12.917559963081448</v>
      </c>
      <c r="J1346" s="1">
        <f t="shared" si="101"/>
        <v>-0.88025996308144805</v>
      </c>
      <c r="K1346" s="1">
        <f t="shared" si="102"/>
        <v>0.88025996308144805</v>
      </c>
      <c r="L1346" s="1">
        <f t="shared" si="103"/>
        <v>0.77485760260415226</v>
      </c>
      <c r="M1346" s="30">
        <f t="shared" si="104"/>
        <v>7.3127691681809714E-2</v>
      </c>
    </row>
    <row r="1347" spans="7:13" x14ac:dyDescent="0.3">
      <c r="G1347" s="43">
        <v>45414</v>
      </c>
      <c r="H1347" s="99">
        <v>12.4129</v>
      </c>
      <c r="I1347" s="97">
        <f t="shared" si="100"/>
        <v>12.829533966773305</v>
      </c>
      <c r="J1347" s="1">
        <f t="shared" si="101"/>
        <v>-0.41663396677330411</v>
      </c>
      <c r="K1347" s="1">
        <f t="shared" si="102"/>
        <v>0.41663396677330411</v>
      </c>
      <c r="L1347" s="1">
        <f t="shared" si="103"/>
        <v>0.17358386226925868</v>
      </c>
      <c r="M1347" s="30">
        <f t="shared" si="104"/>
        <v>3.356459544291053E-2</v>
      </c>
    </row>
    <row r="1348" spans="7:13" x14ac:dyDescent="0.3">
      <c r="G1348" s="43">
        <v>45415</v>
      </c>
      <c r="H1348" s="99">
        <v>12.462300000000001</v>
      </c>
      <c r="I1348" s="97">
        <f t="shared" si="100"/>
        <v>12.787870570095976</v>
      </c>
      <c r="J1348" s="1">
        <f t="shared" si="101"/>
        <v>-0.32557057009597479</v>
      </c>
      <c r="K1348" s="1">
        <f t="shared" si="102"/>
        <v>0.32557057009597479</v>
      </c>
      <c r="L1348" s="1">
        <f t="shared" si="103"/>
        <v>0.10599619611261803</v>
      </c>
      <c r="M1348" s="30">
        <f t="shared" si="104"/>
        <v>2.6124436909396722E-2</v>
      </c>
    </row>
    <row r="1349" spans="7:13" x14ac:dyDescent="0.3">
      <c r="G1349" s="43">
        <v>45418</v>
      </c>
      <c r="H1349" s="99">
        <v>12.6204</v>
      </c>
      <c r="I1349" s="97">
        <f t="shared" si="100"/>
        <v>12.75531351308638</v>
      </c>
      <c r="J1349" s="1">
        <f t="shared" si="101"/>
        <v>-0.13491351308637967</v>
      </c>
      <c r="K1349" s="1">
        <f t="shared" si="102"/>
        <v>0.13491351308637967</v>
      </c>
      <c r="L1349" s="1">
        <f t="shared" si="103"/>
        <v>1.8201656013308736E-2</v>
      </c>
      <c r="M1349" s="30">
        <f t="shared" si="104"/>
        <v>1.0690113870113441E-2</v>
      </c>
    </row>
    <row r="1350" spans="7:13" x14ac:dyDescent="0.3">
      <c r="G1350" s="43">
        <v>45419</v>
      </c>
      <c r="H1350" s="99">
        <v>12.521599999999999</v>
      </c>
      <c r="I1350" s="97">
        <f t="shared" ref="I1350:I1413" si="105">alpha*H1349+(1-alpha)*I1349</f>
        <v>12.741822161777742</v>
      </c>
      <c r="J1350" s="1">
        <f t="shared" ref="J1350:J1413" si="106">H1350-I1350</f>
        <v>-0.2202221617777429</v>
      </c>
      <c r="K1350" s="1">
        <f t="shared" ref="K1350:K1413" si="107">ABS(J1350)</f>
        <v>0.2202221617777429</v>
      </c>
      <c r="L1350" s="1">
        <f t="shared" ref="L1350:L1413" si="108">J1350^2</f>
        <v>4.8497800538062366E-2</v>
      </c>
      <c r="M1350" s="30">
        <f t="shared" ref="M1350:M1413" si="109">K1350/H1350</f>
        <v>1.7587381946216372E-2</v>
      </c>
    </row>
    <row r="1351" spans="7:13" x14ac:dyDescent="0.3">
      <c r="G1351" s="43">
        <v>45420</v>
      </c>
      <c r="H1351" s="99">
        <v>12.442500000000001</v>
      </c>
      <c r="I1351" s="97">
        <f t="shared" si="105"/>
        <v>12.719799945599968</v>
      </c>
      <c r="J1351" s="1">
        <f t="shared" si="106"/>
        <v>-0.2772999455999674</v>
      </c>
      <c r="K1351" s="1">
        <f t="shared" si="107"/>
        <v>0.2772999455999674</v>
      </c>
      <c r="L1351" s="1">
        <f t="shared" si="108"/>
        <v>7.6895259829744877E-2</v>
      </c>
      <c r="M1351" s="30">
        <f t="shared" si="109"/>
        <v>2.2286513610606178E-2</v>
      </c>
    </row>
    <row r="1352" spans="7:13" x14ac:dyDescent="0.3">
      <c r="G1352" s="43">
        <v>45421</v>
      </c>
      <c r="H1352" s="99">
        <v>12.5809</v>
      </c>
      <c r="I1352" s="97">
        <f t="shared" si="105"/>
        <v>12.692069951039972</v>
      </c>
      <c r="J1352" s="1">
        <f t="shared" si="106"/>
        <v>-0.1111699510399724</v>
      </c>
      <c r="K1352" s="1">
        <f t="shared" si="107"/>
        <v>0.1111699510399724</v>
      </c>
      <c r="L1352" s="1">
        <f t="shared" si="108"/>
        <v>1.2358758014229861E-2</v>
      </c>
      <c r="M1352" s="30">
        <f t="shared" si="109"/>
        <v>8.8364068580127336E-3</v>
      </c>
    </row>
    <row r="1353" spans="7:13" x14ac:dyDescent="0.3">
      <c r="G1353" s="43">
        <v>45422</v>
      </c>
      <c r="H1353" s="99">
        <v>12.2844</v>
      </c>
      <c r="I1353" s="97">
        <f t="shared" si="105"/>
        <v>12.680952955935975</v>
      </c>
      <c r="J1353" s="1">
        <f t="shared" si="106"/>
        <v>-0.3965529559359755</v>
      </c>
      <c r="K1353" s="1">
        <f t="shared" si="107"/>
        <v>0.3965529559359755</v>
      </c>
      <c r="L1353" s="1">
        <f t="shared" si="108"/>
        <v>0.15725424686155973</v>
      </c>
      <c r="M1353" s="30">
        <f t="shared" si="109"/>
        <v>3.2281019499200245E-2</v>
      </c>
    </row>
    <row r="1354" spans="7:13" x14ac:dyDescent="0.3">
      <c r="G1354" s="43">
        <v>45425</v>
      </c>
      <c r="H1354" s="99">
        <v>12.6698</v>
      </c>
      <c r="I1354" s="97">
        <f t="shared" si="105"/>
        <v>12.641297660342378</v>
      </c>
      <c r="J1354" s="1">
        <f t="shared" si="106"/>
        <v>2.85023396576225E-2</v>
      </c>
      <c r="K1354" s="1">
        <f t="shared" si="107"/>
        <v>2.85023396576225E-2</v>
      </c>
      <c r="L1354" s="1">
        <f t="shared" si="108"/>
        <v>8.1238336595848028E-4</v>
      </c>
      <c r="M1354" s="30">
        <f t="shared" si="109"/>
        <v>2.2496282228308653E-3</v>
      </c>
    </row>
    <row r="1355" spans="7:13" x14ac:dyDescent="0.3">
      <c r="G1355" s="43">
        <v>45426</v>
      </c>
      <c r="H1355" s="99">
        <v>12.7094</v>
      </c>
      <c r="I1355" s="97">
        <f t="shared" si="105"/>
        <v>12.644147894308141</v>
      </c>
      <c r="J1355" s="1">
        <f t="shared" si="106"/>
        <v>6.5252105691859796E-2</v>
      </c>
      <c r="K1355" s="1">
        <f t="shared" si="107"/>
        <v>6.5252105691859796E-2</v>
      </c>
      <c r="L1355" s="1">
        <f t="shared" si="108"/>
        <v>4.2578372972216418E-3</v>
      </c>
      <c r="M1355" s="30">
        <f t="shared" si="109"/>
        <v>5.1341609904369829E-3</v>
      </c>
    </row>
    <row r="1356" spans="7:13" x14ac:dyDescent="0.3">
      <c r="G1356" s="43">
        <v>45427</v>
      </c>
      <c r="H1356" s="99">
        <v>12.6402</v>
      </c>
      <c r="I1356" s="97">
        <f t="shared" si="105"/>
        <v>12.650673104877326</v>
      </c>
      <c r="J1356" s="1">
        <f t="shared" si="106"/>
        <v>-1.0473104877325667E-2</v>
      </c>
      <c r="K1356" s="1">
        <f t="shared" si="107"/>
        <v>1.0473104877325667E-2</v>
      </c>
      <c r="L1356" s="1">
        <f t="shared" si="108"/>
        <v>1.0968592577146268E-4</v>
      </c>
      <c r="M1356" s="30">
        <f t="shared" si="109"/>
        <v>8.2855531378662258E-4</v>
      </c>
    </row>
    <row r="1357" spans="7:13" x14ac:dyDescent="0.3">
      <c r="G1357" s="43">
        <v>45428</v>
      </c>
      <c r="H1357" s="99">
        <v>12.8873</v>
      </c>
      <c r="I1357" s="97">
        <f t="shared" si="105"/>
        <v>12.649625794389594</v>
      </c>
      <c r="J1357" s="1">
        <f t="shared" si="106"/>
        <v>0.23767420561040531</v>
      </c>
      <c r="K1357" s="1">
        <f t="shared" si="107"/>
        <v>0.23767420561040531</v>
      </c>
      <c r="L1357" s="1">
        <f t="shared" si="108"/>
        <v>5.6489028012537218E-2</v>
      </c>
      <c r="M1357" s="30">
        <f t="shared" si="109"/>
        <v>1.8442513607226131E-2</v>
      </c>
    </row>
    <row r="1358" spans="7:13" x14ac:dyDescent="0.3">
      <c r="G1358" s="43">
        <v>45429</v>
      </c>
      <c r="H1358" s="99">
        <v>12.6105</v>
      </c>
      <c r="I1358" s="97">
        <f t="shared" si="105"/>
        <v>12.673393214950636</v>
      </c>
      <c r="J1358" s="1">
        <f t="shared" si="106"/>
        <v>-6.2893214950635823E-2</v>
      </c>
      <c r="K1358" s="1">
        <f t="shared" si="107"/>
        <v>6.2893214950635823E-2</v>
      </c>
      <c r="L1358" s="1">
        <f t="shared" si="108"/>
        <v>3.9555564868268816E-3</v>
      </c>
      <c r="M1358" s="30">
        <f t="shared" si="109"/>
        <v>4.9873688553694001E-3</v>
      </c>
    </row>
    <row r="1359" spans="7:13" x14ac:dyDescent="0.3">
      <c r="G1359" s="43">
        <v>45432</v>
      </c>
      <c r="H1359" s="99">
        <v>12.175700000000001</v>
      </c>
      <c r="I1359" s="97">
        <f t="shared" si="105"/>
        <v>12.667103893455572</v>
      </c>
      <c r="J1359" s="1">
        <f t="shared" si="106"/>
        <v>-0.49140389345557089</v>
      </c>
      <c r="K1359" s="1">
        <f t="shared" si="107"/>
        <v>0.49140389345557089</v>
      </c>
      <c r="L1359" s="1">
        <f t="shared" si="108"/>
        <v>0.24147778650329407</v>
      </c>
      <c r="M1359" s="30">
        <f t="shared" si="109"/>
        <v>4.0359395636848053E-2</v>
      </c>
    </row>
    <row r="1360" spans="7:13" x14ac:dyDescent="0.3">
      <c r="G1360" s="43">
        <v>45433</v>
      </c>
      <c r="H1360" s="99">
        <v>12.3141</v>
      </c>
      <c r="I1360" s="97">
        <f t="shared" si="105"/>
        <v>12.617963504110016</v>
      </c>
      <c r="J1360" s="1">
        <f t="shared" si="106"/>
        <v>-0.30386350411001573</v>
      </c>
      <c r="K1360" s="1">
        <f t="shared" si="107"/>
        <v>0.30386350411001573</v>
      </c>
      <c r="L1360" s="1">
        <f t="shared" si="108"/>
        <v>9.2333029130017549E-2</v>
      </c>
      <c r="M1360" s="30">
        <f t="shared" si="109"/>
        <v>2.4676062733778006E-2</v>
      </c>
    </row>
    <row r="1361" spans="7:13" x14ac:dyDescent="0.3">
      <c r="G1361" s="43">
        <v>45434</v>
      </c>
      <c r="H1361" s="99">
        <v>12.185600000000001</v>
      </c>
      <c r="I1361" s="97">
        <f t="shared" si="105"/>
        <v>12.587577153699014</v>
      </c>
      <c r="J1361" s="1">
        <f t="shared" si="106"/>
        <v>-0.4019771536990131</v>
      </c>
      <c r="K1361" s="1">
        <f t="shared" si="107"/>
        <v>0.4019771536990131</v>
      </c>
      <c r="L1361" s="1">
        <f t="shared" si="108"/>
        <v>0.16158563209596</v>
      </c>
      <c r="M1361" s="30">
        <f t="shared" si="109"/>
        <v>3.2987883542789281E-2</v>
      </c>
    </row>
    <row r="1362" spans="7:13" x14ac:dyDescent="0.3">
      <c r="G1362" s="43">
        <v>45435</v>
      </c>
      <c r="H1362" s="99">
        <v>11.829800000000001</v>
      </c>
      <c r="I1362" s="97">
        <f t="shared" si="105"/>
        <v>12.547379438329113</v>
      </c>
      <c r="J1362" s="1">
        <f t="shared" si="106"/>
        <v>-0.71757943832911231</v>
      </c>
      <c r="K1362" s="1">
        <f t="shared" si="107"/>
        <v>0.71757943832911231</v>
      </c>
      <c r="L1362" s="1">
        <f t="shared" si="108"/>
        <v>0.51492025031272426</v>
      </c>
      <c r="M1362" s="30">
        <f t="shared" si="109"/>
        <v>6.0658628068869486E-2</v>
      </c>
    </row>
    <row r="1363" spans="7:13" x14ac:dyDescent="0.3">
      <c r="G1363" s="43">
        <v>45436</v>
      </c>
      <c r="H1363" s="99">
        <v>12.195499999999999</v>
      </c>
      <c r="I1363" s="97">
        <f t="shared" si="105"/>
        <v>12.475621494496203</v>
      </c>
      <c r="J1363" s="1">
        <f t="shared" si="106"/>
        <v>-0.28012149449620338</v>
      </c>
      <c r="K1363" s="1">
        <f t="shared" si="107"/>
        <v>0.28012149449620338</v>
      </c>
      <c r="L1363" s="1">
        <f t="shared" si="108"/>
        <v>7.8468051678786496E-2</v>
      </c>
      <c r="M1363" s="30">
        <f t="shared" si="109"/>
        <v>2.2969250501923118E-2</v>
      </c>
    </row>
    <row r="1364" spans="7:13" x14ac:dyDescent="0.3">
      <c r="G1364" s="43">
        <v>45440</v>
      </c>
      <c r="H1364" s="99">
        <v>12.205299999999999</v>
      </c>
      <c r="I1364" s="97">
        <f t="shared" si="105"/>
        <v>12.447609345046583</v>
      </c>
      <c r="J1364" s="1">
        <f t="shared" si="106"/>
        <v>-0.24230934504658386</v>
      </c>
      <c r="K1364" s="1">
        <f t="shared" si="107"/>
        <v>0.24230934504658386</v>
      </c>
      <c r="L1364" s="1">
        <f t="shared" si="108"/>
        <v>5.8713818696904431E-2</v>
      </c>
      <c r="M1364" s="30">
        <f t="shared" si="109"/>
        <v>1.9852797149319056E-2</v>
      </c>
    </row>
    <row r="1365" spans="7:13" x14ac:dyDescent="0.3">
      <c r="G1365" s="43">
        <v>45441</v>
      </c>
      <c r="H1365" s="99">
        <v>11.898999999999999</v>
      </c>
      <c r="I1365" s="97">
        <f t="shared" si="105"/>
        <v>12.423378410541925</v>
      </c>
      <c r="J1365" s="1">
        <f t="shared" si="106"/>
        <v>-0.52437841054192624</v>
      </c>
      <c r="K1365" s="1">
        <f t="shared" si="107"/>
        <v>0.52437841054192624</v>
      </c>
      <c r="L1365" s="1">
        <f t="shared" si="108"/>
        <v>0.27497271744247692</v>
      </c>
      <c r="M1365" s="30">
        <f t="shared" si="109"/>
        <v>4.4069115937635621E-2</v>
      </c>
    </row>
    <row r="1366" spans="7:13" x14ac:dyDescent="0.3">
      <c r="G1366" s="43">
        <v>45442</v>
      </c>
      <c r="H1366" s="99">
        <v>12.185600000000001</v>
      </c>
      <c r="I1366" s="97">
        <f t="shared" si="105"/>
        <v>12.370940569487733</v>
      </c>
      <c r="J1366" s="1">
        <f t="shared" si="106"/>
        <v>-0.1853405694877317</v>
      </c>
      <c r="K1366" s="1">
        <f t="shared" si="107"/>
        <v>0.1853405694877317</v>
      </c>
      <c r="L1366" s="1">
        <f t="shared" si="108"/>
        <v>3.4351126698036701E-2</v>
      </c>
      <c r="M1366" s="30">
        <f t="shared" si="109"/>
        <v>1.5209802511795208E-2</v>
      </c>
    </row>
    <row r="1367" spans="7:13" x14ac:dyDescent="0.3">
      <c r="G1367" s="43">
        <v>45443</v>
      </c>
      <c r="H1367" s="99">
        <v>13.124499999999999</v>
      </c>
      <c r="I1367" s="97">
        <f t="shared" si="105"/>
        <v>12.352406512538959</v>
      </c>
      <c r="J1367" s="1">
        <f t="shared" si="106"/>
        <v>0.77209348746104034</v>
      </c>
      <c r="K1367" s="1">
        <f t="shared" si="107"/>
        <v>0.77209348746104034</v>
      </c>
      <c r="L1367" s="1">
        <f t="shared" si="108"/>
        <v>0.59612835337975167</v>
      </c>
      <c r="M1367" s="30">
        <f t="shared" si="109"/>
        <v>5.8828411555567096E-2</v>
      </c>
    </row>
    <row r="1368" spans="7:13" x14ac:dyDescent="0.3">
      <c r="G1368" s="43">
        <v>45446</v>
      </c>
      <c r="H1368" s="99">
        <v>13.648199999999999</v>
      </c>
      <c r="I1368" s="97">
        <f t="shared" si="105"/>
        <v>12.429615861285063</v>
      </c>
      <c r="J1368" s="1">
        <f t="shared" si="106"/>
        <v>1.2185841387149363</v>
      </c>
      <c r="K1368" s="1">
        <f t="shared" si="107"/>
        <v>1.2185841387149363</v>
      </c>
      <c r="L1368" s="1">
        <f t="shared" si="108"/>
        <v>1.4849473031276232</v>
      </c>
      <c r="M1368" s="30">
        <f t="shared" si="109"/>
        <v>8.9285337166434872E-2</v>
      </c>
    </row>
    <row r="1369" spans="7:13" x14ac:dyDescent="0.3">
      <c r="G1369" s="43">
        <v>45447</v>
      </c>
      <c r="H1369" s="99">
        <v>12.9663</v>
      </c>
      <c r="I1369" s="97">
        <f t="shared" si="105"/>
        <v>12.551474275156556</v>
      </c>
      <c r="J1369" s="1">
        <f t="shared" si="106"/>
        <v>0.41482572484344438</v>
      </c>
      <c r="K1369" s="1">
        <f t="shared" si="107"/>
        <v>0.41482572484344438</v>
      </c>
      <c r="L1369" s="1">
        <f t="shared" si="108"/>
        <v>0.17208038199188902</v>
      </c>
      <c r="M1369" s="30">
        <f t="shared" si="109"/>
        <v>3.1992605819967483E-2</v>
      </c>
    </row>
    <row r="1370" spans="7:13" x14ac:dyDescent="0.3">
      <c r="G1370" s="43">
        <v>45448</v>
      </c>
      <c r="H1370" s="99">
        <v>13.312200000000001</v>
      </c>
      <c r="I1370" s="97">
        <f t="shared" si="105"/>
        <v>12.592956847640901</v>
      </c>
      <c r="J1370" s="1">
        <f t="shared" si="106"/>
        <v>0.71924315235910008</v>
      </c>
      <c r="K1370" s="1">
        <f t="shared" si="107"/>
        <v>0.71924315235910008</v>
      </c>
      <c r="L1370" s="1">
        <f t="shared" si="108"/>
        <v>0.51731071221545566</v>
      </c>
      <c r="M1370" s="30">
        <f t="shared" si="109"/>
        <v>5.4028872189352629E-2</v>
      </c>
    </row>
    <row r="1371" spans="7:13" x14ac:dyDescent="0.3">
      <c r="G1371" s="43">
        <v>45449</v>
      </c>
      <c r="H1371" s="99">
        <v>13.411099999999999</v>
      </c>
      <c r="I1371" s="97">
        <f t="shared" si="105"/>
        <v>12.66488116287681</v>
      </c>
      <c r="J1371" s="1">
        <f t="shared" si="106"/>
        <v>0.74621883712318926</v>
      </c>
      <c r="K1371" s="1">
        <f t="shared" si="107"/>
        <v>0.74621883712318926</v>
      </c>
      <c r="L1371" s="1">
        <f t="shared" si="108"/>
        <v>0.55684255287748485</v>
      </c>
      <c r="M1371" s="30">
        <f t="shared" si="109"/>
        <v>5.5641881510330199E-2</v>
      </c>
    </row>
    <row r="1372" spans="7:13" x14ac:dyDescent="0.3">
      <c r="G1372" s="43">
        <v>45450</v>
      </c>
      <c r="H1372" s="99">
        <v>13.4209</v>
      </c>
      <c r="I1372" s="97">
        <f t="shared" si="105"/>
        <v>12.73950304658913</v>
      </c>
      <c r="J1372" s="1">
        <f t="shared" si="106"/>
        <v>0.6813969534108697</v>
      </c>
      <c r="K1372" s="1">
        <f t="shared" si="107"/>
        <v>0.6813969534108697</v>
      </c>
      <c r="L1372" s="1">
        <f t="shared" si="108"/>
        <v>0.46430180811761496</v>
      </c>
      <c r="M1372" s="30">
        <f t="shared" si="109"/>
        <v>5.0771330790846343E-2</v>
      </c>
    </row>
    <row r="1373" spans="7:13" x14ac:dyDescent="0.3">
      <c r="G1373" s="43">
        <v>45453</v>
      </c>
      <c r="H1373" s="99">
        <v>13.092599999999999</v>
      </c>
      <c r="I1373" s="97">
        <f t="shared" si="105"/>
        <v>12.807642741930218</v>
      </c>
      <c r="J1373" s="1">
        <f t="shared" si="106"/>
        <v>0.28495725806978101</v>
      </c>
      <c r="K1373" s="1">
        <f t="shared" si="107"/>
        <v>0.28495725806978101</v>
      </c>
      <c r="L1373" s="1">
        <f t="shared" si="108"/>
        <v>8.1200638926647778E-2</v>
      </c>
      <c r="M1373" s="30">
        <f t="shared" si="109"/>
        <v>2.17647570436568E-2</v>
      </c>
    </row>
    <row r="1374" spans="7:13" x14ac:dyDescent="0.3">
      <c r="G1374" s="43">
        <v>45454</v>
      </c>
      <c r="H1374" s="99">
        <v>13.470700000000001</v>
      </c>
      <c r="I1374" s="97">
        <f t="shared" si="105"/>
        <v>12.836138467737197</v>
      </c>
      <c r="J1374" s="1">
        <f t="shared" si="106"/>
        <v>0.63456153226280421</v>
      </c>
      <c r="K1374" s="1">
        <f t="shared" si="107"/>
        <v>0.63456153226280421</v>
      </c>
      <c r="L1374" s="1">
        <f t="shared" si="108"/>
        <v>0.40266833822771791</v>
      </c>
      <c r="M1374" s="30">
        <f t="shared" si="109"/>
        <v>4.7106797142153281E-2</v>
      </c>
    </row>
    <row r="1375" spans="7:13" x14ac:dyDescent="0.3">
      <c r="G1375" s="43">
        <v>45455</v>
      </c>
      <c r="H1375" s="99">
        <v>13.7294</v>
      </c>
      <c r="I1375" s="97">
        <f t="shared" si="105"/>
        <v>12.899594620963478</v>
      </c>
      <c r="J1375" s="1">
        <f t="shared" si="106"/>
        <v>0.82980537903652163</v>
      </c>
      <c r="K1375" s="1">
        <f t="shared" si="107"/>
        <v>0.82980537903652163</v>
      </c>
      <c r="L1375" s="1">
        <f t="shared" si="108"/>
        <v>0.68857696707794536</v>
      </c>
      <c r="M1375" s="30">
        <f t="shared" si="109"/>
        <v>6.0440032269183042E-2</v>
      </c>
    </row>
    <row r="1376" spans="7:13" x14ac:dyDescent="0.3">
      <c r="G1376" s="43">
        <v>45456</v>
      </c>
      <c r="H1376" s="99">
        <v>13.649800000000001</v>
      </c>
      <c r="I1376" s="97">
        <f t="shared" si="105"/>
        <v>12.98257515886713</v>
      </c>
      <c r="J1376" s="1">
        <f t="shared" si="106"/>
        <v>0.66722484113287095</v>
      </c>
      <c r="K1376" s="1">
        <f t="shared" si="107"/>
        <v>0.66722484113287095</v>
      </c>
      <c r="L1376" s="1">
        <f t="shared" si="108"/>
        <v>0.4451889886247849</v>
      </c>
      <c r="M1376" s="30">
        <f t="shared" si="109"/>
        <v>4.8881656957088813E-2</v>
      </c>
    </row>
    <row r="1377" spans="7:13" x14ac:dyDescent="0.3">
      <c r="G1377" s="43">
        <v>45457</v>
      </c>
      <c r="H1377" s="99">
        <v>13.5702</v>
      </c>
      <c r="I1377" s="97">
        <f t="shared" si="105"/>
        <v>13.049297642980417</v>
      </c>
      <c r="J1377" s="1">
        <f t="shared" si="106"/>
        <v>0.52090235701958321</v>
      </c>
      <c r="K1377" s="1">
        <f t="shared" si="107"/>
        <v>0.52090235701958321</v>
      </c>
      <c r="L1377" s="1">
        <f t="shared" si="108"/>
        <v>0.27133926554855731</v>
      </c>
      <c r="M1377" s="30">
        <f t="shared" si="109"/>
        <v>3.8385753859160751E-2</v>
      </c>
    </row>
    <row r="1378" spans="7:13" x14ac:dyDescent="0.3">
      <c r="G1378" s="43">
        <v>45460</v>
      </c>
      <c r="H1378" s="99">
        <v>13.7393</v>
      </c>
      <c r="I1378" s="97">
        <f t="shared" si="105"/>
        <v>13.101387878682376</v>
      </c>
      <c r="J1378" s="1">
        <f t="shared" si="106"/>
        <v>0.63791212131762443</v>
      </c>
      <c r="K1378" s="1">
        <f t="shared" si="107"/>
        <v>0.63791212131762443</v>
      </c>
      <c r="L1378" s="1">
        <f t="shared" si="108"/>
        <v>0.40693187452395158</v>
      </c>
      <c r="M1378" s="30">
        <f t="shared" si="109"/>
        <v>4.6429739602281368E-2</v>
      </c>
    </row>
    <row r="1379" spans="7:13" x14ac:dyDescent="0.3">
      <c r="G1379" s="43">
        <v>45461</v>
      </c>
      <c r="H1379" s="99">
        <v>13.6</v>
      </c>
      <c r="I1379" s="97">
        <f t="shared" si="105"/>
        <v>13.165179090814139</v>
      </c>
      <c r="J1379" s="1">
        <f t="shared" si="106"/>
        <v>0.43482090918586103</v>
      </c>
      <c r="K1379" s="1">
        <f t="shared" si="107"/>
        <v>0.43482090918586103</v>
      </c>
      <c r="L1379" s="1">
        <f t="shared" si="108"/>
        <v>0.18906922306521881</v>
      </c>
      <c r="M1379" s="30">
        <f t="shared" si="109"/>
        <v>3.1972125675430958E-2</v>
      </c>
    </row>
    <row r="1380" spans="7:13" x14ac:dyDescent="0.3">
      <c r="G1380" s="43">
        <v>45463</v>
      </c>
      <c r="H1380" s="99">
        <v>13.838800000000001</v>
      </c>
      <c r="I1380" s="97">
        <f t="shared" si="105"/>
        <v>13.208661181732724</v>
      </c>
      <c r="J1380" s="1">
        <f t="shared" si="106"/>
        <v>0.63013881826727669</v>
      </c>
      <c r="K1380" s="1">
        <f t="shared" si="107"/>
        <v>0.63013881826727669</v>
      </c>
      <c r="L1380" s="1">
        <f t="shared" si="108"/>
        <v>0.39707493028727997</v>
      </c>
      <c r="M1380" s="30">
        <f t="shared" si="109"/>
        <v>4.5534209488342678E-2</v>
      </c>
    </row>
    <row r="1381" spans="7:13" x14ac:dyDescent="0.3">
      <c r="G1381" s="43">
        <v>45464</v>
      </c>
      <c r="H1381" s="99">
        <v>14.236700000000001</v>
      </c>
      <c r="I1381" s="97">
        <f t="shared" si="105"/>
        <v>13.271675063559451</v>
      </c>
      <c r="J1381" s="1">
        <f t="shared" si="106"/>
        <v>0.96502493644054965</v>
      </c>
      <c r="K1381" s="1">
        <f t="shared" si="107"/>
        <v>0.96502493644054965</v>
      </c>
      <c r="L1381" s="1">
        <f t="shared" si="108"/>
        <v>0.93127312795208694</v>
      </c>
      <c r="M1381" s="30">
        <f t="shared" si="109"/>
        <v>6.7784313530561829E-2</v>
      </c>
    </row>
    <row r="1382" spans="7:13" x14ac:dyDescent="0.3">
      <c r="G1382" s="43">
        <v>45467</v>
      </c>
      <c r="H1382" s="99">
        <v>14.6347</v>
      </c>
      <c r="I1382" s="97">
        <f t="shared" si="105"/>
        <v>13.368177557203506</v>
      </c>
      <c r="J1382" s="1">
        <f t="shared" si="106"/>
        <v>1.2665224427964947</v>
      </c>
      <c r="K1382" s="1">
        <f t="shared" si="107"/>
        <v>1.2665224427964947</v>
      </c>
      <c r="L1382" s="1">
        <f t="shared" si="108"/>
        <v>1.6040790981072002</v>
      </c>
      <c r="M1382" s="30">
        <f t="shared" si="109"/>
        <v>8.654242606930751E-2</v>
      </c>
    </row>
    <row r="1383" spans="7:13" x14ac:dyDescent="0.3">
      <c r="G1383" s="43">
        <v>45468</v>
      </c>
      <c r="H1383" s="99">
        <v>14.057700000000001</v>
      </c>
      <c r="I1383" s="97">
        <f t="shared" si="105"/>
        <v>13.494829801483156</v>
      </c>
      <c r="J1383" s="1">
        <f t="shared" si="106"/>
        <v>0.56287019851684406</v>
      </c>
      <c r="K1383" s="1">
        <f t="shared" si="107"/>
        <v>0.56287019851684406</v>
      </c>
      <c r="L1383" s="1">
        <f t="shared" si="108"/>
        <v>0.31682286037839141</v>
      </c>
      <c r="M1383" s="30">
        <f t="shared" si="109"/>
        <v>4.0039992211872787E-2</v>
      </c>
    </row>
    <row r="1384" spans="7:13" x14ac:dyDescent="0.3">
      <c r="G1384" s="43">
        <v>45469</v>
      </c>
      <c r="H1384" s="99">
        <v>13.997999999999999</v>
      </c>
      <c r="I1384" s="97">
        <f t="shared" si="105"/>
        <v>13.551116821334842</v>
      </c>
      <c r="J1384" s="1">
        <f t="shared" si="106"/>
        <v>0.44688317866515703</v>
      </c>
      <c r="K1384" s="1">
        <f t="shared" si="107"/>
        <v>0.44688317866515703</v>
      </c>
      <c r="L1384" s="1">
        <f t="shared" si="108"/>
        <v>0.19970457537387465</v>
      </c>
      <c r="M1384" s="30">
        <f t="shared" si="109"/>
        <v>3.1924787731472858E-2</v>
      </c>
    </row>
    <row r="1385" spans="7:13" x14ac:dyDescent="0.3">
      <c r="G1385" s="43">
        <v>45470</v>
      </c>
      <c r="H1385" s="99">
        <v>13.7294</v>
      </c>
      <c r="I1385" s="97">
        <f t="shared" si="105"/>
        <v>13.595805139201357</v>
      </c>
      <c r="J1385" s="1">
        <f t="shared" si="106"/>
        <v>0.13359486079864347</v>
      </c>
      <c r="K1385" s="1">
        <f t="shared" si="107"/>
        <v>0.13359486079864347</v>
      </c>
      <c r="L1385" s="1">
        <f t="shared" si="108"/>
        <v>1.7847586831808926E-2</v>
      </c>
      <c r="M1385" s="30">
        <f t="shared" si="109"/>
        <v>9.7305680363776615E-3</v>
      </c>
    </row>
    <row r="1386" spans="7:13" x14ac:dyDescent="0.3">
      <c r="G1386" s="43">
        <v>45471</v>
      </c>
      <c r="H1386" s="99">
        <v>13.430899999999999</v>
      </c>
      <c r="I1386" s="97">
        <f t="shared" si="105"/>
        <v>13.60916462528122</v>
      </c>
      <c r="J1386" s="1">
        <f t="shared" si="106"/>
        <v>-0.178264625281221</v>
      </c>
      <c r="K1386" s="1">
        <f t="shared" si="107"/>
        <v>0.178264625281221</v>
      </c>
      <c r="L1386" s="1">
        <f t="shared" si="108"/>
        <v>3.1778276626654139E-2</v>
      </c>
      <c r="M1386" s="30">
        <f t="shared" si="109"/>
        <v>1.3272723740123223E-2</v>
      </c>
    </row>
    <row r="1387" spans="7:13" x14ac:dyDescent="0.3">
      <c r="G1387" s="43">
        <v>45474</v>
      </c>
      <c r="H1387" s="99">
        <v>12.7743</v>
      </c>
      <c r="I1387" s="97">
        <f t="shared" si="105"/>
        <v>13.591338162753098</v>
      </c>
      <c r="J1387" s="1">
        <f t="shared" si="106"/>
        <v>-0.81703816275309826</v>
      </c>
      <c r="K1387" s="1">
        <f t="shared" si="107"/>
        <v>0.81703816275309826</v>
      </c>
      <c r="L1387" s="1">
        <f t="shared" si="108"/>
        <v>0.66755135939495824</v>
      </c>
      <c r="M1387" s="30">
        <f t="shared" si="109"/>
        <v>6.3959525199274975E-2</v>
      </c>
    </row>
    <row r="1388" spans="7:13" x14ac:dyDescent="0.3">
      <c r="G1388" s="43">
        <v>45475</v>
      </c>
      <c r="H1388" s="99">
        <v>12.7643</v>
      </c>
      <c r="I1388" s="97">
        <f t="shared" si="105"/>
        <v>13.509634346477789</v>
      </c>
      <c r="J1388" s="1">
        <f t="shared" si="106"/>
        <v>-0.7453343464777884</v>
      </c>
      <c r="K1388" s="1">
        <f t="shared" si="107"/>
        <v>0.7453343464777884</v>
      </c>
      <c r="L1388" s="1">
        <f t="shared" si="108"/>
        <v>0.55552328803947193</v>
      </c>
      <c r="M1388" s="30">
        <f t="shared" si="109"/>
        <v>5.8392105049065626E-2</v>
      </c>
    </row>
    <row r="1389" spans="7:13" x14ac:dyDescent="0.3">
      <c r="G1389" s="43">
        <v>45476</v>
      </c>
      <c r="H1389" s="99">
        <v>12.933400000000001</v>
      </c>
      <c r="I1389" s="97">
        <f t="shared" si="105"/>
        <v>13.435100911830009</v>
      </c>
      <c r="J1389" s="1">
        <f t="shared" si="106"/>
        <v>-0.50170091183000842</v>
      </c>
      <c r="K1389" s="1">
        <f t="shared" si="107"/>
        <v>0.50170091183000842</v>
      </c>
      <c r="L1389" s="1">
        <f t="shared" si="108"/>
        <v>0.25170380493106187</v>
      </c>
      <c r="M1389" s="30">
        <f t="shared" si="109"/>
        <v>3.8791107661559097E-2</v>
      </c>
    </row>
    <row r="1390" spans="7:13" x14ac:dyDescent="0.3">
      <c r="G1390" s="43">
        <v>45478</v>
      </c>
      <c r="H1390" s="99">
        <v>12.883699999999999</v>
      </c>
      <c r="I1390" s="97">
        <f t="shared" si="105"/>
        <v>13.384930820647009</v>
      </c>
      <c r="J1390" s="1">
        <f t="shared" si="106"/>
        <v>-0.50123082064700952</v>
      </c>
      <c r="K1390" s="1">
        <f t="shared" si="107"/>
        <v>0.50123082064700952</v>
      </c>
      <c r="L1390" s="1">
        <f t="shared" si="108"/>
        <v>0.25123233556647462</v>
      </c>
      <c r="M1390" s="30">
        <f t="shared" si="109"/>
        <v>3.890426047230295E-2</v>
      </c>
    </row>
    <row r="1391" spans="7:13" x14ac:dyDescent="0.3">
      <c r="G1391" s="43">
        <v>45481</v>
      </c>
      <c r="H1391" s="99">
        <v>13.3811</v>
      </c>
      <c r="I1391" s="97">
        <f t="shared" si="105"/>
        <v>13.334807738582308</v>
      </c>
      <c r="J1391" s="1">
        <f t="shared" si="106"/>
        <v>4.629226141769216E-2</v>
      </c>
      <c r="K1391" s="1">
        <f t="shared" si="107"/>
        <v>4.629226141769216E-2</v>
      </c>
      <c r="L1391" s="1">
        <f t="shared" si="108"/>
        <v>2.1429734671639502E-3</v>
      </c>
      <c r="M1391" s="30">
        <f t="shared" si="109"/>
        <v>3.4595258549515481E-3</v>
      </c>
    </row>
    <row r="1392" spans="7:13" x14ac:dyDescent="0.3">
      <c r="G1392" s="43">
        <v>45482</v>
      </c>
      <c r="H1392" s="99">
        <v>12.913500000000001</v>
      </c>
      <c r="I1392" s="97">
        <f t="shared" si="105"/>
        <v>13.339436964724078</v>
      </c>
      <c r="J1392" s="1">
        <f t="shared" si="106"/>
        <v>-0.42593696472407672</v>
      </c>
      <c r="K1392" s="1">
        <f t="shared" si="107"/>
        <v>0.42593696472407672</v>
      </c>
      <c r="L1392" s="1">
        <f t="shared" si="108"/>
        <v>0.18142229791835937</v>
      </c>
      <c r="M1392" s="30">
        <f t="shared" si="109"/>
        <v>3.2983851374459028E-2</v>
      </c>
    </row>
    <row r="1393" spans="7:13" x14ac:dyDescent="0.3">
      <c r="G1393" s="43">
        <v>45483</v>
      </c>
      <c r="H1393" s="99">
        <v>12.674799999999999</v>
      </c>
      <c r="I1393" s="97">
        <f t="shared" si="105"/>
        <v>13.296843268251669</v>
      </c>
      <c r="J1393" s="1">
        <f t="shared" si="106"/>
        <v>-0.62204326825166945</v>
      </c>
      <c r="K1393" s="1">
        <f t="shared" si="107"/>
        <v>0.62204326825166945</v>
      </c>
      <c r="L1393" s="1">
        <f t="shared" si="108"/>
        <v>0.3869378275772184</v>
      </c>
      <c r="M1393" s="30">
        <f t="shared" si="109"/>
        <v>4.9077166365675946E-2</v>
      </c>
    </row>
    <row r="1394" spans="7:13" x14ac:dyDescent="0.3">
      <c r="G1394" s="43">
        <v>45484</v>
      </c>
      <c r="H1394" s="99">
        <v>13.3513</v>
      </c>
      <c r="I1394" s="97">
        <f t="shared" si="105"/>
        <v>13.234638941426503</v>
      </c>
      <c r="J1394" s="1">
        <f t="shared" si="106"/>
        <v>0.11666105857349685</v>
      </c>
      <c r="K1394" s="1">
        <f t="shared" si="107"/>
        <v>0.11666105857349685</v>
      </c>
      <c r="L1394" s="1">
        <f t="shared" si="108"/>
        <v>1.3609802587488862E-2</v>
      </c>
      <c r="M1394" s="30">
        <f t="shared" si="109"/>
        <v>8.737805200504583E-3</v>
      </c>
    </row>
    <row r="1395" spans="7:13" x14ac:dyDescent="0.3">
      <c r="G1395" s="43">
        <v>45485</v>
      </c>
      <c r="H1395" s="99">
        <v>13.679600000000001</v>
      </c>
      <c r="I1395" s="97">
        <f t="shared" si="105"/>
        <v>13.246305047283853</v>
      </c>
      <c r="J1395" s="1">
        <f t="shared" si="106"/>
        <v>0.43329495271614782</v>
      </c>
      <c r="K1395" s="1">
        <f t="shared" si="107"/>
        <v>0.43329495271614782</v>
      </c>
      <c r="L1395" s="1">
        <f t="shared" si="108"/>
        <v>0.18774451604928877</v>
      </c>
      <c r="M1395" s="30">
        <f t="shared" si="109"/>
        <v>3.1674533810648539E-2</v>
      </c>
    </row>
    <row r="1396" spans="7:13" x14ac:dyDescent="0.3">
      <c r="G1396" s="43">
        <v>45488</v>
      </c>
      <c r="H1396" s="99">
        <v>13.261799999999999</v>
      </c>
      <c r="I1396" s="97">
        <f t="shared" si="105"/>
        <v>13.289634542555468</v>
      </c>
      <c r="J1396" s="1">
        <f t="shared" si="106"/>
        <v>-2.7834542555469355E-2</v>
      </c>
      <c r="K1396" s="1">
        <f t="shared" si="107"/>
        <v>2.7834542555469355E-2</v>
      </c>
      <c r="L1396" s="1">
        <f t="shared" si="108"/>
        <v>7.747617592722345E-4</v>
      </c>
      <c r="M1396" s="30">
        <f t="shared" si="109"/>
        <v>2.0988510274223223E-3</v>
      </c>
    </row>
    <row r="1397" spans="7:13" x14ac:dyDescent="0.3">
      <c r="G1397" s="43">
        <v>45489</v>
      </c>
      <c r="H1397" s="99">
        <v>14.1472</v>
      </c>
      <c r="I1397" s="97">
        <f t="shared" si="105"/>
        <v>13.286851088299922</v>
      </c>
      <c r="J1397" s="1">
        <f t="shared" si="106"/>
        <v>0.86034891170007732</v>
      </c>
      <c r="K1397" s="1">
        <f t="shared" si="107"/>
        <v>0.86034891170007732</v>
      </c>
      <c r="L1397" s="1">
        <f t="shared" si="108"/>
        <v>0.74020024986350741</v>
      </c>
      <c r="M1397" s="30">
        <f t="shared" si="109"/>
        <v>6.0814077110670474E-2</v>
      </c>
    </row>
    <row r="1398" spans="7:13" x14ac:dyDescent="0.3">
      <c r="G1398" s="43">
        <v>45490</v>
      </c>
      <c r="H1398" s="99">
        <v>16.067299999999999</v>
      </c>
      <c r="I1398" s="97">
        <f t="shared" si="105"/>
        <v>13.372885979469931</v>
      </c>
      <c r="J1398" s="1">
        <f t="shared" si="106"/>
        <v>2.6944140205300684</v>
      </c>
      <c r="K1398" s="1">
        <f t="shared" si="107"/>
        <v>2.6944140205300684</v>
      </c>
      <c r="L1398" s="1">
        <f t="shared" si="108"/>
        <v>7.2598669140290077</v>
      </c>
      <c r="M1398" s="30">
        <f t="shared" si="109"/>
        <v>0.16769550705657257</v>
      </c>
    </row>
    <row r="1399" spans="7:13" x14ac:dyDescent="0.3">
      <c r="G1399" s="43">
        <v>45491</v>
      </c>
      <c r="H1399" s="99">
        <v>15.947900000000001</v>
      </c>
      <c r="I1399" s="97">
        <f t="shared" si="105"/>
        <v>13.642327381522939</v>
      </c>
      <c r="J1399" s="1">
        <f t="shared" si="106"/>
        <v>2.3055726184770613</v>
      </c>
      <c r="K1399" s="1">
        <f t="shared" si="107"/>
        <v>2.3055726184770613</v>
      </c>
      <c r="L1399" s="1">
        <f t="shared" si="108"/>
        <v>5.3156650990711727</v>
      </c>
      <c r="M1399" s="30">
        <f t="shared" si="109"/>
        <v>0.14456904159651499</v>
      </c>
    </row>
    <row r="1400" spans="7:13" x14ac:dyDescent="0.3">
      <c r="G1400" s="43">
        <v>45492</v>
      </c>
      <c r="H1400" s="99">
        <v>16.296099999999999</v>
      </c>
      <c r="I1400" s="97">
        <f t="shared" si="105"/>
        <v>13.872884643370645</v>
      </c>
      <c r="J1400" s="1">
        <f t="shared" si="106"/>
        <v>2.4232153566293544</v>
      </c>
      <c r="K1400" s="1">
        <f t="shared" si="107"/>
        <v>2.4232153566293544</v>
      </c>
      <c r="L1400" s="1">
        <f t="shared" si="108"/>
        <v>5.8719726646043293</v>
      </c>
      <c r="M1400" s="30">
        <f t="shared" si="109"/>
        <v>0.14869909712319845</v>
      </c>
    </row>
    <row r="1401" spans="7:13" x14ac:dyDescent="0.3">
      <c r="G1401" s="43">
        <v>45495</v>
      </c>
      <c r="H1401" s="99">
        <v>16.1967</v>
      </c>
      <c r="I1401" s="97">
        <f t="shared" si="105"/>
        <v>14.11520617903358</v>
      </c>
      <c r="J1401" s="1">
        <f t="shared" si="106"/>
        <v>2.0814938209664202</v>
      </c>
      <c r="K1401" s="1">
        <f t="shared" si="107"/>
        <v>2.0814938209664202</v>
      </c>
      <c r="L1401" s="1">
        <f t="shared" si="108"/>
        <v>4.3326165267213881</v>
      </c>
      <c r="M1401" s="30">
        <f t="shared" si="109"/>
        <v>0.12851345156522131</v>
      </c>
    </row>
    <row r="1402" spans="7:13" x14ac:dyDescent="0.3">
      <c r="G1402" s="43">
        <v>45496</v>
      </c>
      <c r="H1402" s="99">
        <v>16.186699999999998</v>
      </c>
      <c r="I1402" s="97">
        <f t="shared" si="105"/>
        <v>14.323355561130221</v>
      </c>
      <c r="J1402" s="1">
        <f t="shared" si="106"/>
        <v>1.8633444388697775</v>
      </c>
      <c r="K1402" s="1">
        <f t="shared" si="107"/>
        <v>1.8633444388697775</v>
      </c>
      <c r="L1402" s="1">
        <f t="shared" si="108"/>
        <v>3.472052497866926</v>
      </c>
      <c r="M1402" s="30">
        <f t="shared" si="109"/>
        <v>0.11511577028484976</v>
      </c>
    </row>
    <row r="1403" spans="7:13" x14ac:dyDescent="0.3">
      <c r="G1403" s="43">
        <v>45497</v>
      </c>
      <c r="H1403" s="99">
        <v>15.888199999999999</v>
      </c>
      <c r="I1403" s="97">
        <f t="shared" si="105"/>
        <v>14.509690005017198</v>
      </c>
      <c r="J1403" s="1">
        <f t="shared" si="106"/>
        <v>1.3785099949828012</v>
      </c>
      <c r="K1403" s="1">
        <f t="shared" si="107"/>
        <v>1.3785099949828012</v>
      </c>
      <c r="L1403" s="1">
        <f t="shared" si="108"/>
        <v>1.9002898062674827</v>
      </c>
      <c r="M1403" s="30">
        <f t="shared" si="109"/>
        <v>8.6763132071776619E-2</v>
      </c>
    </row>
    <row r="1404" spans="7:13" x14ac:dyDescent="0.3">
      <c r="G1404" s="43">
        <v>45498</v>
      </c>
      <c r="H1404" s="99">
        <v>15.9877</v>
      </c>
      <c r="I1404" s="97">
        <f t="shared" si="105"/>
        <v>14.647541004515478</v>
      </c>
      <c r="J1404" s="1">
        <f t="shared" si="106"/>
        <v>1.3401589954845221</v>
      </c>
      <c r="K1404" s="1">
        <f t="shared" si="107"/>
        <v>1.3401589954845221</v>
      </c>
      <c r="L1404" s="1">
        <f t="shared" si="108"/>
        <v>1.7960261331780834</v>
      </c>
      <c r="M1404" s="30">
        <f t="shared" si="109"/>
        <v>8.3824377207761092E-2</v>
      </c>
    </row>
    <row r="1405" spans="7:13" x14ac:dyDescent="0.3">
      <c r="G1405" s="43">
        <v>45499</v>
      </c>
      <c r="H1405" s="99">
        <v>16.306100000000001</v>
      </c>
      <c r="I1405" s="97">
        <f t="shared" si="105"/>
        <v>14.781556904063931</v>
      </c>
      <c r="J1405" s="1">
        <f t="shared" si="106"/>
        <v>1.5245430959360693</v>
      </c>
      <c r="K1405" s="1">
        <f t="shared" si="107"/>
        <v>1.5245430959360693</v>
      </c>
      <c r="L1405" s="1">
        <f t="shared" si="108"/>
        <v>2.3242316513663348</v>
      </c>
      <c r="M1405" s="30">
        <f t="shared" si="109"/>
        <v>9.3495262259894713E-2</v>
      </c>
    </row>
    <row r="1406" spans="7:13" x14ac:dyDescent="0.3">
      <c r="G1406" s="43">
        <v>45502</v>
      </c>
      <c r="H1406" s="99">
        <v>16.2563</v>
      </c>
      <c r="I1406" s="97">
        <f t="shared" si="105"/>
        <v>14.93401121365754</v>
      </c>
      <c r="J1406" s="1">
        <f t="shared" si="106"/>
        <v>1.3222887863424599</v>
      </c>
      <c r="K1406" s="1">
        <f t="shared" si="107"/>
        <v>1.3222887863424599</v>
      </c>
      <c r="L1406" s="1">
        <f t="shared" si="108"/>
        <v>1.7484476344870157</v>
      </c>
      <c r="M1406" s="30">
        <f t="shared" si="109"/>
        <v>8.1340082696705895E-2</v>
      </c>
    </row>
    <row r="1407" spans="7:13" x14ac:dyDescent="0.3">
      <c r="G1407" s="43">
        <v>45503</v>
      </c>
      <c r="H1407" s="99">
        <v>16.495100000000001</v>
      </c>
      <c r="I1407" s="97">
        <f t="shared" si="105"/>
        <v>15.066240092291785</v>
      </c>
      <c r="J1407" s="1">
        <f t="shared" si="106"/>
        <v>1.4288599077082154</v>
      </c>
      <c r="K1407" s="1">
        <f t="shared" si="107"/>
        <v>1.4288599077082154</v>
      </c>
      <c r="L1407" s="1">
        <f t="shared" si="108"/>
        <v>2.0416406358559298</v>
      </c>
      <c r="M1407" s="30">
        <f t="shared" si="109"/>
        <v>8.6623294657699274E-2</v>
      </c>
    </row>
    <row r="1408" spans="7:13" x14ac:dyDescent="0.3">
      <c r="G1408" s="43">
        <v>45504</v>
      </c>
      <c r="H1408" s="99">
        <v>16.873200000000001</v>
      </c>
      <c r="I1408" s="97">
        <f t="shared" si="105"/>
        <v>15.209126083062607</v>
      </c>
      <c r="J1408" s="1">
        <f t="shared" si="106"/>
        <v>1.6640739169373937</v>
      </c>
      <c r="K1408" s="1">
        <f t="shared" si="107"/>
        <v>1.6640739169373937</v>
      </c>
      <c r="L1408" s="1">
        <f t="shared" si="108"/>
        <v>2.7691420010313599</v>
      </c>
      <c r="M1408" s="30">
        <f t="shared" si="109"/>
        <v>9.86223073831516E-2</v>
      </c>
    </row>
    <row r="1409" spans="7:13" x14ac:dyDescent="0.3">
      <c r="G1409" s="43">
        <v>45505</v>
      </c>
      <c r="H1409" s="99">
        <v>16.455300000000001</v>
      </c>
      <c r="I1409" s="97">
        <f t="shared" si="105"/>
        <v>15.375533474756347</v>
      </c>
      <c r="J1409" s="1">
        <f t="shared" si="106"/>
        <v>1.0797665252436541</v>
      </c>
      <c r="K1409" s="1">
        <f t="shared" si="107"/>
        <v>1.0797665252436541</v>
      </c>
      <c r="L1409" s="1">
        <f t="shared" si="108"/>
        <v>1.1658957490367547</v>
      </c>
      <c r="M1409" s="30">
        <f t="shared" si="109"/>
        <v>6.5618161032837685E-2</v>
      </c>
    </row>
    <row r="1410" spans="7:13" x14ac:dyDescent="0.3">
      <c r="G1410" s="43">
        <v>45506</v>
      </c>
      <c r="H1410" s="99">
        <v>15.9778</v>
      </c>
      <c r="I1410" s="97">
        <f t="shared" si="105"/>
        <v>15.483510127280713</v>
      </c>
      <c r="J1410" s="1">
        <f t="shared" si="106"/>
        <v>0.49428987271928726</v>
      </c>
      <c r="K1410" s="1">
        <f t="shared" si="107"/>
        <v>0.49428987271928726</v>
      </c>
      <c r="L1410" s="1">
        <f t="shared" si="108"/>
        <v>0.2443224782728492</v>
      </c>
      <c r="M1410" s="30">
        <f t="shared" si="109"/>
        <v>3.093604080156763E-2</v>
      </c>
    </row>
    <row r="1411" spans="7:13" x14ac:dyDescent="0.3">
      <c r="G1411" s="43">
        <v>45509</v>
      </c>
      <c r="H1411" s="99">
        <v>15.9877</v>
      </c>
      <c r="I1411" s="97">
        <f t="shared" si="105"/>
        <v>15.532939114552642</v>
      </c>
      <c r="J1411" s="1">
        <f t="shared" si="106"/>
        <v>0.45476088544735838</v>
      </c>
      <c r="K1411" s="1">
        <f t="shared" si="107"/>
        <v>0.45476088544735838</v>
      </c>
      <c r="L1411" s="1">
        <f t="shared" si="108"/>
        <v>0.20680746293286539</v>
      </c>
      <c r="M1411" s="30">
        <f t="shared" si="109"/>
        <v>2.8444421989864608E-2</v>
      </c>
    </row>
    <row r="1412" spans="7:13" x14ac:dyDescent="0.3">
      <c r="G1412" s="43">
        <v>45510</v>
      </c>
      <c r="H1412" s="99">
        <v>16.355799999999999</v>
      </c>
      <c r="I1412" s="97">
        <f t="shared" si="105"/>
        <v>15.578415203097379</v>
      </c>
      <c r="J1412" s="1">
        <f t="shared" si="106"/>
        <v>0.77738479690261997</v>
      </c>
      <c r="K1412" s="1">
        <f t="shared" si="107"/>
        <v>0.77738479690261997</v>
      </c>
      <c r="L1412" s="1">
        <f t="shared" si="108"/>
        <v>0.60432712245532771</v>
      </c>
      <c r="M1412" s="30">
        <f t="shared" si="109"/>
        <v>4.7529610101775518E-2</v>
      </c>
    </row>
    <row r="1413" spans="7:13" x14ac:dyDescent="0.3">
      <c r="G1413" s="43">
        <v>45511</v>
      </c>
      <c r="H1413" s="99">
        <v>17.509899999999998</v>
      </c>
      <c r="I1413" s="97">
        <f t="shared" si="105"/>
        <v>15.65615368278764</v>
      </c>
      <c r="J1413" s="1">
        <f t="shared" si="106"/>
        <v>1.8537463172123587</v>
      </c>
      <c r="K1413" s="1">
        <f t="shared" si="107"/>
        <v>1.8537463172123587</v>
      </c>
      <c r="L1413" s="1">
        <f t="shared" si="108"/>
        <v>3.4363754085783831</v>
      </c>
      <c r="M1413" s="30">
        <f t="shared" si="109"/>
        <v>0.10586846967785989</v>
      </c>
    </row>
    <row r="1414" spans="7:13" x14ac:dyDescent="0.3">
      <c r="G1414" s="43">
        <v>45512</v>
      </c>
      <c r="H1414" s="99">
        <v>17.698899999999998</v>
      </c>
      <c r="I1414" s="97">
        <f t="shared" ref="I1414:I1473" si="110">alpha*H1413+(1-alpha)*I1413</f>
        <v>15.841528314508876</v>
      </c>
      <c r="J1414" s="1">
        <f t="shared" ref="J1414:J1473" si="111">H1414-I1414</f>
        <v>1.8573716854911222</v>
      </c>
      <c r="K1414" s="1">
        <f t="shared" ref="K1414:K1473" si="112">ABS(J1414)</f>
        <v>1.8573716854911222</v>
      </c>
      <c r="L1414" s="1">
        <f t="shared" ref="L1414:L1473" si="113">J1414^2</f>
        <v>3.4498295780641319</v>
      </c>
      <c r="M1414" s="30">
        <f t="shared" ref="M1414:M1473" si="114">K1414/H1414</f>
        <v>0.10494277528496812</v>
      </c>
    </row>
    <row r="1415" spans="7:13" x14ac:dyDescent="0.3">
      <c r="G1415" s="43">
        <v>45513</v>
      </c>
      <c r="H1415" s="99">
        <v>17.3109</v>
      </c>
      <c r="I1415" s="97">
        <f t="shared" si="110"/>
        <v>16.027265483057988</v>
      </c>
      <c r="J1415" s="1">
        <f t="shared" si="111"/>
        <v>1.283634516942012</v>
      </c>
      <c r="K1415" s="1">
        <f t="shared" si="112"/>
        <v>1.283634516942012</v>
      </c>
      <c r="L1415" s="1">
        <f t="shared" si="113"/>
        <v>1.6477175730849525</v>
      </c>
      <c r="M1415" s="30">
        <f t="shared" si="114"/>
        <v>7.4151807066184433E-2</v>
      </c>
    </row>
    <row r="1416" spans="7:13" x14ac:dyDescent="0.3">
      <c r="G1416" s="43">
        <v>45516</v>
      </c>
      <c r="H1416" s="99">
        <v>16.505099999999999</v>
      </c>
      <c r="I1416" s="97">
        <f t="shared" si="110"/>
        <v>16.15562893475219</v>
      </c>
      <c r="J1416" s="1">
        <f t="shared" si="111"/>
        <v>0.34947106524780835</v>
      </c>
      <c r="K1416" s="1">
        <f t="shared" si="112"/>
        <v>0.34947106524780835</v>
      </c>
      <c r="L1416" s="1">
        <f t="shared" si="113"/>
        <v>0.12213002544543793</v>
      </c>
      <c r="M1416" s="30">
        <f t="shared" si="114"/>
        <v>2.1173520017922241E-2</v>
      </c>
    </row>
    <row r="1417" spans="7:13" x14ac:dyDescent="0.3">
      <c r="G1417" s="43">
        <v>45517</v>
      </c>
      <c r="H1417" s="99">
        <v>17.7089</v>
      </c>
      <c r="I1417" s="97">
        <f t="shared" si="110"/>
        <v>16.190576041276973</v>
      </c>
      <c r="J1417" s="1">
        <f t="shared" si="111"/>
        <v>1.5183239587230268</v>
      </c>
      <c r="K1417" s="1">
        <f t="shared" si="112"/>
        <v>1.5183239587230268</v>
      </c>
      <c r="L1417" s="1">
        <f t="shared" si="113"/>
        <v>2.3053076436323638</v>
      </c>
      <c r="M1417" s="30">
        <f t="shared" si="114"/>
        <v>8.5737903467918777E-2</v>
      </c>
    </row>
    <row r="1418" spans="7:13" x14ac:dyDescent="0.3">
      <c r="G1418" s="43">
        <v>45518</v>
      </c>
      <c r="H1418" s="99">
        <v>16.7438</v>
      </c>
      <c r="I1418" s="97">
        <f t="shared" si="110"/>
        <v>16.342408437149277</v>
      </c>
      <c r="J1418" s="1">
        <f t="shared" si="111"/>
        <v>0.40139156285072275</v>
      </c>
      <c r="K1418" s="1">
        <f t="shared" si="112"/>
        <v>0.40139156285072275</v>
      </c>
      <c r="L1418" s="1">
        <f t="shared" si="113"/>
        <v>0.16111518672774572</v>
      </c>
      <c r="M1418" s="30">
        <f t="shared" si="114"/>
        <v>2.3972548815126959E-2</v>
      </c>
    </row>
    <row r="1419" spans="7:13" x14ac:dyDescent="0.3">
      <c r="G1419" s="43">
        <v>45519</v>
      </c>
      <c r="H1419" s="99">
        <v>17.281099999999999</v>
      </c>
      <c r="I1419" s="97">
        <f t="shared" si="110"/>
        <v>16.382547593434349</v>
      </c>
      <c r="J1419" s="1">
        <f t="shared" si="111"/>
        <v>0.89855240656564916</v>
      </c>
      <c r="K1419" s="1">
        <f t="shared" si="112"/>
        <v>0.89855240656564916</v>
      </c>
      <c r="L1419" s="1">
        <f t="shared" si="113"/>
        <v>0.80739642734491968</v>
      </c>
      <c r="M1419" s="30">
        <f t="shared" si="114"/>
        <v>5.1996250618632452E-2</v>
      </c>
    </row>
    <row r="1420" spans="7:13" x14ac:dyDescent="0.3">
      <c r="G1420" s="43">
        <v>45520</v>
      </c>
      <c r="H1420" s="99">
        <v>16.793600000000001</v>
      </c>
      <c r="I1420" s="97">
        <f t="shared" si="110"/>
        <v>16.472402834090914</v>
      </c>
      <c r="J1420" s="1">
        <f t="shared" si="111"/>
        <v>0.32119716590908709</v>
      </c>
      <c r="K1420" s="1">
        <f t="shared" si="112"/>
        <v>0.32119716590908709</v>
      </c>
      <c r="L1420" s="1">
        <f t="shared" si="113"/>
        <v>0.10316761938802962</v>
      </c>
      <c r="M1420" s="30">
        <f t="shared" si="114"/>
        <v>1.9126165081286148E-2</v>
      </c>
    </row>
    <row r="1421" spans="7:13" x14ac:dyDescent="0.3">
      <c r="G1421" s="43">
        <v>45523</v>
      </c>
      <c r="H1421" s="99">
        <v>16.8931</v>
      </c>
      <c r="I1421" s="97">
        <f t="shared" si="110"/>
        <v>16.504522550681823</v>
      </c>
      <c r="J1421" s="1">
        <f t="shared" si="111"/>
        <v>0.38857744931817706</v>
      </c>
      <c r="K1421" s="1">
        <f t="shared" si="112"/>
        <v>0.38857744931817706</v>
      </c>
      <c r="L1421" s="1">
        <f t="shared" si="113"/>
        <v>0.15099243411862046</v>
      </c>
      <c r="M1421" s="30">
        <f t="shared" si="114"/>
        <v>2.3002139886591392E-2</v>
      </c>
    </row>
    <row r="1422" spans="7:13" x14ac:dyDescent="0.3">
      <c r="G1422" s="43">
        <v>45524</v>
      </c>
      <c r="H1422" s="99">
        <v>16.624500000000001</v>
      </c>
      <c r="I1422" s="97">
        <f t="shared" si="110"/>
        <v>16.543380295613641</v>
      </c>
      <c r="J1422" s="1">
        <f t="shared" si="111"/>
        <v>8.111970438636007E-2</v>
      </c>
      <c r="K1422" s="1">
        <f t="shared" si="112"/>
        <v>8.111970438636007E-2</v>
      </c>
      <c r="L1422" s="1">
        <f t="shared" si="113"/>
        <v>6.5804064397304452E-3</v>
      </c>
      <c r="M1422" s="30">
        <f t="shared" si="114"/>
        <v>4.8795274676748214E-3</v>
      </c>
    </row>
    <row r="1423" spans="7:13" x14ac:dyDescent="0.3">
      <c r="G1423" s="43">
        <v>45525</v>
      </c>
      <c r="H1423" s="99">
        <v>16.942799999999998</v>
      </c>
      <c r="I1423" s="97">
        <f t="shared" si="110"/>
        <v>16.551492266052279</v>
      </c>
      <c r="J1423" s="1">
        <f t="shared" si="111"/>
        <v>0.39130773394771978</v>
      </c>
      <c r="K1423" s="1">
        <f t="shared" si="112"/>
        <v>0.39130773394771978</v>
      </c>
      <c r="L1423" s="1">
        <f t="shared" si="113"/>
        <v>0.15312174264729944</v>
      </c>
      <c r="M1423" s="30">
        <f t="shared" si="114"/>
        <v>2.3095812613483004E-2</v>
      </c>
    </row>
    <row r="1424" spans="7:13" x14ac:dyDescent="0.3">
      <c r="G1424" s="43">
        <v>45526</v>
      </c>
      <c r="H1424" s="99">
        <v>16.515000000000001</v>
      </c>
      <c r="I1424" s="97">
        <f t="shared" si="110"/>
        <v>16.590623039447053</v>
      </c>
      <c r="J1424" s="1">
        <f t="shared" si="111"/>
        <v>-7.5623039447052065E-2</v>
      </c>
      <c r="K1424" s="1">
        <f t="shared" si="112"/>
        <v>7.5623039447052065E-2</v>
      </c>
      <c r="L1424" s="1">
        <f t="shared" si="113"/>
        <v>5.7188440952103924E-3</v>
      </c>
      <c r="M1424" s="30">
        <f t="shared" si="114"/>
        <v>4.5790517376356078E-3</v>
      </c>
    </row>
    <row r="1425" spans="7:13" x14ac:dyDescent="0.3">
      <c r="G1425" s="43">
        <v>45527</v>
      </c>
      <c r="H1425" s="99">
        <v>16.992599999999999</v>
      </c>
      <c r="I1425" s="97">
        <f t="shared" si="110"/>
        <v>16.583060735502347</v>
      </c>
      <c r="J1425" s="1">
        <f t="shared" si="111"/>
        <v>0.40953926449765277</v>
      </c>
      <c r="K1425" s="1">
        <f t="shared" si="112"/>
        <v>0.40953926449765277</v>
      </c>
      <c r="L1425" s="1">
        <f t="shared" si="113"/>
        <v>0.16772240916527839</v>
      </c>
      <c r="M1425" s="30">
        <f t="shared" si="114"/>
        <v>2.4101036009654367E-2</v>
      </c>
    </row>
    <row r="1426" spans="7:13" x14ac:dyDescent="0.3">
      <c r="G1426" s="43">
        <v>45530</v>
      </c>
      <c r="H1426" s="99">
        <v>17.609400000000001</v>
      </c>
      <c r="I1426" s="97">
        <f t="shared" si="110"/>
        <v>16.624014661952113</v>
      </c>
      <c r="J1426" s="1">
        <f t="shared" si="111"/>
        <v>0.98538533804788742</v>
      </c>
      <c r="K1426" s="1">
        <f t="shared" si="112"/>
        <v>0.98538533804788742</v>
      </c>
      <c r="L1426" s="1">
        <f t="shared" si="113"/>
        <v>0.97098426443974939</v>
      </c>
      <c r="M1426" s="30">
        <f t="shared" si="114"/>
        <v>5.5957916683583048E-2</v>
      </c>
    </row>
    <row r="1427" spans="7:13" x14ac:dyDescent="0.3">
      <c r="G1427" s="43">
        <v>45531</v>
      </c>
      <c r="H1427" s="99">
        <v>17.698899999999998</v>
      </c>
      <c r="I1427" s="97">
        <f t="shared" si="110"/>
        <v>16.722553195756902</v>
      </c>
      <c r="J1427" s="1">
        <f t="shared" si="111"/>
        <v>0.9763468042430965</v>
      </c>
      <c r="K1427" s="1">
        <f t="shared" si="112"/>
        <v>0.9763468042430965</v>
      </c>
      <c r="L1427" s="1">
        <f t="shared" si="113"/>
        <v>0.95325308215570737</v>
      </c>
      <c r="M1427" s="30">
        <f t="shared" si="114"/>
        <v>5.5164264685550884E-2</v>
      </c>
    </row>
    <row r="1428" spans="7:13" x14ac:dyDescent="0.3">
      <c r="G1428" s="43">
        <v>45532</v>
      </c>
      <c r="H1428" s="99">
        <v>18.156600000000001</v>
      </c>
      <c r="I1428" s="97">
        <f t="shared" si="110"/>
        <v>16.820187876181212</v>
      </c>
      <c r="J1428" s="1">
        <f t="shared" si="111"/>
        <v>1.3364121238187892</v>
      </c>
      <c r="K1428" s="1">
        <f t="shared" si="112"/>
        <v>1.3364121238187892</v>
      </c>
      <c r="L1428" s="1">
        <f t="shared" si="113"/>
        <v>1.7859973646898466</v>
      </c>
      <c r="M1428" s="30">
        <f t="shared" si="114"/>
        <v>7.3604756607447933E-2</v>
      </c>
    </row>
    <row r="1429" spans="7:13" x14ac:dyDescent="0.3">
      <c r="G1429" s="43">
        <v>45533</v>
      </c>
      <c r="H1429" s="99">
        <v>18.335599999999999</v>
      </c>
      <c r="I1429" s="97">
        <f t="shared" si="110"/>
        <v>16.95382908856309</v>
      </c>
      <c r="J1429" s="1">
        <f t="shared" si="111"/>
        <v>1.3817709114369094</v>
      </c>
      <c r="K1429" s="1">
        <f t="shared" si="112"/>
        <v>1.3817709114369094</v>
      </c>
      <c r="L1429" s="1">
        <f t="shared" si="113"/>
        <v>1.9092908516931875</v>
      </c>
      <c r="M1429" s="30">
        <f t="shared" si="114"/>
        <v>7.5360005205006075E-2</v>
      </c>
    </row>
    <row r="1430" spans="7:13" x14ac:dyDescent="0.3">
      <c r="G1430" s="43">
        <v>45534</v>
      </c>
      <c r="H1430" s="99">
        <v>18.116800000000001</v>
      </c>
      <c r="I1430" s="97">
        <f t="shared" si="110"/>
        <v>17.092006179706782</v>
      </c>
      <c r="J1430" s="1">
        <f t="shared" si="111"/>
        <v>1.024793820293219</v>
      </c>
      <c r="K1430" s="1">
        <f t="shared" si="112"/>
        <v>1.024793820293219</v>
      </c>
      <c r="L1430" s="1">
        <f t="shared" si="113"/>
        <v>1.0502023741111703</v>
      </c>
      <c r="M1430" s="30">
        <f t="shared" si="114"/>
        <v>5.6565939917271199E-2</v>
      </c>
    </row>
    <row r="1431" spans="7:13" x14ac:dyDescent="0.3">
      <c r="G1431" s="43">
        <v>45538</v>
      </c>
      <c r="H1431" s="99">
        <v>18.733599999999999</v>
      </c>
      <c r="I1431" s="97">
        <f t="shared" si="110"/>
        <v>17.194485561736105</v>
      </c>
      <c r="J1431" s="1">
        <f t="shared" si="111"/>
        <v>1.5391144382638942</v>
      </c>
      <c r="K1431" s="1">
        <f t="shared" si="112"/>
        <v>1.5391144382638942</v>
      </c>
      <c r="L1431" s="1">
        <f t="shared" si="113"/>
        <v>2.3688732540723825</v>
      </c>
      <c r="M1431" s="30">
        <f t="shared" si="114"/>
        <v>8.2157964206767214E-2</v>
      </c>
    </row>
    <row r="1432" spans="7:13" x14ac:dyDescent="0.3">
      <c r="G1432" s="43">
        <v>45539</v>
      </c>
      <c r="H1432" s="99">
        <v>17.9178</v>
      </c>
      <c r="I1432" s="97">
        <f t="shared" si="110"/>
        <v>17.348397005562497</v>
      </c>
      <c r="J1432" s="1">
        <f t="shared" si="111"/>
        <v>0.5694029944375032</v>
      </c>
      <c r="K1432" s="1">
        <f t="shared" si="112"/>
        <v>0.5694029944375032</v>
      </c>
      <c r="L1432" s="1">
        <f t="shared" si="113"/>
        <v>0.32421977007439529</v>
      </c>
      <c r="M1432" s="30">
        <f t="shared" si="114"/>
        <v>3.1778622065069553E-2</v>
      </c>
    </row>
    <row r="1433" spans="7:13" x14ac:dyDescent="0.3">
      <c r="G1433" s="43">
        <v>45540</v>
      </c>
      <c r="H1433" s="99">
        <v>17.748699999999999</v>
      </c>
      <c r="I1433" s="97">
        <f t="shared" si="110"/>
        <v>17.405337305006249</v>
      </c>
      <c r="J1433" s="1">
        <f t="shared" si="111"/>
        <v>0.34336269499375049</v>
      </c>
      <c r="K1433" s="1">
        <f t="shared" si="112"/>
        <v>0.34336269499375049</v>
      </c>
      <c r="L1433" s="1">
        <f t="shared" si="113"/>
        <v>0.11789794031337134</v>
      </c>
      <c r="M1433" s="30">
        <f t="shared" si="114"/>
        <v>1.9345794057804261E-2</v>
      </c>
    </row>
    <row r="1434" spans="7:13" x14ac:dyDescent="0.3">
      <c r="G1434" s="43">
        <v>45541</v>
      </c>
      <c r="H1434" s="99">
        <v>17.589500000000001</v>
      </c>
      <c r="I1434" s="97">
        <f t="shared" si="110"/>
        <v>17.439673574505626</v>
      </c>
      <c r="J1434" s="1">
        <f t="shared" si="111"/>
        <v>0.14982642549437486</v>
      </c>
      <c r="K1434" s="1">
        <f t="shared" si="112"/>
        <v>0.14982642549437486</v>
      </c>
      <c r="L1434" s="1">
        <f t="shared" si="113"/>
        <v>2.2447957776421459E-2</v>
      </c>
      <c r="M1434" s="30">
        <f t="shared" si="114"/>
        <v>8.5179468145413374E-3</v>
      </c>
    </row>
    <row r="1435" spans="7:13" x14ac:dyDescent="0.3">
      <c r="G1435" s="43">
        <v>45544</v>
      </c>
      <c r="H1435" s="99">
        <v>17.489999999999998</v>
      </c>
      <c r="I1435" s="97">
        <f t="shared" si="110"/>
        <v>17.454656217055064</v>
      </c>
      <c r="J1435" s="1">
        <f t="shared" si="111"/>
        <v>3.5343782944934787E-2</v>
      </c>
      <c r="K1435" s="1">
        <f t="shared" si="112"/>
        <v>3.5343782944934787E-2</v>
      </c>
      <c r="L1435" s="1">
        <f t="shared" si="113"/>
        <v>1.2491829928586631E-3</v>
      </c>
      <c r="M1435" s="30">
        <f t="shared" si="114"/>
        <v>2.0207994822718576E-3</v>
      </c>
    </row>
    <row r="1436" spans="7:13" x14ac:dyDescent="0.3">
      <c r="G1436" s="43">
        <v>45545</v>
      </c>
      <c r="H1436" s="99">
        <v>17.62</v>
      </c>
      <c r="I1436" s="97">
        <f t="shared" si="110"/>
        <v>17.458190595349556</v>
      </c>
      <c r="J1436" s="1">
        <f t="shared" si="111"/>
        <v>0.16180940465044458</v>
      </c>
      <c r="K1436" s="1">
        <f t="shared" si="112"/>
        <v>0.16180940465044458</v>
      </c>
      <c r="L1436" s="1">
        <f t="shared" si="113"/>
        <v>2.6182283433331316E-2</v>
      </c>
      <c r="M1436" s="30">
        <f t="shared" si="114"/>
        <v>9.1832806271534943E-3</v>
      </c>
    </row>
    <row r="1437" spans="7:13" x14ac:dyDescent="0.3">
      <c r="G1437" s="43">
        <v>45546</v>
      </c>
      <c r="H1437" s="99">
        <v>17.54</v>
      </c>
      <c r="I1437" s="97">
        <f t="shared" si="110"/>
        <v>17.474371535814601</v>
      </c>
      <c r="J1437" s="1">
        <f t="shared" si="111"/>
        <v>6.5628464185397917E-2</v>
      </c>
      <c r="K1437" s="1">
        <f t="shared" si="112"/>
        <v>6.5628464185397917E-2</v>
      </c>
      <c r="L1437" s="1">
        <f t="shared" si="113"/>
        <v>4.307095311334057E-3</v>
      </c>
      <c r="M1437" s="30">
        <f t="shared" si="114"/>
        <v>3.7416456206042143E-3</v>
      </c>
    </row>
    <row r="1438" spans="7:13" x14ac:dyDescent="0.3">
      <c r="G1438" s="43">
        <v>45547</v>
      </c>
      <c r="H1438" s="99">
        <v>17.239999999999998</v>
      </c>
      <c r="I1438" s="97">
        <f t="shared" si="110"/>
        <v>17.480934382233141</v>
      </c>
      <c r="J1438" s="1">
        <f t="shared" si="111"/>
        <v>-0.24093438223314223</v>
      </c>
      <c r="K1438" s="1">
        <f t="shared" si="112"/>
        <v>0.24093438223314223</v>
      </c>
      <c r="L1438" s="1">
        <f t="shared" si="113"/>
        <v>5.8049376542065885E-2</v>
      </c>
      <c r="M1438" s="30">
        <f t="shared" si="114"/>
        <v>1.397531219449781E-2</v>
      </c>
    </row>
    <row r="1439" spans="7:13" x14ac:dyDescent="0.3">
      <c r="G1439" s="43">
        <v>45548</v>
      </c>
      <c r="H1439" s="99">
        <v>18.7</v>
      </c>
      <c r="I1439" s="97">
        <f t="shared" si="110"/>
        <v>17.456840944009826</v>
      </c>
      <c r="J1439" s="1">
        <f t="shared" si="111"/>
        <v>1.2431590559901728</v>
      </c>
      <c r="K1439" s="1">
        <f t="shared" si="112"/>
        <v>1.2431590559901728</v>
      </c>
      <c r="L1439" s="1">
        <f t="shared" si="113"/>
        <v>1.5454444384903776</v>
      </c>
      <c r="M1439" s="30">
        <f t="shared" si="114"/>
        <v>6.6479093903217795E-2</v>
      </c>
    </row>
    <row r="1440" spans="7:13" x14ac:dyDescent="0.3">
      <c r="G1440" s="43">
        <v>45551</v>
      </c>
      <c r="H1440" s="99">
        <v>18.2</v>
      </c>
      <c r="I1440" s="97">
        <f t="shared" si="110"/>
        <v>17.581156849608846</v>
      </c>
      <c r="J1440" s="1">
        <f t="shared" si="111"/>
        <v>0.61884315039115378</v>
      </c>
      <c r="K1440" s="1">
        <f t="shared" si="112"/>
        <v>0.61884315039115378</v>
      </c>
      <c r="L1440" s="1">
        <f t="shared" si="113"/>
        <v>0.3829668447860482</v>
      </c>
      <c r="M1440" s="30">
        <f t="shared" si="114"/>
        <v>3.4002370900612845E-2</v>
      </c>
    </row>
    <row r="1441" spans="7:13" x14ac:dyDescent="0.3">
      <c r="G1441" s="43">
        <v>45552</v>
      </c>
      <c r="H1441" s="99">
        <v>18.399999999999999</v>
      </c>
      <c r="I1441" s="97">
        <f t="shared" si="110"/>
        <v>17.643041164647961</v>
      </c>
      <c r="J1441" s="1">
        <f t="shared" si="111"/>
        <v>0.75695883535203734</v>
      </c>
      <c r="K1441" s="1">
        <f t="shared" si="112"/>
        <v>0.75695883535203734</v>
      </c>
      <c r="L1441" s="1">
        <f t="shared" si="113"/>
        <v>0.57298667841751283</v>
      </c>
      <c r="M1441" s="30">
        <f t="shared" si="114"/>
        <v>4.1139067138697687E-2</v>
      </c>
    </row>
    <row r="1442" spans="7:13" x14ac:dyDescent="0.3">
      <c r="G1442" s="43">
        <v>45553</v>
      </c>
      <c r="H1442" s="99">
        <v>19.11</v>
      </c>
      <c r="I1442" s="97">
        <f t="shared" si="110"/>
        <v>17.718737048183165</v>
      </c>
      <c r="J1442" s="1">
        <f t="shared" si="111"/>
        <v>1.3912629518168345</v>
      </c>
      <c r="K1442" s="1">
        <f t="shared" si="112"/>
        <v>1.3912629518168345</v>
      </c>
      <c r="L1442" s="1">
        <f t="shared" si="113"/>
        <v>1.9356126010980914</v>
      </c>
      <c r="M1442" s="30">
        <f t="shared" si="114"/>
        <v>7.2802875552947913E-2</v>
      </c>
    </row>
    <row r="1443" spans="7:13" x14ac:dyDescent="0.3">
      <c r="G1443" s="43">
        <v>45554</v>
      </c>
      <c r="H1443" s="99">
        <v>18.649999999999999</v>
      </c>
      <c r="I1443" s="97">
        <f t="shared" si="110"/>
        <v>17.857863343364848</v>
      </c>
      <c r="J1443" s="1">
        <f t="shared" si="111"/>
        <v>0.79213665663515087</v>
      </c>
      <c r="K1443" s="1">
        <f t="shared" si="112"/>
        <v>0.79213665663515087</v>
      </c>
      <c r="L1443" s="1">
        <f t="shared" si="113"/>
        <v>0.62748048278511492</v>
      </c>
      <c r="M1443" s="30">
        <f t="shared" si="114"/>
        <v>4.2473815369176993E-2</v>
      </c>
    </row>
    <row r="1444" spans="7:13" x14ac:dyDescent="0.3">
      <c r="G1444" s="43">
        <v>45555</v>
      </c>
      <c r="H1444" s="99">
        <v>18.649999999999999</v>
      </c>
      <c r="I1444" s="97">
        <f t="shared" si="110"/>
        <v>17.937077009028361</v>
      </c>
      <c r="J1444" s="1">
        <f t="shared" si="111"/>
        <v>0.71292299097163792</v>
      </c>
      <c r="K1444" s="1">
        <f t="shared" si="112"/>
        <v>0.71292299097163792</v>
      </c>
      <c r="L1444" s="1">
        <f t="shared" si="113"/>
        <v>0.50825919105594608</v>
      </c>
      <c r="M1444" s="30">
        <f t="shared" si="114"/>
        <v>3.8226433832259411E-2</v>
      </c>
    </row>
    <row r="1445" spans="7:13" x14ac:dyDescent="0.3">
      <c r="G1445" s="43">
        <v>45558</v>
      </c>
      <c r="H1445" s="99">
        <v>18.350000000000001</v>
      </c>
      <c r="I1445" s="97">
        <f t="shared" si="110"/>
        <v>18.008369308125523</v>
      </c>
      <c r="J1445" s="1">
        <f t="shared" si="111"/>
        <v>0.34163069187447803</v>
      </c>
      <c r="K1445" s="1">
        <f t="shared" si="112"/>
        <v>0.34163069187447803</v>
      </c>
      <c r="L1445" s="1">
        <f t="shared" si="113"/>
        <v>0.11671152963063455</v>
      </c>
      <c r="M1445" s="30">
        <f t="shared" si="114"/>
        <v>1.8617476396429321E-2</v>
      </c>
    </row>
    <row r="1446" spans="7:13" x14ac:dyDescent="0.3">
      <c r="G1446" s="43">
        <v>45559</v>
      </c>
      <c r="H1446" s="99">
        <v>18.75</v>
      </c>
      <c r="I1446" s="97">
        <f t="shared" si="110"/>
        <v>18.042532377312973</v>
      </c>
      <c r="J1446" s="1">
        <f t="shared" si="111"/>
        <v>0.70746762268702668</v>
      </c>
      <c r="K1446" s="1">
        <f t="shared" si="112"/>
        <v>0.70746762268702668</v>
      </c>
      <c r="L1446" s="1">
        <f t="shared" si="113"/>
        <v>0.5005104371504332</v>
      </c>
      <c r="M1446" s="30">
        <f t="shared" si="114"/>
        <v>3.7731606543308087E-2</v>
      </c>
    </row>
    <row r="1447" spans="7:13" x14ac:dyDescent="0.3">
      <c r="G1447" s="43">
        <v>45560</v>
      </c>
      <c r="H1447" s="99">
        <v>18.399999999999999</v>
      </c>
      <c r="I1447" s="97">
        <f t="shared" si="110"/>
        <v>18.113279139581678</v>
      </c>
      <c r="J1447" s="1">
        <f t="shared" si="111"/>
        <v>0.28672086041832046</v>
      </c>
      <c r="K1447" s="1">
        <f t="shared" si="112"/>
        <v>0.28672086041832046</v>
      </c>
      <c r="L1447" s="1">
        <f t="shared" si="113"/>
        <v>8.2208851799022001E-2</v>
      </c>
      <c r="M1447" s="30">
        <f t="shared" si="114"/>
        <v>1.5582655457517417E-2</v>
      </c>
    </row>
    <row r="1448" spans="7:13" x14ac:dyDescent="0.3">
      <c r="G1448" s="43">
        <v>45561</v>
      </c>
      <c r="H1448" s="99">
        <v>19.25</v>
      </c>
      <c r="I1448" s="97">
        <f t="shared" si="110"/>
        <v>18.141951225623512</v>
      </c>
      <c r="J1448" s="1">
        <f t="shared" si="111"/>
        <v>1.1080487743764884</v>
      </c>
      <c r="K1448" s="1">
        <f t="shared" si="112"/>
        <v>1.1080487743764884</v>
      </c>
      <c r="L1448" s="1">
        <f t="shared" si="113"/>
        <v>1.2277720863972381</v>
      </c>
      <c r="M1448" s="30">
        <f t="shared" si="114"/>
        <v>5.7560975292285113E-2</v>
      </c>
    </row>
    <row r="1449" spans="7:13" x14ac:dyDescent="0.3">
      <c r="G1449" s="43">
        <v>45562</v>
      </c>
      <c r="H1449" s="99">
        <v>19.57</v>
      </c>
      <c r="I1449" s="97">
        <f t="shared" si="110"/>
        <v>18.252756103061163</v>
      </c>
      <c r="J1449" s="1">
        <f t="shared" si="111"/>
        <v>1.3172438969388374</v>
      </c>
      <c r="K1449" s="1">
        <f t="shared" si="112"/>
        <v>1.3172438969388374</v>
      </c>
      <c r="L1449" s="1">
        <f t="shared" si="113"/>
        <v>1.7351314840226144</v>
      </c>
      <c r="M1449" s="30">
        <f t="shared" si="114"/>
        <v>6.7309345781238497E-2</v>
      </c>
    </row>
    <row r="1450" spans="7:13" x14ac:dyDescent="0.3">
      <c r="G1450" s="43">
        <v>45565</v>
      </c>
      <c r="H1450" s="99">
        <v>19.95</v>
      </c>
      <c r="I1450" s="97">
        <f t="shared" si="110"/>
        <v>18.384480492755049</v>
      </c>
      <c r="J1450" s="1">
        <f t="shared" si="111"/>
        <v>1.5655195072449501</v>
      </c>
      <c r="K1450" s="1">
        <f t="shared" si="112"/>
        <v>1.5655195072449501</v>
      </c>
      <c r="L1450" s="1">
        <f t="shared" si="113"/>
        <v>2.4508513275644717</v>
      </c>
      <c r="M1450" s="30">
        <f t="shared" si="114"/>
        <v>7.8472155751626582E-2</v>
      </c>
    </row>
    <row r="1451" spans="7:13" x14ac:dyDescent="0.3">
      <c r="G1451" s="43">
        <v>45566</v>
      </c>
      <c r="H1451" s="99">
        <v>19.93</v>
      </c>
      <c r="I1451" s="97">
        <f t="shared" si="110"/>
        <v>18.541032443479544</v>
      </c>
      <c r="J1451" s="1">
        <f t="shared" si="111"/>
        <v>1.3889675565204556</v>
      </c>
      <c r="K1451" s="1">
        <f t="shared" si="112"/>
        <v>1.3889675565204556</v>
      </c>
      <c r="L1451" s="1">
        <f t="shared" si="113"/>
        <v>1.9292308730664049</v>
      </c>
      <c r="M1451" s="30">
        <f t="shared" si="114"/>
        <v>6.9692300879099625E-2</v>
      </c>
    </row>
    <row r="1452" spans="7:13" x14ac:dyDescent="0.3">
      <c r="G1452" s="43">
        <v>45567</v>
      </c>
      <c r="H1452" s="99">
        <v>19.489999999999998</v>
      </c>
      <c r="I1452" s="97">
        <f t="shared" si="110"/>
        <v>18.679929199131589</v>
      </c>
      <c r="J1452" s="1">
        <f t="shared" si="111"/>
        <v>0.81007080086840944</v>
      </c>
      <c r="K1452" s="1">
        <f t="shared" si="112"/>
        <v>0.81007080086840944</v>
      </c>
      <c r="L1452" s="1">
        <f t="shared" si="113"/>
        <v>0.65621470241958624</v>
      </c>
      <c r="M1452" s="30">
        <f t="shared" si="114"/>
        <v>4.1563406919877345E-2</v>
      </c>
    </row>
    <row r="1453" spans="7:13" x14ac:dyDescent="0.3">
      <c r="G1453" s="43">
        <v>45568</v>
      </c>
      <c r="H1453" s="99">
        <v>19.53</v>
      </c>
      <c r="I1453" s="97">
        <f t="shared" si="110"/>
        <v>18.760936279218427</v>
      </c>
      <c r="J1453" s="1">
        <f t="shared" si="111"/>
        <v>0.76906372078157403</v>
      </c>
      <c r="K1453" s="1">
        <f t="shared" si="112"/>
        <v>0.76906372078157403</v>
      </c>
      <c r="L1453" s="1">
        <f t="shared" si="113"/>
        <v>0.59145900662239892</v>
      </c>
      <c r="M1453" s="30">
        <f t="shared" si="114"/>
        <v>3.9378582733311518E-2</v>
      </c>
    </row>
    <row r="1454" spans="7:13" x14ac:dyDescent="0.3">
      <c r="G1454" s="43">
        <v>45569</v>
      </c>
      <c r="H1454" s="99">
        <v>21.31</v>
      </c>
      <c r="I1454" s="97">
        <f t="shared" si="110"/>
        <v>18.837842651296583</v>
      </c>
      <c r="J1454" s="1">
        <f t="shared" si="111"/>
        <v>2.4721573487034156</v>
      </c>
      <c r="K1454" s="1">
        <f t="shared" si="112"/>
        <v>2.4721573487034156</v>
      </c>
      <c r="L1454" s="1">
        <f t="shared" si="113"/>
        <v>6.111561956748301</v>
      </c>
      <c r="M1454" s="30">
        <f t="shared" si="114"/>
        <v>0.11600926084952679</v>
      </c>
    </row>
    <row r="1455" spans="7:13" x14ac:dyDescent="0.3">
      <c r="G1455" s="43">
        <v>45572</v>
      </c>
      <c r="H1455" s="99">
        <v>19.84</v>
      </c>
      <c r="I1455" s="97">
        <f t="shared" si="110"/>
        <v>19.085058386166924</v>
      </c>
      <c r="J1455" s="1">
        <f t="shared" si="111"/>
        <v>0.75494161383307556</v>
      </c>
      <c r="K1455" s="1">
        <f t="shared" si="112"/>
        <v>0.75494161383307556</v>
      </c>
      <c r="L1455" s="1">
        <f t="shared" si="113"/>
        <v>0.56993684029688862</v>
      </c>
      <c r="M1455" s="30">
        <f t="shared" si="114"/>
        <v>3.8051492632715504E-2</v>
      </c>
    </row>
    <row r="1456" spans="7:13" x14ac:dyDescent="0.3">
      <c r="G1456" s="43">
        <v>45573</v>
      </c>
      <c r="H1456" s="99">
        <v>19.899999999999999</v>
      </c>
      <c r="I1456" s="97">
        <f t="shared" si="110"/>
        <v>19.160552547550232</v>
      </c>
      <c r="J1456" s="1">
        <f t="shared" si="111"/>
        <v>0.73944745244976673</v>
      </c>
      <c r="K1456" s="1">
        <f t="shared" si="112"/>
        <v>0.73944745244976673</v>
      </c>
      <c r="L1456" s="1">
        <f t="shared" si="113"/>
        <v>0.54678253493445006</v>
      </c>
      <c r="M1456" s="30">
        <f t="shared" si="114"/>
        <v>3.7158163439686774E-2</v>
      </c>
    </row>
    <row r="1457" spans="7:13" x14ac:dyDescent="0.3">
      <c r="G1457" s="43">
        <v>45574</v>
      </c>
      <c r="H1457" s="99">
        <v>19.98</v>
      </c>
      <c r="I1457" s="97">
        <f t="shared" si="110"/>
        <v>19.234497292795208</v>
      </c>
      <c r="J1457" s="1">
        <f t="shared" si="111"/>
        <v>0.74550270720479261</v>
      </c>
      <c r="K1457" s="1">
        <f t="shared" si="112"/>
        <v>0.74550270720479261</v>
      </c>
      <c r="L1457" s="1">
        <f t="shared" si="113"/>
        <v>0.55577428644967475</v>
      </c>
      <c r="M1457" s="30">
        <f t="shared" si="114"/>
        <v>3.7312447808047676E-2</v>
      </c>
    </row>
    <row r="1458" spans="7:13" x14ac:dyDescent="0.3">
      <c r="G1458" s="43">
        <v>45575</v>
      </c>
      <c r="H1458" s="99">
        <v>20.25</v>
      </c>
      <c r="I1458" s="97">
        <f t="shared" si="110"/>
        <v>19.309047563515687</v>
      </c>
      <c r="J1458" s="1">
        <f t="shared" si="111"/>
        <v>0.94095243648431293</v>
      </c>
      <c r="K1458" s="1">
        <f t="shared" si="112"/>
        <v>0.94095243648431293</v>
      </c>
      <c r="L1458" s="1">
        <f t="shared" si="113"/>
        <v>0.88539148772576493</v>
      </c>
      <c r="M1458" s="30">
        <f t="shared" si="114"/>
        <v>4.646678698687965E-2</v>
      </c>
    </row>
    <row r="1459" spans="7:13" x14ac:dyDescent="0.3">
      <c r="G1459" s="43">
        <v>45576</v>
      </c>
      <c r="H1459" s="99">
        <v>20.329999999999998</v>
      </c>
      <c r="I1459" s="97">
        <f t="shared" si="110"/>
        <v>19.403142807164116</v>
      </c>
      <c r="J1459" s="1">
        <f t="shared" si="111"/>
        <v>0.92685719283588242</v>
      </c>
      <c r="K1459" s="1">
        <f t="shared" si="112"/>
        <v>0.92685719283588242</v>
      </c>
      <c r="L1459" s="1">
        <f t="shared" si="113"/>
        <v>0.85906425591161217</v>
      </c>
      <c r="M1459" s="30">
        <f t="shared" si="114"/>
        <v>4.5590614502502826E-2</v>
      </c>
    </row>
    <row r="1460" spans="7:13" x14ac:dyDescent="0.3">
      <c r="G1460" s="43">
        <v>45579</v>
      </c>
      <c r="H1460" s="99">
        <v>19.36</v>
      </c>
      <c r="I1460" s="97">
        <f t="shared" si="110"/>
        <v>19.495828526447706</v>
      </c>
      <c r="J1460" s="1">
        <f t="shared" si="111"/>
        <v>-0.13582852644770682</v>
      </c>
      <c r="K1460" s="1">
        <f t="shared" si="112"/>
        <v>0.13582852644770682</v>
      </c>
      <c r="L1460" s="1">
        <f t="shared" si="113"/>
        <v>1.8449388596955392E-2</v>
      </c>
      <c r="M1460" s="30">
        <f t="shared" si="114"/>
        <v>7.015936283455931E-3</v>
      </c>
    </row>
    <row r="1461" spans="7:13" x14ac:dyDescent="0.3">
      <c r="G1461" s="43">
        <v>45580</v>
      </c>
      <c r="H1461" s="99">
        <v>19.489999999999998</v>
      </c>
      <c r="I1461" s="97">
        <f t="shared" si="110"/>
        <v>19.482245673802936</v>
      </c>
      <c r="J1461" s="1">
        <f t="shared" si="111"/>
        <v>7.754326197062511E-3</v>
      </c>
      <c r="K1461" s="1">
        <f t="shared" si="112"/>
        <v>7.754326197062511E-3</v>
      </c>
      <c r="L1461" s="1">
        <f t="shared" si="113"/>
        <v>6.0129574770449944E-5</v>
      </c>
      <c r="M1461" s="30">
        <f t="shared" si="114"/>
        <v>3.9786178538032382E-4</v>
      </c>
    </row>
    <row r="1462" spans="7:13" x14ac:dyDescent="0.3">
      <c r="G1462" s="43">
        <v>45581</v>
      </c>
      <c r="H1462" s="99">
        <v>19.55</v>
      </c>
      <c r="I1462" s="97">
        <f t="shared" si="110"/>
        <v>19.48302110642264</v>
      </c>
      <c r="J1462" s="1">
        <f t="shared" si="111"/>
        <v>6.697889357736031E-2</v>
      </c>
      <c r="K1462" s="1">
        <f t="shared" si="112"/>
        <v>6.697889357736031E-2</v>
      </c>
      <c r="L1462" s="1">
        <f t="shared" si="113"/>
        <v>4.486172184847358E-3</v>
      </c>
      <c r="M1462" s="30">
        <f t="shared" si="114"/>
        <v>3.4260303620133148E-3</v>
      </c>
    </row>
    <row r="1463" spans="7:13" x14ac:dyDescent="0.3">
      <c r="G1463" s="43">
        <v>45582</v>
      </c>
      <c r="H1463" s="99">
        <v>19.79</v>
      </c>
      <c r="I1463" s="97">
        <f t="shared" si="110"/>
        <v>19.489718995780379</v>
      </c>
      <c r="J1463" s="1">
        <f t="shared" si="111"/>
        <v>0.30028100421962023</v>
      </c>
      <c r="K1463" s="1">
        <f t="shared" si="112"/>
        <v>0.30028100421962023</v>
      </c>
      <c r="L1463" s="1">
        <f t="shared" si="113"/>
        <v>9.0168681495143579E-2</v>
      </c>
      <c r="M1463" s="30">
        <f t="shared" si="114"/>
        <v>1.5173370602305216E-2</v>
      </c>
    </row>
    <row r="1464" spans="7:13" x14ac:dyDescent="0.3">
      <c r="G1464" s="43">
        <v>45583</v>
      </c>
      <c r="H1464" s="99">
        <v>19.600000000000001</v>
      </c>
      <c r="I1464" s="97">
        <f t="shared" si="110"/>
        <v>19.519747096202341</v>
      </c>
      <c r="J1464" s="1">
        <f t="shared" si="111"/>
        <v>8.025290379766048E-2</v>
      </c>
      <c r="K1464" s="1">
        <f t="shared" si="112"/>
        <v>8.025290379766048E-2</v>
      </c>
      <c r="L1464" s="1">
        <f t="shared" si="113"/>
        <v>6.4405285679565482E-3</v>
      </c>
      <c r="M1464" s="30">
        <f t="shared" si="114"/>
        <v>4.0945359080439021E-3</v>
      </c>
    </row>
    <row r="1465" spans="7:13" x14ac:dyDescent="0.3">
      <c r="G1465" s="43">
        <v>45586</v>
      </c>
      <c r="H1465" s="99">
        <v>18.18</v>
      </c>
      <c r="I1465" s="97">
        <f t="shared" si="110"/>
        <v>19.527772386582107</v>
      </c>
      <c r="J1465" s="1">
        <f t="shared" si="111"/>
        <v>-1.3477723865821076</v>
      </c>
      <c r="K1465" s="1">
        <f t="shared" si="112"/>
        <v>1.3477723865821076</v>
      </c>
      <c r="L1465" s="1">
        <f t="shared" si="113"/>
        <v>1.8164904060332301</v>
      </c>
      <c r="M1465" s="30">
        <f t="shared" si="114"/>
        <v>7.4134894751491071E-2</v>
      </c>
    </row>
    <row r="1466" spans="7:13" x14ac:dyDescent="0.3">
      <c r="G1466" s="43">
        <v>45587</v>
      </c>
      <c r="H1466" s="99">
        <v>17.78</v>
      </c>
      <c r="I1466" s="97">
        <f t="shared" si="110"/>
        <v>19.392995147923898</v>
      </c>
      <c r="J1466" s="1">
        <f t="shared" si="111"/>
        <v>-1.6129951479238969</v>
      </c>
      <c r="K1466" s="1">
        <f t="shared" si="112"/>
        <v>1.6129951479238969</v>
      </c>
      <c r="L1466" s="1">
        <f t="shared" si="113"/>
        <v>2.6017533472260341</v>
      </c>
      <c r="M1466" s="30">
        <f t="shared" si="114"/>
        <v>9.0719637116079679E-2</v>
      </c>
    </row>
    <row r="1467" spans="7:13" x14ac:dyDescent="0.3">
      <c r="G1467" s="43">
        <v>45588</v>
      </c>
      <c r="H1467" s="99">
        <v>17.2</v>
      </c>
      <c r="I1467" s="97">
        <f t="shared" si="110"/>
        <v>19.231695633131508</v>
      </c>
      <c r="J1467" s="1">
        <f t="shared" si="111"/>
        <v>-2.031695633131509</v>
      </c>
      <c r="K1467" s="1">
        <f t="shared" si="112"/>
        <v>2.031695633131509</v>
      </c>
      <c r="L1467" s="1">
        <f t="shared" si="113"/>
        <v>4.1277871456856436</v>
      </c>
      <c r="M1467" s="30">
        <f t="shared" si="114"/>
        <v>0.11812183913555285</v>
      </c>
    </row>
    <row r="1468" spans="7:13" x14ac:dyDescent="0.3">
      <c r="G1468" s="43">
        <v>45589</v>
      </c>
      <c r="H1468" s="99">
        <v>16.57</v>
      </c>
      <c r="I1468" s="97">
        <f t="shared" si="110"/>
        <v>19.028526069818358</v>
      </c>
      <c r="J1468" s="1">
        <f t="shared" si="111"/>
        <v>-2.4585260698183582</v>
      </c>
      <c r="K1468" s="1">
        <f t="shared" si="112"/>
        <v>2.4585260698183582</v>
      </c>
      <c r="L1468" s="1">
        <f t="shared" si="113"/>
        <v>6.0443504359765026</v>
      </c>
      <c r="M1468" s="30">
        <f t="shared" si="114"/>
        <v>0.14837212249959916</v>
      </c>
    </row>
    <row r="1469" spans="7:13" x14ac:dyDescent="0.3">
      <c r="G1469" s="43">
        <v>45590</v>
      </c>
      <c r="H1469" s="99">
        <v>16.73</v>
      </c>
      <c r="I1469" s="97">
        <f t="shared" si="110"/>
        <v>18.782673462836524</v>
      </c>
      <c r="J1469" s="1">
        <f t="shared" si="111"/>
        <v>-2.0526734628365233</v>
      </c>
      <c r="K1469" s="1">
        <f t="shared" si="112"/>
        <v>2.0526734628365233</v>
      </c>
      <c r="L1469" s="1">
        <f t="shared" si="113"/>
        <v>4.2134683450332835</v>
      </c>
      <c r="M1469" s="30">
        <f t="shared" si="114"/>
        <v>0.12269416992447837</v>
      </c>
    </row>
    <row r="1470" spans="7:13" x14ac:dyDescent="0.3">
      <c r="G1470" s="43">
        <v>45593</v>
      </c>
      <c r="H1470" s="99">
        <v>17.03</v>
      </c>
      <c r="I1470" s="97">
        <f t="shared" si="110"/>
        <v>18.577406116552872</v>
      </c>
      <c r="J1470" s="1">
        <f t="shared" si="111"/>
        <v>-1.547406116552871</v>
      </c>
      <c r="K1470" s="1">
        <f t="shared" si="112"/>
        <v>1.547406116552871</v>
      </c>
      <c r="L1470" s="1">
        <f t="shared" si="113"/>
        <v>2.3944656895452372</v>
      </c>
      <c r="M1470" s="30">
        <f t="shared" si="114"/>
        <v>9.086354178231773E-2</v>
      </c>
    </row>
    <row r="1471" spans="7:13" x14ac:dyDescent="0.3">
      <c r="G1471" s="43">
        <v>45594</v>
      </c>
      <c r="H1471" s="99">
        <v>21.63</v>
      </c>
      <c r="I1471" s="97">
        <f t="shared" si="110"/>
        <v>18.422665504897584</v>
      </c>
      <c r="J1471" s="1">
        <f t="shared" si="111"/>
        <v>3.2073344951024154</v>
      </c>
      <c r="K1471" s="1">
        <f t="shared" si="112"/>
        <v>3.2073344951024154</v>
      </c>
      <c r="L1471" s="1">
        <f t="shared" si="113"/>
        <v>10.286994563473867</v>
      </c>
      <c r="M1471" s="30">
        <f t="shared" si="114"/>
        <v>0.14828176121601552</v>
      </c>
    </row>
    <row r="1472" spans="7:13" x14ac:dyDescent="0.3">
      <c r="G1472" s="43">
        <v>45595</v>
      </c>
      <c r="H1472" s="99">
        <v>22.26</v>
      </c>
      <c r="I1472" s="97">
        <f t="shared" si="110"/>
        <v>18.743398954407827</v>
      </c>
      <c r="J1472" s="1">
        <f t="shared" si="111"/>
        <v>3.516601045592175</v>
      </c>
      <c r="K1472" s="1">
        <f t="shared" si="112"/>
        <v>3.516601045592175</v>
      </c>
      <c r="L1472" s="1">
        <f t="shared" si="113"/>
        <v>12.366482913859979</v>
      </c>
      <c r="M1472" s="30">
        <f t="shared" si="114"/>
        <v>0.15797848362947775</v>
      </c>
    </row>
    <row r="1473" spans="7:13" x14ac:dyDescent="0.3">
      <c r="G1473" s="43">
        <v>45596</v>
      </c>
      <c r="H1473" s="99">
        <v>20.71</v>
      </c>
      <c r="I1473" s="98">
        <f t="shared" si="110"/>
        <v>19.095059058967042</v>
      </c>
      <c r="J1473" s="26">
        <f t="shared" si="111"/>
        <v>1.6149409410329589</v>
      </c>
      <c r="K1473" s="26">
        <f t="shared" si="112"/>
        <v>1.6149409410329589</v>
      </c>
      <c r="L1473" s="26">
        <f t="shared" si="113"/>
        <v>2.6080342430244188</v>
      </c>
      <c r="M1473" s="31">
        <f t="shared" si="114"/>
        <v>7.7978799663590476E-2</v>
      </c>
    </row>
  </sheetData>
  <mergeCells count="19">
    <mergeCell ref="A8:C8"/>
    <mergeCell ref="A1:F1"/>
    <mergeCell ref="A3:C3"/>
    <mergeCell ref="A4:B4"/>
    <mergeCell ref="A6:D6"/>
    <mergeCell ref="A7:C7"/>
    <mergeCell ref="A23:C23"/>
    <mergeCell ref="A9:C9"/>
    <mergeCell ref="A10:C10"/>
    <mergeCell ref="A12:C12"/>
    <mergeCell ref="A13:B13"/>
    <mergeCell ref="A15:D15"/>
    <mergeCell ref="A17:C17"/>
    <mergeCell ref="A16:C16"/>
    <mergeCell ref="A18:C18"/>
    <mergeCell ref="A19:C19"/>
    <mergeCell ref="A20:C20"/>
    <mergeCell ref="A21:C21"/>
    <mergeCell ref="A22:C22"/>
  </mergeCells>
  <pageMargins left="0.7" right="0.7" top="0.75" bottom="0.75" header="0.3" footer="0.3"/>
  <drawing r:id="rId1"/>
  <legacy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B308B-158C-47A7-AE88-8ACF8514393D}">
  <dimension ref="A1:P75"/>
  <sheetViews>
    <sheetView zoomScaleNormal="100" workbookViewId="0">
      <selection activeCell="D10" sqref="D10"/>
    </sheetView>
  </sheetViews>
  <sheetFormatPr defaultRowHeight="15.6" x14ac:dyDescent="0.3"/>
  <cols>
    <col min="4" max="4" width="12.19921875" customWidth="1"/>
    <col min="8" max="8" width="9" bestFit="1" customWidth="1"/>
    <col min="9" max="9" width="13.19921875" bestFit="1" customWidth="1"/>
    <col min="10" max="10" width="12.19921875" bestFit="1" customWidth="1"/>
    <col min="11" max="11" width="9.59765625" bestFit="1" customWidth="1"/>
    <col min="12" max="12" width="13.296875" bestFit="1" customWidth="1"/>
    <col min="13" max="13" width="12.19921875" bestFit="1" customWidth="1"/>
    <col min="14" max="14" width="16.59765625" bestFit="1" customWidth="1"/>
    <col min="16" max="16" width="11.8984375" bestFit="1" customWidth="1"/>
  </cols>
  <sheetData>
    <row r="1" spans="1:16" x14ac:dyDescent="0.3">
      <c r="A1" s="236" t="s">
        <v>135</v>
      </c>
      <c r="B1" s="236"/>
      <c r="C1" s="236"/>
      <c r="D1" s="236"/>
      <c r="E1" s="236"/>
      <c r="F1" s="236"/>
      <c r="G1" s="100"/>
    </row>
    <row r="3" spans="1:16" x14ac:dyDescent="0.3">
      <c r="A3" s="236" t="s">
        <v>58</v>
      </c>
      <c r="B3" s="236"/>
      <c r="C3" s="236"/>
      <c r="H3" s="7" t="s">
        <v>0</v>
      </c>
      <c r="I3" s="7" t="s">
        <v>1</v>
      </c>
      <c r="J3" s="7" t="s">
        <v>64</v>
      </c>
      <c r="K3" s="7" t="s">
        <v>65</v>
      </c>
      <c r="L3" s="111" t="s">
        <v>66</v>
      </c>
      <c r="M3" s="114" t="s">
        <v>28</v>
      </c>
      <c r="N3" s="7" t="s">
        <v>30</v>
      </c>
    </row>
    <row r="4" spans="1:16" ht="16.2" thickBot="1" x14ac:dyDescent="0.35">
      <c r="A4" s="237" t="s">
        <v>59</v>
      </c>
      <c r="B4" s="237"/>
      <c r="C4" s="33">
        <v>0.1</v>
      </c>
      <c r="H4" s="101">
        <v>43466</v>
      </c>
      <c r="I4" s="102">
        <v>1260.7147999999997</v>
      </c>
      <c r="J4" s="106">
        <f>Table6[[#This Row],[Adj Close]]</f>
        <v>1260.7147999999997</v>
      </c>
      <c r="K4" s="107"/>
      <c r="L4" s="112"/>
      <c r="M4" s="115"/>
      <c r="N4" s="107"/>
      <c r="P4" s="5"/>
    </row>
    <row r="5" spans="1:16" ht="16.2" thickTop="1" x14ac:dyDescent="0.3">
      <c r="F5" s="4"/>
      <c r="H5" s="101">
        <v>43497</v>
      </c>
      <c r="I5" s="102">
        <v>1276.7799</v>
      </c>
      <c r="J5" s="103">
        <f t="shared" ref="J5:J36" si="0">alpha*I4+(1-alpha)*J4</f>
        <v>1260.7148</v>
      </c>
      <c r="K5" s="111">
        <f>Table6[[#This Row],[Adj Close]]-J5</f>
        <v>16.065100000000029</v>
      </c>
      <c r="L5" s="111">
        <f t="shared" ref="L5:L68" si="1">ABS(K5)</f>
        <v>16.065100000000029</v>
      </c>
      <c r="M5" s="114">
        <f t="shared" ref="M5:M68" si="2">K5^2</f>
        <v>258.08743801000094</v>
      </c>
      <c r="N5" s="113">
        <f>L5/Table6[[#This Row],[Adj Close]]</f>
        <v>1.2582513242885503E-2</v>
      </c>
      <c r="P5" s="5"/>
    </row>
    <row r="6" spans="1:16" x14ac:dyDescent="0.3">
      <c r="A6" s="236" t="s">
        <v>17</v>
      </c>
      <c r="B6" s="236"/>
      <c r="C6" s="236"/>
      <c r="D6" s="236"/>
      <c r="H6" s="101">
        <v>43525</v>
      </c>
      <c r="I6" s="102">
        <v>1403.7115000000001</v>
      </c>
      <c r="J6" s="103">
        <f t="shared" si="0"/>
        <v>1262.3213099999998</v>
      </c>
      <c r="K6" s="111">
        <f>Table6[[#This Row],[Adj Close]]-J6</f>
        <v>141.3901900000003</v>
      </c>
      <c r="L6" s="111">
        <f t="shared" si="1"/>
        <v>141.3901900000003</v>
      </c>
      <c r="M6" s="114">
        <f t="shared" si="2"/>
        <v>19991.185828236186</v>
      </c>
      <c r="N6" s="113">
        <f>L6/Table6[[#This Row],[Adj Close]]</f>
        <v>0.10072596113945087</v>
      </c>
      <c r="P6" s="5"/>
    </row>
    <row r="7" spans="1:16" x14ac:dyDescent="0.3">
      <c r="A7" s="215" t="s">
        <v>53</v>
      </c>
      <c r="B7" s="215"/>
      <c r="C7" s="215"/>
      <c r="D7" s="54">
        <f>AVERAGE(K5:K73)</f>
        <v>-122.4334592891384</v>
      </c>
      <c r="H7" s="101">
        <v>43556</v>
      </c>
      <c r="I7" s="102">
        <v>1508.3065000000001</v>
      </c>
      <c r="J7" s="103">
        <f t="shared" si="0"/>
        <v>1276.4603289999998</v>
      </c>
      <c r="K7" s="111">
        <f>Table6[[#This Row],[Adj Close]]-J7</f>
        <v>231.84617100000037</v>
      </c>
      <c r="L7" s="111">
        <f t="shared" si="1"/>
        <v>231.84617100000037</v>
      </c>
      <c r="M7" s="114">
        <f t="shared" si="2"/>
        <v>53752.647007361411</v>
      </c>
      <c r="N7" s="113">
        <f>L7/Table6[[#This Row],[Adj Close]]</f>
        <v>0.15371290317982475</v>
      </c>
      <c r="P7" s="5"/>
    </row>
    <row r="8" spans="1:16" x14ac:dyDescent="0.3">
      <c r="A8" s="215" t="s">
        <v>54</v>
      </c>
      <c r="B8" s="215"/>
      <c r="C8" s="215"/>
      <c r="D8" s="54">
        <f>AVERAGE(L5:L73)</f>
        <v>226.73065949301497</v>
      </c>
      <c r="H8" s="101">
        <v>43586</v>
      </c>
      <c r="I8" s="102">
        <v>1570.9694</v>
      </c>
      <c r="J8" s="103">
        <f t="shared" si="0"/>
        <v>1299.6449461</v>
      </c>
      <c r="K8" s="111">
        <f>Table6[[#This Row],[Adj Close]]-J8</f>
        <v>271.32445389999998</v>
      </c>
      <c r="L8" s="111">
        <f t="shared" si="1"/>
        <v>271.32445389999998</v>
      </c>
      <c r="M8" s="114">
        <f t="shared" si="2"/>
        <v>73616.95928413322</v>
      </c>
      <c r="N8" s="113">
        <f>L8/Table6[[#This Row],[Adj Close]]</f>
        <v>0.172711482413343</v>
      </c>
      <c r="P8" s="5"/>
    </row>
    <row r="9" spans="1:16" x14ac:dyDescent="0.3">
      <c r="A9" s="215" t="s">
        <v>55</v>
      </c>
      <c r="B9" s="215"/>
      <c r="C9" s="215"/>
      <c r="D9" s="54">
        <f>SQRT(AVERAGE(M5:M73))</f>
        <v>265.27012505848245</v>
      </c>
      <c r="H9" s="101">
        <v>43617</v>
      </c>
      <c r="I9" s="102">
        <v>1443.6772000000001</v>
      </c>
      <c r="J9" s="103">
        <f t="shared" si="0"/>
        <v>1326.7773914899999</v>
      </c>
      <c r="K9" s="111">
        <f>Table6[[#This Row],[Adj Close]]-J9</f>
        <v>116.89980851000018</v>
      </c>
      <c r="L9" s="111">
        <f t="shared" si="1"/>
        <v>116.89980851000018</v>
      </c>
      <c r="M9" s="114">
        <f t="shared" si="2"/>
        <v>13665.565229674712</v>
      </c>
      <c r="N9" s="113">
        <f>L9/Table6[[#This Row],[Adj Close]]</f>
        <v>8.0973647370755852E-2</v>
      </c>
      <c r="P9" s="5"/>
    </row>
    <row r="10" spans="1:16" x14ac:dyDescent="0.3">
      <c r="A10" s="215" t="s">
        <v>56</v>
      </c>
      <c r="B10" s="215"/>
      <c r="C10" s="215"/>
      <c r="D10" s="38">
        <f>AVERAGE(N5:N73)</f>
        <v>0.36053066991290411</v>
      </c>
      <c r="H10" s="101">
        <v>43647</v>
      </c>
      <c r="I10" s="102">
        <v>1618.3575999999998</v>
      </c>
      <c r="J10" s="103">
        <f t="shared" si="0"/>
        <v>1338.4673723409999</v>
      </c>
      <c r="K10" s="111">
        <f>Table6[[#This Row],[Adj Close]]-J10</f>
        <v>279.89022765899995</v>
      </c>
      <c r="L10" s="111">
        <f t="shared" si="1"/>
        <v>279.89022765899995</v>
      </c>
      <c r="M10" s="114">
        <f t="shared" si="2"/>
        <v>78338.539539006815</v>
      </c>
      <c r="N10" s="113">
        <f>L10/Table6[[#This Row],[Adj Close]]</f>
        <v>0.17294708391952432</v>
      </c>
      <c r="P10" s="5"/>
    </row>
    <row r="11" spans="1:16" x14ac:dyDescent="0.3">
      <c r="D11" s="7"/>
      <c r="H11" s="101">
        <v>43678</v>
      </c>
      <c r="I11" s="102">
        <v>1492.1681999999998</v>
      </c>
      <c r="J11" s="103">
        <f t="shared" si="0"/>
        <v>1366.4563951068999</v>
      </c>
      <c r="K11" s="111">
        <f>Table6[[#This Row],[Adj Close]]-J11</f>
        <v>125.71180489309995</v>
      </c>
      <c r="L11" s="111">
        <f t="shared" si="1"/>
        <v>125.71180489309995</v>
      </c>
      <c r="M11" s="114">
        <f t="shared" si="2"/>
        <v>15803.457889480829</v>
      </c>
      <c r="N11" s="113">
        <f>L11/Table6[[#This Row],[Adj Close]]</f>
        <v>8.4247744251016721E-2</v>
      </c>
      <c r="P11" s="5"/>
    </row>
    <row r="12" spans="1:16" x14ac:dyDescent="0.3">
      <c r="A12" s="236" t="s">
        <v>60</v>
      </c>
      <c r="B12" s="236"/>
      <c r="C12" s="236"/>
      <c r="H12" s="101">
        <v>43709</v>
      </c>
      <c r="I12" s="102">
        <v>1472.0266999999999</v>
      </c>
      <c r="J12" s="103">
        <f t="shared" si="0"/>
        <v>1379.0275755962098</v>
      </c>
      <c r="K12" s="111">
        <f>Table6[[#This Row],[Adj Close]]-J12</f>
        <v>92.99912440379012</v>
      </c>
      <c r="L12" s="111">
        <f t="shared" si="1"/>
        <v>92.99912440379012</v>
      </c>
      <c r="M12" s="114">
        <f t="shared" si="2"/>
        <v>8648.8371398716317</v>
      </c>
      <c r="N12" s="113">
        <f>L12/Table6[[#This Row],[Adj Close]]</f>
        <v>6.3177607039186262E-2</v>
      </c>
      <c r="P12" s="5"/>
    </row>
    <row r="13" spans="1:16" x14ac:dyDescent="0.3">
      <c r="A13" s="238" t="s">
        <v>61</v>
      </c>
      <c r="B13" s="238"/>
      <c r="C13" s="19">
        <f>J4</f>
        <v>1260.7147999999997</v>
      </c>
      <c r="H13" s="101">
        <v>43739</v>
      </c>
      <c r="I13" s="102">
        <v>1711.6829999999998</v>
      </c>
      <c r="J13" s="103">
        <f t="shared" si="0"/>
        <v>1388.3274880365886</v>
      </c>
      <c r="K13" s="111">
        <f>Table6[[#This Row],[Adj Close]]-J13</f>
        <v>323.35551196341112</v>
      </c>
      <c r="L13" s="111">
        <f t="shared" si="1"/>
        <v>323.35551196341112</v>
      </c>
      <c r="M13" s="114">
        <f t="shared" si="2"/>
        <v>104558.7871171197</v>
      </c>
      <c r="N13" s="113">
        <f>L13/Table6[[#This Row],[Adj Close]]</f>
        <v>0.18891086256240855</v>
      </c>
      <c r="P13" s="5"/>
    </row>
    <row r="14" spans="1:16" x14ac:dyDescent="0.3">
      <c r="A14" s="239" t="s">
        <v>142</v>
      </c>
      <c r="B14" s="239"/>
      <c r="C14" s="239"/>
      <c r="D14" s="239"/>
      <c r="H14" s="101">
        <v>43770</v>
      </c>
      <c r="I14" s="102">
        <v>1451.1956</v>
      </c>
      <c r="J14" s="103">
        <f t="shared" si="0"/>
        <v>1420.6630392329298</v>
      </c>
      <c r="K14" s="111">
        <f>Table6[[#This Row],[Adj Close]]-J14</f>
        <v>30.532560767070208</v>
      </c>
      <c r="L14" s="111">
        <f t="shared" si="1"/>
        <v>30.532560767070208</v>
      </c>
      <c r="M14" s="114">
        <f t="shared" si="2"/>
        <v>932.23726699483495</v>
      </c>
      <c r="N14" s="113">
        <f>L14/Table6[[#This Row],[Adj Close]]</f>
        <v>2.1039590229649408E-2</v>
      </c>
      <c r="P14" s="5"/>
    </row>
    <row r="15" spans="1:16" x14ac:dyDescent="0.3">
      <c r="A15" s="233" t="s">
        <v>62</v>
      </c>
      <c r="B15" s="234"/>
      <c r="C15" s="234"/>
      <c r="D15" s="235"/>
      <c r="H15" s="101">
        <v>43800</v>
      </c>
      <c r="I15" s="102">
        <v>1669.3827000000001</v>
      </c>
      <c r="J15" s="103">
        <f t="shared" si="0"/>
        <v>1423.716295309637</v>
      </c>
      <c r="K15" s="111">
        <f>Table6[[#This Row],[Adj Close]]-J15</f>
        <v>245.66640469036315</v>
      </c>
      <c r="L15" s="111">
        <f t="shared" si="1"/>
        <v>245.66640469036315</v>
      </c>
      <c r="M15" s="114">
        <f t="shared" si="2"/>
        <v>60351.982393489285</v>
      </c>
      <c r="N15" s="113">
        <f>L15/Table6[[#This Row],[Adj Close]]</f>
        <v>0.14716002788956847</v>
      </c>
      <c r="P15" s="5"/>
    </row>
    <row r="16" spans="1:16" x14ac:dyDescent="0.3">
      <c r="A16" s="229" t="s">
        <v>48</v>
      </c>
      <c r="B16" s="230"/>
      <c r="C16" s="231"/>
      <c r="D16" s="47">
        <v>-263.78828259373688</v>
      </c>
      <c r="H16" s="101">
        <v>43831</v>
      </c>
      <c r="I16" s="102">
        <v>1640.6092999999998</v>
      </c>
      <c r="J16" s="103">
        <f t="shared" si="0"/>
        <v>1448.2829357786734</v>
      </c>
      <c r="K16" s="111">
        <f>Table6[[#This Row],[Adj Close]]-J16</f>
        <v>192.32636422132646</v>
      </c>
      <c r="L16" s="111">
        <f t="shared" si="1"/>
        <v>192.32636422132646</v>
      </c>
      <c r="M16" s="114">
        <f t="shared" si="2"/>
        <v>36989.430374594325</v>
      </c>
      <c r="N16" s="113">
        <f>L16/Table6[[#This Row],[Adj Close]]</f>
        <v>0.11722862001411699</v>
      </c>
      <c r="P16" s="5"/>
    </row>
    <row r="17" spans="1:16" x14ac:dyDescent="0.3">
      <c r="A17" s="224" t="s">
        <v>63</v>
      </c>
      <c r="B17" s="225"/>
      <c r="C17" s="226"/>
      <c r="D17" s="27">
        <v>9.9999999999999881E-3</v>
      </c>
      <c r="H17" s="101">
        <v>43862</v>
      </c>
      <c r="I17" s="102">
        <v>1311.4778000000001</v>
      </c>
      <c r="J17" s="103">
        <f t="shared" si="0"/>
        <v>1467.5155722008062</v>
      </c>
      <c r="K17" s="111">
        <f>Table6[[#This Row],[Adj Close]]-J17</f>
        <v>-156.0377722008061</v>
      </c>
      <c r="L17" s="111">
        <f t="shared" si="1"/>
        <v>156.0377722008061</v>
      </c>
      <c r="M17" s="114">
        <f t="shared" si="2"/>
        <v>24347.786353390657</v>
      </c>
      <c r="N17" s="113">
        <f>L17/Table6[[#This Row],[Adj Close]]</f>
        <v>0.11897858446464446</v>
      </c>
      <c r="P17" s="5"/>
    </row>
    <row r="18" spans="1:16" x14ac:dyDescent="0.3">
      <c r="A18" s="229" t="s">
        <v>49</v>
      </c>
      <c r="B18" s="230"/>
      <c r="C18" s="231"/>
      <c r="D18" s="47">
        <v>90.363006567487275</v>
      </c>
      <c r="H18" s="101">
        <v>43891</v>
      </c>
      <c r="I18" s="102">
        <v>1139.6312</v>
      </c>
      <c r="J18" s="103">
        <f t="shared" si="0"/>
        <v>1451.9117949807257</v>
      </c>
      <c r="K18" s="111">
        <f>Table6[[#This Row],[Adj Close]]-J18</f>
        <v>-312.28059498072571</v>
      </c>
      <c r="L18" s="111">
        <f t="shared" si="1"/>
        <v>312.28059498072571</v>
      </c>
      <c r="M18" s="114">
        <f t="shared" si="2"/>
        <v>97519.170001516046</v>
      </c>
      <c r="N18" s="113">
        <f>L18/Table6[[#This Row],[Adj Close]]</f>
        <v>0.27401899402256247</v>
      </c>
      <c r="P18" s="5"/>
    </row>
    <row r="19" spans="1:16" x14ac:dyDescent="0.3">
      <c r="A19" s="224" t="s">
        <v>63</v>
      </c>
      <c r="B19" s="225"/>
      <c r="C19" s="226"/>
      <c r="D19" s="27">
        <v>0.84278781732601782</v>
      </c>
      <c r="H19" s="101">
        <v>43922</v>
      </c>
      <c r="I19" s="102">
        <v>994.60809999999992</v>
      </c>
      <c r="J19" s="103">
        <f t="shared" si="0"/>
        <v>1420.683735482653</v>
      </c>
      <c r="K19" s="111">
        <f>Table6[[#This Row],[Adj Close]]-J19</f>
        <v>-426.07563548265307</v>
      </c>
      <c r="L19" s="111">
        <f t="shared" si="1"/>
        <v>426.07563548265307</v>
      </c>
      <c r="M19" s="114">
        <f t="shared" si="2"/>
        <v>181540.44715194666</v>
      </c>
      <c r="N19" s="113">
        <f>L19/Table6[[#This Row],[Adj Close]]</f>
        <v>0.42838544697419323</v>
      </c>
      <c r="P19" s="5"/>
    </row>
    <row r="20" spans="1:16" x14ac:dyDescent="0.3">
      <c r="A20" s="229" t="s">
        <v>50</v>
      </c>
      <c r="B20" s="230"/>
      <c r="C20" s="231"/>
      <c r="D20" s="2">
        <v>121.72267564735222</v>
      </c>
      <c r="H20" s="101">
        <v>43952</v>
      </c>
      <c r="I20" s="102">
        <v>960.18339999999989</v>
      </c>
      <c r="J20" s="103">
        <f t="shared" si="0"/>
        <v>1378.0761719343877</v>
      </c>
      <c r="K20" s="111">
        <f>Table6[[#This Row],[Adj Close]]-J20</f>
        <v>-417.89277193438784</v>
      </c>
      <c r="L20" s="111">
        <f t="shared" si="1"/>
        <v>417.89277193438784</v>
      </c>
      <c r="M20" s="114">
        <f t="shared" si="2"/>
        <v>174634.36883500629</v>
      </c>
      <c r="N20" s="113">
        <f>L20/Table6[[#This Row],[Adj Close]]</f>
        <v>0.43522182526211961</v>
      </c>
      <c r="P20" s="5"/>
    </row>
    <row r="21" spans="1:16" x14ac:dyDescent="0.3">
      <c r="A21" s="224" t="s">
        <v>63</v>
      </c>
      <c r="B21" s="225"/>
      <c r="C21" s="226"/>
      <c r="D21" s="27">
        <v>0.8350469259932759</v>
      </c>
      <c r="H21" s="101">
        <v>43983</v>
      </c>
      <c r="I21" s="102">
        <v>1175.0842000000002</v>
      </c>
      <c r="J21" s="103">
        <f t="shared" si="0"/>
        <v>1336.286894740949</v>
      </c>
      <c r="K21" s="111">
        <f>Table6[[#This Row],[Adj Close]]-J21</f>
        <v>-161.2026947409488</v>
      </c>
      <c r="L21" s="111">
        <f t="shared" si="1"/>
        <v>161.2026947409488</v>
      </c>
      <c r="M21" s="114">
        <f t="shared" si="2"/>
        <v>25986.308791743522</v>
      </c>
      <c r="N21" s="113">
        <f>L21/Table6[[#This Row],[Adj Close]]</f>
        <v>0.13718395221461471</v>
      </c>
      <c r="P21" s="5"/>
    </row>
    <row r="22" spans="1:16" x14ac:dyDescent="0.3">
      <c r="A22" s="229" t="s">
        <v>51</v>
      </c>
      <c r="B22" s="230"/>
      <c r="C22" s="231"/>
      <c r="D22" s="49">
        <v>9.5803566353139219E-2</v>
      </c>
      <c r="H22" s="101">
        <v>44013</v>
      </c>
      <c r="I22" s="102">
        <v>1141.7035000000001</v>
      </c>
      <c r="J22" s="103">
        <f t="shared" si="0"/>
        <v>1320.1666252668542</v>
      </c>
      <c r="K22" s="111">
        <f>Table6[[#This Row],[Adj Close]]-J22</f>
        <v>-178.46312526685415</v>
      </c>
      <c r="L22" s="111">
        <f t="shared" si="1"/>
        <v>178.46312526685415</v>
      </c>
      <c r="M22" s="114">
        <f t="shared" si="2"/>
        <v>31849.087080012876</v>
      </c>
      <c r="N22" s="113">
        <f>L22/Table6[[#This Row],[Adj Close]]</f>
        <v>0.15631302283548587</v>
      </c>
      <c r="P22" s="5"/>
    </row>
    <row r="23" spans="1:16" x14ac:dyDescent="0.3">
      <c r="A23" s="224" t="s">
        <v>63</v>
      </c>
      <c r="B23" s="225"/>
      <c r="C23" s="226"/>
      <c r="D23" s="27">
        <v>0.86380054390299277</v>
      </c>
      <c r="H23" s="101">
        <v>44044</v>
      </c>
      <c r="I23" s="102">
        <v>1137.7160999999999</v>
      </c>
      <c r="J23" s="103">
        <f t="shared" si="0"/>
        <v>1302.3203127401689</v>
      </c>
      <c r="K23" s="111">
        <f>Table6[[#This Row],[Adj Close]]-J23</f>
        <v>-164.60421274016903</v>
      </c>
      <c r="L23" s="111">
        <f t="shared" si="1"/>
        <v>164.60421274016903</v>
      </c>
      <c r="M23" s="114">
        <f t="shared" si="2"/>
        <v>27094.546851810825</v>
      </c>
      <c r="N23" s="113">
        <f>L23/Table6[[#This Row],[Adj Close]]</f>
        <v>0.14467951428319337</v>
      </c>
      <c r="P23" s="5"/>
    </row>
    <row r="24" spans="1:16" x14ac:dyDescent="0.3">
      <c r="H24" s="101">
        <v>44075</v>
      </c>
      <c r="I24" s="102">
        <v>1272.3529000000003</v>
      </c>
      <c r="J24" s="103">
        <f t="shared" si="0"/>
        <v>1285.859891466152</v>
      </c>
      <c r="K24" s="111">
        <f>Table6[[#This Row],[Adj Close]]-J24</f>
        <v>-13.506991466151703</v>
      </c>
      <c r="L24" s="111">
        <f t="shared" si="1"/>
        <v>13.506991466151703</v>
      </c>
      <c r="M24" s="114">
        <f t="shared" si="2"/>
        <v>182.43881846669493</v>
      </c>
      <c r="N24" s="113">
        <f>L24/Table6[[#This Row],[Adj Close]]</f>
        <v>1.0615758777420714E-2</v>
      </c>
      <c r="P24" s="5"/>
    </row>
    <row r="25" spans="1:16" x14ac:dyDescent="0.3">
      <c r="H25" s="101">
        <v>44105</v>
      </c>
      <c r="I25" s="102">
        <v>1405.5572999999999</v>
      </c>
      <c r="J25" s="103">
        <f t="shared" si="0"/>
        <v>1284.5091923195369</v>
      </c>
      <c r="K25" s="111">
        <f>Table6[[#This Row],[Adj Close]]-J25</f>
        <v>121.04810768046309</v>
      </c>
      <c r="L25" s="111">
        <f t="shared" si="1"/>
        <v>121.04810768046309</v>
      </c>
      <c r="M25" s="114">
        <f t="shared" si="2"/>
        <v>14652.644373020987</v>
      </c>
      <c r="N25" s="113">
        <f>L25/Table6[[#This Row],[Adj Close]]</f>
        <v>8.6121076444527087E-2</v>
      </c>
      <c r="P25" s="5"/>
    </row>
    <row r="26" spans="1:16" x14ac:dyDescent="0.3">
      <c r="H26" s="101">
        <v>44136</v>
      </c>
      <c r="I26" s="102">
        <v>1375.9539</v>
      </c>
      <c r="J26" s="103">
        <f t="shared" si="0"/>
        <v>1296.6140030875833</v>
      </c>
      <c r="K26" s="111">
        <f>Table6[[#This Row],[Adj Close]]-J26</f>
        <v>79.339896912416634</v>
      </c>
      <c r="L26" s="111">
        <f t="shared" si="1"/>
        <v>79.339896912416634</v>
      </c>
      <c r="M26" s="114">
        <f t="shared" si="2"/>
        <v>6294.8192420728983</v>
      </c>
      <c r="N26" s="113">
        <f>L26/Table6[[#This Row],[Adj Close]]</f>
        <v>5.7661740638561103E-2</v>
      </c>
      <c r="P26" s="5"/>
    </row>
    <row r="27" spans="1:16" x14ac:dyDescent="0.3">
      <c r="H27" s="101">
        <v>44166</v>
      </c>
      <c r="I27" s="102">
        <v>1641.6796000000002</v>
      </c>
      <c r="J27" s="103">
        <f t="shared" si="0"/>
        <v>1304.5479927788249</v>
      </c>
      <c r="K27" s="111">
        <f>Table6[[#This Row],[Adj Close]]-J27</f>
        <v>337.13160722117527</v>
      </c>
      <c r="L27" s="111">
        <f t="shared" si="1"/>
        <v>337.13160722117527</v>
      </c>
      <c r="M27" s="114">
        <f t="shared" si="2"/>
        <v>113657.72058753279</v>
      </c>
      <c r="N27" s="113">
        <f>L27/Table6[[#This Row],[Adj Close]]</f>
        <v>0.20535773680879951</v>
      </c>
      <c r="P27" s="5"/>
    </row>
    <row r="28" spans="1:16" x14ac:dyDescent="0.3">
      <c r="H28" s="101">
        <v>44197</v>
      </c>
      <c r="I28" s="102">
        <v>1390.3917999999999</v>
      </c>
      <c r="J28" s="103">
        <f t="shared" si="0"/>
        <v>1338.2611535009423</v>
      </c>
      <c r="K28" s="111">
        <f>Table6[[#This Row],[Adj Close]]-J28</f>
        <v>52.130646499057548</v>
      </c>
      <c r="L28" s="111">
        <f t="shared" si="1"/>
        <v>52.130646499057548</v>
      </c>
      <c r="M28" s="114">
        <f t="shared" si="2"/>
        <v>2717.6043044097009</v>
      </c>
      <c r="N28" s="113">
        <f>L28/Table6[[#This Row],[Adj Close]]</f>
        <v>3.7493493919525098E-2</v>
      </c>
      <c r="P28" s="5"/>
    </row>
    <row r="29" spans="1:16" x14ac:dyDescent="0.3">
      <c r="H29" s="101">
        <v>44228</v>
      </c>
      <c r="I29" s="102">
        <v>1325.8907999999999</v>
      </c>
      <c r="J29" s="103">
        <f t="shared" si="0"/>
        <v>1343.4742181508482</v>
      </c>
      <c r="K29" s="111">
        <f>Table6[[#This Row],[Adj Close]]-J29</f>
        <v>-17.583418150848274</v>
      </c>
      <c r="L29" s="111">
        <f t="shared" si="1"/>
        <v>17.583418150848274</v>
      </c>
      <c r="M29" s="114">
        <f t="shared" si="2"/>
        <v>309.17659386758055</v>
      </c>
      <c r="N29" s="113">
        <f>L29/Table6[[#This Row],[Adj Close]]</f>
        <v>1.3261588473838326E-2</v>
      </c>
      <c r="P29" s="5"/>
    </row>
    <row r="30" spans="1:16" x14ac:dyDescent="0.3">
      <c r="H30" s="101">
        <v>44256</v>
      </c>
      <c r="I30" s="102">
        <v>1590.3362999999999</v>
      </c>
      <c r="J30" s="103">
        <f t="shared" si="0"/>
        <v>1341.7158763357634</v>
      </c>
      <c r="K30" s="111">
        <f>Table6[[#This Row],[Adj Close]]-J30</f>
        <v>248.62042366423657</v>
      </c>
      <c r="L30" s="111">
        <f t="shared" si="1"/>
        <v>248.62042366423657</v>
      </c>
      <c r="M30" s="114">
        <f t="shared" si="2"/>
        <v>61812.115062984485</v>
      </c>
      <c r="N30" s="113">
        <f>L30/Table6[[#This Row],[Adj Close]]</f>
        <v>0.15633198064097298</v>
      </c>
      <c r="P30" s="5"/>
    </row>
    <row r="31" spans="1:16" x14ac:dyDescent="0.3">
      <c r="H31" s="101">
        <v>44287</v>
      </c>
      <c r="I31" s="102">
        <v>1566.6105000000002</v>
      </c>
      <c r="J31" s="103">
        <f t="shared" si="0"/>
        <v>1366.5779187021872</v>
      </c>
      <c r="K31" s="111">
        <f>Table6[[#This Row],[Adj Close]]-J31</f>
        <v>200.03258129781307</v>
      </c>
      <c r="L31" s="111">
        <f t="shared" si="1"/>
        <v>200.03258129781307</v>
      </c>
      <c r="M31" s="114">
        <f t="shared" si="2"/>
        <v>40013.033580666197</v>
      </c>
      <c r="N31" s="113">
        <f>L31/Table6[[#This Row],[Adj Close]]</f>
        <v>0.12768494868240257</v>
      </c>
      <c r="P31" s="5"/>
    </row>
    <row r="32" spans="1:16" x14ac:dyDescent="0.3">
      <c r="H32" s="101">
        <v>44317</v>
      </c>
      <c r="I32" s="102">
        <v>1472.9961000000001</v>
      </c>
      <c r="J32" s="103">
        <f t="shared" si="0"/>
        <v>1386.5811768319686</v>
      </c>
      <c r="K32" s="111">
        <f>Table6[[#This Row],[Adj Close]]-J32</f>
        <v>86.414923168031464</v>
      </c>
      <c r="L32" s="111">
        <f t="shared" si="1"/>
        <v>86.414923168031464</v>
      </c>
      <c r="M32" s="114">
        <f t="shared" si="2"/>
        <v>7467.5389461367813</v>
      </c>
      <c r="N32" s="113">
        <f>L32/Table6[[#This Row],[Adj Close]]</f>
        <v>5.8666090947580553E-2</v>
      </c>
      <c r="P32" s="5"/>
    </row>
    <row r="33" spans="8:16" x14ac:dyDescent="0.3">
      <c r="H33" s="101">
        <v>44348</v>
      </c>
      <c r="I33" s="102">
        <v>1554.8928000000001</v>
      </c>
      <c r="J33" s="103">
        <f t="shared" si="0"/>
        <v>1395.2226691487717</v>
      </c>
      <c r="K33" s="111">
        <f>Table6[[#This Row],[Adj Close]]-J33</f>
        <v>159.67013085122835</v>
      </c>
      <c r="L33" s="111">
        <f t="shared" si="1"/>
        <v>159.67013085122835</v>
      </c>
      <c r="M33" s="114">
        <f t="shared" si="2"/>
        <v>25494.550686048384</v>
      </c>
      <c r="N33" s="113">
        <f>L33/Table6[[#This Row],[Adj Close]]</f>
        <v>0.10268883543047362</v>
      </c>
      <c r="P33" s="5"/>
    </row>
    <row r="34" spans="8:16" x14ac:dyDescent="0.3">
      <c r="H34" s="101">
        <v>44378</v>
      </c>
      <c r="I34" s="102">
        <v>1502.4311</v>
      </c>
      <c r="J34" s="103">
        <f t="shared" si="0"/>
        <v>1411.1896822338947</v>
      </c>
      <c r="K34" s="111">
        <f>Table6[[#This Row],[Adj Close]]-J34</f>
        <v>91.241417766105315</v>
      </c>
      <c r="L34" s="111">
        <f t="shared" si="1"/>
        <v>91.241417766105315</v>
      </c>
      <c r="M34" s="114">
        <f t="shared" si="2"/>
        <v>8324.9963159689578</v>
      </c>
      <c r="N34" s="113">
        <f>L34/Table6[[#This Row],[Adj Close]]</f>
        <v>6.0729186027968479E-2</v>
      </c>
      <c r="P34" s="5"/>
    </row>
    <row r="35" spans="8:16" x14ac:dyDescent="0.3">
      <c r="H35" s="101">
        <v>44409</v>
      </c>
      <c r="I35" s="102">
        <v>1520.3627000000001</v>
      </c>
      <c r="J35" s="103">
        <f t="shared" si="0"/>
        <v>1420.3138240105054</v>
      </c>
      <c r="K35" s="111">
        <f>Table6[[#This Row],[Adj Close]]-J35</f>
        <v>100.04887598949472</v>
      </c>
      <c r="L35" s="111">
        <f t="shared" si="1"/>
        <v>100.04887598949472</v>
      </c>
      <c r="M35" s="114">
        <f t="shared" si="2"/>
        <v>10009.777586761293</v>
      </c>
      <c r="N35" s="113">
        <f>L35/Table6[[#This Row],[Adj Close]]</f>
        <v>6.5805926434195416E-2</v>
      </c>
      <c r="P35" s="5"/>
    </row>
    <row r="36" spans="8:16" x14ac:dyDescent="0.3">
      <c r="H36" s="101">
        <v>44440</v>
      </c>
      <c r="I36" s="102">
        <v>1300.4066999999998</v>
      </c>
      <c r="J36" s="103">
        <f t="shared" si="0"/>
        <v>1430.318711609455</v>
      </c>
      <c r="K36" s="111">
        <f>Table6[[#This Row],[Adj Close]]-J36</f>
        <v>-129.91201160945525</v>
      </c>
      <c r="L36" s="111">
        <f t="shared" si="1"/>
        <v>129.91201160945525</v>
      </c>
      <c r="M36" s="114">
        <f t="shared" si="2"/>
        <v>16877.130760415235</v>
      </c>
      <c r="N36" s="113">
        <f>L36/Table6[[#This Row],[Adj Close]]</f>
        <v>9.9901062959345921E-2</v>
      </c>
      <c r="P36" s="5"/>
    </row>
    <row r="37" spans="8:16" x14ac:dyDescent="0.3">
      <c r="H37" s="101">
        <v>44470</v>
      </c>
      <c r="I37" s="102">
        <v>1321.9193999999998</v>
      </c>
      <c r="J37" s="103">
        <f t="shared" ref="J37:J68" si="3">alpha*I36+(1-alpha)*J36</f>
        <v>1417.3275104485097</v>
      </c>
      <c r="K37" s="111">
        <f>Table6[[#This Row],[Adj Close]]-J37</f>
        <v>-95.408110448509888</v>
      </c>
      <c r="L37" s="111">
        <f t="shared" si="1"/>
        <v>95.408110448509888</v>
      </c>
      <c r="M37" s="114">
        <f t="shared" si="2"/>
        <v>9102.7075393550622</v>
      </c>
      <c r="N37" s="113">
        <f>L37/Table6[[#This Row],[Adj Close]]</f>
        <v>7.2173924104986964E-2</v>
      </c>
      <c r="P37" s="5"/>
    </row>
    <row r="38" spans="8:16" x14ac:dyDescent="0.3">
      <c r="H38" s="101">
        <v>44501</v>
      </c>
      <c r="I38" s="102">
        <v>1395.4433999999999</v>
      </c>
      <c r="J38" s="103">
        <f t="shared" si="3"/>
        <v>1407.7866994036588</v>
      </c>
      <c r="K38" s="111">
        <f>Table6[[#This Row],[Adj Close]]-J38</f>
        <v>-12.343299403658875</v>
      </c>
      <c r="L38" s="111">
        <f t="shared" si="1"/>
        <v>12.343299403658875</v>
      </c>
      <c r="M38" s="114">
        <f t="shared" si="2"/>
        <v>152.35704016836556</v>
      </c>
      <c r="N38" s="113">
        <f>L38/Table6[[#This Row],[Adj Close]]</f>
        <v>8.8454317843768334E-3</v>
      </c>
      <c r="P38" s="5"/>
    </row>
    <row r="39" spans="8:16" x14ac:dyDescent="0.3">
      <c r="H39" s="101">
        <v>44531</v>
      </c>
      <c r="I39" s="102">
        <v>1427.2127</v>
      </c>
      <c r="J39" s="103">
        <f t="shared" si="3"/>
        <v>1406.5523694632927</v>
      </c>
      <c r="K39" s="111">
        <f>Table6[[#This Row],[Adj Close]]-J39</f>
        <v>20.660330536707306</v>
      </c>
      <c r="L39" s="111">
        <f t="shared" si="1"/>
        <v>20.660330536707306</v>
      </c>
      <c r="M39" s="114">
        <f t="shared" si="2"/>
        <v>426.84925788600043</v>
      </c>
      <c r="N39" s="113">
        <f>L39/Table6[[#This Row],[Adj Close]]</f>
        <v>1.4475999643716249E-2</v>
      </c>
      <c r="P39" s="5"/>
    </row>
    <row r="40" spans="8:16" x14ac:dyDescent="0.3">
      <c r="H40" s="101">
        <v>44562</v>
      </c>
      <c r="I40" s="102">
        <v>1247.0989000000002</v>
      </c>
      <c r="J40" s="103">
        <f t="shared" si="3"/>
        <v>1408.6184025169634</v>
      </c>
      <c r="K40" s="111">
        <f>Table6[[#This Row],[Adj Close]]-J40</f>
        <v>-161.51950251696326</v>
      </c>
      <c r="L40" s="111">
        <f t="shared" si="1"/>
        <v>161.51950251696326</v>
      </c>
      <c r="M40" s="114">
        <f t="shared" si="2"/>
        <v>26088.549693327299</v>
      </c>
      <c r="N40" s="113">
        <f>L40/Table6[[#This Row],[Adj Close]]</f>
        <v>0.12951619355687286</v>
      </c>
      <c r="P40" s="5"/>
    </row>
    <row r="41" spans="8:16" x14ac:dyDescent="0.3">
      <c r="H41" s="101">
        <v>44593</v>
      </c>
      <c r="I41" s="102">
        <v>1035.0826999999999</v>
      </c>
      <c r="J41" s="103">
        <f t="shared" si="3"/>
        <v>1392.4664522652672</v>
      </c>
      <c r="K41" s="111">
        <f>Table6[[#This Row],[Adj Close]]-J41</f>
        <v>-357.38375226526728</v>
      </c>
      <c r="L41" s="111">
        <f t="shared" si="1"/>
        <v>357.38375226526728</v>
      </c>
      <c r="M41" s="114">
        <f t="shared" si="2"/>
        <v>127723.14638320194</v>
      </c>
      <c r="N41" s="113">
        <f>L41/Table6[[#This Row],[Adj Close]]</f>
        <v>0.34527072306905265</v>
      </c>
      <c r="P41" s="5"/>
    </row>
    <row r="42" spans="8:16" x14ac:dyDescent="0.3">
      <c r="H42" s="101">
        <v>44621</v>
      </c>
      <c r="I42" s="102">
        <v>1151.2558000000001</v>
      </c>
      <c r="J42" s="103">
        <f t="shared" si="3"/>
        <v>1356.7280770387406</v>
      </c>
      <c r="K42" s="111">
        <f>Table6[[#This Row],[Adj Close]]-J42</f>
        <v>-205.47227703874046</v>
      </c>
      <c r="L42" s="111">
        <f t="shared" si="1"/>
        <v>205.47227703874046</v>
      </c>
      <c r="M42" s="114">
        <f t="shared" si="2"/>
        <v>42218.856631484909</v>
      </c>
      <c r="N42" s="113">
        <f>L42/Table6[[#This Row],[Adj Close]]</f>
        <v>0.17847664875064292</v>
      </c>
      <c r="P42" s="5"/>
    </row>
    <row r="43" spans="8:16" x14ac:dyDescent="0.3">
      <c r="H43" s="101">
        <v>44652</v>
      </c>
      <c r="I43" s="102">
        <v>995.59659999999997</v>
      </c>
      <c r="J43" s="103">
        <f t="shared" si="3"/>
        <v>1336.1808493348667</v>
      </c>
      <c r="K43" s="111">
        <f>Table6[[#This Row],[Adj Close]]-J43</f>
        <v>-340.58424933486674</v>
      </c>
      <c r="L43" s="111">
        <f t="shared" si="1"/>
        <v>340.58424933486674</v>
      </c>
      <c r="M43" s="114">
        <f t="shared" si="2"/>
        <v>115997.63089499467</v>
      </c>
      <c r="N43" s="113">
        <f>L43/Table6[[#This Row],[Adj Close]]</f>
        <v>0.34209061113192507</v>
      </c>
      <c r="P43" s="5"/>
    </row>
    <row r="44" spans="8:16" x14ac:dyDescent="0.3">
      <c r="H44" s="101">
        <v>44682</v>
      </c>
      <c r="I44" s="102">
        <v>907.39860000000022</v>
      </c>
      <c r="J44" s="103">
        <f t="shared" si="3"/>
        <v>1302.1224244013802</v>
      </c>
      <c r="K44" s="111">
        <f>Table6[[#This Row],[Adj Close]]-J44</f>
        <v>-394.72382440137994</v>
      </c>
      <c r="L44" s="111">
        <f t="shared" si="1"/>
        <v>394.72382440137994</v>
      </c>
      <c r="M44" s="114">
        <f t="shared" si="2"/>
        <v>155806.89755005142</v>
      </c>
      <c r="N44" s="113">
        <f>L44/Table6[[#This Row],[Adj Close]]</f>
        <v>0.43500598788821127</v>
      </c>
      <c r="P44" s="5"/>
    </row>
    <row r="45" spans="8:16" x14ac:dyDescent="0.3">
      <c r="H45" s="101">
        <v>44713</v>
      </c>
      <c r="I45" s="102">
        <v>901.00559999999973</v>
      </c>
      <c r="J45" s="103">
        <f t="shared" si="3"/>
        <v>1262.6500419612421</v>
      </c>
      <c r="K45" s="111">
        <f>Table6[[#This Row],[Adj Close]]-J45</f>
        <v>-361.64444196124236</v>
      </c>
      <c r="L45" s="111">
        <f t="shared" si="1"/>
        <v>361.64444196124236</v>
      </c>
      <c r="M45" s="114">
        <f t="shared" si="2"/>
        <v>130786.7024014584</v>
      </c>
      <c r="N45" s="113">
        <f>L45/Table6[[#This Row],[Adj Close]]</f>
        <v>0.40137868395184501</v>
      </c>
      <c r="P45" s="5"/>
    </row>
    <row r="46" spans="8:16" x14ac:dyDescent="0.3">
      <c r="H46" s="101">
        <v>44743</v>
      </c>
      <c r="I46" s="102">
        <v>836.02150000000006</v>
      </c>
      <c r="J46" s="103">
        <f t="shared" si="3"/>
        <v>1226.4855977651177</v>
      </c>
      <c r="K46" s="111">
        <f>Table6[[#This Row],[Adj Close]]-J46</f>
        <v>-390.46409776511769</v>
      </c>
      <c r="L46" s="111">
        <f t="shared" si="1"/>
        <v>390.46409776511769</v>
      </c>
      <c r="M46" s="114">
        <f t="shared" si="2"/>
        <v>152462.21164352738</v>
      </c>
      <c r="N46" s="113">
        <f>L46/Table6[[#This Row],[Adj Close]]</f>
        <v>0.46705030643962825</v>
      </c>
      <c r="P46" s="5"/>
    </row>
    <row r="47" spans="8:16" x14ac:dyDescent="0.3">
      <c r="H47" s="101">
        <v>44774</v>
      </c>
      <c r="I47" s="102">
        <v>936.73490000000004</v>
      </c>
      <c r="J47" s="103">
        <f t="shared" si="3"/>
        <v>1187.4391879886059</v>
      </c>
      <c r="K47" s="111">
        <f>Table6[[#This Row],[Adj Close]]-J47</f>
        <v>-250.70428798860587</v>
      </c>
      <c r="L47" s="111">
        <f t="shared" si="1"/>
        <v>250.70428798860587</v>
      </c>
      <c r="M47" s="114">
        <f t="shared" si="2"/>
        <v>62852.640015873832</v>
      </c>
      <c r="N47" s="113">
        <f>L47/Table6[[#This Row],[Adj Close]]</f>
        <v>0.26763632697853562</v>
      </c>
      <c r="P47" s="5"/>
    </row>
    <row r="48" spans="8:16" x14ac:dyDescent="0.3">
      <c r="H48" s="101">
        <v>44805</v>
      </c>
      <c r="I48" s="102">
        <v>742.34979999999996</v>
      </c>
      <c r="J48" s="103">
        <f t="shared" si="3"/>
        <v>1162.3687591897456</v>
      </c>
      <c r="K48" s="111">
        <f>Table6[[#This Row],[Adj Close]]-J48</f>
        <v>-420.0189591897456</v>
      </c>
      <c r="L48" s="111">
        <f t="shared" si="1"/>
        <v>420.0189591897456</v>
      </c>
      <c r="M48" s="114">
        <f t="shared" si="2"/>
        <v>176415.92607883719</v>
      </c>
      <c r="N48" s="113">
        <f>L48/Table6[[#This Row],[Adj Close]]</f>
        <v>0.56579655465623568</v>
      </c>
      <c r="P48" s="5"/>
    </row>
    <row r="49" spans="8:16" x14ac:dyDescent="0.3">
      <c r="H49" s="101">
        <v>44835</v>
      </c>
      <c r="I49" s="102">
        <v>560.96929999999998</v>
      </c>
      <c r="J49" s="103">
        <f t="shared" si="3"/>
        <v>1120.3668632707711</v>
      </c>
      <c r="K49" s="111">
        <f>Table6[[#This Row],[Adj Close]]-J49</f>
        <v>-559.39756327077112</v>
      </c>
      <c r="L49" s="111">
        <f t="shared" si="1"/>
        <v>559.39756327077112</v>
      </c>
      <c r="M49" s="114">
        <f t="shared" si="2"/>
        <v>312925.63379327639</v>
      </c>
      <c r="N49" s="113">
        <f>L49/Table6[[#This Row],[Adj Close]]</f>
        <v>0.99719817692478208</v>
      </c>
      <c r="P49" s="5"/>
    </row>
    <row r="50" spans="8:16" x14ac:dyDescent="0.3">
      <c r="H50" s="101">
        <v>44866</v>
      </c>
      <c r="I50" s="102">
        <v>601.88220000000001</v>
      </c>
      <c r="J50" s="103">
        <f t="shared" si="3"/>
        <v>1064.4271069436941</v>
      </c>
      <c r="K50" s="111">
        <f>Table6[[#This Row],[Adj Close]]-J50</f>
        <v>-462.54490694369406</v>
      </c>
      <c r="L50" s="111">
        <f t="shared" si="1"/>
        <v>462.54490694369406</v>
      </c>
      <c r="M50" s="114">
        <f t="shared" si="2"/>
        <v>213947.79093955058</v>
      </c>
      <c r="N50" s="113">
        <f>L50/Table6[[#This Row],[Adj Close]]</f>
        <v>0.7684974018897619</v>
      </c>
      <c r="P50" s="5"/>
    </row>
    <row r="51" spans="8:16" x14ac:dyDescent="0.3">
      <c r="H51" s="101">
        <v>44896</v>
      </c>
      <c r="I51" s="102">
        <v>546.38929999999993</v>
      </c>
      <c r="J51" s="103">
        <f t="shared" si="3"/>
        <v>1018.1726162493247</v>
      </c>
      <c r="K51" s="111">
        <f>Table6[[#This Row],[Adj Close]]-J51</f>
        <v>-471.7833162493248</v>
      </c>
      <c r="L51" s="111">
        <f t="shared" si="1"/>
        <v>471.7833162493248</v>
      </c>
      <c r="M51" s="114">
        <f t="shared" si="2"/>
        <v>222579.49749121041</v>
      </c>
      <c r="N51" s="113">
        <f>L51/Table6[[#This Row],[Adj Close]]</f>
        <v>0.86345636023495487</v>
      </c>
      <c r="P51" s="5"/>
    </row>
    <row r="52" spans="8:16" x14ac:dyDescent="0.3">
      <c r="H52" s="101">
        <v>44927</v>
      </c>
      <c r="I52" s="102">
        <v>560.06470000000013</v>
      </c>
      <c r="J52" s="103">
        <f t="shared" si="3"/>
        <v>970.99428462439221</v>
      </c>
      <c r="K52" s="111">
        <f>Table6[[#This Row],[Adj Close]]-J52</f>
        <v>-410.92958462439208</v>
      </c>
      <c r="L52" s="111">
        <f t="shared" si="1"/>
        <v>410.92958462439208</v>
      </c>
      <c r="M52" s="114">
        <f t="shared" si="2"/>
        <v>168863.1235195754</v>
      </c>
      <c r="N52" s="113">
        <f>L52/Table6[[#This Row],[Adj Close]]</f>
        <v>0.73371805904637799</v>
      </c>
      <c r="P52" s="5"/>
    </row>
    <row r="53" spans="8:16" x14ac:dyDescent="0.3">
      <c r="H53" s="101">
        <v>44958</v>
      </c>
      <c r="I53" s="102">
        <v>483.47730000000007</v>
      </c>
      <c r="J53" s="103">
        <f t="shared" si="3"/>
        <v>929.90132616195308</v>
      </c>
      <c r="K53" s="111">
        <f>Table6[[#This Row],[Adj Close]]-J53</f>
        <v>-446.42402616195301</v>
      </c>
      <c r="L53" s="111">
        <f t="shared" si="1"/>
        <v>446.42402616195301</v>
      </c>
      <c r="M53" s="114">
        <f t="shared" si="2"/>
        <v>199294.41113464811</v>
      </c>
      <c r="N53" s="113">
        <f>L53/Table6[[#This Row],[Adj Close]]</f>
        <v>0.92336088201442534</v>
      </c>
      <c r="P53" s="5"/>
    </row>
    <row r="54" spans="8:16" x14ac:dyDescent="0.3">
      <c r="H54" s="101">
        <v>44986</v>
      </c>
      <c r="I54" s="102">
        <v>486.00629999999995</v>
      </c>
      <c r="J54" s="103">
        <f t="shared" si="3"/>
        <v>885.25892354575785</v>
      </c>
      <c r="K54" s="111">
        <f>Table6[[#This Row],[Adj Close]]-J54</f>
        <v>-399.2526235457579</v>
      </c>
      <c r="L54" s="111">
        <f t="shared" si="1"/>
        <v>399.2526235457579</v>
      </c>
      <c r="M54" s="114">
        <f t="shared" si="2"/>
        <v>159402.65740817066</v>
      </c>
      <c r="N54" s="113">
        <f>L54/Table6[[#This Row],[Adj Close]]</f>
        <v>0.82149680682278792</v>
      </c>
      <c r="P54" s="5"/>
    </row>
    <row r="55" spans="8:16" x14ac:dyDescent="0.3">
      <c r="H55" s="101">
        <v>45017</v>
      </c>
      <c r="I55" s="102">
        <v>403.38200000000006</v>
      </c>
      <c r="J55" s="103">
        <f t="shared" si="3"/>
        <v>845.33366119118216</v>
      </c>
      <c r="K55" s="111">
        <f>Table6[[#This Row],[Adj Close]]-J55</f>
        <v>-441.9516611911821</v>
      </c>
      <c r="L55" s="111">
        <f t="shared" si="1"/>
        <v>441.9516611911821</v>
      </c>
      <c r="M55" s="114">
        <f t="shared" si="2"/>
        <v>195321.27082964542</v>
      </c>
      <c r="N55" s="113">
        <f>L55/Table6[[#This Row],[Adj Close]]</f>
        <v>1.0956157220480389</v>
      </c>
      <c r="P55" s="5"/>
    </row>
    <row r="56" spans="8:16" x14ac:dyDescent="0.3">
      <c r="H56" s="101">
        <v>45047</v>
      </c>
      <c r="I56" s="102">
        <v>424.60529999999994</v>
      </c>
      <c r="J56" s="103">
        <f t="shared" si="3"/>
        <v>801.13849507206396</v>
      </c>
      <c r="K56" s="111">
        <f>Table6[[#This Row],[Adj Close]]-J56</f>
        <v>-376.53319507206402</v>
      </c>
      <c r="L56" s="111">
        <f t="shared" si="1"/>
        <v>376.53319507206402</v>
      </c>
      <c r="M56" s="114">
        <f t="shared" si="2"/>
        <v>141777.246991177</v>
      </c>
      <c r="N56" s="113">
        <f>L56/Table6[[#This Row],[Adj Close]]</f>
        <v>0.88678402052933414</v>
      </c>
      <c r="P56" s="5"/>
    </row>
    <row r="57" spans="8:16" x14ac:dyDescent="0.3">
      <c r="H57" s="101">
        <v>45078</v>
      </c>
      <c r="I57" s="102">
        <v>380.96000000000004</v>
      </c>
      <c r="J57" s="103">
        <f t="shared" si="3"/>
        <v>763.48517556485751</v>
      </c>
      <c r="K57" s="111">
        <f>Table6[[#This Row],[Adj Close]]-J57</f>
        <v>-382.52517556485748</v>
      </c>
      <c r="L57" s="111">
        <f t="shared" si="1"/>
        <v>382.52517556485748</v>
      </c>
      <c r="M57" s="114">
        <f t="shared" si="2"/>
        <v>146325.50994092503</v>
      </c>
      <c r="N57" s="113">
        <f>L57/Table6[[#This Row],[Adj Close]]</f>
        <v>1.0041085036876771</v>
      </c>
      <c r="P57" s="5"/>
    </row>
    <row r="58" spans="8:16" x14ac:dyDescent="0.3">
      <c r="H58" s="101">
        <v>45108</v>
      </c>
      <c r="I58" s="102">
        <v>372.46300000000002</v>
      </c>
      <c r="J58" s="103">
        <f t="shared" si="3"/>
        <v>725.2326580083718</v>
      </c>
      <c r="K58" s="111">
        <f>Table6[[#This Row],[Adj Close]]-J58</f>
        <v>-352.76965800837178</v>
      </c>
      <c r="L58" s="111">
        <f t="shared" si="1"/>
        <v>352.76965800837178</v>
      </c>
      <c r="M58" s="114">
        <f t="shared" si="2"/>
        <v>124446.43161134358</v>
      </c>
      <c r="N58" s="113">
        <f>L58/Table6[[#This Row],[Adj Close]]</f>
        <v>0.94712671596473141</v>
      </c>
      <c r="P58" s="5"/>
    </row>
    <row r="59" spans="8:16" x14ac:dyDescent="0.3">
      <c r="H59" s="101">
        <v>45139</v>
      </c>
      <c r="I59" s="102">
        <v>434.5324</v>
      </c>
      <c r="J59" s="103">
        <f t="shared" si="3"/>
        <v>689.95569220753464</v>
      </c>
      <c r="K59" s="111">
        <f>Table6[[#This Row],[Adj Close]]-J59</f>
        <v>-255.42329220753464</v>
      </c>
      <c r="L59" s="111">
        <f t="shared" si="1"/>
        <v>255.42329220753464</v>
      </c>
      <c r="M59" s="114">
        <f t="shared" si="2"/>
        <v>65241.058202135631</v>
      </c>
      <c r="N59" s="113">
        <f>L59/Table6[[#This Row],[Adj Close]]</f>
        <v>0.58781184603848791</v>
      </c>
      <c r="P59" s="5"/>
    </row>
    <row r="60" spans="8:16" x14ac:dyDescent="0.3">
      <c r="H60" s="101">
        <v>45170</v>
      </c>
      <c r="I60" s="102">
        <v>351.66189999999995</v>
      </c>
      <c r="J60" s="103">
        <f t="shared" si="3"/>
        <v>664.41336298678129</v>
      </c>
      <c r="K60" s="111">
        <f>Table6[[#This Row],[Adj Close]]-J60</f>
        <v>-312.75146298678135</v>
      </c>
      <c r="L60" s="111">
        <f t="shared" si="1"/>
        <v>312.75146298678135</v>
      </c>
      <c r="M60" s="114">
        <f t="shared" si="2"/>
        <v>97813.477600372062</v>
      </c>
      <c r="N60" s="113">
        <f>L60/Table6[[#This Row],[Adj Close]]</f>
        <v>0.88935270777636533</v>
      </c>
      <c r="P60" s="5"/>
    </row>
    <row r="61" spans="8:16" x14ac:dyDescent="0.3">
      <c r="H61" s="101">
        <v>45200</v>
      </c>
      <c r="I61" s="102">
        <v>362.59519999999998</v>
      </c>
      <c r="J61" s="103">
        <f t="shared" si="3"/>
        <v>633.13821668810317</v>
      </c>
      <c r="K61" s="111">
        <f>Table6[[#This Row],[Adj Close]]-J61</f>
        <v>-270.54301668810319</v>
      </c>
      <c r="L61" s="111">
        <f t="shared" si="1"/>
        <v>270.54301668810319</v>
      </c>
      <c r="M61" s="114">
        <f t="shared" si="2"/>
        <v>73193.523878699285</v>
      </c>
      <c r="N61" s="113">
        <f>L61/Table6[[#This Row],[Adj Close]]</f>
        <v>0.74612961420367174</v>
      </c>
      <c r="P61" s="5"/>
    </row>
    <row r="62" spans="8:16" x14ac:dyDescent="0.3">
      <c r="H62" s="101">
        <v>45231</v>
      </c>
      <c r="I62" s="102">
        <v>329.70859999999999</v>
      </c>
      <c r="J62" s="103">
        <f t="shared" si="3"/>
        <v>606.08391501929282</v>
      </c>
      <c r="K62" s="111">
        <f>Table6[[#This Row],[Adj Close]]-J62</f>
        <v>-276.37531501929283</v>
      </c>
      <c r="L62" s="111">
        <f t="shared" si="1"/>
        <v>276.37531501929283</v>
      </c>
      <c r="M62" s="114">
        <f t="shared" si="2"/>
        <v>76383.31475201335</v>
      </c>
      <c r="N62" s="113">
        <f>L62/Table6[[#This Row],[Adj Close]]</f>
        <v>0.83824114693791074</v>
      </c>
      <c r="P62" s="5"/>
    </row>
    <row r="63" spans="8:16" x14ac:dyDescent="0.3">
      <c r="H63" s="101">
        <v>45261</v>
      </c>
      <c r="I63" s="102">
        <v>365.98750000000001</v>
      </c>
      <c r="J63" s="103">
        <f t="shared" si="3"/>
        <v>578.44638351736353</v>
      </c>
      <c r="K63" s="111">
        <f>Table6[[#This Row],[Adj Close]]-J63</f>
        <v>-212.45888351736352</v>
      </c>
      <c r="L63" s="111">
        <f t="shared" si="1"/>
        <v>212.45888351736352</v>
      </c>
      <c r="M63" s="114">
        <f t="shared" si="2"/>
        <v>45138.77718544464</v>
      </c>
      <c r="N63" s="113">
        <f>L63/Table6[[#This Row],[Adj Close]]</f>
        <v>0.58050857889234886</v>
      </c>
      <c r="P63" s="5"/>
    </row>
    <row r="64" spans="8:16" x14ac:dyDescent="0.3">
      <c r="H64" s="101">
        <v>45292</v>
      </c>
      <c r="I64" s="102">
        <v>346.22589999999997</v>
      </c>
      <c r="J64" s="103">
        <f t="shared" si="3"/>
        <v>557.20049516562722</v>
      </c>
      <c r="K64" s="111">
        <f>Table6[[#This Row],[Adj Close]]-J64</f>
        <v>-210.97459516562725</v>
      </c>
      <c r="L64" s="111">
        <f t="shared" si="1"/>
        <v>210.97459516562725</v>
      </c>
      <c r="M64" s="114">
        <f t="shared" si="2"/>
        <v>44510.279805300306</v>
      </c>
      <c r="N64" s="113">
        <f>L64/Table6[[#This Row],[Adj Close]]</f>
        <v>0.60935532311599816</v>
      </c>
      <c r="P64" s="5"/>
    </row>
    <row r="65" spans="8:16" x14ac:dyDescent="0.3">
      <c r="H65" s="101">
        <v>45323</v>
      </c>
      <c r="I65" s="102">
        <v>320.2321</v>
      </c>
      <c r="J65" s="103">
        <f t="shared" si="3"/>
        <v>536.10303564906451</v>
      </c>
      <c r="K65" s="111">
        <f>Table6[[#This Row],[Adj Close]]-J65</f>
        <v>-215.87093564906451</v>
      </c>
      <c r="L65" s="111">
        <f t="shared" si="1"/>
        <v>215.87093564906451</v>
      </c>
      <c r="M65" s="114">
        <f t="shared" si="2"/>
        <v>46600.260858002548</v>
      </c>
      <c r="N65" s="113">
        <f>L65/Table6[[#This Row],[Adj Close]]</f>
        <v>0.6741077351366852</v>
      </c>
      <c r="P65" s="5"/>
    </row>
    <row r="66" spans="8:16" x14ac:dyDescent="0.3">
      <c r="H66" s="101">
        <v>45352</v>
      </c>
      <c r="I66" s="102">
        <v>299.36619999999999</v>
      </c>
      <c r="J66" s="103">
        <f t="shared" si="3"/>
        <v>514.51594208415804</v>
      </c>
      <c r="K66" s="111">
        <f>Table6[[#This Row],[Adj Close]]-J66</f>
        <v>-215.14974208415805</v>
      </c>
      <c r="L66" s="111">
        <f t="shared" si="1"/>
        <v>215.14974208415805</v>
      </c>
      <c r="M66" s="114">
        <f t="shared" si="2"/>
        <v>46289.41151887973</v>
      </c>
      <c r="N66" s="113">
        <f>L66/Table6[[#This Row],[Adj Close]]</f>
        <v>0.71868414698839767</v>
      </c>
      <c r="P66" s="5"/>
    </row>
    <row r="67" spans="8:16" x14ac:dyDescent="0.3">
      <c r="H67" s="101">
        <v>45383</v>
      </c>
      <c r="I67" s="102">
        <v>285.71379999999999</v>
      </c>
      <c r="J67" s="103">
        <f t="shared" si="3"/>
        <v>493.00096787574228</v>
      </c>
      <c r="K67" s="111">
        <f>Table6[[#This Row],[Adj Close]]-J67</f>
        <v>-207.28716787574228</v>
      </c>
      <c r="L67" s="111">
        <f t="shared" si="1"/>
        <v>207.28716787574228</v>
      </c>
      <c r="M67" s="114">
        <f t="shared" si="2"/>
        <v>42967.969965946162</v>
      </c>
      <c r="N67" s="113">
        <f>L67/Table6[[#This Row],[Adj Close]]</f>
        <v>0.72550632092584355</v>
      </c>
      <c r="P67" s="5"/>
    </row>
    <row r="68" spans="8:16" x14ac:dyDescent="0.3">
      <c r="H68" s="101">
        <v>45413</v>
      </c>
      <c r="I68" s="102">
        <v>272.99460000000005</v>
      </c>
      <c r="J68" s="103">
        <f t="shared" si="3"/>
        <v>472.27225108816805</v>
      </c>
      <c r="K68" s="111">
        <f>Table6[[#This Row],[Adj Close]]-J68</f>
        <v>-199.277651088168</v>
      </c>
      <c r="L68" s="111">
        <f t="shared" si="1"/>
        <v>199.277651088168</v>
      </c>
      <c r="M68" s="114">
        <f t="shared" si="2"/>
        <v>39711.582223217622</v>
      </c>
      <c r="N68" s="113">
        <f>L68/Table6[[#This Row],[Adj Close]]</f>
        <v>0.72996920484202976</v>
      </c>
      <c r="P68" s="5"/>
    </row>
    <row r="69" spans="8:16" x14ac:dyDescent="0.3">
      <c r="H69" s="101">
        <v>45444</v>
      </c>
      <c r="I69" s="102">
        <v>259.5369</v>
      </c>
      <c r="J69" s="103">
        <f t="shared" ref="J69:J74" si="4">alpha*I68+(1-alpha)*J68</f>
        <v>452.34448597935125</v>
      </c>
      <c r="K69" s="111">
        <f>Table6[[#This Row],[Adj Close]]-J69</f>
        <v>-192.80758597935124</v>
      </c>
      <c r="L69" s="111">
        <f t="shared" ref="L69:L73" si="5">ABS(K69)</f>
        <v>192.80758597935124</v>
      </c>
      <c r="M69" s="114">
        <f t="shared" ref="M69:M73" si="6">K69^2</f>
        <v>37174.765211184924</v>
      </c>
      <c r="N69" s="113">
        <f>L69/Table6[[#This Row],[Adj Close]]</f>
        <v>0.74289084126130522</v>
      </c>
      <c r="P69" s="5"/>
    </row>
    <row r="70" spans="8:16" x14ac:dyDescent="0.3">
      <c r="H70" s="101">
        <v>45474</v>
      </c>
      <c r="I70" s="102">
        <v>323.2663</v>
      </c>
      <c r="J70" s="103">
        <f t="shared" si="4"/>
        <v>433.06372738141613</v>
      </c>
      <c r="K70" s="111">
        <f>Table6[[#This Row],[Adj Close]]-J70</f>
        <v>-109.79742738141613</v>
      </c>
      <c r="L70" s="111">
        <f t="shared" si="5"/>
        <v>109.79742738141613</v>
      </c>
      <c r="M70" s="114">
        <f t="shared" si="6"/>
        <v>12055.475059577348</v>
      </c>
      <c r="N70" s="113">
        <f>L70/Table6[[#This Row],[Adj Close]]</f>
        <v>0.33965008842992955</v>
      </c>
      <c r="P70" s="5"/>
    </row>
    <row r="71" spans="8:16" x14ac:dyDescent="0.3">
      <c r="H71" s="101">
        <v>45505</v>
      </c>
      <c r="I71" s="102">
        <v>376.21410000000003</v>
      </c>
      <c r="J71" s="103">
        <f t="shared" si="4"/>
        <v>422.08398464327456</v>
      </c>
      <c r="K71" s="111">
        <f>Table6[[#This Row],[Adj Close]]-J71</f>
        <v>-45.869884643274531</v>
      </c>
      <c r="L71" s="111">
        <f t="shared" si="5"/>
        <v>45.869884643274531</v>
      </c>
      <c r="M71" s="114">
        <f t="shared" si="6"/>
        <v>2104.0463171873125</v>
      </c>
      <c r="N71" s="113">
        <f>L71/Table6[[#This Row],[Adj Close]]</f>
        <v>0.12192494816987064</v>
      </c>
      <c r="P71" s="5"/>
    </row>
    <row r="72" spans="8:16" x14ac:dyDescent="0.3">
      <c r="H72" s="101">
        <v>45536</v>
      </c>
      <c r="I72" s="102">
        <v>367.8596</v>
      </c>
      <c r="J72" s="103">
        <f t="shared" si="4"/>
        <v>417.49699617894714</v>
      </c>
      <c r="K72" s="111">
        <f>Table6[[#This Row],[Adj Close]]-J72</f>
        <v>-49.637396178947142</v>
      </c>
      <c r="L72" s="111">
        <f t="shared" si="5"/>
        <v>49.637396178947142</v>
      </c>
      <c r="M72" s="114">
        <f t="shared" si="6"/>
        <v>2463.8710994257563</v>
      </c>
      <c r="N72" s="113">
        <f>L72/Table6[[#This Row],[Adj Close]]</f>
        <v>0.13493570965375687</v>
      </c>
      <c r="P72" s="5"/>
    </row>
    <row r="73" spans="8:16" x14ac:dyDescent="0.3">
      <c r="H73" s="101">
        <v>45566</v>
      </c>
      <c r="I73" s="102">
        <v>446.44</v>
      </c>
      <c r="J73" s="103">
        <f t="shared" si="4"/>
        <v>412.53325656105244</v>
      </c>
      <c r="K73" s="111">
        <f>Table6[[#This Row],[Adj Close]]-J73</f>
        <v>33.906743438947558</v>
      </c>
      <c r="L73" s="111">
        <f t="shared" si="5"/>
        <v>33.906743438947558</v>
      </c>
      <c r="M73" s="114">
        <f t="shared" si="6"/>
        <v>1149.6672506346133</v>
      </c>
      <c r="N73" s="113">
        <f>L73/Table6[[#This Row],[Adj Close]]</f>
        <v>7.5949161004720808E-2</v>
      </c>
      <c r="P73" s="5"/>
    </row>
    <row r="74" spans="8:16" ht="16.2" thickBot="1" x14ac:dyDescent="0.35">
      <c r="H74" s="108">
        <v>45597</v>
      </c>
      <c r="I74" s="109"/>
      <c r="J74" s="109">
        <f t="shared" si="4"/>
        <v>415.92393090494721</v>
      </c>
      <c r="K74" s="110"/>
      <c r="L74" s="110"/>
      <c r="M74" s="110"/>
      <c r="N74" s="110"/>
      <c r="P74" s="5"/>
    </row>
    <row r="75" spans="8:16" ht="16.2" thickTop="1" x14ac:dyDescent="0.3"/>
  </sheetData>
  <mergeCells count="20">
    <mergeCell ref="A15:D15"/>
    <mergeCell ref="A3:C3"/>
    <mergeCell ref="A1:F1"/>
    <mergeCell ref="A4:B4"/>
    <mergeCell ref="A6:D6"/>
    <mergeCell ref="A7:C7"/>
    <mergeCell ref="A8:C8"/>
    <mergeCell ref="A9:C9"/>
    <mergeCell ref="A10:C10"/>
    <mergeCell ref="A12:C12"/>
    <mergeCell ref="A13:B13"/>
    <mergeCell ref="A14:D14"/>
    <mergeCell ref="A22:C22"/>
    <mergeCell ref="A23:C23"/>
    <mergeCell ref="A16:C16"/>
    <mergeCell ref="A17:C17"/>
    <mergeCell ref="A18:C18"/>
    <mergeCell ref="A19:C19"/>
    <mergeCell ref="A20:C20"/>
    <mergeCell ref="A21:C21"/>
  </mergeCells>
  <pageMargins left="0.7" right="0.7" top="0.75" bottom="0.75" header="0.3" footer="0.3"/>
  <drawing r:id="rId1"/>
  <legacy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EF89B-3D73-4772-9D61-BAA7D8496205}">
  <dimension ref="A1:L85"/>
  <sheetViews>
    <sheetView zoomScale="85" zoomScaleNormal="85" workbookViewId="0">
      <selection activeCell="AC25" sqref="AC25"/>
    </sheetView>
  </sheetViews>
  <sheetFormatPr defaultRowHeight="15.6" x14ac:dyDescent="0.3"/>
  <cols>
    <col min="1" max="1" width="24.8984375" bestFit="1" customWidth="1"/>
    <col min="2" max="2" width="17.5" customWidth="1"/>
    <col min="4" max="4" width="10.59765625" customWidth="1"/>
    <col min="5" max="5" width="13.19921875" bestFit="1" customWidth="1"/>
    <col min="6" max="6" width="11.8984375" bestFit="1" customWidth="1"/>
    <col min="7" max="7" width="10" bestFit="1" customWidth="1"/>
    <col min="8" max="8" width="17.8984375" bestFit="1" customWidth="1"/>
    <col min="9" max="9" width="12.59765625" bestFit="1" customWidth="1"/>
    <col min="10" max="10" width="13.296875" bestFit="1" customWidth="1"/>
    <col min="11" max="11" width="12.19921875" bestFit="1" customWidth="1"/>
    <col min="12" max="12" width="16.59765625" bestFit="1" customWidth="1"/>
  </cols>
  <sheetData>
    <row r="1" spans="1:12" x14ac:dyDescent="0.3">
      <c r="A1" s="240" t="s">
        <v>136</v>
      </c>
      <c r="B1" s="240"/>
    </row>
    <row r="2" spans="1:12" x14ac:dyDescent="0.3">
      <c r="A2" s="20"/>
      <c r="B2" s="20"/>
    </row>
    <row r="3" spans="1:12" x14ac:dyDescent="0.3">
      <c r="A3" s="240" t="s">
        <v>58</v>
      </c>
      <c r="B3" s="240"/>
      <c r="D3" s="7" t="s">
        <v>0</v>
      </c>
      <c r="E3" s="7" t="s">
        <v>1</v>
      </c>
      <c r="F3" s="7" t="s">
        <v>67</v>
      </c>
      <c r="G3" s="7" t="s">
        <v>68</v>
      </c>
      <c r="H3" s="7" t="s">
        <v>69</v>
      </c>
      <c r="I3" s="7" t="s">
        <v>65</v>
      </c>
      <c r="J3" s="7" t="s">
        <v>66</v>
      </c>
      <c r="K3" s="7" t="s">
        <v>28</v>
      </c>
      <c r="L3" s="7" t="s">
        <v>30</v>
      </c>
    </row>
    <row r="4" spans="1:12" x14ac:dyDescent="0.3">
      <c r="A4" s="9" t="s">
        <v>59</v>
      </c>
      <c r="B4" s="21">
        <v>0.2</v>
      </c>
      <c r="D4" s="120">
        <v>43466</v>
      </c>
      <c r="E4" s="104">
        <v>1260.7147999999997</v>
      </c>
      <c r="F4" s="111">
        <f>E4</f>
        <v>1260.7147999999997</v>
      </c>
      <c r="G4" s="105"/>
      <c r="H4" s="105"/>
      <c r="I4" s="105"/>
      <c r="J4" s="105"/>
      <c r="K4" s="105"/>
      <c r="L4" s="105"/>
    </row>
    <row r="5" spans="1:12" x14ac:dyDescent="0.3">
      <c r="A5" s="9" t="s">
        <v>70</v>
      </c>
      <c r="B5" s="21">
        <v>0.1</v>
      </c>
      <c r="D5" s="120">
        <v>43497</v>
      </c>
      <c r="E5" s="104">
        <v>1276.7799</v>
      </c>
      <c r="F5" s="111">
        <f t="shared" ref="F5:F68" si="0">alpha*(E5)+(1-alpha)*(E4+G4)</f>
        <v>1263.9278199999999</v>
      </c>
      <c r="G5" s="111">
        <f t="shared" ref="G5:G68" si="1">beta*(F5-F4)+(1-beta)*G4</f>
        <v>0.32130200000001424</v>
      </c>
      <c r="H5" s="104">
        <f t="shared" ref="H5:H67" si="2">F4+G4</f>
        <v>1260.7147999999997</v>
      </c>
      <c r="I5" s="111">
        <f t="shared" ref="I5:I67" si="3">E5-H5</f>
        <v>16.065100000000257</v>
      </c>
      <c r="J5" s="111">
        <f t="shared" ref="J5:J67" si="4">ABS(I5)</f>
        <v>16.065100000000257</v>
      </c>
      <c r="K5" s="111">
        <f t="shared" ref="K5:K67" si="5">I5^2</f>
        <v>258.08743801000827</v>
      </c>
      <c r="L5" s="113">
        <f t="shared" ref="L5:L67" si="6">J5/E5</f>
        <v>1.2582513242885682E-2</v>
      </c>
    </row>
    <row r="6" spans="1:12" x14ac:dyDescent="0.3">
      <c r="A6" s="20"/>
      <c r="B6" s="20"/>
      <c r="D6" s="120">
        <v>43525</v>
      </c>
      <c r="E6" s="104">
        <v>1403.7115000000001</v>
      </c>
      <c r="F6" s="111">
        <f t="shared" si="0"/>
        <v>1302.4232616000002</v>
      </c>
      <c r="G6" s="111">
        <f t="shared" si="1"/>
        <v>4.1387159600000407</v>
      </c>
      <c r="H6" s="104">
        <f t="shared" si="2"/>
        <v>1264.2491219999999</v>
      </c>
      <c r="I6" s="111">
        <f t="shared" si="3"/>
        <v>139.46237800000017</v>
      </c>
      <c r="J6" s="111">
        <f t="shared" si="4"/>
        <v>139.46237800000017</v>
      </c>
      <c r="K6" s="111">
        <f t="shared" si="5"/>
        <v>19449.754877414933</v>
      </c>
      <c r="L6" s="113">
        <f t="shared" si="6"/>
        <v>9.9352593463827979E-2</v>
      </c>
    </row>
    <row r="7" spans="1:12" x14ac:dyDescent="0.3">
      <c r="A7" s="240" t="s">
        <v>17</v>
      </c>
      <c r="B7" s="240"/>
      <c r="D7" s="120">
        <v>43556</v>
      </c>
      <c r="E7" s="104">
        <v>1508.3065000000001</v>
      </c>
      <c r="F7" s="111">
        <f t="shared" si="0"/>
        <v>1427.9414727680003</v>
      </c>
      <c r="G7" s="111">
        <f t="shared" si="1"/>
        <v>16.276665480800048</v>
      </c>
      <c r="H7" s="104">
        <f t="shared" si="2"/>
        <v>1306.5619775600003</v>
      </c>
      <c r="I7" s="111">
        <f t="shared" si="3"/>
        <v>201.74452243999986</v>
      </c>
      <c r="J7" s="111">
        <f t="shared" si="4"/>
        <v>201.74452243999986</v>
      </c>
      <c r="K7" s="111">
        <f t="shared" si="5"/>
        <v>40700.852334543604</v>
      </c>
      <c r="L7" s="113">
        <f t="shared" si="6"/>
        <v>0.13375565406633191</v>
      </c>
    </row>
    <row r="8" spans="1:12" x14ac:dyDescent="0.3">
      <c r="A8" s="18" t="s">
        <v>53</v>
      </c>
      <c r="B8" s="125">
        <f>AVERAGE(I5:I73)</f>
        <v>0.3301243164215365</v>
      </c>
      <c r="D8" s="120">
        <v>43586</v>
      </c>
      <c r="E8" s="104">
        <v>1570.9694</v>
      </c>
      <c r="F8" s="111">
        <f t="shared" si="0"/>
        <v>1533.8604123846403</v>
      </c>
      <c r="G8" s="111">
        <f t="shared" si="1"/>
        <v>25.24089289438405</v>
      </c>
      <c r="H8" s="104">
        <f t="shared" si="2"/>
        <v>1444.2181382488004</v>
      </c>
      <c r="I8" s="111">
        <f t="shared" si="3"/>
        <v>126.75126175119954</v>
      </c>
      <c r="J8" s="111">
        <f t="shared" si="4"/>
        <v>126.75126175119954</v>
      </c>
      <c r="K8" s="111">
        <f t="shared" si="5"/>
        <v>16065.882355521098</v>
      </c>
      <c r="L8" s="113">
        <f t="shared" si="6"/>
        <v>8.0683469551475373E-2</v>
      </c>
    </row>
    <row r="9" spans="1:12" x14ac:dyDescent="0.3">
      <c r="A9" s="18" t="s">
        <v>54</v>
      </c>
      <c r="B9" s="125">
        <f>AVERAGE(J5:J73)</f>
        <v>108.32873195845269</v>
      </c>
      <c r="D9" s="120">
        <v>43617</v>
      </c>
      <c r="E9" s="104">
        <v>1443.6772000000001</v>
      </c>
      <c r="F9" s="111">
        <f t="shared" si="0"/>
        <v>1565.7036743155072</v>
      </c>
      <c r="G9" s="111">
        <f t="shared" si="1"/>
        <v>25.901129798032336</v>
      </c>
      <c r="H9" s="104">
        <f t="shared" si="2"/>
        <v>1559.1013052790245</v>
      </c>
      <c r="I9" s="111">
        <f t="shared" si="3"/>
        <v>-115.42410527902439</v>
      </c>
      <c r="J9" s="111">
        <f t="shared" si="4"/>
        <v>115.42410527902439</v>
      </c>
      <c r="K9" s="111">
        <f t="shared" si="5"/>
        <v>13322.724079463305</v>
      </c>
      <c r="L9" s="113">
        <f t="shared" si="6"/>
        <v>7.9951463719884458E-2</v>
      </c>
    </row>
    <row r="10" spans="1:12" x14ac:dyDescent="0.3">
      <c r="A10" s="18" t="s">
        <v>55</v>
      </c>
      <c r="B10" s="125">
        <f>SQRT(AVERAGE(K5:K73))</f>
        <v>149.00318955037594</v>
      </c>
      <c r="D10" s="120">
        <v>43647</v>
      </c>
      <c r="E10" s="104">
        <v>1618.3575999999998</v>
      </c>
      <c r="F10" s="111">
        <f t="shared" si="0"/>
        <v>1499.3341838384258</v>
      </c>
      <c r="G10" s="111">
        <f t="shared" si="1"/>
        <v>16.674067770520963</v>
      </c>
      <c r="H10" s="104">
        <f t="shared" si="2"/>
        <v>1591.6048041135396</v>
      </c>
      <c r="I10" s="111">
        <f t="shared" si="3"/>
        <v>26.752795886460262</v>
      </c>
      <c r="J10" s="111">
        <f t="shared" si="4"/>
        <v>26.752795886460262</v>
      </c>
      <c r="K10" s="111">
        <f t="shared" si="5"/>
        <v>715.71208774260515</v>
      </c>
      <c r="L10" s="113">
        <f t="shared" si="6"/>
        <v>1.6530830940244767E-2</v>
      </c>
    </row>
    <row r="11" spans="1:12" x14ac:dyDescent="0.3">
      <c r="A11" s="18" t="s">
        <v>56</v>
      </c>
      <c r="B11" s="24">
        <f>AVERAGE(L5:L73)</f>
        <v>0.11479719041051842</v>
      </c>
      <c r="D11" s="120">
        <v>43678</v>
      </c>
      <c r="E11" s="104">
        <v>1492.1681999999998</v>
      </c>
      <c r="F11" s="111">
        <f t="shared" si="0"/>
        <v>1606.4589742164167</v>
      </c>
      <c r="G11" s="111">
        <f t="shared" si="1"/>
        <v>25.719140031267955</v>
      </c>
      <c r="H11" s="104">
        <f t="shared" si="2"/>
        <v>1516.0082516089467</v>
      </c>
      <c r="I11" s="111">
        <f t="shared" si="3"/>
        <v>-23.840051608946851</v>
      </c>
      <c r="J11" s="111">
        <f t="shared" si="4"/>
        <v>23.840051608946851</v>
      </c>
      <c r="K11" s="111">
        <f t="shared" si="5"/>
        <v>568.34806071724938</v>
      </c>
      <c r="L11" s="113">
        <f t="shared" si="6"/>
        <v>1.5976785732966868E-2</v>
      </c>
    </row>
    <row r="12" spans="1:12" x14ac:dyDescent="0.3">
      <c r="A12" s="20"/>
      <c r="B12" s="20"/>
      <c r="D12" s="120">
        <v>43709</v>
      </c>
      <c r="E12" s="104">
        <v>1472.0266999999999</v>
      </c>
      <c r="F12" s="111">
        <f t="shared" si="0"/>
        <v>1508.7152120250144</v>
      </c>
      <c r="G12" s="111">
        <f t="shared" si="1"/>
        <v>13.372849809000927</v>
      </c>
      <c r="H12" s="104">
        <f t="shared" si="2"/>
        <v>1632.1781142476846</v>
      </c>
      <c r="I12" s="111">
        <f t="shared" si="3"/>
        <v>-160.15141424768467</v>
      </c>
      <c r="J12" s="111">
        <f t="shared" si="4"/>
        <v>160.15141424768467</v>
      </c>
      <c r="K12" s="111">
        <f t="shared" si="5"/>
        <v>25648.475485533498</v>
      </c>
      <c r="L12" s="113">
        <f t="shared" si="6"/>
        <v>0.10879654169838406</v>
      </c>
    </row>
    <row r="13" spans="1:12" x14ac:dyDescent="0.3">
      <c r="A13" s="240" t="s">
        <v>71</v>
      </c>
      <c r="B13" s="240"/>
      <c r="D13" s="120">
        <v>43739</v>
      </c>
      <c r="E13" s="104">
        <v>1711.6829999999998</v>
      </c>
      <c r="F13" s="111">
        <f t="shared" si="0"/>
        <v>1530.6562398472006</v>
      </c>
      <c r="G13" s="111">
        <f t="shared" si="1"/>
        <v>14.22966761031946</v>
      </c>
      <c r="H13" s="104">
        <f t="shared" si="2"/>
        <v>1522.0880618340152</v>
      </c>
      <c r="I13" s="111">
        <f t="shared" si="3"/>
        <v>189.59493816598456</v>
      </c>
      <c r="J13" s="111">
        <f t="shared" si="4"/>
        <v>189.59493816598456</v>
      </c>
      <c r="K13" s="111">
        <f t="shared" si="5"/>
        <v>35946.24057816351</v>
      </c>
      <c r="L13" s="113">
        <f t="shared" si="6"/>
        <v>0.11076521655352339</v>
      </c>
    </row>
    <row r="14" spans="1:12" x14ac:dyDescent="0.3">
      <c r="A14" s="9" t="s">
        <v>48</v>
      </c>
      <c r="B14" s="35">
        <v>-19.813400720762523</v>
      </c>
      <c r="D14" s="120">
        <v>43770</v>
      </c>
      <c r="E14" s="104">
        <v>1451.1956</v>
      </c>
      <c r="F14" s="111">
        <f t="shared" si="0"/>
        <v>1670.9692540882554</v>
      </c>
      <c r="G14" s="111">
        <f t="shared" si="1"/>
        <v>26.838002273392995</v>
      </c>
      <c r="H14" s="104">
        <f t="shared" si="2"/>
        <v>1544.88590745752</v>
      </c>
      <c r="I14" s="111">
        <f t="shared" si="3"/>
        <v>-93.690307457520021</v>
      </c>
      <c r="J14" s="111">
        <f t="shared" si="4"/>
        <v>93.690307457520021</v>
      </c>
      <c r="K14" s="111">
        <f t="shared" si="5"/>
        <v>8777.8737114846317</v>
      </c>
      <c r="L14" s="113">
        <f t="shared" si="6"/>
        <v>6.4560771447708373E-2</v>
      </c>
    </row>
    <row r="15" spans="1:12" x14ac:dyDescent="0.3">
      <c r="A15" s="34" t="s">
        <v>137</v>
      </c>
      <c r="B15" s="37">
        <v>9.9999999999999881E-3</v>
      </c>
      <c r="D15" s="120">
        <v>43800</v>
      </c>
      <c r="E15" s="104">
        <v>1669.3827000000001</v>
      </c>
      <c r="F15" s="111">
        <f t="shared" si="0"/>
        <v>1516.3034218187145</v>
      </c>
      <c r="G15" s="111">
        <f t="shared" si="1"/>
        <v>8.6876188190996029</v>
      </c>
      <c r="H15" s="104">
        <f t="shared" si="2"/>
        <v>1697.8072563616483</v>
      </c>
      <c r="I15" s="111">
        <f t="shared" si="3"/>
        <v>-28.424556361648229</v>
      </c>
      <c r="J15" s="111">
        <f t="shared" si="4"/>
        <v>28.424556361648229</v>
      </c>
      <c r="K15" s="111">
        <f t="shared" si="5"/>
        <v>807.95540435651674</v>
      </c>
      <c r="L15" s="113">
        <f t="shared" si="6"/>
        <v>1.7026986299575421E-2</v>
      </c>
    </row>
    <row r="16" spans="1:12" x14ac:dyDescent="0.3">
      <c r="A16" s="36" t="s">
        <v>80</v>
      </c>
      <c r="B16" s="12">
        <v>9.9999999999999985E-3</v>
      </c>
      <c r="D16" s="120">
        <v>43831</v>
      </c>
      <c r="E16" s="104">
        <v>1640.6092999999998</v>
      </c>
      <c r="F16" s="111">
        <f t="shared" si="0"/>
        <v>1670.5781150552798</v>
      </c>
      <c r="G16" s="111">
        <f t="shared" si="1"/>
        <v>23.246326260846175</v>
      </c>
      <c r="H16" s="104">
        <f t="shared" si="2"/>
        <v>1524.991040637814</v>
      </c>
      <c r="I16" s="111">
        <f t="shared" si="3"/>
        <v>115.61825936218588</v>
      </c>
      <c r="J16" s="111">
        <f t="shared" si="4"/>
        <v>115.61825936218588</v>
      </c>
      <c r="K16" s="111">
        <f t="shared" si="5"/>
        <v>13367.581897941684</v>
      </c>
      <c r="L16" s="113">
        <f t="shared" si="6"/>
        <v>7.0472756287670621E-2</v>
      </c>
    </row>
    <row r="17" spans="1:12" x14ac:dyDescent="0.3">
      <c r="A17" s="9" t="s">
        <v>49</v>
      </c>
      <c r="B17" s="35">
        <v>89.558456473289098</v>
      </c>
      <c r="D17" s="120">
        <v>43862</v>
      </c>
      <c r="E17" s="104">
        <v>1311.4778000000001</v>
      </c>
      <c r="F17" s="111">
        <f t="shared" si="0"/>
        <v>1593.3800610086769</v>
      </c>
      <c r="G17" s="111">
        <f t="shared" si="1"/>
        <v>13.201888230101265</v>
      </c>
      <c r="H17" s="104">
        <f t="shared" si="2"/>
        <v>1693.824441316126</v>
      </c>
      <c r="I17" s="111">
        <f t="shared" si="3"/>
        <v>-382.3466413161259</v>
      </c>
      <c r="J17" s="111">
        <f t="shared" si="4"/>
        <v>382.3466413161259</v>
      </c>
      <c r="K17" s="111">
        <f t="shared" si="5"/>
        <v>146188.95412572223</v>
      </c>
      <c r="L17" s="113">
        <f t="shared" si="6"/>
        <v>0.29153878267411454</v>
      </c>
    </row>
    <row r="18" spans="1:12" x14ac:dyDescent="0.3">
      <c r="A18" s="34" t="s">
        <v>137</v>
      </c>
      <c r="B18" s="37">
        <v>0.84901942567621203</v>
      </c>
      <c r="D18" s="120">
        <v>43891</v>
      </c>
      <c r="E18" s="104">
        <v>1139.6312</v>
      </c>
      <c r="F18" s="111">
        <f t="shared" si="0"/>
        <v>1287.6699905840812</v>
      </c>
      <c r="G18" s="111">
        <f t="shared" si="1"/>
        <v>-18.689307635368429</v>
      </c>
      <c r="H18" s="104">
        <f t="shared" si="2"/>
        <v>1606.5819492387782</v>
      </c>
      <c r="I18" s="111">
        <f t="shared" si="3"/>
        <v>-466.95074923877814</v>
      </c>
      <c r="J18" s="111">
        <f t="shared" si="4"/>
        <v>466.95074923877814</v>
      </c>
      <c r="K18" s="111">
        <f t="shared" si="5"/>
        <v>218043.00221465627</v>
      </c>
      <c r="L18" s="113">
        <f t="shared" si="6"/>
        <v>0.40973847437555072</v>
      </c>
    </row>
    <row r="19" spans="1:12" x14ac:dyDescent="0.3">
      <c r="A19" s="36" t="s">
        <v>80</v>
      </c>
      <c r="B19" s="12">
        <v>1.6558471706191121E-2</v>
      </c>
      <c r="D19" s="120">
        <v>43922</v>
      </c>
      <c r="E19" s="104">
        <v>994.60809999999992</v>
      </c>
      <c r="F19" s="111">
        <f t="shared" si="0"/>
        <v>1095.6751338917054</v>
      </c>
      <c r="G19" s="111">
        <f t="shared" si="1"/>
        <v>-36.019862541069173</v>
      </c>
      <c r="H19" s="104">
        <f t="shared" si="2"/>
        <v>1268.9806829487129</v>
      </c>
      <c r="I19" s="111">
        <f t="shared" si="3"/>
        <v>-274.37258294871299</v>
      </c>
      <c r="J19" s="111">
        <f t="shared" si="4"/>
        <v>274.37258294871299</v>
      </c>
      <c r="K19" s="111">
        <f t="shared" si="5"/>
        <v>75280.314273948388</v>
      </c>
      <c r="L19" s="113">
        <f t="shared" si="6"/>
        <v>0.2758599924419608</v>
      </c>
    </row>
    <row r="20" spans="1:12" x14ac:dyDescent="0.3">
      <c r="A20" s="9" t="s">
        <v>50</v>
      </c>
      <c r="B20" s="35">
        <v>121.95545488455028</v>
      </c>
      <c r="D20" s="120">
        <v>43952</v>
      </c>
      <c r="E20" s="104">
        <v>960.18339999999989</v>
      </c>
      <c r="F20" s="111">
        <f t="shared" si="0"/>
        <v>958.90726996714466</v>
      </c>
      <c r="G20" s="111">
        <f t="shared" si="1"/>
        <v>-46.094662679418327</v>
      </c>
      <c r="H20" s="104">
        <f t="shared" si="2"/>
        <v>1059.6552713506362</v>
      </c>
      <c r="I20" s="111">
        <f t="shared" si="3"/>
        <v>-99.47187135063632</v>
      </c>
      <c r="J20" s="111">
        <f t="shared" si="4"/>
        <v>99.47187135063632</v>
      </c>
      <c r="K20" s="111">
        <f t="shared" si="5"/>
        <v>9894.6531899975434</v>
      </c>
      <c r="L20" s="113">
        <f t="shared" si="6"/>
        <v>0.10359674136278166</v>
      </c>
    </row>
    <row r="21" spans="1:12" x14ac:dyDescent="0.3">
      <c r="A21" s="34" t="s">
        <v>137</v>
      </c>
      <c r="B21" s="37">
        <v>0.83446656583340872</v>
      </c>
      <c r="D21" s="120">
        <v>43983</v>
      </c>
      <c r="E21" s="104">
        <v>1175.0842000000002</v>
      </c>
      <c r="F21" s="111">
        <f t="shared" si="0"/>
        <v>966.28782985646535</v>
      </c>
      <c r="G21" s="111">
        <f t="shared" si="1"/>
        <v>-40.747140422544426</v>
      </c>
      <c r="H21" s="104">
        <f t="shared" si="2"/>
        <v>912.81260728772634</v>
      </c>
      <c r="I21" s="111">
        <f t="shared" si="3"/>
        <v>262.2715927122739</v>
      </c>
      <c r="J21" s="111">
        <f t="shared" si="4"/>
        <v>262.2715927122739</v>
      </c>
      <c r="K21" s="111">
        <f t="shared" si="5"/>
        <v>68786.388343832878</v>
      </c>
      <c r="L21" s="113">
        <f t="shared" si="6"/>
        <v>0.22319387216020251</v>
      </c>
    </row>
    <row r="22" spans="1:12" x14ac:dyDescent="0.3">
      <c r="A22" s="36" t="s">
        <v>80</v>
      </c>
      <c r="B22" s="12">
        <v>1.0000000000000009E-2</v>
      </c>
      <c r="D22" s="120">
        <v>44013</v>
      </c>
      <c r="E22" s="104">
        <v>1141.7035000000001</v>
      </c>
      <c r="F22" s="111">
        <f t="shared" si="0"/>
        <v>1135.8103476619647</v>
      </c>
      <c r="G22" s="111">
        <f t="shared" si="1"/>
        <v>-19.720174599740051</v>
      </c>
      <c r="H22" s="104">
        <f t="shared" si="2"/>
        <v>925.54068943392087</v>
      </c>
      <c r="I22" s="111">
        <f t="shared" si="3"/>
        <v>216.1628105660792</v>
      </c>
      <c r="J22" s="111">
        <f t="shared" si="4"/>
        <v>216.1628105660792</v>
      </c>
      <c r="K22" s="111">
        <f t="shared" si="5"/>
        <v>46726.360671826646</v>
      </c>
      <c r="L22" s="113">
        <f t="shared" si="6"/>
        <v>0.18933357966063796</v>
      </c>
    </row>
    <row r="23" spans="1:12" x14ac:dyDescent="0.3">
      <c r="A23" s="9" t="s">
        <v>51</v>
      </c>
      <c r="B23" s="45">
        <v>9.4573266724856567E-2</v>
      </c>
      <c r="D23" s="120">
        <v>44044</v>
      </c>
      <c r="E23" s="104">
        <v>1137.7160999999999</v>
      </c>
      <c r="F23" s="111">
        <f t="shared" si="0"/>
        <v>1125.129880320208</v>
      </c>
      <c r="G23" s="111">
        <f t="shared" si="1"/>
        <v>-18.81620387394171</v>
      </c>
      <c r="H23" s="104">
        <f t="shared" si="2"/>
        <v>1116.0901730622247</v>
      </c>
      <c r="I23" s="111">
        <f t="shared" si="3"/>
        <v>21.625926937775148</v>
      </c>
      <c r="J23" s="111">
        <f t="shared" si="4"/>
        <v>21.625926937775148</v>
      </c>
      <c r="K23" s="111">
        <f t="shared" si="5"/>
        <v>467.68071591798878</v>
      </c>
      <c r="L23" s="113">
        <f t="shared" si="6"/>
        <v>1.90081927624784E-2</v>
      </c>
    </row>
    <row r="24" spans="1:12" x14ac:dyDescent="0.3">
      <c r="A24" s="34" t="s">
        <v>137</v>
      </c>
      <c r="B24" s="37">
        <v>0.85138301198116784</v>
      </c>
      <c r="D24" s="120">
        <v>44075</v>
      </c>
      <c r="E24" s="104">
        <v>1272.3529000000003</v>
      </c>
      <c r="F24" s="111">
        <f t="shared" si="0"/>
        <v>1149.5904969008466</v>
      </c>
      <c r="G24" s="111">
        <f t="shared" si="1"/>
        <v>-14.488521828483684</v>
      </c>
      <c r="H24" s="104">
        <f t="shared" si="2"/>
        <v>1106.3136764462663</v>
      </c>
      <c r="I24" s="111">
        <f t="shared" si="3"/>
        <v>166.03922355373402</v>
      </c>
      <c r="J24" s="111">
        <f t="shared" si="4"/>
        <v>166.03922355373402</v>
      </c>
      <c r="K24" s="111">
        <f t="shared" si="5"/>
        <v>27569.023758326861</v>
      </c>
      <c r="L24" s="113">
        <f t="shared" si="6"/>
        <v>0.13049777585584468</v>
      </c>
    </row>
    <row r="25" spans="1:12" x14ac:dyDescent="0.3">
      <c r="A25" s="36" t="s">
        <v>80</v>
      </c>
      <c r="B25" s="12">
        <v>0.11853551534836836</v>
      </c>
      <c r="D25" s="120">
        <v>44105</v>
      </c>
      <c r="E25" s="104">
        <v>1405.5572999999999</v>
      </c>
      <c r="F25" s="111">
        <f t="shared" si="0"/>
        <v>1287.4029625372134</v>
      </c>
      <c r="G25" s="111">
        <f t="shared" si="1"/>
        <v>0.7415769180013676</v>
      </c>
      <c r="H25" s="104">
        <f t="shared" si="2"/>
        <v>1135.1019750723628</v>
      </c>
      <c r="I25" s="111">
        <f t="shared" si="3"/>
        <v>270.45532492763709</v>
      </c>
      <c r="J25" s="111">
        <f t="shared" si="4"/>
        <v>270.45532492763709</v>
      </c>
      <c r="K25" s="111">
        <f t="shared" si="5"/>
        <v>73146.082781713762</v>
      </c>
      <c r="L25" s="113">
        <f t="shared" si="6"/>
        <v>0.19241856943693231</v>
      </c>
    </row>
    <row r="26" spans="1:12" x14ac:dyDescent="0.3">
      <c r="D26" s="120">
        <v>44136</v>
      </c>
      <c r="E26" s="104">
        <v>1375.9539</v>
      </c>
      <c r="F26" s="111">
        <f t="shared" si="0"/>
        <v>1400.2298815344011</v>
      </c>
      <c r="G26" s="111">
        <f t="shared" si="1"/>
        <v>11.950111125920001</v>
      </c>
      <c r="H26" s="104">
        <f t="shared" si="2"/>
        <v>1288.1445394552147</v>
      </c>
      <c r="I26" s="111">
        <f t="shared" si="3"/>
        <v>87.80936054478525</v>
      </c>
      <c r="J26" s="111">
        <f t="shared" si="4"/>
        <v>87.80936054478525</v>
      </c>
      <c r="K26" s="111">
        <f t="shared" si="5"/>
        <v>7710.4837992840885</v>
      </c>
      <c r="L26" s="113">
        <f t="shared" si="6"/>
        <v>6.3817080314089919E-2</v>
      </c>
    </row>
    <row r="27" spans="1:12" x14ac:dyDescent="0.3">
      <c r="D27" s="120">
        <v>44166</v>
      </c>
      <c r="E27" s="104">
        <v>1641.6796000000002</v>
      </c>
      <c r="F27" s="111">
        <f t="shared" si="0"/>
        <v>1438.6591289007361</v>
      </c>
      <c r="G27" s="111">
        <f t="shared" si="1"/>
        <v>14.598024749961496</v>
      </c>
      <c r="H27" s="104">
        <f t="shared" si="2"/>
        <v>1412.1799926603212</v>
      </c>
      <c r="I27" s="111">
        <f t="shared" si="3"/>
        <v>229.49960733967896</v>
      </c>
      <c r="J27" s="111">
        <f t="shared" si="4"/>
        <v>229.49960733967896</v>
      </c>
      <c r="K27" s="111">
        <f t="shared" si="5"/>
        <v>52670.069769066824</v>
      </c>
      <c r="L27" s="113">
        <f t="shared" si="6"/>
        <v>0.13979561379679625</v>
      </c>
    </row>
    <row r="28" spans="1:12" x14ac:dyDescent="0.3">
      <c r="D28" s="120">
        <v>44197</v>
      </c>
      <c r="E28" s="104">
        <v>1390.3917999999999</v>
      </c>
      <c r="F28" s="111">
        <f t="shared" si="0"/>
        <v>1603.1004597999695</v>
      </c>
      <c r="G28" s="111">
        <f t="shared" si="1"/>
        <v>29.582355364888691</v>
      </c>
      <c r="H28" s="104">
        <f t="shared" si="2"/>
        <v>1453.2571536506975</v>
      </c>
      <c r="I28" s="111">
        <f t="shared" si="3"/>
        <v>-62.865353650697671</v>
      </c>
      <c r="J28" s="111">
        <f t="shared" si="4"/>
        <v>62.865353650697671</v>
      </c>
      <c r="K28" s="111">
        <f t="shared" si="5"/>
        <v>3952.0526896272868</v>
      </c>
      <c r="L28" s="113">
        <f t="shared" si="6"/>
        <v>4.5214128600799916E-2</v>
      </c>
    </row>
    <row r="29" spans="1:12" x14ac:dyDescent="0.3">
      <c r="D29" s="120">
        <v>44228</v>
      </c>
      <c r="E29" s="104">
        <v>1325.8907999999999</v>
      </c>
      <c r="F29" s="111">
        <f t="shared" si="0"/>
        <v>1401.1574842919108</v>
      </c>
      <c r="G29" s="111">
        <f t="shared" si="1"/>
        <v>6.4298222775939529</v>
      </c>
      <c r="H29" s="104">
        <f t="shared" si="2"/>
        <v>1632.6828151648581</v>
      </c>
      <c r="I29" s="111">
        <f t="shared" si="3"/>
        <v>-306.79201516485819</v>
      </c>
      <c r="J29" s="111">
        <f t="shared" si="4"/>
        <v>306.79201516485819</v>
      </c>
      <c r="K29" s="111">
        <f t="shared" si="5"/>
        <v>94121.340568914573</v>
      </c>
      <c r="L29" s="113">
        <f t="shared" si="6"/>
        <v>0.23138558255691813</v>
      </c>
    </row>
    <row r="30" spans="1:12" x14ac:dyDescent="0.3">
      <c r="D30" s="120">
        <v>44256</v>
      </c>
      <c r="E30" s="104">
        <v>1590.3362999999999</v>
      </c>
      <c r="F30" s="111">
        <f t="shared" si="0"/>
        <v>1383.9237578220752</v>
      </c>
      <c r="G30" s="111">
        <f t="shared" si="1"/>
        <v>4.0634674028509998</v>
      </c>
      <c r="H30" s="104">
        <f t="shared" si="2"/>
        <v>1407.5873065695048</v>
      </c>
      <c r="I30" s="111">
        <f t="shared" si="3"/>
        <v>182.74899343049515</v>
      </c>
      <c r="J30" s="111">
        <f t="shared" si="4"/>
        <v>182.74899343049515</v>
      </c>
      <c r="K30" s="111">
        <f t="shared" si="5"/>
        <v>33397.194599859162</v>
      </c>
      <c r="L30" s="113">
        <f t="shared" si="6"/>
        <v>0.11491216884786894</v>
      </c>
    </row>
    <row r="31" spans="1:12" x14ac:dyDescent="0.3">
      <c r="D31" s="120">
        <v>44287</v>
      </c>
      <c r="E31" s="104">
        <v>1566.6105000000002</v>
      </c>
      <c r="F31" s="111">
        <f t="shared" si="0"/>
        <v>1588.841913922281</v>
      </c>
      <c r="G31" s="111">
        <f t="shared" si="1"/>
        <v>24.148936272586482</v>
      </c>
      <c r="H31" s="104">
        <f t="shared" si="2"/>
        <v>1387.9872252249263</v>
      </c>
      <c r="I31" s="111">
        <f t="shared" si="3"/>
        <v>178.62327477507392</v>
      </c>
      <c r="J31" s="111">
        <f t="shared" si="4"/>
        <v>178.62327477507392</v>
      </c>
      <c r="K31" s="111">
        <f t="shared" si="5"/>
        <v>31906.274291371559</v>
      </c>
      <c r="L31" s="113">
        <f t="shared" si="6"/>
        <v>0.11401894393984587</v>
      </c>
    </row>
    <row r="32" spans="1:12" x14ac:dyDescent="0.3">
      <c r="D32" s="120">
        <v>44317</v>
      </c>
      <c r="E32" s="104">
        <v>1472.9961000000001</v>
      </c>
      <c r="F32" s="111">
        <f t="shared" si="0"/>
        <v>1567.2067690180695</v>
      </c>
      <c r="G32" s="111">
        <f t="shared" si="1"/>
        <v>19.570528154906683</v>
      </c>
      <c r="H32" s="104">
        <f t="shared" si="2"/>
        <v>1612.9908501948676</v>
      </c>
      <c r="I32" s="111">
        <f t="shared" si="3"/>
        <v>-139.99475019486749</v>
      </c>
      <c r="J32" s="111">
        <f t="shared" si="4"/>
        <v>139.99475019486749</v>
      </c>
      <c r="K32" s="111">
        <f t="shared" si="5"/>
        <v>19598.53008212335</v>
      </c>
      <c r="L32" s="113">
        <f t="shared" si="6"/>
        <v>9.5040815243752158E-2</v>
      </c>
    </row>
    <row r="33" spans="4:12" x14ac:dyDescent="0.3">
      <c r="D33" s="120">
        <v>44348</v>
      </c>
      <c r="E33" s="104">
        <v>1554.8928000000001</v>
      </c>
      <c r="F33" s="111">
        <f t="shared" si="0"/>
        <v>1505.0318625239254</v>
      </c>
      <c r="G33" s="111">
        <f t="shared" si="1"/>
        <v>11.395984690001605</v>
      </c>
      <c r="H33" s="104">
        <f t="shared" si="2"/>
        <v>1586.7772971729762</v>
      </c>
      <c r="I33" s="111">
        <f t="shared" si="3"/>
        <v>-31.884497172976126</v>
      </c>
      <c r="J33" s="111">
        <f t="shared" si="4"/>
        <v>31.884497172976126</v>
      </c>
      <c r="K33" s="111">
        <f t="shared" si="5"/>
        <v>1016.6211599735226</v>
      </c>
      <c r="L33" s="113">
        <f t="shared" si="6"/>
        <v>2.0505913444950112E-2</v>
      </c>
    </row>
    <row r="34" spans="4:12" x14ac:dyDescent="0.3">
      <c r="D34" s="120">
        <v>44378</v>
      </c>
      <c r="E34" s="104">
        <v>1502.4311</v>
      </c>
      <c r="F34" s="111">
        <f t="shared" si="0"/>
        <v>1553.5172477520014</v>
      </c>
      <c r="G34" s="111">
        <f t="shared" si="1"/>
        <v>15.104924743809043</v>
      </c>
      <c r="H34" s="104">
        <f t="shared" si="2"/>
        <v>1516.427847213927</v>
      </c>
      <c r="I34" s="111">
        <f t="shared" si="3"/>
        <v>-13.996747213926938</v>
      </c>
      <c r="J34" s="111">
        <f t="shared" si="4"/>
        <v>13.996747213926938</v>
      </c>
      <c r="K34" s="111">
        <f t="shared" si="5"/>
        <v>195.90893257057149</v>
      </c>
      <c r="L34" s="113">
        <f t="shared" si="6"/>
        <v>9.3160659506628541E-3</v>
      </c>
    </row>
    <row r="35" spans="4:12" x14ac:dyDescent="0.3">
      <c r="D35" s="120">
        <v>44409</v>
      </c>
      <c r="E35" s="104">
        <v>1520.3627000000001</v>
      </c>
      <c r="F35" s="111">
        <f t="shared" si="0"/>
        <v>1518.1013597950475</v>
      </c>
      <c r="G35" s="111">
        <f t="shared" si="1"/>
        <v>10.052843473732755</v>
      </c>
      <c r="H35" s="104">
        <f t="shared" si="2"/>
        <v>1568.6221724958104</v>
      </c>
      <c r="I35" s="111">
        <f t="shared" si="3"/>
        <v>-48.259472495810314</v>
      </c>
      <c r="J35" s="111">
        <f t="shared" si="4"/>
        <v>48.259472495810314</v>
      </c>
      <c r="K35" s="111">
        <f t="shared" si="5"/>
        <v>2328.9766855738721</v>
      </c>
      <c r="L35" s="113">
        <f t="shared" si="6"/>
        <v>3.1742078713066502E-2</v>
      </c>
    </row>
    <row r="36" spans="4:12" x14ac:dyDescent="0.3">
      <c r="D36" s="120">
        <v>44440</v>
      </c>
      <c r="E36" s="104">
        <v>1300.4066999999998</v>
      </c>
      <c r="F36" s="111">
        <f t="shared" si="0"/>
        <v>1484.4137747789864</v>
      </c>
      <c r="G36" s="111">
        <f t="shared" si="1"/>
        <v>5.678800624753368</v>
      </c>
      <c r="H36" s="104">
        <f t="shared" si="2"/>
        <v>1528.1542032687803</v>
      </c>
      <c r="I36" s="111">
        <f t="shared" si="3"/>
        <v>-227.74750326878052</v>
      </c>
      <c r="J36" s="111">
        <f t="shared" si="4"/>
        <v>227.74750326878052</v>
      </c>
      <c r="K36" s="111">
        <f t="shared" si="5"/>
        <v>51868.925245163191</v>
      </c>
      <c r="L36" s="113">
        <f t="shared" si="6"/>
        <v>0.17513559663202333</v>
      </c>
    </row>
    <row r="37" spans="4:12" x14ac:dyDescent="0.3">
      <c r="D37" s="120">
        <v>44470</v>
      </c>
      <c r="E37" s="104">
        <v>1321.9193999999998</v>
      </c>
      <c r="F37" s="111">
        <f t="shared" si="0"/>
        <v>1309.2522804998025</v>
      </c>
      <c r="G37" s="111">
        <f t="shared" si="1"/>
        <v>-12.405228865640357</v>
      </c>
      <c r="H37" s="104">
        <f t="shared" si="2"/>
        <v>1490.0925754037398</v>
      </c>
      <c r="I37" s="111">
        <f t="shared" si="3"/>
        <v>-168.17317540374006</v>
      </c>
      <c r="J37" s="111">
        <f t="shared" si="4"/>
        <v>168.17317540374006</v>
      </c>
      <c r="K37" s="111">
        <f t="shared" si="5"/>
        <v>28282.216925377121</v>
      </c>
      <c r="L37" s="113">
        <f t="shared" si="6"/>
        <v>0.1272189328666635</v>
      </c>
    </row>
    <row r="38" spans="4:12" x14ac:dyDescent="0.3">
      <c r="D38" s="120">
        <v>44501</v>
      </c>
      <c r="E38" s="104">
        <v>1395.4433999999999</v>
      </c>
      <c r="F38" s="111">
        <f t="shared" si="0"/>
        <v>1326.7000169074877</v>
      </c>
      <c r="G38" s="111">
        <f t="shared" si="1"/>
        <v>-9.4199323383078042</v>
      </c>
      <c r="H38" s="104">
        <f t="shared" si="2"/>
        <v>1296.8470516341622</v>
      </c>
      <c r="I38" s="111">
        <f t="shared" si="3"/>
        <v>98.596348365837684</v>
      </c>
      <c r="J38" s="111">
        <f t="shared" si="4"/>
        <v>98.596348365837684</v>
      </c>
      <c r="K38" s="111">
        <f t="shared" si="5"/>
        <v>9721.2399110776241</v>
      </c>
      <c r="L38" s="113">
        <f t="shared" si="6"/>
        <v>7.0655927976611368E-2</v>
      </c>
    </row>
    <row r="39" spans="4:12" x14ac:dyDescent="0.3">
      <c r="D39" s="120">
        <v>44531</v>
      </c>
      <c r="E39" s="104">
        <v>1427.2127</v>
      </c>
      <c r="F39" s="111">
        <f t="shared" si="0"/>
        <v>1394.2613141293539</v>
      </c>
      <c r="G39" s="111">
        <f t="shared" si="1"/>
        <v>-1.7218093822904033</v>
      </c>
      <c r="H39" s="104">
        <f t="shared" si="2"/>
        <v>1317.28008456918</v>
      </c>
      <c r="I39" s="111">
        <f t="shared" si="3"/>
        <v>109.93261543082008</v>
      </c>
      <c r="J39" s="111">
        <f t="shared" si="4"/>
        <v>109.93261543082008</v>
      </c>
      <c r="K39" s="111">
        <f t="shared" si="5"/>
        <v>12085.179935460581</v>
      </c>
      <c r="L39" s="113">
        <f t="shared" si="6"/>
        <v>7.7026091087067872E-2</v>
      </c>
    </row>
    <row r="40" spans="4:12" x14ac:dyDescent="0.3">
      <c r="D40" s="120">
        <v>44562</v>
      </c>
      <c r="E40" s="104">
        <v>1247.0989000000002</v>
      </c>
      <c r="F40" s="111">
        <f t="shared" si="0"/>
        <v>1389.8124924941681</v>
      </c>
      <c r="G40" s="111">
        <f t="shared" si="1"/>
        <v>-1.9945106075799452</v>
      </c>
      <c r="H40" s="104">
        <f t="shared" si="2"/>
        <v>1392.5395047470636</v>
      </c>
      <c r="I40" s="111">
        <f t="shared" si="3"/>
        <v>-145.44060474706339</v>
      </c>
      <c r="J40" s="111">
        <f t="shared" si="4"/>
        <v>145.44060474706339</v>
      </c>
      <c r="K40" s="111">
        <f t="shared" si="5"/>
        <v>21152.969509191516</v>
      </c>
      <c r="L40" s="113">
        <f t="shared" si="6"/>
        <v>0.11662315213898702</v>
      </c>
    </row>
    <row r="41" spans="4:12" x14ac:dyDescent="0.3">
      <c r="D41" s="120">
        <v>44593</v>
      </c>
      <c r="E41" s="104">
        <v>1035.0826999999999</v>
      </c>
      <c r="F41" s="111">
        <f t="shared" si="0"/>
        <v>1203.1000515139363</v>
      </c>
      <c r="G41" s="111">
        <f t="shared" si="1"/>
        <v>-20.46630364484513</v>
      </c>
      <c r="H41" s="104">
        <f t="shared" si="2"/>
        <v>1387.8179818865881</v>
      </c>
      <c r="I41" s="111">
        <f t="shared" si="3"/>
        <v>-352.73528188658815</v>
      </c>
      <c r="J41" s="111">
        <f t="shared" si="4"/>
        <v>352.73528188658815</v>
      </c>
      <c r="K41" s="111">
        <f t="shared" si="5"/>
        <v>124422.1790876108</v>
      </c>
      <c r="L41" s="113">
        <f t="shared" si="6"/>
        <v>0.34077980618030634</v>
      </c>
    </row>
    <row r="42" spans="4:12" x14ac:dyDescent="0.3">
      <c r="D42" s="120">
        <v>44621</v>
      </c>
      <c r="E42" s="104">
        <v>1151.2558000000001</v>
      </c>
      <c r="F42" s="111">
        <f t="shared" si="0"/>
        <v>1041.944277084124</v>
      </c>
      <c r="G42" s="111">
        <f t="shared" si="1"/>
        <v>-34.535250723341846</v>
      </c>
      <c r="H42" s="104">
        <f t="shared" si="2"/>
        <v>1182.6337478690912</v>
      </c>
      <c r="I42" s="111">
        <f t="shared" si="3"/>
        <v>-31.377947869091031</v>
      </c>
      <c r="J42" s="111">
        <f t="shared" si="4"/>
        <v>31.377947869091031</v>
      </c>
      <c r="K42" s="111">
        <f t="shared" si="5"/>
        <v>984.57561247539434</v>
      </c>
      <c r="L42" s="113">
        <f t="shared" si="6"/>
        <v>2.7255409153283769E-2</v>
      </c>
    </row>
    <row r="43" spans="4:12" x14ac:dyDescent="0.3">
      <c r="D43" s="120">
        <v>44652</v>
      </c>
      <c r="E43" s="104">
        <v>995.59659999999997</v>
      </c>
      <c r="F43" s="111">
        <f t="shared" si="0"/>
        <v>1092.4957594213267</v>
      </c>
      <c r="G43" s="111">
        <f t="shared" si="1"/>
        <v>-26.026577417287388</v>
      </c>
      <c r="H43" s="104">
        <f t="shared" si="2"/>
        <v>1007.4090263607821</v>
      </c>
      <c r="I43" s="111">
        <f t="shared" si="3"/>
        <v>-11.812426360782183</v>
      </c>
      <c r="J43" s="111">
        <f t="shared" si="4"/>
        <v>11.812426360782183</v>
      </c>
      <c r="K43" s="111">
        <f t="shared" si="5"/>
        <v>139.53341652890182</v>
      </c>
      <c r="L43" s="113">
        <f t="shared" si="6"/>
        <v>1.1864671254182852E-2</v>
      </c>
    </row>
    <row r="44" spans="4:12" x14ac:dyDescent="0.3">
      <c r="D44" s="120">
        <v>44682</v>
      </c>
      <c r="E44" s="104">
        <v>907.39860000000022</v>
      </c>
      <c r="F44" s="111">
        <f t="shared" si="0"/>
        <v>957.13573806617012</v>
      </c>
      <c r="G44" s="111">
        <f t="shared" si="1"/>
        <v>-36.95992181107431</v>
      </c>
      <c r="H44" s="104">
        <f t="shared" si="2"/>
        <v>1066.4691820040393</v>
      </c>
      <c r="I44" s="111">
        <f t="shared" si="3"/>
        <v>-159.07058200403912</v>
      </c>
      <c r="J44" s="111">
        <f t="shared" si="4"/>
        <v>159.07058200403912</v>
      </c>
      <c r="K44" s="111">
        <f t="shared" si="5"/>
        <v>25303.450059103736</v>
      </c>
      <c r="L44" s="113">
        <f t="shared" si="6"/>
        <v>0.17530397556712021</v>
      </c>
    </row>
    <row r="45" spans="4:12" x14ac:dyDescent="0.3">
      <c r="D45" s="120">
        <v>44713</v>
      </c>
      <c r="E45" s="104">
        <v>901.00559999999973</v>
      </c>
      <c r="F45" s="111">
        <f t="shared" si="0"/>
        <v>876.55206255114069</v>
      </c>
      <c r="G45" s="111">
        <f t="shared" si="1"/>
        <v>-41.322297181469821</v>
      </c>
      <c r="H45" s="104">
        <f t="shared" si="2"/>
        <v>920.17581625509581</v>
      </c>
      <c r="I45" s="111">
        <f t="shared" si="3"/>
        <v>-19.170216255096079</v>
      </c>
      <c r="J45" s="111">
        <f t="shared" si="4"/>
        <v>19.170216255096079</v>
      </c>
      <c r="K45" s="111">
        <f t="shared" si="5"/>
        <v>367.49719126714996</v>
      </c>
      <c r="L45" s="113">
        <f t="shared" si="6"/>
        <v>2.1276467377223943E-2</v>
      </c>
    </row>
    <row r="46" spans="4:12" x14ac:dyDescent="0.3">
      <c r="D46" s="120">
        <v>44743</v>
      </c>
      <c r="E46" s="104">
        <v>836.02150000000006</v>
      </c>
      <c r="F46" s="111">
        <f t="shared" si="0"/>
        <v>854.95094225482399</v>
      </c>
      <c r="G46" s="111">
        <f t="shared" si="1"/>
        <v>-39.35017949295451</v>
      </c>
      <c r="H46" s="104">
        <f t="shared" si="2"/>
        <v>835.22976536967087</v>
      </c>
      <c r="I46" s="111">
        <f t="shared" si="3"/>
        <v>0.79173463032918789</v>
      </c>
      <c r="J46" s="111">
        <f t="shared" si="4"/>
        <v>0.79173463032918789</v>
      </c>
      <c r="K46" s="111">
        <f t="shared" si="5"/>
        <v>0.62684372486249584</v>
      </c>
      <c r="L46" s="113">
        <f t="shared" si="6"/>
        <v>9.4702663786659538E-4</v>
      </c>
    </row>
    <row r="47" spans="4:12" x14ac:dyDescent="0.3">
      <c r="D47" s="120">
        <v>44774</v>
      </c>
      <c r="E47" s="104">
        <v>936.73490000000004</v>
      </c>
      <c r="F47" s="111">
        <f t="shared" si="0"/>
        <v>824.68403640563645</v>
      </c>
      <c r="G47" s="111">
        <f t="shared" si="1"/>
        <v>-38.441852128577814</v>
      </c>
      <c r="H47" s="104">
        <f t="shared" si="2"/>
        <v>815.60076276186942</v>
      </c>
      <c r="I47" s="111">
        <f t="shared" si="3"/>
        <v>121.13413723813062</v>
      </c>
      <c r="J47" s="111">
        <f t="shared" si="4"/>
        <v>121.13413723813062</v>
      </c>
      <c r="K47" s="111">
        <f t="shared" si="5"/>
        <v>14673.479204426263</v>
      </c>
      <c r="L47" s="113">
        <f t="shared" si="6"/>
        <v>0.12931528145063306</v>
      </c>
    </row>
    <row r="48" spans="4:12" x14ac:dyDescent="0.3">
      <c r="D48" s="120">
        <v>44805</v>
      </c>
      <c r="E48" s="104">
        <v>742.34979999999996</v>
      </c>
      <c r="F48" s="111">
        <f t="shared" si="0"/>
        <v>867.10439829713789</v>
      </c>
      <c r="G48" s="111">
        <f t="shared" si="1"/>
        <v>-30.355630726569888</v>
      </c>
      <c r="H48" s="104">
        <f t="shared" si="2"/>
        <v>786.24218427705864</v>
      </c>
      <c r="I48" s="111">
        <f t="shared" si="3"/>
        <v>-43.892384277058682</v>
      </c>
      <c r="J48" s="111">
        <f t="shared" si="4"/>
        <v>43.892384277058682</v>
      </c>
      <c r="K48" s="111">
        <f t="shared" si="5"/>
        <v>1926.5413975249883</v>
      </c>
      <c r="L48" s="113">
        <f t="shared" si="6"/>
        <v>5.9126282888550229E-2</v>
      </c>
    </row>
    <row r="49" spans="4:12" x14ac:dyDescent="0.3">
      <c r="D49" s="120">
        <v>44835</v>
      </c>
      <c r="E49" s="104">
        <v>560.96929999999998</v>
      </c>
      <c r="F49" s="111">
        <f t="shared" si="0"/>
        <v>681.78919541874404</v>
      </c>
      <c r="G49" s="111">
        <f t="shared" si="1"/>
        <v>-45.851587941752285</v>
      </c>
      <c r="H49" s="104">
        <f t="shared" si="2"/>
        <v>836.74876757056802</v>
      </c>
      <c r="I49" s="111">
        <f t="shared" si="3"/>
        <v>-275.77946757056804</v>
      </c>
      <c r="J49" s="111">
        <f t="shared" si="4"/>
        <v>275.77946757056804</v>
      </c>
      <c r="K49" s="111">
        <f t="shared" si="5"/>
        <v>76054.314733505991</v>
      </c>
      <c r="L49" s="113">
        <f t="shared" si="6"/>
        <v>0.4916124065444723</v>
      </c>
    </row>
    <row r="50" spans="4:12" x14ac:dyDescent="0.3">
      <c r="D50" s="120">
        <v>44866</v>
      </c>
      <c r="E50" s="104">
        <v>601.88220000000001</v>
      </c>
      <c r="F50" s="111">
        <f t="shared" si="0"/>
        <v>532.47060964659818</v>
      </c>
      <c r="G50" s="111">
        <f t="shared" si="1"/>
        <v>-56.198287724791641</v>
      </c>
      <c r="H50" s="104">
        <f t="shared" si="2"/>
        <v>635.93760747699173</v>
      </c>
      <c r="I50" s="111">
        <f t="shared" si="3"/>
        <v>-34.055407476991718</v>
      </c>
      <c r="J50" s="111">
        <f t="shared" si="4"/>
        <v>34.055407476991718</v>
      </c>
      <c r="K50" s="111">
        <f t="shared" si="5"/>
        <v>1159.7707784239435</v>
      </c>
      <c r="L50" s="113">
        <f t="shared" si="6"/>
        <v>5.6581516245191699E-2</v>
      </c>
    </row>
    <row r="51" spans="4:12" x14ac:dyDescent="0.3">
      <c r="D51" s="120">
        <v>44896</v>
      </c>
      <c r="E51" s="104">
        <v>546.38929999999993</v>
      </c>
      <c r="F51" s="111">
        <f t="shared" si="0"/>
        <v>545.82498982016671</v>
      </c>
      <c r="G51" s="111">
        <f t="shared" si="1"/>
        <v>-49.243020934955631</v>
      </c>
      <c r="H51" s="104">
        <f t="shared" si="2"/>
        <v>476.27232192180657</v>
      </c>
      <c r="I51" s="111">
        <f t="shared" si="3"/>
        <v>70.11697807819337</v>
      </c>
      <c r="J51" s="111">
        <f t="shared" si="4"/>
        <v>70.11697807819337</v>
      </c>
      <c r="K51" s="111">
        <f t="shared" si="5"/>
        <v>4916.3906148178494</v>
      </c>
      <c r="L51" s="113">
        <f t="shared" si="6"/>
        <v>0.12832787552427066</v>
      </c>
    </row>
    <row r="52" spans="4:12" x14ac:dyDescent="0.3">
      <c r="D52" s="120">
        <v>44927</v>
      </c>
      <c r="E52" s="104">
        <v>560.06470000000013</v>
      </c>
      <c r="F52" s="111">
        <f t="shared" si="0"/>
        <v>509.72996325203547</v>
      </c>
      <c r="G52" s="111">
        <f t="shared" si="1"/>
        <v>-47.928221498273189</v>
      </c>
      <c r="H52" s="104">
        <f t="shared" si="2"/>
        <v>496.5819688852111</v>
      </c>
      <c r="I52" s="111">
        <f t="shared" si="3"/>
        <v>63.482731114789033</v>
      </c>
      <c r="J52" s="111">
        <f t="shared" si="4"/>
        <v>63.482731114789033</v>
      </c>
      <c r="K52" s="111">
        <f t="shared" si="5"/>
        <v>4030.0571497926035</v>
      </c>
      <c r="L52" s="113">
        <f t="shared" si="6"/>
        <v>0.1133489239989398</v>
      </c>
    </row>
    <row r="53" spans="4:12" x14ac:dyDescent="0.3">
      <c r="D53" s="120">
        <v>44958</v>
      </c>
      <c r="E53" s="104">
        <v>483.47730000000007</v>
      </c>
      <c r="F53" s="111">
        <f t="shared" si="0"/>
        <v>506.40464280138161</v>
      </c>
      <c r="G53" s="111">
        <f t="shared" si="1"/>
        <v>-43.467931393511257</v>
      </c>
      <c r="H53" s="104">
        <f t="shared" si="2"/>
        <v>461.80174175376226</v>
      </c>
      <c r="I53" s="111">
        <f t="shared" si="3"/>
        <v>21.675558246237813</v>
      </c>
      <c r="J53" s="111">
        <f t="shared" si="4"/>
        <v>21.675558246237813</v>
      </c>
      <c r="K53" s="111">
        <f t="shared" si="5"/>
        <v>469.82982528604805</v>
      </c>
      <c r="L53" s="113">
        <f t="shared" si="6"/>
        <v>4.4832628638899509E-2</v>
      </c>
    </row>
    <row r="54" spans="4:12" x14ac:dyDescent="0.3">
      <c r="D54" s="120">
        <v>44986</v>
      </c>
      <c r="E54" s="104">
        <v>486.00629999999995</v>
      </c>
      <c r="F54" s="111">
        <f t="shared" si="0"/>
        <v>449.20875488519107</v>
      </c>
      <c r="G54" s="111">
        <f t="shared" si="1"/>
        <v>-44.840727045779182</v>
      </c>
      <c r="H54" s="104">
        <f t="shared" si="2"/>
        <v>462.93671140787035</v>
      </c>
      <c r="I54" s="111">
        <f t="shared" si="3"/>
        <v>23.069588592129605</v>
      </c>
      <c r="J54" s="111">
        <f t="shared" si="4"/>
        <v>23.069588592129605</v>
      </c>
      <c r="K54" s="111">
        <f t="shared" si="5"/>
        <v>532.20591781011638</v>
      </c>
      <c r="L54" s="113">
        <f t="shared" si="6"/>
        <v>4.7467673962517783E-2</v>
      </c>
    </row>
    <row r="55" spans="4:12" x14ac:dyDescent="0.3">
      <c r="D55" s="120">
        <v>45017</v>
      </c>
      <c r="E55" s="104">
        <v>403.38200000000006</v>
      </c>
      <c r="F55" s="111">
        <f t="shared" si="0"/>
        <v>433.60885836337661</v>
      </c>
      <c r="G55" s="111">
        <f t="shared" si="1"/>
        <v>-41.916643993382706</v>
      </c>
      <c r="H55" s="104">
        <f t="shared" si="2"/>
        <v>404.36802783941187</v>
      </c>
      <c r="I55" s="111">
        <f t="shared" si="3"/>
        <v>-0.98602783941180405</v>
      </c>
      <c r="J55" s="111">
        <f t="shared" si="4"/>
        <v>0.98602783941180405</v>
      </c>
      <c r="K55" s="111">
        <f t="shared" si="5"/>
        <v>0.97225090009511039</v>
      </c>
      <c r="L55" s="113">
        <f t="shared" si="6"/>
        <v>2.4444021781135595E-3</v>
      </c>
    </row>
    <row r="56" spans="4:12" x14ac:dyDescent="0.3">
      <c r="D56" s="120">
        <v>45047</v>
      </c>
      <c r="E56" s="104">
        <v>424.60529999999994</v>
      </c>
      <c r="F56" s="111">
        <f t="shared" si="0"/>
        <v>374.0933448052939</v>
      </c>
      <c r="G56" s="111">
        <f t="shared" si="1"/>
        <v>-43.676530949852705</v>
      </c>
      <c r="H56" s="104">
        <f t="shared" si="2"/>
        <v>391.69221436999391</v>
      </c>
      <c r="I56" s="111">
        <f t="shared" si="3"/>
        <v>32.913085630006037</v>
      </c>
      <c r="J56" s="111">
        <f t="shared" si="4"/>
        <v>32.913085630006037</v>
      </c>
      <c r="K56" s="111">
        <f t="shared" si="5"/>
        <v>1083.2712056881098</v>
      </c>
      <c r="L56" s="113">
        <f t="shared" si="6"/>
        <v>7.7514542635256894E-2</v>
      </c>
    </row>
    <row r="57" spans="4:12" x14ac:dyDescent="0.3">
      <c r="D57" s="120">
        <v>45078</v>
      </c>
      <c r="E57" s="104">
        <v>380.96000000000004</v>
      </c>
      <c r="F57" s="111">
        <f t="shared" si="0"/>
        <v>380.93501524011782</v>
      </c>
      <c r="G57" s="111">
        <f t="shared" si="1"/>
        <v>-38.624710811385043</v>
      </c>
      <c r="H57" s="104">
        <f t="shared" si="2"/>
        <v>330.41681385544121</v>
      </c>
      <c r="I57" s="111">
        <f t="shared" si="3"/>
        <v>50.543186144558831</v>
      </c>
      <c r="J57" s="111">
        <f t="shared" si="4"/>
        <v>50.543186144558831</v>
      </c>
      <c r="K57" s="111">
        <f t="shared" si="5"/>
        <v>2554.6136656435237</v>
      </c>
      <c r="L57" s="113">
        <f t="shared" si="6"/>
        <v>0.13267321016526362</v>
      </c>
    </row>
    <row r="58" spans="4:12" x14ac:dyDescent="0.3">
      <c r="D58" s="120">
        <v>45108</v>
      </c>
      <c r="E58" s="104">
        <v>372.46300000000002</v>
      </c>
      <c r="F58" s="111">
        <f t="shared" si="0"/>
        <v>348.360831350892</v>
      </c>
      <c r="G58" s="111">
        <f t="shared" si="1"/>
        <v>-38.019658119169122</v>
      </c>
      <c r="H58" s="104">
        <f t="shared" si="2"/>
        <v>342.31030442873276</v>
      </c>
      <c r="I58" s="111">
        <f t="shared" si="3"/>
        <v>30.152695571267259</v>
      </c>
      <c r="J58" s="111">
        <f t="shared" si="4"/>
        <v>30.152695571267259</v>
      </c>
      <c r="K58" s="111">
        <f t="shared" si="5"/>
        <v>909.18505021352019</v>
      </c>
      <c r="L58" s="113">
        <f t="shared" si="6"/>
        <v>8.0954874903728047E-2</v>
      </c>
    </row>
    <row r="59" spans="4:12" x14ac:dyDescent="0.3">
      <c r="D59" s="120">
        <v>45139</v>
      </c>
      <c r="E59" s="104">
        <v>434.5324</v>
      </c>
      <c r="F59" s="111">
        <f t="shared" si="0"/>
        <v>354.46115350466471</v>
      </c>
      <c r="G59" s="111">
        <f t="shared" si="1"/>
        <v>-33.607660091874941</v>
      </c>
      <c r="H59" s="104">
        <f t="shared" si="2"/>
        <v>310.34117323172291</v>
      </c>
      <c r="I59" s="111">
        <f t="shared" si="3"/>
        <v>124.19122676827709</v>
      </c>
      <c r="J59" s="111">
        <f t="shared" si="4"/>
        <v>124.19122676827709</v>
      </c>
      <c r="K59" s="111">
        <f t="shared" si="5"/>
        <v>15423.460806209625</v>
      </c>
      <c r="L59" s="113">
        <f t="shared" si="6"/>
        <v>0.28580429622342796</v>
      </c>
    </row>
    <row r="60" spans="4:12" x14ac:dyDescent="0.3">
      <c r="D60" s="120">
        <v>45170</v>
      </c>
      <c r="E60" s="104">
        <v>351.66189999999995</v>
      </c>
      <c r="F60" s="111">
        <f t="shared" si="0"/>
        <v>391.07217192650006</v>
      </c>
      <c r="G60" s="111">
        <f t="shared" si="1"/>
        <v>-26.585792240503913</v>
      </c>
      <c r="H60" s="104">
        <f t="shared" si="2"/>
        <v>320.85349341278976</v>
      </c>
      <c r="I60" s="111">
        <f t="shared" si="3"/>
        <v>30.808406587210186</v>
      </c>
      <c r="J60" s="111">
        <f t="shared" si="4"/>
        <v>30.808406587210186</v>
      </c>
      <c r="K60" s="111">
        <f t="shared" si="5"/>
        <v>949.15791644285594</v>
      </c>
      <c r="L60" s="113">
        <f t="shared" si="6"/>
        <v>8.7608030859215036E-2</v>
      </c>
    </row>
    <row r="61" spans="4:12" x14ac:dyDescent="0.3">
      <c r="D61" s="120">
        <v>45200</v>
      </c>
      <c r="E61" s="104">
        <v>362.59519999999998</v>
      </c>
      <c r="F61" s="111">
        <f t="shared" si="0"/>
        <v>332.57992620759688</v>
      </c>
      <c r="G61" s="111">
        <f t="shared" si="1"/>
        <v>-29.776437588343839</v>
      </c>
      <c r="H61" s="104">
        <f t="shared" si="2"/>
        <v>364.48637968599616</v>
      </c>
      <c r="I61" s="111">
        <f t="shared" si="3"/>
        <v>-1.8911796859961783</v>
      </c>
      <c r="J61" s="111">
        <f t="shared" si="4"/>
        <v>1.8911796859961783</v>
      </c>
      <c r="K61" s="111">
        <f t="shared" si="5"/>
        <v>3.5765606047246035</v>
      </c>
      <c r="L61" s="113">
        <f t="shared" si="6"/>
        <v>5.2156776647792865E-3</v>
      </c>
    </row>
    <row r="62" spans="4:12" x14ac:dyDescent="0.3">
      <c r="D62" s="120">
        <v>45231</v>
      </c>
      <c r="E62" s="104">
        <v>329.70859999999999</v>
      </c>
      <c r="F62" s="111">
        <f t="shared" si="0"/>
        <v>332.19672992932499</v>
      </c>
      <c r="G62" s="111">
        <f t="shared" si="1"/>
        <v>-26.837113457336645</v>
      </c>
      <c r="H62" s="104">
        <f t="shared" si="2"/>
        <v>302.80348861925302</v>
      </c>
      <c r="I62" s="111">
        <f t="shared" si="3"/>
        <v>26.905111380746973</v>
      </c>
      <c r="J62" s="111">
        <f t="shared" si="4"/>
        <v>26.905111380746973</v>
      </c>
      <c r="K62" s="111">
        <f t="shared" si="5"/>
        <v>723.88501841040033</v>
      </c>
      <c r="L62" s="113">
        <f t="shared" si="6"/>
        <v>8.1602698203040419E-2</v>
      </c>
    </row>
    <row r="63" spans="4:12" x14ac:dyDescent="0.3">
      <c r="D63" s="120">
        <v>45261</v>
      </c>
      <c r="E63" s="104">
        <v>365.98750000000001</v>
      </c>
      <c r="F63" s="111">
        <f t="shared" si="0"/>
        <v>315.49468923413065</v>
      </c>
      <c r="G63" s="111">
        <f t="shared" si="1"/>
        <v>-25.823606181122418</v>
      </c>
      <c r="H63" s="104">
        <f t="shared" si="2"/>
        <v>305.35961647198832</v>
      </c>
      <c r="I63" s="111">
        <f t="shared" si="3"/>
        <v>60.627883528011694</v>
      </c>
      <c r="J63" s="111">
        <f t="shared" si="4"/>
        <v>60.627883528011694</v>
      </c>
      <c r="K63" s="111">
        <f t="shared" si="5"/>
        <v>3675.7402610861518</v>
      </c>
      <c r="L63" s="113">
        <f t="shared" si="6"/>
        <v>0.16565561263161088</v>
      </c>
    </row>
    <row r="64" spans="4:12" x14ac:dyDescent="0.3">
      <c r="D64" s="120">
        <v>45292</v>
      </c>
      <c r="E64" s="104">
        <v>346.22589999999997</v>
      </c>
      <c r="F64" s="111">
        <f t="shared" si="0"/>
        <v>341.37629505510205</v>
      </c>
      <c r="G64" s="111">
        <f t="shared" si="1"/>
        <v>-20.653084980913036</v>
      </c>
      <c r="H64" s="104">
        <f t="shared" si="2"/>
        <v>289.6710830530082</v>
      </c>
      <c r="I64" s="111">
        <f t="shared" si="3"/>
        <v>56.554816946991764</v>
      </c>
      <c r="J64" s="111">
        <f t="shared" si="4"/>
        <v>56.554816946991764</v>
      </c>
      <c r="K64" s="111">
        <f t="shared" si="5"/>
        <v>3198.447319907747</v>
      </c>
      <c r="L64" s="113">
        <f t="shared" si="6"/>
        <v>0.16334658079303649</v>
      </c>
    </row>
    <row r="65" spans="3:12" x14ac:dyDescent="0.3">
      <c r="D65" s="120">
        <v>45323</v>
      </c>
      <c r="E65" s="104">
        <v>320.2321</v>
      </c>
      <c r="F65" s="111">
        <f t="shared" si="0"/>
        <v>324.50467201526959</v>
      </c>
      <c r="G65" s="111">
        <f t="shared" si="1"/>
        <v>-20.274938786804981</v>
      </c>
      <c r="H65" s="104">
        <f t="shared" si="2"/>
        <v>320.72321007418901</v>
      </c>
      <c r="I65" s="111">
        <f t="shared" si="3"/>
        <v>-0.49111007418900954</v>
      </c>
      <c r="J65" s="111">
        <f t="shared" si="4"/>
        <v>0.49111007418900954</v>
      </c>
      <c r="K65" s="111">
        <f t="shared" si="5"/>
        <v>0.24118910496993445</v>
      </c>
      <c r="L65" s="113">
        <f t="shared" si="6"/>
        <v>1.5336066377761928E-3</v>
      </c>
    </row>
    <row r="66" spans="3:12" x14ac:dyDescent="0.3">
      <c r="D66" s="120">
        <v>45352</v>
      </c>
      <c r="E66" s="104">
        <v>299.36619999999999</v>
      </c>
      <c r="F66" s="111">
        <f t="shared" si="0"/>
        <v>299.83896897055604</v>
      </c>
      <c r="G66" s="111">
        <f t="shared" si="1"/>
        <v>-20.714015212595839</v>
      </c>
      <c r="H66" s="104">
        <f t="shared" si="2"/>
        <v>304.22973322846462</v>
      </c>
      <c r="I66" s="111">
        <f t="shared" si="3"/>
        <v>-4.8635332284646324</v>
      </c>
      <c r="J66" s="111">
        <f t="shared" si="4"/>
        <v>4.8635332284646324</v>
      </c>
      <c r="K66" s="111">
        <f t="shared" si="5"/>
        <v>23.65395546437961</v>
      </c>
      <c r="L66" s="113">
        <f t="shared" si="6"/>
        <v>1.6246100022195668E-2</v>
      </c>
    </row>
    <row r="67" spans="3:12" x14ac:dyDescent="0.3">
      <c r="D67" s="120">
        <v>45383</v>
      </c>
      <c r="E67" s="104">
        <v>285.71379999999999</v>
      </c>
      <c r="F67" s="111">
        <f t="shared" si="0"/>
        <v>280.06450782992334</v>
      </c>
      <c r="G67" s="111">
        <f t="shared" si="1"/>
        <v>-20.620059805399524</v>
      </c>
      <c r="H67" s="104">
        <f t="shared" si="2"/>
        <v>279.12495375796021</v>
      </c>
      <c r="I67" s="111">
        <f t="shared" si="3"/>
        <v>6.5888462420397786</v>
      </c>
      <c r="J67" s="111">
        <f t="shared" si="4"/>
        <v>6.5888462420397786</v>
      </c>
      <c r="K67" s="111">
        <f t="shared" si="5"/>
        <v>43.412894801241713</v>
      </c>
      <c r="L67" s="113">
        <f t="shared" si="6"/>
        <v>2.3061001050841013E-2</v>
      </c>
    </row>
    <row r="68" spans="3:12" x14ac:dyDescent="0.3">
      <c r="D68" s="120">
        <v>45413</v>
      </c>
      <c r="E68" s="104">
        <v>272.99460000000005</v>
      </c>
      <c r="F68" s="111">
        <f t="shared" si="0"/>
        <v>266.6739121556804</v>
      </c>
      <c r="G68" s="111">
        <f t="shared" si="1"/>
        <v>-19.897113392283867</v>
      </c>
      <c r="H68" s="104">
        <f t="shared" ref="H68:H73" si="7">F67+G67</f>
        <v>259.44444802452381</v>
      </c>
      <c r="I68" s="111">
        <f t="shared" ref="I68:I73" si="8">E68-H68</f>
        <v>13.55015197547624</v>
      </c>
      <c r="J68" s="111">
        <f t="shared" ref="J68:J73" si="9">ABS(I68)</f>
        <v>13.55015197547624</v>
      </c>
      <c r="K68" s="111">
        <f t="shared" ref="K68:K73" si="10">I68^2</f>
        <v>183.60661855850265</v>
      </c>
      <c r="L68" s="113">
        <f t="shared" ref="L68:L73" si="11">J68/E68</f>
        <v>4.9635238116344564E-2</v>
      </c>
    </row>
    <row r="69" spans="3:12" x14ac:dyDescent="0.3">
      <c r="D69" s="120">
        <v>45444</v>
      </c>
      <c r="E69" s="104">
        <v>259.5369</v>
      </c>
      <c r="F69" s="111">
        <f t="shared" ref="F69:F73" si="12">alpha*(E69)+(1-alpha)*(E68+G68)</f>
        <v>254.38536928617293</v>
      </c>
      <c r="G69" s="111">
        <f t="shared" ref="G69:G73" si="13">beta*(F69-F68)+(1-beta)*G68</f>
        <v>-19.136256340006227</v>
      </c>
      <c r="H69" s="104">
        <f t="shared" si="7"/>
        <v>246.77679876339653</v>
      </c>
      <c r="I69" s="111">
        <f t="shared" si="8"/>
        <v>12.760101236603475</v>
      </c>
      <c r="J69" s="111">
        <f t="shared" si="9"/>
        <v>12.760101236603475</v>
      </c>
      <c r="K69" s="111">
        <f t="shared" si="10"/>
        <v>162.82018356836954</v>
      </c>
      <c r="L69" s="113">
        <f t="shared" si="11"/>
        <v>4.9164882668335311E-2</v>
      </c>
    </row>
    <row r="70" spans="3:12" x14ac:dyDescent="0.3">
      <c r="D70" s="120">
        <v>45474</v>
      </c>
      <c r="E70" s="104">
        <v>323.2663</v>
      </c>
      <c r="F70" s="111">
        <f t="shared" si="12"/>
        <v>256.97377492799501</v>
      </c>
      <c r="G70" s="111">
        <f t="shared" si="13"/>
        <v>-16.963790141823399</v>
      </c>
      <c r="H70" s="104">
        <f t="shared" si="7"/>
        <v>235.24911294616669</v>
      </c>
      <c r="I70" s="111">
        <f t="shared" si="8"/>
        <v>88.017187053833311</v>
      </c>
      <c r="J70" s="111">
        <f t="shared" si="9"/>
        <v>88.017187053833311</v>
      </c>
      <c r="K70" s="111">
        <f t="shared" si="10"/>
        <v>7747.0252168694824</v>
      </c>
      <c r="L70" s="113">
        <f t="shared" si="11"/>
        <v>0.27227455213807722</v>
      </c>
    </row>
    <row r="71" spans="3:12" x14ac:dyDescent="0.3">
      <c r="D71" s="120">
        <v>45505</v>
      </c>
      <c r="E71" s="104">
        <v>376.21410000000003</v>
      </c>
      <c r="F71" s="111">
        <f t="shared" si="12"/>
        <v>320.28482788654134</v>
      </c>
      <c r="G71" s="111">
        <f t="shared" si="13"/>
        <v>-8.9363058317864272</v>
      </c>
      <c r="H71" s="104">
        <f t="shared" si="7"/>
        <v>240.0099847861716</v>
      </c>
      <c r="I71" s="111">
        <f t="shared" si="8"/>
        <v>136.20411521382843</v>
      </c>
      <c r="J71" s="111">
        <f t="shared" si="9"/>
        <v>136.20411521382843</v>
      </c>
      <c r="K71" s="111">
        <f t="shared" si="10"/>
        <v>18551.56100118185</v>
      </c>
      <c r="L71" s="113">
        <f t="shared" si="11"/>
        <v>0.36203883696498462</v>
      </c>
    </row>
    <row r="72" spans="3:12" x14ac:dyDescent="0.3">
      <c r="D72" s="120">
        <v>45536</v>
      </c>
      <c r="E72" s="104">
        <v>367.8596</v>
      </c>
      <c r="F72" s="111">
        <f t="shared" si="12"/>
        <v>367.39415533457088</v>
      </c>
      <c r="G72" s="111">
        <f t="shared" si="13"/>
        <v>-3.3317425038048292</v>
      </c>
      <c r="H72" s="104">
        <f t="shared" si="7"/>
        <v>311.34852205475488</v>
      </c>
      <c r="I72" s="111">
        <f t="shared" si="8"/>
        <v>56.51107794524512</v>
      </c>
      <c r="J72" s="111">
        <f t="shared" si="9"/>
        <v>56.51107794524512</v>
      </c>
      <c r="K72" s="111">
        <f t="shared" si="10"/>
        <v>3193.5019305335695</v>
      </c>
      <c r="L72" s="113">
        <f t="shared" si="11"/>
        <v>0.15362132168154677</v>
      </c>
    </row>
    <row r="73" spans="3:12" x14ac:dyDescent="0.3">
      <c r="C73" s="121" t="s">
        <v>74</v>
      </c>
      <c r="D73" s="120">
        <v>45566</v>
      </c>
      <c r="E73" s="104">
        <v>446.44</v>
      </c>
      <c r="F73" s="111">
        <f t="shared" si="12"/>
        <v>380.91028599695613</v>
      </c>
      <c r="G73" s="111">
        <f t="shared" si="13"/>
        <v>-1.6469551871858212</v>
      </c>
      <c r="H73" s="104">
        <f t="shared" si="7"/>
        <v>364.06241283076605</v>
      </c>
      <c r="I73" s="111">
        <f t="shared" si="8"/>
        <v>82.377587169233948</v>
      </c>
      <c r="J73" s="111">
        <f t="shared" si="9"/>
        <v>82.377587169233948</v>
      </c>
      <c r="K73" s="111">
        <f t="shared" si="10"/>
        <v>6786.0668678247375</v>
      </c>
      <c r="L73" s="113">
        <f t="shared" si="11"/>
        <v>0.18452107151965313</v>
      </c>
    </row>
    <row r="74" spans="3:12" x14ac:dyDescent="0.3">
      <c r="C74" s="121">
        <v>1</v>
      </c>
      <c r="D74" s="122">
        <v>45597</v>
      </c>
      <c r="E74" s="123"/>
      <c r="F74" s="123"/>
      <c r="G74" s="123"/>
      <c r="H74" s="124">
        <f>$F$73+C74*$G$73</f>
        <v>379.26333080977031</v>
      </c>
      <c r="I74" s="105"/>
      <c r="J74" s="105"/>
      <c r="K74" s="105"/>
      <c r="L74" s="105"/>
    </row>
    <row r="75" spans="3:12" x14ac:dyDescent="0.3">
      <c r="C75" s="121">
        <f>C74+1</f>
        <v>2</v>
      </c>
      <c r="D75" s="122">
        <v>45627</v>
      </c>
      <c r="E75" s="123"/>
      <c r="F75" s="123"/>
      <c r="G75" s="123"/>
      <c r="H75" s="124">
        <f t="shared" ref="H75:H85" si="14">$F$73+C75*$G$73</f>
        <v>377.61637562258448</v>
      </c>
      <c r="I75" s="105"/>
      <c r="J75" s="105"/>
      <c r="K75" s="105"/>
      <c r="L75" s="105"/>
    </row>
    <row r="76" spans="3:12" x14ac:dyDescent="0.3">
      <c r="C76" s="121">
        <f t="shared" ref="C76:C85" si="15">C75+1</f>
        <v>3</v>
      </c>
      <c r="D76" s="122">
        <v>45658</v>
      </c>
      <c r="E76" s="123"/>
      <c r="F76" s="123"/>
      <c r="G76" s="123"/>
      <c r="H76" s="124">
        <f t="shared" si="14"/>
        <v>375.96942043539866</v>
      </c>
      <c r="I76" s="105"/>
      <c r="J76" s="105"/>
      <c r="K76" s="105"/>
      <c r="L76" s="105"/>
    </row>
    <row r="77" spans="3:12" x14ac:dyDescent="0.3">
      <c r="C77" s="121">
        <f t="shared" si="15"/>
        <v>4</v>
      </c>
      <c r="D77" s="122">
        <v>45689</v>
      </c>
      <c r="E77" s="123"/>
      <c r="F77" s="123"/>
      <c r="G77" s="123"/>
      <c r="H77" s="124">
        <f t="shared" si="14"/>
        <v>374.32246524821284</v>
      </c>
      <c r="I77" s="105"/>
      <c r="J77" s="105"/>
      <c r="K77" s="105"/>
      <c r="L77" s="105"/>
    </row>
    <row r="78" spans="3:12" x14ac:dyDescent="0.3">
      <c r="C78" s="121">
        <f t="shared" si="15"/>
        <v>5</v>
      </c>
      <c r="D78" s="122">
        <v>45717</v>
      </c>
      <c r="E78" s="123"/>
      <c r="F78" s="123"/>
      <c r="G78" s="123"/>
      <c r="H78" s="124">
        <f t="shared" si="14"/>
        <v>372.67551006102701</v>
      </c>
      <c r="I78" s="105"/>
      <c r="J78" s="105"/>
      <c r="K78" s="105"/>
      <c r="L78" s="105"/>
    </row>
    <row r="79" spans="3:12" x14ac:dyDescent="0.3">
      <c r="C79" s="121">
        <f t="shared" si="15"/>
        <v>6</v>
      </c>
      <c r="D79" s="122">
        <v>45748</v>
      </c>
      <c r="E79" s="123"/>
      <c r="F79" s="123"/>
      <c r="G79" s="123"/>
      <c r="H79" s="124">
        <f t="shared" si="14"/>
        <v>371.02855487384119</v>
      </c>
      <c r="I79" s="105"/>
      <c r="J79" s="105"/>
      <c r="K79" s="105"/>
      <c r="L79" s="105"/>
    </row>
    <row r="80" spans="3:12" x14ac:dyDescent="0.3">
      <c r="C80" s="121">
        <f t="shared" si="15"/>
        <v>7</v>
      </c>
      <c r="D80" s="122">
        <v>45778</v>
      </c>
      <c r="E80" s="123"/>
      <c r="F80" s="123"/>
      <c r="G80" s="123"/>
      <c r="H80" s="124">
        <f t="shared" si="14"/>
        <v>369.38159968665536</v>
      </c>
      <c r="I80" s="105"/>
      <c r="J80" s="105"/>
      <c r="K80" s="105"/>
      <c r="L80" s="105"/>
    </row>
    <row r="81" spans="3:12" x14ac:dyDescent="0.3">
      <c r="C81" s="121">
        <f t="shared" si="15"/>
        <v>8</v>
      </c>
      <c r="D81" s="122">
        <v>45809</v>
      </c>
      <c r="E81" s="123"/>
      <c r="F81" s="123"/>
      <c r="G81" s="123"/>
      <c r="H81" s="124">
        <f t="shared" si="14"/>
        <v>367.73464449946954</v>
      </c>
      <c r="I81" s="105"/>
      <c r="J81" s="105"/>
      <c r="K81" s="105"/>
      <c r="L81" s="105"/>
    </row>
    <row r="82" spans="3:12" x14ac:dyDescent="0.3">
      <c r="C82" s="121">
        <f t="shared" si="15"/>
        <v>9</v>
      </c>
      <c r="D82" s="122">
        <v>45839</v>
      </c>
      <c r="E82" s="123"/>
      <c r="F82" s="123"/>
      <c r="G82" s="123"/>
      <c r="H82" s="124">
        <f t="shared" si="14"/>
        <v>366.08768931228371</v>
      </c>
      <c r="I82" s="105"/>
      <c r="J82" s="105"/>
      <c r="K82" s="105"/>
      <c r="L82" s="105"/>
    </row>
    <row r="83" spans="3:12" x14ac:dyDescent="0.3">
      <c r="C83" s="121">
        <f t="shared" si="15"/>
        <v>10</v>
      </c>
      <c r="D83" s="122">
        <v>45870</v>
      </c>
      <c r="E83" s="123"/>
      <c r="F83" s="123"/>
      <c r="G83" s="123"/>
      <c r="H83" s="124">
        <f t="shared" si="14"/>
        <v>364.44073412509795</v>
      </c>
      <c r="I83" s="105"/>
      <c r="J83" s="105"/>
      <c r="K83" s="105"/>
      <c r="L83" s="105"/>
    </row>
    <row r="84" spans="3:12" x14ac:dyDescent="0.3">
      <c r="C84" s="121">
        <f t="shared" si="15"/>
        <v>11</v>
      </c>
      <c r="D84" s="122">
        <v>45901</v>
      </c>
      <c r="E84" s="123"/>
      <c r="F84" s="123"/>
      <c r="G84" s="123"/>
      <c r="H84" s="124">
        <f t="shared" si="14"/>
        <v>362.79377893791212</v>
      </c>
      <c r="I84" s="105"/>
      <c r="J84" s="105"/>
      <c r="K84" s="105"/>
      <c r="L84" s="105"/>
    </row>
    <row r="85" spans="3:12" x14ac:dyDescent="0.3">
      <c r="C85" s="121">
        <f t="shared" si="15"/>
        <v>12</v>
      </c>
      <c r="D85" s="122">
        <v>45931</v>
      </c>
      <c r="E85" s="123"/>
      <c r="F85" s="123"/>
      <c r="G85" s="123"/>
      <c r="H85" s="124">
        <f t="shared" si="14"/>
        <v>361.1468237507263</v>
      </c>
      <c r="I85" s="105"/>
      <c r="J85" s="105"/>
      <c r="K85" s="105"/>
      <c r="L85" s="105"/>
    </row>
  </sheetData>
  <mergeCells count="4">
    <mergeCell ref="A1:B1"/>
    <mergeCell ref="A3:B3"/>
    <mergeCell ref="A7:B7"/>
    <mergeCell ref="A13:B13"/>
  </mergeCells>
  <pageMargins left="0.7" right="0.7" top="0.75" bottom="0.75" header="0.3" footer="0.3"/>
  <pageSetup orientation="portrait" r:id="rId1"/>
  <drawing r:id="rId2"/>
  <legacyDrawing r:id="rId3"/>
  <tableParts count="1"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ABBB6-8657-475A-9422-F4860944E2DB}">
  <dimension ref="A1:L30"/>
  <sheetViews>
    <sheetView zoomScale="85" zoomScaleNormal="85" workbookViewId="0">
      <selection activeCell="K24" sqref="K24"/>
    </sheetView>
  </sheetViews>
  <sheetFormatPr defaultRowHeight="15.6" x14ac:dyDescent="0.3"/>
  <cols>
    <col min="1" max="1" width="24.8984375" bestFit="1" customWidth="1"/>
    <col min="2" max="2" width="22" customWidth="1"/>
    <col min="4" max="4" width="9" bestFit="1" customWidth="1"/>
    <col min="5" max="5" width="13.19921875" bestFit="1" customWidth="1"/>
    <col min="6" max="6" width="9.69921875" bestFit="1" customWidth="1"/>
    <col min="7" max="7" width="10" bestFit="1" customWidth="1"/>
    <col min="8" max="8" width="17.8984375" bestFit="1" customWidth="1"/>
    <col min="9" max="9" width="9.59765625" bestFit="1" customWidth="1"/>
    <col min="10" max="10" width="13.296875" bestFit="1" customWidth="1"/>
    <col min="11" max="11" width="12.19921875" bestFit="1" customWidth="1"/>
    <col min="12" max="12" width="16.59765625" bestFit="1" customWidth="1"/>
  </cols>
  <sheetData>
    <row r="1" spans="1:12" x14ac:dyDescent="0.3">
      <c r="A1" s="240" t="s">
        <v>136</v>
      </c>
      <c r="B1" s="240"/>
    </row>
    <row r="2" spans="1:12" x14ac:dyDescent="0.3">
      <c r="A2" s="20"/>
      <c r="B2" s="20"/>
    </row>
    <row r="3" spans="1:12" x14ac:dyDescent="0.3">
      <c r="A3" s="240" t="s">
        <v>58</v>
      </c>
      <c r="B3" s="240"/>
      <c r="D3" s="7" t="s">
        <v>0</v>
      </c>
      <c r="E3" s="7" t="s">
        <v>1</v>
      </c>
      <c r="F3" s="7" t="s">
        <v>67</v>
      </c>
      <c r="G3" s="7" t="s">
        <v>68</v>
      </c>
      <c r="H3" s="7" t="s">
        <v>69</v>
      </c>
      <c r="I3" s="7" t="s">
        <v>65</v>
      </c>
      <c r="J3" s="7" t="s">
        <v>66</v>
      </c>
      <c r="K3" s="7" t="s">
        <v>28</v>
      </c>
      <c r="L3" s="7" t="s">
        <v>30</v>
      </c>
    </row>
    <row r="4" spans="1:12" ht="16.2" thickBot="1" x14ac:dyDescent="0.35">
      <c r="A4" s="18" t="s">
        <v>59</v>
      </c>
      <c r="B4" s="21">
        <v>0.2</v>
      </c>
      <c r="D4" s="7" t="s">
        <v>83</v>
      </c>
      <c r="E4" s="104">
        <v>3941.2061999999987</v>
      </c>
      <c r="F4" s="111">
        <f>E4</f>
        <v>3941.2061999999987</v>
      </c>
      <c r="G4" s="126"/>
      <c r="H4" s="127"/>
      <c r="I4" s="126"/>
      <c r="J4" s="126"/>
      <c r="K4" s="126"/>
      <c r="L4" s="128"/>
    </row>
    <row r="5" spans="1:12" x14ac:dyDescent="0.3">
      <c r="A5" s="18" t="s">
        <v>70</v>
      </c>
      <c r="B5" s="21">
        <v>0.1</v>
      </c>
      <c r="D5" s="7" t="s">
        <v>84</v>
      </c>
      <c r="E5" s="104">
        <v>4522.9530999999997</v>
      </c>
      <c r="F5" s="111">
        <f t="shared" ref="F5:F26" si="0">alpha*(E5)+(1-alpha)*(E4+G4)</f>
        <v>4057.5555799999993</v>
      </c>
      <c r="G5" s="52">
        <f t="shared" ref="G5:G26" si="1">beta*(F5-F4)+(1-beta)*G4</f>
        <v>11.634938000000057</v>
      </c>
      <c r="H5" s="104">
        <f t="shared" ref="H5:H26" si="2">F4+G4</f>
        <v>3941.2061999999987</v>
      </c>
      <c r="I5" s="52">
        <f t="shared" ref="I5:I26" si="3">E5-H5</f>
        <v>581.74690000000101</v>
      </c>
      <c r="J5" s="52">
        <f t="shared" ref="J4:J26" si="4">ABS(I5)</f>
        <v>581.74690000000101</v>
      </c>
      <c r="K5" s="52">
        <f t="shared" ref="K4:K26" si="5">I5^2</f>
        <v>338429.45565961115</v>
      </c>
      <c r="L5" s="129">
        <f t="shared" ref="L4:L26" si="6">J5/E5</f>
        <v>0.12862103301491254</v>
      </c>
    </row>
    <row r="6" spans="1:12" x14ac:dyDescent="0.3">
      <c r="A6" s="20"/>
      <c r="B6" s="20"/>
      <c r="D6" s="7" t="s">
        <v>85</v>
      </c>
      <c r="E6" s="104">
        <v>4582.5525000000016</v>
      </c>
      <c r="F6" s="111">
        <f t="shared" si="0"/>
        <v>4544.1809303999999</v>
      </c>
      <c r="G6" s="52">
        <f t="shared" si="1"/>
        <v>59.133979240000109</v>
      </c>
      <c r="H6" s="104">
        <f t="shared" si="2"/>
        <v>4069.1905179999994</v>
      </c>
      <c r="I6" s="52">
        <f t="shared" si="3"/>
        <v>513.36198200000217</v>
      </c>
      <c r="J6" s="52">
        <f t="shared" si="4"/>
        <v>513.36198200000217</v>
      </c>
      <c r="K6" s="52">
        <f t="shared" si="5"/>
        <v>263540.52456297056</v>
      </c>
      <c r="L6" s="129">
        <f t="shared" si="6"/>
        <v>0.11202533566173044</v>
      </c>
    </row>
    <row r="7" spans="1:12" x14ac:dyDescent="0.3">
      <c r="A7" s="240" t="s">
        <v>17</v>
      </c>
      <c r="B7" s="240"/>
      <c r="D7" s="7" t="s">
        <v>86</v>
      </c>
      <c r="E7" s="104">
        <v>4832.2612999999992</v>
      </c>
      <c r="F7" s="111">
        <f t="shared" si="0"/>
        <v>4679.8014433920016</v>
      </c>
      <c r="G7" s="52">
        <f t="shared" si="1"/>
        <v>66.782632615200271</v>
      </c>
      <c r="H7" s="104">
        <f t="shared" si="2"/>
        <v>4603.3149096400002</v>
      </c>
      <c r="I7" s="52">
        <f t="shared" si="3"/>
        <v>228.94639035999899</v>
      </c>
      <c r="J7" s="52">
        <f t="shared" si="4"/>
        <v>228.94639035999899</v>
      </c>
      <c r="K7" s="52">
        <f t="shared" si="5"/>
        <v>52416.44965887304</v>
      </c>
      <c r="L7" s="129">
        <f t="shared" si="6"/>
        <v>4.7378727296886664E-2</v>
      </c>
    </row>
    <row r="8" spans="1:12" x14ac:dyDescent="0.3">
      <c r="A8" s="18" t="s">
        <v>53</v>
      </c>
      <c r="B8" s="119">
        <f>AVERAGE(I5:I26)</f>
        <v>-130.82481425051151</v>
      </c>
      <c r="D8" s="7" t="s">
        <v>87</v>
      </c>
      <c r="E8" s="104">
        <v>4091.7183000000005</v>
      </c>
      <c r="F8" s="111">
        <f t="shared" si="0"/>
        <v>4737.5788060921595</v>
      </c>
      <c r="G8" s="52">
        <f t="shared" si="1"/>
        <v>65.882105623696049</v>
      </c>
      <c r="H8" s="104">
        <f t="shared" si="2"/>
        <v>4746.5840760072015</v>
      </c>
      <c r="I8" s="52">
        <f t="shared" si="3"/>
        <v>-654.86577600720102</v>
      </c>
      <c r="J8" s="52">
        <f t="shared" si="4"/>
        <v>654.86577600720102</v>
      </c>
      <c r="K8" s="52">
        <f t="shared" si="5"/>
        <v>428849.18458551361</v>
      </c>
      <c r="L8" s="129">
        <f t="shared" si="6"/>
        <v>0.16004664250889436</v>
      </c>
    </row>
    <row r="9" spans="1:12" x14ac:dyDescent="0.3">
      <c r="A9" s="18" t="s">
        <v>54</v>
      </c>
      <c r="B9" s="19">
        <f>AVERAGE(J5:J26)</f>
        <v>560.41075079798782</v>
      </c>
      <c r="D9" s="7" t="s">
        <v>88</v>
      </c>
      <c r="E9" s="104">
        <v>3129.8756999999991</v>
      </c>
      <c r="F9" s="111">
        <f t="shared" si="0"/>
        <v>3952.055464498957</v>
      </c>
      <c r="G9" s="52">
        <f t="shared" si="1"/>
        <v>-19.258439097993808</v>
      </c>
      <c r="H9" s="104">
        <f t="shared" si="2"/>
        <v>4803.4609117158552</v>
      </c>
      <c r="I9" s="52">
        <f t="shared" si="3"/>
        <v>-1673.5852117158561</v>
      </c>
      <c r="J9" s="52">
        <f t="shared" si="4"/>
        <v>1673.5852117158561</v>
      </c>
      <c r="K9" s="52">
        <f t="shared" si="5"/>
        <v>2800887.4608740066</v>
      </c>
      <c r="L9" s="129">
        <f t="shared" si="6"/>
        <v>0.53471299570007091</v>
      </c>
    </row>
    <row r="10" spans="1:12" x14ac:dyDescent="0.3">
      <c r="A10" s="18" t="s">
        <v>55</v>
      </c>
      <c r="B10" s="19">
        <f>SQRT(AVERAGE(K5:K26))</f>
        <v>696.6802429747853</v>
      </c>
      <c r="D10" s="7" t="s">
        <v>89</v>
      </c>
      <c r="E10" s="104">
        <v>3551.7725000000009</v>
      </c>
      <c r="F10" s="111">
        <f t="shared" si="0"/>
        <v>3198.848308721605</v>
      </c>
      <c r="G10" s="52">
        <f t="shared" si="1"/>
        <v>-92.653310765929632</v>
      </c>
      <c r="H10" s="104">
        <f t="shared" si="2"/>
        <v>3932.7970254009633</v>
      </c>
      <c r="I10" s="52">
        <f t="shared" si="3"/>
        <v>-381.02452540096237</v>
      </c>
      <c r="J10" s="52">
        <f t="shared" si="4"/>
        <v>381.02452540096237</v>
      </c>
      <c r="K10" s="52">
        <f t="shared" si="5"/>
        <v>145179.68895702861</v>
      </c>
      <c r="L10" s="129">
        <f t="shared" si="6"/>
        <v>0.10727728912844567</v>
      </c>
    </row>
    <row r="11" spans="1:12" x14ac:dyDescent="0.3">
      <c r="A11" s="18" t="s">
        <v>56</v>
      </c>
      <c r="B11" s="24">
        <f>AVERAGE(L5:L26)</f>
        <v>0.2194722778807493</v>
      </c>
      <c r="D11" s="7" t="s">
        <v>90</v>
      </c>
      <c r="E11" s="104">
        <v>4423.1907999999994</v>
      </c>
      <c r="F11" s="111">
        <f t="shared" si="0"/>
        <v>3651.9335113872571</v>
      </c>
      <c r="G11" s="52">
        <f t="shared" si="1"/>
        <v>-38.079459422771464</v>
      </c>
      <c r="H11" s="104">
        <f t="shared" si="2"/>
        <v>3106.1949979556753</v>
      </c>
      <c r="I11" s="52">
        <f t="shared" si="3"/>
        <v>1316.9958020443241</v>
      </c>
      <c r="J11" s="52">
        <f t="shared" si="4"/>
        <v>1316.9958020443241</v>
      </c>
      <c r="K11" s="52">
        <f t="shared" si="5"/>
        <v>1734477.9426023725</v>
      </c>
      <c r="L11" s="129">
        <f t="shared" si="6"/>
        <v>0.29774790679260871</v>
      </c>
    </row>
    <row r="12" spans="1:12" x14ac:dyDescent="0.3">
      <c r="A12" s="20"/>
      <c r="B12" s="20"/>
      <c r="D12" s="7" t="s">
        <v>91</v>
      </c>
      <c r="E12" s="104">
        <v>4306.6188999999986</v>
      </c>
      <c r="F12" s="111">
        <f t="shared" si="0"/>
        <v>4369.4128524617818</v>
      </c>
      <c r="G12" s="52">
        <f t="shared" si="1"/>
        <v>37.476420626958145</v>
      </c>
      <c r="H12" s="104">
        <f t="shared" si="2"/>
        <v>3613.8540519644857</v>
      </c>
      <c r="I12" s="52">
        <f t="shared" si="3"/>
        <v>692.76484803551284</v>
      </c>
      <c r="J12" s="52">
        <f t="shared" si="4"/>
        <v>692.76484803551284</v>
      </c>
      <c r="K12" s="52">
        <f t="shared" si="5"/>
        <v>479923.1346736672</v>
      </c>
      <c r="L12" s="129">
        <f t="shared" si="6"/>
        <v>0.16086049500119759</v>
      </c>
    </row>
    <row r="13" spans="1:12" x14ac:dyDescent="0.3">
      <c r="A13" s="240" t="s">
        <v>71</v>
      </c>
      <c r="B13" s="240"/>
      <c r="D13" s="7" t="s">
        <v>92</v>
      </c>
      <c r="E13" s="104">
        <v>4594.4993999999979</v>
      </c>
      <c r="F13" s="111">
        <f t="shared" si="0"/>
        <v>4394.1761365015655</v>
      </c>
      <c r="G13" s="52">
        <f t="shared" si="1"/>
        <v>36.205106968240706</v>
      </c>
      <c r="H13" s="104">
        <f t="shared" si="2"/>
        <v>4406.8892730887401</v>
      </c>
      <c r="I13" s="52">
        <f t="shared" si="3"/>
        <v>187.61012691125779</v>
      </c>
      <c r="J13" s="52">
        <f t="shared" si="4"/>
        <v>187.61012691125779</v>
      </c>
      <c r="K13" s="52">
        <f t="shared" si="5"/>
        <v>35197.559719658253</v>
      </c>
      <c r="L13" s="129">
        <f t="shared" si="6"/>
        <v>4.0833638352691458E-2</v>
      </c>
    </row>
    <row r="14" spans="1:12" x14ac:dyDescent="0.3">
      <c r="A14" s="9" t="s">
        <v>48</v>
      </c>
      <c r="B14" s="35">
        <v>-258.02481241734296</v>
      </c>
      <c r="D14" s="7" t="s">
        <v>93</v>
      </c>
      <c r="E14" s="104">
        <v>4323.2004999999999</v>
      </c>
      <c r="F14" s="111">
        <f t="shared" si="0"/>
        <v>4569.2037055745914</v>
      </c>
      <c r="G14" s="52">
        <f t="shared" si="1"/>
        <v>50.087353178719226</v>
      </c>
      <c r="H14" s="104">
        <f t="shared" si="2"/>
        <v>4430.3812434698066</v>
      </c>
      <c r="I14" s="52">
        <f t="shared" si="3"/>
        <v>-107.18074346980666</v>
      </c>
      <c r="J14" s="52">
        <f t="shared" si="4"/>
        <v>107.18074346980666</v>
      </c>
      <c r="K14" s="52">
        <f t="shared" si="5"/>
        <v>11487.711770740503</v>
      </c>
      <c r="L14" s="129">
        <f t="shared" si="6"/>
        <v>2.4791989978213285E-2</v>
      </c>
    </row>
    <row r="15" spans="1:12" x14ac:dyDescent="0.3">
      <c r="A15" s="34" t="s">
        <v>137</v>
      </c>
      <c r="B15" s="37">
        <v>1.0000000000000009E-2</v>
      </c>
      <c r="D15" s="7" t="s">
        <v>94</v>
      </c>
      <c r="E15" s="104">
        <v>4144.5754999999999</v>
      </c>
      <c r="F15" s="111">
        <f t="shared" si="0"/>
        <v>4327.5453825429759</v>
      </c>
      <c r="G15" s="52">
        <f t="shared" si="1"/>
        <v>20.912785557685751</v>
      </c>
      <c r="H15" s="104">
        <f t="shared" si="2"/>
        <v>4619.2910587533106</v>
      </c>
      <c r="I15" s="52">
        <f t="shared" si="3"/>
        <v>-474.71555875331069</v>
      </c>
      <c r="J15" s="52">
        <f t="shared" si="4"/>
        <v>474.71555875331069</v>
      </c>
      <c r="K15" s="52">
        <f t="shared" si="5"/>
        <v>225354.86172246796</v>
      </c>
      <c r="L15" s="129">
        <f t="shared" si="6"/>
        <v>0.11453900616681026</v>
      </c>
    </row>
    <row r="16" spans="1:12" x14ac:dyDescent="0.3">
      <c r="A16" s="36" t="s">
        <v>80</v>
      </c>
      <c r="B16" s="12">
        <v>9.9999999999999881E-3</v>
      </c>
      <c r="D16" s="7" t="s">
        <v>95</v>
      </c>
      <c r="E16" s="104">
        <v>3433.4374000000003</v>
      </c>
      <c r="F16" s="111">
        <f t="shared" si="0"/>
        <v>4019.0781084461482</v>
      </c>
      <c r="G16" s="52">
        <f t="shared" si="1"/>
        <v>-12.025220407765588</v>
      </c>
      <c r="H16" s="104">
        <f t="shared" si="2"/>
        <v>4348.4581681006612</v>
      </c>
      <c r="I16" s="52">
        <f t="shared" si="3"/>
        <v>-915.02076810066092</v>
      </c>
      <c r="J16" s="52">
        <f t="shared" si="4"/>
        <v>915.02076810066092</v>
      </c>
      <c r="K16" s="52">
        <f t="shared" si="5"/>
        <v>837263.00605552352</v>
      </c>
      <c r="L16" s="129">
        <f t="shared" si="6"/>
        <v>0.26650282544853182</v>
      </c>
    </row>
    <row r="17" spans="1:12" x14ac:dyDescent="0.3">
      <c r="A17" s="9" t="s">
        <v>49</v>
      </c>
      <c r="B17" s="35">
        <v>360.37869878542125</v>
      </c>
      <c r="D17" s="7" t="s">
        <v>96</v>
      </c>
      <c r="E17" s="104">
        <v>2804.0007999999993</v>
      </c>
      <c r="F17" s="111">
        <f t="shared" si="0"/>
        <v>3297.9299036737875</v>
      </c>
      <c r="G17" s="52">
        <f t="shared" si="1"/>
        <v>-82.93751884422511</v>
      </c>
      <c r="H17" s="104">
        <f t="shared" si="2"/>
        <v>4007.0528880383827</v>
      </c>
      <c r="I17" s="52">
        <f t="shared" si="3"/>
        <v>-1203.0520880383833</v>
      </c>
      <c r="J17" s="52">
        <f t="shared" si="4"/>
        <v>1203.0520880383833</v>
      </c>
      <c r="K17" s="52">
        <f t="shared" si="5"/>
        <v>1447334.3265335141</v>
      </c>
      <c r="L17" s="129">
        <f t="shared" si="6"/>
        <v>0.42904841112683834</v>
      </c>
    </row>
    <row r="18" spans="1:12" x14ac:dyDescent="0.3">
      <c r="A18" s="34" t="s">
        <v>137</v>
      </c>
      <c r="B18" s="37">
        <v>0.98999999999999988</v>
      </c>
      <c r="D18" s="7" t="s">
        <v>97</v>
      </c>
      <c r="E18" s="104">
        <v>2515.1061999999993</v>
      </c>
      <c r="F18" s="111">
        <f t="shared" si="0"/>
        <v>2679.8718649246198</v>
      </c>
      <c r="G18" s="52">
        <f t="shared" si="1"/>
        <v>-136.4495708347194</v>
      </c>
      <c r="H18" s="104">
        <f t="shared" si="2"/>
        <v>3214.9923848295625</v>
      </c>
      <c r="I18" s="52">
        <f t="shared" si="3"/>
        <v>-699.88618482956326</v>
      </c>
      <c r="J18" s="52">
        <f t="shared" si="4"/>
        <v>699.88618482956326</v>
      </c>
      <c r="K18" s="52">
        <f t="shared" si="5"/>
        <v>489840.67171528161</v>
      </c>
      <c r="L18" s="129">
        <f t="shared" si="6"/>
        <v>0.27827301480532451</v>
      </c>
    </row>
    <row r="19" spans="1:12" x14ac:dyDescent="0.3">
      <c r="A19" s="36" t="s">
        <v>80</v>
      </c>
      <c r="B19" s="12">
        <v>4.0420776228913699E-2</v>
      </c>
      <c r="D19" s="7" t="s">
        <v>98</v>
      </c>
      <c r="E19" s="104">
        <v>1709.2408</v>
      </c>
      <c r="F19" s="111">
        <f t="shared" si="0"/>
        <v>2244.7734633322239</v>
      </c>
      <c r="G19" s="52">
        <f t="shared" si="1"/>
        <v>-166.31445391048706</v>
      </c>
      <c r="H19" s="104">
        <f t="shared" si="2"/>
        <v>2543.4222940899003</v>
      </c>
      <c r="I19" s="52">
        <f t="shared" si="3"/>
        <v>-834.1814940899003</v>
      </c>
      <c r="J19" s="52">
        <f t="shared" si="4"/>
        <v>834.1814940899003</v>
      </c>
      <c r="K19" s="52">
        <f t="shared" si="5"/>
        <v>695858.76508205838</v>
      </c>
      <c r="L19" s="129">
        <f t="shared" si="6"/>
        <v>0.48804211442290651</v>
      </c>
    </row>
    <row r="20" spans="1:12" x14ac:dyDescent="0.3">
      <c r="A20" s="9" t="s">
        <v>50</v>
      </c>
      <c r="B20" s="35">
        <v>469.26586521866142</v>
      </c>
      <c r="D20" s="7" t="s">
        <v>99</v>
      </c>
      <c r="E20" s="104">
        <v>1529.5483000000002</v>
      </c>
      <c r="F20" s="111">
        <f t="shared" si="0"/>
        <v>1540.2507368716103</v>
      </c>
      <c r="G20" s="52">
        <f t="shared" si="1"/>
        <v>-220.13528116549969</v>
      </c>
      <c r="H20" s="104">
        <f t="shared" si="2"/>
        <v>2078.4590094217369</v>
      </c>
      <c r="I20" s="52">
        <f t="shared" si="3"/>
        <v>-548.91070942173678</v>
      </c>
      <c r="J20" s="52">
        <f t="shared" si="4"/>
        <v>548.91070942173678</v>
      </c>
      <c r="K20" s="52">
        <f t="shared" si="5"/>
        <v>301302.96691787435</v>
      </c>
      <c r="L20" s="129">
        <f t="shared" si="6"/>
        <v>0.35887111863138726</v>
      </c>
    </row>
    <row r="21" spans="1:12" x14ac:dyDescent="0.3">
      <c r="A21" s="34" t="s">
        <v>137</v>
      </c>
      <c r="B21" s="37">
        <v>0.98999999999999988</v>
      </c>
      <c r="D21" s="7" t="s">
        <v>100</v>
      </c>
      <c r="E21" s="104">
        <v>1208.9472999999998</v>
      </c>
      <c r="F21" s="111">
        <f t="shared" si="0"/>
        <v>1289.3198750676004</v>
      </c>
      <c r="G21" s="52">
        <f t="shared" si="1"/>
        <v>-223.21483922935073</v>
      </c>
      <c r="H21" s="104">
        <f t="shared" si="2"/>
        <v>1320.1154557061107</v>
      </c>
      <c r="I21" s="52">
        <f t="shared" si="3"/>
        <v>-111.16815570611084</v>
      </c>
      <c r="J21" s="52">
        <f t="shared" si="4"/>
        <v>111.16815570611084</v>
      </c>
      <c r="K21" s="52">
        <f t="shared" si="5"/>
        <v>12358.358843098104</v>
      </c>
      <c r="L21" s="129">
        <f t="shared" si="6"/>
        <v>9.1954509271091348E-2</v>
      </c>
    </row>
    <row r="22" spans="1:12" x14ac:dyDescent="0.3">
      <c r="A22" s="36" t="s">
        <v>80</v>
      </c>
      <c r="B22" s="12">
        <v>5.3051940932090383E-2</v>
      </c>
      <c r="D22" s="7" t="s">
        <v>101</v>
      </c>
      <c r="E22" s="104">
        <v>1158.6573000000003</v>
      </c>
      <c r="F22" s="111">
        <f t="shared" si="0"/>
        <v>1020.3174286165195</v>
      </c>
      <c r="G22" s="52">
        <f t="shared" si="1"/>
        <v>-227.79359995152376</v>
      </c>
      <c r="H22" s="104">
        <f t="shared" si="2"/>
        <v>1066.1050358382497</v>
      </c>
      <c r="I22" s="52">
        <f t="shared" si="3"/>
        <v>92.5522641617506</v>
      </c>
      <c r="J22" s="52">
        <f t="shared" si="4"/>
        <v>92.5522641617506</v>
      </c>
      <c r="K22" s="52">
        <f t="shared" si="5"/>
        <v>8565.9216014664653</v>
      </c>
      <c r="L22" s="129">
        <f t="shared" si="6"/>
        <v>7.9878894442515988E-2</v>
      </c>
    </row>
    <row r="23" spans="1:12" x14ac:dyDescent="0.3">
      <c r="A23" s="9" t="s">
        <v>51</v>
      </c>
      <c r="B23" s="45">
        <v>0.13042148880244259</v>
      </c>
      <c r="D23" s="7" t="s">
        <v>102</v>
      </c>
      <c r="E23" s="104">
        <v>1058.2913000000001</v>
      </c>
      <c r="F23" s="111">
        <f t="shared" si="0"/>
        <v>956.34922003878125</v>
      </c>
      <c r="G23" s="52">
        <f t="shared" si="1"/>
        <v>-211.41106081414523</v>
      </c>
      <c r="H23" s="104">
        <f t="shared" si="2"/>
        <v>792.52382866499568</v>
      </c>
      <c r="I23" s="52">
        <f t="shared" si="3"/>
        <v>265.76747133500442</v>
      </c>
      <c r="J23" s="52">
        <f t="shared" si="4"/>
        <v>265.76747133500442</v>
      </c>
      <c r="K23" s="52">
        <f t="shared" si="5"/>
        <v>70632.348819802399</v>
      </c>
      <c r="L23" s="129">
        <f t="shared" si="6"/>
        <v>0.25112884452041173</v>
      </c>
    </row>
    <row r="24" spans="1:12" x14ac:dyDescent="0.3">
      <c r="A24" s="34" t="s">
        <v>137</v>
      </c>
      <c r="B24" s="37">
        <v>0.98999999999999988</v>
      </c>
      <c r="D24" s="7" t="s">
        <v>103</v>
      </c>
      <c r="E24" s="104">
        <v>965.82420000000002</v>
      </c>
      <c r="F24" s="111">
        <f t="shared" si="0"/>
        <v>870.66903134868392</v>
      </c>
      <c r="G24" s="52">
        <f t="shared" si="1"/>
        <v>-198.83797360174046</v>
      </c>
      <c r="H24" s="104">
        <f t="shared" si="2"/>
        <v>744.93815922463602</v>
      </c>
      <c r="I24" s="52">
        <f t="shared" si="3"/>
        <v>220.88604077536399</v>
      </c>
      <c r="J24" s="52">
        <f t="shared" si="4"/>
        <v>220.88604077536399</v>
      </c>
      <c r="K24" s="52">
        <f t="shared" si="5"/>
        <v>48790.643009415762</v>
      </c>
      <c r="L24" s="129">
        <f t="shared" si="6"/>
        <v>0.22870211864163684</v>
      </c>
    </row>
    <row r="25" spans="1:12" x14ac:dyDescent="0.3">
      <c r="A25" s="36" t="s">
        <v>80</v>
      </c>
      <c r="B25" s="12">
        <v>4.0420756777507241E-2</v>
      </c>
      <c r="D25" s="7" t="s">
        <v>104</v>
      </c>
      <c r="E25" s="104">
        <v>818.24529999999993</v>
      </c>
      <c r="F25" s="111">
        <f t="shared" si="0"/>
        <v>777.23804111860761</v>
      </c>
      <c r="G25" s="52">
        <f t="shared" si="1"/>
        <v>-188.29727526457404</v>
      </c>
      <c r="H25" s="104">
        <f t="shared" si="2"/>
        <v>671.83105774694343</v>
      </c>
      <c r="I25" s="52">
        <f t="shared" si="3"/>
        <v>146.4142422530565</v>
      </c>
      <c r="J25" s="52">
        <f t="shared" si="4"/>
        <v>146.4142422530565</v>
      </c>
      <c r="K25" s="52">
        <f t="shared" si="5"/>
        <v>21437.130334536716</v>
      </c>
      <c r="L25" s="129">
        <f t="shared" si="6"/>
        <v>0.17893685701959611</v>
      </c>
    </row>
    <row r="26" spans="1:12" x14ac:dyDescent="0.3">
      <c r="D26" s="7" t="s">
        <v>105</v>
      </c>
      <c r="E26" s="104">
        <v>1067.3400000000001</v>
      </c>
      <c r="F26" s="111">
        <f t="shared" si="0"/>
        <v>717.42641978834081</v>
      </c>
      <c r="G26" s="52">
        <f t="shared" si="1"/>
        <v>-175.44870987114334</v>
      </c>
      <c r="H26" s="104">
        <f t="shared" si="2"/>
        <v>588.94076585403354</v>
      </c>
      <c r="I26" s="52">
        <f t="shared" si="3"/>
        <v>478.3992341459666</v>
      </c>
      <c r="J26" s="52">
        <f t="shared" si="4"/>
        <v>478.3992341459666</v>
      </c>
      <c r="K26" s="52">
        <f t="shared" si="5"/>
        <v>228865.82723144739</v>
      </c>
      <c r="L26" s="129">
        <f t="shared" si="6"/>
        <v>0.44821634544378225</v>
      </c>
    </row>
    <row r="27" spans="1:12" ht="16.2" thickBot="1" x14ac:dyDescent="0.35">
      <c r="C27" s="135">
        <v>1</v>
      </c>
      <c r="D27" s="130" t="s">
        <v>107</v>
      </c>
      <c r="E27" s="131"/>
      <c r="F27" s="132"/>
      <c r="G27" s="126"/>
      <c r="H27" s="127">
        <f>$F$26+C27*$G$26</f>
        <v>541.97770991719744</v>
      </c>
      <c r="I27" s="133"/>
      <c r="J27" s="133"/>
      <c r="K27" s="133"/>
      <c r="L27" s="134"/>
    </row>
    <row r="28" spans="1:12" ht="16.2" thickBot="1" x14ac:dyDescent="0.35">
      <c r="C28" s="135">
        <v>2</v>
      </c>
      <c r="D28" s="130" t="s">
        <v>103</v>
      </c>
      <c r="E28" s="131"/>
      <c r="F28" s="132"/>
      <c r="G28" s="126"/>
      <c r="H28" s="127">
        <f t="shared" ref="H28:H30" si="7">$F$26+C28*$G$26</f>
        <v>366.52900004605414</v>
      </c>
      <c r="I28" s="133"/>
      <c r="J28" s="133"/>
      <c r="K28" s="133"/>
      <c r="L28" s="134"/>
    </row>
    <row r="29" spans="1:12" ht="16.2" thickBot="1" x14ac:dyDescent="0.35">
      <c r="C29" s="135">
        <v>3</v>
      </c>
      <c r="D29" s="130" t="s">
        <v>104</v>
      </c>
      <c r="E29" s="131"/>
      <c r="F29" s="132"/>
      <c r="G29" s="126"/>
      <c r="H29" s="127">
        <f t="shared" si="7"/>
        <v>191.08029017491083</v>
      </c>
      <c r="I29" s="133"/>
      <c r="J29" s="133"/>
      <c r="K29" s="133"/>
      <c r="L29" s="134"/>
    </row>
    <row r="30" spans="1:12" ht="16.2" thickBot="1" x14ac:dyDescent="0.35">
      <c r="C30" s="135">
        <v>4</v>
      </c>
      <c r="D30" s="130" t="s">
        <v>105</v>
      </c>
      <c r="E30" s="131"/>
      <c r="F30" s="132"/>
      <c r="G30" s="126"/>
      <c r="H30" s="127">
        <f t="shared" si="7"/>
        <v>15.631580303767464</v>
      </c>
      <c r="I30" s="133"/>
      <c r="J30" s="133"/>
      <c r="K30" s="133"/>
      <c r="L30" s="134"/>
    </row>
  </sheetData>
  <mergeCells count="4">
    <mergeCell ref="A1:B1"/>
    <mergeCell ref="A3:B3"/>
    <mergeCell ref="A7:B7"/>
    <mergeCell ref="A13:B13"/>
  </mergeCells>
  <pageMargins left="0.7" right="0.7" top="0.75" bottom="0.75" header="0.3" footer="0.3"/>
  <drawing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5F45A-7EE6-4987-A02D-501EA17760EB}">
  <dimension ref="A1:R85"/>
  <sheetViews>
    <sheetView zoomScale="85" zoomScaleNormal="85" workbookViewId="0">
      <selection activeCell="L18" sqref="L18"/>
    </sheetView>
  </sheetViews>
  <sheetFormatPr defaultRowHeight="15.6" x14ac:dyDescent="0.3"/>
  <cols>
    <col min="5" max="5" width="9.296875" bestFit="1" customWidth="1"/>
    <col min="6" max="6" width="11.59765625" customWidth="1"/>
    <col min="8" max="8" width="9.69921875" bestFit="1" customWidth="1"/>
    <col min="9" max="9" width="14.09765625" bestFit="1" customWidth="1"/>
    <col min="10" max="10" width="10.59765625" bestFit="1" customWidth="1"/>
    <col min="11" max="11" width="10.8984375" bestFit="1" customWidth="1"/>
    <col min="12" max="12" width="13.296875" bestFit="1" customWidth="1"/>
    <col min="13" max="13" width="12.8984375" bestFit="1" customWidth="1"/>
    <col min="14" max="14" width="10.8984375" bestFit="1" customWidth="1"/>
    <col min="15" max="15" width="13.5" bestFit="1" customWidth="1"/>
    <col min="16" max="16" width="14.59765625" bestFit="1" customWidth="1"/>
    <col min="17" max="17" width="18" bestFit="1" customWidth="1"/>
    <col min="18" max="18" width="9.796875" customWidth="1"/>
  </cols>
  <sheetData>
    <row r="1" spans="1:17" x14ac:dyDescent="0.3">
      <c r="A1" s="214" t="s">
        <v>138</v>
      </c>
      <c r="B1" s="214"/>
      <c r="C1" s="214"/>
      <c r="D1" s="214"/>
      <c r="E1" s="214"/>
      <c r="F1" s="214"/>
    </row>
    <row r="3" spans="1:17" x14ac:dyDescent="0.3">
      <c r="A3" s="214" t="s">
        <v>58</v>
      </c>
      <c r="B3" s="214"/>
      <c r="C3" s="214"/>
      <c r="D3" s="214"/>
      <c r="H3" s="120" t="s">
        <v>0</v>
      </c>
      <c r="I3" s="7" t="s">
        <v>1</v>
      </c>
      <c r="J3" s="7" t="s">
        <v>67</v>
      </c>
      <c r="K3" s="7" t="s">
        <v>68</v>
      </c>
      <c r="L3" s="7" t="s">
        <v>72</v>
      </c>
      <c r="M3" s="7" t="s">
        <v>106</v>
      </c>
      <c r="N3" s="7" t="s">
        <v>22</v>
      </c>
      <c r="O3" s="7" t="s">
        <v>111</v>
      </c>
      <c r="P3" s="7" t="s">
        <v>29</v>
      </c>
      <c r="Q3" s="7" t="s">
        <v>112</v>
      </c>
    </row>
    <row r="4" spans="1:17" ht="16.2" thickBot="1" x14ac:dyDescent="0.35">
      <c r="A4" s="255" t="s">
        <v>59</v>
      </c>
      <c r="B4" s="255"/>
      <c r="C4" s="255"/>
      <c r="D4" s="33">
        <v>0.2</v>
      </c>
      <c r="H4" s="120">
        <v>43466</v>
      </c>
      <c r="I4" s="165">
        <v>1260.7147999999997</v>
      </c>
      <c r="J4" s="166"/>
      <c r="K4" s="166"/>
      <c r="L4" s="167">
        <f>Table13[[#This Row],[Adj Close]]/AVERAGE($I$4:$I$15)</f>
        <v>0.84616591318659118</v>
      </c>
      <c r="M4" s="168"/>
      <c r="N4" s="169"/>
      <c r="O4" s="169"/>
      <c r="P4" s="169"/>
      <c r="Q4" s="170"/>
    </row>
    <row r="5" spans="1:17" ht="16.2" thickBot="1" x14ac:dyDescent="0.35">
      <c r="A5" s="255" t="s">
        <v>70</v>
      </c>
      <c r="B5" s="255"/>
      <c r="C5" s="255"/>
      <c r="D5" s="33">
        <v>0.1</v>
      </c>
      <c r="H5" s="120">
        <v>43497</v>
      </c>
      <c r="I5" s="165">
        <v>1276.7799</v>
      </c>
      <c r="J5" s="166"/>
      <c r="K5" s="166"/>
      <c r="L5" s="167">
        <f>Table13[[#This Row],[Adj Close]]/AVERAGE($I$4:$I$15)</f>
        <v>0.85694847876917513</v>
      </c>
      <c r="M5" s="168"/>
      <c r="N5" s="169"/>
      <c r="O5" s="169"/>
      <c r="P5" s="169"/>
      <c r="Q5" s="170"/>
    </row>
    <row r="6" spans="1:17" ht="16.2" thickBot="1" x14ac:dyDescent="0.35">
      <c r="A6" s="255" t="s">
        <v>73</v>
      </c>
      <c r="B6" s="255"/>
      <c r="C6" s="255"/>
      <c r="D6" s="33">
        <v>0.3</v>
      </c>
      <c r="H6" s="120">
        <v>43525</v>
      </c>
      <c r="I6" s="165">
        <v>1403.7115000000001</v>
      </c>
      <c r="J6" s="166"/>
      <c r="K6" s="166"/>
      <c r="L6" s="167">
        <f>Table13[[#This Row],[Adj Close]]/AVERAGE($I$4:$I$15)</f>
        <v>0.94214236498851289</v>
      </c>
      <c r="M6" s="168"/>
      <c r="N6" s="169"/>
      <c r="O6" s="169"/>
      <c r="P6" s="169"/>
      <c r="Q6" s="170"/>
    </row>
    <row r="7" spans="1:17" ht="16.2" thickBot="1" x14ac:dyDescent="0.35">
      <c r="H7" s="120">
        <v>43556</v>
      </c>
      <c r="I7" s="165">
        <v>1508.3065000000001</v>
      </c>
      <c r="J7" s="166"/>
      <c r="K7" s="166"/>
      <c r="L7" s="167">
        <f>Table13[[#This Row],[Adj Close]]/AVERAGE($I$4:$I$15)</f>
        <v>1.0123443834702119</v>
      </c>
      <c r="M7" s="168"/>
      <c r="N7" s="169"/>
      <c r="O7" s="169"/>
      <c r="P7" s="169"/>
      <c r="Q7" s="170"/>
    </row>
    <row r="8" spans="1:17" ht="16.2" thickBot="1" x14ac:dyDescent="0.35">
      <c r="A8" s="214" t="s">
        <v>17</v>
      </c>
      <c r="B8" s="214"/>
      <c r="C8" s="214"/>
      <c r="D8" s="214"/>
      <c r="E8" s="136"/>
      <c r="H8" s="120">
        <v>43586</v>
      </c>
      <c r="I8" s="165">
        <v>1570.9694</v>
      </c>
      <c r="J8" s="166"/>
      <c r="K8" s="166"/>
      <c r="L8" s="167">
        <f>Table13[[#This Row],[Adj Close]]/AVERAGE($I$4:$I$15)</f>
        <v>1.0544024365694695</v>
      </c>
      <c r="M8" s="168"/>
      <c r="N8" s="169"/>
      <c r="O8" s="169"/>
      <c r="P8" s="169"/>
      <c r="Q8" s="170"/>
    </row>
    <row r="9" spans="1:17" ht="16.2" thickBot="1" x14ac:dyDescent="0.35">
      <c r="A9" s="255" t="s">
        <v>75</v>
      </c>
      <c r="B9" s="255"/>
      <c r="C9" s="255"/>
      <c r="D9" s="255"/>
      <c r="E9" s="40">
        <f>AVERAGE(N17:N73)</f>
        <v>-391.55987886698904</v>
      </c>
      <c r="H9" s="120">
        <v>43617</v>
      </c>
      <c r="I9" s="165">
        <v>1443.6772000000001</v>
      </c>
      <c r="J9" s="166"/>
      <c r="K9" s="166"/>
      <c r="L9" s="167">
        <f>Table13[[#This Row],[Adj Close]]/AVERAGE($I$4:$I$15)</f>
        <v>0.96896652302698549</v>
      </c>
      <c r="M9" s="168"/>
      <c r="N9" s="169"/>
      <c r="O9" s="169"/>
      <c r="P9" s="169"/>
      <c r="Q9" s="170"/>
    </row>
    <row r="10" spans="1:17" ht="16.2" thickBot="1" x14ac:dyDescent="0.35">
      <c r="A10" s="255" t="s">
        <v>76</v>
      </c>
      <c r="B10" s="255"/>
      <c r="C10" s="255"/>
      <c r="D10" s="255"/>
      <c r="E10" s="40">
        <f>AVERAGE(P17:P73)</f>
        <v>465.27230131827946</v>
      </c>
      <c r="H10" s="120">
        <v>43647</v>
      </c>
      <c r="I10" s="165">
        <v>1618.3575999999998</v>
      </c>
      <c r="J10" s="166"/>
      <c r="K10" s="166"/>
      <c r="L10" s="167">
        <f>Table13[[#This Row],[Adj Close]]/AVERAGE($I$4:$I$15)</f>
        <v>1.0862084243529626</v>
      </c>
      <c r="M10" s="168"/>
      <c r="N10" s="169"/>
      <c r="O10" s="169"/>
      <c r="P10" s="169"/>
      <c r="Q10" s="170"/>
    </row>
    <row r="11" spans="1:17" ht="16.2" thickBot="1" x14ac:dyDescent="0.35">
      <c r="A11" s="255" t="s">
        <v>77</v>
      </c>
      <c r="B11" s="255"/>
      <c r="C11" s="255"/>
      <c r="D11" s="255"/>
      <c r="E11" s="40">
        <f>SQRT(AVERAGE(O17:O73))</f>
        <v>696.2070895412138</v>
      </c>
      <c r="H11" s="120">
        <v>43678</v>
      </c>
      <c r="I11" s="165">
        <v>1492.1681999999998</v>
      </c>
      <c r="J11" s="166"/>
      <c r="K11" s="166"/>
      <c r="L11" s="167">
        <f>Table13[[#This Row],[Adj Close]]/AVERAGE($I$4:$I$15)</f>
        <v>1.0015126875491525</v>
      </c>
      <c r="M11" s="168"/>
      <c r="N11" s="169"/>
      <c r="O11" s="169"/>
      <c r="P11" s="169"/>
      <c r="Q11" s="170"/>
    </row>
    <row r="12" spans="1:17" ht="16.2" thickBot="1" x14ac:dyDescent="0.35">
      <c r="A12" s="255" t="s">
        <v>78</v>
      </c>
      <c r="B12" s="255"/>
      <c r="C12" s="255"/>
      <c r="D12" s="255"/>
      <c r="E12" s="39">
        <f>AVERAGE(Q17:Q73)</f>
        <v>0.47555502424204277</v>
      </c>
      <c r="H12" s="120">
        <v>43709</v>
      </c>
      <c r="I12" s="165">
        <v>1472.0266999999999</v>
      </c>
      <c r="J12" s="166"/>
      <c r="K12" s="166"/>
      <c r="L12" s="167">
        <f>Table13[[#This Row],[Adj Close]]/AVERAGE($I$4:$I$15)</f>
        <v>0.98799412590424462</v>
      </c>
      <c r="M12" s="168"/>
      <c r="N12" s="169"/>
      <c r="O12" s="169"/>
      <c r="P12" s="169"/>
      <c r="Q12" s="170"/>
    </row>
    <row r="13" spans="1:17" ht="16.2" thickBot="1" x14ac:dyDescent="0.35">
      <c r="H13" s="120">
        <v>43739</v>
      </c>
      <c r="I13" s="165">
        <v>1711.6829999999998</v>
      </c>
      <c r="J13" s="166"/>
      <c r="K13" s="166"/>
      <c r="L13" s="167">
        <f>Table13[[#This Row],[Adj Close]]/AVERAGE($I$4:$I$15)</f>
        <v>1.1488465184837713</v>
      </c>
      <c r="M13" s="168"/>
      <c r="N13" s="169"/>
      <c r="O13" s="169"/>
      <c r="P13" s="169"/>
      <c r="Q13" s="170"/>
    </row>
    <row r="14" spans="1:17" ht="16.2" thickBot="1" x14ac:dyDescent="0.35">
      <c r="A14" s="256" t="s">
        <v>71</v>
      </c>
      <c r="B14" s="256"/>
      <c r="C14" s="256"/>
      <c r="D14" s="256"/>
      <c r="E14" s="256"/>
      <c r="F14" s="256"/>
      <c r="H14" s="120">
        <v>43770</v>
      </c>
      <c r="I14" s="165">
        <v>1451.1956</v>
      </c>
      <c r="J14" s="166"/>
      <c r="K14" s="166"/>
      <c r="L14" s="167">
        <f>Table13[[#This Row],[Adj Close]]/AVERAGE($I$4:$I$15)</f>
        <v>0.97401271888484486</v>
      </c>
      <c r="M14" s="168"/>
      <c r="N14" s="169"/>
      <c r="O14" s="169"/>
      <c r="P14" s="169"/>
      <c r="Q14" s="170"/>
    </row>
    <row r="15" spans="1:17" ht="16.2" thickBot="1" x14ac:dyDescent="0.35">
      <c r="A15" s="247" t="s">
        <v>49</v>
      </c>
      <c r="B15" s="247"/>
      <c r="C15" s="247"/>
      <c r="D15" s="247"/>
      <c r="E15" s="254">
        <v>124.8</v>
      </c>
      <c r="F15" s="247"/>
      <c r="H15" s="120">
        <v>43800</v>
      </c>
      <c r="I15" s="165">
        <v>1669.3827000000001</v>
      </c>
      <c r="J15" s="166"/>
      <c r="K15" s="166"/>
      <c r="L15" s="167">
        <f>Table13[[#This Row],[Adj Close]]/AVERAGE($I$4:$I$15)</f>
        <v>1.1204554248140799</v>
      </c>
      <c r="M15" s="168"/>
      <c r="N15" s="169"/>
      <c r="O15" s="169"/>
      <c r="P15" s="169"/>
      <c r="Q15" s="170"/>
    </row>
    <row r="16" spans="1:17" ht="16.2" thickBot="1" x14ac:dyDescent="0.35">
      <c r="A16" s="250" t="s">
        <v>79</v>
      </c>
      <c r="B16" s="250"/>
      <c r="C16" s="250"/>
      <c r="D16" s="250"/>
      <c r="E16" s="250">
        <v>0.8</v>
      </c>
      <c r="F16" s="250"/>
      <c r="H16" s="120">
        <v>43831</v>
      </c>
      <c r="I16" s="165">
        <v>1640.6092999999998</v>
      </c>
      <c r="J16" s="111">
        <f>Table13[[#This Row],[Adj Close]]/L4</f>
        <v>1938.8742496392938</v>
      </c>
      <c r="K16" s="52">
        <f>Table13[[#This Row],[Adj Close]]/L4-I15/L15</f>
        <v>448.95982463929431</v>
      </c>
      <c r="L16" s="52">
        <f>$D$6*Table13[[#This Row],[Adj Close]]/Table13[[#This Row],[Level]]+(1-$D$6)*L4</f>
        <v>0.84616591318659107</v>
      </c>
      <c r="M16" s="168"/>
      <c r="N16" s="169"/>
      <c r="O16" s="169"/>
      <c r="P16" s="169"/>
      <c r="Q16" s="170"/>
    </row>
    <row r="17" spans="1:17" x14ac:dyDescent="0.3">
      <c r="A17" s="241" t="s">
        <v>80</v>
      </c>
      <c r="B17" s="241"/>
      <c r="C17" s="241"/>
      <c r="D17" s="241"/>
      <c r="E17" s="241">
        <v>0.3</v>
      </c>
      <c r="F17" s="241"/>
      <c r="H17" s="120">
        <v>43862</v>
      </c>
      <c r="I17" s="165">
        <v>1311.4778000000001</v>
      </c>
      <c r="J17" s="111">
        <f>$D$4*Table13[[#This Row],[Adj Close]]/L5+(1-$D$4)*(J16+K16)</f>
        <v>2216.3481575145879</v>
      </c>
      <c r="K17" s="52">
        <f>$D$5*(Table13[[#This Row],[Level]]-J16)+(1-$D$5)*K16</f>
        <v>431.81123296289428</v>
      </c>
      <c r="L17" s="52">
        <f>$D$6*Table13[[#This Row],[Adj Close]]/Table13[[#This Row],[Level]]+(1-$D$6)*L5</f>
        <v>0.7773826786020881</v>
      </c>
      <c r="M17" s="171">
        <f>(J16+K16)*L5</f>
        <v>2046.2507775062377</v>
      </c>
      <c r="N17" s="52">
        <f>Table13[[#This Row],[Adj Close]]-Table13[[#This Row],[Forcast ]]</f>
        <v>-734.77297750623757</v>
      </c>
      <c r="O17" s="114">
        <f>Table13[[#This Row],[Erorr]]^2</f>
        <v>539891.32847338193</v>
      </c>
      <c r="P17" s="111">
        <f>ABS(Table13[[#This Row],[Erorr]])</f>
        <v>734.77297750623757</v>
      </c>
      <c r="Q17" s="113">
        <f>Table13[[#This Row],[Abs Erorr]]/Table13[[#This Row],[Adj Close]]</f>
        <v>0.56026337426850648</v>
      </c>
    </row>
    <row r="18" spans="1:17" x14ac:dyDescent="0.3">
      <c r="A18" s="244" t="s">
        <v>81</v>
      </c>
      <c r="B18" s="244"/>
      <c r="C18" s="244"/>
      <c r="D18" s="244"/>
      <c r="E18" s="244">
        <v>0.99</v>
      </c>
      <c r="F18" s="244"/>
      <c r="H18" s="120">
        <v>43891</v>
      </c>
      <c r="I18" s="165">
        <v>1139.6312</v>
      </c>
      <c r="J18" s="111">
        <f>$D$4*Table13[[#This Row],[Adj Close]]/L6+(1-$D$4)*(J17+K17)</f>
        <v>2360.4508654442157</v>
      </c>
      <c r="K18" s="52">
        <f>$D$5*(Table13[[#This Row],[Level]]-J17)+(1-$D$5)*K17</f>
        <v>403.04038045956764</v>
      </c>
      <c r="L18" s="52">
        <f>$D$6*Table13[[#This Row],[Adj Close]]/Table13[[#This Row],[Level]]+(1-$D$6)*L6</f>
        <v>0.80434035732781761</v>
      </c>
      <c r="M18" s="171">
        <f t="shared" ref="M18:M73" si="0">(J17+K17)*L6</f>
        <v>2494.9431510109939</v>
      </c>
      <c r="N18" s="52">
        <f>Table13[[#This Row],[Adj Close]]-Table13[[#This Row],[Forcast ]]</f>
        <v>-1355.3119510109939</v>
      </c>
      <c r="O18" s="114">
        <f>Table13[[#This Row],[Erorr]]^2</f>
        <v>1836870.4845532267</v>
      </c>
      <c r="P18" s="111">
        <f>ABS(Table13[[#This Row],[Erorr]])</f>
        <v>1355.3119510109939</v>
      </c>
      <c r="Q18" s="113">
        <f>Table13[[#This Row],[Abs Erorr]]/Table13[[#This Row],[Adj Close]]</f>
        <v>1.1892548668472693</v>
      </c>
    </row>
    <row r="19" spans="1:17" x14ac:dyDescent="0.3">
      <c r="A19" s="247" t="s">
        <v>50</v>
      </c>
      <c r="B19" s="247"/>
      <c r="C19" s="247"/>
      <c r="D19" s="247"/>
      <c r="E19" s="253">
        <v>183.9</v>
      </c>
      <c r="F19" s="247"/>
      <c r="H19" s="120">
        <v>43922</v>
      </c>
      <c r="I19" s="165">
        <v>994.60809999999992</v>
      </c>
      <c r="J19" s="111">
        <f>$D$4*Table13[[#This Row],[Adj Close]]/L7+(1-$D$4)*(J18+K18)</f>
        <v>2407.288994772739</v>
      </c>
      <c r="K19" s="52">
        <f>$D$5*(Table13[[#This Row],[Level]]-J18)+(1-$D$5)*K18</f>
        <v>367.42015534646322</v>
      </c>
      <c r="L19" s="52">
        <f>$D$6*Table13[[#This Row],[Adj Close]]/Table13[[#This Row],[Level]]+(1-$D$6)*L7</f>
        <v>0.83259063603316952</v>
      </c>
      <c r="M19" s="171">
        <f t="shared" si="0"/>
        <v>2797.6048415597934</v>
      </c>
      <c r="N19" s="52">
        <f>Table13[[#This Row],[Adj Close]]-Table13[[#This Row],[Forcast ]]</f>
        <v>-1802.9967415597935</v>
      </c>
      <c r="O19" s="114">
        <f>Table13[[#This Row],[Erorr]]^2</f>
        <v>3250797.2500752327</v>
      </c>
      <c r="P19" s="111">
        <f>ABS(Table13[[#This Row],[Erorr]])</f>
        <v>1802.9967415597935</v>
      </c>
      <c r="Q19" s="113">
        <f>Table13[[#This Row],[Abs Erorr]]/Table13[[#This Row],[Adj Close]]</f>
        <v>1.8127710216313275</v>
      </c>
    </row>
    <row r="20" spans="1:17" x14ac:dyDescent="0.3">
      <c r="A20" s="250" t="s">
        <v>79</v>
      </c>
      <c r="B20" s="250"/>
      <c r="C20" s="250"/>
      <c r="D20" s="250"/>
      <c r="E20" s="250">
        <v>0.9</v>
      </c>
      <c r="F20" s="250"/>
      <c r="H20" s="120">
        <v>43952</v>
      </c>
      <c r="I20" s="165">
        <v>960.18339999999989</v>
      </c>
      <c r="J20" s="111">
        <f>$D$4*Table13[[#This Row],[Adj Close]]/L8+(1-$D$4)*(J19+K19)</f>
        <v>2401.8957687214834</v>
      </c>
      <c r="K20" s="52">
        <f>$D$5*(Table13[[#This Row],[Level]]-J19)+(1-$D$5)*K19</f>
        <v>330.13881720669133</v>
      </c>
      <c r="L20" s="52">
        <f>$D$6*Table13[[#This Row],[Adj Close]]/Table13[[#This Row],[Level]]+(1-$D$6)*L8</f>
        <v>0.8580098988829401</v>
      </c>
      <c r="M20" s="171">
        <f t="shared" si="0"/>
        <v>2925.6600886572887</v>
      </c>
      <c r="N20" s="52">
        <f>Table13[[#This Row],[Adj Close]]-Table13[[#This Row],[Forcast ]]</f>
        <v>-1965.4766886572888</v>
      </c>
      <c r="O20" s="114">
        <f>Table13[[#This Row],[Erorr]]^2</f>
        <v>3863098.6136552212</v>
      </c>
      <c r="P20" s="111">
        <f>ABS(Table13[[#This Row],[Erorr]])</f>
        <v>1965.4766886572888</v>
      </c>
      <c r="Q20" s="113">
        <f>Table13[[#This Row],[Abs Erorr]]/Table13[[#This Row],[Adj Close]]</f>
        <v>2.0469804921198276</v>
      </c>
    </row>
    <row r="21" spans="1:17" x14ac:dyDescent="0.3">
      <c r="A21" s="241" t="s">
        <v>80</v>
      </c>
      <c r="B21" s="241"/>
      <c r="C21" s="241"/>
      <c r="D21" s="241"/>
      <c r="E21" s="241">
        <v>0.44</v>
      </c>
      <c r="F21" s="241"/>
      <c r="H21" s="120">
        <v>43983</v>
      </c>
      <c r="I21" s="165">
        <v>1175.0842000000002</v>
      </c>
      <c r="J21" s="111">
        <f>$D$4*Table13[[#This Row],[Adj Close]]/L9+(1-$D$4)*(J20+K20)</f>
        <v>2428.1714867330966</v>
      </c>
      <c r="K21" s="52">
        <f>$D$5*(Table13[[#This Row],[Level]]-J20)+(1-$D$5)*K20</f>
        <v>299.75250728718351</v>
      </c>
      <c r="L21" s="52">
        <f>$D$6*Table13[[#This Row],[Adj Close]]/Table13[[#This Row],[Level]]+(1-$D$6)*L9</f>
        <v>0.82345793486739338</v>
      </c>
      <c r="M21" s="171">
        <f t="shared" si="0"/>
        <v>2647.2500535162935</v>
      </c>
      <c r="N21" s="52">
        <f>Table13[[#This Row],[Adj Close]]-Table13[[#This Row],[Forcast ]]</f>
        <v>-1472.1658535162933</v>
      </c>
      <c r="O21" s="114">
        <f>Table13[[#This Row],[Erorr]]^2</f>
        <v>2167272.3002593564</v>
      </c>
      <c r="P21" s="111">
        <f>ABS(Table13[[#This Row],[Erorr]])</f>
        <v>1472.1658535162933</v>
      </c>
      <c r="Q21" s="113">
        <f>Table13[[#This Row],[Abs Erorr]]/Table13[[#This Row],[Adj Close]]</f>
        <v>1.2528173330185981</v>
      </c>
    </row>
    <row r="22" spans="1:17" x14ac:dyDescent="0.3">
      <c r="A22" s="244" t="s">
        <v>81</v>
      </c>
      <c r="B22" s="244"/>
      <c r="C22" s="244"/>
      <c r="D22" s="244"/>
      <c r="E22" s="244">
        <v>0.99</v>
      </c>
      <c r="F22" s="244"/>
      <c r="H22" s="120">
        <v>44013</v>
      </c>
      <c r="I22" s="165">
        <v>1141.7035000000001</v>
      </c>
      <c r="J22" s="111">
        <f>$D$4*Table13[[#This Row],[Adj Close]]/L10+(1-$D$4)*(J21+K21)</f>
        <v>2392.5573217567353</v>
      </c>
      <c r="K22" s="52">
        <f>$D$5*(Table13[[#This Row],[Level]]-J21)+(1-$D$5)*K21</f>
        <v>266.21584006082907</v>
      </c>
      <c r="L22" s="52">
        <f>$D$6*Table13[[#This Row],[Adj Close]]/Table13[[#This Row],[Level]]+(1-$D$6)*L10</f>
        <v>0.90350278063994471</v>
      </c>
      <c r="M22" s="171">
        <f t="shared" si="0"/>
        <v>2963.0940232994089</v>
      </c>
      <c r="N22" s="52">
        <f>Table13[[#This Row],[Adj Close]]-Table13[[#This Row],[Forcast ]]</f>
        <v>-1821.3905232994089</v>
      </c>
      <c r="O22" s="114">
        <f>Table13[[#This Row],[Erorr]]^2</f>
        <v>3317463.4383648946</v>
      </c>
      <c r="P22" s="111">
        <f>ABS(Table13[[#This Row],[Erorr]])</f>
        <v>1821.3905232994089</v>
      </c>
      <c r="Q22" s="113">
        <f>Table13[[#This Row],[Abs Erorr]]/Table13[[#This Row],[Adj Close]]</f>
        <v>1.5953270908772801</v>
      </c>
    </row>
    <row r="23" spans="1:17" x14ac:dyDescent="0.3">
      <c r="A23" s="247" t="s">
        <v>82</v>
      </c>
      <c r="B23" s="247"/>
      <c r="C23" s="247"/>
      <c r="D23" s="247"/>
      <c r="E23" s="248">
        <v>0.14169999999999999</v>
      </c>
      <c r="F23" s="249"/>
      <c r="H23" s="120">
        <v>44044</v>
      </c>
      <c r="I23" s="165">
        <v>1137.7160999999999</v>
      </c>
      <c r="J23" s="111">
        <f>$D$4*Table13[[#This Row],[Adj Close]]/L11+(1-$D$4)*(J22+K22)</f>
        <v>2354.2180675416134</v>
      </c>
      <c r="K23" s="52">
        <f>$D$5*(Table13[[#This Row],[Level]]-J22)+(1-$D$5)*K22</f>
        <v>235.76033063323396</v>
      </c>
      <c r="L23" s="52">
        <f>$D$6*Table13[[#This Row],[Adj Close]]/Table13[[#This Row],[Level]]+(1-$D$6)*L11</f>
        <v>0.84603900640782692</v>
      </c>
      <c r="M23" s="171">
        <f t="shared" si="0"/>
        <v>2662.7950548754666</v>
      </c>
      <c r="N23" s="52">
        <f>Table13[[#This Row],[Adj Close]]-Table13[[#This Row],[Forcast ]]</f>
        <v>-1525.0789548754667</v>
      </c>
      <c r="O23" s="114">
        <f>Table13[[#This Row],[Erorr]]^2</f>
        <v>2325865.818604046</v>
      </c>
      <c r="P23" s="111">
        <f>ABS(Table13[[#This Row],[Erorr]])</f>
        <v>1525.0789548754667</v>
      </c>
      <c r="Q23" s="113">
        <f>Table13[[#This Row],[Abs Erorr]]/Table13[[#This Row],[Adj Close]]</f>
        <v>1.3404740909225656</v>
      </c>
    </row>
    <row r="24" spans="1:17" x14ac:dyDescent="0.3">
      <c r="A24" s="250" t="s">
        <v>79</v>
      </c>
      <c r="B24" s="250"/>
      <c r="C24" s="250"/>
      <c r="D24" s="250"/>
      <c r="E24" s="251">
        <v>0.87</v>
      </c>
      <c r="F24" s="252"/>
      <c r="H24" s="120">
        <v>44075</v>
      </c>
      <c r="I24" s="165">
        <v>1272.3529000000003</v>
      </c>
      <c r="J24" s="111">
        <f>$D$4*Table13[[#This Row],[Adj Close]]/L12+(1-$D$4)*(J23+K23)</f>
        <v>2329.5455656540753</v>
      </c>
      <c r="K24" s="52">
        <f>$D$5*(Table13[[#This Row],[Level]]-J23)+(1-$D$5)*K23</f>
        <v>209.71704738115676</v>
      </c>
      <c r="L24" s="52">
        <f>$D$6*Table13[[#This Row],[Adj Close]]/Table13[[#This Row],[Level]]+(1-$D$6)*L12</f>
        <v>0.85545010743982863</v>
      </c>
      <c r="M24" s="171">
        <f t="shared" si="0"/>
        <v>2558.883443615634</v>
      </c>
      <c r="N24" s="52">
        <f>Table13[[#This Row],[Adj Close]]-Table13[[#This Row],[Forcast ]]</f>
        <v>-1286.5305436156336</v>
      </c>
      <c r="O24" s="114">
        <f>Table13[[#This Row],[Erorr]]^2</f>
        <v>1655160.8396559379</v>
      </c>
      <c r="P24" s="111">
        <f>ABS(Table13[[#This Row],[Erorr]])</f>
        <v>1286.5305436156336</v>
      </c>
      <c r="Q24" s="113">
        <f>Table13[[#This Row],[Abs Erorr]]/Table13[[#This Row],[Adj Close]]</f>
        <v>1.0111428547973076</v>
      </c>
    </row>
    <row r="25" spans="1:17" x14ac:dyDescent="0.3">
      <c r="A25" s="241" t="s">
        <v>80</v>
      </c>
      <c r="B25" s="241"/>
      <c r="C25" s="241"/>
      <c r="D25" s="241"/>
      <c r="E25" s="242">
        <v>0.22</v>
      </c>
      <c r="F25" s="243"/>
      <c r="H25" s="120">
        <v>44105</v>
      </c>
      <c r="I25" s="165">
        <v>1405.5572999999999</v>
      </c>
      <c r="J25" s="111">
        <f>$D$4*Table13[[#This Row],[Adj Close]]/L13+(1-$D$4)*(J24+K24)</f>
        <v>2276.1002692094262</v>
      </c>
      <c r="K25" s="52">
        <f>$D$5*(Table13[[#This Row],[Level]]-J24)+(1-$D$5)*K24</f>
        <v>183.40081299857619</v>
      </c>
      <c r="L25" s="52">
        <f>$D$6*Table13[[#This Row],[Adj Close]]/Table13[[#This Row],[Level]]+(1-$D$6)*L13</f>
        <v>0.98945118080544436</v>
      </c>
      <c r="M25" s="171">
        <f t="shared" si="0"/>
        <v>2917.2230125015299</v>
      </c>
      <c r="N25" s="52">
        <f>Table13[[#This Row],[Adj Close]]-Table13[[#This Row],[Forcast ]]</f>
        <v>-1511.6657125015299</v>
      </c>
      <c r="O25" s="114">
        <f>Table13[[#This Row],[Erorr]]^2</f>
        <v>2285133.2263527582</v>
      </c>
      <c r="P25" s="111">
        <f>ABS(Table13[[#This Row],[Erorr]])</f>
        <v>1511.6657125015299</v>
      </c>
      <c r="Q25" s="113">
        <f>Table13[[#This Row],[Abs Erorr]]/Table13[[#This Row],[Adj Close]]</f>
        <v>1.0754920574931595</v>
      </c>
    </row>
    <row r="26" spans="1:17" x14ac:dyDescent="0.3">
      <c r="A26" s="244" t="s">
        <v>81</v>
      </c>
      <c r="B26" s="244"/>
      <c r="C26" s="244"/>
      <c r="D26" s="244"/>
      <c r="E26" s="245">
        <v>0.89</v>
      </c>
      <c r="F26" s="246"/>
      <c r="H26" s="120">
        <v>44136</v>
      </c>
      <c r="I26" s="165">
        <v>1375.9539</v>
      </c>
      <c r="J26" s="111">
        <f>$D$4*Table13[[#This Row],[Adj Close]]/L14+(1-$D$4)*(J25+K25)</f>
        <v>2250.1339114488737</v>
      </c>
      <c r="K26" s="52">
        <f>$D$5*(Table13[[#This Row],[Level]]-J25)+(1-$D$5)*K25</f>
        <v>162.46409592266332</v>
      </c>
      <c r="L26" s="52">
        <f>$D$6*Table13[[#This Row],[Adj Close]]/Table13[[#This Row],[Level]]+(1-$D$6)*L14</f>
        <v>0.86525850499629386</v>
      </c>
      <c r="M26" s="171">
        <f t="shared" si="0"/>
        <v>2395.5853361816348</v>
      </c>
      <c r="N26" s="52">
        <f>Table13[[#This Row],[Adj Close]]-Table13[[#This Row],[Forcast ]]</f>
        <v>-1019.6314361816349</v>
      </c>
      <c r="O26" s="114">
        <f>Table13[[#This Row],[Erorr]]^2</f>
        <v>1039648.2656498234</v>
      </c>
      <c r="P26" s="111">
        <f>ABS(Table13[[#This Row],[Erorr]])</f>
        <v>1019.6314361816349</v>
      </c>
      <c r="Q26" s="113">
        <f>Table13[[#This Row],[Abs Erorr]]/Table13[[#This Row],[Adj Close]]</f>
        <v>0.74103604501694054</v>
      </c>
    </row>
    <row r="27" spans="1:17" x14ac:dyDescent="0.3">
      <c r="H27" s="120">
        <v>44166</v>
      </c>
      <c r="I27" s="165">
        <v>1641.6796000000002</v>
      </c>
      <c r="J27" s="111">
        <f>$D$4*Table13[[#This Row],[Adj Close]]/L15+(1-$D$4)*(J26+K26)</f>
        <v>2223.1163195246118</v>
      </c>
      <c r="K27" s="52">
        <f>$D$5*(Table13[[#This Row],[Level]]-J26)+(1-$D$5)*K26</f>
        <v>143.51592713797078</v>
      </c>
      <c r="L27" s="52">
        <f>$D$6*Table13[[#This Row],[Adj Close]]/Table13[[#This Row],[Level]]+(1-$D$6)*L15</f>
        <v>1.005856409088399</v>
      </c>
      <c r="M27" s="171">
        <f t="shared" si="0"/>
        <v>2703.2085252550783</v>
      </c>
      <c r="N27" s="52">
        <f>Table13[[#This Row],[Adj Close]]-Table13[[#This Row],[Forcast ]]</f>
        <v>-1061.5289252550781</v>
      </c>
      <c r="O27" s="114">
        <f>Table13[[#This Row],[Erorr]]^2</f>
        <v>1126843.6591532012</v>
      </c>
      <c r="P27" s="111">
        <f>ABS(Table13[[#This Row],[Erorr]])</f>
        <v>1061.5289252550781</v>
      </c>
      <c r="Q27" s="113">
        <f>Table13[[#This Row],[Abs Erorr]]/Table13[[#This Row],[Adj Close]]</f>
        <v>0.64661151009921669</v>
      </c>
    </row>
    <row r="28" spans="1:17" x14ac:dyDescent="0.3">
      <c r="H28" s="120">
        <v>44197</v>
      </c>
      <c r="I28" s="165">
        <v>1390.3917999999999</v>
      </c>
      <c r="J28" s="111">
        <f>$D$4*Table13[[#This Row],[Adj Close]]/L16+(1-$D$4)*(J27+K27)</f>
        <v>2221.9391724949669</v>
      </c>
      <c r="K28" s="52">
        <f>$D$5*(Table13[[#This Row],[Level]]-J27)+(1-$D$5)*K27</f>
        <v>129.04661972120923</v>
      </c>
      <c r="L28" s="52">
        <f>$D$6*Table13[[#This Row],[Adj Close]]/Table13[[#This Row],[Level]]+(1-$D$6)*L16</f>
        <v>0.78004294343994207</v>
      </c>
      <c r="M28" s="171">
        <f t="shared" si="0"/>
        <v>2002.5635361740779</v>
      </c>
      <c r="N28" s="52">
        <f>Table13[[#This Row],[Adj Close]]-Table13[[#This Row],[Forcast ]]</f>
        <v>-612.17173617407798</v>
      </c>
      <c r="O28" s="114">
        <f>Table13[[#This Row],[Erorr]]^2</f>
        <v>374754.23457038496</v>
      </c>
      <c r="P28" s="111">
        <f>ABS(Table13[[#This Row],[Erorr]])</f>
        <v>612.17173617407798</v>
      </c>
      <c r="Q28" s="113">
        <f>Table13[[#This Row],[Abs Erorr]]/Table13[[#This Row],[Adj Close]]</f>
        <v>0.44028721700895967</v>
      </c>
    </row>
    <row r="29" spans="1:17" x14ac:dyDescent="0.3">
      <c r="H29" s="120">
        <v>44228</v>
      </c>
      <c r="I29" s="165">
        <v>1325.8907999999999</v>
      </c>
      <c r="J29" s="111">
        <f>$D$4*Table13[[#This Row],[Adj Close]]/L17+(1-$D$4)*(J28+K28)</f>
        <v>2221.9052643580872</v>
      </c>
      <c r="K29" s="52">
        <f>$D$5*(Table13[[#This Row],[Level]]-J28)+(1-$D$5)*K28</f>
        <v>116.13856693540033</v>
      </c>
      <c r="L29" s="52">
        <f>$D$6*Table13[[#This Row],[Adj Close]]/Table13[[#This Row],[Level]]+(1-$D$6)*L17</f>
        <v>0.723188666942991</v>
      </c>
      <c r="M29" s="171">
        <f t="shared" si="0"/>
        <v>1827.615632508463</v>
      </c>
      <c r="N29" s="52">
        <f>Table13[[#This Row],[Adj Close]]-Table13[[#This Row],[Forcast ]]</f>
        <v>-501.72483250846312</v>
      </c>
      <c r="O29" s="114">
        <f>Table13[[#This Row],[Erorr]]^2</f>
        <v>251727.80755564538</v>
      </c>
      <c r="P29" s="111">
        <f>ABS(Table13[[#This Row],[Erorr]])</f>
        <v>501.72483250846312</v>
      </c>
      <c r="Q29" s="113">
        <f>Table13[[#This Row],[Abs Erorr]]/Table13[[#This Row],[Adj Close]]</f>
        <v>0.37840584798421045</v>
      </c>
    </row>
    <row r="30" spans="1:17" x14ac:dyDescent="0.3">
      <c r="H30" s="120">
        <v>44256</v>
      </c>
      <c r="I30" s="165">
        <v>1590.3362999999999</v>
      </c>
      <c r="J30" s="111">
        <f>$D$4*Table13[[#This Row],[Adj Close]]/L18+(1-$D$4)*(J29+K29)</f>
        <v>2265.8737087660138</v>
      </c>
      <c r="K30" s="52">
        <f>$D$5*(Table13[[#This Row],[Level]]-J29)+(1-$D$5)*K29</f>
        <v>108.92155468265297</v>
      </c>
      <c r="L30" s="52">
        <f>$D$6*Table13[[#This Row],[Adj Close]]/Table13[[#This Row],[Level]]+(1-$D$6)*L18</f>
        <v>0.77359759779047998</v>
      </c>
      <c r="M30" s="171">
        <f t="shared" si="0"/>
        <v>1880.5830107107035</v>
      </c>
      <c r="N30" s="52">
        <f>Table13[[#This Row],[Adj Close]]-Table13[[#This Row],[Forcast ]]</f>
        <v>-290.24671071070361</v>
      </c>
      <c r="O30" s="114">
        <f>Table13[[#This Row],[Erorr]]^2</f>
        <v>84243.153078382864</v>
      </c>
      <c r="P30" s="111">
        <f>ABS(Table13[[#This Row],[Erorr]])</f>
        <v>290.24671071070361</v>
      </c>
      <c r="Q30" s="113">
        <f>Table13[[#This Row],[Abs Erorr]]/Table13[[#This Row],[Adj Close]]</f>
        <v>0.18250649922956774</v>
      </c>
    </row>
    <row r="31" spans="1:17" x14ac:dyDescent="0.3">
      <c r="H31" s="120">
        <v>44287</v>
      </c>
      <c r="I31" s="165">
        <v>1566.6105000000002</v>
      </c>
      <c r="J31" s="111">
        <f>$D$4*Table13[[#This Row],[Adj Close]]/L19+(1-$D$4)*(J30+K30)</f>
        <v>2276.1581226805056</v>
      </c>
      <c r="K31" s="52">
        <f>$D$5*(Table13[[#This Row],[Level]]-J30)+(1-$D$5)*K30</f>
        <v>99.057840605836844</v>
      </c>
      <c r="L31" s="52">
        <f>$D$6*Table13[[#This Row],[Adj Close]]/Table13[[#This Row],[Level]]+(1-$D$6)*L19</f>
        <v>0.78929433304771079</v>
      </c>
      <c r="M31" s="171">
        <f>(J30+K30)*L19</f>
        <v>1977.2322988432838</v>
      </c>
      <c r="N31" s="52">
        <f>Table13[[#This Row],[Adj Close]]-Table13[[#This Row],[Forcast ]]</f>
        <v>-410.62179884328361</v>
      </c>
      <c r="O31" s="114">
        <f>Table13[[#This Row],[Erorr]]^2</f>
        <v>168610.26168529407</v>
      </c>
      <c r="P31" s="111">
        <f>ABS(Table13[[#This Row],[Erorr]])</f>
        <v>410.62179884328361</v>
      </c>
      <c r="Q31" s="113">
        <f>Table13[[#This Row],[Abs Erorr]]/Table13[[#This Row],[Adj Close]]</f>
        <v>0.26210841740386875</v>
      </c>
    </row>
    <row r="32" spans="1:17" x14ac:dyDescent="0.3">
      <c r="H32" s="120">
        <v>44317</v>
      </c>
      <c r="I32" s="165">
        <v>1472.9961000000001</v>
      </c>
      <c r="J32" s="111">
        <f>$D$4*Table13[[#This Row],[Adj Close]]/L20+(1-$D$4)*(J31+K31)</f>
        <v>2243.5245435906031</v>
      </c>
      <c r="K32" s="52">
        <f>$D$5*(Table13[[#This Row],[Level]]-J31)+(1-$D$5)*K31</f>
        <v>85.888698636262916</v>
      </c>
      <c r="L32" s="52">
        <f>$D$6*Table13[[#This Row],[Adj Close]]/Table13[[#This Row],[Level]]+(1-$D$6)*L20</f>
        <v>0.79757327454395854</v>
      </c>
      <c r="M32" s="171">
        <f t="shared" si="0"/>
        <v>2037.9588084844597</v>
      </c>
      <c r="N32" s="52">
        <f>Table13[[#This Row],[Adj Close]]-Table13[[#This Row],[Forcast ]]</f>
        <v>-564.96270848445965</v>
      </c>
      <c r="O32" s="114">
        <f>Table13[[#This Row],[Erorr]]^2</f>
        <v>319182.86197809654</v>
      </c>
      <c r="P32" s="111">
        <f>ABS(Table13[[#This Row],[Erorr]])</f>
        <v>564.96270848445965</v>
      </c>
      <c r="Q32" s="113">
        <f>Table13[[#This Row],[Abs Erorr]]/Table13[[#This Row],[Adj Close]]</f>
        <v>0.3835466424415242</v>
      </c>
    </row>
    <row r="33" spans="8:17" x14ac:dyDescent="0.3">
      <c r="H33" s="120">
        <v>44348</v>
      </c>
      <c r="I33" s="165">
        <v>1554.8928000000001</v>
      </c>
      <c r="J33" s="111">
        <f>$D$4*Table13[[#This Row],[Adj Close]]/L21+(1-$D$4)*(J32+K32)</f>
        <v>2241.1801941221329</v>
      </c>
      <c r="K33" s="52">
        <f>$D$5*(Table13[[#This Row],[Level]]-J32)+(1-$D$5)*K32</f>
        <v>77.065393825789613</v>
      </c>
      <c r="L33" s="52">
        <f>$D$6*Table13[[#This Row],[Adj Close]]/Table13[[#This Row],[Level]]+(1-$D$6)*L21</f>
        <v>0.78455546530072562</v>
      </c>
      <c r="M33" s="171">
        <f t="shared" si="0"/>
        <v>1918.1738178968942</v>
      </c>
      <c r="N33" s="52">
        <f>Table13[[#This Row],[Adj Close]]-Table13[[#This Row],[Forcast ]]</f>
        <v>-363.28101789689413</v>
      </c>
      <c r="O33" s="114">
        <f>Table13[[#This Row],[Erorr]]^2</f>
        <v>131973.09796420351</v>
      </c>
      <c r="P33" s="111">
        <f>ABS(Table13[[#This Row],[Erorr]])</f>
        <v>363.28101789689413</v>
      </c>
      <c r="Q33" s="113">
        <f>Table13[[#This Row],[Abs Erorr]]/Table13[[#This Row],[Adj Close]]</f>
        <v>0.23363734007700987</v>
      </c>
    </row>
    <row r="34" spans="8:17" x14ac:dyDescent="0.3">
      <c r="H34" s="120">
        <v>44378</v>
      </c>
      <c r="I34" s="165">
        <v>1502.4311</v>
      </c>
      <c r="J34" s="111">
        <f>$D$4*Table13[[#This Row],[Adj Close]]/L22+(1-$D$4)*(J33+K33)</f>
        <v>2187.1756570955031</v>
      </c>
      <c r="K34" s="52">
        <f>$D$5*(Table13[[#This Row],[Level]]-J33)+(1-$D$5)*K33</f>
        <v>63.958400740547681</v>
      </c>
      <c r="L34" s="52">
        <f>$D$6*Table13[[#This Row],[Adj Close]]/Table13[[#This Row],[Level]]+(1-$D$6)*L22</f>
        <v>0.83853019559899356</v>
      </c>
      <c r="M34" s="171">
        <f t="shared" si="0"/>
        <v>2094.5413349172313</v>
      </c>
      <c r="N34" s="52">
        <f>Table13[[#This Row],[Adj Close]]-Table13[[#This Row],[Forcast ]]</f>
        <v>-592.11023491723131</v>
      </c>
      <c r="O34" s="114">
        <f>Table13[[#This Row],[Erorr]]^2</f>
        <v>350594.53029373882</v>
      </c>
      <c r="P34" s="111">
        <f>ABS(Table13[[#This Row],[Erorr]])</f>
        <v>592.11023491723131</v>
      </c>
      <c r="Q34" s="113">
        <f>Table13[[#This Row],[Abs Erorr]]/Table13[[#This Row],[Adj Close]]</f>
        <v>0.39410142329803433</v>
      </c>
    </row>
    <row r="35" spans="8:17" x14ac:dyDescent="0.3">
      <c r="H35" s="120">
        <v>44409</v>
      </c>
      <c r="I35" s="165">
        <v>1520.3627000000001</v>
      </c>
      <c r="J35" s="111">
        <f>$D$4*Table13[[#This Row],[Adj Close]]/L23+(1-$D$4)*(J34+K34)</f>
        <v>2160.3144812745331</v>
      </c>
      <c r="K35" s="52">
        <f>$D$5*(Table13[[#This Row],[Level]]-J34)+(1-$D$5)*K34</f>
        <v>54.876443084395916</v>
      </c>
      <c r="L35" s="52">
        <f>$D$6*Table13[[#This Row],[Adj Close]]/Table13[[#This Row],[Level]]+(1-$D$6)*L23</f>
        <v>0.80335805139919059</v>
      </c>
      <c r="M35" s="171">
        <f t="shared" si="0"/>
        <v>1904.547221582432</v>
      </c>
      <c r="N35" s="52">
        <f>Table13[[#This Row],[Adj Close]]-Table13[[#This Row],[Forcast ]]</f>
        <v>-384.1845215824319</v>
      </c>
      <c r="O35" s="114">
        <f>Table13[[#This Row],[Erorr]]^2</f>
        <v>147597.74662352208</v>
      </c>
      <c r="P35" s="111">
        <f>ABS(Table13[[#This Row],[Erorr]])</f>
        <v>384.1845215824319</v>
      </c>
      <c r="Q35" s="113">
        <f>Table13[[#This Row],[Abs Erorr]]/Table13[[#This Row],[Adj Close]]</f>
        <v>0.25269267759754421</v>
      </c>
    </row>
    <row r="36" spans="8:17" x14ac:dyDescent="0.3">
      <c r="H36" s="120">
        <v>44440</v>
      </c>
      <c r="I36" s="165">
        <v>1300.4066999999998</v>
      </c>
      <c r="J36" s="111">
        <f>$D$4*Table13[[#This Row],[Adj Close]]/L24+(1-$D$4)*(J35+K35)</f>
        <v>2076.1813879589581</v>
      </c>
      <c r="K36" s="52">
        <f>$D$5*(Table13[[#This Row],[Level]]-J35)+(1-$D$5)*K35</f>
        <v>40.975489444398818</v>
      </c>
      <c r="L36" s="52">
        <f>$D$6*Table13[[#This Row],[Adj Close]]/Table13[[#This Row],[Level]]+(1-$D$6)*L24</f>
        <v>0.78671870071119843</v>
      </c>
      <c r="M36" s="171">
        <f t="shared" si="0"/>
        <v>1894.9853142425791</v>
      </c>
      <c r="N36" s="52">
        <f>Table13[[#This Row],[Adj Close]]-Table13[[#This Row],[Forcast ]]</f>
        <v>-594.57861424257931</v>
      </c>
      <c r="O36" s="114">
        <f>Table13[[#This Row],[Erorr]]^2</f>
        <v>353523.72851462592</v>
      </c>
      <c r="P36" s="111">
        <f>ABS(Table13[[#This Row],[Erorr]])</f>
        <v>594.57861424257931</v>
      </c>
      <c r="Q36" s="113">
        <f>Table13[[#This Row],[Abs Erorr]]/Table13[[#This Row],[Adj Close]]</f>
        <v>0.45722512368059887</v>
      </c>
    </row>
    <row r="37" spans="8:17" x14ac:dyDescent="0.3">
      <c r="H37" s="120">
        <v>44470</v>
      </c>
      <c r="I37" s="165">
        <v>1321.9193999999998</v>
      </c>
      <c r="J37" s="111">
        <f>$D$4*Table13[[#This Row],[Adj Close]]/L25+(1-$D$4)*(J36+K36)</f>
        <v>1960.9280533257604</v>
      </c>
      <c r="K37" s="52">
        <f>$D$5*(Table13[[#This Row],[Level]]-J36)+(1-$D$5)*K36</f>
        <v>25.352607036639167</v>
      </c>
      <c r="L37" s="52">
        <f>$D$6*Table13[[#This Row],[Adj Close]]/Table13[[#This Row],[Level]]+(1-$D$6)*L25</f>
        <v>0.89485466920130707</v>
      </c>
      <c r="M37" s="171">
        <f t="shared" si="0"/>
        <v>2094.8233722971186</v>
      </c>
      <c r="N37" s="52">
        <f>Table13[[#This Row],[Adj Close]]-Table13[[#This Row],[Forcast ]]</f>
        <v>-772.9039722971188</v>
      </c>
      <c r="O37" s="114">
        <f>Table13[[#This Row],[Erorr]]^2</f>
        <v>597380.55039266543</v>
      </c>
      <c r="P37" s="111">
        <f>ABS(Table13[[#This Row],[Erorr]])</f>
        <v>772.9039722971188</v>
      </c>
      <c r="Q37" s="113">
        <f>Table13[[#This Row],[Abs Erorr]]/Table13[[#This Row],[Adj Close]]</f>
        <v>0.58468312992238325</v>
      </c>
    </row>
    <row r="38" spans="8:17" x14ac:dyDescent="0.3">
      <c r="H38" s="120">
        <v>44501</v>
      </c>
      <c r="I38" s="165">
        <v>1395.4433999999999</v>
      </c>
      <c r="J38" s="111">
        <f>$D$4*Table13[[#This Row],[Adj Close]]/L26+(1-$D$4)*(J37+K37)</f>
        <v>1911.5740073050904</v>
      </c>
      <c r="K38" s="52">
        <f>$D$5*(Table13[[#This Row],[Level]]-J37)+(1-$D$5)*K37</f>
        <v>17.881941730908249</v>
      </c>
      <c r="L38" s="52">
        <f>$D$6*Table13[[#This Row],[Adj Close]]/Table13[[#This Row],[Level]]+(1-$D$6)*L26</f>
        <v>0.82468007066482452</v>
      </c>
      <c r="M38" s="171">
        <f t="shared" si="0"/>
        <v>1718.6462346882213</v>
      </c>
      <c r="N38" s="52">
        <f>Table13[[#This Row],[Adj Close]]-Table13[[#This Row],[Forcast ]]</f>
        <v>-323.2028346882214</v>
      </c>
      <c r="O38" s="114">
        <f>Table13[[#This Row],[Erorr]]^2</f>
        <v>104460.07235050177</v>
      </c>
      <c r="P38" s="111">
        <f>ABS(Table13[[#This Row],[Erorr]])</f>
        <v>323.2028346882214</v>
      </c>
      <c r="Q38" s="113">
        <f>Table13[[#This Row],[Abs Erorr]]/Table13[[#This Row],[Adj Close]]</f>
        <v>0.23161300178009472</v>
      </c>
    </row>
    <row r="39" spans="8:17" x14ac:dyDescent="0.3">
      <c r="H39" s="120">
        <v>44531</v>
      </c>
      <c r="I39" s="165">
        <v>1427.2127</v>
      </c>
      <c r="J39" s="111">
        <f>$D$4*Table13[[#This Row],[Adj Close]]/L27+(1-$D$4)*(J38+K38)</f>
        <v>1827.3453639163952</v>
      </c>
      <c r="K39" s="52">
        <f>$D$5*(Table13[[#This Row],[Level]]-J38)+(1-$D$5)*K38</f>
        <v>7.6708832189479015</v>
      </c>
      <c r="L39" s="52">
        <f>$D$6*Table13[[#This Row],[Adj Close]]/Table13[[#This Row],[Level]]+(1-$D$6)*L27</f>
        <v>0.93840867522935889</v>
      </c>
      <c r="M39" s="171">
        <f t="shared" si="0"/>
        <v>1940.7556323915985</v>
      </c>
      <c r="N39" s="52">
        <f>Table13[[#This Row],[Adj Close]]-Table13[[#This Row],[Forcast ]]</f>
        <v>-513.54293239159847</v>
      </c>
      <c r="O39" s="114">
        <f>Table13[[#This Row],[Erorr]]^2</f>
        <v>263726.3434093619</v>
      </c>
      <c r="P39" s="111">
        <f>ABS(Table13[[#This Row],[Erorr]])</f>
        <v>513.54293239159847</v>
      </c>
      <c r="Q39" s="113">
        <f>Table13[[#This Row],[Abs Erorr]]/Table13[[#This Row],[Adj Close]]</f>
        <v>0.35982228324593696</v>
      </c>
    </row>
    <row r="40" spans="8:17" x14ac:dyDescent="0.3">
      <c r="H40" s="120">
        <v>44562</v>
      </c>
      <c r="I40" s="165">
        <v>1247.0989000000002</v>
      </c>
      <c r="J40" s="111">
        <f>$D$4*Table13[[#This Row],[Adj Close]]/L28+(1-$D$4)*(J39+K39)</f>
        <v>1787.7643422946046</v>
      </c>
      <c r="K40" s="52">
        <f>$D$5*(Table13[[#This Row],[Level]]-J39)+(1-$D$5)*K39</f>
        <v>2.9456927348740543</v>
      </c>
      <c r="L40" s="52">
        <f>$D$6*Table13[[#This Row],[Adj Close]]/Table13[[#This Row],[Level]]+(1-$D$6)*L28</f>
        <v>0.7553024243034171</v>
      </c>
      <c r="M40" s="171">
        <f t="shared" si="0"/>
        <v>1431.3914746755693</v>
      </c>
      <c r="N40" s="52">
        <f>Table13[[#This Row],[Adj Close]]-Table13[[#This Row],[Forcast ]]</f>
        <v>-184.29257467556909</v>
      </c>
      <c r="O40" s="114">
        <f>Table13[[#This Row],[Erorr]]^2</f>
        <v>33963.75308055021</v>
      </c>
      <c r="P40" s="111">
        <f>ABS(Table13[[#This Row],[Erorr]])</f>
        <v>184.29257467556909</v>
      </c>
      <c r="Q40" s="113">
        <f>Table13[[#This Row],[Abs Erorr]]/Table13[[#This Row],[Adj Close]]</f>
        <v>0.14777703249964302</v>
      </c>
    </row>
    <row r="41" spans="8:17" x14ac:dyDescent="0.3">
      <c r="H41" s="120">
        <v>44593</v>
      </c>
      <c r="I41" s="165">
        <v>1035.0826999999999</v>
      </c>
      <c r="J41" s="111">
        <f>$D$4*Table13[[#This Row],[Adj Close]]/L29+(1-$D$4)*(J40+K40)</f>
        <v>1718.82326052755</v>
      </c>
      <c r="K41" s="52">
        <f>$D$5*(Table13[[#This Row],[Level]]-J40)+(1-$D$5)*K40</f>
        <v>-4.2429847153188094</v>
      </c>
      <c r="L41" s="52">
        <f>$D$6*Table13[[#This Row],[Adj Close]]/Table13[[#This Row],[Level]]+(1-$D$6)*L29</f>
        <v>0.68689334666188795</v>
      </c>
      <c r="M41" s="171">
        <f t="shared" si="0"/>
        <v>1295.0212031144054</v>
      </c>
      <c r="N41" s="52">
        <f>Table13[[#This Row],[Adj Close]]-Table13[[#This Row],[Forcast ]]</f>
        <v>-259.93850311440542</v>
      </c>
      <c r="O41" s="114">
        <f>Table13[[#This Row],[Erorr]]^2</f>
        <v>67568.025401357751</v>
      </c>
      <c r="P41" s="111">
        <f>ABS(Table13[[#This Row],[Erorr]])</f>
        <v>259.93850311440542</v>
      </c>
      <c r="Q41" s="113">
        <f>Table13[[#This Row],[Abs Erorr]]/Table13[[#This Row],[Adj Close]]</f>
        <v>0.25112824619173468</v>
      </c>
    </row>
    <row r="42" spans="8:17" x14ac:dyDescent="0.3">
      <c r="H42" s="120">
        <v>44621</v>
      </c>
      <c r="I42" s="165">
        <v>1151.2558000000001</v>
      </c>
      <c r="J42" s="111">
        <f>$D$4*Table13[[#This Row],[Adj Close]]/L30+(1-$D$4)*(J41+K41)</f>
        <v>1669.3010807662522</v>
      </c>
      <c r="K42" s="52">
        <f>$D$5*(Table13[[#This Row],[Level]]-J41)+(1-$D$5)*K41</f>
        <v>-8.7709042199167104</v>
      </c>
      <c r="L42" s="52">
        <f>$D$6*Table13[[#This Row],[Adj Close]]/Table13[[#This Row],[Level]]+(1-$D$6)*L30</f>
        <v>0.74841732785280468</v>
      </c>
      <c r="M42" s="171">
        <f t="shared" si="0"/>
        <v>1326.3951825872807</v>
      </c>
      <c r="N42" s="52">
        <f>Table13[[#This Row],[Adj Close]]-Table13[[#This Row],[Forcast ]]</f>
        <v>-175.13938258728058</v>
      </c>
      <c r="O42" s="114">
        <f>Table13[[#This Row],[Erorr]]^2</f>
        <v>30673.803333053838</v>
      </c>
      <c r="P42" s="111">
        <f>ABS(Table13[[#This Row],[Erorr]])</f>
        <v>175.13938258728058</v>
      </c>
      <c r="Q42" s="113">
        <f>Table13[[#This Row],[Abs Erorr]]/Table13[[#This Row],[Adj Close]]</f>
        <v>0.15212899043573164</v>
      </c>
    </row>
    <row r="43" spans="8:17" x14ac:dyDescent="0.3">
      <c r="H43" s="120">
        <v>44652</v>
      </c>
      <c r="I43" s="165">
        <v>995.59659999999997</v>
      </c>
      <c r="J43" s="111">
        <f>$D$4*Table13[[#This Row],[Adj Close]]/L31+(1-$D$4)*(J42+K42)</f>
        <v>1580.6992579620783</v>
      </c>
      <c r="K43" s="52">
        <f>$D$5*(Table13[[#This Row],[Level]]-J42)+(1-$D$5)*K42</f>
        <v>-16.753996078342432</v>
      </c>
      <c r="L43" s="52">
        <f>$D$6*Table13[[#This Row],[Adj Close]]/Table13[[#This Row],[Level]]+(1-$D$6)*L31</f>
        <v>0.74145973732193038</v>
      </c>
      <c r="M43" s="171">
        <f t="shared" si="0"/>
        <v>1310.6470582027373</v>
      </c>
      <c r="N43" s="52">
        <f>Table13[[#This Row],[Adj Close]]-Table13[[#This Row],[Forcast ]]</f>
        <v>-315.05045820273733</v>
      </c>
      <c r="O43" s="114">
        <f>Table13[[#This Row],[Erorr]]^2</f>
        <v>99256.791213754739</v>
      </c>
      <c r="P43" s="111">
        <f>ABS(Table13[[#This Row],[Erorr]])</f>
        <v>315.05045820273733</v>
      </c>
      <c r="Q43" s="113">
        <f>Table13[[#This Row],[Abs Erorr]]/Table13[[#This Row],[Adj Close]]</f>
        <v>0.31644388721570299</v>
      </c>
    </row>
    <row r="44" spans="8:17" x14ac:dyDescent="0.3">
      <c r="H44" s="120">
        <v>44682</v>
      </c>
      <c r="I44" s="165">
        <v>907.39860000000022</v>
      </c>
      <c r="J44" s="111">
        <f>$D$4*Table13[[#This Row],[Adj Close]]/L32+(1-$D$4)*(J43+K43)</f>
        <v>1478.6960805035033</v>
      </c>
      <c r="K44" s="52">
        <f>$D$5*(Table13[[#This Row],[Level]]-J43)+(1-$D$5)*K43</f>
        <v>-25.278914216365692</v>
      </c>
      <c r="L44" s="52">
        <f>$D$6*Table13[[#This Row],[Adj Close]]/Table13[[#This Row],[Level]]+(1-$D$6)*L32</f>
        <v>0.74239563285644783</v>
      </c>
      <c r="M44" s="171">
        <f t="shared" si="0"/>
        <v>1247.36094372812</v>
      </c>
      <c r="N44" s="52">
        <f>Table13[[#This Row],[Adj Close]]-Table13[[#This Row],[Forcast ]]</f>
        <v>-339.96234372811978</v>
      </c>
      <c r="O44" s="114">
        <f>Table13[[#This Row],[Erorr]]^2</f>
        <v>115574.39515311626</v>
      </c>
      <c r="P44" s="111">
        <f>ABS(Table13[[#This Row],[Erorr]])</f>
        <v>339.96234372811978</v>
      </c>
      <c r="Q44" s="113">
        <f>Table13[[#This Row],[Abs Erorr]]/Table13[[#This Row],[Adj Close]]</f>
        <v>0.37465601525957798</v>
      </c>
    </row>
    <row r="45" spans="8:17" x14ac:dyDescent="0.3">
      <c r="H45" s="120">
        <v>44713</v>
      </c>
      <c r="I45" s="165">
        <v>901.00559999999973</v>
      </c>
      <c r="J45" s="111">
        <f>$D$4*Table13[[#This Row],[Adj Close]]/L33+(1-$D$4)*(J44+K44)</f>
        <v>1392.4193677233995</v>
      </c>
      <c r="K45" s="52">
        <f>$D$5*(Table13[[#This Row],[Level]]-J44)+(1-$D$5)*K44</f>
        <v>-31.378694072739496</v>
      </c>
      <c r="L45" s="52">
        <f>$D$6*Table13[[#This Row],[Adj Close]]/Table13[[#This Row],[Level]]+(1-$D$6)*L33</f>
        <v>0.74331258344158724</v>
      </c>
      <c r="M45" s="171">
        <f t="shared" si="0"/>
        <v>1140.2863811724674</v>
      </c>
      <c r="N45" s="52">
        <f>Table13[[#This Row],[Adj Close]]-Table13[[#This Row],[Forcast ]]</f>
        <v>-239.28078117246764</v>
      </c>
      <c r="O45" s="114">
        <f>Table13[[#This Row],[Erorr]]^2</f>
        <v>57255.292238506343</v>
      </c>
      <c r="P45" s="111">
        <f>ABS(Table13[[#This Row],[Erorr]])</f>
        <v>239.28078117246764</v>
      </c>
      <c r="Q45" s="113">
        <f>Table13[[#This Row],[Abs Erorr]]/Table13[[#This Row],[Adj Close]]</f>
        <v>0.26557080352493673</v>
      </c>
    </row>
    <row r="46" spans="8:17" x14ac:dyDescent="0.3">
      <c r="H46" s="120">
        <v>44743</v>
      </c>
      <c r="I46" s="165">
        <v>836.02150000000006</v>
      </c>
      <c r="J46" s="111">
        <f>$D$4*Table13[[#This Row],[Adj Close]]/L34+(1-$D$4)*(J45+K45)</f>
        <v>1288.2341834618553</v>
      </c>
      <c r="K46" s="52">
        <f>$D$5*(Table13[[#This Row],[Level]]-J45)+(1-$D$5)*K45</f>
        <v>-38.659343091619974</v>
      </c>
      <c r="L46" s="52">
        <f>$D$6*Table13[[#This Row],[Adj Close]]/Table13[[#This Row],[Level]]+(1-$D$6)*L34</f>
        <v>0.78166124312809915</v>
      </c>
      <c r="M46" s="171">
        <f t="shared" si="0"/>
        <v>1141.2737022944739</v>
      </c>
      <c r="N46" s="52">
        <f>Table13[[#This Row],[Adj Close]]-Table13[[#This Row],[Forcast ]]</f>
        <v>-305.25220229447382</v>
      </c>
      <c r="O46" s="114">
        <f>Table13[[#This Row],[Erorr]]^2</f>
        <v>93178.907005626374</v>
      </c>
      <c r="P46" s="111">
        <f>ABS(Table13[[#This Row],[Erorr]])</f>
        <v>305.25220229447382</v>
      </c>
      <c r="Q46" s="113">
        <f>Table13[[#This Row],[Abs Erorr]]/Table13[[#This Row],[Adj Close]]</f>
        <v>0.36512482309901573</v>
      </c>
    </row>
    <row r="47" spans="8:17" x14ac:dyDescent="0.3">
      <c r="H47" s="120">
        <v>44774</v>
      </c>
      <c r="I47" s="165">
        <v>936.73490000000004</v>
      </c>
      <c r="J47" s="111">
        <f>$D$4*Table13[[#This Row],[Adj Close]]/L35+(1-$D$4)*(J46+K46)</f>
        <v>1232.8647050276236</v>
      </c>
      <c r="K47" s="52">
        <f>$D$5*(Table13[[#This Row],[Level]]-J46)+(1-$D$5)*K46</f>
        <v>-40.330356625881151</v>
      </c>
      <c r="L47" s="52">
        <f>$D$6*Table13[[#This Row],[Adj Close]]/Table13[[#This Row],[Level]]+(1-$D$6)*L35</f>
        <v>0.79029168162215324</v>
      </c>
      <c r="M47" s="171">
        <f t="shared" si="0"/>
        <v>1003.8560088372868</v>
      </c>
      <c r="N47" s="52">
        <f>Table13[[#This Row],[Adj Close]]-Table13[[#This Row],[Forcast ]]</f>
        <v>-67.121108837286783</v>
      </c>
      <c r="O47" s="114">
        <f>Table13[[#This Row],[Erorr]]^2</f>
        <v>4505.2432515468981</v>
      </c>
      <c r="P47" s="111">
        <f>ABS(Table13[[#This Row],[Erorr]])</f>
        <v>67.121108837286783</v>
      </c>
      <c r="Q47" s="113">
        <f>Table13[[#This Row],[Abs Erorr]]/Table13[[#This Row],[Adj Close]]</f>
        <v>7.1654327000399767E-2</v>
      </c>
    </row>
    <row r="48" spans="8:17" x14ac:dyDescent="0.3">
      <c r="H48" s="120">
        <v>44805</v>
      </c>
      <c r="I48" s="165">
        <v>742.34979999999996</v>
      </c>
      <c r="J48" s="111">
        <f>$D$4*Table13[[#This Row],[Adj Close]]/L36+(1-$D$4)*(J47+K47)</f>
        <v>1142.7479958081012</v>
      </c>
      <c r="K48" s="52">
        <f>$D$5*(Table13[[#This Row],[Level]]-J47)+(1-$D$5)*K47</f>
        <v>-45.308991885245277</v>
      </c>
      <c r="L48" s="52">
        <f>$D$6*Table13[[#This Row],[Adj Close]]/Table13[[#This Row],[Level]]+(1-$D$6)*L36</f>
        <v>0.74558852527168229</v>
      </c>
      <c r="M48" s="171">
        <f t="shared" si="0"/>
        <v>938.18907312809438</v>
      </c>
      <c r="N48" s="52">
        <f>Table13[[#This Row],[Adj Close]]-Table13[[#This Row],[Forcast ]]</f>
        <v>-195.83927312809442</v>
      </c>
      <c r="O48" s="114">
        <f>Table13[[#This Row],[Erorr]]^2</f>
        <v>38353.020899340365</v>
      </c>
      <c r="P48" s="111">
        <f>ABS(Table13[[#This Row],[Erorr]])</f>
        <v>195.83927312809442</v>
      </c>
      <c r="Q48" s="113">
        <f>Table13[[#This Row],[Abs Erorr]]/Table13[[#This Row],[Adj Close]]</f>
        <v>0.26380996280741831</v>
      </c>
    </row>
    <row r="49" spans="8:17" x14ac:dyDescent="0.3">
      <c r="H49" s="120">
        <v>44835</v>
      </c>
      <c r="I49" s="165">
        <v>560.96929999999998</v>
      </c>
      <c r="J49" s="111">
        <f>$D$4*Table13[[#This Row],[Adj Close]]/L37+(1-$D$4)*(J48+K48)</f>
        <v>1003.3278300492641</v>
      </c>
      <c r="K49" s="52">
        <f>$D$5*(Table13[[#This Row],[Level]]-J48)+(1-$D$5)*K48</f>
        <v>-54.720109272604461</v>
      </c>
      <c r="L49" s="52">
        <f>$D$6*Table13[[#This Row],[Adj Close]]/Table13[[#This Row],[Level]]+(1-$D$6)*L37</f>
        <v>0.79413087283975514</v>
      </c>
      <c r="M49" s="171">
        <f t="shared" si="0"/>
        <v>982.04841682399933</v>
      </c>
      <c r="N49" s="52">
        <f>Table13[[#This Row],[Adj Close]]-Table13[[#This Row],[Forcast ]]</f>
        <v>-421.07911682399936</v>
      </c>
      <c r="O49" s="114">
        <f>Table13[[#This Row],[Erorr]]^2</f>
        <v>177307.6226252793</v>
      </c>
      <c r="P49" s="111">
        <f>ABS(Table13[[#This Row],[Erorr]])</f>
        <v>421.07911682399936</v>
      </c>
      <c r="Q49" s="113">
        <f>Table13[[#This Row],[Abs Erorr]]/Table13[[#This Row],[Adj Close]]</f>
        <v>0.75062773813825356</v>
      </c>
    </row>
    <row r="50" spans="8:17" x14ac:dyDescent="0.3">
      <c r="H50" s="120">
        <v>44866</v>
      </c>
      <c r="I50" s="165">
        <v>601.88220000000001</v>
      </c>
      <c r="J50" s="111">
        <f>$D$4*Table13[[#This Row],[Adj Close]]/L38+(1-$D$4)*(J49+K49)</f>
        <v>904.85361815651277</v>
      </c>
      <c r="K50" s="52">
        <f>$D$5*(Table13[[#This Row],[Level]]-J49)+(1-$D$5)*K49</f>
        <v>-59.09551953461915</v>
      </c>
      <c r="L50" s="52">
        <f>$D$6*Table13[[#This Row],[Adj Close]]/Table13[[#This Row],[Level]]+(1-$D$6)*L38</f>
        <v>0.77682728778375854</v>
      </c>
      <c r="M50" s="171">
        <f t="shared" si="0"/>
        <v>782.29788220329385</v>
      </c>
      <c r="N50" s="52">
        <f>Table13[[#This Row],[Adj Close]]-Table13[[#This Row],[Forcast ]]</f>
        <v>-180.41568220329384</v>
      </c>
      <c r="O50" s="114">
        <f>Table13[[#This Row],[Erorr]]^2</f>
        <v>32549.818384879916</v>
      </c>
      <c r="P50" s="111">
        <f>ABS(Table13[[#This Row],[Erorr]])</f>
        <v>180.41568220329384</v>
      </c>
      <c r="Q50" s="113">
        <f>Table13[[#This Row],[Abs Erorr]]/Table13[[#This Row],[Adj Close]]</f>
        <v>0.29975248014195111</v>
      </c>
    </row>
    <row r="51" spans="8:17" x14ac:dyDescent="0.3">
      <c r="H51" s="120">
        <v>44896</v>
      </c>
      <c r="I51" s="165">
        <v>546.38929999999993</v>
      </c>
      <c r="J51" s="111">
        <f>$D$4*Table13[[#This Row],[Adj Close]]/L39+(1-$D$4)*(J50+K50)</f>
        <v>793.05665980967581</v>
      </c>
      <c r="K51" s="52">
        <f>$D$5*(Table13[[#This Row],[Level]]-J50)+(1-$D$5)*K50</f>
        <v>-64.365663415840928</v>
      </c>
      <c r="L51" s="52">
        <f>$D$6*Table13[[#This Row],[Adj Close]]/Table13[[#This Row],[Level]]+(1-$D$6)*L39</f>
        <v>0.86357595789439823</v>
      </c>
      <c r="M51" s="171">
        <f t="shared" si="0"/>
        <v>793.66673689227264</v>
      </c>
      <c r="N51" s="52">
        <f>Table13[[#This Row],[Adj Close]]-Table13[[#This Row],[Forcast ]]</f>
        <v>-247.2774368922727</v>
      </c>
      <c r="O51" s="114">
        <f>Table13[[#This Row],[Erorr]]^2</f>
        <v>61146.130796011908</v>
      </c>
      <c r="P51" s="111">
        <f>ABS(Table13[[#This Row],[Erorr]])</f>
        <v>247.2774368922727</v>
      </c>
      <c r="Q51" s="113">
        <f>Table13[[#This Row],[Abs Erorr]]/Table13[[#This Row],[Adj Close]]</f>
        <v>0.45256639705842105</v>
      </c>
    </row>
    <row r="52" spans="8:17" x14ac:dyDescent="0.3">
      <c r="H52" s="120">
        <v>44927</v>
      </c>
      <c r="I52" s="165">
        <v>560.06470000000013</v>
      </c>
      <c r="J52" s="111">
        <f>$D$4*Table13[[#This Row],[Adj Close]]/L40+(1-$D$4)*(J51+K51)</f>
        <v>731.25490286205365</v>
      </c>
      <c r="K52" s="52">
        <f>$D$5*(Table13[[#This Row],[Level]]-J51)+(1-$D$5)*K51</f>
        <v>-64.109272769019057</v>
      </c>
      <c r="L52" s="52">
        <f>$D$6*Table13[[#This Row],[Adj Close]]/Table13[[#This Row],[Level]]+(1-$D$6)*L40</f>
        <v>0.75848028980047444</v>
      </c>
      <c r="M52" s="171">
        <f t="shared" si="0"/>
        <v>550.38207614433611</v>
      </c>
      <c r="N52" s="52">
        <f>Table13[[#This Row],[Adj Close]]-Table13[[#This Row],[Forcast ]]</f>
        <v>9.6826238556640192</v>
      </c>
      <c r="O52" s="114">
        <f>Table13[[#This Row],[Erorr]]^2</f>
        <v>93.75320473027395</v>
      </c>
      <c r="P52" s="111">
        <f>ABS(Table13[[#This Row],[Erorr]])</f>
        <v>9.6826238556640192</v>
      </c>
      <c r="Q52" s="113">
        <f>Table13[[#This Row],[Abs Erorr]]/Table13[[#This Row],[Adj Close]]</f>
        <v>1.7288402314346925E-2</v>
      </c>
    </row>
    <row r="53" spans="8:17" x14ac:dyDescent="0.3">
      <c r="H53" s="120">
        <v>44958</v>
      </c>
      <c r="I53" s="165">
        <v>483.47730000000007</v>
      </c>
      <c r="J53" s="111">
        <f>$D$4*Table13[[#This Row],[Adj Close]]/L41+(1-$D$4)*(J52+K52)</f>
        <v>674.48866392997627</v>
      </c>
      <c r="K53" s="52">
        <f>$D$5*(Table13[[#This Row],[Level]]-J52)+(1-$D$5)*K52</f>
        <v>-63.374969385324896</v>
      </c>
      <c r="L53" s="52">
        <f>$D$6*Table13[[#This Row],[Adj Close]]/Table13[[#This Row],[Level]]+(1-$D$6)*L41</f>
        <v>0.69586704426122714</v>
      </c>
      <c r="M53" s="171">
        <f t="shared" si="0"/>
        <v>458.25789456545846</v>
      </c>
      <c r="N53" s="52">
        <f>Table13[[#This Row],[Adj Close]]-Table13[[#This Row],[Forcast ]]</f>
        <v>25.219405434541613</v>
      </c>
      <c r="O53" s="114">
        <f>Table13[[#This Row],[Erorr]]^2</f>
        <v>636.01841047178709</v>
      </c>
      <c r="P53" s="111">
        <f>ABS(Table13[[#This Row],[Erorr]])</f>
        <v>25.219405434541613</v>
      </c>
      <c r="Q53" s="113">
        <f>Table13[[#This Row],[Abs Erorr]]/Table13[[#This Row],[Adj Close]]</f>
        <v>5.2162542966425952E-2</v>
      </c>
    </row>
    <row r="54" spans="8:17" x14ac:dyDescent="0.3">
      <c r="H54" s="120">
        <v>44986</v>
      </c>
      <c r="I54" s="165">
        <v>486.00629999999995</v>
      </c>
      <c r="J54" s="111">
        <f>$D$4*Table13[[#This Row],[Adj Close]]/L42+(1-$D$4)*(J53+K53)</f>
        <v>618.76670327356453</v>
      </c>
      <c r="K54" s="52">
        <f>$D$5*(Table13[[#This Row],[Level]]-J53)+(1-$D$5)*K53</f>
        <v>-62.609668512433579</v>
      </c>
      <c r="L54" s="52">
        <f>$D$6*Table13[[#This Row],[Adj Close]]/Table13[[#This Row],[Level]]+(1-$D$6)*L42</f>
        <v>0.75952518671972591</v>
      </c>
      <c r="M54" s="171">
        <f t="shared" si="0"/>
        <v>457.36807828536308</v>
      </c>
      <c r="N54" s="52">
        <f>Table13[[#This Row],[Adj Close]]-Table13[[#This Row],[Forcast ]]</f>
        <v>28.63822171463687</v>
      </c>
      <c r="O54" s="114">
        <f>Table13[[#This Row],[Erorr]]^2</f>
        <v>820.14774297669874</v>
      </c>
      <c r="P54" s="111">
        <f>ABS(Table13[[#This Row],[Erorr]])</f>
        <v>28.63822171463687</v>
      </c>
      <c r="Q54" s="113">
        <f>Table13[[#This Row],[Abs Erorr]]/Table13[[#This Row],[Adj Close]]</f>
        <v>5.8925618278275145E-2</v>
      </c>
    </row>
    <row r="55" spans="8:17" x14ac:dyDescent="0.3">
      <c r="H55" s="120">
        <v>45017</v>
      </c>
      <c r="I55" s="165">
        <v>403.38200000000006</v>
      </c>
      <c r="J55" s="111">
        <f>$D$4*Table13[[#This Row],[Adj Close]]/L43+(1-$D$4)*(J54+K54)</f>
        <v>553.73315428551984</v>
      </c>
      <c r="K55" s="52">
        <f>$D$5*(Table13[[#This Row],[Level]]-J54)+(1-$D$5)*K54</f>
        <v>-62.852056559994686</v>
      </c>
      <c r="L55" s="52">
        <f>$D$6*Table13[[#This Row],[Adj Close]]/Table13[[#This Row],[Level]]+(1-$D$6)*L43</f>
        <v>0.73756498816305371</v>
      </c>
      <c r="M55" s="171">
        <f t="shared" si="0"/>
        <v>412.36804890373185</v>
      </c>
      <c r="N55" s="52">
        <f>Table13[[#This Row],[Adj Close]]-Table13[[#This Row],[Forcast ]]</f>
        <v>-8.9860489037317848</v>
      </c>
      <c r="O55" s="114">
        <f>Table13[[#This Row],[Erorr]]^2</f>
        <v>80.749074900259217</v>
      </c>
      <c r="P55" s="111">
        <f>ABS(Table13[[#This Row],[Erorr]])</f>
        <v>8.9860489037317848</v>
      </c>
      <c r="Q55" s="113">
        <f>Table13[[#This Row],[Abs Erorr]]/Table13[[#This Row],[Adj Close]]</f>
        <v>2.2276772150794492E-2</v>
      </c>
    </row>
    <row r="56" spans="8:17" x14ac:dyDescent="0.3">
      <c r="H56" s="120">
        <v>45047</v>
      </c>
      <c r="I56" s="165">
        <v>424.60529999999994</v>
      </c>
      <c r="J56" s="111">
        <f>$D$4*Table13[[#This Row],[Adj Close]]/L44+(1-$D$4)*(J55+K55)</f>
        <v>507.09275472713011</v>
      </c>
      <c r="K56" s="52">
        <f>$D$5*(Table13[[#This Row],[Level]]-J55)+(1-$D$5)*K55</f>
        <v>-61.23089085983419</v>
      </c>
      <c r="L56" s="52">
        <f>$D$6*Table13[[#This Row],[Adj Close]]/Table13[[#This Row],[Level]]+(1-$D$6)*L44</f>
        <v>0.77087672610141333</v>
      </c>
      <c r="M56" s="171">
        <f t="shared" si="0"/>
        <v>364.42798320320907</v>
      </c>
      <c r="N56" s="52">
        <f>Table13[[#This Row],[Adj Close]]-Table13[[#This Row],[Forcast ]]</f>
        <v>60.177316796790876</v>
      </c>
      <c r="O56" s="114">
        <f>Table13[[#This Row],[Erorr]]^2</f>
        <v>3621.3094568613292</v>
      </c>
      <c r="P56" s="111">
        <f>ABS(Table13[[#This Row],[Erorr]])</f>
        <v>60.177316796790876</v>
      </c>
      <c r="Q56" s="113">
        <f>Table13[[#This Row],[Abs Erorr]]/Table13[[#This Row],[Adj Close]]</f>
        <v>0.14172530770763078</v>
      </c>
    </row>
    <row r="57" spans="8:17" x14ac:dyDescent="0.3">
      <c r="H57" s="120">
        <v>45078</v>
      </c>
      <c r="I57" s="165">
        <v>380.96000000000004</v>
      </c>
      <c r="J57" s="111">
        <f>$D$4*Table13[[#This Row],[Adj Close]]/L45+(1-$D$4)*(J56+K56)</f>
        <v>459.19280086860999</v>
      </c>
      <c r="K57" s="52">
        <f>$D$5*(Table13[[#This Row],[Level]]-J56)+(1-$D$5)*K56</f>
        <v>-59.897797159702783</v>
      </c>
      <c r="L57" s="52">
        <f>$D$6*Table13[[#This Row],[Adj Close]]/Table13[[#This Row],[Level]]+(1-$D$6)*L45</f>
        <v>0.76920772779942514</v>
      </c>
      <c r="M57" s="171">
        <f t="shared" si="0"/>
        <v>331.41473388928102</v>
      </c>
      <c r="N57" s="52">
        <f>Table13[[#This Row],[Adj Close]]-Table13[[#This Row],[Forcast ]]</f>
        <v>49.545266110719012</v>
      </c>
      <c r="O57" s="114">
        <f>Table13[[#This Row],[Erorr]]^2</f>
        <v>2454.7333939819619</v>
      </c>
      <c r="P57" s="111">
        <f>ABS(Table13[[#This Row],[Erorr]])</f>
        <v>49.545266110719012</v>
      </c>
      <c r="Q57" s="113">
        <f>Table13[[#This Row],[Abs Erorr]]/Table13[[#This Row],[Adj Close]]</f>
        <v>0.13005372246618807</v>
      </c>
    </row>
    <row r="58" spans="8:17" x14ac:dyDescent="0.3">
      <c r="H58" s="120">
        <v>45108</v>
      </c>
      <c r="I58" s="165">
        <v>372.46300000000002</v>
      </c>
      <c r="J58" s="111">
        <f>$D$4*Table13[[#This Row],[Adj Close]]/L46+(1-$D$4)*(J57+K57)</f>
        <v>414.73636569445125</v>
      </c>
      <c r="K58" s="52">
        <f>$D$5*(Table13[[#This Row],[Level]]-J57)+(1-$D$5)*K57</f>
        <v>-58.353660961148378</v>
      </c>
      <c r="L58" s="52">
        <f>$D$6*Table13[[#This Row],[Adj Close]]/Table13[[#This Row],[Level]]+(1-$D$6)*L46</f>
        <v>0.81658438525960997</v>
      </c>
      <c r="M58" s="171">
        <f t="shared" si="0"/>
        <v>312.11342897394337</v>
      </c>
      <c r="N58" s="52">
        <f>Table13[[#This Row],[Adj Close]]-Table13[[#This Row],[Forcast ]]</f>
        <v>60.349571026056651</v>
      </c>
      <c r="O58" s="114">
        <f>Table13[[#This Row],[Erorr]]^2</f>
        <v>3642.0707230290564</v>
      </c>
      <c r="P58" s="111">
        <f>ABS(Table13[[#This Row],[Erorr]])</f>
        <v>60.349571026056651</v>
      </c>
      <c r="Q58" s="113">
        <f>Table13[[#This Row],[Abs Erorr]]/Table13[[#This Row],[Adj Close]]</f>
        <v>0.16202836530355136</v>
      </c>
    </row>
    <row r="59" spans="8:17" x14ac:dyDescent="0.3">
      <c r="H59" s="120">
        <v>45139</v>
      </c>
      <c r="I59" s="165">
        <v>434.5324</v>
      </c>
      <c r="J59" s="111">
        <f>$D$4*Table13[[#This Row],[Adj Close]]/L47+(1-$D$4)*(J58+K58)</f>
        <v>395.0737643839505</v>
      </c>
      <c r="K59" s="52">
        <f>$D$5*(Table13[[#This Row],[Level]]-J58)+(1-$D$5)*K58</f>
        <v>-54.484554996083617</v>
      </c>
      <c r="L59" s="52">
        <f>$D$6*Table13[[#This Row],[Adj Close]]/Table13[[#This Row],[Level]]+(1-$D$6)*L47</f>
        <v>0.88316716570113241</v>
      </c>
      <c r="M59" s="171">
        <f t="shared" si="0"/>
        <v>281.64628702473323</v>
      </c>
      <c r="N59" s="52">
        <f>Table13[[#This Row],[Adj Close]]-Table13[[#This Row],[Forcast ]]</f>
        <v>152.88611297526677</v>
      </c>
      <c r="O59" s="114">
        <f>Table13[[#This Row],[Erorr]]^2</f>
        <v>23374.163540686033</v>
      </c>
      <c r="P59" s="111">
        <f>ABS(Table13[[#This Row],[Erorr]])</f>
        <v>152.88611297526677</v>
      </c>
      <c r="Q59" s="113">
        <f>Table13[[#This Row],[Abs Erorr]]/Table13[[#This Row],[Adj Close]]</f>
        <v>0.35184053703536666</v>
      </c>
    </row>
    <row r="60" spans="8:17" x14ac:dyDescent="0.3">
      <c r="H60" s="120">
        <v>45170</v>
      </c>
      <c r="I60" s="165">
        <v>351.66189999999995</v>
      </c>
      <c r="J60" s="111">
        <f>$D$4*Table13[[#This Row],[Adj Close]]/L48+(1-$D$4)*(J59+K59)</f>
        <v>366.80272806117091</v>
      </c>
      <c r="K60" s="52">
        <f>$D$5*(Table13[[#This Row],[Level]]-J59)+(1-$D$5)*K59</f>
        <v>-51.86320312875322</v>
      </c>
      <c r="L60" s="52">
        <f>$D$6*Table13[[#This Row],[Adj Close]]/Table13[[#This Row],[Level]]+(1-$D$6)*L48</f>
        <v>0.80952861263074138</v>
      </c>
      <c r="M60" s="171">
        <f t="shared" si="0"/>
        <v>253.93940635094791</v>
      </c>
      <c r="N60" s="52">
        <f>Table13[[#This Row],[Adj Close]]-Table13[[#This Row],[Forcast ]]</f>
        <v>97.722493649052041</v>
      </c>
      <c r="O60" s="114">
        <f>Table13[[#This Row],[Erorr]]^2</f>
        <v>9549.6857649890171</v>
      </c>
      <c r="P60" s="111">
        <f>ABS(Table13[[#This Row],[Erorr]])</f>
        <v>97.722493649052041</v>
      </c>
      <c r="Q60" s="113">
        <f>Table13[[#This Row],[Abs Erorr]]/Table13[[#This Row],[Adj Close]]</f>
        <v>0.27788763482496132</v>
      </c>
    </row>
    <row r="61" spans="8:17" x14ac:dyDescent="0.3">
      <c r="H61" s="120">
        <v>45200</v>
      </c>
      <c r="I61" s="165">
        <v>362.59519999999998</v>
      </c>
      <c r="J61" s="111">
        <f>$D$4*Table13[[#This Row],[Adj Close]]/L49+(1-$D$4)*(J60+K60)</f>
        <v>343.27037165329079</v>
      </c>
      <c r="K61" s="52">
        <f>$D$5*(Table13[[#This Row],[Level]]-J60)+(1-$D$5)*K60</f>
        <v>-49.03011845666591</v>
      </c>
      <c r="L61" s="52">
        <f>$D$6*Table13[[#This Row],[Adj Close]]/Table13[[#This Row],[Level]]+(1-$D$6)*L49</f>
        <v>0.87278048047018597</v>
      </c>
      <c r="M61" s="171">
        <f t="shared" si="0"/>
        <v>250.10319982631867</v>
      </c>
      <c r="N61" s="52">
        <f>Table13[[#This Row],[Adj Close]]-Table13[[#This Row],[Forcast ]]</f>
        <v>112.4920001736813</v>
      </c>
      <c r="O61" s="114">
        <f>Table13[[#This Row],[Erorr]]^2</f>
        <v>12654.450103075515</v>
      </c>
      <c r="P61" s="111">
        <f>ABS(Table13[[#This Row],[Erorr]])</f>
        <v>112.4920001736813</v>
      </c>
      <c r="Q61" s="113">
        <f>Table13[[#This Row],[Abs Erorr]]/Table13[[#This Row],[Adj Close]]</f>
        <v>0.31024128332002548</v>
      </c>
    </row>
    <row r="62" spans="8:17" x14ac:dyDescent="0.3">
      <c r="H62" s="120">
        <v>45231</v>
      </c>
      <c r="I62" s="165">
        <v>329.70859999999999</v>
      </c>
      <c r="J62" s="111">
        <f>$D$4*Table13[[#This Row],[Adj Close]]/L50+(1-$D$4)*(J61+K61)</f>
        <v>320.27814958437688</v>
      </c>
      <c r="K62" s="52">
        <f>$D$5*(Table13[[#This Row],[Level]]-J61)+(1-$D$5)*K61</f>
        <v>-46.426328817890713</v>
      </c>
      <c r="L62" s="52">
        <f>$D$6*Table13[[#This Row],[Adj Close]]/Table13[[#This Row],[Level]]+(1-$D$6)*L50</f>
        <v>0.85261247059466316</v>
      </c>
      <c r="M62" s="171">
        <f t="shared" si="0"/>
        <v>228.57385784754052</v>
      </c>
      <c r="N62" s="52">
        <f>Table13[[#This Row],[Adj Close]]-Table13[[#This Row],[Forcast ]]</f>
        <v>101.13474215245947</v>
      </c>
      <c r="O62" s="114">
        <f>Table13[[#This Row],[Erorr]]^2</f>
        <v>10228.236070244462</v>
      </c>
      <c r="P62" s="111">
        <f>ABS(Table13[[#This Row],[Erorr]])</f>
        <v>101.13474215245947</v>
      </c>
      <c r="Q62" s="113">
        <f>Table13[[#This Row],[Abs Erorr]]/Table13[[#This Row],[Adj Close]]</f>
        <v>0.30673977613098191</v>
      </c>
    </row>
    <row r="63" spans="8:17" x14ac:dyDescent="0.3">
      <c r="H63" s="120">
        <v>45261</v>
      </c>
      <c r="I63" s="165">
        <v>365.98750000000001</v>
      </c>
      <c r="J63" s="111">
        <f>$D$4*Table13[[#This Row],[Adj Close]]/L51+(1-$D$4)*(J62+K62)</f>
        <v>303.84238508840122</v>
      </c>
      <c r="K63" s="52">
        <f>$D$5*(Table13[[#This Row],[Level]]-J62)+(1-$D$5)*K62</f>
        <v>-43.427272385699212</v>
      </c>
      <c r="L63" s="52">
        <f>$D$6*Table13[[#This Row],[Adj Close]]/Table13[[#This Row],[Level]]+(1-$D$6)*L51</f>
        <v>0.96586239948307695</v>
      </c>
      <c r="M63" s="171">
        <f t="shared" si="0"/>
        <v>236.49184843954336</v>
      </c>
      <c r="N63" s="52">
        <f>Table13[[#This Row],[Adj Close]]-Table13[[#This Row],[Forcast ]]</f>
        <v>129.49565156045665</v>
      </c>
      <c r="O63" s="114">
        <f>Table13[[#This Row],[Erorr]]^2</f>
        <v>16769.1237730672</v>
      </c>
      <c r="P63" s="111">
        <f>ABS(Table13[[#This Row],[Erorr]])</f>
        <v>129.49565156045665</v>
      </c>
      <c r="Q63" s="113">
        <f>Table13[[#This Row],[Abs Erorr]]/Table13[[#This Row],[Adj Close]]</f>
        <v>0.35382533982842762</v>
      </c>
    </row>
    <row r="64" spans="8:17" x14ac:dyDescent="0.3">
      <c r="H64" s="120">
        <v>45292</v>
      </c>
      <c r="I64" s="165">
        <v>346.22589999999997</v>
      </c>
      <c r="J64" s="111">
        <f>$D$4*Table13[[#This Row],[Adj Close]]/L52+(1-$D$4)*(J63+K63)</f>
        <v>299.62672356419188</v>
      </c>
      <c r="K64" s="52">
        <f>$D$5*(Table13[[#This Row],[Level]]-J63)+(1-$D$5)*K63</f>
        <v>-39.506111299550227</v>
      </c>
      <c r="L64" s="52">
        <f>$D$6*Table13[[#This Row],[Adj Close]]/Table13[[#This Row],[Level]]+(1-$D$6)*L52</f>
        <v>0.87759343277776769</v>
      </c>
      <c r="M64" s="171">
        <f t="shared" si="0"/>
        <v>197.51973015116863</v>
      </c>
      <c r="N64" s="52">
        <f>Table13[[#This Row],[Adj Close]]-Table13[[#This Row],[Forcast ]]</f>
        <v>148.70616984883134</v>
      </c>
      <c r="O64" s="114">
        <f>Table13[[#This Row],[Erorr]]^2</f>
        <v>22113.524951109473</v>
      </c>
      <c r="P64" s="111">
        <f>ABS(Table13[[#This Row],[Erorr]])</f>
        <v>148.70616984883134</v>
      </c>
      <c r="Q64" s="113">
        <f>Table13[[#This Row],[Abs Erorr]]/Table13[[#This Row],[Adj Close]]</f>
        <v>0.42950619768431925</v>
      </c>
    </row>
    <row r="65" spans="8:18" x14ac:dyDescent="0.3">
      <c r="H65" s="120">
        <v>45323</v>
      </c>
      <c r="I65" s="165">
        <v>320.2321</v>
      </c>
      <c r="J65" s="111">
        <f>$D$4*Table13[[#This Row],[Adj Close]]/L53+(1-$D$4)*(J64+K64)</f>
        <v>300.13479012811268</v>
      </c>
      <c r="K65" s="52">
        <f>$D$5*(Table13[[#This Row],[Level]]-J64)+(1-$D$5)*K64</f>
        <v>-35.504693513203122</v>
      </c>
      <c r="L65" s="52">
        <f>$D$6*Table13[[#This Row],[Adj Close]]/Table13[[#This Row],[Level]]+(1-$D$6)*L53</f>
        <v>0.80719521518007786</v>
      </c>
      <c r="M65" s="171">
        <f t="shared" si="0"/>
        <v>181.00936160801689</v>
      </c>
      <c r="N65" s="52">
        <f>Table13[[#This Row],[Adj Close]]-Table13[[#This Row],[Forcast ]]</f>
        <v>139.22273839198311</v>
      </c>
      <c r="O65" s="114">
        <f>Table13[[#This Row],[Erorr]]^2</f>
        <v>19382.970885362571</v>
      </c>
      <c r="P65" s="111">
        <f>ABS(Table13[[#This Row],[Erorr]])</f>
        <v>139.22273839198311</v>
      </c>
      <c r="Q65" s="113">
        <f>Table13[[#This Row],[Abs Erorr]]/Table13[[#This Row],[Adj Close]]</f>
        <v>0.43475572371409082</v>
      </c>
    </row>
    <row r="66" spans="8:18" x14ac:dyDescent="0.3">
      <c r="H66" s="120">
        <v>45352</v>
      </c>
      <c r="I66" s="165">
        <v>299.36619999999999</v>
      </c>
      <c r="J66" s="111">
        <f>$D$4*Table13[[#This Row],[Adj Close]]/L54+(1-$D$4)*(J65+K65)</f>
        <v>290.53390551471966</v>
      </c>
      <c r="K66" s="52">
        <f>$D$5*(Table13[[#This Row],[Level]]-J65)+(1-$D$5)*K65</f>
        <v>-32.914312623222109</v>
      </c>
      <c r="L66" s="52">
        <f>$D$6*Table13[[#This Row],[Adj Close]]/Table13[[#This Row],[Level]]+(1-$D$6)*L54</f>
        <v>0.84078769653877428</v>
      </c>
      <c r="M66" s="171">
        <f t="shared" si="0"/>
        <v>200.99322354309831</v>
      </c>
      <c r="N66" s="52">
        <f>Table13[[#This Row],[Adj Close]]-Table13[[#This Row],[Forcast ]]</f>
        <v>98.372976456901682</v>
      </c>
      <c r="O66" s="114">
        <f>Table13[[#This Row],[Erorr]]^2</f>
        <v>9677.2424969901331</v>
      </c>
      <c r="P66" s="111">
        <f>ABS(Table13[[#This Row],[Erorr]])</f>
        <v>98.372976456901682</v>
      </c>
      <c r="Q66" s="113">
        <f>Table13[[#This Row],[Abs Erorr]]/Table13[[#This Row],[Adj Close]]</f>
        <v>0.32860415256265296</v>
      </c>
    </row>
    <row r="67" spans="8:18" x14ac:dyDescent="0.3">
      <c r="H67" s="120">
        <v>45383</v>
      </c>
      <c r="I67" s="165">
        <v>285.71379999999999</v>
      </c>
      <c r="J67" s="111">
        <f>$D$4*Table13[[#This Row],[Adj Close]]/L55+(1-$D$4)*(J66+K66)</f>
        <v>283.57055573661972</v>
      </c>
      <c r="K67" s="52">
        <f>$D$5*(Table13[[#This Row],[Level]]-J66)+(1-$D$5)*K66</f>
        <v>-30.319216338709893</v>
      </c>
      <c r="L67" s="52">
        <f>$D$6*Table13[[#This Row],[Adj Close]]/Table13[[#This Row],[Level]]+(1-$D$6)*L55</f>
        <v>0.81856291076032117</v>
      </c>
      <c r="M67" s="171">
        <f t="shared" si="0"/>
        <v>190.01119198158813</v>
      </c>
      <c r="N67" s="52">
        <f>Table13[[#This Row],[Adj Close]]-Table13[[#This Row],[Forcast ]]</f>
        <v>95.702608018411865</v>
      </c>
      <c r="O67" s="114">
        <f>Table13[[#This Row],[Erorr]]^2</f>
        <v>9158.9891815257906</v>
      </c>
      <c r="P67" s="111">
        <f>ABS(Table13[[#This Row],[Erorr]])</f>
        <v>95.702608018411865</v>
      </c>
      <c r="Q67" s="113">
        <f>Table13[[#This Row],[Abs Erorr]]/Table13[[#This Row],[Adj Close]]</f>
        <v>0.3349596974959273</v>
      </c>
    </row>
    <row r="68" spans="8:18" x14ac:dyDescent="0.3">
      <c r="H68" s="120">
        <v>45413</v>
      </c>
      <c r="I68" s="165">
        <v>272.99460000000005</v>
      </c>
      <c r="J68" s="111">
        <f>$D$4*Table13[[#This Row],[Adj Close]]/L56+(1-$D$4)*(J67+K67)</f>
        <v>273.42811578015869</v>
      </c>
      <c r="K68" s="52">
        <f>$D$5*(Table13[[#This Row],[Level]]-J67)+(1-$D$5)*K67</f>
        <v>-28.301538700485008</v>
      </c>
      <c r="L68" s="52">
        <f>$D$6*Table13[[#This Row],[Adj Close]]/Table13[[#This Row],[Level]]+(1-$D$6)*L56</f>
        <v>0.8391380632054608</v>
      </c>
      <c r="M68" s="171">
        <f t="shared" si="0"/>
        <v>195.22556339585859</v>
      </c>
      <c r="N68" s="52">
        <f>Table13[[#This Row],[Adj Close]]-Table13[[#This Row],[Forcast ]]</f>
        <v>77.769036604141462</v>
      </c>
      <c r="O68" s="114">
        <f>Table13[[#This Row],[Erorr]]^2</f>
        <v>6048.023054336295</v>
      </c>
      <c r="P68" s="111">
        <f>ABS(Table13[[#This Row],[Erorr]])</f>
        <v>77.769036604141462</v>
      </c>
      <c r="Q68" s="113">
        <f>Table13[[#This Row],[Abs Erorr]]/Table13[[#This Row],[Adj Close]]</f>
        <v>0.28487390081760389</v>
      </c>
    </row>
    <row r="69" spans="8:18" x14ac:dyDescent="0.3">
      <c r="H69" s="120">
        <v>45444</v>
      </c>
      <c r="I69" s="165">
        <v>259.5369</v>
      </c>
      <c r="J69" s="111">
        <f>$D$4*Table13[[#This Row],[Adj Close]]/L57+(1-$D$4)*(J68+K68)</f>
        <v>263.58287699864775</v>
      </c>
      <c r="K69" s="52">
        <f>$D$5*(Table13[[#This Row],[Level]]-J68)+(1-$D$5)*K68</f>
        <v>-26.4559087085876</v>
      </c>
      <c r="L69" s="52">
        <f>$D$6*Table13[[#This Row],[Adj Close]]/Table13[[#This Row],[Level]]+(1-$D$6)*L57</f>
        <v>0.83384043240867722</v>
      </c>
      <c r="M69" s="171">
        <f t="shared" si="0"/>
        <v>188.55325737870646</v>
      </c>
      <c r="N69" s="52">
        <f>Table13[[#This Row],[Adj Close]]-Table13[[#This Row],[Forcast ]]</f>
        <v>70.983642621293541</v>
      </c>
      <c r="O69" s="114">
        <f>Table13[[#This Row],[Erorr]]^2</f>
        <v>5038.6775197875213</v>
      </c>
      <c r="P69" s="111">
        <f>ABS(Table13[[#This Row],[Erorr]])</f>
        <v>70.983642621293541</v>
      </c>
      <c r="Q69" s="113">
        <f>Table13[[#This Row],[Abs Erorr]]/Table13[[#This Row],[Adj Close]]</f>
        <v>0.27350115772090033</v>
      </c>
    </row>
    <row r="70" spans="8:18" x14ac:dyDescent="0.3">
      <c r="H70" s="120">
        <v>45474</v>
      </c>
      <c r="I70" s="165">
        <v>323.2663</v>
      </c>
      <c r="J70" s="111">
        <f>$D$4*Table13[[#This Row],[Adj Close]]/L58+(1-$D$4)*(J69+K69)</f>
        <v>268.87680889696162</v>
      </c>
      <c r="K70" s="52">
        <f>$D$5*(Table13[[#This Row],[Level]]-J69)+(1-$D$5)*K69</f>
        <v>-23.280924647897454</v>
      </c>
      <c r="L70" s="52">
        <f>$D$6*Table13[[#This Row],[Adj Close]]/Table13[[#This Row],[Level]]+(1-$D$6)*L58</f>
        <v>0.93229428607450415</v>
      </c>
      <c r="M70" s="171">
        <f t="shared" si="0"/>
        <v>193.63417962961378</v>
      </c>
      <c r="N70" s="52">
        <f>Table13[[#This Row],[Adj Close]]-Table13[[#This Row],[Forcast ]]</f>
        <v>129.63212037038622</v>
      </c>
      <c r="O70" s="114">
        <f>Table13[[#This Row],[Erorr]]^2</f>
        <v>16804.486631722302</v>
      </c>
      <c r="P70" s="111">
        <f>ABS(Table13[[#This Row],[Erorr]])</f>
        <v>129.63212037038622</v>
      </c>
      <c r="Q70" s="113">
        <f>Table13[[#This Row],[Abs Erorr]]/Table13[[#This Row],[Adj Close]]</f>
        <v>0.40100722027129404</v>
      </c>
    </row>
    <row r="71" spans="8:18" x14ac:dyDescent="0.3">
      <c r="H71" s="120">
        <v>45505</v>
      </c>
      <c r="I71" s="165">
        <v>376.21410000000003</v>
      </c>
      <c r="J71" s="111">
        <f>$D$4*Table13[[#This Row],[Adj Close]]/L59+(1-$D$4)*(J70+K70)</f>
        <v>281.67328503726389</v>
      </c>
      <c r="K71" s="52">
        <f>$D$5*(Table13[[#This Row],[Level]]-J70)+(1-$D$5)*K70</f>
        <v>-19.673184569077481</v>
      </c>
      <c r="L71" s="52">
        <f>$D$6*Table13[[#This Row],[Adj Close]]/Table13[[#This Row],[Level]]+(1-$D$6)*L59</f>
        <v>1.0189090091454458</v>
      </c>
      <c r="M71" s="171">
        <f t="shared" si="0"/>
        <v>216.90222100010939</v>
      </c>
      <c r="N71" s="52">
        <f>Table13[[#This Row],[Adj Close]]-Table13[[#This Row],[Forcast ]]</f>
        <v>159.31187899989064</v>
      </c>
      <c r="O71" s="114">
        <f>Table13[[#This Row],[Erorr]]^2</f>
        <v>25380.274790475796</v>
      </c>
      <c r="P71" s="111">
        <f>ABS(Table13[[#This Row],[Erorr]])</f>
        <v>159.31187899989064</v>
      </c>
      <c r="Q71" s="113">
        <f>Table13[[#This Row],[Abs Erorr]]/Table13[[#This Row],[Adj Close]]</f>
        <v>0.42346068103213202</v>
      </c>
    </row>
    <row r="72" spans="8:18" x14ac:dyDescent="0.3">
      <c r="H72" s="120">
        <v>45536</v>
      </c>
      <c r="I72" s="165">
        <v>367.8596</v>
      </c>
      <c r="J72" s="111">
        <f>$D$4*Table13[[#This Row],[Adj Close]]/L60+(1-$D$4)*(J71+K71)</f>
        <v>300.48250114644981</v>
      </c>
      <c r="K72" s="52">
        <f>$D$5*(Table13[[#This Row],[Level]]-J71)+(1-$D$5)*K71</f>
        <v>-15.824944501251142</v>
      </c>
      <c r="L72" s="52">
        <f>$D$6*Table13[[#This Row],[Adj Close]]/Table13[[#This Row],[Level]]+(1-$D$6)*L60</f>
        <v>0.93393893661133798</v>
      </c>
      <c r="M72" s="171">
        <f t="shared" si="0"/>
        <v>212.09657784112579</v>
      </c>
      <c r="N72" s="52">
        <f>Table13[[#This Row],[Adj Close]]-Table13[[#This Row],[Forcast ]]</f>
        <v>155.76302215887421</v>
      </c>
      <c r="O72" s="114">
        <f>Table13[[#This Row],[Erorr]]^2</f>
        <v>24262.119072065936</v>
      </c>
      <c r="P72" s="111">
        <f>ABS(Table13[[#This Row],[Erorr]])</f>
        <v>155.76302215887421</v>
      </c>
      <c r="Q72" s="113">
        <f>Table13[[#This Row],[Abs Erorr]]/Table13[[#This Row],[Adj Close]]</f>
        <v>0.42343062994379976</v>
      </c>
    </row>
    <row r="73" spans="8:18" x14ac:dyDescent="0.3">
      <c r="H73" s="120">
        <v>45566</v>
      </c>
      <c r="I73" s="165">
        <v>446.44</v>
      </c>
      <c r="J73" s="111">
        <f>$D$4*Table13[[#This Row],[Adj Close]]/L61+(1-$D$4)*(J72+K72)</f>
        <v>330.02897485910495</v>
      </c>
      <c r="K73" s="52">
        <f>$D$5*(Table13[[#This Row],[Level]]-J72)+(1-$D$5)*K72</f>
        <v>-11.287802679860514</v>
      </c>
      <c r="L73" s="52">
        <f>$D$6*Table13[[#This Row],[Adj Close]]/Table13[[#This Row],[Level]]+(1-$D$6)*L61</f>
        <v>1.0167652498265825</v>
      </c>
      <c r="M73" s="171">
        <f t="shared" si="0"/>
        <v>248.44355905826566</v>
      </c>
      <c r="N73" s="52">
        <f>Table13[[#This Row],[Adj Close]]-Table13[[#This Row],[Forcast ]]</f>
        <v>197.99644094173433</v>
      </c>
      <c r="O73" s="114">
        <f>Table13[[#This Row],[Erorr]]^2</f>
        <v>39202.590625593693</v>
      </c>
      <c r="P73" s="111">
        <f>ABS(Table13[[#This Row],[Erorr]])</f>
        <v>197.99644094173433</v>
      </c>
      <c r="Q73" s="113">
        <f>Table13[[#This Row],[Abs Erorr]]/Table13[[#This Row],[Adj Close]]</f>
        <v>0.44350067409222815</v>
      </c>
      <c r="R73" s="276" t="s">
        <v>74</v>
      </c>
    </row>
    <row r="74" spans="8:18" ht="16.2" thickBot="1" x14ac:dyDescent="0.35">
      <c r="H74" s="269">
        <v>45597</v>
      </c>
      <c r="I74" s="270"/>
      <c r="J74" s="271"/>
      <c r="K74" s="271"/>
      <c r="L74" s="272"/>
      <c r="M74" s="273">
        <f>($J$73+R74*$K$73)*L62</f>
        <v>271.76269829198452</v>
      </c>
      <c r="N74" s="274"/>
      <c r="O74" s="274"/>
      <c r="P74" s="274"/>
      <c r="Q74" s="275"/>
      <c r="R74" s="276">
        <v>1</v>
      </c>
    </row>
    <row r="75" spans="8:18" ht="16.2" thickBot="1" x14ac:dyDescent="0.35">
      <c r="H75" s="269">
        <v>45627</v>
      </c>
      <c r="I75" s="270"/>
      <c r="J75" s="271"/>
      <c r="K75" s="271"/>
      <c r="L75" s="272"/>
      <c r="M75" s="273">
        <f t="shared" ref="M75:M85" si="1">($J$73+R75*$K$73)*L63</f>
        <v>296.95764919383203</v>
      </c>
      <c r="N75" s="274"/>
      <c r="O75" s="274"/>
      <c r="P75" s="274"/>
      <c r="Q75" s="275"/>
      <c r="R75" s="276">
        <f>R74+1</f>
        <v>2</v>
      </c>
    </row>
    <row r="76" spans="8:18" ht="16.2" thickBot="1" x14ac:dyDescent="0.35">
      <c r="H76" s="269">
        <v>45658</v>
      </c>
      <c r="I76" s="270"/>
      <c r="J76" s="271"/>
      <c r="K76" s="271"/>
      <c r="L76" s="272"/>
      <c r="M76" s="273">
        <f t="shared" si="1"/>
        <v>259.91295645571887</v>
      </c>
      <c r="N76" s="274"/>
      <c r="O76" s="274"/>
      <c r="P76" s="274"/>
      <c r="Q76" s="275"/>
      <c r="R76" s="276">
        <f t="shared" ref="R76:R85" si="2">R75+1</f>
        <v>3</v>
      </c>
    </row>
    <row r="77" spans="8:18" ht="16.2" thickBot="1" x14ac:dyDescent="0.35">
      <c r="H77" s="269">
        <v>45689</v>
      </c>
      <c r="I77" s="270"/>
      <c r="J77" s="271"/>
      <c r="K77" s="271"/>
      <c r="L77" s="272"/>
      <c r="M77" s="273">
        <f t="shared" si="1"/>
        <v>229.95196812473463</v>
      </c>
      <c r="N77" s="274"/>
      <c r="O77" s="274"/>
      <c r="P77" s="274"/>
      <c r="Q77" s="275"/>
      <c r="R77" s="276">
        <f t="shared" si="2"/>
        <v>4</v>
      </c>
    </row>
    <row r="78" spans="8:18" ht="16.2" thickBot="1" x14ac:dyDescent="0.35">
      <c r="H78" s="269">
        <v>45717</v>
      </c>
      <c r="I78" s="270"/>
      <c r="J78" s="271"/>
      <c r="K78" s="271"/>
      <c r="L78" s="272"/>
      <c r="M78" s="273">
        <f t="shared" si="1"/>
        <v>230.03107349191927</v>
      </c>
      <c r="N78" s="274"/>
      <c r="O78" s="274"/>
      <c r="P78" s="274"/>
      <c r="Q78" s="275"/>
      <c r="R78" s="276">
        <f t="shared" si="2"/>
        <v>5</v>
      </c>
    </row>
    <row r="79" spans="8:18" ht="16.2" thickBot="1" x14ac:dyDescent="0.35">
      <c r="H79" s="269">
        <v>45748</v>
      </c>
      <c r="I79" s="270"/>
      <c r="J79" s="271"/>
      <c r="K79" s="271"/>
      <c r="L79" s="272"/>
      <c r="M79" s="273">
        <f t="shared" si="1"/>
        <v>214.71081858962515</v>
      </c>
      <c r="N79" s="274"/>
      <c r="O79" s="274"/>
      <c r="P79" s="274"/>
      <c r="Q79" s="275"/>
      <c r="R79" s="276">
        <f t="shared" si="2"/>
        <v>6</v>
      </c>
    </row>
    <row r="80" spans="8:18" ht="16.2" thickBot="1" x14ac:dyDescent="0.35">
      <c r="H80" s="269">
        <v>45778</v>
      </c>
      <c r="I80" s="270"/>
      <c r="J80" s="271"/>
      <c r="K80" s="271"/>
      <c r="L80" s="272"/>
      <c r="M80" s="273">
        <f t="shared" si="1"/>
        <v>210.6357006145881</v>
      </c>
      <c r="N80" s="274"/>
      <c r="O80" s="274"/>
      <c r="P80" s="274"/>
      <c r="Q80" s="275"/>
      <c r="R80" s="276">
        <f t="shared" si="2"/>
        <v>7</v>
      </c>
    </row>
    <row r="81" spans="8:18" ht="16.2" thickBot="1" x14ac:dyDescent="0.35">
      <c r="H81" s="269">
        <v>45809</v>
      </c>
      <c r="I81" s="270"/>
      <c r="J81" s="271"/>
      <c r="K81" s="271"/>
      <c r="L81" s="272"/>
      <c r="M81" s="273">
        <f t="shared" si="1"/>
        <v>199.89369296375881</v>
      </c>
      <c r="N81" s="274"/>
      <c r="O81" s="274"/>
      <c r="P81" s="274"/>
      <c r="Q81" s="275"/>
      <c r="R81" s="276">
        <f t="shared" si="2"/>
        <v>8</v>
      </c>
    </row>
    <row r="82" spans="8:18" ht="16.2" thickBot="1" x14ac:dyDescent="0.35">
      <c r="H82" s="269">
        <v>45839</v>
      </c>
      <c r="I82" s="270"/>
      <c r="J82" s="271"/>
      <c r="K82" s="271"/>
      <c r="L82" s="272"/>
      <c r="M82" s="273">
        <f t="shared" si="1"/>
        <v>212.97214203323583</v>
      </c>
      <c r="N82" s="274"/>
      <c r="O82" s="274"/>
      <c r="P82" s="274"/>
      <c r="Q82" s="275"/>
      <c r="R82" s="276">
        <f t="shared" si="2"/>
        <v>9</v>
      </c>
    </row>
    <row r="83" spans="8:18" ht="16.2" thickBot="1" x14ac:dyDescent="0.35">
      <c r="H83" s="269">
        <v>45870</v>
      </c>
      <c r="I83" s="270"/>
      <c r="J83" s="271"/>
      <c r="K83" s="271"/>
      <c r="L83" s="272"/>
      <c r="M83" s="273">
        <f t="shared" si="1"/>
        <v>221.25705732331804</v>
      </c>
      <c r="N83" s="274"/>
      <c r="O83" s="274"/>
      <c r="P83" s="274"/>
      <c r="Q83" s="275"/>
      <c r="R83" s="276">
        <f t="shared" si="2"/>
        <v>10</v>
      </c>
    </row>
    <row r="84" spans="8:18" ht="16.2" thickBot="1" x14ac:dyDescent="0.35">
      <c r="H84" s="269">
        <v>45901</v>
      </c>
      <c r="I84" s="270"/>
      <c r="J84" s="271"/>
      <c r="K84" s="271"/>
      <c r="L84" s="272"/>
      <c r="M84" s="273">
        <f t="shared" si="1"/>
        <v>192.26360708425955</v>
      </c>
      <c r="N84" s="274"/>
      <c r="O84" s="274"/>
      <c r="P84" s="274"/>
      <c r="Q84" s="275"/>
      <c r="R84" s="276">
        <f t="shared" si="2"/>
        <v>11</v>
      </c>
    </row>
    <row r="85" spans="8:18" ht="16.2" thickBot="1" x14ac:dyDescent="0.35">
      <c r="H85" s="269">
        <v>45931</v>
      </c>
      <c r="I85" s="270"/>
      <c r="J85" s="271"/>
      <c r="K85" s="271"/>
      <c r="L85" s="272"/>
      <c r="M85" s="273">
        <f t="shared" si="1"/>
        <v>197.83744693125024</v>
      </c>
      <c r="N85" s="274"/>
      <c r="O85" s="274"/>
      <c r="P85" s="274"/>
      <c r="Q85" s="275"/>
      <c r="R85" s="276">
        <f t="shared" si="2"/>
        <v>12</v>
      </c>
    </row>
  </sheetData>
  <mergeCells count="35">
    <mergeCell ref="A15:D15"/>
    <mergeCell ref="E15:F15"/>
    <mergeCell ref="A1:F1"/>
    <mergeCell ref="A3:D3"/>
    <mergeCell ref="A4:C4"/>
    <mergeCell ref="A5:C5"/>
    <mergeCell ref="A6:C6"/>
    <mergeCell ref="A8:D8"/>
    <mergeCell ref="A9:D9"/>
    <mergeCell ref="A10:D10"/>
    <mergeCell ref="A11:D11"/>
    <mergeCell ref="A12:D12"/>
    <mergeCell ref="A14:F14"/>
    <mergeCell ref="A16:D16"/>
    <mergeCell ref="E16:F16"/>
    <mergeCell ref="A17:D17"/>
    <mergeCell ref="E17:F17"/>
    <mergeCell ref="A18:D18"/>
    <mergeCell ref="E18:F18"/>
    <mergeCell ref="A19:D19"/>
    <mergeCell ref="E19:F19"/>
    <mergeCell ref="A20:D20"/>
    <mergeCell ref="E20:F20"/>
    <mergeCell ref="A21:D21"/>
    <mergeCell ref="E21:F21"/>
    <mergeCell ref="A25:D25"/>
    <mergeCell ref="E25:F25"/>
    <mergeCell ref="A26:D26"/>
    <mergeCell ref="E26:F26"/>
    <mergeCell ref="A22:D22"/>
    <mergeCell ref="E22:F22"/>
    <mergeCell ref="A23:D23"/>
    <mergeCell ref="E23:F23"/>
    <mergeCell ref="A24:D24"/>
    <mergeCell ref="E24:F24"/>
  </mergeCells>
  <phoneticPr fontId="16" type="noConversion"/>
  <pageMargins left="0.7" right="0.7" top="0.75" bottom="0.75" header="0.3" footer="0.3"/>
  <drawing r:id="rId1"/>
  <tableParts count="2">
    <tablePart r:id="rId2"/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D996A-64B3-4DB5-8F49-9751BFE34FA4}">
  <dimension ref="A1:R28"/>
  <sheetViews>
    <sheetView tabSelected="1" workbookViewId="0">
      <selection activeCell="E17" sqref="E17:F17"/>
    </sheetView>
  </sheetViews>
  <sheetFormatPr defaultRowHeight="13.8" x14ac:dyDescent="0.25"/>
  <cols>
    <col min="1" max="4" width="8.796875" style="58"/>
    <col min="5" max="5" width="8" style="58" bestFit="1" customWidth="1"/>
    <col min="6" max="7" width="8.796875" style="58"/>
    <col min="8" max="8" width="2.296875" style="58" bestFit="1" customWidth="1"/>
    <col min="9" max="9" width="9" style="58" bestFit="1" customWidth="1"/>
    <col min="10" max="10" width="13.19921875" style="58" bestFit="1" customWidth="1"/>
    <col min="11" max="11" width="10.796875" style="58" bestFit="1" customWidth="1"/>
    <col min="12" max="12" width="11" style="58" bestFit="1" customWidth="1"/>
    <col min="13" max="13" width="9.69921875" style="58" customWidth="1"/>
    <col min="14" max="14" width="12.8984375" style="58" bestFit="1" customWidth="1"/>
    <col min="15" max="15" width="6.8984375" style="58" customWidth="1"/>
    <col min="16" max="16" width="13.5" style="58" bestFit="1" customWidth="1"/>
    <col min="17" max="17" width="10.59765625" style="58" customWidth="1"/>
    <col min="18" max="18" width="13.59765625" style="58" customWidth="1"/>
    <col min="19" max="16384" width="8.796875" style="58"/>
  </cols>
  <sheetData>
    <row r="1" spans="1:18" ht="14.4" x14ac:dyDescent="0.3">
      <c r="A1" s="214" t="s">
        <v>139</v>
      </c>
      <c r="B1" s="214"/>
      <c r="C1" s="214"/>
      <c r="D1" s="214"/>
      <c r="E1" s="214"/>
      <c r="F1" s="214"/>
      <c r="I1" s="137" t="s">
        <v>0</v>
      </c>
      <c r="J1" s="72" t="s">
        <v>1</v>
      </c>
      <c r="K1" s="137" t="s">
        <v>67</v>
      </c>
      <c r="L1" s="137" t="s">
        <v>68</v>
      </c>
      <c r="M1" s="137" t="s">
        <v>72</v>
      </c>
      <c r="N1" s="137" t="s">
        <v>106</v>
      </c>
      <c r="O1" s="137" t="s">
        <v>22</v>
      </c>
      <c r="P1" s="137" t="s">
        <v>111</v>
      </c>
      <c r="Q1" s="137" t="s">
        <v>29</v>
      </c>
      <c r="R1" s="137" t="s">
        <v>112</v>
      </c>
    </row>
    <row r="2" spans="1:18" x14ac:dyDescent="0.25">
      <c r="I2" s="138" t="s">
        <v>83</v>
      </c>
      <c r="J2" s="139">
        <v>3941.2061999999987</v>
      </c>
      <c r="K2" s="140"/>
      <c r="L2" s="141"/>
      <c r="M2" s="142">
        <f>J2/AVERAGE($J$2:$J$5)</f>
        <v>0.8817522523147594</v>
      </c>
      <c r="N2" s="143"/>
      <c r="O2" s="144"/>
      <c r="P2" s="140"/>
      <c r="Q2" s="140"/>
      <c r="R2" s="140"/>
    </row>
    <row r="3" spans="1:18" ht="14.4" x14ac:dyDescent="0.3">
      <c r="A3" s="214" t="s">
        <v>58</v>
      </c>
      <c r="B3" s="214"/>
      <c r="C3" s="214"/>
      <c r="D3" s="214"/>
      <c r="I3" s="138" t="s">
        <v>84</v>
      </c>
      <c r="J3" s="139">
        <v>4522.9530999999997</v>
      </c>
      <c r="K3" s="140"/>
      <c r="L3" s="141"/>
      <c r="M3" s="142">
        <f t="shared" ref="M3:M5" si="0">J3/AVERAGE($J$2:$J$5)</f>
        <v>1.0119044476888888</v>
      </c>
      <c r="N3" s="143"/>
      <c r="O3" s="144"/>
      <c r="P3" s="140"/>
      <c r="Q3" s="140"/>
      <c r="R3" s="140"/>
    </row>
    <row r="4" spans="1:18" ht="14.4" x14ac:dyDescent="0.3">
      <c r="A4" s="259" t="s">
        <v>59</v>
      </c>
      <c r="B4" s="259"/>
      <c r="C4" s="259"/>
      <c r="D4" s="33">
        <v>0.2</v>
      </c>
      <c r="I4" s="138" t="s">
        <v>85</v>
      </c>
      <c r="J4" s="139">
        <v>4582.5525000000016</v>
      </c>
      <c r="K4" s="140"/>
      <c r="L4" s="141"/>
      <c r="M4" s="142">
        <f t="shared" si="0"/>
        <v>1.0252384126021201</v>
      </c>
      <c r="N4" s="143"/>
      <c r="O4" s="144"/>
      <c r="P4" s="140"/>
      <c r="Q4" s="140"/>
      <c r="R4" s="140"/>
    </row>
    <row r="5" spans="1:18" ht="14.4" x14ac:dyDescent="0.3">
      <c r="A5" s="259" t="s">
        <v>70</v>
      </c>
      <c r="B5" s="259"/>
      <c r="C5" s="259"/>
      <c r="D5" s="33">
        <v>0.1</v>
      </c>
      <c r="I5" s="138" t="s">
        <v>86</v>
      </c>
      <c r="J5" s="139">
        <v>4832.2612999999992</v>
      </c>
      <c r="K5" s="140"/>
      <c r="L5" s="141"/>
      <c r="M5" s="142">
        <f t="shared" si="0"/>
        <v>1.0811048873942317</v>
      </c>
      <c r="N5" s="143"/>
      <c r="O5" s="144"/>
      <c r="P5" s="140"/>
      <c r="Q5" s="140"/>
      <c r="R5" s="140"/>
    </row>
    <row r="6" spans="1:18" ht="14.4" x14ac:dyDescent="0.3">
      <c r="A6" s="259" t="s">
        <v>73</v>
      </c>
      <c r="B6" s="259"/>
      <c r="C6" s="259"/>
      <c r="D6" s="33">
        <v>0.3</v>
      </c>
      <c r="I6" s="138" t="s">
        <v>87</v>
      </c>
      <c r="J6" s="139">
        <v>4091.7183000000005</v>
      </c>
      <c r="K6" s="145">
        <f>J6/M2</f>
        <v>4640.4398619436452</v>
      </c>
      <c r="L6" s="146">
        <f>K6-J5/M5</f>
        <v>170.69658694364534</v>
      </c>
      <c r="M6" s="147">
        <f>$D$6*Table711[[#This Row],[Adj Close]]/Table711[[#This Row],[Level]]+(1-$D$6)*M2</f>
        <v>0.8817522523147594</v>
      </c>
      <c r="N6" s="143"/>
      <c r="O6" s="144"/>
      <c r="P6" s="140"/>
      <c r="Q6" s="140"/>
      <c r="R6" s="140"/>
    </row>
    <row r="7" spans="1:18" x14ac:dyDescent="0.25">
      <c r="I7" s="138" t="s">
        <v>88</v>
      </c>
      <c r="J7" s="139">
        <v>3129.8756999999991</v>
      </c>
      <c r="K7" s="145">
        <f>$D$4*Table711[[#This Row],[Adj Close]]/M3+(1-$D$4)*(K6+L6)</f>
        <v>4467.5200777886457</v>
      </c>
      <c r="L7" s="146">
        <f>$D$5*(Table711[[#This Row],[Level]]-K6)+(1-$D$5)*L6</f>
        <v>136.33494983378085</v>
      </c>
      <c r="M7" s="147">
        <f>$D$6*Table711[[#This Row],[Adj Close]]/Table711[[#This Row],[Level]]+(1-$D$6)*M3</f>
        <v>0.91850848890393022</v>
      </c>
      <c r="N7" s="148">
        <f>(K6+L6)*M3</f>
        <v>4868.4103710671752</v>
      </c>
      <c r="O7" s="146">
        <f>J7-N7</f>
        <v>-1738.5346710671761</v>
      </c>
      <c r="P7" s="148">
        <f>O7^2</f>
        <v>3022502.802502654</v>
      </c>
      <c r="Q7" s="146">
        <f>ABS(O7)</f>
        <v>1738.5346710671761</v>
      </c>
      <c r="R7" s="149">
        <f>Q7/J7</f>
        <v>0.55546444578204068</v>
      </c>
    </row>
    <row r="8" spans="1:18" ht="14.4" x14ac:dyDescent="0.3">
      <c r="A8" s="214" t="s">
        <v>17</v>
      </c>
      <c r="B8" s="214"/>
      <c r="C8" s="214"/>
      <c r="D8" s="214"/>
      <c r="E8" s="150"/>
      <c r="I8" s="138" t="s">
        <v>89</v>
      </c>
      <c r="J8" s="139">
        <v>3551.7725000000009</v>
      </c>
      <c r="K8" s="145">
        <f>$D$4*Table711[[#This Row],[Adj Close]]/M4+(1-$D$4)*(K7+L7)</f>
        <v>4375.95164319797</v>
      </c>
      <c r="L8" s="146">
        <f>$D$5*(Table711[[#This Row],[Level]]-K7)+(1-$D$5)*L7</f>
        <v>113.5446113913352</v>
      </c>
      <c r="M8" s="147">
        <f>$D$6*Table711[[#This Row],[Adj Close]]/Table711[[#This Row],[Level]]+(1-$D$6)*M4</f>
        <v>0.96116403798588923</v>
      </c>
      <c r="N8" s="148">
        <f t="shared" ref="N8:N24" si="1">(K7+L7)*M4</f>
        <v>4720.0490203699064</v>
      </c>
      <c r="O8" s="146">
        <f t="shared" ref="O8:O24" si="2">J8-N8</f>
        <v>-1168.2765203699055</v>
      </c>
      <c r="P8" s="148">
        <f t="shared" ref="P8:P24" si="3">O8^2</f>
        <v>1364870.0280476143</v>
      </c>
      <c r="Q8" s="146">
        <f t="shared" ref="Q8:Q24" si="4">ABS(O8)</f>
        <v>1168.2765203699055</v>
      </c>
      <c r="R8" s="149">
        <f t="shared" ref="R8:R24" si="5">Q8/J8</f>
        <v>0.32892774533557684</v>
      </c>
    </row>
    <row r="9" spans="1:18" ht="14.4" x14ac:dyDescent="0.3">
      <c r="A9" s="255" t="s">
        <v>75</v>
      </c>
      <c r="B9" s="255"/>
      <c r="C9" s="255"/>
      <c r="D9" s="255"/>
      <c r="E9" s="151">
        <f>AVERAGE(O7:O24)</f>
        <v>-897.20900633456574</v>
      </c>
      <c r="I9" s="138" t="s">
        <v>90</v>
      </c>
      <c r="J9" s="139">
        <v>4423.1907999999994</v>
      </c>
      <c r="K9" s="145">
        <f>$D$4*Table711[[#This Row],[Adj Close]]/M5+(1-$D$4)*(K8+L8)</f>
        <v>4409.8692826287879</v>
      </c>
      <c r="L9" s="146">
        <f>$D$5*(Table711[[#This Row],[Level]]-K8)+(1-$D$5)*L8</f>
        <v>105.58191419528346</v>
      </c>
      <c r="M9" s="147">
        <f>$D$6*Table711[[#This Row],[Adj Close]]/Table711[[#This Row],[Level]]+(1-$D$6)*M5</f>
        <v>1.0576796737098197</v>
      </c>
      <c r="N9" s="148">
        <f t="shared" si="1"/>
        <v>4853.616342774596</v>
      </c>
      <c r="O9" s="146">
        <f t="shared" si="2"/>
        <v>-430.42554277459658</v>
      </c>
      <c r="P9" s="148">
        <f t="shared" si="3"/>
        <v>185266.14787280606</v>
      </c>
      <c r="Q9" s="146">
        <f t="shared" si="4"/>
        <v>430.42554277459658</v>
      </c>
      <c r="R9" s="149">
        <f t="shared" si="5"/>
        <v>9.731109559519717E-2</v>
      </c>
    </row>
    <row r="10" spans="1:18" ht="14.4" x14ac:dyDescent="0.3">
      <c r="A10" s="255" t="s">
        <v>76</v>
      </c>
      <c r="B10" s="255"/>
      <c r="C10" s="255"/>
      <c r="D10" s="255"/>
      <c r="E10" s="152">
        <f>AVERAGE(Q7:Q24)</f>
        <v>972.8596996367188</v>
      </c>
      <c r="I10" s="138" t="s">
        <v>91</v>
      </c>
      <c r="J10" s="139">
        <v>4306.6188999999986</v>
      </c>
      <c r="K10" s="145">
        <f>$D$4*Table711[[#This Row],[Adj Close]]/M6+(1-$D$4)*(K9+L9)</f>
        <v>4589.1929164804778</v>
      </c>
      <c r="L10" s="146">
        <f>$D$5*(Table711[[#This Row],[Level]]-K9)+(1-$D$5)*L9</f>
        <v>112.95608616092412</v>
      </c>
      <c r="M10" s="147">
        <f>$D$6*Table711[[#This Row],[Adj Close]]/Table711[[#This Row],[Level]]+(1-$D$6)*M6</f>
        <v>0.89875443860239934</v>
      </c>
      <c r="N10" s="148">
        <f t="shared" si="1"/>
        <v>3981.5092630170006</v>
      </c>
      <c r="O10" s="146">
        <f t="shared" si="2"/>
        <v>325.10963698299793</v>
      </c>
      <c r="P10" s="148">
        <f t="shared" si="3"/>
        <v>105696.27605921669</v>
      </c>
      <c r="Q10" s="146">
        <f t="shared" si="4"/>
        <v>325.10963698299793</v>
      </c>
      <c r="R10" s="149">
        <f t="shared" si="5"/>
        <v>7.5490691080884367E-2</v>
      </c>
    </row>
    <row r="11" spans="1:18" ht="14.4" x14ac:dyDescent="0.3">
      <c r="A11" s="255" t="s">
        <v>77</v>
      </c>
      <c r="B11" s="255"/>
      <c r="C11" s="255"/>
      <c r="D11" s="255"/>
      <c r="E11" s="152">
        <f>SQRT(AVERAGE(P7:P24))</f>
        <v>1151.3156610565113</v>
      </c>
      <c r="I11" s="138" t="s">
        <v>92</v>
      </c>
      <c r="J11" s="139">
        <v>4594.4993999999979</v>
      </c>
      <c r="K11" s="145">
        <f>$D$4*Table711[[#This Row],[Adj Close]]/M7+(1-$D$4)*(K10+L10)</f>
        <v>4762.1453180399722</v>
      </c>
      <c r="L11" s="146">
        <f>$D$5*(Table711[[#This Row],[Level]]-K10)+(1-$D$5)*L10</f>
        <v>118.95571770078114</v>
      </c>
      <c r="M11" s="147">
        <f>$D$6*Table711[[#This Row],[Adj Close]]/Table711[[#This Row],[Level]]+(1-$D$6)*M7</f>
        <v>0.93239478291208333</v>
      </c>
      <c r="N11" s="148">
        <f t="shared" si="1"/>
        <v>4318.9637750172769</v>
      </c>
      <c r="O11" s="146">
        <f t="shared" si="2"/>
        <v>275.53562498272095</v>
      </c>
      <c r="P11" s="148">
        <f t="shared" si="3"/>
        <v>75919.880634618632</v>
      </c>
      <c r="Q11" s="146">
        <f t="shared" si="4"/>
        <v>275.53562498272095</v>
      </c>
      <c r="R11" s="149">
        <f t="shared" si="5"/>
        <v>5.9970760902204288E-2</v>
      </c>
    </row>
    <row r="12" spans="1:18" ht="14.4" x14ac:dyDescent="0.3">
      <c r="A12" s="255" t="s">
        <v>78</v>
      </c>
      <c r="B12" s="255"/>
      <c r="C12" s="255"/>
      <c r="D12" s="255"/>
      <c r="E12" s="153">
        <f>AVERAGE(R7:R24)</f>
        <v>0.50860344434441951</v>
      </c>
      <c r="I12" s="138" t="s">
        <v>93</v>
      </c>
      <c r="J12" s="139">
        <v>4323.2004999999999</v>
      </c>
      <c r="K12" s="145">
        <f>$D$4*Table711[[#This Row],[Adj Close]]/M8+(1-$D$4)*(K11+L11)</f>
        <v>4804.4568279317427</v>
      </c>
      <c r="L12" s="146">
        <f>$D$5*(Table711[[#This Row],[Level]]-K11)+(1-$D$5)*L11</f>
        <v>111.29129691988008</v>
      </c>
      <c r="M12" s="147">
        <f>$D$6*Table711[[#This Row],[Adj Close]]/Table711[[#This Row],[Level]]+(1-$D$6)*M8</f>
        <v>0.94276420826836804</v>
      </c>
      <c r="N12" s="148">
        <f t="shared" si="1"/>
        <v>4691.5387813296884</v>
      </c>
      <c r="O12" s="146">
        <f t="shared" si="2"/>
        <v>-368.33828132968847</v>
      </c>
      <c r="P12" s="148">
        <f t="shared" si="3"/>
        <v>135673.08949290874</v>
      </c>
      <c r="Q12" s="146">
        <f t="shared" si="4"/>
        <v>368.33828132968847</v>
      </c>
      <c r="R12" s="149">
        <f t="shared" si="5"/>
        <v>8.5200369802346312E-2</v>
      </c>
    </row>
    <row r="13" spans="1:18" x14ac:dyDescent="0.25">
      <c r="G13" s="154"/>
      <c r="I13" s="138" t="s">
        <v>94</v>
      </c>
      <c r="J13" s="139">
        <v>4144.5754999999999</v>
      </c>
      <c r="K13" s="145">
        <f>$D$4*Table711[[#This Row],[Adj Close]]/M9+(1-$D$4)*(K12+L12)</f>
        <v>4716.3094102863115</v>
      </c>
      <c r="L13" s="146">
        <f>$D$5*(Table711[[#This Row],[Level]]-K12)+(1-$D$5)*L12</f>
        <v>91.347425463348941</v>
      </c>
      <c r="M13" s="147">
        <f>$D$6*Table711[[#This Row],[Adj Close]]/Table711[[#This Row],[Level]]+(1-$D$6)*M9</f>
        <v>1.0040083159944473</v>
      </c>
      <c r="N13" s="148">
        <f t="shared" si="1"/>
        <v>5199.2868727327223</v>
      </c>
      <c r="O13" s="146">
        <f t="shared" si="2"/>
        <v>-1054.7113727327223</v>
      </c>
      <c r="P13" s="148">
        <f t="shared" si="3"/>
        <v>1112416.0797717436</v>
      </c>
      <c r="Q13" s="146">
        <f t="shared" si="4"/>
        <v>1054.7113727327223</v>
      </c>
      <c r="R13" s="149">
        <f t="shared" si="5"/>
        <v>0.25447995162175774</v>
      </c>
    </row>
    <row r="14" spans="1:18" x14ac:dyDescent="0.25">
      <c r="A14" s="260" t="s">
        <v>71</v>
      </c>
      <c r="B14" s="260"/>
      <c r="C14" s="260"/>
      <c r="D14" s="260"/>
      <c r="E14" s="260"/>
      <c r="F14" s="260"/>
      <c r="I14" s="138" t="s">
        <v>95</v>
      </c>
      <c r="J14" s="139">
        <v>3433.4374000000003</v>
      </c>
      <c r="K14" s="145">
        <f>$D$4*Table711[[#This Row],[Adj Close]]/M10+(1-$D$4)*(K13+L13)</f>
        <v>4610.1689609109635</v>
      </c>
      <c r="L14" s="146">
        <f>$D$5*(Table711[[#This Row],[Level]]-K13)+(1-$D$5)*L13</f>
        <v>71.59863797947925</v>
      </c>
      <c r="M14" s="147">
        <f>$D$6*Table711[[#This Row],[Adj Close]]/Table711[[#This Row],[Level]]+(1-$D$6)*M10</f>
        <v>0.85255402236957756</v>
      </c>
      <c r="N14" s="148">
        <f t="shared" si="1"/>
        <v>4320.902920407174</v>
      </c>
      <c r="O14" s="146">
        <f t="shared" si="2"/>
        <v>-887.4655204071737</v>
      </c>
      <c r="P14" s="148">
        <f t="shared" si="3"/>
        <v>787595.04991157562</v>
      </c>
      <c r="Q14" s="146">
        <f t="shared" si="4"/>
        <v>887.4655204071737</v>
      </c>
      <c r="R14" s="149">
        <f t="shared" si="5"/>
        <v>0.25847726840954599</v>
      </c>
    </row>
    <row r="15" spans="1:18" x14ac:dyDescent="0.25">
      <c r="A15" s="257" t="s">
        <v>49</v>
      </c>
      <c r="B15" s="257"/>
      <c r="C15" s="257"/>
      <c r="D15" s="257"/>
      <c r="E15" s="258">
        <v>449</v>
      </c>
      <c r="F15" s="258"/>
      <c r="I15" s="138" t="s">
        <v>96</v>
      </c>
      <c r="J15" s="139">
        <v>2804.0007999999993</v>
      </c>
      <c r="K15" s="145">
        <f>$D$4*Table711[[#This Row],[Adj Close]]/M11+(1-$D$4)*(K14+L14)</f>
        <v>4346.8762175517095</v>
      </c>
      <c r="L15" s="146">
        <f>$D$5*(Table711[[#This Row],[Level]]-K14)+(1-$D$5)*L14</f>
        <v>38.109499845605924</v>
      </c>
      <c r="M15" s="147">
        <f>$D$6*Table711[[#This Row],[Adj Close]]/Table711[[#This Row],[Level]]+(1-$D$6)*M11</f>
        <v>0.84619468118156049</v>
      </c>
      <c r="N15" s="148">
        <f t="shared" si="1"/>
        <v>4365.2556840122807</v>
      </c>
      <c r="O15" s="146">
        <f t="shared" si="2"/>
        <v>-1561.2548840122813</v>
      </c>
      <c r="P15" s="148">
        <f t="shared" si="3"/>
        <v>2437516.812852202</v>
      </c>
      <c r="Q15" s="146">
        <f t="shared" si="4"/>
        <v>1561.2548840122813</v>
      </c>
      <c r="R15" s="149">
        <f t="shared" si="5"/>
        <v>0.55679544885018639</v>
      </c>
    </row>
    <row r="16" spans="1:18" ht="14.4" x14ac:dyDescent="0.3">
      <c r="A16" s="261" t="s">
        <v>79</v>
      </c>
      <c r="B16" s="261"/>
      <c r="C16" s="261"/>
      <c r="D16" s="261"/>
      <c r="E16" s="251">
        <v>0.88</v>
      </c>
      <c r="F16" s="252"/>
      <c r="I16" s="138" t="s">
        <v>97</v>
      </c>
      <c r="J16" s="139">
        <v>2515.1061999999993</v>
      </c>
      <c r="K16" s="145">
        <f>$D$4*Table711[[#This Row],[Adj Close]]/M12+(1-$D$4)*(K15+L15)</f>
        <v>4041.5485410743581</v>
      </c>
      <c r="L16" s="146">
        <f>$D$5*(Table711[[#This Row],[Level]]-K15)+(1-$D$5)*L15</f>
        <v>3.7657822133101924</v>
      </c>
      <c r="M16" s="147">
        <f>$D$6*Table711[[#This Row],[Adj Close]]/Table711[[#This Row],[Level]]+(1-$D$6)*M12</f>
        <v>0.84662869753466297</v>
      </c>
      <c r="N16" s="148">
        <f t="shared" si="1"/>
        <v>4134.0075881301818</v>
      </c>
      <c r="O16" s="146">
        <f t="shared" si="2"/>
        <v>-1618.9013881301826</v>
      </c>
      <c r="P16" s="148">
        <f t="shared" si="3"/>
        <v>2620841.7044898318</v>
      </c>
      <c r="Q16" s="146">
        <f t="shared" si="4"/>
        <v>1618.9013881301826</v>
      </c>
      <c r="R16" s="149">
        <f t="shared" si="5"/>
        <v>0.64367118499019371</v>
      </c>
    </row>
    <row r="17" spans="1:18" ht="14.4" x14ac:dyDescent="0.3">
      <c r="A17" s="262" t="s">
        <v>80</v>
      </c>
      <c r="B17" s="262"/>
      <c r="C17" s="262"/>
      <c r="D17" s="262"/>
      <c r="E17" s="242">
        <v>0.09</v>
      </c>
      <c r="F17" s="243"/>
      <c r="I17" s="138" t="s">
        <v>98</v>
      </c>
      <c r="J17" s="139">
        <v>1709.2408</v>
      </c>
      <c r="K17" s="145">
        <f>$D$4*Table711[[#This Row],[Adj Close]]/M13+(1-$D$4)*(K16+L16)</f>
        <v>3576.7348535922647</v>
      </c>
      <c r="L17" s="146">
        <f>$D$5*(Table711[[#This Row],[Level]]-K16)+(1-$D$5)*L16</f>
        <v>-43.092164756230176</v>
      </c>
      <c r="M17" s="147">
        <f>$D$6*Table711[[#This Row],[Adj Close]]/Table711[[#This Row],[Level]]+(1-$D$6)*M13</f>
        <v>0.84616904519495129</v>
      </c>
      <c r="N17" s="148">
        <f t="shared" si="1"/>
        <v>4061.5292213922689</v>
      </c>
      <c r="O17" s="146">
        <f t="shared" si="2"/>
        <v>-2352.2884213922689</v>
      </c>
      <c r="P17" s="148">
        <f t="shared" si="3"/>
        <v>5533260.8174161324</v>
      </c>
      <c r="Q17" s="146">
        <f t="shared" si="4"/>
        <v>2352.2884213922689</v>
      </c>
      <c r="R17" s="149">
        <f t="shared" si="5"/>
        <v>1.3762182726929224</v>
      </c>
    </row>
    <row r="18" spans="1:18" ht="14.4" x14ac:dyDescent="0.3">
      <c r="A18" s="263" t="s">
        <v>81</v>
      </c>
      <c r="B18" s="263"/>
      <c r="C18" s="263"/>
      <c r="D18" s="263"/>
      <c r="E18" s="245">
        <v>0.92</v>
      </c>
      <c r="F18" s="246"/>
      <c r="I18" s="138" t="s">
        <v>99</v>
      </c>
      <c r="J18" s="139">
        <v>1529.5483000000002</v>
      </c>
      <c r="K18" s="145">
        <f>$D$4*Table711[[#This Row],[Adj Close]]/M14+(1-$D$4)*(K17+L17)</f>
        <v>3185.7297240101866</v>
      </c>
      <c r="L18" s="146">
        <f>$D$5*(Table711[[#This Row],[Level]]-K17)+(1-$D$5)*L17</f>
        <v>-77.883461238814974</v>
      </c>
      <c r="M18" s="147">
        <f>$D$6*Table711[[#This Row],[Adj Close]]/Table711[[#This Row],[Level]]+(1-$D$6)*M14</f>
        <v>0.74082529835588129</v>
      </c>
      <c r="N18" s="148">
        <f t="shared" si="1"/>
        <v>3012.6212879840109</v>
      </c>
      <c r="O18" s="146">
        <f t="shared" si="2"/>
        <v>-1483.0729879840108</v>
      </c>
      <c r="P18" s="148">
        <f t="shared" si="3"/>
        <v>2199505.4876878215</v>
      </c>
      <c r="Q18" s="146">
        <f t="shared" si="4"/>
        <v>1483.0729879840108</v>
      </c>
      <c r="R18" s="149">
        <f t="shared" si="5"/>
        <v>0.96961500855122429</v>
      </c>
    </row>
    <row r="19" spans="1:18" x14ac:dyDescent="0.25">
      <c r="A19" s="257" t="s">
        <v>50</v>
      </c>
      <c r="B19" s="257"/>
      <c r="C19" s="257"/>
      <c r="D19" s="257"/>
      <c r="E19" s="258">
        <v>624</v>
      </c>
      <c r="F19" s="258"/>
      <c r="I19" s="138" t="s">
        <v>100</v>
      </c>
      <c r="J19" s="139">
        <v>1208.9472999999998</v>
      </c>
      <c r="K19" s="145">
        <f>$D$4*Table711[[#This Row],[Adj Close]]/M15+(1-$D$4)*(K18+L18)</f>
        <v>2772.0144006511568</v>
      </c>
      <c r="L19" s="146">
        <f>$D$5*(Table711[[#This Row],[Level]]-K18)+(1-$D$5)*L18</f>
        <v>-111.46664745083646</v>
      </c>
      <c r="M19" s="147">
        <f>$D$6*Table711[[#This Row],[Adj Close]]/Table711[[#This Row],[Level]]+(1-$D$6)*M15</f>
        <v>0.72317404950056907</v>
      </c>
      <c r="N19" s="148">
        <f t="shared" si="1"/>
        <v>2629.8429774871252</v>
      </c>
      <c r="O19" s="146">
        <f t="shared" si="2"/>
        <v>-1420.8956774871253</v>
      </c>
      <c r="P19" s="148">
        <f t="shared" si="3"/>
        <v>2018944.526301597</v>
      </c>
      <c r="Q19" s="146">
        <f t="shared" si="4"/>
        <v>1420.8956774871253</v>
      </c>
      <c r="R19" s="149">
        <f t="shared" si="5"/>
        <v>1.1753164736685591</v>
      </c>
    </row>
    <row r="20" spans="1:18" ht="14.4" x14ac:dyDescent="0.3">
      <c r="A20" s="261" t="s">
        <v>79</v>
      </c>
      <c r="B20" s="261"/>
      <c r="C20" s="261"/>
      <c r="D20" s="261"/>
      <c r="E20" s="251">
        <v>0.91</v>
      </c>
      <c r="F20" s="252"/>
      <c r="I20" s="138" t="s">
        <v>101</v>
      </c>
      <c r="J20" s="139">
        <v>1158.6573000000003</v>
      </c>
      <c r="K20" s="145">
        <f>$D$4*Table711[[#This Row],[Adj Close]]/M16+(1-$D$4)*(K19+L19)</f>
        <v>2402.1490520445577</v>
      </c>
      <c r="L20" s="146">
        <f>$D$5*(Table711[[#This Row],[Level]]-K19)+(1-$D$5)*L19</f>
        <v>-137.30651756641274</v>
      </c>
      <c r="M20" s="147">
        <f>$D$6*Table711[[#This Row],[Adj Close]]/Table711[[#This Row],[Level]]+(1-$D$6)*M16</f>
        <v>0.73734267852533408</v>
      </c>
      <c r="N20" s="148">
        <f t="shared" si="1"/>
        <v>2252.4960790207615</v>
      </c>
      <c r="O20" s="146">
        <f t="shared" si="2"/>
        <v>-1093.8387790207612</v>
      </c>
      <c r="P20" s="148">
        <f t="shared" si="3"/>
        <v>1196483.2744896295</v>
      </c>
      <c r="Q20" s="146">
        <f t="shared" si="4"/>
        <v>1093.8387790207612</v>
      </c>
      <c r="R20" s="149">
        <f t="shared" si="5"/>
        <v>0.94405721089468031</v>
      </c>
    </row>
    <row r="21" spans="1:18" ht="14.4" x14ac:dyDescent="0.3">
      <c r="A21" s="262" t="s">
        <v>80</v>
      </c>
      <c r="B21" s="262"/>
      <c r="C21" s="262"/>
      <c r="D21" s="262"/>
      <c r="E21" s="242">
        <v>0.17</v>
      </c>
      <c r="F21" s="243"/>
      <c r="I21" s="138" t="s">
        <v>102</v>
      </c>
      <c r="J21" s="139">
        <v>1058.2913000000001</v>
      </c>
      <c r="K21" s="145">
        <f>$D$4*Table711[[#This Row],[Adj Close]]/M17+(1-$D$4)*(K20+L20)</f>
        <v>2062.0111144943107</v>
      </c>
      <c r="L21" s="146">
        <f>$D$5*(Table711[[#This Row],[Level]]-K20)+(1-$D$5)*L20</f>
        <v>-157.58965956479616</v>
      </c>
      <c r="M21" s="147">
        <f>$D$6*Table711[[#This Row],[Adj Close]]/Table711[[#This Row],[Level]]+(1-$D$6)*M17</f>
        <v>0.74628810792346756</v>
      </c>
      <c r="N21" s="148">
        <f>(K20+L20)*M17</f>
        <v>1916.4396449162855</v>
      </c>
      <c r="O21" s="146">
        <f t="shared" si="2"/>
        <v>-858.1483449162854</v>
      </c>
      <c r="P21" s="148">
        <f t="shared" si="3"/>
        <v>736418.58188255993</v>
      </c>
      <c r="Q21" s="146">
        <f t="shared" si="4"/>
        <v>858.1483449162854</v>
      </c>
      <c r="R21" s="149">
        <f t="shared" si="5"/>
        <v>0.81088103522752697</v>
      </c>
    </row>
    <row r="22" spans="1:18" x14ac:dyDescent="0.25">
      <c r="A22" s="263" t="s">
        <v>81</v>
      </c>
      <c r="B22" s="263"/>
      <c r="C22" s="263"/>
      <c r="D22" s="263"/>
      <c r="E22" s="263">
        <v>0.59</v>
      </c>
      <c r="F22" s="263"/>
      <c r="I22" s="138" t="s">
        <v>103</v>
      </c>
      <c r="J22" s="139">
        <v>965.82420000000002</v>
      </c>
      <c r="K22" s="145">
        <f>$D$4*Table711[[#This Row],[Adj Close]]/M18+(1-$D$4)*(K21+L21)</f>
        <v>1784.279933431495</v>
      </c>
      <c r="L22" s="146">
        <f>$D$5*(Table711[[#This Row],[Level]]-K21)+(1-$D$5)*L21</f>
        <v>-169.60381171459812</v>
      </c>
      <c r="M22" s="147">
        <f>$D$6*Table711[[#This Row],[Adj Close]]/Table711[[#This Row],[Level]]+(1-$D$6)*M18</f>
        <v>0.68096661126913305</v>
      </c>
      <c r="N22" s="148">
        <f t="shared" si="1"/>
        <v>1410.8435925434992</v>
      </c>
      <c r="O22" s="146">
        <f t="shared" si="2"/>
        <v>-445.01939254349918</v>
      </c>
      <c r="P22" s="148">
        <f t="shared" si="3"/>
        <v>198042.25973978502</v>
      </c>
      <c r="Q22" s="146">
        <f t="shared" si="4"/>
        <v>445.01939254349918</v>
      </c>
      <c r="R22" s="149">
        <f t="shared" si="5"/>
        <v>0.46076645474766442</v>
      </c>
    </row>
    <row r="23" spans="1:18" x14ac:dyDescent="0.25">
      <c r="A23" s="257" t="s">
        <v>82</v>
      </c>
      <c r="B23" s="257"/>
      <c r="C23" s="257"/>
      <c r="D23" s="257"/>
      <c r="E23" s="264">
        <v>0.1797</v>
      </c>
      <c r="F23" s="265"/>
      <c r="I23" s="138" t="s">
        <v>104</v>
      </c>
      <c r="J23" s="139">
        <v>818.24529999999993</v>
      </c>
      <c r="K23" s="145">
        <f>$D$4*Table711[[#This Row],[Adj Close]]/M19+(1-$D$4)*(K22+L22)</f>
        <v>1518.0336689587502</v>
      </c>
      <c r="L23" s="146">
        <f>$D$5*(Table711[[#This Row],[Level]]-K22)+(1-$D$5)*L22</f>
        <v>-179.26805699041279</v>
      </c>
      <c r="M23" s="147">
        <f>$D$6*Table711[[#This Row],[Adj Close]]/Table711[[#This Row],[Level]]+(1-$D$6)*M19</f>
        <v>0.66792680537636062</v>
      </c>
      <c r="N23" s="148">
        <f t="shared" si="1"/>
        <v>1167.6918695738821</v>
      </c>
      <c r="O23" s="146">
        <f t="shared" si="2"/>
        <v>-349.44656957388213</v>
      </c>
      <c r="P23" s="148">
        <f t="shared" si="3"/>
        <v>122112.90498695405</v>
      </c>
      <c r="Q23" s="146">
        <f t="shared" si="4"/>
        <v>349.44656957388213</v>
      </c>
      <c r="R23" s="149">
        <f t="shared" si="5"/>
        <v>0.42706822706330505</v>
      </c>
    </row>
    <row r="24" spans="1:18" x14ac:dyDescent="0.25">
      <c r="A24" s="261" t="s">
        <v>79</v>
      </c>
      <c r="B24" s="261"/>
      <c r="C24" s="261"/>
      <c r="D24" s="261"/>
      <c r="E24" s="261">
        <v>0.76</v>
      </c>
      <c r="F24" s="261"/>
      <c r="H24" s="155" t="s">
        <v>113</v>
      </c>
      <c r="I24" s="138" t="s">
        <v>105</v>
      </c>
      <c r="J24" s="139">
        <v>1067.3400000000001</v>
      </c>
      <c r="K24" s="145">
        <f>$D$4*Table711[[#This Row],[Adj Close]]/M20+(1-$D$4)*(K23+L23)</f>
        <v>1360.5223826232191</v>
      </c>
      <c r="L24" s="146">
        <f>$D$5*(Table711[[#This Row],[Level]]-K23)+(1-$D$5)*L23</f>
        <v>-177.09237992492464</v>
      </c>
      <c r="M24" s="147">
        <f>$D$6*Table711[[#This Row],[Adj Close]]/Table711[[#This Row],[Level]]+(1-$D$6)*M20</f>
        <v>0.75149212208227201</v>
      </c>
      <c r="N24" s="148">
        <f t="shared" si="1"/>
        <v>987.12902224634195</v>
      </c>
      <c r="O24" s="146">
        <f t="shared" si="2"/>
        <v>80.210977753658199</v>
      </c>
      <c r="P24" s="148">
        <f t="shared" si="3"/>
        <v>6433.8009521978502</v>
      </c>
      <c r="Q24" s="146">
        <f t="shared" si="4"/>
        <v>80.210977753658199</v>
      </c>
      <c r="R24" s="149">
        <f t="shared" si="5"/>
        <v>7.515035298373357E-2</v>
      </c>
    </row>
    <row r="25" spans="1:18" x14ac:dyDescent="0.25">
      <c r="A25" s="262" t="s">
        <v>80</v>
      </c>
      <c r="B25" s="262"/>
      <c r="C25" s="262"/>
      <c r="D25" s="262"/>
      <c r="E25" s="262">
        <v>0.08</v>
      </c>
      <c r="F25" s="262"/>
      <c r="H25" s="156">
        <v>1</v>
      </c>
      <c r="I25" s="157" t="s">
        <v>107</v>
      </c>
      <c r="J25" s="158"/>
      <c r="K25" s="159"/>
      <c r="L25" s="160"/>
      <c r="M25" s="161"/>
      <c r="N25" s="162">
        <f>($K$24+H25*$L$24)*M21</f>
        <v>883.17973757357424</v>
      </c>
      <c r="O25" s="163"/>
      <c r="P25" s="143"/>
      <c r="Q25" s="163"/>
      <c r="R25" s="164"/>
    </row>
    <row r="26" spans="1:18" x14ac:dyDescent="0.25">
      <c r="A26" s="263" t="s">
        <v>81</v>
      </c>
      <c r="B26" s="263"/>
      <c r="C26" s="263"/>
      <c r="D26" s="263"/>
      <c r="E26" s="263">
        <v>0.72</v>
      </c>
      <c r="F26" s="263"/>
      <c r="H26" s="156">
        <v>2</v>
      </c>
      <c r="I26" s="157" t="s">
        <v>108</v>
      </c>
      <c r="J26" s="158"/>
      <c r="K26" s="159"/>
      <c r="L26" s="160"/>
      <c r="M26" s="161"/>
      <c r="N26" s="162">
        <f>($K$24+H26*$L$24)*M22</f>
        <v>685.28232077261669</v>
      </c>
      <c r="O26" s="163"/>
      <c r="P26" s="143"/>
      <c r="Q26" s="163"/>
      <c r="R26" s="164"/>
    </row>
    <row r="27" spans="1:18" x14ac:dyDescent="0.25">
      <c r="H27" s="156">
        <v>3</v>
      </c>
      <c r="I27" s="157" t="s">
        <v>109</v>
      </c>
      <c r="J27" s="158"/>
      <c r="K27" s="159"/>
      <c r="L27" s="160"/>
      <c r="M27" s="161"/>
      <c r="N27" s="162">
        <f>($K$24+H27*$L$24)*M23</f>
        <v>553.87512592930636</v>
      </c>
      <c r="O27" s="163"/>
      <c r="P27" s="143"/>
      <c r="Q27" s="163"/>
      <c r="R27" s="164"/>
    </row>
    <row r="28" spans="1:18" x14ac:dyDescent="0.25">
      <c r="H28" s="156">
        <v>4</v>
      </c>
      <c r="I28" s="157" t="s">
        <v>110</v>
      </c>
      <c r="J28" s="158"/>
      <c r="K28" s="159"/>
      <c r="L28" s="160"/>
      <c r="M28" s="161"/>
      <c r="N28" s="162">
        <f>($K$24+H28*$L$24)*M24</f>
        <v>490.08773888042549</v>
      </c>
      <c r="O28" s="163"/>
      <c r="P28" s="143"/>
      <c r="Q28" s="163"/>
      <c r="R28" s="164"/>
    </row>
  </sheetData>
  <mergeCells count="35">
    <mergeCell ref="A25:D25"/>
    <mergeCell ref="E25:F25"/>
    <mergeCell ref="A26:D26"/>
    <mergeCell ref="E26:F26"/>
    <mergeCell ref="A22:D22"/>
    <mergeCell ref="E22:F22"/>
    <mergeCell ref="A23:D23"/>
    <mergeCell ref="E23:F23"/>
    <mergeCell ref="A24:D24"/>
    <mergeCell ref="E24:F24"/>
    <mergeCell ref="A19:D19"/>
    <mergeCell ref="E19:F19"/>
    <mergeCell ref="A20:D20"/>
    <mergeCell ref="E20:F20"/>
    <mergeCell ref="A21:D21"/>
    <mergeCell ref="E21:F21"/>
    <mergeCell ref="A16:D16"/>
    <mergeCell ref="E16:F16"/>
    <mergeCell ref="A17:D17"/>
    <mergeCell ref="E17:F17"/>
    <mergeCell ref="A18:D18"/>
    <mergeCell ref="E18:F18"/>
    <mergeCell ref="A15:D15"/>
    <mergeCell ref="E15:F15"/>
    <mergeCell ref="A1:F1"/>
    <mergeCell ref="A3:D3"/>
    <mergeCell ref="A4:C4"/>
    <mergeCell ref="A5:C5"/>
    <mergeCell ref="A6:C6"/>
    <mergeCell ref="A8:D8"/>
    <mergeCell ref="A9:D9"/>
    <mergeCell ref="A10:D10"/>
    <mergeCell ref="A11:D11"/>
    <mergeCell ref="A12:D12"/>
    <mergeCell ref="A14:F14"/>
  </mergeCells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A00E1-6DB3-49B8-8F78-A992B35D5C01}">
  <dimension ref="A1:L1472"/>
  <sheetViews>
    <sheetView workbookViewId="0">
      <selection activeCell="G21" sqref="G21"/>
    </sheetView>
  </sheetViews>
  <sheetFormatPr defaultRowHeight="15.6" x14ac:dyDescent="0.3"/>
  <cols>
    <col min="1" max="1" width="24.8984375" bestFit="1" customWidth="1"/>
    <col min="2" max="2" width="17.5" customWidth="1"/>
    <col min="4" max="4" width="10.09765625" bestFit="1" customWidth="1"/>
    <col min="5" max="5" width="10.69921875" style="172" customWidth="1"/>
    <col min="6" max="7" width="8.796875" style="173"/>
    <col min="8" max="8" width="14.59765625" style="172" customWidth="1"/>
    <col min="10" max="10" width="10.59765625" customWidth="1"/>
    <col min="11" max="11" width="9.5" customWidth="1"/>
    <col min="12" max="12" width="13.59765625" customWidth="1"/>
  </cols>
  <sheetData>
    <row r="1" spans="1:12" x14ac:dyDescent="0.3">
      <c r="A1" s="214" t="s">
        <v>136</v>
      </c>
      <c r="B1" s="214"/>
    </row>
    <row r="2" spans="1:12" x14ac:dyDescent="0.3">
      <c r="A2" s="20"/>
      <c r="B2" s="20"/>
    </row>
    <row r="3" spans="1:12" x14ac:dyDescent="0.3">
      <c r="A3" s="214" t="s">
        <v>58</v>
      </c>
      <c r="B3" s="214"/>
      <c r="D3" s="7" t="s">
        <v>0</v>
      </c>
      <c r="E3" s="171" t="s">
        <v>1</v>
      </c>
      <c r="F3" s="174" t="s">
        <v>67</v>
      </c>
      <c r="G3" s="174" t="s">
        <v>68</v>
      </c>
      <c r="H3" s="171" t="s">
        <v>69</v>
      </c>
      <c r="I3" s="7" t="s">
        <v>65</v>
      </c>
      <c r="J3" s="7" t="s">
        <v>66</v>
      </c>
      <c r="K3" s="7" t="s">
        <v>28</v>
      </c>
      <c r="L3" s="7" t="s">
        <v>30</v>
      </c>
    </row>
    <row r="4" spans="1:12" ht="16.2" thickBot="1" x14ac:dyDescent="0.35">
      <c r="A4" s="9" t="s">
        <v>59</v>
      </c>
      <c r="B4" s="21">
        <v>0.2</v>
      </c>
      <c r="D4" s="177">
        <v>43467</v>
      </c>
      <c r="E4" s="171">
        <v>55.561599999999999</v>
      </c>
      <c r="F4" s="174">
        <f>E4</f>
        <v>55.561599999999999</v>
      </c>
      <c r="G4" s="175"/>
      <c r="H4" s="176">
        <f>F4+G4</f>
        <v>55.561599999999999</v>
      </c>
      <c r="I4" s="110"/>
      <c r="J4" s="110"/>
      <c r="K4" s="110"/>
      <c r="L4" s="110"/>
    </row>
    <row r="5" spans="1:12" ht="16.2" thickTop="1" x14ac:dyDescent="0.3">
      <c r="A5" s="9" t="s">
        <v>70</v>
      </c>
      <c r="B5" s="21">
        <v>0.1</v>
      </c>
      <c r="D5" s="177">
        <v>43468</v>
      </c>
      <c r="E5" s="171">
        <v>53.926299999999998</v>
      </c>
      <c r="F5" s="174">
        <f t="shared" ref="F5:F68" si="0">alpha*(E5)+(1-alpha)*(E4+G4)</f>
        <v>55.234540000000003</v>
      </c>
      <c r="G5" s="174">
        <f t="shared" ref="G5:G68" si="1">beta*(F5-F4)+(1-beta)*G4</f>
        <v>-3.270599999999959E-2</v>
      </c>
      <c r="H5" s="171">
        <f t="shared" ref="H5:H63" si="2">F5+G5</f>
        <v>55.201834000000005</v>
      </c>
      <c r="I5" s="7">
        <f t="shared" ref="I4:I67" si="3">E5-H5</f>
        <v>-1.2755340000000075</v>
      </c>
      <c r="J5" s="7">
        <f t="shared" ref="J4:J67" si="4">ABS(I5)</f>
        <v>1.2755340000000075</v>
      </c>
      <c r="K5" s="7">
        <f t="shared" ref="K4:K67" si="5">I5^2</f>
        <v>1.626986985156019</v>
      </c>
      <c r="L5" s="113">
        <f t="shared" ref="L4:L67" si="6">J5/E5</f>
        <v>2.3653282350170651E-2</v>
      </c>
    </row>
    <row r="6" spans="1:12" x14ac:dyDescent="0.3">
      <c r="A6" s="20"/>
      <c r="B6" s="20"/>
      <c r="D6" s="177">
        <v>43469</v>
      </c>
      <c r="E6" s="171">
        <v>55.779600000000002</v>
      </c>
      <c r="F6" s="174">
        <f t="shared" si="0"/>
        <v>54.270795200000002</v>
      </c>
      <c r="G6" s="174">
        <f t="shared" si="1"/>
        <v>-0.12580987999999971</v>
      </c>
      <c r="H6" s="171">
        <f t="shared" si="2"/>
        <v>54.144985320000004</v>
      </c>
      <c r="I6" s="7">
        <f t="shared" si="3"/>
        <v>1.6346146799999985</v>
      </c>
      <c r="J6" s="7">
        <f t="shared" si="4"/>
        <v>1.6346146799999985</v>
      </c>
      <c r="K6" s="7">
        <f t="shared" si="5"/>
        <v>2.6719651520714978</v>
      </c>
      <c r="L6" s="113">
        <f t="shared" si="6"/>
        <v>2.9304883505797793E-2</v>
      </c>
    </row>
    <row r="7" spans="1:12" x14ac:dyDescent="0.3">
      <c r="A7" s="214" t="s">
        <v>17</v>
      </c>
      <c r="B7" s="214"/>
      <c r="D7" s="177">
        <v>43472</v>
      </c>
      <c r="E7" s="171">
        <v>56.8309</v>
      </c>
      <c r="F7" s="174">
        <f t="shared" si="0"/>
        <v>55.889212096000009</v>
      </c>
      <c r="G7" s="174">
        <f t="shared" si="1"/>
        <v>4.8612797600000937E-2</v>
      </c>
      <c r="H7" s="171">
        <f t="shared" si="2"/>
        <v>55.937824893600009</v>
      </c>
      <c r="I7" s="7">
        <f t="shared" si="3"/>
        <v>0.89307510639999066</v>
      </c>
      <c r="J7" s="7">
        <f t="shared" si="4"/>
        <v>0.89307510639999066</v>
      </c>
      <c r="K7" s="7">
        <f t="shared" si="5"/>
        <v>0.79758314567135469</v>
      </c>
      <c r="L7" s="113">
        <f t="shared" si="6"/>
        <v>1.571460431560983E-2</v>
      </c>
    </row>
    <row r="8" spans="1:12" x14ac:dyDescent="0.3">
      <c r="A8" s="18" t="s">
        <v>53</v>
      </c>
      <c r="B8" s="19">
        <f>AVERAGE(Error_1)</f>
        <v>2.5887136986324357E-2</v>
      </c>
      <c r="D8" s="177">
        <v>43473</v>
      </c>
      <c r="E8" s="171">
        <v>58.100200000000001</v>
      </c>
      <c r="F8" s="174">
        <f t="shared" si="0"/>
        <v>57.123650238080003</v>
      </c>
      <c r="G8" s="174">
        <f t="shared" si="1"/>
        <v>0.16719533204800033</v>
      </c>
      <c r="H8" s="171">
        <f t="shared" si="2"/>
        <v>57.290845570128006</v>
      </c>
      <c r="I8" s="7">
        <f t="shared" si="3"/>
        <v>0.8093544298719948</v>
      </c>
      <c r="J8" s="7">
        <f t="shared" si="4"/>
        <v>0.8093544298719948</v>
      </c>
      <c r="K8" s="7">
        <f t="shared" si="5"/>
        <v>0.65505459315342174</v>
      </c>
      <c r="L8" s="113">
        <f t="shared" si="6"/>
        <v>1.39303208917008E-2</v>
      </c>
    </row>
    <row r="9" spans="1:12" x14ac:dyDescent="0.3">
      <c r="A9" s="18" t="s">
        <v>54</v>
      </c>
      <c r="B9" s="19">
        <f>AVERAGE(Abs_Error)</f>
        <v>0.74208797754309164</v>
      </c>
      <c r="D9" s="177">
        <v>43474</v>
      </c>
      <c r="E9" s="171">
        <v>58.224800000000002</v>
      </c>
      <c r="F9" s="174">
        <f t="shared" si="0"/>
        <v>58.258876265638406</v>
      </c>
      <c r="G9" s="174">
        <f t="shared" si="1"/>
        <v>0.26399840159904064</v>
      </c>
      <c r="H9" s="171">
        <f t="shared" si="2"/>
        <v>58.522874667237446</v>
      </c>
      <c r="I9" s="7">
        <f t="shared" si="3"/>
        <v>-0.29807466723744369</v>
      </c>
      <c r="J9" s="7">
        <f t="shared" si="4"/>
        <v>0.29807466723744369</v>
      </c>
      <c r="K9" s="7">
        <f t="shared" si="5"/>
        <v>8.8848507248712794E-2</v>
      </c>
      <c r="L9" s="113">
        <f t="shared" si="6"/>
        <v>5.1193764038252373E-3</v>
      </c>
    </row>
    <row r="10" spans="1:12" x14ac:dyDescent="0.3">
      <c r="A10" s="18" t="s">
        <v>55</v>
      </c>
      <c r="B10" s="19">
        <f>SQRT(AVERAGE(Sq_Error))</f>
        <v>1.0687176236602525</v>
      </c>
      <c r="D10" s="177">
        <v>43475</v>
      </c>
      <c r="E10" s="171">
        <v>57.344900000000003</v>
      </c>
      <c r="F10" s="174">
        <f t="shared" si="0"/>
        <v>58.260018721279238</v>
      </c>
      <c r="G10" s="174">
        <f t="shared" si="1"/>
        <v>0.23771280700321973</v>
      </c>
      <c r="H10" s="171">
        <f t="shared" si="2"/>
        <v>58.497731528282458</v>
      </c>
      <c r="I10" s="7">
        <f t="shared" si="3"/>
        <v>-1.1528315282824551</v>
      </c>
      <c r="J10" s="7">
        <f t="shared" si="4"/>
        <v>1.1528315282824551</v>
      </c>
      <c r="K10" s="7">
        <f t="shared" si="5"/>
        <v>1.329020532602061</v>
      </c>
      <c r="L10" s="113">
        <f t="shared" si="6"/>
        <v>2.0103470897716361E-2</v>
      </c>
    </row>
    <row r="11" spans="1:12" x14ac:dyDescent="0.3">
      <c r="A11" s="18" t="s">
        <v>56</v>
      </c>
      <c r="B11" s="24">
        <f>AVERAGE(Abs_Pct_Error)</f>
        <v>1.8033385400270885E-2</v>
      </c>
      <c r="D11" s="177">
        <v>43476</v>
      </c>
      <c r="E11" s="171">
        <v>55.647300000000001</v>
      </c>
      <c r="F11" s="174">
        <f t="shared" si="0"/>
        <v>57.195550245602583</v>
      </c>
      <c r="G11" s="174">
        <f t="shared" si="1"/>
        <v>0.10749467873523223</v>
      </c>
      <c r="H11" s="171">
        <f t="shared" si="2"/>
        <v>57.303044924337811</v>
      </c>
      <c r="I11" s="7">
        <f t="shared" si="3"/>
        <v>-1.6557449243378102</v>
      </c>
      <c r="J11" s="7">
        <f t="shared" si="4"/>
        <v>1.6557449243378102</v>
      </c>
      <c r="K11" s="7">
        <f t="shared" si="5"/>
        <v>2.7414912544704206</v>
      </c>
      <c r="L11" s="113">
        <f t="shared" si="6"/>
        <v>2.975427243258541E-2</v>
      </c>
    </row>
    <row r="12" spans="1:12" x14ac:dyDescent="0.3">
      <c r="A12" s="20"/>
      <c r="B12" s="20"/>
      <c r="D12" s="177">
        <v>43479</v>
      </c>
      <c r="E12" s="171">
        <v>55.779600000000002</v>
      </c>
      <c r="F12" s="174">
        <f t="shared" si="0"/>
        <v>55.75975574298819</v>
      </c>
      <c r="G12" s="174">
        <f t="shared" si="1"/>
        <v>-4.6834239399730221E-2</v>
      </c>
      <c r="H12" s="171">
        <f t="shared" si="2"/>
        <v>55.712921503588461</v>
      </c>
      <c r="I12" s="7">
        <f t="shared" si="3"/>
        <v>6.6678496411540777E-2</v>
      </c>
      <c r="J12" s="7">
        <f t="shared" si="4"/>
        <v>6.6678496411540777E-2</v>
      </c>
      <c r="K12" s="7">
        <f t="shared" si="5"/>
        <v>4.4460218837038563E-3</v>
      </c>
      <c r="L12" s="113">
        <f t="shared" si="6"/>
        <v>1.1953921579133011E-3</v>
      </c>
    </row>
    <row r="13" spans="1:12" x14ac:dyDescent="0.3">
      <c r="A13" s="214" t="s">
        <v>71</v>
      </c>
      <c r="B13" s="214"/>
      <c r="D13" s="177">
        <v>43480</v>
      </c>
      <c r="E13" s="171">
        <v>56.1145</v>
      </c>
      <c r="F13" s="174">
        <f t="shared" si="0"/>
        <v>55.809112608480227</v>
      </c>
      <c r="G13" s="174">
        <f t="shared" si="1"/>
        <v>-3.7215128910553535E-2</v>
      </c>
      <c r="H13" s="171">
        <f t="shared" si="2"/>
        <v>55.771897479569674</v>
      </c>
      <c r="I13" s="7">
        <f t="shared" si="3"/>
        <v>0.3426025204303258</v>
      </c>
      <c r="J13" s="7">
        <f t="shared" si="4"/>
        <v>0.3426025204303258</v>
      </c>
      <c r="K13" s="7">
        <f t="shared" si="5"/>
        <v>0.1173764870052118</v>
      </c>
      <c r="L13" s="113">
        <f t="shared" si="6"/>
        <v>6.1054187497050815E-3</v>
      </c>
    </row>
    <row r="14" spans="1:12" x14ac:dyDescent="0.3">
      <c r="A14" s="9" t="s">
        <v>48</v>
      </c>
      <c r="B14" s="35">
        <v>1.7999999999999999E-2</v>
      </c>
      <c r="D14" s="177">
        <v>43481</v>
      </c>
      <c r="E14" s="171">
        <v>56.005499999999998</v>
      </c>
      <c r="F14" s="174">
        <f t="shared" si="0"/>
        <v>56.062927896871557</v>
      </c>
      <c r="G14" s="174">
        <f t="shared" si="1"/>
        <v>-8.1120871803651989E-3</v>
      </c>
      <c r="H14" s="171">
        <f t="shared" si="2"/>
        <v>56.054815809691192</v>
      </c>
      <c r="I14" s="7">
        <f t="shared" si="3"/>
        <v>-4.931580969119409E-2</v>
      </c>
      <c r="J14" s="7">
        <f t="shared" si="4"/>
        <v>4.931580969119409E-2</v>
      </c>
      <c r="K14" s="7">
        <f t="shared" si="5"/>
        <v>2.432049085498073E-3</v>
      </c>
      <c r="L14" s="113">
        <f t="shared" si="6"/>
        <v>8.805529758897625E-4</v>
      </c>
    </row>
    <row r="15" spans="1:12" x14ac:dyDescent="0.3">
      <c r="A15" s="34" t="s">
        <v>137</v>
      </c>
      <c r="B15" s="37">
        <v>0.06</v>
      </c>
      <c r="D15" s="177">
        <v>43482</v>
      </c>
      <c r="E15" s="171">
        <v>57.048999999999999</v>
      </c>
      <c r="F15" s="174">
        <f t="shared" si="0"/>
        <v>56.207710330255708</v>
      </c>
      <c r="G15" s="174">
        <f t="shared" si="1"/>
        <v>7.177364876086419E-3</v>
      </c>
      <c r="H15" s="171">
        <f t="shared" si="2"/>
        <v>56.214887695131793</v>
      </c>
      <c r="I15" s="7">
        <f t="shared" si="3"/>
        <v>0.83411230486820642</v>
      </c>
      <c r="J15" s="7">
        <f t="shared" si="4"/>
        <v>0.83411230486820642</v>
      </c>
      <c r="K15" s="7">
        <f t="shared" si="5"/>
        <v>0.69574333713255176</v>
      </c>
      <c r="L15" s="113">
        <f t="shared" si="6"/>
        <v>1.4620980295328691E-2</v>
      </c>
    </row>
    <row r="16" spans="1:12" x14ac:dyDescent="0.3">
      <c r="A16" s="36" t="s">
        <v>80</v>
      </c>
      <c r="B16" s="12">
        <v>0.99</v>
      </c>
      <c r="D16" s="177">
        <v>43483</v>
      </c>
      <c r="E16" s="171">
        <v>64.119699999999995</v>
      </c>
      <c r="F16" s="174">
        <f t="shared" si="0"/>
        <v>58.468881891900871</v>
      </c>
      <c r="G16" s="174">
        <f t="shared" si="1"/>
        <v>0.2325767845529941</v>
      </c>
      <c r="H16" s="171">
        <f t="shared" si="2"/>
        <v>58.701458676453868</v>
      </c>
      <c r="I16" s="7">
        <f t="shared" si="3"/>
        <v>5.4182413235461269</v>
      </c>
      <c r="J16" s="7">
        <f t="shared" si="4"/>
        <v>5.4182413235461269</v>
      </c>
      <c r="K16" s="7">
        <f t="shared" si="5"/>
        <v>29.357339040182886</v>
      </c>
      <c r="L16" s="113">
        <f t="shared" si="6"/>
        <v>8.4501975579207758E-2</v>
      </c>
    </row>
    <row r="17" spans="1:12" x14ac:dyDescent="0.3">
      <c r="A17" s="9" t="s">
        <v>49</v>
      </c>
      <c r="B17" s="35">
        <v>7.0000000000000007E-2</v>
      </c>
      <c r="D17" s="177">
        <v>43487</v>
      </c>
      <c r="E17" s="171">
        <v>63.675800000000002</v>
      </c>
      <c r="F17" s="174">
        <f t="shared" si="0"/>
        <v>64.216981427642395</v>
      </c>
      <c r="G17" s="174">
        <f t="shared" si="1"/>
        <v>0.7841290596718471</v>
      </c>
      <c r="H17" s="171">
        <f t="shared" si="2"/>
        <v>65.001110487314236</v>
      </c>
      <c r="I17" s="7">
        <f t="shared" si="3"/>
        <v>-1.3253104873142334</v>
      </c>
      <c r="J17" s="7">
        <f t="shared" si="4"/>
        <v>1.3253104873142334</v>
      </c>
      <c r="K17" s="7">
        <f t="shared" si="5"/>
        <v>1.7564478877850909</v>
      </c>
      <c r="L17" s="113">
        <f t="shared" si="6"/>
        <v>2.0813409290723214E-2</v>
      </c>
    </row>
    <row r="18" spans="1:12" x14ac:dyDescent="0.3">
      <c r="A18" s="34" t="s">
        <v>137</v>
      </c>
      <c r="B18" s="37">
        <v>0.99</v>
      </c>
      <c r="D18" s="177">
        <v>43488</v>
      </c>
      <c r="E18" s="171">
        <v>64.548000000000002</v>
      </c>
      <c r="F18" s="174">
        <f t="shared" si="0"/>
        <v>64.477543247737486</v>
      </c>
      <c r="G18" s="174">
        <f t="shared" si="1"/>
        <v>0.73177233571417155</v>
      </c>
      <c r="H18" s="171">
        <f t="shared" si="2"/>
        <v>65.209315583451655</v>
      </c>
      <c r="I18" s="7">
        <f t="shared" si="3"/>
        <v>-0.66131558345165331</v>
      </c>
      <c r="J18" s="7">
        <f t="shared" si="4"/>
        <v>0.66131558345165331</v>
      </c>
      <c r="K18" s="7">
        <f t="shared" si="5"/>
        <v>0.43733830091600062</v>
      </c>
      <c r="L18" s="113">
        <f t="shared" si="6"/>
        <v>1.0245330350307573E-2</v>
      </c>
    </row>
    <row r="19" spans="1:12" x14ac:dyDescent="0.3">
      <c r="A19" s="36" t="s">
        <v>80</v>
      </c>
      <c r="B19" s="12">
        <v>0.01</v>
      </c>
      <c r="D19" s="177">
        <v>43489</v>
      </c>
      <c r="E19" s="171">
        <v>64.898399999999995</v>
      </c>
      <c r="F19" s="174">
        <f t="shared" si="0"/>
        <v>65.203497868571333</v>
      </c>
      <c r="G19" s="174">
        <f t="shared" si="1"/>
        <v>0.73119056422613904</v>
      </c>
      <c r="H19" s="171">
        <f t="shared" si="2"/>
        <v>65.934688432797472</v>
      </c>
      <c r="I19" s="7">
        <f t="shared" si="3"/>
        <v>-1.0362884327974768</v>
      </c>
      <c r="J19" s="7">
        <f t="shared" si="4"/>
        <v>1.0362884327974768</v>
      </c>
      <c r="K19" s="7">
        <f t="shared" si="5"/>
        <v>1.0738937159498507</v>
      </c>
      <c r="L19" s="113">
        <f t="shared" si="6"/>
        <v>1.5967857956397644E-2</v>
      </c>
    </row>
    <row r="20" spans="1:12" x14ac:dyDescent="0.3">
      <c r="A20" s="9" t="s">
        <v>50</v>
      </c>
      <c r="B20" s="35">
        <v>8.5000000000000006E-2</v>
      </c>
      <c r="D20" s="177">
        <v>43490</v>
      </c>
      <c r="E20" s="171">
        <v>65.022999999999996</v>
      </c>
      <c r="F20" s="174">
        <f t="shared" si="0"/>
        <v>65.508272451380904</v>
      </c>
      <c r="G20" s="174">
        <f t="shared" si="1"/>
        <v>0.68854896608448235</v>
      </c>
      <c r="H20" s="171">
        <f t="shared" si="2"/>
        <v>66.196821417465387</v>
      </c>
      <c r="I20" s="7">
        <f t="shared" si="3"/>
        <v>-1.1738214174653905</v>
      </c>
      <c r="J20" s="7">
        <f t="shared" si="4"/>
        <v>1.1738214174653905</v>
      </c>
      <c r="K20" s="7">
        <f t="shared" si="5"/>
        <v>1.3778567201004586</v>
      </c>
      <c r="L20" s="113">
        <f t="shared" si="6"/>
        <v>1.8052403264466273E-2</v>
      </c>
    </row>
    <row r="21" spans="1:12" x14ac:dyDescent="0.3">
      <c r="A21" s="34" t="s">
        <v>137</v>
      </c>
      <c r="B21" s="37">
        <v>0.99</v>
      </c>
      <c r="D21" s="177">
        <v>43493</v>
      </c>
      <c r="E21" s="171">
        <v>65.178799999999995</v>
      </c>
      <c r="F21" s="174">
        <f t="shared" si="0"/>
        <v>65.604999172867579</v>
      </c>
      <c r="G21" s="174">
        <f t="shared" si="1"/>
        <v>0.62936674162470163</v>
      </c>
      <c r="H21" s="171">
        <f t="shared" si="2"/>
        <v>66.234365914492287</v>
      </c>
      <c r="I21" s="7">
        <f t="shared" si="3"/>
        <v>-1.0555659144922913</v>
      </c>
      <c r="J21" s="7">
        <f t="shared" si="4"/>
        <v>1.0555659144922913</v>
      </c>
      <c r="K21" s="7">
        <f t="shared" si="5"/>
        <v>1.1142193998379473</v>
      </c>
      <c r="L21" s="113">
        <f t="shared" si="6"/>
        <v>1.6194927100411351E-2</v>
      </c>
    </row>
    <row r="22" spans="1:12" x14ac:dyDescent="0.3">
      <c r="A22" s="36" t="s">
        <v>80</v>
      </c>
      <c r="B22" s="12">
        <v>0.01</v>
      </c>
      <c r="D22" s="177">
        <v>43494</v>
      </c>
      <c r="E22" s="171">
        <v>65.474699999999999</v>
      </c>
      <c r="F22" s="174">
        <f t="shared" si="0"/>
        <v>65.741473393299771</v>
      </c>
      <c r="G22" s="174">
        <f t="shared" si="1"/>
        <v>0.58007748950545057</v>
      </c>
      <c r="H22" s="171">
        <f t="shared" si="2"/>
        <v>66.321550882805226</v>
      </c>
      <c r="I22" s="7">
        <f t="shared" si="3"/>
        <v>-0.84685088280522791</v>
      </c>
      <c r="J22" s="7">
        <f t="shared" si="4"/>
        <v>0.84685088280522791</v>
      </c>
      <c r="K22" s="7">
        <f t="shared" si="5"/>
        <v>0.71715641770799388</v>
      </c>
      <c r="L22" s="113">
        <f t="shared" si="6"/>
        <v>1.2934016999012258E-2</v>
      </c>
    </row>
    <row r="23" spans="1:12" x14ac:dyDescent="0.3">
      <c r="A23" s="9" t="s">
        <v>51</v>
      </c>
      <c r="B23" s="45">
        <v>1.97E-3</v>
      </c>
      <c r="D23" s="177">
        <v>43495</v>
      </c>
      <c r="E23" s="171">
        <v>65.8874</v>
      </c>
      <c r="F23" s="174">
        <f t="shared" si="0"/>
        <v>66.021301991604361</v>
      </c>
      <c r="G23" s="174">
        <f t="shared" si="1"/>
        <v>0.55005260038536452</v>
      </c>
      <c r="H23" s="171">
        <f t="shared" si="2"/>
        <v>66.571354591989731</v>
      </c>
      <c r="I23" s="7">
        <f t="shared" si="3"/>
        <v>-0.68395459198973185</v>
      </c>
      <c r="J23" s="7">
        <f t="shared" si="4"/>
        <v>0.68395459198973185</v>
      </c>
      <c r="K23" s="7">
        <f t="shared" si="5"/>
        <v>0.46779388390384058</v>
      </c>
      <c r="L23" s="113">
        <f t="shared" si="6"/>
        <v>1.0380658395834892E-2</v>
      </c>
    </row>
    <row r="24" spans="1:12" x14ac:dyDescent="0.3">
      <c r="A24" s="34" t="s">
        <v>137</v>
      </c>
      <c r="B24" s="37">
        <v>0.99</v>
      </c>
      <c r="D24" s="177">
        <v>43496</v>
      </c>
      <c r="E24" s="171">
        <v>65.544799999999995</v>
      </c>
      <c r="F24" s="174">
        <f t="shared" si="0"/>
        <v>66.258922080308295</v>
      </c>
      <c r="G24" s="174">
        <f t="shared" si="1"/>
        <v>0.51880934921722155</v>
      </c>
      <c r="H24" s="171">
        <f t="shared" si="2"/>
        <v>66.777731429525517</v>
      </c>
      <c r="I24" s="7">
        <f t="shared" si="3"/>
        <v>-1.2329314295255216</v>
      </c>
      <c r="J24" s="7">
        <f t="shared" si="4"/>
        <v>1.2329314295255216</v>
      </c>
      <c r="K24" s="7">
        <f t="shared" si="5"/>
        <v>1.5201199099118463</v>
      </c>
      <c r="L24" s="113">
        <f t="shared" si="6"/>
        <v>1.8810514785696526E-2</v>
      </c>
    </row>
    <row r="25" spans="1:12" x14ac:dyDescent="0.3">
      <c r="A25" s="36" t="s">
        <v>80</v>
      </c>
      <c r="B25" s="12">
        <v>0.01</v>
      </c>
      <c r="D25" s="177">
        <v>43497</v>
      </c>
      <c r="E25" s="171">
        <v>65.591499999999996</v>
      </c>
      <c r="F25" s="174">
        <f t="shared" si="0"/>
        <v>65.969187479373772</v>
      </c>
      <c r="G25" s="174">
        <f t="shared" si="1"/>
        <v>0.43795495420204716</v>
      </c>
      <c r="H25" s="171">
        <f t="shared" si="2"/>
        <v>66.407142433575814</v>
      </c>
      <c r="I25" s="7">
        <f t="shared" si="3"/>
        <v>-0.81564243357581745</v>
      </c>
      <c r="J25" s="7">
        <f t="shared" si="4"/>
        <v>0.81564243357581745</v>
      </c>
      <c r="K25" s="7">
        <f t="shared" si="5"/>
        <v>0.66527257944948182</v>
      </c>
      <c r="L25" s="113">
        <f t="shared" si="6"/>
        <v>1.2435184948900658E-2</v>
      </c>
    </row>
    <row r="26" spans="1:12" x14ac:dyDescent="0.3">
      <c r="D26" s="177">
        <v>43500</v>
      </c>
      <c r="E26" s="171">
        <v>66.237799999999993</v>
      </c>
      <c r="F26" s="174">
        <f t="shared" si="0"/>
        <v>66.071123963361629</v>
      </c>
      <c r="G26" s="174">
        <f t="shared" si="1"/>
        <v>0.40435310718062806</v>
      </c>
      <c r="H26" s="171">
        <f t="shared" si="2"/>
        <v>66.475477070542254</v>
      </c>
      <c r="I26" s="7">
        <f t="shared" si="3"/>
        <v>-0.2376770705422615</v>
      </c>
      <c r="J26" s="7">
        <f t="shared" si="4"/>
        <v>0.2376770705422615</v>
      </c>
      <c r="K26" s="7">
        <f t="shared" si="5"/>
        <v>5.6490389861551152E-2</v>
      </c>
      <c r="L26" s="113">
        <f t="shared" si="6"/>
        <v>3.5882392009133988E-3</v>
      </c>
    </row>
    <row r="27" spans="1:12" x14ac:dyDescent="0.3">
      <c r="D27" s="177">
        <v>43501</v>
      </c>
      <c r="E27" s="171">
        <v>66.767399999999995</v>
      </c>
      <c r="F27" s="174">
        <f t="shared" si="0"/>
        <v>66.667202485744497</v>
      </c>
      <c r="G27" s="174">
        <f t="shared" si="1"/>
        <v>0.42352564870085208</v>
      </c>
      <c r="H27" s="171">
        <f t="shared" si="2"/>
        <v>67.090728134445342</v>
      </c>
      <c r="I27" s="7">
        <f t="shared" si="3"/>
        <v>-0.32332813444534736</v>
      </c>
      <c r="J27" s="7">
        <f t="shared" si="4"/>
        <v>0.32332813444534736</v>
      </c>
      <c r="K27" s="7">
        <f t="shared" si="5"/>
        <v>0.10454108252390862</v>
      </c>
      <c r="L27" s="113">
        <f t="shared" si="6"/>
        <v>4.8426048407658132E-3</v>
      </c>
    </row>
    <row r="28" spans="1:12" x14ac:dyDescent="0.3">
      <c r="D28" s="177">
        <v>43502</v>
      </c>
      <c r="E28" s="171">
        <v>67.335800000000006</v>
      </c>
      <c r="F28" s="174">
        <f t="shared" si="0"/>
        <v>67.219900518960685</v>
      </c>
      <c r="G28" s="174">
        <f t="shared" si="1"/>
        <v>0.43644288715238572</v>
      </c>
      <c r="H28" s="171">
        <f t="shared" si="2"/>
        <v>67.656343406113066</v>
      </c>
      <c r="I28" s="7">
        <f t="shared" si="3"/>
        <v>-0.32054340611306031</v>
      </c>
      <c r="J28" s="7">
        <f t="shared" si="4"/>
        <v>0.32054340611306031</v>
      </c>
      <c r="K28" s="7">
        <f t="shared" si="5"/>
        <v>0.10274807520256231</v>
      </c>
      <c r="L28" s="113">
        <f t="shared" si="6"/>
        <v>4.760371245504773E-3</v>
      </c>
    </row>
    <row r="29" spans="1:12" x14ac:dyDescent="0.3">
      <c r="D29" s="177">
        <v>43503</v>
      </c>
      <c r="E29" s="171">
        <v>67.001000000000005</v>
      </c>
      <c r="F29" s="174">
        <f t="shared" si="0"/>
        <v>67.617994309721908</v>
      </c>
      <c r="G29" s="174">
        <f t="shared" si="1"/>
        <v>0.43260797751326946</v>
      </c>
      <c r="H29" s="171">
        <f t="shared" si="2"/>
        <v>68.050602287235179</v>
      </c>
      <c r="I29" s="7">
        <f t="shared" si="3"/>
        <v>-1.0496022872351745</v>
      </c>
      <c r="J29" s="7">
        <f t="shared" si="4"/>
        <v>1.0496022872351745</v>
      </c>
      <c r="K29" s="7">
        <f t="shared" si="5"/>
        <v>1.1016649613693097</v>
      </c>
      <c r="L29" s="113">
        <f t="shared" si="6"/>
        <v>1.5665471966615042E-2</v>
      </c>
    </row>
    <row r="30" spans="1:12" x14ac:dyDescent="0.3">
      <c r="D30" s="177">
        <v>43504</v>
      </c>
      <c r="E30" s="171">
        <v>66.798500000000004</v>
      </c>
      <c r="F30" s="174">
        <f t="shared" si="0"/>
        <v>67.306586382010622</v>
      </c>
      <c r="G30" s="174">
        <f t="shared" si="1"/>
        <v>0.35820638699081386</v>
      </c>
      <c r="H30" s="171">
        <f t="shared" si="2"/>
        <v>67.664792769001437</v>
      </c>
      <c r="I30" s="7">
        <f t="shared" si="3"/>
        <v>-0.86629276900143282</v>
      </c>
      <c r="J30" s="7">
        <f t="shared" si="4"/>
        <v>0.86629276900143282</v>
      </c>
      <c r="K30" s="7">
        <f t="shared" si="5"/>
        <v>0.75046316162416982</v>
      </c>
      <c r="L30" s="113">
        <f t="shared" si="6"/>
        <v>1.2968745840122649E-2</v>
      </c>
    </row>
    <row r="31" spans="1:12" x14ac:dyDescent="0.3">
      <c r="D31" s="177">
        <v>43507</v>
      </c>
      <c r="E31" s="171">
        <v>66.572699999999998</v>
      </c>
      <c r="F31" s="174">
        <f t="shared" si="0"/>
        <v>67.039905109592667</v>
      </c>
      <c r="G31" s="174">
        <f t="shared" si="1"/>
        <v>0.29571762104993699</v>
      </c>
      <c r="H31" s="171">
        <f t="shared" si="2"/>
        <v>67.335622730642598</v>
      </c>
      <c r="I31" s="7">
        <f t="shared" si="3"/>
        <v>-0.7629227306426003</v>
      </c>
      <c r="J31" s="7">
        <f t="shared" si="4"/>
        <v>0.7629227306426003</v>
      </c>
      <c r="K31" s="7">
        <f t="shared" si="5"/>
        <v>0.58205109293116164</v>
      </c>
      <c r="L31" s="113">
        <f t="shared" si="6"/>
        <v>1.1459993820929605E-2</v>
      </c>
    </row>
    <row r="32" spans="1:12" x14ac:dyDescent="0.3">
      <c r="D32" s="177">
        <v>43508</v>
      </c>
      <c r="E32" s="171">
        <v>67.468199999999996</v>
      </c>
      <c r="F32" s="174">
        <f t="shared" si="0"/>
        <v>66.988374096839948</v>
      </c>
      <c r="G32" s="174">
        <f t="shared" si="1"/>
        <v>0.26099275766967145</v>
      </c>
      <c r="H32" s="171">
        <f t="shared" si="2"/>
        <v>67.249366854509617</v>
      </c>
      <c r="I32" s="7">
        <f t="shared" si="3"/>
        <v>0.21883314549037891</v>
      </c>
      <c r="J32" s="7">
        <f t="shared" si="4"/>
        <v>0.21883314549037891</v>
      </c>
      <c r="K32" s="7">
        <f t="shared" si="5"/>
        <v>4.7887945565213343E-2</v>
      </c>
      <c r="L32" s="113">
        <f t="shared" si="6"/>
        <v>3.2435005749431424E-3</v>
      </c>
    </row>
    <row r="33" spans="4:12" x14ac:dyDescent="0.3">
      <c r="D33" s="177">
        <v>43509</v>
      </c>
      <c r="E33" s="171">
        <v>67.343599999999995</v>
      </c>
      <c r="F33" s="174">
        <f t="shared" si="0"/>
        <v>67.652074206135737</v>
      </c>
      <c r="G33" s="174">
        <f t="shared" si="1"/>
        <v>0.30126349283228321</v>
      </c>
      <c r="H33" s="171">
        <f t="shared" si="2"/>
        <v>67.953337698968014</v>
      </c>
      <c r="I33" s="7">
        <f t="shared" si="3"/>
        <v>-0.60973769896801855</v>
      </c>
      <c r="J33" s="7">
        <f t="shared" si="4"/>
        <v>0.60973769896801855</v>
      </c>
      <c r="K33" s="7">
        <f t="shared" si="5"/>
        <v>0.37178006154281401</v>
      </c>
      <c r="L33" s="113">
        <f t="shared" si="6"/>
        <v>9.0541298500231432E-3</v>
      </c>
    </row>
    <row r="34" spans="4:12" x14ac:dyDescent="0.3">
      <c r="D34" s="177">
        <v>43510</v>
      </c>
      <c r="E34" s="171">
        <v>66.9465</v>
      </c>
      <c r="F34" s="174">
        <f t="shared" si="0"/>
        <v>67.505190794265829</v>
      </c>
      <c r="G34" s="174">
        <f t="shared" si="1"/>
        <v>0.25644880236206408</v>
      </c>
      <c r="H34" s="171">
        <f t="shared" si="2"/>
        <v>67.761639596627887</v>
      </c>
      <c r="I34" s="7">
        <f t="shared" si="3"/>
        <v>-0.81513959662788693</v>
      </c>
      <c r="J34" s="7">
        <f t="shared" si="4"/>
        <v>0.81513959662788693</v>
      </c>
      <c r="K34" s="7">
        <f t="shared" si="5"/>
        <v>0.66445256199067426</v>
      </c>
      <c r="L34" s="113">
        <f t="shared" si="6"/>
        <v>1.2175985251325863E-2</v>
      </c>
    </row>
    <row r="35" spans="4:12" x14ac:dyDescent="0.3">
      <c r="D35" s="177">
        <v>43511</v>
      </c>
      <c r="E35" s="171">
        <v>67.670699999999997</v>
      </c>
      <c r="F35" s="174">
        <f t="shared" si="0"/>
        <v>67.29649904188966</v>
      </c>
      <c r="G35" s="174">
        <f t="shared" si="1"/>
        <v>0.20993474688824082</v>
      </c>
      <c r="H35" s="171">
        <f t="shared" si="2"/>
        <v>67.506433788777898</v>
      </c>
      <c r="I35" s="7">
        <f t="shared" si="3"/>
        <v>0.16426621122209895</v>
      </c>
      <c r="J35" s="7">
        <f t="shared" si="4"/>
        <v>0.16426621122209895</v>
      </c>
      <c r="K35" s="7">
        <f t="shared" si="5"/>
        <v>2.6983388149263227E-2</v>
      </c>
      <c r="L35" s="113">
        <f t="shared" si="6"/>
        <v>2.4274347867259973E-3</v>
      </c>
    </row>
    <row r="36" spans="4:12" x14ac:dyDescent="0.3">
      <c r="D36" s="177">
        <v>43515</v>
      </c>
      <c r="E36" s="171">
        <v>67.538300000000007</v>
      </c>
      <c r="F36" s="174">
        <f t="shared" si="0"/>
        <v>67.812167797510597</v>
      </c>
      <c r="G36" s="174">
        <f t="shared" si="1"/>
        <v>0.24050814776151039</v>
      </c>
      <c r="H36" s="171">
        <f t="shared" si="2"/>
        <v>68.052675945272114</v>
      </c>
      <c r="I36" s="7">
        <f t="shared" si="3"/>
        <v>-0.51437594527210706</v>
      </c>
      <c r="J36" s="7">
        <f t="shared" si="4"/>
        <v>0.51437594527210706</v>
      </c>
      <c r="K36" s="7">
        <f t="shared" si="5"/>
        <v>0.2645826130745737</v>
      </c>
      <c r="L36" s="113">
        <f t="shared" si="6"/>
        <v>7.6160629638606092E-3</v>
      </c>
    </row>
    <row r="37" spans="4:12" x14ac:dyDescent="0.3">
      <c r="D37" s="177">
        <v>43516</v>
      </c>
      <c r="E37" s="171">
        <v>67.257999999999996</v>
      </c>
      <c r="F37" s="174">
        <f t="shared" si="0"/>
        <v>67.674646518209215</v>
      </c>
      <c r="G37" s="174">
        <f t="shared" si="1"/>
        <v>0.20270520505522119</v>
      </c>
      <c r="H37" s="171">
        <f t="shared" si="2"/>
        <v>67.877351723264439</v>
      </c>
      <c r="I37" s="7">
        <f t="shared" si="3"/>
        <v>-0.61935172326444388</v>
      </c>
      <c r="J37" s="7">
        <f t="shared" si="4"/>
        <v>0.61935172326444388</v>
      </c>
      <c r="K37" s="7">
        <f t="shared" si="5"/>
        <v>0.38359655711063628</v>
      </c>
      <c r="L37" s="113">
        <f t="shared" si="6"/>
        <v>9.2085956059419528E-3</v>
      </c>
    </row>
    <row r="38" spans="4:12" x14ac:dyDescent="0.3">
      <c r="D38" s="177">
        <v>43517</v>
      </c>
      <c r="E38" s="171">
        <v>66.814099999999996</v>
      </c>
      <c r="F38" s="174">
        <f t="shared" si="0"/>
        <v>67.331384164044181</v>
      </c>
      <c r="G38" s="174">
        <f t="shared" si="1"/>
        <v>0.14810844913319565</v>
      </c>
      <c r="H38" s="171">
        <f t="shared" si="2"/>
        <v>67.479492613177371</v>
      </c>
      <c r="I38" s="7">
        <f t="shared" si="3"/>
        <v>-0.66539261317737441</v>
      </c>
      <c r="J38" s="7">
        <f t="shared" si="4"/>
        <v>0.66539261317737441</v>
      </c>
      <c r="K38" s="7">
        <f t="shared" si="5"/>
        <v>0.44274732967101504</v>
      </c>
      <c r="L38" s="113">
        <f t="shared" si="6"/>
        <v>9.9588651673430378E-3</v>
      </c>
    </row>
    <row r="39" spans="4:12" x14ac:dyDescent="0.3">
      <c r="D39" s="177">
        <v>43518</v>
      </c>
      <c r="E39" s="171">
        <v>67.359200000000001</v>
      </c>
      <c r="F39" s="174">
        <f t="shared" si="0"/>
        <v>67.041606759306546</v>
      </c>
      <c r="G39" s="174">
        <f t="shared" si="1"/>
        <v>0.10431986374611266</v>
      </c>
      <c r="H39" s="171">
        <f t="shared" si="2"/>
        <v>67.145926623052659</v>
      </c>
      <c r="I39" s="7">
        <f t="shared" si="3"/>
        <v>0.21327337694734183</v>
      </c>
      <c r="J39" s="7">
        <f t="shared" si="4"/>
        <v>0.21327337694734183</v>
      </c>
      <c r="K39" s="7">
        <f t="shared" si="5"/>
        <v>4.5485533314522958E-2</v>
      </c>
      <c r="L39" s="113">
        <f t="shared" si="6"/>
        <v>3.1662100640646243E-3</v>
      </c>
    </row>
    <row r="40" spans="4:12" x14ac:dyDescent="0.3">
      <c r="D40" s="177">
        <v>43521</v>
      </c>
      <c r="E40" s="171">
        <v>67.725200000000001</v>
      </c>
      <c r="F40" s="174">
        <f t="shared" si="0"/>
        <v>67.515855890996903</v>
      </c>
      <c r="G40" s="174">
        <f t="shared" si="1"/>
        <v>0.14131279054053708</v>
      </c>
      <c r="H40" s="171">
        <f t="shared" si="2"/>
        <v>67.657168681537442</v>
      </c>
      <c r="I40" s="7">
        <f t="shared" si="3"/>
        <v>6.8031318462558943E-2</v>
      </c>
      <c r="J40" s="7">
        <f t="shared" si="4"/>
        <v>6.8031318462558943E-2</v>
      </c>
      <c r="K40" s="7">
        <f t="shared" si="5"/>
        <v>4.6282602917541134E-3</v>
      </c>
      <c r="L40" s="113">
        <f t="shared" si="6"/>
        <v>1.0045200082474314E-3</v>
      </c>
    </row>
    <row r="41" spans="4:12" x14ac:dyDescent="0.3">
      <c r="D41" s="177">
        <v>43522</v>
      </c>
      <c r="E41" s="171">
        <v>68.005499999999998</v>
      </c>
      <c r="F41" s="174">
        <f t="shared" si="0"/>
        <v>67.894310232432431</v>
      </c>
      <c r="G41" s="174">
        <f t="shared" si="1"/>
        <v>0.16502694563003623</v>
      </c>
      <c r="H41" s="171">
        <f t="shared" si="2"/>
        <v>68.059337178062464</v>
      </c>
      <c r="I41" s="7">
        <f t="shared" si="3"/>
        <v>-5.3837178062465796E-2</v>
      </c>
      <c r="J41" s="7">
        <f t="shared" si="4"/>
        <v>5.3837178062465796E-2</v>
      </c>
      <c r="K41" s="7">
        <f t="shared" si="5"/>
        <v>2.8984417417296485E-3</v>
      </c>
      <c r="L41" s="113">
        <f t="shared" si="6"/>
        <v>7.916591755441221E-4</v>
      </c>
    </row>
    <row r="42" spans="4:12" x14ac:dyDescent="0.3">
      <c r="D42" s="177">
        <v>43523</v>
      </c>
      <c r="E42" s="171">
        <v>68.316999999999993</v>
      </c>
      <c r="F42" s="174">
        <f t="shared" si="0"/>
        <v>68.19982155650402</v>
      </c>
      <c r="G42" s="174">
        <f t="shared" si="1"/>
        <v>0.17907538347419144</v>
      </c>
      <c r="H42" s="171">
        <f t="shared" si="2"/>
        <v>68.378896939978205</v>
      </c>
      <c r="I42" s="7">
        <f t="shared" si="3"/>
        <v>-6.1896939978211662E-2</v>
      </c>
      <c r="J42" s="7">
        <f t="shared" si="4"/>
        <v>6.1896939978211662E-2</v>
      </c>
      <c r="K42" s="7">
        <f t="shared" si="5"/>
        <v>3.831231178666337E-3</v>
      </c>
      <c r="L42" s="113">
        <f t="shared" si="6"/>
        <v>9.0602543990824641E-4</v>
      </c>
    </row>
    <row r="43" spans="4:12" x14ac:dyDescent="0.3">
      <c r="D43" s="177">
        <v>43524</v>
      </c>
      <c r="E43" s="171">
        <v>68.028899999999993</v>
      </c>
      <c r="F43" s="174">
        <f t="shared" si="0"/>
        <v>68.402640306779347</v>
      </c>
      <c r="G43" s="174">
        <f t="shared" si="1"/>
        <v>0.18144972015430499</v>
      </c>
      <c r="H43" s="171">
        <f t="shared" si="2"/>
        <v>68.584090026933652</v>
      </c>
      <c r="I43" s="7">
        <f t="shared" si="3"/>
        <v>-0.55519002693365849</v>
      </c>
      <c r="J43" s="7">
        <f t="shared" si="4"/>
        <v>0.55519002693365849</v>
      </c>
      <c r="K43" s="7">
        <f t="shared" si="5"/>
        <v>0.30823596600659642</v>
      </c>
      <c r="L43" s="113">
        <f t="shared" si="6"/>
        <v>8.1610907560413087E-3</v>
      </c>
    </row>
    <row r="44" spans="4:12" x14ac:dyDescent="0.3">
      <c r="D44" s="177">
        <v>43525</v>
      </c>
      <c r="E44" s="171">
        <v>67.9666</v>
      </c>
      <c r="F44" s="174">
        <f t="shared" si="0"/>
        <v>68.161599776123438</v>
      </c>
      <c r="G44" s="174">
        <f t="shared" si="1"/>
        <v>0.13920069507328364</v>
      </c>
      <c r="H44" s="171">
        <f t="shared" si="2"/>
        <v>68.300800471196723</v>
      </c>
      <c r="I44" s="7">
        <f t="shared" si="3"/>
        <v>-0.33420047119672347</v>
      </c>
      <c r="J44" s="7">
        <f t="shared" si="4"/>
        <v>0.33420047119672347</v>
      </c>
      <c r="K44" s="7">
        <f t="shared" si="5"/>
        <v>0.111689954948112</v>
      </c>
      <c r="L44" s="113">
        <f t="shared" si="6"/>
        <v>4.917127989287731E-3</v>
      </c>
    </row>
    <row r="45" spans="4:12" x14ac:dyDescent="0.3">
      <c r="D45" s="177">
        <v>43528</v>
      </c>
      <c r="E45" s="171">
        <v>66.853099999999998</v>
      </c>
      <c r="F45" s="174">
        <f t="shared" si="0"/>
        <v>67.855260556058624</v>
      </c>
      <c r="G45" s="174">
        <f t="shared" si="1"/>
        <v>9.464670355947391E-2</v>
      </c>
      <c r="H45" s="171">
        <f t="shared" si="2"/>
        <v>67.949907259618101</v>
      </c>
      <c r="I45" s="7">
        <f t="shared" si="3"/>
        <v>-1.0968072596181031</v>
      </c>
      <c r="J45" s="7">
        <f t="shared" si="4"/>
        <v>1.0968072596181031</v>
      </c>
      <c r="K45" s="7">
        <f t="shared" si="5"/>
        <v>1.202986164750973</v>
      </c>
      <c r="L45" s="113">
        <f t="shared" si="6"/>
        <v>1.640622887522199E-2</v>
      </c>
    </row>
    <row r="46" spans="4:12" x14ac:dyDescent="0.3">
      <c r="D46" s="177">
        <v>43529</v>
      </c>
      <c r="E46" s="171">
        <v>66.588300000000004</v>
      </c>
      <c r="F46" s="174">
        <f t="shared" si="0"/>
        <v>66.875857362847583</v>
      </c>
      <c r="G46" s="174">
        <f t="shared" si="1"/>
        <v>-1.2758286117577622E-2</v>
      </c>
      <c r="H46" s="171">
        <f t="shared" si="2"/>
        <v>66.863099076730009</v>
      </c>
      <c r="I46" s="7">
        <f t="shared" si="3"/>
        <v>-0.27479907673000525</v>
      </c>
      <c r="J46" s="7">
        <f t="shared" si="4"/>
        <v>0.27479907673000525</v>
      </c>
      <c r="K46" s="7">
        <f t="shared" si="5"/>
        <v>7.5514532571663309E-2</v>
      </c>
      <c r="L46" s="113">
        <f t="shared" si="6"/>
        <v>4.1268372481352619E-3</v>
      </c>
    </row>
    <row r="47" spans="4:12" x14ac:dyDescent="0.3">
      <c r="D47" s="177">
        <v>43530</v>
      </c>
      <c r="E47" s="171">
        <v>66.502600000000001</v>
      </c>
      <c r="F47" s="174">
        <f t="shared" si="0"/>
        <v>66.560953371105953</v>
      </c>
      <c r="G47" s="174">
        <f t="shared" si="1"/>
        <v>-4.2972856679982893E-2</v>
      </c>
      <c r="H47" s="171">
        <f t="shared" si="2"/>
        <v>66.517980514425972</v>
      </c>
      <c r="I47" s="7">
        <f t="shared" si="3"/>
        <v>-1.5380514425970659E-2</v>
      </c>
      <c r="J47" s="7">
        <f t="shared" si="4"/>
        <v>1.5380514425970659E-2</v>
      </c>
      <c r="K47" s="7">
        <f t="shared" si="5"/>
        <v>2.3656022400749156E-4</v>
      </c>
      <c r="L47" s="113">
        <f t="shared" si="6"/>
        <v>2.3127688881292852E-4</v>
      </c>
    </row>
    <row r="48" spans="4:12" x14ac:dyDescent="0.3">
      <c r="D48" s="177">
        <v>43531</v>
      </c>
      <c r="E48" s="171">
        <v>66.588800000000006</v>
      </c>
      <c r="F48" s="174">
        <f t="shared" si="0"/>
        <v>66.485461714656026</v>
      </c>
      <c r="G48" s="174">
        <f t="shared" si="1"/>
        <v>-4.6224736656977294E-2</v>
      </c>
      <c r="H48" s="171">
        <f t="shared" si="2"/>
        <v>66.439236977999045</v>
      </c>
      <c r="I48" s="7">
        <f t="shared" si="3"/>
        <v>0.14956302200096161</v>
      </c>
      <c r="J48" s="7">
        <f t="shared" si="4"/>
        <v>0.14956302200096161</v>
      </c>
      <c r="K48" s="7">
        <f t="shared" si="5"/>
        <v>2.2369097550060127E-2</v>
      </c>
      <c r="L48" s="113">
        <f t="shared" si="6"/>
        <v>2.246068738300759E-3</v>
      </c>
    </row>
    <row r="49" spans="4:12" x14ac:dyDescent="0.3">
      <c r="D49" s="177">
        <v>43532</v>
      </c>
      <c r="E49" s="171">
        <v>65.969899999999996</v>
      </c>
      <c r="F49" s="174">
        <f t="shared" si="0"/>
        <v>66.428040210674425</v>
      </c>
      <c r="G49" s="174">
        <f t="shared" si="1"/>
        <v>-4.7344413389439677E-2</v>
      </c>
      <c r="H49" s="171">
        <f t="shared" si="2"/>
        <v>66.380695797284986</v>
      </c>
      <c r="I49" s="7">
        <f t="shared" si="3"/>
        <v>-0.41079579728499027</v>
      </c>
      <c r="J49" s="7">
        <f t="shared" si="4"/>
        <v>0.41079579728499027</v>
      </c>
      <c r="K49" s="7">
        <f t="shared" si="5"/>
        <v>0.16875318706701081</v>
      </c>
      <c r="L49" s="113">
        <f t="shared" si="6"/>
        <v>6.227018644639302E-3</v>
      </c>
    </row>
    <row r="50" spans="4:12" x14ac:dyDescent="0.3">
      <c r="D50" s="177">
        <v>43535</v>
      </c>
      <c r="E50" s="171">
        <v>66.6828</v>
      </c>
      <c r="F50" s="174">
        <f t="shared" si="0"/>
        <v>66.074604469288445</v>
      </c>
      <c r="G50" s="174">
        <f t="shared" si="1"/>
        <v>-7.7953546189093656E-2</v>
      </c>
      <c r="H50" s="171">
        <f t="shared" si="2"/>
        <v>65.996650923099352</v>
      </c>
      <c r="I50" s="7">
        <f t="shared" si="3"/>
        <v>0.68614907690064797</v>
      </c>
      <c r="J50" s="7">
        <f t="shared" si="4"/>
        <v>0.68614907690064797</v>
      </c>
      <c r="K50" s="7">
        <f t="shared" si="5"/>
        <v>0.47080055573161134</v>
      </c>
      <c r="L50" s="113">
        <f t="shared" si="6"/>
        <v>1.0289746034969257E-2</v>
      </c>
    </row>
    <row r="51" spans="4:12" x14ac:dyDescent="0.3">
      <c r="D51" s="177">
        <v>43536</v>
      </c>
      <c r="E51" s="171">
        <v>66.416399999999996</v>
      </c>
      <c r="F51" s="174">
        <f t="shared" si="0"/>
        <v>66.567157163048734</v>
      </c>
      <c r="G51" s="174">
        <f t="shared" si="1"/>
        <v>-2.0902922194155474E-2</v>
      </c>
      <c r="H51" s="171">
        <f t="shared" si="2"/>
        <v>66.54625424085458</v>
      </c>
      <c r="I51" s="7">
        <f t="shared" si="3"/>
        <v>-0.12985424085458419</v>
      </c>
      <c r="J51" s="7">
        <f t="shared" si="4"/>
        <v>0.12985424085458419</v>
      </c>
      <c r="K51" s="7">
        <f t="shared" si="5"/>
        <v>1.686212386792036E-2</v>
      </c>
      <c r="L51" s="113">
        <f t="shared" si="6"/>
        <v>1.9551532581498577E-3</v>
      </c>
    </row>
    <row r="52" spans="4:12" x14ac:dyDescent="0.3">
      <c r="D52" s="177">
        <v>43537</v>
      </c>
      <c r="E52" s="171">
        <v>66.628</v>
      </c>
      <c r="F52" s="174">
        <f t="shared" si="0"/>
        <v>66.441997662244688</v>
      </c>
      <c r="G52" s="174">
        <f t="shared" si="1"/>
        <v>-3.1328580055144467E-2</v>
      </c>
      <c r="H52" s="171">
        <f t="shared" si="2"/>
        <v>66.410669082189543</v>
      </c>
      <c r="I52" s="7">
        <f t="shared" si="3"/>
        <v>0.21733091781045744</v>
      </c>
      <c r="J52" s="7">
        <f t="shared" si="4"/>
        <v>0.21733091781045744</v>
      </c>
      <c r="K52" s="7">
        <f t="shared" si="5"/>
        <v>4.7232727836335808E-2</v>
      </c>
      <c r="L52" s="113">
        <f t="shared" si="6"/>
        <v>3.2618556434300511E-3</v>
      </c>
    </row>
    <row r="53" spans="4:12" x14ac:dyDescent="0.3">
      <c r="D53" s="177">
        <v>43538</v>
      </c>
      <c r="E53" s="171">
        <v>66.541799999999995</v>
      </c>
      <c r="F53" s="174">
        <f t="shared" si="0"/>
        <v>66.585697135955883</v>
      </c>
      <c r="G53" s="174">
        <f t="shared" si="1"/>
        <v>-1.382577467851057E-2</v>
      </c>
      <c r="H53" s="171">
        <f t="shared" si="2"/>
        <v>66.571871361277374</v>
      </c>
      <c r="I53" s="7">
        <f t="shared" si="3"/>
        <v>-3.0071361277379083E-2</v>
      </c>
      <c r="J53" s="7">
        <f t="shared" si="4"/>
        <v>3.0071361277379083E-2</v>
      </c>
      <c r="K53" s="7">
        <f t="shared" si="5"/>
        <v>9.0428676907465414E-4</v>
      </c>
      <c r="L53" s="113">
        <f t="shared" si="6"/>
        <v>4.5191685943841444E-4</v>
      </c>
    </row>
    <row r="54" spans="4:12" x14ac:dyDescent="0.3">
      <c r="D54" s="177">
        <v>43539</v>
      </c>
      <c r="E54" s="171">
        <v>66.416399999999996</v>
      </c>
      <c r="F54" s="174">
        <f t="shared" si="0"/>
        <v>66.5056593802572</v>
      </c>
      <c r="G54" s="174">
        <f t="shared" si="1"/>
        <v>-2.0446972780527824E-2</v>
      </c>
      <c r="H54" s="171">
        <f t="shared" si="2"/>
        <v>66.485212407476666</v>
      </c>
      <c r="I54" s="7">
        <f t="shared" si="3"/>
        <v>-6.8812407476670501E-2</v>
      </c>
      <c r="J54" s="7">
        <f t="shared" si="4"/>
        <v>6.8812407476670501E-2</v>
      </c>
      <c r="K54" s="7">
        <f t="shared" si="5"/>
        <v>4.7351474227353384E-3</v>
      </c>
      <c r="L54" s="113">
        <f t="shared" si="6"/>
        <v>1.0360755397261898E-3</v>
      </c>
    </row>
    <row r="55" spans="4:12" x14ac:dyDescent="0.3">
      <c r="D55" s="177">
        <v>43542</v>
      </c>
      <c r="E55" s="171">
        <v>67.419200000000004</v>
      </c>
      <c r="F55" s="174">
        <f t="shared" si="0"/>
        <v>66.600602421775577</v>
      </c>
      <c r="G55" s="174">
        <f t="shared" si="1"/>
        <v>-8.9079713506373462E-3</v>
      </c>
      <c r="H55" s="171">
        <f t="shared" si="2"/>
        <v>66.591694450424939</v>
      </c>
      <c r="I55" s="7">
        <f t="shared" si="3"/>
        <v>0.82750554957506495</v>
      </c>
      <c r="J55" s="7">
        <f t="shared" si="4"/>
        <v>0.82750554957506495</v>
      </c>
      <c r="K55" s="7">
        <f t="shared" si="5"/>
        <v>0.68476543457753025</v>
      </c>
      <c r="L55" s="113">
        <f t="shared" si="6"/>
        <v>1.227403394841625E-2</v>
      </c>
    </row>
    <row r="56" spans="4:12" x14ac:dyDescent="0.3">
      <c r="D56" s="177">
        <v>43543</v>
      </c>
      <c r="E56" s="171">
        <v>67.771699999999996</v>
      </c>
      <c r="F56" s="174">
        <f t="shared" si="0"/>
        <v>67.482573622919489</v>
      </c>
      <c r="G56" s="174">
        <f t="shared" si="1"/>
        <v>8.017994589881762E-2</v>
      </c>
      <c r="H56" s="171">
        <f t="shared" si="2"/>
        <v>67.562753568818309</v>
      </c>
      <c r="I56" s="7">
        <f t="shared" si="3"/>
        <v>0.20894643118168688</v>
      </c>
      <c r="J56" s="7">
        <f t="shared" si="4"/>
        <v>0.20894643118168688</v>
      </c>
      <c r="K56" s="7">
        <f t="shared" si="5"/>
        <v>4.3658611103563408E-2</v>
      </c>
      <c r="L56" s="113">
        <f t="shared" si="6"/>
        <v>3.0830926652524121E-3</v>
      </c>
    </row>
    <row r="57" spans="4:12" x14ac:dyDescent="0.3">
      <c r="D57" s="177">
        <v>43544</v>
      </c>
      <c r="E57" s="171">
        <v>66.5261</v>
      </c>
      <c r="F57" s="174">
        <f t="shared" si="0"/>
        <v>67.586723956719055</v>
      </c>
      <c r="G57" s="174">
        <f t="shared" si="1"/>
        <v>8.2576984688892505E-2</v>
      </c>
      <c r="H57" s="171">
        <f t="shared" si="2"/>
        <v>67.669300941407954</v>
      </c>
      <c r="I57" s="7">
        <f t="shared" si="3"/>
        <v>-1.1432009414079545</v>
      </c>
      <c r="J57" s="7">
        <f t="shared" si="4"/>
        <v>1.1432009414079545</v>
      </c>
      <c r="K57" s="7">
        <f t="shared" si="5"/>
        <v>1.3069083924360334</v>
      </c>
      <c r="L57" s="113">
        <f t="shared" si="6"/>
        <v>1.7184247106142619E-2</v>
      </c>
    </row>
    <row r="58" spans="4:12" x14ac:dyDescent="0.3">
      <c r="D58" s="177">
        <v>43545</v>
      </c>
      <c r="E58" s="171">
        <v>67.246799999999993</v>
      </c>
      <c r="F58" s="174">
        <f t="shared" si="0"/>
        <v>66.736301587751115</v>
      </c>
      <c r="G58" s="174">
        <f t="shared" si="1"/>
        <v>-1.0722950676790827E-2</v>
      </c>
      <c r="H58" s="171">
        <f t="shared" si="2"/>
        <v>66.725578637074321</v>
      </c>
      <c r="I58" s="7">
        <f t="shared" si="3"/>
        <v>0.52122136292567234</v>
      </c>
      <c r="J58" s="7">
        <f t="shared" si="4"/>
        <v>0.52122136292567234</v>
      </c>
      <c r="K58" s="7">
        <f t="shared" si="5"/>
        <v>0.27167170917009542</v>
      </c>
      <c r="L58" s="113">
        <f t="shared" si="6"/>
        <v>7.7508723526721326E-3</v>
      </c>
    </row>
    <row r="59" spans="4:12" x14ac:dyDescent="0.3">
      <c r="D59" s="177">
        <v>43546</v>
      </c>
      <c r="E59" s="171">
        <v>65.585999999999999</v>
      </c>
      <c r="F59" s="174">
        <f t="shared" si="0"/>
        <v>66.906061639458557</v>
      </c>
      <c r="G59" s="174">
        <f t="shared" si="1"/>
        <v>7.3253495616324577E-3</v>
      </c>
      <c r="H59" s="171">
        <f t="shared" si="2"/>
        <v>66.913386989020182</v>
      </c>
      <c r="I59" s="7">
        <f t="shared" si="3"/>
        <v>-1.3273869890201837</v>
      </c>
      <c r="J59" s="7">
        <f t="shared" si="4"/>
        <v>1.3273869890201837</v>
      </c>
      <c r="K59" s="7">
        <f t="shared" si="5"/>
        <v>1.7619562186200692</v>
      </c>
      <c r="L59" s="113">
        <f t="shared" si="6"/>
        <v>2.0238877031991336E-2</v>
      </c>
    </row>
    <row r="60" spans="4:12" x14ac:dyDescent="0.3">
      <c r="D60" s="177">
        <v>43549</v>
      </c>
      <c r="E60" s="171">
        <v>66.204899999999995</v>
      </c>
      <c r="F60" s="174">
        <f t="shared" si="0"/>
        <v>65.715640279649307</v>
      </c>
      <c r="G60" s="174">
        <f t="shared" si="1"/>
        <v>-0.11244932137545577</v>
      </c>
      <c r="H60" s="171">
        <f t="shared" si="2"/>
        <v>65.603190958273856</v>
      </c>
      <c r="I60" s="7">
        <f t="shared" si="3"/>
        <v>0.60170904172613859</v>
      </c>
      <c r="J60" s="7">
        <f t="shared" si="4"/>
        <v>0.60170904172613859</v>
      </c>
      <c r="K60" s="7">
        <f t="shared" si="5"/>
        <v>0.36205377089498797</v>
      </c>
      <c r="L60" s="113">
        <f t="shared" si="6"/>
        <v>9.0885877287955816E-3</v>
      </c>
    </row>
    <row r="61" spans="4:12" x14ac:dyDescent="0.3">
      <c r="D61" s="177">
        <v>43550</v>
      </c>
      <c r="E61" s="171">
        <v>66.596599999999995</v>
      </c>
      <c r="F61" s="174">
        <f t="shared" si="0"/>
        <v>66.193280542899643</v>
      </c>
      <c r="G61" s="174">
        <f t="shared" si="1"/>
        <v>-5.3440362912876571E-2</v>
      </c>
      <c r="H61" s="171">
        <f t="shared" si="2"/>
        <v>66.139840179986763</v>
      </c>
      <c r="I61" s="7">
        <f t="shared" si="3"/>
        <v>0.45675982001323234</v>
      </c>
      <c r="J61" s="7">
        <f t="shared" si="4"/>
        <v>0.45675982001323234</v>
      </c>
      <c r="K61" s="7">
        <f t="shared" si="5"/>
        <v>0.2086295331785204</v>
      </c>
      <c r="L61" s="113">
        <f t="shared" si="6"/>
        <v>6.858605694783703E-3</v>
      </c>
    </row>
    <row r="62" spans="4:12" x14ac:dyDescent="0.3">
      <c r="D62" s="177">
        <v>43551</v>
      </c>
      <c r="E62" s="171">
        <v>66.839500000000001</v>
      </c>
      <c r="F62" s="174">
        <f t="shared" si="0"/>
        <v>66.602427709669698</v>
      </c>
      <c r="G62" s="174">
        <f t="shared" si="1"/>
        <v>-7.1816099445834516E-3</v>
      </c>
      <c r="H62" s="171">
        <f t="shared" si="2"/>
        <v>66.595246099725117</v>
      </c>
      <c r="I62" s="7">
        <f t="shared" si="3"/>
        <v>0.24425390027488447</v>
      </c>
      <c r="J62" s="7">
        <f t="shared" si="4"/>
        <v>0.24425390027488447</v>
      </c>
      <c r="K62" s="7">
        <f t="shared" si="5"/>
        <v>5.9659967799493209E-2</v>
      </c>
      <c r="L62" s="113">
        <f t="shared" si="6"/>
        <v>3.6543346415650099E-3</v>
      </c>
    </row>
    <row r="63" spans="4:12" x14ac:dyDescent="0.3">
      <c r="D63" s="177">
        <v>43552</v>
      </c>
      <c r="E63" s="171">
        <v>68.280900000000003</v>
      </c>
      <c r="F63" s="174">
        <f t="shared" si="0"/>
        <v>67.122034712044339</v>
      </c>
      <c r="G63" s="174">
        <f t="shared" si="1"/>
        <v>4.5497251287339051E-2</v>
      </c>
      <c r="H63" s="171">
        <f t="shared" si="2"/>
        <v>67.167531963331683</v>
      </c>
      <c r="I63" s="7">
        <f t="shared" si="3"/>
        <v>1.1133680366683194</v>
      </c>
      <c r="J63" s="7">
        <f t="shared" si="4"/>
        <v>1.1133680366683194</v>
      </c>
      <c r="K63" s="7">
        <f t="shared" si="5"/>
        <v>1.2395883850746683</v>
      </c>
      <c r="L63" s="113">
        <f t="shared" si="6"/>
        <v>1.6305702424372254E-2</v>
      </c>
    </row>
    <row r="64" spans="4:12" x14ac:dyDescent="0.3">
      <c r="D64" s="177">
        <v>43553</v>
      </c>
      <c r="E64" s="171">
        <v>68.085099999999997</v>
      </c>
      <c r="F64" s="174">
        <f t="shared" si="0"/>
        <v>68.278137801029885</v>
      </c>
      <c r="G64" s="174">
        <f t="shared" si="1"/>
        <v>0.15655783505715976</v>
      </c>
      <c r="H64" s="171">
        <f>F64+G64</f>
        <v>68.434695636087042</v>
      </c>
      <c r="I64" s="7">
        <f t="shared" si="3"/>
        <v>-0.34959563608704514</v>
      </c>
      <c r="J64" s="7">
        <f t="shared" si="4"/>
        <v>0.34959563608704514</v>
      </c>
      <c r="K64" s="7">
        <f t="shared" si="5"/>
        <v>0.1222171087711057</v>
      </c>
      <c r="L64" s="113">
        <f t="shared" si="6"/>
        <v>5.1346863864053247E-3</v>
      </c>
    </row>
    <row r="65" spans="4:12" x14ac:dyDescent="0.3">
      <c r="D65" s="177">
        <v>43556</v>
      </c>
      <c r="E65" s="171">
        <v>68.414100000000005</v>
      </c>
      <c r="F65" s="174">
        <f t="shared" si="0"/>
        <v>68.276146268045736</v>
      </c>
      <c r="G65" s="174">
        <f t="shared" si="1"/>
        <v>0.14070289825302881</v>
      </c>
      <c r="H65" s="171">
        <f t="shared" ref="H65:H128" si="7">F65+G65</f>
        <v>68.416849166298761</v>
      </c>
      <c r="I65" s="7">
        <f t="shared" si="3"/>
        <v>-2.7491662987557675E-3</v>
      </c>
      <c r="J65" s="7">
        <f t="shared" si="4"/>
        <v>2.7491662987557675E-3</v>
      </c>
      <c r="K65" s="7">
        <f t="shared" si="5"/>
        <v>7.5579153382144853E-6</v>
      </c>
      <c r="L65" s="113">
        <f t="shared" si="6"/>
        <v>4.0184206161533476E-5</v>
      </c>
    </row>
    <row r="66" spans="4:12" x14ac:dyDescent="0.3">
      <c r="D66" s="177">
        <v>43557</v>
      </c>
      <c r="E66" s="171">
        <v>67.991100000000003</v>
      </c>
      <c r="F66" s="174">
        <f t="shared" si="0"/>
        <v>68.442062318602424</v>
      </c>
      <c r="G66" s="174">
        <f t="shared" si="1"/>
        <v>0.14322421348339481</v>
      </c>
      <c r="H66" s="171">
        <f t="shared" si="7"/>
        <v>68.585286532085817</v>
      </c>
      <c r="I66" s="7">
        <f t="shared" si="3"/>
        <v>-0.59418653208581418</v>
      </c>
      <c r="J66" s="7">
        <f t="shared" si="4"/>
        <v>0.59418653208581418</v>
      </c>
      <c r="K66" s="7">
        <f t="shared" si="5"/>
        <v>0.3530576349121663</v>
      </c>
      <c r="L66" s="113">
        <f t="shared" si="6"/>
        <v>8.7391810411335327E-3</v>
      </c>
    </row>
    <row r="67" spans="4:12" x14ac:dyDescent="0.3">
      <c r="D67" s="177">
        <v>43558</v>
      </c>
      <c r="E67" s="171">
        <v>68.508099999999999</v>
      </c>
      <c r="F67" s="174">
        <f t="shared" si="0"/>
        <v>68.209079370786725</v>
      </c>
      <c r="G67" s="174">
        <f t="shared" si="1"/>
        <v>0.1056034973534854</v>
      </c>
      <c r="H67" s="171">
        <f t="shared" si="7"/>
        <v>68.31468286814021</v>
      </c>
      <c r="I67" s="7">
        <f t="shared" si="3"/>
        <v>0.19341713185978904</v>
      </c>
      <c r="J67" s="7">
        <f t="shared" si="4"/>
        <v>0.19341713185978904</v>
      </c>
      <c r="K67" s="7">
        <f t="shared" si="5"/>
        <v>3.7410186896867016E-2</v>
      </c>
      <c r="L67" s="113">
        <f t="shared" si="6"/>
        <v>2.8232739173877108E-3</v>
      </c>
    </row>
    <row r="68" spans="4:12" x14ac:dyDescent="0.3">
      <c r="D68" s="177">
        <v>43559</v>
      </c>
      <c r="E68" s="171">
        <v>70.153199999999998</v>
      </c>
      <c r="F68" s="174">
        <f t="shared" si="0"/>
        <v>68.921602797882798</v>
      </c>
      <c r="G68" s="174">
        <f t="shared" si="1"/>
        <v>0.16629549032774418</v>
      </c>
      <c r="H68" s="171">
        <f t="shared" si="7"/>
        <v>69.087898288210539</v>
      </c>
      <c r="I68" s="7">
        <f t="shared" ref="I68:I131" si="8">E68-H68</f>
        <v>1.0653017117894592</v>
      </c>
      <c r="J68" s="7">
        <f t="shared" ref="J68:J131" si="9">ABS(I68)</f>
        <v>1.0653017117894592</v>
      </c>
      <c r="K68" s="7">
        <f t="shared" ref="K68:K131" si="10">I68^2</f>
        <v>1.1348677371415521</v>
      </c>
      <c r="L68" s="113">
        <f t="shared" ref="L68:L131" si="11">J68/E68</f>
        <v>1.5185361634101641E-2</v>
      </c>
    </row>
    <row r="69" spans="4:12" x14ac:dyDescent="0.3">
      <c r="D69" s="177">
        <v>43560</v>
      </c>
      <c r="E69" s="171">
        <v>69.855500000000006</v>
      </c>
      <c r="F69" s="174">
        <f t="shared" ref="F69:F132" si="12">alpha*(E69)+(1-alpha)*(E68+G68)</f>
        <v>70.226696392262198</v>
      </c>
      <c r="G69" s="174">
        <f t="shared" ref="G69:G132" si="13">beta*(F69-F68)+(1-beta)*G68</f>
        <v>0.2801753007329098</v>
      </c>
      <c r="H69" s="171">
        <f t="shared" si="7"/>
        <v>70.506871692995105</v>
      </c>
      <c r="I69" s="7">
        <f t="shared" si="8"/>
        <v>-0.65137169299509878</v>
      </c>
      <c r="J69" s="7">
        <f t="shared" si="9"/>
        <v>0.65137169299509878</v>
      </c>
      <c r="K69" s="7">
        <f t="shared" si="10"/>
        <v>0.42428508243530122</v>
      </c>
      <c r="L69" s="113">
        <f t="shared" si="11"/>
        <v>9.324558452735986E-3</v>
      </c>
    </row>
    <row r="70" spans="4:12" x14ac:dyDescent="0.3">
      <c r="D70" s="177">
        <v>43563</v>
      </c>
      <c r="E70" s="171">
        <v>70.372600000000006</v>
      </c>
      <c r="F70" s="174">
        <f t="shared" si="12"/>
        <v>70.183060240586343</v>
      </c>
      <c r="G70" s="174">
        <f t="shared" si="13"/>
        <v>0.24779415549203329</v>
      </c>
      <c r="H70" s="171">
        <f t="shared" si="7"/>
        <v>70.430854396078374</v>
      </c>
      <c r="I70" s="7">
        <f t="shared" si="8"/>
        <v>-5.8254396078368131E-2</v>
      </c>
      <c r="J70" s="7">
        <f t="shared" si="9"/>
        <v>5.8254396078368131E-2</v>
      </c>
      <c r="K70" s="7">
        <f t="shared" si="10"/>
        <v>3.3935746624553925E-3</v>
      </c>
      <c r="L70" s="113">
        <f t="shared" si="11"/>
        <v>8.2779940031160032E-4</v>
      </c>
    </row>
    <row r="71" spans="4:12" x14ac:dyDescent="0.3">
      <c r="D71" s="177">
        <v>43564</v>
      </c>
      <c r="E71" s="171">
        <v>69.479500000000002</v>
      </c>
      <c r="F71" s="174">
        <f t="shared" si="12"/>
        <v>70.392215324393632</v>
      </c>
      <c r="G71" s="174">
        <f t="shared" si="13"/>
        <v>0.24393024832355889</v>
      </c>
      <c r="H71" s="171">
        <f t="shared" si="7"/>
        <v>70.636145572717197</v>
      </c>
      <c r="I71" s="7">
        <f t="shared" si="8"/>
        <v>-1.1566455727171956</v>
      </c>
      <c r="J71" s="7">
        <f t="shared" si="9"/>
        <v>1.1566455727171956</v>
      </c>
      <c r="K71" s="7">
        <f t="shared" si="10"/>
        <v>1.3378289808862893</v>
      </c>
      <c r="L71" s="113">
        <f t="shared" si="11"/>
        <v>1.6647292693775798E-2</v>
      </c>
    </row>
    <row r="72" spans="4:12" x14ac:dyDescent="0.3">
      <c r="D72" s="177">
        <v>43565</v>
      </c>
      <c r="E72" s="171">
        <v>69.996600000000001</v>
      </c>
      <c r="F72" s="174">
        <f t="shared" si="12"/>
        <v>69.778064198658853</v>
      </c>
      <c r="G72" s="174">
        <f t="shared" si="13"/>
        <v>0.15812211091772513</v>
      </c>
      <c r="H72" s="171">
        <f t="shared" si="7"/>
        <v>69.936186309576584</v>
      </c>
      <c r="I72" s="7">
        <f t="shared" si="8"/>
        <v>6.041369042341671E-2</v>
      </c>
      <c r="J72" s="7">
        <f t="shared" si="9"/>
        <v>6.041369042341671E-2</v>
      </c>
      <c r="K72" s="7">
        <f t="shared" si="10"/>
        <v>3.6498139905764321E-3</v>
      </c>
      <c r="L72" s="113">
        <f t="shared" si="11"/>
        <v>8.6309464207428232E-4</v>
      </c>
    </row>
    <row r="73" spans="4:12" x14ac:dyDescent="0.3">
      <c r="D73" s="177">
        <v>43566</v>
      </c>
      <c r="E73" s="171">
        <v>69.957400000000007</v>
      </c>
      <c r="F73" s="174">
        <f t="shared" si="12"/>
        <v>70.115257688734189</v>
      </c>
      <c r="G73" s="174">
        <f t="shared" si="13"/>
        <v>0.17602924883348622</v>
      </c>
      <c r="H73" s="171">
        <f t="shared" si="7"/>
        <v>70.291286937567676</v>
      </c>
      <c r="I73" s="7">
        <f t="shared" si="8"/>
        <v>-0.33388693756766941</v>
      </c>
      <c r="J73" s="7">
        <f t="shared" si="9"/>
        <v>0.33388693756766941</v>
      </c>
      <c r="K73" s="7">
        <f t="shared" si="10"/>
        <v>0.11148048707831677</v>
      </c>
      <c r="L73" s="113">
        <f t="shared" si="11"/>
        <v>4.7727179335948647E-3</v>
      </c>
    </row>
    <row r="74" spans="4:12" x14ac:dyDescent="0.3">
      <c r="D74" s="177">
        <v>43567</v>
      </c>
      <c r="E74" s="171">
        <v>71.061999999999998</v>
      </c>
      <c r="F74" s="174">
        <f t="shared" si="12"/>
        <v>70.319143399066803</v>
      </c>
      <c r="G74" s="174">
        <f t="shared" si="13"/>
        <v>0.17881489498339898</v>
      </c>
      <c r="H74" s="171">
        <f t="shared" si="7"/>
        <v>70.497958294050207</v>
      </c>
      <c r="I74" s="7">
        <f t="shared" si="8"/>
        <v>0.56404170594979064</v>
      </c>
      <c r="J74" s="7">
        <f t="shared" si="9"/>
        <v>0.56404170594979064</v>
      </c>
      <c r="K74" s="7">
        <f t="shared" si="10"/>
        <v>0.31814304605075011</v>
      </c>
      <c r="L74" s="113">
        <f t="shared" si="11"/>
        <v>7.9373182003010141E-3</v>
      </c>
    </row>
    <row r="75" spans="4:12" x14ac:dyDescent="0.3">
      <c r="D75" s="177">
        <v>43570</v>
      </c>
      <c r="E75" s="171">
        <v>71.445800000000006</v>
      </c>
      <c r="F75" s="174">
        <f t="shared" si="12"/>
        <v>71.281811915986736</v>
      </c>
      <c r="G75" s="174">
        <f t="shared" si="13"/>
        <v>0.25720025717705242</v>
      </c>
      <c r="H75" s="171">
        <f t="shared" si="7"/>
        <v>71.539012173163783</v>
      </c>
      <c r="I75" s="7">
        <f t="shared" si="8"/>
        <v>-9.3212173163777834E-2</v>
      </c>
      <c r="J75" s="7">
        <f t="shared" si="9"/>
        <v>9.3212173163777834E-2</v>
      </c>
      <c r="K75" s="7">
        <f t="shared" si="10"/>
        <v>8.6885092259141039E-3</v>
      </c>
      <c r="L75" s="113">
        <f t="shared" si="11"/>
        <v>1.3046557413280812E-3</v>
      </c>
    </row>
    <row r="76" spans="4:12" x14ac:dyDescent="0.3">
      <c r="D76" s="177">
        <v>43571</v>
      </c>
      <c r="E76" s="171">
        <v>73.1066</v>
      </c>
      <c r="F76" s="174">
        <f t="shared" si="12"/>
        <v>71.983720205741648</v>
      </c>
      <c r="G76" s="174">
        <f t="shared" si="13"/>
        <v>0.30167106043483827</v>
      </c>
      <c r="H76" s="171">
        <f t="shared" si="7"/>
        <v>72.285391266176489</v>
      </c>
      <c r="I76" s="7">
        <f t="shared" si="8"/>
        <v>0.82120873382351078</v>
      </c>
      <c r="J76" s="7">
        <f t="shared" si="9"/>
        <v>0.82120873382351078</v>
      </c>
      <c r="K76" s="7">
        <f t="shared" si="10"/>
        <v>0.67438378450801384</v>
      </c>
      <c r="L76" s="113">
        <f t="shared" si="11"/>
        <v>1.1233031406514745E-2</v>
      </c>
    </row>
    <row r="77" spans="4:12" x14ac:dyDescent="0.3">
      <c r="D77" s="177">
        <v>43572</v>
      </c>
      <c r="E77" s="171">
        <v>74.814499999999995</v>
      </c>
      <c r="F77" s="174">
        <f t="shared" si="12"/>
        <v>73.689516848347878</v>
      </c>
      <c r="G77" s="174">
        <f t="shared" si="13"/>
        <v>0.44208361865197754</v>
      </c>
      <c r="H77" s="171">
        <f t="shared" si="7"/>
        <v>74.131600466999856</v>
      </c>
      <c r="I77" s="7">
        <f t="shared" si="8"/>
        <v>0.68289953300013906</v>
      </c>
      <c r="J77" s="7">
        <f t="shared" si="9"/>
        <v>0.68289953300013906</v>
      </c>
      <c r="K77" s="7">
        <f t="shared" si="10"/>
        <v>0.46635177217180801</v>
      </c>
      <c r="L77" s="113">
        <f t="shared" si="11"/>
        <v>9.1279034545460984E-3</v>
      </c>
    </row>
    <row r="78" spans="4:12" x14ac:dyDescent="0.3">
      <c r="D78" s="177">
        <v>43573</v>
      </c>
      <c r="E78" s="171">
        <v>74.8536</v>
      </c>
      <c r="F78" s="174">
        <f t="shared" si="12"/>
        <v>75.175986894921579</v>
      </c>
      <c r="G78" s="174">
        <f t="shared" si="13"/>
        <v>0.54652226144414984</v>
      </c>
      <c r="H78" s="171">
        <f t="shared" si="7"/>
        <v>75.722509156365732</v>
      </c>
      <c r="I78" s="7">
        <f t="shared" si="8"/>
        <v>-0.86890915636573141</v>
      </c>
      <c r="J78" s="7">
        <f t="shared" si="9"/>
        <v>0.86890915636573141</v>
      </c>
      <c r="K78" s="7">
        <f t="shared" si="10"/>
        <v>0.75500312201620712</v>
      </c>
      <c r="L78" s="113">
        <f t="shared" si="11"/>
        <v>1.1608114457631049E-2</v>
      </c>
    </row>
    <row r="79" spans="4:12" x14ac:dyDescent="0.3">
      <c r="D79" s="177">
        <v>43577</v>
      </c>
      <c r="E79" s="171">
        <v>74.305300000000003</v>
      </c>
      <c r="F79" s="174">
        <f t="shared" si="12"/>
        <v>75.181157809155337</v>
      </c>
      <c r="G79" s="174">
        <f t="shared" si="13"/>
        <v>0.49238712672311075</v>
      </c>
      <c r="H79" s="171">
        <f t="shared" si="7"/>
        <v>75.673544935878454</v>
      </c>
      <c r="I79" s="7">
        <f t="shared" si="8"/>
        <v>-1.368244935878451</v>
      </c>
      <c r="J79" s="7">
        <f t="shared" si="9"/>
        <v>1.368244935878451</v>
      </c>
      <c r="K79" s="7">
        <f t="shared" si="10"/>
        <v>1.8720942045570264</v>
      </c>
      <c r="L79" s="113">
        <f t="shared" si="11"/>
        <v>1.8413826952834469E-2</v>
      </c>
    </row>
    <row r="80" spans="4:12" x14ac:dyDescent="0.3">
      <c r="D80" s="177">
        <v>43578</v>
      </c>
      <c r="E80" s="171">
        <v>74.101600000000005</v>
      </c>
      <c r="F80" s="174">
        <f t="shared" si="12"/>
        <v>74.658469701378493</v>
      </c>
      <c r="G80" s="174">
        <f t="shared" si="13"/>
        <v>0.39087960327311527</v>
      </c>
      <c r="H80" s="171">
        <f t="shared" si="7"/>
        <v>75.049349304651614</v>
      </c>
      <c r="I80" s="7">
        <f t="shared" si="8"/>
        <v>-0.94774930465160878</v>
      </c>
      <c r="J80" s="7">
        <f t="shared" si="9"/>
        <v>0.94774930465160878</v>
      </c>
      <c r="K80" s="7">
        <f t="shared" si="10"/>
        <v>0.89822874446760792</v>
      </c>
      <c r="L80" s="113">
        <f t="shared" si="11"/>
        <v>1.2789862899743173E-2</v>
      </c>
    </row>
    <row r="81" spans="4:12" x14ac:dyDescent="0.3">
      <c r="D81" s="177">
        <v>43579</v>
      </c>
      <c r="E81" s="171">
        <v>74.211299999999994</v>
      </c>
      <c r="F81" s="174">
        <f t="shared" si="12"/>
        <v>74.436243682618496</v>
      </c>
      <c r="G81" s="174">
        <f t="shared" si="13"/>
        <v>0.329569041069804</v>
      </c>
      <c r="H81" s="171">
        <f t="shared" si="7"/>
        <v>74.765812723688299</v>
      </c>
      <c r="I81" s="7">
        <f t="shared" si="8"/>
        <v>-0.55451272368830473</v>
      </c>
      <c r="J81" s="7">
        <f t="shared" si="9"/>
        <v>0.55451272368830473</v>
      </c>
      <c r="K81" s="7">
        <f t="shared" si="10"/>
        <v>0.30748436073222218</v>
      </c>
      <c r="L81" s="113">
        <f t="shared" si="11"/>
        <v>7.4720793691567828E-3</v>
      </c>
    </row>
    <row r="82" spans="4:12" x14ac:dyDescent="0.3">
      <c r="D82" s="177">
        <v>43580</v>
      </c>
      <c r="E82" s="171">
        <v>73.647199999999998</v>
      </c>
      <c r="F82" s="174">
        <f t="shared" si="12"/>
        <v>74.362135232855834</v>
      </c>
      <c r="G82" s="174">
        <f t="shared" si="13"/>
        <v>0.28920129198655747</v>
      </c>
      <c r="H82" s="171">
        <f t="shared" si="7"/>
        <v>74.651336524842392</v>
      </c>
      <c r="I82" s="7">
        <f t="shared" si="8"/>
        <v>-1.0041365248423944</v>
      </c>
      <c r="J82" s="7">
        <f t="shared" si="9"/>
        <v>1.0041365248423944</v>
      </c>
      <c r="K82" s="7">
        <f t="shared" si="10"/>
        <v>1.0082901605225605</v>
      </c>
      <c r="L82" s="113">
        <f t="shared" si="11"/>
        <v>1.3634415494986835E-2</v>
      </c>
    </row>
    <row r="83" spans="4:12" x14ac:dyDescent="0.3">
      <c r="D83" s="177">
        <v>43581</v>
      </c>
      <c r="E83" s="171">
        <v>74.046700000000001</v>
      </c>
      <c r="F83" s="174">
        <f t="shared" si="12"/>
        <v>73.958461033589245</v>
      </c>
      <c r="G83" s="174">
        <f t="shared" si="13"/>
        <v>0.21991374286124279</v>
      </c>
      <c r="H83" s="171">
        <f t="shared" si="7"/>
        <v>74.178374776450482</v>
      </c>
      <c r="I83" s="7">
        <f t="shared" si="8"/>
        <v>-0.13167477645048109</v>
      </c>
      <c r="J83" s="7">
        <f t="shared" si="9"/>
        <v>0.13167477645048109</v>
      </c>
      <c r="K83" s="7">
        <f t="shared" si="10"/>
        <v>1.7338246753284169E-2</v>
      </c>
      <c r="L83" s="113">
        <f t="shared" si="11"/>
        <v>1.7782666405184984E-3</v>
      </c>
    </row>
    <row r="84" spans="4:12" x14ac:dyDescent="0.3">
      <c r="D84" s="177">
        <v>43584</v>
      </c>
      <c r="E84" s="171">
        <v>74.023200000000003</v>
      </c>
      <c r="F84" s="174">
        <f t="shared" si="12"/>
        <v>74.217930994288992</v>
      </c>
      <c r="G84" s="174">
        <f t="shared" si="13"/>
        <v>0.22386936464509319</v>
      </c>
      <c r="H84" s="171">
        <f t="shared" si="7"/>
        <v>74.441800358934088</v>
      </c>
      <c r="I84" s="7">
        <f t="shared" si="8"/>
        <v>-0.41860035893408565</v>
      </c>
      <c r="J84" s="7">
        <f t="shared" si="9"/>
        <v>0.41860035893408565</v>
      </c>
      <c r="K84" s="7">
        <f t="shared" si="10"/>
        <v>0.17522626049974535</v>
      </c>
      <c r="L84" s="113">
        <f t="shared" si="11"/>
        <v>5.6549886918437139E-3</v>
      </c>
    </row>
    <row r="85" spans="4:12" x14ac:dyDescent="0.3">
      <c r="D85" s="177">
        <v>43585</v>
      </c>
      <c r="E85" s="171">
        <v>73.960599999999999</v>
      </c>
      <c r="F85" s="174">
        <f t="shared" si="12"/>
        <v>74.189775491716077</v>
      </c>
      <c r="G85" s="174">
        <f t="shared" si="13"/>
        <v>0.19866687792329241</v>
      </c>
      <c r="H85" s="171">
        <f t="shared" si="7"/>
        <v>74.388442369639364</v>
      </c>
      <c r="I85" s="7">
        <f t="shared" si="8"/>
        <v>-0.42784236963936451</v>
      </c>
      <c r="J85" s="7">
        <f t="shared" si="9"/>
        <v>0.42784236963936451</v>
      </c>
      <c r="K85" s="7">
        <f t="shared" si="10"/>
        <v>0.18304909325862662</v>
      </c>
      <c r="L85" s="113">
        <f t="shared" si="11"/>
        <v>5.7847336235693665E-3</v>
      </c>
    </row>
    <row r="86" spans="4:12" x14ac:dyDescent="0.3">
      <c r="D86" s="177">
        <v>43586</v>
      </c>
      <c r="E86" s="171">
        <v>72.863799999999998</v>
      </c>
      <c r="F86" s="174">
        <f t="shared" si="12"/>
        <v>73.900173502338632</v>
      </c>
      <c r="G86" s="174">
        <f t="shared" si="13"/>
        <v>0.14983999119321867</v>
      </c>
      <c r="H86" s="171">
        <f t="shared" si="7"/>
        <v>74.05001349353185</v>
      </c>
      <c r="I86" s="7">
        <f t="shared" si="8"/>
        <v>-1.1862134935318522</v>
      </c>
      <c r="J86" s="7">
        <f t="shared" si="9"/>
        <v>1.1862134935318522</v>
      </c>
      <c r="K86" s="7">
        <f t="shared" si="10"/>
        <v>1.4071024522370417</v>
      </c>
      <c r="L86" s="113">
        <f t="shared" si="11"/>
        <v>1.627987414232928E-2</v>
      </c>
    </row>
    <row r="87" spans="4:12" x14ac:dyDescent="0.3">
      <c r="D87" s="177">
        <v>43587</v>
      </c>
      <c r="E87" s="171">
        <v>73.553200000000004</v>
      </c>
      <c r="F87" s="174">
        <f t="shared" si="12"/>
        <v>73.121551992954579</v>
      </c>
      <c r="G87" s="174">
        <f t="shared" si="13"/>
        <v>5.6993841135491552E-2</v>
      </c>
      <c r="H87" s="171">
        <f t="shared" si="7"/>
        <v>73.178545834090073</v>
      </c>
      <c r="I87" s="7">
        <f t="shared" si="8"/>
        <v>0.37465416590993073</v>
      </c>
      <c r="J87" s="7">
        <f t="shared" si="9"/>
        <v>0.37465416590993073</v>
      </c>
      <c r="K87" s="7">
        <f t="shared" si="10"/>
        <v>0.14036574403366589</v>
      </c>
      <c r="L87" s="113">
        <f t="shared" si="11"/>
        <v>5.0936487591285041E-3</v>
      </c>
    </row>
    <row r="88" spans="4:12" x14ac:dyDescent="0.3">
      <c r="D88" s="177">
        <v>43588</v>
      </c>
      <c r="E88" s="171">
        <v>74.712599999999995</v>
      </c>
      <c r="F88" s="174">
        <f t="shared" si="12"/>
        <v>73.830675072908406</v>
      </c>
      <c r="G88" s="174">
        <f t="shared" si="13"/>
        <v>0.12220676501732505</v>
      </c>
      <c r="H88" s="171">
        <f t="shared" si="7"/>
        <v>73.95288183792573</v>
      </c>
      <c r="I88" s="7">
        <f t="shared" si="8"/>
        <v>0.75971816207426457</v>
      </c>
      <c r="J88" s="7">
        <f t="shared" si="9"/>
        <v>0.75971816207426457</v>
      </c>
      <c r="K88" s="7">
        <f t="shared" si="10"/>
        <v>0.57717168578549849</v>
      </c>
      <c r="L88" s="113">
        <f t="shared" si="11"/>
        <v>1.0168541344756636E-2</v>
      </c>
    </row>
    <row r="89" spans="4:12" x14ac:dyDescent="0.3">
      <c r="D89" s="177">
        <v>43591</v>
      </c>
      <c r="E89" s="171">
        <v>73.529700000000005</v>
      </c>
      <c r="F89" s="174">
        <f t="shared" si="12"/>
        <v>74.573785412013862</v>
      </c>
      <c r="G89" s="174">
        <f t="shared" si="13"/>
        <v>0.18429712242613819</v>
      </c>
      <c r="H89" s="171">
        <f t="shared" si="7"/>
        <v>74.758082534440007</v>
      </c>
      <c r="I89" s="7">
        <f t="shared" si="8"/>
        <v>-1.2283825344400015</v>
      </c>
      <c r="J89" s="7">
        <f t="shared" si="9"/>
        <v>1.2283825344400015</v>
      </c>
      <c r="K89" s="7">
        <f t="shared" si="10"/>
        <v>1.5089236509172415</v>
      </c>
      <c r="L89" s="113">
        <f t="shared" si="11"/>
        <v>1.6705936981111051E-2</v>
      </c>
    </row>
    <row r="90" spans="4:12" x14ac:dyDescent="0.3">
      <c r="D90" s="177">
        <v>43592</v>
      </c>
      <c r="E90" s="171">
        <v>73.357299999999995</v>
      </c>
      <c r="F90" s="174">
        <f t="shared" si="12"/>
        <v>73.642657697940919</v>
      </c>
      <c r="G90" s="174">
        <f t="shared" si="13"/>
        <v>7.2754638776230077E-2</v>
      </c>
      <c r="H90" s="171">
        <f t="shared" si="7"/>
        <v>73.715412336717151</v>
      </c>
      <c r="I90" s="7">
        <f t="shared" si="8"/>
        <v>-0.3581123367171557</v>
      </c>
      <c r="J90" s="7">
        <f t="shared" si="9"/>
        <v>0.3581123367171557</v>
      </c>
      <c r="K90" s="7">
        <f t="shared" si="10"/>
        <v>0.12824444570902149</v>
      </c>
      <c r="L90" s="113">
        <f t="shared" si="11"/>
        <v>4.8817545999805846E-3</v>
      </c>
    </row>
    <row r="91" spans="4:12" x14ac:dyDescent="0.3">
      <c r="D91" s="177">
        <v>43593</v>
      </c>
      <c r="E91" s="171">
        <v>73.42</v>
      </c>
      <c r="F91" s="174">
        <f t="shared" si="12"/>
        <v>73.42804371102099</v>
      </c>
      <c r="G91" s="174">
        <f t="shared" si="13"/>
        <v>4.4017776206614179E-2</v>
      </c>
      <c r="H91" s="171">
        <f t="shared" si="7"/>
        <v>73.472061487227606</v>
      </c>
      <c r="I91" s="7">
        <f t="shared" si="8"/>
        <v>-5.2061487227604175E-2</v>
      </c>
      <c r="J91" s="7">
        <f t="shared" si="9"/>
        <v>5.2061487227604175E-2</v>
      </c>
      <c r="K91" s="7">
        <f t="shared" si="10"/>
        <v>2.7103984523499927E-3</v>
      </c>
      <c r="L91" s="113">
        <f t="shared" si="11"/>
        <v>7.090913542305118E-4</v>
      </c>
    </row>
    <row r="92" spans="4:12" x14ac:dyDescent="0.3">
      <c r="D92" s="177">
        <v>43594</v>
      </c>
      <c r="E92" s="171">
        <v>73.670699999999997</v>
      </c>
      <c r="F92" s="174">
        <f t="shared" si="12"/>
        <v>73.505354220965302</v>
      </c>
      <c r="G92" s="174">
        <f t="shared" si="13"/>
        <v>4.734704958038391E-2</v>
      </c>
      <c r="H92" s="171">
        <f t="shared" si="7"/>
        <v>73.552701270545683</v>
      </c>
      <c r="I92" s="7">
        <f t="shared" si="8"/>
        <v>0.11799872945431389</v>
      </c>
      <c r="J92" s="7">
        <f t="shared" si="9"/>
        <v>0.11799872945431389</v>
      </c>
      <c r="K92" s="7">
        <f t="shared" si="10"/>
        <v>1.3923700152832364E-2</v>
      </c>
      <c r="L92" s="113">
        <f t="shared" si="11"/>
        <v>1.6017050123633126E-3</v>
      </c>
    </row>
    <row r="93" spans="4:12" x14ac:dyDescent="0.3">
      <c r="D93" s="177">
        <v>43595</v>
      </c>
      <c r="E93" s="171">
        <v>72.785499999999999</v>
      </c>
      <c r="F93" s="174">
        <f t="shared" si="12"/>
        <v>73.531537639664307</v>
      </c>
      <c r="G93" s="174">
        <f t="shared" si="13"/>
        <v>4.5230686492246097E-2</v>
      </c>
      <c r="H93" s="171">
        <f t="shared" si="7"/>
        <v>73.576768326156554</v>
      </c>
      <c r="I93" s="7">
        <f t="shared" si="8"/>
        <v>-0.79126832615655474</v>
      </c>
      <c r="J93" s="7">
        <f t="shared" si="9"/>
        <v>0.79126832615655474</v>
      </c>
      <c r="K93" s="7">
        <f t="shared" si="10"/>
        <v>0.62610556397859585</v>
      </c>
      <c r="L93" s="113">
        <f t="shared" si="11"/>
        <v>1.087123570156906E-2</v>
      </c>
    </row>
    <row r="94" spans="4:12" x14ac:dyDescent="0.3">
      <c r="D94" s="177">
        <v>43598</v>
      </c>
      <c r="E94" s="171">
        <v>70.599800000000002</v>
      </c>
      <c r="F94" s="174">
        <f t="shared" si="12"/>
        <v>72.384544549193805</v>
      </c>
      <c r="G94" s="174">
        <f t="shared" si="13"/>
        <v>-7.3991691204028751E-2</v>
      </c>
      <c r="H94" s="171">
        <f t="shared" si="7"/>
        <v>72.310552857989776</v>
      </c>
      <c r="I94" s="7">
        <f t="shared" si="8"/>
        <v>-1.7107528579897746</v>
      </c>
      <c r="J94" s="7">
        <f t="shared" si="9"/>
        <v>1.7107528579897746</v>
      </c>
      <c r="K94" s="7">
        <f t="shared" si="10"/>
        <v>2.9266753411201818</v>
      </c>
      <c r="L94" s="113">
        <f t="shared" si="11"/>
        <v>2.4231695528737683E-2</v>
      </c>
    </row>
    <row r="95" spans="4:12" x14ac:dyDescent="0.3">
      <c r="D95" s="177">
        <v>43599</v>
      </c>
      <c r="E95" s="171">
        <v>70.78</v>
      </c>
      <c r="F95" s="174">
        <f t="shared" si="12"/>
        <v>70.576646647036782</v>
      </c>
      <c r="G95" s="174">
        <f t="shared" si="13"/>
        <v>-0.24738231229932822</v>
      </c>
      <c r="H95" s="171">
        <f t="shared" si="7"/>
        <v>70.329264334737459</v>
      </c>
      <c r="I95" s="7">
        <f t="shared" si="8"/>
        <v>0.45073566526254183</v>
      </c>
      <c r="J95" s="7">
        <f t="shared" si="9"/>
        <v>0.45073566526254183</v>
      </c>
      <c r="K95" s="7">
        <f t="shared" si="10"/>
        <v>0.20316263993966616</v>
      </c>
      <c r="L95" s="113">
        <f t="shared" si="11"/>
        <v>6.3681218601658917E-3</v>
      </c>
    </row>
    <row r="96" spans="4:12" x14ac:dyDescent="0.3">
      <c r="D96" s="177">
        <v>43600</v>
      </c>
      <c r="E96" s="171">
        <v>71.054100000000005</v>
      </c>
      <c r="F96" s="174">
        <f t="shared" si="12"/>
        <v>70.63691415016055</v>
      </c>
      <c r="G96" s="174">
        <f t="shared" si="13"/>
        <v>-0.21661733075701858</v>
      </c>
      <c r="H96" s="171">
        <f t="shared" si="7"/>
        <v>70.420296819403532</v>
      </c>
      <c r="I96" s="7">
        <f t="shared" si="8"/>
        <v>0.63380318059647323</v>
      </c>
      <c r="J96" s="7">
        <f t="shared" si="9"/>
        <v>0.63380318059647323</v>
      </c>
      <c r="K96" s="7">
        <f t="shared" si="10"/>
        <v>0.40170647173420565</v>
      </c>
      <c r="L96" s="113">
        <f t="shared" si="11"/>
        <v>8.9200085652548292E-3</v>
      </c>
    </row>
    <row r="97" spans="4:12" x14ac:dyDescent="0.3">
      <c r="D97" s="177">
        <v>43601</v>
      </c>
      <c r="E97" s="171">
        <v>71.524199999999993</v>
      </c>
      <c r="F97" s="174">
        <f t="shared" si="12"/>
        <v>70.974826135394395</v>
      </c>
      <c r="G97" s="174">
        <f t="shared" si="13"/>
        <v>-0.16116439915793224</v>
      </c>
      <c r="H97" s="171">
        <f t="shared" si="7"/>
        <v>70.813661736236469</v>
      </c>
      <c r="I97" s="7">
        <f t="shared" si="8"/>
        <v>0.71053826376352447</v>
      </c>
      <c r="J97" s="7">
        <f t="shared" si="9"/>
        <v>0.71053826376352447</v>
      </c>
      <c r="K97" s="7">
        <f t="shared" si="10"/>
        <v>0.5048646242720839</v>
      </c>
      <c r="L97" s="113">
        <f t="shared" si="11"/>
        <v>9.9342357378834657E-3</v>
      </c>
    </row>
    <row r="98" spans="4:12" x14ac:dyDescent="0.3">
      <c r="D98" s="177">
        <v>43602</v>
      </c>
      <c r="E98" s="171">
        <v>71.132499999999993</v>
      </c>
      <c r="F98" s="174">
        <f t="shared" si="12"/>
        <v>71.316928480673653</v>
      </c>
      <c r="G98" s="174">
        <f t="shared" si="13"/>
        <v>-0.11083772471421319</v>
      </c>
      <c r="H98" s="171">
        <f t="shared" si="7"/>
        <v>71.206090755959437</v>
      </c>
      <c r="I98" s="7">
        <f t="shared" si="8"/>
        <v>-7.3590755959443754E-2</v>
      </c>
      <c r="J98" s="7">
        <f t="shared" si="9"/>
        <v>7.3590755959443754E-2</v>
      </c>
      <c r="K98" s="7">
        <f t="shared" si="10"/>
        <v>5.4155993626824068E-3</v>
      </c>
      <c r="L98" s="113">
        <f t="shared" si="11"/>
        <v>1.0345588297816575E-3</v>
      </c>
    </row>
    <row r="99" spans="4:12" x14ac:dyDescent="0.3">
      <c r="D99" s="177">
        <v>43605</v>
      </c>
      <c r="E99" s="171">
        <v>70.983599999999996</v>
      </c>
      <c r="F99" s="174">
        <f t="shared" si="12"/>
        <v>71.014049820228621</v>
      </c>
      <c r="G99" s="174">
        <f t="shared" si="13"/>
        <v>-0.13004181828729505</v>
      </c>
      <c r="H99" s="171">
        <f t="shared" si="7"/>
        <v>70.884008001941325</v>
      </c>
      <c r="I99" s="7">
        <f t="shared" si="8"/>
        <v>9.9591998058670583E-2</v>
      </c>
      <c r="J99" s="7">
        <f t="shared" si="9"/>
        <v>9.9591998058670583E-2</v>
      </c>
      <c r="K99" s="7">
        <f t="shared" si="10"/>
        <v>9.9185660773182457E-3</v>
      </c>
      <c r="L99" s="113">
        <f t="shared" si="11"/>
        <v>1.4030282777806507E-3</v>
      </c>
    </row>
    <row r="100" spans="4:12" x14ac:dyDescent="0.3">
      <c r="D100" s="177">
        <v>43606</v>
      </c>
      <c r="E100" s="171">
        <v>72.150899999999993</v>
      </c>
      <c r="F100" s="174">
        <f t="shared" si="12"/>
        <v>71.113026545370161</v>
      </c>
      <c r="G100" s="174">
        <f t="shared" si="13"/>
        <v>-0.10713996394441154</v>
      </c>
      <c r="H100" s="171">
        <f t="shared" si="7"/>
        <v>71.005886581425756</v>
      </c>
      <c r="I100" s="7">
        <f t="shared" si="8"/>
        <v>1.1450134185742371</v>
      </c>
      <c r="J100" s="7">
        <f t="shared" si="9"/>
        <v>1.1450134185742371</v>
      </c>
      <c r="K100" s="7">
        <f t="shared" si="10"/>
        <v>1.311055728715061</v>
      </c>
      <c r="L100" s="113">
        <f t="shared" si="11"/>
        <v>1.5869703892456465E-2</v>
      </c>
    </row>
    <row r="101" spans="4:12" x14ac:dyDescent="0.3">
      <c r="D101" s="177">
        <v>43607</v>
      </c>
      <c r="E101" s="171">
        <v>70.764300000000006</v>
      </c>
      <c r="F101" s="174">
        <f t="shared" si="12"/>
        <v>71.787868028844471</v>
      </c>
      <c r="G101" s="174">
        <f t="shared" si="13"/>
        <v>-2.8941819202539368E-2</v>
      </c>
      <c r="H101" s="171">
        <f t="shared" si="7"/>
        <v>71.758926209641928</v>
      </c>
      <c r="I101" s="7">
        <f t="shared" si="8"/>
        <v>-0.99462620964192183</v>
      </c>
      <c r="J101" s="7">
        <f t="shared" si="9"/>
        <v>0.99462620964192183</v>
      </c>
      <c r="K101" s="7">
        <f t="shared" si="10"/>
        <v>0.98928129690665623</v>
      </c>
      <c r="L101" s="113">
        <f t="shared" si="11"/>
        <v>1.4055480088715945E-2</v>
      </c>
    </row>
    <row r="102" spans="4:12" x14ac:dyDescent="0.3">
      <c r="D102" s="177">
        <v>43608</v>
      </c>
      <c r="E102" s="171">
        <v>69.9602</v>
      </c>
      <c r="F102" s="174">
        <f t="shared" si="12"/>
        <v>70.58032654463797</v>
      </c>
      <c r="G102" s="174">
        <f t="shared" si="13"/>
        <v>-0.14680178570293559</v>
      </c>
      <c r="H102" s="171">
        <f t="shared" si="7"/>
        <v>70.433524758935036</v>
      </c>
      <c r="I102" s="7">
        <f t="shared" si="8"/>
        <v>-0.47332475893503556</v>
      </c>
      <c r="J102" s="7">
        <f t="shared" si="9"/>
        <v>0.47332475893503556</v>
      </c>
      <c r="K102" s="7">
        <f t="shared" si="10"/>
        <v>0.22403632742090954</v>
      </c>
      <c r="L102" s="113">
        <f t="shared" si="11"/>
        <v>6.7656290138540997E-3</v>
      </c>
    </row>
    <row r="103" spans="4:12" x14ac:dyDescent="0.3">
      <c r="D103" s="177">
        <v>43609</v>
      </c>
      <c r="E103" s="171">
        <v>69.918599999999998</v>
      </c>
      <c r="F103" s="174">
        <f t="shared" si="12"/>
        <v>69.834438571437659</v>
      </c>
      <c r="G103" s="174">
        <f t="shared" si="13"/>
        <v>-0.20671040445267316</v>
      </c>
      <c r="H103" s="171">
        <f t="shared" si="7"/>
        <v>69.62772816698498</v>
      </c>
      <c r="I103" s="7">
        <f t="shared" si="8"/>
        <v>0.29087183301501796</v>
      </c>
      <c r="J103" s="7">
        <f t="shared" si="9"/>
        <v>0.29087183301501796</v>
      </c>
      <c r="K103" s="7">
        <f t="shared" si="10"/>
        <v>8.4606423241516487E-2</v>
      </c>
      <c r="L103" s="113">
        <f t="shared" si="11"/>
        <v>4.1601495598455624E-3</v>
      </c>
    </row>
    <row r="104" spans="4:12" x14ac:dyDescent="0.3">
      <c r="D104" s="177">
        <v>43613</v>
      </c>
      <c r="E104" s="171">
        <v>68.845399999999998</v>
      </c>
      <c r="F104" s="174">
        <f t="shared" si="12"/>
        <v>69.538591676437861</v>
      </c>
      <c r="G104" s="174">
        <f t="shared" si="13"/>
        <v>-0.21562405350738562</v>
      </c>
      <c r="H104" s="171">
        <f t="shared" si="7"/>
        <v>69.322967622930477</v>
      </c>
      <c r="I104" s="7">
        <f t="shared" si="8"/>
        <v>-0.47756762293047927</v>
      </c>
      <c r="J104" s="7">
        <f t="shared" si="9"/>
        <v>0.47756762293047927</v>
      </c>
      <c r="K104" s="7">
        <f t="shared" si="10"/>
        <v>0.22807083447146842</v>
      </c>
      <c r="L104" s="113">
        <f t="shared" si="11"/>
        <v>6.9368123786117779E-3</v>
      </c>
    </row>
    <row r="105" spans="4:12" x14ac:dyDescent="0.3">
      <c r="D105" s="177">
        <v>43614</v>
      </c>
      <c r="E105" s="171">
        <v>68.412700000000001</v>
      </c>
      <c r="F105" s="174">
        <f t="shared" si="12"/>
        <v>68.5863607571941</v>
      </c>
      <c r="G105" s="174">
        <f t="shared" si="13"/>
        <v>-0.28928474008102312</v>
      </c>
      <c r="H105" s="171">
        <f t="shared" si="7"/>
        <v>68.297076017113071</v>
      </c>
      <c r="I105" s="7">
        <f t="shared" si="8"/>
        <v>0.11562398288693032</v>
      </c>
      <c r="J105" s="7">
        <f t="shared" si="9"/>
        <v>0.11562398288693032</v>
      </c>
      <c r="K105" s="7">
        <f t="shared" si="10"/>
        <v>1.3368905418637157E-2</v>
      </c>
      <c r="L105" s="113">
        <f t="shared" si="11"/>
        <v>1.6900953022893456E-3</v>
      </c>
    </row>
    <row r="106" spans="4:12" x14ac:dyDescent="0.3">
      <c r="D106" s="177">
        <v>43615</v>
      </c>
      <c r="E106" s="171">
        <v>68.828699999999998</v>
      </c>
      <c r="F106" s="174">
        <f t="shared" si="12"/>
        <v>68.264472207935171</v>
      </c>
      <c r="G106" s="174">
        <f t="shared" si="13"/>
        <v>-0.2925451209988138</v>
      </c>
      <c r="H106" s="171">
        <f t="shared" si="7"/>
        <v>67.971927086936361</v>
      </c>
      <c r="I106" s="7">
        <f t="shared" si="8"/>
        <v>0.85677291306363657</v>
      </c>
      <c r="J106" s="7">
        <f t="shared" si="9"/>
        <v>0.85677291306363657</v>
      </c>
      <c r="K106" s="7">
        <f t="shared" si="10"/>
        <v>0.73405982455954977</v>
      </c>
      <c r="L106" s="113">
        <f t="shared" si="11"/>
        <v>1.2447902009824922E-2</v>
      </c>
    </row>
    <row r="107" spans="4:12" x14ac:dyDescent="0.3">
      <c r="D107" s="177">
        <v>43616</v>
      </c>
      <c r="E107" s="171">
        <v>68.121600000000001</v>
      </c>
      <c r="F107" s="174">
        <f t="shared" si="12"/>
        <v>68.453243903200956</v>
      </c>
      <c r="G107" s="174">
        <f t="shared" si="13"/>
        <v>-0.24441343937235388</v>
      </c>
      <c r="H107" s="171">
        <f t="shared" si="7"/>
        <v>68.208830463828605</v>
      </c>
      <c r="I107" s="7">
        <f t="shared" si="8"/>
        <v>-8.7230463828603888E-2</v>
      </c>
      <c r="J107" s="7">
        <f t="shared" si="9"/>
        <v>8.7230463828603888E-2</v>
      </c>
      <c r="K107" s="7">
        <f t="shared" si="10"/>
        <v>7.6091538197533715E-3</v>
      </c>
      <c r="L107" s="113">
        <f t="shared" si="11"/>
        <v>1.2805110835418412E-3</v>
      </c>
    </row>
    <row r="108" spans="4:12" x14ac:dyDescent="0.3">
      <c r="D108" s="177">
        <v>43619</v>
      </c>
      <c r="E108" s="171">
        <v>69.020099999999999</v>
      </c>
      <c r="F108" s="174">
        <f t="shared" si="12"/>
        <v>68.105769248502128</v>
      </c>
      <c r="G108" s="174">
        <f t="shared" si="13"/>
        <v>-0.25471956090500136</v>
      </c>
      <c r="H108" s="171">
        <f t="shared" si="7"/>
        <v>67.851049687597126</v>
      </c>
      <c r="I108" s="7">
        <f t="shared" si="8"/>
        <v>1.1690503124028737</v>
      </c>
      <c r="J108" s="7">
        <f t="shared" si="9"/>
        <v>1.1690503124028737</v>
      </c>
      <c r="K108" s="7">
        <f t="shared" si="10"/>
        <v>1.3666786329292566</v>
      </c>
      <c r="L108" s="113">
        <f t="shared" si="11"/>
        <v>1.6937824088966456E-2</v>
      </c>
    </row>
    <row r="109" spans="4:12" x14ac:dyDescent="0.3">
      <c r="D109" s="177">
        <v>43620</v>
      </c>
      <c r="E109" s="171">
        <v>70.8005</v>
      </c>
      <c r="F109" s="174">
        <f t="shared" si="12"/>
        <v>69.172404351276001</v>
      </c>
      <c r="G109" s="174">
        <f t="shared" si="13"/>
        <v>-0.12258409453711396</v>
      </c>
      <c r="H109" s="171">
        <f t="shared" si="7"/>
        <v>69.049820256738883</v>
      </c>
      <c r="I109" s="7">
        <f t="shared" si="8"/>
        <v>1.7506797432611165</v>
      </c>
      <c r="J109" s="7">
        <f t="shared" si="9"/>
        <v>1.7506797432611165</v>
      </c>
      <c r="K109" s="7">
        <f t="shared" si="10"/>
        <v>3.0648795634648089</v>
      </c>
      <c r="L109" s="113">
        <f t="shared" si="11"/>
        <v>2.4726940392527121E-2</v>
      </c>
    </row>
    <row r="110" spans="4:12" x14ac:dyDescent="0.3">
      <c r="D110" s="177">
        <v>43621</v>
      </c>
      <c r="E110" s="171">
        <v>71.332899999999995</v>
      </c>
      <c r="F110" s="174">
        <f t="shared" si="12"/>
        <v>70.808912724370316</v>
      </c>
      <c r="G110" s="174">
        <f t="shared" si="13"/>
        <v>5.3325152226029002E-2</v>
      </c>
      <c r="H110" s="171">
        <f t="shared" si="7"/>
        <v>70.862237876596339</v>
      </c>
      <c r="I110" s="7">
        <f t="shared" si="8"/>
        <v>0.4706621234036561</v>
      </c>
      <c r="J110" s="7">
        <f t="shared" si="9"/>
        <v>0.4706621234036561</v>
      </c>
      <c r="K110" s="7">
        <f t="shared" si="10"/>
        <v>0.2215228344068384</v>
      </c>
      <c r="L110" s="113">
        <f t="shared" si="11"/>
        <v>6.598107232478367E-3</v>
      </c>
    </row>
    <row r="111" spans="4:12" x14ac:dyDescent="0.3">
      <c r="D111" s="177">
        <v>43622</v>
      </c>
      <c r="E111" s="171">
        <v>70.268000000000001</v>
      </c>
      <c r="F111" s="174">
        <f t="shared" si="12"/>
        <v>71.16258012178082</v>
      </c>
      <c r="G111" s="174">
        <f t="shared" si="13"/>
        <v>8.3359376744476521E-2</v>
      </c>
      <c r="H111" s="171">
        <f t="shared" si="7"/>
        <v>71.245939498525303</v>
      </c>
      <c r="I111" s="7">
        <f t="shared" si="8"/>
        <v>-0.97793949852530204</v>
      </c>
      <c r="J111" s="7">
        <f t="shared" si="9"/>
        <v>0.97793949852530204</v>
      </c>
      <c r="K111" s="7">
        <f t="shared" si="10"/>
        <v>0.95636566277591928</v>
      </c>
      <c r="L111" s="113">
        <f t="shared" si="11"/>
        <v>1.3917280960398787E-2</v>
      </c>
    </row>
    <row r="112" spans="4:12" x14ac:dyDescent="0.3">
      <c r="D112" s="177">
        <v>43623</v>
      </c>
      <c r="E112" s="171">
        <v>70.904200000000003</v>
      </c>
      <c r="F112" s="174">
        <f t="shared" si="12"/>
        <v>70.461927501395593</v>
      </c>
      <c r="G112" s="174">
        <f t="shared" si="13"/>
        <v>4.9581770315061252E-3</v>
      </c>
      <c r="H112" s="171">
        <f t="shared" si="7"/>
        <v>70.466885678427104</v>
      </c>
      <c r="I112" s="7">
        <f t="shared" si="8"/>
        <v>0.43731432157289873</v>
      </c>
      <c r="J112" s="7">
        <f t="shared" si="9"/>
        <v>0.43731432157289873</v>
      </c>
      <c r="K112" s="7">
        <f t="shared" si="10"/>
        <v>0.19124381585276468</v>
      </c>
      <c r="L112" s="113">
        <f t="shared" si="11"/>
        <v>6.1676786646333885E-3</v>
      </c>
    </row>
    <row r="113" spans="4:12" x14ac:dyDescent="0.3">
      <c r="D113" s="177">
        <v>43626</v>
      </c>
      <c r="E113" s="171">
        <v>71.724400000000003</v>
      </c>
      <c r="F113" s="174">
        <f t="shared" si="12"/>
        <v>71.072206541625221</v>
      </c>
      <c r="G113" s="174">
        <f t="shared" si="13"/>
        <v>6.5490263351318301E-2</v>
      </c>
      <c r="H113" s="171">
        <f t="shared" si="7"/>
        <v>71.137696804976542</v>
      </c>
      <c r="I113" s="7">
        <f t="shared" si="8"/>
        <v>0.58670319502346047</v>
      </c>
      <c r="J113" s="7">
        <f t="shared" si="9"/>
        <v>0.58670319502346047</v>
      </c>
      <c r="K113" s="7">
        <f t="shared" si="10"/>
        <v>0.34422063905073669</v>
      </c>
      <c r="L113" s="113">
        <f t="shared" si="11"/>
        <v>8.1799665807376631E-3</v>
      </c>
    </row>
    <row r="114" spans="4:12" x14ac:dyDescent="0.3">
      <c r="D114" s="177">
        <v>43627</v>
      </c>
      <c r="E114" s="171">
        <v>71.548699999999997</v>
      </c>
      <c r="F114" s="174">
        <f t="shared" si="12"/>
        <v>71.741652210681067</v>
      </c>
      <c r="G114" s="174">
        <f t="shared" si="13"/>
        <v>0.12588580392177115</v>
      </c>
      <c r="H114" s="171">
        <f t="shared" si="7"/>
        <v>71.867538014602843</v>
      </c>
      <c r="I114" s="7">
        <f t="shared" si="8"/>
        <v>-0.31883801460284644</v>
      </c>
      <c r="J114" s="7">
        <f t="shared" si="9"/>
        <v>0.31883801460284644</v>
      </c>
      <c r="K114" s="7">
        <f t="shared" si="10"/>
        <v>0.10165767955588492</v>
      </c>
      <c r="L114" s="113">
        <f t="shared" si="11"/>
        <v>4.4562377038694827E-3</v>
      </c>
    </row>
    <row r="115" spans="4:12" x14ac:dyDescent="0.3">
      <c r="D115" s="177">
        <v>43628</v>
      </c>
      <c r="E115" s="171">
        <v>70.954400000000007</v>
      </c>
      <c r="F115" s="174">
        <f t="shared" si="12"/>
        <v>71.530548643137422</v>
      </c>
      <c r="G115" s="174">
        <f t="shared" si="13"/>
        <v>9.2186866775229498E-2</v>
      </c>
      <c r="H115" s="171">
        <f t="shared" si="7"/>
        <v>71.622735509912658</v>
      </c>
      <c r="I115" s="7">
        <f t="shared" si="8"/>
        <v>-0.66833550991265156</v>
      </c>
      <c r="J115" s="7">
        <f t="shared" si="9"/>
        <v>0.66833550991265156</v>
      </c>
      <c r="K115" s="7">
        <f t="shared" si="10"/>
        <v>0.44667235381020398</v>
      </c>
      <c r="L115" s="113">
        <f t="shared" si="11"/>
        <v>9.4192257268421904E-3</v>
      </c>
    </row>
    <row r="116" spans="4:12" x14ac:dyDescent="0.3">
      <c r="D116" s="177">
        <v>43629</v>
      </c>
      <c r="E116" s="171">
        <v>72.678600000000003</v>
      </c>
      <c r="F116" s="174">
        <f t="shared" si="12"/>
        <v>71.372989493420192</v>
      </c>
      <c r="G116" s="174">
        <f t="shared" si="13"/>
        <v>6.7212265125983578E-2</v>
      </c>
      <c r="H116" s="171">
        <f t="shared" si="7"/>
        <v>71.440201758546181</v>
      </c>
      <c r="I116" s="7">
        <f t="shared" si="8"/>
        <v>1.2383982414538224</v>
      </c>
      <c r="J116" s="7">
        <f t="shared" si="9"/>
        <v>1.2383982414538224</v>
      </c>
      <c r="K116" s="7">
        <f t="shared" si="10"/>
        <v>1.5336302044359198</v>
      </c>
      <c r="L116" s="113">
        <f t="shared" si="11"/>
        <v>1.7039379424670018E-2</v>
      </c>
    </row>
    <row r="117" spans="4:12" x14ac:dyDescent="0.3">
      <c r="D117" s="177">
        <v>43630</v>
      </c>
      <c r="E117" s="171">
        <v>73.038600000000002</v>
      </c>
      <c r="F117" s="174">
        <f t="shared" si="12"/>
        <v>72.804369812100788</v>
      </c>
      <c r="G117" s="174">
        <f t="shared" si="13"/>
        <v>0.2036290704814448</v>
      </c>
      <c r="H117" s="171">
        <f t="shared" si="7"/>
        <v>73.007998882582228</v>
      </c>
      <c r="I117" s="7">
        <f t="shared" si="8"/>
        <v>3.0601117417774049E-2</v>
      </c>
      <c r="J117" s="7">
        <f t="shared" si="9"/>
        <v>3.0601117417774049E-2</v>
      </c>
      <c r="K117" s="7">
        <f t="shared" si="10"/>
        <v>9.3642838721639426E-4</v>
      </c>
      <c r="L117" s="113">
        <f t="shared" si="11"/>
        <v>4.1897185074431942E-4</v>
      </c>
    </row>
    <row r="118" spans="4:12" x14ac:dyDescent="0.3">
      <c r="D118" s="177">
        <v>43633</v>
      </c>
      <c r="E118" s="171">
        <v>72.971599999999995</v>
      </c>
      <c r="F118" s="174">
        <f t="shared" si="12"/>
        <v>73.188103256385162</v>
      </c>
      <c r="G118" s="174">
        <f t="shared" si="13"/>
        <v>0.22163950786173772</v>
      </c>
      <c r="H118" s="171">
        <f t="shared" si="7"/>
        <v>73.4097427642469</v>
      </c>
      <c r="I118" s="7">
        <f t="shared" si="8"/>
        <v>-0.4381427642469049</v>
      </c>
      <c r="J118" s="7">
        <f t="shared" si="9"/>
        <v>0.4381427642469049</v>
      </c>
      <c r="K118" s="7">
        <f t="shared" si="10"/>
        <v>0.19196908186191888</v>
      </c>
      <c r="L118" s="113">
        <f t="shared" si="11"/>
        <v>6.0042915907956651E-3</v>
      </c>
    </row>
    <row r="119" spans="4:12" x14ac:dyDescent="0.3">
      <c r="D119" s="177">
        <v>43634</v>
      </c>
      <c r="E119" s="171">
        <v>73.909099999999995</v>
      </c>
      <c r="F119" s="174">
        <f t="shared" si="12"/>
        <v>73.336411606289388</v>
      </c>
      <c r="G119" s="174">
        <f t="shared" si="13"/>
        <v>0.21430639206598659</v>
      </c>
      <c r="H119" s="171">
        <f t="shared" si="7"/>
        <v>73.550717998355381</v>
      </c>
      <c r="I119" s="7">
        <f t="shared" si="8"/>
        <v>0.35838200164461398</v>
      </c>
      <c r="J119" s="7">
        <f t="shared" si="9"/>
        <v>0.35838200164461398</v>
      </c>
      <c r="K119" s="7">
        <f t="shared" si="10"/>
        <v>0.12843765910280008</v>
      </c>
      <c r="L119" s="113">
        <f t="shared" si="11"/>
        <v>4.8489563753937471E-3</v>
      </c>
    </row>
    <row r="120" spans="4:12" x14ac:dyDescent="0.3">
      <c r="D120" s="177">
        <v>43635</v>
      </c>
      <c r="E120" s="171">
        <v>73.950900000000004</v>
      </c>
      <c r="F120" s="174">
        <f t="shared" si="12"/>
        <v>74.0889051136528</v>
      </c>
      <c r="G120" s="174">
        <f t="shared" si="13"/>
        <v>0.26812510359572905</v>
      </c>
      <c r="H120" s="171">
        <f t="shared" si="7"/>
        <v>74.357030217248536</v>
      </c>
      <c r="I120" s="7">
        <f t="shared" si="8"/>
        <v>-0.40613021724853127</v>
      </c>
      <c r="J120" s="7">
        <f t="shared" si="9"/>
        <v>0.40613021724853127</v>
      </c>
      <c r="K120" s="7">
        <f t="shared" si="10"/>
        <v>0.16494175336233921</v>
      </c>
      <c r="L120" s="113">
        <f t="shared" si="11"/>
        <v>5.4918901223451133E-3</v>
      </c>
    </row>
    <row r="121" spans="4:12" x14ac:dyDescent="0.3">
      <c r="D121" s="177">
        <v>43636</v>
      </c>
      <c r="E121" s="171">
        <v>74.168499999999995</v>
      </c>
      <c r="F121" s="174">
        <f t="shared" si="12"/>
        <v>74.208920082876602</v>
      </c>
      <c r="G121" s="174">
        <f t="shared" si="13"/>
        <v>0.25331409015853645</v>
      </c>
      <c r="H121" s="171">
        <f t="shared" si="7"/>
        <v>74.462234173035142</v>
      </c>
      <c r="I121" s="7">
        <f t="shared" si="8"/>
        <v>-0.29373417303514771</v>
      </c>
      <c r="J121" s="7">
        <f t="shared" si="9"/>
        <v>0.29373417303514771</v>
      </c>
      <c r="K121" s="7">
        <f t="shared" si="10"/>
        <v>8.6279764408642087E-2</v>
      </c>
      <c r="L121" s="113">
        <f t="shared" si="11"/>
        <v>3.9603628634143568E-3</v>
      </c>
    </row>
    <row r="122" spans="4:12" x14ac:dyDescent="0.3">
      <c r="D122" s="177">
        <v>43637</v>
      </c>
      <c r="E122" s="171">
        <v>73.967699999999994</v>
      </c>
      <c r="F122" s="174">
        <f t="shared" si="12"/>
        <v>74.330991272126823</v>
      </c>
      <c r="G122" s="174">
        <f t="shared" si="13"/>
        <v>0.24018980006770488</v>
      </c>
      <c r="H122" s="171">
        <f t="shared" si="7"/>
        <v>74.571181072194534</v>
      </c>
      <c r="I122" s="7">
        <f t="shared" si="8"/>
        <v>-0.6034810721945405</v>
      </c>
      <c r="J122" s="7">
        <f t="shared" si="9"/>
        <v>0.6034810721945405</v>
      </c>
      <c r="K122" s="7">
        <f t="shared" si="10"/>
        <v>0.36418940449707221</v>
      </c>
      <c r="L122" s="113">
        <f t="shared" si="11"/>
        <v>8.1587107912580829E-3</v>
      </c>
    </row>
    <row r="123" spans="4:12" x14ac:dyDescent="0.3">
      <c r="D123" s="177">
        <v>43640</v>
      </c>
      <c r="E123" s="171">
        <v>73.532399999999996</v>
      </c>
      <c r="F123" s="174">
        <f t="shared" si="12"/>
        <v>74.072791840054165</v>
      </c>
      <c r="G123" s="174">
        <f t="shared" si="13"/>
        <v>0.19035087685366858</v>
      </c>
      <c r="H123" s="171">
        <f t="shared" si="7"/>
        <v>74.263142716907836</v>
      </c>
      <c r="I123" s="7">
        <f t="shared" si="8"/>
        <v>-0.73074271690784087</v>
      </c>
      <c r="J123" s="7">
        <f t="shared" si="9"/>
        <v>0.73074271690784087</v>
      </c>
      <c r="K123" s="7">
        <f t="shared" si="10"/>
        <v>0.53398491831385286</v>
      </c>
      <c r="L123" s="113">
        <f t="shared" si="11"/>
        <v>9.9376970819372266E-3</v>
      </c>
    </row>
    <row r="124" spans="4:12" x14ac:dyDescent="0.3">
      <c r="D124" s="177">
        <v>43641</v>
      </c>
      <c r="E124" s="171">
        <v>71.490099999999998</v>
      </c>
      <c r="F124" s="174">
        <f t="shared" si="12"/>
        <v>73.276220701482941</v>
      </c>
      <c r="G124" s="174">
        <f t="shared" si="13"/>
        <v>9.1658675311179327E-2</v>
      </c>
      <c r="H124" s="171">
        <f t="shared" si="7"/>
        <v>73.367879376794122</v>
      </c>
      <c r="I124" s="7">
        <f t="shared" si="8"/>
        <v>-1.8777793767941233</v>
      </c>
      <c r="J124" s="7">
        <f t="shared" si="9"/>
        <v>1.8777793767941233</v>
      </c>
      <c r="K124" s="7">
        <f t="shared" si="10"/>
        <v>3.5260553879133263</v>
      </c>
      <c r="L124" s="113">
        <f t="shared" si="11"/>
        <v>2.6266285496790793E-2</v>
      </c>
    </row>
    <row r="125" spans="4:12" x14ac:dyDescent="0.3">
      <c r="D125" s="177">
        <v>43642</v>
      </c>
      <c r="E125" s="171">
        <v>71.732799999999997</v>
      </c>
      <c r="F125" s="174">
        <f t="shared" si="12"/>
        <v>71.611966940248948</v>
      </c>
      <c r="G125" s="174">
        <f t="shared" si="13"/>
        <v>-8.3932568343337968E-2</v>
      </c>
      <c r="H125" s="171">
        <f t="shared" si="7"/>
        <v>71.528034371905605</v>
      </c>
      <c r="I125" s="7">
        <f t="shared" si="8"/>
        <v>0.20476562809439258</v>
      </c>
      <c r="J125" s="7">
        <f t="shared" si="9"/>
        <v>0.20476562809439258</v>
      </c>
      <c r="K125" s="7">
        <f t="shared" si="10"/>
        <v>4.1928962448891098E-2</v>
      </c>
      <c r="L125" s="113">
        <f t="shared" si="11"/>
        <v>2.8545606486069497E-3</v>
      </c>
    </row>
    <row r="126" spans="4:12" x14ac:dyDescent="0.3">
      <c r="D126" s="177">
        <v>43643</v>
      </c>
      <c r="E126" s="171">
        <v>72.569800000000001</v>
      </c>
      <c r="F126" s="174">
        <f t="shared" si="12"/>
        <v>71.833053945325332</v>
      </c>
      <c r="G126" s="174">
        <f t="shared" si="13"/>
        <v>-5.3430611001365723E-2</v>
      </c>
      <c r="H126" s="171">
        <f t="shared" si="7"/>
        <v>71.779623334323972</v>
      </c>
      <c r="I126" s="7">
        <f t="shared" si="8"/>
        <v>0.79017666567602873</v>
      </c>
      <c r="J126" s="7">
        <f t="shared" si="9"/>
        <v>0.79017666567602873</v>
      </c>
      <c r="K126" s="7">
        <f t="shared" si="10"/>
        <v>0.62437916297888651</v>
      </c>
      <c r="L126" s="113">
        <f t="shared" si="11"/>
        <v>1.0888505489556657E-2</v>
      </c>
    </row>
    <row r="127" spans="4:12" x14ac:dyDescent="0.3">
      <c r="D127" s="177">
        <v>43644</v>
      </c>
      <c r="E127" s="171">
        <v>73.113900000000001</v>
      </c>
      <c r="F127" s="174">
        <f t="shared" si="12"/>
        <v>72.635875511198918</v>
      </c>
      <c r="G127" s="174">
        <f t="shared" si="13"/>
        <v>3.2194606686129446E-2</v>
      </c>
      <c r="H127" s="171">
        <f t="shared" si="7"/>
        <v>72.668070117885051</v>
      </c>
      <c r="I127" s="7">
        <f t="shared" si="8"/>
        <v>0.44582988211494978</v>
      </c>
      <c r="J127" s="7">
        <f t="shared" si="9"/>
        <v>0.44582988211494978</v>
      </c>
      <c r="K127" s="7">
        <f t="shared" si="10"/>
        <v>0.19876428378663002</v>
      </c>
      <c r="L127" s="113">
        <f t="shared" si="11"/>
        <v>6.0977445070629493E-3</v>
      </c>
    </row>
    <row r="128" spans="4:12" x14ac:dyDescent="0.3">
      <c r="D128" s="177">
        <v>43647</v>
      </c>
      <c r="E128" s="171">
        <v>73.934200000000004</v>
      </c>
      <c r="F128" s="174">
        <f t="shared" si="12"/>
        <v>73.303715685348905</v>
      </c>
      <c r="G128" s="174">
        <f t="shared" si="13"/>
        <v>9.5759163432515199E-2</v>
      </c>
      <c r="H128" s="171">
        <f t="shared" si="7"/>
        <v>73.399474848781423</v>
      </c>
      <c r="I128" s="7">
        <f t="shared" si="8"/>
        <v>0.53472515121858066</v>
      </c>
      <c r="J128" s="7">
        <f t="shared" si="9"/>
        <v>0.53472515121858066</v>
      </c>
      <c r="K128" s="7">
        <f t="shared" si="10"/>
        <v>0.28593098734573397</v>
      </c>
      <c r="L128" s="113">
        <f t="shared" si="11"/>
        <v>7.2324465703095539E-3</v>
      </c>
    </row>
    <row r="129" spans="4:12" x14ac:dyDescent="0.3">
      <c r="D129" s="177">
        <v>43648</v>
      </c>
      <c r="E129" s="171">
        <v>72.586600000000004</v>
      </c>
      <c r="F129" s="174">
        <f t="shared" si="12"/>
        <v>73.741287330746019</v>
      </c>
      <c r="G129" s="174">
        <f t="shared" si="13"/>
        <v>0.12994041162897507</v>
      </c>
      <c r="H129" s="171">
        <f t="shared" ref="H129:H192" si="14">F129+G129</f>
        <v>73.871227742374998</v>
      </c>
      <c r="I129" s="7">
        <f t="shared" si="8"/>
        <v>-1.2846277423749939</v>
      </c>
      <c r="J129" s="7">
        <f t="shared" si="9"/>
        <v>1.2846277423749939</v>
      </c>
      <c r="K129" s="7">
        <f t="shared" si="10"/>
        <v>1.6502684364794737</v>
      </c>
      <c r="L129" s="113">
        <f t="shared" si="11"/>
        <v>1.7697863550228194E-2</v>
      </c>
    </row>
    <row r="130" spans="4:12" x14ac:dyDescent="0.3">
      <c r="D130" s="177">
        <v>43649</v>
      </c>
      <c r="E130" s="171">
        <v>73.607699999999994</v>
      </c>
      <c r="F130" s="174">
        <f t="shared" si="12"/>
        <v>72.894772329303194</v>
      </c>
      <c r="G130" s="174">
        <f t="shared" si="13"/>
        <v>3.2294870321795108E-2</v>
      </c>
      <c r="H130" s="171">
        <f t="shared" si="14"/>
        <v>72.927067199624986</v>
      </c>
      <c r="I130" s="7">
        <f t="shared" si="8"/>
        <v>0.68063280037500817</v>
      </c>
      <c r="J130" s="7">
        <f t="shared" si="9"/>
        <v>0.68063280037500817</v>
      </c>
      <c r="K130" s="7">
        <f t="shared" si="10"/>
        <v>0.46326100894632571</v>
      </c>
      <c r="L130" s="113">
        <f t="shared" si="11"/>
        <v>9.2467608738624925E-3</v>
      </c>
    </row>
    <row r="131" spans="4:12" x14ac:dyDescent="0.3">
      <c r="D131" s="177">
        <v>43651</v>
      </c>
      <c r="E131" s="171">
        <v>73.498900000000006</v>
      </c>
      <c r="F131" s="174">
        <f t="shared" si="12"/>
        <v>73.611775896257427</v>
      </c>
      <c r="G131" s="174">
        <f t="shared" si="13"/>
        <v>0.10076573998503889</v>
      </c>
      <c r="H131" s="171">
        <f t="shared" si="14"/>
        <v>73.712541636242463</v>
      </c>
      <c r="I131" s="7">
        <f t="shared" si="8"/>
        <v>-0.21364163624245691</v>
      </c>
      <c r="J131" s="7">
        <f t="shared" si="9"/>
        <v>0.21364163624245691</v>
      </c>
      <c r="K131" s="7">
        <f t="shared" si="10"/>
        <v>4.564274873635428E-2</v>
      </c>
      <c r="L131" s="113">
        <f t="shared" si="11"/>
        <v>2.9067324305868101E-3</v>
      </c>
    </row>
    <row r="132" spans="4:12" x14ac:dyDescent="0.3">
      <c r="D132" s="177">
        <v>43654</v>
      </c>
      <c r="E132" s="171">
        <v>73.959299999999999</v>
      </c>
      <c r="F132" s="174">
        <f t="shared" si="12"/>
        <v>73.671592591988031</v>
      </c>
      <c r="G132" s="174">
        <f t="shared" si="13"/>
        <v>9.6670835559595353E-2</v>
      </c>
      <c r="H132" s="171">
        <f t="shared" si="14"/>
        <v>73.768263427547623</v>
      </c>
      <c r="I132" s="7">
        <f t="shared" ref="I132:I195" si="15">E132-H132</f>
        <v>0.19103657245237571</v>
      </c>
      <c r="J132" s="7">
        <f t="shared" ref="J132:J195" si="16">ABS(I132)</f>
        <v>0.19103657245237571</v>
      </c>
      <c r="K132" s="7">
        <f t="shared" ref="K132:K195" si="17">I132^2</f>
        <v>3.6494972014351791E-2</v>
      </c>
      <c r="L132" s="113">
        <f t="shared" ref="L132:L195" si="18">J132/E132</f>
        <v>2.5829959511836334E-3</v>
      </c>
    </row>
    <row r="133" spans="4:12" x14ac:dyDescent="0.3">
      <c r="D133" s="177">
        <v>43655</v>
      </c>
      <c r="E133" s="171">
        <v>72.620099999999994</v>
      </c>
      <c r="F133" s="174">
        <f t="shared" ref="F133:F196" si="19">alpha*(E133)+(1-alpha)*(E132+G132)</f>
        <v>73.768796668447678</v>
      </c>
      <c r="G133" s="174">
        <f t="shared" ref="G133:G196" si="20">beta*(F133-F132)+(1-beta)*G132</f>
        <v>9.672415964960053E-2</v>
      </c>
      <c r="H133" s="171">
        <f t="shared" si="14"/>
        <v>73.865520828097274</v>
      </c>
      <c r="I133" s="7">
        <f t="shared" si="15"/>
        <v>-1.2454208280972807</v>
      </c>
      <c r="J133" s="7">
        <f t="shared" si="16"/>
        <v>1.2454208280972807</v>
      </c>
      <c r="K133" s="7">
        <f t="shared" si="17"/>
        <v>1.5510730390585163</v>
      </c>
      <c r="L133" s="113">
        <f t="shared" si="18"/>
        <v>1.7149808773291152E-2</v>
      </c>
    </row>
    <row r="134" spans="4:12" x14ac:dyDescent="0.3">
      <c r="D134" s="177">
        <v>43656</v>
      </c>
      <c r="E134" s="171">
        <v>72.686999999999998</v>
      </c>
      <c r="F134" s="174">
        <f t="shared" si="19"/>
        <v>72.710859327719675</v>
      </c>
      <c r="G134" s="174">
        <f t="shared" si="20"/>
        <v>-1.8741990388159824E-2</v>
      </c>
      <c r="H134" s="171">
        <f t="shared" si="14"/>
        <v>72.69211733733151</v>
      </c>
      <c r="I134" s="7">
        <f t="shared" si="15"/>
        <v>-5.1173373315123172E-3</v>
      </c>
      <c r="J134" s="7">
        <f t="shared" si="16"/>
        <v>5.1173373315123172E-3</v>
      </c>
      <c r="K134" s="7">
        <f t="shared" si="17"/>
        <v>2.6187141364489605E-5</v>
      </c>
      <c r="L134" s="113">
        <f t="shared" si="18"/>
        <v>7.0402373622687931E-5</v>
      </c>
    </row>
    <row r="135" spans="4:12" x14ac:dyDescent="0.3">
      <c r="D135" s="177">
        <v>43657</v>
      </c>
      <c r="E135" s="171">
        <v>73.549199999999999</v>
      </c>
      <c r="F135" s="174">
        <f t="shared" si="19"/>
        <v>72.844446407689475</v>
      </c>
      <c r="G135" s="174">
        <f t="shared" si="20"/>
        <v>-3.5090833523638391E-3</v>
      </c>
      <c r="H135" s="171">
        <f t="shared" si="14"/>
        <v>72.840937324337105</v>
      </c>
      <c r="I135" s="7">
        <f t="shared" si="15"/>
        <v>0.70826267566289403</v>
      </c>
      <c r="J135" s="7">
        <f t="shared" si="16"/>
        <v>0.70826267566289403</v>
      </c>
      <c r="K135" s="7">
        <f t="shared" si="17"/>
        <v>0.50163601773716182</v>
      </c>
      <c r="L135" s="113">
        <f t="shared" si="18"/>
        <v>9.6297808224004352E-3</v>
      </c>
    </row>
    <row r="136" spans="4:12" x14ac:dyDescent="0.3">
      <c r="D136" s="177">
        <v>43658</v>
      </c>
      <c r="E136" s="171">
        <v>74.394499999999994</v>
      </c>
      <c r="F136" s="174">
        <f t="shared" si="19"/>
        <v>73.715452733318102</v>
      </c>
      <c r="G136" s="174">
        <f t="shared" si="20"/>
        <v>8.3942457545735316E-2</v>
      </c>
      <c r="H136" s="171">
        <f t="shared" si="14"/>
        <v>73.799395190863834</v>
      </c>
      <c r="I136" s="7">
        <f t="shared" si="15"/>
        <v>0.59510480913615993</v>
      </c>
      <c r="J136" s="7">
        <f t="shared" si="16"/>
        <v>0.59510480913615993</v>
      </c>
      <c r="K136" s="7">
        <f t="shared" si="17"/>
        <v>0.35414973385698534</v>
      </c>
      <c r="L136" s="113">
        <f t="shared" si="18"/>
        <v>7.9993118998872223E-3</v>
      </c>
    </row>
    <row r="137" spans="4:12" x14ac:dyDescent="0.3">
      <c r="D137" s="177">
        <v>43661</v>
      </c>
      <c r="E137" s="171">
        <v>74.026300000000006</v>
      </c>
      <c r="F137" s="174">
        <f t="shared" si="19"/>
        <v>74.388013966036581</v>
      </c>
      <c r="G137" s="174">
        <f t="shared" si="20"/>
        <v>0.14280433506300971</v>
      </c>
      <c r="H137" s="171">
        <f t="shared" si="14"/>
        <v>74.530818301099586</v>
      </c>
      <c r="I137" s="7">
        <f t="shared" si="15"/>
        <v>-0.50451830109957996</v>
      </c>
      <c r="J137" s="7">
        <f t="shared" si="16"/>
        <v>0.50451830109957996</v>
      </c>
      <c r="K137" s="7">
        <f t="shared" si="17"/>
        <v>0.25453871614440643</v>
      </c>
      <c r="L137" s="113">
        <f t="shared" si="18"/>
        <v>6.815392652335453E-3</v>
      </c>
    </row>
    <row r="138" spans="4:12" x14ac:dyDescent="0.3">
      <c r="D138" s="177">
        <v>43662</v>
      </c>
      <c r="E138" s="171">
        <v>73.917400000000001</v>
      </c>
      <c r="F138" s="174">
        <f t="shared" si="19"/>
        <v>74.118763468050417</v>
      </c>
      <c r="G138" s="174">
        <f t="shared" si="20"/>
        <v>0.10159885175809237</v>
      </c>
      <c r="H138" s="171">
        <f t="shared" si="14"/>
        <v>74.220362319808515</v>
      </c>
      <c r="I138" s="7">
        <f t="shared" si="15"/>
        <v>-0.30296231980851474</v>
      </c>
      <c r="J138" s="7">
        <f t="shared" si="16"/>
        <v>0.30296231980851474</v>
      </c>
      <c r="K138" s="7">
        <f t="shared" si="17"/>
        <v>9.1786167223756765E-2</v>
      </c>
      <c r="L138" s="113">
        <f t="shared" si="18"/>
        <v>4.0986603940143286E-3</v>
      </c>
    </row>
    <row r="139" spans="4:12" x14ac:dyDescent="0.3">
      <c r="D139" s="177">
        <v>43663</v>
      </c>
      <c r="E139" s="171">
        <v>72.352199999999996</v>
      </c>
      <c r="F139" s="174">
        <f t="shared" si="19"/>
        <v>73.685639081406478</v>
      </c>
      <c r="G139" s="174">
        <f t="shared" si="20"/>
        <v>4.8126527917889197E-2</v>
      </c>
      <c r="H139" s="171">
        <f t="shared" si="14"/>
        <v>73.733765609324365</v>
      </c>
      <c r="I139" s="7">
        <f t="shared" si="15"/>
        <v>-1.3815656093243689</v>
      </c>
      <c r="J139" s="7">
        <f t="shared" si="16"/>
        <v>1.3815656093243689</v>
      </c>
      <c r="K139" s="7">
        <f t="shared" si="17"/>
        <v>1.9087235328678147</v>
      </c>
      <c r="L139" s="113">
        <f t="shared" si="18"/>
        <v>1.9095004841931121E-2</v>
      </c>
    </row>
    <row r="140" spans="4:12" x14ac:dyDescent="0.3">
      <c r="D140" s="177">
        <v>43664</v>
      </c>
      <c r="E140" s="171">
        <v>72.954899999999995</v>
      </c>
      <c r="F140" s="174">
        <f t="shared" si="19"/>
        <v>72.511241222334306</v>
      </c>
      <c r="G140" s="174">
        <f t="shared" si="20"/>
        <v>-7.4125910781116966E-2</v>
      </c>
      <c r="H140" s="171">
        <f t="shared" si="14"/>
        <v>72.437115311553185</v>
      </c>
      <c r="I140" s="7">
        <f t="shared" si="15"/>
        <v>0.51778468844680958</v>
      </c>
      <c r="J140" s="7">
        <f t="shared" si="16"/>
        <v>0.51778468844680958</v>
      </c>
      <c r="K140" s="7">
        <f t="shared" si="17"/>
        <v>0.26810098358995965</v>
      </c>
      <c r="L140" s="113">
        <f t="shared" si="18"/>
        <v>7.0973257237938727E-3</v>
      </c>
    </row>
    <row r="141" spans="4:12" x14ac:dyDescent="0.3">
      <c r="D141" s="177">
        <v>43665</v>
      </c>
      <c r="E141" s="171">
        <v>73.105500000000006</v>
      </c>
      <c r="F141" s="174">
        <f t="shared" si="19"/>
        <v>72.925719271375101</v>
      </c>
      <c r="G141" s="174">
        <f t="shared" si="20"/>
        <v>-2.5265514798925734E-2</v>
      </c>
      <c r="H141" s="171">
        <f t="shared" si="14"/>
        <v>72.900453756576169</v>
      </c>
      <c r="I141" s="7">
        <f t="shared" si="15"/>
        <v>0.20504624342383693</v>
      </c>
      <c r="J141" s="7">
        <f t="shared" si="16"/>
        <v>0.20504624342383693</v>
      </c>
      <c r="K141" s="7">
        <f t="shared" si="17"/>
        <v>4.2043961942227391E-2</v>
      </c>
      <c r="L141" s="113">
        <f t="shared" si="18"/>
        <v>2.8047991385577952E-3</v>
      </c>
    </row>
    <row r="142" spans="4:12" x14ac:dyDescent="0.3">
      <c r="D142" s="177">
        <v>43668</v>
      </c>
      <c r="E142" s="171">
        <v>72.686999999999998</v>
      </c>
      <c r="F142" s="174">
        <f t="shared" si="19"/>
        <v>73.001587588160859</v>
      </c>
      <c r="G142" s="174">
        <f t="shared" si="20"/>
        <v>-1.5152131640457329E-2</v>
      </c>
      <c r="H142" s="171">
        <f t="shared" si="14"/>
        <v>72.986435456520397</v>
      </c>
      <c r="I142" s="7">
        <f t="shared" si="15"/>
        <v>-0.29943545652039916</v>
      </c>
      <c r="J142" s="7">
        <f t="shared" si="16"/>
        <v>0.29943545652039916</v>
      </c>
      <c r="K142" s="7">
        <f t="shared" si="17"/>
        <v>8.9661592621579855E-2</v>
      </c>
      <c r="L142" s="113">
        <f t="shared" si="18"/>
        <v>4.1195187106415065E-3</v>
      </c>
    </row>
    <row r="143" spans="4:12" x14ac:dyDescent="0.3">
      <c r="D143" s="177">
        <v>43669</v>
      </c>
      <c r="E143" s="171">
        <v>73.884</v>
      </c>
      <c r="F143" s="174">
        <f t="shared" si="19"/>
        <v>72.914278294687634</v>
      </c>
      <c r="G143" s="174">
        <f t="shared" si="20"/>
        <v>-2.2367847823734154E-2</v>
      </c>
      <c r="H143" s="171">
        <f t="shared" si="14"/>
        <v>72.891910446863903</v>
      </c>
      <c r="I143" s="7">
        <f t="shared" si="15"/>
        <v>0.99208955313609692</v>
      </c>
      <c r="J143" s="7">
        <f t="shared" si="16"/>
        <v>0.99208955313609692</v>
      </c>
      <c r="K143" s="7">
        <f t="shared" si="17"/>
        <v>0.98424168144178048</v>
      </c>
      <c r="L143" s="113">
        <f t="shared" si="18"/>
        <v>1.3427664354069852E-2</v>
      </c>
    </row>
    <row r="144" spans="4:12" x14ac:dyDescent="0.3">
      <c r="D144" s="177">
        <v>43670</v>
      </c>
      <c r="E144" s="171">
        <v>74.771199999999993</v>
      </c>
      <c r="F144" s="174">
        <f t="shared" si="19"/>
        <v>74.043545721741026</v>
      </c>
      <c r="G144" s="174">
        <f t="shared" si="20"/>
        <v>9.2795679663978489E-2</v>
      </c>
      <c r="H144" s="171">
        <f t="shared" si="14"/>
        <v>74.136341401405005</v>
      </c>
      <c r="I144" s="7">
        <f t="shared" si="15"/>
        <v>0.63485859859498817</v>
      </c>
      <c r="J144" s="7">
        <f t="shared" si="16"/>
        <v>0.63485859859498817</v>
      </c>
      <c r="K144" s="7">
        <f t="shared" si="17"/>
        <v>0.40304544020999233</v>
      </c>
      <c r="L144" s="113">
        <f t="shared" si="18"/>
        <v>8.4906835599132847E-3</v>
      </c>
    </row>
    <row r="145" spans="4:12" x14ac:dyDescent="0.3">
      <c r="D145" s="177">
        <v>43671</v>
      </c>
      <c r="E145" s="171">
        <v>74.779600000000002</v>
      </c>
      <c r="F145" s="174">
        <f t="shared" si="19"/>
        <v>74.84711654373119</v>
      </c>
      <c r="G145" s="174">
        <f t="shared" si="20"/>
        <v>0.16387319389659699</v>
      </c>
      <c r="H145" s="171">
        <f t="shared" si="14"/>
        <v>75.010989737627781</v>
      </c>
      <c r="I145" s="7">
        <f t="shared" si="15"/>
        <v>-0.23138973762777937</v>
      </c>
      <c r="J145" s="7">
        <f t="shared" si="16"/>
        <v>0.23138973762777937</v>
      </c>
      <c r="K145" s="7">
        <f t="shared" si="17"/>
        <v>5.3541210679452576E-2</v>
      </c>
      <c r="L145" s="113">
        <f t="shared" si="18"/>
        <v>3.0942895873711461E-3</v>
      </c>
    </row>
    <row r="146" spans="4:12" x14ac:dyDescent="0.3">
      <c r="D146" s="177">
        <v>43672</v>
      </c>
      <c r="E146" s="171">
        <v>74.168499999999995</v>
      </c>
      <c r="F146" s="174">
        <f t="shared" si="19"/>
        <v>74.78847855511728</v>
      </c>
      <c r="G146" s="174">
        <f t="shared" si="20"/>
        <v>0.1416220756455463</v>
      </c>
      <c r="H146" s="171">
        <f t="shared" si="14"/>
        <v>74.930100630762823</v>
      </c>
      <c r="I146" s="7">
        <f t="shared" si="15"/>
        <v>-0.76160063076282825</v>
      </c>
      <c r="J146" s="7">
        <f t="shared" si="16"/>
        <v>0.76160063076282825</v>
      </c>
      <c r="K146" s="7">
        <f t="shared" si="17"/>
        <v>0.58003552077833787</v>
      </c>
      <c r="L146" s="113">
        <f t="shared" si="18"/>
        <v>1.0268518721058512E-2</v>
      </c>
    </row>
    <row r="147" spans="4:12" x14ac:dyDescent="0.3">
      <c r="D147" s="177">
        <v>43675</v>
      </c>
      <c r="E147" s="171">
        <v>73.934200000000004</v>
      </c>
      <c r="F147" s="174">
        <f t="shared" si="19"/>
        <v>74.234937660516437</v>
      </c>
      <c r="G147" s="174">
        <f t="shared" si="20"/>
        <v>7.2105778620907349E-2</v>
      </c>
      <c r="H147" s="171">
        <f t="shared" si="14"/>
        <v>74.307043439137345</v>
      </c>
      <c r="I147" s="7">
        <f t="shared" si="15"/>
        <v>-0.37284343913734119</v>
      </c>
      <c r="J147" s="7">
        <f t="shared" si="16"/>
        <v>0.37284343913734119</v>
      </c>
      <c r="K147" s="7">
        <f t="shared" si="17"/>
        <v>0.13901223010776026</v>
      </c>
      <c r="L147" s="113">
        <f t="shared" si="18"/>
        <v>5.0429089533306805E-3</v>
      </c>
    </row>
    <row r="148" spans="4:12" x14ac:dyDescent="0.3">
      <c r="D148" s="177">
        <v>43676</v>
      </c>
      <c r="E148" s="171">
        <v>73.791899999999998</v>
      </c>
      <c r="F148" s="174">
        <f t="shared" si="19"/>
        <v>73.963424622896738</v>
      </c>
      <c r="G148" s="174">
        <f t="shared" si="20"/>
        <v>3.7743896996846805E-2</v>
      </c>
      <c r="H148" s="171">
        <f t="shared" si="14"/>
        <v>74.001168519893582</v>
      </c>
      <c r="I148" s="7">
        <f t="shared" si="15"/>
        <v>-0.20926851989358397</v>
      </c>
      <c r="J148" s="7">
        <f t="shared" si="16"/>
        <v>0.20926851989358397</v>
      </c>
      <c r="K148" s="7">
        <f t="shared" si="17"/>
        <v>4.379331341845135E-2</v>
      </c>
      <c r="L148" s="113">
        <f t="shared" si="18"/>
        <v>2.8359280611230226E-3</v>
      </c>
    </row>
    <row r="149" spans="4:12" x14ac:dyDescent="0.3">
      <c r="D149" s="177">
        <v>43677</v>
      </c>
      <c r="E149" s="171">
        <v>73.147400000000005</v>
      </c>
      <c r="F149" s="174">
        <f t="shared" si="19"/>
        <v>73.693195117597469</v>
      </c>
      <c r="G149" s="174">
        <f t="shared" si="20"/>
        <v>6.9465567672351639E-3</v>
      </c>
      <c r="H149" s="171">
        <f t="shared" si="14"/>
        <v>73.700141674364701</v>
      </c>
      <c r="I149" s="7">
        <f t="shared" si="15"/>
        <v>-0.55274167436469668</v>
      </c>
      <c r="J149" s="7">
        <f t="shared" si="16"/>
        <v>0.55274167436469668</v>
      </c>
      <c r="K149" s="7">
        <f t="shared" si="17"/>
        <v>0.30552335857948837</v>
      </c>
      <c r="L149" s="113">
        <f t="shared" si="18"/>
        <v>7.5565457468713395E-3</v>
      </c>
    </row>
    <row r="150" spans="4:12" x14ac:dyDescent="0.3">
      <c r="D150" s="177">
        <v>43678</v>
      </c>
      <c r="E150" s="171">
        <v>69.782600000000002</v>
      </c>
      <c r="F150" s="174">
        <f t="shared" si="19"/>
        <v>72.479997245413799</v>
      </c>
      <c r="G150" s="174">
        <f t="shared" si="20"/>
        <v>-0.11506788612785539</v>
      </c>
      <c r="H150" s="171">
        <f t="shared" si="14"/>
        <v>72.364929359285938</v>
      </c>
      <c r="I150" s="7">
        <f t="shared" si="15"/>
        <v>-2.5823293592859358</v>
      </c>
      <c r="J150" s="7">
        <f t="shared" si="16"/>
        <v>2.5823293592859358</v>
      </c>
      <c r="K150" s="7">
        <f t="shared" si="17"/>
        <v>6.6684249198301115</v>
      </c>
      <c r="L150" s="113">
        <f t="shared" si="18"/>
        <v>3.7005347454608109E-2</v>
      </c>
    </row>
    <row r="151" spans="4:12" x14ac:dyDescent="0.3">
      <c r="D151" s="177">
        <v>43679</v>
      </c>
      <c r="E151" s="171">
        <v>69.288700000000006</v>
      </c>
      <c r="F151" s="174">
        <f t="shared" si="19"/>
        <v>69.59176569109772</v>
      </c>
      <c r="G151" s="174">
        <f t="shared" si="20"/>
        <v>-0.39238425294667773</v>
      </c>
      <c r="H151" s="171">
        <f t="shared" si="14"/>
        <v>69.199381438151036</v>
      </c>
      <c r="I151" s="7">
        <f t="shared" si="15"/>
        <v>8.931856184896958E-2</v>
      </c>
      <c r="J151" s="7">
        <f t="shared" si="16"/>
        <v>8.931856184896958E-2</v>
      </c>
      <c r="K151" s="7">
        <f t="shared" si="17"/>
        <v>7.9778054907682049E-3</v>
      </c>
      <c r="L151" s="113">
        <f t="shared" si="18"/>
        <v>1.2890783323827634E-3</v>
      </c>
    </row>
    <row r="152" spans="4:12" x14ac:dyDescent="0.3">
      <c r="D152" s="177">
        <v>43682</v>
      </c>
      <c r="E152" s="171">
        <v>67.346800000000002</v>
      </c>
      <c r="F152" s="174">
        <f t="shared" si="19"/>
        <v>68.586412597642664</v>
      </c>
      <c r="G152" s="174">
        <f t="shared" si="20"/>
        <v>-0.45368113699751561</v>
      </c>
      <c r="H152" s="171">
        <f t="shared" si="14"/>
        <v>68.132731460645147</v>
      </c>
      <c r="I152" s="7">
        <f t="shared" si="15"/>
        <v>-0.78593146064514485</v>
      </c>
      <c r="J152" s="7">
        <f t="shared" si="16"/>
        <v>0.78593146064514485</v>
      </c>
      <c r="K152" s="7">
        <f t="shared" si="17"/>
        <v>0.61768826083181083</v>
      </c>
      <c r="L152" s="113">
        <f t="shared" si="18"/>
        <v>1.1669915432435465E-2</v>
      </c>
    </row>
    <row r="153" spans="4:12" x14ac:dyDescent="0.3">
      <c r="D153" s="177">
        <v>43683</v>
      </c>
      <c r="E153" s="171">
        <v>68.334500000000006</v>
      </c>
      <c r="F153" s="174">
        <f t="shared" si="19"/>
        <v>67.181395090401992</v>
      </c>
      <c r="G153" s="174">
        <f t="shared" si="20"/>
        <v>-0.54881477402183121</v>
      </c>
      <c r="H153" s="171">
        <f t="shared" si="14"/>
        <v>66.632580316380157</v>
      </c>
      <c r="I153" s="7">
        <f t="shared" si="15"/>
        <v>1.7019196836198489</v>
      </c>
      <c r="J153" s="7">
        <f t="shared" si="16"/>
        <v>1.7019196836198489</v>
      </c>
      <c r="K153" s="7">
        <f t="shared" si="17"/>
        <v>2.8965306094926868</v>
      </c>
      <c r="L153" s="113">
        <f t="shared" si="18"/>
        <v>2.490571649196012E-2</v>
      </c>
    </row>
    <row r="154" spans="4:12" x14ac:dyDescent="0.3">
      <c r="D154" s="177">
        <v>43684</v>
      </c>
      <c r="E154" s="171">
        <v>68.409800000000004</v>
      </c>
      <c r="F154" s="174">
        <f t="shared" si="19"/>
        <v>67.910508180782543</v>
      </c>
      <c r="G154" s="174">
        <f t="shared" si="20"/>
        <v>-0.42102198758159298</v>
      </c>
      <c r="H154" s="171">
        <f t="shared" si="14"/>
        <v>67.489486193200946</v>
      </c>
      <c r="I154" s="7">
        <f t="shared" si="15"/>
        <v>0.92031380679905794</v>
      </c>
      <c r="J154" s="7">
        <f t="shared" si="16"/>
        <v>0.92031380679905794</v>
      </c>
      <c r="K154" s="7">
        <f t="shared" si="17"/>
        <v>0.84697750298497376</v>
      </c>
      <c r="L154" s="113">
        <f t="shared" si="18"/>
        <v>1.3452952746522544E-2</v>
      </c>
    </row>
    <row r="155" spans="4:12" x14ac:dyDescent="0.3">
      <c r="D155" s="177">
        <v>43685</v>
      </c>
      <c r="E155" s="171">
        <v>70.016999999999996</v>
      </c>
      <c r="F155" s="174">
        <f t="shared" si="19"/>
        <v>68.39442240993472</v>
      </c>
      <c r="G155" s="174">
        <f t="shared" si="20"/>
        <v>-0.33052836590821599</v>
      </c>
      <c r="H155" s="171">
        <f t="shared" si="14"/>
        <v>68.063894044026497</v>
      </c>
      <c r="I155" s="7">
        <f t="shared" si="15"/>
        <v>1.9531059559734985</v>
      </c>
      <c r="J155" s="7">
        <f t="shared" si="16"/>
        <v>1.9531059559734985</v>
      </c>
      <c r="K155" s="7">
        <f t="shared" si="17"/>
        <v>3.8146228752591531</v>
      </c>
      <c r="L155" s="113">
        <f t="shared" si="18"/>
        <v>2.7894739220096526E-2</v>
      </c>
    </row>
    <row r="156" spans="4:12" x14ac:dyDescent="0.3">
      <c r="D156" s="177">
        <v>43686</v>
      </c>
      <c r="E156" s="171">
        <v>69.255200000000002</v>
      </c>
      <c r="F156" s="174">
        <f t="shared" si="19"/>
        <v>69.600217307273425</v>
      </c>
      <c r="G156" s="174">
        <f t="shared" si="20"/>
        <v>-0.17689603958352385</v>
      </c>
      <c r="H156" s="171">
        <f t="shared" si="14"/>
        <v>69.4233212676899</v>
      </c>
      <c r="I156" s="7">
        <f t="shared" si="15"/>
        <v>-0.16812126768989799</v>
      </c>
      <c r="J156" s="7">
        <f t="shared" si="16"/>
        <v>0.16812126768989799</v>
      </c>
      <c r="K156" s="7">
        <f t="shared" si="17"/>
        <v>2.8264760649658337E-2</v>
      </c>
      <c r="L156" s="113">
        <f t="shared" si="18"/>
        <v>2.4275616515423821E-3</v>
      </c>
    </row>
    <row r="157" spans="4:12" x14ac:dyDescent="0.3">
      <c r="D157" s="177">
        <v>43689</v>
      </c>
      <c r="E157" s="171">
        <v>68.577200000000005</v>
      </c>
      <c r="F157" s="174">
        <f t="shared" si="19"/>
        <v>68.978083168333185</v>
      </c>
      <c r="G157" s="174">
        <f t="shared" si="20"/>
        <v>-0.22141984951919547</v>
      </c>
      <c r="H157" s="171">
        <f t="shared" si="14"/>
        <v>68.756663318813992</v>
      </c>
      <c r="I157" s="7">
        <f t="shared" si="15"/>
        <v>-0.17946331881398692</v>
      </c>
      <c r="J157" s="7">
        <f t="shared" si="16"/>
        <v>0.17946331881398692</v>
      </c>
      <c r="K157" s="7">
        <f t="shared" si="17"/>
        <v>3.220708279973071E-2</v>
      </c>
      <c r="L157" s="113">
        <f t="shared" si="18"/>
        <v>2.6169531391480975E-3</v>
      </c>
    </row>
    <row r="158" spans="4:12" x14ac:dyDescent="0.3">
      <c r="D158" s="177">
        <v>43690</v>
      </c>
      <c r="E158" s="171">
        <v>69.288700000000006</v>
      </c>
      <c r="F158" s="174">
        <f t="shared" si="19"/>
        <v>68.542364120384661</v>
      </c>
      <c r="G158" s="174">
        <f t="shared" si="20"/>
        <v>-0.24284976936212832</v>
      </c>
      <c r="H158" s="171">
        <f t="shared" si="14"/>
        <v>68.299514351022538</v>
      </c>
      <c r="I158" s="7">
        <f t="shared" si="15"/>
        <v>0.98918564897746819</v>
      </c>
      <c r="J158" s="7">
        <f t="shared" si="16"/>
        <v>0.98918564897746819</v>
      </c>
      <c r="K158" s="7">
        <f t="shared" si="17"/>
        <v>0.97848824814297497</v>
      </c>
      <c r="L158" s="113">
        <f t="shared" si="18"/>
        <v>1.4276291068781317E-2</v>
      </c>
    </row>
    <row r="159" spans="4:12" x14ac:dyDescent="0.3">
      <c r="D159" s="177">
        <v>43691</v>
      </c>
      <c r="E159" s="171">
        <v>66.459599999999995</v>
      </c>
      <c r="F159" s="174">
        <f t="shared" si="19"/>
        <v>68.52860018451031</v>
      </c>
      <c r="G159" s="174">
        <f t="shared" si="20"/>
        <v>-0.21994118601335064</v>
      </c>
      <c r="H159" s="171">
        <f t="shared" si="14"/>
        <v>68.308658998496966</v>
      </c>
      <c r="I159" s="7">
        <f t="shared" si="15"/>
        <v>-1.8490589984969716</v>
      </c>
      <c r="J159" s="7">
        <f t="shared" si="16"/>
        <v>1.8490589984969716</v>
      </c>
      <c r="K159" s="7">
        <f t="shared" si="17"/>
        <v>3.4190191799226239</v>
      </c>
      <c r="L159" s="113">
        <f t="shared" si="18"/>
        <v>2.7822301044498791E-2</v>
      </c>
    </row>
    <row r="160" spans="4:12" x14ac:dyDescent="0.3">
      <c r="D160" s="177">
        <v>43692</v>
      </c>
      <c r="E160" s="171">
        <v>64.852500000000006</v>
      </c>
      <c r="F160" s="174">
        <f t="shared" si="19"/>
        <v>65.96222705118933</v>
      </c>
      <c r="G160" s="174">
        <f t="shared" si="20"/>
        <v>-0.45458438074411356</v>
      </c>
      <c r="H160" s="171">
        <f t="shared" si="14"/>
        <v>65.507642670445222</v>
      </c>
      <c r="I160" s="7">
        <f t="shared" si="15"/>
        <v>-0.65514267044521546</v>
      </c>
      <c r="J160" s="7">
        <f t="shared" si="16"/>
        <v>0.65514267044521546</v>
      </c>
      <c r="K160" s="7">
        <f t="shared" si="17"/>
        <v>0.42921191863808816</v>
      </c>
      <c r="L160" s="113">
        <f t="shared" si="18"/>
        <v>1.0102041871095415E-2</v>
      </c>
    </row>
    <row r="161" spans="4:12" x14ac:dyDescent="0.3">
      <c r="D161" s="177">
        <v>43693</v>
      </c>
      <c r="E161" s="171">
        <v>65.940600000000003</v>
      </c>
      <c r="F161" s="174">
        <f t="shared" si="19"/>
        <v>64.706452495404719</v>
      </c>
      <c r="G161" s="174">
        <f t="shared" si="20"/>
        <v>-0.53470339824816338</v>
      </c>
      <c r="H161" s="171">
        <f t="shared" si="14"/>
        <v>64.17174909715655</v>
      </c>
      <c r="I161" s="7">
        <f t="shared" si="15"/>
        <v>1.7688509028434538</v>
      </c>
      <c r="J161" s="7">
        <f t="shared" si="16"/>
        <v>1.7688509028434538</v>
      </c>
      <c r="K161" s="7">
        <f t="shared" si="17"/>
        <v>3.1288335164901016</v>
      </c>
      <c r="L161" s="113">
        <f t="shared" si="18"/>
        <v>2.6824913677513607E-2</v>
      </c>
    </row>
    <row r="162" spans="4:12" x14ac:dyDescent="0.3">
      <c r="D162" s="177">
        <v>43696</v>
      </c>
      <c r="E162" s="171">
        <v>66.953400000000002</v>
      </c>
      <c r="F162" s="174">
        <f t="shared" si="19"/>
        <v>65.715397281401465</v>
      </c>
      <c r="G162" s="174">
        <f t="shared" si="20"/>
        <v>-0.38033857982367242</v>
      </c>
      <c r="H162" s="171">
        <f t="shared" si="14"/>
        <v>65.335058701577793</v>
      </c>
      <c r="I162" s="7">
        <f t="shared" si="15"/>
        <v>1.6183412984222088</v>
      </c>
      <c r="J162" s="7">
        <f t="shared" si="16"/>
        <v>1.6183412984222088</v>
      </c>
      <c r="K162" s="7">
        <f t="shared" si="17"/>
        <v>2.6190285581788806</v>
      </c>
      <c r="L162" s="113">
        <f t="shared" si="18"/>
        <v>2.4171159320097391E-2</v>
      </c>
    </row>
    <row r="163" spans="4:12" x14ac:dyDescent="0.3">
      <c r="D163" s="177">
        <v>43697</v>
      </c>
      <c r="E163" s="171">
        <v>66.878100000000003</v>
      </c>
      <c r="F163" s="174">
        <f t="shared" si="19"/>
        <v>66.634069136141065</v>
      </c>
      <c r="G163" s="174">
        <f t="shared" si="20"/>
        <v>-0.25043753636734517</v>
      </c>
      <c r="H163" s="171">
        <f t="shared" si="14"/>
        <v>66.383631599773722</v>
      </c>
      <c r="I163" s="7">
        <f t="shared" si="15"/>
        <v>0.4944684002262818</v>
      </c>
      <c r="J163" s="7">
        <f t="shared" si="16"/>
        <v>0.4944684002262818</v>
      </c>
      <c r="K163" s="7">
        <f t="shared" si="17"/>
        <v>0.24449899882233839</v>
      </c>
      <c r="L163" s="113">
        <f t="shared" si="18"/>
        <v>7.3935772730726766E-3</v>
      </c>
    </row>
    <row r="164" spans="4:12" x14ac:dyDescent="0.3">
      <c r="D164" s="177">
        <v>43698</v>
      </c>
      <c r="E164" s="171">
        <v>67.807199999999995</v>
      </c>
      <c r="F164" s="174">
        <f t="shared" si="19"/>
        <v>66.863569970906127</v>
      </c>
      <c r="G164" s="174">
        <f t="shared" si="20"/>
        <v>-0.20244369925410444</v>
      </c>
      <c r="H164" s="171">
        <f t="shared" si="14"/>
        <v>66.661126271652023</v>
      </c>
      <c r="I164" s="7">
        <f t="shared" si="15"/>
        <v>1.1460737283479716</v>
      </c>
      <c r="J164" s="7">
        <f t="shared" si="16"/>
        <v>1.1460737283479716</v>
      </c>
      <c r="K164" s="7">
        <f t="shared" si="17"/>
        <v>1.3134849908094202</v>
      </c>
      <c r="L164" s="113">
        <f t="shared" si="18"/>
        <v>1.6901947408947304E-2</v>
      </c>
    </row>
    <row r="165" spans="4:12" x14ac:dyDescent="0.3">
      <c r="D165" s="177">
        <v>43699</v>
      </c>
      <c r="E165" s="171">
        <v>67.807199999999995</v>
      </c>
      <c r="F165" s="174">
        <f t="shared" si="19"/>
        <v>67.64524504059672</v>
      </c>
      <c r="G165" s="174">
        <f t="shared" si="20"/>
        <v>-0.10403182235963473</v>
      </c>
      <c r="H165" s="171">
        <f t="shared" si="14"/>
        <v>67.54121321823709</v>
      </c>
      <c r="I165" s="7">
        <f t="shared" si="15"/>
        <v>0.26598678176290491</v>
      </c>
      <c r="J165" s="7">
        <f t="shared" si="16"/>
        <v>0.26598678176290491</v>
      </c>
      <c r="K165" s="7">
        <f t="shared" si="17"/>
        <v>7.0748968072587209E-2</v>
      </c>
      <c r="L165" s="113">
        <f t="shared" si="18"/>
        <v>3.9226923064645779E-3</v>
      </c>
    </row>
    <row r="166" spans="4:12" x14ac:dyDescent="0.3">
      <c r="D166" s="177">
        <v>43700</v>
      </c>
      <c r="E166" s="171">
        <v>65.580699999999993</v>
      </c>
      <c r="F166" s="174">
        <f t="shared" si="19"/>
        <v>67.278674542112299</v>
      </c>
      <c r="G166" s="174">
        <f t="shared" si="20"/>
        <v>-0.13028568997211337</v>
      </c>
      <c r="H166" s="171">
        <f t="shared" si="14"/>
        <v>67.148388852140187</v>
      </c>
      <c r="I166" s="7">
        <f t="shared" si="15"/>
        <v>-1.5676888521401935</v>
      </c>
      <c r="J166" s="7">
        <f t="shared" si="16"/>
        <v>1.5676888521401935</v>
      </c>
      <c r="K166" s="7">
        <f t="shared" si="17"/>
        <v>2.4576483371246374</v>
      </c>
      <c r="L166" s="113">
        <f t="shared" si="18"/>
        <v>2.3904728862915364E-2</v>
      </c>
    </row>
    <row r="167" spans="4:12" x14ac:dyDescent="0.3">
      <c r="D167" s="177">
        <v>43703</v>
      </c>
      <c r="E167" s="171">
        <v>66.702299999999994</v>
      </c>
      <c r="F167" s="174">
        <f t="shared" si="19"/>
        <v>65.700791448022301</v>
      </c>
      <c r="G167" s="174">
        <f t="shared" si="20"/>
        <v>-0.27504543038390183</v>
      </c>
      <c r="H167" s="171">
        <f t="shared" si="14"/>
        <v>65.425746017638403</v>
      </c>
      <c r="I167" s="7">
        <f t="shared" si="15"/>
        <v>1.276553982361591</v>
      </c>
      <c r="J167" s="7">
        <f t="shared" si="16"/>
        <v>1.276553982361591</v>
      </c>
      <c r="K167" s="7">
        <f t="shared" si="17"/>
        <v>1.6295900698832373</v>
      </c>
      <c r="L167" s="113">
        <f t="shared" si="18"/>
        <v>1.9138080431433266E-2</v>
      </c>
    </row>
    <row r="168" spans="4:12" x14ac:dyDescent="0.3">
      <c r="D168" s="177">
        <v>43704</v>
      </c>
      <c r="E168" s="171">
        <v>66.593500000000006</v>
      </c>
      <c r="F168" s="174">
        <f t="shared" si="19"/>
        <v>66.460503655692889</v>
      </c>
      <c r="G168" s="174">
        <f t="shared" si="20"/>
        <v>-0.1715696665784528</v>
      </c>
      <c r="H168" s="171">
        <f t="shared" si="14"/>
        <v>66.28893398911444</v>
      </c>
      <c r="I168" s="7">
        <f t="shared" si="15"/>
        <v>0.30456601088556567</v>
      </c>
      <c r="J168" s="7">
        <f t="shared" si="16"/>
        <v>0.30456601088556567</v>
      </c>
      <c r="K168" s="7">
        <f t="shared" si="17"/>
        <v>9.276045498674651E-2</v>
      </c>
      <c r="L168" s="113">
        <f t="shared" si="18"/>
        <v>4.573509590058574E-3</v>
      </c>
    </row>
    <row r="169" spans="4:12" x14ac:dyDescent="0.3">
      <c r="D169" s="177">
        <v>43705</v>
      </c>
      <c r="E169" s="171">
        <v>67.974599999999995</v>
      </c>
      <c r="F169" s="174">
        <f t="shared" si="19"/>
        <v>66.732464266737253</v>
      </c>
      <c r="G169" s="174">
        <f t="shared" si="20"/>
        <v>-0.12721663881617118</v>
      </c>
      <c r="H169" s="171">
        <f t="shared" si="14"/>
        <v>66.605247627921088</v>
      </c>
      <c r="I169" s="7">
        <f t="shared" si="15"/>
        <v>1.3693523720789074</v>
      </c>
      <c r="J169" s="7">
        <f t="shared" si="16"/>
        <v>1.3693523720789074</v>
      </c>
      <c r="K169" s="7">
        <f t="shared" si="17"/>
        <v>1.8751259189181304</v>
      </c>
      <c r="L169" s="113">
        <f t="shared" si="18"/>
        <v>2.0145059655796538E-2</v>
      </c>
    </row>
    <row r="170" spans="4:12" x14ac:dyDescent="0.3">
      <c r="D170" s="177">
        <v>43706</v>
      </c>
      <c r="E170" s="171">
        <v>69.724000000000004</v>
      </c>
      <c r="F170" s="174">
        <f t="shared" si="19"/>
        <v>68.222706688947071</v>
      </c>
      <c r="G170" s="174">
        <f t="shared" si="20"/>
        <v>3.4529267286427703E-2</v>
      </c>
      <c r="H170" s="171">
        <f t="shared" si="14"/>
        <v>68.257235956233501</v>
      </c>
      <c r="I170" s="7">
        <f t="shared" si="15"/>
        <v>1.4667640437665028</v>
      </c>
      <c r="J170" s="7">
        <f t="shared" si="16"/>
        <v>1.4667640437665028</v>
      </c>
      <c r="K170" s="7">
        <f t="shared" si="17"/>
        <v>2.1513967600862633</v>
      </c>
      <c r="L170" s="113">
        <f t="shared" si="18"/>
        <v>2.1036716822994992E-2</v>
      </c>
    </row>
    <row r="171" spans="4:12" x14ac:dyDescent="0.3">
      <c r="D171" s="177">
        <v>43707</v>
      </c>
      <c r="E171" s="171">
        <v>68.593999999999994</v>
      </c>
      <c r="F171" s="174">
        <f t="shared" si="19"/>
        <v>69.525623413829152</v>
      </c>
      <c r="G171" s="174">
        <f t="shared" si="20"/>
        <v>0.16136801304599308</v>
      </c>
      <c r="H171" s="171">
        <f t="shared" si="14"/>
        <v>69.686991426875139</v>
      </c>
      <c r="I171" s="7">
        <f t="shared" si="15"/>
        <v>-1.0929914268751446</v>
      </c>
      <c r="J171" s="7">
        <f t="shared" si="16"/>
        <v>1.0929914268751446</v>
      </c>
      <c r="K171" s="7">
        <f t="shared" si="17"/>
        <v>1.1946302592225646</v>
      </c>
      <c r="L171" s="113">
        <f t="shared" si="18"/>
        <v>1.5934213296719024E-2</v>
      </c>
    </row>
    <row r="172" spans="4:12" x14ac:dyDescent="0.3">
      <c r="D172" s="177">
        <v>43711</v>
      </c>
      <c r="E172" s="171">
        <v>67.757000000000005</v>
      </c>
      <c r="F172" s="174">
        <f t="shared" si="19"/>
        <v>68.555694410436786</v>
      </c>
      <c r="G172" s="174">
        <f t="shared" si="20"/>
        <v>4.8238311402157175E-2</v>
      </c>
      <c r="H172" s="171">
        <f t="shared" si="14"/>
        <v>68.603932721838945</v>
      </c>
      <c r="I172" s="7">
        <f t="shared" si="15"/>
        <v>-0.84693272183893953</v>
      </c>
      <c r="J172" s="7">
        <f t="shared" si="16"/>
        <v>0.84693272183893953</v>
      </c>
      <c r="K172" s="7">
        <f t="shared" si="17"/>
        <v>0.71729503532151451</v>
      </c>
      <c r="L172" s="113">
        <f t="shared" si="18"/>
        <v>1.2499560515355454E-2</v>
      </c>
    </row>
    <row r="173" spans="4:12" x14ac:dyDescent="0.3">
      <c r="D173" s="177">
        <v>43712</v>
      </c>
      <c r="E173" s="171">
        <v>68.727900000000005</v>
      </c>
      <c r="F173" s="174">
        <f t="shared" si="19"/>
        <v>67.989770649121738</v>
      </c>
      <c r="G173" s="174">
        <f t="shared" si="20"/>
        <v>-1.3177895869563347E-2</v>
      </c>
      <c r="H173" s="171">
        <f t="shared" si="14"/>
        <v>67.976592753252177</v>
      </c>
      <c r="I173" s="7">
        <f t="shared" si="15"/>
        <v>0.75130724674782812</v>
      </c>
      <c r="J173" s="7">
        <f t="shared" si="16"/>
        <v>0.75130724674782812</v>
      </c>
      <c r="K173" s="7">
        <f t="shared" si="17"/>
        <v>0.56446257901580188</v>
      </c>
      <c r="L173" s="113">
        <f t="shared" si="18"/>
        <v>1.09316194259948E-2</v>
      </c>
    </row>
    <row r="174" spans="4:12" x14ac:dyDescent="0.3">
      <c r="D174" s="177">
        <v>43713</v>
      </c>
      <c r="E174" s="171">
        <v>72.410799999999995</v>
      </c>
      <c r="F174" s="174">
        <f t="shared" si="19"/>
        <v>69.45393768330436</v>
      </c>
      <c r="G174" s="174">
        <f t="shared" si="20"/>
        <v>0.13455659713565526</v>
      </c>
      <c r="H174" s="171">
        <f t="shared" si="14"/>
        <v>69.588494280440017</v>
      </c>
      <c r="I174" s="7">
        <f t="shared" si="15"/>
        <v>2.8223057195599779</v>
      </c>
      <c r="J174" s="7">
        <f t="shared" si="16"/>
        <v>2.8223057195599779</v>
      </c>
      <c r="K174" s="7">
        <f t="shared" si="17"/>
        <v>7.9654095746609643</v>
      </c>
      <c r="L174" s="113">
        <f t="shared" si="18"/>
        <v>3.897630905279293E-2</v>
      </c>
    </row>
    <row r="175" spans="4:12" x14ac:dyDescent="0.3">
      <c r="D175" s="177">
        <v>43714</v>
      </c>
      <c r="E175" s="171">
        <v>73.331500000000005</v>
      </c>
      <c r="F175" s="174">
        <f t="shared" si="19"/>
        <v>72.702585277708522</v>
      </c>
      <c r="G175" s="174">
        <f t="shared" si="20"/>
        <v>0.44596569686250587</v>
      </c>
      <c r="H175" s="171">
        <f t="shared" si="14"/>
        <v>73.148550974571023</v>
      </c>
      <c r="I175" s="7">
        <f t="shared" si="15"/>
        <v>0.18294902542898228</v>
      </c>
      <c r="J175" s="7">
        <f t="shared" si="16"/>
        <v>0.18294902542898228</v>
      </c>
      <c r="K175" s="7">
        <f t="shared" si="17"/>
        <v>3.3470345905414409E-2</v>
      </c>
      <c r="L175" s="113">
        <f t="shared" si="18"/>
        <v>2.4948218082131452E-3</v>
      </c>
    </row>
    <row r="176" spans="4:12" x14ac:dyDescent="0.3">
      <c r="D176" s="177">
        <v>43717</v>
      </c>
      <c r="E176" s="171">
        <v>75.392300000000006</v>
      </c>
      <c r="F176" s="174">
        <f t="shared" si="19"/>
        <v>74.100432557490009</v>
      </c>
      <c r="G176" s="174">
        <f t="shared" si="20"/>
        <v>0.54115385515440406</v>
      </c>
      <c r="H176" s="171">
        <f t="shared" si="14"/>
        <v>74.641586412644415</v>
      </c>
      <c r="I176" s="7">
        <f t="shared" si="15"/>
        <v>0.75071358735559102</v>
      </c>
      <c r="J176" s="7">
        <f t="shared" si="16"/>
        <v>0.75071358735559102</v>
      </c>
      <c r="K176" s="7">
        <f t="shared" si="17"/>
        <v>0.5635708902403006</v>
      </c>
      <c r="L176" s="113">
        <f t="shared" si="18"/>
        <v>9.9574304982815356E-3</v>
      </c>
    </row>
    <row r="177" spans="4:12" x14ac:dyDescent="0.3">
      <c r="D177" s="177">
        <v>43718</v>
      </c>
      <c r="E177" s="171">
        <v>75.552199999999999</v>
      </c>
      <c r="F177" s="174">
        <f t="shared" si="19"/>
        <v>75.857203084123526</v>
      </c>
      <c r="G177" s="174">
        <f t="shared" si="20"/>
        <v>0.66271552230231534</v>
      </c>
      <c r="H177" s="171">
        <f t="shared" si="14"/>
        <v>76.519918606425847</v>
      </c>
      <c r="I177" s="7">
        <f t="shared" si="15"/>
        <v>-0.96771860642584784</v>
      </c>
      <c r="J177" s="7">
        <f t="shared" si="16"/>
        <v>0.96771860642584784</v>
      </c>
      <c r="K177" s="7">
        <f t="shared" si="17"/>
        <v>0.936479301222785</v>
      </c>
      <c r="L177" s="113">
        <f t="shared" si="18"/>
        <v>1.2808609232105059E-2</v>
      </c>
    </row>
    <row r="178" spans="4:12" x14ac:dyDescent="0.3">
      <c r="D178" s="177">
        <v>43719</v>
      </c>
      <c r="E178" s="171">
        <v>76.393299999999996</v>
      </c>
      <c r="F178" s="174">
        <f t="shared" si="19"/>
        <v>76.250592417841858</v>
      </c>
      <c r="G178" s="174">
        <f t="shared" si="20"/>
        <v>0.63578290344391708</v>
      </c>
      <c r="H178" s="171">
        <f t="shared" si="14"/>
        <v>76.886375321285769</v>
      </c>
      <c r="I178" s="7">
        <f t="shared" si="15"/>
        <v>-0.49307532128577236</v>
      </c>
      <c r="J178" s="7">
        <f t="shared" si="16"/>
        <v>0.49307532128577236</v>
      </c>
      <c r="K178" s="7">
        <f t="shared" si="17"/>
        <v>0.24312327246106763</v>
      </c>
      <c r="L178" s="113">
        <f t="shared" si="18"/>
        <v>6.4544314918425095E-3</v>
      </c>
    </row>
    <row r="179" spans="4:12" x14ac:dyDescent="0.3">
      <c r="D179" s="177">
        <v>43720</v>
      </c>
      <c r="E179" s="171">
        <v>75.998000000000005</v>
      </c>
      <c r="F179" s="174">
        <f t="shared" si="19"/>
        <v>76.822866322755132</v>
      </c>
      <c r="G179" s="174">
        <f t="shared" si="20"/>
        <v>0.62943200359085283</v>
      </c>
      <c r="H179" s="171">
        <f t="shared" si="14"/>
        <v>77.452298326345982</v>
      </c>
      <c r="I179" s="7">
        <f t="shared" si="15"/>
        <v>-1.4542983263459774</v>
      </c>
      <c r="J179" s="7">
        <f t="shared" si="16"/>
        <v>1.4542983263459774</v>
      </c>
      <c r="K179" s="7">
        <f t="shared" si="17"/>
        <v>2.1149836220127112</v>
      </c>
      <c r="L179" s="113">
        <f t="shared" si="18"/>
        <v>1.9136007873180576E-2</v>
      </c>
    </row>
    <row r="180" spans="4:12" x14ac:dyDescent="0.3">
      <c r="D180" s="177">
        <v>43721</v>
      </c>
      <c r="E180" s="171">
        <v>75.9559</v>
      </c>
      <c r="F180" s="174">
        <f t="shared" si="19"/>
        <v>76.493125602872681</v>
      </c>
      <c r="G180" s="174">
        <f t="shared" si="20"/>
        <v>0.53351473124352233</v>
      </c>
      <c r="H180" s="171">
        <f t="shared" si="14"/>
        <v>77.026640334116209</v>
      </c>
      <c r="I180" s="7">
        <f t="shared" si="15"/>
        <v>-1.0707403341162092</v>
      </c>
      <c r="J180" s="7">
        <f t="shared" si="16"/>
        <v>1.0707403341162092</v>
      </c>
      <c r="K180" s="7">
        <f t="shared" si="17"/>
        <v>1.1464848631032913</v>
      </c>
      <c r="L180" s="113">
        <f t="shared" si="18"/>
        <v>1.4096868500224593E-2</v>
      </c>
    </row>
    <row r="181" spans="4:12" x14ac:dyDescent="0.3">
      <c r="D181" s="177">
        <v>43724</v>
      </c>
      <c r="E181" s="171">
        <v>74.374600000000001</v>
      </c>
      <c r="F181" s="174">
        <f t="shared" si="19"/>
        <v>76.066451784994825</v>
      </c>
      <c r="G181" s="174">
        <f t="shared" si="20"/>
        <v>0.43749587633138454</v>
      </c>
      <c r="H181" s="171">
        <f t="shared" si="14"/>
        <v>76.503947661326208</v>
      </c>
      <c r="I181" s="7">
        <f t="shared" si="15"/>
        <v>-2.1293476613262072</v>
      </c>
      <c r="J181" s="7">
        <f t="shared" si="16"/>
        <v>2.1293476613262072</v>
      </c>
      <c r="K181" s="7">
        <f t="shared" si="17"/>
        <v>4.5341214627953885</v>
      </c>
      <c r="L181" s="113">
        <f t="shared" si="18"/>
        <v>2.8630038498710677E-2</v>
      </c>
    </row>
    <row r="182" spans="4:12" x14ac:dyDescent="0.3">
      <c r="D182" s="177">
        <v>43725</v>
      </c>
      <c r="E182" s="171">
        <v>73.953999999999994</v>
      </c>
      <c r="F182" s="174">
        <f t="shared" si="19"/>
        <v>74.640476701065111</v>
      </c>
      <c r="G182" s="174">
        <f t="shared" si="20"/>
        <v>0.25114878030527465</v>
      </c>
      <c r="H182" s="171">
        <f t="shared" si="14"/>
        <v>74.891625481370383</v>
      </c>
      <c r="I182" s="7">
        <f t="shared" si="15"/>
        <v>-0.93762548137038948</v>
      </c>
      <c r="J182" s="7">
        <f t="shared" si="16"/>
        <v>0.93762548137038948</v>
      </c>
      <c r="K182" s="7">
        <f t="shared" si="17"/>
        <v>0.87914154331505456</v>
      </c>
      <c r="L182" s="113">
        <f t="shared" si="18"/>
        <v>1.2678495840257317E-2</v>
      </c>
    </row>
    <row r="183" spans="4:12" x14ac:dyDescent="0.3">
      <c r="D183" s="177">
        <v>43726</v>
      </c>
      <c r="E183" s="171">
        <v>73.676400000000001</v>
      </c>
      <c r="F183" s="174">
        <f t="shared" si="19"/>
        <v>74.099399024244221</v>
      </c>
      <c r="G183" s="174">
        <f t="shared" si="20"/>
        <v>0.17192613459265815</v>
      </c>
      <c r="H183" s="171">
        <f t="shared" si="14"/>
        <v>74.271325158836873</v>
      </c>
      <c r="I183" s="7">
        <f t="shared" si="15"/>
        <v>-0.59492515883687247</v>
      </c>
      <c r="J183" s="7">
        <f t="shared" si="16"/>
        <v>0.59492515883687247</v>
      </c>
      <c r="K183" s="7">
        <f t="shared" si="17"/>
        <v>0.35393594461707795</v>
      </c>
      <c r="L183" s="113">
        <f t="shared" si="18"/>
        <v>8.074840231564958E-3</v>
      </c>
    </row>
    <row r="184" spans="4:12" x14ac:dyDescent="0.3">
      <c r="D184" s="177">
        <v>43727</v>
      </c>
      <c r="E184" s="171">
        <v>73.230599999999995</v>
      </c>
      <c r="F184" s="174">
        <f t="shared" si="19"/>
        <v>73.724780907674131</v>
      </c>
      <c r="G184" s="174">
        <f t="shared" si="20"/>
        <v>0.1172717094763833</v>
      </c>
      <c r="H184" s="171">
        <f t="shared" si="14"/>
        <v>73.842052617150514</v>
      </c>
      <c r="I184" s="7">
        <f t="shared" si="15"/>
        <v>-0.61145261715051902</v>
      </c>
      <c r="J184" s="7">
        <f t="shared" si="16"/>
        <v>0.61145261715051902</v>
      </c>
      <c r="K184" s="7">
        <f t="shared" si="17"/>
        <v>0.37387430302021918</v>
      </c>
      <c r="L184" s="113">
        <f t="shared" si="18"/>
        <v>8.3496873868371835E-3</v>
      </c>
    </row>
    <row r="185" spans="4:12" x14ac:dyDescent="0.3">
      <c r="D185" s="177">
        <v>43728</v>
      </c>
      <c r="E185" s="171">
        <v>72.061400000000006</v>
      </c>
      <c r="F185" s="174">
        <f t="shared" si="19"/>
        <v>73.090577367581119</v>
      </c>
      <c r="G185" s="174">
        <f t="shared" si="20"/>
        <v>4.2124184519443816E-2</v>
      </c>
      <c r="H185" s="171">
        <f t="shared" si="14"/>
        <v>73.132701552100556</v>
      </c>
      <c r="I185" s="7">
        <f t="shared" si="15"/>
        <v>-1.0713015521005502</v>
      </c>
      <c r="J185" s="7">
        <f t="shared" si="16"/>
        <v>1.0713015521005502</v>
      </c>
      <c r="K185" s="7">
        <f t="shared" si="17"/>
        <v>1.1476870155330479</v>
      </c>
      <c r="L185" s="113">
        <f t="shared" si="18"/>
        <v>1.4866510393921712E-2</v>
      </c>
    </row>
    <row r="186" spans="4:12" x14ac:dyDescent="0.3">
      <c r="D186" s="177">
        <v>43731</v>
      </c>
      <c r="E186" s="171">
        <v>73.684799999999996</v>
      </c>
      <c r="F186" s="174">
        <f t="shared" si="19"/>
        <v>72.41977934761556</v>
      </c>
      <c r="G186" s="174">
        <f t="shared" si="20"/>
        <v>-2.9168035929056507E-2</v>
      </c>
      <c r="H186" s="171">
        <f t="shared" si="14"/>
        <v>72.390611311686499</v>
      </c>
      <c r="I186" s="7">
        <f t="shared" si="15"/>
        <v>1.294188688313497</v>
      </c>
      <c r="J186" s="7">
        <f t="shared" si="16"/>
        <v>1.294188688313497</v>
      </c>
      <c r="K186" s="7">
        <f t="shared" si="17"/>
        <v>1.6749243609586097</v>
      </c>
      <c r="L186" s="113">
        <f t="shared" si="18"/>
        <v>1.7563848830606816E-2</v>
      </c>
    </row>
    <row r="187" spans="4:12" x14ac:dyDescent="0.3">
      <c r="D187" s="177">
        <v>43732</v>
      </c>
      <c r="E187" s="171">
        <v>72.709100000000007</v>
      </c>
      <c r="F187" s="174">
        <f t="shared" si="19"/>
        <v>73.46632557125676</v>
      </c>
      <c r="G187" s="174">
        <f t="shared" si="20"/>
        <v>7.8403390027969241E-2</v>
      </c>
      <c r="H187" s="171">
        <f t="shared" si="14"/>
        <v>73.544728961284733</v>
      </c>
      <c r="I187" s="7">
        <f t="shared" si="15"/>
        <v>-0.8356289612847263</v>
      </c>
      <c r="J187" s="7">
        <f t="shared" si="16"/>
        <v>0.8356289612847263</v>
      </c>
      <c r="K187" s="7">
        <f t="shared" si="17"/>
        <v>0.69827576093779065</v>
      </c>
      <c r="L187" s="113">
        <f t="shared" si="18"/>
        <v>1.149276997356213E-2</v>
      </c>
    </row>
    <row r="188" spans="4:12" x14ac:dyDescent="0.3">
      <c r="D188" s="177">
        <v>43733</v>
      </c>
      <c r="E188" s="171">
        <v>73.196899999999999</v>
      </c>
      <c r="F188" s="174">
        <f t="shared" si="19"/>
        <v>72.869382712022386</v>
      </c>
      <c r="G188" s="174">
        <f t="shared" si="20"/>
        <v>1.0868765101734859E-2</v>
      </c>
      <c r="H188" s="171">
        <f t="shared" si="14"/>
        <v>72.880251477124119</v>
      </c>
      <c r="I188" s="7">
        <f t="shared" si="15"/>
        <v>0.31664852287588019</v>
      </c>
      <c r="J188" s="7">
        <f t="shared" si="16"/>
        <v>0.31664852287588019</v>
      </c>
      <c r="K188" s="7">
        <f t="shared" si="17"/>
        <v>0.10026628703947682</v>
      </c>
      <c r="L188" s="113">
        <f t="shared" si="18"/>
        <v>4.3259826970251502E-3</v>
      </c>
    </row>
    <row r="189" spans="4:12" x14ac:dyDescent="0.3">
      <c r="D189" s="177">
        <v>43734</v>
      </c>
      <c r="E189" s="171">
        <v>74.080200000000005</v>
      </c>
      <c r="F189" s="174">
        <f t="shared" si="19"/>
        <v>73.382255012081387</v>
      </c>
      <c r="G189" s="174">
        <f t="shared" si="20"/>
        <v>6.1069118597461516E-2</v>
      </c>
      <c r="H189" s="171">
        <f t="shared" si="14"/>
        <v>73.443324130678846</v>
      </c>
      <c r="I189" s="7">
        <f t="shared" si="15"/>
        <v>0.63687586932115892</v>
      </c>
      <c r="J189" s="7">
        <f t="shared" si="16"/>
        <v>0.63687586932115892</v>
      </c>
      <c r="K189" s="7">
        <f t="shared" si="17"/>
        <v>0.40561087292358189</v>
      </c>
      <c r="L189" s="113">
        <f t="shared" si="18"/>
        <v>8.5971132545694922E-3</v>
      </c>
    </row>
    <row r="190" spans="4:12" x14ac:dyDescent="0.3">
      <c r="D190" s="177">
        <v>43735</v>
      </c>
      <c r="E190" s="171">
        <v>74.6858</v>
      </c>
      <c r="F190" s="174">
        <f t="shared" si="19"/>
        <v>74.250175294877977</v>
      </c>
      <c r="G190" s="174">
        <f t="shared" si="20"/>
        <v>0.14175423501737433</v>
      </c>
      <c r="H190" s="171">
        <f t="shared" si="14"/>
        <v>74.39192952989535</v>
      </c>
      <c r="I190" s="7">
        <f t="shared" si="15"/>
        <v>0.29387047010465039</v>
      </c>
      <c r="J190" s="7">
        <f t="shared" si="16"/>
        <v>0.29387047010465039</v>
      </c>
      <c r="K190" s="7">
        <f t="shared" si="17"/>
        <v>8.6359853199528228E-2</v>
      </c>
      <c r="L190" s="113">
        <f t="shared" si="18"/>
        <v>3.9347569431491718E-3</v>
      </c>
    </row>
    <row r="191" spans="4:12" x14ac:dyDescent="0.3">
      <c r="D191" s="177">
        <v>43738</v>
      </c>
      <c r="E191" s="171">
        <v>74.853999999999999</v>
      </c>
      <c r="F191" s="174">
        <f t="shared" si="19"/>
        <v>74.832843388013899</v>
      </c>
      <c r="G191" s="174">
        <f t="shared" si="20"/>
        <v>0.18584562082922912</v>
      </c>
      <c r="H191" s="171">
        <f t="shared" si="14"/>
        <v>75.018689008843126</v>
      </c>
      <c r="I191" s="7">
        <f t="shared" si="15"/>
        <v>-0.16468900884312632</v>
      </c>
      <c r="J191" s="7">
        <f t="shared" si="16"/>
        <v>0.16468900884312632</v>
      </c>
      <c r="K191" s="7">
        <f t="shared" si="17"/>
        <v>2.7122469633731338E-2</v>
      </c>
      <c r="L191" s="113">
        <f t="shared" si="18"/>
        <v>2.2001363834013724E-3</v>
      </c>
    </row>
    <row r="192" spans="4:12" x14ac:dyDescent="0.3">
      <c r="D192" s="177">
        <v>43739</v>
      </c>
      <c r="E192" s="171">
        <v>74.870800000000003</v>
      </c>
      <c r="F192" s="174">
        <f t="shared" si="19"/>
        <v>75.006036496663384</v>
      </c>
      <c r="G192" s="174">
        <f t="shared" si="20"/>
        <v>0.18458036961125474</v>
      </c>
      <c r="H192" s="171">
        <f t="shared" si="14"/>
        <v>75.190616866274638</v>
      </c>
      <c r="I192" s="7">
        <f t="shared" si="15"/>
        <v>-0.31981686627463546</v>
      </c>
      <c r="J192" s="7">
        <f t="shared" si="16"/>
        <v>0.31981686627463546</v>
      </c>
      <c r="K192" s="7">
        <f t="shared" si="17"/>
        <v>0.10228282795372806</v>
      </c>
      <c r="L192" s="113">
        <f t="shared" si="18"/>
        <v>4.2715833979954194E-3</v>
      </c>
    </row>
    <row r="193" spans="4:12" x14ac:dyDescent="0.3">
      <c r="D193" s="177">
        <v>43740</v>
      </c>
      <c r="E193" s="171">
        <v>72.936199999999999</v>
      </c>
      <c r="F193" s="174">
        <f t="shared" si="19"/>
        <v>74.631544295689011</v>
      </c>
      <c r="G193" s="174">
        <f t="shared" si="20"/>
        <v>0.12867311255269195</v>
      </c>
      <c r="H193" s="171">
        <f t="shared" ref="H193:H256" si="21">F193+G193</f>
        <v>74.760217408241701</v>
      </c>
      <c r="I193" s="7">
        <f t="shared" si="15"/>
        <v>-1.8240174082417013</v>
      </c>
      <c r="J193" s="7">
        <f t="shared" si="16"/>
        <v>1.8240174082417013</v>
      </c>
      <c r="K193" s="7">
        <f t="shared" si="17"/>
        <v>3.3270395055687731</v>
      </c>
      <c r="L193" s="113">
        <f t="shared" si="18"/>
        <v>2.5008396492300137E-2</v>
      </c>
    </row>
    <row r="194" spans="4:12" x14ac:dyDescent="0.3">
      <c r="D194" s="177">
        <v>43741</v>
      </c>
      <c r="E194" s="171">
        <v>73.323099999999997</v>
      </c>
      <c r="F194" s="174">
        <f t="shared" si="19"/>
        <v>73.116518490042154</v>
      </c>
      <c r="G194" s="174">
        <f t="shared" si="20"/>
        <v>-3.5696779267262974E-2</v>
      </c>
      <c r="H194" s="171">
        <f t="shared" si="21"/>
        <v>73.080821710774885</v>
      </c>
      <c r="I194" s="7">
        <f t="shared" si="15"/>
        <v>0.24227828922511208</v>
      </c>
      <c r="J194" s="7">
        <f t="shared" si="16"/>
        <v>0.24227828922511208</v>
      </c>
      <c r="K194" s="7">
        <f t="shared" si="17"/>
        <v>5.8698769429847059E-2</v>
      </c>
      <c r="L194" s="113">
        <f t="shared" si="18"/>
        <v>3.3042559469677645E-3</v>
      </c>
    </row>
    <row r="195" spans="4:12" x14ac:dyDescent="0.3">
      <c r="D195" s="177">
        <v>43742</v>
      </c>
      <c r="E195" s="171">
        <v>74.601699999999994</v>
      </c>
      <c r="F195" s="174">
        <f t="shared" si="19"/>
        <v>73.550262576586178</v>
      </c>
      <c r="G195" s="174">
        <f t="shared" si="20"/>
        <v>1.1247307313865751E-2</v>
      </c>
      <c r="H195" s="171">
        <f t="shared" si="21"/>
        <v>73.561509883900044</v>
      </c>
      <c r="I195" s="7">
        <f t="shared" si="15"/>
        <v>1.04019011609995</v>
      </c>
      <c r="J195" s="7">
        <f t="shared" si="16"/>
        <v>1.04019011609995</v>
      </c>
      <c r="K195" s="7">
        <f t="shared" si="17"/>
        <v>1.0819954776320275</v>
      </c>
      <c r="L195" s="113">
        <f t="shared" si="18"/>
        <v>1.3943249498335161E-2</v>
      </c>
    </row>
    <row r="196" spans="4:12" x14ac:dyDescent="0.3">
      <c r="D196" s="177">
        <v>43745</v>
      </c>
      <c r="E196" s="171">
        <v>74.273600000000002</v>
      </c>
      <c r="F196" s="174">
        <f t="shared" si="19"/>
        <v>74.545077845851097</v>
      </c>
      <c r="G196" s="174">
        <f t="shared" si="20"/>
        <v>0.10960410350897105</v>
      </c>
      <c r="H196" s="171">
        <f t="shared" si="21"/>
        <v>74.654681949360068</v>
      </c>
      <c r="I196" s="7">
        <f t="shared" ref="I196:I259" si="22">E196-H196</f>
        <v>-0.38108194936006612</v>
      </c>
      <c r="J196" s="7">
        <f t="shared" ref="J196:J259" si="23">ABS(I196)</f>
        <v>0.38108194936006612</v>
      </c>
      <c r="K196" s="7">
        <f t="shared" ref="K196:K259" si="24">I196^2</f>
        <v>0.145223452128068</v>
      </c>
      <c r="L196" s="113">
        <f t="shared" ref="L196:L259" si="25">J196/E196</f>
        <v>5.1307860311075012E-3</v>
      </c>
    </row>
    <row r="197" spans="4:12" x14ac:dyDescent="0.3">
      <c r="D197" s="177">
        <v>43746</v>
      </c>
      <c r="E197" s="171">
        <v>73.154899999999998</v>
      </c>
      <c r="F197" s="174">
        <f t="shared" ref="F197:F260" si="26">alpha*(E197)+(1-alpha)*(E196+G196)</f>
        <v>74.137543282807172</v>
      </c>
      <c r="G197" s="174">
        <f t="shared" ref="G197:G260" si="27">beta*(F197-F196)+(1-beta)*G196</f>
        <v>5.7890236853681498E-2</v>
      </c>
      <c r="H197" s="171">
        <f t="shared" si="21"/>
        <v>74.195433519660853</v>
      </c>
      <c r="I197" s="7">
        <f t="shared" si="22"/>
        <v>-1.0405335196608547</v>
      </c>
      <c r="J197" s="7">
        <f t="shared" si="23"/>
        <v>1.0405335196608547</v>
      </c>
      <c r="K197" s="7">
        <f t="shared" si="24"/>
        <v>1.0827100055378063</v>
      </c>
      <c r="L197" s="113">
        <f t="shared" si="25"/>
        <v>1.422370230375347E-2</v>
      </c>
    </row>
    <row r="198" spans="4:12" x14ac:dyDescent="0.3">
      <c r="D198" s="177">
        <v>43747</v>
      </c>
      <c r="E198" s="171">
        <v>74.399799999999999</v>
      </c>
      <c r="F198" s="174">
        <f t="shared" si="26"/>
        <v>73.450192189482948</v>
      </c>
      <c r="G198" s="174">
        <f t="shared" si="27"/>
        <v>-1.663389616410909E-2</v>
      </c>
      <c r="H198" s="171">
        <f t="shared" si="21"/>
        <v>73.433558293318839</v>
      </c>
      <c r="I198" s="7">
        <f t="shared" si="22"/>
        <v>0.96624170668115994</v>
      </c>
      <c r="J198" s="7">
        <f t="shared" si="23"/>
        <v>0.96624170668115994</v>
      </c>
      <c r="K198" s="7">
        <f t="shared" si="24"/>
        <v>0.93362303573012073</v>
      </c>
      <c r="L198" s="113">
        <f t="shared" si="25"/>
        <v>1.2987154625162433E-2</v>
      </c>
    </row>
    <row r="199" spans="4:12" x14ac:dyDescent="0.3">
      <c r="D199" s="177">
        <v>43748</v>
      </c>
      <c r="E199" s="171">
        <v>74.5428</v>
      </c>
      <c r="F199" s="174">
        <f t="shared" si="26"/>
        <v>74.415092883068723</v>
      </c>
      <c r="G199" s="174">
        <f t="shared" si="27"/>
        <v>8.1519562810879381E-2</v>
      </c>
      <c r="H199" s="171">
        <f t="shared" si="21"/>
        <v>74.496612445879606</v>
      </c>
      <c r="I199" s="7">
        <f t="shared" si="22"/>
        <v>4.618755412039377E-2</v>
      </c>
      <c r="J199" s="7">
        <f t="shared" si="23"/>
        <v>4.618755412039377E-2</v>
      </c>
      <c r="K199" s="7">
        <f t="shared" si="24"/>
        <v>2.1332901556243037E-3</v>
      </c>
      <c r="L199" s="113">
        <f t="shared" si="25"/>
        <v>6.1961120484330839E-4</v>
      </c>
    </row>
    <row r="200" spans="4:12" x14ac:dyDescent="0.3">
      <c r="D200" s="177">
        <v>43749</v>
      </c>
      <c r="E200" s="171">
        <v>76.452200000000005</v>
      </c>
      <c r="F200" s="174">
        <f t="shared" si="26"/>
        <v>74.989895650248712</v>
      </c>
      <c r="G200" s="174">
        <f t="shared" si="27"/>
        <v>0.13084788324779034</v>
      </c>
      <c r="H200" s="171">
        <f t="shared" si="21"/>
        <v>75.120743533496508</v>
      </c>
      <c r="I200" s="7">
        <f t="shared" si="22"/>
        <v>1.3314564665034965</v>
      </c>
      <c r="J200" s="7">
        <f t="shared" si="23"/>
        <v>1.3314564665034965</v>
      </c>
      <c r="K200" s="7">
        <f t="shared" si="24"/>
        <v>1.7727763221939765</v>
      </c>
      <c r="L200" s="113">
        <f t="shared" si="25"/>
        <v>1.7415541560654845E-2</v>
      </c>
    </row>
    <row r="201" spans="4:12" x14ac:dyDescent="0.3">
      <c r="D201" s="177">
        <v>43752</v>
      </c>
      <c r="E201" s="171">
        <v>76.494299999999996</v>
      </c>
      <c r="F201" s="174">
        <f t="shared" si="26"/>
        <v>76.565298306598251</v>
      </c>
      <c r="G201" s="174">
        <f t="shared" si="27"/>
        <v>0.27530336055796517</v>
      </c>
      <c r="H201" s="171">
        <f t="shared" si="21"/>
        <v>76.840601667156221</v>
      </c>
      <c r="I201" s="7">
        <f t="shared" si="22"/>
        <v>-0.34630166715622579</v>
      </c>
      <c r="J201" s="7">
        <f t="shared" si="23"/>
        <v>0.34630166715622579</v>
      </c>
      <c r="K201" s="7">
        <f t="shared" si="24"/>
        <v>0.11992484467518139</v>
      </c>
      <c r="L201" s="113">
        <f t="shared" si="25"/>
        <v>4.5271564960555994E-3</v>
      </c>
    </row>
    <row r="202" spans="4:12" x14ac:dyDescent="0.3">
      <c r="D202" s="177">
        <v>43753</v>
      </c>
      <c r="E202" s="171">
        <v>76.982100000000003</v>
      </c>
      <c r="F202" s="174">
        <f t="shared" si="26"/>
        <v>76.812102688446373</v>
      </c>
      <c r="G202" s="174">
        <f t="shared" si="27"/>
        <v>0.27245346268698084</v>
      </c>
      <c r="H202" s="171">
        <f t="shared" si="21"/>
        <v>77.084556151133356</v>
      </c>
      <c r="I202" s="7">
        <f t="shared" si="22"/>
        <v>-0.10245615113335305</v>
      </c>
      <c r="J202" s="7">
        <f t="shared" si="23"/>
        <v>0.10245615113335305</v>
      </c>
      <c r="K202" s="7">
        <f t="shared" si="24"/>
        <v>1.049726290506048E-2</v>
      </c>
      <c r="L202" s="113">
        <f t="shared" si="25"/>
        <v>1.330908758443236E-3</v>
      </c>
    </row>
    <row r="203" spans="4:12" x14ac:dyDescent="0.3">
      <c r="D203" s="177">
        <v>43754</v>
      </c>
      <c r="E203" s="171">
        <v>76.847499999999997</v>
      </c>
      <c r="F203" s="174">
        <f t="shared" si="26"/>
        <v>77.173142770149596</v>
      </c>
      <c r="G203" s="174">
        <f t="shared" si="27"/>
        <v>0.28131212458860505</v>
      </c>
      <c r="H203" s="171">
        <f t="shared" si="21"/>
        <v>77.454454894738205</v>
      </c>
      <c r="I203" s="7">
        <f t="shared" si="22"/>
        <v>-0.60695489473820885</v>
      </c>
      <c r="J203" s="7">
        <f t="shared" si="23"/>
        <v>0.60695489473820885</v>
      </c>
      <c r="K203" s="7">
        <f t="shared" si="24"/>
        <v>0.36839424424667017</v>
      </c>
      <c r="L203" s="113">
        <f t="shared" si="25"/>
        <v>7.8981735871460866E-3</v>
      </c>
    </row>
    <row r="204" spans="4:12" x14ac:dyDescent="0.3">
      <c r="D204" s="177">
        <v>43755</v>
      </c>
      <c r="E204" s="171">
        <v>76.998999999999995</v>
      </c>
      <c r="F204" s="174">
        <f t="shared" si="26"/>
        <v>77.102849699670884</v>
      </c>
      <c r="G204" s="174">
        <f t="shared" si="27"/>
        <v>0.24615160508187331</v>
      </c>
      <c r="H204" s="171">
        <f t="shared" si="21"/>
        <v>77.349001304752761</v>
      </c>
      <c r="I204" s="7">
        <f t="shared" si="22"/>
        <v>-0.35000130475276592</v>
      </c>
      <c r="J204" s="7">
        <f t="shared" si="23"/>
        <v>0.35000130475276592</v>
      </c>
      <c r="K204" s="7">
        <f t="shared" si="24"/>
        <v>0.12250091332863852</v>
      </c>
      <c r="L204" s="113">
        <f t="shared" si="25"/>
        <v>4.5455305231595989E-3</v>
      </c>
    </row>
    <row r="205" spans="4:12" x14ac:dyDescent="0.3">
      <c r="D205" s="177">
        <v>43756</v>
      </c>
      <c r="E205" s="171">
        <v>77.781199999999998</v>
      </c>
      <c r="F205" s="174">
        <f t="shared" si="26"/>
        <v>77.352361284065495</v>
      </c>
      <c r="G205" s="174">
        <f t="shared" si="27"/>
        <v>0.24648760301314709</v>
      </c>
      <c r="H205" s="171">
        <f t="shared" si="21"/>
        <v>77.598848887078645</v>
      </c>
      <c r="I205" s="7">
        <f t="shared" si="22"/>
        <v>0.18235111292135286</v>
      </c>
      <c r="J205" s="7">
        <f t="shared" si="23"/>
        <v>0.18235111292135286</v>
      </c>
      <c r="K205" s="7">
        <f t="shared" si="24"/>
        <v>3.3251928383655982E-2</v>
      </c>
      <c r="L205" s="113">
        <f t="shared" si="25"/>
        <v>2.344411154898007E-3</v>
      </c>
    </row>
    <row r="206" spans="4:12" x14ac:dyDescent="0.3">
      <c r="D206" s="177">
        <v>43759</v>
      </c>
      <c r="E206" s="171">
        <v>78.580299999999994</v>
      </c>
      <c r="F206" s="174">
        <f t="shared" si="26"/>
        <v>78.138210082410524</v>
      </c>
      <c r="G206" s="174">
        <f t="shared" si="27"/>
        <v>0.30042372254633526</v>
      </c>
      <c r="H206" s="171">
        <f t="shared" si="21"/>
        <v>78.438633804956865</v>
      </c>
      <c r="I206" s="7">
        <f t="shared" si="22"/>
        <v>0.14166619504312905</v>
      </c>
      <c r="J206" s="7">
        <f t="shared" si="23"/>
        <v>0.14166619504312905</v>
      </c>
      <c r="K206" s="7">
        <f t="shared" si="24"/>
        <v>2.0069310817997881E-2</v>
      </c>
      <c r="L206" s="113">
        <f t="shared" si="25"/>
        <v>1.8028207456974466E-3</v>
      </c>
    </row>
    <row r="207" spans="4:12" x14ac:dyDescent="0.3">
      <c r="D207" s="177">
        <v>43760</v>
      </c>
      <c r="E207" s="171">
        <v>78.361599999999996</v>
      </c>
      <c r="F207" s="174">
        <f t="shared" si="26"/>
        <v>78.776898978037067</v>
      </c>
      <c r="G207" s="174">
        <f t="shared" si="27"/>
        <v>0.33425023985435609</v>
      </c>
      <c r="H207" s="171">
        <f t="shared" si="21"/>
        <v>79.111149217891423</v>
      </c>
      <c r="I207" s="7">
        <f t="shared" si="22"/>
        <v>-0.74954921789142759</v>
      </c>
      <c r="J207" s="7">
        <f t="shared" si="23"/>
        <v>0.74954921789142759</v>
      </c>
      <c r="K207" s="7">
        <f t="shared" si="24"/>
        <v>0.56182403004165082</v>
      </c>
      <c r="L207" s="113">
        <f t="shared" si="25"/>
        <v>9.5652617849996385E-3</v>
      </c>
    </row>
    <row r="208" spans="4:12" x14ac:dyDescent="0.3">
      <c r="D208" s="177">
        <v>43761</v>
      </c>
      <c r="E208" s="171">
        <v>76.956900000000005</v>
      </c>
      <c r="F208" s="174">
        <f t="shared" si="26"/>
        <v>78.348060191883491</v>
      </c>
      <c r="G208" s="174">
        <f t="shared" si="27"/>
        <v>0.25794133725356277</v>
      </c>
      <c r="H208" s="171">
        <f t="shared" si="21"/>
        <v>78.60600152913706</v>
      </c>
      <c r="I208" s="7">
        <f t="shared" si="22"/>
        <v>-1.6491015291370559</v>
      </c>
      <c r="J208" s="7">
        <f t="shared" si="23"/>
        <v>1.6491015291370559</v>
      </c>
      <c r="K208" s="7">
        <f t="shared" si="24"/>
        <v>2.7195358534021761</v>
      </c>
      <c r="L208" s="113">
        <f t="shared" si="25"/>
        <v>2.14288975925103E-2</v>
      </c>
    </row>
    <row r="209" spans="4:12" x14ac:dyDescent="0.3">
      <c r="D209" s="177">
        <v>43762</v>
      </c>
      <c r="E209" s="171">
        <v>76.393299999999996</v>
      </c>
      <c r="F209" s="174">
        <f t="shared" si="26"/>
        <v>77.050533069802867</v>
      </c>
      <c r="G209" s="174">
        <f t="shared" si="27"/>
        <v>0.10239449132014414</v>
      </c>
      <c r="H209" s="171">
        <f t="shared" si="21"/>
        <v>77.152927561123008</v>
      </c>
      <c r="I209" s="7">
        <f t="shared" si="22"/>
        <v>-0.75962756112301122</v>
      </c>
      <c r="J209" s="7">
        <f t="shared" si="23"/>
        <v>0.75962756112301122</v>
      </c>
      <c r="K209" s="7">
        <f t="shared" si="24"/>
        <v>0.57703403161769418</v>
      </c>
      <c r="L209" s="113">
        <f t="shared" si="25"/>
        <v>9.9436411455325439E-3</v>
      </c>
    </row>
    <row r="210" spans="4:12" x14ac:dyDescent="0.3">
      <c r="D210" s="177">
        <v>43763</v>
      </c>
      <c r="E210" s="171">
        <v>70.782799999999995</v>
      </c>
      <c r="F210" s="174">
        <f t="shared" si="26"/>
        <v>75.353115593056117</v>
      </c>
      <c r="G210" s="174">
        <f t="shared" si="27"/>
        <v>-7.758670548654531E-2</v>
      </c>
      <c r="H210" s="171">
        <f t="shared" si="21"/>
        <v>75.275528887569578</v>
      </c>
      <c r="I210" s="7">
        <f t="shared" si="22"/>
        <v>-4.4927288875695837</v>
      </c>
      <c r="J210" s="7">
        <f t="shared" si="23"/>
        <v>4.4927288875695837</v>
      </c>
      <c r="K210" s="7">
        <f t="shared" si="24"/>
        <v>20.184612857202229</v>
      </c>
      <c r="L210" s="113">
        <f t="shared" si="25"/>
        <v>6.3472042467514478E-2</v>
      </c>
    </row>
    <row r="211" spans="4:12" x14ac:dyDescent="0.3">
      <c r="D211" s="177">
        <v>43766</v>
      </c>
      <c r="E211" s="171">
        <v>70.194000000000003</v>
      </c>
      <c r="F211" s="174">
        <f t="shared" si="26"/>
        <v>70.602970635610774</v>
      </c>
      <c r="G211" s="174">
        <f t="shared" si="27"/>
        <v>-0.54484253068242516</v>
      </c>
      <c r="H211" s="171">
        <f t="shared" si="21"/>
        <v>70.058128104928343</v>
      </c>
      <c r="I211" s="7">
        <f t="shared" si="22"/>
        <v>0.13587189507165931</v>
      </c>
      <c r="J211" s="7">
        <f t="shared" si="23"/>
        <v>0.13587189507165931</v>
      </c>
      <c r="K211" s="7">
        <f t="shared" si="24"/>
        <v>1.8461171870363998E-2</v>
      </c>
      <c r="L211" s="113">
        <f t="shared" si="25"/>
        <v>1.9356625220340671E-3</v>
      </c>
    </row>
    <row r="212" spans="4:12" x14ac:dyDescent="0.3">
      <c r="D212" s="177">
        <v>43767</v>
      </c>
      <c r="E212" s="171">
        <v>68.284599999999998</v>
      </c>
      <c r="F212" s="174">
        <f t="shared" si="26"/>
        <v>69.376245975454054</v>
      </c>
      <c r="G212" s="174">
        <f t="shared" si="27"/>
        <v>-0.61303074362985455</v>
      </c>
      <c r="H212" s="171">
        <f t="shared" si="21"/>
        <v>68.763215231824205</v>
      </c>
      <c r="I212" s="7">
        <f t="shared" si="22"/>
        <v>-0.4786152318242074</v>
      </c>
      <c r="J212" s="7">
        <f t="shared" si="23"/>
        <v>0.4786152318242074</v>
      </c>
      <c r="K212" s="7">
        <f t="shared" si="24"/>
        <v>0.2290725401341398</v>
      </c>
      <c r="L212" s="113">
        <f t="shared" si="25"/>
        <v>7.0091240458933259E-3</v>
      </c>
    </row>
    <row r="213" spans="4:12" x14ac:dyDescent="0.3">
      <c r="D213" s="177">
        <v>43768</v>
      </c>
      <c r="E213" s="171">
        <v>69.251999999999995</v>
      </c>
      <c r="F213" s="174">
        <f t="shared" si="26"/>
        <v>67.98765540509612</v>
      </c>
      <c r="G213" s="174">
        <f t="shared" si="27"/>
        <v>-0.69058672630266249</v>
      </c>
      <c r="H213" s="171">
        <f t="shared" si="21"/>
        <v>67.297068678793451</v>
      </c>
      <c r="I213" s="7">
        <f t="shared" si="22"/>
        <v>1.9549313212065442</v>
      </c>
      <c r="J213" s="7">
        <f t="shared" si="23"/>
        <v>1.9549313212065442</v>
      </c>
      <c r="K213" s="7">
        <f t="shared" si="24"/>
        <v>3.8217564706343645</v>
      </c>
      <c r="L213" s="113">
        <f t="shared" si="25"/>
        <v>2.8229239894971184E-2</v>
      </c>
    </row>
    <row r="214" spans="4:12" x14ac:dyDescent="0.3">
      <c r="D214" s="177">
        <v>43769</v>
      </c>
      <c r="E214" s="171">
        <v>69.218299999999999</v>
      </c>
      <c r="F214" s="174">
        <f t="shared" si="26"/>
        <v>68.692790618957872</v>
      </c>
      <c r="G214" s="174">
        <f t="shared" si="27"/>
        <v>-0.5510145322862211</v>
      </c>
      <c r="H214" s="171">
        <f t="shared" si="21"/>
        <v>68.141776086671655</v>
      </c>
      <c r="I214" s="7">
        <f t="shared" si="22"/>
        <v>1.0765239133283444</v>
      </c>
      <c r="J214" s="7">
        <f t="shared" si="23"/>
        <v>1.0765239133283444</v>
      </c>
      <c r="K214" s="7">
        <f t="shared" si="24"/>
        <v>1.1589037359677727</v>
      </c>
      <c r="L214" s="113">
        <f t="shared" si="25"/>
        <v>1.5552591053642525E-2</v>
      </c>
    </row>
    <row r="215" spans="4:12" x14ac:dyDescent="0.3">
      <c r="D215" s="177">
        <v>43770</v>
      </c>
      <c r="E215" s="171">
        <v>69.722999999999999</v>
      </c>
      <c r="F215" s="174">
        <f t="shared" si="26"/>
        <v>68.878428374171023</v>
      </c>
      <c r="G215" s="174">
        <f t="shared" si="27"/>
        <v>-0.47734930353628396</v>
      </c>
      <c r="H215" s="171">
        <f t="shared" si="21"/>
        <v>68.401079070634736</v>
      </c>
      <c r="I215" s="7">
        <f t="shared" si="22"/>
        <v>1.3219209293652625</v>
      </c>
      <c r="J215" s="7">
        <f t="shared" si="23"/>
        <v>1.3219209293652625</v>
      </c>
      <c r="K215" s="7">
        <f t="shared" si="24"/>
        <v>1.7474749434939194</v>
      </c>
      <c r="L215" s="113">
        <f t="shared" si="25"/>
        <v>1.8959610592849743E-2</v>
      </c>
    </row>
    <row r="216" spans="4:12" x14ac:dyDescent="0.3">
      <c r="D216" s="177">
        <v>43773</v>
      </c>
      <c r="E216" s="171">
        <v>71.329599999999999</v>
      </c>
      <c r="F216" s="174">
        <f t="shared" si="26"/>
        <v>69.662440557170981</v>
      </c>
      <c r="G216" s="174">
        <f t="shared" si="27"/>
        <v>-0.35121315488265964</v>
      </c>
      <c r="H216" s="171">
        <f t="shared" si="21"/>
        <v>69.311227402288324</v>
      </c>
      <c r="I216" s="7">
        <f t="shared" si="22"/>
        <v>2.0183725977116751</v>
      </c>
      <c r="J216" s="7">
        <f t="shared" si="23"/>
        <v>2.0183725977116751</v>
      </c>
      <c r="K216" s="7">
        <f t="shared" si="24"/>
        <v>4.0738279431933755</v>
      </c>
      <c r="L216" s="113">
        <f t="shared" si="25"/>
        <v>2.8296423892909466E-2</v>
      </c>
    </row>
    <row r="217" spans="4:12" x14ac:dyDescent="0.3">
      <c r="D217" s="177">
        <v>43774</v>
      </c>
      <c r="E217" s="171">
        <v>72.507199999999997</v>
      </c>
      <c r="F217" s="174">
        <f t="shared" si="26"/>
        <v>71.284149476093873</v>
      </c>
      <c r="G217" s="174">
        <f t="shared" si="27"/>
        <v>-0.1539209475021045</v>
      </c>
      <c r="H217" s="171">
        <f t="shared" si="21"/>
        <v>71.130228528591772</v>
      </c>
      <c r="I217" s="7">
        <f t="shared" si="22"/>
        <v>1.3769714714082255</v>
      </c>
      <c r="J217" s="7">
        <f t="shared" si="23"/>
        <v>1.3769714714082255</v>
      </c>
      <c r="K217" s="7">
        <f t="shared" si="24"/>
        <v>1.8960504330721335</v>
      </c>
      <c r="L217" s="113">
        <f t="shared" si="25"/>
        <v>1.8990823965181741E-2</v>
      </c>
    </row>
    <row r="218" spans="4:12" x14ac:dyDescent="0.3">
      <c r="D218" s="177">
        <v>43775</v>
      </c>
      <c r="E218" s="171">
        <v>72.4315</v>
      </c>
      <c r="F218" s="174">
        <f t="shared" si="26"/>
        <v>72.368923241998317</v>
      </c>
      <c r="G218" s="174">
        <f t="shared" si="27"/>
        <v>-3.0051476161449639E-2</v>
      </c>
      <c r="H218" s="171">
        <f t="shared" si="21"/>
        <v>72.338871765836871</v>
      </c>
      <c r="I218" s="7">
        <f t="shared" si="22"/>
        <v>9.2628234163129264E-2</v>
      </c>
      <c r="J218" s="7">
        <f t="shared" si="23"/>
        <v>9.2628234163129264E-2</v>
      </c>
      <c r="K218" s="7">
        <f t="shared" si="24"/>
        <v>8.5799897641795075E-3</v>
      </c>
      <c r="L218" s="113">
        <f t="shared" si="25"/>
        <v>1.2788390985017466E-3</v>
      </c>
    </row>
    <row r="219" spans="4:12" x14ac:dyDescent="0.3">
      <c r="D219" s="177">
        <v>43776</v>
      </c>
      <c r="E219" s="171">
        <v>72.683899999999994</v>
      </c>
      <c r="F219" s="174">
        <f t="shared" si="26"/>
        <v>72.457938819070847</v>
      </c>
      <c r="G219" s="174">
        <f t="shared" si="27"/>
        <v>-1.8144770838051667E-2</v>
      </c>
      <c r="H219" s="171">
        <f t="shared" si="21"/>
        <v>72.439794048232798</v>
      </c>
      <c r="I219" s="7">
        <f t="shared" si="22"/>
        <v>0.24410595176719596</v>
      </c>
      <c r="J219" s="7">
        <f t="shared" si="23"/>
        <v>0.24410595176719596</v>
      </c>
      <c r="K219" s="7">
        <f t="shared" si="24"/>
        <v>5.9587715688168598E-2</v>
      </c>
      <c r="L219" s="113">
        <f t="shared" si="25"/>
        <v>3.3584597382253288E-3</v>
      </c>
    </row>
    <row r="220" spans="4:12" x14ac:dyDescent="0.3">
      <c r="D220" s="177">
        <v>43777</v>
      </c>
      <c r="E220" s="171">
        <v>73.239000000000004</v>
      </c>
      <c r="F220" s="174">
        <f t="shared" si="26"/>
        <v>72.780404183329566</v>
      </c>
      <c r="G220" s="174">
        <f t="shared" si="27"/>
        <v>1.591624267162535E-2</v>
      </c>
      <c r="H220" s="171">
        <f t="shared" si="21"/>
        <v>72.796320426001188</v>
      </c>
      <c r="I220" s="7">
        <f t="shared" si="22"/>
        <v>0.44267957399881652</v>
      </c>
      <c r="J220" s="7">
        <f t="shared" si="23"/>
        <v>0.44267957399881652</v>
      </c>
      <c r="K220" s="7">
        <f t="shared" si="24"/>
        <v>0.19596520523577368</v>
      </c>
      <c r="L220" s="113">
        <f t="shared" si="25"/>
        <v>6.0443148322453406E-3</v>
      </c>
    </row>
    <row r="221" spans="4:12" x14ac:dyDescent="0.3">
      <c r="D221" s="177">
        <v>43780</v>
      </c>
      <c r="E221" s="171">
        <v>72.675399999999996</v>
      </c>
      <c r="F221" s="174">
        <f t="shared" si="26"/>
        <v>73.139012994137303</v>
      </c>
      <c r="G221" s="174">
        <f t="shared" si="27"/>
        <v>5.0185499485236582E-2</v>
      </c>
      <c r="H221" s="171">
        <f t="shared" si="21"/>
        <v>73.189198493622541</v>
      </c>
      <c r="I221" s="7">
        <f t="shared" si="22"/>
        <v>-0.51379849362254504</v>
      </c>
      <c r="J221" s="7">
        <f t="shared" si="23"/>
        <v>0.51379849362254504</v>
      </c>
      <c r="K221" s="7">
        <f t="shared" si="24"/>
        <v>0.26398889204879644</v>
      </c>
      <c r="L221" s="113">
        <f t="shared" si="25"/>
        <v>7.0697718020478056E-3</v>
      </c>
    </row>
    <row r="222" spans="4:12" x14ac:dyDescent="0.3">
      <c r="D222" s="177">
        <v>43781</v>
      </c>
      <c r="E222" s="171">
        <v>71.262299999999996</v>
      </c>
      <c r="F222" s="174">
        <f t="shared" si="26"/>
        <v>72.432928399588192</v>
      </c>
      <c r="G222" s="174">
        <f t="shared" si="27"/>
        <v>-2.5441509918198185E-2</v>
      </c>
      <c r="H222" s="171">
        <f t="shared" si="21"/>
        <v>72.407486889669997</v>
      </c>
      <c r="I222" s="7">
        <f t="shared" si="22"/>
        <v>-1.1451868896700006</v>
      </c>
      <c r="J222" s="7">
        <f t="shared" si="23"/>
        <v>1.1451868896700006</v>
      </c>
      <c r="K222" s="7">
        <f t="shared" si="24"/>
        <v>1.31145301227205</v>
      </c>
      <c r="L222" s="113">
        <f t="shared" si="25"/>
        <v>1.6070024257847426E-2</v>
      </c>
    </row>
    <row r="223" spans="4:12" x14ac:dyDescent="0.3">
      <c r="D223" s="177">
        <v>43782</v>
      </c>
      <c r="E223" s="171">
        <v>72.137100000000004</v>
      </c>
      <c r="F223" s="174">
        <f t="shared" si="26"/>
        <v>71.416906792065447</v>
      </c>
      <c r="G223" s="174">
        <f t="shared" si="27"/>
        <v>-0.1244995196786529</v>
      </c>
      <c r="H223" s="171">
        <f t="shared" si="21"/>
        <v>71.292407272386797</v>
      </c>
      <c r="I223" s="7">
        <f t="shared" si="22"/>
        <v>0.84469272761320724</v>
      </c>
      <c r="J223" s="7">
        <f t="shared" si="23"/>
        <v>0.84469272761320724</v>
      </c>
      <c r="K223" s="7">
        <f t="shared" si="24"/>
        <v>0.71350580408263997</v>
      </c>
      <c r="L223" s="113">
        <f t="shared" si="25"/>
        <v>1.1709546510924438E-2</v>
      </c>
    </row>
    <row r="224" spans="4:12" x14ac:dyDescent="0.3">
      <c r="D224" s="177">
        <v>43783</v>
      </c>
      <c r="E224" s="171">
        <v>72.204400000000007</v>
      </c>
      <c r="F224" s="174">
        <f t="shared" si="26"/>
        <v>72.050960384257095</v>
      </c>
      <c r="G224" s="174">
        <f t="shared" si="27"/>
        <v>-4.8644208491622778E-2</v>
      </c>
      <c r="H224" s="171">
        <f t="shared" si="21"/>
        <v>72.002316175765472</v>
      </c>
      <c r="I224" s="7">
        <f t="shared" si="22"/>
        <v>0.20208382423453486</v>
      </c>
      <c r="J224" s="7">
        <f t="shared" si="23"/>
        <v>0.20208382423453486</v>
      </c>
      <c r="K224" s="7">
        <f t="shared" si="24"/>
        <v>4.0837872017254376E-2</v>
      </c>
      <c r="L224" s="113">
        <f t="shared" si="25"/>
        <v>2.798774371569251E-3</v>
      </c>
    </row>
    <row r="225" spans="4:12" x14ac:dyDescent="0.3">
      <c r="D225" s="177">
        <v>43784</v>
      </c>
      <c r="E225" s="171">
        <v>73.0792</v>
      </c>
      <c r="F225" s="174">
        <f t="shared" si="26"/>
        <v>72.340444633206715</v>
      </c>
      <c r="G225" s="174">
        <f t="shared" si="27"/>
        <v>-1.4831362747498512E-2</v>
      </c>
      <c r="H225" s="171">
        <f t="shared" si="21"/>
        <v>72.325613270459215</v>
      </c>
      <c r="I225" s="7">
        <f t="shared" si="22"/>
        <v>0.75358672954078543</v>
      </c>
      <c r="J225" s="7">
        <f t="shared" si="23"/>
        <v>0.75358672954078543</v>
      </c>
      <c r="K225" s="7">
        <f t="shared" si="24"/>
        <v>0.56789295893997693</v>
      </c>
      <c r="L225" s="113">
        <f t="shared" si="25"/>
        <v>1.0311918159213366E-2</v>
      </c>
    </row>
    <row r="226" spans="4:12" x14ac:dyDescent="0.3">
      <c r="D226" s="177">
        <v>43787</v>
      </c>
      <c r="E226" s="171">
        <v>73.382000000000005</v>
      </c>
      <c r="F226" s="174">
        <f t="shared" si="26"/>
        <v>73.127894909801995</v>
      </c>
      <c r="G226" s="174">
        <f t="shared" si="27"/>
        <v>6.5396801186779319E-2</v>
      </c>
      <c r="H226" s="171">
        <f t="shared" si="21"/>
        <v>73.193291710988774</v>
      </c>
      <c r="I226" s="7">
        <f t="shared" si="22"/>
        <v>0.18870828901123105</v>
      </c>
      <c r="J226" s="7">
        <f t="shared" si="23"/>
        <v>0.18870828901123105</v>
      </c>
      <c r="K226" s="7">
        <f t="shared" si="24"/>
        <v>3.5610818341546301E-2</v>
      </c>
      <c r="L226" s="113">
        <f t="shared" si="25"/>
        <v>2.5715882506777009E-3</v>
      </c>
    </row>
    <row r="227" spans="4:12" x14ac:dyDescent="0.3">
      <c r="D227" s="177">
        <v>43788</v>
      </c>
      <c r="E227" s="171">
        <v>72.616500000000002</v>
      </c>
      <c r="F227" s="174">
        <f t="shared" si="26"/>
        <v>73.281217440949433</v>
      </c>
      <c r="G227" s="174">
        <f t="shared" si="27"/>
        <v>7.4189374182845214E-2</v>
      </c>
      <c r="H227" s="171">
        <f t="shared" si="21"/>
        <v>73.355406815132284</v>
      </c>
      <c r="I227" s="7">
        <f t="shared" si="22"/>
        <v>-0.73890681513228174</v>
      </c>
      <c r="J227" s="7">
        <f t="shared" si="23"/>
        <v>0.73890681513228174</v>
      </c>
      <c r="K227" s="7">
        <f t="shared" si="24"/>
        <v>0.54598328144893193</v>
      </c>
      <c r="L227" s="113">
        <f t="shared" si="25"/>
        <v>1.0175467216573116E-2</v>
      </c>
    </row>
    <row r="228" spans="4:12" x14ac:dyDescent="0.3">
      <c r="D228" s="177">
        <v>43789</v>
      </c>
      <c r="E228" s="171">
        <v>71.918400000000005</v>
      </c>
      <c r="F228" s="174">
        <f t="shared" si="26"/>
        <v>72.536231499346286</v>
      </c>
      <c r="G228" s="174">
        <f t="shared" si="27"/>
        <v>-7.7281573957540262E-3</v>
      </c>
      <c r="H228" s="171">
        <f t="shared" si="21"/>
        <v>72.528503341950525</v>
      </c>
      <c r="I228" s="7">
        <f t="shared" si="22"/>
        <v>-0.61010334195051996</v>
      </c>
      <c r="J228" s="7">
        <f t="shared" si="23"/>
        <v>0.61010334195051996</v>
      </c>
      <c r="K228" s="7">
        <f t="shared" si="24"/>
        <v>0.37222608785919309</v>
      </c>
      <c r="L228" s="113">
        <f t="shared" si="25"/>
        <v>8.4832719019127222E-3</v>
      </c>
    </row>
    <row r="229" spans="4:12" x14ac:dyDescent="0.3">
      <c r="D229" s="177">
        <v>43790</v>
      </c>
      <c r="E229" s="171">
        <v>71.329599999999999</v>
      </c>
      <c r="F229" s="174">
        <f t="shared" si="26"/>
        <v>71.794457474083401</v>
      </c>
      <c r="G229" s="174">
        <f t="shared" si="27"/>
        <v>-8.113274418246709E-2</v>
      </c>
      <c r="H229" s="171">
        <f t="shared" si="21"/>
        <v>71.713324729900933</v>
      </c>
      <c r="I229" s="7">
        <f t="shared" si="22"/>
        <v>-0.38372472990093343</v>
      </c>
      <c r="J229" s="7">
        <f t="shared" si="23"/>
        <v>0.38372472990093343</v>
      </c>
      <c r="K229" s="7">
        <f t="shared" si="24"/>
        <v>0.14724466833754432</v>
      </c>
      <c r="L229" s="113">
        <f t="shared" si="25"/>
        <v>5.3796001926399899E-3</v>
      </c>
    </row>
    <row r="230" spans="4:12" x14ac:dyDescent="0.3">
      <c r="D230" s="177">
        <v>43791</v>
      </c>
      <c r="E230" s="171">
        <v>72.768000000000001</v>
      </c>
      <c r="F230" s="174">
        <f t="shared" si="26"/>
        <v>71.552373804654025</v>
      </c>
      <c r="G230" s="174">
        <f t="shared" si="27"/>
        <v>-9.7227836707158066E-2</v>
      </c>
      <c r="H230" s="171">
        <f t="shared" si="21"/>
        <v>71.455145967946862</v>
      </c>
      <c r="I230" s="7">
        <f t="shared" si="22"/>
        <v>1.3128540320531386</v>
      </c>
      <c r="J230" s="7">
        <f t="shared" si="23"/>
        <v>1.3128540320531386</v>
      </c>
      <c r="K230" s="7">
        <f t="shared" si="24"/>
        <v>1.7235857094781835</v>
      </c>
      <c r="L230" s="113">
        <f t="shared" si="25"/>
        <v>1.804163962254203E-2</v>
      </c>
    </row>
    <row r="231" spans="4:12" x14ac:dyDescent="0.3">
      <c r="D231" s="177">
        <v>43794</v>
      </c>
      <c r="E231" s="171">
        <v>72.801599999999993</v>
      </c>
      <c r="F231" s="174">
        <f t="shared" si="26"/>
        <v>72.696937730634275</v>
      </c>
      <c r="G231" s="174">
        <f t="shared" si="27"/>
        <v>2.6951339561582785E-2</v>
      </c>
      <c r="H231" s="171">
        <f t="shared" si="21"/>
        <v>72.723889070195852</v>
      </c>
      <c r="I231" s="7">
        <f t="shared" si="22"/>
        <v>7.771092980414096E-2</v>
      </c>
      <c r="J231" s="7">
        <f t="shared" si="23"/>
        <v>7.771092980414096E-2</v>
      </c>
      <c r="K231" s="7">
        <f t="shared" si="24"/>
        <v>6.038988611024124E-3</v>
      </c>
      <c r="L231" s="113">
        <f t="shared" si="25"/>
        <v>1.067434366883983E-3</v>
      </c>
    </row>
    <row r="232" spans="4:12" x14ac:dyDescent="0.3">
      <c r="D232" s="177">
        <v>43795</v>
      </c>
      <c r="E232" s="171">
        <v>73.726900000000001</v>
      </c>
      <c r="F232" s="174">
        <f t="shared" si="26"/>
        <v>73.00822107164926</v>
      </c>
      <c r="G232" s="174">
        <f t="shared" si="27"/>
        <v>5.5384539706922975E-2</v>
      </c>
      <c r="H232" s="171">
        <f t="shared" si="21"/>
        <v>73.063605611356181</v>
      </c>
      <c r="I232" s="7">
        <f t="shared" si="22"/>
        <v>0.66329438864381984</v>
      </c>
      <c r="J232" s="7">
        <f t="shared" si="23"/>
        <v>0.66329438864381984</v>
      </c>
      <c r="K232" s="7">
        <f t="shared" si="24"/>
        <v>0.43995944600637871</v>
      </c>
      <c r="L232" s="113">
        <f t="shared" si="25"/>
        <v>8.9966401495766117E-3</v>
      </c>
    </row>
    <row r="233" spans="4:12" x14ac:dyDescent="0.3">
      <c r="D233" s="177">
        <v>43796</v>
      </c>
      <c r="E233" s="171">
        <v>74.904499999999999</v>
      </c>
      <c r="F233" s="174">
        <f t="shared" si="26"/>
        <v>74.006727631765543</v>
      </c>
      <c r="G233" s="174">
        <f t="shared" si="27"/>
        <v>0.14969674174785899</v>
      </c>
      <c r="H233" s="171">
        <f t="shared" si="21"/>
        <v>74.156424373513403</v>
      </c>
      <c r="I233" s="7">
        <f t="shared" si="22"/>
        <v>0.74807562648659598</v>
      </c>
      <c r="J233" s="7">
        <f t="shared" si="23"/>
        <v>0.74807562648659598</v>
      </c>
      <c r="K233" s="7">
        <f t="shared" si="24"/>
        <v>0.55961714294331311</v>
      </c>
      <c r="L233" s="113">
        <f t="shared" si="25"/>
        <v>9.9870585410301912E-3</v>
      </c>
    </row>
    <row r="234" spans="4:12" x14ac:dyDescent="0.3">
      <c r="D234" s="177">
        <v>43798</v>
      </c>
      <c r="E234" s="171">
        <v>74.475499999999997</v>
      </c>
      <c r="F234" s="174">
        <f t="shared" si="26"/>
        <v>74.938457393398295</v>
      </c>
      <c r="G234" s="174">
        <f t="shared" si="27"/>
        <v>0.22790004373634831</v>
      </c>
      <c r="H234" s="171">
        <f t="shared" si="21"/>
        <v>75.16635743713465</v>
      </c>
      <c r="I234" s="7">
        <f t="shared" si="22"/>
        <v>-0.6908574371346532</v>
      </c>
      <c r="J234" s="7">
        <f t="shared" si="23"/>
        <v>0.6908574371346532</v>
      </c>
      <c r="K234" s="7">
        <f t="shared" si="24"/>
        <v>0.47728399844426128</v>
      </c>
      <c r="L234" s="113">
        <f t="shared" si="25"/>
        <v>9.2763047866030197E-3</v>
      </c>
    </row>
    <row r="235" spans="4:12" x14ac:dyDescent="0.3">
      <c r="D235" s="177">
        <v>43801</v>
      </c>
      <c r="E235" s="171">
        <v>74.012900000000002</v>
      </c>
      <c r="F235" s="174">
        <f t="shared" si="26"/>
        <v>74.565300034989093</v>
      </c>
      <c r="G235" s="174">
        <f t="shared" si="27"/>
        <v>0.16779430352179331</v>
      </c>
      <c r="H235" s="171">
        <f t="shared" si="21"/>
        <v>74.733094338510881</v>
      </c>
      <c r="I235" s="7">
        <f t="shared" si="22"/>
        <v>-0.72019433851087911</v>
      </c>
      <c r="J235" s="7">
        <f t="shared" si="23"/>
        <v>0.72019433851087911</v>
      </c>
      <c r="K235" s="7">
        <f t="shared" si="24"/>
        <v>0.51867988522312269</v>
      </c>
      <c r="L235" s="113">
        <f t="shared" si="25"/>
        <v>9.7306596351565619E-3</v>
      </c>
    </row>
    <row r="236" spans="4:12" x14ac:dyDescent="0.3">
      <c r="D236" s="177">
        <v>43802</v>
      </c>
      <c r="E236" s="171">
        <v>72.330600000000004</v>
      </c>
      <c r="F236" s="174">
        <f t="shared" si="26"/>
        <v>73.810675442817441</v>
      </c>
      <c r="G236" s="174">
        <f t="shared" si="27"/>
        <v>7.5552413952448785E-2</v>
      </c>
      <c r="H236" s="171">
        <f t="shared" si="21"/>
        <v>73.886227856769892</v>
      </c>
      <c r="I236" s="7">
        <f t="shared" si="22"/>
        <v>-1.5556278567698882</v>
      </c>
      <c r="J236" s="7">
        <f t="shared" si="23"/>
        <v>1.5556278567698882</v>
      </c>
      <c r="K236" s="7">
        <f t="shared" si="24"/>
        <v>2.419978028758476</v>
      </c>
      <c r="L236" s="113">
        <f t="shared" si="25"/>
        <v>2.1507188614084332E-2</v>
      </c>
    </row>
    <row r="237" spans="4:12" x14ac:dyDescent="0.3">
      <c r="D237" s="177">
        <v>43803</v>
      </c>
      <c r="E237" s="171">
        <v>74.054900000000004</v>
      </c>
      <c r="F237" s="174">
        <f t="shared" si="26"/>
        <v>72.735901931161976</v>
      </c>
      <c r="G237" s="174">
        <f t="shared" si="27"/>
        <v>-3.9480178608342617E-2</v>
      </c>
      <c r="H237" s="171">
        <f t="shared" si="21"/>
        <v>72.696421752553633</v>
      </c>
      <c r="I237" s="7">
        <f t="shared" si="22"/>
        <v>1.3584782474463708</v>
      </c>
      <c r="J237" s="7">
        <f t="shared" si="23"/>
        <v>1.3584782474463708</v>
      </c>
      <c r="K237" s="7">
        <f t="shared" si="24"/>
        <v>1.8454631487849631</v>
      </c>
      <c r="L237" s="113">
        <f t="shared" si="25"/>
        <v>1.8344204737922417E-2</v>
      </c>
    </row>
    <row r="238" spans="4:12" x14ac:dyDescent="0.3">
      <c r="D238" s="177">
        <v>43804</v>
      </c>
      <c r="E238" s="171">
        <v>75.022199999999998</v>
      </c>
      <c r="F238" s="174">
        <f t="shared" si="26"/>
        <v>74.216775857113333</v>
      </c>
      <c r="G238" s="174">
        <f t="shared" si="27"/>
        <v>0.11255523184762738</v>
      </c>
      <c r="H238" s="171">
        <f t="shared" si="21"/>
        <v>74.329331088960956</v>
      </c>
      <c r="I238" s="7">
        <f t="shared" si="22"/>
        <v>0.69286891103904225</v>
      </c>
      <c r="J238" s="7">
        <f t="shared" si="23"/>
        <v>0.69286891103904225</v>
      </c>
      <c r="K238" s="7">
        <f t="shared" si="24"/>
        <v>0.48006732788442824</v>
      </c>
      <c r="L238" s="113">
        <f t="shared" si="25"/>
        <v>9.2355184337308462E-3</v>
      </c>
    </row>
    <row r="239" spans="4:12" x14ac:dyDescent="0.3">
      <c r="D239" s="177">
        <v>43805</v>
      </c>
      <c r="E239" s="171">
        <v>76.056899999999999</v>
      </c>
      <c r="F239" s="174">
        <f t="shared" si="26"/>
        <v>75.319184185478107</v>
      </c>
      <c r="G239" s="174">
        <f t="shared" si="27"/>
        <v>0.21154054149934204</v>
      </c>
      <c r="H239" s="171">
        <f t="shared" si="21"/>
        <v>75.530724726977454</v>
      </c>
      <c r="I239" s="7">
        <f t="shared" si="22"/>
        <v>0.5261752730225453</v>
      </c>
      <c r="J239" s="7">
        <f t="shared" si="23"/>
        <v>0.5261752730225453</v>
      </c>
      <c r="K239" s="7">
        <f t="shared" si="24"/>
        <v>0.2768604179403501</v>
      </c>
      <c r="L239" s="113">
        <f t="shared" si="25"/>
        <v>6.9181793239343871E-3</v>
      </c>
    </row>
    <row r="240" spans="4:12" x14ac:dyDescent="0.3">
      <c r="D240" s="177">
        <v>43808</v>
      </c>
      <c r="E240" s="171">
        <v>76.826400000000007</v>
      </c>
      <c r="F240" s="174">
        <f t="shared" si="26"/>
        <v>76.380032433199474</v>
      </c>
      <c r="G240" s="174">
        <f t="shared" si="27"/>
        <v>0.29647131212154454</v>
      </c>
      <c r="H240" s="171">
        <f t="shared" si="21"/>
        <v>76.676503745321014</v>
      </c>
      <c r="I240" s="7">
        <f t="shared" si="22"/>
        <v>0.14989625467899259</v>
      </c>
      <c r="J240" s="7">
        <f t="shared" si="23"/>
        <v>0.14989625467899259</v>
      </c>
      <c r="K240" s="7">
        <f t="shared" si="24"/>
        <v>2.2468887166789409E-2</v>
      </c>
      <c r="L240" s="113">
        <f t="shared" si="25"/>
        <v>1.9511034576524811E-3</v>
      </c>
    </row>
    <row r="241" spans="4:12" x14ac:dyDescent="0.3">
      <c r="D241" s="177">
        <v>43809</v>
      </c>
      <c r="E241" s="171">
        <v>76.335899999999995</v>
      </c>
      <c r="F241" s="174">
        <f t="shared" si="26"/>
        <v>76.965477049697242</v>
      </c>
      <c r="G241" s="174">
        <f t="shared" si="27"/>
        <v>0.32536864255916681</v>
      </c>
      <c r="H241" s="171">
        <f t="shared" si="21"/>
        <v>77.290845692256411</v>
      </c>
      <c r="I241" s="7">
        <f t="shared" si="22"/>
        <v>-0.95494569225641612</v>
      </c>
      <c r="J241" s="7">
        <f t="shared" si="23"/>
        <v>0.95494569225641612</v>
      </c>
      <c r="K241" s="7">
        <f t="shared" si="24"/>
        <v>0.91192127515908583</v>
      </c>
      <c r="L241" s="113">
        <f t="shared" si="25"/>
        <v>1.2509784940721419E-2</v>
      </c>
    </row>
    <row r="242" spans="4:12" x14ac:dyDescent="0.3">
      <c r="D242" s="177">
        <v>43810</v>
      </c>
      <c r="E242" s="171">
        <v>77.511399999999995</v>
      </c>
      <c r="F242" s="174">
        <f t="shared" si="26"/>
        <v>76.831294914047334</v>
      </c>
      <c r="G242" s="174">
        <f t="shared" si="27"/>
        <v>0.27941356473825929</v>
      </c>
      <c r="H242" s="171">
        <f t="shared" si="21"/>
        <v>77.110708478785597</v>
      </c>
      <c r="I242" s="7">
        <f t="shared" si="22"/>
        <v>0.40069152121439799</v>
      </c>
      <c r="J242" s="7">
        <f t="shared" si="23"/>
        <v>0.40069152121439799</v>
      </c>
      <c r="K242" s="7">
        <f t="shared" si="24"/>
        <v>0.16055369517310836</v>
      </c>
      <c r="L242" s="113">
        <f t="shared" si="25"/>
        <v>5.1694527671335829E-3</v>
      </c>
    </row>
    <row r="243" spans="4:12" x14ac:dyDescent="0.3">
      <c r="D243" s="177">
        <v>43811</v>
      </c>
      <c r="E243" s="171">
        <v>78.948899999999995</v>
      </c>
      <c r="F243" s="174">
        <f t="shared" si="26"/>
        <v>78.022430851790602</v>
      </c>
      <c r="G243" s="174">
        <f t="shared" si="27"/>
        <v>0.37058580203876029</v>
      </c>
      <c r="H243" s="171">
        <f t="shared" si="21"/>
        <v>78.393016653829363</v>
      </c>
      <c r="I243" s="7">
        <f t="shared" si="22"/>
        <v>0.5558833461706314</v>
      </c>
      <c r="J243" s="7">
        <f t="shared" si="23"/>
        <v>0.5558833461706314</v>
      </c>
      <c r="K243" s="7">
        <f t="shared" si="24"/>
        <v>0.30900629454985801</v>
      </c>
      <c r="L243" s="113">
        <f t="shared" si="25"/>
        <v>7.0410524550770367E-3</v>
      </c>
    </row>
    <row r="244" spans="4:12" x14ac:dyDescent="0.3">
      <c r="D244" s="177">
        <v>43812</v>
      </c>
      <c r="E244" s="171">
        <v>78.7714</v>
      </c>
      <c r="F244" s="174">
        <f t="shared" si="26"/>
        <v>79.209868641631004</v>
      </c>
      <c r="G244" s="174">
        <f t="shared" si="27"/>
        <v>0.45227100081892446</v>
      </c>
      <c r="H244" s="171">
        <f t="shared" si="21"/>
        <v>79.66213964244993</v>
      </c>
      <c r="I244" s="7">
        <f t="shared" si="22"/>
        <v>-0.89073964244992965</v>
      </c>
      <c r="J244" s="7">
        <f t="shared" si="23"/>
        <v>0.89073964244992965</v>
      </c>
      <c r="K244" s="7">
        <f t="shared" si="24"/>
        <v>0.79341711063182851</v>
      </c>
      <c r="L244" s="113">
        <f t="shared" si="25"/>
        <v>1.130790670789055E-2</v>
      </c>
    </row>
    <row r="245" spans="4:12" x14ac:dyDescent="0.3">
      <c r="D245" s="177">
        <v>43815</v>
      </c>
      <c r="E245" s="171">
        <v>79.524000000000001</v>
      </c>
      <c r="F245" s="174">
        <f t="shared" si="26"/>
        <v>79.283736800655134</v>
      </c>
      <c r="G245" s="174">
        <f t="shared" si="27"/>
        <v>0.41443071663944497</v>
      </c>
      <c r="H245" s="171">
        <f t="shared" si="21"/>
        <v>79.698167517294578</v>
      </c>
      <c r="I245" s="7">
        <f t="shared" si="22"/>
        <v>-0.17416751729457758</v>
      </c>
      <c r="J245" s="7">
        <f t="shared" si="23"/>
        <v>0.17416751729457758</v>
      </c>
      <c r="K245" s="7">
        <f t="shared" si="24"/>
        <v>3.0334324080556981E-2</v>
      </c>
      <c r="L245" s="113">
        <f t="shared" si="25"/>
        <v>2.1901252111887928E-3</v>
      </c>
    </row>
    <row r="246" spans="4:12" x14ac:dyDescent="0.3">
      <c r="D246" s="177">
        <v>43816</v>
      </c>
      <c r="E246" s="171">
        <v>80.352699999999999</v>
      </c>
      <c r="F246" s="174">
        <f t="shared" si="26"/>
        <v>80.021284573311561</v>
      </c>
      <c r="G246" s="174">
        <f t="shared" si="27"/>
        <v>0.44674242224114319</v>
      </c>
      <c r="H246" s="171">
        <f t="shared" si="21"/>
        <v>80.468026995552705</v>
      </c>
      <c r="I246" s="7">
        <f t="shared" si="22"/>
        <v>-0.11532699555270653</v>
      </c>
      <c r="J246" s="7">
        <f t="shared" si="23"/>
        <v>0.11532699555270653</v>
      </c>
      <c r="K246" s="7">
        <f t="shared" si="24"/>
        <v>1.3300315903213993E-2</v>
      </c>
      <c r="L246" s="113">
        <f t="shared" si="25"/>
        <v>1.4352597430168064E-3</v>
      </c>
    </row>
    <row r="247" spans="4:12" x14ac:dyDescent="0.3">
      <c r="D247" s="177">
        <v>43817</v>
      </c>
      <c r="E247" s="171">
        <v>81.604299999999995</v>
      </c>
      <c r="F247" s="174">
        <f t="shared" si="26"/>
        <v>80.960413937792907</v>
      </c>
      <c r="G247" s="174">
        <f t="shared" si="27"/>
        <v>0.49598111646516346</v>
      </c>
      <c r="H247" s="171">
        <f t="shared" si="21"/>
        <v>81.456395054258067</v>
      </c>
      <c r="I247" s="7">
        <f t="shared" si="22"/>
        <v>0.14790494574192792</v>
      </c>
      <c r="J247" s="7">
        <f t="shared" si="23"/>
        <v>0.14790494574192792</v>
      </c>
      <c r="K247" s="7">
        <f t="shared" si="24"/>
        <v>2.187587297492264E-2</v>
      </c>
      <c r="L247" s="113">
        <f t="shared" si="25"/>
        <v>1.8124650997793979E-3</v>
      </c>
    </row>
    <row r="248" spans="4:12" x14ac:dyDescent="0.3">
      <c r="D248" s="177">
        <v>43818</v>
      </c>
      <c r="E248" s="171">
        <v>81.942499999999995</v>
      </c>
      <c r="F248" s="174">
        <f t="shared" si="26"/>
        <v>82.068724893172117</v>
      </c>
      <c r="G248" s="174">
        <f t="shared" si="27"/>
        <v>0.55721410035656815</v>
      </c>
      <c r="H248" s="171">
        <f t="shared" si="21"/>
        <v>82.625938993528692</v>
      </c>
      <c r="I248" s="7">
        <f t="shared" si="22"/>
        <v>-0.68343899352869641</v>
      </c>
      <c r="J248" s="7">
        <f t="shared" si="23"/>
        <v>0.68343899352869641</v>
      </c>
      <c r="K248" s="7">
        <f t="shared" si="24"/>
        <v>0.46708885787551752</v>
      </c>
      <c r="L248" s="113">
        <f t="shared" si="25"/>
        <v>8.3404703728675155E-3</v>
      </c>
    </row>
    <row r="249" spans="4:12" x14ac:dyDescent="0.3">
      <c r="D249" s="177">
        <v>43819</v>
      </c>
      <c r="E249" s="171">
        <v>82.23</v>
      </c>
      <c r="F249" s="174">
        <f t="shared" si="26"/>
        <v>82.445771280285257</v>
      </c>
      <c r="G249" s="174">
        <f t="shared" si="27"/>
        <v>0.53919732903222539</v>
      </c>
      <c r="H249" s="171">
        <f t="shared" si="21"/>
        <v>82.984968609317477</v>
      </c>
      <c r="I249" s="7">
        <f t="shared" si="22"/>
        <v>-0.75496860931747278</v>
      </c>
      <c r="J249" s="7">
        <f t="shared" si="23"/>
        <v>0.75496860931747278</v>
      </c>
      <c r="K249" s="7">
        <f t="shared" si="24"/>
        <v>0.56997760105475881</v>
      </c>
      <c r="L249" s="113">
        <f t="shared" si="25"/>
        <v>9.1811821636564855E-3</v>
      </c>
    </row>
    <row r="250" spans="4:12" x14ac:dyDescent="0.3">
      <c r="D250" s="177">
        <v>43822</v>
      </c>
      <c r="E250" s="171">
        <v>83.168700000000001</v>
      </c>
      <c r="F250" s="174">
        <f t="shared" si="26"/>
        <v>82.849097863225779</v>
      </c>
      <c r="G250" s="174">
        <f t="shared" si="27"/>
        <v>0.52561025442305509</v>
      </c>
      <c r="H250" s="171">
        <f t="shared" si="21"/>
        <v>83.374708117648836</v>
      </c>
      <c r="I250" s="7">
        <f t="shared" si="22"/>
        <v>-0.20600811764883531</v>
      </c>
      <c r="J250" s="7">
        <f t="shared" si="23"/>
        <v>0.20600811764883531</v>
      </c>
      <c r="K250" s="7">
        <f t="shared" si="24"/>
        <v>4.2439344537216372E-2</v>
      </c>
      <c r="L250" s="113">
        <f t="shared" si="25"/>
        <v>2.4769909551169526E-3</v>
      </c>
    </row>
    <row r="251" spans="4:12" x14ac:dyDescent="0.3">
      <c r="D251" s="177">
        <v>43823</v>
      </c>
      <c r="E251" s="171">
        <v>83.633799999999994</v>
      </c>
      <c r="F251" s="174">
        <f t="shared" si="26"/>
        <v>83.682208203538451</v>
      </c>
      <c r="G251" s="174">
        <f t="shared" si="27"/>
        <v>0.5563602630120168</v>
      </c>
      <c r="H251" s="171">
        <f t="shared" si="21"/>
        <v>84.238568466550461</v>
      </c>
      <c r="I251" s="7">
        <f t="shared" si="22"/>
        <v>-0.60476846655046756</v>
      </c>
      <c r="J251" s="7">
        <f t="shared" si="23"/>
        <v>0.60476846655046756</v>
      </c>
      <c r="K251" s="7">
        <f t="shared" si="24"/>
        <v>0.36574489813380401</v>
      </c>
      <c r="L251" s="113">
        <f t="shared" si="25"/>
        <v>7.2311489678869977E-3</v>
      </c>
    </row>
    <row r="252" spans="4:12" x14ac:dyDescent="0.3">
      <c r="D252" s="177">
        <v>43825</v>
      </c>
      <c r="E252" s="171">
        <v>84.056600000000003</v>
      </c>
      <c r="F252" s="174">
        <f t="shared" si="26"/>
        <v>84.163448210409598</v>
      </c>
      <c r="G252" s="174">
        <f t="shared" si="27"/>
        <v>0.54884823739792976</v>
      </c>
      <c r="H252" s="171">
        <f t="shared" si="21"/>
        <v>84.712296447807532</v>
      </c>
      <c r="I252" s="7">
        <f t="shared" si="22"/>
        <v>-0.65569644780752867</v>
      </c>
      <c r="J252" s="7">
        <f t="shared" si="23"/>
        <v>0.65569644780752867</v>
      </c>
      <c r="K252" s="7">
        <f t="shared" si="24"/>
        <v>0.42993783166741117</v>
      </c>
      <c r="L252" s="113">
        <f t="shared" si="25"/>
        <v>7.800653938031382E-3</v>
      </c>
    </row>
    <row r="253" spans="4:12" x14ac:dyDescent="0.3">
      <c r="D253" s="177">
        <v>43826</v>
      </c>
      <c r="E253" s="171">
        <v>84.530199999999994</v>
      </c>
      <c r="F253" s="174">
        <f t="shared" si="26"/>
        <v>84.590398589918351</v>
      </c>
      <c r="G253" s="174">
        <f t="shared" si="27"/>
        <v>0.53665845160901204</v>
      </c>
      <c r="H253" s="171">
        <f t="shared" si="21"/>
        <v>85.127057041527365</v>
      </c>
      <c r="I253" s="7">
        <f t="shared" si="22"/>
        <v>-0.59685704152737173</v>
      </c>
      <c r="J253" s="7">
        <f t="shared" si="23"/>
        <v>0.59685704152737173</v>
      </c>
      <c r="K253" s="7">
        <f t="shared" si="24"/>
        <v>0.35623832802080674</v>
      </c>
      <c r="L253" s="113">
        <f t="shared" si="25"/>
        <v>7.0608734100637612E-3</v>
      </c>
    </row>
    <row r="254" spans="4:12" x14ac:dyDescent="0.3">
      <c r="D254" s="177">
        <v>43829</v>
      </c>
      <c r="E254" s="171">
        <v>84.191900000000004</v>
      </c>
      <c r="F254" s="174">
        <f t="shared" si="26"/>
        <v>84.891866761287204</v>
      </c>
      <c r="G254" s="174">
        <f t="shared" si="27"/>
        <v>0.5131394235849962</v>
      </c>
      <c r="H254" s="171">
        <f t="shared" si="21"/>
        <v>85.405006184872207</v>
      </c>
      <c r="I254" s="7">
        <f t="shared" si="22"/>
        <v>-1.2131061848722027</v>
      </c>
      <c r="J254" s="7">
        <f t="shared" si="23"/>
        <v>1.2131061848722027</v>
      </c>
      <c r="K254" s="7">
        <f t="shared" si="24"/>
        <v>1.4716266157751907</v>
      </c>
      <c r="L254" s="113">
        <f t="shared" si="25"/>
        <v>1.4408822996894031E-2</v>
      </c>
    </row>
    <row r="255" spans="4:12" x14ac:dyDescent="0.3">
      <c r="D255" s="177">
        <v>43830</v>
      </c>
      <c r="E255" s="171">
        <v>84.276499999999999</v>
      </c>
      <c r="F255" s="174">
        <f t="shared" si="26"/>
        <v>84.619331538868011</v>
      </c>
      <c r="G255" s="174">
        <f t="shared" si="27"/>
        <v>0.43457195898457723</v>
      </c>
      <c r="H255" s="171">
        <f t="shared" si="21"/>
        <v>85.053903497852588</v>
      </c>
      <c r="I255" s="7">
        <f t="shared" si="22"/>
        <v>-0.777403497852589</v>
      </c>
      <c r="J255" s="7">
        <f t="shared" si="23"/>
        <v>0.777403497852589</v>
      </c>
      <c r="K255" s="7">
        <f t="shared" si="24"/>
        <v>0.60435619847344035</v>
      </c>
      <c r="L255" s="113">
        <f t="shared" si="25"/>
        <v>9.2244397649711256E-3</v>
      </c>
    </row>
    <row r="256" spans="4:12" x14ac:dyDescent="0.3">
      <c r="D256" s="177">
        <v>43832</v>
      </c>
      <c r="E256" s="171">
        <v>84.758499999999998</v>
      </c>
      <c r="F256" s="174">
        <f t="shared" si="26"/>
        <v>84.720557567187669</v>
      </c>
      <c r="G256" s="174">
        <f t="shared" si="27"/>
        <v>0.40123736591808534</v>
      </c>
      <c r="H256" s="171">
        <f t="shared" si="21"/>
        <v>85.121794933105761</v>
      </c>
      <c r="I256" s="7">
        <f t="shared" si="22"/>
        <v>-0.36329493310576311</v>
      </c>
      <c r="J256" s="7">
        <f t="shared" si="23"/>
        <v>0.36329493310576311</v>
      </c>
      <c r="K256" s="7">
        <f t="shared" si="24"/>
        <v>0.13198320842032088</v>
      </c>
      <c r="L256" s="113">
        <f t="shared" si="25"/>
        <v>4.2862359893788013E-3</v>
      </c>
    </row>
    <row r="257" spans="4:12" x14ac:dyDescent="0.3">
      <c r="D257" s="177">
        <v>43833</v>
      </c>
      <c r="E257" s="171">
        <v>84.225700000000003</v>
      </c>
      <c r="F257" s="174">
        <f t="shared" si="26"/>
        <v>84.97292989273447</v>
      </c>
      <c r="G257" s="174">
        <f t="shared" si="27"/>
        <v>0.38635086188095696</v>
      </c>
      <c r="H257" s="171">
        <f t="shared" ref="H257:H320" si="28">F257+G257</f>
        <v>85.359280754615426</v>
      </c>
      <c r="I257" s="7">
        <f t="shared" si="22"/>
        <v>-1.1335807546154228</v>
      </c>
      <c r="J257" s="7">
        <f t="shared" si="23"/>
        <v>1.1335807546154228</v>
      </c>
      <c r="K257" s="7">
        <f t="shared" si="24"/>
        <v>1.2850053272344715</v>
      </c>
      <c r="L257" s="113">
        <f t="shared" si="25"/>
        <v>1.3458846345182324E-2</v>
      </c>
    </row>
    <row r="258" spans="4:12" x14ac:dyDescent="0.3">
      <c r="D258" s="177">
        <v>43836</v>
      </c>
      <c r="E258" s="171">
        <v>83.896000000000001</v>
      </c>
      <c r="F258" s="174">
        <f t="shared" si="26"/>
        <v>84.468840689504773</v>
      </c>
      <c r="G258" s="174">
        <f t="shared" si="27"/>
        <v>0.2973068553698916</v>
      </c>
      <c r="H258" s="171">
        <f t="shared" si="28"/>
        <v>84.76614754487467</v>
      </c>
      <c r="I258" s="7">
        <f t="shared" si="22"/>
        <v>-0.87014754487466917</v>
      </c>
      <c r="J258" s="7">
        <f t="shared" si="23"/>
        <v>0.87014754487466917</v>
      </c>
      <c r="K258" s="7">
        <f t="shared" si="24"/>
        <v>0.75715674985141435</v>
      </c>
      <c r="L258" s="113">
        <f t="shared" si="25"/>
        <v>1.0371740546327229E-2</v>
      </c>
    </row>
    <row r="259" spans="4:12" x14ac:dyDescent="0.3">
      <c r="D259" s="177">
        <v>43837</v>
      </c>
      <c r="E259" s="171">
        <v>83.4816</v>
      </c>
      <c r="F259" s="174">
        <f t="shared" si="26"/>
        <v>84.050965484295915</v>
      </c>
      <c r="G259" s="174">
        <f t="shared" si="27"/>
        <v>0.22578864931201661</v>
      </c>
      <c r="H259" s="171">
        <f t="shared" si="28"/>
        <v>84.276754133607938</v>
      </c>
      <c r="I259" s="7">
        <f t="shared" si="22"/>
        <v>-0.7951541336079373</v>
      </c>
      <c r="J259" s="7">
        <f t="shared" si="23"/>
        <v>0.7951541336079373</v>
      </c>
      <c r="K259" s="7">
        <f t="shared" si="24"/>
        <v>0.63227009619378938</v>
      </c>
      <c r="L259" s="113">
        <f t="shared" si="25"/>
        <v>9.5249028960625731E-3</v>
      </c>
    </row>
    <row r="260" spans="4:12" x14ac:dyDescent="0.3">
      <c r="D260" s="177">
        <v>43838</v>
      </c>
      <c r="E260" s="171">
        <v>82.060900000000004</v>
      </c>
      <c r="F260" s="174">
        <f t="shared" si="26"/>
        <v>83.378090919449633</v>
      </c>
      <c r="G260" s="174">
        <f t="shared" si="27"/>
        <v>0.13592232789618677</v>
      </c>
      <c r="H260" s="171">
        <f t="shared" si="28"/>
        <v>83.514013247345815</v>
      </c>
      <c r="I260" s="7">
        <f t="shared" ref="I260:I323" si="29">E260-H260</f>
        <v>-1.4531132473458115</v>
      </c>
      <c r="J260" s="7">
        <f t="shared" ref="J260:J323" si="30">ABS(I260)</f>
        <v>1.4531132473458115</v>
      </c>
      <c r="K260" s="7">
        <f t="shared" ref="K260:K323" si="31">I260^2</f>
        <v>2.1115381096118897</v>
      </c>
      <c r="L260" s="113">
        <f t="shared" ref="L260:L323" si="32">J260/E260</f>
        <v>1.7707742022641859E-2</v>
      </c>
    </row>
    <row r="261" spans="4:12" x14ac:dyDescent="0.3">
      <c r="D261" s="177">
        <v>43839</v>
      </c>
      <c r="E261" s="171">
        <v>80.995400000000004</v>
      </c>
      <c r="F261" s="174">
        <f t="shared" ref="F261:F324" si="33">alpha*(E261)+(1-alpha)*(E260+G260)</f>
        <v>81.956537862316964</v>
      </c>
      <c r="G261" s="174">
        <f t="shared" ref="G261:G324" si="34">beta*(F261-F260)+(1-beta)*G260</f>
        <v>-1.9825210606698854E-2</v>
      </c>
      <c r="H261" s="171">
        <f t="shared" si="28"/>
        <v>81.936712651710266</v>
      </c>
      <c r="I261" s="7">
        <f t="shared" si="29"/>
        <v>-0.94131265171026257</v>
      </c>
      <c r="J261" s="7">
        <f t="shared" si="30"/>
        <v>0.94131265171026257</v>
      </c>
      <c r="K261" s="7">
        <f t="shared" si="31"/>
        <v>0.88606950826980613</v>
      </c>
      <c r="L261" s="113">
        <f t="shared" si="32"/>
        <v>1.1621803851950389E-2</v>
      </c>
    </row>
    <row r="262" spans="4:12" x14ac:dyDescent="0.3">
      <c r="D262" s="177">
        <v>43840</v>
      </c>
      <c r="E262" s="171">
        <v>80.386499999999998</v>
      </c>
      <c r="F262" s="174">
        <f t="shared" si="33"/>
        <v>80.857759831514642</v>
      </c>
      <c r="G262" s="174">
        <f t="shared" si="34"/>
        <v>-0.12772049262626117</v>
      </c>
      <c r="H262" s="171">
        <f t="shared" si="28"/>
        <v>80.730039338888375</v>
      </c>
      <c r="I262" s="7">
        <f t="shared" si="29"/>
        <v>-0.34353933888837673</v>
      </c>
      <c r="J262" s="7">
        <f t="shared" si="30"/>
        <v>0.34353933888837673</v>
      </c>
      <c r="K262" s="7">
        <f t="shared" si="31"/>
        <v>0.11801927736386296</v>
      </c>
      <c r="L262" s="113">
        <f t="shared" si="32"/>
        <v>4.2735949305962662E-3</v>
      </c>
    </row>
    <row r="263" spans="4:12" x14ac:dyDescent="0.3">
      <c r="D263" s="177">
        <v>43843</v>
      </c>
      <c r="E263" s="171">
        <v>81.122299999999996</v>
      </c>
      <c r="F263" s="174">
        <f t="shared" si="33"/>
        <v>80.43148360589899</v>
      </c>
      <c r="G263" s="174">
        <f t="shared" si="34"/>
        <v>-0.15757606592520026</v>
      </c>
      <c r="H263" s="171">
        <f t="shared" si="28"/>
        <v>80.273907539973791</v>
      </c>
      <c r="I263" s="7">
        <f t="shared" si="29"/>
        <v>0.84839246002620428</v>
      </c>
      <c r="J263" s="7">
        <f t="shared" si="30"/>
        <v>0.84839246002620428</v>
      </c>
      <c r="K263" s="7">
        <f t="shared" si="31"/>
        <v>0.71976976622931466</v>
      </c>
      <c r="L263" s="113">
        <f t="shared" si="32"/>
        <v>1.0458190411590948E-2</v>
      </c>
    </row>
    <row r="264" spans="4:12" x14ac:dyDescent="0.3">
      <c r="D264" s="177">
        <v>43844</v>
      </c>
      <c r="E264" s="171">
        <v>81.629599999999996</v>
      </c>
      <c r="F264" s="174">
        <f t="shared" si="33"/>
        <v>81.097699147259831</v>
      </c>
      <c r="G264" s="174">
        <f t="shared" si="34"/>
        <v>-7.5196905196596081E-2</v>
      </c>
      <c r="H264" s="171">
        <f t="shared" si="28"/>
        <v>81.02250224206324</v>
      </c>
      <c r="I264" s="7">
        <f t="shared" si="29"/>
        <v>0.60709775793675647</v>
      </c>
      <c r="J264" s="7">
        <f t="shared" si="30"/>
        <v>0.60709775793675647</v>
      </c>
      <c r="K264" s="7">
        <f t="shared" si="31"/>
        <v>0.36856768769183657</v>
      </c>
      <c r="L264" s="113">
        <f t="shared" si="32"/>
        <v>7.4372256869659594E-3</v>
      </c>
    </row>
    <row r="265" spans="4:12" x14ac:dyDescent="0.3">
      <c r="D265" s="177">
        <v>43845</v>
      </c>
      <c r="E265" s="171">
        <v>80.936199999999999</v>
      </c>
      <c r="F265" s="174">
        <f t="shared" si="33"/>
        <v>81.430762475842727</v>
      </c>
      <c r="G265" s="174">
        <f t="shared" si="34"/>
        <v>-3.4370881818646955E-2</v>
      </c>
      <c r="H265" s="171">
        <f t="shared" si="28"/>
        <v>81.396391594024081</v>
      </c>
      <c r="I265" s="7">
        <f t="shared" si="29"/>
        <v>-0.4601915940240815</v>
      </c>
      <c r="J265" s="7">
        <f t="shared" si="30"/>
        <v>0.4601915940240815</v>
      </c>
      <c r="K265" s="7">
        <f t="shared" si="31"/>
        <v>0.21177630321042504</v>
      </c>
      <c r="L265" s="113">
        <f t="shared" si="32"/>
        <v>5.6858561932000944E-3</v>
      </c>
    </row>
    <row r="266" spans="4:12" x14ac:dyDescent="0.3">
      <c r="D266" s="177">
        <v>43846</v>
      </c>
      <c r="E266" s="171">
        <v>80.445700000000002</v>
      </c>
      <c r="F266" s="174">
        <f t="shared" si="33"/>
        <v>80.810603294545089</v>
      </c>
      <c r="G266" s="174">
        <f t="shared" si="34"/>
        <v>-9.2949711766546012E-2</v>
      </c>
      <c r="H266" s="171">
        <f t="shared" si="28"/>
        <v>80.717653582778539</v>
      </c>
      <c r="I266" s="7">
        <f t="shared" si="29"/>
        <v>-0.27195358277853643</v>
      </c>
      <c r="J266" s="7">
        <f t="shared" si="30"/>
        <v>0.27195358277853643</v>
      </c>
      <c r="K266" s="7">
        <f t="shared" si="31"/>
        <v>7.3958751186082264E-2</v>
      </c>
      <c r="L266" s="113">
        <f t="shared" si="32"/>
        <v>3.3805856966691375E-3</v>
      </c>
    </row>
    <row r="267" spans="4:12" x14ac:dyDescent="0.3">
      <c r="D267" s="177">
        <v>43847</v>
      </c>
      <c r="E267" s="171">
        <v>79.718500000000006</v>
      </c>
      <c r="F267" s="174">
        <f t="shared" si="33"/>
        <v>80.225900230586774</v>
      </c>
      <c r="G267" s="174">
        <f t="shared" si="34"/>
        <v>-0.14212504698572295</v>
      </c>
      <c r="H267" s="171">
        <f t="shared" si="28"/>
        <v>80.083775183601048</v>
      </c>
      <c r="I267" s="7">
        <f t="shared" si="29"/>
        <v>-0.36527518360104239</v>
      </c>
      <c r="J267" s="7">
        <f t="shared" si="30"/>
        <v>0.36527518360104239</v>
      </c>
      <c r="K267" s="7">
        <f t="shared" si="31"/>
        <v>0.13342595975477523</v>
      </c>
      <c r="L267" s="113">
        <f t="shared" si="32"/>
        <v>4.5820629289442518E-3</v>
      </c>
    </row>
    <row r="268" spans="4:12" x14ac:dyDescent="0.3">
      <c r="D268" s="177">
        <v>43851</v>
      </c>
      <c r="E268" s="171">
        <v>80.022900000000007</v>
      </c>
      <c r="F268" s="174">
        <f t="shared" si="33"/>
        <v>79.665679962411431</v>
      </c>
      <c r="G268" s="174">
        <f t="shared" si="34"/>
        <v>-0.18393456910468492</v>
      </c>
      <c r="H268" s="171">
        <f t="shared" si="28"/>
        <v>79.481745393306753</v>
      </c>
      <c r="I268" s="7">
        <f t="shared" si="29"/>
        <v>0.54115460669325444</v>
      </c>
      <c r="J268" s="7">
        <f t="shared" si="30"/>
        <v>0.54115460669325444</v>
      </c>
      <c r="K268" s="7">
        <f t="shared" si="31"/>
        <v>0.29284830834533088</v>
      </c>
      <c r="L268" s="113">
        <f t="shared" si="32"/>
        <v>6.7624968189512547E-3</v>
      </c>
    </row>
    <row r="269" spans="4:12" x14ac:dyDescent="0.3">
      <c r="D269" s="177">
        <v>43852</v>
      </c>
      <c r="E269" s="171">
        <v>79.972200000000001</v>
      </c>
      <c r="F269" s="174">
        <f t="shared" si="33"/>
        <v>79.865612344716268</v>
      </c>
      <c r="G269" s="174">
        <f t="shared" si="34"/>
        <v>-0.14554787396373273</v>
      </c>
      <c r="H269" s="171">
        <f t="shared" si="28"/>
        <v>79.720064470752533</v>
      </c>
      <c r="I269" s="7">
        <f t="shared" si="29"/>
        <v>0.25213552924746807</v>
      </c>
      <c r="J269" s="7">
        <f t="shared" si="30"/>
        <v>0.25213552924746807</v>
      </c>
      <c r="K269" s="7">
        <f t="shared" si="31"/>
        <v>6.3572325108900832E-2</v>
      </c>
      <c r="L269" s="113">
        <f t="shared" si="32"/>
        <v>3.1527897100175821E-3</v>
      </c>
    </row>
    <row r="270" spans="4:12" x14ac:dyDescent="0.3">
      <c r="D270" s="177">
        <v>43853</v>
      </c>
      <c r="E270" s="171">
        <v>72.226100000000002</v>
      </c>
      <c r="F270" s="174">
        <f t="shared" si="33"/>
        <v>78.306541700829015</v>
      </c>
      <c r="G270" s="174">
        <f t="shared" si="34"/>
        <v>-0.28690015095608479</v>
      </c>
      <c r="H270" s="171">
        <f t="shared" si="28"/>
        <v>78.019641549872929</v>
      </c>
      <c r="I270" s="7">
        <f t="shared" si="29"/>
        <v>-5.793541549872927</v>
      </c>
      <c r="J270" s="7">
        <f t="shared" si="30"/>
        <v>5.793541549872927</v>
      </c>
      <c r="K270" s="7">
        <f t="shared" si="31"/>
        <v>33.565123690103995</v>
      </c>
      <c r="L270" s="113">
        <f t="shared" si="32"/>
        <v>8.0213960740963819E-2</v>
      </c>
    </row>
    <row r="271" spans="4:12" x14ac:dyDescent="0.3">
      <c r="D271" s="177">
        <v>43854</v>
      </c>
      <c r="E271" s="171">
        <v>71.481899999999996</v>
      </c>
      <c r="F271" s="174">
        <f t="shared" si="33"/>
        <v>71.847739879235135</v>
      </c>
      <c r="G271" s="174">
        <f t="shared" si="34"/>
        <v>-0.90409031801986428</v>
      </c>
      <c r="H271" s="171">
        <f t="shared" si="28"/>
        <v>70.943649561215267</v>
      </c>
      <c r="I271" s="7">
        <f t="shared" si="29"/>
        <v>0.53825043878472911</v>
      </c>
      <c r="J271" s="7">
        <f t="shared" si="30"/>
        <v>0.53825043878472911</v>
      </c>
      <c r="K271" s="7">
        <f t="shared" si="31"/>
        <v>0.28971353485195345</v>
      </c>
      <c r="L271" s="113">
        <f t="shared" si="32"/>
        <v>7.5298843313444264E-3</v>
      </c>
    </row>
    <row r="272" spans="4:12" x14ac:dyDescent="0.3">
      <c r="D272" s="177">
        <v>43857</v>
      </c>
      <c r="E272" s="171">
        <v>69.773799999999994</v>
      </c>
      <c r="F272" s="174">
        <f t="shared" si="33"/>
        <v>70.417007745584101</v>
      </c>
      <c r="G272" s="174">
        <f t="shared" si="34"/>
        <v>-0.95675449958298131</v>
      </c>
      <c r="H272" s="171">
        <f t="shared" si="28"/>
        <v>69.460253246001116</v>
      </c>
      <c r="I272" s="7">
        <f t="shared" si="29"/>
        <v>0.3135467539988781</v>
      </c>
      <c r="J272" s="7">
        <f t="shared" si="30"/>
        <v>0.3135467539988781</v>
      </c>
      <c r="K272" s="7">
        <f t="shared" si="31"/>
        <v>9.8311566943232981E-2</v>
      </c>
      <c r="L272" s="113">
        <f t="shared" si="32"/>
        <v>4.4937606092670616E-3</v>
      </c>
    </row>
    <row r="273" spans="4:12" x14ac:dyDescent="0.3">
      <c r="D273" s="177">
        <v>43858</v>
      </c>
      <c r="E273" s="171">
        <v>70.7209</v>
      </c>
      <c r="F273" s="174">
        <f t="shared" si="33"/>
        <v>69.197816400333608</v>
      </c>
      <c r="G273" s="174">
        <f t="shared" si="34"/>
        <v>-0.9829981841497325</v>
      </c>
      <c r="H273" s="171">
        <f t="shared" si="28"/>
        <v>68.214818216183872</v>
      </c>
      <c r="I273" s="7">
        <f t="shared" si="29"/>
        <v>2.5060817838161284</v>
      </c>
      <c r="J273" s="7">
        <f t="shared" si="30"/>
        <v>2.5060817838161284</v>
      </c>
      <c r="K273" s="7">
        <f t="shared" si="31"/>
        <v>6.2804459071750287</v>
      </c>
      <c r="L273" s="113">
        <f t="shared" si="32"/>
        <v>3.5436225837286124E-2</v>
      </c>
    </row>
    <row r="274" spans="4:12" x14ac:dyDescent="0.3">
      <c r="D274" s="177">
        <v>43859</v>
      </c>
      <c r="E274" s="171">
        <v>71.084500000000006</v>
      </c>
      <c r="F274" s="174">
        <f t="shared" si="33"/>
        <v>70.007221452680227</v>
      </c>
      <c r="G274" s="174">
        <f t="shared" si="34"/>
        <v>-0.80375786050009723</v>
      </c>
      <c r="H274" s="171">
        <f t="shared" si="28"/>
        <v>69.203463592180128</v>
      </c>
      <c r="I274" s="7">
        <f t="shared" si="29"/>
        <v>1.8810364078198774</v>
      </c>
      <c r="J274" s="7">
        <f t="shared" si="30"/>
        <v>1.8810364078198774</v>
      </c>
      <c r="K274" s="7">
        <f t="shared" si="31"/>
        <v>3.5382979675439081</v>
      </c>
      <c r="L274" s="113">
        <f t="shared" si="32"/>
        <v>2.6461977052942304E-2</v>
      </c>
    </row>
    <row r="275" spans="4:12" x14ac:dyDescent="0.3">
      <c r="D275" s="177">
        <v>43860</v>
      </c>
      <c r="E275" s="171">
        <v>71.507300000000001</v>
      </c>
      <c r="F275" s="174">
        <f t="shared" si="33"/>
        <v>70.526053711599928</v>
      </c>
      <c r="G275" s="174">
        <f t="shared" si="34"/>
        <v>-0.67149884855811737</v>
      </c>
      <c r="H275" s="171">
        <f t="shared" si="28"/>
        <v>69.854554863041812</v>
      </c>
      <c r="I275" s="7">
        <f t="shared" si="29"/>
        <v>1.6527451369581883</v>
      </c>
      <c r="J275" s="7">
        <f t="shared" si="30"/>
        <v>1.6527451369581883</v>
      </c>
      <c r="K275" s="7">
        <f t="shared" si="31"/>
        <v>2.7315664877389403</v>
      </c>
      <c r="L275" s="113">
        <f t="shared" si="32"/>
        <v>2.3112956816411588E-2</v>
      </c>
    </row>
    <row r="276" spans="4:12" x14ac:dyDescent="0.3">
      <c r="D276" s="177">
        <v>43861</v>
      </c>
      <c r="E276" s="171">
        <v>70.162800000000004</v>
      </c>
      <c r="F276" s="174">
        <f t="shared" si="33"/>
        <v>70.701200921153514</v>
      </c>
      <c r="G276" s="174">
        <f t="shared" si="34"/>
        <v>-0.58683424274694707</v>
      </c>
      <c r="H276" s="171">
        <f t="shared" si="28"/>
        <v>70.114366678406569</v>
      </c>
      <c r="I276" s="7">
        <f t="shared" si="29"/>
        <v>4.8433321593435608E-2</v>
      </c>
      <c r="J276" s="7">
        <f t="shared" si="30"/>
        <v>4.8433321593435608E-2</v>
      </c>
      <c r="K276" s="7">
        <f t="shared" si="31"/>
        <v>2.345786640573156E-3</v>
      </c>
      <c r="L276" s="113">
        <f t="shared" si="32"/>
        <v>6.9029915558437808E-4</v>
      </c>
    </row>
    <row r="277" spans="4:12" x14ac:dyDescent="0.3">
      <c r="D277" s="177">
        <v>43864</v>
      </c>
      <c r="E277" s="171">
        <v>70.111999999999995</v>
      </c>
      <c r="F277" s="174">
        <f t="shared" si="33"/>
        <v>69.683172605802454</v>
      </c>
      <c r="G277" s="174">
        <f t="shared" si="34"/>
        <v>-0.62995365000735848</v>
      </c>
      <c r="H277" s="171">
        <f t="shared" si="28"/>
        <v>69.053218955795103</v>
      </c>
      <c r="I277" s="7">
        <f t="shared" si="29"/>
        <v>1.0587810442048919</v>
      </c>
      <c r="J277" s="7">
        <f t="shared" si="30"/>
        <v>1.0587810442048919</v>
      </c>
      <c r="K277" s="7">
        <f t="shared" si="31"/>
        <v>1.1210172995676013</v>
      </c>
      <c r="L277" s="113">
        <f t="shared" si="32"/>
        <v>1.5101281438339971E-2</v>
      </c>
    </row>
    <row r="278" spans="4:12" x14ac:dyDescent="0.3">
      <c r="D278" s="177">
        <v>43865</v>
      </c>
      <c r="E278" s="171">
        <v>70.991500000000002</v>
      </c>
      <c r="F278" s="174">
        <f t="shared" si="33"/>
        <v>69.783937079994118</v>
      </c>
      <c r="G278" s="174">
        <f t="shared" si="34"/>
        <v>-0.55688183758745624</v>
      </c>
      <c r="H278" s="171">
        <f t="shared" si="28"/>
        <v>69.227055242406664</v>
      </c>
      <c r="I278" s="7">
        <f t="shared" si="29"/>
        <v>1.7644447575933384</v>
      </c>
      <c r="J278" s="7">
        <f t="shared" si="30"/>
        <v>1.7644447575933384</v>
      </c>
      <c r="K278" s="7">
        <f t="shared" si="31"/>
        <v>3.1132653025986148</v>
      </c>
      <c r="L278" s="113">
        <f t="shared" si="32"/>
        <v>2.485431012999216E-2</v>
      </c>
    </row>
    <row r="279" spans="4:12" x14ac:dyDescent="0.3">
      <c r="D279" s="177">
        <v>43866</v>
      </c>
      <c r="E279" s="171">
        <v>71.5411</v>
      </c>
      <c r="F279" s="174">
        <f t="shared" si="33"/>
        <v>70.655914529930044</v>
      </c>
      <c r="G279" s="174">
        <f t="shared" si="34"/>
        <v>-0.413995908835118</v>
      </c>
      <c r="H279" s="171">
        <f t="shared" si="28"/>
        <v>70.241918621094925</v>
      </c>
      <c r="I279" s="7">
        <f t="shared" si="29"/>
        <v>1.2991813789050752</v>
      </c>
      <c r="J279" s="7">
        <f t="shared" si="30"/>
        <v>1.2991813789050752</v>
      </c>
      <c r="K279" s="7">
        <f t="shared" si="31"/>
        <v>1.6878722552936927</v>
      </c>
      <c r="L279" s="113">
        <f t="shared" si="32"/>
        <v>1.8159930150711621E-2</v>
      </c>
    </row>
    <row r="280" spans="4:12" x14ac:dyDescent="0.3">
      <c r="D280" s="177">
        <v>43867</v>
      </c>
      <c r="E280" s="171">
        <v>71.101399999999998</v>
      </c>
      <c r="F280" s="174">
        <f t="shared" si="33"/>
        <v>71.121963272931907</v>
      </c>
      <c r="G280" s="174">
        <f t="shared" si="34"/>
        <v>-0.32599144365141985</v>
      </c>
      <c r="H280" s="171">
        <f t="shared" si="28"/>
        <v>70.795971829280489</v>
      </c>
      <c r="I280" s="7">
        <f t="shared" si="29"/>
        <v>0.30542817071950878</v>
      </c>
      <c r="J280" s="7">
        <f t="shared" si="30"/>
        <v>0.30542817071950878</v>
      </c>
      <c r="K280" s="7">
        <f t="shared" si="31"/>
        <v>9.3286367469065407E-2</v>
      </c>
      <c r="L280" s="113">
        <f t="shared" si="32"/>
        <v>4.2956702782154608E-3</v>
      </c>
    </row>
    <row r="281" spans="4:12" x14ac:dyDescent="0.3">
      <c r="D281" s="177">
        <v>43868</v>
      </c>
      <c r="E281" s="171">
        <v>70.154300000000006</v>
      </c>
      <c r="F281" s="174">
        <f t="shared" si="33"/>
        <v>70.651186845078868</v>
      </c>
      <c r="G281" s="174">
        <f t="shared" si="34"/>
        <v>-0.34046994207158177</v>
      </c>
      <c r="H281" s="171">
        <f t="shared" si="28"/>
        <v>70.31071690300729</v>
      </c>
      <c r="I281" s="7">
        <f t="shared" si="29"/>
        <v>-0.15641690300728328</v>
      </c>
      <c r="J281" s="7">
        <f t="shared" si="30"/>
        <v>0.15641690300728328</v>
      </c>
      <c r="K281" s="7">
        <f t="shared" si="31"/>
        <v>2.4466247546389864E-2</v>
      </c>
      <c r="L281" s="113">
        <f t="shared" si="32"/>
        <v>2.2296124828739402E-3</v>
      </c>
    </row>
    <row r="282" spans="4:12" x14ac:dyDescent="0.3">
      <c r="D282" s="177">
        <v>43871</v>
      </c>
      <c r="E282" s="171">
        <v>70.467200000000005</v>
      </c>
      <c r="F282" s="174">
        <f t="shared" si="33"/>
        <v>69.944504046342743</v>
      </c>
      <c r="G282" s="174">
        <f t="shared" si="34"/>
        <v>-0.37709122773803611</v>
      </c>
      <c r="H282" s="171">
        <f t="shared" si="28"/>
        <v>69.567412818604708</v>
      </c>
      <c r="I282" s="7">
        <f t="shared" si="29"/>
        <v>0.8997871813952969</v>
      </c>
      <c r="J282" s="7">
        <f t="shared" si="30"/>
        <v>0.8997871813952969</v>
      </c>
      <c r="K282" s="7">
        <f t="shared" si="31"/>
        <v>0.80961697180329295</v>
      </c>
      <c r="L282" s="113">
        <f t="shared" si="32"/>
        <v>1.2768879441716102E-2</v>
      </c>
    </row>
    <row r="283" spans="4:12" x14ac:dyDescent="0.3">
      <c r="D283" s="177">
        <v>43872</v>
      </c>
      <c r="E283" s="171">
        <v>70.154300000000006</v>
      </c>
      <c r="F283" s="174">
        <f t="shared" si="33"/>
        <v>70.102947017809583</v>
      </c>
      <c r="G283" s="174">
        <f t="shared" si="34"/>
        <v>-0.32353780781754848</v>
      </c>
      <c r="H283" s="171">
        <f t="shared" si="28"/>
        <v>69.779409209992039</v>
      </c>
      <c r="I283" s="7">
        <f t="shared" si="29"/>
        <v>0.37489079000796721</v>
      </c>
      <c r="J283" s="7">
        <f t="shared" si="30"/>
        <v>0.37489079000796721</v>
      </c>
      <c r="K283" s="7">
        <f t="shared" si="31"/>
        <v>0.14054310443279777</v>
      </c>
      <c r="L283" s="113">
        <f t="shared" si="32"/>
        <v>5.3438034448061939E-3</v>
      </c>
    </row>
    <row r="284" spans="4:12" x14ac:dyDescent="0.3">
      <c r="D284" s="177">
        <v>43873</v>
      </c>
      <c r="E284" s="171">
        <v>70.974599999999995</v>
      </c>
      <c r="F284" s="174">
        <f t="shared" si="33"/>
        <v>70.059529753745977</v>
      </c>
      <c r="G284" s="174">
        <f t="shared" si="34"/>
        <v>-0.29552575344215432</v>
      </c>
      <c r="H284" s="171">
        <f t="shared" si="28"/>
        <v>69.764004000303828</v>
      </c>
      <c r="I284" s="7">
        <f t="shared" si="29"/>
        <v>1.2105959996961673</v>
      </c>
      <c r="J284" s="7">
        <f t="shared" si="30"/>
        <v>1.2105959996961673</v>
      </c>
      <c r="K284" s="7">
        <f t="shared" si="31"/>
        <v>1.4655426744803626</v>
      </c>
      <c r="L284" s="113">
        <f t="shared" si="32"/>
        <v>1.7056749875253505E-2</v>
      </c>
    </row>
    <row r="285" spans="4:12" x14ac:dyDescent="0.3">
      <c r="D285" s="177">
        <v>43874</v>
      </c>
      <c r="E285" s="171">
        <v>71.076099999999997</v>
      </c>
      <c r="F285" s="174">
        <f t="shared" si="33"/>
        <v>70.758479397246276</v>
      </c>
      <c r="G285" s="174">
        <f t="shared" si="34"/>
        <v>-0.19607821374790901</v>
      </c>
      <c r="H285" s="171">
        <f t="shared" si="28"/>
        <v>70.562401183498366</v>
      </c>
      <c r="I285" s="7">
        <f t="shared" si="29"/>
        <v>0.51369881650163052</v>
      </c>
      <c r="J285" s="7">
        <f t="shared" si="30"/>
        <v>0.51369881650163052</v>
      </c>
      <c r="K285" s="7">
        <f t="shared" si="31"/>
        <v>0.26388647407517585</v>
      </c>
      <c r="L285" s="113">
        <f t="shared" si="32"/>
        <v>7.2274479959034124E-3</v>
      </c>
    </row>
    <row r="286" spans="4:12" x14ac:dyDescent="0.3">
      <c r="D286" s="177">
        <v>43875</v>
      </c>
      <c r="E286" s="171">
        <v>70.746200000000002</v>
      </c>
      <c r="F286" s="174">
        <f t="shared" si="33"/>
        <v>70.853257429001673</v>
      </c>
      <c r="G286" s="174">
        <f t="shared" si="34"/>
        <v>-0.16699258919757848</v>
      </c>
      <c r="H286" s="171">
        <f t="shared" si="28"/>
        <v>70.686264839804096</v>
      </c>
      <c r="I286" s="7">
        <f t="shared" si="29"/>
        <v>5.9935160195905723E-2</v>
      </c>
      <c r="J286" s="7">
        <f t="shared" si="30"/>
        <v>5.9935160195905723E-2</v>
      </c>
      <c r="K286" s="7">
        <f t="shared" si="31"/>
        <v>3.5922234277088816E-3</v>
      </c>
      <c r="L286" s="113">
        <f t="shared" si="32"/>
        <v>8.4718557598720105E-4</v>
      </c>
    </row>
    <row r="287" spans="4:12" x14ac:dyDescent="0.3">
      <c r="D287" s="177">
        <v>43879</v>
      </c>
      <c r="E287" s="171">
        <v>69.909099999999995</v>
      </c>
      <c r="F287" s="174">
        <f t="shared" si="33"/>
        <v>70.445185928641934</v>
      </c>
      <c r="G287" s="174">
        <f t="shared" si="34"/>
        <v>-0.19110048031379454</v>
      </c>
      <c r="H287" s="171">
        <f t="shared" si="28"/>
        <v>70.254085448328141</v>
      </c>
      <c r="I287" s="7">
        <f t="shared" si="29"/>
        <v>-0.34498544832814559</v>
      </c>
      <c r="J287" s="7">
        <f t="shared" si="30"/>
        <v>0.34498544832814559</v>
      </c>
      <c r="K287" s="7">
        <f t="shared" si="31"/>
        <v>0.11901495955817161</v>
      </c>
      <c r="L287" s="113">
        <f t="shared" si="32"/>
        <v>4.9347717010824856E-3</v>
      </c>
    </row>
    <row r="288" spans="4:12" x14ac:dyDescent="0.3">
      <c r="D288" s="177">
        <v>43880</v>
      </c>
      <c r="E288" s="171">
        <v>70.526399999999995</v>
      </c>
      <c r="F288" s="174">
        <f t="shared" si="33"/>
        <v>69.879679615748955</v>
      </c>
      <c r="G288" s="174">
        <f t="shared" si="34"/>
        <v>-0.22854106357171292</v>
      </c>
      <c r="H288" s="171">
        <f t="shared" si="28"/>
        <v>69.651138552177244</v>
      </c>
      <c r="I288" s="7">
        <f t="shared" si="29"/>
        <v>0.87526144782275139</v>
      </c>
      <c r="J288" s="7">
        <f t="shared" si="30"/>
        <v>0.87526144782275139</v>
      </c>
      <c r="K288" s="7">
        <f t="shared" si="31"/>
        <v>0.76608260204477896</v>
      </c>
      <c r="L288" s="113">
        <f t="shared" si="32"/>
        <v>1.2410408695506242E-2</v>
      </c>
    </row>
    <row r="289" spans="4:12" x14ac:dyDescent="0.3">
      <c r="D289" s="177">
        <v>43881</v>
      </c>
      <c r="E289" s="171">
        <v>71.025300000000001</v>
      </c>
      <c r="F289" s="174">
        <f t="shared" si="33"/>
        <v>70.443347149142625</v>
      </c>
      <c r="G289" s="174">
        <f t="shared" si="34"/>
        <v>-0.1493202038751747</v>
      </c>
      <c r="H289" s="171">
        <f t="shared" si="28"/>
        <v>70.294026945267447</v>
      </c>
      <c r="I289" s="7">
        <f t="shared" si="29"/>
        <v>0.73127305473255433</v>
      </c>
      <c r="J289" s="7">
        <f t="shared" si="30"/>
        <v>0.73127305473255433</v>
      </c>
      <c r="K289" s="7">
        <f t="shared" si="31"/>
        <v>0.53476028057788139</v>
      </c>
      <c r="L289" s="113">
        <f t="shared" si="32"/>
        <v>1.0295951650081792E-2</v>
      </c>
    </row>
    <row r="290" spans="4:12" x14ac:dyDescent="0.3">
      <c r="D290" s="177">
        <v>43882</v>
      </c>
      <c r="E290" s="171">
        <v>70.796999999999997</v>
      </c>
      <c r="F290" s="174">
        <f t="shared" si="33"/>
        <v>70.860183836899864</v>
      </c>
      <c r="G290" s="174">
        <f t="shared" si="34"/>
        <v>-9.2704514711933278E-2</v>
      </c>
      <c r="H290" s="171">
        <f t="shared" si="28"/>
        <v>70.767479322187924</v>
      </c>
      <c r="I290" s="7">
        <f t="shared" si="29"/>
        <v>2.9520677812072904E-2</v>
      </c>
      <c r="J290" s="7">
        <f t="shared" si="30"/>
        <v>2.9520677812072904E-2</v>
      </c>
      <c r="K290" s="7">
        <f t="shared" si="31"/>
        <v>8.7147041848421349E-4</v>
      </c>
      <c r="L290" s="113">
        <f t="shared" si="32"/>
        <v>4.169763946505206E-4</v>
      </c>
    </row>
    <row r="291" spans="4:12" x14ac:dyDescent="0.3">
      <c r="D291" s="177">
        <v>43885</v>
      </c>
      <c r="E291" s="171">
        <v>69.198700000000002</v>
      </c>
      <c r="F291" s="174">
        <f t="shared" si="33"/>
        <v>70.403176388230449</v>
      </c>
      <c r="G291" s="174">
        <f t="shared" si="34"/>
        <v>-0.12913480810768149</v>
      </c>
      <c r="H291" s="171">
        <f t="shared" si="28"/>
        <v>70.27404158012277</v>
      </c>
      <c r="I291" s="7">
        <f t="shared" si="29"/>
        <v>-1.0753415801227675</v>
      </c>
      <c r="J291" s="7">
        <f t="shared" si="30"/>
        <v>1.0753415801227675</v>
      </c>
      <c r="K291" s="7">
        <f t="shared" si="31"/>
        <v>1.1563595139409304</v>
      </c>
      <c r="L291" s="113">
        <f t="shared" si="32"/>
        <v>1.5539910144594731E-2</v>
      </c>
    </row>
    <row r="292" spans="4:12" x14ac:dyDescent="0.3">
      <c r="D292" s="177">
        <v>43886</v>
      </c>
      <c r="E292" s="171">
        <v>65.3172</v>
      </c>
      <c r="F292" s="174">
        <f t="shared" si="33"/>
        <v>68.319092153513864</v>
      </c>
      <c r="G292" s="174">
        <f t="shared" si="34"/>
        <v>-0.32462975076857181</v>
      </c>
      <c r="H292" s="171">
        <f t="shared" si="28"/>
        <v>67.994462402745299</v>
      </c>
      <c r="I292" s="7">
        <f t="shared" si="29"/>
        <v>-2.6772624027452991</v>
      </c>
      <c r="J292" s="7">
        <f t="shared" si="30"/>
        <v>2.6772624027452991</v>
      </c>
      <c r="K292" s="7">
        <f t="shared" si="31"/>
        <v>7.1677339731535321</v>
      </c>
      <c r="L292" s="113">
        <f t="shared" si="32"/>
        <v>4.0988627846039009E-2</v>
      </c>
    </row>
    <row r="293" spans="4:12" x14ac:dyDescent="0.3">
      <c r="D293" s="177">
        <v>43887</v>
      </c>
      <c r="E293" s="171">
        <v>64.598399999999998</v>
      </c>
      <c r="F293" s="174">
        <f t="shared" si="33"/>
        <v>64.913736199385141</v>
      </c>
      <c r="G293" s="174">
        <f t="shared" si="34"/>
        <v>-0.63270237110458694</v>
      </c>
      <c r="H293" s="171">
        <f t="shared" si="28"/>
        <v>64.281033828280556</v>
      </c>
      <c r="I293" s="7">
        <f t="shared" si="29"/>
        <v>0.31736617171944204</v>
      </c>
      <c r="J293" s="7">
        <f t="shared" si="30"/>
        <v>0.31736617171944204</v>
      </c>
      <c r="K293" s="7">
        <f t="shared" si="31"/>
        <v>0.10072128695185437</v>
      </c>
      <c r="L293" s="113">
        <f t="shared" si="32"/>
        <v>4.9129107179038808E-3</v>
      </c>
    </row>
    <row r="294" spans="4:12" x14ac:dyDescent="0.3">
      <c r="D294" s="177">
        <v>43888</v>
      </c>
      <c r="E294" s="171">
        <v>61.9009</v>
      </c>
      <c r="F294" s="174">
        <f t="shared" si="33"/>
        <v>63.552738103116333</v>
      </c>
      <c r="G294" s="174">
        <f t="shared" si="34"/>
        <v>-0.70553194362100913</v>
      </c>
      <c r="H294" s="171">
        <f t="shared" si="28"/>
        <v>62.847206159495322</v>
      </c>
      <c r="I294" s="7">
        <f t="shared" si="29"/>
        <v>-0.94630615949532171</v>
      </c>
      <c r="J294" s="7">
        <f t="shared" si="30"/>
        <v>0.94630615949532171</v>
      </c>
      <c r="K294" s="7">
        <f t="shared" si="31"/>
        <v>0.89549534749878523</v>
      </c>
      <c r="L294" s="113">
        <f t="shared" si="32"/>
        <v>1.5287437815852786E-2</v>
      </c>
    </row>
    <row r="295" spans="4:12" x14ac:dyDescent="0.3">
      <c r="D295" s="177">
        <v>43889</v>
      </c>
      <c r="E295" s="171">
        <v>60.886099999999999</v>
      </c>
      <c r="F295" s="174">
        <f t="shared" si="33"/>
        <v>61.133514445103195</v>
      </c>
      <c r="G295" s="174">
        <f t="shared" si="34"/>
        <v>-0.87690111506022195</v>
      </c>
      <c r="H295" s="171">
        <f t="shared" si="28"/>
        <v>60.256613330042974</v>
      </c>
      <c r="I295" s="7">
        <f t="shared" si="29"/>
        <v>0.62948666995702496</v>
      </c>
      <c r="J295" s="7">
        <f t="shared" si="30"/>
        <v>0.62948666995702496</v>
      </c>
      <c r="K295" s="7">
        <f t="shared" si="31"/>
        <v>0.39625346765358449</v>
      </c>
      <c r="L295" s="113">
        <f t="shared" si="32"/>
        <v>1.0338758270886541E-2</v>
      </c>
    </row>
    <row r="296" spans="4:12" x14ac:dyDescent="0.3">
      <c r="D296" s="177">
        <v>43892</v>
      </c>
      <c r="E296" s="171">
        <v>63.127000000000002</v>
      </c>
      <c r="F296" s="174">
        <f t="shared" si="33"/>
        <v>60.632759107951827</v>
      </c>
      <c r="G296" s="174">
        <f t="shared" si="34"/>
        <v>-0.83928653726933666</v>
      </c>
      <c r="H296" s="171">
        <f t="shared" si="28"/>
        <v>59.793472570682489</v>
      </c>
      <c r="I296" s="7">
        <f t="shared" si="29"/>
        <v>3.3335274293175132</v>
      </c>
      <c r="J296" s="7">
        <f t="shared" si="30"/>
        <v>3.3335274293175132</v>
      </c>
      <c r="K296" s="7">
        <f t="shared" si="31"/>
        <v>11.112405122012229</v>
      </c>
      <c r="L296" s="113">
        <f t="shared" si="32"/>
        <v>5.2806682232919559E-2</v>
      </c>
    </row>
    <row r="297" spans="4:12" x14ac:dyDescent="0.3">
      <c r="D297" s="177">
        <v>43893</v>
      </c>
      <c r="E297" s="171">
        <v>60.471699999999998</v>
      </c>
      <c r="F297" s="174">
        <f t="shared" si="33"/>
        <v>61.92451077018454</v>
      </c>
      <c r="G297" s="174">
        <f t="shared" si="34"/>
        <v>-0.62618271731913167</v>
      </c>
      <c r="H297" s="171">
        <f t="shared" si="28"/>
        <v>61.298328052865408</v>
      </c>
      <c r="I297" s="7">
        <f t="shared" si="29"/>
        <v>-0.8266280528654093</v>
      </c>
      <c r="J297" s="7">
        <f t="shared" si="30"/>
        <v>0.8266280528654093</v>
      </c>
      <c r="K297" s="7">
        <f t="shared" si="31"/>
        <v>0.68331393778405791</v>
      </c>
      <c r="L297" s="113">
        <f t="shared" si="32"/>
        <v>1.3669667842402467E-2</v>
      </c>
    </row>
    <row r="298" spans="4:12" x14ac:dyDescent="0.3">
      <c r="D298" s="177">
        <v>43894</v>
      </c>
      <c r="E298" s="171">
        <v>62.839500000000001</v>
      </c>
      <c r="F298" s="174">
        <f t="shared" si="33"/>
        <v>60.4443138261447</v>
      </c>
      <c r="G298" s="174">
        <f t="shared" si="34"/>
        <v>-0.71158413999120251</v>
      </c>
      <c r="H298" s="171">
        <f t="shared" si="28"/>
        <v>59.732729686153498</v>
      </c>
      <c r="I298" s="7">
        <f t="shared" si="29"/>
        <v>3.1067703138465035</v>
      </c>
      <c r="J298" s="7">
        <f t="shared" si="30"/>
        <v>3.1067703138465035</v>
      </c>
      <c r="K298" s="7">
        <f t="shared" si="31"/>
        <v>9.6520217829979025</v>
      </c>
      <c r="L298" s="113">
        <f t="shared" si="32"/>
        <v>4.9439768200677969E-2</v>
      </c>
    </row>
    <row r="299" spans="4:12" x14ac:dyDescent="0.3">
      <c r="D299" s="177">
        <v>43895</v>
      </c>
      <c r="E299" s="171">
        <v>60.522500000000001</v>
      </c>
      <c r="F299" s="174">
        <f t="shared" si="33"/>
        <v>61.806832688007042</v>
      </c>
      <c r="G299" s="174">
        <f t="shared" si="34"/>
        <v>-0.50417383980584818</v>
      </c>
      <c r="H299" s="171">
        <f t="shared" si="28"/>
        <v>61.30265884820119</v>
      </c>
      <c r="I299" s="7">
        <f t="shared" si="29"/>
        <v>-0.78015884820118941</v>
      </c>
      <c r="J299" s="7">
        <f t="shared" si="30"/>
        <v>0.78015884820118941</v>
      </c>
      <c r="K299" s="7">
        <f t="shared" si="31"/>
        <v>0.60864782842660647</v>
      </c>
      <c r="L299" s="113">
        <f t="shared" si="32"/>
        <v>1.2890393625530825E-2</v>
      </c>
    </row>
    <row r="300" spans="4:12" x14ac:dyDescent="0.3">
      <c r="D300" s="177">
        <v>43896</v>
      </c>
      <c r="E300" s="171">
        <v>59.304699999999997</v>
      </c>
      <c r="F300" s="174">
        <f t="shared" si="33"/>
        <v>59.875600928155322</v>
      </c>
      <c r="G300" s="174">
        <f t="shared" si="34"/>
        <v>-0.64687963181043528</v>
      </c>
      <c r="H300" s="171">
        <f t="shared" si="28"/>
        <v>59.228721296344887</v>
      </c>
      <c r="I300" s="7">
        <f t="shared" si="29"/>
        <v>7.597870365511028E-2</v>
      </c>
      <c r="J300" s="7">
        <f t="shared" si="30"/>
        <v>7.597870365511028E-2</v>
      </c>
      <c r="K300" s="7">
        <f t="shared" si="31"/>
        <v>5.7727634091110681E-3</v>
      </c>
      <c r="L300" s="113">
        <f t="shared" si="32"/>
        <v>1.2811582160454447E-3</v>
      </c>
    </row>
    <row r="301" spans="4:12" x14ac:dyDescent="0.3">
      <c r="D301" s="177">
        <v>43899</v>
      </c>
      <c r="E301" s="171">
        <v>53.123100000000001</v>
      </c>
      <c r="F301" s="174">
        <f t="shared" si="33"/>
        <v>57.550876294551649</v>
      </c>
      <c r="G301" s="174">
        <f t="shared" si="34"/>
        <v>-0.81466413198975896</v>
      </c>
      <c r="H301" s="171">
        <f t="shared" si="28"/>
        <v>56.736212162561891</v>
      </c>
      <c r="I301" s="7">
        <f t="shared" si="29"/>
        <v>-3.6131121625618903</v>
      </c>
      <c r="J301" s="7">
        <f t="shared" si="30"/>
        <v>3.6131121625618903</v>
      </c>
      <c r="K301" s="7">
        <f t="shared" si="31"/>
        <v>13.054579499252659</v>
      </c>
      <c r="L301" s="113">
        <f t="shared" si="32"/>
        <v>6.8013955559104985E-2</v>
      </c>
    </row>
    <row r="302" spans="4:12" x14ac:dyDescent="0.3">
      <c r="D302" s="177">
        <v>43900</v>
      </c>
      <c r="E302" s="171">
        <v>55.481699999999996</v>
      </c>
      <c r="F302" s="174">
        <f t="shared" si="33"/>
        <v>52.943088694408196</v>
      </c>
      <c r="G302" s="174">
        <f t="shared" si="34"/>
        <v>-1.1939764788051286</v>
      </c>
      <c r="H302" s="171">
        <f t="shared" si="28"/>
        <v>51.74911221560307</v>
      </c>
      <c r="I302" s="7">
        <f t="shared" si="29"/>
        <v>3.7325877843969266</v>
      </c>
      <c r="J302" s="7">
        <f t="shared" si="30"/>
        <v>3.7325877843969266</v>
      </c>
      <c r="K302" s="7">
        <f t="shared" si="31"/>
        <v>13.932211568229157</v>
      </c>
      <c r="L302" s="113">
        <f t="shared" si="32"/>
        <v>6.7276016855952983E-2</v>
      </c>
    </row>
    <row r="303" spans="4:12" x14ac:dyDescent="0.3">
      <c r="D303" s="177">
        <v>43901</v>
      </c>
      <c r="E303" s="171">
        <v>53.4041</v>
      </c>
      <c r="F303" s="174">
        <f t="shared" si="33"/>
        <v>54.110998816955899</v>
      </c>
      <c r="G303" s="174">
        <f t="shared" si="34"/>
        <v>-0.95778781866984553</v>
      </c>
      <c r="H303" s="171">
        <f t="shared" si="28"/>
        <v>53.153210998286056</v>
      </c>
      <c r="I303" s="7">
        <f t="shared" si="29"/>
        <v>0.25088900171394357</v>
      </c>
      <c r="J303" s="7">
        <f t="shared" si="30"/>
        <v>0.25088900171394357</v>
      </c>
      <c r="K303" s="7">
        <f t="shared" si="31"/>
        <v>6.2945291181019186E-2</v>
      </c>
      <c r="L303" s="113">
        <f t="shared" si="32"/>
        <v>4.697935209355528E-3</v>
      </c>
    </row>
    <row r="304" spans="4:12" x14ac:dyDescent="0.3">
      <c r="D304" s="177">
        <v>43902</v>
      </c>
      <c r="E304" s="171">
        <v>47.128700000000002</v>
      </c>
      <c r="F304" s="174">
        <f t="shared" si="33"/>
        <v>51.38278974506413</v>
      </c>
      <c r="G304" s="174">
        <f t="shared" si="34"/>
        <v>-1.134829943992038</v>
      </c>
      <c r="H304" s="171">
        <f t="shared" si="28"/>
        <v>50.247959801072092</v>
      </c>
      <c r="I304" s="7">
        <f t="shared" si="29"/>
        <v>-3.11925980107209</v>
      </c>
      <c r="J304" s="7">
        <f t="shared" si="30"/>
        <v>3.11925980107209</v>
      </c>
      <c r="K304" s="7">
        <f t="shared" si="31"/>
        <v>9.7297817065842942</v>
      </c>
      <c r="L304" s="113">
        <f t="shared" si="32"/>
        <v>6.6185992846653732E-2</v>
      </c>
    </row>
    <row r="305" spans="4:12" x14ac:dyDescent="0.3">
      <c r="D305" s="177">
        <v>43903</v>
      </c>
      <c r="E305" s="171">
        <v>50.696399999999997</v>
      </c>
      <c r="F305" s="174">
        <f t="shared" si="33"/>
        <v>46.93437604480637</v>
      </c>
      <c r="G305" s="174">
        <f t="shared" si="34"/>
        <v>-1.4661883196186103</v>
      </c>
      <c r="H305" s="171">
        <f t="shared" si="28"/>
        <v>45.468187725187761</v>
      </c>
      <c r="I305" s="7">
        <f t="shared" si="29"/>
        <v>5.2282122748122362</v>
      </c>
      <c r="J305" s="7">
        <f t="shared" si="30"/>
        <v>5.2282122748122362</v>
      </c>
      <c r="K305" s="7">
        <f t="shared" si="31"/>
        <v>27.334203590497339</v>
      </c>
      <c r="L305" s="113">
        <f t="shared" si="32"/>
        <v>0.10312788037833527</v>
      </c>
    </row>
    <row r="306" spans="4:12" x14ac:dyDescent="0.3">
      <c r="D306" s="177">
        <v>43906</v>
      </c>
      <c r="E306" s="171">
        <v>47.443800000000003</v>
      </c>
      <c r="F306" s="174">
        <f t="shared" si="33"/>
        <v>48.872929344305113</v>
      </c>
      <c r="G306" s="174">
        <f t="shared" si="34"/>
        <v>-1.125714157706875</v>
      </c>
      <c r="H306" s="171">
        <f t="shared" si="28"/>
        <v>47.74721518659824</v>
      </c>
      <c r="I306" s="7">
        <f t="shared" si="29"/>
        <v>-0.30341518659823663</v>
      </c>
      <c r="J306" s="7">
        <f t="shared" si="30"/>
        <v>0.30341518659823663</v>
      </c>
      <c r="K306" s="7">
        <f t="shared" si="31"/>
        <v>9.2060775458442753E-2</v>
      </c>
      <c r="L306" s="113">
        <f t="shared" si="32"/>
        <v>6.3952547350388592E-3</v>
      </c>
    </row>
    <row r="307" spans="4:12" x14ac:dyDescent="0.3">
      <c r="D307" s="177">
        <v>43907</v>
      </c>
      <c r="E307" s="171">
        <v>51.667099999999998</v>
      </c>
      <c r="F307" s="174">
        <f t="shared" si="33"/>
        <v>47.38788867383451</v>
      </c>
      <c r="G307" s="174">
        <f t="shared" si="34"/>
        <v>-1.1616468089832479</v>
      </c>
      <c r="H307" s="171">
        <f t="shared" si="28"/>
        <v>46.226241864851261</v>
      </c>
      <c r="I307" s="7">
        <f t="shared" si="29"/>
        <v>5.4408581351487371</v>
      </c>
      <c r="J307" s="7">
        <f t="shared" si="30"/>
        <v>5.4408581351487371</v>
      </c>
      <c r="K307" s="7">
        <f t="shared" si="31"/>
        <v>29.602937246814193</v>
      </c>
      <c r="L307" s="113">
        <f t="shared" si="32"/>
        <v>0.10530604843602094</v>
      </c>
    </row>
    <row r="308" spans="4:12" x14ac:dyDescent="0.3">
      <c r="D308" s="177">
        <v>43908</v>
      </c>
      <c r="E308" s="171">
        <v>48.789099999999998</v>
      </c>
      <c r="F308" s="174">
        <f t="shared" si="33"/>
        <v>50.162182552813405</v>
      </c>
      <c r="G308" s="174">
        <f t="shared" si="34"/>
        <v>-0.76805274018703362</v>
      </c>
      <c r="H308" s="171">
        <f t="shared" si="28"/>
        <v>49.394129812626375</v>
      </c>
      <c r="I308" s="7">
        <f t="shared" si="29"/>
        <v>-0.60502981262637689</v>
      </c>
      <c r="J308" s="7">
        <f t="shared" si="30"/>
        <v>0.60502981262637689</v>
      </c>
      <c r="K308" s="7">
        <f t="shared" si="31"/>
        <v>0.36606107416670874</v>
      </c>
      <c r="L308" s="113">
        <f t="shared" si="32"/>
        <v>1.2400921776101156E-2</v>
      </c>
    </row>
    <row r="309" spans="4:12" x14ac:dyDescent="0.3">
      <c r="D309" s="177">
        <v>43909</v>
      </c>
      <c r="E309" s="171">
        <v>48.601799999999997</v>
      </c>
      <c r="F309" s="174">
        <f t="shared" si="33"/>
        <v>48.137197807850377</v>
      </c>
      <c r="G309" s="174">
        <f t="shared" si="34"/>
        <v>-0.89374594066463309</v>
      </c>
      <c r="H309" s="171">
        <f t="shared" si="28"/>
        <v>47.243451867185748</v>
      </c>
      <c r="I309" s="7">
        <f t="shared" si="29"/>
        <v>1.3583481328142497</v>
      </c>
      <c r="J309" s="7">
        <f t="shared" si="30"/>
        <v>1.3583481328142497</v>
      </c>
      <c r="K309" s="7">
        <f t="shared" si="31"/>
        <v>1.8451096499199586</v>
      </c>
      <c r="L309" s="113">
        <f t="shared" si="32"/>
        <v>2.7948514927723867E-2</v>
      </c>
    </row>
    <row r="310" spans="4:12" x14ac:dyDescent="0.3">
      <c r="D310" s="177">
        <v>43910</v>
      </c>
      <c r="E310" s="171">
        <v>44.9405</v>
      </c>
      <c r="F310" s="174">
        <f t="shared" si="33"/>
        <v>47.154543247468297</v>
      </c>
      <c r="G310" s="174">
        <f t="shared" si="34"/>
        <v>-0.9026368026363778</v>
      </c>
      <c r="H310" s="171">
        <f t="shared" si="28"/>
        <v>46.251906444831917</v>
      </c>
      <c r="I310" s="7">
        <f t="shared" si="29"/>
        <v>-1.3114064448319169</v>
      </c>
      <c r="J310" s="7">
        <f t="shared" si="30"/>
        <v>1.3114064448319169</v>
      </c>
      <c r="K310" s="7">
        <f t="shared" si="31"/>
        <v>1.7197868635466875</v>
      </c>
      <c r="L310" s="113">
        <f t="shared" si="32"/>
        <v>2.9180949140127879E-2</v>
      </c>
    </row>
    <row r="311" spans="4:12" x14ac:dyDescent="0.3">
      <c r="D311" s="177">
        <v>43913</v>
      </c>
      <c r="E311" s="171">
        <v>39.158999999999999</v>
      </c>
      <c r="F311" s="174">
        <f t="shared" si="33"/>
        <v>43.062090557890897</v>
      </c>
      <c r="G311" s="174">
        <f t="shared" si="34"/>
        <v>-1.2216183913304799</v>
      </c>
      <c r="H311" s="171">
        <f t="shared" si="28"/>
        <v>41.840472166560417</v>
      </c>
      <c r="I311" s="7">
        <f t="shared" si="29"/>
        <v>-2.6814721665604182</v>
      </c>
      <c r="J311" s="7">
        <f t="shared" si="30"/>
        <v>2.6814721665604182</v>
      </c>
      <c r="K311" s="7">
        <f t="shared" si="31"/>
        <v>7.1902929800382234</v>
      </c>
      <c r="L311" s="113">
        <f t="shared" si="32"/>
        <v>6.8476523061375888E-2</v>
      </c>
    </row>
    <row r="312" spans="4:12" x14ac:dyDescent="0.3">
      <c r="D312" s="177">
        <v>43914</v>
      </c>
      <c r="E312" s="171">
        <v>44.642499999999998</v>
      </c>
      <c r="F312" s="174">
        <f t="shared" si="33"/>
        <v>39.278405286935616</v>
      </c>
      <c r="G312" s="174">
        <f t="shared" si="34"/>
        <v>-1.4778250792929601</v>
      </c>
      <c r="H312" s="171">
        <f t="shared" si="28"/>
        <v>37.800580207642653</v>
      </c>
      <c r="I312" s="7">
        <f t="shared" si="29"/>
        <v>6.8419197923573449</v>
      </c>
      <c r="J312" s="7">
        <f t="shared" si="30"/>
        <v>6.8419197923573449</v>
      </c>
      <c r="K312" s="7">
        <f t="shared" si="31"/>
        <v>46.811866445051173</v>
      </c>
      <c r="L312" s="113">
        <f t="shared" si="32"/>
        <v>0.15326022943063997</v>
      </c>
    </row>
    <row r="313" spans="4:12" x14ac:dyDescent="0.3">
      <c r="D313" s="177">
        <v>43915</v>
      </c>
      <c r="E313" s="171">
        <v>49.427700000000002</v>
      </c>
      <c r="F313" s="174">
        <f t="shared" si="33"/>
        <v>44.417279936565627</v>
      </c>
      <c r="G313" s="174">
        <f t="shared" si="34"/>
        <v>-0.81615510640066291</v>
      </c>
      <c r="H313" s="171">
        <f t="shared" si="28"/>
        <v>43.601124830164963</v>
      </c>
      <c r="I313" s="7">
        <f t="shared" si="29"/>
        <v>5.8265751698350385</v>
      </c>
      <c r="J313" s="7">
        <f t="shared" si="30"/>
        <v>5.8265751698350385</v>
      </c>
      <c r="K313" s="7">
        <f t="shared" si="31"/>
        <v>33.948978209738208</v>
      </c>
      <c r="L313" s="113">
        <f t="shared" si="32"/>
        <v>0.11788076665179724</v>
      </c>
    </row>
    <row r="314" spans="4:12" x14ac:dyDescent="0.3">
      <c r="D314" s="177">
        <v>43916</v>
      </c>
      <c r="E314" s="171">
        <v>52.731400000000001</v>
      </c>
      <c r="F314" s="174">
        <f t="shared" si="33"/>
        <v>49.435515914879474</v>
      </c>
      <c r="G314" s="174">
        <f t="shared" si="34"/>
        <v>-0.23271599792921205</v>
      </c>
      <c r="H314" s="171">
        <f t="shared" si="28"/>
        <v>49.202799916950262</v>
      </c>
      <c r="I314" s="7">
        <f t="shared" si="29"/>
        <v>3.5286000830497386</v>
      </c>
      <c r="J314" s="7">
        <f t="shared" si="30"/>
        <v>3.5286000830497386</v>
      </c>
      <c r="K314" s="7">
        <f t="shared" si="31"/>
        <v>12.451018546098622</v>
      </c>
      <c r="L314" s="113">
        <f t="shared" si="32"/>
        <v>6.691648776724568E-2</v>
      </c>
    </row>
    <row r="315" spans="4:12" x14ac:dyDescent="0.3">
      <c r="D315" s="177">
        <v>43917</v>
      </c>
      <c r="E315" s="171">
        <v>49.206299999999999</v>
      </c>
      <c r="F315" s="174">
        <f t="shared" si="33"/>
        <v>51.840207201656632</v>
      </c>
      <c r="G315" s="174">
        <f t="shared" si="34"/>
        <v>3.1024730541424989E-2</v>
      </c>
      <c r="H315" s="171">
        <f t="shared" si="28"/>
        <v>51.871231932198057</v>
      </c>
      <c r="I315" s="7">
        <f t="shared" si="29"/>
        <v>-2.6649319321980585</v>
      </c>
      <c r="J315" s="7">
        <f t="shared" si="30"/>
        <v>2.6649319321980585</v>
      </c>
      <c r="K315" s="7">
        <f t="shared" si="31"/>
        <v>7.101862203248877</v>
      </c>
      <c r="L315" s="113">
        <f t="shared" si="32"/>
        <v>5.4158348264308806E-2</v>
      </c>
    </row>
    <row r="316" spans="4:12" x14ac:dyDescent="0.3">
      <c r="D316" s="177">
        <v>43920</v>
      </c>
      <c r="E316" s="171">
        <v>50.8752</v>
      </c>
      <c r="F316" s="174">
        <f t="shared" si="33"/>
        <v>49.564899784433145</v>
      </c>
      <c r="G316" s="174">
        <f t="shared" si="34"/>
        <v>-0.19960848423506627</v>
      </c>
      <c r="H316" s="171">
        <f t="shared" si="28"/>
        <v>49.365291300198081</v>
      </c>
      <c r="I316" s="7">
        <f t="shared" si="29"/>
        <v>1.5099086998019189</v>
      </c>
      <c r="J316" s="7">
        <f t="shared" si="30"/>
        <v>1.5099086998019189</v>
      </c>
      <c r="K316" s="7">
        <f t="shared" si="31"/>
        <v>2.2798242817375214</v>
      </c>
      <c r="L316" s="113">
        <f t="shared" si="32"/>
        <v>2.9678678409164366E-2</v>
      </c>
    </row>
    <row r="317" spans="4:12" x14ac:dyDescent="0.3">
      <c r="D317" s="177">
        <v>43921</v>
      </c>
      <c r="E317" s="171">
        <v>46.047400000000003</v>
      </c>
      <c r="F317" s="174">
        <f t="shared" si="33"/>
        <v>49.749953212611949</v>
      </c>
      <c r="G317" s="174">
        <f t="shared" si="34"/>
        <v>-0.16114229299367921</v>
      </c>
      <c r="H317" s="171">
        <f t="shared" si="28"/>
        <v>49.588810919618268</v>
      </c>
      <c r="I317" s="7">
        <f t="shared" si="29"/>
        <v>-3.541410919618265</v>
      </c>
      <c r="J317" s="7">
        <f t="shared" si="30"/>
        <v>3.541410919618265</v>
      </c>
      <c r="K317" s="7">
        <f t="shared" si="31"/>
        <v>12.541591301591486</v>
      </c>
      <c r="L317" s="113">
        <f t="shared" si="32"/>
        <v>7.6907945282866458E-2</v>
      </c>
    </row>
    <row r="318" spans="4:12" x14ac:dyDescent="0.3">
      <c r="D318" s="177">
        <v>43922</v>
      </c>
      <c r="E318" s="171">
        <v>41.449399999999997</v>
      </c>
      <c r="F318" s="174">
        <f t="shared" si="33"/>
        <v>44.998886165605057</v>
      </c>
      <c r="G318" s="174">
        <f t="shared" si="34"/>
        <v>-0.62013476839500048</v>
      </c>
      <c r="H318" s="171">
        <f t="shared" si="28"/>
        <v>44.37875139721006</v>
      </c>
      <c r="I318" s="7">
        <f t="shared" si="29"/>
        <v>-2.9293513972100627</v>
      </c>
      <c r="J318" s="7">
        <f t="shared" si="30"/>
        <v>2.9293513972100627</v>
      </c>
      <c r="K318" s="7">
        <f t="shared" si="31"/>
        <v>8.5810996083365456</v>
      </c>
      <c r="L318" s="113">
        <f t="shared" si="32"/>
        <v>7.0672950566475337E-2</v>
      </c>
    </row>
    <row r="319" spans="4:12" x14ac:dyDescent="0.3">
      <c r="D319" s="177">
        <v>43923</v>
      </c>
      <c r="E319" s="171">
        <v>41.824100000000001</v>
      </c>
      <c r="F319" s="174">
        <f t="shared" si="33"/>
        <v>41.028232185284004</v>
      </c>
      <c r="G319" s="174">
        <f t="shared" si="34"/>
        <v>-0.95518668958760578</v>
      </c>
      <c r="H319" s="171">
        <f t="shared" si="28"/>
        <v>40.073045495696398</v>
      </c>
      <c r="I319" s="7">
        <f t="shared" si="29"/>
        <v>1.7510545043036032</v>
      </c>
      <c r="J319" s="7">
        <f t="shared" si="30"/>
        <v>1.7510545043036032</v>
      </c>
      <c r="K319" s="7">
        <f t="shared" si="31"/>
        <v>3.0661918770419376</v>
      </c>
      <c r="L319" s="113">
        <f t="shared" si="32"/>
        <v>4.1867117386951619E-2</v>
      </c>
    </row>
    <row r="320" spans="4:12" x14ac:dyDescent="0.3">
      <c r="D320" s="177">
        <v>43924</v>
      </c>
      <c r="E320" s="171">
        <v>41.619799999999998</v>
      </c>
      <c r="F320" s="174">
        <f t="shared" si="33"/>
        <v>41.019090648329914</v>
      </c>
      <c r="G320" s="174">
        <f t="shared" si="34"/>
        <v>-0.8605821743242541</v>
      </c>
      <c r="H320" s="171">
        <f t="shared" si="28"/>
        <v>40.158508474005657</v>
      </c>
      <c r="I320" s="7">
        <f t="shared" si="29"/>
        <v>1.4612915259943406</v>
      </c>
      <c r="J320" s="7">
        <f t="shared" si="30"/>
        <v>1.4612915259943406</v>
      </c>
      <c r="K320" s="7">
        <f t="shared" si="31"/>
        <v>2.1353729239428687</v>
      </c>
      <c r="L320" s="113">
        <f t="shared" si="32"/>
        <v>3.5110488901780902E-2</v>
      </c>
    </row>
    <row r="321" spans="4:12" x14ac:dyDescent="0.3">
      <c r="D321" s="177">
        <v>43927</v>
      </c>
      <c r="E321" s="171">
        <v>46.549799999999998</v>
      </c>
      <c r="F321" s="174">
        <f t="shared" si="33"/>
        <v>41.917334260540599</v>
      </c>
      <c r="G321" s="174">
        <f t="shared" si="34"/>
        <v>-0.68469959567076022</v>
      </c>
      <c r="H321" s="171">
        <f t="shared" ref="H321:H384" si="35">F321+G321</f>
        <v>41.232634664869842</v>
      </c>
      <c r="I321" s="7">
        <f t="shared" si="29"/>
        <v>5.3171653351301558</v>
      </c>
      <c r="J321" s="7">
        <f t="shared" si="30"/>
        <v>5.3171653351301558</v>
      </c>
      <c r="K321" s="7">
        <f t="shared" si="31"/>
        <v>28.272247201109781</v>
      </c>
      <c r="L321" s="113">
        <f t="shared" si="32"/>
        <v>0.11422530999338679</v>
      </c>
    </row>
    <row r="322" spans="4:12" x14ac:dyDescent="0.3">
      <c r="D322" s="177">
        <v>43928</v>
      </c>
      <c r="E322" s="171">
        <v>47.971699999999998</v>
      </c>
      <c r="F322" s="174">
        <f t="shared" si="33"/>
        <v>46.286420323463396</v>
      </c>
      <c r="G322" s="174">
        <f t="shared" si="34"/>
        <v>-0.17932102981140446</v>
      </c>
      <c r="H322" s="171">
        <f t="shared" si="35"/>
        <v>46.107099293651991</v>
      </c>
      <c r="I322" s="7">
        <f t="shared" si="29"/>
        <v>1.864600706348007</v>
      </c>
      <c r="J322" s="7">
        <f t="shared" si="30"/>
        <v>1.864600706348007</v>
      </c>
      <c r="K322" s="7">
        <f t="shared" si="31"/>
        <v>3.4767357941134867</v>
      </c>
      <c r="L322" s="113">
        <f t="shared" si="32"/>
        <v>3.886876442460882E-2</v>
      </c>
    </row>
    <row r="323" spans="4:12" x14ac:dyDescent="0.3">
      <c r="D323" s="177">
        <v>43929</v>
      </c>
      <c r="E323" s="171">
        <v>49.376600000000003</v>
      </c>
      <c r="F323" s="174">
        <f t="shared" si="33"/>
        <v>48.109223176150877</v>
      </c>
      <c r="G323" s="174">
        <f t="shared" si="34"/>
        <v>2.0891358438484081E-2</v>
      </c>
      <c r="H323" s="171">
        <f t="shared" si="35"/>
        <v>48.13011453458936</v>
      </c>
      <c r="I323" s="7">
        <f t="shared" si="29"/>
        <v>1.2464854654106432</v>
      </c>
      <c r="J323" s="7">
        <f t="shared" si="30"/>
        <v>1.2464854654106432</v>
      </c>
      <c r="K323" s="7">
        <f t="shared" si="31"/>
        <v>1.5537260154799877</v>
      </c>
      <c r="L323" s="113">
        <f t="shared" si="32"/>
        <v>2.5244457200589817E-2</v>
      </c>
    </row>
    <row r="324" spans="4:12" x14ac:dyDescent="0.3">
      <c r="D324" s="177">
        <v>43930</v>
      </c>
      <c r="E324" s="171">
        <v>50.415399999999998</v>
      </c>
      <c r="F324" s="174">
        <f t="shared" si="33"/>
        <v>49.601073086750795</v>
      </c>
      <c r="G324" s="174">
        <f t="shared" si="34"/>
        <v>0.16798721365462743</v>
      </c>
      <c r="H324" s="171">
        <f t="shared" si="35"/>
        <v>49.769060300405421</v>
      </c>
      <c r="I324" s="7">
        <f t="shared" ref="I324:I387" si="36">E324-H324</f>
        <v>0.64633969959457716</v>
      </c>
      <c r="J324" s="7">
        <f t="shared" ref="J324:J387" si="37">ABS(I324)</f>
        <v>0.64633969959457716</v>
      </c>
      <c r="K324" s="7">
        <f t="shared" ref="K324:K387" si="38">I324^2</f>
        <v>0.41775500727200826</v>
      </c>
      <c r="L324" s="113">
        <f t="shared" ref="L324:L387" si="39">J324/E324</f>
        <v>1.2820283080062386E-2</v>
      </c>
    </row>
    <row r="325" spans="4:12" x14ac:dyDescent="0.3">
      <c r="D325" s="177">
        <v>43934</v>
      </c>
      <c r="E325" s="171">
        <v>48.959400000000002</v>
      </c>
      <c r="F325" s="174">
        <f t="shared" ref="F325:F388" si="40">alpha*(E325)+(1-alpha)*(E324+G324)</f>
        <v>50.258589770923699</v>
      </c>
      <c r="G325" s="174">
        <f t="shared" ref="G325:G388" si="41">beta*(F325-F324)+(1-beta)*G324</f>
        <v>0.21694016070645514</v>
      </c>
      <c r="H325" s="171">
        <f t="shared" si="35"/>
        <v>50.475529931630156</v>
      </c>
      <c r="I325" s="7">
        <f t="shared" si="36"/>
        <v>-1.5161299316301537</v>
      </c>
      <c r="J325" s="7">
        <f t="shared" si="37"/>
        <v>1.5161299316301537</v>
      </c>
      <c r="K325" s="7">
        <f t="shared" si="38"/>
        <v>2.2986499695848548</v>
      </c>
      <c r="L325" s="113">
        <f t="shared" si="39"/>
        <v>3.0967085618495194E-2</v>
      </c>
    </row>
    <row r="326" spans="4:12" x14ac:dyDescent="0.3">
      <c r="D326" s="177">
        <v>43935</v>
      </c>
      <c r="E326" s="171">
        <v>50.721899999999998</v>
      </c>
      <c r="F326" s="174">
        <f t="shared" si="40"/>
        <v>49.485452128565171</v>
      </c>
      <c r="G326" s="174">
        <f t="shared" si="41"/>
        <v>0.11793238039995689</v>
      </c>
      <c r="H326" s="171">
        <f t="shared" si="35"/>
        <v>49.603384508965128</v>
      </c>
      <c r="I326" s="7">
        <f t="shared" si="36"/>
        <v>1.11851549103487</v>
      </c>
      <c r="J326" s="7">
        <f t="shared" si="37"/>
        <v>1.11851549103487</v>
      </c>
      <c r="K326" s="7">
        <f t="shared" si="38"/>
        <v>1.2510769036849765</v>
      </c>
      <c r="L326" s="113">
        <f t="shared" si="39"/>
        <v>2.2051924139964593E-2</v>
      </c>
    </row>
    <row r="327" spans="4:12" x14ac:dyDescent="0.3">
      <c r="D327" s="177">
        <v>43936</v>
      </c>
      <c r="E327" s="171">
        <v>47.554499999999997</v>
      </c>
      <c r="F327" s="174">
        <f t="shared" si="40"/>
        <v>50.182765904319965</v>
      </c>
      <c r="G327" s="174">
        <f t="shared" si="41"/>
        <v>0.17587051993544051</v>
      </c>
      <c r="H327" s="171">
        <f t="shared" si="35"/>
        <v>50.358636424255408</v>
      </c>
      <c r="I327" s="7">
        <f t="shared" si="36"/>
        <v>-2.804136424255411</v>
      </c>
      <c r="J327" s="7">
        <f t="shared" si="37"/>
        <v>2.804136424255411</v>
      </c>
      <c r="K327" s="7">
        <f t="shared" si="38"/>
        <v>7.8631810858359223</v>
      </c>
      <c r="L327" s="113">
        <f t="shared" si="39"/>
        <v>5.8966794399171713E-2</v>
      </c>
    </row>
    <row r="328" spans="4:12" x14ac:dyDescent="0.3">
      <c r="D328" s="177">
        <v>43937</v>
      </c>
      <c r="E328" s="171">
        <v>46.703000000000003</v>
      </c>
      <c r="F328" s="174">
        <f t="shared" si="40"/>
        <v>47.524896415948355</v>
      </c>
      <c r="G328" s="174">
        <f t="shared" si="41"/>
        <v>-0.10750348089526451</v>
      </c>
      <c r="H328" s="171">
        <f t="shared" si="35"/>
        <v>47.417392935053087</v>
      </c>
      <c r="I328" s="7">
        <f t="shared" si="36"/>
        <v>-0.71439293505308399</v>
      </c>
      <c r="J328" s="7">
        <f t="shared" si="37"/>
        <v>0.71439293505308399</v>
      </c>
      <c r="K328" s="7">
        <f t="shared" si="38"/>
        <v>0.51035726565375983</v>
      </c>
      <c r="L328" s="113">
        <f t="shared" si="39"/>
        <v>1.5296510610733442E-2</v>
      </c>
    </row>
    <row r="329" spans="4:12" x14ac:dyDescent="0.3">
      <c r="D329" s="177">
        <v>43938</v>
      </c>
      <c r="E329" s="171">
        <v>48.959400000000002</v>
      </c>
      <c r="F329" s="174">
        <f t="shared" si="40"/>
        <v>47.068277215283786</v>
      </c>
      <c r="G329" s="174">
        <f t="shared" si="41"/>
        <v>-0.142415052872195</v>
      </c>
      <c r="H329" s="171">
        <f t="shared" si="35"/>
        <v>46.92586216241159</v>
      </c>
      <c r="I329" s="7">
        <f t="shared" si="36"/>
        <v>2.0335378375884119</v>
      </c>
      <c r="J329" s="7">
        <f t="shared" si="37"/>
        <v>2.0335378375884119</v>
      </c>
      <c r="K329" s="7">
        <f t="shared" si="38"/>
        <v>4.1352761369037543</v>
      </c>
      <c r="L329" s="113">
        <f t="shared" si="39"/>
        <v>4.1535187064964271E-2</v>
      </c>
    </row>
    <row r="330" spans="4:12" x14ac:dyDescent="0.3">
      <c r="D330" s="177">
        <v>43941</v>
      </c>
      <c r="E330" s="171">
        <v>47.537399999999998</v>
      </c>
      <c r="F330" s="174">
        <f t="shared" si="40"/>
        <v>48.561067957702249</v>
      </c>
      <c r="G330" s="174">
        <f t="shared" si="41"/>
        <v>2.1105526656870877E-2</v>
      </c>
      <c r="H330" s="171">
        <f t="shared" si="35"/>
        <v>48.582173484359117</v>
      </c>
      <c r="I330" s="7">
        <f t="shared" si="36"/>
        <v>-1.0447734843591192</v>
      </c>
      <c r="J330" s="7">
        <f t="shared" si="37"/>
        <v>1.0447734843591192</v>
      </c>
      <c r="K330" s="7">
        <f t="shared" si="38"/>
        <v>1.0915516336198947</v>
      </c>
      <c r="L330" s="113">
        <f t="shared" si="39"/>
        <v>2.1977926524360172E-2</v>
      </c>
    </row>
    <row r="331" spans="4:12" x14ac:dyDescent="0.3">
      <c r="D331" s="177">
        <v>43942</v>
      </c>
      <c r="E331" s="171">
        <v>45.417299999999997</v>
      </c>
      <c r="F331" s="174">
        <f t="shared" si="40"/>
        <v>47.130264421325499</v>
      </c>
      <c r="G331" s="174">
        <f t="shared" si="41"/>
        <v>-0.12408537964649123</v>
      </c>
      <c r="H331" s="171">
        <f t="shared" si="35"/>
        <v>47.006179041679005</v>
      </c>
      <c r="I331" s="7">
        <f t="shared" si="36"/>
        <v>-1.5888790416790073</v>
      </c>
      <c r="J331" s="7">
        <f t="shared" si="37"/>
        <v>1.5888790416790073</v>
      </c>
      <c r="K331" s="7">
        <f t="shared" si="38"/>
        <v>2.5245366090868004</v>
      </c>
      <c r="L331" s="113">
        <f t="shared" si="39"/>
        <v>3.498400481047987E-2</v>
      </c>
    </row>
    <row r="332" spans="4:12" x14ac:dyDescent="0.3">
      <c r="D332" s="177">
        <v>43943</v>
      </c>
      <c r="E332" s="171">
        <v>46.209200000000003</v>
      </c>
      <c r="F332" s="174">
        <f t="shared" si="40"/>
        <v>45.47641169628281</v>
      </c>
      <c r="G332" s="174">
        <f t="shared" si="41"/>
        <v>-0.27706211418611104</v>
      </c>
      <c r="H332" s="171">
        <f t="shared" si="35"/>
        <v>45.199349582096701</v>
      </c>
      <c r="I332" s="7">
        <f t="shared" si="36"/>
        <v>1.0098504179033014</v>
      </c>
      <c r="J332" s="7">
        <f t="shared" si="37"/>
        <v>1.0098504179033014</v>
      </c>
      <c r="K332" s="7">
        <f t="shared" si="38"/>
        <v>1.0197978665394725</v>
      </c>
      <c r="L332" s="113">
        <f t="shared" si="39"/>
        <v>2.1853882298401645E-2</v>
      </c>
    </row>
    <row r="333" spans="4:12" x14ac:dyDescent="0.3">
      <c r="D333" s="177">
        <v>43944</v>
      </c>
      <c r="E333" s="171">
        <v>46.277299999999997</v>
      </c>
      <c r="F333" s="174">
        <f t="shared" si="40"/>
        <v>46.001170308651119</v>
      </c>
      <c r="G333" s="174">
        <f t="shared" si="41"/>
        <v>-0.19688004153066901</v>
      </c>
      <c r="H333" s="171">
        <f t="shared" si="35"/>
        <v>45.80429026712045</v>
      </c>
      <c r="I333" s="7">
        <f t="shared" si="36"/>
        <v>0.47300973287954662</v>
      </c>
      <c r="J333" s="7">
        <f t="shared" si="37"/>
        <v>0.47300973287954662</v>
      </c>
      <c r="K333" s="7">
        <f t="shared" si="38"/>
        <v>0.22373820739878003</v>
      </c>
      <c r="L333" s="113">
        <f t="shared" si="39"/>
        <v>1.0221204194703378E-2</v>
      </c>
    </row>
    <row r="334" spans="4:12" x14ac:dyDescent="0.3">
      <c r="D334" s="177">
        <v>43945</v>
      </c>
      <c r="E334" s="171">
        <v>46.464599999999997</v>
      </c>
      <c r="F334" s="174">
        <f t="shared" si="40"/>
        <v>46.157255966775466</v>
      </c>
      <c r="G334" s="174">
        <f t="shared" si="41"/>
        <v>-0.16158347156516742</v>
      </c>
      <c r="H334" s="171">
        <f t="shared" si="35"/>
        <v>45.9956724952103</v>
      </c>
      <c r="I334" s="7">
        <f t="shared" si="36"/>
        <v>0.46892750478969702</v>
      </c>
      <c r="J334" s="7">
        <f t="shared" si="37"/>
        <v>0.46892750478969702</v>
      </c>
      <c r="K334" s="7">
        <f t="shared" si="38"/>
        <v>0.21989300474829132</v>
      </c>
      <c r="L334" s="113">
        <f t="shared" si="39"/>
        <v>1.0092145521315089E-2</v>
      </c>
    </row>
    <row r="335" spans="4:12" x14ac:dyDescent="0.3">
      <c r="D335" s="177">
        <v>43948</v>
      </c>
      <c r="E335" s="171">
        <v>49.138199999999998</v>
      </c>
      <c r="F335" s="174">
        <f t="shared" si="40"/>
        <v>46.87005322274787</v>
      </c>
      <c r="G335" s="174">
        <f t="shared" si="41"/>
        <v>-7.414539881141026E-2</v>
      </c>
      <c r="H335" s="171">
        <f t="shared" si="35"/>
        <v>46.79590782393646</v>
      </c>
      <c r="I335" s="7">
        <f t="shared" si="36"/>
        <v>2.3422921760635376</v>
      </c>
      <c r="J335" s="7">
        <f t="shared" si="37"/>
        <v>2.3422921760635376</v>
      </c>
      <c r="K335" s="7">
        <f t="shared" si="38"/>
        <v>5.4863326380484621</v>
      </c>
      <c r="L335" s="113">
        <f t="shared" si="39"/>
        <v>4.7667439508641704E-2</v>
      </c>
    </row>
    <row r="336" spans="4:12" x14ac:dyDescent="0.3">
      <c r="D336" s="177">
        <v>43949</v>
      </c>
      <c r="E336" s="171">
        <v>50.662300000000002</v>
      </c>
      <c r="F336" s="174">
        <f t="shared" si="40"/>
        <v>49.383703680950873</v>
      </c>
      <c r="G336" s="174">
        <f t="shared" si="41"/>
        <v>0.18463418689003103</v>
      </c>
      <c r="H336" s="171">
        <f t="shared" si="35"/>
        <v>49.568337867840903</v>
      </c>
      <c r="I336" s="7">
        <f t="shared" si="36"/>
        <v>1.0939621321590991</v>
      </c>
      <c r="J336" s="7">
        <f t="shared" si="37"/>
        <v>1.0939621321590991</v>
      </c>
      <c r="K336" s="7">
        <f t="shared" si="38"/>
        <v>1.1967531465980823</v>
      </c>
      <c r="L336" s="113">
        <f t="shared" si="39"/>
        <v>2.159321886608186E-2</v>
      </c>
    </row>
    <row r="337" spans="4:12" x14ac:dyDescent="0.3">
      <c r="D337" s="177">
        <v>43950</v>
      </c>
      <c r="E337" s="171">
        <v>51.326500000000003</v>
      </c>
      <c r="F337" s="174">
        <f t="shared" si="40"/>
        <v>50.942847349512029</v>
      </c>
      <c r="G337" s="174">
        <f t="shared" si="41"/>
        <v>0.32208513505714353</v>
      </c>
      <c r="H337" s="171">
        <f t="shared" si="35"/>
        <v>51.264932484569172</v>
      </c>
      <c r="I337" s="7">
        <f t="shared" si="36"/>
        <v>6.1567515430830611E-2</v>
      </c>
      <c r="J337" s="7">
        <f t="shared" si="37"/>
        <v>6.1567515430830611E-2</v>
      </c>
      <c r="K337" s="7">
        <f t="shared" si="38"/>
        <v>3.7905589563255655E-3</v>
      </c>
      <c r="L337" s="113">
        <f t="shared" si="39"/>
        <v>1.1995268609944299E-3</v>
      </c>
    </row>
    <row r="338" spans="4:12" x14ac:dyDescent="0.3">
      <c r="D338" s="177">
        <v>43951</v>
      </c>
      <c r="E338" s="171">
        <v>49.470300000000002</v>
      </c>
      <c r="F338" s="174">
        <f t="shared" si="40"/>
        <v>51.212928108045723</v>
      </c>
      <c r="G338" s="174">
        <f t="shared" si="41"/>
        <v>0.31688469740479863</v>
      </c>
      <c r="H338" s="171">
        <f t="shared" si="35"/>
        <v>51.529812805450518</v>
      </c>
      <c r="I338" s="7">
        <f t="shared" si="36"/>
        <v>-2.0595128054505167</v>
      </c>
      <c r="J338" s="7">
        <f t="shared" si="37"/>
        <v>2.0595128054505167</v>
      </c>
      <c r="K338" s="7">
        <f t="shared" si="38"/>
        <v>4.2415929958146581</v>
      </c>
      <c r="L338" s="113">
        <f t="shared" si="39"/>
        <v>4.1631298080879169E-2</v>
      </c>
    </row>
    <row r="339" spans="4:12" x14ac:dyDescent="0.3">
      <c r="D339" s="177">
        <v>43952</v>
      </c>
      <c r="E339" s="171">
        <v>47.196899999999999</v>
      </c>
      <c r="F339" s="174">
        <f t="shared" si="40"/>
        <v>49.26912775792384</v>
      </c>
      <c r="G339" s="174">
        <f t="shared" si="41"/>
        <v>9.0816192652130479E-2</v>
      </c>
      <c r="H339" s="171">
        <f t="shared" si="35"/>
        <v>49.359943950575968</v>
      </c>
      <c r="I339" s="7">
        <f t="shared" si="36"/>
        <v>-2.1630439505759682</v>
      </c>
      <c r="J339" s="7">
        <f t="shared" si="37"/>
        <v>2.1630439505759682</v>
      </c>
      <c r="K339" s="7">
        <f t="shared" si="38"/>
        <v>4.6787591321232913</v>
      </c>
      <c r="L339" s="113">
        <f t="shared" si="39"/>
        <v>4.583021237784618E-2</v>
      </c>
    </row>
    <row r="340" spans="4:12" x14ac:dyDescent="0.3">
      <c r="D340" s="177">
        <v>43955</v>
      </c>
      <c r="E340" s="171">
        <v>47.443800000000003</v>
      </c>
      <c r="F340" s="174">
        <f t="shared" si="40"/>
        <v>47.318932954121699</v>
      </c>
      <c r="G340" s="174">
        <f t="shared" si="41"/>
        <v>-0.11328490699329667</v>
      </c>
      <c r="H340" s="171">
        <f t="shared" si="35"/>
        <v>47.205648047128399</v>
      </c>
      <c r="I340" s="7">
        <f t="shared" si="36"/>
        <v>0.23815195287160407</v>
      </c>
      <c r="J340" s="7">
        <f t="shared" si="37"/>
        <v>0.23815195287160407</v>
      </c>
      <c r="K340" s="7">
        <f t="shared" si="38"/>
        <v>5.6716352656558722E-2</v>
      </c>
      <c r="L340" s="113">
        <f t="shared" si="39"/>
        <v>5.0196643791518393E-3</v>
      </c>
    </row>
    <row r="341" spans="4:12" x14ac:dyDescent="0.3">
      <c r="D341" s="177">
        <v>43956</v>
      </c>
      <c r="E341" s="171">
        <v>47.392699999999998</v>
      </c>
      <c r="F341" s="174">
        <f t="shared" si="40"/>
        <v>47.342952074405368</v>
      </c>
      <c r="G341" s="174">
        <f t="shared" si="41"/>
        <v>-9.9554504265600169E-2</v>
      </c>
      <c r="H341" s="171">
        <f t="shared" si="35"/>
        <v>47.24339757013977</v>
      </c>
      <c r="I341" s="7">
        <f t="shared" si="36"/>
        <v>0.1493024298602279</v>
      </c>
      <c r="J341" s="7">
        <f t="shared" si="37"/>
        <v>0.1493024298602279</v>
      </c>
      <c r="K341" s="7">
        <f t="shared" si="38"/>
        <v>2.2291215562168273E-2</v>
      </c>
      <c r="L341" s="113">
        <f t="shared" si="39"/>
        <v>3.1503254691171408E-3</v>
      </c>
    </row>
    <row r="342" spans="4:12" x14ac:dyDescent="0.3">
      <c r="D342" s="177">
        <v>43957</v>
      </c>
      <c r="E342" s="171">
        <v>47.699199999999998</v>
      </c>
      <c r="F342" s="174">
        <f t="shared" si="40"/>
        <v>47.374356396587523</v>
      </c>
      <c r="G342" s="174">
        <f t="shared" si="41"/>
        <v>-8.6458621620824655E-2</v>
      </c>
      <c r="H342" s="171">
        <f t="shared" si="35"/>
        <v>47.287897774966694</v>
      </c>
      <c r="I342" s="7">
        <f t="shared" si="36"/>
        <v>0.41130222503330316</v>
      </c>
      <c r="J342" s="7">
        <f t="shared" si="37"/>
        <v>0.41130222503330316</v>
      </c>
      <c r="K342" s="7">
        <f t="shared" si="38"/>
        <v>0.16916952031734594</v>
      </c>
      <c r="L342" s="113">
        <f t="shared" si="39"/>
        <v>8.6228327735748851E-3</v>
      </c>
    </row>
    <row r="343" spans="4:12" x14ac:dyDescent="0.3">
      <c r="D343" s="177">
        <v>43958</v>
      </c>
      <c r="E343" s="171">
        <v>48.772100000000002</v>
      </c>
      <c r="F343" s="174">
        <f t="shared" si="40"/>
        <v>47.844613102703342</v>
      </c>
      <c r="G343" s="174">
        <f t="shared" si="41"/>
        <v>-3.0787088847160277E-2</v>
      </c>
      <c r="H343" s="171">
        <f t="shared" si="35"/>
        <v>47.813826013856179</v>
      </c>
      <c r="I343" s="7">
        <f t="shared" si="36"/>
        <v>0.95827398614382275</v>
      </c>
      <c r="J343" s="7">
        <f t="shared" si="37"/>
        <v>0.95827398614382275</v>
      </c>
      <c r="K343" s="7">
        <f t="shared" si="38"/>
        <v>0.9182890325199714</v>
      </c>
      <c r="L343" s="113">
        <f t="shared" si="39"/>
        <v>1.9647995188721068E-2</v>
      </c>
    </row>
    <row r="344" spans="4:12" x14ac:dyDescent="0.3">
      <c r="D344" s="177">
        <v>43959</v>
      </c>
      <c r="E344" s="171">
        <v>49.581000000000003</v>
      </c>
      <c r="F344" s="174">
        <f t="shared" si="40"/>
        <v>48.909250328922276</v>
      </c>
      <c r="G344" s="174">
        <f t="shared" si="41"/>
        <v>7.875534265944921E-2</v>
      </c>
      <c r="H344" s="171">
        <f t="shared" si="35"/>
        <v>48.988005671581725</v>
      </c>
      <c r="I344" s="7">
        <f t="shared" si="36"/>
        <v>0.59299432841827837</v>
      </c>
      <c r="J344" s="7">
        <f t="shared" si="37"/>
        <v>0.59299432841827837</v>
      </c>
      <c r="K344" s="7">
        <f t="shared" si="38"/>
        <v>0.351642273536245</v>
      </c>
      <c r="L344" s="113">
        <f t="shared" si="39"/>
        <v>1.1960112309519339E-2</v>
      </c>
    </row>
    <row r="345" spans="4:12" x14ac:dyDescent="0.3">
      <c r="D345" s="177">
        <v>43962</v>
      </c>
      <c r="E345" s="171">
        <v>48.789099999999998</v>
      </c>
      <c r="F345" s="174">
        <f t="shared" si="40"/>
        <v>49.485624274127566</v>
      </c>
      <c r="G345" s="174">
        <f t="shared" si="41"/>
        <v>0.12851720291403332</v>
      </c>
      <c r="H345" s="171">
        <f t="shared" si="35"/>
        <v>49.614141477041599</v>
      </c>
      <c r="I345" s="7">
        <f t="shared" si="36"/>
        <v>-0.82504147704160147</v>
      </c>
      <c r="J345" s="7">
        <f t="shared" si="37"/>
        <v>0.82504147704160147</v>
      </c>
      <c r="K345" s="7">
        <f t="shared" si="38"/>
        <v>0.68069343883898736</v>
      </c>
      <c r="L345" s="113">
        <f t="shared" si="39"/>
        <v>1.6910364754455433E-2</v>
      </c>
    </row>
    <row r="346" spans="4:12" x14ac:dyDescent="0.3">
      <c r="D346" s="177">
        <v>43963</v>
      </c>
      <c r="E346" s="171">
        <v>47.503399999999999</v>
      </c>
      <c r="F346" s="174">
        <f t="shared" si="40"/>
        <v>48.634773762331228</v>
      </c>
      <c r="G346" s="174">
        <f t="shared" si="41"/>
        <v>3.0580431442996173E-2</v>
      </c>
      <c r="H346" s="171">
        <f t="shared" si="35"/>
        <v>48.665354193774228</v>
      </c>
      <c r="I346" s="7">
        <f t="shared" si="36"/>
        <v>-1.1619541937742284</v>
      </c>
      <c r="J346" s="7">
        <f t="shared" si="37"/>
        <v>1.1619541937742284</v>
      </c>
      <c r="K346" s="7">
        <f t="shared" si="38"/>
        <v>1.3501375484295171</v>
      </c>
      <c r="L346" s="113">
        <f t="shared" si="39"/>
        <v>2.446044270040099E-2</v>
      </c>
    </row>
    <row r="347" spans="4:12" x14ac:dyDescent="0.3">
      <c r="D347" s="177">
        <v>43964</v>
      </c>
      <c r="E347" s="171">
        <v>44.923400000000001</v>
      </c>
      <c r="F347" s="174">
        <f t="shared" si="40"/>
        <v>47.011864345154407</v>
      </c>
      <c r="G347" s="174">
        <f t="shared" si="41"/>
        <v>-0.13476855341898555</v>
      </c>
      <c r="H347" s="171">
        <f t="shared" si="35"/>
        <v>46.877095791735421</v>
      </c>
      <c r="I347" s="7">
        <f t="shared" si="36"/>
        <v>-1.9536957917354201</v>
      </c>
      <c r="J347" s="7">
        <f t="shared" si="37"/>
        <v>1.9536957917354201</v>
      </c>
      <c r="K347" s="7">
        <f t="shared" si="38"/>
        <v>3.8169272466446897</v>
      </c>
      <c r="L347" s="113">
        <f t="shared" si="39"/>
        <v>4.3489490816265464E-2</v>
      </c>
    </row>
    <row r="348" spans="4:12" x14ac:dyDescent="0.3">
      <c r="D348" s="177">
        <v>43965</v>
      </c>
      <c r="E348" s="171">
        <v>47.205399999999997</v>
      </c>
      <c r="F348" s="174">
        <f t="shared" si="40"/>
        <v>45.271985157264815</v>
      </c>
      <c r="G348" s="174">
        <f t="shared" si="41"/>
        <v>-0.2952796168660462</v>
      </c>
      <c r="H348" s="171">
        <f t="shared" si="35"/>
        <v>44.976705540398768</v>
      </c>
      <c r="I348" s="7">
        <f t="shared" si="36"/>
        <v>2.228694459601229</v>
      </c>
      <c r="J348" s="7">
        <f t="shared" si="37"/>
        <v>2.228694459601229</v>
      </c>
      <c r="K348" s="7">
        <f t="shared" si="38"/>
        <v>4.9670789942572142</v>
      </c>
      <c r="L348" s="113">
        <f t="shared" si="39"/>
        <v>4.7212701504514933E-2</v>
      </c>
    </row>
    <row r="349" spans="4:12" x14ac:dyDescent="0.3">
      <c r="D349" s="177">
        <v>43966</v>
      </c>
      <c r="E349" s="171">
        <v>44.2423</v>
      </c>
      <c r="F349" s="174">
        <f t="shared" si="40"/>
        <v>46.376556306507162</v>
      </c>
      <c r="G349" s="174">
        <f t="shared" si="41"/>
        <v>-0.15529454025520695</v>
      </c>
      <c r="H349" s="171">
        <f t="shared" si="35"/>
        <v>46.221261766251956</v>
      </c>
      <c r="I349" s="7">
        <f t="shared" si="36"/>
        <v>-1.9789617662519561</v>
      </c>
      <c r="J349" s="7">
        <f t="shared" si="37"/>
        <v>1.9789617662519561</v>
      </c>
      <c r="K349" s="7">
        <f t="shared" si="38"/>
        <v>3.9162896722870615</v>
      </c>
      <c r="L349" s="113">
        <f t="shared" si="39"/>
        <v>4.473008334223031E-2</v>
      </c>
    </row>
    <row r="350" spans="4:12" x14ac:dyDescent="0.3">
      <c r="D350" s="177">
        <v>43969</v>
      </c>
      <c r="E350" s="171">
        <v>48.065399999999997</v>
      </c>
      <c r="F350" s="174">
        <f t="shared" si="40"/>
        <v>44.882684367795832</v>
      </c>
      <c r="G350" s="174">
        <f t="shared" si="41"/>
        <v>-0.28915228010081917</v>
      </c>
      <c r="H350" s="171">
        <f t="shared" si="35"/>
        <v>44.59353208769501</v>
      </c>
      <c r="I350" s="7">
        <f t="shared" si="36"/>
        <v>3.4718679123049867</v>
      </c>
      <c r="J350" s="7">
        <f t="shared" si="37"/>
        <v>3.4718679123049867</v>
      </c>
      <c r="K350" s="7">
        <f t="shared" si="38"/>
        <v>12.053866800492987</v>
      </c>
      <c r="L350" s="113">
        <f t="shared" si="39"/>
        <v>7.2232165181294383E-2</v>
      </c>
    </row>
    <row r="351" spans="4:12" x14ac:dyDescent="0.3">
      <c r="D351" s="177">
        <v>43970</v>
      </c>
      <c r="E351" s="171">
        <v>46.694499999999998</v>
      </c>
      <c r="F351" s="174">
        <f t="shared" si="40"/>
        <v>47.559898175919344</v>
      </c>
      <c r="G351" s="174">
        <f t="shared" si="41"/>
        <v>7.4843287216138643E-3</v>
      </c>
      <c r="H351" s="171">
        <f t="shared" si="35"/>
        <v>47.56738250464096</v>
      </c>
      <c r="I351" s="7">
        <f t="shared" si="36"/>
        <v>-0.87288250464096251</v>
      </c>
      <c r="J351" s="7">
        <f t="shared" si="37"/>
        <v>0.87288250464096251</v>
      </c>
      <c r="K351" s="7">
        <f t="shared" si="38"/>
        <v>0.76192386690827996</v>
      </c>
      <c r="L351" s="113">
        <f t="shared" si="39"/>
        <v>1.8693475776396847E-2</v>
      </c>
    </row>
    <row r="352" spans="4:12" x14ac:dyDescent="0.3">
      <c r="D352" s="177">
        <v>43971</v>
      </c>
      <c r="E352" s="171">
        <v>47.665199999999999</v>
      </c>
      <c r="F352" s="174">
        <f t="shared" si="40"/>
        <v>46.89462746297729</v>
      </c>
      <c r="G352" s="174">
        <f t="shared" si="41"/>
        <v>-5.9791175444752868E-2</v>
      </c>
      <c r="H352" s="171">
        <f t="shared" si="35"/>
        <v>46.834836287532539</v>
      </c>
      <c r="I352" s="7">
        <f t="shared" si="36"/>
        <v>0.83036371246745944</v>
      </c>
      <c r="J352" s="7">
        <f t="shared" si="37"/>
        <v>0.83036371246745944</v>
      </c>
      <c r="K352" s="7">
        <f t="shared" si="38"/>
        <v>0.68950389498274167</v>
      </c>
      <c r="L352" s="113">
        <f t="shared" si="39"/>
        <v>1.7420753767265415E-2</v>
      </c>
    </row>
    <row r="353" spans="4:12" x14ac:dyDescent="0.3">
      <c r="D353" s="177">
        <v>43972</v>
      </c>
      <c r="E353" s="171">
        <v>47.929099999999998</v>
      </c>
      <c r="F353" s="174">
        <f t="shared" si="40"/>
        <v>47.670147059644201</v>
      </c>
      <c r="G353" s="174">
        <f t="shared" si="41"/>
        <v>2.3739901766413482E-2</v>
      </c>
      <c r="H353" s="171">
        <f t="shared" si="35"/>
        <v>47.693886961410612</v>
      </c>
      <c r="I353" s="7">
        <f t="shared" si="36"/>
        <v>0.2352130385893858</v>
      </c>
      <c r="J353" s="7">
        <f t="shared" si="37"/>
        <v>0.2352130385893858</v>
      </c>
      <c r="K353" s="7">
        <f t="shared" si="38"/>
        <v>5.5325173522451893E-2</v>
      </c>
      <c r="L353" s="113">
        <f t="shared" si="39"/>
        <v>4.9075204539493923E-3</v>
      </c>
    </row>
    <row r="354" spans="4:12" x14ac:dyDescent="0.3">
      <c r="D354" s="177">
        <v>43973</v>
      </c>
      <c r="E354" s="171">
        <v>47.375700000000002</v>
      </c>
      <c r="F354" s="174">
        <f t="shared" si="40"/>
        <v>47.837411921413135</v>
      </c>
      <c r="G354" s="174">
        <f t="shared" si="41"/>
        <v>3.8092397766665606E-2</v>
      </c>
      <c r="H354" s="171">
        <f t="shared" si="35"/>
        <v>47.875504319179804</v>
      </c>
      <c r="I354" s="7">
        <f t="shared" si="36"/>
        <v>-0.49980431917980184</v>
      </c>
      <c r="J354" s="7">
        <f t="shared" si="37"/>
        <v>0.49980431917980184</v>
      </c>
      <c r="K354" s="7">
        <f t="shared" si="38"/>
        <v>0.24980435747078522</v>
      </c>
      <c r="L354" s="113">
        <f t="shared" si="39"/>
        <v>1.0549803362901273E-2</v>
      </c>
    </row>
    <row r="355" spans="4:12" x14ac:dyDescent="0.3">
      <c r="D355" s="177">
        <v>43977</v>
      </c>
      <c r="E355" s="171">
        <v>50.934800000000003</v>
      </c>
      <c r="F355" s="174">
        <f t="shared" si="40"/>
        <v>48.117993918213337</v>
      </c>
      <c r="G355" s="174">
        <f t="shared" si="41"/>
        <v>6.2341357670019179E-2</v>
      </c>
      <c r="H355" s="171">
        <f t="shared" si="35"/>
        <v>48.180335275883358</v>
      </c>
      <c r="I355" s="7">
        <f t="shared" si="36"/>
        <v>2.7544647241166444</v>
      </c>
      <c r="J355" s="7">
        <f t="shared" si="37"/>
        <v>2.7544647241166444</v>
      </c>
      <c r="K355" s="7">
        <f t="shared" si="38"/>
        <v>7.5870759164029824</v>
      </c>
      <c r="L355" s="113">
        <f t="shared" si="39"/>
        <v>5.4078247565841904E-2</v>
      </c>
    </row>
    <row r="356" spans="4:12" x14ac:dyDescent="0.3">
      <c r="D356" s="177">
        <v>43978</v>
      </c>
      <c r="E356" s="171">
        <v>52.944299999999998</v>
      </c>
      <c r="F356" s="174">
        <f t="shared" si="40"/>
        <v>51.386573086136025</v>
      </c>
      <c r="G356" s="174">
        <f t="shared" si="41"/>
        <v>0.38296513869528609</v>
      </c>
      <c r="H356" s="171">
        <f t="shared" si="35"/>
        <v>51.769538224831308</v>
      </c>
      <c r="I356" s="7">
        <f t="shared" si="36"/>
        <v>1.1747617751686903</v>
      </c>
      <c r="J356" s="7">
        <f t="shared" si="37"/>
        <v>1.1747617751686903</v>
      </c>
      <c r="K356" s="7">
        <f t="shared" si="38"/>
        <v>1.3800652283974923</v>
      </c>
      <c r="L356" s="113">
        <f t="shared" si="39"/>
        <v>2.2188635512580018E-2</v>
      </c>
    </row>
    <row r="357" spans="4:12" x14ac:dyDescent="0.3">
      <c r="D357" s="177">
        <v>43979</v>
      </c>
      <c r="E357" s="171">
        <v>50.0578</v>
      </c>
      <c r="F357" s="174">
        <f t="shared" si="40"/>
        <v>52.67337211095623</v>
      </c>
      <c r="G357" s="174">
        <f t="shared" si="41"/>
        <v>0.47334852730777799</v>
      </c>
      <c r="H357" s="171">
        <f t="shared" si="35"/>
        <v>53.146720638264007</v>
      </c>
      <c r="I357" s="7">
        <f t="shared" si="36"/>
        <v>-3.0889206382640069</v>
      </c>
      <c r="J357" s="7">
        <f t="shared" si="37"/>
        <v>3.0889206382640069</v>
      </c>
      <c r="K357" s="7">
        <f t="shared" si="38"/>
        <v>9.5414307094933193</v>
      </c>
      <c r="L357" s="113">
        <f t="shared" si="39"/>
        <v>6.1707079381515102E-2</v>
      </c>
    </row>
    <row r="358" spans="4:12" x14ac:dyDescent="0.3">
      <c r="D358" s="177">
        <v>43980</v>
      </c>
      <c r="E358" s="171">
        <v>47.767299999999999</v>
      </c>
      <c r="F358" s="174">
        <f t="shared" si="40"/>
        <v>49.978378821846228</v>
      </c>
      <c r="G358" s="174">
        <f t="shared" si="41"/>
        <v>0.15651434566599998</v>
      </c>
      <c r="H358" s="171">
        <f t="shared" si="35"/>
        <v>50.134893167512224</v>
      </c>
      <c r="I358" s="7">
        <f t="shared" si="36"/>
        <v>-2.3675931675122257</v>
      </c>
      <c r="J358" s="7">
        <f t="shared" si="37"/>
        <v>2.3675931675122257</v>
      </c>
      <c r="K358" s="7">
        <f t="shared" si="38"/>
        <v>5.6054974068505743</v>
      </c>
      <c r="L358" s="113">
        <f t="shared" si="39"/>
        <v>4.9565145350736292E-2</v>
      </c>
    </row>
    <row r="359" spans="4:12" x14ac:dyDescent="0.3">
      <c r="D359" s="177">
        <v>43983</v>
      </c>
      <c r="E359" s="171">
        <v>49.444699999999997</v>
      </c>
      <c r="F359" s="174">
        <f t="shared" si="40"/>
        <v>48.227991476532793</v>
      </c>
      <c r="G359" s="174">
        <f t="shared" si="41"/>
        <v>-3.4175823431943475E-2</v>
      </c>
      <c r="H359" s="171">
        <f t="shared" si="35"/>
        <v>48.193815653100849</v>
      </c>
      <c r="I359" s="7">
        <f t="shared" si="36"/>
        <v>1.2508843468991486</v>
      </c>
      <c r="J359" s="7">
        <f t="shared" si="37"/>
        <v>1.2508843468991486</v>
      </c>
      <c r="K359" s="7">
        <f t="shared" si="38"/>
        <v>1.5647116493173097</v>
      </c>
      <c r="L359" s="113">
        <f t="shared" si="39"/>
        <v>2.5298653786940739E-2</v>
      </c>
    </row>
    <row r="360" spans="4:12" x14ac:dyDescent="0.3">
      <c r="D360" s="177">
        <v>43984</v>
      </c>
      <c r="E360" s="171">
        <v>50.534599999999998</v>
      </c>
      <c r="F360" s="174">
        <f t="shared" si="40"/>
        <v>49.635339341254451</v>
      </c>
      <c r="G360" s="174">
        <f t="shared" si="41"/>
        <v>0.10997654538341663</v>
      </c>
      <c r="H360" s="171">
        <f t="shared" si="35"/>
        <v>49.745315886637869</v>
      </c>
      <c r="I360" s="7">
        <f t="shared" si="36"/>
        <v>0.78928411336212889</v>
      </c>
      <c r="J360" s="7">
        <f t="shared" si="37"/>
        <v>0.78928411336212889</v>
      </c>
      <c r="K360" s="7">
        <f t="shared" si="38"/>
        <v>0.62296941160584196</v>
      </c>
      <c r="L360" s="113">
        <f t="shared" si="39"/>
        <v>1.5618687263026301E-2</v>
      </c>
    </row>
    <row r="361" spans="4:12" x14ac:dyDescent="0.3">
      <c r="D361" s="177">
        <v>43985</v>
      </c>
      <c r="E361" s="171">
        <v>54.493899999999996</v>
      </c>
      <c r="F361" s="174">
        <f t="shared" si="40"/>
        <v>51.414441236306736</v>
      </c>
      <c r="G361" s="174">
        <f t="shared" si="41"/>
        <v>0.27688908035030352</v>
      </c>
      <c r="H361" s="171">
        <f t="shared" si="35"/>
        <v>51.691330316657037</v>
      </c>
      <c r="I361" s="7">
        <f t="shared" si="36"/>
        <v>2.8025696833429592</v>
      </c>
      <c r="J361" s="7">
        <f t="shared" si="37"/>
        <v>2.8025696833429592</v>
      </c>
      <c r="K361" s="7">
        <f t="shared" si="38"/>
        <v>7.8543968299930542</v>
      </c>
      <c r="L361" s="113">
        <f t="shared" si="39"/>
        <v>5.1429053221424041E-2</v>
      </c>
    </row>
    <row r="362" spans="4:12" x14ac:dyDescent="0.3">
      <c r="D362" s="177">
        <v>43986</v>
      </c>
      <c r="E362" s="171">
        <v>54.570599999999999</v>
      </c>
      <c r="F362" s="174">
        <f t="shared" si="40"/>
        <v>54.730751264280244</v>
      </c>
      <c r="G362" s="174">
        <f t="shared" si="41"/>
        <v>0.58083117511262394</v>
      </c>
      <c r="H362" s="171">
        <f t="shared" si="35"/>
        <v>55.311582439392865</v>
      </c>
      <c r="I362" s="7">
        <f t="shared" si="36"/>
        <v>-0.7409824393928659</v>
      </c>
      <c r="J362" s="7">
        <f t="shared" si="37"/>
        <v>0.7409824393928659</v>
      </c>
      <c r="K362" s="7">
        <f t="shared" si="38"/>
        <v>0.54905497548860216</v>
      </c>
      <c r="L362" s="113">
        <f t="shared" si="39"/>
        <v>1.3578418404651332E-2</v>
      </c>
    </row>
    <row r="363" spans="4:12" x14ac:dyDescent="0.3">
      <c r="D363" s="177">
        <v>43987</v>
      </c>
      <c r="E363" s="171">
        <v>58.163800000000002</v>
      </c>
      <c r="F363" s="174">
        <f t="shared" si="40"/>
        <v>55.753904940090095</v>
      </c>
      <c r="G363" s="174">
        <f t="shared" si="41"/>
        <v>0.6250634251823467</v>
      </c>
      <c r="H363" s="171">
        <f t="shared" si="35"/>
        <v>56.378968365272442</v>
      </c>
      <c r="I363" s="7">
        <f t="shared" si="36"/>
        <v>1.7848316347275599</v>
      </c>
      <c r="J363" s="7">
        <f t="shared" si="37"/>
        <v>1.7848316347275599</v>
      </c>
      <c r="K363" s="7">
        <f t="shared" si="38"/>
        <v>3.1856239643242539</v>
      </c>
      <c r="L363" s="113">
        <f t="shared" si="39"/>
        <v>3.0686296884446337E-2</v>
      </c>
    </row>
    <row r="364" spans="4:12" x14ac:dyDescent="0.3">
      <c r="D364" s="177">
        <v>43990</v>
      </c>
      <c r="E364" s="171">
        <v>57.959400000000002</v>
      </c>
      <c r="F364" s="174">
        <f t="shared" si="40"/>
        <v>58.622970740145888</v>
      </c>
      <c r="G364" s="174">
        <f t="shared" si="41"/>
        <v>0.84946366266969142</v>
      </c>
      <c r="H364" s="171">
        <f t="shared" si="35"/>
        <v>59.47243440281558</v>
      </c>
      <c r="I364" s="7">
        <f t="shared" si="36"/>
        <v>-1.5130344028155776</v>
      </c>
      <c r="J364" s="7">
        <f t="shared" si="37"/>
        <v>1.5130344028155776</v>
      </c>
      <c r="K364" s="7">
        <f t="shared" si="38"/>
        <v>2.2892731041034913</v>
      </c>
      <c r="L364" s="113">
        <f t="shared" si="39"/>
        <v>2.6105073600064484E-2</v>
      </c>
    </row>
    <row r="365" spans="4:12" x14ac:dyDescent="0.3">
      <c r="D365" s="177">
        <v>43991</v>
      </c>
      <c r="E365" s="171">
        <v>55.266800000000003</v>
      </c>
      <c r="F365" s="174">
        <f t="shared" si="40"/>
        <v>58.100450930135764</v>
      </c>
      <c r="G365" s="174">
        <f t="shared" si="41"/>
        <v>0.7122653154017099</v>
      </c>
      <c r="H365" s="171">
        <f t="shared" si="35"/>
        <v>58.812716245537473</v>
      </c>
      <c r="I365" s="7">
        <f t="shared" si="36"/>
        <v>-3.5459162455374695</v>
      </c>
      <c r="J365" s="7">
        <f t="shared" si="37"/>
        <v>3.5459162455374695</v>
      </c>
      <c r="K365" s="7">
        <f t="shared" si="38"/>
        <v>12.573522020366545</v>
      </c>
      <c r="L365" s="113">
        <f t="shared" si="39"/>
        <v>6.4159970281208054E-2</v>
      </c>
    </row>
    <row r="366" spans="4:12" x14ac:dyDescent="0.3">
      <c r="D366" s="177">
        <v>43992</v>
      </c>
      <c r="E366" s="171">
        <v>54.520800000000001</v>
      </c>
      <c r="F366" s="174">
        <f t="shared" si="40"/>
        <v>55.68741225232138</v>
      </c>
      <c r="G366" s="174">
        <f t="shared" si="41"/>
        <v>0.39973491608010048</v>
      </c>
      <c r="H366" s="171">
        <f t="shared" si="35"/>
        <v>56.087147168401479</v>
      </c>
      <c r="I366" s="7">
        <f t="shared" si="36"/>
        <v>-1.566347168401478</v>
      </c>
      <c r="J366" s="7">
        <f t="shared" si="37"/>
        <v>1.566347168401478</v>
      </c>
      <c r="K366" s="7">
        <f t="shared" si="38"/>
        <v>2.4534434519593282</v>
      </c>
      <c r="L366" s="113">
        <f t="shared" si="39"/>
        <v>2.8729350420417125E-2</v>
      </c>
    </row>
    <row r="367" spans="4:12" x14ac:dyDescent="0.3">
      <c r="D367" s="177">
        <v>43993</v>
      </c>
      <c r="E367" s="171">
        <v>51.279400000000003</v>
      </c>
      <c r="F367" s="174">
        <f t="shared" si="40"/>
        <v>54.192307932864082</v>
      </c>
      <c r="G367" s="174">
        <f t="shared" si="41"/>
        <v>0.21025099252636067</v>
      </c>
      <c r="H367" s="171">
        <f t="shared" si="35"/>
        <v>54.402558925390444</v>
      </c>
      <c r="I367" s="7">
        <f t="shared" si="36"/>
        <v>-3.1231589253904417</v>
      </c>
      <c r="J367" s="7">
        <f t="shared" si="37"/>
        <v>3.1231589253904417</v>
      </c>
      <c r="K367" s="7">
        <f t="shared" si="38"/>
        <v>9.7541216732459795</v>
      </c>
      <c r="L367" s="113">
        <f t="shared" si="39"/>
        <v>6.0904747820575936E-2</v>
      </c>
    </row>
    <row r="368" spans="4:12" x14ac:dyDescent="0.3">
      <c r="D368" s="177">
        <v>43994</v>
      </c>
      <c r="E368" s="171">
        <v>52.522799999999997</v>
      </c>
      <c r="F368" s="174">
        <f t="shared" si="40"/>
        <v>51.696280794021092</v>
      </c>
      <c r="G368" s="174">
        <f t="shared" si="41"/>
        <v>-6.0376820610574422E-2</v>
      </c>
      <c r="H368" s="171">
        <f t="shared" si="35"/>
        <v>51.635903973410521</v>
      </c>
      <c r="I368" s="7">
        <f t="shared" si="36"/>
        <v>0.88689602658947564</v>
      </c>
      <c r="J368" s="7">
        <f t="shared" si="37"/>
        <v>0.88689602658947564</v>
      </c>
      <c r="K368" s="7">
        <f t="shared" si="38"/>
        <v>0.78658456198019988</v>
      </c>
      <c r="L368" s="113">
        <f t="shared" si="39"/>
        <v>1.6885924333612749E-2</v>
      </c>
    </row>
    <row r="369" spans="4:12" x14ac:dyDescent="0.3">
      <c r="D369" s="177">
        <v>43997</v>
      </c>
      <c r="E369" s="171">
        <v>54.126300000000001</v>
      </c>
      <c r="F369" s="174">
        <f t="shared" si="40"/>
        <v>52.795198543511546</v>
      </c>
      <c r="G369" s="174">
        <f t="shared" si="41"/>
        <v>5.5552636399528413E-2</v>
      </c>
      <c r="H369" s="171">
        <f t="shared" si="35"/>
        <v>52.850751179911072</v>
      </c>
      <c r="I369" s="7">
        <f t="shared" si="36"/>
        <v>1.2755488200889289</v>
      </c>
      <c r="J369" s="7">
        <f t="shared" si="37"/>
        <v>1.2755488200889289</v>
      </c>
      <c r="K369" s="7">
        <f t="shared" si="38"/>
        <v>1.6270247924302588</v>
      </c>
      <c r="L369" s="113">
        <f t="shared" si="39"/>
        <v>2.3566155826075842E-2</v>
      </c>
    </row>
    <row r="370" spans="4:12" x14ac:dyDescent="0.3">
      <c r="D370" s="177">
        <v>43998</v>
      </c>
      <c r="E370" s="171">
        <v>56.570300000000003</v>
      </c>
      <c r="F370" s="174">
        <f t="shared" si="40"/>
        <v>54.659542109119627</v>
      </c>
      <c r="G370" s="174">
        <f t="shared" si="41"/>
        <v>0.2364317293203837</v>
      </c>
      <c r="H370" s="171">
        <f t="shared" si="35"/>
        <v>54.895973838440014</v>
      </c>
      <c r="I370" s="7">
        <f t="shared" si="36"/>
        <v>1.6743261615599891</v>
      </c>
      <c r="J370" s="7">
        <f t="shared" si="37"/>
        <v>1.6743261615599891</v>
      </c>
      <c r="K370" s="7">
        <f t="shared" si="38"/>
        <v>2.8033680952842071</v>
      </c>
      <c r="L370" s="113">
        <f t="shared" si="39"/>
        <v>2.9597265023519215E-2</v>
      </c>
    </row>
    <row r="371" spans="4:12" x14ac:dyDescent="0.3">
      <c r="D371" s="177">
        <v>43999</v>
      </c>
      <c r="E371" s="171">
        <v>54.546500000000002</v>
      </c>
      <c r="F371" s="174">
        <f t="shared" si="40"/>
        <v>56.354685383456314</v>
      </c>
      <c r="G371" s="174">
        <f t="shared" si="41"/>
        <v>0.38230288382201405</v>
      </c>
      <c r="H371" s="171">
        <f t="shared" si="35"/>
        <v>56.736988267278328</v>
      </c>
      <c r="I371" s="7">
        <f t="shared" si="36"/>
        <v>-2.1904882672783259</v>
      </c>
      <c r="J371" s="7">
        <f t="shared" si="37"/>
        <v>2.1904882672783259</v>
      </c>
      <c r="K371" s="7">
        <f t="shared" si="38"/>
        <v>4.7982388490840027</v>
      </c>
      <c r="L371" s="113">
        <f t="shared" si="39"/>
        <v>4.0158181868283495E-2</v>
      </c>
    </row>
    <row r="372" spans="4:12" x14ac:dyDescent="0.3">
      <c r="D372" s="177">
        <v>44000</v>
      </c>
      <c r="E372" s="171">
        <v>54.452199999999998</v>
      </c>
      <c r="F372" s="174">
        <f t="shared" si="40"/>
        <v>54.833482307057615</v>
      </c>
      <c r="G372" s="174">
        <f t="shared" si="41"/>
        <v>0.19195228779994278</v>
      </c>
      <c r="H372" s="171">
        <f t="shared" si="35"/>
        <v>55.025434594857558</v>
      </c>
      <c r="I372" s="7">
        <f t="shared" si="36"/>
        <v>-0.5732345948575599</v>
      </c>
      <c r="J372" s="7">
        <f t="shared" si="37"/>
        <v>0.5732345948575599</v>
      </c>
      <c r="K372" s="7">
        <f t="shared" si="38"/>
        <v>0.32859790074151085</v>
      </c>
      <c r="L372" s="113">
        <f t="shared" si="39"/>
        <v>1.0527299078045697E-2</v>
      </c>
    </row>
    <row r="373" spans="4:12" x14ac:dyDescent="0.3">
      <c r="D373" s="177">
        <v>44001</v>
      </c>
      <c r="E373" s="171">
        <v>54.272100000000002</v>
      </c>
      <c r="F373" s="174">
        <f t="shared" si="40"/>
        <v>54.569741830239963</v>
      </c>
      <c r="G373" s="174">
        <f t="shared" si="41"/>
        <v>0.14638301133818327</v>
      </c>
      <c r="H373" s="171">
        <f t="shared" si="35"/>
        <v>54.716124841578143</v>
      </c>
      <c r="I373" s="7">
        <f t="shared" si="36"/>
        <v>-0.44402484157814115</v>
      </c>
      <c r="J373" s="7">
        <f t="shared" si="37"/>
        <v>0.44402484157814115</v>
      </c>
      <c r="K373" s="7">
        <f t="shared" si="38"/>
        <v>0.19715805993849334</v>
      </c>
      <c r="L373" s="113">
        <f t="shared" si="39"/>
        <v>8.1814567996842044E-3</v>
      </c>
    </row>
    <row r="374" spans="4:12" x14ac:dyDescent="0.3">
      <c r="D374" s="177">
        <v>44004</v>
      </c>
      <c r="E374" s="171">
        <v>53.680399999999999</v>
      </c>
      <c r="F374" s="174">
        <f t="shared" si="40"/>
        <v>54.27086640907055</v>
      </c>
      <c r="G374" s="174">
        <f t="shared" si="41"/>
        <v>0.10185716808742366</v>
      </c>
      <c r="H374" s="171">
        <f t="shared" si="35"/>
        <v>54.37272357715797</v>
      </c>
      <c r="I374" s="7">
        <f t="shared" si="36"/>
        <v>-0.69232357715797122</v>
      </c>
      <c r="J374" s="7">
        <f t="shared" si="37"/>
        <v>0.69232357715797122</v>
      </c>
      <c r="K374" s="7">
        <f t="shared" si="38"/>
        <v>0.47931193548880935</v>
      </c>
      <c r="L374" s="113">
        <f t="shared" si="39"/>
        <v>1.2897138940059524E-2</v>
      </c>
    </row>
    <row r="375" spans="4:12" x14ac:dyDescent="0.3">
      <c r="D375" s="177">
        <v>44005</v>
      </c>
      <c r="E375" s="171">
        <v>53.757599999999996</v>
      </c>
      <c r="F375" s="174">
        <f t="shared" si="40"/>
        <v>53.77732573446994</v>
      </c>
      <c r="G375" s="174">
        <f t="shared" si="41"/>
        <v>4.2317383818620352E-2</v>
      </c>
      <c r="H375" s="171">
        <f t="shared" si="35"/>
        <v>53.81964311828856</v>
      </c>
      <c r="I375" s="7">
        <f t="shared" si="36"/>
        <v>-6.2043118288563903E-2</v>
      </c>
      <c r="J375" s="7">
        <f t="shared" si="37"/>
        <v>6.2043118288563903E-2</v>
      </c>
      <c r="K375" s="7">
        <f t="shared" si="38"/>
        <v>3.8493485269687328E-3</v>
      </c>
      <c r="L375" s="113">
        <f t="shared" si="39"/>
        <v>1.154127384566348E-3</v>
      </c>
    </row>
    <row r="376" spans="4:12" x14ac:dyDescent="0.3">
      <c r="D376" s="177">
        <v>44006</v>
      </c>
      <c r="E376" s="171">
        <v>50.619100000000003</v>
      </c>
      <c r="F376" s="174">
        <f t="shared" si="40"/>
        <v>53.163753907054897</v>
      </c>
      <c r="G376" s="174">
        <f t="shared" si="41"/>
        <v>-2.3271537304746029E-2</v>
      </c>
      <c r="H376" s="171">
        <f t="shared" si="35"/>
        <v>53.140482369750153</v>
      </c>
      <c r="I376" s="7">
        <f t="shared" si="36"/>
        <v>-2.5213823697501496</v>
      </c>
      <c r="J376" s="7">
        <f t="shared" si="37"/>
        <v>2.5213823697501496</v>
      </c>
      <c r="K376" s="7">
        <f t="shared" si="38"/>
        <v>6.3573690544868802</v>
      </c>
      <c r="L376" s="113">
        <f t="shared" si="39"/>
        <v>4.9810888967803647E-2</v>
      </c>
    </row>
    <row r="377" spans="4:12" x14ac:dyDescent="0.3">
      <c r="D377" s="177">
        <v>44007</v>
      </c>
      <c r="E377" s="171">
        <v>51.287999999999997</v>
      </c>
      <c r="F377" s="174">
        <f t="shared" si="40"/>
        <v>50.734262770156207</v>
      </c>
      <c r="G377" s="174">
        <f t="shared" si="41"/>
        <v>-0.26389349726414046</v>
      </c>
      <c r="H377" s="171">
        <f t="shared" si="35"/>
        <v>50.470369272892064</v>
      </c>
      <c r="I377" s="7">
        <f t="shared" si="36"/>
        <v>0.81763072710793239</v>
      </c>
      <c r="J377" s="7">
        <f t="shared" si="37"/>
        <v>0.81763072710793239</v>
      </c>
      <c r="K377" s="7">
        <f t="shared" si="38"/>
        <v>0.66852000591104621</v>
      </c>
      <c r="L377" s="113">
        <f t="shared" si="39"/>
        <v>1.5941949912414842E-2</v>
      </c>
    </row>
    <row r="378" spans="4:12" x14ac:dyDescent="0.3">
      <c r="D378" s="177">
        <v>44008</v>
      </c>
      <c r="E378" s="171">
        <v>48.998399999999997</v>
      </c>
      <c r="F378" s="174">
        <f t="shared" si="40"/>
        <v>50.61896520218869</v>
      </c>
      <c r="G378" s="174">
        <f t="shared" si="41"/>
        <v>-0.24903390433447808</v>
      </c>
      <c r="H378" s="171">
        <f t="shared" si="35"/>
        <v>50.369931297854215</v>
      </c>
      <c r="I378" s="7">
        <f t="shared" si="36"/>
        <v>-1.3715312978542187</v>
      </c>
      <c r="J378" s="7">
        <f t="shared" si="37"/>
        <v>1.3715312978542187</v>
      </c>
      <c r="K378" s="7">
        <f t="shared" si="38"/>
        <v>1.8810981009936776</v>
      </c>
      <c r="L378" s="113">
        <f t="shared" si="39"/>
        <v>2.7991348653307428E-2</v>
      </c>
    </row>
    <row r="379" spans="4:12" x14ac:dyDescent="0.3">
      <c r="D379" s="177">
        <v>44011</v>
      </c>
      <c r="E379" s="171">
        <v>51.759599999999999</v>
      </c>
      <c r="F379" s="174">
        <f t="shared" si="40"/>
        <v>49.351412876532422</v>
      </c>
      <c r="G379" s="174">
        <f t="shared" si="41"/>
        <v>-0.35088574646665716</v>
      </c>
      <c r="H379" s="171">
        <f t="shared" si="35"/>
        <v>49.000527130065763</v>
      </c>
      <c r="I379" s="7">
        <f t="shared" si="36"/>
        <v>2.7590728699342364</v>
      </c>
      <c r="J379" s="7">
        <f t="shared" si="37"/>
        <v>2.7590728699342364</v>
      </c>
      <c r="K379" s="7">
        <f t="shared" si="38"/>
        <v>7.6124831016071441</v>
      </c>
      <c r="L379" s="113">
        <f t="shared" si="39"/>
        <v>5.3305529214565731E-2</v>
      </c>
    </row>
    <row r="380" spans="4:12" x14ac:dyDescent="0.3">
      <c r="D380" s="177">
        <v>44012</v>
      </c>
      <c r="E380" s="171">
        <v>52.256900000000002</v>
      </c>
      <c r="F380" s="174">
        <f t="shared" si="40"/>
        <v>51.578351402826677</v>
      </c>
      <c r="G380" s="174">
        <f t="shared" si="41"/>
        <v>-9.3103319190565942E-2</v>
      </c>
      <c r="H380" s="171">
        <f t="shared" si="35"/>
        <v>51.485248083636108</v>
      </c>
      <c r="I380" s="7">
        <f t="shared" si="36"/>
        <v>0.77165191636389352</v>
      </c>
      <c r="J380" s="7">
        <f t="shared" si="37"/>
        <v>0.77165191636389352</v>
      </c>
      <c r="K380" s="7">
        <f t="shared" si="38"/>
        <v>0.59544668002806933</v>
      </c>
      <c r="L380" s="113">
        <f t="shared" si="39"/>
        <v>1.4766507702598001E-2</v>
      </c>
    </row>
    <row r="381" spans="4:12" x14ac:dyDescent="0.3">
      <c r="D381" s="177">
        <v>44013</v>
      </c>
      <c r="E381" s="171">
        <v>51.965400000000002</v>
      </c>
      <c r="F381" s="174">
        <f t="shared" si="40"/>
        <v>52.124117344647544</v>
      </c>
      <c r="G381" s="174">
        <f t="shared" si="41"/>
        <v>-2.9216393089422574E-2</v>
      </c>
      <c r="H381" s="171">
        <f t="shared" si="35"/>
        <v>52.094900951558124</v>
      </c>
      <c r="I381" s="7">
        <f t="shared" si="36"/>
        <v>-0.12950095155812136</v>
      </c>
      <c r="J381" s="7">
        <f t="shared" si="37"/>
        <v>0.12950095155812136</v>
      </c>
      <c r="K381" s="7">
        <f t="shared" si="38"/>
        <v>1.6770496454458893E-2</v>
      </c>
      <c r="L381" s="113">
        <f t="shared" si="39"/>
        <v>2.4920610936915977E-3</v>
      </c>
    </row>
    <row r="382" spans="4:12" x14ac:dyDescent="0.3">
      <c r="D382" s="177">
        <v>44014</v>
      </c>
      <c r="E382" s="171">
        <v>52.805700000000002</v>
      </c>
      <c r="F382" s="174">
        <f t="shared" si="40"/>
        <v>52.110086885528467</v>
      </c>
      <c r="G382" s="174">
        <f t="shared" si="41"/>
        <v>-2.7697799692388014E-2</v>
      </c>
      <c r="H382" s="171">
        <f t="shared" si="35"/>
        <v>52.082389085836077</v>
      </c>
      <c r="I382" s="7">
        <f t="shared" si="36"/>
        <v>0.72331091416392468</v>
      </c>
      <c r="J382" s="7">
        <f t="shared" si="37"/>
        <v>0.72331091416392468</v>
      </c>
      <c r="K382" s="7">
        <f t="shared" si="38"/>
        <v>0.52317867854865241</v>
      </c>
      <c r="L382" s="113">
        <f t="shared" si="39"/>
        <v>1.3697591626735839E-2</v>
      </c>
    </row>
    <row r="383" spans="4:12" x14ac:dyDescent="0.3">
      <c r="D383" s="177">
        <v>44018</v>
      </c>
      <c r="E383" s="171">
        <v>54.014899999999997</v>
      </c>
      <c r="F383" s="174">
        <f t="shared" si="40"/>
        <v>53.025381760246091</v>
      </c>
      <c r="G383" s="174">
        <f t="shared" si="41"/>
        <v>6.6601467748613183E-2</v>
      </c>
      <c r="H383" s="171">
        <f t="shared" si="35"/>
        <v>53.091983227994703</v>
      </c>
      <c r="I383" s="7">
        <f t="shared" si="36"/>
        <v>0.92291677200529421</v>
      </c>
      <c r="J383" s="7">
        <f t="shared" si="37"/>
        <v>0.92291677200529421</v>
      </c>
      <c r="K383" s="7">
        <f t="shared" si="38"/>
        <v>0.85177536804867215</v>
      </c>
      <c r="L383" s="113">
        <f t="shared" si="39"/>
        <v>1.7086336770137392E-2</v>
      </c>
    </row>
    <row r="384" spans="4:12" x14ac:dyDescent="0.3">
      <c r="D384" s="177">
        <v>44019</v>
      </c>
      <c r="E384" s="171">
        <v>51.305100000000003</v>
      </c>
      <c r="F384" s="174">
        <f t="shared" si="40"/>
        <v>53.526221174198895</v>
      </c>
      <c r="G384" s="174">
        <f t="shared" si="41"/>
        <v>0.11002526236903223</v>
      </c>
      <c r="H384" s="171">
        <f t="shared" si="35"/>
        <v>53.63624643656793</v>
      </c>
      <c r="I384" s="7">
        <f t="shared" si="36"/>
        <v>-2.3311464365679271</v>
      </c>
      <c r="J384" s="7">
        <f t="shared" si="37"/>
        <v>2.3311464365679271</v>
      </c>
      <c r="K384" s="7">
        <f t="shared" si="38"/>
        <v>5.4342437087233444</v>
      </c>
      <c r="L384" s="113">
        <f t="shared" si="39"/>
        <v>4.5436933883140795E-2</v>
      </c>
    </row>
    <row r="385" spans="4:12" x14ac:dyDescent="0.3">
      <c r="D385" s="177">
        <v>44020</v>
      </c>
      <c r="E385" s="171">
        <v>52.033999999999999</v>
      </c>
      <c r="F385" s="174">
        <f t="shared" si="40"/>
        <v>51.538900209895232</v>
      </c>
      <c r="G385" s="174">
        <f t="shared" si="41"/>
        <v>-9.9709360298237307E-2</v>
      </c>
      <c r="H385" s="171">
        <f t="shared" ref="H385:H448" si="42">F385+G385</f>
        <v>51.439190849596997</v>
      </c>
      <c r="I385" s="7">
        <f t="shared" si="36"/>
        <v>0.59480915040300175</v>
      </c>
      <c r="J385" s="7">
        <f t="shared" si="37"/>
        <v>0.59480915040300175</v>
      </c>
      <c r="K385" s="7">
        <f t="shared" si="38"/>
        <v>0.35379792540314076</v>
      </c>
      <c r="L385" s="113">
        <f t="shared" si="39"/>
        <v>1.1431163285601755E-2</v>
      </c>
    </row>
    <row r="386" spans="4:12" x14ac:dyDescent="0.3">
      <c r="D386" s="177">
        <v>44021</v>
      </c>
      <c r="E386" s="171">
        <v>49.967399999999998</v>
      </c>
      <c r="F386" s="174">
        <f t="shared" si="40"/>
        <v>51.540912511761412</v>
      </c>
      <c r="G386" s="174">
        <f t="shared" si="41"/>
        <v>-8.9537194081795515E-2</v>
      </c>
      <c r="H386" s="171">
        <f t="shared" si="42"/>
        <v>51.45137531767962</v>
      </c>
      <c r="I386" s="7">
        <f t="shared" si="36"/>
        <v>-1.4839753176796222</v>
      </c>
      <c r="J386" s="7">
        <f t="shared" si="37"/>
        <v>1.4839753176796222</v>
      </c>
      <c r="K386" s="7">
        <f t="shared" si="38"/>
        <v>2.2021827434823358</v>
      </c>
      <c r="L386" s="113">
        <f t="shared" si="39"/>
        <v>2.9698870016843428E-2</v>
      </c>
    </row>
    <row r="387" spans="4:12" x14ac:dyDescent="0.3">
      <c r="D387" s="177">
        <v>44022</v>
      </c>
      <c r="E387" s="171">
        <v>52.0854</v>
      </c>
      <c r="F387" s="174">
        <f t="shared" si="40"/>
        <v>50.319370244734564</v>
      </c>
      <c r="G387" s="174">
        <f t="shared" si="41"/>
        <v>-0.20273770137630079</v>
      </c>
      <c r="H387" s="171">
        <f t="shared" si="42"/>
        <v>50.116632543358264</v>
      </c>
      <c r="I387" s="7">
        <f t="shared" si="36"/>
        <v>1.9687674566417357</v>
      </c>
      <c r="J387" s="7">
        <f t="shared" si="37"/>
        <v>1.9687674566417357</v>
      </c>
      <c r="K387" s="7">
        <f t="shared" si="38"/>
        <v>3.8760452983315687</v>
      </c>
      <c r="L387" s="113">
        <f t="shared" si="39"/>
        <v>3.7798835309736233E-2</v>
      </c>
    </row>
    <row r="388" spans="4:12" x14ac:dyDescent="0.3">
      <c r="D388" s="177">
        <v>44025</v>
      </c>
      <c r="E388" s="171">
        <v>51.4938</v>
      </c>
      <c r="F388" s="174">
        <f t="shared" si="40"/>
        <v>51.804889838898966</v>
      </c>
      <c r="G388" s="174">
        <f t="shared" si="41"/>
        <v>-3.3911971822230574E-2</v>
      </c>
      <c r="H388" s="171">
        <f t="shared" si="42"/>
        <v>51.770977867076738</v>
      </c>
      <c r="I388" s="7">
        <f t="shared" ref="I388:I451" si="43">E388-H388</f>
        <v>-0.27717786707673753</v>
      </c>
      <c r="J388" s="7">
        <f t="shared" ref="J388:J451" si="44">ABS(I388)</f>
        <v>0.27717786707673753</v>
      </c>
      <c r="K388" s="7">
        <f t="shared" ref="K388:K451" si="45">I388^2</f>
        <v>7.6827569997209577E-2</v>
      </c>
      <c r="L388" s="113">
        <f t="shared" ref="L388:L451" si="46">J388/E388</f>
        <v>5.3827425258329651E-3</v>
      </c>
    </row>
    <row r="389" spans="4:12" x14ac:dyDescent="0.3">
      <c r="D389" s="177">
        <v>44026</v>
      </c>
      <c r="E389" s="171">
        <v>51.656700000000001</v>
      </c>
      <c r="F389" s="174">
        <f t="shared" ref="F389:F452" si="47">alpha*(E389)+(1-alpha)*(E388+G388)</f>
        <v>51.499250422542218</v>
      </c>
      <c r="G389" s="174">
        <f t="shared" ref="G389:G452" si="48">beta*(F389-F388)+(1-beta)*G388</f>
        <v>-6.1084716275682266E-2</v>
      </c>
      <c r="H389" s="171">
        <f t="shared" si="42"/>
        <v>51.438165706266538</v>
      </c>
      <c r="I389" s="7">
        <f t="shared" si="43"/>
        <v>0.21853429373346245</v>
      </c>
      <c r="J389" s="7">
        <f t="shared" si="44"/>
        <v>0.21853429373346245</v>
      </c>
      <c r="K389" s="7">
        <f t="shared" si="45"/>
        <v>4.7757237537583243E-2</v>
      </c>
      <c r="L389" s="113">
        <f t="shared" si="46"/>
        <v>4.2305120871728632E-3</v>
      </c>
    </row>
    <row r="390" spans="4:12" x14ac:dyDescent="0.3">
      <c r="D390" s="177">
        <v>44027</v>
      </c>
      <c r="E390" s="171">
        <v>53.731900000000003</v>
      </c>
      <c r="F390" s="174">
        <f t="shared" si="47"/>
        <v>52.022872226979459</v>
      </c>
      <c r="G390" s="174">
        <f t="shared" si="48"/>
        <v>-2.6140642043899695E-3</v>
      </c>
      <c r="H390" s="171">
        <f t="shared" si="42"/>
        <v>52.020258162775072</v>
      </c>
      <c r="I390" s="7">
        <f t="shared" si="43"/>
        <v>1.7116418372249314</v>
      </c>
      <c r="J390" s="7">
        <f t="shared" si="44"/>
        <v>1.7116418372249314</v>
      </c>
      <c r="K390" s="7">
        <f t="shared" si="45"/>
        <v>2.9297177789387385</v>
      </c>
      <c r="L390" s="113">
        <f t="shared" si="46"/>
        <v>3.1855226359479773E-2</v>
      </c>
    </row>
    <row r="391" spans="4:12" x14ac:dyDescent="0.3">
      <c r="D391" s="177">
        <v>44028</v>
      </c>
      <c r="E391" s="171">
        <v>53.440300000000001</v>
      </c>
      <c r="F391" s="174">
        <f t="shared" si="47"/>
        <v>53.671488748636499</v>
      </c>
      <c r="G391" s="174">
        <f t="shared" si="48"/>
        <v>0.16250899438175304</v>
      </c>
      <c r="H391" s="171">
        <f t="shared" si="42"/>
        <v>53.833997743018251</v>
      </c>
      <c r="I391" s="7">
        <f t="shared" si="43"/>
        <v>-0.39369774301825089</v>
      </c>
      <c r="J391" s="7">
        <f t="shared" si="44"/>
        <v>0.39369774301825089</v>
      </c>
      <c r="K391" s="7">
        <f t="shared" si="45"/>
        <v>0.1549979128576647</v>
      </c>
      <c r="L391" s="113">
        <f t="shared" si="46"/>
        <v>7.3670571276405802E-3</v>
      </c>
    </row>
    <row r="392" spans="4:12" x14ac:dyDescent="0.3">
      <c r="D392" s="177">
        <v>44029</v>
      </c>
      <c r="E392" s="171">
        <v>51.210799999999999</v>
      </c>
      <c r="F392" s="174">
        <f t="shared" si="47"/>
        <v>53.124407195505405</v>
      </c>
      <c r="G392" s="174">
        <f t="shared" si="48"/>
        <v>9.1549939630468424E-2</v>
      </c>
      <c r="H392" s="171">
        <f t="shared" si="42"/>
        <v>53.215957135135874</v>
      </c>
      <c r="I392" s="7">
        <f t="shared" si="43"/>
        <v>-2.0051571351358746</v>
      </c>
      <c r="J392" s="7">
        <f t="shared" si="44"/>
        <v>2.0051571351358746</v>
      </c>
      <c r="K392" s="7">
        <f t="shared" si="45"/>
        <v>4.0206551365863081</v>
      </c>
      <c r="L392" s="113">
        <f t="shared" si="46"/>
        <v>3.9154966044972442E-2</v>
      </c>
    </row>
    <row r="393" spans="4:12" x14ac:dyDescent="0.3">
      <c r="D393" s="177">
        <v>44032</v>
      </c>
      <c r="E393" s="171">
        <v>49.675800000000002</v>
      </c>
      <c r="F393" s="174">
        <f t="shared" si="47"/>
        <v>50.977039951704377</v>
      </c>
      <c r="G393" s="174">
        <f t="shared" si="48"/>
        <v>-0.13234177871268124</v>
      </c>
      <c r="H393" s="171">
        <f t="shared" si="42"/>
        <v>50.844698172991698</v>
      </c>
      <c r="I393" s="7">
        <f t="shared" si="43"/>
        <v>-1.1688981729916961</v>
      </c>
      <c r="J393" s="7">
        <f t="shared" si="44"/>
        <v>1.1688981729916961</v>
      </c>
      <c r="K393" s="7">
        <f t="shared" si="45"/>
        <v>1.3663229388233251</v>
      </c>
      <c r="L393" s="113">
        <f t="shared" si="46"/>
        <v>2.353053545170276E-2</v>
      </c>
    </row>
    <row r="394" spans="4:12" x14ac:dyDescent="0.3">
      <c r="D394" s="177">
        <v>44033</v>
      </c>
      <c r="E394" s="171">
        <v>51.167900000000003</v>
      </c>
      <c r="F394" s="174">
        <f t="shared" si="47"/>
        <v>49.868346577029868</v>
      </c>
      <c r="G394" s="174">
        <f t="shared" si="48"/>
        <v>-0.22997693830886401</v>
      </c>
      <c r="H394" s="171">
        <f t="shared" si="42"/>
        <v>49.638369638721002</v>
      </c>
      <c r="I394" s="7">
        <f t="shared" si="43"/>
        <v>1.5295303612790008</v>
      </c>
      <c r="J394" s="7">
        <f t="shared" si="44"/>
        <v>1.5295303612790008</v>
      </c>
      <c r="K394" s="7">
        <f t="shared" si="45"/>
        <v>2.3394631260742704</v>
      </c>
      <c r="L394" s="113">
        <f t="shared" si="46"/>
        <v>2.9892380990406107E-2</v>
      </c>
    </row>
    <row r="395" spans="4:12" x14ac:dyDescent="0.3">
      <c r="D395" s="177">
        <v>44034</v>
      </c>
      <c r="E395" s="171">
        <v>51.185000000000002</v>
      </c>
      <c r="F395" s="174">
        <f t="shared" si="47"/>
        <v>50.987338449352912</v>
      </c>
      <c r="G395" s="174">
        <f t="shared" si="48"/>
        <v>-9.5080057245673255E-2</v>
      </c>
      <c r="H395" s="171">
        <f t="shared" si="42"/>
        <v>50.892258392107237</v>
      </c>
      <c r="I395" s="7">
        <f t="shared" si="43"/>
        <v>0.29274160789276493</v>
      </c>
      <c r="J395" s="7">
        <f t="shared" si="44"/>
        <v>0.29274160789276493</v>
      </c>
      <c r="K395" s="7">
        <f t="shared" si="45"/>
        <v>8.5697648991641326E-2</v>
      </c>
      <c r="L395" s="113">
        <f t="shared" si="46"/>
        <v>5.7192851009624877E-3</v>
      </c>
    </row>
    <row r="396" spans="4:12" x14ac:dyDescent="0.3">
      <c r="D396" s="177">
        <v>44035</v>
      </c>
      <c r="E396" s="171">
        <v>51.570900000000002</v>
      </c>
      <c r="F396" s="174">
        <f t="shared" si="47"/>
        <v>51.186115954203466</v>
      </c>
      <c r="G396" s="174">
        <f t="shared" si="48"/>
        <v>-6.5694301036050534E-2</v>
      </c>
      <c r="H396" s="171">
        <f t="shared" si="42"/>
        <v>51.120421653167412</v>
      </c>
      <c r="I396" s="7">
        <f t="shared" si="43"/>
        <v>0.45047834683258969</v>
      </c>
      <c r="J396" s="7">
        <f t="shared" si="44"/>
        <v>0.45047834683258969</v>
      </c>
      <c r="K396" s="7">
        <f t="shared" si="45"/>
        <v>0.20293074096502298</v>
      </c>
      <c r="L396" s="113">
        <f t="shared" si="46"/>
        <v>8.7351267251994762E-3</v>
      </c>
    </row>
    <row r="397" spans="4:12" x14ac:dyDescent="0.3">
      <c r="D397" s="177">
        <v>44036</v>
      </c>
      <c r="E397" s="171">
        <v>51.365099999999998</v>
      </c>
      <c r="F397" s="174">
        <f t="shared" si="47"/>
        <v>51.477184559171164</v>
      </c>
      <c r="G397" s="174">
        <f t="shared" si="48"/>
        <v>-3.0018010435675656E-2</v>
      </c>
      <c r="H397" s="171">
        <f t="shared" si="42"/>
        <v>51.447166548735488</v>
      </c>
      <c r="I397" s="7">
        <f t="shared" si="43"/>
        <v>-8.206654873549013E-2</v>
      </c>
      <c r="J397" s="7">
        <f t="shared" si="44"/>
        <v>8.206654873549013E-2</v>
      </c>
      <c r="K397" s="7">
        <f t="shared" si="45"/>
        <v>6.7349184213545766E-3</v>
      </c>
      <c r="L397" s="113">
        <f t="shared" si="46"/>
        <v>1.5977102884154831E-3</v>
      </c>
    </row>
    <row r="398" spans="4:12" x14ac:dyDescent="0.3">
      <c r="D398" s="177">
        <v>44039</v>
      </c>
      <c r="E398" s="171">
        <v>52.154000000000003</v>
      </c>
      <c r="F398" s="174">
        <f t="shared" si="47"/>
        <v>51.498865591651466</v>
      </c>
      <c r="G398" s="174">
        <f t="shared" si="48"/>
        <v>-2.4848106144077887E-2</v>
      </c>
      <c r="H398" s="171">
        <f t="shared" si="42"/>
        <v>51.474017485507389</v>
      </c>
      <c r="I398" s="7">
        <f t="shared" si="43"/>
        <v>0.6799825144926146</v>
      </c>
      <c r="J398" s="7">
        <f t="shared" si="44"/>
        <v>0.6799825144926146</v>
      </c>
      <c r="K398" s="7">
        <f t="shared" si="45"/>
        <v>0.46237622001569884</v>
      </c>
      <c r="L398" s="113">
        <f t="shared" si="46"/>
        <v>1.3037974354653805E-2</v>
      </c>
    </row>
    <row r="399" spans="4:12" x14ac:dyDescent="0.3">
      <c r="D399" s="177">
        <v>44040</v>
      </c>
      <c r="E399" s="171">
        <v>52.145499999999998</v>
      </c>
      <c r="F399" s="174">
        <f t="shared" si="47"/>
        <v>52.132421515084744</v>
      </c>
      <c r="G399" s="174">
        <f t="shared" si="48"/>
        <v>4.0992296813657673E-2</v>
      </c>
      <c r="H399" s="171">
        <f t="shared" si="42"/>
        <v>52.173413811898399</v>
      </c>
      <c r="I399" s="7">
        <f t="shared" si="43"/>
        <v>-2.7913811898400809E-2</v>
      </c>
      <c r="J399" s="7">
        <f t="shared" si="44"/>
        <v>2.7913811898400809E-2</v>
      </c>
      <c r="K399" s="7">
        <f t="shared" si="45"/>
        <v>7.7918089469930258E-4</v>
      </c>
      <c r="L399" s="113">
        <f t="shared" si="46"/>
        <v>5.3530624691298023E-4</v>
      </c>
    </row>
    <row r="400" spans="4:12" x14ac:dyDescent="0.3">
      <c r="D400" s="177">
        <v>44041</v>
      </c>
      <c r="E400" s="171">
        <v>53.088700000000003</v>
      </c>
      <c r="F400" s="174">
        <f t="shared" si="47"/>
        <v>52.366933837450929</v>
      </c>
      <c r="G400" s="174">
        <f t="shared" si="48"/>
        <v>6.034429936891049E-2</v>
      </c>
      <c r="H400" s="171">
        <f t="shared" si="42"/>
        <v>52.427278136819837</v>
      </c>
      <c r="I400" s="7">
        <f t="shared" si="43"/>
        <v>0.66142186318016627</v>
      </c>
      <c r="J400" s="7">
        <f t="shared" si="44"/>
        <v>0.66142186318016627</v>
      </c>
      <c r="K400" s="7">
        <f t="shared" si="45"/>
        <v>0.43747888109272259</v>
      </c>
      <c r="L400" s="113">
        <f t="shared" si="46"/>
        <v>1.2458806924640577E-2</v>
      </c>
    </row>
    <row r="401" spans="4:12" x14ac:dyDescent="0.3">
      <c r="D401" s="177">
        <v>44042</v>
      </c>
      <c r="E401" s="171">
        <v>51.879600000000003</v>
      </c>
      <c r="F401" s="174">
        <f t="shared" si="47"/>
        <v>52.895155439495134</v>
      </c>
      <c r="G401" s="174">
        <f t="shared" si="48"/>
        <v>0.10713202963643995</v>
      </c>
      <c r="H401" s="171">
        <f t="shared" si="42"/>
        <v>53.002287469131574</v>
      </c>
      <c r="I401" s="7">
        <f t="shared" si="43"/>
        <v>-1.12268746913157</v>
      </c>
      <c r="J401" s="7">
        <f t="shared" si="44"/>
        <v>1.12268746913157</v>
      </c>
      <c r="K401" s="7">
        <f t="shared" si="45"/>
        <v>1.26042715334505</v>
      </c>
      <c r="L401" s="113">
        <f t="shared" si="46"/>
        <v>2.164024913707064E-2</v>
      </c>
    </row>
    <row r="402" spans="4:12" x14ac:dyDescent="0.3">
      <c r="D402" s="177">
        <v>44043</v>
      </c>
      <c r="E402" s="171">
        <v>51.759599999999999</v>
      </c>
      <c r="F402" s="174">
        <f t="shared" si="47"/>
        <v>51.941305623709155</v>
      </c>
      <c r="G402" s="174">
        <f t="shared" si="48"/>
        <v>1.0338450941980298E-3</v>
      </c>
      <c r="H402" s="171">
        <f t="shared" si="42"/>
        <v>51.942339468803354</v>
      </c>
      <c r="I402" s="7">
        <f t="shared" si="43"/>
        <v>-0.18273946880335501</v>
      </c>
      <c r="J402" s="7">
        <f t="shared" si="44"/>
        <v>0.18273946880335501</v>
      </c>
      <c r="K402" s="7">
        <f t="shared" si="45"/>
        <v>3.3393713458532356E-2</v>
      </c>
      <c r="L402" s="113">
        <f t="shared" si="46"/>
        <v>3.5305425235773657E-3</v>
      </c>
    </row>
    <row r="403" spans="4:12" x14ac:dyDescent="0.3">
      <c r="D403" s="177">
        <v>44046</v>
      </c>
      <c r="E403" s="171">
        <v>51.287999999999997</v>
      </c>
      <c r="F403" s="174">
        <f t="shared" si="47"/>
        <v>51.666107076075363</v>
      </c>
      <c r="G403" s="174">
        <f t="shared" si="48"/>
        <v>-2.658939417860099E-2</v>
      </c>
      <c r="H403" s="171">
        <f t="shared" si="42"/>
        <v>51.639517681896763</v>
      </c>
      <c r="I403" s="7">
        <f t="shared" si="43"/>
        <v>-0.35151768189676602</v>
      </c>
      <c r="J403" s="7">
        <f t="shared" si="44"/>
        <v>0.35151768189676602</v>
      </c>
      <c r="K403" s="7">
        <f t="shared" si="45"/>
        <v>0.12356468068607598</v>
      </c>
      <c r="L403" s="113">
        <f t="shared" si="46"/>
        <v>6.853799756215217E-3</v>
      </c>
    </row>
    <row r="404" spans="4:12" x14ac:dyDescent="0.3">
      <c r="D404" s="177">
        <v>44047</v>
      </c>
      <c r="E404" s="171">
        <v>51.005000000000003</v>
      </c>
      <c r="F404" s="174">
        <f t="shared" si="47"/>
        <v>51.210128484657119</v>
      </c>
      <c r="G404" s="174">
        <f t="shared" si="48"/>
        <v>-6.9528313902565309E-2</v>
      </c>
      <c r="H404" s="171">
        <f t="shared" si="42"/>
        <v>51.140600170754553</v>
      </c>
      <c r="I404" s="7">
        <f t="shared" si="43"/>
        <v>-0.13560017075455022</v>
      </c>
      <c r="J404" s="7">
        <f t="shared" si="44"/>
        <v>0.13560017075455022</v>
      </c>
      <c r="K404" s="7">
        <f t="shared" si="45"/>
        <v>1.8387406308663177E-2</v>
      </c>
      <c r="L404" s="113">
        <f t="shared" si="46"/>
        <v>2.6585662337917891E-3</v>
      </c>
    </row>
    <row r="405" spans="4:12" x14ac:dyDescent="0.3">
      <c r="D405" s="177">
        <v>44048</v>
      </c>
      <c r="E405" s="171">
        <v>53.1145</v>
      </c>
      <c r="F405" s="174">
        <f t="shared" si="47"/>
        <v>51.371277348877953</v>
      </c>
      <c r="G405" s="174">
        <f t="shared" si="48"/>
        <v>-4.6460596090225348E-2</v>
      </c>
      <c r="H405" s="171">
        <f t="shared" si="42"/>
        <v>51.324816752787726</v>
      </c>
      <c r="I405" s="7">
        <f t="shared" si="43"/>
        <v>1.7896832472122739</v>
      </c>
      <c r="J405" s="7">
        <f t="shared" si="44"/>
        <v>1.7896832472122739</v>
      </c>
      <c r="K405" s="7">
        <f t="shared" si="45"/>
        <v>3.202966125352269</v>
      </c>
      <c r="L405" s="113">
        <f t="shared" si="46"/>
        <v>3.3694814922709877E-2</v>
      </c>
    </row>
    <row r="406" spans="4:12" x14ac:dyDescent="0.3">
      <c r="D406" s="177">
        <v>44049</v>
      </c>
      <c r="E406" s="171">
        <v>51.433700000000002</v>
      </c>
      <c r="F406" s="174">
        <f t="shared" si="47"/>
        <v>52.741171523127825</v>
      </c>
      <c r="G406" s="174">
        <f t="shared" si="48"/>
        <v>9.5174880943784373E-2</v>
      </c>
      <c r="H406" s="171">
        <f t="shared" si="42"/>
        <v>52.836346404071612</v>
      </c>
      <c r="I406" s="7">
        <f t="shared" si="43"/>
        <v>-1.4026464040716107</v>
      </c>
      <c r="J406" s="7">
        <f t="shared" si="44"/>
        <v>1.4026464040716107</v>
      </c>
      <c r="K406" s="7">
        <f t="shared" si="45"/>
        <v>1.9674169348550201</v>
      </c>
      <c r="L406" s="113">
        <f t="shared" si="46"/>
        <v>2.7270960558381189E-2</v>
      </c>
    </row>
    <row r="407" spans="4:12" x14ac:dyDescent="0.3">
      <c r="D407" s="177">
        <v>44050</v>
      </c>
      <c r="E407" s="171">
        <v>52.548499999999997</v>
      </c>
      <c r="F407" s="174">
        <f t="shared" si="47"/>
        <v>51.732799904755034</v>
      </c>
      <c r="G407" s="174">
        <f t="shared" si="48"/>
        <v>-1.5179768987873224E-2</v>
      </c>
      <c r="H407" s="171">
        <f t="shared" si="42"/>
        <v>51.717620135767163</v>
      </c>
      <c r="I407" s="7">
        <f t="shared" si="43"/>
        <v>0.83087986423283411</v>
      </c>
      <c r="J407" s="7">
        <f t="shared" si="44"/>
        <v>0.83087986423283411</v>
      </c>
      <c r="K407" s="7">
        <f t="shared" si="45"/>
        <v>0.69036134878757283</v>
      </c>
      <c r="L407" s="113">
        <f t="shared" si="46"/>
        <v>1.5811676151228565E-2</v>
      </c>
    </row>
    <row r="408" spans="4:12" x14ac:dyDescent="0.3">
      <c r="D408" s="177">
        <v>44053</v>
      </c>
      <c r="E408" s="171">
        <v>54.889499999999998</v>
      </c>
      <c r="F408" s="174">
        <f t="shared" si="47"/>
        <v>53.004556184809701</v>
      </c>
      <c r="G408" s="174">
        <f t="shared" si="48"/>
        <v>0.11351383591638085</v>
      </c>
      <c r="H408" s="171">
        <f t="shared" si="42"/>
        <v>53.11807002072608</v>
      </c>
      <c r="I408" s="7">
        <f t="shared" si="43"/>
        <v>1.7714299792739183</v>
      </c>
      <c r="J408" s="7">
        <f t="shared" si="44"/>
        <v>1.7714299792739183</v>
      </c>
      <c r="K408" s="7">
        <f t="shared" si="45"/>
        <v>3.1379641714703945</v>
      </c>
      <c r="L408" s="113">
        <f t="shared" si="46"/>
        <v>3.2272656505778305E-2</v>
      </c>
    </row>
    <row r="409" spans="4:12" x14ac:dyDescent="0.3">
      <c r="D409" s="177">
        <v>44054</v>
      </c>
      <c r="E409" s="171">
        <v>55.275399999999998</v>
      </c>
      <c r="F409" s="174">
        <f t="shared" si="47"/>
        <v>55.0574910687331</v>
      </c>
      <c r="G409" s="174">
        <f t="shared" si="48"/>
        <v>0.30745594071708271</v>
      </c>
      <c r="H409" s="171">
        <f t="shared" si="42"/>
        <v>55.364947009450184</v>
      </c>
      <c r="I409" s="7">
        <f t="shared" si="43"/>
        <v>-8.954700945018601E-2</v>
      </c>
      <c r="J409" s="7">
        <f t="shared" si="44"/>
        <v>8.954700945018601E-2</v>
      </c>
      <c r="K409" s="7">
        <f t="shared" si="45"/>
        <v>8.0186669014717018E-3</v>
      </c>
      <c r="L409" s="113">
        <f t="shared" si="46"/>
        <v>1.6200155846938424E-3</v>
      </c>
    </row>
    <row r="410" spans="4:12" x14ac:dyDescent="0.3">
      <c r="D410" s="177">
        <v>44055</v>
      </c>
      <c r="E410" s="171">
        <v>54.640799999999999</v>
      </c>
      <c r="F410" s="174">
        <f t="shared" si="47"/>
        <v>55.394444752573669</v>
      </c>
      <c r="G410" s="174">
        <f t="shared" si="48"/>
        <v>0.31040571502943143</v>
      </c>
      <c r="H410" s="171">
        <f t="shared" si="42"/>
        <v>55.704850467603102</v>
      </c>
      <c r="I410" s="7">
        <f t="shared" si="43"/>
        <v>-1.0640504676031028</v>
      </c>
      <c r="J410" s="7">
        <f t="shared" si="44"/>
        <v>1.0640504676031028</v>
      </c>
      <c r="K410" s="7">
        <f t="shared" si="45"/>
        <v>1.1322033976063819</v>
      </c>
      <c r="L410" s="113">
        <f t="shared" si="46"/>
        <v>1.9473552136921549E-2</v>
      </c>
    </row>
    <row r="411" spans="4:12" x14ac:dyDescent="0.3">
      <c r="D411" s="177">
        <v>44056</v>
      </c>
      <c r="E411" s="171">
        <v>54.735199999999999</v>
      </c>
      <c r="F411" s="174">
        <f t="shared" si="47"/>
        <v>54.90800457202355</v>
      </c>
      <c r="G411" s="174">
        <f t="shared" si="48"/>
        <v>0.23072112547147638</v>
      </c>
      <c r="H411" s="171">
        <f t="shared" si="42"/>
        <v>55.138725697495026</v>
      </c>
      <c r="I411" s="7">
        <f t="shared" si="43"/>
        <v>-0.4035256974950272</v>
      </c>
      <c r="J411" s="7">
        <f t="shared" si="44"/>
        <v>0.4035256974950272</v>
      </c>
      <c r="K411" s="7">
        <f t="shared" si="45"/>
        <v>0.1628329885388482</v>
      </c>
      <c r="L411" s="113">
        <f t="shared" si="46"/>
        <v>7.3723252586092173E-3</v>
      </c>
    </row>
    <row r="412" spans="4:12" x14ac:dyDescent="0.3">
      <c r="D412" s="177">
        <v>44057</v>
      </c>
      <c r="E412" s="171">
        <v>55.0867</v>
      </c>
      <c r="F412" s="174">
        <f t="shared" si="47"/>
        <v>54.99007690037719</v>
      </c>
      <c r="G412" s="174">
        <f t="shared" si="48"/>
        <v>0.2158562457596927</v>
      </c>
      <c r="H412" s="171">
        <f t="shared" si="42"/>
        <v>55.205933146136886</v>
      </c>
      <c r="I412" s="7">
        <f t="shared" si="43"/>
        <v>-0.11923314613688518</v>
      </c>
      <c r="J412" s="7">
        <f t="shared" si="44"/>
        <v>0.11923314613688518</v>
      </c>
      <c r="K412" s="7">
        <f t="shared" si="45"/>
        <v>1.4216543137699818E-2</v>
      </c>
      <c r="L412" s="113">
        <f t="shared" si="46"/>
        <v>2.1644634029064219E-3</v>
      </c>
    </row>
    <row r="413" spans="4:12" x14ac:dyDescent="0.3">
      <c r="D413" s="177">
        <v>44060</v>
      </c>
      <c r="E413" s="171">
        <v>54.126300000000001</v>
      </c>
      <c r="F413" s="174">
        <f t="shared" si="47"/>
        <v>55.06730499660776</v>
      </c>
      <c r="G413" s="174">
        <f t="shared" si="48"/>
        <v>0.20199343080678042</v>
      </c>
      <c r="H413" s="171">
        <f t="shared" si="42"/>
        <v>55.26929842741454</v>
      </c>
      <c r="I413" s="7">
        <f t="shared" si="43"/>
        <v>-1.1429984274145397</v>
      </c>
      <c r="J413" s="7">
        <f t="shared" si="44"/>
        <v>1.1429984274145397</v>
      </c>
      <c r="K413" s="7">
        <f t="shared" si="45"/>
        <v>1.3064454050721108</v>
      </c>
      <c r="L413" s="113">
        <f t="shared" si="46"/>
        <v>2.1117246651157381E-2</v>
      </c>
    </row>
    <row r="414" spans="4:12" x14ac:dyDescent="0.3">
      <c r="D414" s="177">
        <v>44061</v>
      </c>
      <c r="E414" s="171">
        <v>53.200200000000002</v>
      </c>
      <c r="F414" s="174">
        <f t="shared" si="47"/>
        <v>54.102674744645427</v>
      </c>
      <c r="G414" s="174">
        <f t="shared" si="48"/>
        <v>8.5331062529869051E-2</v>
      </c>
      <c r="H414" s="171">
        <f t="shared" si="42"/>
        <v>54.188005807175294</v>
      </c>
      <c r="I414" s="7">
        <f t="shared" si="43"/>
        <v>-0.98780580717529176</v>
      </c>
      <c r="J414" s="7">
        <f t="shared" si="44"/>
        <v>0.98780580717529176</v>
      </c>
      <c r="K414" s="7">
        <f t="shared" si="45"/>
        <v>0.97576031268922969</v>
      </c>
      <c r="L414" s="113">
        <f t="shared" si="46"/>
        <v>1.8567708526947113E-2</v>
      </c>
    </row>
    <row r="415" spans="4:12" x14ac:dyDescent="0.3">
      <c r="D415" s="177">
        <v>44062</v>
      </c>
      <c r="E415" s="171">
        <v>52.651400000000002</v>
      </c>
      <c r="F415" s="174">
        <f t="shared" si="47"/>
        <v>53.158704850023895</v>
      </c>
      <c r="G415" s="174">
        <f t="shared" si="48"/>
        <v>-1.7599033185271021E-2</v>
      </c>
      <c r="H415" s="171">
        <f t="shared" si="42"/>
        <v>53.141105816838625</v>
      </c>
      <c r="I415" s="7">
        <f t="shared" si="43"/>
        <v>-0.48970581683862235</v>
      </c>
      <c r="J415" s="7">
        <f t="shared" si="44"/>
        <v>0.48970581683862235</v>
      </c>
      <c r="K415" s="7">
        <f t="shared" si="45"/>
        <v>0.23981178704558234</v>
      </c>
      <c r="L415" s="113">
        <f t="shared" si="46"/>
        <v>9.3009077980570759E-3</v>
      </c>
    </row>
    <row r="416" spans="4:12" x14ac:dyDescent="0.3">
      <c r="D416" s="177">
        <v>44063</v>
      </c>
      <c r="E416" s="171">
        <v>52.308399999999999</v>
      </c>
      <c r="F416" s="174">
        <f t="shared" si="47"/>
        <v>52.568720773451787</v>
      </c>
      <c r="G416" s="174">
        <f t="shared" si="48"/>
        <v>-7.4837537523954722E-2</v>
      </c>
      <c r="H416" s="171">
        <f t="shared" si="42"/>
        <v>52.493883235927832</v>
      </c>
      <c r="I416" s="7">
        <f t="shared" si="43"/>
        <v>-0.18548323592783333</v>
      </c>
      <c r="J416" s="7">
        <f t="shared" si="44"/>
        <v>0.18548323592783333</v>
      </c>
      <c r="K416" s="7">
        <f t="shared" si="45"/>
        <v>3.4404030810260285E-2</v>
      </c>
      <c r="L416" s="113">
        <f t="shared" si="46"/>
        <v>3.5459550651106386E-3</v>
      </c>
    </row>
    <row r="417" spans="4:12" x14ac:dyDescent="0.3">
      <c r="D417" s="177">
        <v>44064</v>
      </c>
      <c r="E417" s="171">
        <v>52.874400000000001</v>
      </c>
      <c r="F417" s="174">
        <f t="shared" si="47"/>
        <v>52.361729969980836</v>
      </c>
      <c r="G417" s="174">
        <f t="shared" si="48"/>
        <v>-8.8052864118654386E-2</v>
      </c>
      <c r="H417" s="171">
        <f t="shared" si="42"/>
        <v>52.273677105862184</v>
      </c>
      <c r="I417" s="7">
        <f t="shared" si="43"/>
        <v>0.60072289413781732</v>
      </c>
      <c r="J417" s="7">
        <f t="shared" si="44"/>
        <v>0.60072289413781732</v>
      </c>
      <c r="K417" s="7">
        <f t="shared" si="45"/>
        <v>0.36086799554131527</v>
      </c>
      <c r="L417" s="113">
        <f t="shared" si="46"/>
        <v>1.1361318410002142E-2</v>
      </c>
    </row>
    <row r="418" spans="4:12" x14ac:dyDescent="0.3">
      <c r="D418" s="177">
        <v>44067</v>
      </c>
      <c r="E418" s="171">
        <v>56.578800000000001</v>
      </c>
      <c r="F418" s="174">
        <f t="shared" si="47"/>
        <v>53.544837708705089</v>
      </c>
      <c r="G418" s="174">
        <f t="shared" si="48"/>
        <v>3.906319616563636E-2</v>
      </c>
      <c r="H418" s="171">
        <f t="shared" si="42"/>
        <v>53.583900904870724</v>
      </c>
      <c r="I418" s="7">
        <f t="shared" si="43"/>
        <v>2.9948990951292771</v>
      </c>
      <c r="J418" s="7">
        <f t="shared" si="44"/>
        <v>2.9948990951292771</v>
      </c>
      <c r="K418" s="7">
        <f t="shared" si="45"/>
        <v>8.9694205900061625</v>
      </c>
      <c r="L418" s="113">
        <f t="shared" si="46"/>
        <v>5.2933238158626147E-2</v>
      </c>
    </row>
    <row r="419" spans="4:12" x14ac:dyDescent="0.3">
      <c r="D419" s="177">
        <v>44068</v>
      </c>
      <c r="E419" s="171">
        <v>55.258200000000002</v>
      </c>
      <c r="F419" s="174">
        <f t="shared" si="47"/>
        <v>56.345930556932508</v>
      </c>
      <c r="G419" s="174">
        <f t="shared" si="48"/>
        <v>0.31526616137181468</v>
      </c>
      <c r="H419" s="171">
        <f t="shared" si="42"/>
        <v>56.661196718304325</v>
      </c>
      <c r="I419" s="7">
        <f t="shared" si="43"/>
        <v>-1.4029967183043226</v>
      </c>
      <c r="J419" s="7">
        <f t="shared" si="44"/>
        <v>1.4029967183043226</v>
      </c>
      <c r="K419" s="7">
        <f t="shared" si="45"/>
        <v>1.9683997915726987</v>
      </c>
      <c r="L419" s="113">
        <f t="shared" si="46"/>
        <v>2.5389837495689734E-2</v>
      </c>
    </row>
    <row r="420" spans="4:12" x14ac:dyDescent="0.3">
      <c r="D420" s="177">
        <v>44069</v>
      </c>
      <c r="E420" s="171">
        <v>54.932400000000001</v>
      </c>
      <c r="F420" s="174">
        <f t="shared" si="47"/>
        <v>55.445252929097457</v>
      </c>
      <c r="G420" s="174">
        <f t="shared" si="48"/>
        <v>0.19367178245112809</v>
      </c>
      <c r="H420" s="171">
        <f t="shared" si="42"/>
        <v>55.638924711548583</v>
      </c>
      <c r="I420" s="7">
        <f t="shared" si="43"/>
        <v>-0.70652471154858176</v>
      </c>
      <c r="J420" s="7">
        <f t="shared" si="44"/>
        <v>0.70652471154858176</v>
      </c>
      <c r="K420" s="7">
        <f t="shared" si="45"/>
        <v>0.49917716802880668</v>
      </c>
      <c r="L420" s="113">
        <f t="shared" si="46"/>
        <v>1.2861712059705779E-2</v>
      </c>
    </row>
    <row r="421" spans="4:12" x14ac:dyDescent="0.3">
      <c r="D421" s="177">
        <v>44070</v>
      </c>
      <c r="E421" s="171">
        <v>57.127600000000001</v>
      </c>
      <c r="F421" s="174">
        <f t="shared" si="47"/>
        <v>55.526377425960902</v>
      </c>
      <c r="G421" s="174">
        <f t="shared" si="48"/>
        <v>0.18241705389235985</v>
      </c>
      <c r="H421" s="171">
        <f t="shared" si="42"/>
        <v>55.70879447985326</v>
      </c>
      <c r="I421" s="7">
        <f t="shared" si="43"/>
        <v>1.4188055201467407</v>
      </c>
      <c r="J421" s="7">
        <f t="shared" si="44"/>
        <v>1.4188055201467407</v>
      </c>
      <c r="K421" s="7">
        <f t="shared" si="45"/>
        <v>2.0130091039988631</v>
      </c>
      <c r="L421" s="113">
        <f t="shared" si="46"/>
        <v>2.4835727741875042E-2</v>
      </c>
    </row>
    <row r="422" spans="4:12" x14ac:dyDescent="0.3">
      <c r="D422" s="177">
        <v>44071</v>
      </c>
      <c r="E422" s="171">
        <v>58.259500000000003</v>
      </c>
      <c r="F422" s="174">
        <f t="shared" si="47"/>
        <v>57.499913643113885</v>
      </c>
      <c r="G422" s="174">
        <f t="shared" si="48"/>
        <v>0.36152897021842217</v>
      </c>
      <c r="H422" s="171">
        <f t="shared" si="42"/>
        <v>57.861442613332308</v>
      </c>
      <c r="I422" s="7">
        <f t="shared" si="43"/>
        <v>0.39805738666769486</v>
      </c>
      <c r="J422" s="7">
        <f t="shared" si="44"/>
        <v>0.39805738666769486</v>
      </c>
      <c r="K422" s="7">
        <f t="shared" si="45"/>
        <v>0.15844968308071475</v>
      </c>
      <c r="L422" s="113">
        <f t="shared" si="46"/>
        <v>6.8324888931023241E-3</v>
      </c>
    </row>
    <row r="423" spans="4:12" x14ac:dyDescent="0.3">
      <c r="D423" s="177">
        <v>44074</v>
      </c>
      <c r="E423" s="171">
        <v>56.381599999999999</v>
      </c>
      <c r="F423" s="174">
        <f t="shared" si="47"/>
        <v>58.17314317617474</v>
      </c>
      <c r="G423" s="174">
        <f t="shared" si="48"/>
        <v>0.39269902650266547</v>
      </c>
      <c r="H423" s="171">
        <f t="shared" si="42"/>
        <v>58.565842202677409</v>
      </c>
      <c r="I423" s="7">
        <f t="shared" si="43"/>
        <v>-2.1842422026774102</v>
      </c>
      <c r="J423" s="7">
        <f t="shared" si="44"/>
        <v>2.1842422026774102</v>
      </c>
      <c r="K423" s="7">
        <f t="shared" si="45"/>
        <v>4.7709139999570649</v>
      </c>
      <c r="L423" s="113">
        <f t="shared" si="46"/>
        <v>3.874033732064025E-2</v>
      </c>
    </row>
    <row r="424" spans="4:12" x14ac:dyDescent="0.3">
      <c r="D424" s="177">
        <v>44075</v>
      </c>
      <c r="E424" s="171">
        <v>57.0762</v>
      </c>
      <c r="F424" s="174">
        <f t="shared" si="47"/>
        <v>56.834679221202137</v>
      </c>
      <c r="G424" s="174">
        <f t="shared" si="48"/>
        <v>0.21958272835513862</v>
      </c>
      <c r="H424" s="171">
        <f t="shared" si="42"/>
        <v>57.054261949557272</v>
      </c>
      <c r="I424" s="7">
        <f t="shared" si="43"/>
        <v>2.1938050442727786E-2</v>
      </c>
      <c r="J424" s="7">
        <f t="shared" si="44"/>
        <v>2.1938050442727786E-2</v>
      </c>
      <c r="K424" s="7">
        <f t="shared" si="45"/>
        <v>4.8127805722766881E-4</v>
      </c>
      <c r="L424" s="113">
        <f t="shared" si="46"/>
        <v>3.843642436379399E-4</v>
      </c>
    </row>
    <row r="425" spans="4:12" x14ac:dyDescent="0.3">
      <c r="D425" s="177">
        <v>44076</v>
      </c>
      <c r="E425" s="171">
        <v>58.662599999999998</v>
      </c>
      <c r="F425" s="174">
        <f t="shared" si="47"/>
        <v>57.569146182684115</v>
      </c>
      <c r="G425" s="174">
        <f t="shared" si="48"/>
        <v>0.27107115166782259</v>
      </c>
      <c r="H425" s="171">
        <f t="shared" si="42"/>
        <v>57.840217334351941</v>
      </c>
      <c r="I425" s="7">
        <f t="shared" si="43"/>
        <v>0.82238266564805684</v>
      </c>
      <c r="J425" s="7">
        <f t="shared" si="44"/>
        <v>0.82238266564805684</v>
      </c>
      <c r="K425" s="7">
        <f t="shared" si="45"/>
        <v>0.67631324875840371</v>
      </c>
      <c r="L425" s="113">
        <f t="shared" si="46"/>
        <v>1.4018858108028913E-2</v>
      </c>
    </row>
    <row r="426" spans="4:12" x14ac:dyDescent="0.3">
      <c r="D426" s="177">
        <v>44077</v>
      </c>
      <c r="E426" s="171">
        <v>58.774099999999997</v>
      </c>
      <c r="F426" s="174">
        <f t="shared" si="47"/>
        <v>58.901756921334261</v>
      </c>
      <c r="G426" s="174">
        <f t="shared" si="48"/>
        <v>0.37722511036605499</v>
      </c>
      <c r="H426" s="171">
        <f t="shared" si="42"/>
        <v>59.278982031700316</v>
      </c>
      <c r="I426" s="7">
        <f t="shared" si="43"/>
        <v>-0.50488203170031909</v>
      </c>
      <c r="J426" s="7">
        <f t="shared" si="44"/>
        <v>0.50488203170031909</v>
      </c>
      <c r="K426" s="7">
        <f t="shared" si="45"/>
        <v>0.25490586593384201</v>
      </c>
      <c r="L426" s="113">
        <f t="shared" si="46"/>
        <v>8.5902128948009259E-3</v>
      </c>
    </row>
    <row r="427" spans="4:12" x14ac:dyDescent="0.3">
      <c r="D427" s="177">
        <v>44078</v>
      </c>
      <c r="E427" s="171">
        <v>58.499600000000001</v>
      </c>
      <c r="F427" s="174">
        <f t="shared" si="47"/>
        <v>59.020980088292845</v>
      </c>
      <c r="G427" s="174">
        <f t="shared" si="48"/>
        <v>0.35142491602530784</v>
      </c>
      <c r="H427" s="171">
        <f t="shared" si="42"/>
        <v>59.372405004318153</v>
      </c>
      <c r="I427" s="7">
        <f t="shared" si="43"/>
        <v>-0.87280500431815256</v>
      </c>
      <c r="J427" s="7">
        <f t="shared" si="44"/>
        <v>0.87280500431815256</v>
      </c>
      <c r="K427" s="7">
        <f t="shared" si="45"/>
        <v>0.76178857556281032</v>
      </c>
      <c r="L427" s="113">
        <f t="shared" si="46"/>
        <v>1.4919845679596998E-2</v>
      </c>
    </row>
    <row r="428" spans="4:12" x14ac:dyDescent="0.3">
      <c r="D428" s="177">
        <v>44082</v>
      </c>
      <c r="E428" s="171">
        <v>58.636800000000001</v>
      </c>
      <c r="F428" s="174">
        <f t="shared" si="47"/>
        <v>58.808179932820252</v>
      </c>
      <c r="G428" s="174">
        <f t="shared" si="48"/>
        <v>0.29500240887551776</v>
      </c>
      <c r="H428" s="171">
        <f t="shared" si="42"/>
        <v>59.103182341695771</v>
      </c>
      <c r="I428" s="7">
        <f t="shared" si="43"/>
        <v>-0.46638234169576975</v>
      </c>
      <c r="J428" s="7">
        <f t="shared" si="44"/>
        <v>0.46638234169576975</v>
      </c>
      <c r="K428" s="7">
        <f t="shared" si="45"/>
        <v>0.21751248864562972</v>
      </c>
      <c r="L428" s="113">
        <f t="shared" si="46"/>
        <v>7.9537481870731314E-3</v>
      </c>
    </row>
    <row r="429" spans="4:12" x14ac:dyDescent="0.3">
      <c r="D429" s="177">
        <v>44083</v>
      </c>
      <c r="E429" s="171">
        <v>58.723199999999999</v>
      </c>
      <c r="F429" s="174">
        <f t="shared" si="47"/>
        <v>58.890081927100425</v>
      </c>
      <c r="G429" s="174">
        <f t="shared" si="48"/>
        <v>0.2736923674159833</v>
      </c>
      <c r="H429" s="171">
        <f t="shared" si="42"/>
        <v>59.163774294516408</v>
      </c>
      <c r="I429" s="7">
        <f t="shared" si="43"/>
        <v>-0.44057429451640928</v>
      </c>
      <c r="J429" s="7">
        <f t="shared" si="44"/>
        <v>0.44057429451640928</v>
      </c>
      <c r="K429" s="7">
        <f t="shared" si="45"/>
        <v>0.19410570898863175</v>
      </c>
      <c r="L429" s="113">
        <f t="shared" si="46"/>
        <v>7.5025593720439163E-3</v>
      </c>
    </row>
    <row r="430" spans="4:12" x14ac:dyDescent="0.3">
      <c r="D430" s="177">
        <v>44084</v>
      </c>
      <c r="E430" s="171">
        <v>59.06</v>
      </c>
      <c r="F430" s="174">
        <f t="shared" si="47"/>
        <v>59.009513893932791</v>
      </c>
      <c r="G430" s="174">
        <f t="shared" si="48"/>
        <v>0.25826632735762156</v>
      </c>
      <c r="H430" s="171">
        <f t="shared" si="42"/>
        <v>59.267780221290415</v>
      </c>
      <c r="I430" s="7">
        <f t="shared" si="43"/>
        <v>-0.20778022129041318</v>
      </c>
      <c r="J430" s="7">
        <f t="shared" si="44"/>
        <v>0.20778022129041318</v>
      </c>
      <c r="K430" s="7">
        <f t="shared" si="45"/>
        <v>4.3172620359493069E-2</v>
      </c>
      <c r="L430" s="113">
        <f t="shared" si="46"/>
        <v>3.5181209158552857E-3</v>
      </c>
    </row>
    <row r="431" spans="4:12" x14ac:dyDescent="0.3">
      <c r="D431" s="177">
        <v>44085</v>
      </c>
      <c r="E431" s="171">
        <v>60.476300000000002</v>
      </c>
      <c r="F431" s="174">
        <f t="shared" si="47"/>
        <v>59.54987306188611</v>
      </c>
      <c r="G431" s="174">
        <f t="shared" si="48"/>
        <v>0.28647561141719136</v>
      </c>
      <c r="H431" s="171">
        <f t="shared" si="42"/>
        <v>59.836348673303299</v>
      </c>
      <c r="I431" s="7">
        <f t="shared" si="43"/>
        <v>0.6399513266967034</v>
      </c>
      <c r="J431" s="7">
        <f t="shared" si="44"/>
        <v>0.6399513266967034</v>
      </c>
      <c r="K431" s="7">
        <f t="shared" si="45"/>
        <v>0.4095377005408708</v>
      </c>
      <c r="L431" s="113">
        <f t="shared" si="46"/>
        <v>1.0581853167219281E-2</v>
      </c>
    </row>
    <row r="432" spans="4:12" x14ac:dyDescent="0.3">
      <c r="D432" s="177">
        <v>44088</v>
      </c>
      <c r="E432" s="171">
        <v>63.2224</v>
      </c>
      <c r="F432" s="174">
        <f t="shared" si="47"/>
        <v>61.254700489133754</v>
      </c>
      <c r="G432" s="174">
        <f t="shared" si="48"/>
        <v>0.42831079300023656</v>
      </c>
      <c r="H432" s="171">
        <f t="shared" si="42"/>
        <v>61.68301128213399</v>
      </c>
      <c r="I432" s="7">
        <f t="shared" si="43"/>
        <v>1.5393887178660108</v>
      </c>
      <c r="J432" s="7">
        <f t="shared" si="44"/>
        <v>1.5393887178660108</v>
      </c>
      <c r="K432" s="7">
        <f t="shared" si="45"/>
        <v>2.3697176246931608</v>
      </c>
      <c r="L432" s="113">
        <f t="shared" si="46"/>
        <v>2.4348786472294801E-2</v>
      </c>
    </row>
    <row r="433" spans="4:12" x14ac:dyDescent="0.3">
      <c r="D433" s="177">
        <v>44089</v>
      </c>
      <c r="E433" s="171">
        <v>64.5869</v>
      </c>
      <c r="F433" s="174">
        <f t="shared" si="47"/>
        <v>63.837948634400192</v>
      </c>
      <c r="G433" s="174">
        <f t="shared" si="48"/>
        <v>0.64380452822685674</v>
      </c>
      <c r="H433" s="171">
        <f t="shared" si="42"/>
        <v>64.481753162627044</v>
      </c>
      <c r="I433" s="7">
        <f t="shared" si="43"/>
        <v>0.10514683737295627</v>
      </c>
      <c r="J433" s="7">
        <f t="shared" si="44"/>
        <v>0.10514683737295627</v>
      </c>
      <c r="K433" s="7">
        <f t="shared" si="45"/>
        <v>1.1055857409534913E-2</v>
      </c>
      <c r="L433" s="113">
        <f t="shared" si="46"/>
        <v>1.6279901554797685E-3</v>
      </c>
    </row>
    <row r="434" spans="4:12" x14ac:dyDescent="0.3">
      <c r="D434" s="177">
        <v>44090</v>
      </c>
      <c r="E434" s="171">
        <v>66.011799999999994</v>
      </c>
      <c r="F434" s="174">
        <f t="shared" si="47"/>
        <v>65.386923622581492</v>
      </c>
      <c r="G434" s="174">
        <f t="shared" si="48"/>
        <v>0.73432157422230104</v>
      </c>
      <c r="H434" s="171">
        <f t="shared" si="42"/>
        <v>66.121245196803798</v>
      </c>
      <c r="I434" s="7">
        <f t="shared" si="43"/>
        <v>-0.10944519680380438</v>
      </c>
      <c r="J434" s="7">
        <f t="shared" si="44"/>
        <v>0.10944519680380438</v>
      </c>
      <c r="K434" s="7">
        <f t="shared" si="45"/>
        <v>1.1978251103423472E-2</v>
      </c>
      <c r="L434" s="113">
        <f t="shared" si="46"/>
        <v>1.6579641337428216E-3</v>
      </c>
    </row>
    <row r="435" spans="4:12" x14ac:dyDescent="0.3">
      <c r="D435" s="177">
        <v>44091</v>
      </c>
      <c r="E435" s="171">
        <v>64.414199999999994</v>
      </c>
      <c r="F435" s="174">
        <f t="shared" si="47"/>
        <v>66.279737259377839</v>
      </c>
      <c r="G435" s="174">
        <f t="shared" si="48"/>
        <v>0.75017078047970576</v>
      </c>
      <c r="H435" s="171">
        <f t="shared" si="42"/>
        <v>67.029908039857546</v>
      </c>
      <c r="I435" s="7">
        <f t="shared" si="43"/>
        <v>-2.6157080398575516</v>
      </c>
      <c r="J435" s="7">
        <f t="shared" si="44"/>
        <v>2.6157080398575516</v>
      </c>
      <c r="K435" s="7">
        <f t="shared" si="45"/>
        <v>6.8419285497754352</v>
      </c>
      <c r="L435" s="113">
        <f t="shared" si="46"/>
        <v>4.0607630613398164E-2</v>
      </c>
    </row>
    <row r="436" spans="4:12" x14ac:dyDescent="0.3">
      <c r="D436" s="177">
        <v>44092</v>
      </c>
      <c r="E436" s="171">
        <v>62.2898</v>
      </c>
      <c r="F436" s="174">
        <f t="shared" si="47"/>
        <v>64.589456624383757</v>
      </c>
      <c r="G436" s="174">
        <f t="shared" si="48"/>
        <v>0.50612563893232698</v>
      </c>
      <c r="H436" s="171">
        <f t="shared" si="42"/>
        <v>65.095582263316089</v>
      </c>
      <c r="I436" s="7">
        <f t="shared" si="43"/>
        <v>-2.8057822633160896</v>
      </c>
      <c r="J436" s="7">
        <f t="shared" si="44"/>
        <v>2.8057822633160896</v>
      </c>
      <c r="K436" s="7">
        <f t="shared" si="45"/>
        <v>7.8724141091391582</v>
      </c>
      <c r="L436" s="113">
        <f t="shared" si="46"/>
        <v>4.504400822150801E-2</v>
      </c>
    </row>
    <row r="437" spans="4:12" x14ac:dyDescent="0.3">
      <c r="D437" s="177">
        <v>44095</v>
      </c>
      <c r="E437" s="171">
        <v>59.319099999999999</v>
      </c>
      <c r="F437" s="174">
        <f t="shared" si="47"/>
        <v>62.100560511145858</v>
      </c>
      <c r="G437" s="174">
        <f t="shared" si="48"/>
        <v>0.20662346371530432</v>
      </c>
      <c r="H437" s="171">
        <f t="shared" si="42"/>
        <v>62.307183974861161</v>
      </c>
      <c r="I437" s="7">
        <f t="shared" si="43"/>
        <v>-2.9880839748611621</v>
      </c>
      <c r="J437" s="7">
        <f t="shared" si="44"/>
        <v>2.9880839748611621</v>
      </c>
      <c r="K437" s="7">
        <f t="shared" si="45"/>
        <v>8.9286458408220817</v>
      </c>
      <c r="L437" s="113">
        <f t="shared" si="46"/>
        <v>5.037304974049104E-2</v>
      </c>
    </row>
    <row r="438" spans="4:12" x14ac:dyDescent="0.3">
      <c r="D438" s="177">
        <v>44096</v>
      </c>
      <c r="E438" s="171">
        <v>59.828600000000002</v>
      </c>
      <c r="F438" s="174">
        <f t="shared" si="47"/>
        <v>59.586298770972249</v>
      </c>
      <c r="G438" s="174">
        <f t="shared" si="48"/>
        <v>-6.5465056673586985E-2</v>
      </c>
      <c r="H438" s="171">
        <f t="shared" si="42"/>
        <v>59.520833714298661</v>
      </c>
      <c r="I438" s="7">
        <f t="shared" si="43"/>
        <v>0.30776628570134079</v>
      </c>
      <c r="J438" s="7">
        <f t="shared" si="44"/>
        <v>0.30776628570134079</v>
      </c>
      <c r="K438" s="7">
        <f t="shared" si="45"/>
        <v>9.4720086614399332E-2</v>
      </c>
      <c r="L438" s="113">
        <f t="shared" si="46"/>
        <v>5.1441331687744792E-3</v>
      </c>
    </row>
    <row r="439" spans="4:12" x14ac:dyDescent="0.3">
      <c r="D439" s="177">
        <v>44097</v>
      </c>
      <c r="E439" s="171">
        <v>59.647199999999998</v>
      </c>
      <c r="F439" s="174">
        <f t="shared" si="47"/>
        <v>59.739947954661133</v>
      </c>
      <c r="G439" s="174">
        <f t="shared" si="48"/>
        <v>-4.3553632637339863E-2</v>
      </c>
      <c r="H439" s="171">
        <f t="shared" si="42"/>
        <v>59.696394322023792</v>
      </c>
      <c r="I439" s="7">
        <f t="shared" si="43"/>
        <v>-4.9194322023794257E-2</v>
      </c>
      <c r="J439" s="7">
        <f t="shared" si="44"/>
        <v>4.9194322023794257E-2</v>
      </c>
      <c r="K439" s="7">
        <f t="shared" si="45"/>
        <v>2.4200813193807685E-3</v>
      </c>
      <c r="L439" s="113">
        <f t="shared" si="46"/>
        <v>8.2475492602828392E-4</v>
      </c>
    </row>
    <row r="440" spans="4:12" x14ac:dyDescent="0.3">
      <c r="D440" s="177">
        <v>44098</v>
      </c>
      <c r="E440" s="171">
        <v>59.906300000000002</v>
      </c>
      <c r="F440" s="174">
        <f t="shared" si="47"/>
        <v>59.664177093890125</v>
      </c>
      <c r="G440" s="174">
        <f t="shared" si="48"/>
        <v>-4.6775355450706733E-2</v>
      </c>
      <c r="H440" s="171">
        <f t="shared" si="42"/>
        <v>59.617401738439419</v>
      </c>
      <c r="I440" s="7">
        <f t="shared" si="43"/>
        <v>0.28889826156058263</v>
      </c>
      <c r="J440" s="7">
        <f t="shared" si="44"/>
        <v>0.28889826156058263</v>
      </c>
      <c r="K440" s="7">
        <f t="shared" si="45"/>
        <v>8.3462205532726819E-2</v>
      </c>
      <c r="L440" s="113">
        <f t="shared" si="46"/>
        <v>4.8225021668936762E-3</v>
      </c>
    </row>
    <row r="441" spans="4:12" x14ac:dyDescent="0.3">
      <c r="D441" s="177">
        <v>44099</v>
      </c>
      <c r="E441" s="171">
        <v>60.916699999999999</v>
      </c>
      <c r="F441" s="174">
        <f t="shared" si="47"/>
        <v>60.070959715639439</v>
      </c>
      <c r="G441" s="174">
        <f t="shared" si="48"/>
        <v>-1.4195577307045681E-3</v>
      </c>
      <c r="H441" s="171">
        <f t="shared" si="42"/>
        <v>60.069540157908733</v>
      </c>
      <c r="I441" s="7">
        <f t="shared" si="43"/>
        <v>0.8471598420912656</v>
      </c>
      <c r="J441" s="7">
        <f t="shared" si="44"/>
        <v>0.8471598420912656</v>
      </c>
      <c r="K441" s="7">
        <f t="shared" si="45"/>
        <v>0.71767979805209803</v>
      </c>
      <c r="L441" s="113">
        <f t="shared" si="46"/>
        <v>1.3906857103081184E-2</v>
      </c>
    </row>
    <row r="442" spans="4:12" x14ac:dyDescent="0.3">
      <c r="D442" s="177">
        <v>44102</v>
      </c>
      <c r="E442" s="171">
        <v>61.478000000000002</v>
      </c>
      <c r="F442" s="174">
        <f t="shared" si="47"/>
        <v>61.02782435381544</v>
      </c>
      <c r="G442" s="174">
        <f t="shared" si="48"/>
        <v>9.4408861859965928E-2</v>
      </c>
      <c r="H442" s="171">
        <f t="shared" si="42"/>
        <v>61.122233215675408</v>
      </c>
      <c r="I442" s="7">
        <f t="shared" si="43"/>
        <v>0.35576678432459374</v>
      </c>
      <c r="J442" s="7">
        <f t="shared" si="44"/>
        <v>0.35576678432459374</v>
      </c>
      <c r="K442" s="7">
        <f t="shared" si="45"/>
        <v>0.12657000482866201</v>
      </c>
      <c r="L442" s="113">
        <f t="shared" si="46"/>
        <v>5.7868958704673824E-3</v>
      </c>
    </row>
    <row r="443" spans="4:12" x14ac:dyDescent="0.3">
      <c r="D443" s="177">
        <v>44103</v>
      </c>
      <c r="E443" s="171">
        <v>60.156799999999997</v>
      </c>
      <c r="F443" s="174">
        <f t="shared" si="47"/>
        <v>61.289287089487978</v>
      </c>
      <c r="G443" s="174">
        <f t="shared" si="48"/>
        <v>0.11111424924122312</v>
      </c>
      <c r="H443" s="171">
        <f t="shared" si="42"/>
        <v>61.400401338729203</v>
      </c>
      <c r="I443" s="7">
        <f t="shared" si="43"/>
        <v>-1.2436013387292064</v>
      </c>
      <c r="J443" s="7">
        <f t="shared" si="44"/>
        <v>1.2436013387292064</v>
      </c>
      <c r="K443" s="7">
        <f t="shared" si="45"/>
        <v>1.5465442896890744</v>
      </c>
      <c r="L443" s="113">
        <f t="shared" si="46"/>
        <v>2.067266441581345E-2</v>
      </c>
    </row>
    <row r="444" spans="4:12" x14ac:dyDescent="0.3">
      <c r="D444" s="177">
        <v>44104</v>
      </c>
      <c r="E444" s="171">
        <v>60.6663</v>
      </c>
      <c r="F444" s="174">
        <f t="shared" si="47"/>
        <v>60.347591399392982</v>
      </c>
      <c r="G444" s="174">
        <f t="shared" si="48"/>
        <v>5.8332553076012456E-3</v>
      </c>
      <c r="H444" s="171">
        <f t="shared" si="42"/>
        <v>60.353424654700582</v>
      </c>
      <c r="I444" s="7">
        <f t="shared" si="43"/>
        <v>0.31287534529941752</v>
      </c>
      <c r="J444" s="7">
        <f t="shared" si="44"/>
        <v>0.31287534529941752</v>
      </c>
      <c r="K444" s="7">
        <f t="shared" si="45"/>
        <v>9.7890981696229742E-2</v>
      </c>
      <c r="L444" s="113">
        <f t="shared" si="46"/>
        <v>5.1573170821266091E-3</v>
      </c>
    </row>
    <row r="445" spans="4:12" x14ac:dyDescent="0.3">
      <c r="D445" s="177">
        <v>44105</v>
      </c>
      <c r="E445" s="171">
        <v>61.814799999999998</v>
      </c>
      <c r="F445" s="174">
        <f t="shared" si="47"/>
        <v>60.900666604246084</v>
      </c>
      <c r="G445" s="174">
        <f t="shared" si="48"/>
        <v>6.0557450262151258E-2</v>
      </c>
      <c r="H445" s="171">
        <f t="shared" si="42"/>
        <v>60.961224054508236</v>
      </c>
      <c r="I445" s="7">
        <f t="shared" si="43"/>
        <v>0.85357594549176241</v>
      </c>
      <c r="J445" s="7">
        <f t="shared" si="44"/>
        <v>0.85357594549176241</v>
      </c>
      <c r="K445" s="7">
        <f t="shared" si="45"/>
        <v>0.72859189472215613</v>
      </c>
      <c r="L445" s="113">
        <f t="shared" si="46"/>
        <v>1.3808601588806604E-2</v>
      </c>
    </row>
    <row r="446" spans="4:12" x14ac:dyDescent="0.3">
      <c r="D446" s="177">
        <v>44106</v>
      </c>
      <c r="E446" s="171">
        <v>62.635199999999998</v>
      </c>
      <c r="F446" s="174">
        <f t="shared" si="47"/>
        <v>62.027325960209723</v>
      </c>
      <c r="G446" s="174">
        <f t="shared" si="48"/>
        <v>0.16716764083230004</v>
      </c>
      <c r="H446" s="171">
        <f t="shared" si="42"/>
        <v>62.194493601042019</v>
      </c>
      <c r="I446" s="7">
        <f t="shared" si="43"/>
        <v>0.44070639895797825</v>
      </c>
      <c r="J446" s="7">
        <f t="shared" si="44"/>
        <v>0.44070639895797825</v>
      </c>
      <c r="K446" s="7">
        <f t="shared" si="45"/>
        <v>0.19422213008250869</v>
      </c>
      <c r="L446" s="113">
        <f t="shared" si="46"/>
        <v>7.0360819308947411E-3</v>
      </c>
    </row>
    <row r="447" spans="4:12" x14ac:dyDescent="0.3">
      <c r="D447" s="177">
        <v>44109</v>
      </c>
      <c r="E447" s="171">
        <v>64.6905</v>
      </c>
      <c r="F447" s="174">
        <f t="shared" si="47"/>
        <v>63.179994112665838</v>
      </c>
      <c r="G447" s="174">
        <f t="shared" si="48"/>
        <v>0.26571769199468159</v>
      </c>
      <c r="H447" s="171">
        <f t="shared" si="42"/>
        <v>63.445711804660519</v>
      </c>
      <c r="I447" s="7">
        <f t="shared" si="43"/>
        <v>1.2447881953394813</v>
      </c>
      <c r="J447" s="7">
        <f t="shared" si="44"/>
        <v>1.2447881953394813</v>
      </c>
      <c r="K447" s="7">
        <f t="shared" si="45"/>
        <v>1.5494976512565226</v>
      </c>
      <c r="L447" s="113">
        <f t="shared" si="46"/>
        <v>1.9242210144294468E-2</v>
      </c>
    </row>
    <row r="448" spans="4:12" x14ac:dyDescent="0.3">
      <c r="D448" s="177">
        <v>44110</v>
      </c>
      <c r="E448" s="171">
        <v>64.474599999999995</v>
      </c>
      <c r="F448" s="174">
        <f t="shared" si="47"/>
        <v>64.859894153595747</v>
      </c>
      <c r="G448" s="174">
        <f t="shared" si="48"/>
        <v>0.40713592688820427</v>
      </c>
      <c r="H448" s="171">
        <f t="shared" si="42"/>
        <v>65.267030080483948</v>
      </c>
      <c r="I448" s="7">
        <f t="shared" si="43"/>
        <v>-0.79243008048395325</v>
      </c>
      <c r="J448" s="7">
        <f t="shared" si="44"/>
        <v>0.79243008048395325</v>
      </c>
      <c r="K448" s="7">
        <f t="shared" si="45"/>
        <v>0.62794543245580459</v>
      </c>
      <c r="L448" s="113">
        <f t="shared" si="46"/>
        <v>1.2290577692361849E-2</v>
      </c>
    </row>
    <row r="449" spans="4:12" x14ac:dyDescent="0.3">
      <c r="D449" s="177">
        <v>44111</v>
      </c>
      <c r="E449" s="171">
        <v>66.460899999999995</v>
      </c>
      <c r="F449" s="174">
        <f t="shared" si="47"/>
        <v>65.197568741510565</v>
      </c>
      <c r="G449" s="174">
        <f t="shared" si="48"/>
        <v>0.40018979299086577</v>
      </c>
      <c r="H449" s="171">
        <f t="shared" ref="H449:H512" si="49">F449+G449</f>
        <v>65.597758534501438</v>
      </c>
      <c r="I449" s="7">
        <f t="shared" si="43"/>
        <v>0.86314146549855764</v>
      </c>
      <c r="J449" s="7">
        <f t="shared" si="44"/>
        <v>0.86314146549855764</v>
      </c>
      <c r="K449" s="7">
        <f t="shared" si="45"/>
        <v>0.74501318946299777</v>
      </c>
      <c r="L449" s="113">
        <f t="shared" si="46"/>
        <v>1.2987206996874218E-2</v>
      </c>
    </row>
    <row r="450" spans="4:12" x14ac:dyDescent="0.3">
      <c r="D450" s="177">
        <v>44112</v>
      </c>
      <c r="E450" s="171">
        <v>67.644000000000005</v>
      </c>
      <c r="F450" s="174">
        <f t="shared" si="47"/>
        <v>67.017671834392701</v>
      </c>
      <c r="G450" s="174">
        <f t="shared" si="48"/>
        <v>0.54218112297999277</v>
      </c>
      <c r="H450" s="171">
        <f t="shared" si="49"/>
        <v>67.559852957372698</v>
      </c>
      <c r="I450" s="7">
        <f t="shared" si="43"/>
        <v>8.4147042627307655E-2</v>
      </c>
      <c r="J450" s="7">
        <f t="shared" si="44"/>
        <v>8.4147042627307655E-2</v>
      </c>
      <c r="K450" s="7">
        <f t="shared" si="45"/>
        <v>7.0807247829219313E-3</v>
      </c>
      <c r="L450" s="113">
        <f t="shared" si="46"/>
        <v>1.2439690530912963E-3</v>
      </c>
    </row>
    <row r="451" spans="4:12" x14ac:dyDescent="0.3">
      <c r="D451" s="177">
        <v>44113</v>
      </c>
      <c r="E451" s="171">
        <v>67.022199999999998</v>
      </c>
      <c r="F451" s="174">
        <f t="shared" si="47"/>
        <v>67.953384898384002</v>
      </c>
      <c r="G451" s="174">
        <f t="shared" si="48"/>
        <v>0.58153431708112358</v>
      </c>
      <c r="H451" s="171">
        <f t="shared" si="49"/>
        <v>68.534919215465123</v>
      </c>
      <c r="I451" s="7">
        <f t="shared" si="43"/>
        <v>-1.5127192154651254</v>
      </c>
      <c r="J451" s="7">
        <f t="shared" si="44"/>
        <v>1.5127192154651254</v>
      </c>
      <c r="K451" s="7">
        <f t="shared" si="45"/>
        <v>2.2883194248374248</v>
      </c>
      <c r="L451" s="113">
        <f t="shared" si="46"/>
        <v>2.2570420181150803E-2</v>
      </c>
    </row>
    <row r="452" spans="4:12" x14ac:dyDescent="0.3">
      <c r="D452" s="177">
        <v>44116</v>
      </c>
      <c r="E452" s="171">
        <v>67.246700000000004</v>
      </c>
      <c r="F452" s="174">
        <f t="shared" si="47"/>
        <v>67.532327453664905</v>
      </c>
      <c r="G452" s="174">
        <f t="shared" si="48"/>
        <v>0.48127514090110157</v>
      </c>
      <c r="H452" s="171">
        <f t="shared" si="49"/>
        <v>68.013602594566009</v>
      </c>
      <c r="I452" s="7">
        <f t="shared" ref="I452:I515" si="50">E452-H452</f>
        <v>-0.76690259456600529</v>
      </c>
      <c r="J452" s="7">
        <f t="shared" ref="J452:J515" si="51">ABS(I452)</f>
        <v>0.76690259456600529</v>
      </c>
      <c r="K452" s="7">
        <f t="shared" ref="K452:K515" si="52">I452^2</f>
        <v>0.58813958955207069</v>
      </c>
      <c r="L452" s="113">
        <f t="shared" ref="L452:L515" si="53">J452/E452</f>
        <v>1.1404315670003216E-2</v>
      </c>
    </row>
    <row r="453" spans="4:12" x14ac:dyDescent="0.3">
      <c r="D453" s="177">
        <v>44117</v>
      </c>
      <c r="E453" s="171">
        <v>66.34</v>
      </c>
      <c r="F453" s="174">
        <f t="shared" ref="F453:F516" si="54">alpha*(E453)+(1-alpha)*(E452+G452)</f>
        <v>67.450380112720893</v>
      </c>
      <c r="G453" s="174">
        <f t="shared" ref="G453:G516" si="55">beta*(F453-F452)+(1-beta)*G452</f>
        <v>0.42495289271659026</v>
      </c>
      <c r="H453" s="171">
        <f t="shared" si="49"/>
        <v>67.875333005437483</v>
      </c>
      <c r="I453" s="7">
        <f t="shared" si="50"/>
        <v>-1.5353330054374794</v>
      </c>
      <c r="J453" s="7">
        <f t="shared" si="51"/>
        <v>1.5353330054374794</v>
      </c>
      <c r="K453" s="7">
        <f t="shared" si="52"/>
        <v>2.3572474375856833</v>
      </c>
      <c r="L453" s="113">
        <f t="shared" si="53"/>
        <v>2.3143397730441353E-2</v>
      </c>
    </row>
    <row r="454" spans="4:12" x14ac:dyDescent="0.3">
      <c r="D454" s="177">
        <v>44118</v>
      </c>
      <c r="E454" s="171">
        <v>65.407300000000006</v>
      </c>
      <c r="F454" s="174">
        <f t="shared" si="54"/>
        <v>66.493422314173287</v>
      </c>
      <c r="G454" s="174">
        <f t="shared" si="55"/>
        <v>0.28676182359017066</v>
      </c>
      <c r="H454" s="171">
        <f t="shared" si="49"/>
        <v>66.780184137763456</v>
      </c>
      <c r="I454" s="7">
        <f t="shared" si="50"/>
        <v>-1.3728841377634495</v>
      </c>
      <c r="J454" s="7">
        <f t="shared" si="51"/>
        <v>1.3728841377634495</v>
      </c>
      <c r="K454" s="7">
        <f t="shared" si="52"/>
        <v>1.8848108557224903</v>
      </c>
      <c r="L454" s="113">
        <f t="shared" si="53"/>
        <v>2.0989769303479112E-2</v>
      </c>
    </row>
    <row r="455" spans="4:12" x14ac:dyDescent="0.3">
      <c r="D455" s="177">
        <v>44119</v>
      </c>
      <c r="E455" s="171">
        <v>67.134399999999999</v>
      </c>
      <c r="F455" s="174">
        <f t="shared" si="54"/>
        <v>65.982129458872137</v>
      </c>
      <c r="G455" s="174">
        <f t="shared" si="55"/>
        <v>0.20695635570103862</v>
      </c>
      <c r="H455" s="171">
        <f t="shared" si="49"/>
        <v>66.189085814573176</v>
      </c>
      <c r="I455" s="7">
        <f t="shared" si="50"/>
        <v>0.94531418542682388</v>
      </c>
      <c r="J455" s="7">
        <f t="shared" si="51"/>
        <v>0.94531418542682388</v>
      </c>
      <c r="K455" s="7">
        <f t="shared" si="52"/>
        <v>0.89361890916917952</v>
      </c>
      <c r="L455" s="113">
        <f t="shared" si="53"/>
        <v>1.4080921039389998E-2</v>
      </c>
    </row>
    <row r="456" spans="4:12" x14ac:dyDescent="0.3">
      <c r="D456" s="177">
        <v>44120</v>
      </c>
      <c r="E456" s="171">
        <v>65.476399999999998</v>
      </c>
      <c r="F456" s="174">
        <f t="shared" si="54"/>
        <v>66.96836508456083</v>
      </c>
      <c r="G456" s="174">
        <f t="shared" si="55"/>
        <v>0.28488428269980404</v>
      </c>
      <c r="H456" s="171">
        <f t="shared" si="49"/>
        <v>67.253249367260636</v>
      </c>
      <c r="I456" s="7">
        <f t="shared" si="50"/>
        <v>-1.7768493672606382</v>
      </c>
      <c r="J456" s="7">
        <f t="shared" si="51"/>
        <v>1.7768493672606382</v>
      </c>
      <c r="K456" s="7">
        <f t="shared" si="52"/>
        <v>3.1571936739345303</v>
      </c>
      <c r="L456" s="113">
        <f t="shared" si="53"/>
        <v>2.7137248951693102E-2</v>
      </c>
    </row>
    <row r="457" spans="4:12" x14ac:dyDescent="0.3">
      <c r="D457" s="177">
        <v>44123</v>
      </c>
      <c r="E457" s="171">
        <v>62.643799999999999</v>
      </c>
      <c r="F457" s="174">
        <f t="shared" si="54"/>
        <v>65.137787426159846</v>
      </c>
      <c r="G457" s="174">
        <f t="shared" si="55"/>
        <v>7.3338088589725292E-2</v>
      </c>
      <c r="H457" s="171">
        <f t="shared" si="49"/>
        <v>65.211125514749568</v>
      </c>
      <c r="I457" s="7">
        <f t="shared" si="50"/>
        <v>-2.5673255147495695</v>
      </c>
      <c r="J457" s="7">
        <f t="shared" si="51"/>
        <v>2.5673255147495695</v>
      </c>
      <c r="K457" s="7">
        <f t="shared" si="52"/>
        <v>6.5911602986841418</v>
      </c>
      <c r="L457" s="113">
        <f t="shared" si="53"/>
        <v>4.0982914745746099E-2</v>
      </c>
    </row>
    <row r="458" spans="4:12" x14ac:dyDescent="0.3">
      <c r="D458" s="177">
        <v>44124</v>
      </c>
      <c r="E458" s="171">
        <v>62.497100000000003</v>
      </c>
      <c r="F458" s="174">
        <f t="shared" si="54"/>
        <v>62.673130470871783</v>
      </c>
      <c r="G458" s="174">
        <f t="shared" si="55"/>
        <v>-0.18046141579805361</v>
      </c>
      <c r="H458" s="171">
        <f t="shared" si="49"/>
        <v>62.492669055073726</v>
      </c>
      <c r="I458" s="7">
        <f t="shared" si="50"/>
        <v>4.4309449262769363E-3</v>
      </c>
      <c r="J458" s="7">
        <f t="shared" si="51"/>
        <v>4.4309449262769363E-3</v>
      </c>
      <c r="K458" s="7">
        <f t="shared" si="52"/>
        <v>1.9633272939699325E-5</v>
      </c>
      <c r="L458" s="113">
        <f t="shared" si="53"/>
        <v>7.089840850658568E-5</v>
      </c>
    </row>
    <row r="459" spans="4:12" x14ac:dyDescent="0.3">
      <c r="D459" s="177">
        <v>44125</v>
      </c>
      <c r="E459" s="171">
        <v>62.825200000000002</v>
      </c>
      <c r="F459" s="174">
        <f t="shared" si="54"/>
        <v>62.418350867361561</v>
      </c>
      <c r="G459" s="174">
        <f t="shared" si="55"/>
        <v>-0.18789323456927048</v>
      </c>
      <c r="H459" s="171">
        <f t="shared" si="49"/>
        <v>62.230457632792287</v>
      </c>
      <c r="I459" s="7">
        <f t="shared" si="50"/>
        <v>0.59474236720771501</v>
      </c>
      <c r="J459" s="7">
        <f t="shared" si="51"/>
        <v>0.59474236720771501</v>
      </c>
      <c r="K459" s="7">
        <f t="shared" si="52"/>
        <v>0.35371848335183653</v>
      </c>
      <c r="L459" s="113">
        <f t="shared" si="53"/>
        <v>9.4666211521446005E-3</v>
      </c>
    </row>
    <row r="460" spans="4:12" x14ac:dyDescent="0.3">
      <c r="D460" s="177">
        <v>44126</v>
      </c>
      <c r="E460" s="171">
        <v>63.870100000000001</v>
      </c>
      <c r="F460" s="174">
        <f t="shared" si="54"/>
        <v>62.883865412344583</v>
      </c>
      <c r="G460" s="174">
        <f t="shared" si="55"/>
        <v>-0.12255245661404114</v>
      </c>
      <c r="H460" s="171">
        <f t="shared" si="49"/>
        <v>62.761312955730546</v>
      </c>
      <c r="I460" s="7">
        <f t="shared" si="50"/>
        <v>1.1087870442694552</v>
      </c>
      <c r="J460" s="7">
        <f t="shared" si="51"/>
        <v>1.1087870442694552</v>
      </c>
      <c r="K460" s="7">
        <f t="shared" si="52"/>
        <v>1.2294087095397948</v>
      </c>
      <c r="L460" s="113">
        <f t="shared" si="53"/>
        <v>1.7360033008707598E-2</v>
      </c>
    </row>
    <row r="461" spans="4:12" x14ac:dyDescent="0.3">
      <c r="D461" s="177">
        <v>44127</v>
      </c>
      <c r="E461" s="171">
        <v>64.621399999999994</v>
      </c>
      <c r="F461" s="174">
        <f t="shared" si="54"/>
        <v>63.922318034708766</v>
      </c>
      <c r="G461" s="174">
        <f t="shared" si="55"/>
        <v>-6.45194871621875E-3</v>
      </c>
      <c r="H461" s="171">
        <f t="shared" si="49"/>
        <v>63.915866085992548</v>
      </c>
      <c r="I461" s="7">
        <f t="shared" si="50"/>
        <v>0.70553391400744658</v>
      </c>
      <c r="J461" s="7">
        <f t="shared" si="51"/>
        <v>0.70553391400744658</v>
      </c>
      <c r="K461" s="7">
        <f t="shared" si="52"/>
        <v>0.49777810381466703</v>
      </c>
      <c r="L461" s="113">
        <f t="shared" si="53"/>
        <v>1.0917960830428413E-2</v>
      </c>
    </row>
    <row r="462" spans="4:12" x14ac:dyDescent="0.3">
      <c r="D462" s="177">
        <v>44130</v>
      </c>
      <c r="E462" s="171">
        <v>63.688800000000001</v>
      </c>
      <c r="F462" s="174">
        <f t="shared" si="54"/>
        <v>64.429718441027035</v>
      </c>
      <c r="G462" s="174">
        <f t="shared" si="55"/>
        <v>4.4933286787229972E-2</v>
      </c>
      <c r="H462" s="171">
        <f t="shared" si="49"/>
        <v>64.474651727814262</v>
      </c>
      <c r="I462" s="7">
        <f t="shared" si="50"/>
        <v>-0.78585172781426138</v>
      </c>
      <c r="J462" s="7">
        <f t="shared" si="51"/>
        <v>0.78585172781426138</v>
      </c>
      <c r="K462" s="7">
        <f t="shared" si="52"/>
        <v>0.61756293810865992</v>
      </c>
      <c r="L462" s="113">
        <f t="shared" si="53"/>
        <v>1.2338931300546743E-2</v>
      </c>
    </row>
    <row r="463" spans="4:12" x14ac:dyDescent="0.3">
      <c r="D463" s="177">
        <v>44131</v>
      </c>
      <c r="E463" s="171">
        <v>62.505699999999997</v>
      </c>
      <c r="F463" s="174">
        <f t="shared" si="54"/>
        <v>63.488126629429786</v>
      </c>
      <c r="G463" s="174">
        <f t="shared" si="55"/>
        <v>-5.3719223051217908E-2</v>
      </c>
      <c r="H463" s="171">
        <f t="shared" si="49"/>
        <v>63.434407406378568</v>
      </c>
      <c r="I463" s="7">
        <f t="shared" si="50"/>
        <v>-0.92870740637857097</v>
      </c>
      <c r="J463" s="7">
        <f t="shared" si="51"/>
        <v>0.92870740637857097</v>
      </c>
      <c r="K463" s="7">
        <f t="shared" si="52"/>
        <v>0.86249744666241213</v>
      </c>
      <c r="L463" s="113">
        <f t="shared" si="53"/>
        <v>1.4857963455789968E-2</v>
      </c>
    </row>
    <row r="464" spans="4:12" x14ac:dyDescent="0.3">
      <c r="D464" s="177">
        <v>44132</v>
      </c>
      <c r="E464" s="171">
        <v>59.06</v>
      </c>
      <c r="F464" s="174">
        <f t="shared" si="54"/>
        <v>61.773584621559024</v>
      </c>
      <c r="G464" s="174">
        <f t="shared" si="55"/>
        <v>-0.21980150153317229</v>
      </c>
      <c r="H464" s="171">
        <f t="shared" si="49"/>
        <v>61.553783120025855</v>
      </c>
      <c r="I464" s="7">
        <f t="shared" si="50"/>
        <v>-2.4937831200258529</v>
      </c>
      <c r="J464" s="7">
        <f t="shared" si="51"/>
        <v>2.4937831200258529</v>
      </c>
      <c r="K464" s="7">
        <f t="shared" si="52"/>
        <v>6.2189542497258774</v>
      </c>
      <c r="L464" s="113">
        <f t="shared" si="53"/>
        <v>4.2224570267962287E-2</v>
      </c>
    </row>
    <row r="465" spans="4:12" x14ac:dyDescent="0.3">
      <c r="D465" s="177">
        <v>44133</v>
      </c>
      <c r="E465" s="171">
        <v>59.465899999999998</v>
      </c>
      <c r="F465" s="174">
        <f t="shared" si="54"/>
        <v>58.965338798773473</v>
      </c>
      <c r="G465" s="174">
        <f t="shared" si="55"/>
        <v>-0.47864593365841018</v>
      </c>
      <c r="H465" s="171">
        <f t="shared" si="49"/>
        <v>58.48669286511506</v>
      </c>
      <c r="I465" s="7">
        <f t="shared" si="50"/>
        <v>0.9792071348849376</v>
      </c>
      <c r="J465" s="7">
        <f t="shared" si="51"/>
        <v>0.9792071348849376</v>
      </c>
      <c r="K465" s="7">
        <f t="shared" si="52"/>
        <v>0.95884661300956842</v>
      </c>
      <c r="L465" s="113">
        <f t="shared" si="53"/>
        <v>1.64666999891524E-2</v>
      </c>
    </row>
    <row r="466" spans="4:12" x14ac:dyDescent="0.3">
      <c r="D466" s="177">
        <v>44134</v>
      </c>
      <c r="E466" s="171">
        <v>58.032299999999999</v>
      </c>
      <c r="F466" s="174">
        <f t="shared" si="54"/>
        <v>58.796263253073271</v>
      </c>
      <c r="G466" s="174">
        <f t="shared" si="55"/>
        <v>-0.44768889486258939</v>
      </c>
      <c r="H466" s="171">
        <f t="shared" si="49"/>
        <v>58.348574358210683</v>
      </c>
      <c r="I466" s="7">
        <f t="shared" si="50"/>
        <v>-0.31627435821068417</v>
      </c>
      <c r="J466" s="7">
        <f t="shared" si="51"/>
        <v>0.31627435821068417</v>
      </c>
      <c r="K466" s="7">
        <f t="shared" si="52"/>
        <v>0.10002946966158016</v>
      </c>
      <c r="L466" s="113">
        <f t="shared" si="53"/>
        <v>5.44997110593039E-3</v>
      </c>
    </row>
    <row r="467" spans="4:12" x14ac:dyDescent="0.3">
      <c r="D467" s="177">
        <v>44137</v>
      </c>
      <c r="E467" s="171">
        <v>59.388199999999998</v>
      </c>
      <c r="F467" s="174">
        <f t="shared" si="54"/>
        <v>57.945328884109934</v>
      </c>
      <c r="G467" s="174">
        <f t="shared" si="55"/>
        <v>-0.48801344227266413</v>
      </c>
      <c r="H467" s="171">
        <f t="shared" si="49"/>
        <v>57.457315441837267</v>
      </c>
      <c r="I467" s="7">
        <f t="shared" si="50"/>
        <v>1.930884558162731</v>
      </c>
      <c r="J467" s="7">
        <f t="shared" si="51"/>
        <v>1.930884558162731</v>
      </c>
      <c r="K467" s="7">
        <f t="shared" si="52"/>
        <v>3.728315176951285</v>
      </c>
      <c r="L467" s="113">
        <f t="shared" si="53"/>
        <v>3.2512932841250133E-2</v>
      </c>
    </row>
    <row r="468" spans="4:12" x14ac:dyDescent="0.3">
      <c r="D468" s="177">
        <v>44138</v>
      </c>
      <c r="E468" s="171">
        <v>61.097999999999999</v>
      </c>
      <c r="F468" s="174">
        <f t="shared" si="54"/>
        <v>59.339749246181867</v>
      </c>
      <c r="G468" s="174">
        <f t="shared" si="55"/>
        <v>-0.29977006183820437</v>
      </c>
      <c r="H468" s="171">
        <f t="shared" si="49"/>
        <v>59.039979184343665</v>
      </c>
      <c r="I468" s="7">
        <f t="shared" si="50"/>
        <v>2.0580208156563344</v>
      </c>
      <c r="J468" s="7">
        <f t="shared" si="51"/>
        <v>2.0580208156563344</v>
      </c>
      <c r="K468" s="7">
        <f t="shared" si="52"/>
        <v>4.2354496776747643</v>
      </c>
      <c r="L468" s="113">
        <f t="shared" si="53"/>
        <v>3.3683930990479796E-2</v>
      </c>
    </row>
    <row r="469" spans="4:12" x14ac:dyDescent="0.3">
      <c r="D469" s="177">
        <v>44139</v>
      </c>
      <c r="E469" s="171">
        <v>60.087699999999998</v>
      </c>
      <c r="F469" s="174">
        <f t="shared" si="54"/>
        <v>60.656123950529434</v>
      </c>
      <c r="G469" s="174">
        <f t="shared" si="55"/>
        <v>-0.13815558521962726</v>
      </c>
      <c r="H469" s="171">
        <f t="shared" si="49"/>
        <v>60.517968365309805</v>
      </c>
      <c r="I469" s="7">
        <f t="shared" si="50"/>
        <v>-0.43026836530980717</v>
      </c>
      <c r="J469" s="7">
        <f t="shared" si="51"/>
        <v>0.43026836530980717</v>
      </c>
      <c r="K469" s="7">
        <f t="shared" si="52"/>
        <v>0.18513086618637367</v>
      </c>
      <c r="L469" s="113">
        <f t="shared" si="53"/>
        <v>7.1606729049340746E-3</v>
      </c>
    </row>
    <row r="470" spans="4:12" x14ac:dyDescent="0.3">
      <c r="D470" s="177">
        <v>44140</v>
      </c>
      <c r="E470" s="171">
        <v>61.693899999999999</v>
      </c>
      <c r="F470" s="174">
        <f t="shared" si="54"/>
        <v>60.298415531824297</v>
      </c>
      <c r="G470" s="174">
        <f t="shared" si="55"/>
        <v>-0.16011086856817822</v>
      </c>
      <c r="H470" s="171">
        <f t="shared" si="49"/>
        <v>60.138304663256122</v>
      </c>
      <c r="I470" s="7">
        <f t="shared" si="50"/>
        <v>1.5555953367438775</v>
      </c>
      <c r="J470" s="7">
        <f t="shared" si="51"/>
        <v>1.5555953367438775</v>
      </c>
      <c r="K470" s="7">
        <f t="shared" si="52"/>
        <v>2.4198768516992977</v>
      </c>
      <c r="L470" s="113">
        <f t="shared" si="53"/>
        <v>2.5214734953437495E-2</v>
      </c>
    </row>
    <row r="471" spans="4:12" x14ac:dyDescent="0.3">
      <c r="D471" s="177">
        <v>44141</v>
      </c>
      <c r="E471" s="171">
        <v>60.459000000000003</v>
      </c>
      <c r="F471" s="174">
        <f t="shared" si="54"/>
        <v>61.318831305145459</v>
      </c>
      <c r="G471" s="174">
        <f t="shared" si="55"/>
        <v>-4.2058204379244235E-2</v>
      </c>
      <c r="H471" s="171">
        <f t="shared" si="49"/>
        <v>61.276773100766214</v>
      </c>
      <c r="I471" s="7">
        <f t="shared" si="50"/>
        <v>-0.81777310076621035</v>
      </c>
      <c r="J471" s="7">
        <f t="shared" si="51"/>
        <v>0.81777310076621035</v>
      </c>
      <c r="K471" s="7">
        <f t="shared" si="52"/>
        <v>0.66875284433678239</v>
      </c>
      <c r="L471" s="113">
        <f t="shared" si="53"/>
        <v>1.3526077188941436E-2</v>
      </c>
    </row>
    <row r="472" spans="4:12" x14ac:dyDescent="0.3">
      <c r="D472" s="177">
        <v>44144</v>
      </c>
      <c r="E472" s="171">
        <v>67.194900000000004</v>
      </c>
      <c r="F472" s="174">
        <f t="shared" si="54"/>
        <v>61.772533436496609</v>
      </c>
      <c r="G472" s="174">
        <f t="shared" si="55"/>
        <v>7.5178291937952127E-3</v>
      </c>
      <c r="H472" s="171">
        <f t="shared" si="49"/>
        <v>61.780051265690403</v>
      </c>
      <c r="I472" s="7">
        <f t="shared" si="50"/>
        <v>5.4148487343096008</v>
      </c>
      <c r="J472" s="7">
        <f t="shared" si="51"/>
        <v>5.4148487343096008</v>
      </c>
      <c r="K472" s="7">
        <f t="shared" si="52"/>
        <v>29.320586815454284</v>
      </c>
      <c r="L472" s="113">
        <f t="shared" si="53"/>
        <v>8.0584221932164496E-2</v>
      </c>
    </row>
    <row r="473" spans="4:12" x14ac:dyDescent="0.3">
      <c r="D473" s="177">
        <v>44145</v>
      </c>
      <c r="E473" s="171">
        <v>66.953100000000006</v>
      </c>
      <c r="F473" s="174">
        <f t="shared" si="54"/>
        <v>67.152554263355043</v>
      </c>
      <c r="G473" s="174">
        <f t="shared" si="55"/>
        <v>0.54476812896025917</v>
      </c>
      <c r="H473" s="171">
        <f t="shared" si="49"/>
        <v>67.6973223923153</v>
      </c>
      <c r="I473" s="7">
        <f t="shared" si="50"/>
        <v>-0.74422239231529375</v>
      </c>
      <c r="J473" s="7">
        <f t="shared" si="51"/>
        <v>0.74422239231529375</v>
      </c>
      <c r="K473" s="7">
        <f t="shared" si="52"/>
        <v>0.55386696922349898</v>
      </c>
      <c r="L473" s="113">
        <f t="shared" si="53"/>
        <v>1.1115577804691548E-2</v>
      </c>
    </row>
    <row r="474" spans="4:12" x14ac:dyDescent="0.3">
      <c r="D474" s="177">
        <v>44146</v>
      </c>
      <c r="E474" s="171">
        <v>66.486699999999999</v>
      </c>
      <c r="F474" s="174">
        <f t="shared" si="54"/>
        <v>67.295634503168216</v>
      </c>
      <c r="G474" s="174">
        <f t="shared" si="55"/>
        <v>0.50459934004555063</v>
      </c>
      <c r="H474" s="171">
        <f t="shared" si="49"/>
        <v>67.800233843213761</v>
      </c>
      <c r="I474" s="7">
        <f t="shared" si="50"/>
        <v>-1.3135338432137615</v>
      </c>
      <c r="J474" s="7">
        <f t="shared" si="51"/>
        <v>1.3135338432137615</v>
      </c>
      <c r="K474" s="7">
        <f t="shared" si="52"/>
        <v>1.7253711572679147</v>
      </c>
      <c r="L474" s="113">
        <f t="shared" si="53"/>
        <v>1.975633988773336E-2</v>
      </c>
    </row>
    <row r="475" spans="4:12" x14ac:dyDescent="0.3">
      <c r="D475" s="177">
        <v>44147</v>
      </c>
      <c r="E475" s="171">
        <v>65.77</v>
      </c>
      <c r="F475" s="174">
        <f t="shared" si="54"/>
        <v>66.747039472036434</v>
      </c>
      <c r="G475" s="174">
        <f t="shared" si="55"/>
        <v>0.39927990292781734</v>
      </c>
      <c r="H475" s="171">
        <f t="shared" si="49"/>
        <v>67.14631937496425</v>
      </c>
      <c r="I475" s="7">
        <f t="shared" si="50"/>
        <v>-1.3763193749642539</v>
      </c>
      <c r="J475" s="7">
        <f t="shared" si="51"/>
        <v>1.3763193749642539</v>
      </c>
      <c r="K475" s="7">
        <f t="shared" si="52"/>
        <v>1.8942550219019947</v>
      </c>
      <c r="L475" s="113">
        <f t="shared" si="53"/>
        <v>2.0926248669062703E-2</v>
      </c>
    </row>
    <row r="476" spans="4:12" x14ac:dyDescent="0.3">
      <c r="D476" s="177">
        <v>44148</v>
      </c>
      <c r="E476" s="171">
        <v>68.662999999999997</v>
      </c>
      <c r="F476" s="174">
        <f t="shared" si="54"/>
        <v>66.668023922342257</v>
      </c>
      <c r="G476" s="174">
        <f t="shared" si="55"/>
        <v>0.351450357665618</v>
      </c>
      <c r="H476" s="171">
        <f t="shared" si="49"/>
        <v>67.01947428000787</v>
      </c>
      <c r="I476" s="7">
        <f t="shared" si="50"/>
        <v>1.6435257199921267</v>
      </c>
      <c r="J476" s="7">
        <f t="shared" si="51"/>
        <v>1.6435257199921267</v>
      </c>
      <c r="K476" s="7">
        <f t="shared" si="52"/>
        <v>2.7011767922756387</v>
      </c>
      <c r="L476" s="113">
        <f t="shared" si="53"/>
        <v>2.393611872467161E-2</v>
      </c>
    </row>
    <row r="477" spans="4:12" x14ac:dyDescent="0.3">
      <c r="D477" s="177">
        <v>44151</v>
      </c>
      <c r="E477" s="171">
        <v>71.055099999999996</v>
      </c>
      <c r="F477" s="174">
        <f t="shared" si="54"/>
        <v>69.422580286132487</v>
      </c>
      <c r="G477" s="174">
        <f t="shared" si="55"/>
        <v>0.59176095827807917</v>
      </c>
      <c r="H477" s="171">
        <f t="shared" si="49"/>
        <v>70.014341244410559</v>
      </c>
      <c r="I477" s="7">
        <f t="shared" si="50"/>
        <v>1.0407587555894366</v>
      </c>
      <c r="J477" s="7">
        <f t="shared" si="51"/>
        <v>1.0407587555894366</v>
      </c>
      <c r="K477" s="7">
        <f t="shared" si="52"/>
        <v>1.0831787873360728</v>
      </c>
      <c r="L477" s="113">
        <f t="shared" si="53"/>
        <v>1.4647206964587154E-2</v>
      </c>
    </row>
    <row r="478" spans="4:12" x14ac:dyDescent="0.3">
      <c r="D478" s="177">
        <v>44152</v>
      </c>
      <c r="E478" s="171">
        <v>73.498999999999995</v>
      </c>
      <c r="F478" s="174">
        <f t="shared" si="54"/>
        <v>72.017288766622457</v>
      </c>
      <c r="G478" s="174">
        <f t="shared" si="55"/>
        <v>0.79205571049926826</v>
      </c>
      <c r="H478" s="171">
        <f t="shared" si="49"/>
        <v>72.809344477121726</v>
      </c>
      <c r="I478" s="7">
        <f t="shared" si="50"/>
        <v>0.68965552287826881</v>
      </c>
      <c r="J478" s="7">
        <f t="shared" si="51"/>
        <v>0.68965552287826881</v>
      </c>
      <c r="K478" s="7">
        <f t="shared" si="52"/>
        <v>0.47562474023649837</v>
      </c>
      <c r="L478" s="113">
        <f t="shared" si="53"/>
        <v>9.3831960010104746E-3</v>
      </c>
    </row>
    <row r="479" spans="4:12" x14ac:dyDescent="0.3">
      <c r="D479" s="177">
        <v>44153</v>
      </c>
      <c r="E479" s="171">
        <v>73.887600000000006</v>
      </c>
      <c r="F479" s="174">
        <f t="shared" si="54"/>
        <v>74.210364568399427</v>
      </c>
      <c r="G479" s="174">
        <f t="shared" si="55"/>
        <v>0.93215771962703853</v>
      </c>
      <c r="H479" s="171">
        <f t="shared" si="49"/>
        <v>75.14252228802647</v>
      </c>
      <c r="I479" s="7">
        <f t="shared" si="50"/>
        <v>-1.2549222880264637</v>
      </c>
      <c r="J479" s="7">
        <f t="shared" si="51"/>
        <v>1.2549222880264637</v>
      </c>
      <c r="K479" s="7">
        <f t="shared" si="52"/>
        <v>1.5748299489855746</v>
      </c>
      <c r="L479" s="113">
        <f t="shared" si="53"/>
        <v>1.6984206930885069E-2</v>
      </c>
    </row>
    <row r="480" spans="4:12" x14ac:dyDescent="0.3">
      <c r="D480" s="177">
        <v>44154</v>
      </c>
      <c r="E480" s="171">
        <v>73.369500000000002</v>
      </c>
      <c r="F480" s="174">
        <f t="shared" si="54"/>
        <v>74.529706175701648</v>
      </c>
      <c r="G480" s="174">
        <f t="shared" si="55"/>
        <v>0.87087610839455676</v>
      </c>
      <c r="H480" s="171">
        <f t="shared" si="49"/>
        <v>75.400582284096203</v>
      </c>
      <c r="I480" s="7">
        <f t="shared" si="50"/>
        <v>-2.0310822840962004</v>
      </c>
      <c r="J480" s="7">
        <f t="shared" si="51"/>
        <v>2.0310822840962004</v>
      </c>
      <c r="K480" s="7">
        <f t="shared" si="52"/>
        <v>4.1252952447694389</v>
      </c>
      <c r="L480" s="113">
        <f t="shared" si="53"/>
        <v>2.7682923886576852E-2</v>
      </c>
    </row>
    <row r="481" spans="4:12" x14ac:dyDescent="0.3">
      <c r="D481" s="177">
        <v>44155</v>
      </c>
      <c r="E481" s="171">
        <v>73.291700000000006</v>
      </c>
      <c r="F481" s="174">
        <f t="shared" si="54"/>
        <v>74.050640886715655</v>
      </c>
      <c r="G481" s="174">
        <f t="shared" si="55"/>
        <v>0.73588196865650179</v>
      </c>
      <c r="H481" s="171">
        <f t="shared" si="49"/>
        <v>74.786522855372155</v>
      </c>
      <c r="I481" s="7">
        <f t="shared" si="50"/>
        <v>-1.4948228553721492</v>
      </c>
      <c r="J481" s="7">
        <f t="shared" si="51"/>
        <v>1.4948228553721492</v>
      </c>
      <c r="K481" s="7">
        <f t="shared" si="52"/>
        <v>2.2344953689429454</v>
      </c>
      <c r="L481" s="113">
        <f t="shared" si="53"/>
        <v>2.0395527124792426E-2</v>
      </c>
    </row>
    <row r="482" spans="4:12" x14ac:dyDescent="0.3">
      <c r="D482" s="177">
        <v>44158</v>
      </c>
      <c r="E482" s="171">
        <v>74.742599999999996</v>
      </c>
      <c r="F482" s="174">
        <f t="shared" si="54"/>
        <v>74.170585574925212</v>
      </c>
      <c r="G482" s="174">
        <f t="shared" si="55"/>
        <v>0.67428824061180725</v>
      </c>
      <c r="H482" s="171">
        <f t="shared" si="49"/>
        <v>74.844873815537014</v>
      </c>
      <c r="I482" s="7">
        <f t="shared" si="50"/>
        <v>-0.10227381553701775</v>
      </c>
      <c r="J482" s="7">
        <f t="shared" si="51"/>
        <v>0.10227381553701775</v>
      </c>
      <c r="K482" s="7">
        <f t="shared" si="52"/>
        <v>1.0459933344499935E-2</v>
      </c>
      <c r="L482" s="113">
        <f t="shared" si="53"/>
        <v>1.3683470408711734E-3</v>
      </c>
    </row>
    <row r="483" spans="4:12" x14ac:dyDescent="0.3">
      <c r="D483" s="177">
        <v>44159</v>
      </c>
      <c r="E483" s="171">
        <v>76.642399999999995</v>
      </c>
      <c r="F483" s="174">
        <f t="shared" si="54"/>
        <v>75.661990592489445</v>
      </c>
      <c r="G483" s="174">
        <f t="shared" si="55"/>
        <v>0.75599991830704993</v>
      </c>
      <c r="H483" s="171">
        <f t="shared" si="49"/>
        <v>76.4179905107965</v>
      </c>
      <c r="I483" s="7">
        <f t="shared" si="50"/>
        <v>0.22440948920349513</v>
      </c>
      <c r="J483" s="7">
        <f t="shared" si="51"/>
        <v>0.22440948920349513</v>
      </c>
      <c r="K483" s="7">
        <f t="shared" si="52"/>
        <v>5.0359618844573593E-2</v>
      </c>
      <c r="L483" s="113">
        <f t="shared" si="53"/>
        <v>2.9280070718492E-3</v>
      </c>
    </row>
    <row r="484" spans="4:12" x14ac:dyDescent="0.3">
      <c r="D484" s="177">
        <v>44160</v>
      </c>
      <c r="E484" s="171">
        <v>75.623400000000004</v>
      </c>
      <c r="F484" s="174">
        <f t="shared" si="54"/>
        <v>77.043399934645649</v>
      </c>
      <c r="G484" s="174">
        <f t="shared" si="55"/>
        <v>0.8185408606919653</v>
      </c>
      <c r="H484" s="171">
        <f t="shared" si="49"/>
        <v>77.861940795337617</v>
      </c>
      <c r="I484" s="7">
        <f t="shared" si="50"/>
        <v>-2.2385407953376131</v>
      </c>
      <c r="J484" s="7">
        <f t="shared" si="51"/>
        <v>2.2385407953376131</v>
      </c>
      <c r="K484" s="7">
        <f t="shared" si="52"/>
        <v>5.0110648923907535</v>
      </c>
      <c r="L484" s="113">
        <f t="shared" si="53"/>
        <v>2.960116571507778E-2</v>
      </c>
    </row>
    <row r="485" spans="4:12" x14ac:dyDescent="0.3">
      <c r="D485" s="177">
        <v>44162</v>
      </c>
      <c r="E485" s="171">
        <v>74.025800000000004</v>
      </c>
      <c r="F485" s="174">
        <f t="shared" si="54"/>
        <v>75.958712688553589</v>
      </c>
      <c r="G485" s="174">
        <f t="shared" si="55"/>
        <v>0.62821805001356279</v>
      </c>
      <c r="H485" s="171">
        <f t="shared" si="49"/>
        <v>76.586930738567148</v>
      </c>
      <c r="I485" s="7">
        <f t="shared" si="50"/>
        <v>-2.5611307385671438</v>
      </c>
      <c r="J485" s="7">
        <f t="shared" si="51"/>
        <v>2.5611307385671438</v>
      </c>
      <c r="K485" s="7">
        <f t="shared" si="52"/>
        <v>6.5593906600334835</v>
      </c>
      <c r="L485" s="113">
        <f t="shared" si="53"/>
        <v>3.4597812364974695E-2</v>
      </c>
    </row>
    <row r="486" spans="4:12" x14ac:dyDescent="0.3">
      <c r="D486" s="177">
        <v>44165</v>
      </c>
      <c r="E486" s="171">
        <v>72.022300000000001</v>
      </c>
      <c r="F486" s="174">
        <f t="shared" si="54"/>
        <v>74.12767444001085</v>
      </c>
      <c r="G486" s="174">
        <f t="shared" si="55"/>
        <v>0.38229242015793252</v>
      </c>
      <c r="H486" s="171">
        <f t="shared" si="49"/>
        <v>74.509966860168788</v>
      </c>
      <c r="I486" s="7">
        <f t="shared" si="50"/>
        <v>-2.4876668601687868</v>
      </c>
      <c r="J486" s="7">
        <f t="shared" si="51"/>
        <v>2.4876668601687868</v>
      </c>
      <c r="K486" s="7">
        <f t="shared" si="52"/>
        <v>6.1884864071820305</v>
      </c>
      <c r="L486" s="113">
        <f t="shared" si="53"/>
        <v>3.4540230736435612E-2</v>
      </c>
    </row>
    <row r="487" spans="4:12" x14ac:dyDescent="0.3">
      <c r="D487" s="177">
        <v>44166</v>
      </c>
      <c r="E487" s="171">
        <v>73.239900000000006</v>
      </c>
      <c r="F487" s="174">
        <f t="shared" si="54"/>
        <v>72.571653936126353</v>
      </c>
      <c r="G487" s="174">
        <f t="shared" si="55"/>
        <v>0.18846112775368956</v>
      </c>
      <c r="H487" s="171">
        <f t="shared" si="49"/>
        <v>72.760115063880036</v>
      </c>
      <c r="I487" s="7">
        <f t="shared" si="50"/>
        <v>0.47978493611996953</v>
      </c>
      <c r="J487" s="7">
        <f t="shared" si="51"/>
        <v>0.47978493611996953</v>
      </c>
      <c r="K487" s="7">
        <f t="shared" si="52"/>
        <v>0.23019358492764325</v>
      </c>
      <c r="L487" s="113">
        <f t="shared" si="53"/>
        <v>6.5508682578754134E-3</v>
      </c>
    </row>
    <row r="488" spans="4:12" x14ac:dyDescent="0.3">
      <c r="D488" s="177">
        <v>44167</v>
      </c>
      <c r="E488" s="171">
        <v>73.8185</v>
      </c>
      <c r="F488" s="174">
        <f t="shared" si="54"/>
        <v>73.506388902202957</v>
      </c>
      <c r="G488" s="174">
        <f t="shared" si="55"/>
        <v>0.26308851158598101</v>
      </c>
      <c r="H488" s="171">
        <f t="shared" si="49"/>
        <v>73.769477413788934</v>
      </c>
      <c r="I488" s="7">
        <f t="shared" si="50"/>
        <v>4.9022586211066255E-2</v>
      </c>
      <c r="J488" s="7">
        <f t="shared" si="51"/>
        <v>4.9022586211066255E-2</v>
      </c>
      <c r="K488" s="7">
        <f t="shared" si="52"/>
        <v>2.4032139588214233E-3</v>
      </c>
      <c r="L488" s="113">
        <f t="shared" si="53"/>
        <v>6.6409621180417173E-4</v>
      </c>
    </row>
    <row r="489" spans="4:12" x14ac:dyDescent="0.3">
      <c r="D489" s="177">
        <v>44168</v>
      </c>
      <c r="E489" s="171">
        <v>74.457599999999999</v>
      </c>
      <c r="F489" s="174">
        <f t="shared" si="54"/>
        <v>74.156790809268784</v>
      </c>
      <c r="G489" s="174">
        <f t="shared" si="55"/>
        <v>0.30181985113396564</v>
      </c>
      <c r="H489" s="171">
        <f t="shared" si="49"/>
        <v>74.458610660402755</v>
      </c>
      <c r="I489" s="7">
        <f t="shared" si="50"/>
        <v>-1.0106604027555477E-3</v>
      </c>
      <c r="J489" s="7">
        <f t="shared" si="51"/>
        <v>1.0106604027555477E-3</v>
      </c>
      <c r="K489" s="7">
        <f t="shared" si="52"/>
        <v>1.021434449698006E-6</v>
      </c>
      <c r="L489" s="113">
        <f t="shared" si="53"/>
        <v>1.3573636576461606E-5</v>
      </c>
    </row>
    <row r="490" spans="4:12" x14ac:dyDescent="0.3">
      <c r="D490" s="177">
        <v>44169</v>
      </c>
      <c r="E490" s="171">
        <v>76.987899999999996</v>
      </c>
      <c r="F490" s="174">
        <f t="shared" si="54"/>
        <v>75.205115880907186</v>
      </c>
      <c r="G490" s="174">
        <f t="shared" si="55"/>
        <v>0.37647037318440935</v>
      </c>
      <c r="H490" s="171">
        <f t="shared" si="49"/>
        <v>75.58158625409159</v>
      </c>
      <c r="I490" s="7">
        <f t="shared" si="50"/>
        <v>1.4063137459084061</v>
      </c>
      <c r="J490" s="7">
        <f t="shared" si="51"/>
        <v>1.4063137459084061</v>
      </c>
      <c r="K490" s="7">
        <f t="shared" si="52"/>
        <v>1.9777183519309329</v>
      </c>
      <c r="L490" s="113">
        <f t="shared" si="53"/>
        <v>1.826668536105552E-2</v>
      </c>
    </row>
    <row r="491" spans="4:12" x14ac:dyDescent="0.3">
      <c r="D491" s="177">
        <v>44172</v>
      </c>
      <c r="E491" s="171">
        <v>76.253799999999998</v>
      </c>
      <c r="F491" s="174">
        <f t="shared" si="54"/>
        <v>77.142256298547522</v>
      </c>
      <c r="G491" s="174">
        <f t="shared" si="55"/>
        <v>0.53253737763000197</v>
      </c>
      <c r="H491" s="171">
        <f t="shared" si="49"/>
        <v>77.674793676177529</v>
      </c>
      <c r="I491" s="7">
        <f t="shared" si="50"/>
        <v>-1.420993676177531</v>
      </c>
      <c r="J491" s="7">
        <f t="shared" si="51"/>
        <v>1.420993676177531</v>
      </c>
      <c r="K491" s="7">
        <f t="shared" si="52"/>
        <v>2.0192230277365337</v>
      </c>
      <c r="L491" s="113">
        <f t="shared" si="53"/>
        <v>1.8635053940623696E-2</v>
      </c>
    </row>
    <row r="492" spans="4:12" x14ac:dyDescent="0.3">
      <c r="D492" s="177">
        <v>44173</v>
      </c>
      <c r="E492" s="171">
        <v>77.082899999999995</v>
      </c>
      <c r="F492" s="174">
        <f t="shared" si="54"/>
        <v>76.845649902104</v>
      </c>
      <c r="G492" s="174">
        <f t="shared" si="55"/>
        <v>0.44962300022264956</v>
      </c>
      <c r="H492" s="171">
        <f t="shared" si="49"/>
        <v>77.295272902326644</v>
      </c>
      <c r="I492" s="7">
        <f t="shared" si="50"/>
        <v>-0.21237290232664918</v>
      </c>
      <c r="J492" s="7">
        <f t="shared" si="51"/>
        <v>0.21237290232664918</v>
      </c>
      <c r="K492" s="7">
        <f t="shared" si="52"/>
        <v>4.5102249642644476E-2</v>
      </c>
      <c r="L492" s="113">
        <f t="shared" si="53"/>
        <v>2.7551234103367827E-3</v>
      </c>
    </row>
    <row r="493" spans="4:12" x14ac:dyDescent="0.3">
      <c r="D493" s="177">
        <v>44174</v>
      </c>
      <c r="E493" s="171">
        <v>76.527100000000004</v>
      </c>
      <c r="F493" s="174">
        <f t="shared" si="54"/>
        <v>77.331438400178115</v>
      </c>
      <c r="G493" s="174">
        <f t="shared" si="55"/>
        <v>0.45323955000779614</v>
      </c>
      <c r="H493" s="171">
        <f t="shared" si="49"/>
        <v>77.784677950185909</v>
      </c>
      <c r="I493" s="7">
        <f t="shared" si="50"/>
        <v>-1.2575779501859046</v>
      </c>
      <c r="J493" s="7">
        <f t="shared" si="51"/>
        <v>1.2575779501859046</v>
      </c>
      <c r="K493" s="7">
        <f t="shared" si="52"/>
        <v>1.5815023007937814</v>
      </c>
      <c r="L493" s="113">
        <f t="shared" si="53"/>
        <v>1.6433106052442917E-2</v>
      </c>
    </row>
    <row r="494" spans="4:12" x14ac:dyDescent="0.3">
      <c r="D494" s="177">
        <v>44175</v>
      </c>
      <c r="E494" s="171">
        <v>75.459100000000007</v>
      </c>
      <c r="F494" s="174">
        <f t="shared" si="54"/>
        <v>76.676091640006248</v>
      </c>
      <c r="G494" s="174">
        <f t="shared" si="55"/>
        <v>0.34238091898982986</v>
      </c>
      <c r="H494" s="171">
        <f t="shared" si="49"/>
        <v>77.018472558996081</v>
      </c>
      <c r="I494" s="7">
        <f t="shared" si="50"/>
        <v>-1.5593725589960741</v>
      </c>
      <c r="J494" s="7">
        <f t="shared" si="51"/>
        <v>1.5593725589960741</v>
      </c>
      <c r="K494" s="7">
        <f t="shared" si="52"/>
        <v>2.4316427777499645</v>
      </c>
      <c r="L494" s="113">
        <f t="shared" si="53"/>
        <v>2.0665135934513849E-2</v>
      </c>
    </row>
    <row r="495" spans="4:12" x14ac:dyDescent="0.3">
      <c r="D495" s="177">
        <v>44176</v>
      </c>
      <c r="E495" s="171">
        <v>75.250699999999995</v>
      </c>
      <c r="F495" s="174">
        <f t="shared" si="54"/>
        <v>75.69132473519187</v>
      </c>
      <c r="G495" s="174">
        <f t="shared" si="55"/>
        <v>0.20966613660940903</v>
      </c>
      <c r="H495" s="171">
        <f t="shared" si="49"/>
        <v>75.900990871801284</v>
      </c>
      <c r="I495" s="7">
        <f t="shared" si="50"/>
        <v>-0.65029087180128897</v>
      </c>
      <c r="J495" s="7">
        <f t="shared" si="51"/>
        <v>0.65029087180128897</v>
      </c>
      <c r="K495" s="7">
        <f t="shared" si="52"/>
        <v>0.42287821794808045</v>
      </c>
      <c r="L495" s="113">
        <f t="shared" si="53"/>
        <v>8.6416587726265547E-3</v>
      </c>
    </row>
    <row r="496" spans="4:12" x14ac:dyDescent="0.3">
      <c r="D496" s="177">
        <v>44179</v>
      </c>
      <c r="E496" s="171">
        <v>74.460400000000007</v>
      </c>
      <c r="F496" s="174">
        <f t="shared" si="54"/>
        <v>75.26037290928754</v>
      </c>
      <c r="G496" s="174">
        <f t="shared" si="55"/>
        <v>0.1456043403580351</v>
      </c>
      <c r="H496" s="171">
        <f t="shared" si="49"/>
        <v>75.405977249645574</v>
      </c>
      <c r="I496" s="7">
        <f t="shared" si="50"/>
        <v>-0.94557724964556655</v>
      </c>
      <c r="J496" s="7">
        <f t="shared" si="51"/>
        <v>0.94557724964556655</v>
      </c>
      <c r="K496" s="7">
        <f t="shared" si="52"/>
        <v>0.89411633504727406</v>
      </c>
      <c r="L496" s="113">
        <f t="shared" si="53"/>
        <v>1.2699062181314719E-2</v>
      </c>
    </row>
    <row r="497" spans="4:12" x14ac:dyDescent="0.3">
      <c r="D497" s="177">
        <v>44180</v>
      </c>
      <c r="E497" s="171">
        <v>75.763000000000005</v>
      </c>
      <c r="F497" s="174">
        <f t="shared" si="54"/>
        <v>74.837403472286439</v>
      </c>
      <c r="G497" s="174">
        <f t="shared" si="55"/>
        <v>8.8746962622121561E-2</v>
      </c>
      <c r="H497" s="171">
        <f t="shared" si="49"/>
        <v>74.926150434908564</v>
      </c>
      <c r="I497" s="7">
        <f t="shared" si="50"/>
        <v>0.83684956509144115</v>
      </c>
      <c r="J497" s="7">
        <f t="shared" si="51"/>
        <v>0.83684956509144115</v>
      </c>
      <c r="K497" s="7">
        <f t="shared" si="52"/>
        <v>0.7003171945937342</v>
      </c>
      <c r="L497" s="113">
        <f t="shared" si="53"/>
        <v>1.1045623392572115E-2</v>
      </c>
    </row>
    <row r="498" spans="4:12" x14ac:dyDescent="0.3">
      <c r="D498" s="177">
        <v>44181</v>
      </c>
      <c r="E498" s="171">
        <v>74.998800000000003</v>
      </c>
      <c r="F498" s="174">
        <f t="shared" si="54"/>
        <v>75.68115757009771</v>
      </c>
      <c r="G498" s="174">
        <f t="shared" si="55"/>
        <v>0.16424767614103647</v>
      </c>
      <c r="H498" s="171">
        <f t="shared" si="49"/>
        <v>75.845405246238741</v>
      </c>
      <c r="I498" s="7">
        <f t="shared" si="50"/>
        <v>-0.84660524623873812</v>
      </c>
      <c r="J498" s="7">
        <f t="shared" si="51"/>
        <v>0.84660524623873812</v>
      </c>
      <c r="K498" s="7">
        <f t="shared" si="52"/>
        <v>0.71674044295895445</v>
      </c>
      <c r="L498" s="113">
        <f t="shared" si="53"/>
        <v>1.1288250561858832E-2</v>
      </c>
    </row>
    <row r="499" spans="4:12" x14ac:dyDescent="0.3">
      <c r="D499" s="177">
        <v>44182</v>
      </c>
      <c r="E499" s="171">
        <v>75.155100000000004</v>
      </c>
      <c r="F499" s="174">
        <f t="shared" si="54"/>
        <v>75.161458140912828</v>
      </c>
      <c r="G499" s="174">
        <f t="shared" si="55"/>
        <v>9.5852965608444585E-2</v>
      </c>
      <c r="H499" s="171">
        <f t="shared" si="49"/>
        <v>75.257311106521271</v>
      </c>
      <c r="I499" s="7">
        <f t="shared" si="50"/>
        <v>-0.10221110652126697</v>
      </c>
      <c r="J499" s="7">
        <f t="shared" si="51"/>
        <v>0.10221110652126697</v>
      </c>
      <c r="K499" s="7">
        <f t="shared" si="52"/>
        <v>1.0447110296301782E-2</v>
      </c>
      <c r="L499" s="113">
        <f t="shared" si="53"/>
        <v>1.3600022689247565E-3</v>
      </c>
    </row>
    <row r="500" spans="4:12" x14ac:dyDescent="0.3">
      <c r="D500" s="177">
        <v>44183</v>
      </c>
      <c r="E500" s="171">
        <v>73.704999999999998</v>
      </c>
      <c r="F500" s="174">
        <f t="shared" si="54"/>
        <v>74.941762372486764</v>
      </c>
      <c r="G500" s="174">
        <f t="shared" si="55"/>
        <v>6.4298092204993731E-2</v>
      </c>
      <c r="H500" s="171">
        <f t="shared" si="49"/>
        <v>75.006060464691757</v>
      </c>
      <c r="I500" s="7">
        <f t="shared" si="50"/>
        <v>-1.3010604646917585</v>
      </c>
      <c r="J500" s="7">
        <f t="shared" si="51"/>
        <v>1.3010604646917585</v>
      </c>
      <c r="K500" s="7">
        <f t="shared" si="52"/>
        <v>1.6927583327839346</v>
      </c>
      <c r="L500" s="113">
        <f t="shared" si="53"/>
        <v>1.765226870214719E-2</v>
      </c>
    </row>
    <row r="501" spans="4:12" x14ac:dyDescent="0.3">
      <c r="D501" s="177">
        <v>44186</v>
      </c>
      <c r="E501" s="171">
        <v>73.748400000000004</v>
      </c>
      <c r="F501" s="174">
        <f t="shared" si="54"/>
        <v>73.765118473763991</v>
      </c>
      <c r="G501" s="174">
        <f t="shared" si="55"/>
        <v>-5.9796106887782939E-2</v>
      </c>
      <c r="H501" s="171">
        <f t="shared" si="49"/>
        <v>73.705322366876203</v>
      </c>
      <c r="I501" s="7">
        <f t="shared" si="50"/>
        <v>4.3077633123800751E-2</v>
      </c>
      <c r="J501" s="7">
        <f t="shared" si="51"/>
        <v>4.3077633123800751E-2</v>
      </c>
      <c r="K501" s="7">
        <f t="shared" si="52"/>
        <v>1.8556824755487757E-3</v>
      </c>
      <c r="L501" s="113">
        <f t="shared" si="53"/>
        <v>5.8411617233459644E-4</v>
      </c>
    </row>
    <row r="502" spans="4:12" x14ac:dyDescent="0.3">
      <c r="D502" s="177">
        <v>44187</v>
      </c>
      <c r="E502" s="171">
        <v>71.968299999999999</v>
      </c>
      <c r="F502" s="174">
        <f t="shared" si="54"/>
        <v>73.344543114489781</v>
      </c>
      <c r="G502" s="174">
        <f t="shared" si="55"/>
        <v>-9.5874032126425632E-2</v>
      </c>
      <c r="H502" s="171">
        <f t="shared" si="49"/>
        <v>73.24866908236335</v>
      </c>
      <c r="I502" s="7">
        <f t="shared" si="50"/>
        <v>-1.2803690823633502</v>
      </c>
      <c r="J502" s="7">
        <f t="shared" si="51"/>
        <v>1.2803690823633502</v>
      </c>
      <c r="K502" s="7">
        <f t="shared" si="52"/>
        <v>1.6393449870719676</v>
      </c>
      <c r="L502" s="113">
        <f t="shared" si="53"/>
        <v>1.7790736787771148E-2</v>
      </c>
    </row>
    <row r="503" spans="4:12" x14ac:dyDescent="0.3">
      <c r="D503" s="177">
        <v>44188</v>
      </c>
      <c r="E503" s="171">
        <v>73.175299999999993</v>
      </c>
      <c r="F503" s="174">
        <f t="shared" si="54"/>
        <v>72.13300077429885</v>
      </c>
      <c r="G503" s="174">
        <f t="shared" si="55"/>
        <v>-0.20744086293287617</v>
      </c>
      <c r="H503" s="171">
        <f t="shared" si="49"/>
        <v>71.92555991136598</v>
      </c>
      <c r="I503" s="7">
        <f t="shared" si="50"/>
        <v>1.2497400886340131</v>
      </c>
      <c r="J503" s="7">
        <f t="shared" si="51"/>
        <v>1.2497400886340131</v>
      </c>
      <c r="K503" s="7">
        <f t="shared" si="52"/>
        <v>1.561850289138951</v>
      </c>
      <c r="L503" s="113">
        <f t="shared" si="53"/>
        <v>1.7078714930229371E-2</v>
      </c>
    </row>
    <row r="504" spans="4:12" x14ac:dyDescent="0.3">
      <c r="D504" s="177">
        <v>44189</v>
      </c>
      <c r="E504" s="171">
        <v>72.853999999999999</v>
      </c>
      <c r="F504" s="174">
        <f t="shared" si="54"/>
        <v>72.945087309653701</v>
      </c>
      <c r="G504" s="174">
        <f t="shared" si="55"/>
        <v>-0.10548812310410345</v>
      </c>
      <c r="H504" s="171">
        <f t="shared" si="49"/>
        <v>72.839599186549592</v>
      </c>
      <c r="I504" s="7">
        <f t="shared" si="50"/>
        <v>1.4400813450407668E-2</v>
      </c>
      <c r="J504" s="7">
        <f t="shared" si="51"/>
        <v>1.4400813450407668E-2</v>
      </c>
      <c r="K504" s="7">
        <f t="shared" si="52"/>
        <v>2.0738342803344241E-4</v>
      </c>
      <c r="L504" s="113">
        <f t="shared" si="53"/>
        <v>1.9766675063013242E-4</v>
      </c>
    </row>
    <row r="505" spans="4:12" x14ac:dyDescent="0.3">
      <c r="D505" s="177">
        <v>44193</v>
      </c>
      <c r="E505" s="171">
        <v>74.2</v>
      </c>
      <c r="F505" s="174">
        <f t="shared" si="54"/>
        <v>73.03880950151671</v>
      </c>
      <c r="G505" s="174">
        <f t="shared" si="55"/>
        <v>-8.5567091607392246E-2</v>
      </c>
      <c r="H505" s="171">
        <f t="shared" si="49"/>
        <v>72.953242409909322</v>
      </c>
      <c r="I505" s="7">
        <f t="shared" si="50"/>
        <v>1.2467575900906809</v>
      </c>
      <c r="J505" s="7">
        <f t="shared" si="51"/>
        <v>1.2467575900906809</v>
      </c>
      <c r="K505" s="7">
        <f t="shared" si="52"/>
        <v>1.5544044884487223</v>
      </c>
      <c r="L505" s="113">
        <f t="shared" si="53"/>
        <v>1.6802662939227504E-2</v>
      </c>
    </row>
    <row r="506" spans="4:12" x14ac:dyDescent="0.3">
      <c r="D506" s="177">
        <v>44194</v>
      </c>
      <c r="E506" s="171">
        <v>73.600800000000007</v>
      </c>
      <c r="F506" s="174">
        <f t="shared" si="54"/>
        <v>74.011706326714105</v>
      </c>
      <c r="G506" s="174">
        <f t="shared" si="55"/>
        <v>2.0279300073086509E-2</v>
      </c>
      <c r="H506" s="171">
        <f t="shared" si="49"/>
        <v>74.03198562678719</v>
      </c>
      <c r="I506" s="7">
        <f t="shared" si="50"/>
        <v>-0.4311856267871832</v>
      </c>
      <c r="J506" s="7">
        <f t="shared" si="51"/>
        <v>0.4311856267871832</v>
      </c>
      <c r="K506" s="7">
        <f t="shared" si="52"/>
        <v>0.18592104474785603</v>
      </c>
      <c r="L506" s="113">
        <f t="shared" si="53"/>
        <v>5.85843668529667E-3</v>
      </c>
    </row>
    <row r="507" spans="4:12" x14ac:dyDescent="0.3">
      <c r="D507" s="177">
        <v>44195</v>
      </c>
      <c r="E507" s="171">
        <v>74.8078</v>
      </c>
      <c r="F507" s="174">
        <f t="shared" si="54"/>
        <v>73.858423440058473</v>
      </c>
      <c r="G507" s="174">
        <f t="shared" si="55"/>
        <v>2.9230814002147078E-3</v>
      </c>
      <c r="H507" s="171">
        <f t="shared" si="49"/>
        <v>73.861346521458685</v>
      </c>
      <c r="I507" s="7">
        <f t="shared" si="50"/>
        <v>0.94645347854131501</v>
      </c>
      <c r="J507" s="7">
        <f t="shared" si="51"/>
        <v>0.94645347854131501</v>
      </c>
      <c r="K507" s="7">
        <f t="shared" si="52"/>
        <v>0.89577418704295542</v>
      </c>
      <c r="L507" s="113">
        <f t="shared" si="53"/>
        <v>1.2651802065310235E-2</v>
      </c>
    </row>
    <row r="508" spans="4:12" x14ac:dyDescent="0.3">
      <c r="D508" s="177">
        <v>44196</v>
      </c>
      <c r="E508" s="171">
        <v>74.165199999999999</v>
      </c>
      <c r="F508" s="174">
        <f t="shared" si="54"/>
        <v>74.681618465120167</v>
      </c>
      <c r="G508" s="174">
        <f t="shared" si="55"/>
        <v>8.4950275766362562E-2</v>
      </c>
      <c r="H508" s="171">
        <f t="shared" si="49"/>
        <v>74.766568740886527</v>
      </c>
      <c r="I508" s="7">
        <f t="shared" si="50"/>
        <v>-0.60136874088652803</v>
      </c>
      <c r="J508" s="7">
        <f t="shared" si="51"/>
        <v>0.60136874088652803</v>
      </c>
      <c r="K508" s="7">
        <f t="shared" si="52"/>
        <v>0.36164436251544807</v>
      </c>
      <c r="L508" s="113">
        <f t="shared" si="53"/>
        <v>8.1085029216738849E-3</v>
      </c>
    </row>
    <row r="509" spans="4:12" x14ac:dyDescent="0.3">
      <c r="D509" s="177">
        <v>44200</v>
      </c>
      <c r="E509" s="171">
        <v>73.913399999999996</v>
      </c>
      <c r="F509" s="174">
        <f t="shared" si="54"/>
        <v>74.182800220613089</v>
      </c>
      <c r="G509" s="174">
        <f t="shared" si="55"/>
        <v>2.657342373901854E-2</v>
      </c>
      <c r="H509" s="171">
        <f t="shared" si="49"/>
        <v>74.209373644352112</v>
      </c>
      <c r="I509" s="7">
        <f t="shared" si="50"/>
        <v>-0.29597364435211659</v>
      </c>
      <c r="J509" s="7">
        <f t="shared" si="51"/>
        <v>0.29597364435211659</v>
      </c>
      <c r="K509" s="7">
        <f t="shared" si="52"/>
        <v>8.7600398151073205E-2</v>
      </c>
      <c r="L509" s="113">
        <f t="shared" si="53"/>
        <v>4.0043299909369159E-3</v>
      </c>
    </row>
    <row r="510" spans="4:12" x14ac:dyDescent="0.3">
      <c r="D510" s="177">
        <v>44201</v>
      </c>
      <c r="E510" s="171">
        <v>74.095699999999994</v>
      </c>
      <c r="F510" s="174">
        <f t="shared" si="54"/>
        <v>73.971118738991223</v>
      </c>
      <c r="G510" s="174">
        <f t="shared" si="55"/>
        <v>2.7479332029300453E-3</v>
      </c>
      <c r="H510" s="171">
        <f t="shared" si="49"/>
        <v>73.973866672194148</v>
      </c>
      <c r="I510" s="7">
        <f t="shared" si="50"/>
        <v>0.12183332780584522</v>
      </c>
      <c r="J510" s="7">
        <f t="shared" si="51"/>
        <v>0.12183332780584522</v>
      </c>
      <c r="K510" s="7">
        <f t="shared" si="52"/>
        <v>1.4843359764246536E-2</v>
      </c>
      <c r="L510" s="113">
        <f t="shared" si="53"/>
        <v>1.6442698807872147E-3</v>
      </c>
    </row>
    <row r="511" spans="4:12" x14ac:dyDescent="0.3">
      <c r="D511" s="177">
        <v>44202</v>
      </c>
      <c r="E511" s="171">
        <v>75.962699999999998</v>
      </c>
      <c r="F511" s="174">
        <f t="shared" si="54"/>
        <v>74.471298346562349</v>
      </c>
      <c r="G511" s="174">
        <f t="shared" si="55"/>
        <v>5.2491100639749731E-2</v>
      </c>
      <c r="H511" s="171">
        <f t="shared" si="49"/>
        <v>74.523789447202105</v>
      </c>
      <c r="I511" s="7">
        <f t="shared" si="50"/>
        <v>1.4389105527978927</v>
      </c>
      <c r="J511" s="7">
        <f t="shared" si="51"/>
        <v>1.4389105527978927</v>
      </c>
      <c r="K511" s="7">
        <f t="shared" si="52"/>
        <v>2.0704635789531372</v>
      </c>
      <c r="L511" s="113">
        <f t="shared" si="53"/>
        <v>1.8942330285757255E-2</v>
      </c>
    </row>
    <row r="512" spans="4:12" x14ac:dyDescent="0.3">
      <c r="D512" s="177">
        <v>44203</v>
      </c>
      <c r="E512" s="171">
        <v>76.657399999999996</v>
      </c>
      <c r="F512" s="174">
        <f t="shared" si="54"/>
        <v>76.143632880511802</v>
      </c>
      <c r="G512" s="174">
        <f t="shared" si="55"/>
        <v>0.21447544397072005</v>
      </c>
      <c r="H512" s="171">
        <f t="shared" si="49"/>
        <v>76.358108324482529</v>
      </c>
      <c r="I512" s="7">
        <f t="shared" si="50"/>
        <v>0.29929167551746616</v>
      </c>
      <c r="J512" s="7">
        <f t="shared" si="51"/>
        <v>0.29929167551746616</v>
      </c>
      <c r="K512" s="7">
        <f t="shared" si="52"/>
        <v>8.957550703405226E-2</v>
      </c>
      <c r="L512" s="113">
        <f t="shared" si="53"/>
        <v>3.9042763714588046E-3</v>
      </c>
    </row>
    <row r="513" spans="4:12" x14ac:dyDescent="0.3">
      <c r="D513" s="177">
        <v>44204</v>
      </c>
      <c r="E513" s="171">
        <v>76.284000000000006</v>
      </c>
      <c r="F513" s="174">
        <f t="shared" si="54"/>
        <v>76.754300355176582</v>
      </c>
      <c r="G513" s="174">
        <f t="shared" si="55"/>
        <v>0.25409464704012602</v>
      </c>
      <c r="H513" s="171">
        <f t="shared" ref="H513:H576" si="56">F513+G513</f>
        <v>77.008395002216702</v>
      </c>
      <c r="I513" s="7">
        <f t="shared" si="50"/>
        <v>-0.72439500221669562</v>
      </c>
      <c r="J513" s="7">
        <f t="shared" si="51"/>
        <v>0.72439500221669562</v>
      </c>
      <c r="K513" s="7">
        <f t="shared" si="52"/>
        <v>0.52474811923652642</v>
      </c>
      <c r="L513" s="113">
        <f t="shared" si="53"/>
        <v>9.4960280296876882E-3</v>
      </c>
    </row>
    <row r="514" spans="4:12" x14ac:dyDescent="0.3">
      <c r="D514" s="177">
        <v>44207</v>
      </c>
      <c r="E514" s="171">
        <v>75.615399999999994</v>
      </c>
      <c r="F514" s="174">
        <f t="shared" si="54"/>
        <v>76.353555717632105</v>
      </c>
      <c r="G514" s="174">
        <f t="shared" si="55"/>
        <v>0.1886107185816657</v>
      </c>
      <c r="H514" s="171">
        <f t="shared" si="56"/>
        <v>76.542166436213776</v>
      </c>
      <c r="I514" s="7">
        <f t="shared" si="50"/>
        <v>-0.92676643621378219</v>
      </c>
      <c r="J514" s="7">
        <f t="shared" si="51"/>
        <v>0.92676643621378219</v>
      </c>
      <c r="K514" s="7">
        <f t="shared" si="52"/>
        <v>0.85889602729239445</v>
      </c>
      <c r="L514" s="113">
        <f t="shared" si="53"/>
        <v>1.2256318636333105E-2</v>
      </c>
    </row>
    <row r="515" spans="4:12" x14ac:dyDescent="0.3">
      <c r="D515" s="177">
        <v>44208</v>
      </c>
      <c r="E515" s="171">
        <v>76.023499999999999</v>
      </c>
      <c r="F515" s="174">
        <f t="shared" si="54"/>
        <v>75.847908574865329</v>
      </c>
      <c r="G515" s="174">
        <f t="shared" si="55"/>
        <v>0.11918493244682153</v>
      </c>
      <c r="H515" s="171">
        <f t="shared" si="56"/>
        <v>75.967093507312157</v>
      </c>
      <c r="I515" s="7">
        <f t="shared" si="50"/>
        <v>5.6406492687841592E-2</v>
      </c>
      <c r="J515" s="7">
        <f t="shared" si="51"/>
        <v>5.6406492687841592E-2</v>
      </c>
      <c r="K515" s="7">
        <f t="shared" si="52"/>
        <v>3.1816924173435268E-3</v>
      </c>
      <c r="L515" s="113">
        <f t="shared" si="53"/>
        <v>7.4196127102595371E-4</v>
      </c>
    </row>
    <row r="516" spans="4:12" x14ac:dyDescent="0.3">
      <c r="D516" s="177">
        <v>44209</v>
      </c>
      <c r="E516" s="171">
        <v>74.304199999999994</v>
      </c>
      <c r="F516" s="174">
        <f t="shared" si="54"/>
        <v>75.774987945957463</v>
      </c>
      <c r="G516" s="174">
        <f t="shared" si="55"/>
        <v>9.9974376311352767E-2</v>
      </c>
      <c r="H516" s="171">
        <f t="shared" si="56"/>
        <v>75.874962322268814</v>
      </c>
      <c r="I516" s="7">
        <f t="shared" ref="I516:I579" si="57">E516-H516</f>
        <v>-1.5707623222688198</v>
      </c>
      <c r="J516" s="7">
        <f t="shared" ref="J516:J579" si="58">ABS(I516)</f>
        <v>1.5707623222688198</v>
      </c>
      <c r="K516" s="7">
        <f t="shared" ref="K516:K579" si="59">I516^2</f>
        <v>2.4672942730593359</v>
      </c>
      <c r="L516" s="113">
        <f t="shared" ref="L516:L579" si="60">J516/E516</f>
        <v>2.113961690279715E-2</v>
      </c>
    </row>
    <row r="517" spans="4:12" x14ac:dyDescent="0.3">
      <c r="D517" s="177">
        <v>44210</v>
      </c>
      <c r="E517" s="171">
        <v>74.147800000000004</v>
      </c>
      <c r="F517" s="174">
        <f t="shared" ref="F517:F580" si="61">alpha*(E517)+(1-alpha)*(E516+G516)</f>
        <v>74.35289950104908</v>
      </c>
      <c r="G517" s="174">
        <f t="shared" ref="G517:G580" si="62">beta*(F517-F516)+(1-beta)*G516</f>
        <v>-5.2231905810620774E-2</v>
      </c>
      <c r="H517" s="171">
        <f t="shared" si="56"/>
        <v>74.300667595238465</v>
      </c>
      <c r="I517" s="7">
        <f t="shared" si="57"/>
        <v>-0.15286759523846172</v>
      </c>
      <c r="J517" s="7">
        <f t="shared" si="58"/>
        <v>0.15286759523846172</v>
      </c>
      <c r="K517" s="7">
        <f t="shared" si="59"/>
        <v>2.3368501673990162E-2</v>
      </c>
      <c r="L517" s="113">
        <f t="shared" si="60"/>
        <v>2.0616605649589293E-3</v>
      </c>
    </row>
    <row r="518" spans="4:12" x14ac:dyDescent="0.3">
      <c r="D518" s="177">
        <v>44211</v>
      </c>
      <c r="E518" s="171">
        <v>72.862700000000004</v>
      </c>
      <c r="F518" s="174">
        <f t="shared" si="61"/>
        <v>73.848994475351518</v>
      </c>
      <c r="G518" s="174">
        <f t="shared" si="62"/>
        <v>-9.7399217799314985E-2</v>
      </c>
      <c r="H518" s="171">
        <f t="shared" si="56"/>
        <v>73.751595257552196</v>
      </c>
      <c r="I518" s="7">
        <f t="shared" si="57"/>
        <v>-0.88889525755219267</v>
      </c>
      <c r="J518" s="7">
        <f t="shared" si="58"/>
        <v>0.88889525755219267</v>
      </c>
      <c r="K518" s="7">
        <f t="shared" si="59"/>
        <v>0.79013477889877892</v>
      </c>
      <c r="L518" s="113">
        <f t="shared" si="60"/>
        <v>1.2199592624925959E-2</v>
      </c>
    </row>
    <row r="519" spans="4:12" x14ac:dyDescent="0.3">
      <c r="D519" s="177">
        <v>44215</v>
      </c>
      <c r="E519" s="171">
        <v>71.160799999999995</v>
      </c>
      <c r="F519" s="174">
        <f t="shared" si="61"/>
        <v>72.444400625760551</v>
      </c>
      <c r="G519" s="174">
        <f t="shared" si="62"/>
        <v>-0.22811868097848018</v>
      </c>
      <c r="H519" s="171">
        <f t="shared" si="56"/>
        <v>72.216281944782068</v>
      </c>
      <c r="I519" s="7">
        <f t="shared" si="57"/>
        <v>-1.0554819447820734</v>
      </c>
      <c r="J519" s="7">
        <f t="shared" si="58"/>
        <v>1.0554819447820734</v>
      </c>
      <c r="K519" s="7">
        <f t="shared" si="59"/>
        <v>1.1140421357609478</v>
      </c>
      <c r="L519" s="113">
        <f t="shared" si="60"/>
        <v>1.4832350743415946E-2</v>
      </c>
    </row>
    <row r="520" spans="4:12" x14ac:dyDescent="0.3">
      <c r="D520" s="177">
        <v>44216</v>
      </c>
      <c r="E520" s="171">
        <v>71.490700000000004</v>
      </c>
      <c r="F520" s="174">
        <f t="shared" si="61"/>
        <v>71.044285055217216</v>
      </c>
      <c r="G520" s="174">
        <f t="shared" si="62"/>
        <v>-0.34531836993496567</v>
      </c>
      <c r="H520" s="171">
        <f t="shared" si="56"/>
        <v>70.698966685282244</v>
      </c>
      <c r="I520" s="7">
        <f t="shared" si="57"/>
        <v>0.79173331471776009</v>
      </c>
      <c r="J520" s="7">
        <f t="shared" si="58"/>
        <v>0.79173331471776009</v>
      </c>
      <c r="K520" s="7">
        <f t="shared" si="59"/>
        <v>0.62684164163397171</v>
      </c>
      <c r="L520" s="113">
        <f t="shared" si="60"/>
        <v>1.107463368966537E-2</v>
      </c>
    </row>
    <row r="521" spans="4:12" x14ac:dyDescent="0.3">
      <c r="D521" s="177">
        <v>44217</v>
      </c>
      <c r="E521" s="171">
        <v>73.088499999999996</v>
      </c>
      <c r="F521" s="174">
        <f t="shared" si="61"/>
        <v>71.53400530405203</v>
      </c>
      <c r="G521" s="174">
        <f t="shared" si="62"/>
        <v>-0.26181450805798767</v>
      </c>
      <c r="H521" s="171">
        <f t="shared" si="56"/>
        <v>71.272190795994049</v>
      </c>
      <c r="I521" s="7">
        <f t="shared" si="57"/>
        <v>1.8163092040059468</v>
      </c>
      <c r="J521" s="7">
        <f t="shared" si="58"/>
        <v>1.8163092040059468</v>
      </c>
      <c r="K521" s="7">
        <f t="shared" si="59"/>
        <v>3.2989791245567157</v>
      </c>
      <c r="L521" s="113">
        <f t="shared" si="60"/>
        <v>2.4850820635338621E-2</v>
      </c>
    </row>
    <row r="522" spans="4:12" x14ac:dyDescent="0.3">
      <c r="D522" s="177">
        <v>44218</v>
      </c>
      <c r="E522" s="171">
        <v>72.819299999999998</v>
      </c>
      <c r="F522" s="174">
        <f t="shared" si="61"/>
        <v>72.825208393553623</v>
      </c>
      <c r="G522" s="174">
        <f t="shared" si="62"/>
        <v>-0.10651274830202959</v>
      </c>
      <c r="H522" s="171">
        <f t="shared" si="56"/>
        <v>72.7186956452516</v>
      </c>
      <c r="I522" s="7">
        <f t="shared" si="57"/>
        <v>0.10060435474839835</v>
      </c>
      <c r="J522" s="7">
        <f t="shared" si="58"/>
        <v>0.10060435474839835</v>
      </c>
      <c r="K522" s="7">
        <f t="shared" si="59"/>
        <v>1.0121236194341581E-2</v>
      </c>
      <c r="L522" s="113">
        <f t="shared" si="60"/>
        <v>1.3815616841743653E-3</v>
      </c>
    </row>
    <row r="523" spans="4:12" x14ac:dyDescent="0.3">
      <c r="D523" s="177">
        <v>44221</v>
      </c>
      <c r="E523" s="171">
        <v>73.644199999999998</v>
      </c>
      <c r="F523" s="174">
        <f t="shared" si="61"/>
        <v>72.89906980135838</v>
      </c>
      <c r="G523" s="174">
        <f t="shared" si="62"/>
        <v>-8.8475332691351022E-2</v>
      </c>
      <c r="H523" s="171">
        <f t="shared" si="56"/>
        <v>72.810594468667034</v>
      </c>
      <c r="I523" s="7">
        <f t="shared" si="57"/>
        <v>0.83360553133296378</v>
      </c>
      <c r="J523" s="7">
        <f t="shared" si="58"/>
        <v>0.83360553133296378</v>
      </c>
      <c r="K523" s="7">
        <f t="shared" si="59"/>
        <v>0.69489818186891283</v>
      </c>
      <c r="L523" s="113">
        <f t="shared" si="60"/>
        <v>1.1319364340069738E-2</v>
      </c>
    </row>
    <row r="524" spans="4:12" x14ac:dyDescent="0.3">
      <c r="D524" s="177">
        <v>44222</v>
      </c>
      <c r="E524" s="171">
        <v>73.9221</v>
      </c>
      <c r="F524" s="174">
        <f t="shared" si="61"/>
        <v>73.628999733846925</v>
      </c>
      <c r="G524" s="174">
        <f t="shared" si="62"/>
        <v>-6.6348061733613878E-3</v>
      </c>
      <c r="H524" s="171">
        <f t="shared" si="56"/>
        <v>73.622364927673559</v>
      </c>
      <c r="I524" s="7">
        <f t="shared" si="57"/>
        <v>0.29973507232644181</v>
      </c>
      <c r="J524" s="7">
        <f t="shared" si="58"/>
        <v>0.29973507232644181</v>
      </c>
      <c r="K524" s="7">
        <f t="shared" si="59"/>
        <v>8.9841113582537296E-2</v>
      </c>
      <c r="L524" s="113">
        <f t="shared" si="60"/>
        <v>4.0547423886285947E-3</v>
      </c>
    </row>
    <row r="525" spans="4:12" x14ac:dyDescent="0.3">
      <c r="D525" s="177">
        <v>44223</v>
      </c>
      <c r="E525" s="171">
        <v>68.729399999999998</v>
      </c>
      <c r="F525" s="174">
        <f t="shared" si="61"/>
        <v>72.878252155061318</v>
      </c>
      <c r="G525" s="174">
        <f t="shared" si="62"/>
        <v>-8.1046083434585914E-2</v>
      </c>
      <c r="H525" s="171">
        <f t="shared" si="56"/>
        <v>72.797206071626732</v>
      </c>
      <c r="I525" s="7">
        <f t="shared" si="57"/>
        <v>-4.0678060716267339</v>
      </c>
      <c r="J525" s="7">
        <f t="shared" si="58"/>
        <v>4.0678060716267339</v>
      </c>
      <c r="K525" s="7">
        <f t="shared" si="59"/>
        <v>16.547046236363322</v>
      </c>
      <c r="L525" s="113">
        <f t="shared" si="60"/>
        <v>5.9185822539215151E-2</v>
      </c>
    </row>
    <row r="526" spans="4:12" x14ac:dyDescent="0.3">
      <c r="D526" s="177">
        <v>44224</v>
      </c>
      <c r="E526" s="171">
        <v>68.920400000000001</v>
      </c>
      <c r="F526" s="174">
        <f t="shared" si="61"/>
        <v>68.702763133252333</v>
      </c>
      <c r="G526" s="174">
        <f t="shared" si="62"/>
        <v>-0.49049037727202588</v>
      </c>
      <c r="H526" s="171">
        <f t="shared" si="56"/>
        <v>68.212272755980308</v>
      </c>
      <c r="I526" s="7">
        <f t="shared" si="57"/>
        <v>0.70812724401969263</v>
      </c>
      <c r="J526" s="7">
        <f t="shared" si="58"/>
        <v>0.70812724401969263</v>
      </c>
      <c r="K526" s="7">
        <f t="shared" si="59"/>
        <v>0.50144419372292526</v>
      </c>
      <c r="L526" s="113">
        <f t="shared" si="60"/>
        <v>1.0274566659794381E-2</v>
      </c>
    </row>
    <row r="527" spans="4:12" x14ac:dyDescent="0.3">
      <c r="D527" s="177">
        <v>44225</v>
      </c>
      <c r="E527" s="171">
        <v>66.749600000000001</v>
      </c>
      <c r="F527" s="174">
        <f t="shared" si="61"/>
        <v>68.093847698182387</v>
      </c>
      <c r="G527" s="174">
        <f t="shared" si="62"/>
        <v>-0.50233288305181789</v>
      </c>
      <c r="H527" s="171">
        <f t="shared" si="56"/>
        <v>67.591514815130566</v>
      </c>
      <c r="I527" s="7">
        <f t="shared" si="57"/>
        <v>-0.84191481513056488</v>
      </c>
      <c r="J527" s="7">
        <f t="shared" si="58"/>
        <v>0.84191481513056488</v>
      </c>
      <c r="K527" s="7">
        <f t="shared" si="59"/>
        <v>0.7088205559363332</v>
      </c>
      <c r="L527" s="113">
        <f t="shared" si="60"/>
        <v>1.2613031615628632E-2</v>
      </c>
    </row>
    <row r="528" spans="4:12" x14ac:dyDescent="0.3">
      <c r="D528" s="177">
        <v>44228</v>
      </c>
      <c r="E528" s="171">
        <v>68.269199999999998</v>
      </c>
      <c r="F528" s="174">
        <f t="shared" si="61"/>
        <v>66.651653693558544</v>
      </c>
      <c r="G528" s="174">
        <f t="shared" si="62"/>
        <v>-0.59631899520902043</v>
      </c>
      <c r="H528" s="171">
        <f t="shared" si="56"/>
        <v>66.055334698349526</v>
      </c>
      <c r="I528" s="7">
        <f t="shared" si="57"/>
        <v>2.2138653016504719</v>
      </c>
      <c r="J528" s="7">
        <f t="shared" si="58"/>
        <v>2.2138653016504719</v>
      </c>
      <c r="K528" s="7">
        <f t="shared" si="59"/>
        <v>4.9011995738519349</v>
      </c>
      <c r="L528" s="113">
        <f t="shared" si="60"/>
        <v>3.2428464104610456E-2</v>
      </c>
    </row>
    <row r="529" spans="4:12" x14ac:dyDescent="0.3">
      <c r="D529" s="177">
        <v>44229</v>
      </c>
      <c r="E529" s="171">
        <v>69.701899999999995</v>
      </c>
      <c r="F529" s="174">
        <f t="shared" si="61"/>
        <v>68.078684803832786</v>
      </c>
      <c r="G529" s="174">
        <f t="shared" si="62"/>
        <v>-0.39398398466069418</v>
      </c>
      <c r="H529" s="171">
        <f t="shared" si="56"/>
        <v>67.684700819172093</v>
      </c>
      <c r="I529" s="7">
        <f t="shared" si="57"/>
        <v>2.0171991808279017</v>
      </c>
      <c r="J529" s="7">
        <f t="shared" si="58"/>
        <v>2.0171991808279017</v>
      </c>
      <c r="K529" s="7">
        <f t="shared" si="59"/>
        <v>4.069092535132758</v>
      </c>
      <c r="L529" s="113">
        <f t="shared" si="60"/>
        <v>2.8940375812250483E-2</v>
      </c>
    </row>
    <row r="530" spans="4:12" x14ac:dyDescent="0.3">
      <c r="D530" s="177">
        <v>44230</v>
      </c>
      <c r="E530" s="171">
        <v>68.642499999999998</v>
      </c>
      <c r="F530" s="174">
        <f t="shared" si="61"/>
        <v>69.174832812271447</v>
      </c>
      <c r="G530" s="174">
        <f t="shared" si="62"/>
        <v>-0.24497078535075867</v>
      </c>
      <c r="H530" s="171">
        <f t="shared" si="56"/>
        <v>68.929862026920688</v>
      </c>
      <c r="I530" s="7">
        <f t="shared" si="57"/>
        <v>-0.28736202692068957</v>
      </c>
      <c r="J530" s="7">
        <f t="shared" si="58"/>
        <v>0.28736202692068957</v>
      </c>
      <c r="K530" s="7">
        <f t="shared" si="59"/>
        <v>8.2576934515967121E-2</v>
      </c>
      <c r="L530" s="113">
        <f t="shared" si="60"/>
        <v>4.1863572410778972E-3</v>
      </c>
    </row>
    <row r="531" spans="4:12" x14ac:dyDescent="0.3">
      <c r="D531" s="177">
        <v>44231</v>
      </c>
      <c r="E531" s="171">
        <v>70.648399999999995</v>
      </c>
      <c r="F531" s="174">
        <f t="shared" si="61"/>
        <v>68.847703371719405</v>
      </c>
      <c r="G531" s="174">
        <f t="shared" si="62"/>
        <v>-0.25318665087088704</v>
      </c>
      <c r="H531" s="171">
        <f t="shared" si="56"/>
        <v>68.594516720848517</v>
      </c>
      <c r="I531" s="7">
        <f t="shared" si="57"/>
        <v>2.0538832791514778</v>
      </c>
      <c r="J531" s="7">
        <f t="shared" si="58"/>
        <v>2.0538832791514778</v>
      </c>
      <c r="K531" s="7">
        <f t="shared" si="59"/>
        <v>4.2184365243780277</v>
      </c>
      <c r="L531" s="113">
        <f t="shared" si="60"/>
        <v>2.9071900837831826E-2</v>
      </c>
    </row>
    <row r="532" spans="4:12" x14ac:dyDescent="0.3">
      <c r="D532" s="177">
        <v>44232</v>
      </c>
      <c r="E532" s="171">
        <v>71.082599999999999</v>
      </c>
      <c r="F532" s="174">
        <f t="shared" si="61"/>
        <v>70.532690679303286</v>
      </c>
      <c r="G532" s="174">
        <f t="shared" si="62"/>
        <v>-5.9369255025410184E-2</v>
      </c>
      <c r="H532" s="171">
        <f t="shared" si="56"/>
        <v>70.47332142427787</v>
      </c>
      <c r="I532" s="7">
        <f t="shared" si="57"/>
        <v>0.60927857572212929</v>
      </c>
      <c r="J532" s="7">
        <f t="shared" si="58"/>
        <v>0.60927857572212929</v>
      </c>
      <c r="K532" s="7">
        <f t="shared" si="59"/>
        <v>0.37122038283398645</v>
      </c>
      <c r="L532" s="113">
        <f t="shared" si="60"/>
        <v>8.5714165734248511E-3</v>
      </c>
    </row>
    <row r="533" spans="4:12" x14ac:dyDescent="0.3">
      <c r="D533" s="177">
        <v>44235</v>
      </c>
      <c r="E533" s="171">
        <v>70.943700000000007</v>
      </c>
      <c r="F533" s="174">
        <f t="shared" si="61"/>
        <v>71.007324595979668</v>
      </c>
      <c r="G533" s="174">
        <f t="shared" si="62"/>
        <v>-5.9689378552309838E-3</v>
      </c>
      <c r="H533" s="171">
        <f t="shared" si="56"/>
        <v>71.001355658124439</v>
      </c>
      <c r="I533" s="7">
        <f t="shared" si="57"/>
        <v>-5.7655658124431852E-2</v>
      </c>
      <c r="J533" s="7">
        <f t="shared" si="58"/>
        <v>5.7655658124431852E-2</v>
      </c>
      <c r="K533" s="7">
        <f t="shared" si="59"/>
        <v>3.3241749137613648E-3</v>
      </c>
      <c r="L533" s="113">
        <f t="shared" si="60"/>
        <v>8.126959564335078E-4</v>
      </c>
    </row>
    <row r="534" spans="4:12" x14ac:dyDescent="0.3">
      <c r="D534" s="177">
        <v>44236</v>
      </c>
      <c r="E534" s="171">
        <v>70.379199999999997</v>
      </c>
      <c r="F534" s="174">
        <f t="shared" si="61"/>
        <v>70.826024849715822</v>
      </c>
      <c r="G534" s="174">
        <f t="shared" si="62"/>
        <v>-2.3502018696092523E-2</v>
      </c>
      <c r="H534" s="171">
        <f t="shared" si="56"/>
        <v>70.802522831019729</v>
      </c>
      <c r="I534" s="7">
        <f t="shared" si="57"/>
        <v>-0.42332283101973189</v>
      </c>
      <c r="J534" s="7">
        <f t="shared" si="58"/>
        <v>0.42332283101973189</v>
      </c>
      <c r="K534" s="7">
        <f t="shared" si="59"/>
        <v>0.17920221926256047</v>
      </c>
      <c r="L534" s="113">
        <f t="shared" si="60"/>
        <v>6.0148855204340476E-3</v>
      </c>
    </row>
    <row r="535" spans="4:12" x14ac:dyDescent="0.3">
      <c r="D535" s="177">
        <v>44237</v>
      </c>
      <c r="E535" s="171">
        <v>70.275000000000006</v>
      </c>
      <c r="F535" s="174">
        <f t="shared" si="61"/>
        <v>70.339558385043134</v>
      </c>
      <c r="G535" s="174">
        <f t="shared" si="62"/>
        <v>-6.9798463293752069E-2</v>
      </c>
      <c r="H535" s="171">
        <f t="shared" si="56"/>
        <v>70.269759921749383</v>
      </c>
      <c r="I535" s="7">
        <f t="shared" si="57"/>
        <v>5.2400782506225596E-3</v>
      </c>
      <c r="J535" s="7">
        <f t="shared" si="58"/>
        <v>5.2400782506225596E-3</v>
      </c>
      <c r="K535" s="7">
        <f t="shared" si="59"/>
        <v>2.7458420072647586E-5</v>
      </c>
      <c r="L535" s="113">
        <f t="shared" si="60"/>
        <v>7.4565325515795933E-5</v>
      </c>
    </row>
    <row r="536" spans="4:12" x14ac:dyDescent="0.3">
      <c r="D536" s="177">
        <v>44238</v>
      </c>
      <c r="E536" s="171">
        <v>69.893000000000001</v>
      </c>
      <c r="F536" s="174">
        <f t="shared" si="61"/>
        <v>70.142761229365007</v>
      </c>
      <c r="G536" s="174">
        <f t="shared" si="62"/>
        <v>-8.2498332532189522E-2</v>
      </c>
      <c r="H536" s="171">
        <f t="shared" si="56"/>
        <v>70.060262896832825</v>
      </c>
      <c r="I536" s="7">
        <f t="shared" si="57"/>
        <v>-0.16726289683282403</v>
      </c>
      <c r="J536" s="7">
        <f t="shared" si="58"/>
        <v>0.16726289683282403</v>
      </c>
      <c r="K536" s="7">
        <f t="shared" si="59"/>
        <v>2.7976876656907932E-2</v>
      </c>
      <c r="L536" s="113">
        <f t="shared" si="60"/>
        <v>2.3931280218737788E-3</v>
      </c>
    </row>
    <row r="537" spans="4:12" x14ac:dyDescent="0.3">
      <c r="D537" s="177">
        <v>44239</v>
      </c>
      <c r="E537" s="171">
        <v>69.042000000000002</v>
      </c>
      <c r="F537" s="174">
        <f t="shared" si="61"/>
        <v>69.656801333974244</v>
      </c>
      <c r="G537" s="174">
        <f t="shared" si="62"/>
        <v>-0.12284448881804694</v>
      </c>
      <c r="H537" s="171">
        <f t="shared" si="56"/>
        <v>69.533956845156197</v>
      </c>
      <c r="I537" s="7">
        <f t="shared" si="57"/>
        <v>-0.49195684515619575</v>
      </c>
      <c r="J537" s="7">
        <f t="shared" si="58"/>
        <v>0.49195684515619575</v>
      </c>
      <c r="K537" s="7">
        <f t="shared" si="59"/>
        <v>0.24202153749603716</v>
      </c>
      <c r="L537" s="113">
        <f t="shared" si="60"/>
        <v>7.1254721061990633E-3</v>
      </c>
    </row>
    <row r="538" spans="4:12" x14ac:dyDescent="0.3">
      <c r="D538" s="177">
        <v>44243</v>
      </c>
      <c r="E538" s="171">
        <v>70.2316</v>
      </c>
      <c r="F538" s="174">
        <f t="shared" si="61"/>
        <v>69.181644408945573</v>
      </c>
      <c r="G538" s="174">
        <f t="shared" si="62"/>
        <v>-0.15807573243910933</v>
      </c>
      <c r="H538" s="171">
        <f t="shared" si="56"/>
        <v>69.023568676506457</v>
      </c>
      <c r="I538" s="7">
        <f t="shared" si="57"/>
        <v>1.2080313234935431</v>
      </c>
      <c r="J538" s="7">
        <f t="shared" si="58"/>
        <v>1.2080313234935431</v>
      </c>
      <c r="K538" s="7">
        <f t="shared" si="59"/>
        <v>1.4593396785415615</v>
      </c>
      <c r="L538" s="113">
        <f t="shared" si="60"/>
        <v>1.7200680655054749E-2</v>
      </c>
    </row>
    <row r="539" spans="4:12" x14ac:dyDescent="0.3">
      <c r="D539" s="177">
        <v>44244</v>
      </c>
      <c r="E539" s="171">
        <v>69.050700000000006</v>
      </c>
      <c r="F539" s="174">
        <f t="shared" si="61"/>
        <v>69.868959414048717</v>
      </c>
      <c r="G539" s="174">
        <f t="shared" si="62"/>
        <v>-7.3536658684883946E-2</v>
      </c>
      <c r="H539" s="171">
        <f t="shared" si="56"/>
        <v>69.79542275536383</v>
      </c>
      <c r="I539" s="7">
        <f t="shared" si="57"/>
        <v>-0.74472275536382426</v>
      </c>
      <c r="J539" s="7">
        <f t="shared" si="58"/>
        <v>0.74472275536382426</v>
      </c>
      <c r="K539" s="7">
        <f t="shared" si="59"/>
        <v>0.55461198235668641</v>
      </c>
      <c r="L539" s="113">
        <f t="shared" si="60"/>
        <v>1.0785158664051548E-2</v>
      </c>
    </row>
    <row r="540" spans="4:12" x14ac:dyDescent="0.3">
      <c r="D540" s="177">
        <v>44245</v>
      </c>
      <c r="E540" s="171">
        <v>69.111400000000003</v>
      </c>
      <c r="F540" s="174">
        <f t="shared" si="61"/>
        <v>69.004010673052107</v>
      </c>
      <c r="G540" s="174">
        <f t="shared" si="62"/>
        <v>-0.15267786691605656</v>
      </c>
      <c r="H540" s="171">
        <f t="shared" si="56"/>
        <v>68.851332806136057</v>
      </c>
      <c r="I540" s="7">
        <f t="shared" si="57"/>
        <v>0.2600671938639465</v>
      </c>
      <c r="J540" s="7">
        <f t="shared" si="58"/>
        <v>0.2600671938639465</v>
      </c>
      <c r="K540" s="7">
        <f t="shared" si="59"/>
        <v>6.7634945324267531E-2</v>
      </c>
      <c r="L540" s="113">
        <f t="shared" si="60"/>
        <v>3.7630144066528315E-3</v>
      </c>
    </row>
    <row r="541" spans="4:12" x14ac:dyDescent="0.3">
      <c r="D541" s="177">
        <v>44246</v>
      </c>
      <c r="E541" s="171">
        <v>69.814800000000005</v>
      </c>
      <c r="F541" s="174">
        <f t="shared" si="61"/>
        <v>69.12993770646716</v>
      </c>
      <c r="G541" s="174">
        <f t="shared" si="62"/>
        <v>-0.12481737688294564</v>
      </c>
      <c r="H541" s="171">
        <f t="shared" si="56"/>
        <v>69.005120329584216</v>
      </c>
      <c r="I541" s="7">
        <f t="shared" si="57"/>
        <v>0.80967967041578959</v>
      </c>
      <c r="J541" s="7">
        <f t="shared" si="58"/>
        <v>0.80967967041578959</v>
      </c>
      <c r="K541" s="7">
        <f t="shared" si="59"/>
        <v>0.65558116868462168</v>
      </c>
      <c r="L541" s="113">
        <f t="shared" si="60"/>
        <v>1.1597536201719256E-2</v>
      </c>
    </row>
    <row r="542" spans="4:12" x14ac:dyDescent="0.3">
      <c r="D542" s="177">
        <v>44249</v>
      </c>
      <c r="E542" s="171">
        <v>70.170900000000003</v>
      </c>
      <c r="F542" s="174">
        <f t="shared" si="61"/>
        <v>69.786166098493652</v>
      </c>
      <c r="G542" s="174">
        <f t="shared" si="62"/>
        <v>-4.6712799992001897E-2</v>
      </c>
      <c r="H542" s="171">
        <f t="shared" si="56"/>
        <v>69.739453298501644</v>
      </c>
      <c r="I542" s="7">
        <f t="shared" si="57"/>
        <v>0.43144670149835918</v>
      </c>
      <c r="J542" s="7">
        <f t="shared" si="58"/>
        <v>0.43144670149835918</v>
      </c>
      <c r="K542" s="7">
        <f t="shared" si="59"/>
        <v>0.18614625623381426</v>
      </c>
      <c r="L542" s="113">
        <f t="shared" si="60"/>
        <v>6.1485131514396876E-3</v>
      </c>
    </row>
    <row r="543" spans="4:12" x14ac:dyDescent="0.3">
      <c r="D543" s="177">
        <v>44250</v>
      </c>
      <c r="E543" s="171">
        <v>69.224299999999999</v>
      </c>
      <c r="F543" s="174">
        <f t="shared" si="61"/>
        <v>69.944209760006402</v>
      </c>
      <c r="G543" s="174">
        <f t="shared" si="62"/>
        <v>-2.6237153841526747E-2</v>
      </c>
      <c r="H543" s="171">
        <f t="shared" si="56"/>
        <v>69.917972606164881</v>
      </c>
      <c r="I543" s="7">
        <f t="shared" si="57"/>
        <v>-0.69367260616488124</v>
      </c>
      <c r="J543" s="7">
        <f t="shared" si="58"/>
        <v>0.69367260616488124</v>
      </c>
      <c r="K543" s="7">
        <f t="shared" si="59"/>
        <v>0.48118168454357846</v>
      </c>
      <c r="L543" s="113">
        <f t="shared" si="60"/>
        <v>1.0020651796621725E-2</v>
      </c>
    </row>
    <row r="544" spans="4:12" x14ac:dyDescent="0.3">
      <c r="D544" s="177">
        <v>44251</v>
      </c>
      <c r="E544" s="171">
        <v>71.169399999999996</v>
      </c>
      <c r="F544" s="174">
        <f t="shared" si="61"/>
        <v>69.592330276926788</v>
      </c>
      <c r="G544" s="174">
        <f t="shared" si="62"/>
        <v>-5.8801386765335473E-2</v>
      </c>
      <c r="H544" s="171">
        <f t="shared" si="56"/>
        <v>69.533528890161449</v>
      </c>
      <c r="I544" s="7">
        <f t="shared" si="57"/>
        <v>1.635871109838547</v>
      </c>
      <c r="J544" s="7">
        <f t="shared" si="58"/>
        <v>1.635871109838547</v>
      </c>
      <c r="K544" s="7">
        <f t="shared" si="59"/>
        <v>2.6760742880043993</v>
      </c>
      <c r="L544" s="113">
        <f t="shared" si="60"/>
        <v>2.2985596475993152E-2</v>
      </c>
    </row>
    <row r="545" spans="4:12" x14ac:dyDescent="0.3">
      <c r="D545" s="177">
        <v>44252</v>
      </c>
      <c r="E545" s="171">
        <v>69.528199999999998</v>
      </c>
      <c r="F545" s="174">
        <f t="shared" si="61"/>
        <v>70.794118890587725</v>
      </c>
      <c r="G545" s="174">
        <f t="shared" si="62"/>
        <v>6.725761327729185E-2</v>
      </c>
      <c r="H545" s="171">
        <f t="shared" si="56"/>
        <v>70.861376503865017</v>
      </c>
      <c r="I545" s="7">
        <f t="shared" si="57"/>
        <v>-1.333176503865019</v>
      </c>
      <c r="J545" s="7">
        <f t="shared" si="58"/>
        <v>1.333176503865019</v>
      </c>
      <c r="K545" s="7">
        <f t="shared" si="59"/>
        <v>1.7773595904577548</v>
      </c>
      <c r="L545" s="113">
        <f t="shared" si="60"/>
        <v>1.9174615535351398E-2</v>
      </c>
    </row>
    <row r="546" spans="4:12" x14ac:dyDescent="0.3">
      <c r="D546" s="177">
        <v>44253</v>
      </c>
      <c r="E546" s="171">
        <v>68.712000000000003</v>
      </c>
      <c r="F546" s="174">
        <f t="shared" si="61"/>
        <v>69.41876609062183</v>
      </c>
      <c r="G546" s="174">
        <f t="shared" si="62"/>
        <v>-7.7003428047026895E-2</v>
      </c>
      <c r="H546" s="171">
        <f t="shared" si="56"/>
        <v>69.341762662574808</v>
      </c>
      <c r="I546" s="7">
        <f t="shared" si="57"/>
        <v>-0.62976266257480518</v>
      </c>
      <c r="J546" s="7">
        <f t="shared" si="58"/>
        <v>0.62976266257480518</v>
      </c>
      <c r="K546" s="7">
        <f t="shared" si="59"/>
        <v>0.39660101117330793</v>
      </c>
      <c r="L546" s="113">
        <f t="shared" si="60"/>
        <v>9.1652500665794206E-3</v>
      </c>
    </row>
    <row r="547" spans="4:12" x14ac:dyDescent="0.3">
      <c r="D547" s="177">
        <v>44256</v>
      </c>
      <c r="E547" s="171">
        <v>70.483400000000003</v>
      </c>
      <c r="F547" s="174">
        <f t="shared" si="61"/>
        <v>69.004677257562392</v>
      </c>
      <c r="G547" s="174">
        <f t="shared" si="62"/>
        <v>-0.11071196854826799</v>
      </c>
      <c r="H547" s="171">
        <f t="shared" si="56"/>
        <v>68.893965289014119</v>
      </c>
      <c r="I547" s="7">
        <f t="shared" si="57"/>
        <v>1.5894347109858842</v>
      </c>
      <c r="J547" s="7">
        <f t="shared" si="58"/>
        <v>1.5894347109858842</v>
      </c>
      <c r="K547" s="7">
        <f t="shared" si="59"/>
        <v>2.5263027004867813</v>
      </c>
      <c r="L547" s="113">
        <f t="shared" si="60"/>
        <v>2.2550482964582924E-2</v>
      </c>
    </row>
    <row r="548" spans="4:12" x14ac:dyDescent="0.3">
      <c r="D548" s="177">
        <v>44257</v>
      </c>
      <c r="E548" s="171">
        <v>71.369100000000003</v>
      </c>
      <c r="F548" s="174">
        <f t="shared" si="61"/>
        <v>70.571970425161396</v>
      </c>
      <c r="G548" s="174">
        <f t="shared" si="62"/>
        <v>5.7088545066459231E-2</v>
      </c>
      <c r="H548" s="171">
        <f t="shared" si="56"/>
        <v>70.62905897022786</v>
      </c>
      <c r="I548" s="7">
        <f t="shared" si="57"/>
        <v>0.74004102977214359</v>
      </c>
      <c r="J548" s="7">
        <f t="shared" si="58"/>
        <v>0.74004102977214359</v>
      </c>
      <c r="K548" s="7">
        <f t="shared" si="59"/>
        <v>0.54766072574621472</v>
      </c>
      <c r="L548" s="113">
        <f t="shared" si="60"/>
        <v>1.0369207819240309E-2</v>
      </c>
    </row>
    <row r="549" spans="4:12" x14ac:dyDescent="0.3">
      <c r="D549" s="177">
        <v>44258</v>
      </c>
      <c r="E549" s="171">
        <v>70.509500000000003</v>
      </c>
      <c r="F549" s="174">
        <f t="shared" si="61"/>
        <v>71.242850836053179</v>
      </c>
      <c r="G549" s="174">
        <f t="shared" si="62"/>
        <v>0.11846773164899163</v>
      </c>
      <c r="H549" s="171">
        <f t="shared" si="56"/>
        <v>71.36131856770217</v>
      </c>
      <c r="I549" s="7">
        <f t="shared" si="57"/>
        <v>-0.85181856770216768</v>
      </c>
      <c r="J549" s="7">
        <f t="shared" si="58"/>
        <v>0.85181856770216768</v>
      </c>
      <c r="K549" s="7">
        <f t="shared" si="59"/>
        <v>0.72559487228217245</v>
      </c>
      <c r="L549" s="113">
        <f t="shared" si="60"/>
        <v>1.2080904951845746E-2</v>
      </c>
    </row>
    <row r="550" spans="4:12" x14ac:dyDescent="0.3">
      <c r="D550" s="177">
        <v>44259</v>
      </c>
      <c r="E550" s="171">
        <v>67.470299999999995</v>
      </c>
      <c r="F550" s="174">
        <f t="shared" si="61"/>
        <v>69.996434185319202</v>
      </c>
      <c r="G550" s="174">
        <f t="shared" si="62"/>
        <v>-1.8020706589305213E-2</v>
      </c>
      <c r="H550" s="171">
        <f t="shared" si="56"/>
        <v>69.978413478729891</v>
      </c>
      <c r="I550" s="7">
        <f t="shared" si="57"/>
        <v>-2.5081134787298964</v>
      </c>
      <c r="J550" s="7">
        <f t="shared" si="58"/>
        <v>2.5081134787298964</v>
      </c>
      <c r="K550" s="7">
        <f t="shared" si="59"/>
        <v>6.2906332221865826</v>
      </c>
      <c r="L550" s="113">
        <f t="shared" si="60"/>
        <v>3.7173593102889667E-2</v>
      </c>
    </row>
    <row r="551" spans="4:12" x14ac:dyDescent="0.3">
      <c r="D551" s="177">
        <v>44260</v>
      </c>
      <c r="E551" s="171">
        <v>68.3994</v>
      </c>
      <c r="F551" s="174">
        <f t="shared" si="61"/>
        <v>67.641703434728555</v>
      </c>
      <c r="G551" s="174">
        <f t="shared" si="62"/>
        <v>-0.25169171098943943</v>
      </c>
      <c r="H551" s="171">
        <f t="shared" si="56"/>
        <v>67.390011723739121</v>
      </c>
      <c r="I551" s="7">
        <f t="shared" si="57"/>
        <v>1.0093882762608786</v>
      </c>
      <c r="J551" s="7">
        <f t="shared" si="58"/>
        <v>1.0093882762608786</v>
      </c>
      <c r="K551" s="7">
        <f t="shared" si="59"/>
        <v>1.0188646922529077</v>
      </c>
      <c r="L551" s="113">
        <f t="shared" si="60"/>
        <v>1.4757267991544934E-2</v>
      </c>
    </row>
    <row r="552" spans="4:12" x14ac:dyDescent="0.3">
      <c r="D552" s="177">
        <v>44263</v>
      </c>
      <c r="E552" s="171">
        <v>70.77</v>
      </c>
      <c r="F552" s="174">
        <f t="shared" si="61"/>
        <v>68.672166631208455</v>
      </c>
      <c r="G552" s="174">
        <f t="shared" si="62"/>
        <v>-0.1234762202425055</v>
      </c>
      <c r="H552" s="171">
        <f t="shared" si="56"/>
        <v>68.548690410965946</v>
      </c>
      <c r="I552" s="7">
        <f t="shared" si="57"/>
        <v>2.2213095890340497</v>
      </c>
      <c r="J552" s="7">
        <f t="shared" si="58"/>
        <v>2.2213095890340497</v>
      </c>
      <c r="K552" s="7">
        <f t="shared" si="59"/>
        <v>4.9342162903346187</v>
      </c>
      <c r="L552" s="113">
        <f t="shared" si="60"/>
        <v>3.1387729108860389E-2</v>
      </c>
    </row>
    <row r="553" spans="4:12" x14ac:dyDescent="0.3">
      <c r="D553" s="177">
        <v>44264</v>
      </c>
      <c r="E553" s="171">
        <v>69.450900000000004</v>
      </c>
      <c r="F553" s="174">
        <f t="shared" si="61"/>
        <v>70.407399023805993</v>
      </c>
      <c r="G553" s="174">
        <f t="shared" si="62"/>
        <v>6.2394641041498902E-2</v>
      </c>
      <c r="H553" s="171">
        <f t="shared" si="56"/>
        <v>70.469793664847487</v>
      </c>
      <c r="I553" s="7">
        <f t="shared" si="57"/>
        <v>-1.0188936648474822</v>
      </c>
      <c r="J553" s="7">
        <f t="shared" si="58"/>
        <v>1.0188936648474822</v>
      </c>
      <c r="K553" s="7">
        <f t="shared" si="59"/>
        <v>1.0381443002663335</v>
      </c>
      <c r="L553" s="113">
        <f t="shared" si="60"/>
        <v>1.467070498506833E-2</v>
      </c>
    </row>
    <row r="554" spans="4:12" x14ac:dyDescent="0.3">
      <c r="D554" s="177">
        <v>44265</v>
      </c>
      <c r="E554" s="171">
        <v>69.599400000000003</v>
      </c>
      <c r="F554" s="174">
        <f t="shared" si="61"/>
        <v>69.530515712833207</v>
      </c>
      <c r="G554" s="174">
        <f t="shared" si="62"/>
        <v>-3.153315415992964E-2</v>
      </c>
      <c r="H554" s="171">
        <f t="shared" si="56"/>
        <v>69.498982558673276</v>
      </c>
      <c r="I554" s="7">
        <f t="shared" si="57"/>
        <v>0.10041744132672648</v>
      </c>
      <c r="J554" s="7">
        <f t="shared" si="58"/>
        <v>0.10041744132672648</v>
      </c>
      <c r="K554" s="7">
        <f t="shared" si="59"/>
        <v>1.0083662522606554E-2</v>
      </c>
      <c r="L554" s="113">
        <f t="shared" si="60"/>
        <v>1.4427917672670521E-3</v>
      </c>
    </row>
    <row r="555" spans="4:12" x14ac:dyDescent="0.3">
      <c r="D555" s="177">
        <v>44266</v>
      </c>
      <c r="E555" s="171">
        <v>69.450900000000004</v>
      </c>
      <c r="F555" s="174">
        <f t="shared" si="61"/>
        <v>69.544473476672067</v>
      </c>
      <c r="G555" s="174">
        <f t="shared" si="62"/>
        <v>-2.6984062360050663E-2</v>
      </c>
      <c r="H555" s="171">
        <f t="shared" si="56"/>
        <v>69.51748941431201</v>
      </c>
      <c r="I555" s="7">
        <f t="shared" si="57"/>
        <v>-6.6589414312005601E-2</v>
      </c>
      <c r="J555" s="7">
        <f t="shared" si="58"/>
        <v>6.6589414312005601E-2</v>
      </c>
      <c r="K555" s="7">
        <f t="shared" si="59"/>
        <v>4.4341500984159364E-3</v>
      </c>
      <c r="L555" s="113">
        <f t="shared" si="60"/>
        <v>9.5879843619025239E-4</v>
      </c>
    </row>
    <row r="556" spans="4:12" x14ac:dyDescent="0.3">
      <c r="D556" s="177">
        <v>44267</v>
      </c>
      <c r="E556" s="171">
        <v>69.092699999999994</v>
      </c>
      <c r="F556" s="174">
        <f t="shared" si="61"/>
        <v>69.357672750111959</v>
      </c>
      <c r="G556" s="174">
        <f t="shared" si="62"/>
        <v>-4.2965728780056389E-2</v>
      </c>
      <c r="H556" s="171">
        <f t="shared" si="56"/>
        <v>69.314707021331898</v>
      </c>
      <c r="I556" s="7">
        <f t="shared" si="57"/>
        <v>-0.22200702133190475</v>
      </c>
      <c r="J556" s="7">
        <f t="shared" si="58"/>
        <v>0.22200702133190475</v>
      </c>
      <c r="K556" s="7">
        <f t="shared" si="59"/>
        <v>4.9287117520664815E-2</v>
      </c>
      <c r="L556" s="113">
        <f t="shared" si="60"/>
        <v>3.2131762303673874E-3</v>
      </c>
    </row>
    <row r="557" spans="4:12" x14ac:dyDescent="0.3">
      <c r="D557" s="177">
        <v>44270</v>
      </c>
      <c r="E557" s="171">
        <v>69.686700000000002</v>
      </c>
      <c r="F557" s="174">
        <f t="shared" si="61"/>
        <v>69.177127416975949</v>
      </c>
      <c r="G557" s="174">
        <f t="shared" si="62"/>
        <v>-5.672368921565174E-2</v>
      </c>
      <c r="H557" s="171">
        <f t="shared" si="56"/>
        <v>69.120403727760291</v>
      </c>
      <c r="I557" s="7">
        <f t="shared" si="57"/>
        <v>0.56629627223971113</v>
      </c>
      <c r="J557" s="7">
        <f t="shared" si="58"/>
        <v>0.56629627223971113</v>
      </c>
      <c r="K557" s="7">
        <f t="shared" si="59"/>
        <v>0.32069146795259301</v>
      </c>
      <c r="L557" s="113">
        <f t="shared" si="60"/>
        <v>8.1263178230524778E-3</v>
      </c>
    </row>
    <row r="558" spans="4:12" x14ac:dyDescent="0.3">
      <c r="D558" s="177">
        <v>44271</v>
      </c>
      <c r="E558" s="171">
        <v>66.323400000000007</v>
      </c>
      <c r="F558" s="174">
        <f t="shared" si="61"/>
        <v>68.968661048627482</v>
      </c>
      <c r="G558" s="174">
        <f t="shared" si="62"/>
        <v>-7.1897957128933349E-2</v>
      </c>
      <c r="H558" s="171">
        <f t="shared" si="56"/>
        <v>68.896763091498542</v>
      </c>
      <c r="I558" s="7">
        <f t="shared" si="57"/>
        <v>-2.5733630914985355</v>
      </c>
      <c r="J558" s="7">
        <f t="shared" si="58"/>
        <v>2.5733630914985355</v>
      </c>
      <c r="K558" s="7">
        <f t="shared" si="59"/>
        <v>6.6221976006869001</v>
      </c>
      <c r="L558" s="113">
        <f t="shared" si="60"/>
        <v>3.8800228750313394E-2</v>
      </c>
    </row>
    <row r="559" spans="4:12" x14ac:dyDescent="0.3">
      <c r="D559" s="177">
        <v>44272</v>
      </c>
      <c r="E559" s="171">
        <v>68.446200000000005</v>
      </c>
      <c r="F559" s="174">
        <f t="shared" si="61"/>
        <v>66.69044163429686</v>
      </c>
      <c r="G559" s="174">
        <f t="shared" si="62"/>
        <v>-0.29253010284910219</v>
      </c>
      <c r="H559" s="171">
        <f t="shared" si="56"/>
        <v>66.397911531447761</v>
      </c>
      <c r="I559" s="7">
        <f t="shared" si="57"/>
        <v>2.0482884685522436</v>
      </c>
      <c r="J559" s="7">
        <f t="shared" si="58"/>
        <v>2.0482884685522436</v>
      </c>
      <c r="K559" s="7">
        <f t="shared" si="59"/>
        <v>4.1954856504040956</v>
      </c>
      <c r="L559" s="113">
        <f t="shared" si="60"/>
        <v>2.9925524989732714E-2</v>
      </c>
    </row>
    <row r="560" spans="4:12" x14ac:dyDescent="0.3">
      <c r="D560" s="177">
        <v>44273</v>
      </c>
      <c r="E560" s="171">
        <v>69.2761</v>
      </c>
      <c r="F560" s="174">
        <f t="shared" si="61"/>
        <v>68.378155917720733</v>
      </c>
      <c r="G560" s="174">
        <f t="shared" si="62"/>
        <v>-9.4505664221804703E-2</v>
      </c>
      <c r="H560" s="171">
        <f t="shared" si="56"/>
        <v>68.283650253498934</v>
      </c>
      <c r="I560" s="7">
        <f t="shared" si="57"/>
        <v>0.99244974650106599</v>
      </c>
      <c r="J560" s="7">
        <f t="shared" si="58"/>
        <v>0.99244974650106599</v>
      </c>
      <c r="K560" s="7">
        <f t="shared" si="59"/>
        <v>0.98495649933003016</v>
      </c>
      <c r="L560" s="113">
        <f t="shared" si="60"/>
        <v>1.4326004877599432E-2</v>
      </c>
    </row>
    <row r="561" spans="4:12" x14ac:dyDescent="0.3">
      <c r="D561" s="177">
        <v>44274</v>
      </c>
      <c r="E561" s="171">
        <v>69.564400000000006</v>
      </c>
      <c r="F561" s="174">
        <f t="shared" si="61"/>
        <v>69.258155468622562</v>
      </c>
      <c r="G561" s="174">
        <f t="shared" si="62"/>
        <v>2.9448572905586418E-3</v>
      </c>
      <c r="H561" s="171">
        <f t="shared" si="56"/>
        <v>69.261100325913119</v>
      </c>
      <c r="I561" s="7">
        <f t="shared" si="57"/>
        <v>0.30329967408688674</v>
      </c>
      <c r="J561" s="7">
        <f t="shared" si="58"/>
        <v>0.30329967408688674</v>
      </c>
      <c r="K561" s="7">
        <f t="shared" si="59"/>
        <v>9.1990692301211721E-2</v>
      </c>
      <c r="L561" s="113">
        <f t="shared" si="60"/>
        <v>4.3599840448115233E-3</v>
      </c>
    </row>
    <row r="562" spans="4:12" x14ac:dyDescent="0.3">
      <c r="D562" s="177">
        <v>44277</v>
      </c>
      <c r="E562" s="171">
        <v>69.730400000000003</v>
      </c>
      <c r="F562" s="174">
        <f t="shared" si="61"/>
        <v>69.599955885832458</v>
      </c>
      <c r="G562" s="174">
        <f t="shared" si="62"/>
        <v>3.683041328249239E-2</v>
      </c>
      <c r="H562" s="171">
        <f t="shared" si="56"/>
        <v>69.636786299114945</v>
      </c>
      <c r="I562" s="7">
        <f t="shared" si="57"/>
        <v>9.3613700885057938E-2</v>
      </c>
      <c r="J562" s="7">
        <f t="shared" si="58"/>
        <v>9.3613700885057938E-2</v>
      </c>
      <c r="K562" s="7">
        <f t="shared" si="59"/>
        <v>8.7635249933970972E-3</v>
      </c>
      <c r="L562" s="113">
        <f t="shared" si="60"/>
        <v>1.3425091622170234E-3</v>
      </c>
    </row>
    <row r="563" spans="4:12" x14ac:dyDescent="0.3">
      <c r="D563" s="177">
        <v>44278</v>
      </c>
      <c r="E563" s="171">
        <v>66.795100000000005</v>
      </c>
      <c r="F563" s="174">
        <f t="shared" si="61"/>
        <v>69.172804330625993</v>
      </c>
      <c r="G563" s="174">
        <f t="shared" si="62"/>
        <v>-9.5677835664032679E-3</v>
      </c>
      <c r="H563" s="171">
        <f t="shared" si="56"/>
        <v>69.163236547059597</v>
      </c>
      <c r="I563" s="7">
        <f t="shared" si="57"/>
        <v>-2.3681365470595921</v>
      </c>
      <c r="J563" s="7">
        <f t="shared" si="58"/>
        <v>2.3681365470595921</v>
      </c>
      <c r="K563" s="7">
        <f t="shared" si="59"/>
        <v>5.608070705519328</v>
      </c>
      <c r="L563" s="113">
        <f t="shared" si="60"/>
        <v>3.5453746563139987E-2</v>
      </c>
    </row>
    <row r="564" spans="4:12" x14ac:dyDescent="0.3">
      <c r="D564" s="177">
        <v>44279</v>
      </c>
      <c r="E564" s="171">
        <v>66.969800000000006</v>
      </c>
      <c r="F564" s="174">
        <f t="shared" si="61"/>
        <v>66.822385773146891</v>
      </c>
      <c r="G564" s="174">
        <f t="shared" si="62"/>
        <v>-0.24365286095767319</v>
      </c>
      <c r="H564" s="171">
        <f t="shared" si="56"/>
        <v>66.578732912189224</v>
      </c>
      <c r="I564" s="7">
        <f t="shared" si="57"/>
        <v>0.39106708781078225</v>
      </c>
      <c r="J564" s="7">
        <f t="shared" si="58"/>
        <v>0.39106708781078225</v>
      </c>
      <c r="K564" s="7">
        <f t="shared" si="59"/>
        <v>0.15293346716880607</v>
      </c>
      <c r="L564" s="113">
        <f t="shared" si="60"/>
        <v>5.8394543183760772E-3</v>
      </c>
    </row>
    <row r="565" spans="4:12" x14ac:dyDescent="0.3">
      <c r="D565" s="177">
        <v>44280</v>
      </c>
      <c r="E565" s="171">
        <v>68.236599999999996</v>
      </c>
      <c r="F565" s="174">
        <f t="shared" si="61"/>
        <v>67.028237711233885</v>
      </c>
      <c r="G565" s="174">
        <f t="shared" si="62"/>
        <v>-0.19870238105320648</v>
      </c>
      <c r="H565" s="171">
        <f t="shared" si="56"/>
        <v>66.829535330180676</v>
      </c>
      <c r="I565" s="7">
        <f t="shared" si="57"/>
        <v>1.4070646698193201</v>
      </c>
      <c r="J565" s="7">
        <f t="shared" si="58"/>
        <v>1.4070646698193201</v>
      </c>
      <c r="K565" s="7">
        <f t="shared" si="59"/>
        <v>1.9798309850537523</v>
      </c>
      <c r="L565" s="113">
        <f t="shared" si="60"/>
        <v>2.0620380702135222E-2</v>
      </c>
    </row>
    <row r="566" spans="4:12" x14ac:dyDescent="0.3">
      <c r="D566" s="177">
        <v>44281</v>
      </c>
      <c r="E566" s="171">
        <v>70.071100000000001</v>
      </c>
      <c r="F566" s="174">
        <f t="shared" si="61"/>
        <v>68.444538095157441</v>
      </c>
      <c r="G566" s="174">
        <f t="shared" si="62"/>
        <v>-3.7202104555530247E-2</v>
      </c>
      <c r="H566" s="171">
        <f t="shared" si="56"/>
        <v>68.407335990601908</v>
      </c>
      <c r="I566" s="7">
        <f t="shared" si="57"/>
        <v>1.6637640093980934</v>
      </c>
      <c r="J566" s="7">
        <f t="shared" si="58"/>
        <v>1.6637640093980934</v>
      </c>
      <c r="K566" s="7">
        <f t="shared" si="59"/>
        <v>2.7681106789684193</v>
      </c>
      <c r="L566" s="113">
        <f t="shared" si="60"/>
        <v>2.3743940217837215E-2</v>
      </c>
    </row>
    <row r="567" spans="4:12" x14ac:dyDescent="0.3">
      <c r="D567" s="177">
        <v>44284</v>
      </c>
      <c r="E567" s="171">
        <v>68.821899999999999</v>
      </c>
      <c r="F567" s="174">
        <f t="shared" si="61"/>
        <v>69.791498316355572</v>
      </c>
      <c r="G567" s="174">
        <f t="shared" si="62"/>
        <v>0.10121412801983587</v>
      </c>
      <c r="H567" s="171">
        <f t="shared" si="56"/>
        <v>69.892712444375405</v>
      </c>
      <c r="I567" s="7">
        <f t="shared" si="57"/>
        <v>-1.0708124443754059</v>
      </c>
      <c r="J567" s="7">
        <f t="shared" si="58"/>
        <v>1.0708124443754059</v>
      </c>
      <c r="K567" s="7">
        <f t="shared" si="59"/>
        <v>1.1466392910292318</v>
      </c>
      <c r="L567" s="113">
        <f t="shared" si="60"/>
        <v>1.5559181661293947E-2</v>
      </c>
    </row>
    <row r="568" spans="4:12" x14ac:dyDescent="0.3">
      <c r="D568" s="177">
        <v>44285</v>
      </c>
      <c r="E568" s="171">
        <v>70.001199999999997</v>
      </c>
      <c r="F568" s="174">
        <f t="shared" si="61"/>
        <v>69.138731302415877</v>
      </c>
      <c r="G568" s="174">
        <f t="shared" si="62"/>
        <v>2.5816013823882822E-2</v>
      </c>
      <c r="H568" s="171">
        <f t="shared" si="56"/>
        <v>69.164547316239762</v>
      </c>
      <c r="I568" s="7">
        <f t="shared" si="57"/>
        <v>0.83665268376023505</v>
      </c>
      <c r="J568" s="7">
        <f t="shared" si="58"/>
        <v>0.83665268376023505</v>
      </c>
      <c r="K568" s="7">
        <f t="shared" si="59"/>
        <v>0.69998771324320386</v>
      </c>
      <c r="L568" s="113">
        <f t="shared" si="60"/>
        <v>1.1951976305552406E-2</v>
      </c>
    </row>
    <row r="569" spans="4:12" x14ac:dyDescent="0.3">
      <c r="D569" s="177">
        <v>44286</v>
      </c>
      <c r="E569" s="171">
        <v>69.817800000000005</v>
      </c>
      <c r="F569" s="174">
        <f t="shared" si="61"/>
        <v>69.985172811059101</v>
      </c>
      <c r="G569" s="174">
        <f t="shared" si="62"/>
        <v>0.10787856330581695</v>
      </c>
      <c r="H569" s="171">
        <f t="shared" si="56"/>
        <v>70.093051374364919</v>
      </c>
      <c r="I569" s="7">
        <f t="shared" si="57"/>
        <v>-0.2752513743649132</v>
      </c>
      <c r="J569" s="7">
        <f t="shared" si="58"/>
        <v>0.2752513743649132</v>
      </c>
      <c r="K569" s="7">
        <f t="shared" si="59"/>
        <v>7.5763319089773601E-2</v>
      </c>
      <c r="L569" s="113">
        <f t="shared" si="60"/>
        <v>3.942424057545686E-3</v>
      </c>
    </row>
    <row r="570" spans="4:12" x14ac:dyDescent="0.3">
      <c r="D570" s="177">
        <v>44287</v>
      </c>
      <c r="E570" s="171">
        <v>69.442099999999996</v>
      </c>
      <c r="F570" s="174">
        <f t="shared" si="61"/>
        <v>69.828962850644658</v>
      </c>
      <c r="G570" s="174">
        <f t="shared" si="62"/>
        <v>8.1469710933790893E-2</v>
      </c>
      <c r="H570" s="171">
        <f t="shared" si="56"/>
        <v>69.910432561578446</v>
      </c>
      <c r="I570" s="7">
        <f t="shared" si="57"/>
        <v>-0.46833256157844971</v>
      </c>
      <c r="J570" s="7">
        <f t="shared" si="58"/>
        <v>0.46833256157844971</v>
      </c>
      <c r="K570" s="7">
        <f t="shared" si="59"/>
        <v>0.21933538823463239</v>
      </c>
      <c r="L570" s="113">
        <f t="shared" si="60"/>
        <v>6.7442165714811297E-3</v>
      </c>
    </row>
    <row r="571" spans="4:12" x14ac:dyDescent="0.3">
      <c r="D571" s="177">
        <v>44291</v>
      </c>
      <c r="E571" s="171">
        <v>72.604500000000002</v>
      </c>
      <c r="F571" s="174">
        <f t="shared" si="61"/>
        <v>70.139755768747037</v>
      </c>
      <c r="G571" s="174">
        <f t="shared" si="62"/>
        <v>0.10440203165064973</v>
      </c>
      <c r="H571" s="171">
        <f t="shared" si="56"/>
        <v>70.244157800397687</v>
      </c>
      <c r="I571" s="7">
        <f t="shared" si="57"/>
        <v>2.3603421996023144</v>
      </c>
      <c r="J571" s="7">
        <f t="shared" si="58"/>
        <v>2.3603421996023144</v>
      </c>
      <c r="K571" s="7">
        <f t="shared" si="59"/>
        <v>5.5712152992234918</v>
      </c>
      <c r="L571" s="113">
        <f t="shared" si="60"/>
        <v>3.2509585488534658E-2</v>
      </c>
    </row>
    <row r="572" spans="4:12" x14ac:dyDescent="0.3">
      <c r="D572" s="177">
        <v>44292</v>
      </c>
      <c r="E572" s="171">
        <v>73.102500000000006</v>
      </c>
      <c r="F572" s="174">
        <f t="shared" si="61"/>
        <v>72.787621625320526</v>
      </c>
      <c r="G572" s="174">
        <f t="shared" si="62"/>
        <v>0.35874841414293368</v>
      </c>
      <c r="H572" s="171">
        <f t="shared" si="56"/>
        <v>73.146370039463463</v>
      </c>
      <c r="I572" s="7">
        <f t="shared" si="57"/>
        <v>-4.3870039463456578E-2</v>
      </c>
      <c r="J572" s="7">
        <f t="shared" si="58"/>
        <v>4.3870039463456578E-2</v>
      </c>
      <c r="K572" s="7">
        <f t="shared" si="59"/>
        <v>1.9245803625252374E-3</v>
      </c>
      <c r="L572" s="113">
        <f t="shared" si="60"/>
        <v>6.0011681493049585E-4</v>
      </c>
    </row>
    <row r="573" spans="4:12" x14ac:dyDescent="0.3">
      <c r="D573" s="177">
        <v>44293</v>
      </c>
      <c r="E573" s="171">
        <v>73.364599999999996</v>
      </c>
      <c r="F573" s="174">
        <f t="shared" si="61"/>
        <v>73.44191873131436</v>
      </c>
      <c r="G573" s="174">
        <f t="shared" si="62"/>
        <v>0.38830328332802372</v>
      </c>
      <c r="H573" s="171">
        <f t="shared" si="56"/>
        <v>73.830222014642388</v>
      </c>
      <c r="I573" s="7">
        <f t="shared" si="57"/>
        <v>-0.46562201464239195</v>
      </c>
      <c r="J573" s="7">
        <f t="shared" si="58"/>
        <v>0.46562201464239195</v>
      </c>
      <c r="K573" s="7">
        <f t="shared" si="59"/>
        <v>0.21680386051963985</v>
      </c>
      <c r="L573" s="113">
        <f t="shared" si="60"/>
        <v>6.3466851130162504E-3</v>
      </c>
    </row>
    <row r="574" spans="4:12" x14ac:dyDescent="0.3">
      <c r="D574" s="177">
        <v>44294</v>
      </c>
      <c r="E574" s="171">
        <v>72.604500000000002</v>
      </c>
      <c r="F574" s="174">
        <f t="shared" si="61"/>
        <v>73.523222626662417</v>
      </c>
      <c r="G574" s="174">
        <f t="shared" si="62"/>
        <v>0.35760334453002707</v>
      </c>
      <c r="H574" s="171">
        <f t="shared" si="56"/>
        <v>73.880825971192451</v>
      </c>
      <c r="I574" s="7">
        <f t="shared" si="57"/>
        <v>-1.2763259711924491</v>
      </c>
      <c r="J574" s="7">
        <f t="shared" si="58"/>
        <v>1.2763259711924491</v>
      </c>
      <c r="K574" s="7">
        <f t="shared" si="59"/>
        <v>1.6290079847403482</v>
      </c>
      <c r="L574" s="113">
        <f t="shared" si="60"/>
        <v>1.7579157919859638E-2</v>
      </c>
    </row>
    <row r="575" spans="4:12" x14ac:dyDescent="0.3">
      <c r="D575" s="177">
        <v>44295</v>
      </c>
      <c r="E575" s="171">
        <v>74.203199999999995</v>
      </c>
      <c r="F575" s="174">
        <f t="shared" si="61"/>
        <v>73.210322675624042</v>
      </c>
      <c r="G575" s="174">
        <f t="shared" si="62"/>
        <v>0.29055301497318686</v>
      </c>
      <c r="H575" s="171">
        <f t="shared" si="56"/>
        <v>73.500875690597226</v>
      </c>
      <c r="I575" s="7">
        <f t="shared" si="57"/>
        <v>0.70232430940276913</v>
      </c>
      <c r="J575" s="7">
        <f t="shared" si="58"/>
        <v>0.70232430940276913</v>
      </c>
      <c r="K575" s="7">
        <f t="shared" si="59"/>
        <v>0.49325943557807661</v>
      </c>
      <c r="L575" s="113">
        <f t="shared" si="60"/>
        <v>9.4648789998648189E-3</v>
      </c>
    </row>
    <row r="576" spans="4:12" x14ac:dyDescent="0.3">
      <c r="D576" s="177">
        <v>44298</v>
      </c>
      <c r="E576" s="171">
        <v>74.605099999999993</v>
      </c>
      <c r="F576" s="174">
        <f t="shared" si="61"/>
        <v>74.516022411978554</v>
      </c>
      <c r="G576" s="174">
        <f t="shared" si="62"/>
        <v>0.39206768711131945</v>
      </c>
      <c r="H576" s="171">
        <f t="shared" si="56"/>
        <v>74.908090099089875</v>
      </c>
      <c r="I576" s="7">
        <f t="shared" si="57"/>
        <v>-0.30299009908988239</v>
      </c>
      <c r="J576" s="7">
        <f t="shared" si="58"/>
        <v>0.30299009908988239</v>
      </c>
      <c r="K576" s="7">
        <f t="shared" si="59"/>
        <v>9.1803000146496755E-2</v>
      </c>
      <c r="L576" s="113">
        <f t="shared" si="60"/>
        <v>4.0612518325138956E-3</v>
      </c>
    </row>
    <row r="577" spans="4:12" x14ac:dyDescent="0.3">
      <c r="D577" s="177">
        <v>44299</v>
      </c>
      <c r="E577" s="171">
        <v>73.2423</v>
      </c>
      <c r="F577" s="174">
        <f t="shared" si="61"/>
        <v>74.646194149689052</v>
      </c>
      <c r="G577" s="174">
        <f t="shared" si="62"/>
        <v>0.36587809217123729</v>
      </c>
      <c r="H577" s="171">
        <f t="shared" ref="H577:H640" si="63">F577+G577</f>
        <v>75.012072241860295</v>
      </c>
      <c r="I577" s="7">
        <f t="shared" si="57"/>
        <v>-1.769772241860295</v>
      </c>
      <c r="J577" s="7">
        <f t="shared" si="58"/>
        <v>1.769772241860295</v>
      </c>
      <c r="K577" s="7">
        <f t="shared" si="59"/>
        <v>3.1320937880592146</v>
      </c>
      <c r="L577" s="113">
        <f t="shared" si="60"/>
        <v>2.4163253227442269E-2</v>
      </c>
    </row>
    <row r="578" spans="4:12" x14ac:dyDescent="0.3">
      <c r="D578" s="177">
        <v>44300</v>
      </c>
      <c r="E578" s="171">
        <v>73.364599999999996</v>
      </c>
      <c r="F578" s="174">
        <f t="shared" si="61"/>
        <v>73.559462473737</v>
      </c>
      <c r="G578" s="174">
        <f t="shared" si="62"/>
        <v>0.22061711535890835</v>
      </c>
      <c r="H578" s="171">
        <f t="shared" si="63"/>
        <v>73.780079589095905</v>
      </c>
      <c r="I578" s="7">
        <f t="shared" si="57"/>
        <v>-0.41547958909590932</v>
      </c>
      <c r="J578" s="7">
        <f t="shared" si="58"/>
        <v>0.41547958909590932</v>
      </c>
      <c r="K578" s="7">
        <f t="shared" si="59"/>
        <v>0.17262328895530565</v>
      </c>
      <c r="L578" s="113">
        <f t="shared" si="60"/>
        <v>5.6632161709586001E-3</v>
      </c>
    </row>
    <row r="579" spans="4:12" x14ac:dyDescent="0.3">
      <c r="D579" s="177">
        <v>44301</v>
      </c>
      <c r="E579" s="171">
        <v>73.390799999999999</v>
      </c>
      <c r="F579" s="174">
        <f t="shared" si="61"/>
        <v>73.546333692287121</v>
      </c>
      <c r="G579" s="174">
        <f t="shared" si="62"/>
        <v>0.19724252567802961</v>
      </c>
      <c r="H579" s="171">
        <f t="shared" si="63"/>
        <v>73.743576217965156</v>
      </c>
      <c r="I579" s="7">
        <f t="shared" si="57"/>
        <v>-0.35277621796515746</v>
      </c>
      <c r="J579" s="7">
        <f t="shared" si="58"/>
        <v>0.35277621796515746</v>
      </c>
      <c r="K579" s="7">
        <f t="shared" si="59"/>
        <v>0.12445105996180028</v>
      </c>
      <c r="L579" s="113">
        <f t="shared" si="60"/>
        <v>4.8068179930612215E-3</v>
      </c>
    </row>
    <row r="580" spans="4:12" x14ac:dyDescent="0.3">
      <c r="D580" s="177">
        <v>44302</v>
      </c>
      <c r="E580" s="171">
        <v>74.028499999999994</v>
      </c>
      <c r="F580" s="174">
        <f t="shared" si="61"/>
        <v>73.676134020542435</v>
      </c>
      <c r="G580" s="174">
        <f t="shared" si="62"/>
        <v>0.19049830593575803</v>
      </c>
      <c r="H580" s="171">
        <f t="shared" si="63"/>
        <v>73.866632326478197</v>
      </c>
      <c r="I580" s="7">
        <f t="shared" ref="I580:I643" si="64">E580-H580</f>
        <v>0.16186767352179743</v>
      </c>
      <c r="J580" s="7">
        <f t="shared" ref="J580:J643" si="65">ABS(I580)</f>
        <v>0.16186767352179743</v>
      </c>
      <c r="K580" s="7">
        <f t="shared" ref="K580:K643" si="66">I580^2</f>
        <v>2.6201143731359199E-2</v>
      </c>
      <c r="L580" s="113">
        <f t="shared" ref="L580:L643" si="67">J580/E580</f>
        <v>2.1865588728908116E-3</v>
      </c>
    </row>
    <row r="581" spans="4:12" x14ac:dyDescent="0.3">
      <c r="D581" s="177">
        <v>44305</v>
      </c>
      <c r="E581" s="171">
        <v>73.364599999999996</v>
      </c>
      <c r="F581" s="174">
        <f t="shared" ref="F581:F644" si="68">alpha*(E581)+(1-alpha)*(E580+G580)</f>
        <v>74.048118644748612</v>
      </c>
      <c r="G581" s="174">
        <f t="shared" ref="G581:G644" si="69">beta*(F581-F580)+(1-beta)*G580</f>
        <v>0.20864693776280002</v>
      </c>
      <c r="H581" s="171">
        <f t="shared" si="63"/>
        <v>74.256765582511406</v>
      </c>
      <c r="I581" s="7">
        <f t="shared" si="64"/>
        <v>-0.89216558251141009</v>
      </c>
      <c r="J581" s="7">
        <f t="shared" si="65"/>
        <v>0.89216558251141009</v>
      </c>
      <c r="K581" s="7">
        <f t="shared" si="66"/>
        <v>0.79595942661792374</v>
      </c>
      <c r="L581" s="113">
        <f t="shared" si="67"/>
        <v>1.2160709422683557E-2</v>
      </c>
    </row>
    <row r="582" spans="4:12" x14ac:dyDescent="0.3">
      <c r="D582" s="177">
        <v>44306</v>
      </c>
      <c r="E582" s="171">
        <v>73.862499999999997</v>
      </c>
      <c r="F582" s="174">
        <f t="shared" si="68"/>
        <v>73.631097550210228</v>
      </c>
      <c r="G582" s="174">
        <f t="shared" si="69"/>
        <v>0.14608013453268159</v>
      </c>
      <c r="H582" s="171">
        <f t="shared" si="63"/>
        <v>73.777177684742909</v>
      </c>
      <c r="I582" s="7">
        <f t="shared" si="64"/>
        <v>8.5322315257087666E-2</v>
      </c>
      <c r="J582" s="7">
        <f t="shared" si="65"/>
        <v>8.5322315257087666E-2</v>
      </c>
      <c r="K582" s="7">
        <f t="shared" si="66"/>
        <v>7.2798974808298547E-3</v>
      </c>
      <c r="L582" s="113">
        <f t="shared" si="67"/>
        <v>1.1551506550291103E-3</v>
      </c>
    </row>
    <row r="583" spans="4:12" x14ac:dyDescent="0.3">
      <c r="D583" s="177">
        <v>44307</v>
      </c>
      <c r="E583" s="171">
        <v>76.002799999999993</v>
      </c>
      <c r="F583" s="174">
        <f t="shared" si="68"/>
        <v>74.407424107626142</v>
      </c>
      <c r="G583" s="174">
        <f t="shared" si="69"/>
        <v>0.20910477682100481</v>
      </c>
      <c r="H583" s="171">
        <f t="shared" si="63"/>
        <v>74.616528884447149</v>
      </c>
      <c r="I583" s="7">
        <f t="shared" si="64"/>
        <v>1.3862711155528444</v>
      </c>
      <c r="J583" s="7">
        <f t="shared" si="65"/>
        <v>1.3862711155528444</v>
      </c>
      <c r="K583" s="7">
        <f t="shared" si="66"/>
        <v>1.9217476058161278</v>
      </c>
      <c r="L583" s="113">
        <f t="shared" si="67"/>
        <v>1.823973742484283E-2</v>
      </c>
    </row>
    <row r="584" spans="4:12" x14ac:dyDescent="0.3">
      <c r="D584" s="177">
        <v>44308</v>
      </c>
      <c r="E584" s="171">
        <v>75.469899999999996</v>
      </c>
      <c r="F584" s="174">
        <f t="shared" si="68"/>
        <v>76.063503821456806</v>
      </c>
      <c r="G584" s="174">
        <f t="shared" si="69"/>
        <v>0.35380227052197077</v>
      </c>
      <c r="H584" s="171">
        <f t="shared" si="63"/>
        <v>76.417306091978773</v>
      </c>
      <c r="I584" s="7">
        <f t="shared" si="64"/>
        <v>-0.94740609197877745</v>
      </c>
      <c r="J584" s="7">
        <f t="shared" si="65"/>
        <v>0.94740609197877745</v>
      </c>
      <c r="K584" s="7">
        <f t="shared" si="66"/>
        <v>0.89757830311849973</v>
      </c>
      <c r="L584" s="113">
        <f t="shared" si="67"/>
        <v>1.2553429804183888E-2</v>
      </c>
    </row>
    <row r="585" spans="4:12" x14ac:dyDescent="0.3">
      <c r="D585" s="177">
        <v>44309</v>
      </c>
      <c r="E585" s="171">
        <v>77.208399999999997</v>
      </c>
      <c r="F585" s="174">
        <f t="shared" si="68"/>
        <v>76.100641816417578</v>
      </c>
      <c r="G585" s="174">
        <f t="shared" si="69"/>
        <v>0.32213584296585102</v>
      </c>
      <c r="H585" s="171">
        <f t="shared" si="63"/>
        <v>76.422777659383428</v>
      </c>
      <c r="I585" s="7">
        <f t="shared" si="64"/>
        <v>0.78562234061656966</v>
      </c>
      <c r="J585" s="7">
        <f t="shared" si="65"/>
        <v>0.78562234061656966</v>
      </c>
      <c r="K585" s="7">
        <f t="shared" si="66"/>
        <v>0.61720246207585738</v>
      </c>
      <c r="L585" s="113">
        <f t="shared" si="67"/>
        <v>1.0175348027113238E-2</v>
      </c>
    </row>
    <row r="586" spans="4:12" x14ac:dyDescent="0.3">
      <c r="D586" s="177">
        <v>44312</v>
      </c>
      <c r="E586" s="171">
        <v>76.701700000000002</v>
      </c>
      <c r="F586" s="174">
        <f t="shared" si="68"/>
        <v>77.364768674372684</v>
      </c>
      <c r="G586" s="174">
        <f t="shared" si="69"/>
        <v>0.41633494446477648</v>
      </c>
      <c r="H586" s="171">
        <f t="shared" si="63"/>
        <v>77.781103618837463</v>
      </c>
      <c r="I586" s="7">
        <f t="shared" si="64"/>
        <v>-1.0794036188374605</v>
      </c>
      <c r="J586" s="7">
        <f t="shared" si="65"/>
        <v>1.0794036188374605</v>
      </c>
      <c r="K586" s="7">
        <f t="shared" si="66"/>
        <v>1.1651121723594058</v>
      </c>
      <c r="L586" s="113">
        <f t="shared" si="67"/>
        <v>1.4072747003488324E-2</v>
      </c>
    </row>
    <row r="587" spans="4:12" x14ac:dyDescent="0.3">
      <c r="D587" s="177">
        <v>44313</v>
      </c>
      <c r="E587" s="171">
        <v>77.872299999999996</v>
      </c>
      <c r="F587" s="174">
        <f t="shared" si="68"/>
        <v>77.268887955571827</v>
      </c>
      <c r="G587" s="174">
        <f t="shared" si="69"/>
        <v>0.36511337813821321</v>
      </c>
      <c r="H587" s="171">
        <f t="shared" si="63"/>
        <v>77.634001333710046</v>
      </c>
      <c r="I587" s="7">
        <f t="shared" si="64"/>
        <v>0.23829866628994978</v>
      </c>
      <c r="J587" s="7">
        <f t="shared" si="65"/>
        <v>0.23829866628994978</v>
      </c>
      <c r="K587" s="7">
        <f t="shared" si="66"/>
        <v>5.6786254355568846E-2</v>
      </c>
      <c r="L587" s="113">
        <f t="shared" si="67"/>
        <v>3.0601210737316066E-3</v>
      </c>
    </row>
    <row r="588" spans="4:12" x14ac:dyDescent="0.3">
      <c r="D588" s="177">
        <v>44314</v>
      </c>
      <c r="E588" s="171">
        <v>78.029600000000002</v>
      </c>
      <c r="F588" s="174">
        <f t="shared" si="68"/>
        <v>78.195850702510569</v>
      </c>
      <c r="G588" s="174">
        <f t="shared" si="69"/>
        <v>0.42129831501826603</v>
      </c>
      <c r="H588" s="171">
        <f t="shared" si="63"/>
        <v>78.617149017528831</v>
      </c>
      <c r="I588" s="7">
        <f t="shared" si="64"/>
        <v>-0.58754901752882915</v>
      </c>
      <c r="J588" s="7">
        <f t="shared" si="65"/>
        <v>0.58754901752882915</v>
      </c>
      <c r="K588" s="7">
        <f t="shared" si="66"/>
        <v>0.34521384799909238</v>
      </c>
      <c r="L588" s="113">
        <f t="shared" si="67"/>
        <v>7.5298222409038258E-3</v>
      </c>
    </row>
    <row r="589" spans="4:12" x14ac:dyDescent="0.3">
      <c r="D589" s="177">
        <v>44315</v>
      </c>
      <c r="E589" s="171">
        <v>77.566599999999994</v>
      </c>
      <c r="F589" s="174">
        <f t="shared" si="68"/>
        <v>78.27403865201461</v>
      </c>
      <c r="G589" s="174">
        <f t="shared" si="69"/>
        <v>0.38698727846684361</v>
      </c>
      <c r="H589" s="171">
        <f t="shared" si="63"/>
        <v>78.661025930481458</v>
      </c>
      <c r="I589" s="7">
        <f t="shared" si="64"/>
        <v>-1.0944259304814636</v>
      </c>
      <c r="J589" s="7">
        <f t="shared" si="65"/>
        <v>1.0944259304814636</v>
      </c>
      <c r="K589" s="7">
        <f t="shared" si="66"/>
        <v>1.1977681173102175</v>
      </c>
      <c r="L589" s="113">
        <f t="shared" si="67"/>
        <v>1.4109499842476836E-2</v>
      </c>
    </row>
    <row r="590" spans="4:12" x14ac:dyDescent="0.3">
      <c r="D590" s="177">
        <v>44316</v>
      </c>
      <c r="E590" s="171">
        <v>76.579400000000007</v>
      </c>
      <c r="F590" s="174">
        <f t="shared" si="68"/>
        <v>77.678749822773483</v>
      </c>
      <c r="G590" s="174">
        <f t="shared" si="69"/>
        <v>0.2887596676960465</v>
      </c>
      <c r="H590" s="171">
        <f t="shared" si="63"/>
        <v>77.967509490469524</v>
      </c>
      <c r="I590" s="7">
        <f t="shared" si="64"/>
        <v>-1.3881094904695175</v>
      </c>
      <c r="J590" s="7">
        <f t="shared" si="65"/>
        <v>1.3881094904695175</v>
      </c>
      <c r="K590" s="7">
        <f t="shared" si="66"/>
        <v>1.9268479575315434</v>
      </c>
      <c r="L590" s="113">
        <f t="shared" si="67"/>
        <v>1.8126408544197493E-2</v>
      </c>
    </row>
    <row r="591" spans="4:12" x14ac:dyDescent="0.3">
      <c r="D591" s="177">
        <v>44319</v>
      </c>
      <c r="E591" s="171">
        <v>78.475099999999998</v>
      </c>
      <c r="F591" s="174">
        <f t="shared" si="68"/>
        <v>77.189547734156832</v>
      </c>
      <c r="G591" s="174">
        <f t="shared" si="69"/>
        <v>0.2109634920647768</v>
      </c>
      <c r="H591" s="171">
        <f t="shared" si="63"/>
        <v>77.40051122622161</v>
      </c>
      <c r="I591" s="7">
        <f t="shared" si="64"/>
        <v>1.0745887737783875</v>
      </c>
      <c r="J591" s="7">
        <f t="shared" si="65"/>
        <v>1.0745887737783875</v>
      </c>
      <c r="K591" s="7">
        <f t="shared" si="66"/>
        <v>1.1547410327305383</v>
      </c>
      <c r="L591" s="113">
        <f t="shared" si="67"/>
        <v>1.3693372468189113E-2</v>
      </c>
    </row>
    <row r="592" spans="4:12" x14ac:dyDescent="0.3">
      <c r="D592" s="177">
        <v>44320</v>
      </c>
      <c r="E592" s="171">
        <v>78.667299999999997</v>
      </c>
      <c r="F592" s="174">
        <f t="shared" si="68"/>
        <v>78.682310793651823</v>
      </c>
      <c r="G592" s="174">
        <f t="shared" si="69"/>
        <v>0.33914344880779812</v>
      </c>
      <c r="H592" s="171">
        <f t="shared" si="63"/>
        <v>79.021454242459626</v>
      </c>
      <c r="I592" s="7">
        <f t="shared" si="64"/>
        <v>-0.35415424245962868</v>
      </c>
      <c r="J592" s="7">
        <f t="shared" si="65"/>
        <v>0.35415424245962868</v>
      </c>
      <c r="K592" s="7">
        <f t="shared" si="66"/>
        <v>0.12542522745215345</v>
      </c>
      <c r="L592" s="113">
        <f t="shared" si="67"/>
        <v>4.501924464925435E-3</v>
      </c>
    </row>
    <row r="593" spans="4:12" x14ac:dyDescent="0.3">
      <c r="D593" s="177">
        <v>44321</v>
      </c>
      <c r="E593" s="171">
        <v>77.330699999999993</v>
      </c>
      <c r="F593" s="174">
        <f t="shared" si="68"/>
        <v>78.671294759046248</v>
      </c>
      <c r="G593" s="174">
        <f t="shared" si="69"/>
        <v>0.30412750046646081</v>
      </c>
      <c r="H593" s="171">
        <f t="shared" si="63"/>
        <v>78.975422259512712</v>
      </c>
      <c r="I593" s="7">
        <f t="shared" si="64"/>
        <v>-1.6447222595127187</v>
      </c>
      <c r="J593" s="7">
        <f t="shared" si="65"/>
        <v>1.6447222595127187</v>
      </c>
      <c r="K593" s="7">
        <f t="shared" si="66"/>
        <v>2.7051113109366227</v>
      </c>
      <c r="L593" s="113">
        <f t="shared" si="67"/>
        <v>2.1268684487696591E-2</v>
      </c>
    </row>
    <row r="594" spans="4:12" x14ac:dyDescent="0.3">
      <c r="D594" s="177">
        <v>44322</v>
      </c>
      <c r="E594" s="171">
        <v>77.985900000000001</v>
      </c>
      <c r="F594" s="174">
        <f t="shared" si="68"/>
        <v>77.705042000373169</v>
      </c>
      <c r="G594" s="174">
        <f t="shared" si="69"/>
        <v>0.17708947455250684</v>
      </c>
      <c r="H594" s="171">
        <f t="shared" si="63"/>
        <v>77.882131474925671</v>
      </c>
      <c r="I594" s="7">
        <f t="shared" si="64"/>
        <v>0.10376852507432943</v>
      </c>
      <c r="J594" s="7">
        <f t="shared" si="65"/>
        <v>0.10376852507432943</v>
      </c>
      <c r="K594" s="7">
        <f t="shared" si="66"/>
        <v>1.0767906796101736E-2</v>
      </c>
      <c r="L594" s="113">
        <f t="shared" si="67"/>
        <v>1.3306062387473817E-3</v>
      </c>
    </row>
    <row r="595" spans="4:12" x14ac:dyDescent="0.3">
      <c r="D595" s="177">
        <v>44323</v>
      </c>
      <c r="E595" s="171">
        <v>78.518799999999999</v>
      </c>
      <c r="F595" s="174">
        <f t="shared" si="68"/>
        <v>78.234151579642003</v>
      </c>
      <c r="G595" s="174">
        <f t="shared" si="69"/>
        <v>0.21229148502413955</v>
      </c>
      <c r="H595" s="171">
        <f t="shared" si="63"/>
        <v>78.446443064666141</v>
      </c>
      <c r="I595" s="7">
        <f t="shared" si="64"/>
        <v>7.2356935333857564E-2</v>
      </c>
      <c r="J595" s="7">
        <f t="shared" si="65"/>
        <v>7.2356935333857564E-2</v>
      </c>
      <c r="K595" s="7">
        <f t="shared" si="66"/>
        <v>5.2355260909080449E-3</v>
      </c>
      <c r="L595" s="113">
        <f t="shared" si="67"/>
        <v>9.2152370303491093E-4</v>
      </c>
    </row>
    <row r="596" spans="4:12" x14ac:dyDescent="0.3">
      <c r="D596" s="177">
        <v>44326</v>
      </c>
      <c r="E596" s="171">
        <v>75.950400000000002</v>
      </c>
      <c r="F596" s="174">
        <f t="shared" si="68"/>
        <v>78.174953188019316</v>
      </c>
      <c r="G596" s="174">
        <f t="shared" si="69"/>
        <v>0.18514249735945695</v>
      </c>
      <c r="H596" s="171">
        <f t="shared" si="63"/>
        <v>78.360095685378766</v>
      </c>
      <c r="I596" s="7">
        <f t="shared" si="64"/>
        <v>-2.4096956853787646</v>
      </c>
      <c r="J596" s="7">
        <f t="shared" si="65"/>
        <v>2.4096956853787646</v>
      </c>
      <c r="K596" s="7">
        <f t="shared" si="66"/>
        <v>5.8066332961330342</v>
      </c>
      <c r="L596" s="113">
        <f t="shared" si="67"/>
        <v>3.1727228367181275E-2</v>
      </c>
    </row>
    <row r="597" spans="4:12" x14ac:dyDescent="0.3">
      <c r="D597" s="177">
        <v>44327</v>
      </c>
      <c r="E597" s="171">
        <v>74.517700000000005</v>
      </c>
      <c r="F597" s="174">
        <f t="shared" si="68"/>
        <v>75.811973997887563</v>
      </c>
      <c r="G597" s="174">
        <f t="shared" si="69"/>
        <v>-6.9669671389664067E-2</v>
      </c>
      <c r="H597" s="171">
        <f t="shared" si="63"/>
        <v>75.742304326497901</v>
      </c>
      <c r="I597" s="7">
        <f t="shared" si="64"/>
        <v>-1.2246043264978965</v>
      </c>
      <c r="J597" s="7">
        <f t="shared" si="65"/>
        <v>1.2246043264978965</v>
      </c>
      <c r="K597" s="7">
        <f t="shared" si="66"/>
        <v>1.4996557564773667</v>
      </c>
      <c r="L597" s="113">
        <f t="shared" si="67"/>
        <v>1.643373757507138E-2</v>
      </c>
    </row>
    <row r="598" spans="4:12" x14ac:dyDescent="0.3">
      <c r="D598" s="177">
        <v>44328</v>
      </c>
      <c r="E598" s="171">
        <v>73.067599999999999</v>
      </c>
      <c r="F598" s="174">
        <f t="shared" si="68"/>
        <v>74.171944262888275</v>
      </c>
      <c r="G598" s="174">
        <f t="shared" si="69"/>
        <v>-0.2267056777506265</v>
      </c>
      <c r="H598" s="171">
        <f t="shared" si="63"/>
        <v>73.945238585137645</v>
      </c>
      <c r="I598" s="7">
        <f t="shared" si="64"/>
        <v>-0.87763858513764603</v>
      </c>
      <c r="J598" s="7">
        <f t="shared" si="65"/>
        <v>0.87763858513764603</v>
      </c>
      <c r="K598" s="7">
        <f t="shared" si="66"/>
        <v>0.77024948612240918</v>
      </c>
      <c r="L598" s="113">
        <f t="shared" si="67"/>
        <v>1.2011323557057384E-2</v>
      </c>
    </row>
    <row r="599" spans="4:12" x14ac:dyDescent="0.3">
      <c r="D599" s="177">
        <v>44329</v>
      </c>
      <c r="E599" s="171">
        <v>73.408199999999994</v>
      </c>
      <c r="F599" s="174">
        <f t="shared" si="68"/>
        <v>72.954355457799494</v>
      </c>
      <c r="G599" s="174">
        <f t="shared" si="69"/>
        <v>-0.32579399048444191</v>
      </c>
      <c r="H599" s="171">
        <f t="shared" si="63"/>
        <v>72.628561467315052</v>
      </c>
      <c r="I599" s="7">
        <f t="shared" si="64"/>
        <v>0.77963853268494177</v>
      </c>
      <c r="J599" s="7">
        <f t="shared" si="65"/>
        <v>0.77963853268494177</v>
      </c>
      <c r="K599" s="7">
        <f t="shared" si="66"/>
        <v>0.60783624164712902</v>
      </c>
      <c r="L599" s="113">
        <f t="shared" si="67"/>
        <v>1.0620591877813947E-2</v>
      </c>
    </row>
    <row r="600" spans="4:12" x14ac:dyDescent="0.3">
      <c r="D600" s="177">
        <v>44330</v>
      </c>
      <c r="E600" s="171">
        <v>74.64</v>
      </c>
      <c r="F600" s="174">
        <f t="shared" si="68"/>
        <v>73.39392480761245</v>
      </c>
      <c r="G600" s="174">
        <f t="shared" si="69"/>
        <v>-0.2492576564547021</v>
      </c>
      <c r="H600" s="171">
        <f t="shared" si="63"/>
        <v>73.144667151157748</v>
      </c>
      <c r="I600" s="7">
        <f t="shared" si="64"/>
        <v>1.4953328488422528</v>
      </c>
      <c r="J600" s="7">
        <f t="shared" si="65"/>
        <v>1.4953328488422528</v>
      </c>
      <c r="K600" s="7">
        <f t="shared" si="66"/>
        <v>2.2360203288266876</v>
      </c>
      <c r="L600" s="113">
        <f t="shared" si="67"/>
        <v>2.0033934202066624E-2</v>
      </c>
    </row>
    <row r="601" spans="4:12" x14ac:dyDescent="0.3">
      <c r="D601" s="177">
        <v>44333</v>
      </c>
      <c r="E601" s="171">
        <v>75.697100000000006</v>
      </c>
      <c r="F601" s="174">
        <f t="shared" si="68"/>
        <v>74.652013874836243</v>
      </c>
      <c r="G601" s="174">
        <f t="shared" si="69"/>
        <v>-9.8522984086852616E-2</v>
      </c>
      <c r="H601" s="171">
        <f t="shared" si="63"/>
        <v>74.553490890749387</v>
      </c>
      <c r="I601" s="7">
        <f t="shared" si="64"/>
        <v>1.1436091092506189</v>
      </c>
      <c r="J601" s="7">
        <f t="shared" si="65"/>
        <v>1.1436091092506189</v>
      </c>
      <c r="K601" s="7">
        <f t="shared" si="66"/>
        <v>1.3078417947609939</v>
      </c>
      <c r="L601" s="113">
        <f t="shared" si="67"/>
        <v>1.5107700417197207E-2</v>
      </c>
    </row>
    <row r="602" spans="4:12" x14ac:dyDescent="0.3">
      <c r="D602" s="177">
        <v>44334</v>
      </c>
      <c r="E602" s="171">
        <v>75.566000000000003</v>
      </c>
      <c r="F602" s="174">
        <f t="shared" si="68"/>
        <v>75.592061612730532</v>
      </c>
      <c r="G602" s="174">
        <f t="shared" si="69"/>
        <v>5.3340881112615979E-3</v>
      </c>
      <c r="H602" s="171">
        <f t="shared" si="63"/>
        <v>75.597395700841787</v>
      </c>
      <c r="I602" s="7">
        <f t="shared" si="64"/>
        <v>-3.1395700841784446E-2</v>
      </c>
      <c r="J602" s="7">
        <f t="shared" si="65"/>
        <v>3.1395700841784446E-2</v>
      </c>
      <c r="K602" s="7">
        <f t="shared" si="66"/>
        <v>9.8569003134682466E-4</v>
      </c>
      <c r="L602" s="113">
        <f t="shared" si="67"/>
        <v>4.1547390151370253E-4</v>
      </c>
    </row>
    <row r="603" spans="4:12" x14ac:dyDescent="0.3">
      <c r="D603" s="177">
        <v>44335</v>
      </c>
      <c r="E603" s="171">
        <v>73.993600000000001</v>
      </c>
      <c r="F603" s="174">
        <f t="shared" si="68"/>
        <v>75.255787270489009</v>
      </c>
      <c r="G603" s="174">
        <f t="shared" si="69"/>
        <v>-2.8826754924016915E-2</v>
      </c>
      <c r="H603" s="171">
        <f t="shared" si="63"/>
        <v>75.226960515564997</v>
      </c>
      <c r="I603" s="7">
        <f t="shared" si="64"/>
        <v>-1.2333605155649963</v>
      </c>
      <c r="J603" s="7">
        <f t="shared" si="65"/>
        <v>1.2333605155649963</v>
      </c>
      <c r="K603" s="7">
        <f t="shared" si="66"/>
        <v>1.5211781613547535</v>
      </c>
      <c r="L603" s="113">
        <f t="shared" si="67"/>
        <v>1.6668475592010609E-2</v>
      </c>
    </row>
    <row r="604" spans="4:12" x14ac:dyDescent="0.3">
      <c r="D604" s="177">
        <v>44336</v>
      </c>
      <c r="E604" s="171">
        <v>74.098399999999998</v>
      </c>
      <c r="F604" s="174">
        <f t="shared" si="68"/>
        <v>73.991498596060794</v>
      </c>
      <c r="G604" s="174">
        <f t="shared" si="69"/>
        <v>-0.15237294687443675</v>
      </c>
      <c r="H604" s="171">
        <f t="shared" si="63"/>
        <v>73.839125649186357</v>
      </c>
      <c r="I604" s="7">
        <f t="shared" si="64"/>
        <v>0.25927435081364081</v>
      </c>
      <c r="J604" s="7">
        <f t="shared" si="65"/>
        <v>0.25927435081364081</v>
      </c>
      <c r="K604" s="7">
        <f t="shared" si="66"/>
        <v>6.7223188989834884E-2</v>
      </c>
      <c r="L604" s="113">
        <f t="shared" si="67"/>
        <v>3.4990546464382607E-3</v>
      </c>
    </row>
    <row r="605" spans="4:12" x14ac:dyDescent="0.3">
      <c r="D605" s="177">
        <v>44337</v>
      </c>
      <c r="E605" s="171">
        <v>67.476500000000001</v>
      </c>
      <c r="F605" s="174">
        <f t="shared" si="68"/>
        <v>72.652121642500447</v>
      </c>
      <c r="G605" s="174">
        <f t="shared" si="69"/>
        <v>-0.27107334754302781</v>
      </c>
      <c r="H605" s="171">
        <f t="shared" si="63"/>
        <v>72.381048294957424</v>
      </c>
      <c r="I605" s="7">
        <f t="shared" si="64"/>
        <v>-4.9045482949574222</v>
      </c>
      <c r="J605" s="7">
        <f t="shared" si="65"/>
        <v>4.9045482949574222</v>
      </c>
      <c r="K605" s="7">
        <f t="shared" si="66"/>
        <v>24.054593977569755</v>
      </c>
      <c r="L605" s="113">
        <f t="shared" si="67"/>
        <v>7.2685279985734624E-2</v>
      </c>
    </row>
    <row r="606" spans="4:12" x14ac:dyDescent="0.3">
      <c r="D606" s="177">
        <v>44340</v>
      </c>
      <c r="E606" s="171">
        <v>66.926199999999994</v>
      </c>
      <c r="F606" s="174">
        <f t="shared" si="68"/>
        <v>67.149581321965584</v>
      </c>
      <c r="G606" s="174">
        <f t="shared" si="69"/>
        <v>-0.7942200448422112</v>
      </c>
      <c r="H606" s="171">
        <f t="shared" si="63"/>
        <v>66.355361277123379</v>
      </c>
      <c r="I606" s="7">
        <f t="shared" si="64"/>
        <v>0.57083872287661563</v>
      </c>
      <c r="J606" s="7">
        <f t="shared" si="65"/>
        <v>0.57083872287661563</v>
      </c>
      <c r="K606" s="7">
        <f t="shared" si="66"/>
        <v>0.32585684753540556</v>
      </c>
      <c r="L606" s="113">
        <f t="shared" si="67"/>
        <v>8.5293759824495597E-3</v>
      </c>
    </row>
    <row r="607" spans="4:12" x14ac:dyDescent="0.3">
      <c r="D607" s="177">
        <v>44341</v>
      </c>
      <c r="E607" s="171">
        <v>68.289000000000001</v>
      </c>
      <c r="F607" s="174">
        <f t="shared" si="68"/>
        <v>66.563383964126245</v>
      </c>
      <c r="G607" s="174">
        <f t="shared" si="69"/>
        <v>-0.77341777614192397</v>
      </c>
      <c r="H607" s="171">
        <f t="shared" si="63"/>
        <v>65.789966187984319</v>
      </c>
      <c r="I607" s="7">
        <f t="shared" si="64"/>
        <v>2.4990338120156821</v>
      </c>
      <c r="J607" s="7">
        <f t="shared" si="65"/>
        <v>2.4990338120156821</v>
      </c>
      <c r="K607" s="7">
        <f t="shared" si="66"/>
        <v>6.2451699935976315</v>
      </c>
      <c r="L607" s="113">
        <f t="shared" si="67"/>
        <v>3.6594968618894434E-2</v>
      </c>
    </row>
    <row r="608" spans="4:12" x14ac:dyDescent="0.3">
      <c r="D608" s="177">
        <v>44342</v>
      </c>
      <c r="E608" s="171">
        <v>69.206299999999999</v>
      </c>
      <c r="F608" s="174">
        <f t="shared" si="68"/>
        <v>67.85372577908646</v>
      </c>
      <c r="G608" s="174">
        <f t="shared" si="69"/>
        <v>-0.56704181703171019</v>
      </c>
      <c r="H608" s="171">
        <f t="shared" si="63"/>
        <v>67.286683962054752</v>
      </c>
      <c r="I608" s="7">
        <f t="shared" si="64"/>
        <v>1.9196160379452465</v>
      </c>
      <c r="J608" s="7">
        <f t="shared" si="65"/>
        <v>1.9196160379452465</v>
      </c>
      <c r="K608" s="7">
        <f t="shared" si="66"/>
        <v>3.6849257331366059</v>
      </c>
      <c r="L608" s="113">
        <f t="shared" si="67"/>
        <v>2.7737590912174852E-2</v>
      </c>
    </row>
    <row r="609" spans="4:12" x14ac:dyDescent="0.3">
      <c r="D609" s="177">
        <v>44343</v>
      </c>
      <c r="E609" s="171">
        <v>69.538200000000003</v>
      </c>
      <c r="F609" s="174">
        <f t="shared" si="68"/>
        <v>68.819046546374636</v>
      </c>
      <c r="G609" s="174">
        <f t="shared" si="69"/>
        <v>-0.41380555859972151</v>
      </c>
      <c r="H609" s="171">
        <f t="shared" si="63"/>
        <v>68.405240987774917</v>
      </c>
      <c r="I609" s="7">
        <f t="shared" si="64"/>
        <v>1.1329590122250863</v>
      </c>
      <c r="J609" s="7">
        <f t="shared" si="65"/>
        <v>1.1329590122250863</v>
      </c>
      <c r="K609" s="7">
        <f t="shared" si="66"/>
        <v>1.2835961233820432</v>
      </c>
      <c r="L609" s="113">
        <f t="shared" si="67"/>
        <v>1.6292613444482115E-2</v>
      </c>
    </row>
    <row r="610" spans="4:12" x14ac:dyDescent="0.3">
      <c r="D610" s="177">
        <v>44344</v>
      </c>
      <c r="E610" s="171">
        <v>69.643100000000004</v>
      </c>
      <c r="F610" s="174">
        <f t="shared" si="68"/>
        <v>69.228135553120239</v>
      </c>
      <c r="G610" s="174">
        <f t="shared" si="69"/>
        <v>-0.33151610206518906</v>
      </c>
      <c r="H610" s="171">
        <f t="shared" si="63"/>
        <v>68.896619451055045</v>
      </c>
      <c r="I610" s="7">
        <f t="shared" si="64"/>
        <v>0.74648054894495885</v>
      </c>
      <c r="J610" s="7">
        <f t="shared" si="65"/>
        <v>0.74648054894495885</v>
      </c>
      <c r="K610" s="7">
        <f t="shared" si="66"/>
        <v>0.55723320995316716</v>
      </c>
      <c r="L610" s="113">
        <f t="shared" si="67"/>
        <v>1.0718657683890562E-2</v>
      </c>
    </row>
    <row r="611" spans="4:12" x14ac:dyDescent="0.3">
      <c r="D611" s="177">
        <v>44348</v>
      </c>
      <c r="E611" s="171">
        <v>69.7654</v>
      </c>
      <c r="F611" s="174">
        <f t="shared" si="68"/>
        <v>69.402347118347848</v>
      </c>
      <c r="G611" s="174">
        <f t="shared" si="69"/>
        <v>-0.28094333533590932</v>
      </c>
      <c r="H611" s="171">
        <f t="shared" si="63"/>
        <v>69.121403783011942</v>
      </c>
      <c r="I611" s="7">
        <f t="shared" si="64"/>
        <v>0.64399621698805731</v>
      </c>
      <c r="J611" s="7">
        <f t="shared" si="65"/>
        <v>0.64399621698805731</v>
      </c>
      <c r="K611" s="7">
        <f t="shared" si="66"/>
        <v>0.41473112749492902</v>
      </c>
      <c r="L611" s="113">
        <f t="shared" si="67"/>
        <v>9.2308826006596012E-3</v>
      </c>
    </row>
    <row r="612" spans="4:12" x14ac:dyDescent="0.3">
      <c r="D612" s="177">
        <v>44349</v>
      </c>
      <c r="E612" s="171">
        <v>69.188800000000001</v>
      </c>
      <c r="F612" s="174">
        <f t="shared" si="68"/>
        <v>69.425325331731273</v>
      </c>
      <c r="G612" s="174">
        <f t="shared" si="69"/>
        <v>-0.2505511804639759</v>
      </c>
      <c r="H612" s="171">
        <f t="shared" si="63"/>
        <v>69.1747741512673</v>
      </c>
      <c r="I612" s="7">
        <f t="shared" si="64"/>
        <v>1.4025848732700297E-2</v>
      </c>
      <c r="J612" s="7">
        <f t="shared" si="65"/>
        <v>1.4025848732700297E-2</v>
      </c>
      <c r="K612" s="7">
        <f t="shared" si="66"/>
        <v>1.9672443267259053E-4</v>
      </c>
      <c r="L612" s="113">
        <f t="shared" si="67"/>
        <v>2.0271848525628855E-4</v>
      </c>
    </row>
    <row r="613" spans="4:12" x14ac:dyDescent="0.3">
      <c r="D613" s="177">
        <v>44350</v>
      </c>
      <c r="E613" s="171">
        <v>69.258700000000005</v>
      </c>
      <c r="F613" s="174">
        <f t="shared" si="68"/>
        <v>69.002339055628823</v>
      </c>
      <c r="G613" s="174">
        <f t="shared" si="69"/>
        <v>-0.26779469002782325</v>
      </c>
      <c r="H613" s="171">
        <f t="shared" si="63"/>
        <v>68.734544365600996</v>
      </c>
      <c r="I613" s="7">
        <f t="shared" si="64"/>
        <v>0.52415563439900836</v>
      </c>
      <c r="J613" s="7">
        <f t="shared" si="65"/>
        <v>0.52415563439900836</v>
      </c>
      <c r="K613" s="7">
        <f t="shared" si="66"/>
        <v>0.27473912907222692</v>
      </c>
      <c r="L613" s="113">
        <f t="shared" si="67"/>
        <v>7.5680836400193524E-3</v>
      </c>
    </row>
    <row r="614" spans="4:12" x14ac:dyDescent="0.3">
      <c r="D614" s="177">
        <v>44351</v>
      </c>
      <c r="E614" s="171">
        <v>69.040300000000002</v>
      </c>
      <c r="F614" s="174">
        <f t="shared" si="68"/>
        <v>69.000784247977748</v>
      </c>
      <c r="G614" s="174">
        <f t="shared" si="69"/>
        <v>-0.24117070179014846</v>
      </c>
      <c r="H614" s="171">
        <f t="shared" si="63"/>
        <v>68.759613546187595</v>
      </c>
      <c r="I614" s="7">
        <f t="shared" si="64"/>
        <v>0.28068645381240742</v>
      </c>
      <c r="J614" s="7">
        <f t="shared" si="65"/>
        <v>0.28068645381240742</v>
      </c>
      <c r="K614" s="7">
        <f t="shared" si="66"/>
        <v>7.8784885353784723E-2</v>
      </c>
      <c r="L614" s="113">
        <f t="shared" si="67"/>
        <v>4.0655451064437352E-3</v>
      </c>
    </row>
    <row r="615" spans="4:12" x14ac:dyDescent="0.3">
      <c r="D615" s="177">
        <v>44354</v>
      </c>
      <c r="E615" s="171">
        <v>69.249899999999997</v>
      </c>
      <c r="F615" s="174">
        <f t="shared" si="68"/>
        <v>68.889283438567887</v>
      </c>
      <c r="G615" s="174">
        <f t="shared" si="69"/>
        <v>-0.22820371255211974</v>
      </c>
      <c r="H615" s="171">
        <f t="shared" si="63"/>
        <v>68.661079726015771</v>
      </c>
      <c r="I615" s="7">
        <f t="shared" si="64"/>
        <v>0.58882027398422565</v>
      </c>
      <c r="J615" s="7">
        <f t="shared" si="65"/>
        <v>0.58882027398422565</v>
      </c>
      <c r="K615" s="7">
        <f t="shared" si="66"/>
        <v>0.34670931505485858</v>
      </c>
      <c r="L615" s="113">
        <f t="shared" si="67"/>
        <v>8.5028321193853802E-3</v>
      </c>
    </row>
    <row r="616" spans="4:12" x14ac:dyDescent="0.3">
      <c r="D616" s="177">
        <v>44355</v>
      </c>
      <c r="E616" s="171">
        <v>69.686700000000002</v>
      </c>
      <c r="F616" s="174">
        <f t="shared" si="68"/>
        <v>69.154697029958314</v>
      </c>
      <c r="G616" s="174">
        <f t="shared" si="69"/>
        <v>-0.17884198215786506</v>
      </c>
      <c r="H616" s="171">
        <f t="shared" si="63"/>
        <v>68.975855047800451</v>
      </c>
      <c r="I616" s="7">
        <f t="shared" si="64"/>
        <v>0.71084495219955102</v>
      </c>
      <c r="J616" s="7">
        <f t="shared" si="65"/>
        <v>0.71084495219955102</v>
      </c>
      <c r="K616" s="7">
        <f t="shared" si="66"/>
        <v>0.50530054606758201</v>
      </c>
      <c r="L616" s="113">
        <f t="shared" si="67"/>
        <v>1.0200582782647924E-2</v>
      </c>
    </row>
    <row r="617" spans="4:12" x14ac:dyDescent="0.3">
      <c r="D617" s="177">
        <v>44356</v>
      </c>
      <c r="E617" s="171">
        <v>68.965999999999994</v>
      </c>
      <c r="F617" s="174">
        <f t="shared" si="68"/>
        <v>69.39948641427371</v>
      </c>
      <c r="G617" s="174">
        <f t="shared" si="69"/>
        <v>-0.13647884551053893</v>
      </c>
      <c r="H617" s="171">
        <f t="shared" si="63"/>
        <v>69.263007568763172</v>
      </c>
      <c r="I617" s="7">
        <f t="shared" si="64"/>
        <v>-0.29700756876317769</v>
      </c>
      <c r="J617" s="7">
        <f t="shared" si="65"/>
        <v>0.29700756876317769</v>
      </c>
      <c r="K617" s="7">
        <f t="shared" si="66"/>
        <v>8.8213495902613723E-2</v>
      </c>
      <c r="L617" s="113">
        <f t="shared" si="67"/>
        <v>4.3065796010088699E-3</v>
      </c>
    </row>
    <row r="618" spans="4:12" x14ac:dyDescent="0.3">
      <c r="D618" s="177">
        <v>44357</v>
      </c>
      <c r="E618" s="171">
        <v>69.045100000000005</v>
      </c>
      <c r="F618" s="174">
        <f t="shared" si="68"/>
        <v>68.872636923591571</v>
      </c>
      <c r="G618" s="174">
        <f t="shared" si="69"/>
        <v>-0.17551591002769892</v>
      </c>
      <c r="H618" s="171">
        <f t="shared" si="63"/>
        <v>68.697121013563873</v>
      </c>
      <c r="I618" s="7">
        <f t="shared" si="64"/>
        <v>0.34797898643613223</v>
      </c>
      <c r="J618" s="7">
        <f t="shared" si="65"/>
        <v>0.34797898643613223</v>
      </c>
      <c r="K618" s="7">
        <f t="shared" si="66"/>
        <v>0.1210893750011179</v>
      </c>
      <c r="L618" s="113">
        <f t="shared" si="67"/>
        <v>5.0398795343352711E-3</v>
      </c>
    </row>
    <row r="619" spans="4:12" x14ac:dyDescent="0.3">
      <c r="D619" s="177">
        <v>44358</v>
      </c>
      <c r="E619" s="171">
        <v>72.191900000000004</v>
      </c>
      <c r="F619" s="174">
        <f t="shared" si="68"/>
        <v>69.53404727197784</v>
      </c>
      <c r="G619" s="174">
        <f t="shared" si="69"/>
        <v>-9.1823284186302104E-2</v>
      </c>
      <c r="H619" s="171">
        <f t="shared" si="63"/>
        <v>69.442223987791536</v>
      </c>
      <c r="I619" s="7">
        <f t="shared" si="64"/>
        <v>2.749676012208468</v>
      </c>
      <c r="J619" s="7">
        <f t="shared" si="65"/>
        <v>2.749676012208468</v>
      </c>
      <c r="K619" s="7">
        <f t="shared" si="66"/>
        <v>7.5607181721146635</v>
      </c>
      <c r="L619" s="113">
        <f t="shared" si="67"/>
        <v>3.8088428372275392E-2</v>
      </c>
    </row>
    <row r="620" spans="4:12" x14ac:dyDescent="0.3">
      <c r="D620" s="177">
        <v>44361</v>
      </c>
      <c r="E620" s="171">
        <v>71.515000000000001</v>
      </c>
      <c r="F620" s="174">
        <f t="shared" si="68"/>
        <v>71.983061372650965</v>
      </c>
      <c r="G620" s="174">
        <f t="shared" si="69"/>
        <v>0.16226045429964059</v>
      </c>
      <c r="H620" s="171">
        <f t="shared" si="63"/>
        <v>72.145321826950607</v>
      </c>
      <c r="I620" s="7">
        <f t="shared" si="64"/>
        <v>-0.63032182695060612</v>
      </c>
      <c r="J620" s="7">
        <f t="shared" si="65"/>
        <v>0.63032182695060612</v>
      </c>
      <c r="K620" s="7">
        <f t="shared" si="66"/>
        <v>0.39730560553034983</v>
      </c>
      <c r="L620" s="113">
        <f t="shared" si="67"/>
        <v>8.8138408299043014E-3</v>
      </c>
    </row>
    <row r="621" spans="4:12" x14ac:dyDescent="0.3">
      <c r="D621" s="177">
        <v>44362</v>
      </c>
      <c r="E621" s="171">
        <v>72.051199999999994</v>
      </c>
      <c r="F621" s="174">
        <f t="shared" si="68"/>
        <v>71.752048363439712</v>
      </c>
      <c r="G621" s="174">
        <f t="shared" si="69"/>
        <v>0.12293310794855122</v>
      </c>
      <c r="H621" s="171">
        <f t="shared" si="63"/>
        <v>71.874981471388267</v>
      </c>
      <c r="I621" s="7">
        <f t="shared" si="64"/>
        <v>0.17621852861172727</v>
      </c>
      <c r="J621" s="7">
        <f t="shared" si="65"/>
        <v>0.17621852861172727</v>
      </c>
      <c r="K621" s="7">
        <f t="shared" si="66"/>
        <v>3.105296982608214E-2</v>
      </c>
      <c r="L621" s="113">
        <f t="shared" si="67"/>
        <v>2.4457403708991283E-3</v>
      </c>
    </row>
    <row r="622" spans="4:12" x14ac:dyDescent="0.3">
      <c r="D622" s="177">
        <v>44363</v>
      </c>
      <c r="E622" s="171">
        <v>71.611699999999999</v>
      </c>
      <c r="F622" s="174">
        <f t="shared" si="68"/>
        <v>72.061646486358839</v>
      </c>
      <c r="G622" s="174">
        <f t="shared" si="69"/>
        <v>0.14159960944560879</v>
      </c>
      <c r="H622" s="171">
        <f t="shared" si="63"/>
        <v>72.203246095804445</v>
      </c>
      <c r="I622" s="7">
        <f t="shared" si="64"/>
        <v>-0.59154609580444628</v>
      </c>
      <c r="J622" s="7">
        <f t="shared" si="65"/>
        <v>0.59154609580444628</v>
      </c>
      <c r="K622" s="7">
        <f t="shared" si="66"/>
        <v>0.34992678346148315</v>
      </c>
      <c r="L622" s="113">
        <f t="shared" si="67"/>
        <v>8.2604671555688014E-3</v>
      </c>
    </row>
    <row r="623" spans="4:12" x14ac:dyDescent="0.3">
      <c r="D623" s="177">
        <v>44364</v>
      </c>
      <c r="E623" s="171">
        <v>70.891000000000005</v>
      </c>
      <c r="F623" s="174">
        <f t="shared" si="68"/>
        <v>71.580839687556491</v>
      </c>
      <c r="G623" s="174">
        <f t="shared" si="69"/>
        <v>7.9358968620813097E-2</v>
      </c>
      <c r="H623" s="171">
        <f t="shared" si="63"/>
        <v>71.6601986561773</v>
      </c>
      <c r="I623" s="7">
        <f t="shared" si="64"/>
        <v>-0.76919865617729499</v>
      </c>
      <c r="J623" s="7">
        <f t="shared" si="65"/>
        <v>0.76919865617729499</v>
      </c>
      <c r="K623" s="7">
        <f t="shared" si="66"/>
        <v>0.59166657266495648</v>
      </c>
      <c r="L623" s="113">
        <f t="shared" si="67"/>
        <v>1.0850441610039285E-2</v>
      </c>
    </row>
    <row r="624" spans="4:12" x14ac:dyDescent="0.3">
      <c r="D624" s="177">
        <v>44365</v>
      </c>
      <c r="E624" s="171">
        <v>70.029499999999999</v>
      </c>
      <c r="F624" s="174">
        <f t="shared" si="68"/>
        <v>70.782187174896649</v>
      </c>
      <c r="G624" s="174">
        <f t="shared" si="69"/>
        <v>-8.4421795072524425E-3</v>
      </c>
      <c r="H624" s="171">
        <f t="shared" si="63"/>
        <v>70.773744995389393</v>
      </c>
      <c r="I624" s="7">
        <f t="shared" si="64"/>
        <v>-0.74424499538939415</v>
      </c>
      <c r="J624" s="7">
        <f t="shared" si="65"/>
        <v>0.74424499538939415</v>
      </c>
      <c r="K624" s="7">
        <f t="shared" si="66"/>
        <v>0.55390061316215933</v>
      </c>
      <c r="L624" s="113">
        <f t="shared" si="67"/>
        <v>1.0627592591542053E-2</v>
      </c>
    </row>
    <row r="625" spans="4:12" x14ac:dyDescent="0.3">
      <c r="D625" s="177">
        <v>44368</v>
      </c>
      <c r="E625" s="171">
        <v>70.846999999999994</v>
      </c>
      <c r="F625" s="174">
        <f t="shared" si="68"/>
        <v>70.186246256394199</v>
      </c>
      <c r="G625" s="174">
        <f t="shared" si="69"/>
        <v>-6.7192053406772173E-2</v>
      </c>
      <c r="H625" s="171">
        <f t="shared" si="63"/>
        <v>70.119054202987428</v>
      </c>
      <c r="I625" s="7">
        <f t="shared" si="64"/>
        <v>0.72794579701256623</v>
      </c>
      <c r="J625" s="7">
        <f t="shared" si="65"/>
        <v>0.72794579701256623</v>
      </c>
      <c r="K625" s="7">
        <f t="shared" si="66"/>
        <v>0.52990508338826026</v>
      </c>
      <c r="L625" s="113">
        <f t="shared" si="67"/>
        <v>1.0274899389001176E-2</v>
      </c>
    </row>
    <row r="626" spans="4:12" x14ac:dyDescent="0.3">
      <c r="D626" s="177">
        <v>44369</v>
      </c>
      <c r="E626" s="171">
        <v>71.383200000000002</v>
      </c>
      <c r="F626" s="174">
        <f t="shared" si="68"/>
        <v>70.900486357274588</v>
      </c>
      <c r="G626" s="174">
        <f t="shared" si="69"/>
        <v>1.0951162021943919E-2</v>
      </c>
      <c r="H626" s="171">
        <f t="shared" si="63"/>
        <v>70.911437519296527</v>
      </c>
      <c r="I626" s="7">
        <f t="shared" si="64"/>
        <v>0.47176248070347526</v>
      </c>
      <c r="J626" s="7">
        <f t="shared" si="65"/>
        <v>0.47176248070347526</v>
      </c>
      <c r="K626" s="7">
        <f t="shared" si="66"/>
        <v>0.22255983819949687</v>
      </c>
      <c r="L626" s="113">
        <f t="shared" si="67"/>
        <v>6.6088726857786604E-3</v>
      </c>
    </row>
    <row r="627" spans="4:12" x14ac:dyDescent="0.3">
      <c r="D627" s="177">
        <v>44370</v>
      </c>
      <c r="E627" s="171">
        <v>71.972099999999998</v>
      </c>
      <c r="F627" s="174">
        <f t="shared" si="68"/>
        <v>71.50974092961755</v>
      </c>
      <c r="G627" s="174">
        <f t="shared" si="69"/>
        <v>7.0781503054045763E-2</v>
      </c>
      <c r="H627" s="171">
        <f t="shared" si="63"/>
        <v>71.5805224326716</v>
      </c>
      <c r="I627" s="7">
        <f t="shared" si="64"/>
        <v>0.39157756732839744</v>
      </c>
      <c r="J627" s="7">
        <f t="shared" si="65"/>
        <v>0.39157756732839744</v>
      </c>
      <c r="K627" s="7">
        <f t="shared" si="66"/>
        <v>0.15333299123482563</v>
      </c>
      <c r="L627" s="113">
        <f t="shared" si="67"/>
        <v>5.440685589671518E-3</v>
      </c>
    </row>
    <row r="628" spans="4:12" x14ac:dyDescent="0.3">
      <c r="D628" s="177">
        <v>44371</v>
      </c>
      <c r="E628" s="171">
        <v>71.523799999999994</v>
      </c>
      <c r="F628" s="174">
        <f t="shared" si="68"/>
        <v>71.939065202443246</v>
      </c>
      <c r="G628" s="174">
        <f t="shared" si="69"/>
        <v>0.10663578003121077</v>
      </c>
      <c r="H628" s="171">
        <f t="shared" si="63"/>
        <v>72.045700982474457</v>
      </c>
      <c r="I628" s="7">
        <f t="shared" si="64"/>
        <v>-0.52190098247446315</v>
      </c>
      <c r="J628" s="7">
        <f t="shared" si="65"/>
        <v>0.52190098247446315</v>
      </c>
      <c r="K628" s="7">
        <f t="shared" si="66"/>
        <v>0.27238063550780989</v>
      </c>
      <c r="L628" s="113">
        <f t="shared" si="67"/>
        <v>7.2968855468314494E-3</v>
      </c>
    </row>
    <row r="629" spans="4:12" x14ac:dyDescent="0.3">
      <c r="D629" s="177">
        <v>44372</v>
      </c>
      <c r="E629" s="171">
        <v>72.851100000000002</v>
      </c>
      <c r="F629" s="174">
        <f t="shared" si="68"/>
        <v>71.874568624024974</v>
      </c>
      <c r="G629" s="174">
        <f t="shared" si="69"/>
        <v>8.9522544186262529E-2</v>
      </c>
      <c r="H629" s="171">
        <f t="shared" si="63"/>
        <v>71.96409116821124</v>
      </c>
      <c r="I629" s="7">
        <f t="shared" si="64"/>
        <v>0.88700883178876211</v>
      </c>
      <c r="J629" s="7">
        <f t="shared" si="65"/>
        <v>0.88700883178876211</v>
      </c>
      <c r="K629" s="7">
        <f t="shared" si="66"/>
        <v>0.78678466767126443</v>
      </c>
      <c r="L629" s="113">
        <f t="shared" si="67"/>
        <v>1.2175640886531048E-2</v>
      </c>
    </row>
    <row r="630" spans="4:12" x14ac:dyDescent="0.3">
      <c r="D630" s="177">
        <v>44375</v>
      </c>
      <c r="E630" s="171">
        <v>70.468999999999994</v>
      </c>
      <c r="F630" s="174">
        <f t="shared" si="68"/>
        <v>72.446298035349017</v>
      </c>
      <c r="G630" s="174">
        <f t="shared" si="69"/>
        <v>0.13774323090004056</v>
      </c>
      <c r="H630" s="171">
        <f t="shared" si="63"/>
        <v>72.584041266249059</v>
      </c>
      <c r="I630" s="7">
        <f t="shared" si="64"/>
        <v>-2.1150412662490652</v>
      </c>
      <c r="J630" s="7">
        <f t="shared" si="65"/>
        <v>2.1150412662490652</v>
      </c>
      <c r="K630" s="7">
        <f t="shared" si="66"/>
        <v>4.4733995579364487</v>
      </c>
      <c r="L630" s="113">
        <f t="shared" si="67"/>
        <v>3.0013782886788024E-2</v>
      </c>
    </row>
    <row r="631" spans="4:12" x14ac:dyDescent="0.3">
      <c r="D631" s="177">
        <v>44376</v>
      </c>
      <c r="E631" s="171">
        <v>71.242599999999996</v>
      </c>
      <c r="F631" s="174">
        <f t="shared" si="68"/>
        <v>70.733914584720026</v>
      </c>
      <c r="G631" s="174">
        <f t="shared" si="69"/>
        <v>-4.7269437252862603E-2</v>
      </c>
      <c r="H631" s="171">
        <f t="shared" si="63"/>
        <v>70.686645147467161</v>
      </c>
      <c r="I631" s="7">
        <f t="shared" si="64"/>
        <v>0.55595485253283528</v>
      </c>
      <c r="J631" s="7">
        <f t="shared" si="65"/>
        <v>0.55595485253283528</v>
      </c>
      <c r="K631" s="7">
        <f t="shared" si="66"/>
        <v>0.30908579805480663</v>
      </c>
      <c r="L631" s="113">
        <f t="shared" si="67"/>
        <v>7.80368561131732E-3</v>
      </c>
    </row>
    <row r="632" spans="4:12" x14ac:dyDescent="0.3">
      <c r="D632" s="177">
        <v>44377</v>
      </c>
      <c r="E632" s="171">
        <v>72.112799999999993</v>
      </c>
      <c r="F632" s="174">
        <f t="shared" si="68"/>
        <v>71.378824450197712</v>
      </c>
      <c r="G632" s="174">
        <f t="shared" si="69"/>
        <v>2.1948493020192278E-2</v>
      </c>
      <c r="H632" s="171">
        <f t="shared" si="63"/>
        <v>71.400772943217902</v>
      </c>
      <c r="I632" s="7">
        <f t="shared" si="64"/>
        <v>0.71202705678209099</v>
      </c>
      <c r="J632" s="7">
        <f t="shared" si="65"/>
        <v>0.71202705678209099</v>
      </c>
      <c r="K632" s="7">
        <f t="shared" si="66"/>
        <v>0.50698252958976708</v>
      </c>
      <c r="L632" s="113">
        <f t="shared" si="67"/>
        <v>9.8737957308839917E-3</v>
      </c>
    </row>
    <row r="633" spans="4:12" x14ac:dyDescent="0.3">
      <c r="D633" s="177">
        <v>44378</v>
      </c>
      <c r="E633" s="171">
        <v>73.211500000000001</v>
      </c>
      <c r="F633" s="174">
        <f t="shared" si="68"/>
        <v>72.350098794416155</v>
      </c>
      <c r="G633" s="174">
        <f t="shared" si="69"/>
        <v>0.11688107814001739</v>
      </c>
      <c r="H633" s="171">
        <f t="shared" si="63"/>
        <v>72.466979872556166</v>
      </c>
      <c r="I633" s="7">
        <f t="shared" si="64"/>
        <v>0.74452012744383467</v>
      </c>
      <c r="J633" s="7">
        <f t="shared" si="65"/>
        <v>0.74452012744383467</v>
      </c>
      <c r="K633" s="7">
        <f t="shared" si="66"/>
        <v>0.55431022016898379</v>
      </c>
      <c r="L633" s="113">
        <f t="shared" si="67"/>
        <v>1.0169442334111918E-2</v>
      </c>
    </row>
    <row r="634" spans="4:12" x14ac:dyDescent="0.3">
      <c r="D634" s="177">
        <v>44379</v>
      </c>
      <c r="E634" s="171">
        <v>74.222399999999993</v>
      </c>
      <c r="F634" s="174">
        <f t="shared" si="68"/>
        <v>73.50718486251202</v>
      </c>
      <c r="G634" s="174">
        <f t="shared" si="69"/>
        <v>0.2209015771356021</v>
      </c>
      <c r="H634" s="171">
        <f t="shared" si="63"/>
        <v>73.728086439647626</v>
      </c>
      <c r="I634" s="7">
        <f t="shared" si="64"/>
        <v>0.49431356035236718</v>
      </c>
      <c r="J634" s="7">
        <f t="shared" si="65"/>
        <v>0.49431356035236718</v>
      </c>
      <c r="K634" s="7">
        <f t="shared" si="66"/>
        <v>0.24434589594823336</v>
      </c>
      <c r="L634" s="113">
        <f t="shared" si="67"/>
        <v>6.659897286430609E-3</v>
      </c>
    </row>
    <row r="635" spans="4:12" x14ac:dyDescent="0.3">
      <c r="D635" s="177">
        <v>44383</v>
      </c>
      <c r="E635" s="171">
        <v>72.394000000000005</v>
      </c>
      <c r="F635" s="174">
        <f t="shared" si="68"/>
        <v>74.033441261708489</v>
      </c>
      <c r="G635" s="174">
        <f t="shared" si="69"/>
        <v>0.25143705934168886</v>
      </c>
      <c r="H635" s="171">
        <f t="shared" si="63"/>
        <v>74.284878321050172</v>
      </c>
      <c r="I635" s="7">
        <f t="shared" si="64"/>
        <v>-1.8908783210501667</v>
      </c>
      <c r="J635" s="7">
        <f t="shared" si="65"/>
        <v>1.8908783210501667</v>
      </c>
      <c r="K635" s="7">
        <f t="shared" si="66"/>
        <v>3.5754208250174973</v>
      </c>
      <c r="L635" s="113">
        <f t="shared" si="67"/>
        <v>2.6119268462167673E-2</v>
      </c>
    </row>
    <row r="636" spans="4:12" x14ac:dyDescent="0.3">
      <c r="D636" s="177">
        <v>44384</v>
      </c>
      <c r="E636" s="171">
        <v>72.086399999999998</v>
      </c>
      <c r="F636" s="174">
        <f t="shared" si="68"/>
        <v>72.533629647473362</v>
      </c>
      <c r="G636" s="174">
        <f t="shared" si="69"/>
        <v>7.6312191984007183E-2</v>
      </c>
      <c r="H636" s="171">
        <f t="shared" si="63"/>
        <v>72.609941839457363</v>
      </c>
      <c r="I636" s="7">
        <f t="shared" si="64"/>
        <v>-0.52354183945736565</v>
      </c>
      <c r="J636" s="7">
        <f t="shared" si="65"/>
        <v>0.52354183945736565</v>
      </c>
      <c r="K636" s="7">
        <f t="shared" si="66"/>
        <v>0.27409605766240203</v>
      </c>
      <c r="L636" s="113">
        <f t="shared" si="67"/>
        <v>7.262699197870412E-3</v>
      </c>
    </row>
    <row r="637" spans="4:12" x14ac:dyDescent="0.3">
      <c r="D637" s="177">
        <v>44385</v>
      </c>
      <c r="E637" s="171">
        <v>71.075500000000005</v>
      </c>
      <c r="F637" s="174">
        <f t="shared" si="68"/>
        <v>71.945269753587212</v>
      </c>
      <c r="G637" s="174">
        <f t="shared" si="69"/>
        <v>9.8449833969914968E-3</v>
      </c>
      <c r="H637" s="171">
        <f t="shared" si="63"/>
        <v>71.9551147369842</v>
      </c>
      <c r="I637" s="7">
        <f t="shared" si="64"/>
        <v>-0.87961473698419468</v>
      </c>
      <c r="J637" s="7">
        <f t="shared" si="65"/>
        <v>0.87961473698419468</v>
      </c>
      <c r="K637" s="7">
        <f t="shared" si="66"/>
        <v>0.77372208551977395</v>
      </c>
      <c r="L637" s="113">
        <f t="shared" si="67"/>
        <v>1.2375779797316862E-2</v>
      </c>
    </row>
    <row r="638" spans="4:12" x14ac:dyDescent="0.3">
      <c r="D638" s="177">
        <v>44386</v>
      </c>
      <c r="E638" s="171">
        <v>73.018100000000004</v>
      </c>
      <c r="F638" s="174">
        <f t="shared" si="68"/>
        <v>71.471895986717598</v>
      </c>
      <c r="G638" s="174">
        <f t="shared" si="69"/>
        <v>-3.8476891629669017E-2</v>
      </c>
      <c r="H638" s="171">
        <f t="shared" si="63"/>
        <v>71.433419095087928</v>
      </c>
      <c r="I638" s="7">
        <f t="shared" si="64"/>
        <v>1.5846809049120765</v>
      </c>
      <c r="J638" s="7">
        <f t="shared" si="65"/>
        <v>1.5846809049120765</v>
      </c>
      <c r="K638" s="7">
        <f t="shared" si="66"/>
        <v>2.5112135703929575</v>
      </c>
      <c r="L638" s="113">
        <f t="shared" si="67"/>
        <v>2.1702576551732741E-2</v>
      </c>
    </row>
    <row r="639" spans="4:12" x14ac:dyDescent="0.3">
      <c r="D639" s="177">
        <v>44389</v>
      </c>
      <c r="E639" s="171">
        <v>72.772000000000006</v>
      </c>
      <c r="F639" s="174">
        <f t="shared" si="68"/>
        <v>72.938098486696276</v>
      </c>
      <c r="G639" s="174">
        <f t="shared" si="69"/>
        <v>0.11199104753116568</v>
      </c>
      <c r="H639" s="171">
        <f t="shared" si="63"/>
        <v>73.050089534227439</v>
      </c>
      <c r="I639" s="7">
        <f t="shared" si="64"/>
        <v>-0.27808953422743343</v>
      </c>
      <c r="J639" s="7">
        <f t="shared" si="65"/>
        <v>0.27808953422743343</v>
      </c>
      <c r="K639" s="7">
        <f t="shared" si="66"/>
        <v>7.7333789046830873E-2</v>
      </c>
      <c r="L639" s="113">
        <f t="shared" si="67"/>
        <v>3.8213809463452071E-3</v>
      </c>
    </row>
    <row r="640" spans="4:12" x14ac:dyDescent="0.3">
      <c r="D640" s="177">
        <v>44390</v>
      </c>
      <c r="E640" s="171">
        <v>71.875399999999999</v>
      </c>
      <c r="F640" s="174">
        <f t="shared" si="68"/>
        <v>72.682272838024943</v>
      </c>
      <c r="G640" s="174">
        <f t="shared" si="69"/>
        <v>7.5209377910915781E-2</v>
      </c>
      <c r="H640" s="171">
        <f t="shared" si="63"/>
        <v>72.757482215935852</v>
      </c>
      <c r="I640" s="7">
        <f t="shared" si="64"/>
        <v>-0.88208221593585279</v>
      </c>
      <c r="J640" s="7">
        <f t="shared" si="65"/>
        <v>0.88208221593585279</v>
      </c>
      <c r="K640" s="7">
        <f t="shared" si="66"/>
        <v>0.77806903567030439</v>
      </c>
      <c r="L640" s="113">
        <f t="shared" si="67"/>
        <v>1.227237992325403E-2</v>
      </c>
    </row>
    <row r="641" spans="4:12" x14ac:dyDescent="0.3">
      <c r="D641" s="177">
        <v>44391</v>
      </c>
      <c r="E641" s="171">
        <v>70.583299999999994</v>
      </c>
      <c r="F641" s="174">
        <f t="shared" si="68"/>
        <v>71.677147502328722</v>
      </c>
      <c r="G641" s="174">
        <f t="shared" si="69"/>
        <v>-3.2824093449797864E-2</v>
      </c>
      <c r="H641" s="171">
        <f t="shared" ref="H641:H704" si="70">F641+G641</f>
        <v>71.644323408878918</v>
      </c>
      <c r="I641" s="7">
        <f t="shared" si="64"/>
        <v>-1.0610234088789241</v>
      </c>
      <c r="J641" s="7">
        <f t="shared" si="65"/>
        <v>1.0610234088789241</v>
      </c>
      <c r="K641" s="7">
        <f t="shared" si="66"/>
        <v>1.1257706741890525</v>
      </c>
      <c r="L641" s="113">
        <f t="shared" si="67"/>
        <v>1.5032215961550738E-2</v>
      </c>
    </row>
    <row r="642" spans="4:12" x14ac:dyDescent="0.3">
      <c r="D642" s="177">
        <v>44392</v>
      </c>
      <c r="E642" s="171">
        <v>70.108699999999999</v>
      </c>
      <c r="F642" s="174">
        <f t="shared" si="68"/>
        <v>70.462120725240155</v>
      </c>
      <c r="G642" s="174">
        <f t="shared" si="69"/>
        <v>-0.15104436181367484</v>
      </c>
      <c r="H642" s="171">
        <f t="shared" si="70"/>
        <v>70.31107636342648</v>
      </c>
      <c r="I642" s="7">
        <f t="shared" si="64"/>
        <v>-0.20237636342648102</v>
      </c>
      <c r="J642" s="7">
        <f t="shared" si="65"/>
        <v>0.20237636342648102</v>
      </c>
      <c r="K642" s="7">
        <f t="shared" si="66"/>
        <v>4.0956192473727122E-2</v>
      </c>
      <c r="L642" s="113">
        <f t="shared" si="67"/>
        <v>2.8866084155957966E-3</v>
      </c>
    </row>
    <row r="643" spans="4:12" x14ac:dyDescent="0.3">
      <c r="D643" s="177">
        <v>44393</v>
      </c>
      <c r="E643" s="171">
        <v>68.0518</v>
      </c>
      <c r="F643" s="174">
        <f t="shared" si="68"/>
        <v>69.576484510549065</v>
      </c>
      <c r="G643" s="174">
        <f t="shared" si="69"/>
        <v>-0.22450354710141635</v>
      </c>
      <c r="H643" s="171">
        <f t="shared" si="70"/>
        <v>69.351980963447645</v>
      </c>
      <c r="I643" s="7">
        <f t="shared" si="64"/>
        <v>-1.3001809634476444</v>
      </c>
      <c r="J643" s="7">
        <f t="shared" si="65"/>
        <v>1.3001809634476444</v>
      </c>
      <c r="K643" s="7">
        <f t="shared" si="66"/>
        <v>1.6904705377116449</v>
      </c>
      <c r="L643" s="113">
        <f t="shared" si="67"/>
        <v>1.910575419676841E-2</v>
      </c>
    </row>
    <row r="644" spans="4:12" x14ac:dyDescent="0.3">
      <c r="D644" s="177">
        <v>44396</v>
      </c>
      <c r="E644" s="171">
        <v>66.328999999999994</v>
      </c>
      <c r="F644" s="174">
        <f t="shared" si="68"/>
        <v>67.527637162318868</v>
      </c>
      <c r="G644" s="174">
        <f t="shared" si="69"/>
        <v>-0.40693792721429445</v>
      </c>
      <c r="H644" s="171">
        <f t="shared" si="70"/>
        <v>67.120699235104567</v>
      </c>
      <c r="I644" s="7">
        <f t="shared" ref="I644:I707" si="71">E644-H644</f>
        <v>-0.79169923510457352</v>
      </c>
      <c r="J644" s="7">
        <f t="shared" ref="J644:J707" si="72">ABS(I644)</f>
        <v>0.79169923510457352</v>
      </c>
      <c r="K644" s="7">
        <f t="shared" ref="K644:K707" si="73">I644^2</f>
        <v>0.62678767886516673</v>
      </c>
      <c r="L644" s="113">
        <f t="shared" ref="L644:L707" si="74">J644/E644</f>
        <v>1.1935944083350776E-2</v>
      </c>
    </row>
    <row r="645" spans="4:12" x14ac:dyDescent="0.3">
      <c r="D645" s="177">
        <v>44397</v>
      </c>
      <c r="E645" s="171">
        <v>68.711100000000002</v>
      </c>
      <c r="F645" s="174">
        <f t="shared" ref="F645:F708" si="75">alpha*(E645)+(1-alpha)*(E644+G644)</f>
        <v>66.479869658228552</v>
      </c>
      <c r="G645" s="174">
        <f t="shared" ref="G645:G708" si="76">beta*(F645-F644)+(1-beta)*G644</f>
        <v>-0.4710208849018967</v>
      </c>
      <c r="H645" s="171">
        <f t="shared" si="70"/>
        <v>66.008848773326662</v>
      </c>
      <c r="I645" s="7">
        <f t="shared" si="71"/>
        <v>2.7022512266733401</v>
      </c>
      <c r="J645" s="7">
        <f t="shared" si="72"/>
        <v>2.7022512266733401</v>
      </c>
      <c r="K645" s="7">
        <f t="shared" si="73"/>
        <v>7.3021616920575712</v>
      </c>
      <c r="L645" s="113">
        <f t="shared" si="74"/>
        <v>3.9327724729677445E-2</v>
      </c>
    </row>
    <row r="646" spans="4:12" x14ac:dyDescent="0.3">
      <c r="D646" s="177">
        <v>44398</v>
      </c>
      <c r="E646" s="171">
        <v>70.258099999999999</v>
      </c>
      <c r="F646" s="174">
        <f t="shared" si="75"/>
        <v>68.643683292078492</v>
      </c>
      <c r="G646" s="174">
        <f t="shared" si="76"/>
        <v>-0.20753743302671296</v>
      </c>
      <c r="H646" s="171">
        <f t="shared" si="70"/>
        <v>68.436145859051777</v>
      </c>
      <c r="I646" s="7">
        <f t="shared" si="71"/>
        <v>1.8219541409482218</v>
      </c>
      <c r="J646" s="7">
        <f t="shared" si="72"/>
        <v>1.8219541409482218</v>
      </c>
      <c r="K646" s="7">
        <f t="shared" si="73"/>
        <v>3.3195168917183731</v>
      </c>
      <c r="L646" s="113">
        <f t="shared" si="74"/>
        <v>2.5932300203794608E-2</v>
      </c>
    </row>
    <row r="647" spans="4:12" x14ac:dyDescent="0.3">
      <c r="D647" s="177">
        <v>44399</v>
      </c>
      <c r="E647" s="171">
        <v>70.662400000000005</v>
      </c>
      <c r="F647" s="174">
        <f t="shared" si="75"/>
        <v>70.172930053578625</v>
      </c>
      <c r="G647" s="174">
        <f t="shared" si="76"/>
        <v>-3.3859013574028374E-2</v>
      </c>
      <c r="H647" s="171">
        <f t="shared" si="70"/>
        <v>70.139071040004595</v>
      </c>
      <c r="I647" s="7">
        <f t="shared" si="71"/>
        <v>0.52332895999541051</v>
      </c>
      <c r="J647" s="7">
        <f t="shared" si="72"/>
        <v>0.52332895999541051</v>
      </c>
      <c r="K647" s="7">
        <f t="shared" si="73"/>
        <v>0.273873200369878</v>
      </c>
      <c r="L647" s="113">
        <f t="shared" si="74"/>
        <v>7.4060456479741769E-3</v>
      </c>
    </row>
    <row r="648" spans="4:12" x14ac:dyDescent="0.3">
      <c r="D648" s="177">
        <v>44400</v>
      </c>
      <c r="E648" s="171">
        <v>73.026899999999998</v>
      </c>
      <c r="F648" s="174">
        <f t="shared" si="75"/>
        <v>71.108212789140779</v>
      </c>
      <c r="G648" s="174">
        <f t="shared" si="76"/>
        <v>6.3055161339589896E-2</v>
      </c>
      <c r="H648" s="171">
        <f t="shared" si="70"/>
        <v>71.17126795048037</v>
      </c>
      <c r="I648" s="7">
        <f t="shared" si="71"/>
        <v>1.8556320495196275</v>
      </c>
      <c r="J648" s="7">
        <f t="shared" si="72"/>
        <v>1.8556320495196275</v>
      </c>
      <c r="K648" s="7">
        <f t="shared" si="73"/>
        <v>3.443370303204413</v>
      </c>
      <c r="L648" s="113">
        <f t="shared" si="74"/>
        <v>2.5410253612293928E-2</v>
      </c>
    </row>
    <row r="649" spans="4:12" x14ac:dyDescent="0.3">
      <c r="D649" s="177">
        <v>44403</v>
      </c>
      <c r="E649" s="171">
        <v>73.176299999999998</v>
      </c>
      <c r="F649" s="174">
        <f t="shared" si="75"/>
        <v>73.107224129071668</v>
      </c>
      <c r="G649" s="174">
        <f t="shared" si="76"/>
        <v>0.25665077919871976</v>
      </c>
      <c r="H649" s="171">
        <f t="shared" si="70"/>
        <v>73.36387490827039</v>
      </c>
      <c r="I649" s="7">
        <f t="shared" si="71"/>
        <v>-0.18757490827039192</v>
      </c>
      <c r="J649" s="7">
        <f t="shared" si="72"/>
        <v>0.18757490827039192</v>
      </c>
      <c r="K649" s="7">
        <f t="shared" si="73"/>
        <v>3.5184346212645941E-2</v>
      </c>
      <c r="L649" s="113">
        <f t="shared" si="74"/>
        <v>2.5633286770496994E-3</v>
      </c>
    </row>
    <row r="650" spans="4:12" x14ac:dyDescent="0.3">
      <c r="D650" s="177">
        <v>44404</v>
      </c>
      <c r="E650" s="171">
        <v>73.272999999999996</v>
      </c>
      <c r="F650" s="174">
        <f t="shared" si="75"/>
        <v>73.400960623358984</v>
      </c>
      <c r="G650" s="174">
        <f t="shared" si="76"/>
        <v>0.26035935070757937</v>
      </c>
      <c r="H650" s="171">
        <f t="shared" si="70"/>
        <v>73.661319974066558</v>
      </c>
      <c r="I650" s="7">
        <f t="shared" si="71"/>
        <v>-0.38831997406656171</v>
      </c>
      <c r="J650" s="7">
        <f t="shared" si="72"/>
        <v>0.38831997406656171</v>
      </c>
      <c r="K650" s="7">
        <f t="shared" si="73"/>
        <v>0.15079240225905516</v>
      </c>
      <c r="L650" s="113">
        <f t="shared" si="74"/>
        <v>5.2996325258493817E-3</v>
      </c>
    </row>
    <row r="651" spans="4:12" x14ac:dyDescent="0.3">
      <c r="D651" s="177">
        <v>44405</v>
      </c>
      <c r="E651" s="171">
        <v>72.780799999999999</v>
      </c>
      <c r="F651" s="174">
        <f t="shared" si="75"/>
        <v>73.382847480566056</v>
      </c>
      <c r="G651" s="174">
        <f t="shared" si="76"/>
        <v>0.2325121013575287</v>
      </c>
      <c r="H651" s="171">
        <f t="shared" si="70"/>
        <v>73.615359581923585</v>
      </c>
      <c r="I651" s="7">
        <f t="shared" si="71"/>
        <v>-0.83455958192358537</v>
      </c>
      <c r="J651" s="7">
        <f t="shared" si="72"/>
        <v>0.83455958192358537</v>
      </c>
      <c r="K651" s="7">
        <f t="shared" si="73"/>
        <v>0.6964896957804696</v>
      </c>
      <c r="L651" s="113">
        <f t="shared" si="74"/>
        <v>1.1466754719975398E-2</v>
      </c>
    </row>
    <row r="652" spans="4:12" x14ac:dyDescent="0.3">
      <c r="D652" s="177">
        <v>44406</v>
      </c>
      <c r="E652" s="171">
        <v>74.319000000000003</v>
      </c>
      <c r="F652" s="174">
        <f t="shared" si="75"/>
        <v>73.274449681086026</v>
      </c>
      <c r="G652" s="174">
        <f t="shared" si="76"/>
        <v>0.19842111127377277</v>
      </c>
      <c r="H652" s="171">
        <f t="shared" si="70"/>
        <v>73.472870792359799</v>
      </c>
      <c r="I652" s="7">
        <f t="shared" si="71"/>
        <v>0.84612920764020316</v>
      </c>
      <c r="J652" s="7">
        <f t="shared" si="72"/>
        <v>0.84612920764020316</v>
      </c>
      <c r="K652" s="7">
        <f t="shared" si="73"/>
        <v>0.71593463602183804</v>
      </c>
      <c r="L652" s="113">
        <f t="shared" si="74"/>
        <v>1.1385099471739437E-2</v>
      </c>
    </row>
    <row r="653" spans="4:12" x14ac:dyDescent="0.3">
      <c r="D653" s="177">
        <v>44407</v>
      </c>
      <c r="E653" s="171">
        <v>70.495400000000004</v>
      </c>
      <c r="F653" s="174">
        <f t="shared" si="75"/>
        <v>73.71301688901903</v>
      </c>
      <c r="G653" s="174">
        <f t="shared" si="76"/>
        <v>0.22243572093969599</v>
      </c>
      <c r="H653" s="171">
        <f t="shared" si="70"/>
        <v>73.93545260995873</v>
      </c>
      <c r="I653" s="7">
        <f t="shared" si="71"/>
        <v>-3.4400526099587267</v>
      </c>
      <c r="J653" s="7">
        <f t="shared" si="72"/>
        <v>3.4400526099587267</v>
      </c>
      <c r="K653" s="7">
        <f t="shared" si="73"/>
        <v>11.833961959283847</v>
      </c>
      <c r="L653" s="113">
        <f t="shared" si="74"/>
        <v>4.8798256481397746E-2</v>
      </c>
    </row>
    <row r="654" spans="4:12" x14ac:dyDescent="0.3">
      <c r="D654" s="177">
        <v>44410</v>
      </c>
      <c r="E654" s="171">
        <v>71.928200000000004</v>
      </c>
      <c r="F654" s="174">
        <f t="shared" si="75"/>
        <v>70.959908576751758</v>
      </c>
      <c r="G654" s="174">
        <f t="shared" si="76"/>
        <v>-7.511868238100089E-2</v>
      </c>
      <c r="H654" s="171">
        <f t="shared" si="70"/>
        <v>70.884789894370755</v>
      </c>
      <c r="I654" s="7">
        <f t="shared" si="71"/>
        <v>1.0434101056292491</v>
      </c>
      <c r="J654" s="7">
        <f t="shared" si="72"/>
        <v>1.0434101056292491</v>
      </c>
      <c r="K654" s="7">
        <f t="shared" si="73"/>
        <v>1.0887046485292406</v>
      </c>
      <c r="L654" s="113">
        <f t="shared" si="74"/>
        <v>1.4506273000426105E-2</v>
      </c>
    </row>
    <row r="655" spans="4:12" x14ac:dyDescent="0.3">
      <c r="D655" s="177">
        <v>44411</v>
      </c>
      <c r="E655" s="171">
        <v>71.699600000000004</v>
      </c>
      <c r="F655" s="174">
        <f t="shared" si="75"/>
        <v>71.822385054095207</v>
      </c>
      <c r="G655" s="174">
        <f t="shared" si="76"/>
        <v>1.8640833591444125E-2</v>
      </c>
      <c r="H655" s="171">
        <f t="shared" si="70"/>
        <v>71.841025887686655</v>
      </c>
      <c r="I655" s="7">
        <f t="shared" si="71"/>
        <v>-0.14142588768665121</v>
      </c>
      <c r="J655" s="7">
        <f t="shared" si="72"/>
        <v>0.14142588768665121</v>
      </c>
      <c r="K655" s="7">
        <f t="shared" si="73"/>
        <v>2.0001281707957282E-2</v>
      </c>
      <c r="L655" s="113">
        <f t="shared" si="74"/>
        <v>1.9724780568741137E-3</v>
      </c>
    </row>
    <row r="656" spans="4:12" x14ac:dyDescent="0.3">
      <c r="D656" s="177">
        <v>44412</v>
      </c>
      <c r="E656" s="171">
        <v>69.677899999999994</v>
      </c>
      <c r="F656" s="174">
        <f t="shared" si="75"/>
        <v>71.310172666873157</v>
      </c>
      <c r="G656" s="174">
        <f t="shared" si="76"/>
        <v>-3.4444488489905278E-2</v>
      </c>
      <c r="H656" s="171">
        <f t="shared" si="70"/>
        <v>71.275728178383247</v>
      </c>
      <c r="I656" s="7">
        <f t="shared" si="71"/>
        <v>-1.5978281783832529</v>
      </c>
      <c r="J656" s="7">
        <f t="shared" si="72"/>
        <v>1.5978281783832529</v>
      </c>
      <c r="K656" s="7">
        <f t="shared" si="73"/>
        <v>2.5530548876355441</v>
      </c>
      <c r="L656" s="113">
        <f t="shared" si="74"/>
        <v>2.2931635115054458E-2</v>
      </c>
    </row>
    <row r="657" spans="4:12" x14ac:dyDescent="0.3">
      <c r="D657" s="177">
        <v>44413</v>
      </c>
      <c r="E657" s="171">
        <v>70.811800000000005</v>
      </c>
      <c r="F657" s="174">
        <f t="shared" si="75"/>
        <v>69.877124409208079</v>
      </c>
      <c r="G657" s="174">
        <f t="shared" si="76"/>
        <v>-0.17430486540742254</v>
      </c>
      <c r="H657" s="171">
        <f t="shared" si="70"/>
        <v>69.702819543800658</v>
      </c>
      <c r="I657" s="7">
        <f t="shared" si="71"/>
        <v>1.1089804561993475</v>
      </c>
      <c r="J657" s="7">
        <f t="shared" si="72"/>
        <v>1.1089804561993475</v>
      </c>
      <c r="K657" s="7">
        <f t="shared" si="73"/>
        <v>1.2298376522321128</v>
      </c>
      <c r="L657" s="113">
        <f t="shared" si="74"/>
        <v>1.5660955606259797E-2</v>
      </c>
    </row>
    <row r="658" spans="4:12" x14ac:dyDescent="0.3">
      <c r="D658" s="177">
        <v>44414</v>
      </c>
      <c r="E658" s="171">
        <v>70.864599999999996</v>
      </c>
      <c r="F658" s="174">
        <f t="shared" si="75"/>
        <v>70.682916107674075</v>
      </c>
      <c r="G658" s="174">
        <f t="shared" si="76"/>
        <v>-7.6295209020080745E-2</v>
      </c>
      <c r="H658" s="171">
        <f t="shared" si="70"/>
        <v>70.606620898654</v>
      </c>
      <c r="I658" s="7">
        <f t="shared" si="71"/>
        <v>0.25797910134599533</v>
      </c>
      <c r="J658" s="7">
        <f t="shared" si="72"/>
        <v>0.25797910134599533</v>
      </c>
      <c r="K658" s="7">
        <f t="shared" si="73"/>
        <v>6.6553216731287335E-2</v>
      </c>
      <c r="L658" s="113">
        <f t="shared" si="74"/>
        <v>3.6404509634711175E-3</v>
      </c>
    </row>
    <row r="659" spans="4:12" x14ac:dyDescent="0.3">
      <c r="D659" s="177">
        <v>44417</v>
      </c>
      <c r="E659" s="171">
        <v>70.038300000000007</v>
      </c>
      <c r="F659" s="174">
        <f t="shared" si="75"/>
        <v>70.638303832783947</v>
      </c>
      <c r="G659" s="174">
        <f t="shared" si="76"/>
        <v>-7.3126915607085424E-2</v>
      </c>
      <c r="H659" s="171">
        <f t="shared" si="70"/>
        <v>70.565176917176856</v>
      </c>
      <c r="I659" s="7">
        <f t="shared" si="71"/>
        <v>-0.5268769171768497</v>
      </c>
      <c r="J659" s="7">
        <f t="shared" si="72"/>
        <v>0.5268769171768497</v>
      </c>
      <c r="K659" s="7">
        <f t="shared" si="73"/>
        <v>0.27759928585378096</v>
      </c>
      <c r="L659" s="113">
        <f t="shared" si="74"/>
        <v>7.5226971125348513E-3</v>
      </c>
    </row>
    <row r="660" spans="4:12" x14ac:dyDescent="0.3">
      <c r="D660" s="177">
        <v>44418</v>
      </c>
      <c r="E660" s="171">
        <v>70.978899999999996</v>
      </c>
      <c r="F660" s="174">
        <f t="shared" si="75"/>
        <v>70.16791846751434</v>
      </c>
      <c r="G660" s="174">
        <f t="shared" si="76"/>
        <v>-0.11285276057333757</v>
      </c>
      <c r="H660" s="171">
        <f t="shared" si="70"/>
        <v>70.055065706941008</v>
      </c>
      <c r="I660" s="7">
        <f t="shared" si="71"/>
        <v>0.92383429305898801</v>
      </c>
      <c r="J660" s="7">
        <f t="shared" si="72"/>
        <v>0.92383429305898801</v>
      </c>
      <c r="K660" s="7">
        <f t="shared" si="73"/>
        <v>0.85346980103180015</v>
      </c>
      <c r="L660" s="113">
        <f t="shared" si="74"/>
        <v>1.3015618628338676E-2</v>
      </c>
    </row>
    <row r="661" spans="4:12" x14ac:dyDescent="0.3">
      <c r="D661" s="177">
        <v>44419</v>
      </c>
      <c r="E661" s="171">
        <v>71.488699999999994</v>
      </c>
      <c r="F661" s="174">
        <f t="shared" si="75"/>
        <v>70.990577791541341</v>
      </c>
      <c r="G661" s="174">
        <f t="shared" si="76"/>
        <v>-1.9301552113303741E-2</v>
      </c>
      <c r="H661" s="171">
        <f t="shared" si="70"/>
        <v>70.971276239428036</v>
      </c>
      <c r="I661" s="7">
        <f t="shared" si="71"/>
        <v>0.51742376057195827</v>
      </c>
      <c r="J661" s="7">
        <f t="shared" si="72"/>
        <v>0.51742376057195827</v>
      </c>
      <c r="K661" s="7">
        <f t="shared" si="73"/>
        <v>0.26772734800442721</v>
      </c>
      <c r="L661" s="113">
        <f t="shared" si="74"/>
        <v>7.2378398344347889E-3</v>
      </c>
    </row>
    <row r="662" spans="4:12" x14ac:dyDescent="0.3">
      <c r="D662" s="177">
        <v>44420</v>
      </c>
      <c r="E662" s="171">
        <v>70.767899999999997</v>
      </c>
      <c r="F662" s="174">
        <f t="shared" si="75"/>
        <v>71.329098758309357</v>
      </c>
      <c r="G662" s="174">
        <f t="shared" si="76"/>
        <v>1.648069977482821E-2</v>
      </c>
      <c r="H662" s="171">
        <f t="shared" si="70"/>
        <v>71.345579458084188</v>
      </c>
      <c r="I662" s="7">
        <f t="shared" si="71"/>
        <v>-0.57767945808419086</v>
      </c>
      <c r="J662" s="7">
        <f t="shared" si="72"/>
        <v>0.57767945808419086</v>
      </c>
      <c r="K662" s="7">
        <f t="shared" si="73"/>
        <v>0.33371355629244442</v>
      </c>
      <c r="L662" s="113">
        <f t="shared" si="74"/>
        <v>8.1630154078924325E-3</v>
      </c>
    </row>
    <row r="663" spans="4:12" x14ac:dyDescent="0.3">
      <c r="D663" s="177">
        <v>44421</v>
      </c>
      <c r="E663" s="171">
        <v>71.031599999999997</v>
      </c>
      <c r="F663" s="174">
        <f t="shared" si="75"/>
        <v>70.833824559819874</v>
      </c>
      <c r="G663" s="174">
        <f t="shared" si="76"/>
        <v>-3.4694790051602899E-2</v>
      </c>
      <c r="H663" s="171">
        <f t="shared" si="70"/>
        <v>70.799129769768271</v>
      </c>
      <c r="I663" s="7">
        <f t="shared" si="71"/>
        <v>0.2324702302317263</v>
      </c>
      <c r="J663" s="7">
        <f t="shared" si="72"/>
        <v>0.2324702302317263</v>
      </c>
      <c r="K663" s="7">
        <f t="shared" si="73"/>
        <v>5.4042407943991837E-2</v>
      </c>
      <c r="L663" s="113">
        <f t="shared" si="74"/>
        <v>3.2727719808046886E-3</v>
      </c>
    </row>
    <row r="664" spans="4:12" x14ac:dyDescent="0.3">
      <c r="D664" s="177">
        <v>44424</v>
      </c>
      <c r="E664" s="171">
        <v>70.091099999999997</v>
      </c>
      <c r="F664" s="174">
        <f t="shared" si="75"/>
        <v>70.815744167958712</v>
      </c>
      <c r="G664" s="174">
        <f t="shared" si="76"/>
        <v>-3.3033350232558767E-2</v>
      </c>
      <c r="H664" s="171">
        <f t="shared" si="70"/>
        <v>70.782710817726155</v>
      </c>
      <c r="I664" s="7">
        <f t="shared" si="71"/>
        <v>-0.69161081772615773</v>
      </c>
      <c r="J664" s="7">
        <f t="shared" si="72"/>
        <v>0.69161081772615773</v>
      </c>
      <c r="K664" s="7">
        <f t="shared" si="73"/>
        <v>0.47832552319584459</v>
      </c>
      <c r="L664" s="113">
        <f t="shared" si="74"/>
        <v>9.867312935967017E-3</v>
      </c>
    </row>
    <row r="665" spans="4:12" x14ac:dyDescent="0.3">
      <c r="D665" s="177">
        <v>44425</v>
      </c>
      <c r="E665" s="171">
        <v>67.726600000000005</v>
      </c>
      <c r="F665" s="174">
        <f t="shared" si="75"/>
        <v>69.591773319813953</v>
      </c>
      <c r="G665" s="174">
        <f t="shared" si="76"/>
        <v>-0.15212710002377883</v>
      </c>
      <c r="H665" s="171">
        <f t="shared" si="70"/>
        <v>69.439646219790177</v>
      </c>
      <c r="I665" s="7">
        <f t="shared" si="71"/>
        <v>-1.7130462197901721</v>
      </c>
      <c r="J665" s="7">
        <f t="shared" si="72"/>
        <v>1.7130462197901721</v>
      </c>
      <c r="K665" s="7">
        <f t="shared" si="73"/>
        <v>2.9345273511373988</v>
      </c>
      <c r="L665" s="113">
        <f t="shared" si="74"/>
        <v>2.5293551127476825E-2</v>
      </c>
    </row>
    <row r="666" spans="4:12" x14ac:dyDescent="0.3">
      <c r="D666" s="177">
        <v>44426</v>
      </c>
      <c r="E666" s="171">
        <v>66.935500000000005</v>
      </c>
      <c r="F666" s="174">
        <f t="shared" si="75"/>
        <v>67.44667831998099</v>
      </c>
      <c r="G666" s="174">
        <f t="shared" si="76"/>
        <v>-0.35142389000469731</v>
      </c>
      <c r="H666" s="171">
        <f t="shared" si="70"/>
        <v>67.095254429976293</v>
      </c>
      <c r="I666" s="7">
        <f t="shared" si="71"/>
        <v>-0.15975442997628875</v>
      </c>
      <c r="J666" s="7">
        <f t="shared" si="72"/>
        <v>0.15975442997628875</v>
      </c>
      <c r="K666" s="7">
        <f t="shared" si="73"/>
        <v>2.5521477897048946E-2</v>
      </c>
      <c r="L666" s="113">
        <f t="shared" si="74"/>
        <v>2.3866921136958524E-3</v>
      </c>
    </row>
    <row r="667" spans="4:12" x14ac:dyDescent="0.3">
      <c r="D667" s="177">
        <v>44427</v>
      </c>
      <c r="E667" s="171">
        <v>66.742099999999994</v>
      </c>
      <c r="F667" s="174">
        <f t="shared" si="75"/>
        <v>66.615680887996248</v>
      </c>
      <c r="G667" s="174">
        <f t="shared" si="76"/>
        <v>-0.39938124420270171</v>
      </c>
      <c r="H667" s="171">
        <f t="shared" si="70"/>
        <v>66.216299643793548</v>
      </c>
      <c r="I667" s="7">
        <f t="shared" si="71"/>
        <v>0.52580035620644594</v>
      </c>
      <c r="J667" s="7">
        <f t="shared" si="72"/>
        <v>0.52580035620644594</v>
      </c>
      <c r="K667" s="7">
        <f t="shared" si="73"/>
        <v>0.27646601458682546</v>
      </c>
      <c r="L667" s="113">
        <f t="shared" si="74"/>
        <v>7.8780912828101905E-3</v>
      </c>
    </row>
    <row r="668" spans="4:12" x14ac:dyDescent="0.3">
      <c r="D668" s="177">
        <v>44428</v>
      </c>
      <c r="E668" s="171">
        <v>67.181600000000003</v>
      </c>
      <c r="F668" s="174">
        <f t="shared" si="75"/>
        <v>66.510495004637846</v>
      </c>
      <c r="G668" s="174">
        <f t="shared" si="76"/>
        <v>-0.36996170811827173</v>
      </c>
      <c r="H668" s="171">
        <f t="shared" si="70"/>
        <v>66.140533296519578</v>
      </c>
      <c r="I668" s="7">
        <f t="shared" si="71"/>
        <v>1.0410667034804248</v>
      </c>
      <c r="J668" s="7">
        <f t="shared" si="72"/>
        <v>1.0410667034804248</v>
      </c>
      <c r="K668" s="7">
        <f t="shared" si="73"/>
        <v>1.0838198810955988</v>
      </c>
      <c r="L668" s="113">
        <f t="shared" si="74"/>
        <v>1.5496307076348656E-2</v>
      </c>
    </row>
    <row r="669" spans="4:12" x14ac:dyDescent="0.3">
      <c r="D669" s="177">
        <v>44431</v>
      </c>
      <c r="E669" s="171">
        <v>67.515600000000006</v>
      </c>
      <c r="F669" s="174">
        <f t="shared" si="75"/>
        <v>66.952430633505401</v>
      </c>
      <c r="G669" s="174">
        <f t="shared" si="76"/>
        <v>-0.2887719744196891</v>
      </c>
      <c r="H669" s="171">
        <f t="shared" si="70"/>
        <v>66.663658659085712</v>
      </c>
      <c r="I669" s="7">
        <f t="shared" si="71"/>
        <v>0.85194134091429419</v>
      </c>
      <c r="J669" s="7">
        <f t="shared" si="72"/>
        <v>0.85194134091429419</v>
      </c>
      <c r="K669" s="7">
        <f t="shared" si="73"/>
        <v>0.7258040483588456</v>
      </c>
      <c r="L669" s="113">
        <f t="shared" si="74"/>
        <v>1.2618436937749115E-2</v>
      </c>
    </row>
    <row r="670" spans="4:12" x14ac:dyDescent="0.3">
      <c r="D670" s="177">
        <v>44432</v>
      </c>
      <c r="E670" s="171">
        <v>67.665000000000006</v>
      </c>
      <c r="F670" s="174">
        <f t="shared" si="75"/>
        <v>67.314462420464253</v>
      </c>
      <c r="G670" s="174">
        <f t="shared" si="76"/>
        <v>-0.22369159828183499</v>
      </c>
      <c r="H670" s="171">
        <f t="shared" si="70"/>
        <v>67.090770822182421</v>
      </c>
      <c r="I670" s="7">
        <f t="shared" si="71"/>
        <v>0.57422917781758542</v>
      </c>
      <c r="J670" s="7">
        <f t="shared" si="72"/>
        <v>0.57422917781758542</v>
      </c>
      <c r="K670" s="7">
        <f t="shared" si="73"/>
        <v>0.32973914865706017</v>
      </c>
      <c r="L670" s="113">
        <f t="shared" si="74"/>
        <v>8.4863545084990083E-3</v>
      </c>
    </row>
    <row r="671" spans="4:12" x14ac:dyDescent="0.3">
      <c r="D671" s="177">
        <v>44433</v>
      </c>
      <c r="E671" s="171">
        <v>67.735399999999998</v>
      </c>
      <c r="F671" s="174">
        <f t="shared" si="75"/>
        <v>67.500126721374542</v>
      </c>
      <c r="G671" s="174">
        <f t="shared" si="76"/>
        <v>-0.18275600836262254</v>
      </c>
      <c r="H671" s="171">
        <f t="shared" si="70"/>
        <v>67.317370713011925</v>
      </c>
      <c r="I671" s="7">
        <f t="shared" si="71"/>
        <v>0.41802928698807307</v>
      </c>
      <c r="J671" s="7">
        <f t="shared" si="72"/>
        <v>0.41802928698807307</v>
      </c>
      <c r="K671" s="7">
        <f t="shared" si="73"/>
        <v>0.17474848477975677</v>
      </c>
      <c r="L671" s="113">
        <f t="shared" si="74"/>
        <v>6.171503925393119E-3</v>
      </c>
    </row>
    <row r="672" spans="4:12" x14ac:dyDescent="0.3">
      <c r="D672" s="177">
        <v>44434</v>
      </c>
      <c r="E672" s="171">
        <v>67.243099999999998</v>
      </c>
      <c r="F672" s="174">
        <f t="shared" si="75"/>
        <v>67.490735193309916</v>
      </c>
      <c r="G672" s="174">
        <f t="shared" si="76"/>
        <v>-0.16541956033282285</v>
      </c>
      <c r="H672" s="171">
        <f t="shared" si="70"/>
        <v>67.325315632977095</v>
      </c>
      <c r="I672" s="7">
        <f t="shared" si="71"/>
        <v>-8.221563297709622E-2</v>
      </c>
      <c r="J672" s="7">
        <f t="shared" si="72"/>
        <v>8.221563297709622E-2</v>
      </c>
      <c r="K672" s="7">
        <f t="shared" si="73"/>
        <v>6.7594103058245918E-3</v>
      </c>
      <c r="L672" s="113">
        <f t="shared" si="74"/>
        <v>1.2226627412641033E-3</v>
      </c>
    </row>
    <row r="673" spans="4:12" x14ac:dyDescent="0.3">
      <c r="D673" s="177">
        <v>44435</v>
      </c>
      <c r="E673" s="171">
        <v>67.357399999999998</v>
      </c>
      <c r="F673" s="174">
        <f t="shared" si="75"/>
        <v>67.133624351733744</v>
      </c>
      <c r="G673" s="174">
        <f t="shared" si="76"/>
        <v>-0.18458868845715784</v>
      </c>
      <c r="H673" s="171">
        <f t="shared" si="70"/>
        <v>66.94903566327659</v>
      </c>
      <c r="I673" s="7">
        <f t="shared" si="71"/>
        <v>0.40836433672340888</v>
      </c>
      <c r="J673" s="7">
        <f t="shared" si="72"/>
        <v>0.40836433672340888</v>
      </c>
      <c r="K673" s="7">
        <f t="shared" si="73"/>
        <v>0.16676143150754968</v>
      </c>
      <c r="L673" s="113">
        <f t="shared" si="74"/>
        <v>6.062649934875884E-3</v>
      </c>
    </row>
    <row r="674" spans="4:12" x14ac:dyDescent="0.3">
      <c r="D674" s="177">
        <v>44438</v>
      </c>
      <c r="E674" s="171">
        <v>67.665000000000006</v>
      </c>
      <c r="F674" s="174">
        <f t="shared" si="75"/>
        <v>67.271249049234285</v>
      </c>
      <c r="G674" s="174">
        <f t="shared" si="76"/>
        <v>-0.15236734986138789</v>
      </c>
      <c r="H674" s="171">
        <f t="shared" si="70"/>
        <v>67.118881699372892</v>
      </c>
      <c r="I674" s="7">
        <f t="shared" si="71"/>
        <v>0.54611830062711419</v>
      </c>
      <c r="J674" s="7">
        <f t="shared" si="72"/>
        <v>0.54611830062711419</v>
      </c>
      <c r="K674" s="7">
        <f t="shared" si="73"/>
        <v>0.29824519827984708</v>
      </c>
      <c r="L674" s="113">
        <f t="shared" si="74"/>
        <v>8.0709125933217194E-3</v>
      </c>
    </row>
    <row r="675" spans="4:12" x14ac:dyDescent="0.3">
      <c r="D675" s="177">
        <v>44439</v>
      </c>
      <c r="E675" s="171">
        <v>67.216800000000006</v>
      </c>
      <c r="F675" s="174">
        <f t="shared" si="75"/>
        <v>67.453466120110889</v>
      </c>
      <c r="G675" s="174">
        <f t="shared" si="76"/>
        <v>-0.11890890778758872</v>
      </c>
      <c r="H675" s="171">
        <f t="shared" si="70"/>
        <v>67.334557212323304</v>
      </c>
      <c r="I675" s="7">
        <f t="shared" si="71"/>
        <v>-0.11775721232329772</v>
      </c>
      <c r="J675" s="7">
        <f t="shared" si="72"/>
        <v>0.11775721232329772</v>
      </c>
      <c r="K675" s="7">
        <f t="shared" si="73"/>
        <v>1.3866761054154221E-2</v>
      </c>
      <c r="L675" s="113">
        <f t="shared" si="74"/>
        <v>1.7519014937232612E-3</v>
      </c>
    </row>
    <row r="676" spans="4:12" x14ac:dyDescent="0.3">
      <c r="D676" s="177">
        <v>44440</v>
      </c>
      <c r="E676" s="171">
        <v>67.067300000000003</v>
      </c>
      <c r="F676" s="174">
        <f t="shared" si="75"/>
        <v>67.091772873769941</v>
      </c>
      <c r="G676" s="174">
        <f t="shared" si="76"/>
        <v>-0.14318734164292468</v>
      </c>
      <c r="H676" s="171">
        <f t="shared" si="70"/>
        <v>66.948585532127012</v>
      </c>
      <c r="I676" s="7">
        <f t="shared" si="71"/>
        <v>0.11871446787299078</v>
      </c>
      <c r="J676" s="7">
        <f t="shared" si="72"/>
        <v>0.11871446787299078</v>
      </c>
      <c r="K676" s="7">
        <f t="shared" si="73"/>
        <v>1.409312488236736E-2</v>
      </c>
      <c r="L676" s="113">
        <f t="shared" si="74"/>
        <v>1.7700797239935226E-3</v>
      </c>
    </row>
    <row r="677" spans="4:12" x14ac:dyDescent="0.3">
      <c r="D677" s="177">
        <v>44441</v>
      </c>
      <c r="E677" s="171">
        <v>66.654200000000003</v>
      </c>
      <c r="F677" s="174">
        <f t="shared" si="75"/>
        <v>66.870130126685666</v>
      </c>
      <c r="G677" s="174">
        <f t="shared" si="76"/>
        <v>-0.15103288218705968</v>
      </c>
      <c r="H677" s="171">
        <f t="shared" si="70"/>
        <v>66.719097244498613</v>
      </c>
      <c r="I677" s="7">
        <f t="shared" si="71"/>
        <v>-6.4897244498610007E-2</v>
      </c>
      <c r="J677" s="7">
        <f t="shared" si="72"/>
        <v>6.4897244498610007E-2</v>
      </c>
      <c r="K677" s="7">
        <f t="shared" si="73"/>
        <v>4.2116523435123667E-3</v>
      </c>
      <c r="L677" s="113">
        <f t="shared" si="74"/>
        <v>9.7364073829721168E-4</v>
      </c>
    </row>
    <row r="678" spans="4:12" x14ac:dyDescent="0.3">
      <c r="D678" s="177">
        <v>44442</v>
      </c>
      <c r="E678" s="171">
        <v>67.005799999999994</v>
      </c>
      <c r="F678" s="174">
        <f t="shared" si="75"/>
        <v>66.603693694250367</v>
      </c>
      <c r="G678" s="174">
        <f t="shared" si="76"/>
        <v>-0.1625732372118836</v>
      </c>
      <c r="H678" s="171">
        <f t="shared" si="70"/>
        <v>66.44112045703848</v>
      </c>
      <c r="I678" s="7">
        <f t="shared" si="71"/>
        <v>0.5646795429615139</v>
      </c>
      <c r="J678" s="7">
        <f t="shared" si="72"/>
        <v>0.5646795429615139</v>
      </c>
      <c r="K678" s="7">
        <f t="shared" si="73"/>
        <v>0.31886298623922421</v>
      </c>
      <c r="L678" s="113">
        <f t="shared" si="74"/>
        <v>8.4273233505385205E-3</v>
      </c>
    </row>
    <row r="679" spans="4:12" x14ac:dyDescent="0.3">
      <c r="D679" s="177">
        <v>44446</v>
      </c>
      <c r="E679" s="171">
        <v>63.1646</v>
      </c>
      <c r="F679" s="174">
        <f t="shared" si="75"/>
        <v>66.107501410230483</v>
      </c>
      <c r="G679" s="174">
        <f t="shared" si="76"/>
        <v>-0.19593514189268363</v>
      </c>
      <c r="H679" s="171">
        <f t="shared" si="70"/>
        <v>65.911566268337793</v>
      </c>
      <c r="I679" s="7">
        <f t="shared" si="71"/>
        <v>-2.7469662683377933</v>
      </c>
      <c r="J679" s="7">
        <f t="shared" si="72"/>
        <v>2.7469662683377933</v>
      </c>
      <c r="K679" s="7">
        <f t="shared" si="73"/>
        <v>7.5458236793856619</v>
      </c>
      <c r="L679" s="113">
        <f t="shared" si="74"/>
        <v>4.3489015498202999E-2</v>
      </c>
    </row>
    <row r="680" spans="4:12" x14ac:dyDescent="0.3">
      <c r="D680" s="177">
        <v>44447</v>
      </c>
      <c r="E680" s="171">
        <v>62.593200000000003</v>
      </c>
      <c r="F680" s="174">
        <f t="shared" si="75"/>
        <v>62.893571886485859</v>
      </c>
      <c r="G680" s="174">
        <f t="shared" si="76"/>
        <v>-0.4977345800778778</v>
      </c>
      <c r="H680" s="171">
        <f t="shared" si="70"/>
        <v>62.395837306407984</v>
      </c>
      <c r="I680" s="7">
        <f t="shared" si="71"/>
        <v>0.19736269359201941</v>
      </c>
      <c r="J680" s="7">
        <f t="shared" si="72"/>
        <v>0.19736269359201941</v>
      </c>
      <c r="K680" s="7">
        <f t="shared" si="73"/>
        <v>3.8952032821897339E-2</v>
      </c>
      <c r="L680" s="113">
        <f t="shared" si="74"/>
        <v>3.1531011929733484E-3</v>
      </c>
    </row>
    <row r="681" spans="4:12" x14ac:dyDescent="0.3">
      <c r="D681" s="177">
        <v>44448</v>
      </c>
      <c r="E681" s="171">
        <v>63.858899999999998</v>
      </c>
      <c r="F681" s="174">
        <f t="shared" si="75"/>
        <v>62.448152335937706</v>
      </c>
      <c r="G681" s="174">
        <f t="shared" si="76"/>
        <v>-0.49250307712490526</v>
      </c>
      <c r="H681" s="171">
        <f t="shared" si="70"/>
        <v>61.955649258812798</v>
      </c>
      <c r="I681" s="7">
        <f t="shared" si="71"/>
        <v>1.9032507411872004</v>
      </c>
      <c r="J681" s="7">
        <f t="shared" si="72"/>
        <v>1.9032507411872004</v>
      </c>
      <c r="K681" s="7">
        <f t="shared" si="73"/>
        <v>3.6223633838296276</v>
      </c>
      <c r="L681" s="113">
        <f t="shared" si="74"/>
        <v>2.9804001340254849E-2</v>
      </c>
    </row>
    <row r="682" spans="4:12" x14ac:dyDescent="0.3">
      <c r="D682" s="177">
        <v>44449</v>
      </c>
      <c r="E682" s="171">
        <v>62.796799999999998</v>
      </c>
      <c r="F682" s="174">
        <f t="shared" si="75"/>
        <v>63.25247753830007</v>
      </c>
      <c r="G682" s="174">
        <f t="shared" si="76"/>
        <v>-0.36282024917617839</v>
      </c>
      <c r="H682" s="171">
        <f t="shared" si="70"/>
        <v>62.889657289123889</v>
      </c>
      <c r="I682" s="7">
        <f t="shared" si="71"/>
        <v>-9.2857289123891462E-2</v>
      </c>
      <c r="J682" s="7">
        <f t="shared" si="72"/>
        <v>9.2857289123891462E-2</v>
      </c>
      <c r="K682" s="7">
        <f t="shared" si="73"/>
        <v>8.622476143437972E-3</v>
      </c>
      <c r="L682" s="113">
        <f t="shared" si="74"/>
        <v>1.4786946010607461E-3</v>
      </c>
    </row>
    <row r="683" spans="4:12" x14ac:dyDescent="0.3">
      <c r="D683" s="177">
        <v>44452</v>
      </c>
      <c r="E683" s="171">
        <v>63.5137</v>
      </c>
      <c r="F683" s="174">
        <f t="shared" si="75"/>
        <v>62.649923800659053</v>
      </c>
      <c r="G683" s="174">
        <f t="shared" si="76"/>
        <v>-0.38679359802266228</v>
      </c>
      <c r="H683" s="171">
        <f t="shared" si="70"/>
        <v>62.26313020263639</v>
      </c>
      <c r="I683" s="7">
        <f t="shared" si="71"/>
        <v>1.2505697973636103</v>
      </c>
      <c r="J683" s="7">
        <f t="shared" si="72"/>
        <v>1.2505697973636103</v>
      </c>
      <c r="K683" s="7">
        <f t="shared" si="73"/>
        <v>1.5639248180780614</v>
      </c>
      <c r="L683" s="113">
        <f t="shared" si="74"/>
        <v>1.9689764528969502E-2</v>
      </c>
    </row>
    <row r="684" spans="4:12" x14ac:dyDescent="0.3">
      <c r="D684" s="177">
        <v>44453</v>
      </c>
      <c r="E684" s="171">
        <v>62.372</v>
      </c>
      <c r="F684" s="174">
        <f t="shared" si="75"/>
        <v>62.975925121581874</v>
      </c>
      <c r="G684" s="174">
        <f t="shared" si="76"/>
        <v>-0.31551410612811398</v>
      </c>
      <c r="H684" s="171">
        <f t="shared" si="70"/>
        <v>62.660411015453761</v>
      </c>
      <c r="I684" s="7">
        <f t="shared" si="71"/>
        <v>-0.28841101545376091</v>
      </c>
      <c r="J684" s="7">
        <f t="shared" si="72"/>
        <v>0.28841101545376091</v>
      </c>
      <c r="K684" s="7">
        <f t="shared" si="73"/>
        <v>8.3180913835069509E-2</v>
      </c>
      <c r="L684" s="113">
        <f t="shared" si="74"/>
        <v>4.6240462940704309E-3</v>
      </c>
    </row>
    <row r="685" spans="4:12" x14ac:dyDescent="0.3">
      <c r="D685" s="177">
        <v>44454</v>
      </c>
      <c r="E685" s="171">
        <v>61.3187</v>
      </c>
      <c r="F685" s="174">
        <f t="shared" si="75"/>
        <v>61.90892871509751</v>
      </c>
      <c r="G685" s="174">
        <f t="shared" si="76"/>
        <v>-0.39066233616373897</v>
      </c>
      <c r="H685" s="171">
        <f t="shared" si="70"/>
        <v>61.518266378933774</v>
      </c>
      <c r="I685" s="7">
        <f t="shared" si="71"/>
        <v>-0.19956637893377405</v>
      </c>
      <c r="J685" s="7">
        <f t="shared" si="72"/>
        <v>0.19956637893377405</v>
      </c>
      <c r="K685" s="7">
        <f t="shared" si="73"/>
        <v>3.9826739600738695E-2</v>
      </c>
      <c r="L685" s="113">
        <f t="shared" si="74"/>
        <v>3.2545761559487408E-3</v>
      </c>
    </row>
    <row r="686" spans="4:12" x14ac:dyDescent="0.3">
      <c r="D686" s="177">
        <v>44455</v>
      </c>
      <c r="E686" s="171">
        <v>61.203699999999998</v>
      </c>
      <c r="F686" s="174">
        <f t="shared" si="75"/>
        <v>60.983170131069016</v>
      </c>
      <c r="G686" s="174">
        <f t="shared" si="76"/>
        <v>-0.44417196095021438</v>
      </c>
      <c r="H686" s="171">
        <f t="shared" si="70"/>
        <v>60.538998170118802</v>
      </c>
      <c r="I686" s="7">
        <f t="shared" si="71"/>
        <v>0.66470182988119575</v>
      </c>
      <c r="J686" s="7">
        <f t="shared" si="72"/>
        <v>0.66470182988119575</v>
      </c>
      <c r="K686" s="7">
        <f t="shared" si="73"/>
        <v>0.44182852264741007</v>
      </c>
      <c r="L686" s="113">
        <f t="shared" si="74"/>
        <v>1.0860484413216779E-2</v>
      </c>
    </row>
    <row r="687" spans="4:12" x14ac:dyDescent="0.3">
      <c r="D687" s="177">
        <v>44456</v>
      </c>
      <c r="E687" s="171">
        <v>61.557699999999997</v>
      </c>
      <c r="F687" s="174">
        <f t="shared" si="75"/>
        <v>60.919162431239833</v>
      </c>
      <c r="G687" s="174">
        <f t="shared" si="76"/>
        <v>-0.40615553483811129</v>
      </c>
      <c r="H687" s="171">
        <f t="shared" si="70"/>
        <v>60.51300689640172</v>
      </c>
      <c r="I687" s="7">
        <f t="shared" si="71"/>
        <v>1.0446931035982772</v>
      </c>
      <c r="J687" s="7">
        <f t="shared" si="72"/>
        <v>1.0446931035982772</v>
      </c>
      <c r="K687" s="7">
        <f t="shared" si="73"/>
        <v>1.0913836807058006</v>
      </c>
      <c r="L687" s="113">
        <f t="shared" si="74"/>
        <v>1.6970957387918605E-2</v>
      </c>
    </row>
    <row r="688" spans="4:12" x14ac:dyDescent="0.3">
      <c r="D688" s="177">
        <v>44459</v>
      </c>
      <c r="E688" s="171">
        <v>59.964500000000001</v>
      </c>
      <c r="F688" s="174">
        <f t="shared" si="75"/>
        <v>60.91413557212951</v>
      </c>
      <c r="G688" s="174">
        <f t="shared" si="76"/>
        <v>-0.36604266726533247</v>
      </c>
      <c r="H688" s="171">
        <f t="shared" si="70"/>
        <v>60.548092904864177</v>
      </c>
      <c r="I688" s="7">
        <f t="shared" si="71"/>
        <v>-0.58359290486417592</v>
      </c>
      <c r="J688" s="7">
        <f t="shared" si="72"/>
        <v>0.58359290486417592</v>
      </c>
      <c r="K688" s="7">
        <f t="shared" si="73"/>
        <v>0.34058067860780711</v>
      </c>
      <c r="L688" s="113">
        <f t="shared" si="74"/>
        <v>9.732306695864652E-3</v>
      </c>
    </row>
    <row r="689" spans="4:12" x14ac:dyDescent="0.3">
      <c r="D689" s="177">
        <v>44460</v>
      </c>
      <c r="E689" s="171">
        <v>58.636899999999997</v>
      </c>
      <c r="F689" s="174">
        <f t="shared" si="75"/>
        <v>59.406145866187742</v>
      </c>
      <c r="G689" s="174">
        <f t="shared" si="76"/>
        <v>-0.48023737113297604</v>
      </c>
      <c r="H689" s="171">
        <f t="shared" si="70"/>
        <v>58.925908495054763</v>
      </c>
      <c r="I689" s="7">
        <f t="shared" si="71"/>
        <v>-0.289008495054766</v>
      </c>
      <c r="J689" s="7">
        <f t="shared" si="72"/>
        <v>0.289008495054766</v>
      </c>
      <c r="K689" s="7">
        <f t="shared" si="73"/>
        <v>8.3525910213820706E-2</v>
      </c>
      <c r="L689" s="113">
        <f t="shared" si="74"/>
        <v>4.9287819624633297E-3</v>
      </c>
    </row>
    <row r="690" spans="4:12" x14ac:dyDescent="0.3">
      <c r="D690" s="177">
        <v>44461</v>
      </c>
      <c r="E690" s="171">
        <v>58.459899999999998</v>
      </c>
      <c r="F690" s="174">
        <f t="shared" si="75"/>
        <v>58.217310103093617</v>
      </c>
      <c r="G690" s="174">
        <f t="shared" si="76"/>
        <v>-0.55109721032909098</v>
      </c>
      <c r="H690" s="171">
        <f t="shared" si="70"/>
        <v>57.666212892764527</v>
      </c>
      <c r="I690" s="7">
        <f t="shared" si="71"/>
        <v>0.79368710723547053</v>
      </c>
      <c r="J690" s="7">
        <f t="shared" si="72"/>
        <v>0.79368710723547053</v>
      </c>
      <c r="K690" s="7">
        <f t="shared" si="73"/>
        <v>0.62993922419180925</v>
      </c>
      <c r="L690" s="113">
        <f t="shared" si="74"/>
        <v>1.3576607336575508E-2</v>
      </c>
    </row>
    <row r="691" spans="4:12" x14ac:dyDescent="0.3">
      <c r="D691" s="177">
        <v>44462</v>
      </c>
      <c r="E691" s="171">
        <v>59.619399999999999</v>
      </c>
      <c r="F691" s="174">
        <f t="shared" si="75"/>
        <v>58.250922231736723</v>
      </c>
      <c r="G691" s="174">
        <f t="shared" si="76"/>
        <v>-0.49262627643187124</v>
      </c>
      <c r="H691" s="171">
        <f t="shared" si="70"/>
        <v>57.758295955304852</v>
      </c>
      <c r="I691" s="7">
        <f t="shared" si="71"/>
        <v>1.8611040446951463</v>
      </c>
      <c r="J691" s="7">
        <f t="shared" si="72"/>
        <v>1.8611040446951463</v>
      </c>
      <c r="K691" s="7">
        <f t="shared" si="73"/>
        <v>3.4637082651806335</v>
      </c>
      <c r="L691" s="113">
        <f t="shared" si="74"/>
        <v>3.1216416882678229E-2</v>
      </c>
    </row>
    <row r="692" spans="4:12" x14ac:dyDescent="0.3">
      <c r="D692" s="177">
        <v>44463</v>
      </c>
      <c r="E692" s="171">
        <v>60.150399999999998</v>
      </c>
      <c r="F692" s="174">
        <f t="shared" si="75"/>
        <v>59.331498978854505</v>
      </c>
      <c r="G692" s="174">
        <f t="shared" si="76"/>
        <v>-0.33530597407690593</v>
      </c>
      <c r="H692" s="171">
        <f t="shared" si="70"/>
        <v>58.996193004777602</v>
      </c>
      <c r="I692" s="7">
        <f t="shared" si="71"/>
        <v>1.1542069952223954</v>
      </c>
      <c r="J692" s="7">
        <f t="shared" si="72"/>
        <v>1.1542069952223954</v>
      </c>
      <c r="K692" s="7">
        <f t="shared" si="73"/>
        <v>1.3321937878203107</v>
      </c>
      <c r="L692" s="113">
        <f t="shared" si="74"/>
        <v>1.9188683620098877E-2</v>
      </c>
    </row>
    <row r="693" spans="4:12" x14ac:dyDescent="0.3">
      <c r="D693" s="177">
        <v>44466</v>
      </c>
      <c r="E693" s="171">
        <v>60.336300000000001</v>
      </c>
      <c r="F693" s="174">
        <f t="shared" si="75"/>
        <v>59.919335220738475</v>
      </c>
      <c r="G693" s="174">
        <f t="shared" si="76"/>
        <v>-0.24299175248081833</v>
      </c>
      <c r="H693" s="171">
        <f t="shared" si="70"/>
        <v>59.676343468257656</v>
      </c>
      <c r="I693" s="7">
        <f t="shared" si="71"/>
        <v>0.65995653174234548</v>
      </c>
      <c r="J693" s="7">
        <f t="shared" si="72"/>
        <v>0.65995653174234548</v>
      </c>
      <c r="K693" s="7">
        <f t="shared" si="73"/>
        <v>0.43554262378938546</v>
      </c>
      <c r="L693" s="113">
        <f t="shared" si="74"/>
        <v>1.0937968217181787E-2</v>
      </c>
    </row>
    <row r="694" spans="4:12" x14ac:dyDescent="0.3">
      <c r="D694" s="177">
        <v>44467</v>
      </c>
      <c r="E694" s="171">
        <v>60.177</v>
      </c>
      <c r="F694" s="174">
        <f t="shared" si="75"/>
        <v>60.110046598015352</v>
      </c>
      <c r="G694" s="174">
        <f t="shared" si="76"/>
        <v>-0.19962143950504882</v>
      </c>
      <c r="H694" s="171">
        <f t="shared" si="70"/>
        <v>59.9104251585103</v>
      </c>
      <c r="I694" s="7">
        <f t="shared" si="71"/>
        <v>0.26657484148969957</v>
      </c>
      <c r="J694" s="7">
        <f t="shared" si="72"/>
        <v>0.26657484148969957</v>
      </c>
      <c r="K694" s="7">
        <f t="shared" si="73"/>
        <v>7.1062146115258448E-2</v>
      </c>
      <c r="L694" s="113">
        <f t="shared" si="74"/>
        <v>4.4298459791897163E-3</v>
      </c>
    </row>
    <row r="695" spans="4:12" x14ac:dyDescent="0.3">
      <c r="D695" s="177">
        <v>44468</v>
      </c>
      <c r="E695" s="171">
        <v>60.663800000000002</v>
      </c>
      <c r="F695" s="174">
        <f t="shared" si="75"/>
        <v>60.114662848395966</v>
      </c>
      <c r="G695" s="174">
        <f t="shared" si="76"/>
        <v>-0.1791976705164825</v>
      </c>
      <c r="H695" s="171">
        <f t="shared" si="70"/>
        <v>59.935465177879486</v>
      </c>
      <c r="I695" s="7">
        <f t="shared" si="71"/>
        <v>0.72833482212051592</v>
      </c>
      <c r="J695" s="7">
        <f t="shared" si="72"/>
        <v>0.72833482212051592</v>
      </c>
      <c r="K695" s="7">
        <f t="shared" si="73"/>
        <v>0.53047161311332358</v>
      </c>
      <c r="L695" s="113">
        <f t="shared" si="74"/>
        <v>1.2006086366507141E-2</v>
      </c>
    </row>
    <row r="696" spans="4:12" x14ac:dyDescent="0.3">
      <c r="D696" s="177">
        <v>44469</v>
      </c>
      <c r="E696" s="171">
        <v>59.291899999999998</v>
      </c>
      <c r="F696" s="174">
        <f t="shared" si="75"/>
        <v>60.246061863586817</v>
      </c>
      <c r="G696" s="174">
        <f t="shared" si="76"/>
        <v>-0.14813800194574914</v>
      </c>
      <c r="H696" s="171">
        <f t="shared" si="70"/>
        <v>60.097923861641071</v>
      </c>
      <c r="I696" s="7">
        <f t="shared" si="71"/>
        <v>-0.80602386164107287</v>
      </c>
      <c r="J696" s="7">
        <f t="shared" si="72"/>
        <v>0.80602386164107287</v>
      </c>
      <c r="K696" s="7">
        <f t="shared" si="73"/>
        <v>0.64967446553478736</v>
      </c>
      <c r="L696" s="113">
        <f t="shared" si="74"/>
        <v>1.3594164829278079E-2</v>
      </c>
    </row>
    <row r="697" spans="4:12" x14ac:dyDescent="0.3">
      <c r="D697" s="177">
        <v>44470</v>
      </c>
      <c r="E697" s="171">
        <v>60.3628</v>
      </c>
      <c r="F697" s="174">
        <f t="shared" si="75"/>
        <v>59.387569598443406</v>
      </c>
      <c r="G697" s="174">
        <f t="shared" si="76"/>
        <v>-0.21917342826551536</v>
      </c>
      <c r="H697" s="171">
        <f t="shared" si="70"/>
        <v>59.168396170177893</v>
      </c>
      <c r="I697" s="7">
        <f t="shared" si="71"/>
        <v>1.1944038298221074</v>
      </c>
      <c r="J697" s="7">
        <f t="shared" si="72"/>
        <v>1.1944038298221074</v>
      </c>
      <c r="K697" s="7">
        <f t="shared" si="73"/>
        <v>1.4266005086937177</v>
      </c>
      <c r="L697" s="113">
        <f t="shared" si="74"/>
        <v>1.9787084592200948E-2</v>
      </c>
    </row>
    <row r="698" spans="4:12" x14ac:dyDescent="0.3">
      <c r="D698" s="177">
        <v>44473</v>
      </c>
      <c r="E698" s="171">
        <v>60.876199999999997</v>
      </c>
      <c r="F698" s="174">
        <f t="shared" si="75"/>
        <v>60.290141257387596</v>
      </c>
      <c r="G698" s="174">
        <f t="shared" si="76"/>
        <v>-0.10699891954454484</v>
      </c>
      <c r="H698" s="171">
        <f t="shared" si="70"/>
        <v>60.183142337843051</v>
      </c>
      <c r="I698" s="7">
        <f t="shared" si="71"/>
        <v>0.69305766215694575</v>
      </c>
      <c r="J698" s="7">
        <f t="shared" si="72"/>
        <v>0.69305766215694575</v>
      </c>
      <c r="K698" s="7">
        <f t="shared" si="73"/>
        <v>0.48032892307445113</v>
      </c>
      <c r="L698" s="113">
        <f t="shared" si="74"/>
        <v>1.1384706373869357E-2</v>
      </c>
    </row>
    <row r="699" spans="4:12" x14ac:dyDescent="0.3">
      <c r="D699" s="177">
        <v>44474</v>
      </c>
      <c r="E699" s="171">
        <v>59.707900000000002</v>
      </c>
      <c r="F699" s="174">
        <f t="shared" si="75"/>
        <v>60.556940864364364</v>
      </c>
      <c r="G699" s="174">
        <f t="shared" si="76"/>
        <v>-6.9619066892413539E-2</v>
      </c>
      <c r="H699" s="171">
        <f t="shared" si="70"/>
        <v>60.487321797471949</v>
      </c>
      <c r="I699" s="7">
        <f t="shared" si="71"/>
        <v>-0.77942179747194729</v>
      </c>
      <c r="J699" s="7">
        <f t="shared" si="72"/>
        <v>0.77942179747194729</v>
      </c>
      <c r="K699" s="7">
        <f t="shared" si="73"/>
        <v>0.60749833837440126</v>
      </c>
      <c r="L699" s="113">
        <f t="shared" si="74"/>
        <v>1.3053914096324729E-2</v>
      </c>
    </row>
    <row r="700" spans="4:12" x14ac:dyDescent="0.3">
      <c r="D700" s="177">
        <v>44475</v>
      </c>
      <c r="E700" s="171">
        <v>59.283000000000001</v>
      </c>
      <c r="F700" s="174">
        <f t="shared" si="75"/>
        <v>59.567224746486076</v>
      </c>
      <c r="G700" s="174">
        <f t="shared" si="76"/>
        <v>-0.16162877199100101</v>
      </c>
      <c r="H700" s="171">
        <f t="shared" si="70"/>
        <v>59.405595974495078</v>
      </c>
      <c r="I700" s="7">
        <f t="shared" si="71"/>
        <v>-0.12259597449507709</v>
      </c>
      <c r="J700" s="7">
        <f t="shared" si="72"/>
        <v>0.12259597449507709</v>
      </c>
      <c r="K700" s="7">
        <f t="shared" si="73"/>
        <v>1.5029772962397592E-2</v>
      </c>
      <c r="L700" s="113">
        <f t="shared" si="74"/>
        <v>2.0679785856835362E-3</v>
      </c>
    </row>
    <row r="701" spans="4:12" x14ac:dyDescent="0.3">
      <c r="D701" s="177">
        <v>44476</v>
      </c>
      <c r="E701" s="171">
        <v>60.539900000000003</v>
      </c>
      <c r="F701" s="174">
        <f t="shared" si="75"/>
        <v>59.405076982407209</v>
      </c>
      <c r="G701" s="174">
        <f t="shared" si="76"/>
        <v>-0.1616806711997876</v>
      </c>
      <c r="H701" s="171">
        <f t="shared" si="70"/>
        <v>59.24339631120742</v>
      </c>
      <c r="I701" s="7">
        <f t="shared" si="71"/>
        <v>1.2965036887925834</v>
      </c>
      <c r="J701" s="7">
        <f t="shared" si="72"/>
        <v>1.2965036887925834</v>
      </c>
      <c r="K701" s="7">
        <f t="shared" si="73"/>
        <v>1.6809218150527758</v>
      </c>
      <c r="L701" s="113">
        <f t="shared" si="74"/>
        <v>2.1415689302304485E-2</v>
      </c>
    </row>
    <row r="702" spans="4:12" x14ac:dyDescent="0.3">
      <c r="D702" s="177">
        <v>44477</v>
      </c>
      <c r="E702" s="171">
        <v>60.1858</v>
      </c>
      <c r="F702" s="174">
        <f t="shared" si="75"/>
        <v>60.339735463040171</v>
      </c>
      <c r="G702" s="174">
        <f t="shared" si="76"/>
        <v>-5.204675601651268E-2</v>
      </c>
      <c r="H702" s="171">
        <f t="shared" si="70"/>
        <v>60.287688707023655</v>
      </c>
      <c r="I702" s="7">
        <f t="shared" si="71"/>
        <v>-0.10188870702365449</v>
      </c>
      <c r="J702" s="7">
        <f t="shared" si="72"/>
        <v>0.10188870702365449</v>
      </c>
      <c r="K702" s="7">
        <f t="shared" si="73"/>
        <v>1.03813086189521E-2</v>
      </c>
      <c r="L702" s="113">
        <f t="shared" si="74"/>
        <v>1.6929027615094339E-3</v>
      </c>
    </row>
    <row r="703" spans="4:12" x14ac:dyDescent="0.3">
      <c r="D703" s="177">
        <v>44480</v>
      </c>
      <c r="E703" s="171">
        <v>61.398400000000002</v>
      </c>
      <c r="F703" s="174">
        <f t="shared" si="75"/>
        <v>60.386682595186791</v>
      </c>
      <c r="G703" s="174">
        <f t="shared" si="76"/>
        <v>-4.214736720019939E-2</v>
      </c>
      <c r="H703" s="171">
        <f t="shared" si="70"/>
        <v>60.34453522798659</v>
      </c>
      <c r="I703" s="7">
        <f t="shared" si="71"/>
        <v>1.0538647720134122</v>
      </c>
      <c r="J703" s="7">
        <f t="shared" si="72"/>
        <v>1.0538647720134122</v>
      </c>
      <c r="K703" s="7">
        <f t="shared" si="73"/>
        <v>1.1106309576908813</v>
      </c>
      <c r="L703" s="113">
        <f t="shared" si="74"/>
        <v>1.7164368648261392E-2</v>
      </c>
    </row>
    <row r="704" spans="4:12" x14ac:dyDescent="0.3">
      <c r="D704" s="177">
        <v>44481</v>
      </c>
      <c r="E704" s="171">
        <v>63.991700000000002</v>
      </c>
      <c r="F704" s="174">
        <f t="shared" si="75"/>
        <v>61.883342106239844</v>
      </c>
      <c r="G704" s="174">
        <f t="shared" si="76"/>
        <v>0.11173332062512589</v>
      </c>
      <c r="H704" s="171">
        <f t="shared" si="70"/>
        <v>61.995075426864972</v>
      </c>
      <c r="I704" s="7">
        <f t="shared" si="71"/>
        <v>1.9966245731350298</v>
      </c>
      <c r="J704" s="7">
        <f t="shared" si="72"/>
        <v>1.9966245731350298</v>
      </c>
      <c r="K704" s="7">
        <f t="shared" si="73"/>
        <v>3.9865096860466402</v>
      </c>
      <c r="L704" s="113">
        <f t="shared" si="74"/>
        <v>3.12013053745256E-2</v>
      </c>
    </row>
    <row r="705" spans="4:12" x14ac:dyDescent="0.3">
      <c r="D705" s="177">
        <v>44482</v>
      </c>
      <c r="E705" s="171">
        <v>63.991700000000002</v>
      </c>
      <c r="F705" s="174">
        <f t="shared" si="75"/>
        <v>64.081086656500105</v>
      </c>
      <c r="G705" s="174">
        <f t="shared" si="76"/>
        <v>0.32033444358863938</v>
      </c>
      <c r="H705" s="171">
        <f t="shared" ref="H705:H768" si="77">F705+G705</f>
        <v>64.40142110008874</v>
      </c>
      <c r="I705" s="7">
        <f t="shared" si="71"/>
        <v>-0.40972110008873841</v>
      </c>
      <c r="J705" s="7">
        <f t="shared" si="72"/>
        <v>0.40972110008873841</v>
      </c>
      <c r="K705" s="7">
        <f t="shared" si="73"/>
        <v>0.167871379857926</v>
      </c>
      <c r="L705" s="113">
        <f t="shared" si="74"/>
        <v>6.4027225419661989E-3</v>
      </c>
    </row>
    <row r="706" spans="4:12" x14ac:dyDescent="0.3">
      <c r="D706" s="177">
        <v>44483</v>
      </c>
      <c r="E706" s="171">
        <v>65.097999999999999</v>
      </c>
      <c r="F706" s="174">
        <f t="shared" si="75"/>
        <v>64.469227554870912</v>
      </c>
      <c r="G706" s="174">
        <f t="shared" si="76"/>
        <v>0.32711508906685616</v>
      </c>
      <c r="H706" s="171">
        <f t="shared" si="77"/>
        <v>64.796342643937763</v>
      </c>
      <c r="I706" s="7">
        <f t="shared" si="71"/>
        <v>0.3016573560622362</v>
      </c>
      <c r="J706" s="7">
        <f t="shared" si="72"/>
        <v>0.3016573560622362</v>
      </c>
      <c r="K706" s="7">
        <f t="shared" si="73"/>
        <v>9.0997160466458754E-2</v>
      </c>
      <c r="L706" s="113">
        <f t="shared" si="74"/>
        <v>4.6338959117367077E-3</v>
      </c>
    </row>
    <row r="707" spans="4:12" x14ac:dyDescent="0.3">
      <c r="D707" s="177">
        <v>44484</v>
      </c>
      <c r="E707" s="171">
        <v>65.097999999999999</v>
      </c>
      <c r="F707" s="174">
        <f t="shared" si="75"/>
        <v>65.359692071253477</v>
      </c>
      <c r="G707" s="174">
        <f t="shared" si="76"/>
        <v>0.38345003179842702</v>
      </c>
      <c r="H707" s="171">
        <f t="shared" si="77"/>
        <v>65.743142103051909</v>
      </c>
      <c r="I707" s="7">
        <f t="shared" si="71"/>
        <v>-0.64514210305191</v>
      </c>
      <c r="J707" s="7">
        <f t="shared" si="72"/>
        <v>0.64514210305191</v>
      </c>
      <c r="K707" s="7">
        <f t="shared" si="73"/>
        <v>0.41620833313024125</v>
      </c>
      <c r="L707" s="113">
        <f t="shared" si="74"/>
        <v>9.9103214085211524E-3</v>
      </c>
    </row>
    <row r="708" spans="4:12" x14ac:dyDescent="0.3">
      <c r="D708" s="177">
        <v>44487</v>
      </c>
      <c r="E708" s="171">
        <v>64.549300000000002</v>
      </c>
      <c r="F708" s="174">
        <f t="shared" si="75"/>
        <v>65.29502002543876</v>
      </c>
      <c r="G708" s="174">
        <f t="shared" si="76"/>
        <v>0.33863782403711262</v>
      </c>
      <c r="H708" s="171">
        <f t="shared" si="77"/>
        <v>65.633657849475867</v>
      </c>
      <c r="I708" s="7">
        <f t="shared" ref="I708:I771" si="78">E708-H708</f>
        <v>-1.0843578494758646</v>
      </c>
      <c r="J708" s="7">
        <f t="shared" ref="J708:J771" si="79">ABS(I708)</f>
        <v>1.0843578494758646</v>
      </c>
      <c r="K708" s="7">
        <f t="shared" ref="K708:K771" si="80">I708^2</f>
        <v>1.1758319457199218</v>
      </c>
      <c r="L708" s="113">
        <f t="shared" ref="L708:L771" si="81">J708/E708</f>
        <v>1.6798909507552591E-2</v>
      </c>
    </row>
    <row r="709" spans="4:12" x14ac:dyDescent="0.3">
      <c r="D709" s="177">
        <v>44488</v>
      </c>
      <c r="E709" s="171">
        <v>65.062600000000003</v>
      </c>
      <c r="F709" s="174">
        <f t="shared" ref="F709:F772" si="82">alpha*(E709)+(1-alpha)*(E708+G708)</f>
        <v>64.922870259229683</v>
      </c>
      <c r="G709" s="174">
        <f t="shared" ref="G709:G772" si="83">beta*(F709-F708)+(1-beta)*G708</f>
        <v>0.26755906501249371</v>
      </c>
      <c r="H709" s="171">
        <f t="shared" si="77"/>
        <v>65.190429324242174</v>
      </c>
      <c r="I709" s="7">
        <f t="shared" si="78"/>
        <v>-0.12782932424217108</v>
      </c>
      <c r="J709" s="7">
        <f t="shared" si="79"/>
        <v>0.12782932424217108</v>
      </c>
      <c r="K709" s="7">
        <f t="shared" si="80"/>
        <v>1.6340336136210106E-2</v>
      </c>
      <c r="L709" s="113">
        <f t="shared" si="81"/>
        <v>1.9647128187648675E-3</v>
      </c>
    </row>
    <row r="710" spans="4:12" x14ac:dyDescent="0.3">
      <c r="D710" s="177">
        <v>44489</v>
      </c>
      <c r="E710" s="171">
        <v>65.434399999999997</v>
      </c>
      <c r="F710" s="174">
        <f t="shared" si="82"/>
        <v>65.351007252009992</v>
      </c>
      <c r="G710" s="174">
        <f t="shared" si="83"/>
        <v>0.28361685778927531</v>
      </c>
      <c r="H710" s="171">
        <f t="shared" si="77"/>
        <v>65.634624109799262</v>
      </c>
      <c r="I710" s="7">
        <f t="shared" si="78"/>
        <v>-0.20022410979926519</v>
      </c>
      <c r="J710" s="7">
        <f t="shared" si="79"/>
        <v>0.20022410979926519</v>
      </c>
      <c r="K710" s="7">
        <f t="shared" si="80"/>
        <v>4.0089694144908206E-2</v>
      </c>
      <c r="L710" s="113">
        <f t="shared" si="81"/>
        <v>3.0599212310232111E-3</v>
      </c>
    </row>
    <row r="711" spans="4:12" x14ac:dyDescent="0.3">
      <c r="D711" s="177">
        <v>44490</v>
      </c>
      <c r="E711" s="171">
        <v>65.558300000000003</v>
      </c>
      <c r="F711" s="174">
        <f t="shared" si="82"/>
        <v>65.686073486231408</v>
      </c>
      <c r="G711" s="174">
        <f t="shared" si="83"/>
        <v>0.28876179543248931</v>
      </c>
      <c r="H711" s="171">
        <f t="shared" si="77"/>
        <v>65.9748352816639</v>
      </c>
      <c r="I711" s="7">
        <f t="shared" si="78"/>
        <v>-0.41653528166389719</v>
      </c>
      <c r="J711" s="7">
        <f t="shared" si="79"/>
        <v>0.41653528166389719</v>
      </c>
      <c r="K711" s="7">
        <f t="shared" si="80"/>
        <v>0.17350164087082218</v>
      </c>
      <c r="L711" s="113">
        <f t="shared" si="81"/>
        <v>6.3536620330895887E-3</v>
      </c>
    </row>
    <row r="712" spans="4:12" x14ac:dyDescent="0.3">
      <c r="D712" s="177">
        <v>44491</v>
      </c>
      <c r="E712" s="171">
        <v>62.610900000000001</v>
      </c>
      <c r="F712" s="174">
        <f t="shared" si="82"/>
        <v>65.199829436346008</v>
      </c>
      <c r="G712" s="174">
        <f t="shared" si="83"/>
        <v>0.21126121090070038</v>
      </c>
      <c r="H712" s="171">
        <f t="shared" si="77"/>
        <v>65.411090647246709</v>
      </c>
      <c r="I712" s="7">
        <f t="shared" si="78"/>
        <v>-2.8001906472467084</v>
      </c>
      <c r="J712" s="7">
        <f t="shared" si="79"/>
        <v>2.8001906472467084</v>
      </c>
      <c r="K712" s="7">
        <f t="shared" si="80"/>
        <v>7.8410676609279397</v>
      </c>
      <c r="L712" s="113">
        <f t="shared" si="81"/>
        <v>4.4723692635734488E-2</v>
      </c>
    </row>
    <row r="713" spans="4:12" x14ac:dyDescent="0.3">
      <c r="D713" s="177">
        <v>44494</v>
      </c>
      <c r="E713" s="171">
        <v>62.6021</v>
      </c>
      <c r="F713" s="174">
        <f t="shared" si="82"/>
        <v>62.778148968720565</v>
      </c>
      <c r="G713" s="174">
        <f t="shared" si="83"/>
        <v>-5.2032956951913928E-2</v>
      </c>
      <c r="H713" s="171">
        <f t="shared" si="77"/>
        <v>62.726116011768653</v>
      </c>
      <c r="I713" s="7">
        <f t="shared" si="78"/>
        <v>-0.12401601176865285</v>
      </c>
      <c r="J713" s="7">
        <f t="shared" si="79"/>
        <v>0.12401601176865285</v>
      </c>
      <c r="K713" s="7">
        <f t="shared" si="80"/>
        <v>1.5379971175002642E-2</v>
      </c>
      <c r="L713" s="113">
        <f t="shared" si="81"/>
        <v>1.9810199940361881E-3</v>
      </c>
    </row>
    <row r="714" spans="4:12" x14ac:dyDescent="0.3">
      <c r="D714" s="177">
        <v>44495</v>
      </c>
      <c r="E714" s="171">
        <v>63.9651</v>
      </c>
      <c r="F714" s="174">
        <f t="shared" si="82"/>
        <v>62.83307363443847</v>
      </c>
      <c r="G714" s="174">
        <f t="shared" si="83"/>
        <v>-4.1337194684931987E-2</v>
      </c>
      <c r="H714" s="171">
        <f t="shared" si="77"/>
        <v>62.791736439753535</v>
      </c>
      <c r="I714" s="7">
        <f t="shared" si="78"/>
        <v>1.1733635602464645</v>
      </c>
      <c r="J714" s="7">
        <f t="shared" si="79"/>
        <v>1.1733635602464645</v>
      </c>
      <c r="K714" s="7">
        <f t="shared" si="80"/>
        <v>1.3767820445142585</v>
      </c>
      <c r="L714" s="113">
        <f t="shared" si="81"/>
        <v>1.8343808737052932E-2</v>
      </c>
    </row>
    <row r="715" spans="4:12" x14ac:dyDescent="0.3">
      <c r="D715" s="177">
        <v>44496</v>
      </c>
      <c r="E715" s="171">
        <v>62.690600000000003</v>
      </c>
      <c r="F715" s="174">
        <f t="shared" si="82"/>
        <v>63.677130244252055</v>
      </c>
      <c r="G715" s="174">
        <f t="shared" si="83"/>
        <v>4.7202185764919684E-2</v>
      </c>
      <c r="H715" s="171">
        <f t="shared" si="77"/>
        <v>63.724332430016972</v>
      </c>
      <c r="I715" s="7">
        <f t="shared" si="78"/>
        <v>-1.0337324300169684</v>
      </c>
      <c r="J715" s="7">
        <f t="shared" si="79"/>
        <v>1.0337324300169684</v>
      </c>
      <c r="K715" s="7">
        <f t="shared" si="80"/>
        <v>1.0686027368687863</v>
      </c>
      <c r="L715" s="113">
        <f t="shared" si="81"/>
        <v>1.6489432706290389E-2</v>
      </c>
    </row>
    <row r="716" spans="4:12" x14ac:dyDescent="0.3">
      <c r="D716" s="177">
        <v>44497</v>
      </c>
      <c r="E716" s="171">
        <v>64.407700000000006</v>
      </c>
      <c r="F716" s="174">
        <f t="shared" si="82"/>
        <v>63.07178174861194</v>
      </c>
      <c r="G716" s="174">
        <f t="shared" si="83"/>
        <v>-1.8052882375583786E-2</v>
      </c>
      <c r="H716" s="171">
        <f t="shared" si="77"/>
        <v>63.053728866236355</v>
      </c>
      <c r="I716" s="7">
        <f t="shared" si="78"/>
        <v>1.3539711337636504</v>
      </c>
      <c r="J716" s="7">
        <f t="shared" si="79"/>
        <v>1.3539711337636504</v>
      </c>
      <c r="K716" s="7">
        <f t="shared" si="80"/>
        <v>1.8332378310652249</v>
      </c>
      <c r="L716" s="113">
        <f t="shared" si="81"/>
        <v>2.1021883001002214E-2</v>
      </c>
    </row>
    <row r="717" spans="4:12" x14ac:dyDescent="0.3">
      <c r="D717" s="177">
        <v>44498</v>
      </c>
      <c r="E717" s="171">
        <v>64.504999999999995</v>
      </c>
      <c r="F717" s="174">
        <f t="shared" si="82"/>
        <v>64.412717694099541</v>
      </c>
      <c r="G717" s="174">
        <f t="shared" si="83"/>
        <v>0.1178460004107347</v>
      </c>
      <c r="H717" s="171">
        <f t="shared" si="77"/>
        <v>64.530563694510278</v>
      </c>
      <c r="I717" s="7">
        <f t="shared" si="78"/>
        <v>-2.5563694510282176E-2</v>
      </c>
      <c r="J717" s="7">
        <f t="shared" si="79"/>
        <v>2.5563694510282176E-2</v>
      </c>
      <c r="K717" s="7">
        <f t="shared" si="80"/>
        <v>6.5350247701503102E-4</v>
      </c>
      <c r="L717" s="113">
        <f t="shared" si="81"/>
        <v>3.9630562763013993E-4</v>
      </c>
    </row>
    <row r="718" spans="4:12" x14ac:dyDescent="0.3">
      <c r="D718" s="177">
        <v>44501</v>
      </c>
      <c r="E718" s="171">
        <v>64.726299999999995</v>
      </c>
      <c r="F718" s="174">
        <f t="shared" si="82"/>
        <v>64.64353680032859</v>
      </c>
      <c r="G718" s="174">
        <f t="shared" si="83"/>
        <v>0.12914331099256612</v>
      </c>
      <c r="H718" s="171">
        <f t="shared" si="77"/>
        <v>64.772680111321151</v>
      </c>
      <c r="I718" s="7">
        <f t="shared" si="78"/>
        <v>-4.6380111321155937E-2</v>
      </c>
      <c r="J718" s="7">
        <f t="shared" si="79"/>
        <v>4.6380111321155937E-2</v>
      </c>
      <c r="K718" s="7">
        <f t="shared" si="80"/>
        <v>2.1511147261628169E-3</v>
      </c>
      <c r="L718" s="113">
        <f t="shared" si="81"/>
        <v>7.1655743215904416E-4</v>
      </c>
    </row>
    <row r="719" spans="4:12" x14ac:dyDescent="0.3">
      <c r="D719" s="177">
        <v>44502</v>
      </c>
      <c r="E719" s="171">
        <v>63.7881</v>
      </c>
      <c r="F719" s="174">
        <f t="shared" si="82"/>
        <v>64.641974648794047</v>
      </c>
      <c r="G719" s="174">
        <f t="shared" si="83"/>
        <v>0.11607276473985523</v>
      </c>
      <c r="H719" s="171">
        <f t="shared" si="77"/>
        <v>64.758047413533902</v>
      </c>
      <c r="I719" s="7">
        <f t="shared" si="78"/>
        <v>-0.96994741353390168</v>
      </c>
      <c r="J719" s="7">
        <f t="shared" si="79"/>
        <v>0.96994741353390168</v>
      </c>
      <c r="K719" s="7">
        <f t="shared" si="80"/>
        <v>0.94079798502110568</v>
      </c>
      <c r="L719" s="113">
        <f t="shared" si="81"/>
        <v>1.5205773702836449E-2</v>
      </c>
    </row>
    <row r="720" spans="4:12" x14ac:dyDescent="0.3">
      <c r="D720" s="177">
        <v>44503</v>
      </c>
      <c r="E720" s="171">
        <v>65.841499999999996</v>
      </c>
      <c r="F720" s="174">
        <f t="shared" si="82"/>
        <v>64.291638211791891</v>
      </c>
      <c r="G720" s="174">
        <f t="shared" si="83"/>
        <v>6.9431844565654127E-2</v>
      </c>
      <c r="H720" s="171">
        <f t="shared" si="77"/>
        <v>64.361070056357548</v>
      </c>
      <c r="I720" s="7">
        <f t="shared" si="78"/>
        <v>1.4804299436424486</v>
      </c>
      <c r="J720" s="7">
        <f t="shared" si="79"/>
        <v>1.4804299436424486</v>
      </c>
      <c r="K720" s="7">
        <f t="shared" si="80"/>
        <v>2.1916728180331835</v>
      </c>
      <c r="L720" s="113">
        <f t="shared" si="81"/>
        <v>2.2484754199744064E-2</v>
      </c>
    </row>
    <row r="721" spans="4:12" x14ac:dyDescent="0.3">
      <c r="D721" s="177">
        <v>44504</v>
      </c>
      <c r="E721" s="171">
        <v>64.938699999999997</v>
      </c>
      <c r="F721" s="174">
        <f t="shared" si="82"/>
        <v>65.716485475652519</v>
      </c>
      <c r="G721" s="174">
        <f t="shared" si="83"/>
        <v>0.20497338649515146</v>
      </c>
      <c r="H721" s="171">
        <f t="shared" si="77"/>
        <v>65.921458862147674</v>
      </c>
      <c r="I721" s="7">
        <f t="shared" si="78"/>
        <v>-0.98275886214767638</v>
      </c>
      <c r="J721" s="7">
        <f t="shared" si="79"/>
        <v>0.98275886214767638</v>
      </c>
      <c r="K721" s="7">
        <f t="shared" si="80"/>
        <v>0.96581498112979558</v>
      </c>
      <c r="L721" s="113">
        <f t="shared" si="81"/>
        <v>1.513363929594643E-2</v>
      </c>
    </row>
    <row r="722" spans="4:12" x14ac:dyDescent="0.3">
      <c r="D722" s="177">
        <v>44505</v>
      </c>
      <c r="E722" s="171">
        <v>65.531700000000001</v>
      </c>
      <c r="F722" s="174">
        <f t="shared" si="82"/>
        <v>65.221278709196127</v>
      </c>
      <c r="G722" s="174">
        <f t="shared" si="83"/>
        <v>0.13495537119999718</v>
      </c>
      <c r="H722" s="171">
        <f t="shared" si="77"/>
        <v>65.356234080396121</v>
      </c>
      <c r="I722" s="7">
        <f t="shared" si="78"/>
        <v>0.17546591960388014</v>
      </c>
      <c r="J722" s="7">
        <f t="shared" si="79"/>
        <v>0.17546591960388014</v>
      </c>
      <c r="K722" s="7">
        <f t="shared" si="80"/>
        <v>3.0788288942435328E-2</v>
      </c>
      <c r="L722" s="113">
        <f t="shared" si="81"/>
        <v>2.6775731379451492E-3</v>
      </c>
    </row>
    <row r="723" spans="4:12" x14ac:dyDescent="0.3">
      <c r="D723" s="177">
        <v>44508</v>
      </c>
      <c r="E723" s="171">
        <v>66.186700000000002</v>
      </c>
      <c r="F723" s="174">
        <f t="shared" si="82"/>
        <v>65.770664296959993</v>
      </c>
      <c r="G723" s="174">
        <f t="shared" si="83"/>
        <v>0.17639839285638398</v>
      </c>
      <c r="H723" s="171">
        <f t="shared" si="77"/>
        <v>65.947062689816377</v>
      </c>
      <c r="I723" s="7">
        <f t="shared" si="78"/>
        <v>0.23963731018362466</v>
      </c>
      <c r="J723" s="7">
        <f t="shared" si="79"/>
        <v>0.23963731018362466</v>
      </c>
      <c r="K723" s="7">
        <f t="shared" si="80"/>
        <v>5.742604043204274E-2</v>
      </c>
      <c r="L723" s="113">
        <f t="shared" si="81"/>
        <v>3.6206263521768671E-3</v>
      </c>
    </row>
    <row r="724" spans="4:12" x14ac:dyDescent="0.3">
      <c r="D724" s="177">
        <v>44509</v>
      </c>
      <c r="E724" s="171">
        <v>66.540700000000001</v>
      </c>
      <c r="F724" s="174">
        <f t="shared" si="82"/>
        <v>66.398618714285107</v>
      </c>
      <c r="G724" s="174">
        <f t="shared" si="83"/>
        <v>0.22155399530325698</v>
      </c>
      <c r="H724" s="171">
        <f t="shared" si="77"/>
        <v>66.62017270958836</v>
      </c>
      <c r="I724" s="7">
        <f t="shared" si="78"/>
        <v>-7.9472709588358725E-2</v>
      </c>
      <c r="J724" s="7">
        <f t="shared" si="79"/>
        <v>7.9472709588358725E-2</v>
      </c>
      <c r="K724" s="7">
        <f t="shared" si="80"/>
        <v>6.3159115693156046E-3</v>
      </c>
      <c r="L724" s="113">
        <f t="shared" si="81"/>
        <v>1.1943473631680869E-3</v>
      </c>
    </row>
    <row r="725" spans="4:12" x14ac:dyDescent="0.3">
      <c r="D725" s="177">
        <v>44510</v>
      </c>
      <c r="E725" s="171">
        <v>66.850499999999997</v>
      </c>
      <c r="F725" s="174">
        <f t="shared" si="82"/>
        <v>66.7799031962426</v>
      </c>
      <c r="G725" s="174">
        <f t="shared" si="83"/>
        <v>0.23752704396868063</v>
      </c>
      <c r="H725" s="171">
        <f t="shared" si="77"/>
        <v>67.017430240211283</v>
      </c>
      <c r="I725" s="7">
        <f t="shared" si="78"/>
        <v>-0.16693024021128622</v>
      </c>
      <c r="J725" s="7">
        <f t="shared" si="79"/>
        <v>0.16693024021128622</v>
      </c>
      <c r="K725" s="7">
        <f t="shared" si="80"/>
        <v>2.786570509699772E-2</v>
      </c>
      <c r="L725" s="113">
        <f t="shared" si="81"/>
        <v>2.4970679383293504E-3</v>
      </c>
    </row>
    <row r="726" spans="4:12" x14ac:dyDescent="0.3">
      <c r="D726" s="177">
        <v>44511</v>
      </c>
      <c r="E726" s="171">
        <v>67.027500000000003</v>
      </c>
      <c r="F726" s="174">
        <f t="shared" si="82"/>
        <v>67.07592163517495</v>
      </c>
      <c r="G726" s="174">
        <f t="shared" si="83"/>
        <v>0.24337618346504758</v>
      </c>
      <c r="H726" s="171">
        <f t="shared" si="77"/>
        <v>67.319297818639996</v>
      </c>
      <c r="I726" s="7">
        <f t="shared" si="78"/>
        <v>-0.2917978186399921</v>
      </c>
      <c r="J726" s="7">
        <f t="shared" si="79"/>
        <v>0.2917978186399921</v>
      </c>
      <c r="K726" s="7">
        <f t="shared" si="80"/>
        <v>8.514596696305772E-2</v>
      </c>
      <c r="L726" s="113">
        <f t="shared" si="81"/>
        <v>4.3534044778634458E-3</v>
      </c>
    </row>
    <row r="727" spans="4:12" x14ac:dyDescent="0.3">
      <c r="D727" s="177">
        <v>44512</v>
      </c>
      <c r="E727" s="171">
        <v>67.886099999999999</v>
      </c>
      <c r="F727" s="174">
        <f t="shared" si="82"/>
        <v>67.393920946772042</v>
      </c>
      <c r="G727" s="174">
        <f t="shared" si="83"/>
        <v>0.250838496278252</v>
      </c>
      <c r="H727" s="171">
        <f t="shared" si="77"/>
        <v>67.64475944305029</v>
      </c>
      <c r="I727" s="7">
        <f t="shared" si="78"/>
        <v>0.24134055694970868</v>
      </c>
      <c r="J727" s="7">
        <f t="shared" si="79"/>
        <v>0.24134055694970868</v>
      </c>
      <c r="K727" s="7">
        <f t="shared" si="80"/>
        <v>5.824526442879558E-2</v>
      </c>
      <c r="L727" s="113">
        <f t="shared" si="81"/>
        <v>3.5550805974965227E-3</v>
      </c>
    </row>
    <row r="728" spans="4:12" x14ac:dyDescent="0.3">
      <c r="D728" s="177">
        <v>44515</v>
      </c>
      <c r="E728" s="171">
        <v>68.381699999999995</v>
      </c>
      <c r="F728" s="174">
        <f t="shared" si="82"/>
        <v>68.185890797022594</v>
      </c>
      <c r="G728" s="174">
        <f t="shared" si="83"/>
        <v>0.30495163167548206</v>
      </c>
      <c r="H728" s="171">
        <f t="shared" si="77"/>
        <v>68.490842428698073</v>
      </c>
      <c r="I728" s="7">
        <f t="shared" si="78"/>
        <v>-0.10914242869807822</v>
      </c>
      <c r="J728" s="7">
        <f t="shared" si="79"/>
        <v>0.10914242869807822</v>
      </c>
      <c r="K728" s="7">
        <f t="shared" si="80"/>
        <v>1.1912069742115089E-2</v>
      </c>
      <c r="L728" s="113">
        <f t="shared" si="81"/>
        <v>1.5960765628534861E-3</v>
      </c>
    </row>
    <row r="729" spans="4:12" x14ac:dyDescent="0.3">
      <c r="D729" s="177">
        <v>44516</v>
      </c>
      <c r="E729" s="171">
        <v>69.045500000000004</v>
      </c>
      <c r="F729" s="174">
        <f t="shared" si="82"/>
        <v>68.758421305340391</v>
      </c>
      <c r="G729" s="174">
        <f t="shared" si="83"/>
        <v>0.3317095193397136</v>
      </c>
      <c r="H729" s="171">
        <f t="shared" si="77"/>
        <v>69.090130824680102</v>
      </c>
      <c r="I729" s="7">
        <f t="shared" si="78"/>
        <v>-4.4630824680098158E-2</v>
      </c>
      <c r="J729" s="7">
        <f t="shared" si="79"/>
        <v>4.4630824680098158E-2</v>
      </c>
      <c r="K729" s="7">
        <f t="shared" si="80"/>
        <v>1.9919105116256589E-3</v>
      </c>
      <c r="L729" s="113">
        <f t="shared" si="81"/>
        <v>6.4639729859437844E-4</v>
      </c>
    </row>
    <row r="730" spans="4:12" x14ac:dyDescent="0.3">
      <c r="D730" s="177">
        <v>44517</v>
      </c>
      <c r="E730" s="171">
        <v>67.7179</v>
      </c>
      <c r="F730" s="174">
        <f t="shared" si="82"/>
        <v>69.045347615471783</v>
      </c>
      <c r="G730" s="174">
        <f t="shared" si="83"/>
        <v>0.32723119841888143</v>
      </c>
      <c r="H730" s="171">
        <f t="shared" si="77"/>
        <v>69.372578813890669</v>
      </c>
      <c r="I730" s="7">
        <f t="shared" si="78"/>
        <v>-1.6546788138906692</v>
      </c>
      <c r="J730" s="7">
        <f t="shared" si="79"/>
        <v>1.6546788138906692</v>
      </c>
      <c r="K730" s="7">
        <f t="shared" si="80"/>
        <v>2.7379619771386317</v>
      </c>
      <c r="L730" s="113">
        <f t="shared" si="81"/>
        <v>2.4434880790613251E-2</v>
      </c>
    </row>
    <row r="731" spans="4:12" x14ac:dyDescent="0.3">
      <c r="D731" s="177">
        <v>44518</v>
      </c>
      <c r="E731" s="171">
        <v>67.602800000000002</v>
      </c>
      <c r="F731" s="174">
        <f t="shared" si="82"/>
        <v>67.956664958735118</v>
      </c>
      <c r="G731" s="174">
        <f t="shared" si="83"/>
        <v>0.18563981290332676</v>
      </c>
      <c r="H731" s="171">
        <f t="shared" si="77"/>
        <v>68.14230477163845</v>
      </c>
      <c r="I731" s="7">
        <f t="shared" si="78"/>
        <v>-0.53950477163844823</v>
      </c>
      <c r="J731" s="7">
        <f t="shared" si="79"/>
        <v>0.53950477163844823</v>
      </c>
      <c r="K731" s="7">
        <f t="shared" si="80"/>
        <v>0.29106539862065417</v>
      </c>
      <c r="L731" s="113">
        <f t="shared" si="81"/>
        <v>7.9805092634986745E-3</v>
      </c>
    </row>
    <row r="732" spans="4:12" x14ac:dyDescent="0.3">
      <c r="D732" s="177">
        <v>44519</v>
      </c>
      <c r="E732" s="171">
        <v>67.257599999999996</v>
      </c>
      <c r="F732" s="174">
        <f t="shared" si="82"/>
        <v>67.682271850322664</v>
      </c>
      <c r="G732" s="174">
        <f t="shared" si="83"/>
        <v>0.13963652077174868</v>
      </c>
      <c r="H732" s="171">
        <f t="shared" si="77"/>
        <v>67.821908371094409</v>
      </c>
      <c r="I732" s="7">
        <f t="shared" si="78"/>
        <v>-0.56430837109441256</v>
      </c>
      <c r="J732" s="7">
        <f t="shared" si="79"/>
        <v>0.56430837109441256</v>
      </c>
      <c r="K732" s="7">
        <f t="shared" si="80"/>
        <v>0.31844393768722923</v>
      </c>
      <c r="L732" s="113">
        <f t="shared" si="81"/>
        <v>8.3902543518414655E-3</v>
      </c>
    </row>
    <row r="733" spans="4:12" x14ac:dyDescent="0.3">
      <c r="D733" s="177">
        <v>44522</v>
      </c>
      <c r="E733" s="171">
        <v>67.487799999999993</v>
      </c>
      <c r="F733" s="174">
        <f t="shared" si="82"/>
        <v>67.415349216617386</v>
      </c>
      <c r="G733" s="174">
        <f t="shared" si="83"/>
        <v>9.8980605324046039E-2</v>
      </c>
      <c r="H733" s="171">
        <f t="shared" si="77"/>
        <v>67.514329821941431</v>
      </c>
      <c r="I733" s="7">
        <f t="shared" si="78"/>
        <v>-2.6529821941437604E-2</v>
      </c>
      <c r="J733" s="7">
        <f t="shared" si="79"/>
        <v>2.6529821941437604E-2</v>
      </c>
      <c r="K733" s="7">
        <f t="shared" si="80"/>
        <v>7.0383145224438412E-4</v>
      </c>
      <c r="L733" s="113">
        <f t="shared" si="81"/>
        <v>3.9310544930250512E-4</v>
      </c>
    </row>
    <row r="734" spans="4:12" x14ac:dyDescent="0.3">
      <c r="D734" s="177">
        <v>44523</v>
      </c>
      <c r="E734" s="171">
        <v>67.496600000000001</v>
      </c>
      <c r="F734" s="174">
        <f t="shared" si="82"/>
        <v>67.568744484259227</v>
      </c>
      <c r="G734" s="174">
        <f t="shared" si="83"/>
        <v>0.10442207155582552</v>
      </c>
      <c r="H734" s="171">
        <f t="shared" si="77"/>
        <v>67.673166555815058</v>
      </c>
      <c r="I734" s="7">
        <f t="shared" si="78"/>
        <v>-0.17656655581505731</v>
      </c>
      <c r="J734" s="7">
        <f t="shared" si="79"/>
        <v>0.17656655581505731</v>
      </c>
      <c r="K734" s="7">
        <f t="shared" si="80"/>
        <v>3.117574863239175E-2</v>
      </c>
      <c r="L734" s="113">
        <f t="shared" si="81"/>
        <v>2.6159325923832801E-3</v>
      </c>
    </row>
    <row r="735" spans="4:12" x14ac:dyDescent="0.3">
      <c r="D735" s="177">
        <v>44524</v>
      </c>
      <c r="E735" s="171">
        <v>66.912499999999994</v>
      </c>
      <c r="F735" s="174">
        <f t="shared" si="82"/>
        <v>67.463317657244659</v>
      </c>
      <c r="G735" s="174">
        <f t="shared" si="83"/>
        <v>8.3437181698786111E-2</v>
      </c>
      <c r="H735" s="171">
        <f t="shared" si="77"/>
        <v>67.546754838943443</v>
      </c>
      <c r="I735" s="7">
        <f t="shared" si="78"/>
        <v>-0.63425483894344836</v>
      </c>
      <c r="J735" s="7">
        <f t="shared" si="79"/>
        <v>0.63425483894344836</v>
      </c>
      <c r="K735" s="7">
        <f t="shared" si="80"/>
        <v>0.40227920072317963</v>
      </c>
      <c r="L735" s="113">
        <f t="shared" si="81"/>
        <v>9.4788692537784176E-3</v>
      </c>
    </row>
    <row r="736" spans="4:12" x14ac:dyDescent="0.3">
      <c r="D736" s="177">
        <v>44526</v>
      </c>
      <c r="E736" s="171">
        <v>65.4786</v>
      </c>
      <c r="F736" s="174">
        <f t="shared" si="82"/>
        <v>66.692469745359034</v>
      </c>
      <c r="G736" s="174">
        <f t="shared" si="83"/>
        <v>-1.9913276596549706E-3</v>
      </c>
      <c r="H736" s="171">
        <f t="shared" si="77"/>
        <v>66.690478417699381</v>
      </c>
      <c r="I736" s="7">
        <f t="shared" si="78"/>
        <v>-1.2118784176993813</v>
      </c>
      <c r="J736" s="7">
        <f t="shared" si="79"/>
        <v>1.2118784176993813</v>
      </c>
      <c r="K736" s="7">
        <f t="shared" si="80"/>
        <v>1.4686492992855562</v>
      </c>
      <c r="L736" s="113">
        <f t="shared" si="81"/>
        <v>1.8508007466552144E-2</v>
      </c>
    </row>
    <row r="737" spans="4:12" x14ac:dyDescent="0.3">
      <c r="D737" s="177">
        <v>44529</v>
      </c>
      <c r="E737" s="171">
        <v>65.257400000000004</v>
      </c>
      <c r="F737" s="174">
        <f t="shared" si="82"/>
        <v>65.432766937872287</v>
      </c>
      <c r="G737" s="174">
        <f t="shared" si="83"/>
        <v>-0.12776247564236415</v>
      </c>
      <c r="H737" s="171">
        <f t="shared" si="77"/>
        <v>65.305004462229917</v>
      </c>
      <c r="I737" s="7">
        <f t="shared" si="78"/>
        <v>-4.760446222991277E-2</v>
      </c>
      <c r="J737" s="7">
        <f t="shared" si="79"/>
        <v>4.760446222991277E-2</v>
      </c>
      <c r="K737" s="7">
        <f t="shared" si="80"/>
        <v>2.2661848241991916E-3</v>
      </c>
      <c r="L737" s="113">
        <f t="shared" si="81"/>
        <v>7.2948757121664009E-4</v>
      </c>
    </row>
    <row r="738" spans="4:12" x14ac:dyDescent="0.3">
      <c r="D738" s="177">
        <v>44530</v>
      </c>
      <c r="E738" s="171">
        <v>63.487200000000001</v>
      </c>
      <c r="F738" s="174">
        <f t="shared" si="82"/>
        <v>64.801150019486101</v>
      </c>
      <c r="G738" s="174">
        <f t="shared" si="83"/>
        <v>-0.17814791991674633</v>
      </c>
      <c r="H738" s="171">
        <f t="shared" si="77"/>
        <v>64.623002099569362</v>
      </c>
      <c r="I738" s="7">
        <f t="shared" si="78"/>
        <v>-1.1358020995693607</v>
      </c>
      <c r="J738" s="7">
        <f t="shared" si="79"/>
        <v>1.1358020995693607</v>
      </c>
      <c r="K738" s="7">
        <f t="shared" si="80"/>
        <v>1.2900464093861681</v>
      </c>
      <c r="L738" s="113">
        <f t="shared" si="81"/>
        <v>1.7890253461632592E-2</v>
      </c>
    </row>
    <row r="739" spans="4:12" x14ac:dyDescent="0.3">
      <c r="D739" s="177">
        <v>44531</v>
      </c>
      <c r="E739" s="171">
        <v>62.690600000000003</v>
      </c>
      <c r="F739" s="174">
        <f t="shared" si="82"/>
        <v>63.185361664066605</v>
      </c>
      <c r="G739" s="174">
        <f t="shared" si="83"/>
        <v>-0.32191196346702139</v>
      </c>
      <c r="H739" s="171">
        <f t="shared" si="77"/>
        <v>62.863449700599581</v>
      </c>
      <c r="I739" s="7">
        <f t="shared" si="78"/>
        <v>-0.17284970059957772</v>
      </c>
      <c r="J739" s="7">
        <f t="shared" si="79"/>
        <v>0.17284970059957772</v>
      </c>
      <c r="K739" s="7">
        <f t="shared" si="80"/>
        <v>2.9877018997363659E-2</v>
      </c>
      <c r="L739" s="113">
        <f t="shared" si="81"/>
        <v>2.7571868924460398E-3</v>
      </c>
    </row>
    <row r="740" spans="4:12" x14ac:dyDescent="0.3">
      <c r="D740" s="177">
        <v>44532</v>
      </c>
      <c r="E740" s="171">
        <v>65.558300000000003</v>
      </c>
      <c r="F740" s="174">
        <f t="shared" si="82"/>
        <v>63.006610429226384</v>
      </c>
      <c r="G740" s="174">
        <f t="shared" si="83"/>
        <v>-0.30759589060434128</v>
      </c>
      <c r="H740" s="171">
        <f t="shared" si="77"/>
        <v>62.699014538622045</v>
      </c>
      <c r="I740" s="7">
        <f t="shared" si="78"/>
        <v>2.8592854613779579</v>
      </c>
      <c r="J740" s="7">
        <f t="shared" si="79"/>
        <v>2.8592854613779579</v>
      </c>
      <c r="K740" s="7">
        <f t="shared" si="80"/>
        <v>8.1755133496473622</v>
      </c>
      <c r="L740" s="113">
        <f t="shared" si="81"/>
        <v>4.361439301168514E-2</v>
      </c>
    </row>
    <row r="741" spans="4:12" x14ac:dyDescent="0.3">
      <c r="D741" s="177">
        <v>44533</v>
      </c>
      <c r="E741" s="171">
        <v>65.947699999999998</v>
      </c>
      <c r="F741" s="174">
        <f t="shared" si="82"/>
        <v>65.390103287516524</v>
      </c>
      <c r="G741" s="174">
        <f t="shared" si="83"/>
        <v>-3.8487015714893158E-2</v>
      </c>
      <c r="H741" s="171">
        <f t="shared" si="77"/>
        <v>65.351616271801632</v>
      </c>
      <c r="I741" s="7">
        <f t="shared" si="78"/>
        <v>0.59608372819836575</v>
      </c>
      <c r="J741" s="7">
        <f t="shared" si="79"/>
        <v>0.59608372819836575</v>
      </c>
      <c r="K741" s="7">
        <f t="shared" si="80"/>
        <v>0.35531581102286319</v>
      </c>
      <c r="L741" s="113">
        <f t="shared" si="81"/>
        <v>9.0387341514316013E-3</v>
      </c>
    </row>
    <row r="742" spans="4:12" x14ac:dyDescent="0.3">
      <c r="D742" s="177">
        <v>44536</v>
      </c>
      <c r="E742" s="171">
        <v>66.859399999999994</v>
      </c>
      <c r="F742" s="174">
        <f t="shared" si="82"/>
        <v>66.099250387428086</v>
      </c>
      <c r="G742" s="174">
        <f t="shared" si="83"/>
        <v>3.6276395847752309E-2</v>
      </c>
      <c r="H742" s="171">
        <f t="shared" si="77"/>
        <v>66.135526783275836</v>
      </c>
      <c r="I742" s="7">
        <f t="shared" si="78"/>
        <v>0.72387321672415794</v>
      </c>
      <c r="J742" s="7">
        <f t="shared" si="79"/>
        <v>0.72387321672415794</v>
      </c>
      <c r="K742" s="7">
        <f t="shared" si="80"/>
        <v>0.5239924338905797</v>
      </c>
      <c r="L742" s="113">
        <f t="shared" si="81"/>
        <v>1.0826797977908238E-2</v>
      </c>
    </row>
    <row r="743" spans="4:12" x14ac:dyDescent="0.3">
      <c r="D743" s="177">
        <v>44537</v>
      </c>
      <c r="E743" s="171">
        <v>68.027699999999996</v>
      </c>
      <c r="F743" s="174">
        <f t="shared" si="82"/>
        <v>67.122081116678203</v>
      </c>
      <c r="G743" s="174">
        <f t="shared" si="83"/>
        <v>0.13493182918798879</v>
      </c>
      <c r="H743" s="171">
        <f t="shared" si="77"/>
        <v>67.257012945866194</v>
      </c>
      <c r="I743" s="7">
        <f t="shared" si="78"/>
        <v>0.77068705413380201</v>
      </c>
      <c r="J743" s="7">
        <f t="shared" si="79"/>
        <v>0.77068705413380201</v>
      </c>
      <c r="K743" s="7">
        <f t="shared" si="80"/>
        <v>0.59395853540943788</v>
      </c>
      <c r="L743" s="113">
        <f t="shared" si="81"/>
        <v>1.1329018240125744E-2</v>
      </c>
    </row>
    <row r="744" spans="4:12" x14ac:dyDescent="0.3">
      <c r="D744" s="177">
        <v>44538</v>
      </c>
      <c r="E744" s="171">
        <v>68.257800000000003</v>
      </c>
      <c r="F744" s="174">
        <f t="shared" si="82"/>
        <v>68.181665463350399</v>
      </c>
      <c r="G744" s="174">
        <f t="shared" si="83"/>
        <v>0.22739708093640953</v>
      </c>
      <c r="H744" s="171">
        <f t="shared" si="77"/>
        <v>68.409062544286812</v>
      </c>
      <c r="I744" s="7">
        <f t="shared" si="78"/>
        <v>-0.15126254428680852</v>
      </c>
      <c r="J744" s="7">
        <f t="shared" si="79"/>
        <v>0.15126254428680852</v>
      </c>
      <c r="K744" s="7">
        <f t="shared" si="80"/>
        <v>2.288035730411871E-2</v>
      </c>
      <c r="L744" s="113">
        <f t="shared" si="81"/>
        <v>2.2160477525910373E-3</v>
      </c>
    </row>
    <row r="745" spans="4:12" x14ac:dyDescent="0.3">
      <c r="D745" s="177">
        <v>44539</v>
      </c>
      <c r="E745" s="171">
        <v>67.732200000000006</v>
      </c>
      <c r="F745" s="174">
        <f t="shared" si="82"/>
        <v>68.33459766474914</v>
      </c>
      <c r="G745" s="174">
        <f t="shared" si="83"/>
        <v>0.21995059298264269</v>
      </c>
      <c r="H745" s="171">
        <f t="shared" si="77"/>
        <v>68.554548257731781</v>
      </c>
      <c r="I745" s="7">
        <f t="shared" si="78"/>
        <v>-0.82234825773177533</v>
      </c>
      <c r="J745" s="7">
        <f t="shared" si="79"/>
        <v>0.82234825773177533</v>
      </c>
      <c r="K745" s="7">
        <f t="shared" si="80"/>
        <v>0.67625665699448634</v>
      </c>
      <c r="L745" s="113">
        <f t="shared" si="81"/>
        <v>1.2141171521547731E-2</v>
      </c>
    </row>
    <row r="746" spans="4:12" x14ac:dyDescent="0.3">
      <c r="D746" s="177">
        <v>44540</v>
      </c>
      <c r="E746" s="171">
        <v>67.687700000000007</v>
      </c>
      <c r="F746" s="174">
        <f t="shared" si="82"/>
        <v>67.899260474386125</v>
      </c>
      <c r="G746" s="174">
        <f t="shared" si="83"/>
        <v>0.15442181464807694</v>
      </c>
      <c r="H746" s="171">
        <f t="shared" si="77"/>
        <v>68.053682289034199</v>
      </c>
      <c r="I746" s="7">
        <f t="shared" si="78"/>
        <v>-0.36598228903419283</v>
      </c>
      <c r="J746" s="7">
        <f t="shared" si="79"/>
        <v>0.36598228903419283</v>
      </c>
      <c r="K746" s="7">
        <f t="shared" si="80"/>
        <v>0.13394303588670747</v>
      </c>
      <c r="L746" s="113">
        <f t="shared" si="81"/>
        <v>5.4069245820761056E-3</v>
      </c>
    </row>
    <row r="747" spans="4:12" x14ac:dyDescent="0.3">
      <c r="D747" s="177">
        <v>44543</v>
      </c>
      <c r="E747" s="171">
        <v>66.627499999999998</v>
      </c>
      <c r="F747" s="174">
        <f t="shared" si="82"/>
        <v>67.599197451718467</v>
      </c>
      <c r="G747" s="174">
        <f t="shared" si="83"/>
        <v>0.10897333091650348</v>
      </c>
      <c r="H747" s="171">
        <f t="shared" si="77"/>
        <v>67.708170782634966</v>
      </c>
      <c r="I747" s="7">
        <f t="shared" si="78"/>
        <v>-1.080670782634968</v>
      </c>
      <c r="J747" s="7">
        <f t="shared" si="79"/>
        <v>1.080670782634968</v>
      </c>
      <c r="K747" s="7">
        <f t="shared" si="80"/>
        <v>1.1678493404408741</v>
      </c>
      <c r="L747" s="113">
        <f t="shared" si="81"/>
        <v>1.6219590749089609E-2</v>
      </c>
    </row>
    <row r="748" spans="4:12" x14ac:dyDescent="0.3">
      <c r="D748" s="177">
        <v>44544</v>
      </c>
      <c r="E748" s="171">
        <v>65.540700000000001</v>
      </c>
      <c r="F748" s="174">
        <f t="shared" si="82"/>
        <v>66.4973186647332</v>
      </c>
      <c r="G748" s="174">
        <f t="shared" si="83"/>
        <v>-1.2111880873673611E-2</v>
      </c>
      <c r="H748" s="171">
        <f t="shared" si="77"/>
        <v>66.485206783859525</v>
      </c>
      <c r="I748" s="7">
        <f t="shared" si="78"/>
        <v>-0.94450678385952358</v>
      </c>
      <c r="J748" s="7">
        <f t="shared" si="79"/>
        <v>0.94450678385952358</v>
      </c>
      <c r="K748" s="7">
        <f t="shared" si="80"/>
        <v>0.89209306475666084</v>
      </c>
      <c r="L748" s="113">
        <f t="shared" si="81"/>
        <v>1.4410996279556422E-2</v>
      </c>
    </row>
    <row r="749" spans="4:12" x14ac:dyDescent="0.3">
      <c r="D749" s="177">
        <v>44545</v>
      </c>
      <c r="E749" s="171">
        <v>65.745599999999996</v>
      </c>
      <c r="F749" s="174">
        <f t="shared" si="82"/>
        <v>65.571990495301065</v>
      </c>
      <c r="G749" s="174">
        <f t="shared" si="83"/>
        <v>-0.1034335097295197</v>
      </c>
      <c r="H749" s="171">
        <f t="shared" si="77"/>
        <v>65.468556985571553</v>
      </c>
      <c r="I749" s="7">
        <f t="shared" si="78"/>
        <v>0.27704301442844326</v>
      </c>
      <c r="J749" s="7">
        <f t="shared" si="79"/>
        <v>0.27704301442844326</v>
      </c>
      <c r="K749" s="7">
        <f t="shared" si="80"/>
        <v>7.6752831843598615E-2</v>
      </c>
      <c r="L749" s="113">
        <f t="shared" si="81"/>
        <v>4.2138639609105898E-3</v>
      </c>
    </row>
    <row r="750" spans="4:12" x14ac:dyDescent="0.3">
      <c r="D750" s="177">
        <v>44546</v>
      </c>
      <c r="E750" s="171">
        <v>64.480500000000006</v>
      </c>
      <c r="F750" s="174">
        <f t="shared" si="82"/>
        <v>65.409833192216396</v>
      </c>
      <c r="G750" s="174">
        <f t="shared" si="83"/>
        <v>-0.10930588906503463</v>
      </c>
      <c r="H750" s="171">
        <f t="shared" si="77"/>
        <v>65.300527303151355</v>
      </c>
      <c r="I750" s="7">
        <f t="shared" si="78"/>
        <v>-0.82002730315134897</v>
      </c>
      <c r="J750" s="7">
        <f t="shared" si="79"/>
        <v>0.82002730315134897</v>
      </c>
      <c r="K750" s="7">
        <f t="shared" si="80"/>
        <v>0.67244477791367441</v>
      </c>
      <c r="L750" s="113">
        <f t="shared" si="81"/>
        <v>1.2717446408625072E-2</v>
      </c>
    </row>
    <row r="751" spans="4:12" x14ac:dyDescent="0.3">
      <c r="D751" s="177">
        <v>44547</v>
      </c>
      <c r="E751" s="171">
        <v>63.2333</v>
      </c>
      <c r="F751" s="174">
        <f t="shared" si="82"/>
        <v>64.143615288747981</v>
      </c>
      <c r="G751" s="174">
        <f t="shared" si="83"/>
        <v>-0.22499709050537275</v>
      </c>
      <c r="H751" s="171">
        <f t="shared" si="77"/>
        <v>63.918618198242605</v>
      </c>
      <c r="I751" s="7">
        <f t="shared" si="78"/>
        <v>-0.68531819824260509</v>
      </c>
      <c r="J751" s="7">
        <f t="shared" si="79"/>
        <v>0.68531819824260509</v>
      </c>
      <c r="K751" s="7">
        <f t="shared" si="80"/>
        <v>0.46966103284249056</v>
      </c>
      <c r="L751" s="113">
        <f t="shared" si="81"/>
        <v>1.0837931884665281E-2</v>
      </c>
    </row>
    <row r="752" spans="4:12" x14ac:dyDescent="0.3">
      <c r="D752" s="177">
        <v>44550</v>
      </c>
      <c r="E752" s="171">
        <v>60.658700000000003</v>
      </c>
      <c r="F752" s="174">
        <f t="shared" si="82"/>
        <v>62.538382327595706</v>
      </c>
      <c r="G752" s="174">
        <f t="shared" si="83"/>
        <v>-0.36302067757006301</v>
      </c>
      <c r="H752" s="171">
        <f t="shared" si="77"/>
        <v>62.175361650025643</v>
      </c>
      <c r="I752" s="7">
        <f t="shared" si="78"/>
        <v>-1.5166616500256396</v>
      </c>
      <c r="J752" s="7">
        <f t="shared" si="79"/>
        <v>1.5166616500256396</v>
      </c>
      <c r="K752" s="7">
        <f t="shared" si="80"/>
        <v>2.3002625606584957</v>
      </c>
      <c r="L752" s="113">
        <f t="shared" si="81"/>
        <v>2.500320069545901E-2</v>
      </c>
    </row>
    <row r="753" spans="4:12" x14ac:dyDescent="0.3">
      <c r="D753" s="177">
        <v>44551</v>
      </c>
      <c r="E753" s="171">
        <v>62.289000000000001</v>
      </c>
      <c r="F753" s="174">
        <f t="shared" si="82"/>
        <v>60.694343457943951</v>
      </c>
      <c r="G753" s="174">
        <f t="shared" si="83"/>
        <v>-0.51112249677823218</v>
      </c>
      <c r="H753" s="171">
        <f t="shared" si="77"/>
        <v>60.183220961165716</v>
      </c>
      <c r="I753" s="7">
        <f t="shared" si="78"/>
        <v>2.1057790388342852</v>
      </c>
      <c r="J753" s="7">
        <f t="shared" si="79"/>
        <v>2.1057790388342852</v>
      </c>
      <c r="K753" s="7">
        <f t="shared" si="80"/>
        <v>4.4343053603938456</v>
      </c>
      <c r="L753" s="113">
        <f t="shared" si="81"/>
        <v>3.3806595688392574E-2</v>
      </c>
    </row>
    <row r="754" spans="4:12" x14ac:dyDescent="0.3">
      <c r="D754" s="177">
        <v>44552</v>
      </c>
      <c r="E754" s="171">
        <v>61.888100000000001</v>
      </c>
      <c r="F754" s="174">
        <f t="shared" si="82"/>
        <v>61.799922002577418</v>
      </c>
      <c r="G754" s="174">
        <f t="shared" si="83"/>
        <v>-0.34945239263706229</v>
      </c>
      <c r="H754" s="171">
        <f t="shared" si="77"/>
        <v>61.450469609940356</v>
      </c>
      <c r="I754" s="7">
        <f t="shared" si="78"/>
        <v>0.43763039005964544</v>
      </c>
      <c r="J754" s="7">
        <f t="shared" si="79"/>
        <v>0.43763039005964544</v>
      </c>
      <c r="K754" s="7">
        <f t="shared" si="80"/>
        <v>0.19152035830375741</v>
      </c>
      <c r="L754" s="113">
        <f t="shared" si="81"/>
        <v>7.071317265510582E-3</v>
      </c>
    </row>
    <row r="755" spans="4:12" x14ac:dyDescent="0.3">
      <c r="D755" s="177">
        <v>44553</v>
      </c>
      <c r="E755" s="171">
        <v>61.8703</v>
      </c>
      <c r="F755" s="174">
        <f t="shared" si="82"/>
        <v>61.604978085890352</v>
      </c>
      <c r="G755" s="174">
        <f t="shared" si="83"/>
        <v>-0.33400154504206264</v>
      </c>
      <c r="H755" s="171">
        <f t="shared" si="77"/>
        <v>61.270976540848288</v>
      </c>
      <c r="I755" s="7">
        <f t="shared" si="78"/>
        <v>0.59932345915171226</v>
      </c>
      <c r="J755" s="7">
        <f t="shared" si="79"/>
        <v>0.59932345915171226</v>
      </c>
      <c r="K755" s="7">
        <f t="shared" si="80"/>
        <v>0.35918860868957408</v>
      </c>
      <c r="L755" s="113">
        <f t="shared" si="81"/>
        <v>9.6867715067118186E-3</v>
      </c>
    </row>
    <row r="756" spans="4:12" x14ac:dyDescent="0.3">
      <c r="D756" s="177">
        <v>44557</v>
      </c>
      <c r="E756" s="171">
        <v>63.322400000000002</v>
      </c>
      <c r="F756" s="174">
        <f t="shared" si="82"/>
        <v>61.893518763966355</v>
      </c>
      <c r="G756" s="174">
        <f t="shared" si="83"/>
        <v>-0.27174732273025604</v>
      </c>
      <c r="H756" s="171">
        <f t="shared" si="77"/>
        <v>61.621771441236099</v>
      </c>
      <c r="I756" s="7">
        <f t="shared" si="78"/>
        <v>1.7006285587639027</v>
      </c>
      <c r="J756" s="7">
        <f t="shared" si="79"/>
        <v>1.7006285587639027</v>
      </c>
      <c r="K756" s="7">
        <f t="shared" si="80"/>
        <v>2.8921374948833889</v>
      </c>
      <c r="L756" s="113">
        <f t="shared" si="81"/>
        <v>2.6856666183908105E-2</v>
      </c>
    </row>
    <row r="757" spans="4:12" x14ac:dyDescent="0.3">
      <c r="D757" s="177">
        <v>44558</v>
      </c>
      <c r="E757" s="171">
        <v>63.874699999999997</v>
      </c>
      <c r="F757" s="174">
        <f t="shared" si="82"/>
        <v>63.215462141815799</v>
      </c>
      <c r="G757" s="174">
        <f t="shared" si="83"/>
        <v>-0.11237825267228607</v>
      </c>
      <c r="H757" s="171">
        <f t="shared" si="77"/>
        <v>63.103083889143512</v>
      </c>
      <c r="I757" s="7">
        <f t="shared" si="78"/>
        <v>0.77161611085648474</v>
      </c>
      <c r="J757" s="7">
        <f t="shared" si="79"/>
        <v>0.77161611085648474</v>
      </c>
      <c r="K757" s="7">
        <f t="shared" si="80"/>
        <v>0.59539142253328692</v>
      </c>
      <c r="L757" s="113">
        <f t="shared" si="81"/>
        <v>1.2080152405513994E-2</v>
      </c>
    </row>
    <row r="758" spans="4:12" x14ac:dyDescent="0.3">
      <c r="D758" s="177">
        <v>44559</v>
      </c>
      <c r="E758" s="171">
        <v>64.489400000000003</v>
      </c>
      <c r="F758" s="174">
        <f t="shared" si="82"/>
        <v>63.907737397862171</v>
      </c>
      <c r="G758" s="174">
        <f t="shared" si="83"/>
        <v>-3.1912901800420251E-2</v>
      </c>
      <c r="H758" s="171">
        <f t="shared" si="77"/>
        <v>63.875824496061753</v>
      </c>
      <c r="I758" s="7">
        <f t="shared" si="78"/>
        <v>0.61357550393825022</v>
      </c>
      <c r="J758" s="7">
        <f t="shared" si="79"/>
        <v>0.61357550393825022</v>
      </c>
      <c r="K758" s="7">
        <f t="shared" si="80"/>
        <v>0.37647489903307774</v>
      </c>
      <c r="L758" s="113">
        <f t="shared" si="81"/>
        <v>9.514362111265575E-3</v>
      </c>
    </row>
    <row r="759" spans="4:12" x14ac:dyDescent="0.3">
      <c r="D759" s="177">
        <v>44560</v>
      </c>
      <c r="E759" s="171">
        <v>65.202200000000005</v>
      </c>
      <c r="F759" s="174">
        <f t="shared" si="82"/>
        <v>64.606429678559664</v>
      </c>
      <c r="G759" s="174">
        <f t="shared" si="83"/>
        <v>4.114761644937108E-2</v>
      </c>
      <c r="H759" s="171">
        <f t="shared" si="77"/>
        <v>64.647577295009029</v>
      </c>
      <c r="I759" s="7">
        <f t="shared" si="78"/>
        <v>0.55462270499097599</v>
      </c>
      <c r="J759" s="7">
        <f t="shared" si="79"/>
        <v>0.55462270499097599</v>
      </c>
      <c r="K759" s="7">
        <f t="shared" si="80"/>
        <v>0.30760634489150718</v>
      </c>
      <c r="L759" s="113">
        <f t="shared" si="81"/>
        <v>8.5061961864933387E-3</v>
      </c>
    </row>
    <row r="760" spans="4:12" x14ac:dyDescent="0.3">
      <c r="D760" s="177">
        <v>44561</v>
      </c>
      <c r="E760" s="171">
        <v>65.228899999999996</v>
      </c>
      <c r="F760" s="174">
        <f t="shared" si="82"/>
        <v>65.240458093159504</v>
      </c>
      <c r="G760" s="174">
        <f t="shared" si="83"/>
        <v>0.10043569626441795</v>
      </c>
      <c r="H760" s="171">
        <f t="shared" si="77"/>
        <v>65.340893789423916</v>
      </c>
      <c r="I760" s="7">
        <f t="shared" si="78"/>
        <v>-0.11199378942392002</v>
      </c>
      <c r="J760" s="7">
        <f t="shared" si="79"/>
        <v>0.11199378942392002</v>
      </c>
      <c r="K760" s="7">
        <f t="shared" si="80"/>
        <v>1.2542608869529339E-2</v>
      </c>
      <c r="L760" s="113">
        <f t="shared" si="81"/>
        <v>1.7169351226821244E-3</v>
      </c>
    </row>
    <row r="761" spans="4:12" x14ac:dyDescent="0.3">
      <c r="D761" s="177">
        <v>44564</v>
      </c>
      <c r="E761" s="171">
        <v>65.665400000000005</v>
      </c>
      <c r="F761" s="174">
        <f t="shared" si="82"/>
        <v>65.396548557011528</v>
      </c>
      <c r="G761" s="174">
        <f t="shared" si="83"/>
        <v>0.10600117302317857</v>
      </c>
      <c r="H761" s="171">
        <f t="shared" si="77"/>
        <v>65.502549730034701</v>
      </c>
      <c r="I761" s="7">
        <f t="shared" si="78"/>
        <v>0.16285026996530405</v>
      </c>
      <c r="J761" s="7">
        <f t="shared" si="79"/>
        <v>0.16285026996530405</v>
      </c>
      <c r="K761" s="7">
        <f t="shared" si="80"/>
        <v>2.652021042777241E-2</v>
      </c>
      <c r="L761" s="113">
        <f t="shared" si="81"/>
        <v>2.4800011873117966E-3</v>
      </c>
    </row>
    <row r="762" spans="4:12" x14ac:dyDescent="0.3">
      <c r="D762" s="177">
        <v>44565</v>
      </c>
      <c r="E762" s="171">
        <v>67.491600000000005</v>
      </c>
      <c r="F762" s="174">
        <f t="shared" si="82"/>
        <v>66.115440938418544</v>
      </c>
      <c r="G762" s="174">
        <f t="shared" si="83"/>
        <v>0.16729029386156236</v>
      </c>
      <c r="H762" s="171">
        <f t="shared" si="77"/>
        <v>66.282731232280113</v>
      </c>
      <c r="I762" s="7">
        <f t="shared" si="78"/>
        <v>1.2088687677198919</v>
      </c>
      <c r="J762" s="7">
        <f t="shared" si="79"/>
        <v>1.2088687677198919</v>
      </c>
      <c r="K762" s="7">
        <f t="shared" si="80"/>
        <v>1.46136369756861</v>
      </c>
      <c r="L762" s="113">
        <f t="shared" si="81"/>
        <v>1.7911395902895942E-2</v>
      </c>
    </row>
    <row r="763" spans="4:12" x14ac:dyDescent="0.3">
      <c r="D763" s="177">
        <v>44566</v>
      </c>
      <c r="E763" s="171">
        <v>66.093000000000004</v>
      </c>
      <c r="F763" s="174">
        <f t="shared" si="82"/>
        <v>67.345712235089266</v>
      </c>
      <c r="G763" s="174">
        <f t="shared" si="83"/>
        <v>0.27358839414247832</v>
      </c>
      <c r="H763" s="171">
        <f t="shared" si="77"/>
        <v>67.619300629231745</v>
      </c>
      <c r="I763" s="7">
        <f t="shared" si="78"/>
        <v>-1.5263006292317414</v>
      </c>
      <c r="J763" s="7">
        <f t="shared" si="79"/>
        <v>1.5263006292317414</v>
      </c>
      <c r="K763" s="7">
        <f t="shared" si="80"/>
        <v>2.3295936107932098</v>
      </c>
      <c r="L763" s="113">
        <f t="shared" si="81"/>
        <v>2.3093226653832347E-2</v>
      </c>
    </row>
    <row r="764" spans="4:12" x14ac:dyDescent="0.3">
      <c r="D764" s="177">
        <v>44567</v>
      </c>
      <c r="E764" s="171">
        <v>64.017300000000006</v>
      </c>
      <c r="F764" s="174">
        <f t="shared" si="82"/>
        <v>65.896730715313993</v>
      </c>
      <c r="G764" s="174">
        <f t="shared" si="83"/>
        <v>0.10133140275070315</v>
      </c>
      <c r="H764" s="171">
        <f t="shared" si="77"/>
        <v>65.998062118064695</v>
      </c>
      <c r="I764" s="7">
        <f t="shared" si="78"/>
        <v>-1.980762118064689</v>
      </c>
      <c r="J764" s="7">
        <f t="shared" si="79"/>
        <v>1.980762118064689</v>
      </c>
      <c r="K764" s="7">
        <f t="shared" si="80"/>
        <v>3.923418568360113</v>
      </c>
      <c r="L764" s="113">
        <f t="shared" si="81"/>
        <v>3.0941044343711605E-2</v>
      </c>
    </row>
    <row r="765" spans="4:12" x14ac:dyDescent="0.3">
      <c r="D765" s="177">
        <v>44568</v>
      </c>
      <c r="E765" s="171">
        <v>64.578500000000005</v>
      </c>
      <c r="F765" s="174">
        <f t="shared" si="82"/>
        <v>64.210605122200576</v>
      </c>
      <c r="G765" s="174">
        <f t="shared" si="83"/>
        <v>-7.7414296835708829E-2</v>
      </c>
      <c r="H765" s="171">
        <f t="shared" si="77"/>
        <v>64.133190825364863</v>
      </c>
      <c r="I765" s="7">
        <f t="shared" si="78"/>
        <v>0.44530917463514186</v>
      </c>
      <c r="J765" s="7">
        <f t="shared" si="79"/>
        <v>0.44530917463514186</v>
      </c>
      <c r="K765" s="7">
        <f t="shared" si="80"/>
        <v>0.19830026101423126</v>
      </c>
      <c r="L765" s="113">
        <f t="shared" si="81"/>
        <v>6.895625860544017E-3</v>
      </c>
    </row>
    <row r="766" spans="4:12" x14ac:dyDescent="0.3">
      <c r="D766" s="177">
        <v>44571</v>
      </c>
      <c r="E766" s="171">
        <v>63.286799999999999</v>
      </c>
      <c r="F766" s="174">
        <f t="shared" si="82"/>
        <v>64.258228562531443</v>
      </c>
      <c r="G766" s="174">
        <f t="shared" si="83"/>
        <v>-6.4910523119051294E-2</v>
      </c>
      <c r="H766" s="171">
        <f t="shared" si="77"/>
        <v>64.193318039412389</v>
      </c>
      <c r="I766" s="7">
        <f t="shared" si="78"/>
        <v>-0.90651803941238995</v>
      </c>
      <c r="J766" s="7">
        <f t="shared" si="79"/>
        <v>0.90651803941238995</v>
      </c>
      <c r="K766" s="7">
        <f t="shared" si="80"/>
        <v>0.82177495578008342</v>
      </c>
      <c r="L766" s="113">
        <f t="shared" si="81"/>
        <v>1.4323967073898347E-2</v>
      </c>
    </row>
    <row r="767" spans="4:12" x14ac:dyDescent="0.3">
      <c r="D767" s="177">
        <v>44572</v>
      </c>
      <c r="E767" s="171">
        <v>64.008399999999995</v>
      </c>
      <c r="F767" s="174">
        <f t="shared" si="82"/>
        <v>63.379191581504756</v>
      </c>
      <c r="G767" s="174">
        <f t="shared" si="83"/>
        <v>-0.14632316890981484</v>
      </c>
      <c r="H767" s="171">
        <f t="shared" si="77"/>
        <v>63.232868412594939</v>
      </c>
      <c r="I767" s="7">
        <f t="shared" si="78"/>
        <v>0.77553158740505523</v>
      </c>
      <c r="J767" s="7">
        <f t="shared" si="79"/>
        <v>0.77553158740505523</v>
      </c>
      <c r="K767" s="7">
        <f t="shared" si="80"/>
        <v>0.60144924306300485</v>
      </c>
      <c r="L767" s="113">
        <f t="shared" si="81"/>
        <v>1.2116090816284352E-2</v>
      </c>
    </row>
    <row r="768" spans="4:12" x14ac:dyDescent="0.3">
      <c r="D768" s="177">
        <v>44573</v>
      </c>
      <c r="E768" s="171">
        <v>63.972700000000003</v>
      </c>
      <c r="F768" s="174">
        <f t="shared" si="82"/>
        <v>63.884201464872149</v>
      </c>
      <c r="G768" s="174">
        <f t="shared" si="83"/>
        <v>-8.1189863682094063E-2</v>
      </c>
      <c r="H768" s="171">
        <f t="shared" si="77"/>
        <v>63.803011601190057</v>
      </c>
      <c r="I768" s="7">
        <f t="shared" si="78"/>
        <v>0.1696883988099458</v>
      </c>
      <c r="J768" s="7">
        <f t="shared" si="79"/>
        <v>0.1696883988099458</v>
      </c>
      <c r="K768" s="7">
        <f t="shared" si="80"/>
        <v>2.8794152690683212E-2</v>
      </c>
      <c r="L768" s="113">
        <f t="shared" si="81"/>
        <v>2.652512693851374E-3</v>
      </c>
    </row>
    <row r="769" spans="4:12" x14ac:dyDescent="0.3">
      <c r="D769" s="177">
        <v>44574</v>
      </c>
      <c r="E769" s="171">
        <v>64.355800000000002</v>
      </c>
      <c r="F769" s="174">
        <f t="shared" si="82"/>
        <v>63.984368109054337</v>
      </c>
      <c r="G769" s="174">
        <f t="shared" si="83"/>
        <v>-6.3054212895665832E-2</v>
      </c>
      <c r="H769" s="171">
        <f t="shared" ref="H769:H832" si="84">F769+G769</f>
        <v>63.921313896158672</v>
      </c>
      <c r="I769" s="7">
        <f t="shared" si="78"/>
        <v>0.43448610384132991</v>
      </c>
      <c r="J769" s="7">
        <f t="shared" si="79"/>
        <v>0.43448610384132991</v>
      </c>
      <c r="K769" s="7">
        <f t="shared" si="80"/>
        <v>0.18877817443121891</v>
      </c>
      <c r="L769" s="113">
        <f t="shared" si="81"/>
        <v>6.7513122957267241E-3</v>
      </c>
    </row>
    <row r="770" spans="4:12" x14ac:dyDescent="0.3">
      <c r="D770" s="177">
        <v>44575</v>
      </c>
      <c r="E770" s="171">
        <v>64.364699999999999</v>
      </c>
      <c r="F770" s="174">
        <f t="shared" si="82"/>
        <v>64.30713662968347</v>
      </c>
      <c r="G770" s="174">
        <f t="shared" si="83"/>
        <v>-2.447193954318598E-2</v>
      </c>
      <c r="H770" s="171">
        <f t="shared" si="84"/>
        <v>64.28266469014028</v>
      </c>
      <c r="I770" s="7">
        <f t="shared" si="78"/>
        <v>8.2035309859719518E-2</v>
      </c>
      <c r="J770" s="7">
        <f t="shared" si="79"/>
        <v>8.2035309859719518E-2</v>
      </c>
      <c r="K770" s="7">
        <f t="shared" si="80"/>
        <v>6.7297920637801947E-3</v>
      </c>
      <c r="L770" s="113">
        <f t="shared" si="81"/>
        <v>1.27453883665611E-3</v>
      </c>
    </row>
    <row r="771" spans="4:12" x14ac:dyDescent="0.3">
      <c r="D771" s="177">
        <v>44579</v>
      </c>
      <c r="E771" s="171">
        <v>63.3491</v>
      </c>
      <c r="F771" s="174">
        <f t="shared" si="82"/>
        <v>64.142002448365446</v>
      </c>
      <c r="G771" s="174">
        <f t="shared" si="83"/>
        <v>-3.8538163720669767E-2</v>
      </c>
      <c r="H771" s="171">
        <f t="shared" si="84"/>
        <v>64.103464284644772</v>
      </c>
      <c r="I771" s="7">
        <f t="shared" si="78"/>
        <v>-0.75436428464477245</v>
      </c>
      <c r="J771" s="7">
        <f t="shared" si="79"/>
        <v>0.75436428464477245</v>
      </c>
      <c r="K771" s="7">
        <f t="shared" si="80"/>
        <v>0.5690654739476193</v>
      </c>
      <c r="L771" s="113">
        <f t="shared" si="81"/>
        <v>1.1908050542861263E-2</v>
      </c>
    </row>
    <row r="772" spans="4:12" x14ac:dyDescent="0.3">
      <c r="D772" s="177">
        <v>44580</v>
      </c>
      <c r="E772" s="171">
        <v>62.7256</v>
      </c>
      <c r="F772" s="174">
        <f t="shared" si="82"/>
        <v>63.193569469023473</v>
      </c>
      <c r="G772" s="174">
        <f t="shared" si="83"/>
        <v>-0.12952764528280011</v>
      </c>
      <c r="H772" s="171">
        <f t="shared" si="84"/>
        <v>63.064041823740673</v>
      </c>
      <c r="I772" s="7">
        <f t="shared" ref="I772:I835" si="85">E772-H772</f>
        <v>-0.33844182374067344</v>
      </c>
      <c r="J772" s="7">
        <f t="shared" ref="J772:J835" si="86">ABS(I772)</f>
        <v>0.33844182374067344</v>
      </c>
      <c r="K772" s="7">
        <f t="shared" ref="K772:K835" si="87">I772^2</f>
        <v>0.11454286805691306</v>
      </c>
      <c r="L772" s="113">
        <f t="shared" ref="L772:L835" si="88">J772/E772</f>
        <v>5.3955932464683229E-3</v>
      </c>
    </row>
    <row r="773" spans="4:12" x14ac:dyDescent="0.3">
      <c r="D773" s="177">
        <v>44581</v>
      </c>
      <c r="E773" s="171">
        <v>59.3581</v>
      </c>
      <c r="F773" s="174">
        <f t="shared" ref="F773:F836" si="89">alpha*(E773)+(1-alpha)*(E772+G772)</f>
        <v>61.948477883773762</v>
      </c>
      <c r="G773" s="174">
        <f t="shared" ref="G773:G836" si="90">beta*(F773-F772)+(1-beta)*G772</f>
        <v>-0.24108403927949115</v>
      </c>
      <c r="H773" s="171">
        <f t="shared" si="84"/>
        <v>61.70739384449427</v>
      </c>
      <c r="I773" s="7">
        <f t="shared" si="85"/>
        <v>-2.3492938444942695</v>
      </c>
      <c r="J773" s="7">
        <f t="shared" si="86"/>
        <v>2.3492938444942695</v>
      </c>
      <c r="K773" s="7">
        <f t="shared" si="87"/>
        <v>5.5191815677786646</v>
      </c>
      <c r="L773" s="113">
        <f t="shared" si="88"/>
        <v>3.9578319462622108E-2</v>
      </c>
    </row>
    <row r="774" spans="4:12" x14ac:dyDescent="0.3">
      <c r="D774" s="177">
        <v>44582</v>
      </c>
      <c r="E774" s="171">
        <v>60.578600000000002</v>
      </c>
      <c r="F774" s="174">
        <f t="shared" si="89"/>
        <v>59.409332768576412</v>
      </c>
      <c r="G774" s="174">
        <f t="shared" si="90"/>
        <v>-0.47089014687127706</v>
      </c>
      <c r="H774" s="171">
        <f t="shared" si="84"/>
        <v>58.938442621705136</v>
      </c>
      <c r="I774" s="7">
        <f t="shared" si="85"/>
        <v>1.640157378294866</v>
      </c>
      <c r="J774" s="7">
        <f t="shared" si="86"/>
        <v>1.640157378294866</v>
      </c>
      <c r="K774" s="7">
        <f t="shared" si="87"/>
        <v>2.6901162255750881</v>
      </c>
      <c r="L774" s="113">
        <f t="shared" si="88"/>
        <v>2.7074864362908121E-2</v>
      </c>
    </row>
    <row r="775" spans="4:12" x14ac:dyDescent="0.3">
      <c r="D775" s="177">
        <v>44585</v>
      </c>
      <c r="E775" s="171">
        <v>60.578600000000002</v>
      </c>
      <c r="F775" s="174">
        <f t="shared" si="89"/>
        <v>60.201887882502987</v>
      </c>
      <c r="G775" s="174">
        <f t="shared" si="90"/>
        <v>-0.34454562079149187</v>
      </c>
      <c r="H775" s="171">
        <f t="shared" si="84"/>
        <v>59.857342261711494</v>
      </c>
      <c r="I775" s="7">
        <f t="shared" si="85"/>
        <v>0.72125773828850726</v>
      </c>
      <c r="J775" s="7">
        <f t="shared" si="86"/>
        <v>0.72125773828850726</v>
      </c>
      <c r="K775" s="7">
        <f t="shared" si="87"/>
        <v>0.52021272504105287</v>
      </c>
      <c r="L775" s="113">
        <f t="shared" si="88"/>
        <v>1.1906147357127883E-2</v>
      </c>
    </row>
    <row r="776" spans="4:12" x14ac:dyDescent="0.3">
      <c r="D776" s="177">
        <v>44586</v>
      </c>
      <c r="E776" s="171">
        <v>59.251199999999997</v>
      </c>
      <c r="F776" s="174">
        <f t="shared" si="89"/>
        <v>60.037483503366808</v>
      </c>
      <c r="G776" s="174">
        <f t="shared" si="90"/>
        <v>-0.32653149662596065</v>
      </c>
      <c r="H776" s="171">
        <f t="shared" si="84"/>
        <v>59.710952006740847</v>
      </c>
      <c r="I776" s="7">
        <f t="shared" si="85"/>
        <v>-0.45975200674084959</v>
      </c>
      <c r="J776" s="7">
        <f t="shared" si="86"/>
        <v>0.45975200674084959</v>
      </c>
      <c r="K776" s="7">
        <f t="shared" si="87"/>
        <v>0.21137190770223821</v>
      </c>
      <c r="L776" s="113">
        <f t="shared" si="88"/>
        <v>7.7593703881246225E-3</v>
      </c>
    </row>
    <row r="777" spans="4:12" x14ac:dyDescent="0.3">
      <c r="D777" s="177">
        <v>44587</v>
      </c>
      <c r="E777" s="171">
        <v>59.2423</v>
      </c>
      <c r="F777" s="174">
        <f t="shared" si="89"/>
        <v>58.988194802699233</v>
      </c>
      <c r="G777" s="174">
        <f t="shared" si="90"/>
        <v>-0.39880721703012201</v>
      </c>
      <c r="H777" s="171">
        <f t="shared" si="84"/>
        <v>58.589387585669108</v>
      </c>
      <c r="I777" s="7">
        <f t="shared" si="85"/>
        <v>0.65291241433089198</v>
      </c>
      <c r="J777" s="7">
        <f t="shared" si="86"/>
        <v>0.65291241433089198</v>
      </c>
      <c r="K777" s="7">
        <f t="shared" si="87"/>
        <v>0.42629462078739433</v>
      </c>
      <c r="L777" s="113">
        <f t="shared" si="88"/>
        <v>1.1021051078889442E-2</v>
      </c>
    </row>
    <row r="778" spans="4:12" x14ac:dyDescent="0.3">
      <c r="D778" s="177">
        <v>44588</v>
      </c>
      <c r="E778" s="171">
        <v>59.999499999999998</v>
      </c>
      <c r="F778" s="174">
        <f t="shared" si="89"/>
        <v>59.074694226375897</v>
      </c>
      <c r="G778" s="174">
        <f t="shared" si="90"/>
        <v>-0.35027655295944343</v>
      </c>
      <c r="H778" s="171">
        <f t="shared" si="84"/>
        <v>58.724417673416454</v>
      </c>
      <c r="I778" s="7">
        <f t="shared" si="85"/>
        <v>1.2750823265835436</v>
      </c>
      <c r="J778" s="7">
        <f t="shared" si="86"/>
        <v>1.2750823265835436</v>
      </c>
      <c r="K778" s="7">
        <f t="shared" si="87"/>
        <v>1.6258349395657026</v>
      </c>
      <c r="L778" s="113">
        <f t="shared" si="88"/>
        <v>2.1251549205969111E-2</v>
      </c>
    </row>
    <row r="779" spans="4:12" x14ac:dyDescent="0.3">
      <c r="D779" s="177">
        <v>44589</v>
      </c>
      <c r="E779" s="171">
        <v>56.0886</v>
      </c>
      <c r="F779" s="174">
        <f t="shared" si="89"/>
        <v>58.937098757632448</v>
      </c>
      <c r="G779" s="174">
        <f t="shared" si="90"/>
        <v>-0.329008444537844</v>
      </c>
      <c r="H779" s="171">
        <f t="shared" si="84"/>
        <v>58.608090313094607</v>
      </c>
      <c r="I779" s="7">
        <f t="shared" si="85"/>
        <v>-2.5194903130946074</v>
      </c>
      <c r="J779" s="7">
        <f t="shared" si="86"/>
        <v>2.5194903130946074</v>
      </c>
      <c r="K779" s="7">
        <f t="shared" si="87"/>
        <v>6.3478314377775629</v>
      </c>
      <c r="L779" s="113">
        <f t="shared" si="88"/>
        <v>4.4919828861740306E-2</v>
      </c>
    </row>
    <row r="780" spans="4:12" x14ac:dyDescent="0.3">
      <c r="D780" s="177">
        <v>44592</v>
      </c>
      <c r="E780" s="171">
        <v>58.0931</v>
      </c>
      <c r="F780" s="174">
        <f t="shared" si="89"/>
        <v>56.226293244369728</v>
      </c>
      <c r="G780" s="174">
        <f t="shared" si="90"/>
        <v>-0.56718815141033163</v>
      </c>
      <c r="H780" s="171">
        <f t="shared" si="84"/>
        <v>55.659105092959393</v>
      </c>
      <c r="I780" s="7">
        <f t="shared" si="85"/>
        <v>2.4339949070406064</v>
      </c>
      <c r="J780" s="7">
        <f t="shared" si="86"/>
        <v>2.4339949070406064</v>
      </c>
      <c r="K780" s="7">
        <f t="shared" si="87"/>
        <v>5.92433120749961</v>
      </c>
      <c r="L780" s="113">
        <f t="shared" si="88"/>
        <v>4.1898175636015403E-2</v>
      </c>
    </row>
    <row r="781" spans="4:12" x14ac:dyDescent="0.3">
      <c r="D781" s="177">
        <v>44593</v>
      </c>
      <c r="E781" s="171">
        <v>58.770099999999999</v>
      </c>
      <c r="F781" s="174">
        <f t="shared" si="89"/>
        <v>57.77474947887174</v>
      </c>
      <c r="G781" s="174">
        <f t="shared" si="90"/>
        <v>-0.35562371281909722</v>
      </c>
      <c r="H781" s="171">
        <f t="shared" si="84"/>
        <v>57.419125766052645</v>
      </c>
      <c r="I781" s="7">
        <f t="shared" si="85"/>
        <v>1.3509742339473547</v>
      </c>
      <c r="J781" s="7">
        <f t="shared" si="86"/>
        <v>1.3509742339473547</v>
      </c>
      <c r="K781" s="7">
        <f t="shared" si="87"/>
        <v>1.8251313807896419</v>
      </c>
      <c r="L781" s="113">
        <f t="shared" si="88"/>
        <v>2.2987441470192407E-2</v>
      </c>
    </row>
    <row r="782" spans="4:12" x14ac:dyDescent="0.3">
      <c r="D782" s="177">
        <v>44594</v>
      </c>
      <c r="E782" s="171">
        <v>58.2089</v>
      </c>
      <c r="F782" s="174">
        <f t="shared" si="89"/>
        <v>58.373361029744729</v>
      </c>
      <c r="G782" s="174">
        <f t="shared" si="90"/>
        <v>-0.26020018644988868</v>
      </c>
      <c r="H782" s="171">
        <f t="shared" si="84"/>
        <v>58.113160843294843</v>
      </c>
      <c r="I782" s="7">
        <f t="shared" si="85"/>
        <v>9.5739156705157313E-2</v>
      </c>
      <c r="J782" s="7">
        <f t="shared" si="86"/>
        <v>9.5739156705157313E-2</v>
      </c>
      <c r="K782" s="7">
        <f t="shared" si="87"/>
        <v>9.1659861266146694E-3</v>
      </c>
      <c r="L782" s="113">
        <f t="shared" si="88"/>
        <v>1.6447511755961256E-3</v>
      </c>
    </row>
    <row r="783" spans="4:12" x14ac:dyDescent="0.3">
      <c r="D783" s="177">
        <v>44595</v>
      </c>
      <c r="E783" s="171">
        <v>56.712200000000003</v>
      </c>
      <c r="F783" s="174">
        <f t="shared" si="89"/>
        <v>57.701399850840097</v>
      </c>
      <c r="G783" s="174">
        <f t="shared" si="90"/>
        <v>-0.3013762856953629</v>
      </c>
      <c r="H783" s="171">
        <f t="shared" si="84"/>
        <v>57.400023565144735</v>
      </c>
      <c r="I783" s="7">
        <f t="shared" si="85"/>
        <v>-0.68782356514473264</v>
      </c>
      <c r="J783" s="7">
        <f t="shared" si="86"/>
        <v>0.68782356514473264</v>
      </c>
      <c r="K783" s="7">
        <f t="shared" si="87"/>
        <v>0.47310125676841025</v>
      </c>
      <c r="L783" s="113">
        <f t="shared" si="88"/>
        <v>1.2128317454528878E-2</v>
      </c>
    </row>
    <row r="784" spans="4:12" x14ac:dyDescent="0.3">
      <c r="D784" s="177">
        <v>44596</v>
      </c>
      <c r="E784" s="171">
        <v>56.231200000000001</v>
      </c>
      <c r="F784" s="174">
        <f t="shared" si="89"/>
        <v>56.374898971443713</v>
      </c>
      <c r="G784" s="174">
        <f t="shared" si="90"/>
        <v>-0.40388874506546507</v>
      </c>
      <c r="H784" s="171">
        <f t="shared" si="84"/>
        <v>55.971010226378247</v>
      </c>
      <c r="I784" s="7">
        <f t="shared" si="85"/>
        <v>0.26018977362175377</v>
      </c>
      <c r="J784" s="7">
        <f t="shared" si="86"/>
        <v>0.26018977362175377</v>
      </c>
      <c r="K784" s="7">
        <f t="shared" si="87"/>
        <v>6.7698718297339477E-2</v>
      </c>
      <c r="L784" s="113">
        <f t="shared" si="88"/>
        <v>4.6271424693364854E-3</v>
      </c>
    </row>
    <row r="785" spans="4:12" x14ac:dyDescent="0.3">
      <c r="D785" s="177">
        <v>44599</v>
      </c>
      <c r="E785" s="171">
        <v>55.954999999999998</v>
      </c>
      <c r="F785" s="174">
        <f t="shared" si="89"/>
        <v>55.852849003947632</v>
      </c>
      <c r="G785" s="174">
        <f t="shared" si="90"/>
        <v>-0.41570486730852663</v>
      </c>
      <c r="H785" s="171">
        <f t="shared" si="84"/>
        <v>55.437144136639105</v>
      </c>
      <c r="I785" s="7">
        <f t="shared" si="85"/>
        <v>0.51785586336089295</v>
      </c>
      <c r="J785" s="7">
        <f t="shared" si="86"/>
        <v>0.51785586336089295</v>
      </c>
      <c r="K785" s="7">
        <f t="shared" si="87"/>
        <v>0.26817469521725584</v>
      </c>
      <c r="L785" s="113">
        <f t="shared" si="88"/>
        <v>9.254863074986918E-3</v>
      </c>
    </row>
    <row r="786" spans="4:12" x14ac:dyDescent="0.3">
      <c r="D786" s="177">
        <v>44600</v>
      </c>
      <c r="E786" s="171">
        <v>56.115299999999998</v>
      </c>
      <c r="F786" s="174">
        <f t="shared" si="89"/>
        <v>55.654496106153175</v>
      </c>
      <c r="G786" s="174">
        <f t="shared" si="90"/>
        <v>-0.39396967035711966</v>
      </c>
      <c r="H786" s="171">
        <f t="shared" si="84"/>
        <v>55.260526435796052</v>
      </c>
      <c r="I786" s="7">
        <f t="shared" si="85"/>
        <v>0.85477356420394557</v>
      </c>
      <c r="J786" s="7">
        <f t="shared" si="86"/>
        <v>0.85477356420394557</v>
      </c>
      <c r="K786" s="7">
        <f t="shared" si="87"/>
        <v>0.73063784606191662</v>
      </c>
      <c r="L786" s="113">
        <f t="shared" si="88"/>
        <v>1.5232451117679948E-2</v>
      </c>
    </row>
    <row r="787" spans="4:12" x14ac:dyDescent="0.3">
      <c r="D787" s="177">
        <v>44601</v>
      </c>
      <c r="E787" s="171">
        <v>57.344700000000003</v>
      </c>
      <c r="F787" s="174">
        <f t="shared" si="89"/>
        <v>56.046004263714309</v>
      </c>
      <c r="G787" s="174">
        <f t="shared" si="90"/>
        <v>-0.31542188756529432</v>
      </c>
      <c r="H787" s="171">
        <f t="shared" si="84"/>
        <v>55.730582376149016</v>
      </c>
      <c r="I787" s="7">
        <f t="shared" si="85"/>
        <v>1.6141176238509871</v>
      </c>
      <c r="J787" s="7">
        <f t="shared" si="86"/>
        <v>1.6141176238509871</v>
      </c>
      <c r="K787" s="7">
        <f t="shared" si="87"/>
        <v>2.6053757036263567</v>
      </c>
      <c r="L787" s="113">
        <f t="shared" si="88"/>
        <v>2.8147633937416833E-2</v>
      </c>
    </row>
    <row r="788" spans="4:12" x14ac:dyDescent="0.3">
      <c r="D788" s="177">
        <v>44602</v>
      </c>
      <c r="E788" s="171">
        <v>55.750100000000003</v>
      </c>
      <c r="F788" s="174">
        <f t="shared" si="89"/>
        <v>56.773442489947769</v>
      </c>
      <c r="G788" s="174">
        <f t="shared" si="90"/>
        <v>-0.2111358761854189</v>
      </c>
      <c r="H788" s="171">
        <f t="shared" si="84"/>
        <v>56.562306613762352</v>
      </c>
      <c r="I788" s="7">
        <f t="shared" si="85"/>
        <v>-0.81220661376234915</v>
      </c>
      <c r="J788" s="7">
        <f t="shared" si="86"/>
        <v>0.81220661376234915</v>
      </c>
      <c r="K788" s="7">
        <f t="shared" si="87"/>
        <v>0.65967958343930178</v>
      </c>
      <c r="L788" s="113">
        <f t="shared" si="88"/>
        <v>1.4568702365777803E-2</v>
      </c>
    </row>
    <row r="789" spans="4:12" x14ac:dyDescent="0.3">
      <c r="D789" s="177">
        <v>44603</v>
      </c>
      <c r="E789" s="171">
        <v>54.110900000000001</v>
      </c>
      <c r="F789" s="174">
        <f t="shared" si="89"/>
        <v>55.253351299051673</v>
      </c>
      <c r="G789" s="174">
        <f t="shared" si="90"/>
        <v>-0.34203140765648665</v>
      </c>
      <c r="H789" s="171">
        <f t="shared" si="84"/>
        <v>54.911319891395188</v>
      </c>
      <c r="I789" s="7">
        <f t="shared" si="85"/>
        <v>-0.80041989139518677</v>
      </c>
      <c r="J789" s="7">
        <f t="shared" si="86"/>
        <v>0.80041989139518677</v>
      </c>
      <c r="K789" s="7">
        <f t="shared" si="87"/>
        <v>0.64067200254108259</v>
      </c>
      <c r="L789" s="113">
        <f t="shared" si="88"/>
        <v>1.4792211761312171E-2</v>
      </c>
    </row>
    <row r="790" spans="4:12" x14ac:dyDescent="0.3">
      <c r="D790" s="177">
        <v>44606</v>
      </c>
      <c r="E790" s="171">
        <v>53.353700000000003</v>
      </c>
      <c r="F790" s="174">
        <f t="shared" si="89"/>
        <v>53.685834873874818</v>
      </c>
      <c r="G790" s="174">
        <f t="shared" si="90"/>
        <v>-0.46457990940852345</v>
      </c>
      <c r="H790" s="171">
        <f t="shared" si="84"/>
        <v>53.221254964466297</v>
      </c>
      <c r="I790" s="7">
        <f t="shared" si="85"/>
        <v>0.13244503553370635</v>
      </c>
      <c r="J790" s="7">
        <f t="shared" si="86"/>
        <v>0.13244503553370635</v>
      </c>
      <c r="K790" s="7">
        <f t="shared" si="87"/>
        <v>1.7541687437524735E-2</v>
      </c>
      <c r="L790" s="113">
        <f t="shared" si="88"/>
        <v>2.4823964511122253E-3</v>
      </c>
    </row>
    <row r="791" spans="4:12" x14ac:dyDescent="0.3">
      <c r="D791" s="177">
        <v>44607</v>
      </c>
      <c r="E791" s="171">
        <v>54.850299999999997</v>
      </c>
      <c r="F791" s="174">
        <f t="shared" si="89"/>
        <v>53.281356072473187</v>
      </c>
      <c r="G791" s="174">
        <f t="shared" si="90"/>
        <v>-0.45856979860783414</v>
      </c>
      <c r="H791" s="171">
        <f t="shared" si="84"/>
        <v>52.822786273865354</v>
      </c>
      <c r="I791" s="7">
        <f t="shared" si="85"/>
        <v>2.027513726134643</v>
      </c>
      <c r="J791" s="7">
        <f t="shared" si="86"/>
        <v>2.027513726134643</v>
      </c>
      <c r="K791" s="7">
        <f t="shared" si="87"/>
        <v>4.1108119096643838</v>
      </c>
      <c r="L791" s="113">
        <f t="shared" si="88"/>
        <v>3.6964496568562856E-2</v>
      </c>
    </row>
    <row r="792" spans="4:12" x14ac:dyDescent="0.3">
      <c r="D792" s="177">
        <v>44608</v>
      </c>
      <c r="E792" s="171">
        <v>54.298000000000002</v>
      </c>
      <c r="F792" s="174">
        <f t="shared" si="89"/>
        <v>54.372984161113735</v>
      </c>
      <c r="G792" s="174">
        <f t="shared" si="90"/>
        <v>-0.30355000988299596</v>
      </c>
      <c r="H792" s="171">
        <f t="shared" si="84"/>
        <v>54.069434151230737</v>
      </c>
      <c r="I792" s="7">
        <f t="shared" si="85"/>
        <v>0.22856584876926433</v>
      </c>
      <c r="J792" s="7">
        <f t="shared" si="86"/>
        <v>0.22856584876926433</v>
      </c>
      <c r="K792" s="7">
        <f t="shared" si="87"/>
        <v>5.2242347223614212E-2</v>
      </c>
      <c r="L792" s="113">
        <f t="shared" si="88"/>
        <v>4.2094708602391307E-3</v>
      </c>
    </row>
    <row r="793" spans="4:12" x14ac:dyDescent="0.3">
      <c r="D793" s="177">
        <v>44609</v>
      </c>
      <c r="E793" s="171">
        <v>52.694400000000002</v>
      </c>
      <c r="F793" s="174">
        <f t="shared" si="89"/>
        <v>53.734439992093606</v>
      </c>
      <c r="G793" s="174">
        <f t="shared" si="90"/>
        <v>-0.33704942579670927</v>
      </c>
      <c r="H793" s="171">
        <f t="shared" si="84"/>
        <v>53.397390566296899</v>
      </c>
      <c r="I793" s="7">
        <f t="shared" si="85"/>
        <v>-0.70299056629689716</v>
      </c>
      <c r="J793" s="7">
        <f t="shared" si="86"/>
        <v>0.70299056629689716</v>
      </c>
      <c r="K793" s="7">
        <f t="shared" si="87"/>
        <v>0.49419573630243213</v>
      </c>
      <c r="L793" s="113">
        <f t="shared" si="88"/>
        <v>1.3340897064904376E-2</v>
      </c>
    </row>
    <row r="794" spans="4:12" x14ac:dyDescent="0.3">
      <c r="D794" s="177">
        <v>44610</v>
      </c>
      <c r="E794" s="171">
        <v>52.712299999999999</v>
      </c>
      <c r="F794" s="174">
        <f t="shared" si="89"/>
        <v>52.428340459362637</v>
      </c>
      <c r="G794" s="174">
        <f t="shared" si="90"/>
        <v>-0.43395443649013521</v>
      </c>
      <c r="H794" s="171">
        <f t="shared" si="84"/>
        <v>51.994386022872504</v>
      </c>
      <c r="I794" s="7">
        <f t="shared" si="85"/>
        <v>0.71791397712749472</v>
      </c>
      <c r="J794" s="7">
        <f t="shared" si="86"/>
        <v>0.71791397712749472</v>
      </c>
      <c r="K794" s="7">
        <f t="shared" si="87"/>
        <v>0.51540047855501703</v>
      </c>
      <c r="L794" s="113">
        <f t="shared" si="88"/>
        <v>1.3619477372975468E-2</v>
      </c>
    </row>
    <row r="795" spans="4:12" x14ac:dyDescent="0.3">
      <c r="D795" s="177">
        <v>44614</v>
      </c>
      <c r="E795" s="171">
        <v>51.8125</v>
      </c>
      <c r="F795" s="174">
        <f t="shared" si="89"/>
        <v>52.185176450807901</v>
      </c>
      <c r="G795" s="174">
        <f t="shared" si="90"/>
        <v>-0.41487539369659532</v>
      </c>
      <c r="H795" s="171">
        <f t="shared" si="84"/>
        <v>51.770301057111304</v>
      </c>
      <c r="I795" s="7">
        <f t="shared" si="85"/>
        <v>4.2198942888695967E-2</v>
      </c>
      <c r="J795" s="7">
        <f t="shared" si="86"/>
        <v>4.2198942888695967E-2</v>
      </c>
      <c r="K795" s="7">
        <f t="shared" si="87"/>
        <v>1.780750780923424E-3</v>
      </c>
      <c r="L795" s="113">
        <f t="shared" si="88"/>
        <v>8.1445486878062182E-4</v>
      </c>
    </row>
    <row r="796" spans="4:12" x14ac:dyDescent="0.3">
      <c r="D796" s="177">
        <v>44615</v>
      </c>
      <c r="E796" s="171">
        <v>50.886000000000003</v>
      </c>
      <c r="F796" s="174">
        <f t="shared" si="89"/>
        <v>51.295299685042721</v>
      </c>
      <c r="G796" s="174">
        <f t="shared" si="90"/>
        <v>-0.46237553090345379</v>
      </c>
      <c r="H796" s="171">
        <f t="shared" si="84"/>
        <v>50.83292415413927</v>
      </c>
      <c r="I796" s="7">
        <f t="shared" si="85"/>
        <v>5.3075845860732329E-2</v>
      </c>
      <c r="J796" s="7">
        <f t="shared" si="86"/>
        <v>5.3075845860732329E-2</v>
      </c>
      <c r="K796" s="7">
        <f t="shared" si="87"/>
        <v>2.817045413832217E-3</v>
      </c>
      <c r="L796" s="113">
        <f t="shared" si="88"/>
        <v>1.0430343485581953E-3</v>
      </c>
    </row>
    <row r="797" spans="4:12" x14ac:dyDescent="0.3">
      <c r="D797" s="177">
        <v>44616</v>
      </c>
      <c r="E797" s="171">
        <v>51.349200000000003</v>
      </c>
      <c r="F797" s="174">
        <f t="shared" si="89"/>
        <v>50.608739575277248</v>
      </c>
      <c r="G797" s="174">
        <f t="shared" si="90"/>
        <v>-0.48479398878965574</v>
      </c>
      <c r="H797" s="171">
        <f t="shared" si="84"/>
        <v>50.123945586487594</v>
      </c>
      <c r="I797" s="7">
        <f t="shared" si="85"/>
        <v>1.2252544135124097</v>
      </c>
      <c r="J797" s="7">
        <f t="shared" si="86"/>
        <v>1.2252544135124097</v>
      </c>
      <c r="K797" s="7">
        <f t="shared" si="87"/>
        <v>1.501248377831639</v>
      </c>
      <c r="L797" s="113">
        <f t="shared" si="88"/>
        <v>2.3861217185709022E-2</v>
      </c>
    </row>
    <row r="798" spans="4:12" x14ac:dyDescent="0.3">
      <c r="D798" s="177">
        <v>44617</v>
      </c>
      <c r="E798" s="171">
        <v>52.240099999999998</v>
      </c>
      <c r="F798" s="174">
        <f t="shared" si="89"/>
        <v>51.139544808968282</v>
      </c>
      <c r="G798" s="174">
        <f t="shared" si="90"/>
        <v>-0.38323406654158682</v>
      </c>
      <c r="H798" s="171">
        <f t="shared" si="84"/>
        <v>50.756310742426692</v>
      </c>
      <c r="I798" s="7">
        <f t="shared" si="85"/>
        <v>1.4837892575733065</v>
      </c>
      <c r="J798" s="7">
        <f t="shared" si="86"/>
        <v>1.4837892575733065</v>
      </c>
      <c r="K798" s="7">
        <f t="shared" si="87"/>
        <v>2.201630560889944</v>
      </c>
      <c r="L798" s="113">
        <f t="shared" si="88"/>
        <v>2.8403262198451122E-2</v>
      </c>
    </row>
    <row r="799" spans="4:12" x14ac:dyDescent="0.3">
      <c r="D799" s="177">
        <v>44620</v>
      </c>
      <c r="E799" s="171">
        <v>51.687800000000003</v>
      </c>
      <c r="F799" s="174">
        <f t="shared" si="89"/>
        <v>51.823052746766734</v>
      </c>
      <c r="G799" s="174">
        <f t="shared" si="90"/>
        <v>-0.27655986610758287</v>
      </c>
      <c r="H799" s="171">
        <f t="shared" si="84"/>
        <v>51.546492880659152</v>
      </c>
      <c r="I799" s="7">
        <f t="shared" si="85"/>
        <v>0.14130711934085127</v>
      </c>
      <c r="J799" s="7">
        <f t="shared" si="86"/>
        <v>0.14130711934085127</v>
      </c>
      <c r="K799" s="7">
        <f t="shared" si="87"/>
        <v>1.9967701976409583E-2</v>
      </c>
      <c r="L799" s="113">
        <f t="shared" si="88"/>
        <v>2.7338582671510739E-3</v>
      </c>
    </row>
    <row r="800" spans="4:12" x14ac:dyDescent="0.3">
      <c r="D800" s="177">
        <v>44621</v>
      </c>
      <c r="E800" s="171">
        <v>49.451700000000002</v>
      </c>
      <c r="F800" s="174">
        <f t="shared" si="89"/>
        <v>51.019332107113939</v>
      </c>
      <c r="G800" s="174">
        <f t="shared" si="90"/>
        <v>-0.32927594346210409</v>
      </c>
      <c r="H800" s="171">
        <f t="shared" si="84"/>
        <v>50.690056163651832</v>
      </c>
      <c r="I800" s="7">
        <f t="shared" si="85"/>
        <v>-1.2383561636518294</v>
      </c>
      <c r="J800" s="7">
        <f t="shared" si="86"/>
        <v>1.2383561636518294</v>
      </c>
      <c r="K800" s="7">
        <f t="shared" si="87"/>
        <v>1.5335259880544765</v>
      </c>
      <c r="L800" s="113">
        <f t="shared" si="88"/>
        <v>2.5041730894020415E-2</v>
      </c>
    </row>
    <row r="801" spans="4:12" x14ac:dyDescent="0.3">
      <c r="D801" s="177">
        <v>44622</v>
      </c>
      <c r="E801" s="171">
        <v>50.939399999999999</v>
      </c>
      <c r="F801" s="174">
        <f t="shared" si="89"/>
        <v>49.485819245230317</v>
      </c>
      <c r="G801" s="174">
        <f t="shared" si="90"/>
        <v>-0.44969963530425594</v>
      </c>
      <c r="H801" s="171">
        <f t="shared" si="84"/>
        <v>49.036119609926061</v>
      </c>
      <c r="I801" s="7">
        <f t="shared" si="85"/>
        <v>1.9032803900739381</v>
      </c>
      <c r="J801" s="7">
        <f t="shared" si="86"/>
        <v>1.9032803900739381</v>
      </c>
      <c r="K801" s="7">
        <f t="shared" si="87"/>
        <v>3.6224762432400022</v>
      </c>
      <c r="L801" s="113">
        <f t="shared" si="88"/>
        <v>3.7363620106910134E-2</v>
      </c>
    </row>
    <row r="802" spans="4:12" x14ac:dyDescent="0.3">
      <c r="D802" s="177">
        <v>44623</v>
      </c>
      <c r="E802" s="171">
        <v>50.057499999999997</v>
      </c>
      <c r="F802" s="174">
        <f t="shared" si="89"/>
        <v>50.403260291756595</v>
      </c>
      <c r="G802" s="174">
        <f t="shared" si="90"/>
        <v>-0.31298556712120251</v>
      </c>
      <c r="H802" s="171">
        <f t="shared" si="84"/>
        <v>50.090274724635393</v>
      </c>
      <c r="I802" s="7">
        <f t="shared" si="85"/>
        <v>-3.2774724635395103E-2</v>
      </c>
      <c r="J802" s="7">
        <f t="shared" si="86"/>
        <v>3.2774724635395103E-2</v>
      </c>
      <c r="K802" s="7">
        <f t="shared" si="87"/>
        <v>1.0741825749259746E-3</v>
      </c>
      <c r="L802" s="113">
        <f t="shared" si="88"/>
        <v>6.547415399369746E-4</v>
      </c>
    </row>
    <row r="803" spans="4:12" x14ac:dyDescent="0.3">
      <c r="D803" s="177">
        <v>44624</v>
      </c>
      <c r="E803" s="171">
        <v>48.935000000000002</v>
      </c>
      <c r="F803" s="174">
        <f t="shared" si="89"/>
        <v>49.582611546303035</v>
      </c>
      <c r="G803" s="174">
        <f t="shared" si="90"/>
        <v>-0.36375188495443833</v>
      </c>
      <c r="H803" s="171">
        <f t="shared" si="84"/>
        <v>49.218859661348596</v>
      </c>
      <c r="I803" s="7">
        <f t="shared" si="85"/>
        <v>-0.28385966134859331</v>
      </c>
      <c r="J803" s="7">
        <f t="shared" si="86"/>
        <v>0.28385966134859331</v>
      </c>
      <c r="K803" s="7">
        <f t="shared" si="87"/>
        <v>8.0576307340938083E-2</v>
      </c>
      <c r="L803" s="113">
        <f t="shared" si="88"/>
        <v>5.8007491846039294E-3</v>
      </c>
    </row>
    <row r="804" spans="4:12" x14ac:dyDescent="0.3">
      <c r="D804" s="177">
        <v>44627</v>
      </c>
      <c r="E804" s="171">
        <v>46.128799999999998</v>
      </c>
      <c r="F804" s="174">
        <f t="shared" si="89"/>
        <v>48.082758492036454</v>
      </c>
      <c r="G804" s="174">
        <f t="shared" si="90"/>
        <v>-0.47736200188565259</v>
      </c>
      <c r="H804" s="171">
        <f t="shared" si="84"/>
        <v>47.605396490150802</v>
      </c>
      <c r="I804" s="7">
        <f t="shared" si="85"/>
        <v>-1.4765964901508042</v>
      </c>
      <c r="J804" s="7">
        <f t="shared" si="86"/>
        <v>1.4765964901508042</v>
      </c>
      <c r="K804" s="7">
        <f t="shared" si="87"/>
        <v>2.180337194725674</v>
      </c>
      <c r="L804" s="113">
        <f t="shared" si="88"/>
        <v>3.2010294873285328E-2</v>
      </c>
    </row>
    <row r="805" spans="4:12" x14ac:dyDescent="0.3">
      <c r="D805" s="177">
        <v>44628</v>
      </c>
      <c r="E805" s="171">
        <v>46.280200000000001</v>
      </c>
      <c r="F805" s="174">
        <f t="shared" si="89"/>
        <v>45.777190398491477</v>
      </c>
      <c r="G805" s="174">
        <f t="shared" si="90"/>
        <v>-0.66018261105158516</v>
      </c>
      <c r="H805" s="171">
        <f t="shared" si="84"/>
        <v>45.117007787439888</v>
      </c>
      <c r="I805" s="7">
        <f t="shared" si="85"/>
        <v>1.1631922125601122</v>
      </c>
      <c r="J805" s="7">
        <f t="shared" si="86"/>
        <v>1.1631922125601122</v>
      </c>
      <c r="K805" s="7">
        <f t="shared" si="87"/>
        <v>1.3530161233604892</v>
      </c>
      <c r="L805" s="113">
        <f t="shared" si="88"/>
        <v>2.5133690272732448E-2</v>
      </c>
    </row>
    <row r="806" spans="4:12" x14ac:dyDescent="0.3">
      <c r="D806" s="177">
        <v>44629</v>
      </c>
      <c r="E806" s="171">
        <v>48.115299999999998</v>
      </c>
      <c r="F806" s="174">
        <f t="shared" si="89"/>
        <v>46.119073911158736</v>
      </c>
      <c r="G806" s="174">
        <f t="shared" si="90"/>
        <v>-0.55997599867970071</v>
      </c>
      <c r="H806" s="171">
        <f t="shared" si="84"/>
        <v>45.559097912479032</v>
      </c>
      <c r="I806" s="7">
        <f t="shared" si="85"/>
        <v>2.5562020875209654</v>
      </c>
      <c r="J806" s="7">
        <f t="shared" si="86"/>
        <v>2.5562020875209654</v>
      </c>
      <c r="K806" s="7">
        <f t="shared" si="87"/>
        <v>6.5341691122465413</v>
      </c>
      <c r="L806" s="113">
        <f t="shared" si="88"/>
        <v>5.3126595646727039E-2</v>
      </c>
    </row>
    <row r="807" spans="4:12" x14ac:dyDescent="0.3">
      <c r="D807" s="177">
        <v>44630</v>
      </c>
      <c r="E807" s="171">
        <v>48.052300000000002</v>
      </c>
      <c r="F807" s="174">
        <f t="shared" si="89"/>
        <v>47.654719201056238</v>
      </c>
      <c r="G807" s="174">
        <f t="shared" si="90"/>
        <v>-0.35041386982198042</v>
      </c>
      <c r="H807" s="171">
        <f t="shared" si="84"/>
        <v>47.304305331234261</v>
      </c>
      <c r="I807" s="7">
        <f t="shared" si="85"/>
        <v>0.74799466876574172</v>
      </c>
      <c r="J807" s="7">
        <f t="shared" si="86"/>
        <v>0.74799466876574172</v>
      </c>
      <c r="K807" s="7">
        <f t="shared" si="87"/>
        <v>0.55949602450197167</v>
      </c>
      <c r="L807" s="113">
        <f t="shared" si="88"/>
        <v>1.5566261526831009E-2</v>
      </c>
    </row>
    <row r="808" spans="4:12" x14ac:dyDescent="0.3">
      <c r="D808" s="177">
        <v>44631</v>
      </c>
      <c r="E808" s="171">
        <v>48.124299999999998</v>
      </c>
      <c r="F808" s="174">
        <f t="shared" si="89"/>
        <v>47.786368904142421</v>
      </c>
      <c r="G808" s="174">
        <f t="shared" si="90"/>
        <v>-0.30220751253116412</v>
      </c>
      <c r="H808" s="171">
        <f t="shared" si="84"/>
        <v>47.484161391611259</v>
      </c>
      <c r="I808" s="7">
        <f t="shared" si="85"/>
        <v>0.64013860838873882</v>
      </c>
      <c r="J808" s="7">
        <f t="shared" si="86"/>
        <v>0.64013860838873882</v>
      </c>
      <c r="K808" s="7">
        <f t="shared" si="87"/>
        <v>0.40977743794987109</v>
      </c>
      <c r="L808" s="113">
        <f t="shared" si="88"/>
        <v>1.3301774953375714E-2</v>
      </c>
    </row>
    <row r="809" spans="4:12" x14ac:dyDescent="0.3">
      <c r="D809" s="177">
        <v>44634</v>
      </c>
      <c r="E809" s="171">
        <v>48.493099999999998</v>
      </c>
      <c r="F809" s="174">
        <f t="shared" si="89"/>
        <v>47.956293989975066</v>
      </c>
      <c r="G809" s="174">
        <f t="shared" si="90"/>
        <v>-0.25499425269478321</v>
      </c>
      <c r="H809" s="171">
        <f t="shared" si="84"/>
        <v>47.70129973728028</v>
      </c>
      <c r="I809" s="7">
        <f t="shared" si="85"/>
        <v>0.79180026271971826</v>
      </c>
      <c r="J809" s="7">
        <f t="shared" si="86"/>
        <v>0.79180026271971826</v>
      </c>
      <c r="K809" s="7">
        <f t="shared" si="87"/>
        <v>0.62694765604301483</v>
      </c>
      <c r="L809" s="113">
        <f t="shared" si="88"/>
        <v>1.6328101579806575E-2</v>
      </c>
    </row>
    <row r="810" spans="4:12" x14ac:dyDescent="0.3">
      <c r="D810" s="177">
        <v>44635</v>
      </c>
      <c r="E810" s="171">
        <v>49.500500000000002</v>
      </c>
      <c r="F810" s="174">
        <f t="shared" si="89"/>
        <v>48.490584597844176</v>
      </c>
      <c r="G810" s="174">
        <f t="shared" si="90"/>
        <v>-0.17606576663839388</v>
      </c>
      <c r="H810" s="171">
        <f t="shared" si="84"/>
        <v>48.314518831205781</v>
      </c>
      <c r="I810" s="7">
        <f t="shared" si="85"/>
        <v>1.1859811687942212</v>
      </c>
      <c r="J810" s="7">
        <f t="shared" si="86"/>
        <v>1.1859811687942212</v>
      </c>
      <c r="K810" s="7">
        <f t="shared" si="87"/>
        <v>1.4065513327345069</v>
      </c>
      <c r="L810" s="113">
        <f t="shared" si="88"/>
        <v>2.3958973521362836E-2</v>
      </c>
    </row>
    <row r="811" spans="4:12" x14ac:dyDescent="0.3">
      <c r="D811" s="177">
        <v>44636</v>
      </c>
      <c r="E811" s="171">
        <v>50.957700000000003</v>
      </c>
      <c r="F811" s="174">
        <f t="shared" si="89"/>
        <v>49.651087386689291</v>
      </c>
      <c r="G811" s="174">
        <f t="shared" si="90"/>
        <v>-4.2408911090043022E-2</v>
      </c>
      <c r="H811" s="171">
        <f t="shared" si="84"/>
        <v>49.608678475599248</v>
      </c>
      <c r="I811" s="7">
        <f t="shared" si="85"/>
        <v>1.3490215244007544</v>
      </c>
      <c r="J811" s="7">
        <f t="shared" si="86"/>
        <v>1.3490215244007544</v>
      </c>
      <c r="K811" s="7">
        <f t="shared" si="87"/>
        <v>1.8198590732965352</v>
      </c>
      <c r="L811" s="113">
        <f t="shared" si="88"/>
        <v>2.6473359755262785E-2</v>
      </c>
    </row>
    <row r="812" spans="4:12" x14ac:dyDescent="0.3">
      <c r="D812" s="177">
        <v>44637</v>
      </c>
      <c r="E812" s="171">
        <v>51.479500000000002</v>
      </c>
      <c r="F812" s="174">
        <f t="shared" si="89"/>
        <v>51.028132871127973</v>
      </c>
      <c r="G812" s="174">
        <f t="shared" si="90"/>
        <v>9.9536528462829482E-2</v>
      </c>
      <c r="H812" s="171">
        <f t="shared" si="84"/>
        <v>51.1276693995908</v>
      </c>
      <c r="I812" s="7">
        <f t="shared" si="85"/>
        <v>0.35183060040920111</v>
      </c>
      <c r="J812" s="7">
        <f t="shared" si="86"/>
        <v>0.35183060040920111</v>
      </c>
      <c r="K812" s="7">
        <f t="shared" si="87"/>
        <v>0.12378477138429894</v>
      </c>
      <c r="L812" s="113">
        <f t="shared" si="88"/>
        <v>6.8343826262726153E-3</v>
      </c>
    </row>
    <row r="813" spans="4:12" x14ac:dyDescent="0.3">
      <c r="D813" s="177">
        <v>44638</v>
      </c>
      <c r="E813" s="171">
        <v>51.713299999999997</v>
      </c>
      <c r="F813" s="174">
        <f t="shared" si="89"/>
        <v>51.605889222770266</v>
      </c>
      <c r="G813" s="174">
        <f t="shared" si="90"/>
        <v>0.14735851078077583</v>
      </c>
      <c r="H813" s="171">
        <f t="shared" si="84"/>
        <v>51.753247733551042</v>
      </c>
      <c r="I813" s="7">
        <f t="shared" si="85"/>
        <v>-3.9947733551045417E-2</v>
      </c>
      <c r="J813" s="7">
        <f t="shared" si="86"/>
        <v>3.9947733551045417E-2</v>
      </c>
      <c r="K813" s="7">
        <f t="shared" si="87"/>
        <v>1.5958214158653197E-3</v>
      </c>
      <c r="L813" s="113">
        <f t="shared" si="88"/>
        <v>7.7248470994976959E-4</v>
      </c>
    </row>
    <row r="814" spans="4:12" x14ac:dyDescent="0.3">
      <c r="D814" s="177">
        <v>44641</v>
      </c>
      <c r="E814" s="171">
        <v>50.786799999999999</v>
      </c>
      <c r="F814" s="174">
        <f t="shared" si="89"/>
        <v>51.645886808624624</v>
      </c>
      <c r="G814" s="174">
        <f t="shared" si="90"/>
        <v>0.1366224182881341</v>
      </c>
      <c r="H814" s="171">
        <f t="shared" si="84"/>
        <v>51.782509226912758</v>
      </c>
      <c r="I814" s="7">
        <f t="shared" si="85"/>
        <v>-0.99570922691275854</v>
      </c>
      <c r="J814" s="7">
        <f t="shared" si="86"/>
        <v>0.99570922691275854</v>
      </c>
      <c r="K814" s="7">
        <f t="shared" si="87"/>
        <v>0.99143686455920332</v>
      </c>
      <c r="L814" s="113">
        <f t="shared" si="88"/>
        <v>1.9605669719548358E-2</v>
      </c>
    </row>
    <row r="815" spans="4:12" x14ac:dyDescent="0.3">
      <c r="D815" s="177">
        <v>44642</v>
      </c>
      <c r="E815" s="171">
        <v>51.011699999999998</v>
      </c>
      <c r="F815" s="174">
        <f t="shared" si="89"/>
        <v>50.941077934630506</v>
      </c>
      <c r="G815" s="174">
        <f t="shared" si="90"/>
        <v>5.2479289059908896E-2</v>
      </c>
      <c r="H815" s="171">
        <f t="shared" si="84"/>
        <v>50.993557223690416</v>
      </c>
      <c r="I815" s="7">
        <f t="shared" si="85"/>
        <v>1.8142776309581166E-2</v>
      </c>
      <c r="J815" s="7">
        <f t="shared" si="86"/>
        <v>1.8142776309581166E-2</v>
      </c>
      <c r="K815" s="7">
        <f t="shared" si="87"/>
        <v>3.2916033221949958E-4</v>
      </c>
      <c r="L815" s="113">
        <f t="shared" si="88"/>
        <v>3.5565911956631847E-4</v>
      </c>
    </row>
    <row r="816" spans="4:12" x14ac:dyDescent="0.3">
      <c r="D816" s="177">
        <v>44643</v>
      </c>
      <c r="E816" s="171">
        <v>50.049199999999999</v>
      </c>
      <c r="F816" s="174">
        <f t="shared" si="89"/>
        <v>50.861183431247923</v>
      </c>
      <c r="G816" s="174">
        <f t="shared" si="90"/>
        <v>3.9241909815659698E-2</v>
      </c>
      <c r="H816" s="171">
        <f t="shared" si="84"/>
        <v>50.900425341063581</v>
      </c>
      <c r="I816" s="7">
        <f t="shared" si="85"/>
        <v>-0.85122534106358216</v>
      </c>
      <c r="J816" s="7">
        <f t="shared" si="86"/>
        <v>0.85122534106358216</v>
      </c>
      <c r="K816" s="7">
        <f t="shared" si="87"/>
        <v>0.72458458126881176</v>
      </c>
      <c r="L816" s="113">
        <f t="shared" si="88"/>
        <v>1.7007771174435998E-2</v>
      </c>
    </row>
    <row r="817" spans="4:12" x14ac:dyDescent="0.3">
      <c r="D817" s="177">
        <v>44644</v>
      </c>
      <c r="E817" s="171">
        <v>50.588900000000002</v>
      </c>
      <c r="F817" s="174">
        <f t="shared" si="89"/>
        <v>50.188533527852535</v>
      </c>
      <c r="G817" s="174">
        <f t="shared" si="90"/>
        <v>-3.1947271505445123E-2</v>
      </c>
      <c r="H817" s="171">
        <f t="shared" si="84"/>
        <v>50.15658625634709</v>
      </c>
      <c r="I817" s="7">
        <f t="shared" si="85"/>
        <v>0.43231374365291231</v>
      </c>
      <c r="J817" s="7">
        <f t="shared" si="86"/>
        <v>0.43231374365291231</v>
      </c>
      <c r="K817" s="7">
        <f t="shared" si="87"/>
        <v>0.18689517295119598</v>
      </c>
      <c r="L817" s="113">
        <f t="shared" si="88"/>
        <v>8.5456245076076433E-3</v>
      </c>
    </row>
    <row r="818" spans="4:12" x14ac:dyDescent="0.3">
      <c r="D818" s="177">
        <v>44645</v>
      </c>
      <c r="E818" s="171">
        <v>51.605400000000003</v>
      </c>
      <c r="F818" s="174">
        <f t="shared" si="89"/>
        <v>50.76664218279565</v>
      </c>
      <c r="G818" s="174">
        <f t="shared" si="90"/>
        <v>2.9058321139410908E-2</v>
      </c>
      <c r="H818" s="171">
        <f t="shared" si="84"/>
        <v>50.795700503935059</v>
      </c>
      <c r="I818" s="7">
        <f t="shared" si="85"/>
        <v>0.80969949606494396</v>
      </c>
      <c r="J818" s="7">
        <f t="shared" si="86"/>
        <v>0.80969949606494396</v>
      </c>
      <c r="K818" s="7">
        <f t="shared" si="87"/>
        <v>0.6556132739278242</v>
      </c>
      <c r="L818" s="113">
        <f t="shared" si="88"/>
        <v>1.5690208700348103E-2</v>
      </c>
    </row>
    <row r="819" spans="4:12" x14ac:dyDescent="0.3">
      <c r="D819" s="177">
        <v>44648</v>
      </c>
      <c r="E819" s="171">
        <v>51.668399999999998</v>
      </c>
      <c r="F819" s="174">
        <f t="shared" si="89"/>
        <v>51.641246656911534</v>
      </c>
      <c r="G819" s="174">
        <f t="shared" si="90"/>
        <v>0.11361293643705823</v>
      </c>
      <c r="H819" s="171">
        <f t="shared" si="84"/>
        <v>51.754859593348591</v>
      </c>
      <c r="I819" s="7">
        <f t="shared" si="85"/>
        <v>-8.6459593348592989E-2</v>
      </c>
      <c r="J819" s="7">
        <f t="shared" si="86"/>
        <v>8.6459593348592989E-2</v>
      </c>
      <c r="K819" s="7">
        <f t="shared" si="87"/>
        <v>7.4752612820040646E-3</v>
      </c>
      <c r="L819" s="113">
        <f t="shared" si="88"/>
        <v>1.6733553457934248E-3</v>
      </c>
    </row>
    <row r="820" spans="4:12" x14ac:dyDescent="0.3">
      <c r="D820" s="177">
        <v>44649</v>
      </c>
      <c r="E820" s="171">
        <v>53.629300000000001</v>
      </c>
      <c r="F820" s="174">
        <f t="shared" si="89"/>
        <v>52.151470349149648</v>
      </c>
      <c r="G820" s="174">
        <f t="shared" si="90"/>
        <v>0.15327401201716379</v>
      </c>
      <c r="H820" s="171">
        <f t="shared" si="84"/>
        <v>52.304744361166811</v>
      </c>
      <c r="I820" s="7">
        <f t="shared" si="85"/>
        <v>1.3245556388331892</v>
      </c>
      <c r="J820" s="7">
        <f t="shared" si="86"/>
        <v>1.3245556388331892</v>
      </c>
      <c r="K820" s="7">
        <f t="shared" si="87"/>
        <v>1.7544476403647979</v>
      </c>
      <c r="L820" s="113">
        <f t="shared" si="88"/>
        <v>2.4698357778922885E-2</v>
      </c>
    </row>
    <row r="821" spans="4:12" x14ac:dyDescent="0.3">
      <c r="D821" s="177">
        <v>44650</v>
      </c>
      <c r="E821" s="171">
        <v>52.540900000000001</v>
      </c>
      <c r="F821" s="174">
        <f t="shared" si="89"/>
        <v>53.534239209613737</v>
      </c>
      <c r="G821" s="174">
        <f t="shared" si="90"/>
        <v>0.27622349686185638</v>
      </c>
      <c r="H821" s="171">
        <f t="shared" si="84"/>
        <v>53.81046270647559</v>
      </c>
      <c r="I821" s="7">
        <f t="shared" si="85"/>
        <v>-1.2695627064755897</v>
      </c>
      <c r="J821" s="7">
        <f t="shared" si="86"/>
        <v>1.2695627064755897</v>
      </c>
      <c r="K821" s="7">
        <f t="shared" si="87"/>
        <v>1.6117894656736242</v>
      </c>
      <c r="L821" s="113">
        <f t="shared" si="88"/>
        <v>2.4163322411218491E-2</v>
      </c>
    </row>
    <row r="822" spans="4:12" x14ac:dyDescent="0.3">
      <c r="D822" s="177">
        <v>44651</v>
      </c>
      <c r="E822" s="171">
        <v>51.146599999999999</v>
      </c>
      <c r="F822" s="174">
        <f t="shared" si="89"/>
        <v>52.483018797489486</v>
      </c>
      <c r="G822" s="174">
        <f t="shared" si="90"/>
        <v>0.14347910596324556</v>
      </c>
      <c r="H822" s="171">
        <f t="shared" si="84"/>
        <v>52.62649790345273</v>
      </c>
      <c r="I822" s="7">
        <f t="shared" si="85"/>
        <v>-1.4798979034527306</v>
      </c>
      <c r="J822" s="7">
        <f t="shared" si="86"/>
        <v>1.4798979034527306</v>
      </c>
      <c r="K822" s="7">
        <f t="shared" si="87"/>
        <v>2.1900978046437878</v>
      </c>
      <c r="L822" s="113">
        <f t="shared" si="88"/>
        <v>2.8934433636893374E-2</v>
      </c>
    </row>
    <row r="823" spans="4:12" x14ac:dyDescent="0.3">
      <c r="D823" s="177">
        <v>44652</v>
      </c>
      <c r="E823" s="171">
        <v>50.858800000000002</v>
      </c>
      <c r="F823" s="174">
        <f t="shared" si="89"/>
        <v>51.2038232847706</v>
      </c>
      <c r="G823" s="174">
        <f t="shared" si="90"/>
        <v>1.2116440950324381E-3</v>
      </c>
      <c r="H823" s="171">
        <f t="shared" si="84"/>
        <v>51.205034928865629</v>
      </c>
      <c r="I823" s="7">
        <f t="shared" si="85"/>
        <v>-0.34623492886562701</v>
      </c>
      <c r="J823" s="7">
        <f t="shared" si="86"/>
        <v>0.34623492886562701</v>
      </c>
      <c r="K823" s="7">
        <f t="shared" si="87"/>
        <v>0.1198786259665858</v>
      </c>
      <c r="L823" s="113">
        <f t="shared" si="88"/>
        <v>6.8077683481644674E-3</v>
      </c>
    </row>
    <row r="824" spans="4:12" x14ac:dyDescent="0.3">
      <c r="D824" s="177">
        <v>44655</v>
      </c>
      <c r="E824" s="171">
        <v>51.209600000000002</v>
      </c>
      <c r="F824" s="174">
        <f t="shared" si="89"/>
        <v>50.929929315276027</v>
      </c>
      <c r="G824" s="174">
        <f t="shared" si="90"/>
        <v>-2.6298917263928086E-2</v>
      </c>
      <c r="H824" s="171">
        <f t="shared" si="84"/>
        <v>50.903630398012098</v>
      </c>
      <c r="I824" s="7">
        <f t="shared" si="85"/>
        <v>0.30596960198790413</v>
      </c>
      <c r="J824" s="7">
        <f t="shared" si="86"/>
        <v>0.30596960198790413</v>
      </c>
      <c r="K824" s="7">
        <f t="shared" si="87"/>
        <v>9.3617397340636468E-2</v>
      </c>
      <c r="L824" s="113">
        <f t="shared" si="88"/>
        <v>5.9748485047316155E-3</v>
      </c>
    </row>
    <row r="825" spans="4:12" x14ac:dyDescent="0.3">
      <c r="D825" s="177">
        <v>44656</v>
      </c>
      <c r="E825" s="171">
        <v>50.139200000000002</v>
      </c>
      <c r="F825" s="174">
        <f t="shared" si="89"/>
        <v>50.974480866188856</v>
      </c>
      <c r="G825" s="174">
        <f t="shared" si="90"/>
        <v>-1.9213870446252428E-2</v>
      </c>
      <c r="H825" s="171">
        <f t="shared" si="84"/>
        <v>50.955266995742605</v>
      </c>
      <c r="I825" s="7">
        <f t="shared" si="85"/>
        <v>-0.81606699574260233</v>
      </c>
      <c r="J825" s="7">
        <f t="shared" si="86"/>
        <v>0.81606699574260233</v>
      </c>
      <c r="K825" s="7">
        <f t="shared" si="87"/>
        <v>0.66596534154035658</v>
      </c>
      <c r="L825" s="113">
        <f t="shared" si="88"/>
        <v>1.6276027454418942E-2</v>
      </c>
    </row>
    <row r="826" spans="4:12" x14ac:dyDescent="0.3">
      <c r="D826" s="177">
        <v>44657</v>
      </c>
      <c r="E826" s="171">
        <v>50.148200000000003</v>
      </c>
      <c r="F826" s="174">
        <f t="shared" si="89"/>
        <v>50.125628903643005</v>
      </c>
      <c r="G826" s="174">
        <f t="shared" si="90"/>
        <v>-0.10217767965621227</v>
      </c>
      <c r="H826" s="171">
        <f t="shared" si="84"/>
        <v>50.02345122398679</v>
      </c>
      <c r="I826" s="7">
        <f t="shared" si="85"/>
        <v>0.1247487760132131</v>
      </c>
      <c r="J826" s="7">
        <f t="shared" si="86"/>
        <v>0.1247487760132131</v>
      </c>
      <c r="K826" s="7">
        <f t="shared" si="87"/>
        <v>1.5562257116794813E-2</v>
      </c>
      <c r="L826" s="113">
        <f t="shared" si="88"/>
        <v>2.4876022671444457E-3</v>
      </c>
    </row>
    <row r="827" spans="4:12" x14ac:dyDescent="0.3">
      <c r="D827" s="177">
        <v>44658</v>
      </c>
      <c r="E827" s="171">
        <v>50.472000000000001</v>
      </c>
      <c r="F827" s="174">
        <f t="shared" si="89"/>
        <v>50.131217856275036</v>
      </c>
      <c r="G827" s="174">
        <f t="shared" si="90"/>
        <v>-9.1401016427387904E-2</v>
      </c>
      <c r="H827" s="171">
        <f t="shared" si="84"/>
        <v>50.039816839847646</v>
      </c>
      <c r="I827" s="7">
        <f t="shared" si="85"/>
        <v>0.43218316015235558</v>
      </c>
      <c r="J827" s="7">
        <f t="shared" si="86"/>
        <v>0.43218316015235558</v>
      </c>
      <c r="K827" s="7">
        <f t="shared" si="87"/>
        <v>0.18678228391927665</v>
      </c>
      <c r="L827" s="113">
        <f t="shared" si="88"/>
        <v>8.5628300870255903E-3</v>
      </c>
    </row>
    <row r="828" spans="4:12" x14ac:dyDescent="0.3">
      <c r="D828" s="177">
        <v>44659</v>
      </c>
      <c r="E828" s="171">
        <v>50.939799999999998</v>
      </c>
      <c r="F828" s="174">
        <f t="shared" si="89"/>
        <v>50.492439186858093</v>
      </c>
      <c r="G828" s="174">
        <f t="shared" si="90"/>
        <v>-4.6138781726343461E-2</v>
      </c>
      <c r="H828" s="171">
        <f t="shared" si="84"/>
        <v>50.446300405131751</v>
      </c>
      <c r="I828" s="7">
        <f t="shared" si="85"/>
        <v>0.49349959486824702</v>
      </c>
      <c r="J828" s="7">
        <f t="shared" si="86"/>
        <v>0.49349959486824702</v>
      </c>
      <c r="K828" s="7">
        <f t="shared" si="87"/>
        <v>0.24354185013512394</v>
      </c>
      <c r="L828" s="113">
        <f t="shared" si="88"/>
        <v>9.6878981634840929E-3</v>
      </c>
    </row>
    <row r="829" spans="4:12" x14ac:dyDescent="0.3">
      <c r="D829" s="177">
        <v>44662</v>
      </c>
      <c r="E829" s="171">
        <v>49.743400000000001</v>
      </c>
      <c r="F829" s="174">
        <f t="shared" si="89"/>
        <v>50.663608974618931</v>
      </c>
      <c r="G829" s="174">
        <f t="shared" si="90"/>
        <v>-2.4407924777625246E-2</v>
      </c>
      <c r="H829" s="171">
        <f t="shared" si="84"/>
        <v>50.639201049841304</v>
      </c>
      <c r="I829" s="7">
        <f t="shared" si="85"/>
        <v>-0.89580104984130315</v>
      </c>
      <c r="J829" s="7">
        <f t="shared" si="86"/>
        <v>0.89580104984130315</v>
      </c>
      <c r="K829" s="7">
        <f t="shared" si="87"/>
        <v>0.80245952089678085</v>
      </c>
      <c r="L829" s="113">
        <f t="shared" si="88"/>
        <v>1.8008440312509862E-2</v>
      </c>
    </row>
    <row r="830" spans="4:12" x14ac:dyDescent="0.3">
      <c r="D830" s="177">
        <v>44663</v>
      </c>
      <c r="E830" s="171">
        <v>49.842300000000002</v>
      </c>
      <c r="F830" s="174">
        <f t="shared" si="89"/>
        <v>49.743653660177905</v>
      </c>
      <c r="G830" s="174">
        <f t="shared" si="90"/>
        <v>-0.11396266374396533</v>
      </c>
      <c r="H830" s="171">
        <f t="shared" si="84"/>
        <v>49.629690996433943</v>
      </c>
      <c r="I830" s="7">
        <f t="shared" si="85"/>
        <v>0.21260900356605816</v>
      </c>
      <c r="J830" s="7">
        <f t="shared" si="86"/>
        <v>0.21260900356605816</v>
      </c>
      <c r="K830" s="7">
        <f t="shared" si="87"/>
        <v>4.5202588397352132E-2</v>
      </c>
      <c r="L830" s="113">
        <f t="shared" si="88"/>
        <v>4.2656338805805143E-3</v>
      </c>
    </row>
    <row r="831" spans="4:12" x14ac:dyDescent="0.3">
      <c r="D831" s="177">
        <v>44664</v>
      </c>
      <c r="E831" s="171">
        <v>50.319099999999999</v>
      </c>
      <c r="F831" s="174">
        <f t="shared" si="89"/>
        <v>49.846489869004834</v>
      </c>
      <c r="G831" s="174">
        <f t="shared" si="90"/>
        <v>-9.2282776486875898E-2</v>
      </c>
      <c r="H831" s="171">
        <f t="shared" si="84"/>
        <v>49.754207092517959</v>
      </c>
      <c r="I831" s="7">
        <f t="shared" si="85"/>
        <v>0.56489290748204013</v>
      </c>
      <c r="J831" s="7">
        <f t="shared" si="86"/>
        <v>0.56489290748204013</v>
      </c>
      <c r="K831" s="7">
        <f t="shared" si="87"/>
        <v>0.31910399692351277</v>
      </c>
      <c r="L831" s="113">
        <f t="shared" si="88"/>
        <v>1.1226212461710169E-2</v>
      </c>
    </row>
    <row r="832" spans="4:12" x14ac:dyDescent="0.3">
      <c r="D832" s="177">
        <v>44665</v>
      </c>
      <c r="E832" s="171">
        <v>50.552999999999997</v>
      </c>
      <c r="F832" s="174">
        <f t="shared" si="89"/>
        <v>50.292053778810498</v>
      </c>
      <c r="G832" s="174">
        <f t="shared" si="90"/>
        <v>-3.8498107857621949E-2</v>
      </c>
      <c r="H832" s="171">
        <f t="shared" si="84"/>
        <v>50.253555670952878</v>
      </c>
      <c r="I832" s="7">
        <f t="shared" si="85"/>
        <v>0.2994443290471196</v>
      </c>
      <c r="J832" s="7">
        <f t="shared" si="86"/>
        <v>0.2994443290471196</v>
      </c>
      <c r="K832" s="7">
        <f t="shared" si="87"/>
        <v>8.9666906198479626E-2</v>
      </c>
      <c r="L832" s="113">
        <f t="shared" si="88"/>
        <v>5.9233740637967998E-3</v>
      </c>
    </row>
    <row r="833" spans="4:12" x14ac:dyDescent="0.3">
      <c r="D833" s="177">
        <v>44669</v>
      </c>
      <c r="E833" s="171">
        <v>50.103200000000001</v>
      </c>
      <c r="F833" s="174">
        <f t="shared" si="89"/>
        <v>50.432241513713905</v>
      </c>
      <c r="G833" s="174">
        <f t="shared" si="90"/>
        <v>-2.0629523581519094E-2</v>
      </c>
      <c r="H833" s="171">
        <f t="shared" ref="H833:H896" si="91">F833+G833</f>
        <v>50.411611990132386</v>
      </c>
      <c r="I833" s="7">
        <f t="shared" si="85"/>
        <v>-0.30841199013238452</v>
      </c>
      <c r="J833" s="7">
        <f t="shared" si="86"/>
        <v>0.30841199013238452</v>
      </c>
      <c r="K833" s="7">
        <f t="shared" si="87"/>
        <v>9.5117955657418041E-2</v>
      </c>
      <c r="L833" s="113">
        <f t="shared" si="88"/>
        <v>6.1555347788641145E-3</v>
      </c>
    </row>
    <row r="834" spans="4:12" x14ac:dyDescent="0.3">
      <c r="D834" s="177">
        <v>44670</v>
      </c>
      <c r="E834" s="171">
        <v>51.605400000000003</v>
      </c>
      <c r="F834" s="174">
        <f t="shared" si="89"/>
        <v>50.387136381134788</v>
      </c>
      <c r="G834" s="174">
        <f t="shared" si="90"/>
        <v>-2.3077084481278883E-2</v>
      </c>
      <c r="H834" s="171">
        <f t="shared" si="91"/>
        <v>50.364059296653508</v>
      </c>
      <c r="I834" s="7">
        <f t="shared" si="85"/>
        <v>1.2413407033464949</v>
      </c>
      <c r="J834" s="7">
        <f t="shared" si="86"/>
        <v>1.2413407033464949</v>
      </c>
      <c r="K834" s="7">
        <f t="shared" si="87"/>
        <v>1.5409267417847707</v>
      </c>
      <c r="L834" s="113">
        <f t="shared" si="88"/>
        <v>2.4054473046357452E-2</v>
      </c>
    </row>
    <row r="835" spans="4:12" x14ac:dyDescent="0.3">
      <c r="D835" s="177">
        <v>44671</v>
      </c>
      <c r="E835" s="171">
        <v>51.884300000000003</v>
      </c>
      <c r="F835" s="174">
        <f t="shared" si="89"/>
        <v>51.642718332414979</v>
      </c>
      <c r="G835" s="174">
        <f t="shared" si="90"/>
        <v>0.1047888190948682</v>
      </c>
      <c r="H835" s="171">
        <f t="shared" si="91"/>
        <v>51.747507151509851</v>
      </c>
      <c r="I835" s="7">
        <f t="shared" si="85"/>
        <v>0.13679284849015261</v>
      </c>
      <c r="J835" s="7">
        <f t="shared" si="86"/>
        <v>0.13679284849015261</v>
      </c>
      <c r="K835" s="7">
        <f t="shared" si="87"/>
        <v>1.8712283398049846E-2</v>
      </c>
      <c r="L835" s="113">
        <f t="shared" si="88"/>
        <v>2.636497909582525E-3</v>
      </c>
    </row>
    <row r="836" spans="4:12" x14ac:dyDescent="0.3">
      <c r="D836" s="177">
        <v>44672</v>
      </c>
      <c r="E836" s="171">
        <v>50.813800000000001</v>
      </c>
      <c r="F836" s="174">
        <f t="shared" si="89"/>
        <v>51.754031055275902</v>
      </c>
      <c r="G836" s="174">
        <f t="shared" si="90"/>
        <v>0.10544120947147369</v>
      </c>
      <c r="H836" s="171">
        <f t="shared" si="91"/>
        <v>51.859472264747374</v>
      </c>
      <c r="I836" s="7">
        <f t="shared" ref="I836:I899" si="92">E836-H836</f>
        <v>-1.045672264747374</v>
      </c>
      <c r="J836" s="7">
        <f t="shared" ref="J836:J899" si="93">ABS(I836)</f>
        <v>1.045672264747374</v>
      </c>
      <c r="K836" s="7">
        <f t="shared" ref="K836:K899" si="94">I836^2</f>
        <v>1.0934304852619021</v>
      </c>
      <c r="L836" s="113">
        <f t="shared" ref="L836:L899" si="95">J836/E836</f>
        <v>2.0578509474736665E-2</v>
      </c>
    </row>
    <row r="837" spans="4:12" x14ac:dyDescent="0.3">
      <c r="D837" s="177">
        <v>44673</v>
      </c>
      <c r="E837" s="171">
        <v>49.095700000000001</v>
      </c>
      <c r="F837" s="174">
        <f t="shared" ref="F837:F900" si="96">alpha*(E837)+(1-alpha)*(E836+G836)</f>
        <v>50.554532967577188</v>
      </c>
      <c r="G837" s="174">
        <f t="shared" ref="G837:G900" si="97">beta*(F837-F836)+(1-beta)*G836</f>
        <v>-2.5052720245545113E-2</v>
      </c>
      <c r="H837" s="171">
        <f t="shared" si="91"/>
        <v>50.529480247331641</v>
      </c>
      <c r="I837" s="7">
        <f t="shared" si="92"/>
        <v>-1.4337802473316401</v>
      </c>
      <c r="J837" s="7">
        <f t="shared" si="93"/>
        <v>1.4337802473316401</v>
      </c>
      <c r="K837" s="7">
        <f t="shared" si="94"/>
        <v>2.0557257976383791</v>
      </c>
      <c r="L837" s="113">
        <f t="shared" si="95"/>
        <v>2.9203784594814618E-2</v>
      </c>
    </row>
    <row r="838" spans="4:12" x14ac:dyDescent="0.3">
      <c r="D838" s="177">
        <v>44676</v>
      </c>
      <c r="E838" s="171">
        <v>48.852899999999998</v>
      </c>
      <c r="F838" s="174">
        <f t="shared" si="96"/>
        <v>49.027097823803565</v>
      </c>
      <c r="G838" s="174">
        <f t="shared" si="97"/>
        <v>-0.17529096259835292</v>
      </c>
      <c r="H838" s="171">
        <f t="shared" si="91"/>
        <v>48.851806861205212</v>
      </c>
      <c r="I838" s="7">
        <f t="shared" si="92"/>
        <v>1.0931387947863414E-3</v>
      </c>
      <c r="J838" s="7">
        <f t="shared" si="93"/>
        <v>1.0931387947863414E-3</v>
      </c>
      <c r="K838" s="7">
        <f t="shared" si="94"/>
        <v>1.1949524246669349E-6</v>
      </c>
      <c r="L838" s="113">
        <f t="shared" si="95"/>
        <v>2.237612904835417E-5</v>
      </c>
    </row>
    <row r="839" spans="4:12" x14ac:dyDescent="0.3">
      <c r="D839" s="177">
        <v>44677</v>
      </c>
      <c r="E839" s="171">
        <v>47.152799999999999</v>
      </c>
      <c r="F839" s="174">
        <f t="shared" si="96"/>
        <v>48.37264722992132</v>
      </c>
      <c r="G839" s="174">
        <f t="shared" si="97"/>
        <v>-0.22320692572674217</v>
      </c>
      <c r="H839" s="171">
        <f t="shared" si="91"/>
        <v>48.149440304194577</v>
      </c>
      <c r="I839" s="7">
        <f t="shared" si="92"/>
        <v>-0.99664030419457816</v>
      </c>
      <c r="J839" s="7">
        <f t="shared" si="93"/>
        <v>0.99664030419457816</v>
      </c>
      <c r="K839" s="7">
        <f t="shared" si="94"/>
        <v>0.99329189594506129</v>
      </c>
      <c r="L839" s="113">
        <f t="shared" si="95"/>
        <v>2.1136397079167688E-2</v>
      </c>
    </row>
    <row r="840" spans="4:12" x14ac:dyDescent="0.3">
      <c r="D840" s="177">
        <v>44678</v>
      </c>
      <c r="E840" s="171">
        <v>47.206699999999998</v>
      </c>
      <c r="F840" s="174">
        <f t="shared" si="96"/>
        <v>46.985014459418608</v>
      </c>
      <c r="G840" s="174">
        <f t="shared" si="97"/>
        <v>-0.3396495102043392</v>
      </c>
      <c r="H840" s="171">
        <f t="shared" si="91"/>
        <v>46.645364949214269</v>
      </c>
      <c r="I840" s="7">
        <f t="shared" si="92"/>
        <v>0.56133505078572909</v>
      </c>
      <c r="J840" s="7">
        <f t="shared" si="93"/>
        <v>0.56133505078572909</v>
      </c>
      <c r="K840" s="7">
        <f t="shared" si="94"/>
        <v>0.31509703924061705</v>
      </c>
      <c r="L840" s="113">
        <f t="shared" si="95"/>
        <v>1.1891003836017539E-2</v>
      </c>
    </row>
    <row r="841" spans="4:12" x14ac:dyDescent="0.3">
      <c r="D841" s="177">
        <v>44679</v>
      </c>
      <c r="E841" s="171">
        <v>47.881399999999999</v>
      </c>
      <c r="F841" s="174">
        <f t="shared" si="96"/>
        <v>47.069920391836533</v>
      </c>
      <c r="G841" s="174">
        <f t="shared" si="97"/>
        <v>-0.29719396594211278</v>
      </c>
      <c r="H841" s="171">
        <f t="shared" si="91"/>
        <v>46.772726425894419</v>
      </c>
      <c r="I841" s="7">
        <f t="shared" si="92"/>
        <v>1.1086735741055804</v>
      </c>
      <c r="J841" s="7">
        <f t="shared" si="93"/>
        <v>1.1086735741055804</v>
      </c>
      <c r="K841" s="7">
        <f t="shared" si="94"/>
        <v>1.229157093920042</v>
      </c>
      <c r="L841" s="113">
        <f t="shared" si="95"/>
        <v>2.315457722843485E-2</v>
      </c>
    </row>
    <row r="842" spans="4:12" x14ac:dyDescent="0.3">
      <c r="D842" s="177">
        <v>44680</v>
      </c>
      <c r="E842" s="171">
        <v>46.774999999999999</v>
      </c>
      <c r="F842" s="174">
        <f t="shared" si="96"/>
        <v>47.422364827246312</v>
      </c>
      <c r="G842" s="174">
        <f t="shared" si="97"/>
        <v>-0.23223012580692359</v>
      </c>
      <c r="H842" s="171">
        <f t="shared" si="91"/>
        <v>47.190134701439391</v>
      </c>
      <c r="I842" s="7">
        <f t="shared" si="92"/>
        <v>-0.41513470143939202</v>
      </c>
      <c r="J842" s="7">
        <f t="shared" si="93"/>
        <v>0.41513470143939202</v>
      </c>
      <c r="K842" s="7">
        <f t="shared" si="94"/>
        <v>0.17233682033917314</v>
      </c>
      <c r="L842" s="113">
        <f t="shared" si="95"/>
        <v>8.8751405973146354E-3</v>
      </c>
    </row>
    <row r="843" spans="4:12" x14ac:dyDescent="0.3">
      <c r="D843" s="177">
        <v>44683</v>
      </c>
      <c r="E843" s="171">
        <v>46.945900000000002</v>
      </c>
      <c r="F843" s="174">
        <f t="shared" si="96"/>
        <v>46.623395899354463</v>
      </c>
      <c r="G843" s="174">
        <f t="shared" si="97"/>
        <v>-0.28890400601541616</v>
      </c>
      <c r="H843" s="171">
        <f t="shared" si="91"/>
        <v>46.334491893339049</v>
      </c>
      <c r="I843" s="7">
        <f t="shared" si="92"/>
        <v>0.61140810666095291</v>
      </c>
      <c r="J843" s="7">
        <f t="shared" si="93"/>
        <v>0.61140810666095291</v>
      </c>
      <c r="K843" s="7">
        <f t="shared" si="94"/>
        <v>0.37381987289073115</v>
      </c>
      <c r="L843" s="113">
        <f t="shared" si="95"/>
        <v>1.3023674200749222E-2</v>
      </c>
    </row>
    <row r="844" spans="4:12" x14ac:dyDescent="0.3">
      <c r="D844" s="177">
        <v>44684</v>
      </c>
      <c r="E844" s="171">
        <v>46.73</v>
      </c>
      <c r="F844" s="174">
        <f t="shared" si="96"/>
        <v>46.671596795187668</v>
      </c>
      <c r="G844" s="174">
        <f t="shared" si="97"/>
        <v>-0.25519351583055405</v>
      </c>
      <c r="H844" s="171">
        <f t="shared" si="91"/>
        <v>46.416403279357112</v>
      </c>
      <c r="I844" s="7">
        <f t="shared" si="92"/>
        <v>0.31359672064288446</v>
      </c>
      <c r="J844" s="7">
        <f t="shared" si="93"/>
        <v>0.31359672064288446</v>
      </c>
      <c r="K844" s="7">
        <f t="shared" si="94"/>
        <v>9.8342903197971315E-2</v>
      </c>
      <c r="L844" s="113">
        <f t="shared" si="95"/>
        <v>6.7108221836696871E-3</v>
      </c>
    </row>
    <row r="845" spans="4:12" x14ac:dyDescent="0.3">
      <c r="D845" s="177">
        <v>44685</v>
      </c>
      <c r="E845" s="171">
        <v>46.82</v>
      </c>
      <c r="F845" s="174">
        <f t="shared" si="96"/>
        <v>46.543845187335549</v>
      </c>
      <c r="G845" s="174">
        <f t="shared" si="97"/>
        <v>-0.24244932503271052</v>
      </c>
      <c r="H845" s="171">
        <f t="shared" si="91"/>
        <v>46.30139586230284</v>
      </c>
      <c r="I845" s="7">
        <f t="shared" si="92"/>
        <v>0.51860413769716018</v>
      </c>
      <c r="J845" s="7">
        <f t="shared" si="93"/>
        <v>0.51860413769716018</v>
      </c>
      <c r="K845" s="7">
        <f t="shared" si="94"/>
        <v>0.26895025163661507</v>
      </c>
      <c r="L845" s="113">
        <f t="shared" si="95"/>
        <v>1.1076551424544216E-2</v>
      </c>
    </row>
    <row r="846" spans="4:12" x14ac:dyDescent="0.3">
      <c r="D846" s="177">
        <v>44686</v>
      </c>
      <c r="E846" s="171">
        <v>44.157400000000003</v>
      </c>
      <c r="F846" s="174">
        <f t="shared" si="96"/>
        <v>46.093520539973831</v>
      </c>
      <c r="G846" s="174">
        <f t="shared" si="97"/>
        <v>-0.2632368572656113</v>
      </c>
      <c r="H846" s="171">
        <f t="shared" si="91"/>
        <v>45.83028368270822</v>
      </c>
      <c r="I846" s="7">
        <f t="shared" si="92"/>
        <v>-1.6728836827082176</v>
      </c>
      <c r="J846" s="7">
        <f t="shared" si="93"/>
        <v>1.6728836827082176</v>
      </c>
      <c r="K846" s="7">
        <f t="shared" si="94"/>
        <v>2.7985398158714085</v>
      </c>
      <c r="L846" s="113">
        <f t="shared" si="95"/>
        <v>3.7884560293591052E-2</v>
      </c>
    </row>
    <row r="847" spans="4:12" x14ac:dyDescent="0.3">
      <c r="D847" s="177">
        <v>44687</v>
      </c>
      <c r="E847" s="171">
        <v>42.826099999999997</v>
      </c>
      <c r="F847" s="174">
        <f t="shared" si="96"/>
        <v>43.680550514187516</v>
      </c>
      <c r="G847" s="174">
        <f t="shared" si="97"/>
        <v>-0.47821017411768169</v>
      </c>
      <c r="H847" s="171">
        <f t="shared" si="91"/>
        <v>43.202340340069831</v>
      </c>
      <c r="I847" s="7">
        <f t="shared" si="92"/>
        <v>-0.37624034006983464</v>
      </c>
      <c r="J847" s="7">
        <f t="shared" si="93"/>
        <v>0.37624034006983464</v>
      </c>
      <c r="K847" s="7">
        <f t="shared" si="94"/>
        <v>0.14155679349586481</v>
      </c>
      <c r="L847" s="113">
        <f t="shared" si="95"/>
        <v>8.785304757375401E-3</v>
      </c>
    </row>
    <row r="848" spans="4:12" x14ac:dyDescent="0.3">
      <c r="D848" s="177">
        <v>44690</v>
      </c>
      <c r="E848" s="171">
        <v>42.7361</v>
      </c>
      <c r="F848" s="174">
        <f t="shared" si="96"/>
        <v>42.425531860705853</v>
      </c>
      <c r="G848" s="174">
        <f t="shared" si="97"/>
        <v>-0.55589102205407981</v>
      </c>
      <c r="H848" s="171">
        <f t="shared" si="91"/>
        <v>41.869640838651776</v>
      </c>
      <c r="I848" s="7">
        <f t="shared" si="92"/>
        <v>0.86645916134822443</v>
      </c>
      <c r="J848" s="7">
        <f t="shared" si="93"/>
        <v>0.86645916134822443</v>
      </c>
      <c r="K848" s="7">
        <f t="shared" si="94"/>
        <v>0.75075147828426836</v>
      </c>
      <c r="L848" s="113">
        <f t="shared" si="95"/>
        <v>2.0274642780886053E-2</v>
      </c>
    </row>
    <row r="849" spans="4:12" x14ac:dyDescent="0.3">
      <c r="D849" s="177">
        <v>44691</v>
      </c>
      <c r="E849" s="171">
        <v>41.782600000000002</v>
      </c>
      <c r="F849" s="174">
        <f t="shared" si="96"/>
        <v>42.100687182356744</v>
      </c>
      <c r="G849" s="174">
        <f t="shared" si="97"/>
        <v>-0.53278638768358277</v>
      </c>
      <c r="H849" s="171">
        <f t="shared" si="91"/>
        <v>41.567900794673164</v>
      </c>
      <c r="I849" s="7">
        <f t="shared" si="92"/>
        <v>0.21469920532683773</v>
      </c>
      <c r="J849" s="7">
        <f t="shared" si="93"/>
        <v>0.21469920532683773</v>
      </c>
      <c r="K849" s="7">
        <f t="shared" si="94"/>
        <v>4.6095748767975626E-2</v>
      </c>
      <c r="L849" s="113">
        <f t="shared" si="95"/>
        <v>5.138483611044734E-3</v>
      </c>
    </row>
    <row r="850" spans="4:12" x14ac:dyDescent="0.3">
      <c r="D850" s="177">
        <v>44692</v>
      </c>
      <c r="E850" s="171">
        <v>40.8202</v>
      </c>
      <c r="F850" s="174">
        <f t="shared" si="96"/>
        <v>41.163890889853135</v>
      </c>
      <c r="G850" s="174">
        <f t="shared" si="97"/>
        <v>-0.5731873781655854</v>
      </c>
      <c r="H850" s="171">
        <f t="shared" si="91"/>
        <v>40.590703511687551</v>
      </c>
      <c r="I850" s="7">
        <f t="shared" si="92"/>
        <v>0.22949648831244929</v>
      </c>
      <c r="J850" s="7">
        <f t="shared" si="93"/>
        <v>0.22949648831244929</v>
      </c>
      <c r="K850" s="7">
        <f t="shared" si="94"/>
        <v>5.2668638147746173E-2</v>
      </c>
      <c r="L850" s="113">
        <f t="shared" si="95"/>
        <v>5.6221304234778191E-3</v>
      </c>
    </row>
    <row r="851" spans="4:12" x14ac:dyDescent="0.3">
      <c r="D851" s="177">
        <v>44693</v>
      </c>
      <c r="E851" s="171">
        <v>42.502299999999998</v>
      </c>
      <c r="F851" s="174">
        <f t="shared" si="96"/>
        <v>40.698070097467536</v>
      </c>
      <c r="G851" s="174">
        <f t="shared" si="97"/>
        <v>-0.56245071958758686</v>
      </c>
      <c r="H851" s="171">
        <f t="shared" si="91"/>
        <v>40.135619377879948</v>
      </c>
      <c r="I851" s="7">
        <f t="shared" si="92"/>
        <v>2.3666806221200503</v>
      </c>
      <c r="J851" s="7">
        <f t="shared" si="93"/>
        <v>2.3666806221200503</v>
      </c>
      <c r="K851" s="7">
        <f t="shared" si="94"/>
        <v>5.6011771671185482</v>
      </c>
      <c r="L851" s="113">
        <f t="shared" si="95"/>
        <v>5.5683589408574367E-2</v>
      </c>
    </row>
    <row r="852" spans="4:12" x14ac:dyDescent="0.3">
      <c r="D852" s="177">
        <v>44694</v>
      </c>
      <c r="E852" s="171">
        <v>42.808100000000003</v>
      </c>
      <c r="F852" s="174">
        <f t="shared" si="96"/>
        <v>42.11349942432993</v>
      </c>
      <c r="G852" s="174">
        <f t="shared" si="97"/>
        <v>-0.36466271494258867</v>
      </c>
      <c r="H852" s="171">
        <f t="shared" si="91"/>
        <v>41.748836709387341</v>
      </c>
      <c r="I852" s="7">
        <f t="shared" si="92"/>
        <v>1.0592632906126624</v>
      </c>
      <c r="J852" s="7">
        <f t="shared" si="93"/>
        <v>1.0592632906126624</v>
      </c>
      <c r="K852" s="7">
        <f t="shared" si="94"/>
        <v>1.1220387188395657</v>
      </c>
      <c r="L852" s="113">
        <f t="shared" si="95"/>
        <v>2.4744459357286645E-2</v>
      </c>
    </row>
    <row r="853" spans="4:12" x14ac:dyDescent="0.3">
      <c r="D853" s="177">
        <v>44697</v>
      </c>
      <c r="E853" s="171">
        <v>42.250399999999999</v>
      </c>
      <c r="F853" s="174">
        <f t="shared" si="96"/>
        <v>42.404829828045933</v>
      </c>
      <c r="G853" s="174">
        <f t="shared" si="97"/>
        <v>-0.29906340307672952</v>
      </c>
      <c r="H853" s="171">
        <f t="shared" si="91"/>
        <v>42.105766424969204</v>
      </c>
      <c r="I853" s="7">
        <f t="shared" si="92"/>
        <v>0.14463357503079521</v>
      </c>
      <c r="J853" s="7">
        <f t="shared" si="93"/>
        <v>0.14463357503079521</v>
      </c>
      <c r="K853" s="7">
        <f t="shared" si="94"/>
        <v>2.0918871026188668E-2</v>
      </c>
      <c r="L853" s="113">
        <f t="shared" si="95"/>
        <v>3.423247472942155E-3</v>
      </c>
    </row>
    <row r="854" spans="4:12" x14ac:dyDescent="0.3">
      <c r="D854" s="177">
        <v>44698</v>
      </c>
      <c r="E854" s="171">
        <v>43.383800000000001</v>
      </c>
      <c r="F854" s="174">
        <f t="shared" si="96"/>
        <v>42.237829277538616</v>
      </c>
      <c r="G854" s="174">
        <f t="shared" si="97"/>
        <v>-0.2858571178197884</v>
      </c>
      <c r="H854" s="171">
        <f t="shared" si="91"/>
        <v>41.951972159718828</v>
      </c>
      <c r="I854" s="7">
        <f t="shared" si="92"/>
        <v>1.4318278402811728</v>
      </c>
      <c r="J854" s="7">
        <f t="shared" si="93"/>
        <v>1.4318278402811728</v>
      </c>
      <c r="K854" s="7">
        <f t="shared" si="94"/>
        <v>2.0501309642042478</v>
      </c>
      <c r="L854" s="113">
        <f t="shared" si="95"/>
        <v>3.3003744261248961E-2</v>
      </c>
    </row>
    <row r="855" spans="4:12" x14ac:dyDescent="0.3">
      <c r="D855" s="177">
        <v>44699</v>
      </c>
      <c r="E855" s="171">
        <v>41.350900000000003</v>
      </c>
      <c r="F855" s="174">
        <f t="shared" si="96"/>
        <v>42.748534305744172</v>
      </c>
      <c r="G855" s="174">
        <f t="shared" si="97"/>
        <v>-0.2062009032172539</v>
      </c>
      <c r="H855" s="171">
        <f t="shared" si="91"/>
        <v>42.542333402526921</v>
      </c>
      <c r="I855" s="7">
        <f t="shared" si="92"/>
        <v>-1.1914334025269184</v>
      </c>
      <c r="J855" s="7">
        <f t="shared" si="93"/>
        <v>1.1914334025269184</v>
      </c>
      <c r="K855" s="7">
        <f t="shared" si="94"/>
        <v>1.4195135526568701</v>
      </c>
      <c r="L855" s="113">
        <f t="shared" si="95"/>
        <v>2.8812756252630981E-2</v>
      </c>
    </row>
    <row r="856" spans="4:12" x14ac:dyDescent="0.3">
      <c r="D856" s="177">
        <v>44700</v>
      </c>
      <c r="E856" s="171">
        <v>40.127499999999998</v>
      </c>
      <c r="F856" s="174">
        <f t="shared" si="96"/>
        <v>40.941259277426205</v>
      </c>
      <c r="G856" s="174">
        <f t="shared" si="97"/>
        <v>-0.36630831572732525</v>
      </c>
      <c r="H856" s="171">
        <f t="shared" si="91"/>
        <v>40.574950961698882</v>
      </c>
      <c r="I856" s="7">
        <f t="shared" si="92"/>
        <v>-0.44745096169888399</v>
      </c>
      <c r="J856" s="7">
        <f t="shared" si="93"/>
        <v>0.44745096169888399</v>
      </c>
      <c r="K856" s="7">
        <f t="shared" si="94"/>
        <v>0.20021236312525614</v>
      </c>
      <c r="L856" s="113">
        <f t="shared" si="95"/>
        <v>1.1150731087131868E-2</v>
      </c>
    </row>
    <row r="857" spans="4:12" x14ac:dyDescent="0.3">
      <c r="D857" s="177">
        <v>44701</v>
      </c>
      <c r="E857" s="171">
        <v>42.565199999999997</v>
      </c>
      <c r="F857" s="174">
        <f t="shared" si="96"/>
        <v>40.321993347418143</v>
      </c>
      <c r="G857" s="174">
        <f t="shared" si="97"/>
        <v>-0.39160407715539897</v>
      </c>
      <c r="H857" s="171">
        <f t="shared" si="91"/>
        <v>39.930389270262744</v>
      </c>
      <c r="I857" s="7">
        <f t="shared" si="92"/>
        <v>2.6348107297372536</v>
      </c>
      <c r="J857" s="7">
        <f t="shared" si="93"/>
        <v>2.6348107297372536</v>
      </c>
      <c r="K857" s="7">
        <f t="shared" si="94"/>
        <v>6.9422275815385586</v>
      </c>
      <c r="L857" s="113">
        <f t="shared" si="95"/>
        <v>6.1900583804075954E-2</v>
      </c>
    </row>
    <row r="858" spans="4:12" x14ac:dyDescent="0.3">
      <c r="D858" s="177">
        <v>44704</v>
      </c>
      <c r="E858" s="171">
        <v>41.800600000000003</v>
      </c>
      <c r="F858" s="174">
        <f t="shared" si="96"/>
        <v>42.09899673827568</v>
      </c>
      <c r="G858" s="174">
        <f t="shared" si="97"/>
        <v>-0.17474333035410533</v>
      </c>
      <c r="H858" s="171">
        <f t="shared" si="91"/>
        <v>41.924253407921576</v>
      </c>
      <c r="I858" s="7">
        <f t="shared" si="92"/>
        <v>-0.12365340792157298</v>
      </c>
      <c r="J858" s="7">
        <f t="shared" si="93"/>
        <v>0.12365340792157298</v>
      </c>
      <c r="K858" s="7">
        <f t="shared" si="94"/>
        <v>1.5290165290618926E-2</v>
      </c>
      <c r="L858" s="113">
        <f t="shared" si="95"/>
        <v>2.9581730387021471E-3</v>
      </c>
    </row>
    <row r="859" spans="4:12" x14ac:dyDescent="0.3">
      <c r="D859" s="177">
        <v>44705</v>
      </c>
      <c r="E859" s="171">
        <v>40.9191</v>
      </c>
      <c r="F859" s="174">
        <f t="shared" si="96"/>
        <v>41.484505335716719</v>
      </c>
      <c r="G859" s="174">
        <f t="shared" si="97"/>
        <v>-0.21871813757459097</v>
      </c>
      <c r="H859" s="171">
        <f t="shared" si="91"/>
        <v>41.265787198142128</v>
      </c>
      <c r="I859" s="7">
        <f t="shared" si="92"/>
        <v>-0.34668719814212778</v>
      </c>
      <c r="J859" s="7">
        <f t="shared" si="93"/>
        <v>0.34668719814212778</v>
      </c>
      <c r="K859" s="7">
        <f t="shared" si="94"/>
        <v>0.12019201335563898</v>
      </c>
      <c r="L859" s="113">
        <f t="shared" si="95"/>
        <v>8.4725030155142159E-3</v>
      </c>
    </row>
    <row r="860" spans="4:12" x14ac:dyDescent="0.3">
      <c r="D860" s="177">
        <v>44706</v>
      </c>
      <c r="E860" s="171">
        <v>42.385300000000001</v>
      </c>
      <c r="F860" s="174">
        <f t="shared" si="96"/>
        <v>41.037365489940328</v>
      </c>
      <c r="G860" s="174">
        <f t="shared" si="97"/>
        <v>-0.241560308394771</v>
      </c>
      <c r="H860" s="171">
        <f t="shared" si="91"/>
        <v>40.795805181545553</v>
      </c>
      <c r="I860" s="7">
        <f t="shared" si="92"/>
        <v>1.5894948184544475</v>
      </c>
      <c r="J860" s="7">
        <f t="shared" si="93"/>
        <v>1.5894948184544475</v>
      </c>
      <c r="K860" s="7">
        <f t="shared" si="94"/>
        <v>2.526493777893537</v>
      </c>
      <c r="L860" s="113">
        <f t="shared" si="95"/>
        <v>3.7501086896977197E-2</v>
      </c>
    </row>
    <row r="861" spans="4:12" x14ac:dyDescent="0.3">
      <c r="D861" s="177">
        <v>44707</v>
      </c>
      <c r="E861" s="171">
        <v>43.959499999999998</v>
      </c>
      <c r="F861" s="174">
        <f t="shared" si="96"/>
        <v>42.506891753284179</v>
      </c>
      <c r="G861" s="174">
        <f t="shared" si="97"/>
        <v>-7.0451651220908712E-2</v>
      </c>
      <c r="H861" s="171">
        <f t="shared" si="91"/>
        <v>42.436440102063273</v>
      </c>
      <c r="I861" s="7">
        <f t="shared" si="92"/>
        <v>1.5230598979367258</v>
      </c>
      <c r="J861" s="7">
        <f t="shared" si="93"/>
        <v>1.5230598979367258</v>
      </c>
      <c r="K861" s="7">
        <f t="shared" si="94"/>
        <v>2.3197114527030296</v>
      </c>
      <c r="L861" s="113">
        <f t="shared" si="95"/>
        <v>3.4646888566446973E-2</v>
      </c>
    </row>
    <row r="862" spans="4:12" x14ac:dyDescent="0.3">
      <c r="D862" s="177">
        <v>44708</v>
      </c>
      <c r="E862" s="171">
        <v>45.137900000000002</v>
      </c>
      <c r="F862" s="174">
        <f t="shared" si="96"/>
        <v>44.138818679023274</v>
      </c>
      <c r="G862" s="174">
        <f t="shared" si="97"/>
        <v>9.9786206475091607E-2</v>
      </c>
      <c r="H862" s="171">
        <f t="shared" si="91"/>
        <v>44.238604885498368</v>
      </c>
      <c r="I862" s="7">
        <f t="shared" si="92"/>
        <v>0.89929511450163346</v>
      </c>
      <c r="J862" s="7">
        <f t="shared" si="93"/>
        <v>0.89929511450163346</v>
      </c>
      <c r="K862" s="7">
        <f t="shared" si="94"/>
        <v>0.80873170296650609</v>
      </c>
      <c r="L862" s="113">
        <f t="shared" si="95"/>
        <v>1.9923282086708363E-2</v>
      </c>
    </row>
    <row r="863" spans="4:12" x14ac:dyDescent="0.3">
      <c r="D863" s="177">
        <v>44712</v>
      </c>
      <c r="E863" s="171">
        <v>45.389699999999998</v>
      </c>
      <c r="F863" s="174">
        <f t="shared" si="96"/>
        <v>45.268088965180077</v>
      </c>
      <c r="G863" s="174">
        <f t="shared" si="97"/>
        <v>0.20273461444326277</v>
      </c>
      <c r="H863" s="171">
        <f t="shared" si="91"/>
        <v>45.470823579623342</v>
      </c>
      <c r="I863" s="7">
        <f t="shared" si="92"/>
        <v>-8.112357962334471E-2</v>
      </c>
      <c r="J863" s="7">
        <f t="shared" si="93"/>
        <v>8.112357962334471E-2</v>
      </c>
      <c r="K863" s="7">
        <f t="shared" si="94"/>
        <v>6.5810351709051492E-3</v>
      </c>
      <c r="L863" s="113">
        <f t="shared" si="95"/>
        <v>1.7872684689113326E-3</v>
      </c>
    </row>
    <row r="864" spans="4:12" x14ac:dyDescent="0.3">
      <c r="D864" s="177">
        <v>44713</v>
      </c>
      <c r="E864" s="171">
        <v>44.823</v>
      </c>
      <c r="F864" s="174">
        <f t="shared" si="96"/>
        <v>45.438547691554618</v>
      </c>
      <c r="G864" s="174">
        <f t="shared" si="97"/>
        <v>0.19950702563639061</v>
      </c>
      <c r="H864" s="171">
        <f t="shared" si="91"/>
        <v>45.638054717191011</v>
      </c>
      <c r="I864" s="7">
        <f t="shared" si="92"/>
        <v>-0.81505471719101052</v>
      </c>
      <c r="J864" s="7">
        <f t="shared" si="93"/>
        <v>0.81505471719101052</v>
      </c>
      <c r="K864" s="7">
        <f t="shared" si="94"/>
        <v>0.66431419201531816</v>
      </c>
      <c r="L864" s="113">
        <f t="shared" si="95"/>
        <v>1.8183850192780727E-2</v>
      </c>
    </row>
    <row r="865" spans="4:12" x14ac:dyDescent="0.3">
      <c r="D865" s="177">
        <v>44714</v>
      </c>
      <c r="E865" s="171">
        <v>46.1813</v>
      </c>
      <c r="F865" s="174">
        <f t="shared" si="96"/>
        <v>45.254265620509116</v>
      </c>
      <c r="G865" s="174">
        <f t="shared" si="97"/>
        <v>0.1611281159682014</v>
      </c>
      <c r="H865" s="171">
        <f t="shared" si="91"/>
        <v>45.41539373647732</v>
      </c>
      <c r="I865" s="7">
        <f t="shared" si="92"/>
        <v>0.76590626352268032</v>
      </c>
      <c r="J865" s="7">
        <f t="shared" si="93"/>
        <v>0.76590626352268032</v>
      </c>
      <c r="K865" s="7">
        <f t="shared" si="94"/>
        <v>0.58661240450327345</v>
      </c>
      <c r="L865" s="113">
        <f t="shared" si="95"/>
        <v>1.6584770535317983E-2</v>
      </c>
    </row>
    <row r="866" spans="4:12" x14ac:dyDescent="0.3">
      <c r="D866" s="177">
        <v>44715</v>
      </c>
      <c r="E866" s="171">
        <v>45.047899999999998</v>
      </c>
      <c r="F866" s="174">
        <f t="shared" si="96"/>
        <v>46.083522492774563</v>
      </c>
      <c r="G866" s="174">
        <f t="shared" si="97"/>
        <v>0.22794099159792591</v>
      </c>
      <c r="H866" s="171">
        <f t="shared" si="91"/>
        <v>46.311463484372489</v>
      </c>
      <c r="I866" s="7">
        <f t="shared" si="92"/>
        <v>-1.2635634843724901</v>
      </c>
      <c r="J866" s="7">
        <f t="shared" si="93"/>
        <v>1.2635634843724901</v>
      </c>
      <c r="K866" s="7">
        <f t="shared" si="94"/>
        <v>1.5965926790395482</v>
      </c>
      <c r="L866" s="113">
        <f t="shared" si="95"/>
        <v>2.8049331586433333E-2</v>
      </c>
    </row>
    <row r="867" spans="4:12" x14ac:dyDescent="0.3">
      <c r="D867" s="177">
        <v>44718</v>
      </c>
      <c r="E867" s="171">
        <v>44.948999999999998</v>
      </c>
      <c r="F867" s="174">
        <f t="shared" si="96"/>
        <v>45.210472793278342</v>
      </c>
      <c r="G867" s="174">
        <f t="shared" si="97"/>
        <v>0.11784192248851123</v>
      </c>
      <c r="H867" s="171">
        <f t="shared" si="91"/>
        <v>45.328314715766851</v>
      </c>
      <c r="I867" s="7">
        <f t="shared" si="92"/>
        <v>-0.37931471576685283</v>
      </c>
      <c r="J867" s="7">
        <f t="shared" si="93"/>
        <v>0.37931471576685283</v>
      </c>
      <c r="K867" s="7">
        <f t="shared" si="94"/>
        <v>0.14387965359728835</v>
      </c>
      <c r="L867" s="113">
        <f t="shared" si="95"/>
        <v>8.4387798564340213E-3</v>
      </c>
    </row>
    <row r="868" spans="4:12" x14ac:dyDescent="0.3">
      <c r="D868" s="177">
        <v>44719</v>
      </c>
      <c r="E868" s="171">
        <v>44.966900000000003</v>
      </c>
      <c r="F868" s="174">
        <f t="shared" si="96"/>
        <v>45.046853537990806</v>
      </c>
      <c r="G868" s="174">
        <f t="shared" si="97"/>
        <v>8.9695804710906546E-2</v>
      </c>
      <c r="H868" s="171">
        <f t="shared" si="91"/>
        <v>45.136549342701713</v>
      </c>
      <c r="I868" s="7">
        <f t="shared" si="92"/>
        <v>-0.16964934270171028</v>
      </c>
      <c r="J868" s="7">
        <f t="shared" si="93"/>
        <v>0.16964934270171028</v>
      </c>
      <c r="K868" s="7">
        <f t="shared" si="94"/>
        <v>2.8780899479122341E-2</v>
      </c>
      <c r="L868" s="113">
        <f t="shared" si="95"/>
        <v>3.7727604682935732E-3</v>
      </c>
    </row>
    <row r="869" spans="4:12" x14ac:dyDescent="0.3">
      <c r="D869" s="177">
        <v>44720</v>
      </c>
      <c r="E869" s="171">
        <v>44.805</v>
      </c>
      <c r="F869" s="174">
        <f t="shared" si="96"/>
        <v>45.006276643768729</v>
      </c>
      <c r="G869" s="174">
        <f t="shared" si="97"/>
        <v>7.6668534817608144E-2</v>
      </c>
      <c r="H869" s="171">
        <f t="shared" si="91"/>
        <v>45.082945178586336</v>
      </c>
      <c r="I869" s="7">
        <f t="shared" si="92"/>
        <v>-0.27794517858633583</v>
      </c>
      <c r="J869" s="7">
        <f t="shared" si="93"/>
        <v>0.27794517858633583</v>
      </c>
      <c r="K869" s="7">
        <f t="shared" si="94"/>
        <v>7.7253522299390115E-2</v>
      </c>
      <c r="L869" s="113">
        <f t="shared" si="95"/>
        <v>6.2034411022505488E-3</v>
      </c>
    </row>
    <row r="870" spans="4:12" x14ac:dyDescent="0.3">
      <c r="D870" s="177">
        <v>44721</v>
      </c>
      <c r="E870" s="171">
        <v>44.005400000000002</v>
      </c>
      <c r="F870" s="174">
        <f t="shared" si="96"/>
        <v>44.706414827854083</v>
      </c>
      <c r="G870" s="174">
        <f t="shared" si="97"/>
        <v>3.9015499744382731E-2</v>
      </c>
      <c r="H870" s="171">
        <f t="shared" si="91"/>
        <v>44.745430327598463</v>
      </c>
      <c r="I870" s="7">
        <f t="shared" si="92"/>
        <v>-0.74003032759846121</v>
      </c>
      <c r="J870" s="7">
        <f t="shared" si="93"/>
        <v>0.74003032759846121</v>
      </c>
      <c r="K870" s="7">
        <f t="shared" si="94"/>
        <v>0.54764488576548587</v>
      </c>
      <c r="L870" s="113">
        <f t="shared" si="95"/>
        <v>1.6816807200899463E-2</v>
      </c>
    </row>
    <row r="871" spans="4:12" x14ac:dyDescent="0.3">
      <c r="D871" s="177">
        <v>44722</v>
      </c>
      <c r="E871" s="171">
        <v>42.978700000000003</v>
      </c>
      <c r="F871" s="174">
        <f t="shared" si="96"/>
        <v>43.831272399795509</v>
      </c>
      <c r="G871" s="174">
        <f t="shared" si="97"/>
        <v>-5.2400293035912926E-2</v>
      </c>
      <c r="H871" s="171">
        <f t="shared" si="91"/>
        <v>43.778872106759593</v>
      </c>
      <c r="I871" s="7">
        <f t="shared" si="92"/>
        <v>-0.8001721067595895</v>
      </c>
      <c r="J871" s="7">
        <f t="shared" si="93"/>
        <v>0.8001721067595895</v>
      </c>
      <c r="K871" s="7">
        <f t="shared" si="94"/>
        <v>0.64027540043607989</v>
      </c>
      <c r="L871" s="113">
        <f t="shared" si="95"/>
        <v>1.8617875988794202E-2</v>
      </c>
    </row>
    <row r="872" spans="4:12" x14ac:dyDescent="0.3">
      <c r="D872" s="177">
        <v>44725</v>
      </c>
      <c r="E872" s="171">
        <v>41.597499999999997</v>
      </c>
      <c r="F872" s="174">
        <f t="shared" si="96"/>
        <v>42.660539765571272</v>
      </c>
      <c r="G872" s="174">
        <f t="shared" si="97"/>
        <v>-0.16423352715474532</v>
      </c>
      <c r="H872" s="171">
        <f t="shared" si="91"/>
        <v>42.49630623841653</v>
      </c>
      <c r="I872" s="7">
        <f t="shared" si="92"/>
        <v>-0.89880623841653318</v>
      </c>
      <c r="J872" s="7">
        <f t="shared" si="93"/>
        <v>0.89880623841653318</v>
      </c>
      <c r="K872" s="7">
        <f t="shared" si="94"/>
        <v>0.80785265421647789</v>
      </c>
      <c r="L872" s="113">
        <f t="shared" si="95"/>
        <v>2.1607217703384415E-2</v>
      </c>
    </row>
    <row r="873" spans="4:12" x14ac:dyDescent="0.3">
      <c r="D873" s="177">
        <v>44726</v>
      </c>
      <c r="E873" s="171">
        <v>41.270400000000002</v>
      </c>
      <c r="F873" s="174">
        <f t="shared" si="96"/>
        <v>41.400693178276207</v>
      </c>
      <c r="G873" s="174">
        <f t="shared" si="97"/>
        <v>-0.2737948331687774</v>
      </c>
      <c r="H873" s="171">
        <f t="shared" si="91"/>
        <v>41.126898345107428</v>
      </c>
      <c r="I873" s="7">
        <f t="shared" si="92"/>
        <v>0.14350165489257449</v>
      </c>
      <c r="J873" s="7">
        <f t="shared" si="93"/>
        <v>0.14350165489257449</v>
      </c>
      <c r="K873" s="7">
        <f t="shared" si="94"/>
        <v>2.0592724956907549E-2</v>
      </c>
      <c r="L873" s="113">
        <f t="shared" si="95"/>
        <v>3.477108409236995E-3</v>
      </c>
    </row>
    <row r="874" spans="4:12" x14ac:dyDescent="0.3">
      <c r="D874" s="177">
        <v>44727</v>
      </c>
      <c r="E874" s="171">
        <v>42.433500000000002</v>
      </c>
      <c r="F874" s="174">
        <f t="shared" si="96"/>
        <v>41.283984133464976</v>
      </c>
      <c r="G874" s="174">
        <f t="shared" si="97"/>
        <v>-0.25808625433302274</v>
      </c>
      <c r="H874" s="171">
        <f t="shared" si="91"/>
        <v>41.025897879131954</v>
      </c>
      <c r="I874" s="7">
        <f t="shared" si="92"/>
        <v>1.4076021208680487</v>
      </c>
      <c r="J874" s="7">
        <f t="shared" si="93"/>
        <v>1.4076021208680487</v>
      </c>
      <c r="K874" s="7">
        <f t="shared" si="94"/>
        <v>1.9813437306722288</v>
      </c>
      <c r="L874" s="113">
        <f t="shared" si="95"/>
        <v>3.317195425472913E-2</v>
      </c>
    </row>
    <row r="875" spans="4:12" x14ac:dyDescent="0.3">
      <c r="D875" s="177">
        <v>44728</v>
      </c>
      <c r="E875" s="171">
        <v>40.4345</v>
      </c>
      <c r="F875" s="174">
        <f t="shared" si="96"/>
        <v>41.827230996533586</v>
      </c>
      <c r="G875" s="174">
        <f t="shared" si="97"/>
        <v>-0.17795294259285946</v>
      </c>
      <c r="H875" s="171">
        <f t="shared" si="91"/>
        <v>41.649278053940726</v>
      </c>
      <c r="I875" s="7">
        <f t="shared" si="92"/>
        <v>-1.2147780539407265</v>
      </c>
      <c r="J875" s="7">
        <f t="shared" si="93"/>
        <v>1.2147780539407265</v>
      </c>
      <c r="K875" s="7">
        <f t="shared" si="94"/>
        <v>1.4756857203360185</v>
      </c>
      <c r="L875" s="113">
        <f t="shared" si="95"/>
        <v>3.004310808692395E-2</v>
      </c>
    </row>
    <row r="876" spans="4:12" x14ac:dyDescent="0.3">
      <c r="D876" s="177">
        <v>44729</v>
      </c>
      <c r="E876" s="171">
        <v>41.524799999999999</v>
      </c>
      <c r="F876" s="174">
        <f t="shared" si="96"/>
        <v>40.510197645925714</v>
      </c>
      <c r="G876" s="174">
        <f t="shared" si="97"/>
        <v>-0.29186098339436073</v>
      </c>
      <c r="H876" s="171">
        <f t="shared" si="91"/>
        <v>40.218336662531357</v>
      </c>
      <c r="I876" s="7">
        <f t="shared" si="92"/>
        <v>1.3064633374686423</v>
      </c>
      <c r="J876" s="7">
        <f t="shared" si="93"/>
        <v>1.3064633374686423</v>
      </c>
      <c r="K876" s="7">
        <f t="shared" si="94"/>
        <v>1.7068464521497035</v>
      </c>
      <c r="L876" s="113">
        <f t="shared" si="95"/>
        <v>3.146224274333994E-2</v>
      </c>
    </row>
    <row r="877" spans="4:12" x14ac:dyDescent="0.3">
      <c r="D877" s="177">
        <v>44733</v>
      </c>
      <c r="E877" s="171">
        <v>42.142699999999998</v>
      </c>
      <c r="F877" s="174">
        <f t="shared" si="96"/>
        <v>41.414891213284513</v>
      </c>
      <c r="G877" s="174">
        <f t="shared" si="97"/>
        <v>-0.17220552831904484</v>
      </c>
      <c r="H877" s="171">
        <f t="shared" si="91"/>
        <v>41.242685684965465</v>
      </c>
      <c r="I877" s="7">
        <f t="shared" si="92"/>
        <v>0.90001431503453233</v>
      </c>
      <c r="J877" s="7">
        <f t="shared" si="93"/>
        <v>0.90001431503453233</v>
      </c>
      <c r="K877" s="7">
        <f t="shared" si="94"/>
        <v>0.81002576726707842</v>
      </c>
      <c r="L877" s="113">
        <f t="shared" si="95"/>
        <v>2.1356351516028455E-2</v>
      </c>
    </row>
    <row r="878" spans="4:12" x14ac:dyDescent="0.3">
      <c r="D878" s="177">
        <v>44734</v>
      </c>
      <c r="E878" s="171">
        <v>41.561199999999999</v>
      </c>
      <c r="F878" s="174">
        <f t="shared" si="96"/>
        <v>41.888635577344765</v>
      </c>
      <c r="G878" s="174">
        <f t="shared" si="97"/>
        <v>-0.10761053908111515</v>
      </c>
      <c r="H878" s="171">
        <f t="shared" si="91"/>
        <v>41.78102503826365</v>
      </c>
      <c r="I878" s="7">
        <f t="shared" si="92"/>
        <v>-0.21982503826365019</v>
      </c>
      <c r="J878" s="7">
        <f t="shared" si="93"/>
        <v>0.21982503826365019</v>
      </c>
      <c r="K878" s="7">
        <f t="shared" si="94"/>
        <v>4.8323047447615265E-2</v>
      </c>
      <c r="L878" s="113">
        <f t="shared" si="95"/>
        <v>5.2891889133049623E-3</v>
      </c>
    </row>
    <row r="879" spans="4:12" x14ac:dyDescent="0.3">
      <c r="D879" s="177">
        <v>44735</v>
      </c>
      <c r="E879" s="171">
        <v>42.469799999999999</v>
      </c>
      <c r="F879" s="174">
        <f t="shared" si="96"/>
        <v>41.656831568735107</v>
      </c>
      <c r="G879" s="174">
        <f t="shared" si="97"/>
        <v>-0.12002988603396937</v>
      </c>
      <c r="H879" s="171">
        <f t="shared" si="91"/>
        <v>41.536801682701139</v>
      </c>
      <c r="I879" s="7">
        <f t="shared" si="92"/>
        <v>0.93299831729886051</v>
      </c>
      <c r="J879" s="7">
        <f t="shared" si="93"/>
        <v>0.93299831729886051</v>
      </c>
      <c r="K879" s="7">
        <f t="shared" si="94"/>
        <v>0.87048586008250517</v>
      </c>
      <c r="L879" s="113">
        <f t="shared" si="95"/>
        <v>2.1968512149783154E-2</v>
      </c>
    </row>
    <row r="880" spans="4:12" x14ac:dyDescent="0.3">
      <c r="D880" s="177">
        <v>44736</v>
      </c>
      <c r="E880" s="171">
        <v>43.623800000000003</v>
      </c>
      <c r="F880" s="174">
        <f t="shared" si="96"/>
        <v>42.604576091172831</v>
      </c>
      <c r="G880" s="174">
        <f t="shared" si="97"/>
        <v>-1.3252445186800091E-2</v>
      </c>
      <c r="H880" s="171">
        <f t="shared" si="91"/>
        <v>42.59132364598603</v>
      </c>
      <c r="I880" s="7">
        <f t="shared" si="92"/>
        <v>1.0324763540139728</v>
      </c>
      <c r="J880" s="7">
        <f t="shared" si="93"/>
        <v>1.0324763540139728</v>
      </c>
      <c r="K880" s="7">
        <f t="shared" si="94"/>
        <v>1.0660074215979864</v>
      </c>
      <c r="L880" s="113">
        <f t="shared" si="95"/>
        <v>2.3667730780307372E-2</v>
      </c>
    </row>
    <row r="881" spans="4:12" x14ac:dyDescent="0.3">
      <c r="D881" s="177">
        <v>44739</v>
      </c>
      <c r="E881" s="171">
        <v>43.187600000000003</v>
      </c>
      <c r="F881" s="174">
        <f t="shared" si="96"/>
        <v>43.525958043850565</v>
      </c>
      <c r="G881" s="174">
        <f t="shared" si="97"/>
        <v>8.0210994599653349E-2</v>
      </c>
      <c r="H881" s="171">
        <f t="shared" si="91"/>
        <v>43.606169038450219</v>
      </c>
      <c r="I881" s="7">
        <f t="shared" si="92"/>
        <v>-0.4185690384502152</v>
      </c>
      <c r="J881" s="7">
        <f t="shared" si="93"/>
        <v>0.4185690384502152</v>
      </c>
      <c r="K881" s="7">
        <f t="shared" si="94"/>
        <v>0.17520003994913774</v>
      </c>
      <c r="L881" s="113">
        <f t="shared" si="95"/>
        <v>9.6918800408037301E-3</v>
      </c>
    </row>
    <row r="882" spans="4:12" x14ac:dyDescent="0.3">
      <c r="D882" s="177">
        <v>44740</v>
      </c>
      <c r="E882" s="171">
        <v>41.851999999999997</v>
      </c>
      <c r="F882" s="174">
        <f t="shared" si="96"/>
        <v>42.984648795679732</v>
      </c>
      <c r="G882" s="174">
        <f t="shared" si="97"/>
        <v>1.8058970322604687E-2</v>
      </c>
      <c r="H882" s="171">
        <f t="shared" si="91"/>
        <v>43.002707766002338</v>
      </c>
      <c r="I882" s="7">
        <f t="shared" si="92"/>
        <v>-1.1507077660023413</v>
      </c>
      <c r="J882" s="7">
        <f t="shared" si="93"/>
        <v>1.1507077660023413</v>
      </c>
      <c r="K882" s="7">
        <f t="shared" si="94"/>
        <v>1.3241283627380989</v>
      </c>
      <c r="L882" s="113">
        <f t="shared" si="95"/>
        <v>2.7494690002923192E-2</v>
      </c>
    </row>
    <row r="883" spans="4:12" x14ac:dyDescent="0.3">
      <c r="D883" s="177">
        <v>44741</v>
      </c>
      <c r="E883" s="171">
        <v>41.015999999999998</v>
      </c>
      <c r="F883" s="174">
        <f t="shared" si="96"/>
        <v>41.699247176258083</v>
      </c>
      <c r="G883" s="174">
        <f t="shared" si="97"/>
        <v>-0.11228708865182065</v>
      </c>
      <c r="H883" s="171">
        <f t="shared" si="91"/>
        <v>41.586960087606265</v>
      </c>
      <c r="I883" s="7">
        <f t="shared" si="92"/>
        <v>-0.5709600876062666</v>
      </c>
      <c r="J883" s="7">
        <f t="shared" si="93"/>
        <v>0.5709600876062666</v>
      </c>
      <c r="K883" s="7">
        <f t="shared" si="94"/>
        <v>0.32599542163935563</v>
      </c>
      <c r="L883" s="113">
        <f t="shared" si="95"/>
        <v>1.3920423434909953E-2</v>
      </c>
    </row>
    <row r="884" spans="4:12" x14ac:dyDescent="0.3">
      <c r="D884" s="177">
        <v>44742</v>
      </c>
      <c r="E884" s="171">
        <v>40.134599999999999</v>
      </c>
      <c r="F884" s="174">
        <f t="shared" si="96"/>
        <v>40.749890329078539</v>
      </c>
      <c r="G884" s="174">
        <f t="shared" si="97"/>
        <v>-0.195994064504593</v>
      </c>
      <c r="H884" s="171">
        <f t="shared" si="91"/>
        <v>40.553896264573943</v>
      </c>
      <c r="I884" s="7">
        <f t="shared" si="92"/>
        <v>-0.4192962645739442</v>
      </c>
      <c r="J884" s="7">
        <f t="shared" si="93"/>
        <v>0.4192962645739442</v>
      </c>
      <c r="K884" s="7">
        <f t="shared" si="94"/>
        <v>0.17580935748566301</v>
      </c>
      <c r="L884" s="113">
        <f t="shared" si="95"/>
        <v>1.0447251612671965E-2</v>
      </c>
    </row>
    <row r="885" spans="4:12" x14ac:dyDescent="0.3">
      <c r="D885" s="177">
        <v>44743</v>
      </c>
      <c r="E885" s="171">
        <v>40.098300000000002</v>
      </c>
      <c r="F885" s="174">
        <f t="shared" si="96"/>
        <v>39.970544748396321</v>
      </c>
      <c r="G885" s="174">
        <f t="shared" si="97"/>
        <v>-0.25432921612235548</v>
      </c>
      <c r="H885" s="171">
        <f t="shared" si="91"/>
        <v>39.716215532273964</v>
      </c>
      <c r="I885" s="7">
        <f t="shared" si="92"/>
        <v>0.38208446772603821</v>
      </c>
      <c r="J885" s="7">
        <f t="shared" si="93"/>
        <v>0.38208446772603821</v>
      </c>
      <c r="K885" s="7">
        <f t="shared" si="94"/>
        <v>0.14598854047748994</v>
      </c>
      <c r="L885" s="113">
        <f t="shared" si="95"/>
        <v>9.5286949253718528E-3</v>
      </c>
    </row>
    <row r="886" spans="4:12" x14ac:dyDescent="0.3">
      <c r="D886" s="177">
        <v>44747</v>
      </c>
      <c r="E886" s="171">
        <v>40.698</v>
      </c>
      <c r="F886" s="174">
        <f t="shared" si="96"/>
        <v>40.014776627102115</v>
      </c>
      <c r="G886" s="174">
        <f t="shared" si="97"/>
        <v>-0.22447310663954051</v>
      </c>
      <c r="H886" s="171">
        <f t="shared" si="91"/>
        <v>39.790303520462572</v>
      </c>
      <c r="I886" s="7">
        <f t="shared" si="92"/>
        <v>0.90769647953742805</v>
      </c>
      <c r="J886" s="7">
        <f t="shared" si="93"/>
        <v>0.90769647953742805</v>
      </c>
      <c r="K886" s="7">
        <f t="shared" si="94"/>
        <v>0.82391289896464048</v>
      </c>
      <c r="L886" s="113">
        <f t="shared" si="95"/>
        <v>2.2303220785724803E-2</v>
      </c>
    </row>
    <row r="887" spans="4:12" x14ac:dyDescent="0.3">
      <c r="D887" s="177">
        <v>44748</v>
      </c>
      <c r="E887" s="171">
        <v>40.616199999999999</v>
      </c>
      <c r="F887" s="174">
        <f t="shared" si="96"/>
        <v>40.502061514688371</v>
      </c>
      <c r="G887" s="174">
        <f t="shared" si="97"/>
        <v>-0.15329730721696086</v>
      </c>
      <c r="H887" s="171">
        <f t="shared" si="91"/>
        <v>40.348764207471412</v>
      </c>
      <c r="I887" s="7">
        <f t="shared" si="92"/>
        <v>0.26743579252858751</v>
      </c>
      <c r="J887" s="7">
        <f t="shared" si="93"/>
        <v>0.26743579252858751</v>
      </c>
      <c r="K887" s="7">
        <f t="shared" si="94"/>
        <v>7.1521903125393707E-2</v>
      </c>
      <c r="L887" s="113">
        <f t="shared" si="95"/>
        <v>6.5844611886042397E-3</v>
      </c>
    </row>
    <row r="888" spans="4:12" x14ac:dyDescent="0.3">
      <c r="D888" s="177">
        <v>44749</v>
      </c>
      <c r="E888" s="171">
        <v>41.643000000000001</v>
      </c>
      <c r="F888" s="174">
        <f t="shared" si="96"/>
        <v>40.698922154226437</v>
      </c>
      <c r="G888" s="174">
        <f t="shared" si="97"/>
        <v>-0.11828151254145818</v>
      </c>
      <c r="H888" s="171">
        <f t="shared" si="91"/>
        <v>40.58064064168498</v>
      </c>
      <c r="I888" s="7">
        <f t="shared" si="92"/>
        <v>1.062359358315021</v>
      </c>
      <c r="J888" s="7">
        <f t="shared" si="93"/>
        <v>1.062359358315021</v>
      </c>
      <c r="K888" s="7">
        <f t="shared" si="94"/>
        <v>1.1286074061995033</v>
      </c>
      <c r="L888" s="113">
        <f t="shared" si="95"/>
        <v>2.5511114912830993E-2</v>
      </c>
    </row>
    <row r="889" spans="4:12" x14ac:dyDescent="0.3">
      <c r="D889" s="177">
        <v>44750</v>
      </c>
      <c r="E889" s="171">
        <v>41.643000000000001</v>
      </c>
      <c r="F889" s="174">
        <f t="shared" si="96"/>
        <v>41.548374789966836</v>
      </c>
      <c r="G889" s="174">
        <f t="shared" si="97"/>
        <v>-2.1508097713272514E-2</v>
      </c>
      <c r="H889" s="171">
        <f t="shared" si="91"/>
        <v>41.526866692253563</v>
      </c>
      <c r="I889" s="7">
        <f t="shared" si="92"/>
        <v>0.11613330774643771</v>
      </c>
      <c r="J889" s="7">
        <f t="shared" si="93"/>
        <v>0.11613330774643771</v>
      </c>
      <c r="K889" s="7">
        <f t="shared" si="94"/>
        <v>1.3486945168128808E-2</v>
      </c>
      <c r="L889" s="113">
        <f t="shared" si="95"/>
        <v>2.788783414894165E-3</v>
      </c>
    </row>
    <row r="890" spans="4:12" x14ac:dyDescent="0.3">
      <c r="D890" s="177">
        <v>44753</v>
      </c>
      <c r="E890" s="171">
        <v>40.634399999999999</v>
      </c>
      <c r="F890" s="174">
        <f t="shared" si="96"/>
        <v>41.424073521829385</v>
      </c>
      <c r="G890" s="174">
        <f t="shared" si="97"/>
        <v>-3.1787414755690357E-2</v>
      </c>
      <c r="H890" s="171">
        <f t="shared" si="91"/>
        <v>41.392286107073694</v>
      </c>
      <c r="I890" s="7">
        <f t="shared" si="92"/>
        <v>-0.75788610707369486</v>
      </c>
      <c r="J890" s="7">
        <f t="shared" si="93"/>
        <v>0.75788610707369486</v>
      </c>
      <c r="K890" s="7">
        <f t="shared" si="94"/>
        <v>0.57439135129532004</v>
      </c>
      <c r="L890" s="113">
        <f t="shared" si="95"/>
        <v>1.8651342386591038E-2</v>
      </c>
    </row>
    <row r="891" spans="4:12" x14ac:dyDescent="0.3">
      <c r="D891" s="177">
        <v>44754</v>
      </c>
      <c r="E891" s="171">
        <v>41.106900000000003</v>
      </c>
      <c r="F891" s="174">
        <f t="shared" si="96"/>
        <v>40.70347006819545</v>
      </c>
      <c r="G891" s="174">
        <f t="shared" si="97"/>
        <v>-0.10066901864351477</v>
      </c>
      <c r="H891" s="171">
        <f t="shared" si="91"/>
        <v>40.602801049551935</v>
      </c>
      <c r="I891" s="7">
        <f t="shared" si="92"/>
        <v>0.50409895044806774</v>
      </c>
      <c r="J891" s="7">
        <f t="shared" si="93"/>
        <v>0.50409895044806774</v>
      </c>
      <c r="K891" s="7">
        <f t="shared" si="94"/>
        <v>0.25411575184284346</v>
      </c>
      <c r="L891" s="113">
        <f t="shared" si="95"/>
        <v>1.2263122503717569E-2</v>
      </c>
    </row>
    <row r="892" spans="4:12" x14ac:dyDescent="0.3">
      <c r="D892" s="177">
        <v>44755</v>
      </c>
      <c r="E892" s="171">
        <v>41.3431</v>
      </c>
      <c r="F892" s="174">
        <f t="shared" si="96"/>
        <v>41.073604785085188</v>
      </c>
      <c r="G892" s="174">
        <f t="shared" si="97"/>
        <v>-5.3588645090189589E-2</v>
      </c>
      <c r="H892" s="171">
        <f t="shared" si="91"/>
        <v>41.020016139995001</v>
      </c>
      <c r="I892" s="7">
        <f t="shared" si="92"/>
        <v>0.32308386000499922</v>
      </c>
      <c r="J892" s="7">
        <f t="shared" si="93"/>
        <v>0.32308386000499922</v>
      </c>
      <c r="K892" s="7">
        <f t="shared" si="94"/>
        <v>0.10438318059572994</v>
      </c>
      <c r="L892" s="113">
        <f t="shared" si="95"/>
        <v>7.8146984625003749E-3</v>
      </c>
    </row>
    <row r="893" spans="4:12" x14ac:dyDescent="0.3">
      <c r="D893" s="177">
        <v>44756</v>
      </c>
      <c r="E893" s="171">
        <v>40.816099999999999</v>
      </c>
      <c r="F893" s="174">
        <f t="shared" si="96"/>
        <v>41.194829083927857</v>
      </c>
      <c r="G893" s="174">
        <f t="shared" si="97"/>
        <v>-3.6107350696903684E-2</v>
      </c>
      <c r="H893" s="171">
        <f t="shared" si="91"/>
        <v>41.158721733230955</v>
      </c>
      <c r="I893" s="7">
        <f t="shared" si="92"/>
        <v>-0.34262173323095624</v>
      </c>
      <c r="J893" s="7">
        <f t="shared" si="93"/>
        <v>0.34262173323095624</v>
      </c>
      <c r="K893" s="7">
        <f t="shared" si="94"/>
        <v>0.11738965208218455</v>
      </c>
      <c r="L893" s="113">
        <f t="shared" si="95"/>
        <v>8.3942790524071682E-3</v>
      </c>
    </row>
    <row r="894" spans="4:12" x14ac:dyDescent="0.3">
      <c r="D894" s="177">
        <v>44757</v>
      </c>
      <c r="E894" s="171">
        <v>41.297699999999999</v>
      </c>
      <c r="F894" s="174">
        <f t="shared" si="96"/>
        <v>40.88353411944248</v>
      </c>
      <c r="G894" s="174">
        <f t="shared" si="97"/>
        <v>-6.3626112075751029E-2</v>
      </c>
      <c r="H894" s="171">
        <f t="shared" si="91"/>
        <v>40.819908007366728</v>
      </c>
      <c r="I894" s="7">
        <f t="shared" si="92"/>
        <v>0.47779199263327143</v>
      </c>
      <c r="J894" s="7">
        <f t="shared" si="93"/>
        <v>0.47779199263327143</v>
      </c>
      <c r="K894" s="7">
        <f t="shared" si="94"/>
        <v>0.22828518822447211</v>
      </c>
      <c r="L894" s="113">
        <f t="shared" si="95"/>
        <v>1.1569457684889751E-2</v>
      </c>
    </row>
    <row r="895" spans="4:12" x14ac:dyDescent="0.3">
      <c r="D895" s="177">
        <v>44760</v>
      </c>
      <c r="E895" s="171">
        <v>41.397599999999997</v>
      </c>
      <c r="F895" s="174">
        <f t="shared" si="96"/>
        <v>41.266779110339399</v>
      </c>
      <c r="G895" s="174">
        <f t="shared" si="97"/>
        <v>-1.8939001778483969E-2</v>
      </c>
      <c r="H895" s="171">
        <f t="shared" si="91"/>
        <v>41.247840108560915</v>
      </c>
      <c r="I895" s="7">
        <f t="shared" si="92"/>
        <v>0.14975989143908208</v>
      </c>
      <c r="J895" s="7">
        <f t="shared" si="93"/>
        <v>0.14975989143908208</v>
      </c>
      <c r="K895" s="7">
        <f t="shared" si="94"/>
        <v>2.242802508384565E-2</v>
      </c>
      <c r="L895" s="113">
        <f t="shared" si="95"/>
        <v>3.6175983979525889E-3</v>
      </c>
    </row>
    <row r="896" spans="4:12" x14ac:dyDescent="0.3">
      <c r="D896" s="177">
        <v>44761</v>
      </c>
      <c r="E896" s="171">
        <v>43.405700000000003</v>
      </c>
      <c r="F896" s="174">
        <f t="shared" si="96"/>
        <v>41.784068798577209</v>
      </c>
      <c r="G896" s="174">
        <f t="shared" si="97"/>
        <v>3.4683867223145398E-2</v>
      </c>
      <c r="H896" s="171">
        <f t="shared" si="91"/>
        <v>41.818752665800353</v>
      </c>
      <c r="I896" s="7">
        <f t="shared" si="92"/>
        <v>1.5869473341996496</v>
      </c>
      <c r="J896" s="7">
        <f t="shared" si="93"/>
        <v>1.5869473341996496</v>
      </c>
      <c r="K896" s="7">
        <f t="shared" si="94"/>
        <v>2.5184018415233744</v>
      </c>
      <c r="L896" s="113">
        <f t="shared" si="95"/>
        <v>3.6560805014079933E-2</v>
      </c>
    </row>
    <row r="897" spans="4:12" x14ac:dyDescent="0.3">
      <c r="D897" s="177">
        <v>44762</v>
      </c>
      <c r="E897" s="171">
        <v>43.587499999999999</v>
      </c>
      <c r="F897" s="174">
        <f t="shared" si="96"/>
        <v>43.46980709377852</v>
      </c>
      <c r="G897" s="174">
        <f t="shared" si="97"/>
        <v>0.19978931002096198</v>
      </c>
      <c r="H897" s="171">
        <f t="shared" ref="H897:H960" si="98">F897+G897</f>
        <v>43.669596403799481</v>
      </c>
      <c r="I897" s="7">
        <f t="shared" si="92"/>
        <v>-8.2096403799482687E-2</v>
      </c>
      <c r="J897" s="7">
        <f t="shared" si="93"/>
        <v>8.2096403799482687E-2</v>
      </c>
      <c r="K897" s="7">
        <f t="shared" si="94"/>
        <v>6.7398195168077157E-3</v>
      </c>
      <c r="L897" s="113">
        <f t="shared" si="95"/>
        <v>1.8834850312470935E-3</v>
      </c>
    </row>
    <row r="898" spans="4:12" x14ac:dyDescent="0.3">
      <c r="D898" s="177">
        <v>44763</v>
      </c>
      <c r="E898" s="171">
        <v>42.978700000000003</v>
      </c>
      <c r="F898" s="174">
        <f t="shared" si="96"/>
        <v>43.625571448016771</v>
      </c>
      <c r="G898" s="174">
        <f t="shared" si="97"/>
        <v>0.19538681444269088</v>
      </c>
      <c r="H898" s="171">
        <f t="shared" si="98"/>
        <v>43.820958262459463</v>
      </c>
      <c r="I898" s="7">
        <f t="shared" si="92"/>
        <v>-0.84225826245945967</v>
      </c>
      <c r="J898" s="7">
        <f t="shared" si="93"/>
        <v>0.84225826245945967</v>
      </c>
      <c r="K898" s="7">
        <f t="shared" si="94"/>
        <v>0.70939898068122809</v>
      </c>
      <c r="L898" s="113">
        <f t="shared" si="95"/>
        <v>1.9597108857630864E-2</v>
      </c>
    </row>
    <row r="899" spans="4:12" x14ac:dyDescent="0.3">
      <c r="D899" s="177">
        <v>44764</v>
      </c>
      <c r="E899" s="171">
        <v>43.124000000000002</v>
      </c>
      <c r="F899" s="174">
        <f t="shared" si="96"/>
        <v>43.164069451554155</v>
      </c>
      <c r="G899" s="174">
        <f t="shared" si="97"/>
        <v>0.12969793335216021</v>
      </c>
      <c r="H899" s="171">
        <f t="shared" si="98"/>
        <v>43.293767384906317</v>
      </c>
      <c r="I899" s="7">
        <f t="shared" si="92"/>
        <v>-0.16976738490631504</v>
      </c>
      <c r="J899" s="7">
        <f t="shared" si="93"/>
        <v>0.16976738490631504</v>
      </c>
      <c r="K899" s="7">
        <f t="shared" si="94"/>
        <v>2.8820964977928926E-2</v>
      </c>
      <c r="L899" s="113">
        <f t="shared" si="95"/>
        <v>3.9367262987272753E-3</v>
      </c>
    </row>
    <row r="900" spans="4:12" x14ac:dyDescent="0.3">
      <c r="D900" s="177">
        <v>44767</v>
      </c>
      <c r="E900" s="171">
        <v>43.142200000000003</v>
      </c>
      <c r="F900" s="174">
        <f t="shared" si="96"/>
        <v>43.231398346681729</v>
      </c>
      <c r="G900" s="174">
        <f t="shared" si="97"/>
        <v>0.12346102952970156</v>
      </c>
      <c r="H900" s="171">
        <f t="shared" si="98"/>
        <v>43.354859376211429</v>
      </c>
      <c r="I900" s="7">
        <f t="shared" ref="I900:I963" si="99">E900-H900</f>
        <v>-0.21265937621142683</v>
      </c>
      <c r="J900" s="7">
        <f t="shared" ref="J900:J963" si="100">ABS(I900)</f>
        <v>0.21265937621142683</v>
      </c>
      <c r="K900" s="7">
        <f t="shared" ref="K900:K963" si="101">I900^2</f>
        <v>4.5224010290633172E-2</v>
      </c>
      <c r="L900" s="113">
        <f t="shared" ref="L900:L963" si="102">J900/E900</f>
        <v>4.9292659208716016E-3</v>
      </c>
    </row>
    <row r="901" spans="4:12" x14ac:dyDescent="0.3">
      <c r="D901" s="177">
        <v>44768</v>
      </c>
      <c r="E901" s="171">
        <v>41.179600000000001</v>
      </c>
      <c r="F901" s="174">
        <f t="shared" ref="F901:F964" si="103">alpha*(E901)+(1-alpha)*(E900+G900)</f>
        <v>42.848448823623762</v>
      </c>
      <c r="G901" s="174">
        <f t="shared" ref="G901:G964" si="104">beta*(F901-F900)+(1-beta)*G900</f>
        <v>7.2819974270934729E-2</v>
      </c>
      <c r="H901" s="171">
        <f t="shared" si="98"/>
        <v>42.921268797894697</v>
      </c>
      <c r="I901" s="7">
        <f t="shared" si="99"/>
        <v>-1.7416687978946968</v>
      </c>
      <c r="J901" s="7">
        <f t="shared" si="100"/>
        <v>1.7416687978946968</v>
      </c>
      <c r="K901" s="7">
        <f t="shared" si="101"/>
        <v>3.033410201559958</v>
      </c>
      <c r="L901" s="113">
        <f t="shared" si="102"/>
        <v>4.2294456427325586E-2</v>
      </c>
    </row>
    <row r="902" spans="4:12" x14ac:dyDescent="0.3">
      <c r="D902" s="177">
        <v>44769</v>
      </c>
      <c r="E902" s="171">
        <v>42.578899999999997</v>
      </c>
      <c r="F902" s="174">
        <f t="shared" si="103"/>
        <v>41.517715979416749</v>
      </c>
      <c r="G902" s="174">
        <f t="shared" si="104"/>
        <v>-6.7535307576860035E-2</v>
      </c>
      <c r="H902" s="171">
        <f t="shared" si="98"/>
        <v>41.450180671839888</v>
      </c>
      <c r="I902" s="7">
        <f t="shared" si="99"/>
        <v>1.1287193281601091</v>
      </c>
      <c r="J902" s="7">
        <f t="shared" si="100"/>
        <v>1.1287193281601091</v>
      </c>
      <c r="K902" s="7">
        <f t="shared" si="101"/>
        <v>1.2740073217622081</v>
      </c>
      <c r="L902" s="113">
        <f t="shared" si="102"/>
        <v>2.6508888866553837E-2</v>
      </c>
    </row>
    <row r="903" spans="4:12" x14ac:dyDescent="0.3">
      <c r="D903" s="177">
        <v>44770</v>
      </c>
      <c r="E903" s="171">
        <v>44.132599999999996</v>
      </c>
      <c r="F903" s="174">
        <f t="shared" si="103"/>
        <v>42.835611753938515</v>
      </c>
      <c r="G903" s="174">
        <f t="shared" si="104"/>
        <v>7.1007800633002563E-2</v>
      </c>
      <c r="H903" s="171">
        <f t="shared" si="98"/>
        <v>42.90661955457152</v>
      </c>
      <c r="I903" s="7">
        <f t="shared" si="99"/>
        <v>1.2259804454284762</v>
      </c>
      <c r="J903" s="7">
        <f t="shared" si="100"/>
        <v>1.2259804454284762</v>
      </c>
      <c r="K903" s="7">
        <f t="shared" si="101"/>
        <v>1.5030280525730049</v>
      </c>
      <c r="L903" s="113">
        <f t="shared" si="102"/>
        <v>2.7779474706418301E-2</v>
      </c>
    </row>
    <row r="904" spans="4:12" x14ac:dyDescent="0.3">
      <c r="D904" s="177">
        <v>44771</v>
      </c>
      <c r="E904" s="171">
        <v>40.597999999999999</v>
      </c>
      <c r="F904" s="174">
        <f t="shared" si="103"/>
        <v>43.482486240506404</v>
      </c>
      <c r="G904" s="174">
        <f t="shared" si="104"/>
        <v>0.12859446922649118</v>
      </c>
      <c r="H904" s="171">
        <f t="shared" si="98"/>
        <v>43.611080709732896</v>
      </c>
      <c r="I904" s="7">
        <f t="shared" si="99"/>
        <v>-3.0130807097328969</v>
      </c>
      <c r="J904" s="7">
        <f t="shared" si="100"/>
        <v>3.0130807097328969</v>
      </c>
      <c r="K904" s="7">
        <f t="shared" si="101"/>
        <v>9.0786553633644971</v>
      </c>
      <c r="L904" s="113">
        <f t="shared" si="102"/>
        <v>7.4217466617392411E-2</v>
      </c>
    </row>
    <row r="905" spans="4:12" x14ac:dyDescent="0.3">
      <c r="D905" s="177">
        <v>44774</v>
      </c>
      <c r="E905" s="171">
        <v>41.3431</v>
      </c>
      <c r="F905" s="174">
        <f t="shared" si="103"/>
        <v>40.84989557538119</v>
      </c>
      <c r="G905" s="174">
        <f t="shared" si="104"/>
        <v>-0.14752404420867934</v>
      </c>
      <c r="H905" s="171">
        <f t="shared" si="98"/>
        <v>40.70237153117251</v>
      </c>
      <c r="I905" s="7">
        <f t="shared" si="99"/>
        <v>0.64072846882748991</v>
      </c>
      <c r="J905" s="7">
        <f t="shared" si="100"/>
        <v>0.64072846882748991</v>
      </c>
      <c r="K905" s="7">
        <f t="shared" si="101"/>
        <v>0.41053297076601969</v>
      </c>
      <c r="L905" s="113">
        <f t="shared" si="102"/>
        <v>1.5497833225556137E-2</v>
      </c>
    </row>
    <row r="906" spans="4:12" x14ac:dyDescent="0.3">
      <c r="D906" s="177">
        <v>44775</v>
      </c>
      <c r="E906" s="171">
        <v>40.28</v>
      </c>
      <c r="F906" s="174">
        <f t="shared" si="103"/>
        <v>41.012460764633062</v>
      </c>
      <c r="G906" s="174">
        <f t="shared" si="104"/>
        <v>-0.11651512086262425</v>
      </c>
      <c r="H906" s="171">
        <f t="shared" si="98"/>
        <v>40.895945643770439</v>
      </c>
      <c r="I906" s="7">
        <f t="shared" si="99"/>
        <v>-0.61594564377043781</v>
      </c>
      <c r="J906" s="7">
        <f t="shared" si="100"/>
        <v>0.61594564377043781</v>
      </c>
      <c r="K906" s="7">
        <f t="shared" si="101"/>
        <v>0.37938903607977909</v>
      </c>
      <c r="L906" s="113">
        <f t="shared" si="102"/>
        <v>1.5291599894995973E-2</v>
      </c>
    </row>
    <row r="907" spans="4:12" x14ac:dyDescent="0.3">
      <c r="D907" s="177">
        <v>44776</v>
      </c>
      <c r="E907" s="171">
        <v>40.688899999999997</v>
      </c>
      <c r="F907" s="174">
        <f t="shared" si="103"/>
        <v>40.268567903309901</v>
      </c>
      <c r="G907" s="174">
        <f t="shared" si="104"/>
        <v>-0.17925289490867793</v>
      </c>
      <c r="H907" s="171">
        <f t="shared" si="98"/>
        <v>40.089315008401222</v>
      </c>
      <c r="I907" s="7">
        <f t="shared" si="99"/>
        <v>0.59958499159877476</v>
      </c>
      <c r="J907" s="7">
        <f t="shared" si="100"/>
        <v>0.59958499159877476</v>
      </c>
      <c r="K907" s="7">
        <f t="shared" si="101"/>
        <v>0.35950216215050279</v>
      </c>
      <c r="L907" s="113">
        <f t="shared" si="102"/>
        <v>1.4735836839992598E-2</v>
      </c>
    </row>
    <row r="908" spans="4:12" x14ac:dyDescent="0.3">
      <c r="D908" s="177">
        <v>44777</v>
      </c>
      <c r="E908" s="171">
        <v>41.025100000000002</v>
      </c>
      <c r="F908" s="174">
        <f t="shared" si="103"/>
        <v>40.612737684073053</v>
      </c>
      <c r="G908" s="174">
        <f t="shared" si="104"/>
        <v>-0.12691062734149486</v>
      </c>
      <c r="H908" s="171">
        <f t="shared" si="98"/>
        <v>40.485827056731559</v>
      </c>
      <c r="I908" s="7">
        <f t="shared" si="99"/>
        <v>0.53927294326844333</v>
      </c>
      <c r="J908" s="7">
        <f t="shared" si="100"/>
        <v>0.53927294326844333</v>
      </c>
      <c r="K908" s="7">
        <f t="shared" si="101"/>
        <v>0.2908153073414097</v>
      </c>
      <c r="L908" s="113">
        <f t="shared" si="102"/>
        <v>1.3144951341214118E-2</v>
      </c>
    </row>
    <row r="909" spans="4:12" x14ac:dyDescent="0.3">
      <c r="D909" s="177">
        <v>44778</v>
      </c>
      <c r="E909" s="171">
        <v>41.497599999999998</v>
      </c>
      <c r="F909" s="174">
        <f t="shared" si="103"/>
        <v>41.018071498126808</v>
      </c>
      <c r="G909" s="174">
        <f t="shared" si="104"/>
        <v>-7.3686183201969901E-2</v>
      </c>
      <c r="H909" s="171">
        <f t="shared" si="98"/>
        <v>40.944385314924837</v>
      </c>
      <c r="I909" s="7">
        <f t="shared" si="99"/>
        <v>0.55321468507516158</v>
      </c>
      <c r="J909" s="7">
        <f t="shared" si="100"/>
        <v>0.55321468507516158</v>
      </c>
      <c r="K909" s="7">
        <f t="shared" si="101"/>
        <v>0.30604648778281018</v>
      </c>
      <c r="L909" s="113">
        <f t="shared" si="102"/>
        <v>1.3331245302744293E-2</v>
      </c>
    </row>
    <row r="910" spans="4:12" x14ac:dyDescent="0.3">
      <c r="D910" s="177">
        <v>44781</v>
      </c>
      <c r="E910" s="171">
        <v>41.415799999999997</v>
      </c>
      <c r="F910" s="174">
        <f t="shared" si="103"/>
        <v>41.422291053438428</v>
      </c>
      <c r="G910" s="174">
        <f t="shared" si="104"/>
        <v>-2.5895609350610901E-2</v>
      </c>
      <c r="H910" s="171">
        <f t="shared" si="98"/>
        <v>41.396395444087815</v>
      </c>
      <c r="I910" s="7">
        <f t="shared" si="99"/>
        <v>1.940455591218182E-2</v>
      </c>
      <c r="J910" s="7">
        <f t="shared" si="100"/>
        <v>1.940455591218182E-2</v>
      </c>
      <c r="K910" s="7">
        <f t="shared" si="101"/>
        <v>3.7653679014899041E-4</v>
      </c>
      <c r="L910" s="113">
        <f t="shared" si="102"/>
        <v>4.6853026893557101E-4</v>
      </c>
    </row>
    <row r="911" spans="4:12" x14ac:dyDescent="0.3">
      <c r="D911" s="177">
        <v>44782</v>
      </c>
      <c r="E911" s="171">
        <v>41.188600000000001</v>
      </c>
      <c r="F911" s="174">
        <f t="shared" si="103"/>
        <v>41.349643512519513</v>
      </c>
      <c r="G911" s="174">
        <f t="shared" si="104"/>
        <v>-3.0570802507441302E-2</v>
      </c>
      <c r="H911" s="171">
        <f t="shared" si="98"/>
        <v>41.319072710012072</v>
      </c>
      <c r="I911" s="7">
        <f t="shared" si="99"/>
        <v>-0.1304727100120715</v>
      </c>
      <c r="J911" s="7">
        <f t="shared" si="100"/>
        <v>0.1304727100120715</v>
      </c>
      <c r="K911" s="7">
        <f t="shared" si="101"/>
        <v>1.7023128057894105E-2</v>
      </c>
      <c r="L911" s="113">
        <f t="shared" si="102"/>
        <v>3.1676898465126638E-3</v>
      </c>
    </row>
    <row r="912" spans="4:12" x14ac:dyDescent="0.3">
      <c r="D912" s="177">
        <v>44783</v>
      </c>
      <c r="E912" s="171">
        <v>41.933700000000002</v>
      </c>
      <c r="F912" s="174">
        <f t="shared" si="103"/>
        <v>41.31316335799405</v>
      </c>
      <c r="G912" s="174">
        <f t="shared" si="104"/>
        <v>-3.1161737709243534E-2</v>
      </c>
      <c r="H912" s="171">
        <f t="shared" si="98"/>
        <v>41.282001620284809</v>
      </c>
      <c r="I912" s="7">
        <f t="shared" si="99"/>
        <v>0.65169837971519229</v>
      </c>
      <c r="J912" s="7">
        <f t="shared" si="100"/>
        <v>0.65169837971519229</v>
      </c>
      <c r="K912" s="7">
        <f t="shared" si="101"/>
        <v>0.42471077812340696</v>
      </c>
      <c r="L912" s="113">
        <f t="shared" si="102"/>
        <v>1.5541160921053765E-2</v>
      </c>
    </row>
    <row r="913" spans="4:12" x14ac:dyDescent="0.3">
      <c r="D913" s="177">
        <v>44784</v>
      </c>
      <c r="E913" s="171">
        <v>42.860500000000002</v>
      </c>
      <c r="F913" s="174">
        <f t="shared" si="103"/>
        <v>42.094130609832611</v>
      </c>
      <c r="G913" s="174">
        <f t="shared" si="104"/>
        <v>5.0051161245536935E-2</v>
      </c>
      <c r="H913" s="171">
        <f t="shared" si="98"/>
        <v>42.144181771078145</v>
      </c>
      <c r="I913" s="7">
        <f t="shared" si="99"/>
        <v>0.71631822892185681</v>
      </c>
      <c r="J913" s="7">
        <f t="shared" si="100"/>
        <v>0.71631822892185681</v>
      </c>
      <c r="K913" s="7">
        <f t="shared" si="101"/>
        <v>0.51311180508574561</v>
      </c>
      <c r="L913" s="113">
        <f t="shared" si="102"/>
        <v>1.6712782840187509E-2</v>
      </c>
    </row>
    <row r="914" spans="4:12" x14ac:dyDescent="0.3">
      <c r="D914" s="177">
        <v>44785</v>
      </c>
      <c r="E914" s="171">
        <v>42.815100000000001</v>
      </c>
      <c r="F914" s="174">
        <f t="shared" si="103"/>
        <v>42.89146092899643</v>
      </c>
      <c r="G914" s="174">
        <f t="shared" si="104"/>
        <v>0.1247790770373652</v>
      </c>
      <c r="H914" s="171">
        <f t="shared" si="98"/>
        <v>43.016240006033797</v>
      </c>
      <c r="I914" s="7">
        <f t="shared" si="99"/>
        <v>-0.20114000603379623</v>
      </c>
      <c r="J914" s="7">
        <f t="shared" si="100"/>
        <v>0.20114000603379623</v>
      </c>
      <c r="K914" s="7">
        <f t="shared" si="101"/>
        <v>4.0457302027275585E-2</v>
      </c>
      <c r="L914" s="113">
        <f t="shared" si="102"/>
        <v>4.6978754232454489E-3</v>
      </c>
    </row>
    <row r="915" spans="4:12" x14ac:dyDescent="0.3">
      <c r="D915" s="177">
        <v>44788</v>
      </c>
      <c r="E915" s="171">
        <v>42.642499999999998</v>
      </c>
      <c r="F915" s="174">
        <f t="shared" si="103"/>
        <v>42.880403261629894</v>
      </c>
      <c r="G915" s="174">
        <f t="shared" si="104"/>
        <v>0.11119540259697504</v>
      </c>
      <c r="H915" s="171">
        <f t="shared" si="98"/>
        <v>42.991598664226871</v>
      </c>
      <c r="I915" s="7">
        <f t="shared" si="99"/>
        <v>-0.3490986642268723</v>
      </c>
      <c r="J915" s="7">
        <f t="shared" si="100"/>
        <v>0.3490986642268723</v>
      </c>
      <c r="K915" s="7">
        <f t="shared" si="101"/>
        <v>0.12186987736498653</v>
      </c>
      <c r="L915" s="113">
        <f t="shared" si="102"/>
        <v>8.1866369051268647E-3</v>
      </c>
    </row>
    <row r="916" spans="4:12" x14ac:dyDescent="0.3">
      <c r="D916" s="177">
        <v>44789</v>
      </c>
      <c r="E916" s="171">
        <v>43.542000000000002</v>
      </c>
      <c r="F916" s="174">
        <f t="shared" si="103"/>
        <v>42.91135632207758</v>
      </c>
      <c r="G916" s="174">
        <f t="shared" si="104"/>
        <v>0.10317116838204617</v>
      </c>
      <c r="H916" s="171">
        <f t="shared" si="98"/>
        <v>43.014527490459628</v>
      </c>
      <c r="I916" s="7">
        <f t="shared" si="99"/>
        <v>0.52747250954037384</v>
      </c>
      <c r="J916" s="7">
        <f t="shared" si="100"/>
        <v>0.52747250954037384</v>
      </c>
      <c r="K916" s="7">
        <f t="shared" si="101"/>
        <v>0.27822724832081974</v>
      </c>
      <c r="L916" s="113">
        <f t="shared" si="102"/>
        <v>1.2114108436460746E-2</v>
      </c>
    </row>
    <row r="917" spans="4:12" x14ac:dyDescent="0.3">
      <c r="D917" s="177">
        <v>44790</v>
      </c>
      <c r="E917" s="171">
        <v>42.824199999999998</v>
      </c>
      <c r="F917" s="174">
        <f t="shared" si="103"/>
        <v>43.480976934705637</v>
      </c>
      <c r="G917" s="174">
        <f t="shared" si="104"/>
        <v>0.14981611280664728</v>
      </c>
      <c r="H917" s="171">
        <f t="shared" si="98"/>
        <v>43.630793047512284</v>
      </c>
      <c r="I917" s="7">
        <f t="shared" si="99"/>
        <v>-0.80659304751228689</v>
      </c>
      <c r="J917" s="7">
        <f t="shared" si="100"/>
        <v>0.80659304751228689</v>
      </c>
      <c r="K917" s="7">
        <f t="shared" si="101"/>
        <v>0.65059234429515833</v>
      </c>
      <c r="L917" s="113">
        <f t="shared" si="102"/>
        <v>1.8834982264987716E-2</v>
      </c>
    </row>
    <row r="918" spans="4:12" x14ac:dyDescent="0.3">
      <c r="D918" s="177">
        <v>44791</v>
      </c>
      <c r="E918" s="171">
        <v>42.369900000000001</v>
      </c>
      <c r="F918" s="174">
        <f t="shared" si="103"/>
        <v>42.853192890245325</v>
      </c>
      <c r="G918" s="174">
        <f t="shared" si="104"/>
        <v>7.2056097079951267E-2</v>
      </c>
      <c r="H918" s="171">
        <f t="shared" si="98"/>
        <v>42.925248987325276</v>
      </c>
      <c r="I918" s="7">
        <f t="shared" si="99"/>
        <v>-0.55534898732527438</v>
      </c>
      <c r="J918" s="7">
        <f t="shared" si="100"/>
        <v>0.55534898732527438</v>
      </c>
      <c r="K918" s="7">
        <f t="shared" si="101"/>
        <v>0.30841249772320778</v>
      </c>
      <c r="L918" s="113">
        <f t="shared" si="102"/>
        <v>1.3107158320535908E-2</v>
      </c>
    </row>
    <row r="919" spans="4:12" x14ac:dyDescent="0.3">
      <c r="D919" s="177">
        <v>44792</v>
      </c>
      <c r="E919" s="171">
        <v>41.388500000000001</v>
      </c>
      <c r="F919" s="174">
        <f t="shared" si="103"/>
        <v>42.231264877663968</v>
      </c>
      <c r="G919" s="174">
        <f t="shared" si="104"/>
        <v>2.6576861138204524E-3</v>
      </c>
      <c r="H919" s="171">
        <f t="shared" si="98"/>
        <v>42.233922563777789</v>
      </c>
      <c r="I919" s="7">
        <f t="shared" si="99"/>
        <v>-0.84542256377778813</v>
      </c>
      <c r="J919" s="7">
        <f t="shared" si="100"/>
        <v>0.84542256377778813</v>
      </c>
      <c r="K919" s="7">
        <f t="shared" si="101"/>
        <v>0.71473931134460822</v>
      </c>
      <c r="L919" s="113">
        <f t="shared" si="102"/>
        <v>2.0426508904110758E-2</v>
      </c>
    </row>
    <row r="920" spans="4:12" x14ac:dyDescent="0.3">
      <c r="D920" s="177">
        <v>44795</v>
      </c>
      <c r="E920" s="171">
        <v>39.198700000000002</v>
      </c>
      <c r="F920" s="174">
        <f t="shared" si="103"/>
        <v>40.952666148891055</v>
      </c>
      <c r="G920" s="174">
        <f t="shared" si="104"/>
        <v>-0.12546795537485286</v>
      </c>
      <c r="H920" s="171">
        <f t="shared" si="98"/>
        <v>40.827198193516203</v>
      </c>
      <c r="I920" s="7">
        <f t="shared" si="99"/>
        <v>-1.6284981935162008</v>
      </c>
      <c r="J920" s="7">
        <f t="shared" si="100"/>
        <v>1.6284981935162008</v>
      </c>
      <c r="K920" s="7">
        <f t="shared" si="101"/>
        <v>2.6520063662855295</v>
      </c>
      <c r="L920" s="113">
        <f t="shared" si="102"/>
        <v>4.1544699021044088E-2</v>
      </c>
    </row>
    <row r="921" spans="4:12" x14ac:dyDescent="0.3">
      <c r="D921" s="177">
        <v>44796</v>
      </c>
      <c r="E921" s="171">
        <v>39.444099999999999</v>
      </c>
      <c r="F921" s="174">
        <f t="shared" si="103"/>
        <v>39.147405635700125</v>
      </c>
      <c r="G921" s="174">
        <f t="shared" si="104"/>
        <v>-0.29344721115646066</v>
      </c>
      <c r="H921" s="171">
        <f t="shared" si="98"/>
        <v>38.853958424543663</v>
      </c>
      <c r="I921" s="7">
        <f t="shared" si="99"/>
        <v>0.59014157545633594</v>
      </c>
      <c r="J921" s="7">
        <f t="shared" si="100"/>
        <v>0.59014157545633594</v>
      </c>
      <c r="K921" s="7">
        <f t="shared" si="101"/>
        <v>0.34826707908208626</v>
      </c>
      <c r="L921" s="113">
        <f t="shared" si="102"/>
        <v>1.496146636521903E-2</v>
      </c>
    </row>
    <row r="922" spans="4:12" x14ac:dyDescent="0.3">
      <c r="D922" s="177">
        <v>44797</v>
      </c>
      <c r="E922" s="171">
        <v>39.453099999999999</v>
      </c>
      <c r="F922" s="174">
        <f t="shared" si="103"/>
        <v>39.211142231074831</v>
      </c>
      <c r="G922" s="174">
        <f t="shared" si="104"/>
        <v>-0.25772883050334394</v>
      </c>
      <c r="H922" s="171">
        <f t="shared" si="98"/>
        <v>38.953413400571485</v>
      </c>
      <c r="I922" s="7">
        <f t="shared" si="99"/>
        <v>0.49968659942851446</v>
      </c>
      <c r="J922" s="7">
        <f t="shared" si="100"/>
        <v>0.49968659942851446</v>
      </c>
      <c r="K922" s="7">
        <f t="shared" si="101"/>
        <v>0.24968669764843265</v>
      </c>
      <c r="L922" s="113">
        <f t="shared" si="102"/>
        <v>1.2665331733843842E-2</v>
      </c>
    </row>
    <row r="923" spans="4:12" x14ac:dyDescent="0.3">
      <c r="D923" s="177">
        <v>44798</v>
      </c>
      <c r="E923" s="171">
        <v>40.025599999999997</v>
      </c>
      <c r="F923" s="174">
        <f t="shared" si="103"/>
        <v>39.361416935597326</v>
      </c>
      <c r="G923" s="174">
        <f t="shared" si="104"/>
        <v>-0.21692847700076004</v>
      </c>
      <c r="H923" s="171">
        <f t="shared" si="98"/>
        <v>39.144488458596562</v>
      </c>
      <c r="I923" s="7">
        <f t="shared" si="99"/>
        <v>0.88111154140343473</v>
      </c>
      <c r="J923" s="7">
        <f t="shared" si="100"/>
        <v>0.88111154140343473</v>
      </c>
      <c r="K923" s="7">
        <f t="shared" si="101"/>
        <v>0.77635754839433668</v>
      </c>
      <c r="L923" s="113">
        <f t="shared" si="102"/>
        <v>2.2013699767234839E-2</v>
      </c>
    </row>
    <row r="924" spans="4:12" x14ac:dyDescent="0.3">
      <c r="D924" s="177">
        <v>44799</v>
      </c>
      <c r="E924" s="171">
        <v>37.3996</v>
      </c>
      <c r="F924" s="174">
        <f t="shared" si="103"/>
        <v>39.32685721839939</v>
      </c>
      <c r="G924" s="174">
        <f t="shared" si="104"/>
        <v>-0.19869160102047767</v>
      </c>
      <c r="H924" s="171">
        <f t="shared" si="98"/>
        <v>39.128165617378912</v>
      </c>
      <c r="I924" s="7">
        <f t="shared" si="99"/>
        <v>-1.7285656173789121</v>
      </c>
      <c r="J924" s="7">
        <f t="shared" si="100"/>
        <v>1.7285656173789121</v>
      </c>
      <c r="K924" s="7">
        <f t="shared" si="101"/>
        <v>2.9879390935845396</v>
      </c>
      <c r="L924" s="113">
        <f t="shared" si="102"/>
        <v>4.6218826334477166E-2</v>
      </c>
    </row>
    <row r="925" spans="4:12" x14ac:dyDescent="0.3">
      <c r="D925" s="177">
        <v>44802</v>
      </c>
      <c r="E925" s="171">
        <v>37.645000000000003</v>
      </c>
      <c r="F925" s="174">
        <f t="shared" si="103"/>
        <v>37.289726719183619</v>
      </c>
      <c r="G925" s="174">
        <f t="shared" si="104"/>
        <v>-0.38253549084000693</v>
      </c>
      <c r="H925" s="171">
        <f t="shared" si="98"/>
        <v>36.907191228343613</v>
      </c>
      <c r="I925" s="7">
        <f t="shared" si="99"/>
        <v>0.73780877165638969</v>
      </c>
      <c r="J925" s="7">
        <f t="shared" si="100"/>
        <v>0.73780877165638969</v>
      </c>
      <c r="K925" s="7">
        <f t="shared" si="101"/>
        <v>0.5443617835331106</v>
      </c>
      <c r="L925" s="113">
        <f t="shared" si="102"/>
        <v>1.9599117323851497E-2</v>
      </c>
    </row>
    <row r="926" spans="4:12" x14ac:dyDescent="0.3">
      <c r="D926" s="177">
        <v>44803</v>
      </c>
      <c r="E926" s="171">
        <v>38.090200000000003</v>
      </c>
      <c r="F926" s="174">
        <f t="shared" si="103"/>
        <v>37.428011607328003</v>
      </c>
      <c r="G926" s="174">
        <f t="shared" si="104"/>
        <v>-0.33045345294156792</v>
      </c>
      <c r="H926" s="171">
        <f t="shared" si="98"/>
        <v>37.097558154386434</v>
      </c>
      <c r="I926" s="7">
        <f t="shared" si="99"/>
        <v>0.99264184561356927</v>
      </c>
      <c r="J926" s="7">
        <f t="shared" si="100"/>
        <v>0.99264184561356927</v>
      </c>
      <c r="K926" s="7">
        <f t="shared" si="101"/>
        <v>0.98533783366311312</v>
      </c>
      <c r="L926" s="113">
        <f t="shared" si="102"/>
        <v>2.6060294921359542E-2</v>
      </c>
    </row>
    <row r="927" spans="4:12" x14ac:dyDescent="0.3">
      <c r="D927" s="177">
        <v>44804</v>
      </c>
      <c r="E927" s="171">
        <v>37.6631</v>
      </c>
      <c r="F927" s="174">
        <f t="shared" si="103"/>
        <v>37.740417237646746</v>
      </c>
      <c r="G927" s="174">
        <f t="shared" si="104"/>
        <v>-0.26616754461553688</v>
      </c>
      <c r="H927" s="171">
        <f t="shared" si="98"/>
        <v>37.474249693031211</v>
      </c>
      <c r="I927" s="7">
        <f t="shared" si="99"/>
        <v>0.18885030696878857</v>
      </c>
      <c r="J927" s="7">
        <f t="shared" si="100"/>
        <v>0.18885030696878857</v>
      </c>
      <c r="K927" s="7">
        <f t="shared" si="101"/>
        <v>3.5664438442205675E-2</v>
      </c>
      <c r="L927" s="113">
        <f t="shared" si="102"/>
        <v>5.0141997596795957E-3</v>
      </c>
    </row>
    <row r="928" spans="4:12" x14ac:dyDescent="0.3">
      <c r="D928" s="177">
        <v>44805</v>
      </c>
      <c r="E928" s="171">
        <v>37.626800000000003</v>
      </c>
      <c r="F928" s="174">
        <f t="shared" si="103"/>
        <v>37.442905964307577</v>
      </c>
      <c r="G928" s="174">
        <f t="shared" si="104"/>
        <v>-0.2693019174879</v>
      </c>
      <c r="H928" s="171">
        <f t="shared" si="98"/>
        <v>37.173604046819676</v>
      </c>
      <c r="I928" s="7">
        <f t="shared" si="99"/>
        <v>0.45319595318032668</v>
      </c>
      <c r="J928" s="7">
        <f t="shared" si="100"/>
        <v>0.45319595318032668</v>
      </c>
      <c r="K928" s="7">
        <f t="shared" si="101"/>
        <v>0.20538657197902485</v>
      </c>
      <c r="L928" s="113">
        <f t="shared" si="102"/>
        <v>1.204449895235116E-2</v>
      </c>
    </row>
    <row r="929" spans="4:12" x14ac:dyDescent="0.3">
      <c r="D929" s="177">
        <v>44806</v>
      </c>
      <c r="E929" s="171">
        <v>37.027099999999997</v>
      </c>
      <c r="F929" s="174">
        <f t="shared" si="103"/>
        <v>37.291418466009681</v>
      </c>
      <c r="G929" s="174">
        <f t="shared" si="104"/>
        <v>-0.25752047556889968</v>
      </c>
      <c r="H929" s="171">
        <f t="shared" si="98"/>
        <v>37.033897990440778</v>
      </c>
      <c r="I929" s="7">
        <f t="shared" si="99"/>
        <v>-6.7979904407806657E-3</v>
      </c>
      <c r="J929" s="7">
        <f t="shared" si="100"/>
        <v>6.7979904407806657E-3</v>
      </c>
      <c r="K929" s="7">
        <f t="shared" si="101"/>
        <v>4.6212674032945307E-5</v>
      </c>
      <c r="L929" s="113">
        <f t="shared" si="102"/>
        <v>1.8359500043969596E-4</v>
      </c>
    </row>
    <row r="930" spans="4:12" x14ac:dyDescent="0.3">
      <c r="D930" s="177">
        <v>44810</v>
      </c>
      <c r="E930" s="171">
        <v>36.572800000000001</v>
      </c>
      <c r="F930" s="174">
        <f t="shared" si="103"/>
        <v>36.730223619544873</v>
      </c>
      <c r="G930" s="174">
        <f t="shared" si="104"/>
        <v>-0.28788791265849051</v>
      </c>
      <c r="H930" s="171">
        <f t="shared" si="98"/>
        <v>36.442335706886382</v>
      </c>
      <c r="I930" s="7">
        <f t="shared" si="99"/>
        <v>0.13046429311361862</v>
      </c>
      <c r="J930" s="7">
        <f t="shared" si="100"/>
        <v>0.13046429311361862</v>
      </c>
      <c r="K930" s="7">
        <f t="shared" si="101"/>
        <v>1.7020931777636195E-2</v>
      </c>
      <c r="L930" s="113">
        <f t="shared" si="102"/>
        <v>3.5672492429788976E-3</v>
      </c>
    </row>
    <row r="931" spans="4:12" x14ac:dyDescent="0.3">
      <c r="D931" s="177">
        <v>44811</v>
      </c>
      <c r="E931" s="171">
        <v>38.508200000000002</v>
      </c>
      <c r="F931" s="174">
        <f t="shared" si="103"/>
        <v>36.729569669873214</v>
      </c>
      <c r="G931" s="174">
        <f t="shared" si="104"/>
        <v>-0.25916451635980731</v>
      </c>
      <c r="H931" s="171">
        <f t="shared" si="98"/>
        <v>36.470405153513404</v>
      </c>
      <c r="I931" s="7">
        <f t="shared" si="99"/>
        <v>2.037794846486598</v>
      </c>
      <c r="J931" s="7">
        <f t="shared" si="100"/>
        <v>2.037794846486598</v>
      </c>
      <c r="K931" s="7">
        <f t="shared" si="101"/>
        <v>4.1526078363673378</v>
      </c>
      <c r="L931" s="113">
        <f t="shared" si="102"/>
        <v>5.2918465326517415E-2</v>
      </c>
    </row>
    <row r="932" spans="4:12" x14ac:dyDescent="0.3">
      <c r="D932" s="177">
        <v>44812</v>
      </c>
      <c r="E932" s="171">
        <v>38.835299999999997</v>
      </c>
      <c r="F932" s="174">
        <f t="shared" si="103"/>
        <v>38.366288386912153</v>
      </c>
      <c r="G932" s="174">
        <f t="shared" si="104"/>
        <v>-6.9576193019932731E-2</v>
      </c>
      <c r="H932" s="171">
        <f t="shared" si="98"/>
        <v>38.296712193892219</v>
      </c>
      <c r="I932" s="7">
        <f t="shared" si="99"/>
        <v>0.53858780610777757</v>
      </c>
      <c r="J932" s="7">
        <f t="shared" si="100"/>
        <v>0.53858780610777757</v>
      </c>
      <c r="K932" s="7">
        <f t="shared" si="101"/>
        <v>0.29007682488798903</v>
      </c>
      <c r="L932" s="113">
        <f t="shared" si="102"/>
        <v>1.3868511537384226E-2</v>
      </c>
    </row>
    <row r="933" spans="4:12" x14ac:dyDescent="0.3">
      <c r="D933" s="177">
        <v>44813</v>
      </c>
      <c r="E933" s="171">
        <v>39.865000000000002</v>
      </c>
      <c r="F933" s="174">
        <f t="shared" si="103"/>
        <v>38.985579045584053</v>
      </c>
      <c r="G933" s="174">
        <f t="shared" si="104"/>
        <v>-6.8950785074940735E-4</v>
      </c>
      <c r="H933" s="171">
        <f t="shared" si="98"/>
        <v>38.984889537733302</v>
      </c>
      <c r="I933" s="7">
        <f t="shared" si="99"/>
        <v>0.88011046226669976</v>
      </c>
      <c r="J933" s="7">
        <f t="shared" si="100"/>
        <v>0.88011046226669976</v>
      </c>
      <c r="K933" s="7">
        <f t="shared" si="101"/>
        <v>0.77459442579130389</v>
      </c>
      <c r="L933" s="113">
        <f t="shared" si="102"/>
        <v>2.2077272350851617E-2</v>
      </c>
    </row>
    <row r="934" spans="4:12" x14ac:dyDescent="0.3">
      <c r="D934" s="177">
        <v>44816</v>
      </c>
      <c r="E934" s="171">
        <v>40.499400000000001</v>
      </c>
      <c r="F934" s="174">
        <f t="shared" si="103"/>
        <v>39.9913283937194</v>
      </c>
      <c r="G934" s="174">
        <f t="shared" si="104"/>
        <v>9.9954377747860146E-2</v>
      </c>
      <c r="H934" s="171">
        <f t="shared" si="98"/>
        <v>40.091282771467263</v>
      </c>
      <c r="I934" s="7">
        <f t="shared" si="99"/>
        <v>0.40811722853273835</v>
      </c>
      <c r="J934" s="7">
        <f t="shared" si="100"/>
        <v>0.40811722853273835</v>
      </c>
      <c r="K934" s="7">
        <f t="shared" si="101"/>
        <v>0.16655967222524337</v>
      </c>
      <c r="L934" s="113">
        <f t="shared" si="102"/>
        <v>1.0077117896382128E-2</v>
      </c>
    </row>
    <row r="935" spans="4:12" x14ac:dyDescent="0.3">
      <c r="D935" s="177">
        <v>44817</v>
      </c>
      <c r="E935" s="171">
        <v>38.403199999999998</v>
      </c>
      <c r="F935" s="174">
        <f t="shared" si="103"/>
        <v>40.160123502198289</v>
      </c>
      <c r="G935" s="174">
        <f t="shared" si="104"/>
        <v>0.10683845082096306</v>
      </c>
      <c r="H935" s="171">
        <f t="shared" si="98"/>
        <v>40.266961953019255</v>
      </c>
      <c r="I935" s="7">
        <f t="shared" si="99"/>
        <v>-1.8637619530192566</v>
      </c>
      <c r="J935" s="7">
        <f t="shared" si="100"/>
        <v>1.8637619530192566</v>
      </c>
      <c r="K935" s="7">
        <f t="shared" si="101"/>
        <v>3.4736086175221539</v>
      </c>
      <c r="L935" s="113">
        <f t="shared" si="102"/>
        <v>4.853142324127304E-2</v>
      </c>
    </row>
    <row r="936" spans="4:12" x14ac:dyDescent="0.3">
      <c r="D936" s="177">
        <v>44818</v>
      </c>
      <c r="E936" s="171">
        <v>37.777999999999999</v>
      </c>
      <c r="F936" s="174">
        <f t="shared" si="103"/>
        <v>38.363630760656775</v>
      </c>
      <c r="G936" s="174">
        <f t="shared" si="104"/>
        <v>-8.3494668415284565E-2</v>
      </c>
      <c r="H936" s="171">
        <f t="shared" si="98"/>
        <v>38.280136092241491</v>
      </c>
      <c r="I936" s="7">
        <f t="shared" si="99"/>
        <v>-0.5021360922414928</v>
      </c>
      <c r="J936" s="7">
        <f t="shared" si="100"/>
        <v>0.5021360922414928</v>
      </c>
      <c r="K936" s="7">
        <f t="shared" si="101"/>
        <v>0.25214065513155698</v>
      </c>
      <c r="L936" s="113">
        <f t="shared" si="102"/>
        <v>1.3291759548983345E-2</v>
      </c>
    </row>
    <row r="937" spans="4:12" x14ac:dyDescent="0.3">
      <c r="D937" s="177">
        <v>44819</v>
      </c>
      <c r="E937" s="171">
        <v>37.309100000000001</v>
      </c>
      <c r="F937" s="174">
        <f t="shared" si="103"/>
        <v>37.617424265267772</v>
      </c>
      <c r="G937" s="174">
        <f t="shared" si="104"/>
        <v>-0.14976585111265645</v>
      </c>
      <c r="H937" s="171">
        <f t="shared" si="98"/>
        <v>37.467658414155117</v>
      </c>
      <c r="I937" s="7">
        <f t="shared" si="99"/>
        <v>-0.15855841415511662</v>
      </c>
      <c r="J937" s="7">
        <f t="shared" si="100"/>
        <v>0.15855841415511662</v>
      </c>
      <c r="K937" s="7">
        <f t="shared" si="101"/>
        <v>2.5140770699385487E-2</v>
      </c>
      <c r="L937" s="113">
        <f t="shared" si="102"/>
        <v>4.2498589929833904E-3</v>
      </c>
    </row>
    <row r="938" spans="4:12" x14ac:dyDescent="0.3">
      <c r="D938" s="177">
        <v>44820</v>
      </c>
      <c r="E938" s="171">
        <v>36.591900000000003</v>
      </c>
      <c r="F938" s="174">
        <f t="shared" si="103"/>
        <v>37.045847319109882</v>
      </c>
      <c r="G938" s="174">
        <f t="shared" si="104"/>
        <v>-0.19194696061717981</v>
      </c>
      <c r="H938" s="171">
        <f t="shared" si="98"/>
        <v>36.853900358492702</v>
      </c>
      <c r="I938" s="7">
        <f t="shared" si="99"/>
        <v>-0.26200035849269909</v>
      </c>
      <c r="J938" s="7">
        <f t="shared" si="100"/>
        <v>0.26200035849269909</v>
      </c>
      <c r="K938" s="7">
        <f t="shared" si="101"/>
        <v>6.8644187850302837E-2</v>
      </c>
      <c r="L938" s="113">
        <f t="shared" si="102"/>
        <v>7.1600643446418219E-3</v>
      </c>
    </row>
    <row r="939" spans="4:12" x14ac:dyDescent="0.3">
      <c r="D939" s="177">
        <v>44823</v>
      </c>
      <c r="E939" s="171">
        <v>37.244700000000002</v>
      </c>
      <c r="F939" s="174">
        <f t="shared" si="103"/>
        <v>36.56890243150626</v>
      </c>
      <c r="G939" s="174">
        <f t="shared" si="104"/>
        <v>-0.22044675331582406</v>
      </c>
      <c r="H939" s="171">
        <f t="shared" si="98"/>
        <v>36.348455678190433</v>
      </c>
      <c r="I939" s="7">
        <f t="shared" si="99"/>
        <v>0.89624432180956859</v>
      </c>
      <c r="J939" s="7">
        <f t="shared" si="100"/>
        <v>0.89624432180956859</v>
      </c>
      <c r="K939" s="7">
        <f t="shared" si="101"/>
        <v>0.80325388437589351</v>
      </c>
      <c r="L939" s="113">
        <f t="shared" si="102"/>
        <v>2.4063674074688977E-2</v>
      </c>
    </row>
    <row r="940" spans="4:12" x14ac:dyDescent="0.3">
      <c r="D940" s="177">
        <v>44824</v>
      </c>
      <c r="E940" s="171">
        <v>35.2956</v>
      </c>
      <c r="F940" s="174">
        <f t="shared" si="103"/>
        <v>36.678522597347339</v>
      </c>
      <c r="G940" s="174">
        <f t="shared" si="104"/>
        <v>-0.18744006140013372</v>
      </c>
      <c r="H940" s="171">
        <f t="shared" si="98"/>
        <v>36.491082535947207</v>
      </c>
      <c r="I940" s="7">
        <f t="shared" si="99"/>
        <v>-1.1954825359472068</v>
      </c>
      <c r="J940" s="7">
        <f t="shared" si="100"/>
        <v>1.1954825359472068</v>
      </c>
      <c r="K940" s="7">
        <f t="shared" si="101"/>
        <v>1.4291784937547645</v>
      </c>
      <c r="L940" s="113">
        <f t="shared" si="102"/>
        <v>3.3870582620700786E-2</v>
      </c>
    </row>
    <row r="941" spans="4:12" x14ac:dyDescent="0.3">
      <c r="D941" s="177">
        <v>44825</v>
      </c>
      <c r="E941" s="171">
        <v>34.164700000000003</v>
      </c>
      <c r="F941" s="174">
        <f t="shared" si="103"/>
        <v>34.919467950879898</v>
      </c>
      <c r="G941" s="174">
        <f t="shared" si="104"/>
        <v>-0.34460151990686438</v>
      </c>
      <c r="H941" s="171">
        <f t="shared" si="98"/>
        <v>34.574866430973032</v>
      </c>
      <c r="I941" s="7">
        <f t="shared" si="99"/>
        <v>-0.41016643097302818</v>
      </c>
      <c r="J941" s="7">
        <f t="shared" si="100"/>
        <v>0.41016643097302818</v>
      </c>
      <c r="K941" s="7">
        <f t="shared" si="101"/>
        <v>0.16823650109715188</v>
      </c>
      <c r="L941" s="113">
        <f t="shared" si="102"/>
        <v>1.2005562202303199E-2</v>
      </c>
    </row>
    <row r="942" spans="4:12" x14ac:dyDescent="0.3">
      <c r="D942" s="177">
        <v>44826</v>
      </c>
      <c r="E942" s="171">
        <v>33.493600000000001</v>
      </c>
      <c r="F942" s="174">
        <f t="shared" si="103"/>
        <v>33.754798784074509</v>
      </c>
      <c r="G942" s="174">
        <f t="shared" si="104"/>
        <v>-0.42660828459671685</v>
      </c>
      <c r="H942" s="171">
        <f t="shared" si="98"/>
        <v>33.328190499477792</v>
      </c>
      <c r="I942" s="7">
        <f t="shared" si="99"/>
        <v>0.16540950052220893</v>
      </c>
      <c r="J942" s="7">
        <f t="shared" si="100"/>
        <v>0.16540950052220893</v>
      </c>
      <c r="K942" s="7">
        <f t="shared" si="101"/>
        <v>2.7360302863006638E-2</v>
      </c>
      <c r="L942" s="113">
        <f t="shared" si="102"/>
        <v>4.9385405128803388E-3</v>
      </c>
    </row>
    <row r="943" spans="4:12" x14ac:dyDescent="0.3">
      <c r="D943" s="177">
        <v>44827</v>
      </c>
      <c r="E943" s="171">
        <v>32.896000000000001</v>
      </c>
      <c r="F943" s="174">
        <f t="shared" si="103"/>
        <v>33.032793372322629</v>
      </c>
      <c r="G943" s="174">
        <f t="shared" si="104"/>
        <v>-0.45614799731223316</v>
      </c>
      <c r="H943" s="171">
        <f t="shared" si="98"/>
        <v>32.576645375010393</v>
      </c>
      <c r="I943" s="7">
        <f t="shared" si="99"/>
        <v>0.31935462498960732</v>
      </c>
      <c r="J943" s="7">
        <f t="shared" si="100"/>
        <v>0.31935462498960732</v>
      </c>
      <c r="K943" s="7">
        <f t="shared" si="101"/>
        <v>0.10198737650225272</v>
      </c>
      <c r="L943" s="113">
        <f t="shared" si="102"/>
        <v>9.7080078121840746E-3</v>
      </c>
    </row>
    <row r="944" spans="4:12" x14ac:dyDescent="0.3">
      <c r="D944" s="177">
        <v>44830</v>
      </c>
      <c r="E944" s="171">
        <v>32.197200000000002</v>
      </c>
      <c r="F944" s="174">
        <f t="shared" si="103"/>
        <v>32.391321602150214</v>
      </c>
      <c r="G944" s="174">
        <f t="shared" si="104"/>
        <v>-0.47468037459825146</v>
      </c>
      <c r="H944" s="171">
        <f t="shared" si="98"/>
        <v>31.916641227551963</v>
      </c>
      <c r="I944" s="7">
        <f t="shared" si="99"/>
        <v>0.28055877244803895</v>
      </c>
      <c r="J944" s="7">
        <f t="shared" si="100"/>
        <v>0.28055877244803895</v>
      </c>
      <c r="K944" s="7">
        <f t="shared" si="101"/>
        <v>7.8713224797550496E-2</v>
      </c>
      <c r="L944" s="113">
        <f t="shared" si="102"/>
        <v>8.7137630740573378E-3</v>
      </c>
    </row>
    <row r="945" spans="4:12" x14ac:dyDescent="0.3">
      <c r="D945" s="177">
        <v>44831</v>
      </c>
      <c r="E945" s="171">
        <v>32.243200000000002</v>
      </c>
      <c r="F945" s="174">
        <f t="shared" si="103"/>
        <v>31.826655700321403</v>
      </c>
      <c r="G945" s="174">
        <f t="shared" si="104"/>
        <v>-0.48367892732130735</v>
      </c>
      <c r="H945" s="171">
        <f t="shared" si="98"/>
        <v>31.342976773000096</v>
      </c>
      <c r="I945" s="7">
        <f t="shared" si="99"/>
        <v>0.90022322699990553</v>
      </c>
      <c r="J945" s="7">
        <f t="shared" si="100"/>
        <v>0.90022322699990553</v>
      </c>
      <c r="K945" s="7">
        <f t="shared" si="101"/>
        <v>0.81040185843012347</v>
      </c>
      <c r="L945" s="113">
        <f t="shared" si="102"/>
        <v>2.7919785474143557E-2</v>
      </c>
    </row>
    <row r="946" spans="4:12" x14ac:dyDescent="0.3">
      <c r="D946" s="177">
        <v>44832</v>
      </c>
      <c r="E946" s="171">
        <v>30.0275</v>
      </c>
      <c r="F946" s="174">
        <f t="shared" si="103"/>
        <v>31.41311685814296</v>
      </c>
      <c r="G946" s="174">
        <f t="shared" si="104"/>
        <v>-0.476664918807021</v>
      </c>
      <c r="H946" s="171">
        <f t="shared" si="98"/>
        <v>30.936451939335939</v>
      </c>
      <c r="I946" s="7">
        <f t="shared" si="99"/>
        <v>-0.90895193933593887</v>
      </c>
      <c r="J946" s="7">
        <f t="shared" si="100"/>
        <v>0.90895193933593887</v>
      </c>
      <c r="K946" s="7">
        <f t="shared" si="101"/>
        <v>0.82619362802256435</v>
      </c>
      <c r="L946" s="113">
        <f t="shared" si="102"/>
        <v>3.0270649882139334E-2</v>
      </c>
    </row>
    <row r="947" spans="4:12" x14ac:dyDescent="0.3">
      <c r="D947" s="177">
        <v>44833</v>
      </c>
      <c r="E947" s="171">
        <v>28.2714</v>
      </c>
      <c r="F947" s="174">
        <f t="shared" si="103"/>
        <v>29.294948064954383</v>
      </c>
      <c r="G947" s="174">
        <f t="shared" si="104"/>
        <v>-0.64081530624517657</v>
      </c>
      <c r="H947" s="171">
        <f t="shared" si="98"/>
        <v>28.654132758709206</v>
      </c>
      <c r="I947" s="7">
        <f t="shared" si="99"/>
        <v>-0.38273275870920642</v>
      </c>
      <c r="J947" s="7">
        <f t="shared" si="100"/>
        <v>0.38273275870920642</v>
      </c>
      <c r="K947" s="7">
        <f t="shared" si="101"/>
        <v>0.14648436458915962</v>
      </c>
      <c r="L947" s="113">
        <f t="shared" si="102"/>
        <v>1.3537807066831017E-2</v>
      </c>
    </row>
    <row r="948" spans="4:12" x14ac:dyDescent="0.3">
      <c r="D948" s="177">
        <v>44834</v>
      </c>
      <c r="E948" s="171">
        <v>27.499099999999999</v>
      </c>
      <c r="F948" s="174">
        <f t="shared" si="103"/>
        <v>27.60428775500386</v>
      </c>
      <c r="G948" s="174">
        <f t="shared" si="104"/>
        <v>-0.74579980661571132</v>
      </c>
      <c r="H948" s="171">
        <f t="shared" si="98"/>
        <v>26.858487948388149</v>
      </c>
      <c r="I948" s="7">
        <f t="shared" si="99"/>
        <v>0.64061205161184986</v>
      </c>
      <c r="J948" s="7">
        <f t="shared" si="100"/>
        <v>0.64061205161184986</v>
      </c>
      <c r="K948" s="7">
        <f t="shared" si="101"/>
        <v>0.41038380067034341</v>
      </c>
      <c r="L948" s="113">
        <f t="shared" si="102"/>
        <v>2.3295746101212399E-2</v>
      </c>
    </row>
    <row r="949" spans="4:12" x14ac:dyDescent="0.3">
      <c r="D949" s="177">
        <v>44837</v>
      </c>
      <c r="E949" s="171">
        <v>28.758700000000001</v>
      </c>
      <c r="F949" s="174">
        <f t="shared" si="103"/>
        <v>27.154380154707432</v>
      </c>
      <c r="G949" s="174">
        <f t="shared" si="104"/>
        <v>-0.71621058598378295</v>
      </c>
      <c r="H949" s="171">
        <f t="shared" si="98"/>
        <v>26.438169568723648</v>
      </c>
      <c r="I949" s="7">
        <f t="shared" si="99"/>
        <v>2.3205304312763531</v>
      </c>
      <c r="J949" s="7">
        <f t="shared" si="100"/>
        <v>2.3205304312763531</v>
      </c>
      <c r="K949" s="7">
        <f t="shared" si="101"/>
        <v>5.384861482479617</v>
      </c>
      <c r="L949" s="113">
        <f t="shared" si="102"/>
        <v>8.0689684557241917E-2</v>
      </c>
    </row>
    <row r="950" spans="4:12" x14ac:dyDescent="0.3">
      <c r="D950" s="177">
        <v>44838</v>
      </c>
      <c r="E950" s="171">
        <v>29.2</v>
      </c>
      <c r="F950" s="174">
        <f t="shared" si="103"/>
        <v>28.273991531212975</v>
      </c>
      <c r="G950" s="174">
        <f t="shared" si="104"/>
        <v>-0.53262838973485038</v>
      </c>
      <c r="H950" s="171">
        <f t="shared" si="98"/>
        <v>27.741363141478125</v>
      </c>
      <c r="I950" s="7">
        <f t="shared" si="99"/>
        <v>1.4586368585218743</v>
      </c>
      <c r="J950" s="7">
        <f t="shared" si="100"/>
        <v>1.4586368585218743</v>
      </c>
      <c r="K950" s="7">
        <f t="shared" si="101"/>
        <v>2.1276214850385622</v>
      </c>
      <c r="L950" s="113">
        <f t="shared" si="102"/>
        <v>4.9953317072666932E-2</v>
      </c>
    </row>
    <row r="951" spans="4:12" x14ac:dyDescent="0.3">
      <c r="D951" s="177">
        <v>44839</v>
      </c>
      <c r="E951" s="171">
        <v>29.328700000000001</v>
      </c>
      <c r="F951" s="174">
        <f t="shared" si="103"/>
        <v>28.799637288212125</v>
      </c>
      <c r="G951" s="174">
        <f t="shared" si="104"/>
        <v>-0.42680097506145032</v>
      </c>
      <c r="H951" s="171">
        <f t="shared" si="98"/>
        <v>28.372836313150675</v>
      </c>
      <c r="I951" s="7">
        <f t="shared" si="99"/>
        <v>0.95586368684932665</v>
      </c>
      <c r="J951" s="7">
        <f t="shared" si="100"/>
        <v>0.95586368684932665</v>
      </c>
      <c r="K951" s="7">
        <f t="shared" si="101"/>
        <v>0.9136753878371876</v>
      </c>
      <c r="L951" s="113">
        <f t="shared" si="102"/>
        <v>3.2591410013035921E-2</v>
      </c>
    </row>
    <row r="952" spans="4:12" x14ac:dyDescent="0.3">
      <c r="D952" s="177">
        <v>44840</v>
      </c>
      <c r="E952" s="171">
        <v>27.857700000000001</v>
      </c>
      <c r="F952" s="174">
        <f t="shared" si="103"/>
        <v>28.69305921995084</v>
      </c>
      <c r="G952" s="174">
        <f t="shared" si="104"/>
        <v>-0.39477868438143382</v>
      </c>
      <c r="H952" s="171">
        <f t="shared" si="98"/>
        <v>28.298280535569404</v>
      </c>
      <c r="I952" s="7">
        <f t="shared" si="99"/>
        <v>-0.4405805355694028</v>
      </c>
      <c r="J952" s="7">
        <f t="shared" si="100"/>
        <v>0.4405805355694028</v>
      </c>
      <c r="K952" s="7">
        <f t="shared" si="101"/>
        <v>0.1941112083226218</v>
      </c>
      <c r="L952" s="113">
        <f t="shared" si="102"/>
        <v>1.5815395225356105E-2</v>
      </c>
    </row>
    <row r="953" spans="4:12" x14ac:dyDescent="0.3">
      <c r="D953" s="177">
        <v>44841</v>
      </c>
      <c r="E953" s="171">
        <v>26.542999999999999</v>
      </c>
      <c r="F953" s="174">
        <f t="shared" si="103"/>
        <v>27.278937052494854</v>
      </c>
      <c r="G953" s="174">
        <f t="shared" si="104"/>
        <v>-0.496713032688889</v>
      </c>
      <c r="H953" s="171">
        <f t="shared" si="98"/>
        <v>26.782224019805966</v>
      </c>
      <c r="I953" s="7">
        <f t="shared" si="99"/>
        <v>-0.23922401980596675</v>
      </c>
      <c r="J953" s="7">
        <f t="shared" si="100"/>
        <v>0.23922401980596675</v>
      </c>
      <c r="K953" s="7">
        <f t="shared" si="101"/>
        <v>5.722813165212557E-2</v>
      </c>
      <c r="L953" s="113">
        <f t="shared" si="102"/>
        <v>9.0126971256439276E-3</v>
      </c>
    </row>
    <row r="954" spans="4:12" x14ac:dyDescent="0.3">
      <c r="D954" s="177">
        <v>44844</v>
      </c>
      <c r="E954" s="171">
        <v>26.055700000000002</v>
      </c>
      <c r="F954" s="174">
        <f t="shared" si="103"/>
        <v>26.048169573848892</v>
      </c>
      <c r="G954" s="174">
        <f t="shared" si="104"/>
        <v>-0.5701184772845963</v>
      </c>
      <c r="H954" s="171">
        <f t="shared" si="98"/>
        <v>25.478051096564297</v>
      </c>
      <c r="I954" s="7">
        <f t="shared" si="99"/>
        <v>0.57764890343570485</v>
      </c>
      <c r="J954" s="7">
        <f t="shared" si="100"/>
        <v>0.57764890343570485</v>
      </c>
      <c r="K954" s="7">
        <f t="shared" si="101"/>
        <v>0.33367825564047227</v>
      </c>
      <c r="L954" s="113">
        <f t="shared" si="102"/>
        <v>2.2169771045709954E-2</v>
      </c>
    </row>
    <row r="955" spans="4:12" x14ac:dyDescent="0.3">
      <c r="D955" s="177">
        <v>44845</v>
      </c>
      <c r="E955" s="171">
        <v>26.625699999999998</v>
      </c>
      <c r="F955" s="174">
        <f t="shared" si="103"/>
        <v>25.713605218172329</v>
      </c>
      <c r="G955" s="174">
        <f t="shared" si="104"/>
        <v>-0.54656306512379293</v>
      </c>
      <c r="H955" s="171">
        <f t="shared" si="98"/>
        <v>25.167042153048538</v>
      </c>
      <c r="I955" s="7">
        <f t="shared" si="99"/>
        <v>1.4586578469514606</v>
      </c>
      <c r="J955" s="7">
        <f t="shared" si="100"/>
        <v>1.4586578469514606</v>
      </c>
      <c r="K955" s="7">
        <f t="shared" si="101"/>
        <v>2.1276827144730706</v>
      </c>
      <c r="L955" s="113">
        <f t="shared" si="102"/>
        <v>5.4783830920932058E-2</v>
      </c>
    </row>
    <row r="956" spans="4:12" x14ac:dyDescent="0.3">
      <c r="D956" s="177">
        <v>44846</v>
      </c>
      <c r="E956" s="171">
        <v>26.708400000000001</v>
      </c>
      <c r="F956" s="174">
        <f t="shared" si="103"/>
        <v>26.204989547900968</v>
      </c>
      <c r="G956" s="174">
        <f t="shared" si="104"/>
        <v>-0.44276832563854973</v>
      </c>
      <c r="H956" s="171">
        <f t="shared" si="98"/>
        <v>25.762221222262419</v>
      </c>
      <c r="I956" s="7">
        <f t="shared" si="99"/>
        <v>0.94617877773758252</v>
      </c>
      <c r="J956" s="7">
        <f t="shared" si="100"/>
        <v>0.94617877773758252</v>
      </c>
      <c r="K956" s="7">
        <f t="shared" si="101"/>
        <v>0.89525427944098557</v>
      </c>
      <c r="L956" s="113">
        <f t="shared" si="102"/>
        <v>3.5426262065027574E-2</v>
      </c>
    </row>
    <row r="957" spans="4:12" x14ac:dyDescent="0.3">
      <c r="D957" s="177">
        <v>44847</v>
      </c>
      <c r="E957" s="171">
        <v>26.8188</v>
      </c>
      <c r="F957" s="174">
        <f t="shared" si="103"/>
        <v>26.376265339489162</v>
      </c>
      <c r="G957" s="174">
        <f t="shared" si="104"/>
        <v>-0.38136391391587543</v>
      </c>
      <c r="H957" s="171">
        <f t="shared" si="98"/>
        <v>25.994901425573286</v>
      </c>
      <c r="I957" s="7">
        <f t="shared" si="99"/>
        <v>0.82389857442671399</v>
      </c>
      <c r="J957" s="7">
        <f t="shared" si="100"/>
        <v>0.82389857442671399</v>
      </c>
      <c r="K957" s="7">
        <f t="shared" si="101"/>
        <v>0.67880886094237158</v>
      </c>
      <c r="L957" s="113">
        <f t="shared" si="102"/>
        <v>3.0720933614729742E-2</v>
      </c>
    </row>
    <row r="958" spans="4:12" x14ac:dyDescent="0.3">
      <c r="D958" s="177">
        <v>44848</v>
      </c>
      <c r="E958" s="171">
        <v>26.616499999999998</v>
      </c>
      <c r="F958" s="174">
        <f t="shared" si="103"/>
        <v>26.473248868867298</v>
      </c>
      <c r="G958" s="174">
        <f t="shared" si="104"/>
        <v>-0.33352916958647433</v>
      </c>
      <c r="H958" s="171">
        <f t="shared" si="98"/>
        <v>26.139719699280825</v>
      </c>
      <c r="I958" s="7">
        <f t="shared" si="99"/>
        <v>0.47678030071917377</v>
      </c>
      <c r="J958" s="7">
        <f t="shared" si="100"/>
        <v>0.47678030071917377</v>
      </c>
      <c r="K958" s="7">
        <f t="shared" si="101"/>
        <v>0.22731945515386576</v>
      </c>
      <c r="L958" s="113">
        <f t="shared" si="102"/>
        <v>1.7912960033031156E-2</v>
      </c>
    </row>
    <row r="959" spans="4:12" x14ac:dyDescent="0.3">
      <c r="D959" s="177">
        <v>44851</v>
      </c>
      <c r="E959" s="171">
        <v>27.168099999999999</v>
      </c>
      <c r="F959" s="174">
        <f t="shared" si="103"/>
        <v>26.459996664330824</v>
      </c>
      <c r="G959" s="174">
        <f t="shared" si="104"/>
        <v>-0.30150147308147435</v>
      </c>
      <c r="H959" s="171">
        <f t="shared" si="98"/>
        <v>26.158495191249351</v>
      </c>
      <c r="I959" s="7">
        <f t="shared" si="99"/>
        <v>1.0096048087506482</v>
      </c>
      <c r="J959" s="7">
        <f t="shared" si="100"/>
        <v>1.0096048087506482</v>
      </c>
      <c r="K959" s="7">
        <f t="shared" si="101"/>
        <v>1.019301869852433</v>
      </c>
      <c r="L959" s="113">
        <f t="shared" si="102"/>
        <v>3.7161406530108777E-2</v>
      </c>
    </row>
    <row r="960" spans="4:12" x14ac:dyDescent="0.3">
      <c r="D960" s="177">
        <v>44852</v>
      </c>
      <c r="E960" s="171">
        <v>27.269300000000001</v>
      </c>
      <c r="F960" s="174">
        <f t="shared" si="103"/>
        <v>26.947138821534821</v>
      </c>
      <c r="G960" s="174">
        <f t="shared" si="104"/>
        <v>-0.22263711005292716</v>
      </c>
      <c r="H960" s="171">
        <f t="shared" si="98"/>
        <v>26.724501711481896</v>
      </c>
      <c r="I960" s="7">
        <f t="shared" si="99"/>
        <v>0.54479828851810552</v>
      </c>
      <c r="J960" s="7">
        <f t="shared" si="100"/>
        <v>0.54479828851810552</v>
      </c>
      <c r="K960" s="7">
        <f t="shared" si="101"/>
        <v>0.29680517517225696</v>
      </c>
      <c r="L960" s="113">
        <f t="shared" si="102"/>
        <v>1.9978447870612943E-2</v>
      </c>
    </row>
    <row r="961" spans="4:12" x14ac:dyDescent="0.3">
      <c r="D961" s="177">
        <v>44853</v>
      </c>
      <c r="E961" s="171">
        <v>26.1568</v>
      </c>
      <c r="F961" s="174">
        <f t="shared" si="103"/>
        <v>26.868690311957664</v>
      </c>
      <c r="G961" s="174">
        <f t="shared" si="104"/>
        <v>-0.20821825000535019</v>
      </c>
      <c r="H961" s="171">
        <f t="shared" ref="H961:H1024" si="105">F961+G961</f>
        <v>26.660472061952316</v>
      </c>
      <c r="I961" s="7">
        <f t="shared" si="99"/>
        <v>-0.50367206195231518</v>
      </c>
      <c r="J961" s="7">
        <f t="shared" si="100"/>
        <v>0.50367206195231518</v>
      </c>
      <c r="K961" s="7">
        <f t="shared" si="101"/>
        <v>0.25368554599129683</v>
      </c>
      <c r="L961" s="113">
        <f t="shared" si="102"/>
        <v>1.9255874646451981E-2</v>
      </c>
    </row>
    <row r="962" spans="4:12" x14ac:dyDescent="0.3">
      <c r="D962" s="177">
        <v>44854</v>
      </c>
      <c r="E962" s="171">
        <v>25.3569</v>
      </c>
      <c r="F962" s="174">
        <f t="shared" si="103"/>
        <v>25.830245399995725</v>
      </c>
      <c r="G962" s="174">
        <f t="shared" si="104"/>
        <v>-0.29124091620100911</v>
      </c>
      <c r="H962" s="171">
        <f t="shared" si="105"/>
        <v>25.539004483794717</v>
      </c>
      <c r="I962" s="7">
        <f t="shared" si="99"/>
        <v>-0.182104483794717</v>
      </c>
      <c r="J962" s="7">
        <f t="shared" si="100"/>
        <v>0.182104483794717</v>
      </c>
      <c r="K962" s="7">
        <f t="shared" si="101"/>
        <v>3.3162043018140346E-2</v>
      </c>
      <c r="L962" s="113">
        <f t="shared" si="102"/>
        <v>7.1816540584502446E-3</v>
      </c>
    </row>
    <row r="963" spans="4:12" x14ac:dyDescent="0.3">
      <c r="D963" s="177">
        <v>44855</v>
      </c>
      <c r="E963" s="171">
        <v>25.458100000000002</v>
      </c>
      <c r="F963" s="174">
        <f t="shared" si="103"/>
        <v>25.144147267039195</v>
      </c>
      <c r="G963" s="174">
        <f t="shared" si="104"/>
        <v>-0.33072663787656131</v>
      </c>
      <c r="H963" s="171">
        <f t="shared" si="105"/>
        <v>24.813420629162632</v>
      </c>
      <c r="I963" s="7">
        <f t="shared" si="99"/>
        <v>0.6446793708373697</v>
      </c>
      <c r="J963" s="7">
        <f t="shared" si="100"/>
        <v>0.6446793708373697</v>
      </c>
      <c r="K963" s="7">
        <f t="shared" si="101"/>
        <v>0.41561149118326685</v>
      </c>
      <c r="L963" s="113">
        <f t="shared" si="102"/>
        <v>2.5323153371122342E-2</v>
      </c>
    </row>
    <row r="964" spans="4:12" x14ac:dyDescent="0.3">
      <c r="D964" s="177">
        <v>44858</v>
      </c>
      <c r="E964" s="171">
        <v>25.6144</v>
      </c>
      <c r="F964" s="174">
        <f t="shared" si="103"/>
        <v>25.224778689698752</v>
      </c>
      <c r="G964" s="174">
        <f t="shared" si="104"/>
        <v>-0.28959083182294948</v>
      </c>
      <c r="H964" s="171">
        <f t="shared" si="105"/>
        <v>24.935187857875803</v>
      </c>
      <c r="I964" s="7">
        <f t="shared" ref="I964:I1027" si="106">E964-H964</f>
        <v>0.67921214212419656</v>
      </c>
      <c r="J964" s="7">
        <f t="shared" ref="J964:J1027" si="107">ABS(I964)</f>
        <v>0.67921214212419656</v>
      </c>
      <c r="K964" s="7">
        <f t="shared" ref="K964:K1027" si="108">I964^2</f>
        <v>0.46132913400893977</v>
      </c>
      <c r="L964" s="113">
        <f t="shared" ref="L964:L1027" si="109">J964/E964</f>
        <v>2.6516808596890679E-2</v>
      </c>
    </row>
    <row r="965" spans="4:12" x14ac:dyDescent="0.3">
      <c r="D965" s="177">
        <v>44859</v>
      </c>
      <c r="E965" s="171">
        <v>26.322299999999998</v>
      </c>
      <c r="F965" s="174">
        <f t="shared" ref="F965:F1028" si="110">alpha*(E965)+(1-alpha)*(E964+G964)</f>
        <v>25.524307334541643</v>
      </c>
      <c r="G965" s="174">
        <f t="shared" ref="G965:G1028" si="111">beta*(F965-F964)+(1-beta)*G964</f>
        <v>-0.23067888415636545</v>
      </c>
      <c r="H965" s="171">
        <f t="shared" si="105"/>
        <v>25.293628450385278</v>
      </c>
      <c r="I965" s="7">
        <f t="shared" si="106"/>
        <v>1.028671549614721</v>
      </c>
      <c r="J965" s="7">
        <f t="shared" si="107"/>
        <v>1.028671549614721</v>
      </c>
      <c r="K965" s="7">
        <f t="shared" si="108"/>
        <v>1.0581651569867514</v>
      </c>
      <c r="L965" s="113">
        <f t="shared" si="109"/>
        <v>3.9079850530338196E-2</v>
      </c>
    </row>
    <row r="966" spans="4:12" x14ac:dyDescent="0.3">
      <c r="D966" s="177">
        <v>44860</v>
      </c>
      <c r="E966" s="171">
        <v>25.936199999999999</v>
      </c>
      <c r="F966" s="174">
        <f t="shared" si="110"/>
        <v>26.060536892674907</v>
      </c>
      <c r="G966" s="174">
        <f t="shared" si="111"/>
        <v>-0.15398803992740245</v>
      </c>
      <c r="H966" s="171">
        <f t="shared" si="105"/>
        <v>25.906548852747505</v>
      </c>
      <c r="I966" s="7">
        <f t="shared" si="106"/>
        <v>2.965114725249407E-2</v>
      </c>
      <c r="J966" s="7">
        <f t="shared" si="107"/>
        <v>2.965114725249407E-2</v>
      </c>
      <c r="K966" s="7">
        <f t="shared" si="108"/>
        <v>8.7919053338908666E-4</v>
      </c>
      <c r="L966" s="113">
        <f t="shared" si="109"/>
        <v>1.1432340609840328E-3</v>
      </c>
    </row>
    <row r="967" spans="4:12" x14ac:dyDescent="0.3">
      <c r="D967" s="177">
        <v>44861</v>
      </c>
      <c r="E967" s="171">
        <v>25.209800000000001</v>
      </c>
      <c r="F967" s="174">
        <f t="shared" si="110"/>
        <v>25.667729568058078</v>
      </c>
      <c r="G967" s="174">
        <f t="shared" si="111"/>
        <v>-0.17786996839634511</v>
      </c>
      <c r="H967" s="171">
        <f t="shared" si="105"/>
        <v>25.489859599661735</v>
      </c>
      <c r="I967" s="7">
        <f t="shared" si="106"/>
        <v>-0.28005959966173322</v>
      </c>
      <c r="J967" s="7">
        <f t="shared" si="107"/>
        <v>0.28005959966173322</v>
      </c>
      <c r="K967" s="7">
        <f t="shared" si="108"/>
        <v>7.8433379362690278E-2</v>
      </c>
      <c r="L967" s="113">
        <f t="shared" si="109"/>
        <v>1.1109155949739118E-2</v>
      </c>
    </row>
    <row r="968" spans="4:12" x14ac:dyDescent="0.3">
      <c r="D968" s="177">
        <v>44862</v>
      </c>
      <c r="E968" s="171">
        <v>25.991299999999999</v>
      </c>
      <c r="F968" s="174">
        <f t="shared" si="110"/>
        <v>25.223804025282927</v>
      </c>
      <c r="G968" s="174">
        <f t="shared" si="111"/>
        <v>-0.20447552583422574</v>
      </c>
      <c r="H968" s="171">
        <f t="shared" si="105"/>
        <v>25.019328499448701</v>
      </c>
      <c r="I968" s="7">
        <f t="shared" si="106"/>
        <v>0.97197150055129811</v>
      </c>
      <c r="J968" s="7">
        <f t="shared" si="107"/>
        <v>0.97197150055129811</v>
      </c>
      <c r="K968" s="7">
        <f t="shared" si="108"/>
        <v>0.94472859788394214</v>
      </c>
      <c r="L968" s="113">
        <f t="shared" si="109"/>
        <v>3.7396032539784393E-2</v>
      </c>
    </row>
    <row r="969" spans="4:12" x14ac:dyDescent="0.3">
      <c r="D969" s="177">
        <v>44865</v>
      </c>
      <c r="E969" s="171">
        <v>25.972899999999999</v>
      </c>
      <c r="F969" s="174">
        <f t="shared" si="110"/>
        <v>25.82403957933262</v>
      </c>
      <c r="G969" s="174">
        <f t="shared" si="111"/>
        <v>-0.12400441784583388</v>
      </c>
      <c r="H969" s="171">
        <f t="shared" si="105"/>
        <v>25.700035161486785</v>
      </c>
      <c r="I969" s="7">
        <f t="shared" si="106"/>
        <v>0.27286483851321464</v>
      </c>
      <c r="J969" s="7">
        <f t="shared" si="107"/>
        <v>0.27286483851321464</v>
      </c>
      <c r="K969" s="7">
        <f t="shared" si="108"/>
        <v>7.4455220096842703E-2</v>
      </c>
      <c r="L969" s="113">
        <f t="shared" si="109"/>
        <v>1.0505751707095267E-2</v>
      </c>
    </row>
    <row r="970" spans="4:12" x14ac:dyDescent="0.3">
      <c r="D970" s="177">
        <v>44866</v>
      </c>
      <c r="E970" s="171">
        <v>26.322299999999998</v>
      </c>
      <c r="F970" s="174">
        <f t="shared" si="110"/>
        <v>25.943576465723332</v>
      </c>
      <c r="G970" s="174">
        <f t="shared" si="111"/>
        <v>-9.9650287422179296E-2</v>
      </c>
      <c r="H970" s="171">
        <f t="shared" si="105"/>
        <v>25.843926178301153</v>
      </c>
      <c r="I970" s="7">
        <f t="shared" si="106"/>
        <v>0.47837382169884535</v>
      </c>
      <c r="J970" s="7">
        <f t="shared" si="107"/>
        <v>0.47837382169884535</v>
      </c>
      <c r="K970" s="7">
        <f t="shared" si="108"/>
        <v>0.22884151328675867</v>
      </c>
      <c r="L970" s="113">
        <f t="shared" si="109"/>
        <v>1.8173709048937416E-2</v>
      </c>
    </row>
    <row r="971" spans="4:12" x14ac:dyDescent="0.3">
      <c r="D971" s="177">
        <v>44867</v>
      </c>
      <c r="E971" s="171">
        <v>25.2834</v>
      </c>
      <c r="F971" s="174">
        <f t="shared" si="110"/>
        <v>26.034799770062257</v>
      </c>
      <c r="G971" s="174">
        <f t="shared" si="111"/>
        <v>-8.0562928246068866E-2</v>
      </c>
      <c r="H971" s="171">
        <f t="shared" si="105"/>
        <v>25.95423684181619</v>
      </c>
      <c r="I971" s="7">
        <f t="shared" si="106"/>
        <v>-0.67083684181618963</v>
      </c>
      <c r="J971" s="7">
        <f t="shared" si="107"/>
        <v>0.67083684181618963</v>
      </c>
      <c r="K971" s="7">
        <f t="shared" si="108"/>
        <v>0.45002206833791941</v>
      </c>
      <c r="L971" s="113">
        <f t="shared" si="109"/>
        <v>2.6532698996819638E-2</v>
      </c>
    </row>
    <row r="972" spans="4:12" x14ac:dyDescent="0.3">
      <c r="D972" s="177">
        <v>44868</v>
      </c>
      <c r="E972" s="171">
        <v>24.934000000000001</v>
      </c>
      <c r="F972" s="174">
        <f t="shared" si="110"/>
        <v>25.149069657403146</v>
      </c>
      <c r="G972" s="174">
        <f t="shared" si="111"/>
        <v>-0.16107964668737307</v>
      </c>
      <c r="H972" s="171">
        <f t="shared" si="105"/>
        <v>24.987990010715773</v>
      </c>
      <c r="I972" s="7">
        <f t="shared" si="106"/>
        <v>-5.399001071577203E-2</v>
      </c>
      <c r="J972" s="7">
        <f t="shared" si="107"/>
        <v>5.399001071577203E-2</v>
      </c>
      <c r="K972" s="7">
        <f t="shared" si="108"/>
        <v>2.9149212570891785E-3</v>
      </c>
      <c r="L972" s="113">
        <f t="shared" si="109"/>
        <v>2.16531686515489E-3</v>
      </c>
    </row>
    <row r="973" spans="4:12" x14ac:dyDescent="0.3">
      <c r="D973" s="177">
        <v>44869</v>
      </c>
      <c r="E973" s="171">
        <v>25.972899999999999</v>
      </c>
      <c r="F973" s="174">
        <f t="shared" si="110"/>
        <v>25.012916282650103</v>
      </c>
      <c r="G973" s="174">
        <f t="shared" si="111"/>
        <v>-0.15858701949394008</v>
      </c>
      <c r="H973" s="171">
        <f t="shared" si="105"/>
        <v>24.854329263156163</v>
      </c>
      <c r="I973" s="7">
        <f t="shared" si="106"/>
        <v>1.1185707368438358</v>
      </c>
      <c r="J973" s="7">
        <f t="shared" si="107"/>
        <v>1.1185707368438358</v>
      </c>
      <c r="K973" s="7">
        <f t="shared" si="108"/>
        <v>1.2512004933233618</v>
      </c>
      <c r="L973" s="113">
        <f t="shared" si="109"/>
        <v>4.3066840316015376E-2</v>
      </c>
    </row>
    <row r="974" spans="4:12" x14ac:dyDescent="0.3">
      <c r="D974" s="177">
        <v>44872</v>
      </c>
      <c r="E974" s="171">
        <v>25.936199999999999</v>
      </c>
      <c r="F974" s="174">
        <f t="shared" si="110"/>
        <v>25.838690384404849</v>
      </c>
      <c r="G974" s="174">
        <f t="shared" si="111"/>
        <v>-6.0150907369071471E-2</v>
      </c>
      <c r="H974" s="171">
        <f t="shared" si="105"/>
        <v>25.778539477035778</v>
      </c>
      <c r="I974" s="7">
        <f t="shared" si="106"/>
        <v>0.15766052296422117</v>
      </c>
      <c r="J974" s="7">
        <f t="shared" si="107"/>
        <v>0.15766052296422117</v>
      </c>
      <c r="K974" s="7">
        <f t="shared" si="108"/>
        <v>2.4856840501351712E-2</v>
      </c>
      <c r="L974" s="113">
        <f t="shared" si="109"/>
        <v>6.0787826653180181E-3</v>
      </c>
    </row>
    <row r="975" spans="4:12" x14ac:dyDescent="0.3">
      <c r="D975" s="177">
        <v>44873</v>
      </c>
      <c r="E975" s="171">
        <v>26.248699999999999</v>
      </c>
      <c r="F975" s="174">
        <f t="shared" si="110"/>
        <v>25.950579274104744</v>
      </c>
      <c r="G975" s="174">
        <f t="shared" si="111"/>
        <v>-4.2946927662174859E-2</v>
      </c>
      <c r="H975" s="171">
        <f t="shared" si="105"/>
        <v>25.907632346442568</v>
      </c>
      <c r="I975" s="7">
        <f t="shared" si="106"/>
        <v>0.34106765355743107</v>
      </c>
      <c r="J975" s="7">
        <f t="shared" si="107"/>
        <v>0.34106765355743107</v>
      </c>
      <c r="K975" s="7">
        <f t="shared" si="108"/>
        <v>0.11632714430317183</v>
      </c>
      <c r="L975" s="113">
        <f t="shared" si="109"/>
        <v>1.2993696966228083E-2</v>
      </c>
    </row>
    <row r="976" spans="4:12" x14ac:dyDescent="0.3">
      <c r="D976" s="177">
        <v>44874</v>
      </c>
      <c r="E976" s="171">
        <v>24.7317</v>
      </c>
      <c r="F976" s="174">
        <f t="shared" si="110"/>
        <v>25.910942457870259</v>
      </c>
      <c r="G976" s="174">
        <f t="shared" si="111"/>
        <v>-4.2615916519405793E-2</v>
      </c>
      <c r="H976" s="171">
        <f t="shared" si="105"/>
        <v>25.868326541350854</v>
      </c>
      <c r="I976" s="7">
        <f t="shared" si="106"/>
        <v>-1.1366265413508536</v>
      </c>
      <c r="J976" s="7">
        <f t="shared" si="107"/>
        <v>1.1366265413508536</v>
      </c>
      <c r="K976" s="7">
        <f t="shared" si="108"/>
        <v>1.2919198945032038</v>
      </c>
      <c r="L976" s="113">
        <f t="shared" si="109"/>
        <v>4.5958285979162516E-2</v>
      </c>
    </row>
    <row r="977" spans="4:12" x14ac:dyDescent="0.3">
      <c r="D977" s="177">
        <v>44875</v>
      </c>
      <c r="E977" s="171">
        <v>27.517499999999998</v>
      </c>
      <c r="F977" s="174">
        <f t="shared" si="110"/>
        <v>25.254767266784476</v>
      </c>
      <c r="G977" s="174">
        <f t="shared" si="111"/>
        <v>-0.1039718439760435</v>
      </c>
      <c r="H977" s="171">
        <f t="shared" si="105"/>
        <v>25.150795422808432</v>
      </c>
      <c r="I977" s="7">
        <f t="shared" si="106"/>
        <v>2.366704577191566</v>
      </c>
      <c r="J977" s="7">
        <f t="shared" si="107"/>
        <v>2.366704577191566</v>
      </c>
      <c r="K977" s="7">
        <f t="shared" si="108"/>
        <v>5.6012905556995092</v>
      </c>
      <c r="L977" s="113">
        <f t="shared" si="109"/>
        <v>8.6007252737042475E-2</v>
      </c>
    </row>
    <row r="978" spans="4:12" x14ac:dyDescent="0.3">
      <c r="D978" s="177">
        <v>44876</v>
      </c>
      <c r="E978" s="171">
        <v>30.6526</v>
      </c>
      <c r="F978" s="174">
        <f t="shared" si="110"/>
        <v>28.061342524819164</v>
      </c>
      <c r="G978" s="174">
        <f t="shared" si="111"/>
        <v>0.18708286622502959</v>
      </c>
      <c r="H978" s="171">
        <f t="shared" si="105"/>
        <v>28.248425391044194</v>
      </c>
      <c r="I978" s="7">
        <f t="shared" si="106"/>
        <v>2.404174608955806</v>
      </c>
      <c r="J978" s="7">
        <f t="shared" si="107"/>
        <v>2.404174608955806</v>
      </c>
      <c r="K978" s="7">
        <f t="shared" si="108"/>
        <v>5.7800555503478028</v>
      </c>
      <c r="L978" s="113">
        <f t="shared" si="109"/>
        <v>7.8432974982735756E-2</v>
      </c>
    </row>
    <row r="979" spans="4:12" x14ac:dyDescent="0.3">
      <c r="D979" s="177">
        <v>44879</v>
      </c>
      <c r="E979" s="171">
        <v>30.441199999999998</v>
      </c>
      <c r="F979" s="174">
        <f t="shared" si="110"/>
        <v>30.759986292980024</v>
      </c>
      <c r="G979" s="174">
        <f t="shared" si="111"/>
        <v>0.43823895641861266</v>
      </c>
      <c r="H979" s="171">
        <f t="shared" si="105"/>
        <v>31.198225249398636</v>
      </c>
      <c r="I979" s="7">
        <f t="shared" si="106"/>
        <v>-0.75702524939863736</v>
      </c>
      <c r="J979" s="7">
        <f t="shared" si="107"/>
        <v>0.75702524939863736</v>
      </c>
      <c r="K979" s="7">
        <f t="shared" si="108"/>
        <v>0.57308722822706903</v>
      </c>
      <c r="L979" s="113">
        <f t="shared" si="109"/>
        <v>2.4868443077100687E-2</v>
      </c>
    </row>
    <row r="980" spans="4:12" x14ac:dyDescent="0.3">
      <c r="D980" s="177">
        <v>44880</v>
      </c>
      <c r="E980" s="171">
        <v>30.753799999999998</v>
      </c>
      <c r="F980" s="174">
        <f t="shared" si="110"/>
        <v>30.854311165134888</v>
      </c>
      <c r="G980" s="174">
        <f t="shared" si="111"/>
        <v>0.40384754799223782</v>
      </c>
      <c r="H980" s="171">
        <f t="shared" si="105"/>
        <v>31.258158713127127</v>
      </c>
      <c r="I980" s="7">
        <f t="shared" si="106"/>
        <v>-0.50435871312712877</v>
      </c>
      <c r="J980" s="7">
        <f t="shared" si="107"/>
        <v>0.50435871312712877</v>
      </c>
      <c r="K980" s="7">
        <f t="shared" si="108"/>
        <v>0.25437771150725336</v>
      </c>
      <c r="L980" s="113">
        <f t="shared" si="109"/>
        <v>1.639988271781467E-2</v>
      </c>
    </row>
    <row r="981" spans="4:12" x14ac:dyDescent="0.3">
      <c r="D981" s="177">
        <v>44881</v>
      </c>
      <c r="E981" s="171">
        <v>29.577000000000002</v>
      </c>
      <c r="F981" s="174">
        <f t="shared" si="110"/>
        <v>30.841518038393794</v>
      </c>
      <c r="G981" s="174">
        <f t="shared" si="111"/>
        <v>0.36218348051890464</v>
      </c>
      <c r="H981" s="171">
        <f t="shared" si="105"/>
        <v>31.203701518912698</v>
      </c>
      <c r="I981" s="7">
        <f t="shared" si="106"/>
        <v>-1.6267015189126965</v>
      </c>
      <c r="J981" s="7">
        <f t="shared" si="107"/>
        <v>1.6267015189126965</v>
      </c>
      <c r="K981" s="7">
        <f t="shared" si="108"/>
        <v>2.6461578316328742</v>
      </c>
      <c r="L981" s="113">
        <f t="shared" si="109"/>
        <v>5.4998868002593113E-2</v>
      </c>
    </row>
    <row r="982" spans="4:12" x14ac:dyDescent="0.3">
      <c r="D982" s="177">
        <v>44882</v>
      </c>
      <c r="E982" s="171">
        <v>29.972300000000001</v>
      </c>
      <c r="F982" s="174">
        <f t="shared" si="110"/>
        <v>29.945806784415126</v>
      </c>
      <c r="G982" s="174">
        <f t="shared" si="111"/>
        <v>0.23639400706914743</v>
      </c>
      <c r="H982" s="171">
        <f t="shared" si="105"/>
        <v>30.182200791484274</v>
      </c>
      <c r="I982" s="7">
        <f t="shared" si="106"/>
        <v>-0.20990079148427299</v>
      </c>
      <c r="J982" s="7">
        <f t="shared" si="107"/>
        <v>0.20990079148427299</v>
      </c>
      <c r="K982" s="7">
        <f t="shared" si="108"/>
        <v>4.4058342265724248E-2</v>
      </c>
      <c r="L982" s="113">
        <f t="shared" si="109"/>
        <v>7.0031592998960031E-3</v>
      </c>
    </row>
    <row r="983" spans="4:12" x14ac:dyDescent="0.3">
      <c r="D983" s="177">
        <v>44883</v>
      </c>
      <c r="E983" s="171">
        <v>30.413599999999999</v>
      </c>
      <c r="F983" s="174">
        <f t="shared" si="110"/>
        <v>30.249675205655322</v>
      </c>
      <c r="G983" s="174">
        <f t="shared" si="111"/>
        <v>0.2431414484862523</v>
      </c>
      <c r="H983" s="171">
        <f t="shared" si="105"/>
        <v>30.492816654141574</v>
      </c>
      <c r="I983" s="7">
        <f t="shared" si="106"/>
        <v>-7.9216654141575304E-2</v>
      </c>
      <c r="J983" s="7">
        <f t="shared" si="107"/>
        <v>7.9216654141575304E-2</v>
      </c>
      <c r="K983" s="7">
        <f t="shared" si="108"/>
        <v>6.2752782933859601E-3</v>
      </c>
      <c r="L983" s="113">
        <f t="shared" si="109"/>
        <v>2.6046457552402645E-3</v>
      </c>
    </row>
    <row r="984" spans="4:12" x14ac:dyDescent="0.3">
      <c r="D984" s="177">
        <v>44886</v>
      </c>
      <c r="E984" s="171">
        <v>29.7424</v>
      </c>
      <c r="F984" s="174">
        <f t="shared" si="110"/>
        <v>30.473873158789001</v>
      </c>
      <c r="G984" s="174">
        <f t="shared" si="111"/>
        <v>0.24124709895099494</v>
      </c>
      <c r="H984" s="171">
        <f t="shared" si="105"/>
        <v>30.715120257739997</v>
      </c>
      <c r="I984" s="7">
        <f t="shared" si="106"/>
        <v>-0.97272025773999715</v>
      </c>
      <c r="J984" s="7">
        <f t="shared" si="107"/>
        <v>0.97272025773999715</v>
      </c>
      <c r="K984" s="7">
        <f t="shared" si="108"/>
        <v>0.94618469981776654</v>
      </c>
      <c r="L984" s="113">
        <f t="shared" si="109"/>
        <v>3.2704834100139774E-2</v>
      </c>
    </row>
    <row r="985" spans="4:12" x14ac:dyDescent="0.3">
      <c r="D985" s="177">
        <v>44887</v>
      </c>
      <c r="E985" s="171">
        <v>30.956</v>
      </c>
      <c r="F985" s="174">
        <f t="shared" si="110"/>
        <v>30.178117679160799</v>
      </c>
      <c r="G985" s="174">
        <f t="shared" si="111"/>
        <v>0.18754684109307526</v>
      </c>
      <c r="H985" s="171">
        <f t="shared" si="105"/>
        <v>30.365664520253873</v>
      </c>
      <c r="I985" s="7">
        <f t="shared" si="106"/>
        <v>0.59033547974612688</v>
      </c>
      <c r="J985" s="7">
        <f t="shared" si="107"/>
        <v>0.59033547974612688</v>
      </c>
      <c r="K985" s="7">
        <f t="shared" si="108"/>
        <v>0.34849597864708975</v>
      </c>
      <c r="L985" s="113">
        <f t="shared" si="109"/>
        <v>1.9070147297652374E-2</v>
      </c>
    </row>
    <row r="986" spans="4:12" x14ac:dyDescent="0.3">
      <c r="D986" s="177">
        <v>44888</v>
      </c>
      <c r="E986" s="171">
        <v>31.038799999999998</v>
      </c>
      <c r="F986" s="174">
        <f t="shared" si="110"/>
        <v>31.12259747287446</v>
      </c>
      <c r="G986" s="174">
        <f t="shared" si="111"/>
        <v>0.26324013635513388</v>
      </c>
      <c r="H986" s="171">
        <f t="shared" si="105"/>
        <v>31.385837609229593</v>
      </c>
      <c r="I986" s="7">
        <f t="shared" si="106"/>
        <v>-0.34703760922959503</v>
      </c>
      <c r="J986" s="7">
        <f t="shared" si="107"/>
        <v>0.34703760922959503</v>
      </c>
      <c r="K986" s="7">
        <f t="shared" si="108"/>
        <v>0.1204351022197931</v>
      </c>
      <c r="L986" s="113">
        <f t="shared" si="109"/>
        <v>1.1180767595061505E-2</v>
      </c>
    </row>
    <row r="987" spans="4:12" x14ac:dyDescent="0.3">
      <c r="D987" s="177">
        <v>44890</v>
      </c>
      <c r="E987" s="171">
        <v>31.571999999999999</v>
      </c>
      <c r="F987" s="174">
        <f t="shared" si="110"/>
        <v>31.356032109084104</v>
      </c>
      <c r="G987" s="174">
        <f t="shared" si="111"/>
        <v>0.26025958634058488</v>
      </c>
      <c r="H987" s="171">
        <f t="shared" si="105"/>
        <v>31.616291695424689</v>
      </c>
      <c r="I987" s="7">
        <f t="shared" si="106"/>
        <v>-4.4291695424689692E-2</v>
      </c>
      <c r="J987" s="7">
        <f t="shared" si="107"/>
        <v>4.4291695424689692E-2</v>
      </c>
      <c r="K987" s="7">
        <f t="shared" si="108"/>
        <v>1.9617542835934777E-3</v>
      </c>
      <c r="L987" s="113">
        <f t="shared" si="109"/>
        <v>1.4028789884926421E-3</v>
      </c>
    </row>
    <row r="988" spans="4:12" x14ac:dyDescent="0.3">
      <c r="D988" s="177">
        <v>44893</v>
      </c>
      <c r="E988" s="171">
        <v>29.797599999999999</v>
      </c>
      <c r="F988" s="174">
        <f t="shared" si="110"/>
        <v>31.42532766907247</v>
      </c>
      <c r="G988" s="174">
        <f t="shared" si="111"/>
        <v>0.24116318370536294</v>
      </c>
      <c r="H988" s="171">
        <f t="shared" si="105"/>
        <v>31.666490852777834</v>
      </c>
      <c r="I988" s="7">
        <f t="shared" si="106"/>
        <v>-1.8688908527778345</v>
      </c>
      <c r="J988" s="7">
        <f t="shared" si="107"/>
        <v>1.8688908527778345</v>
      </c>
      <c r="K988" s="7">
        <f t="shared" si="108"/>
        <v>3.4927530195966616</v>
      </c>
      <c r="L988" s="113">
        <f t="shared" si="109"/>
        <v>6.2719509382562169E-2</v>
      </c>
    </row>
    <row r="989" spans="4:12" x14ac:dyDescent="0.3">
      <c r="D989" s="177">
        <v>44894</v>
      </c>
      <c r="E989" s="171">
        <v>29.843599999999999</v>
      </c>
      <c r="F989" s="174">
        <f t="shared" si="110"/>
        <v>29.999730546964294</v>
      </c>
      <c r="G989" s="174">
        <f t="shared" si="111"/>
        <v>7.4487153124009053E-2</v>
      </c>
      <c r="H989" s="171">
        <f t="shared" si="105"/>
        <v>30.074217700088305</v>
      </c>
      <c r="I989" s="7">
        <f t="shared" si="106"/>
        <v>-0.23061770008830607</v>
      </c>
      <c r="J989" s="7">
        <f t="shared" si="107"/>
        <v>0.23061770008830607</v>
      </c>
      <c r="K989" s="7">
        <f t="shared" si="108"/>
        <v>5.3184523594019886E-2</v>
      </c>
      <c r="L989" s="113">
        <f t="shared" si="109"/>
        <v>7.7275429267349141E-3</v>
      </c>
    </row>
    <row r="990" spans="4:12" x14ac:dyDescent="0.3">
      <c r="D990" s="177">
        <v>44895</v>
      </c>
      <c r="E990" s="171">
        <v>30.174600000000002</v>
      </c>
      <c r="F990" s="174">
        <f t="shared" si="110"/>
        <v>29.969389722499209</v>
      </c>
      <c r="G990" s="174">
        <f t="shared" si="111"/>
        <v>6.4004355365099616E-2</v>
      </c>
      <c r="H990" s="171">
        <f t="shared" si="105"/>
        <v>30.033394077864308</v>
      </c>
      <c r="I990" s="7">
        <f t="shared" si="106"/>
        <v>0.14120592213569338</v>
      </c>
      <c r="J990" s="7">
        <f t="shared" si="107"/>
        <v>0.14120592213569338</v>
      </c>
      <c r="K990" s="7">
        <f t="shared" si="108"/>
        <v>1.9939112446191502E-2</v>
      </c>
      <c r="L990" s="113">
        <f t="shared" si="109"/>
        <v>4.6796286325483478E-3</v>
      </c>
    </row>
    <row r="991" spans="4:12" x14ac:dyDescent="0.3">
      <c r="D991" s="177">
        <v>44896</v>
      </c>
      <c r="E991" s="171">
        <v>30.781400000000001</v>
      </c>
      <c r="F991" s="174">
        <f t="shared" si="110"/>
        <v>30.347163484292082</v>
      </c>
      <c r="G991" s="174">
        <f t="shared" si="111"/>
        <v>9.5381296007877023E-2</v>
      </c>
      <c r="H991" s="171">
        <f t="shared" si="105"/>
        <v>30.442544780299958</v>
      </c>
      <c r="I991" s="7">
        <f t="shared" si="106"/>
        <v>0.33885521970004362</v>
      </c>
      <c r="J991" s="7">
        <f t="shared" si="107"/>
        <v>0.33885521970004362</v>
      </c>
      <c r="K991" s="7">
        <f t="shared" si="108"/>
        <v>0.11482285991796483</v>
      </c>
      <c r="L991" s="113">
        <f t="shared" si="109"/>
        <v>1.100844080191426E-2</v>
      </c>
    </row>
    <row r="992" spans="4:12" x14ac:dyDescent="0.3">
      <c r="D992" s="177">
        <v>44897</v>
      </c>
      <c r="E992" s="171">
        <v>30.542300000000001</v>
      </c>
      <c r="F992" s="174">
        <f t="shared" si="110"/>
        <v>30.809885036806303</v>
      </c>
      <c r="G992" s="174">
        <f t="shared" si="111"/>
        <v>0.13211532165851145</v>
      </c>
      <c r="H992" s="171">
        <f t="shared" si="105"/>
        <v>30.942000358464814</v>
      </c>
      <c r="I992" s="7">
        <f t="shared" si="106"/>
        <v>-0.39970035846481267</v>
      </c>
      <c r="J992" s="7">
        <f t="shared" si="107"/>
        <v>0.39970035846481267</v>
      </c>
      <c r="K992" s="7">
        <f t="shared" si="108"/>
        <v>0.15976037655689973</v>
      </c>
      <c r="L992" s="113">
        <f t="shared" si="109"/>
        <v>1.3086779923738967E-2</v>
      </c>
    </row>
    <row r="993" spans="4:12" x14ac:dyDescent="0.3">
      <c r="D993" s="177">
        <v>44900</v>
      </c>
      <c r="E993" s="171">
        <v>27.131399999999999</v>
      </c>
      <c r="F993" s="174">
        <f t="shared" si="110"/>
        <v>29.96581225732681</v>
      </c>
      <c r="G993" s="174">
        <f t="shared" si="111"/>
        <v>3.4496511544710992E-2</v>
      </c>
      <c r="H993" s="171">
        <f t="shared" si="105"/>
        <v>30.00030876887152</v>
      </c>
      <c r="I993" s="7">
        <f t="shared" si="106"/>
        <v>-2.8689087688715205</v>
      </c>
      <c r="J993" s="7">
        <f t="shared" si="107"/>
        <v>2.8689087688715205</v>
      </c>
      <c r="K993" s="7">
        <f t="shared" si="108"/>
        <v>8.2306375241079035</v>
      </c>
      <c r="L993" s="113">
        <f t="shared" si="109"/>
        <v>0.10574127280094357</v>
      </c>
    </row>
    <row r="994" spans="4:12" x14ac:dyDescent="0.3">
      <c r="D994" s="177">
        <v>44901</v>
      </c>
      <c r="E994" s="171">
        <v>27.021000000000001</v>
      </c>
      <c r="F994" s="174">
        <f t="shared" si="110"/>
        <v>27.136917209235769</v>
      </c>
      <c r="G994" s="174">
        <f t="shared" si="111"/>
        <v>-0.25184264441886428</v>
      </c>
      <c r="H994" s="171">
        <f t="shared" si="105"/>
        <v>26.885074564816904</v>
      </c>
      <c r="I994" s="7">
        <f t="shared" si="106"/>
        <v>0.13592543518309697</v>
      </c>
      <c r="J994" s="7">
        <f t="shared" si="107"/>
        <v>0.13592543518309697</v>
      </c>
      <c r="K994" s="7">
        <f t="shared" si="108"/>
        <v>1.8475723929714295E-2</v>
      </c>
      <c r="L994" s="113">
        <f t="shared" si="109"/>
        <v>5.0303628726951983E-3</v>
      </c>
    </row>
    <row r="995" spans="4:12" x14ac:dyDescent="0.3">
      <c r="D995" s="177">
        <v>44902</v>
      </c>
      <c r="E995" s="171">
        <v>26.634899999999998</v>
      </c>
      <c r="F995" s="174">
        <f t="shared" si="110"/>
        <v>26.742305884464908</v>
      </c>
      <c r="G995" s="174">
        <f t="shared" si="111"/>
        <v>-0.2661195124540639</v>
      </c>
      <c r="H995" s="171">
        <f t="shared" si="105"/>
        <v>26.476186372010844</v>
      </c>
      <c r="I995" s="7">
        <f t="shared" si="106"/>
        <v>0.15871362798915456</v>
      </c>
      <c r="J995" s="7">
        <f t="shared" si="107"/>
        <v>0.15871362798915456</v>
      </c>
      <c r="K995" s="7">
        <f t="shared" si="108"/>
        <v>2.5190015709479745E-2</v>
      </c>
      <c r="L995" s="113">
        <f t="shared" si="109"/>
        <v>5.9588595410215387E-3</v>
      </c>
    </row>
    <row r="996" spans="4:12" x14ac:dyDescent="0.3">
      <c r="D996" s="177">
        <v>44903</v>
      </c>
      <c r="E996" s="171">
        <v>26.359100000000002</v>
      </c>
      <c r="F996" s="174">
        <f t="shared" si="110"/>
        <v>26.36684439003675</v>
      </c>
      <c r="G996" s="174">
        <f t="shared" si="111"/>
        <v>-0.27705371065147338</v>
      </c>
      <c r="H996" s="171">
        <f t="shared" si="105"/>
        <v>26.089790679385278</v>
      </c>
      <c r="I996" s="7">
        <f t="shared" si="106"/>
        <v>0.2693093206147239</v>
      </c>
      <c r="J996" s="7">
        <f t="shared" si="107"/>
        <v>0.2693093206147239</v>
      </c>
      <c r="K996" s="7">
        <f t="shared" si="108"/>
        <v>7.2527510169964157E-2</v>
      </c>
      <c r="L996" s="113">
        <f t="shared" si="109"/>
        <v>1.0216939144914807E-2</v>
      </c>
    </row>
    <row r="997" spans="4:12" x14ac:dyDescent="0.3">
      <c r="D997" s="177">
        <v>44904</v>
      </c>
      <c r="E997" s="171">
        <v>26.3965</v>
      </c>
      <c r="F997" s="174">
        <f t="shared" si="110"/>
        <v>26.144937031478825</v>
      </c>
      <c r="G997" s="174">
        <f t="shared" si="111"/>
        <v>-0.27153907544211853</v>
      </c>
      <c r="H997" s="171">
        <f t="shared" si="105"/>
        <v>25.873397956036708</v>
      </c>
      <c r="I997" s="7">
        <f t="shared" si="106"/>
        <v>0.52310204396329141</v>
      </c>
      <c r="J997" s="7">
        <f t="shared" si="107"/>
        <v>0.52310204396329141</v>
      </c>
      <c r="K997" s="7">
        <f t="shared" si="108"/>
        <v>0.27363574839857324</v>
      </c>
      <c r="L997" s="113">
        <f t="shared" si="109"/>
        <v>1.9817098629109596E-2</v>
      </c>
    </row>
    <row r="998" spans="4:12" x14ac:dyDescent="0.3">
      <c r="D998" s="177">
        <v>44907</v>
      </c>
      <c r="E998" s="171">
        <v>26.349699999999999</v>
      </c>
      <c r="F998" s="174">
        <f t="shared" si="110"/>
        <v>26.16990873964631</v>
      </c>
      <c r="G998" s="174">
        <f t="shared" si="111"/>
        <v>-0.24188799708115824</v>
      </c>
      <c r="H998" s="171">
        <f t="shared" si="105"/>
        <v>25.928020742565153</v>
      </c>
      <c r="I998" s="7">
        <f t="shared" si="106"/>
        <v>0.42167925743484602</v>
      </c>
      <c r="J998" s="7">
        <f t="shared" si="107"/>
        <v>0.42167925743484602</v>
      </c>
      <c r="K998" s="7">
        <f t="shared" si="108"/>
        <v>0.17781339615080313</v>
      </c>
      <c r="L998" s="113">
        <f t="shared" si="109"/>
        <v>1.6003190071797631E-2</v>
      </c>
    </row>
    <row r="999" spans="4:12" x14ac:dyDescent="0.3">
      <c r="D999" s="177">
        <v>44908</v>
      </c>
      <c r="E999" s="171">
        <v>26.602399999999999</v>
      </c>
      <c r="F999" s="174">
        <f t="shared" si="110"/>
        <v>26.206729602335074</v>
      </c>
      <c r="G999" s="174">
        <f t="shared" si="111"/>
        <v>-0.21401711110416605</v>
      </c>
      <c r="H999" s="171">
        <f t="shared" si="105"/>
        <v>25.992712491230908</v>
      </c>
      <c r="I999" s="7">
        <f t="shared" si="106"/>
        <v>0.60968750876909183</v>
      </c>
      <c r="J999" s="7">
        <f t="shared" si="107"/>
        <v>0.60968750876909183</v>
      </c>
      <c r="K999" s="7">
        <f t="shared" si="108"/>
        <v>0.37171885834906143</v>
      </c>
      <c r="L999" s="113">
        <f t="shared" si="109"/>
        <v>2.2918515200474086E-2</v>
      </c>
    </row>
    <row r="1000" spans="4:12" x14ac:dyDescent="0.3">
      <c r="D1000" s="177">
        <v>44909</v>
      </c>
      <c r="E1000" s="171">
        <v>26.246700000000001</v>
      </c>
      <c r="F1000" s="174">
        <f t="shared" si="110"/>
        <v>26.360046311116669</v>
      </c>
      <c r="G1000" s="174">
        <f t="shared" si="111"/>
        <v>-0.1772837291155899</v>
      </c>
      <c r="H1000" s="171">
        <f t="shared" si="105"/>
        <v>26.182762582001079</v>
      </c>
      <c r="I1000" s="7">
        <f t="shared" si="106"/>
        <v>6.3937417998921831E-2</v>
      </c>
      <c r="J1000" s="7">
        <f t="shared" si="107"/>
        <v>6.3937417998921831E-2</v>
      </c>
      <c r="K1000" s="7">
        <f t="shared" si="108"/>
        <v>4.0879934203688533E-3</v>
      </c>
      <c r="L1000" s="113">
        <f t="shared" si="109"/>
        <v>2.4360174040516267E-3</v>
      </c>
    </row>
    <row r="1001" spans="4:12" x14ac:dyDescent="0.3">
      <c r="D1001" s="177">
        <v>44910</v>
      </c>
      <c r="E1001" s="171">
        <v>25.769400000000001</v>
      </c>
      <c r="F1001" s="174">
        <f t="shared" si="110"/>
        <v>26.00941301670753</v>
      </c>
      <c r="G1001" s="174">
        <f t="shared" si="111"/>
        <v>-0.19461868564494483</v>
      </c>
      <c r="H1001" s="171">
        <f t="shared" si="105"/>
        <v>25.814794331062586</v>
      </c>
      <c r="I1001" s="7">
        <f t="shared" si="106"/>
        <v>-4.539433106258528E-2</v>
      </c>
      <c r="J1001" s="7">
        <f t="shared" si="107"/>
        <v>4.539433106258528E-2</v>
      </c>
      <c r="K1001" s="7">
        <f t="shared" si="108"/>
        <v>2.0606452926195951E-3</v>
      </c>
      <c r="L1001" s="113">
        <f t="shared" si="109"/>
        <v>1.7615594877096587E-3</v>
      </c>
    </row>
    <row r="1002" spans="4:12" x14ac:dyDescent="0.3">
      <c r="D1002" s="177">
        <v>44911</v>
      </c>
      <c r="E1002" s="171">
        <v>24.683499999999999</v>
      </c>
      <c r="F1002" s="174">
        <f t="shared" si="110"/>
        <v>25.396525051484048</v>
      </c>
      <c r="G1002" s="174">
        <f t="shared" si="111"/>
        <v>-0.23644561360279859</v>
      </c>
      <c r="H1002" s="171">
        <f t="shared" si="105"/>
        <v>25.160079437881251</v>
      </c>
      <c r="I1002" s="7">
        <f t="shared" si="106"/>
        <v>-0.47657943788125223</v>
      </c>
      <c r="J1002" s="7">
        <f t="shared" si="107"/>
        <v>0.47657943788125223</v>
      </c>
      <c r="K1002" s="7">
        <f t="shared" si="108"/>
        <v>0.22712796061121035</v>
      </c>
      <c r="L1002" s="113">
        <f t="shared" si="109"/>
        <v>1.9307611881672057E-2</v>
      </c>
    </row>
    <row r="1003" spans="4:12" x14ac:dyDescent="0.3">
      <c r="D1003" s="177">
        <v>44914</v>
      </c>
      <c r="E1003" s="171">
        <v>24.384</v>
      </c>
      <c r="F1003" s="174">
        <f t="shared" si="110"/>
        <v>24.434443509117759</v>
      </c>
      <c r="G1003" s="174">
        <f t="shared" si="111"/>
        <v>-0.30900920647914759</v>
      </c>
      <c r="H1003" s="171">
        <f t="shared" si="105"/>
        <v>24.125434302638613</v>
      </c>
      <c r="I1003" s="7">
        <f t="shared" si="106"/>
        <v>0.25856569736138724</v>
      </c>
      <c r="J1003" s="7">
        <f t="shared" si="107"/>
        <v>0.25856569736138724</v>
      </c>
      <c r="K1003" s="7">
        <f t="shared" si="108"/>
        <v>6.6856219851980495E-2</v>
      </c>
      <c r="L1003" s="113">
        <f t="shared" si="109"/>
        <v>1.060390819231411E-2</v>
      </c>
    </row>
    <row r="1004" spans="4:12" x14ac:dyDescent="0.3">
      <c r="D1004" s="177">
        <v>44915</v>
      </c>
      <c r="E1004" s="171">
        <v>23.560300000000002</v>
      </c>
      <c r="F1004" s="174">
        <f t="shared" si="110"/>
        <v>23.972052634816684</v>
      </c>
      <c r="G1004" s="174">
        <f t="shared" si="111"/>
        <v>-0.32434737326134033</v>
      </c>
      <c r="H1004" s="171">
        <f t="shared" si="105"/>
        <v>23.647705261555345</v>
      </c>
      <c r="I1004" s="7">
        <f t="shared" si="106"/>
        <v>-8.7405261555343117E-2</v>
      </c>
      <c r="J1004" s="7">
        <f t="shared" si="107"/>
        <v>8.7405261555343117E-2</v>
      </c>
      <c r="K1004" s="7">
        <f t="shared" si="108"/>
        <v>7.6396797475579417E-3</v>
      </c>
      <c r="L1004" s="113">
        <f t="shared" si="109"/>
        <v>3.7098535059121962E-3</v>
      </c>
    </row>
    <row r="1005" spans="4:12" x14ac:dyDescent="0.3">
      <c r="D1005" s="177">
        <v>44916</v>
      </c>
      <c r="E1005" s="171">
        <v>23.831700000000001</v>
      </c>
      <c r="F1005" s="174">
        <f t="shared" si="110"/>
        <v>23.35510210139093</v>
      </c>
      <c r="G1005" s="174">
        <f t="shared" si="111"/>
        <v>-0.35360768927778174</v>
      </c>
      <c r="H1005" s="171">
        <f t="shared" si="105"/>
        <v>23.001494412113146</v>
      </c>
      <c r="I1005" s="7">
        <f t="shared" si="106"/>
        <v>0.83020558788685506</v>
      </c>
      <c r="J1005" s="7">
        <f t="shared" si="107"/>
        <v>0.83020558788685506</v>
      </c>
      <c r="K1005" s="7">
        <f t="shared" si="108"/>
        <v>0.6892413181585586</v>
      </c>
      <c r="L1005" s="113">
        <f t="shared" si="109"/>
        <v>3.4836188265497427E-2</v>
      </c>
    </row>
    <row r="1006" spans="4:12" x14ac:dyDescent="0.3">
      <c r="D1006" s="177">
        <v>44917</v>
      </c>
      <c r="E1006" s="171">
        <v>24.533799999999999</v>
      </c>
      <c r="F1006" s="174">
        <f t="shared" si="110"/>
        <v>23.689233848577778</v>
      </c>
      <c r="G1006" s="174">
        <f t="shared" si="111"/>
        <v>-0.28483374563131869</v>
      </c>
      <c r="H1006" s="171">
        <f t="shared" si="105"/>
        <v>23.404400102946461</v>
      </c>
      <c r="I1006" s="7">
        <f t="shared" si="106"/>
        <v>1.1293998970535384</v>
      </c>
      <c r="J1006" s="7">
        <f t="shared" si="107"/>
        <v>1.1293998970535384</v>
      </c>
      <c r="K1006" s="7">
        <f t="shared" si="108"/>
        <v>1.2755441274645432</v>
      </c>
      <c r="L1006" s="113">
        <f t="shared" si="109"/>
        <v>4.6034446235541919E-2</v>
      </c>
    </row>
    <row r="1007" spans="4:12" x14ac:dyDescent="0.3">
      <c r="D1007" s="177">
        <v>44918</v>
      </c>
      <c r="E1007" s="171">
        <v>24.402699999999999</v>
      </c>
      <c r="F1007" s="174">
        <f t="shared" si="110"/>
        <v>24.279713003494948</v>
      </c>
      <c r="G1007" s="174">
        <f t="shared" si="111"/>
        <v>-0.19730245557646992</v>
      </c>
      <c r="H1007" s="171">
        <f t="shared" si="105"/>
        <v>24.082410547918478</v>
      </c>
      <c r="I1007" s="7">
        <f t="shared" si="106"/>
        <v>0.32028945208152138</v>
      </c>
      <c r="J1007" s="7">
        <f t="shared" si="107"/>
        <v>0.32028945208152138</v>
      </c>
      <c r="K1007" s="7">
        <f t="shared" si="108"/>
        <v>0.10258533311468118</v>
      </c>
      <c r="L1007" s="113">
        <f t="shared" si="109"/>
        <v>1.3125164513825166E-2</v>
      </c>
    </row>
    <row r="1008" spans="4:12" x14ac:dyDescent="0.3">
      <c r="D1008" s="177">
        <v>44922</v>
      </c>
      <c r="E1008" s="171">
        <v>25.422999999999998</v>
      </c>
      <c r="F1008" s="174">
        <f t="shared" si="110"/>
        <v>24.448918035538824</v>
      </c>
      <c r="G1008" s="174">
        <f t="shared" si="111"/>
        <v>-0.16065170681443525</v>
      </c>
      <c r="H1008" s="171">
        <f t="shared" si="105"/>
        <v>24.28826632872439</v>
      </c>
      <c r="I1008" s="7">
        <f t="shared" si="106"/>
        <v>1.1347336712756082</v>
      </c>
      <c r="J1008" s="7">
        <f t="shared" si="107"/>
        <v>1.1347336712756082</v>
      </c>
      <c r="K1008" s="7">
        <f t="shared" si="108"/>
        <v>1.28762050472662</v>
      </c>
      <c r="L1008" s="113">
        <f t="shared" si="109"/>
        <v>4.463413724877506E-2</v>
      </c>
    </row>
    <row r="1009" spans="4:12" x14ac:dyDescent="0.3">
      <c r="D1009" s="177">
        <v>44923</v>
      </c>
      <c r="E1009" s="171">
        <v>24.206199999999999</v>
      </c>
      <c r="F1009" s="174">
        <f t="shared" si="110"/>
        <v>25.051118634548452</v>
      </c>
      <c r="G1009" s="174">
        <f t="shared" si="111"/>
        <v>-8.4366476232028961E-2</v>
      </c>
      <c r="H1009" s="171">
        <f t="shared" si="105"/>
        <v>24.966752158316424</v>
      </c>
      <c r="I1009" s="7">
        <f t="shared" si="106"/>
        <v>-0.76055215831642542</v>
      </c>
      <c r="J1009" s="7">
        <f t="shared" si="107"/>
        <v>0.76055215831642542</v>
      </c>
      <c r="K1009" s="7">
        <f t="shared" si="108"/>
        <v>0.57843958551977304</v>
      </c>
      <c r="L1009" s="113">
        <f t="shared" si="109"/>
        <v>3.141972545531415E-2</v>
      </c>
    </row>
    <row r="1010" spans="4:12" x14ac:dyDescent="0.3">
      <c r="D1010" s="177">
        <v>44924</v>
      </c>
      <c r="E1010" s="171">
        <v>25.685099999999998</v>
      </c>
      <c r="F1010" s="174">
        <f t="shared" si="110"/>
        <v>24.434486819014378</v>
      </c>
      <c r="G1010" s="174">
        <f t="shared" si="111"/>
        <v>-0.13759301016223346</v>
      </c>
      <c r="H1010" s="171">
        <f t="shared" si="105"/>
        <v>24.296893808852143</v>
      </c>
      <c r="I1010" s="7">
        <f t="shared" si="106"/>
        <v>1.3882061911478552</v>
      </c>
      <c r="J1010" s="7">
        <f t="shared" si="107"/>
        <v>1.3882061911478552</v>
      </c>
      <c r="K1010" s="7">
        <f t="shared" si="108"/>
        <v>1.9271164291412353</v>
      </c>
      <c r="L1010" s="113">
        <f t="shared" si="109"/>
        <v>5.4047139826119237E-2</v>
      </c>
    </row>
    <row r="1011" spans="4:12" x14ac:dyDescent="0.3">
      <c r="D1011" s="177">
        <v>44925</v>
      </c>
      <c r="E1011" s="171">
        <v>25.844200000000001</v>
      </c>
      <c r="F1011" s="174">
        <f t="shared" si="110"/>
        <v>25.606845591870211</v>
      </c>
      <c r="G1011" s="174">
        <f t="shared" si="111"/>
        <v>-6.5978318604267561E-3</v>
      </c>
      <c r="H1011" s="171">
        <f t="shared" si="105"/>
        <v>25.600247760009786</v>
      </c>
      <c r="I1011" s="7">
        <f t="shared" si="106"/>
        <v>0.24395223999021454</v>
      </c>
      <c r="J1011" s="7">
        <f t="shared" si="107"/>
        <v>0.24395223999021454</v>
      </c>
      <c r="K1011" s="7">
        <f t="shared" si="108"/>
        <v>5.951269539624323E-2</v>
      </c>
      <c r="L1011" s="113">
        <f t="shared" si="109"/>
        <v>9.4393419022532916E-3</v>
      </c>
    </row>
    <row r="1012" spans="4:12" x14ac:dyDescent="0.3">
      <c r="D1012" s="177">
        <v>44929</v>
      </c>
      <c r="E1012" s="171">
        <v>25.965900000000001</v>
      </c>
      <c r="F1012" s="174">
        <f t="shared" si="110"/>
        <v>25.863261734511664</v>
      </c>
      <c r="G1012" s="174">
        <f t="shared" si="111"/>
        <v>1.9703565589761139E-2</v>
      </c>
      <c r="H1012" s="171">
        <f t="shared" si="105"/>
        <v>25.882965300101425</v>
      </c>
      <c r="I1012" s="7">
        <f t="shared" si="106"/>
        <v>8.293469989857627E-2</v>
      </c>
      <c r="J1012" s="7">
        <f t="shared" si="107"/>
        <v>8.293469989857627E-2</v>
      </c>
      <c r="K1012" s="7">
        <f t="shared" si="108"/>
        <v>6.8781644472669067E-3</v>
      </c>
      <c r="L1012" s="113">
        <f t="shared" si="109"/>
        <v>3.1939851843601134E-3</v>
      </c>
    </row>
    <row r="1013" spans="4:12" x14ac:dyDescent="0.3">
      <c r="D1013" s="177">
        <v>44930</v>
      </c>
      <c r="E1013" s="171">
        <v>27.632100000000001</v>
      </c>
      <c r="F1013" s="174">
        <f t="shared" si="110"/>
        <v>26.314902852471814</v>
      </c>
      <c r="G1013" s="174">
        <f t="shared" si="111"/>
        <v>6.2897320826800079E-2</v>
      </c>
      <c r="H1013" s="171">
        <f t="shared" si="105"/>
        <v>26.377800173298613</v>
      </c>
      <c r="I1013" s="7">
        <f t="shared" si="106"/>
        <v>1.2542998267013878</v>
      </c>
      <c r="J1013" s="7">
        <f t="shared" si="107"/>
        <v>1.2542998267013878</v>
      </c>
      <c r="K1013" s="7">
        <f t="shared" si="108"/>
        <v>1.5732680552631315</v>
      </c>
      <c r="L1013" s="113">
        <f t="shared" si="109"/>
        <v>4.5392852034459481E-2</v>
      </c>
    </row>
    <row r="1014" spans="4:12" x14ac:dyDescent="0.3">
      <c r="D1014" s="177">
        <v>44931</v>
      </c>
      <c r="E1014" s="171">
        <v>27.566600000000001</v>
      </c>
      <c r="F1014" s="174">
        <f t="shared" si="110"/>
        <v>27.669317856661443</v>
      </c>
      <c r="G1014" s="174">
        <f t="shared" si="111"/>
        <v>0.192049089163083</v>
      </c>
      <c r="H1014" s="171">
        <f t="shared" si="105"/>
        <v>27.861366945824525</v>
      </c>
      <c r="I1014" s="7">
        <f t="shared" si="106"/>
        <v>-0.29476694582452367</v>
      </c>
      <c r="J1014" s="7">
        <f t="shared" si="107"/>
        <v>0.29476694582452367</v>
      </c>
      <c r="K1014" s="7">
        <f t="shared" si="108"/>
        <v>8.688755235071767E-2</v>
      </c>
      <c r="L1014" s="113">
        <f t="shared" si="109"/>
        <v>1.0692901766069216E-2</v>
      </c>
    </row>
    <row r="1015" spans="4:12" x14ac:dyDescent="0.3">
      <c r="D1015" s="177">
        <v>44932</v>
      </c>
      <c r="E1015" s="171">
        <v>27.6508</v>
      </c>
      <c r="F1015" s="174">
        <f t="shared" si="110"/>
        <v>27.737079271330465</v>
      </c>
      <c r="G1015" s="174">
        <f t="shared" si="111"/>
        <v>0.17962032171367687</v>
      </c>
      <c r="H1015" s="171">
        <f t="shared" si="105"/>
        <v>27.916699593044143</v>
      </c>
      <c r="I1015" s="7">
        <f t="shared" si="106"/>
        <v>-0.26589959304414279</v>
      </c>
      <c r="J1015" s="7">
        <f t="shared" si="107"/>
        <v>0.26589959304414279</v>
      </c>
      <c r="K1015" s="7">
        <f t="shared" si="108"/>
        <v>7.0702593581040751E-2</v>
      </c>
      <c r="L1015" s="113">
        <f t="shared" si="109"/>
        <v>9.616343579359107E-3</v>
      </c>
    </row>
    <row r="1016" spans="4:12" x14ac:dyDescent="0.3">
      <c r="D1016" s="177">
        <v>44935</v>
      </c>
      <c r="E1016" s="171">
        <v>27.678899999999999</v>
      </c>
      <c r="F1016" s="174">
        <f t="shared" si="110"/>
        <v>27.800116257370941</v>
      </c>
      <c r="G1016" s="174">
        <f t="shared" si="111"/>
        <v>0.16796198814635679</v>
      </c>
      <c r="H1016" s="171">
        <f t="shared" si="105"/>
        <v>27.968078245517297</v>
      </c>
      <c r="I1016" s="7">
        <f t="shared" si="106"/>
        <v>-0.28917824551729865</v>
      </c>
      <c r="J1016" s="7">
        <f t="shared" si="107"/>
        <v>0.28917824551729865</v>
      </c>
      <c r="K1016" s="7">
        <f t="shared" si="108"/>
        <v>8.3624057680463063E-2</v>
      </c>
      <c r="L1016" s="113">
        <f t="shared" si="109"/>
        <v>1.0447606137429547E-2</v>
      </c>
    </row>
    <row r="1017" spans="4:12" x14ac:dyDescent="0.3">
      <c r="D1017" s="177">
        <v>44936</v>
      </c>
      <c r="E1017" s="171">
        <v>28.0533</v>
      </c>
      <c r="F1017" s="174">
        <f t="shared" si="110"/>
        <v>27.888149590517084</v>
      </c>
      <c r="G1017" s="174">
        <f t="shared" si="111"/>
        <v>0.15996912264633542</v>
      </c>
      <c r="H1017" s="171">
        <f t="shared" si="105"/>
        <v>28.048118713163419</v>
      </c>
      <c r="I1017" s="7">
        <f t="shared" si="106"/>
        <v>5.1812868365814779E-3</v>
      </c>
      <c r="J1017" s="7">
        <f t="shared" si="107"/>
        <v>5.1812868365814779E-3</v>
      </c>
      <c r="K1017" s="7">
        <f t="shared" si="108"/>
        <v>2.6845733282932497E-5</v>
      </c>
      <c r="L1017" s="113">
        <f t="shared" si="109"/>
        <v>1.8469437950549412E-4</v>
      </c>
    </row>
    <row r="1018" spans="4:12" x14ac:dyDescent="0.3">
      <c r="D1018" s="177">
        <v>44937</v>
      </c>
      <c r="E1018" s="171">
        <v>28.2499</v>
      </c>
      <c r="F1018" s="174">
        <f t="shared" si="110"/>
        <v>28.220595298117068</v>
      </c>
      <c r="G1018" s="174">
        <f t="shared" si="111"/>
        <v>0.17721678114170025</v>
      </c>
      <c r="H1018" s="171">
        <f t="shared" si="105"/>
        <v>28.39781207925877</v>
      </c>
      <c r="I1018" s="7">
        <f t="shared" si="106"/>
        <v>-0.14791207925877004</v>
      </c>
      <c r="J1018" s="7">
        <f t="shared" si="107"/>
        <v>0.14791207925877004</v>
      </c>
      <c r="K1018" s="7">
        <f t="shared" si="108"/>
        <v>2.1877983190652667E-2</v>
      </c>
      <c r="L1018" s="113">
        <f t="shared" si="109"/>
        <v>5.2358443484320314E-3</v>
      </c>
    </row>
    <row r="1019" spans="4:12" x14ac:dyDescent="0.3">
      <c r="D1019" s="177">
        <v>44938</v>
      </c>
      <c r="E1019" s="171">
        <v>28.7834</v>
      </c>
      <c r="F1019" s="174">
        <f t="shared" si="110"/>
        <v>28.49837342491336</v>
      </c>
      <c r="G1019" s="174">
        <f t="shared" si="111"/>
        <v>0.18727291570715945</v>
      </c>
      <c r="H1019" s="171">
        <f t="shared" si="105"/>
        <v>28.685646340620519</v>
      </c>
      <c r="I1019" s="7">
        <f t="shared" si="106"/>
        <v>9.7753659379481661E-2</v>
      </c>
      <c r="J1019" s="7">
        <f t="shared" si="107"/>
        <v>9.7753659379481661E-2</v>
      </c>
      <c r="K1019" s="7">
        <f t="shared" si="108"/>
        <v>9.555777922079723E-3</v>
      </c>
      <c r="L1019" s="113">
        <f t="shared" si="109"/>
        <v>3.3961818054670978E-3</v>
      </c>
    </row>
    <row r="1020" spans="4:12" x14ac:dyDescent="0.3">
      <c r="D1020" s="177">
        <v>44939</v>
      </c>
      <c r="E1020" s="171">
        <v>29.139099999999999</v>
      </c>
      <c r="F1020" s="174">
        <f t="shared" si="110"/>
        <v>29.004358332565726</v>
      </c>
      <c r="G1020" s="174">
        <f t="shared" si="111"/>
        <v>0.21914411490168006</v>
      </c>
      <c r="H1020" s="171">
        <f t="shared" si="105"/>
        <v>29.223502447467407</v>
      </c>
      <c r="I1020" s="7">
        <f t="shared" si="106"/>
        <v>-8.4402447467407882E-2</v>
      </c>
      <c r="J1020" s="7">
        <f t="shared" si="107"/>
        <v>8.4402447467407882E-2</v>
      </c>
      <c r="K1020" s="7">
        <f t="shared" si="108"/>
        <v>7.1237731384885469E-3</v>
      </c>
      <c r="L1020" s="113">
        <f t="shared" si="109"/>
        <v>2.8965358390412844E-3</v>
      </c>
    </row>
    <row r="1021" spans="4:12" x14ac:dyDescent="0.3">
      <c r="D1021" s="177">
        <v>44943</v>
      </c>
      <c r="E1021" s="171">
        <v>28.6524</v>
      </c>
      <c r="F1021" s="174">
        <f t="shared" si="110"/>
        <v>29.217075291921347</v>
      </c>
      <c r="G1021" s="174">
        <f t="shared" si="111"/>
        <v>0.21850139934707416</v>
      </c>
      <c r="H1021" s="171">
        <f t="shared" si="105"/>
        <v>29.43557669126842</v>
      </c>
      <c r="I1021" s="7">
        <f t="shared" si="106"/>
        <v>-0.78317669126841949</v>
      </c>
      <c r="J1021" s="7">
        <f t="shared" si="107"/>
        <v>0.78317669126841949</v>
      </c>
      <c r="K1021" s="7">
        <f t="shared" si="108"/>
        <v>0.61336572974614922</v>
      </c>
      <c r="L1021" s="113">
        <f t="shared" si="109"/>
        <v>2.7333720430694094E-2</v>
      </c>
    </row>
    <row r="1022" spans="4:12" x14ac:dyDescent="0.3">
      <c r="D1022" s="177">
        <v>44944</v>
      </c>
      <c r="E1022" s="171">
        <v>28.137599999999999</v>
      </c>
      <c r="F1022" s="174">
        <f t="shared" si="110"/>
        <v>28.724241119477661</v>
      </c>
      <c r="G1022" s="174">
        <f t="shared" si="111"/>
        <v>0.14736784216799811</v>
      </c>
      <c r="H1022" s="171">
        <f t="shared" si="105"/>
        <v>28.871608961645659</v>
      </c>
      <c r="I1022" s="7">
        <f t="shared" si="106"/>
        <v>-0.73400896164566021</v>
      </c>
      <c r="J1022" s="7">
        <f t="shared" si="107"/>
        <v>0.73400896164566021</v>
      </c>
      <c r="K1022" s="7">
        <f t="shared" si="108"/>
        <v>0.53876915577614026</v>
      </c>
      <c r="L1022" s="113">
        <f t="shared" si="109"/>
        <v>2.6086409702521188E-2</v>
      </c>
    </row>
    <row r="1023" spans="4:12" x14ac:dyDescent="0.3">
      <c r="D1023" s="177">
        <v>44945</v>
      </c>
      <c r="E1023" s="171">
        <v>26.602399999999999</v>
      </c>
      <c r="F1023" s="174">
        <f t="shared" si="110"/>
        <v>27.948454273734399</v>
      </c>
      <c r="G1023" s="174">
        <f t="shared" si="111"/>
        <v>5.5052373376872091E-2</v>
      </c>
      <c r="H1023" s="171">
        <f t="shared" si="105"/>
        <v>28.003506647111269</v>
      </c>
      <c r="I1023" s="7">
        <f t="shared" si="106"/>
        <v>-1.4011066471112699</v>
      </c>
      <c r="J1023" s="7">
        <f t="shared" si="107"/>
        <v>1.4011066471112699</v>
      </c>
      <c r="K1023" s="7">
        <f t="shared" si="108"/>
        <v>1.9630998365793846</v>
      </c>
      <c r="L1023" s="113">
        <f t="shared" si="109"/>
        <v>5.2668430183414654E-2</v>
      </c>
    </row>
    <row r="1024" spans="4:12" x14ac:dyDescent="0.3">
      <c r="D1024" s="177">
        <v>44946</v>
      </c>
      <c r="E1024" s="171">
        <v>27.4636</v>
      </c>
      <c r="F1024" s="174">
        <f t="shared" si="110"/>
        <v>26.818681898701499</v>
      </c>
      <c r="G1024" s="174">
        <f t="shared" si="111"/>
        <v>-6.3430101464105104E-2</v>
      </c>
      <c r="H1024" s="171">
        <f t="shared" si="105"/>
        <v>26.755251797237392</v>
      </c>
      <c r="I1024" s="7">
        <f t="shared" si="106"/>
        <v>0.70834820276260757</v>
      </c>
      <c r="J1024" s="7">
        <f t="shared" si="107"/>
        <v>0.70834820276260757</v>
      </c>
      <c r="K1024" s="7">
        <f t="shared" si="108"/>
        <v>0.50175717635701622</v>
      </c>
      <c r="L1024" s="113">
        <f t="shared" si="109"/>
        <v>2.5792256032079099E-2</v>
      </c>
    </row>
    <row r="1025" spans="4:12" x14ac:dyDescent="0.3">
      <c r="D1025" s="177">
        <v>44949</v>
      </c>
      <c r="E1025" s="171">
        <v>28.540099999999999</v>
      </c>
      <c r="F1025" s="174">
        <f t="shared" si="110"/>
        <v>27.628155918828718</v>
      </c>
      <c r="G1025" s="174">
        <f t="shared" si="111"/>
        <v>2.3860310695027288E-2</v>
      </c>
      <c r="H1025" s="171">
        <f t="shared" ref="H1025:H1088" si="112">F1025+G1025</f>
        <v>27.652016229523745</v>
      </c>
      <c r="I1025" s="7">
        <f t="shared" si="106"/>
        <v>0.88808377047625342</v>
      </c>
      <c r="J1025" s="7">
        <f t="shared" si="107"/>
        <v>0.88808377047625342</v>
      </c>
      <c r="K1025" s="7">
        <f t="shared" si="108"/>
        <v>0.78869278338331872</v>
      </c>
      <c r="L1025" s="113">
        <f t="shared" si="109"/>
        <v>3.1117051813982902E-2</v>
      </c>
    </row>
    <row r="1026" spans="4:12" x14ac:dyDescent="0.3">
      <c r="D1026" s="177">
        <v>44950</v>
      </c>
      <c r="E1026" s="171">
        <v>28.3248</v>
      </c>
      <c r="F1026" s="174">
        <f t="shared" si="110"/>
        <v>28.516128248556022</v>
      </c>
      <c r="G1026" s="174">
        <f t="shared" si="111"/>
        <v>0.11027151259825502</v>
      </c>
      <c r="H1026" s="171">
        <f t="shared" si="112"/>
        <v>28.626399761154278</v>
      </c>
      <c r="I1026" s="7">
        <f t="shared" si="106"/>
        <v>-0.30159976115427867</v>
      </c>
      <c r="J1026" s="7">
        <f t="shared" si="107"/>
        <v>0.30159976115427867</v>
      </c>
      <c r="K1026" s="7">
        <f t="shared" si="108"/>
        <v>9.0962415928317941E-2</v>
      </c>
      <c r="L1026" s="113">
        <f t="shared" si="109"/>
        <v>1.0647904350755475E-2</v>
      </c>
    </row>
    <row r="1027" spans="4:12" x14ac:dyDescent="0.3">
      <c r="D1027" s="177">
        <v>44951</v>
      </c>
      <c r="E1027" s="171">
        <v>27.978400000000001</v>
      </c>
      <c r="F1027" s="174">
        <f t="shared" si="110"/>
        <v>28.343737210078608</v>
      </c>
      <c r="G1027" s="174">
        <f t="shared" si="111"/>
        <v>8.2005257490688085E-2</v>
      </c>
      <c r="H1027" s="171">
        <f t="shared" si="112"/>
        <v>28.425742467569297</v>
      </c>
      <c r="I1027" s="7">
        <f t="shared" si="106"/>
        <v>-0.44734246756929608</v>
      </c>
      <c r="J1027" s="7">
        <f t="shared" si="107"/>
        <v>0.44734246756929608</v>
      </c>
      <c r="K1027" s="7">
        <f t="shared" si="108"/>
        <v>0.20011528329098671</v>
      </c>
      <c r="L1027" s="113">
        <f t="shared" si="109"/>
        <v>1.5988850955354704E-2</v>
      </c>
    </row>
    <row r="1028" spans="4:12" x14ac:dyDescent="0.3">
      <c r="D1028" s="177">
        <v>44952</v>
      </c>
      <c r="E1028" s="171">
        <v>27.9878</v>
      </c>
      <c r="F1028" s="174">
        <f t="shared" si="110"/>
        <v>28.045884205992554</v>
      </c>
      <c r="G1028" s="174">
        <f t="shared" si="111"/>
        <v>4.4019431333013864E-2</v>
      </c>
      <c r="H1028" s="171">
        <f t="shared" si="112"/>
        <v>28.089903637325566</v>
      </c>
      <c r="I1028" s="7">
        <f t="shared" ref="I1028:I1091" si="113">E1028-H1028</f>
        <v>-0.10210363732556615</v>
      </c>
      <c r="J1028" s="7">
        <f t="shared" ref="J1028:J1091" si="114">ABS(I1028)</f>
        <v>0.10210363732556615</v>
      </c>
      <c r="K1028" s="7">
        <f t="shared" ref="K1028:K1091" si="115">I1028^2</f>
        <v>1.0425152755110747E-2</v>
      </c>
      <c r="L1028" s="113">
        <f t="shared" ref="L1028:L1091" si="116">J1028/E1028</f>
        <v>3.6481480261244597E-3</v>
      </c>
    </row>
    <row r="1029" spans="4:12" x14ac:dyDescent="0.3">
      <c r="D1029" s="177">
        <v>44953</v>
      </c>
      <c r="E1029" s="171">
        <v>28.502600000000001</v>
      </c>
      <c r="F1029" s="174">
        <f t="shared" ref="F1029:F1092" si="117">alpha*(E1029)+(1-alpha)*(E1028+G1028)</f>
        <v>28.125975545066414</v>
      </c>
      <c r="G1029" s="174">
        <f t="shared" ref="G1029:G1092" si="118">beta*(F1029-F1028)+(1-beta)*G1028</f>
        <v>4.7626622107098483E-2</v>
      </c>
      <c r="H1029" s="171">
        <f t="shared" si="112"/>
        <v>28.173602167173513</v>
      </c>
      <c r="I1029" s="7">
        <f t="shared" si="113"/>
        <v>0.32899783282648798</v>
      </c>
      <c r="J1029" s="7">
        <f t="shared" si="114"/>
        <v>0.32899783282648798</v>
      </c>
      <c r="K1029" s="7">
        <f t="shared" si="115"/>
        <v>0.10823957400452573</v>
      </c>
      <c r="L1029" s="113">
        <f t="shared" si="116"/>
        <v>1.1542730586910948E-2</v>
      </c>
    </row>
    <row r="1030" spans="4:12" x14ac:dyDescent="0.3">
      <c r="D1030" s="177">
        <v>44956</v>
      </c>
      <c r="E1030" s="171">
        <v>28.1937</v>
      </c>
      <c r="F1030" s="174">
        <f t="shared" si="117"/>
        <v>28.47892129768568</v>
      </c>
      <c r="G1030" s="174">
        <f t="shared" si="118"/>
        <v>7.8158535158315293E-2</v>
      </c>
      <c r="H1030" s="171">
        <f t="shared" si="112"/>
        <v>28.557079832843996</v>
      </c>
      <c r="I1030" s="7">
        <f t="shared" si="113"/>
        <v>-0.36337983284399655</v>
      </c>
      <c r="J1030" s="7">
        <f t="shared" si="114"/>
        <v>0.36337983284399655</v>
      </c>
      <c r="K1030" s="7">
        <f t="shared" si="115"/>
        <v>0.13204490291773088</v>
      </c>
      <c r="L1030" s="113">
        <f t="shared" si="116"/>
        <v>1.2888689063301253E-2</v>
      </c>
    </row>
    <row r="1031" spans="4:12" x14ac:dyDescent="0.3">
      <c r="D1031" s="177">
        <v>44957</v>
      </c>
      <c r="E1031" s="171">
        <v>28.961300000000001</v>
      </c>
      <c r="F1031" s="174">
        <f t="shared" si="117"/>
        <v>28.409746828126657</v>
      </c>
      <c r="G1031" s="174">
        <f t="shared" si="118"/>
        <v>6.3425234686581455E-2</v>
      </c>
      <c r="H1031" s="171">
        <f t="shared" si="112"/>
        <v>28.473172062813237</v>
      </c>
      <c r="I1031" s="7">
        <f t="shared" si="113"/>
        <v>0.48812793718676417</v>
      </c>
      <c r="J1031" s="7">
        <f t="shared" si="114"/>
        <v>0.48812793718676417</v>
      </c>
      <c r="K1031" s="7">
        <f t="shared" si="115"/>
        <v>0.23826888306220559</v>
      </c>
      <c r="L1031" s="113">
        <f t="shared" si="116"/>
        <v>1.6854489860150066E-2</v>
      </c>
    </row>
    <row r="1032" spans="4:12" x14ac:dyDescent="0.3">
      <c r="D1032" s="177">
        <v>44958</v>
      </c>
      <c r="E1032" s="171">
        <v>29.616499999999998</v>
      </c>
      <c r="F1032" s="174">
        <f t="shared" si="117"/>
        <v>29.143080187749266</v>
      </c>
      <c r="G1032" s="174">
        <f t="shared" si="118"/>
        <v>0.13041604718018424</v>
      </c>
      <c r="H1032" s="171">
        <f t="shared" si="112"/>
        <v>29.27349623492945</v>
      </c>
      <c r="I1032" s="7">
        <f t="shared" si="113"/>
        <v>0.34300376507054864</v>
      </c>
      <c r="J1032" s="7">
        <f t="shared" si="114"/>
        <v>0.34300376507054864</v>
      </c>
      <c r="K1032" s="7">
        <f t="shared" si="115"/>
        <v>0.11765158285257213</v>
      </c>
      <c r="L1032" s="113">
        <f t="shared" si="116"/>
        <v>1.158150912736308E-2</v>
      </c>
    </row>
    <row r="1033" spans="4:12" x14ac:dyDescent="0.3">
      <c r="D1033" s="177">
        <v>44959</v>
      </c>
      <c r="E1033" s="171">
        <v>29.148499999999999</v>
      </c>
      <c r="F1033" s="174">
        <f t="shared" si="117"/>
        <v>29.627232837744145</v>
      </c>
      <c r="G1033" s="174">
        <f t="shared" si="118"/>
        <v>0.16578970746165372</v>
      </c>
      <c r="H1033" s="171">
        <f t="shared" si="112"/>
        <v>29.793022545205798</v>
      </c>
      <c r="I1033" s="7">
        <f t="shared" si="113"/>
        <v>-0.64452254520579899</v>
      </c>
      <c r="J1033" s="7">
        <f t="shared" si="114"/>
        <v>0.64452254520579899</v>
      </c>
      <c r="K1033" s="7">
        <f t="shared" si="115"/>
        <v>0.41540931127856118</v>
      </c>
      <c r="L1033" s="113">
        <f t="shared" si="116"/>
        <v>2.2111688258599896E-2</v>
      </c>
    </row>
    <row r="1034" spans="4:12" x14ac:dyDescent="0.3">
      <c r="D1034" s="177">
        <v>44960</v>
      </c>
      <c r="E1034" s="171">
        <v>28.6617</v>
      </c>
      <c r="F1034" s="174">
        <f t="shared" si="117"/>
        <v>29.183771765969322</v>
      </c>
      <c r="G1034" s="174">
        <f t="shared" si="118"/>
        <v>0.10486462953800599</v>
      </c>
      <c r="H1034" s="171">
        <f t="shared" si="112"/>
        <v>29.288636395507329</v>
      </c>
      <c r="I1034" s="7">
        <f t="shared" si="113"/>
        <v>-0.62693639550732883</v>
      </c>
      <c r="J1034" s="7">
        <f t="shared" si="114"/>
        <v>0.62693639550732883</v>
      </c>
      <c r="K1034" s="7">
        <f t="shared" si="115"/>
        <v>0.39304924401172181</v>
      </c>
      <c r="L1034" s="113">
        <f t="shared" si="116"/>
        <v>2.1873664001344263E-2</v>
      </c>
    </row>
    <row r="1035" spans="4:12" x14ac:dyDescent="0.3">
      <c r="D1035" s="177">
        <v>44963</v>
      </c>
      <c r="E1035" s="171">
        <v>26.827100000000002</v>
      </c>
      <c r="F1035" s="174">
        <f t="shared" si="117"/>
        <v>28.378671703630406</v>
      </c>
      <c r="G1035" s="174">
        <f t="shared" si="118"/>
        <v>1.386816035031381E-2</v>
      </c>
      <c r="H1035" s="171">
        <f t="shared" si="112"/>
        <v>28.392539863980719</v>
      </c>
      <c r="I1035" s="7">
        <f t="shared" si="113"/>
        <v>-1.5654398639807177</v>
      </c>
      <c r="J1035" s="7">
        <f t="shared" si="114"/>
        <v>1.5654398639807177</v>
      </c>
      <c r="K1035" s="7">
        <f t="shared" si="115"/>
        <v>2.450601967739968</v>
      </c>
      <c r="L1035" s="113">
        <f t="shared" si="116"/>
        <v>5.8352929089641355E-2</v>
      </c>
    </row>
    <row r="1036" spans="4:12" x14ac:dyDescent="0.3">
      <c r="D1036" s="177">
        <v>44964</v>
      </c>
      <c r="E1036" s="171">
        <v>26.696000000000002</v>
      </c>
      <c r="F1036" s="174">
        <f t="shared" si="117"/>
        <v>26.811974528280256</v>
      </c>
      <c r="G1036" s="174">
        <f t="shared" si="118"/>
        <v>-0.1441883732197326</v>
      </c>
      <c r="H1036" s="171">
        <f t="shared" si="112"/>
        <v>26.667786155060522</v>
      </c>
      <c r="I1036" s="7">
        <f t="shared" si="113"/>
        <v>2.8213844939479316E-2</v>
      </c>
      <c r="J1036" s="7">
        <f t="shared" si="114"/>
        <v>2.8213844939479316E-2</v>
      </c>
      <c r="K1036" s="7">
        <f t="shared" si="115"/>
        <v>7.9602104626898262E-4</v>
      </c>
      <c r="L1036" s="113">
        <f t="shared" si="116"/>
        <v>1.0568566429232586E-3</v>
      </c>
    </row>
    <row r="1037" spans="4:12" x14ac:dyDescent="0.3">
      <c r="D1037" s="177">
        <v>44965</v>
      </c>
      <c r="E1037" s="171">
        <v>26.621200000000002</v>
      </c>
      <c r="F1037" s="174">
        <f t="shared" si="117"/>
        <v>26.565689301424214</v>
      </c>
      <c r="G1037" s="174">
        <f t="shared" si="118"/>
        <v>-0.15439805858336353</v>
      </c>
      <c r="H1037" s="171">
        <f t="shared" si="112"/>
        <v>26.41129124284085</v>
      </c>
      <c r="I1037" s="7">
        <f t="shared" si="113"/>
        <v>0.2099087571591518</v>
      </c>
      <c r="J1037" s="7">
        <f t="shared" si="114"/>
        <v>0.2099087571591518</v>
      </c>
      <c r="K1037" s="7">
        <f t="shared" si="115"/>
        <v>4.4061686332099767E-2</v>
      </c>
      <c r="L1037" s="113">
        <f t="shared" si="116"/>
        <v>7.8850223565861723E-3</v>
      </c>
    </row>
    <row r="1038" spans="4:12" x14ac:dyDescent="0.3">
      <c r="D1038" s="177">
        <v>44966</v>
      </c>
      <c r="E1038" s="171">
        <v>24.365300000000001</v>
      </c>
      <c r="F1038" s="174">
        <f t="shared" si="117"/>
        <v>26.046501553133311</v>
      </c>
      <c r="G1038" s="174">
        <f t="shared" si="118"/>
        <v>-0.19087702755411753</v>
      </c>
      <c r="H1038" s="171">
        <f t="shared" si="112"/>
        <v>25.855624525579195</v>
      </c>
      <c r="I1038" s="7">
        <f t="shared" si="113"/>
        <v>-1.4903245255791937</v>
      </c>
      <c r="J1038" s="7">
        <f t="shared" si="114"/>
        <v>1.4903245255791937</v>
      </c>
      <c r="K1038" s="7">
        <f t="shared" si="115"/>
        <v>2.2210671915428488</v>
      </c>
      <c r="L1038" s="113">
        <f t="shared" si="116"/>
        <v>6.1165859873639712E-2</v>
      </c>
    </row>
    <row r="1039" spans="4:12" x14ac:dyDescent="0.3">
      <c r="D1039" s="177">
        <v>44967</v>
      </c>
      <c r="E1039" s="171">
        <v>24.5899</v>
      </c>
      <c r="F1039" s="174">
        <f t="shared" si="117"/>
        <v>24.257518377956711</v>
      </c>
      <c r="G1039" s="174">
        <f t="shared" si="118"/>
        <v>-0.35068764231636584</v>
      </c>
      <c r="H1039" s="171">
        <f t="shared" si="112"/>
        <v>23.906830735640344</v>
      </c>
      <c r="I1039" s="7">
        <f t="shared" si="113"/>
        <v>0.68306926435965565</v>
      </c>
      <c r="J1039" s="7">
        <f t="shared" si="114"/>
        <v>0.68306926435965565</v>
      </c>
      <c r="K1039" s="7">
        <f t="shared" si="115"/>
        <v>0.46658361991284114</v>
      </c>
      <c r="L1039" s="113">
        <f t="shared" si="116"/>
        <v>2.7778448239303765E-2</v>
      </c>
    </row>
    <row r="1040" spans="4:12" x14ac:dyDescent="0.3">
      <c r="D1040" s="177">
        <v>44970</v>
      </c>
      <c r="E1040" s="171">
        <v>25.376200000000001</v>
      </c>
      <c r="F1040" s="174">
        <f t="shared" si="117"/>
        <v>24.466609886146909</v>
      </c>
      <c r="G1040" s="174">
        <f t="shared" si="118"/>
        <v>-0.29470972726570943</v>
      </c>
      <c r="H1040" s="171">
        <f t="shared" si="112"/>
        <v>24.171900158881201</v>
      </c>
      <c r="I1040" s="7">
        <f t="shared" si="113"/>
        <v>1.2042998411188002</v>
      </c>
      <c r="J1040" s="7">
        <f t="shared" si="114"/>
        <v>1.2042998411188002</v>
      </c>
      <c r="K1040" s="7">
        <f t="shared" si="115"/>
        <v>1.4503381073187673</v>
      </c>
      <c r="L1040" s="113">
        <f t="shared" si="116"/>
        <v>4.7457847948818188E-2</v>
      </c>
    </row>
    <row r="1041" spans="4:12" x14ac:dyDescent="0.3">
      <c r="D1041" s="177">
        <v>44971</v>
      </c>
      <c r="E1041" s="171">
        <v>25.8536</v>
      </c>
      <c r="F1041" s="174">
        <f t="shared" si="117"/>
        <v>25.235912218187433</v>
      </c>
      <c r="G1041" s="174">
        <f t="shared" si="118"/>
        <v>-0.18830852133508602</v>
      </c>
      <c r="H1041" s="171">
        <f t="shared" si="112"/>
        <v>25.047603696852349</v>
      </c>
      <c r="I1041" s="7">
        <f t="shared" si="113"/>
        <v>0.80599630314765136</v>
      </c>
      <c r="J1041" s="7">
        <f t="shared" si="114"/>
        <v>0.80599630314765136</v>
      </c>
      <c r="K1041" s="7">
        <f t="shared" si="115"/>
        <v>0.64963004068768071</v>
      </c>
      <c r="L1041" s="113">
        <f t="shared" si="116"/>
        <v>3.1175399292464157E-2</v>
      </c>
    </row>
    <row r="1042" spans="4:12" x14ac:dyDescent="0.3">
      <c r="D1042" s="177">
        <v>44972</v>
      </c>
      <c r="E1042" s="171">
        <v>26.0595</v>
      </c>
      <c r="F1042" s="174">
        <f t="shared" si="117"/>
        <v>25.744133182931932</v>
      </c>
      <c r="G1042" s="174">
        <f t="shared" si="118"/>
        <v>-0.11865557272712751</v>
      </c>
      <c r="H1042" s="171">
        <f t="shared" si="112"/>
        <v>25.625477610204804</v>
      </c>
      <c r="I1042" s="7">
        <f t="shared" si="113"/>
        <v>0.43402238979519581</v>
      </c>
      <c r="J1042" s="7">
        <f t="shared" si="114"/>
        <v>0.43402238979519581</v>
      </c>
      <c r="K1042" s="7">
        <f t="shared" si="115"/>
        <v>0.18837543484353289</v>
      </c>
      <c r="L1042" s="113">
        <f t="shared" si="116"/>
        <v>1.6655054386891376E-2</v>
      </c>
    </row>
    <row r="1043" spans="4:12" x14ac:dyDescent="0.3">
      <c r="D1043" s="177">
        <v>44973</v>
      </c>
      <c r="E1043" s="171">
        <v>25.338799999999999</v>
      </c>
      <c r="F1043" s="174">
        <f t="shared" si="117"/>
        <v>25.820435541818298</v>
      </c>
      <c r="G1043" s="174">
        <f t="shared" si="118"/>
        <v>-9.915977956577815E-2</v>
      </c>
      <c r="H1043" s="171">
        <f t="shared" si="112"/>
        <v>25.721275762252521</v>
      </c>
      <c r="I1043" s="7">
        <f t="shared" si="113"/>
        <v>-0.38247576225252189</v>
      </c>
      <c r="J1043" s="7">
        <f t="shared" si="114"/>
        <v>0.38247576225252189</v>
      </c>
      <c r="K1043" s="7">
        <f t="shared" si="115"/>
        <v>0.14628770871064764</v>
      </c>
      <c r="L1043" s="113">
        <f t="shared" si="116"/>
        <v>1.5094470229550015E-2</v>
      </c>
    </row>
    <row r="1044" spans="4:12" x14ac:dyDescent="0.3">
      <c r="D1044" s="177">
        <v>44974</v>
      </c>
      <c r="E1044" s="171">
        <v>25.2639</v>
      </c>
      <c r="F1044" s="174">
        <f t="shared" si="117"/>
        <v>25.244492176347379</v>
      </c>
      <c r="G1044" s="174">
        <f t="shared" si="118"/>
        <v>-0.14683813815629232</v>
      </c>
      <c r="H1044" s="171">
        <f t="shared" si="112"/>
        <v>25.097654038191088</v>
      </c>
      <c r="I1044" s="7">
        <f t="shared" si="113"/>
        <v>0.1662459618089116</v>
      </c>
      <c r="J1044" s="7">
        <f t="shared" si="114"/>
        <v>0.1662459618089116</v>
      </c>
      <c r="K1044" s="7">
        <f t="shared" si="115"/>
        <v>2.7637719817770096E-2</v>
      </c>
      <c r="L1044" s="113">
        <f t="shared" si="116"/>
        <v>6.5803760230570734E-3</v>
      </c>
    </row>
    <row r="1045" spans="4:12" x14ac:dyDescent="0.3">
      <c r="D1045" s="177">
        <v>44978</v>
      </c>
      <c r="E1045" s="171">
        <v>23.897300000000001</v>
      </c>
      <c r="F1045" s="174">
        <f t="shared" si="117"/>
        <v>24.87310948947497</v>
      </c>
      <c r="G1045" s="174">
        <f t="shared" si="118"/>
        <v>-0.16929259302790395</v>
      </c>
      <c r="H1045" s="171">
        <f t="shared" si="112"/>
        <v>24.703816896447066</v>
      </c>
      <c r="I1045" s="7">
        <f t="shared" si="113"/>
        <v>-0.80651689644706437</v>
      </c>
      <c r="J1045" s="7">
        <f t="shared" si="114"/>
        <v>0.80651689644706437</v>
      </c>
      <c r="K1045" s="7">
        <f t="shared" si="115"/>
        <v>0.6504695042546047</v>
      </c>
      <c r="L1045" s="113">
        <f t="shared" si="116"/>
        <v>3.3749289520032151E-2</v>
      </c>
    </row>
    <row r="1046" spans="4:12" x14ac:dyDescent="0.3">
      <c r="D1046" s="177">
        <v>44979</v>
      </c>
      <c r="E1046" s="171">
        <v>23.504100000000001</v>
      </c>
      <c r="F1046" s="174">
        <f t="shared" si="117"/>
        <v>23.683225925577677</v>
      </c>
      <c r="G1046" s="174">
        <f t="shared" si="118"/>
        <v>-0.27135169011484289</v>
      </c>
      <c r="H1046" s="171">
        <f t="shared" si="112"/>
        <v>23.411874235462832</v>
      </c>
      <c r="I1046" s="7">
        <f t="shared" si="113"/>
        <v>9.2225764537168686E-2</v>
      </c>
      <c r="J1046" s="7">
        <f t="shared" si="114"/>
        <v>9.2225764537168686E-2</v>
      </c>
      <c r="K1046" s="7">
        <f t="shared" si="115"/>
        <v>8.5055916444652813E-3</v>
      </c>
      <c r="L1046" s="113">
        <f t="shared" si="116"/>
        <v>3.923816037932475E-3</v>
      </c>
    </row>
    <row r="1047" spans="4:12" x14ac:dyDescent="0.3">
      <c r="D1047" s="177">
        <v>44980</v>
      </c>
      <c r="E1047" s="171">
        <v>23.026700000000002</v>
      </c>
      <c r="F1047" s="174">
        <f t="shared" si="117"/>
        <v>23.191538647908128</v>
      </c>
      <c r="G1047" s="174">
        <f t="shared" si="118"/>
        <v>-0.29338524887031348</v>
      </c>
      <c r="H1047" s="171">
        <f t="shared" si="112"/>
        <v>22.898153399037817</v>
      </c>
      <c r="I1047" s="7">
        <f t="shared" si="113"/>
        <v>0.12854660096218495</v>
      </c>
      <c r="J1047" s="7">
        <f t="shared" si="114"/>
        <v>0.12854660096218495</v>
      </c>
      <c r="K1047" s="7">
        <f t="shared" si="115"/>
        <v>1.652422861893121E-2</v>
      </c>
      <c r="L1047" s="113">
        <f t="shared" si="116"/>
        <v>5.5825020937513821E-3</v>
      </c>
    </row>
    <row r="1048" spans="4:12" x14ac:dyDescent="0.3">
      <c r="D1048" s="177">
        <v>44981</v>
      </c>
      <c r="E1048" s="171">
        <v>22.633600000000001</v>
      </c>
      <c r="F1048" s="174">
        <f t="shared" si="117"/>
        <v>22.713371800903754</v>
      </c>
      <c r="G1048" s="174">
        <f t="shared" si="118"/>
        <v>-0.31186340868371959</v>
      </c>
      <c r="H1048" s="171">
        <f t="shared" si="112"/>
        <v>22.401508392220034</v>
      </c>
      <c r="I1048" s="7">
        <f t="shared" si="113"/>
        <v>0.23209160777996729</v>
      </c>
      <c r="J1048" s="7">
        <f t="shared" si="114"/>
        <v>0.23209160777996729</v>
      </c>
      <c r="K1048" s="7">
        <f t="shared" si="115"/>
        <v>5.3866514401890171E-2</v>
      </c>
      <c r="L1048" s="113">
        <f t="shared" si="116"/>
        <v>1.0254294843947374E-2</v>
      </c>
    </row>
    <row r="1049" spans="4:12" x14ac:dyDescent="0.3">
      <c r="D1049" s="177">
        <v>44984</v>
      </c>
      <c r="E1049" s="171">
        <v>22.764700000000001</v>
      </c>
      <c r="F1049" s="174">
        <f t="shared" si="117"/>
        <v>22.410329273053026</v>
      </c>
      <c r="G1049" s="174">
        <f t="shared" si="118"/>
        <v>-0.31098132060042044</v>
      </c>
      <c r="H1049" s="171">
        <f t="shared" si="112"/>
        <v>22.099347952452607</v>
      </c>
      <c r="I1049" s="7">
        <f t="shared" si="113"/>
        <v>0.66535204754739397</v>
      </c>
      <c r="J1049" s="7">
        <f t="shared" si="114"/>
        <v>0.66535204754739397</v>
      </c>
      <c r="K1049" s="7">
        <f t="shared" si="115"/>
        <v>0.44269334717550962</v>
      </c>
      <c r="L1049" s="113">
        <f t="shared" si="116"/>
        <v>2.9227358478143527E-2</v>
      </c>
    </row>
    <row r="1050" spans="4:12" x14ac:dyDescent="0.3">
      <c r="D1050" s="177">
        <v>44985</v>
      </c>
      <c r="E1050" s="171">
        <v>23.232700000000001</v>
      </c>
      <c r="F1050" s="174">
        <f t="shared" si="117"/>
        <v>22.609514943519667</v>
      </c>
      <c r="G1050" s="174">
        <f t="shared" si="118"/>
        <v>-0.25996462149371435</v>
      </c>
      <c r="H1050" s="171">
        <f t="shared" si="112"/>
        <v>22.349550322025951</v>
      </c>
      <c r="I1050" s="7">
        <f t="shared" si="113"/>
        <v>0.88314967797404975</v>
      </c>
      <c r="J1050" s="7">
        <f t="shared" si="114"/>
        <v>0.88314967797404975</v>
      </c>
      <c r="K1050" s="7">
        <f t="shared" si="115"/>
        <v>0.77995335370566776</v>
      </c>
      <c r="L1050" s="113">
        <f t="shared" si="116"/>
        <v>3.8013217489747196E-2</v>
      </c>
    </row>
    <row r="1051" spans="4:12" x14ac:dyDescent="0.3">
      <c r="D1051" s="177">
        <v>44986</v>
      </c>
      <c r="E1051" s="171">
        <v>23.485399999999998</v>
      </c>
      <c r="F1051" s="174">
        <f t="shared" si="117"/>
        <v>23.075268302805028</v>
      </c>
      <c r="G1051" s="174">
        <f t="shared" si="118"/>
        <v>-0.18739282341580674</v>
      </c>
      <c r="H1051" s="171">
        <f t="shared" si="112"/>
        <v>22.887875479389223</v>
      </c>
      <c r="I1051" s="7">
        <f t="shared" si="113"/>
        <v>0.59752452061077577</v>
      </c>
      <c r="J1051" s="7">
        <f t="shared" si="114"/>
        <v>0.59752452061077577</v>
      </c>
      <c r="K1051" s="7">
        <f t="shared" si="115"/>
        <v>0.35703555273113741</v>
      </c>
      <c r="L1051" s="113">
        <f t="shared" si="116"/>
        <v>2.5442382101679161E-2</v>
      </c>
    </row>
    <row r="1052" spans="4:12" x14ac:dyDescent="0.3">
      <c r="D1052" s="177">
        <v>44987</v>
      </c>
      <c r="E1052" s="171">
        <v>24.608699999999999</v>
      </c>
      <c r="F1052" s="174">
        <f t="shared" si="117"/>
        <v>23.560145741267355</v>
      </c>
      <c r="G1052" s="174">
        <f t="shared" si="118"/>
        <v>-0.12016579722799337</v>
      </c>
      <c r="H1052" s="171">
        <f t="shared" si="112"/>
        <v>23.439979944039361</v>
      </c>
      <c r="I1052" s="7">
        <f t="shared" si="113"/>
        <v>1.1687200559606374</v>
      </c>
      <c r="J1052" s="7">
        <f t="shared" si="114"/>
        <v>1.1687200559606374</v>
      </c>
      <c r="K1052" s="7">
        <f t="shared" si="115"/>
        <v>1.3659065692046355</v>
      </c>
      <c r="L1052" s="113">
        <f t="shared" si="116"/>
        <v>4.7492149360211532E-2</v>
      </c>
    </row>
    <row r="1053" spans="4:12" x14ac:dyDescent="0.3">
      <c r="D1053" s="177">
        <v>44988</v>
      </c>
      <c r="E1053" s="171">
        <v>24.5806</v>
      </c>
      <c r="F1053" s="174">
        <f t="shared" si="117"/>
        <v>24.506947362217606</v>
      </c>
      <c r="G1053" s="174">
        <f t="shared" si="118"/>
        <v>-1.3469055410169017E-2</v>
      </c>
      <c r="H1053" s="171">
        <f t="shared" si="112"/>
        <v>24.493478306807436</v>
      </c>
      <c r="I1053" s="7">
        <f t="shared" si="113"/>
        <v>8.7121693192564464E-2</v>
      </c>
      <c r="J1053" s="7">
        <f t="shared" si="114"/>
        <v>8.7121693192564464E-2</v>
      </c>
      <c r="K1053" s="7">
        <f t="shared" si="115"/>
        <v>7.5901894247393338E-3</v>
      </c>
      <c r="L1053" s="113">
        <f t="shared" si="116"/>
        <v>3.544327363553553E-3</v>
      </c>
    </row>
    <row r="1054" spans="4:12" x14ac:dyDescent="0.3">
      <c r="D1054" s="177">
        <v>44991</v>
      </c>
      <c r="E1054" s="171">
        <v>23.2608</v>
      </c>
      <c r="F1054" s="174">
        <f t="shared" si="117"/>
        <v>24.30586475567187</v>
      </c>
      <c r="G1054" s="174">
        <f t="shared" si="118"/>
        <v>-3.2230410523725703E-2</v>
      </c>
      <c r="H1054" s="171">
        <f t="shared" si="112"/>
        <v>24.273634345148142</v>
      </c>
      <c r="I1054" s="7">
        <f t="shared" si="113"/>
        <v>-1.0128343451481427</v>
      </c>
      <c r="J1054" s="7">
        <f t="shared" si="114"/>
        <v>1.0128343451481427</v>
      </c>
      <c r="K1054" s="7">
        <f t="shared" si="115"/>
        <v>1.0258334107116671</v>
      </c>
      <c r="L1054" s="113">
        <f t="shared" si="116"/>
        <v>4.3542541320511018E-2</v>
      </c>
    </row>
    <row r="1055" spans="4:12" x14ac:dyDescent="0.3">
      <c r="D1055" s="177">
        <v>44992</v>
      </c>
      <c r="E1055" s="171">
        <v>22.708500000000001</v>
      </c>
      <c r="F1055" s="174">
        <f t="shared" si="117"/>
        <v>23.124555671581021</v>
      </c>
      <c r="G1055" s="174">
        <f t="shared" si="118"/>
        <v>-0.14713827788043801</v>
      </c>
      <c r="H1055" s="171">
        <f t="shared" si="112"/>
        <v>22.977417393700584</v>
      </c>
      <c r="I1055" s="7">
        <f t="shared" si="113"/>
        <v>-0.26891739370058332</v>
      </c>
      <c r="J1055" s="7">
        <f t="shared" si="114"/>
        <v>0.26891739370058332</v>
      </c>
      <c r="K1055" s="7">
        <f t="shared" si="115"/>
        <v>7.2316564634714531E-2</v>
      </c>
      <c r="L1055" s="113">
        <f t="shared" si="116"/>
        <v>1.1842146936194963E-2</v>
      </c>
    </row>
    <row r="1056" spans="4:12" x14ac:dyDescent="0.3">
      <c r="D1056" s="177">
        <v>44993</v>
      </c>
      <c r="E1056" s="171">
        <v>22.483799999999999</v>
      </c>
      <c r="F1056" s="174">
        <f t="shared" si="117"/>
        <v>22.545849377695653</v>
      </c>
      <c r="G1056" s="174">
        <f t="shared" si="118"/>
        <v>-0.190295079480931</v>
      </c>
      <c r="H1056" s="171">
        <f t="shared" si="112"/>
        <v>22.355554298214724</v>
      </c>
      <c r="I1056" s="7">
        <f t="shared" si="113"/>
        <v>0.12824570178527495</v>
      </c>
      <c r="J1056" s="7">
        <f t="shared" si="114"/>
        <v>0.12824570178527495</v>
      </c>
      <c r="K1056" s="7">
        <f t="shared" si="115"/>
        <v>1.6446960026397672E-2</v>
      </c>
      <c r="L1056" s="113">
        <f t="shared" si="116"/>
        <v>5.7039157876015156E-3</v>
      </c>
    </row>
    <row r="1057" spans="4:12" x14ac:dyDescent="0.3">
      <c r="D1057" s="177">
        <v>44994</v>
      </c>
      <c r="E1057" s="171">
        <v>21.8108</v>
      </c>
      <c r="F1057" s="174">
        <f t="shared" si="117"/>
        <v>22.196963936415255</v>
      </c>
      <c r="G1057" s="174">
        <f t="shared" si="118"/>
        <v>-0.20615411566087771</v>
      </c>
      <c r="H1057" s="171">
        <f t="shared" si="112"/>
        <v>21.990809820754379</v>
      </c>
      <c r="I1057" s="7">
        <f t="shared" si="113"/>
        <v>-0.18000982075437832</v>
      </c>
      <c r="J1057" s="7">
        <f t="shared" si="114"/>
        <v>0.18000982075437832</v>
      </c>
      <c r="K1057" s="7">
        <f t="shared" si="115"/>
        <v>3.240353556802341E-2</v>
      </c>
      <c r="L1057" s="113">
        <f t="shared" si="116"/>
        <v>8.2532424649429791E-3</v>
      </c>
    </row>
    <row r="1058" spans="4:12" x14ac:dyDescent="0.3">
      <c r="D1058" s="177">
        <v>44995</v>
      </c>
      <c r="E1058" s="171">
        <v>20.6449</v>
      </c>
      <c r="F1058" s="174">
        <f t="shared" si="117"/>
        <v>21.412696707471298</v>
      </c>
      <c r="G1058" s="174">
        <f t="shared" si="118"/>
        <v>-0.26396542698918568</v>
      </c>
      <c r="H1058" s="171">
        <f t="shared" si="112"/>
        <v>21.148731280482114</v>
      </c>
      <c r="I1058" s="7">
        <f t="shared" si="113"/>
        <v>-0.5038312804821139</v>
      </c>
      <c r="J1058" s="7">
        <f t="shared" si="114"/>
        <v>0.5038312804821139</v>
      </c>
      <c r="K1058" s="7">
        <f t="shared" si="115"/>
        <v>0.25384595919224651</v>
      </c>
      <c r="L1058" s="113">
        <f t="shared" si="116"/>
        <v>2.4404636519533344E-2</v>
      </c>
    </row>
    <row r="1059" spans="4:12" x14ac:dyDescent="0.3">
      <c r="D1059" s="177">
        <v>44998</v>
      </c>
      <c r="E1059" s="171">
        <v>19.753900000000002</v>
      </c>
      <c r="F1059" s="174">
        <f t="shared" si="117"/>
        <v>20.255527658408656</v>
      </c>
      <c r="G1059" s="174">
        <f t="shared" si="118"/>
        <v>-0.35328578919653131</v>
      </c>
      <c r="H1059" s="171">
        <f t="shared" si="112"/>
        <v>19.902241869212126</v>
      </c>
      <c r="I1059" s="7">
        <f t="shared" si="113"/>
        <v>-0.14834186921212478</v>
      </c>
      <c r="J1059" s="7">
        <f t="shared" si="114"/>
        <v>0.14834186921212478</v>
      </c>
      <c r="K1059" s="7">
        <f t="shared" si="115"/>
        <v>2.2005310161347134E-2</v>
      </c>
      <c r="L1059" s="113">
        <f t="shared" si="116"/>
        <v>7.5094978314218849E-3</v>
      </c>
    </row>
    <row r="1060" spans="4:12" x14ac:dyDescent="0.3">
      <c r="D1060" s="177">
        <v>44999</v>
      </c>
      <c r="E1060" s="171">
        <v>19.659099999999999</v>
      </c>
      <c r="F1060" s="174">
        <f t="shared" si="117"/>
        <v>19.452311368642778</v>
      </c>
      <c r="G1060" s="174">
        <f t="shared" si="118"/>
        <v>-0.39827883925346597</v>
      </c>
      <c r="H1060" s="171">
        <f t="shared" si="112"/>
        <v>19.054032529389314</v>
      </c>
      <c r="I1060" s="7">
        <f t="shared" si="113"/>
        <v>0.60506747061068467</v>
      </c>
      <c r="J1060" s="7">
        <f t="shared" si="114"/>
        <v>0.60506747061068467</v>
      </c>
      <c r="K1060" s="7">
        <f t="shared" si="115"/>
        <v>0.36610664399121173</v>
      </c>
      <c r="L1060" s="113">
        <f t="shared" si="116"/>
        <v>3.0777984272458286E-2</v>
      </c>
    </row>
    <row r="1061" spans="4:12" x14ac:dyDescent="0.3">
      <c r="D1061" s="177">
        <v>45000</v>
      </c>
      <c r="E1061" s="171">
        <v>20.2089</v>
      </c>
      <c r="F1061" s="174">
        <f t="shared" si="117"/>
        <v>19.450436928597227</v>
      </c>
      <c r="G1061" s="174">
        <f t="shared" si="118"/>
        <v>-0.3586383993326745</v>
      </c>
      <c r="H1061" s="171">
        <f t="shared" si="112"/>
        <v>19.091798529264551</v>
      </c>
      <c r="I1061" s="7">
        <f t="shared" si="113"/>
        <v>1.1171014707354487</v>
      </c>
      <c r="J1061" s="7">
        <f t="shared" si="114"/>
        <v>1.1171014707354487</v>
      </c>
      <c r="K1061" s="7">
        <f t="shared" si="115"/>
        <v>1.2479156959193027</v>
      </c>
      <c r="L1061" s="113">
        <f t="shared" si="116"/>
        <v>5.5277697981357163E-2</v>
      </c>
    </row>
    <row r="1062" spans="4:12" x14ac:dyDescent="0.3">
      <c r="D1062" s="177">
        <v>45001</v>
      </c>
      <c r="E1062" s="171">
        <v>20.275300000000001</v>
      </c>
      <c r="F1062" s="174">
        <f t="shared" si="117"/>
        <v>19.935269280533859</v>
      </c>
      <c r="G1062" s="174">
        <f t="shared" si="118"/>
        <v>-0.27429132420574387</v>
      </c>
      <c r="H1062" s="171">
        <f t="shared" si="112"/>
        <v>19.660977956328114</v>
      </c>
      <c r="I1062" s="7">
        <f t="shared" si="113"/>
        <v>0.61432204367188703</v>
      </c>
      <c r="J1062" s="7">
        <f t="shared" si="114"/>
        <v>0.61432204367188703</v>
      </c>
      <c r="K1062" s="7">
        <f t="shared" si="115"/>
        <v>0.37739157334120388</v>
      </c>
      <c r="L1062" s="113">
        <f t="shared" si="116"/>
        <v>3.029903595369178E-2</v>
      </c>
    </row>
    <row r="1063" spans="4:12" x14ac:dyDescent="0.3">
      <c r="D1063" s="177">
        <v>45002</v>
      </c>
      <c r="E1063" s="171">
        <v>20.303699999999999</v>
      </c>
      <c r="F1063" s="174">
        <f t="shared" si="117"/>
        <v>20.061546940635406</v>
      </c>
      <c r="G1063" s="174">
        <f t="shared" si="118"/>
        <v>-0.23423442577501483</v>
      </c>
      <c r="H1063" s="171">
        <f t="shared" si="112"/>
        <v>19.827312514860392</v>
      </c>
      <c r="I1063" s="7">
        <f t="shared" si="113"/>
        <v>0.47638748513960749</v>
      </c>
      <c r="J1063" s="7">
        <f t="shared" si="114"/>
        <v>0.47638748513960749</v>
      </c>
      <c r="K1063" s="7">
        <f t="shared" si="115"/>
        <v>0.22694503599763974</v>
      </c>
      <c r="L1063" s="113">
        <f t="shared" si="116"/>
        <v>2.346308727668393E-2</v>
      </c>
    </row>
    <row r="1064" spans="4:12" x14ac:dyDescent="0.3">
      <c r="D1064" s="177">
        <v>45005</v>
      </c>
      <c r="E1064" s="171">
        <v>20.322700000000001</v>
      </c>
      <c r="F1064" s="174">
        <f t="shared" si="117"/>
        <v>20.120112459379989</v>
      </c>
      <c r="G1064" s="174">
        <f t="shared" si="118"/>
        <v>-0.20495443132305505</v>
      </c>
      <c r="H1064" s="171">
        <f t="shared" si="112"/>
        <v>19.915158028056933</v>
      </c>
      <c r="I1064" s="7">
        <f t="shared" si="113"/>
        <v>0.4075419719430684</v>
      </c>
      <c r="J1064" s="7">
        <f t="shared" si="114"/>
        <v>0.4075419719430684</v>
      </c>
      <c r="K1064" s="7">
        <f t="shared" si="115"/>
        <v>0.16609045889524476</v>
      </c>
      <c r="L1064" s="113">
        <f t="shared" si="116"/>
        <v>2.0053534812946527E-2</v>
      </c>
    </row>
    <row r="1065" spans="4:12" x14ac:dyDescent="0.3">
      <c r="D1065" s="177">
        <v>45006</v>
      </c>
      <c r="E1065" s="171">
        <v>20.474299999999999</v>
      </c>
      <c r="F1065" s="174">
        <f t="shared" si="117"/>
        <v>20.189056454941557</v>
      </c>
      <c r="G1065" s="174">
        <f t="shared" si="118"/>
        <v>-0.17756458863459271</v>
      </c>
      <c r="H1065" s="171">
        <f t="shared" si="112"/>
        <v>20.011491866306965</v>
      </c>
      <c r="I1065" s="7">
        <f t="shared" si="113"/>
        <v>0.46280813369303431</v>
      </c>
      <c r="J1065" s="7">
        <f t="shared" si="114"/>
        <v>0.46280813369303431</v>
      </c>
      <c r="K1065" s="7">
        <f t="shared" si="115"/>
        <v>0.21419136861242952</v>
      </c>
      <c r="L1065" s="113">
        <f t="shared" si="116"/>
        <v>2.2604344651247384E-2</v>
      </c>
    </row>
    <row r="1066" spans="4:12" x14ac:dyDescent="0.3">
      <c r="D1066" s="177">
        <v>45007</v>
      </c>
      <c r="E1066" s="171">
        <v>19.564399999999999</v>
      </c>
      <c r="F1066" s="174">
        <f t="shared" si="117"/>
        <v>20.150268329092327</v>
      </c>
      <c r="G1066" s="174">
        <f t="shared" si="118"/>
        <v>-0.16368694235605644</v>
      </c>
      <c r="H1066" s="171">
        <f t="shared" si="112"/>
        <v>19.986581386736272</v>
      </c>
      <c r="I1066" s="7">
        <f t="shared" si="113"/>
        <v>-0.42218138673627337</v>
      </c>
      <c r="J1066" s="7">
        <f t="shared" si="114"/>
        <v>0.42218138673627337</v>
      </c>
      <c r="K1066" s="7">
        <f t="shared" si="115"/>
        <v>0.17823712330656283</v>
      </c>
      <c r="L1066" s="113">
        <f t="shared" si="116"/>
        <v>2.1579061291747938E-2</v>
      </c>
    </row>
    <row r="1067" spans="4:12" x14ac:dyDescent="0.3">
      <c r="D1067" s="177">
        <v>45008</v>
      </c>
      <c r="E1067" s="171">
        <v>19.3748</v>
      </c>
      <c r="F1067" s="174">
        <f t="shared" si="117"/>
        <v>19.395530446115156</v>
      </c>
      <c r="G1067" s="174">
        <f t="shared" si="118"/>
        <v>-0.22279203641816792</v>
      </c>
      <c r="H1067" s="171">
        <f t="shared" si="112"/>
        <v>19.17273840969699</v>
      </c>
      <c r="I1067" s="7">
        <f t="shared" si="113"/>
        <v>0.20206159030301052</v>
      </c>
      <c r="J1067" s="7">
        <f t="shared" si="114"/>
        <v>0.20206159030301052</v>
      </c>
      <c r="K1067" s="7">
        <f t="shared" si="115"/>
        <v>4.0828886275781677E-2</v>
      </c>
      <c r="L1067" s="113">
        <f t="shared" si="116"/>
        <v>1.042909296111498E-2</v>
      </c>
    </row>
    <row r="1068" spans="4:12" x14ac:dyDescent="0.3">
      <c r="D1068" s="177">
        <v>45009</v>
      </c>
      <c r="E1068" s="171">
        <v>19.232600000000001</v>
      </c>
      <c r="F1068" s="174">
        <f t="shared" si="117"/>
        <v>19.168126370865469</v>
      </c>
      <c r="G1068" s="174">
        <f t="shared" si="118"/>
        <v>-0.22325324030131985</v>
      </c>
      <c r="H1068" s="171">
        <f t="shared" si="112"/>
        <v>18.944873130564151</v>
      </c>
      <c r="I1068" s="7">
        <f t="shared" si="113"/>
        <v>0.28772686943585057</v>
      </c>
      <c r="J1068" s="7">
        <f t="shared" si="114"/>
        <v>0.28772686943585057</v>
      </c>
      <c r="K1068" s="7">
        <f t="shared" si="115"/>
        <v>8.2786751395355004E-2</v>
      </c>
      <c r="L1068" s="113">
        <f t="shared" si="116"/>
        <v>1.4960372983156233E-2</v>
      </c>
    </row>
    <row r="1069" spans="4:12" x14ac:dyDescent="0.3">
      <c r="D1069" s="177">
        <v>45012</v>
      </c>
      <c r="E1069" s="171">
        <v>19.753900000000002</v>
      </c>
      <c r="F1069" s="174">
        <f t="shared" si="117"/>
        <v>19.158257407758949</v>
      </c>
      <c r="G1069" s="174">
        <f t="shared" si="118"/>
        <v>-0.20191481258183985</v>
      </c>
      <c r="H1069" s="171">
        <f t="shared" si="112"/>
        <v>18.956342595177109</v>
      </c>
      <c r="I1069" s="7">
        <f t="shared" si="113"/>
        <v>0.79755740482289283</v>
      </c>
      <c r="J1069" s="7">
        <f t="shared" si="114"/>
        <v>0.79755740482289283</v>
      </c>
      <c r="K1069" s="7">
        <f t="shared" si="115"/>
        <v>0.63609781398782772</v>
      </c>
      <c r="L1069" s="113">
        <f t="shared" si="116"/>
        <v>4.0374680686998149E-2</v>
      </c>
    </row>
    <row r="1070" spans="4:12" x14ac:dyDescent="0.3">
      <c r="D1070" s="177">
        <v>45013</v>
      </c>
      <c r="E1070" s="171">
        <v>20.104600000000001</v>
      </c>
      <c r="F1070" s="174">
        <f t="shared" si="117"/>
        <v>19.662508149934531</v>
      </c>
      <c r="G1070" s="174">
        <f t="shared" si="118"/>
        <v>-0.13129825710609766</v>
      </c>
      <c r="H1070" s="171">
        <f t="shared" si="112"/>
        <v>19.531209892828432</v>
      </c>
      <c r="I1070" s="7">
        <f t="shared" si="113"/>
        <v>0.57339010717156924</v>
      </c>
      <c r="J1070" s="7">
        <f t="shared" si="114"/>
        <v>0.57339010717156924</v>
      </c>
      <c r="K1070" s="7">
        <f t="shared" si="115"/>
        <v>0.32877621500222365</v>
      </c>
      <c r="L1070" s="113">
        <f t="shared" si="116"/>
        <v>2.8520343959669389E-2</v>
      </c>
    </row>
    <row r="1071" spans="4:12" x14ac:dyDescent="0.3">
      <c r="D1071" s="177">
        <v>45014</v>
      </c>
      <c r="E1071" s="171">
        <v>20.616499999999998</v>
      </c>
      <c r="F1071" s="174">
        <f t="shared" si="117"/>
        <v>20.101941394315123</v>
      </c>
      <c r="G1071" s="174">
        <f t="shared" si="118"/>
        <v>-7.4225106957428746E-2</v>
      </c>
      <c r="H1071" s="171">
        <f t="shared" si="112"/>
        <v>20.027716287357695</v>
      </c>
      <c r="I1071" s="7">
        <f t="shared" si="113"/>
        <v>0.58878371264230367</v>
      </c>
      <c r="J1071" s="7">
        <f t="shared" si="114"/>
        <v>0.58878371264230367</v>
      </c>
      <c r="K1071" s="7">
        <f t="shared" si="115"/>
        <v>0.3466662602728548</v>
      </c>
      <c r="L1071" s="113">
        <f t="shared" si="116"/>
        <v>2.8558858809317959E-2</v>
      </c>
    </row>
    <row r="1072" spans="4:12" x14ac:dyDescent="0.3">
      <c r="D1072" s="177">
        <v>45015</v>
      </c>
      <c r="E1072" s="171">
        <v>21.062000000000001</v>
      </c>
      <c r="F1072" s="174">
        <f t="shared" si="117"/>
        <v>20.646219914434056</v>
      </c>
      <c r="G1072" s="174">
        <f t="shared" si="118"/>
        <v>-1.2374744249792562E-2</v>
      </c>
      <c r="H1072" s="171">
        <f t="shared" si="112"/>
        <v>20.633845170184262</v>
      </c>
      <c r="I1072" s="7">
        <f t="shared" si="113"/>
        <v>0.42815482981573894</v>
      </c>
      <c r="J1072" s="7">
        <f t="shared" si="114"/>
        <v>0.42815482981573894</v>
      </c>
      <c r="K1072" s="7">
        <f t="shared" si="115"/>
        <v>0.18331655829454438</v>
      </c>
      <c r="L1072" s="113">
        <f t="shared" si="116"/>
        <v>2.0328308319045623E-2</v>
      </c>
    </row>
    <row r="1073" spans="4:12" x14ac:dyDescent="0.3">
      <c r="D1073" s="177">
        <v>45016</v>
      </c>
      <c r="E1073" s="171">
        <v>21.716100000000001</v>
      </c>
      <c r="F1073" s="174">
        <f t="shared" si="117"/>
        <v>21.182920204600165</v>
      </c>
      <c r="G1073" s="174">
        <f t="shared" si="118"/>
        <v>4.2532759191797651E-2</v>
      </c>
      <c r="H1073" s="171">
        <f t="shared" si="112"/>
        <v>21.225452963791962</v>
      </c>
      <c r="I1073" s="7">
        <f t="shared" si="113"/>
        <v>0.4906470362080384</v>
      </c>
      <c r="J1073" s="7">
        <f t="shared" si="114"/>
        <v>0.4906470362080384</v>
      </c>
      <c r="K1073" s="7">
        <f t="shared" si="115"/>
        <v>0.24073451413973215</v>
      </c>
      <c r="L1073" s="113">
        <f t="shared" si="116"/>
        <v>2.2593699430746697E-2</v>
      </c>
    </row>
    <row r="1074" spans="4:12" x14ac:dyDescent="0.3">
      <c r="D1074" s="177">
        <v>45019</v>
      </c>
      <c r="E1074" s="171">
        <v>21.3748</v>
      </c>
      <c r="F1074" s="174">
        <f t="shared" si="117"/>
        <v>21.681866207353441</v>
      </c>
      <c r="G1074" s="174">
        <f t="shared" si="118"/>
        <v>8.8174083547945398E-2</v>
      </c>
      <c r="H1074" s="171">
        <f t="shared" si="112"/>
        <v>21.770040290901385</v>
      </c>
      <c r="I1074" s="7">
        <f t="shared" si="113"/>
        <v>-0.39524029090138413</v>
      </c>
      <c r="J1074" s="7">
        <f t="shared" si="114"/>
        <v>0.39524029090138413</v>
      </c>
      <c r="K1074" s="7">
        <f t="shared" si="115"/>
        <v>0.15621488755181076</v>
      </c>
      <c r="L1074" s="113">
        <f t="shared" si="116"/>
        <v>1.8490946858047051E-2</v>
      </c>
    </row>
    <row r="1075" spans="4:12" x14ac:dyDescent="0.3">
      <c r="D1075" s="177">
        <v>45020</v>
      </c>
      <c r="E1075" s="171">
        <v>21.147300000000001</v>
      </c>
      <c r="F1075" s="174">
        <f t="shared" si="117"/>
        <v>21.399839266838356</v>
      </c>
      <c r="G1075" s="174">
        <f t="shared" si="118"/>
        <v>5.1153981141642393E-2</v>
      </c>
      <c r="H1075" s="171">
        <f t="shared" si="112"/>
        <v>21.450993247979998</v>
      </c>
      <c r="I1075" s="7">
        <f t="shared" si="113"/>
        <v>-0.30369324797999653</v>
      </c>
      <c r="J1075" s="7">
        <f t="shared" si="114"/>
        <v>0.30369324797999653</v>
      </c>
      <c r="K1075" s="7">
        <f t="shared" si="115"/>
        <v>9.2229588868639661E-2</v>
      </c>
      <c r="L1075" s="113">
        <f t="shared" si="116"/>
        <v>1.4360852117291404E-2</v>
      </c>
    </row>
    <row r="1076" spans="4:12" x14ac:dyDescent="0.3">
      <c r="D1076" s="177">
        <v>45021</v>
      </c>
      <c r="E1076" s="171">
        <v>20.606999999999999</v>
      </c>
      <c r="F1076" s="174">
        <f t="shared" si="117"/>
        <v>21.080163184913317</v>
      </c>
      <c r="G1076" s="174">
        <f t="shared" si="118"/>
        <v>1.4070974834974291E-2</v>
      </c>
      <c r="H1076" s="171">
        <f t="shared" si="112"/>
        <v>21.094234159748293</v>
      </c>
      <c r="I1076" s="7">
        <f t="shared" si="113"/>
        <v>-0.48723415974829365</v>
      </c>
      <c r="J1076" s="7">
        <f t="shared" si="114"/>
        <v>0.48723415974829365</v>
      </c>
      <c r="K1076" s="7">
        <f t="shared" si="115"/>
        <v>0.23739712642562574</v>
      </c>
      <c r="L1076" s="113">
        <f t="shared" si="116"/>
        <v>2.364410927103866E-2</v>
      </c>
    </row>
    <row r="1077" spans="4:12" x14ac:dyDescent="0.3">
      <c r="D1077" s="177">
        <v>45022</v>
      </c>
      <c r="E1077" s="171">
        <v>20.237400000000001</v>
      </c>
      <c r="F1077" s="174">
        <f t="shared" si="117"/>
        <v>20.544336779867979</v>
      </c>
      <c r="G1077" s="174">
        <f t="shared" si="118"/>
        <v>-4.0918763153056925E-2</v>
      </c>
      <c r="H1077" s="171">
        <f t="shared" si="112"/>
        <v>20.503418016714921</v>
      </c>
      <c r="I1077" s="7">
        <f t="shared" si="113"/>
        <v>-0.26601801671491998</v>
      </c>
      <c r="J1077" s="7">
        <f t="shared" si="114"/>
        <v>0.26601801671491998</v>
      </c>
      <c r="K1077" s="7">
        <f t="shared" si="115"/>
        <v>7.0765585216939444E-2</v>
      </c>
      <c r="L1077" s="113">
        <f t="shared" si="116"/>
        <v>1.3144871214430707E-2</v>
      </c>
    </row>
    <row r="1078" spans="4:12" x14ac:dyDescent="0.3">
      <c r="D1078" s="177">
        <v>45026</v>
      </c>
      <c r="E1078" s="171">
        <v>20.663900000000002</v>
      </c>
      <c r="F1078" s="174">
        <f t="shared" si="117"/>
        <v>20.289964989477554</v>
      </c>
      <c r="G1078" s="174">
        <f t="shared" si="118"/>
        <v>-6.2264065876793825E-2</v>
      </c>
      <c r="H1078" s="171">
        <f t="shared" si="112"/>
        <v>20.227700923600761</v>
      </c>
      <c r="I1078" s="7">
        <f t="shared" si="113"/>
        <v>0.43619907639924094</v>
      </c>
      <c r="J1078" s="7">
        <f t="shared" si="114"/>
        <v>0.43619907639924094</v>
      </c>
      <c r="K1078" s="7">
        <f t="shared" si="115"/>
        <v>0.19026963425155083</v>
      </c>
      <c r="L1078" s="113">
        <f t="shared" si="116"/>
        <v>2.1109232835971957E-2</v>
      </c>
    </row>
    <row r="1079" spans="4:12" x14ac:dyDescent="0.3">
      <c r="D1079" s="177">
        <v>45027</v>
      </c>
      <c r="E1079" s="171">
        <v>21.014600000000002</v>
      </c>
      <c r="F1079" s="174">
        <f t="shared" si="117"/>
        <v>20.684228747298569</v>
      </c>
      <c r="G1079" s="174">
        <f t="shared" si="118"/>
        <v>-1.6611283507012908E-2</v>
      </c>
      <c r="H1079" s="171">
        <f t="shared" si="112"/>
        <v>20.667617463791554</v>
      </c>
      <c r="I1079" s="7">
        <f t="shared" si="113"/>
        <v>0.3469825362084471</v>
      </c>
      <c r="J1079" s="7">
        <f t="shared" si="114"/>
        <v>0.3469825362084471</v>
      </c>
      <c r="K1079" s="7">
        <f t="shared" si="115"/>
        <v>0.1203968804336463</v>
      </c>
      <c r="L1079" s="113">
        <f t="shared" si="116"/>
        <v>1.6511498491926901E-2</v>
      </c>
    </row>
    <row r="1080" spans="4:12" x14ac:dyDescent="0.3">
      <c r="D1080" s="177">
        <v>45028</v>
      </c>
      <c r="E1080" s="171">
        <v>20.445900000000002</v>
      </c>
      <c r="F1080" s="174">
        <f t="shared" si="117"/>
        <v>20.887570973194393</v>
      </c>
      <c r="G1080" s="174">
        <f t="shared" si="118"/>
        <v>5.384067433270778E-3</v>
      </c>
      <c r="H1080" s="171">
        <f t="shared" si="112"/>
        <v>20.892955040627662</v>
      </c>
      <c r="I1080" s="7">
        <f t="shared" si="113"/>
        <v>-0.44705504062766011</v>
      </c>
      <c r="J1080" s="7">
        <f t="shared" si="114"/>
        <v>0.44705504062766011</v>
      </c>
      <c r="K1080" s="7">
        <f t="shared" si="115"/>
        <v>0.19985820935059884</v>
      </c>
      <c r="L1080" s="113">
        <f t="shared" si="116"/>
        <v>2.186526592752875E-2</v>
      </c>
    </row>
    <row r="1081" spans="4:12" x14ac:dyDescent="0.3">
      <c r="D1081" s="177">
        <v>45029</v>
      </c>
      <c r="E1081" s="171">
        <v>20.6829</v>
      </c>
      <c r="F1081" s="174">
        <f t="shared" si="117"/>
        <v>20.497607253946619</v>
      </c>
      <c r="G1081" s="174">
        <f t="shared" si="118"/>
        <v>-3.4150711234833708E-2</v>
      </c>
      <c r="H1081" s="171">
        <f t="shared" si="112"/>
        <v>20.463456542711786</v>
      </c>
      <c r="I1081" s="7">
        <f t="shared" si="113"/>
        <v>0.21944345728821446</v>
      </c>
      <c r="J1081" s="7">
        <f t="shared" si="114"/>
        <v>0.21944345728821446</v>
      </c>
      <c r="K1081" s="7">
        <f t="shared" si="115"/>
        <v>4.8155430946604405E-2</v>
      </c>
      <c r="L1081" s="113">
        <f t="shared" si="116"/>
        <v>1.0609897900594909E-2</v>
      </c>
    </row>
    <row r="1082" spans="4:12" x14ac:dyDescent="0.3">
      <c r="D1082" s="177">
        <v>45030</v>
      </c>
      <c r="E1082" s="171">
        <v>21.308499999999999</v>
      </c>
      <c r="F1082" s="174">
        <f t="shared" si="117"/>
        <v>20.780699431012135</v>
      </c>
      <c r="G1082" s="174">
        <f t="shared" si="118"/>
        <v>-2.4264224047987441E-3</v>
      </c>
      <c r="H1082" s="171">
        <f t="shared" si="112"/>
        <v>20.778273008607336</v>
      </c>
      <c r="I1082" s="7">
        <f t="shared" si="113"/>
        <v>0.53022699139266294</v>
      </c>
      <c r="J1082" s="7">
        <f t="shared" si="114"/>
        <v>0.53022699139266294</v>
      </c>
      <c r="K1082" s="7">
        <f t="shared" si="115"/>
        <v>0.28114066240131508</v>
      </c>
      <c r="L1082" s="113">
        <f t="shared" si="116"/>
        <v>2.4883356003128469E-2</v>
      </c>
    </row>
    <row r="1083" spans="4:12" x14ac:dyDescent="0.3">
      <c r="D1083" s="177">
        <v>45033</v>
      </c>
      <c r="E1083" s="171">
        <v>21.270499999999998</v>
      </c>
      <c r="F1083" s="174">
        <f t="shared" si="117"/>
        <v>21.298958862076162</v>
      </c>
      <c r="G1083" s="174">
        <f t="shared" si="118"/>
        <v>4.9642162942083894E-2</v>
      </c>
      <c r="H1083" s="171">
        <f t="shared" si="112"/>
        <v>21.348601025018247</v>
      </c>
      <c r="I1083" s="7">
        <f t="shared" si="113"/>
        <v>-7.8101025018249004E-2</v>
      </c>
      <c r="J1083" s="7">
        <f t="shared" si="114"/>
        <v>7.8101025018249004E-2</v>
      </c>
      <c r="K1083" s="7">
        <f t="shared" si="115"/>
        <v>6.0997701089011572E-3</v>
      </c>
      <c r="L1083" s="113">
        <f t="shared" si="116"/>
        <v>3.6718001465997044E-3</v>
      </c>
    </row>
    <row r="1084" spans="4:12" x14ac:dyDescent="0.3">
      <c r="D1084" s="177">
        <v>45034</v>
      </c>
      <c r="E1084" s="171">
        <v>21.5928</v>
      </c>
      <c r="F1084" s="174">
        <f t="shared" si="117"/>
        <v>21.37467373035367</v>
      </c>
      <c r="G1084" s="174">
        <f t="shared" si="118"/>
        <v>5.2249433475626328E-2</v>
      </c>
      <c r="H1084" s="171">
        <f t="shared" si="112"/>
        <v>21.426923163829297</v>
      </c>
      <c r="I1084" s="7">
        <f t="shared" si="113"/>
        <v>0.16587683617070326</v>
      </c>
      <c r="J1084" s="7">
        <f t="shared" si="114"/>
        <v>0.16587683617070326</v>
      </c>
      <c r="K1084" s="7">
        <f t="shared" si="115"/>
        <v>2.7515124778002328E-2</v>
      </c>
      <c r="L1084" s="113">
        <f t="shared" si="116"/>
        <v>7.6820438373301865E-3</v>
      </c>
    </row>
    <row r="1085" spans="4:12" x14ac:dyDescent="0.3">
      <c r="D1085" s="177">
        <v>45035</v>
      </c>
      <c r="E1085" s="171">
        <v>21.6876</v>
      </c>
      <c r="F1085" s="174">
        <f t="shared" si="117"/>
        <v>21.653559546780503</v>
      </c>
      <c r="G1085" s="174">
        <f t="shared" si="118"/>
        <v>7.4913071770746964E-2</v>
      </c>
      <c r="H1085" s="171">
        <f t="shared" si="112"/>
        <v>21.728472618551251</v>
      </c>
      <c r="I1085" s="7">
        <f t="shared" si="113"/>
        <v>-4.087261855125135E-2</v>
      </c>
      <c r="J1085" s="7">
        <f t="shared" si="114"/>
        <v>4.087261855125135E-2</v>
      </c>
      <c r="K1085" s="7">
        <f t="shared" si="115"/>
        <v>1.6705709472360959E-3</v>
      </c>
      <c r="L1085" s="113">
        <f t="shared" si="116"/>
        <v>1.8846077275148634E-3</v>
      </c>
    </row>
    <row r="1086" spans="4:12" x14ac:dyDescent="0.3">
      <c r="D1086" s="177">
        <v>45036</v>
      </c>
      <c r="E1086" s="171">
        <v>21.4696</v>
      </c>
      <c r="F1086" s="174">
        <f t="shared" si="117"/>
        <v>21.7039304574166</v>
      </c>
      <c r="G1086" s="174">
        <f t="shared" si="118"/>
        <v>7.2458855657281995E-2</v>
      </c>
      <c r="H1086" s="171">
        <f t="shared" si="112"/>
        <v>21.776389313073881</v>
      </c>
      <c r="I1086" s="7">
        <f t="shared" si="113"/>
        <v>-0.30678931307388169</v>
      </c>
      <c r="J1086" s="7">
        <f t="shared" si="114"/>
        <v>0.30678931307388169</v>
      </c>
      <c r="K1086" s="7">
        <f t="shared" si="115"/>
        <v>9.4119682616344194E-2</v>
      </c>
      <c r="L1086" s="113">
        <f t="shared" si="116"/>
        <v>1.4289475028593067E-2</v>
      </c>
    </row>
    <row r="1087" spans="4:12" x14ac:dyDescent="0.3">
      <c r="D1087" s="177">
        <v>45037</v>
      </c>
      <c r="E1087" s="171">
        <v>21.6876</v>
      </c>
      <c r="F1087" s="174">
        <f t="shared" si="117"/>
        <v>21.571167084525825</v>
      </c>
      <c r="G1087" s="174">
        <f t="shared" si="118"/>
        <v>5.1936632802476311E-2</v>
      </c>
      <c r="H1087" s="171">
        <f t="shared" si="112"/>
        <v>21.623103717328302</v>
      </c>
      <c r="I1087" s="7">
        <f t="shared" si="113"/>
        <v>6.4496282671697713E-2</v>
      </c>
      <c r="J1087" s="7">
        <f t="shared" si="114"/>
        <v>6.4496282671697713E-2</v>
      </c>
      <c r="K1087" s="7">
        <f t="shared" si="115"/>
        <v>4.1597704784675348E-3</v>
      </c>
      <c r="L1087" s="113">
        <f t="shared" si="116"/>
        <v>2.973878283982447E-3</v>
      </c>
    </row>
    <row r="1088" spans="4:12" x14ac:dyDescent="0.3">
      <c r="D1088" s="177">
        <v>45040</v>
      </c>
      <c r="E1088" s="171">
        <v>21.7255</v>
      </c>
      <c r="F1088" s="174">
        <f t="shared" si="117"/>
        <v>21.736729306241983</v>
      </c>
      <c r="G1088" s="174">
        <f t="shared" si="118"/>
        <v>6.3299191693844459E-2</v>
      </c>
      <c r="H1088" s="171">
        <f t="shared" si="112"/>
        <v>21.800028497935827</v>
      </c>
      <c r="I1088" s="7">
        <f t="shared" si="113"/>
        <v>-7.4528497935826721E-2</v>
      </c>
      <c r="J1088" s="7">
        <f t="shared" si="114"/>
        <v>7.4528497935826721E-2</v>
      </c>
      <c r="K1088" s="7">
        <f t="shared" si="115"/>
        <v>5.5544970045705274E-3</v>
      </c>
      <c r="L1088" s="113">
        <f t="shared" si="116"/>
        <v>3.430461804599513E-3</v>
      </c>
    </row>
    <row r="1089" spans="4:12" x14ac:dyDescent="0.3">
      <c r="D1089" s="177">
        <v>45041</v>
      </c>
      <c r="E1089" s="171">
        <v>21.147300000000001</v>
      </c>
      <c r="F1089" s="174">
        <f t="shared" si="117"/>
        <v>21.660499353355075</v>
      </c>
      <c r="G1089" s="174">
        <f t="shared" si="118"/>
        <v>4.9346277235769148E-2</v>
      </c>
      <c r="H1089" s="171">
        <f t="shared" ref="H1089:H1152" si="119">F1089+G1089</f>
        <v>21.709845630590845</v>
      </c>
      <c r="I1089" s="7">
        <f t="shared" si="113"/>
        <v>-0.56254563059084361</v>
      </c>
      <c r="J1089" s="7">
        <f t="shared" si="114"/>
        <v>0.56254563059084361</v>
      </c>
      <c r="K1089" s="7">
        <f t="shared" si="115"/>
        <v>0.31645758649684991</v>
      </c>
      <c r="L1089" s="113">
        <f t="shared" si="116"/>
        <v>2.6601298065986843E-2</v>
      </c>
    </row>
    <row r="1090" spans="4:12" x14ac:dyDescent="0.3">
      <c r="D1090" s="177">
        <v>45042</v>
      </c>
      <c r="E1090" s="171">
        <v>21.099900000000002</v>
      </c>
      <c r="F1090" s="174">
        <f t="shared" si="117"/>
        <v>21.177297021788618</v>
      </c>
      <c r="G1090" s="174">
        <f t="shared" si="118"/>
        <v>-3.9085836444534075E-3</v>
      </c>
      <c r="H1090" s="171">
        <f t="shared" si="119"/>
        <v>21.173388438144165</v>
      </c>
      <c r="I1090" s="7">
        <f t="shared" si="113"/>
        <v>-7.3488438144163837E-2</v>
      </c>
      <c r="J1090" s="7">
        <f t="shared" si="114"/>
        <v>7.3488438144163837E-2</v>
      </c>
      <c r="K1090" s="7">
        <f t="shared" si="115"/>
        <v>5.4005505408685943E-3</v>
      </c>
      <c r="L1090" s="113">
        <f t="shared" si="116"/>
        <v>3.482880873566407E-3</v>
      </c>
    </row>
    <row r="1091" spans="4:12" x14ac:dyDescent="0.3">
      <c r="D1091" s="177">
        <v>45043</v>
      </c>
      <c r="E1091" s="171">
        <v>21.934100000000001</v>
      </c>
      <c r="F1091" s="174">
        <f t="shared" si="117"/>
        <v>21.263613133084441</v>
      </c>
      <c r="G1091" s="174">
        <f t="shared" si="118"/>
        <v>5.1138858495741735E-3</v>
      </c>
      <c r="H1091" s="171">
        <f t="shared" si="119"/>
        <v>21.268727018934015</v>
      </c>
      <c r="I1091" s="7">
        <f t="shared" si="113"/>
        <v>0.66537298106598541</v>
      </c>
      <c r="J1091" s="7">
        <f t="shared" si="114"/>
        <v>0.66537298106598541</v>
      </c>
      <c r="K1091" s="7">
        <f t="shared" si="115"/>
        <v>0.4427212039326362</v>
      </c>
      <c r="L1091" s="113">
        <f t="shared" si="116"/>
        <v>3.0335093806720375E-2</v>
      </c>
    </row>
    <row r="1092" spans="4:12" x14ac:dyDescent="0.3">
      <c r="D1092" s="177">
        <v>45044</v>
      </c>
      <c r="E1092" s="171">
        <v>22.284800000000001</v>
      </c>
      <c r="F1092" s="174">
        <f t="shared" si="117"/>
        <v>22.008331108679663</v>
      </c>
      <c r="G1092" s="174">
        <f t="shared" si="118"/>
        <v>7.9074294824138955E-2</v>
      </c>
      <c r="H1092" s="171">
        <f t="shared" si="119"/>
        <v>22.087405403503801</v>
      </c>
      <c r="I1092" s="7">
        <f t="shared" ref="I1092:I1155" si="120">E1092-H1092</f>
        <v>0.19739459649619917</v>
      </c>
      <c r="J1092" s="7">
        <f t="shared" ref="J1092:J1155" si="121">ABS(I1092)</f>
        <v>0.19739459649619917</v>
      </c>
      <c r="K1092" s="7">
        <f t="shared" ref="K1092:K1155" si="122">I1092^2</f>
        <v>3.8964626725897289E-2</v>
      </c>
      <c r="L1092" s="113">
        <f t="shared" ref="L1092:L1155" si="123">J1092/E1092</f>
        <v>8.8578132402444346E-3</v>
      </c>
    </row>
    <row r="1093" spans="4:12" x14ac:dyDescent="0.3">
      <c r="D1093" s="177">
        <v>45047</v>
      </c>
      <c r="E1093" s="171">
        <v>21.573899999999998</v>
      </c>
      <c r="F1093" s="174">
        <f t="shared" ref="F1093:F1156" si="124">alpha*(E1093)+(1-alpha)*(E1092+G1092)</f>
        <v>22.205879435859313</v>
      </c>
      <c r="G1093" s="174">
        <f t="shared" ref="G1093:G1156" si="125">beta*(F1093-F1092)+(1-beta)*G1092</f>
        <v>9.0921698059690054E-2</v>
      </c>
      <c r="H1093" s="171">
        <f t="shared" si="119"/>
        <v>22.296801133919004</v>
      </c>
      <c r="I1093" s="7">
        <f t="shared" si="120"/>
        <v>-0.7229011339190059</v>
      </c>
      <c r="J1093" s="7">
        <f t="shared" si="121"/>
        <v>0.7229011339190059</v>
      </c>
      <c r="K1093" s="7">
        <f t="shared" si="122"/>
        <v>0.52258604942138454</v>
      </c>
      <c r="L1093" s="113">
        <f t="shared" si="123"/>
        <v>3.3508134084194605E-2</v>
      </c>
    </row>
    <row r="1094" spans="4:12" x14ac:dyDescent="0.3">
      <c r="D1094" s="177">
        <v>45048</v>
      </c>
      <c r="E1094" s="171">
        <v>20.654399999999999</v>
      </c>
      <c r="F1094" s="174">
        <f t="shared" si="124"/>
        <v>21.462737358447754</v>
      </c>
      <c r="G1094" s="174">
        <f t="shared" si="125"/>
        <v>7.5153205125651906E-3</v>
      </c>
      <c r="H1094" s="171">
        <f t="shared" si="119"/>
        <v>21.470252678960318</v>
      </c>
      <c r="I1094" s="7">
        <f t="shared" si="120"/>
        <v>-0.81585267896031866</v>
      </c>
      <c r="J1094" s="7">
        <f t="shared" si="121"/>
        <v>0.81585267896031866</v>
      </c>
      <c r="K1094" s="7">
        <f t="shared" si="122"/>
        <v>0.66561559376672874</v>
      </c>
      <c r="L1094" s="113">
        <f t="shared" si="123"/>
        <v>3.9500187803098552E-2</v>
      </c>
    </row>
    <row r="1095" spans="4:12" x14ac:dyDescent="0.3">
      <c r="D1095" s="177">
        <v>45049</v>
      </c>
      <c r="E1095" s="171">
        <v>20.806100000000001</v>
      </c>
      <c r="F1095" s="174">
        <f t="shared" si="124"/>
        <v>20.69075225641005</v>
      </c>
      <c r="G1095" s="174">
        <f t="shared" si="125"/>
        <v>-7.0434721742461681E-2</v>
      </c>
      <c r="H1095" s="171">
        <f t="shared" si="119"/>
        <v>20.620317534667588</v>
      </c>
      <c r="I1095" s="7">
        <f t="shared" si="120"/>
        <v>0.18578246533241227</v>
      </c>
      <c r="J1095" s="7">
        <f t="shared" si="121"/>
        <v>0.18578246533241227</v>
      </c>
      <c r="K1095" s="7">
        <f t="shared" si="122"/>
        <v>3.4515124424988969E-2</v>
      </c>
      <c r="L1095" s="113">
        <f t="shared" si="123"/>
        <v>8.9292306262303972E-3</v>
      </c>
    </row>
    <row r="1096" spans="4:12" x14ac:dyDescent="0.3">
      <c r="D1096" s="177">
        <v>45050</v>
      </c>
      <c r="E1096" s="171">
        <v>19.886600000000001</v>
      </c>
      <c r="F1096" s="174">
        <f t="shared" si="124"/>
        <v>20.565852222606033</v>
      </c>
      <c r="G1096" s="174">
        <f t="shared" si="125"/>
        <v>-7.5881252948617278E-2</v>
      </c>
      <c r="H1096" s="171">
        <f t="shared" si="119"/>
        <v>20.489970969657417</v>
      </c>
      <c r="I1096" s="7">
        <f t="shared" si="120"/>
        <v>-0.60337096965741566</v>
      </c>
      <c r="J1096" s="7">
        <f t="shared" si="121"/>
        <v>0.60337096965741566</v>
      </c>
      <c r="K1096" s="7">
        <f t="shared" si="122"/>
        <v>0.36405652702532998</v>
      </c>
      <c r="L1096" s="113">
        <f t="shared" si="123"/>
        <v>3.0340579569027165E-2</v>
      </c>
    </row>
    <row r="1097" spans="4:12" x14ac:dyDescent="0.3">
      <c r="D1097" s="177">
        <v>45051</v>
      </c>
      <c r="E1097" s="171">
        <v>20.967199999999998</v>
      </c>
      <c r="F1097" s="174">
        <f t="shared" si="124"/>
        <v>20.042014997641107</v>
      </c>
      <c r="G1097" s="174">
        <f t="shared" si="125"/>
        <v>-0.12067685015024809</v>
      </c>
      <c r="H1097" s="171">
        <f t="shared" si="119"/>
        <v>19.921338147490861</v>
      </c>
      <c r="I1097" s="7">
        <f t="shared" si="120"/>
        <v>1.0458618525091374</v>
      </c>
      <c r="J1097" s="7">
        <f t="shared" si="121"/>
        <v>1.0458618525091374</v>
      </c>
      <c r="K1097" s="7">
        <f t="shared" si="122"/>
        <v>1.0938270145338447</v>
      </c>
      <c r="L1097" s="113">
        <f t="shared" si="123"/>
        <v>4.9880854501752142E-2</v>
      </c>
    </row>
    <row r="1098" spans="4:12" x14ac:dyDescent="0.3">
      <c r="D1098" s="177">
        <v>45054</v>
      </c>
      <c r="E1098" s="171">
        <v>21.052499999999998</v>
      </c>
      <c r="F1098" s="174">
        <f t="shared" si="124"/>
        <v>20.887718519879801</v>
      </c>
      <c r="G1098" s="174">
        <f t="shared" si="125"/>
        <v>-2.403881291135393E-2</v>
      </c>
      <c r="H1098" s="171">
        <f t="shared" si="119"/>
        <v>20.863679706968448</v>
      </c>
      <c r="I1098" s="7">
        <f t="shared" si="120"/>
        <v>0.18882029303155079</v>
      </c>
      <c r="J1098" s="7">
        <f t="shared" si="121"/>
        <v>0.18882029303155079</v>
      </c>
      <c r="K1098" s="7">
        <f t="shared" si="122"/>
        <v>3.5653103060520705E-2</v>
      </c>
      <c r="L1098" s="113">
        <f t="shared" si="123"/>
        <v>8.9690199753735093E-3</v>
      </c>
    </row>
    <row r="1099" spans="4:12" x14ac:dyDescent="0.3">
      <c r="D1099" s="177">
        <v>45055</v>
      </c>
      <c r="E1099" s="171">
        <v>20.863</v>
      </c>
      <c r="F1099" s="174">
        <f t="shared" si="124"/>
        <v>20.995368949670915</v>
      </c>
      <c r="G1099" s="174">
        <f t="shared" si="125"/>
        <v>-1.0869888641107108E-2</v>
      </c>
      <c r="H1099" s="171">
        <f t="shared" si="119"/>
        <v>20.984499061029808</v>
      </c>
      <c r="I1099" s="7">
        <f t="shared" si="120"/>
        <v>-0.12149906102980879</v>
      </c>
      <c r="J1099" s="7">
        <f t="shared" si="121"/>
        <v>0.12149906102980879</v>
      </c>
      <c r="K1099" s="7">
        <f t="shared" si="122"/>
        <v>1.47620218311252E-2</v>
      </c>
      <c r="L1099" s="113">
        <f t="shared" si="123"/>
        <v>5.8236620346934186E-3</v>
      </c>
    </row>
    <row r="1100" spans="4:12" x14ac:dyDescent="0.3">
      <c r="D1100" s="177">
        <v>45056</v>
      </c>
      <c r="E1100" s="171">
        <v>20.275300000000001</v>
      </c>
      <c r="F1100" s="174">
        <f t="shared" si="124"/>
        <v>20.736764089087117</v>
      </c>
      <c r="G1100" s="174">
        <f t="shared" si="125"/>
        <v>-3.5643385835376205E-2</v>
      </c>
      <c r="H1100" s="171">
        <f t="shared" si="119"/>
        <v>20.701120703251743</v>
      </c>
      <c r="I1100" s="7">
        <f t="shared" si="120"/>
        <v>-0.42582070325174115</v>
      </c>
      <c r="J1100" s="7">
        <f t="shared" si="121"/>
        <v>0.42582070325174115</v>
      </c>
      <c r="K1100" s="7">
        <f t="shared" si="122"/>
        <v>0.1813232713178074</v>
      </c>
      <c r="L1100" s="113">
        <f t="shared" si="123"/>
        <v>2.100194341152738E-2</v>
      </c>
    </row>
    <row r="1101" spans="4:12" x14ac:dyDescent="0.3">
      <c r="D1101" s="177">
        <v>45057</v>
      </c>
      <c r="E1101" s="171">
        <v>20.370100000000001</v>
      </c>
      <c r="F1101" s="174">
        <f t="shared" si="124"/>
        <v>20.265745291331704</v>
      </c>
      <c r="G1101" s="174">
        <f t="shared" si="125"/>
        <v>-7.918092702737986E-2</v>
      </c>
      <c r="H1101" s="171">
        <f t="shared" si="119"/>
        <v>20.186564364304324</v>
      </c>
      <c r="I1101" s="7">
        <f t="shared" si="120"/>
        <v>0.18353563569567655</v>
      </c>
      <c r="J1101" s="7">
        <f t="shared" si="121"/>
        <v>0.18353563569567655</v>
      </c>
      <c r="K1101" s="7">
        <f t="shared" si="122"/>
        <v>3.3685329570216097E-2</v>
      </c>
      <c r="L1101" s="113">
        <f t="shared" si="123"/>
        <v>9.010050794825579E-3</v>
      </c>
    </row>
    <row r="1102" spans="4:12" x14ac:dyDescent="0.3">
      <c r="D1102" s="177">
        <v>45058</v>
      </c>
      <c r="E1102" s="171">
        <v>20.180499999999999</v>
      </c>
      <c r="F1102" s="174">
        <f t="shared" si="124"/>
        <v>20.268835258378097</v>
      </c>
      <c r="G1102" s="174">
        <f t="shared" si="125"/>
        <v>-7.0953837620002638E-2</v>
      </c>
      <c r="H1102" s="171">
        <f t="shared" si="119"/>
        <v>20.197881420758094</v>
      </c>
      <c r="I1102" s="7">
        <f t="shared" si="120"/>
        <v>-1.7381420758095345E-2</v>
      </c>
      <c r="J1102" s="7">
        <f t="shared" si="121"/>
        <v>1.7381420758095345E-2</v>
      </c>
      <c r="K1102" s="7">
        <f t="shared" si="122"/>
        <v>3.0211378756994775E-4</v>
      </c>
      <c r="L1102" s="113">
        <f t="shared" si="123"/>
        <v>8.6129782503383695E-4</v>
      </c>
    </row>
    <row r="1103" spans="4:12" x14ac:dyDescent="0.3">
      <c r="D1103" s="177">
        <v>45061</v>
      </c>
      <c r="E1103" s="171">
        <v>20.531199999999998</v>
      </c>
      <c r="F1103" s="174">
        <f t="shared" si="124"/>
        <v>20.193876929903997</v>
      </c>
      <c r="G1103" s="174">
        <f t="shared" si="125"/>
        <v>-7.135428670541237E-2</v>
      </c>
      <c r="H1103" s="171">
        <f t="shared" si="119"/>
        <v>20.122522643198586</v>
      </c>
      <c r="I1103" s="7">
        <f t="shared" si="120"/>
        <v>0.40867735680141237</v>
      </c>
      <c r="J1103" s="7">
        <f t="shared" si="121"/>
        <v>0.40867735680141237</v>
      </c>
      <c r="K1103" s="7">
        <f t="shared" si="122"/>
        <v>0.16701718196218893</v>
      </c>
      <c r="L1103" s="113">
        <f t="shared" si="123"/>
        <v>1.9905186097325649E-2</v>
      </c>
    </row>
    <row r="1104" spans="4:12" x14ac:dyDescent="0.3">
      <c r="D1104" s="177">
        <v>45062</v>
      </c>
      <c r="E1104" s="171">
        <v>19.526399999999999</v>
      </c>
      <c r="F1104" s="174">
        <f t="shared" si="124"/>
        <v>20.27315657063567</v>
      </c>
      <c r="G1104" s="174">
        <f t="shared" si="125"/>
        <v>-5.6290893961703781E-2</v>
      </c>
      <c r="H1104" s="171">
        <f t="shared" si="119"/>
        <v>20.216865676673965</v>
      </c>
      <c r="I1104" s="7">
        <f t="shared" si="120"/>
        <v>-0.6904656766739663</v>
      </c>
      <c r="J1104" s="7">
        <f t="shared" si="121"/>
        <v>0.6904656766739663</v>
      </c>
      <c r="K1104" s="7">
        <f t="shared" si="122"/>
        <v>0.47674285066483818</v>
      </c>
      <c r="L1104" s="113">
        <f t="shared" si="123"/>
        <v>3.5360623395708696E-2</v>
      </c>
    </row>
    <row r="1105" spans="4:12" x14ac:dyDescent="0.3">
      <c r="D1105" s="177">
        <v>45063</v>
      </c>
      <c r="E1105" s="171">
        <v>19.6023</v>
      </c>
      <c r="F1105" s="174">
        <f t="shared" si="124"/>
        <v>19.496547284830633</v>
      </c>
      <c r="G1105" s="174">
        <f t="shared" si="125"/>
        <v>-0.12832273314603712</v>
      </c>
      <c r="H1105" s="171">
        <f t="shared" si="119"/>
        <v>19.368224551684595</v>
      </c>
      <c r="I1105" s="7">
        <f t="shared" si="120"/>
        <v>0.23407544831540505</v>
      </c>
      <c r="J1105" s="7">
        <f t="shared" si="121"/>
        <v>0.23407544831540505</v>
      </c>
      <c r="K1105" s="7">
        <f t="shared" si="122"/>
        <v>5.4791315504057865E-2</v>
      </c>
      <c r="L1105" s="113">
        <f t="shared" si="123"/>
        <v>1.1941223648010951E-2</v>
      </c>
    </row>
    <row r="1106" spans="4:12" x14ac:dyDescent="0.3">
      <c r="D1106" s="177">
        <v>45064</v>
      </c>
      <c r="E1106" s="171">
        <v>19.6876</v>
      </c>
      <c r="F1106" s="174">
        <f t="shared" si="124"/>
        <v>19.51670181348317</v>
      </c>
      <c r="G1106" s="174">
        <f t="shared" si="125"/>
        <v>-0.11347500696617975</v>
      </c>
      <c r="H1106" s="171">
        <f t="shared" si="119"/>
        <v>19.40322680651699</v>
      </c>
      <c r="I1106" s="7">
        <f t="shared" si="120"/>
        <v>0.2843731934830096</v>
      </c>
      <c r="J1106" s="7">
        <f t="shared" si="121"/>
        <v>0.2843731934830096</v>
      </c>
      <c r="K1106" s="7">
        <f t="shared" si="122"/>
        <v>8.0868113171725209E-2</v>
      </c>
      <c r="L1106" s="113">
        <f t="shared" si="123"/>
        <v>1.4444279317083322E-2</v>
      </c>
    </row>
    <row r="1107" spans="4:12" x14ac:dyDescent="0.3">
      <c r="D1107" s="177">
        <v>45065</v>
      </c>
      <c r="E1107" s="171">
        <v>18.0762</v>
      </c>
      <c r="F1107" s="174">
        <f t="shared" si="124"/>
        <v>19.274539994427059</v>
      </c>
      <c r="G1107" s="174">
        <f t="shared" si="125"/>
        <v>-0.12634368817517291</v>
      </c>
      <c r="H1107" s="171">
        <f t="shared" si="119"/>
        <v>19.148196306251887</v>
      </c>
      <c r="I1107" s="7">
        <f t="shared" si="120"/>
        <v>-1.0719963062518865</v>
      </c>
      <c r="J1107" s="7">
        <f t="shared" si="121"/>
        <v>1.0719963062518865</v>
      </c>
      <c r="K1107" s="7">
        <f t="shared" si="122"/>
        <v>1.1491760806176883</v>
      </c>
      <c r="L1107" s="113">
        <f t="shared" si="123"/>
        <v>5.9304295496392295E-2</v>
      </c>
    </row>
    <row r="1108" spans="4:12" x14ac:dyDescent="0.3">
      <c r="D1108" s="177">
        <v>45068</v>
      </c>
      <c r="E1108" s="171">
        <v>18.540600000000001</v>
      </c>
      <c r="F1108" s="174">
        <f t="shared" si="124"/>
        <v>18.068005049459863</v>
      </c>
      <c r="G1108" s="174">
        <f t="shared" si="125"/>
        <v>-0.23436281385437518</v>
      </c>
      <c r="H1108" s="171">
        <f t="shared" si="119"/>
        <v>17.833642235605488</v>
      </c>
      <c r="I1108" s="7">
        <f t="shared" si="120"/>
        <v>0.70695776439451308</v>
      </c>
      <c r="J1108" s="7">
        <f t="shared" si="121"/>
        <v>0.70695776439451308</v>
      </c>
      <c r="K1108" s="7">
        <f t="shared" si="122"/>
        <v>0.49978928063768785</v>
      </c>
      <c r="L1108" s="113">
        <f t="shared" si="123"/>
        <v>3.8130252763908017E-2</v>
      </c>
    </row>
    <row r="1109" spans="4:12" x14ac:dyDescent="0.3">
      <c r="D1109" s="177">
        <v>45069</v>
      </c>
      <c r="E1109" s="171">
        <v>17.981400000000001</v>
      </c>
      <c r="F1109" s="174">
        <f t="shared" si="124"/>
        <v>18.241269748916501</v>
      </c>
      <c r="G1109" s="174">
        <f t="shared" si="125"/>
        <v>-0.19360006252327386</v>
      </c>
      <c r="H1109" s="171">
        <f t="shared" si="119"/>
        <v>18.047669686393228</v>
      </c>
      <c r="I1109" s="7">
        <f t="shared" si="120"/>
        <v>-6.6269686393226834E-2</v>
      </c>
      <c r="J1109" s="7">
        <f t="shared" si="121"/>
        <v>6.6269686393226834E-2</v>
      </c>
      <c r="K1109" s="7">
        <f t="shared" si="122"/>
        <v>4.3916713346566338E-3</v>
      </c>
      <c r="L1109" s="113">
        <f t="shared" si="123"/>
        <v>3.6854575502033673E-3</v>
      </c>
    </row>
    <row r="1110" spans="4:12" x14ac:dyDescent="0.3">
      <c r="D1110" s="177">
        <v>45070</v>
      </c>
      <c r="E1110" s="171">
        <v>17.393699999999999</v>
      </c>
      <c r="F1110" s="174">
        <f t="shared" si="124"/>
        <v>17.708979949981384</v>
      </c>
      <c r="G1110" s="174">
        <f t="shared" si="125"/>
        <v>-0.22746903616445824</v>
      </c>
      <c r="H1110" s="171">
        <f t="shared" si="119"/>
        <v>17.481510913816926</v>
      </c>
      <c r="I1110" s="7">
        <f t="shared" si="120"/>
        <v>-8.7810913816927183E-2</v>
      </c>
      <c r="J1110" s="7">
        <f t="shared" si="121"/>
        <v>8.7810913816927183E-2</v>
      </c>
      <c r="K1110" s="7">
        <f t="shared" si="122"/>
        <v>7.710756585363813E-3</v>
      </c>
      <c r="L1110" s="113">
        <f t="shared" si="123"/>
        <v>5.0484321229483774E-3</v>
      </c>
    </row>
    <row r="1111" spans="4:12" x14ac:dyDescent="0.3">
      <c r="D1111" s="177">
        <v>45071</v>
      </c>
      <c r="E1111" s="171">
        <v>16.540600000000001</v>
      </c>
      <c r="F1111" s="174">
        <f t="shared" si="124"/>
        <v>17.041104771068433</v>
      </c>
      <c r="G1111" s="174">
        <f t="shared" si="125"/>
        <v>-0.27150965043930747</v>
      </c>
      <c r="H1111" s="171">
        <f t="shared" si="119"/>
        <v>16.769595120629127</v>
      </c>
      <c r="I1111" s="7">
        <f t="shared" si="120"/>
        <v>-0.22899512062912564</v>
      </c>
      <c r="J1111" s="7">
        <f t="shared" si="121"/>
        <v>0.22899512062912564</v>
      </c>
      <c r="K1111" s="7">
        <f t="shared" si="122"/>
        <v>5.2438765271947803E-2</v>
      </c>
      <c r="L1111" s="113">
        <f t="shared" si="123"/>
        <v>1.3844426479639531E-2</v>
      </c>
    </row>
    <row r="1112" spans="4:12" x14ac:dyDescent="0.3">
      <c r="D1112" s="177">
        <v>45072</v>
      </c>
      <c r="E1112" s="171">
        <v>17.109300000000001</v>
      </c>
      <c r="F1112" s="174">
        <f t="shared" si="124"/>
        <v>16.437132279648559</v>
      </c>
      <c r="G1112" s="174">
        <f t="shared" si="125"/>
        <v>-0.30475593453736416</v>
      </c>
      <c r="H1112" s="171">
        <f t="shared" si="119"/>
        <v>16.132376345111194</v>
      </c>
      <c r="I1112" s="7">
        <f t="shared" si="120"/>
        <v>0.97692365488880739</v>
      </c>
      <c r="J1112" s="7">
        <f t="shared" si="121"/>
        <v>0.97692365488880739</v>
      </c>
      <c r="K1112" s="7">
        <f t="shared" si="122"/>
        <v>0.95437982748130568</v>
      </c>
      <c r="L1112" s="113">
        <f t="shared" si="123"/>
        <v>5.709898446393525E-2</v>
      </c>
    </row>
    <row r="1113" spans="4:12" x14ac:dyDescent="0.3">
      <c r="D1113" s="177">
        <v>45076</v>
      </c>
      <c r="E1113" s="171">
        <v>16.663799999999998</v>
      </c>
      <c r="F1113" s="174">
        <f t="shared" si="124"/>
        <v>16.776395252370108</v>
      </c>
      <c r="G1113" s="174">
        <f t="shared" si="125"/>
        <v>-0.24035404381147282</v>
      </c>
      <c r="H1113" s="171">
        <f t="shared" si="119"/>
        <v>16.536041208558636</v>
      </c>
      <c r="I1113" s="7">
        <f t="shared" si="120"/>
        <v>0.12775879144136226</v>
      </c>
      <c r="J1113" s="7">
        <f t="shared" si="121"/>
        <v>0.12775879144136226</v>
      </c>
      <c r="K1113" s="7">
        <f t="shared" si="122"/>
        <v>1.6322308790557499E-2</v>
      </c>
      <c r="L1113" s="113">
        <f t="shared" si="123"/>
        <v>7.6668461840253893E-3</v>
      </c>
    </row>
    <row r="1114" spans="4:12" x14ac:dyDescent="0.3">
      <c r="D1114" s="177">
        <v>45077</v>
      </c>
      <c r="E1114" s="171">
        <v>16.322600000000001</v>
      </c>
      <c r="F1114" s="174">
        <f t="shared" si="124"/>
        <v>16.403276764950821</v>
      </c>
      <c r="G1114" s="174">
        <f t="shared" si="125"/>
        <v>-0.25363048817225425</v>
      </c>
      <c r="H1114" s="171">
        <f t="shared" si="119"/>
        <v>16.149646276778565</v>
      </c>
      <c r="I1114" s="7">
        <f t="shared" si="120"/>
        <v>0.17295372322143621</v>
      </c>
      <c r="J1114" s="7">
        <f t="shared" si="121"/>
        <v>0.17295372322143621</v>
      </c>
      <c r="K1114" s="7">
        <f t="shared" si="122"/>
        <v>2.9912990376157161E-2</v>
      </c>
      <c r="L1114" s="113">
        <f t="shared" si="123"/>
        <v>1.0595966526254162E-2</v>
      </c>
    </row>
    <row r="1115" spans="4:12" x14ac:dyDescent="0.3">
      <c r="D1115" s="177">
        <v>45078</v>
      </c>
      <c r="E1115" s="171">
        <v>16.132999999999999</v>
      </c>
      <c r="F1115" s="174">
        <f t="shared" si="124"/>
        <v>16.081775609462198</v>
      </c>
      <c r="G1115" s="174">
        <f t="shared" si="125"/>
        <v>-0.26041755490389107</v>
      </c>
      <c r="H1115" s="171">
        <f t="shared" si="119"/>
        <v>15.821358054558308</v>
      </c>
      <c r="I1115" s="7">
        <f t="shared" si="120"/>
        <v>0.31164194544169099</v>
      </c>
      <c r="J1115" s="7">
        <f t="shared" si="121"/>
        <v>0.31164194544169099</v>
      </c>
      <c r="K1115" s="7">
        <f t="shared" si="122"/>
        <v>9.7120702158681904E-2</v>
      </c>
      <c r="L1115" s="113">
        <f t="shared" si="123"/>
        <v>1.9317048623423479E-2</v>
      </c>
    </row>
    <row r="1116" spans="4:12" x14ac:dyDescent="0.3">
      <c r="D1116" s="177">
        <v>45079</v>
      </c>
      <c r="E1116" s="171">
        <v>17.175699999999999</v>
      </c>
      <c r="F1116" s="174">
        <f t="shared" si="124"/>
        <v>16.133205956076889</v>
      </c>
      <c r="G1116" s="174">
        <f t="shared" si="125"/>
        <v>-0.22923276475203291</v>
      </c>
      <c r="H1116" s="171">
        <f t="shared" si="119"/>
        <v>15.903973191324855</v>
      </c>
      <c r="I1116" s="7">
        <f t="shared" si="120"/>
        <v>1.2717268086751439</v>
      </c>
      <c r="J1116" s="7">
        <f t="shared" si="121"/>
        <v>1.2717268086751439</v>
      </c>
      <c r="K1116" s="7">
        <f t="shared" si="122"/>
        <v>1.617289075903066</v>
      </c>
      <c r="L1116" s="113">
        <f t="shared" si="123"/>
        <v>7.4042211302895594E-2</v>
      </c>
    </row>
    <row r="1117" spans="4:12" x14ac:dyDescent="0.3">
      <c r="D1117" s="177">
        <v>45082</v>
      </c>
      <c r="E1117" s="171">
        <v>16.9861</v>
      </c>
      <c r="F1117" s="174">
        <f t="shared" si="124"/>
        <v>16.954393788198374</v>
      </c>
      <c r="G1117" s="174">
        <f t="shared" si="125"/>
        <v>-0.12419070506468115</v>
      </c>
      <c r="H1117" s="171">
        <f t="shared" si="119"/>
        <v>16.830203083133693</v>
      </c>
      <c r="I1117" s="7">
        <f t="shared" si="120"/>
        <v>0.15589691686630758</v>
      </c>
      <c r="J1117" s="7">
        <f t="shared" si="121"/>
        <v>0.15589691686630758</v>
      </c>
      <c r="K1117" s="7">
        <f t="shared" si="122"/>
        <v>2.4303848688420417E-2</v>
      </c>
      <c r="L1117" s="113">
        <f t="shared" si="123"/>
        <v>9.1779111665601619E-3</v>
      </c>
    </row>
    <row r="1118" spans="4:12" x14ac:dyDescent="0.3">
      <c r="D1118" s="177">
        <v>45083</v>
      </c>
      <c r="E1118" s="171">
        <v>18.095099999999999</v>
      </c>
      <c r="F1118" s="174">
        <f t="shared" si="124"/>
        <v>17.108547435948257</v>
      </c>
      <c r="G1118" s="174">
        <f t="shared" si="125"/>
        <v>-9.6356269783224729E-2</v>
      </c>
      <c r="H1118" s="171">
        <f t="shared" si="119"/>
        <v>17.012191166165032</v>
      </c>
      <c r="I1118" s="7">
        <f t="shared" si="120"/>
        <v>1.0829088338349671</v>
      </c>
      <c r="J1118" s="7">
        <f t="shared" si="121"/>
        <v>1.0829088338349671</v>
      </c>
      <c r="K1118" s="7">
        <f t="shared" si="122"/>
        <v>1.1726915423978084</v>
      </c>
      <c r="L1118" s="113">
        <f t="shared" si="123"/>
        <v>5.9845418584863697E-2</v>
      </c>
    </row>
    <row r="1119" spans="4:12" x14ac:dyDescent="0.3">
      <c r="D1119" s="177">
        <v>45084</v>
      </c>
      <c r="E1119" s="171">
        <v>18.569099999999999</v>
      </c>
      <c r="F1119" s="174">
        <f t="shared" si="124"/>
        <v>18.112814984173419</v>
      </c>
      <c r="G1119" s="174">
        <f t="shared" si="125"/>
        <v>1.3706112017613917E-2</v>
      </c>
      <c r="H1119" s="171">
        <f t="shared" si="119"/>
        <v>18.126521096191034</v>
      </c>
      <c r="I1119" s="7">
        <f t="shared" si="120"/>
        <v>0.4425789038089647</v>
      </c>
      <c r="J1119" s="7">
        <f t="shared" si="121"/>
        <v>0.4425789038089647</v>
      </c>
      <c r="K1119" s="7">
        <f t="shared" si="122"/>
        <v>0.19587608609674484</v>
      </c>
      <c r="L1119" s="113">
        <f t="shared" si="123"/>
        <v>2.3834160180566895E-2</v>
      </c>
    </row>
    <row r="1120" spans="4:12" x14ac:dyDescent="0.3">
      <c r="D1120" s="177">
        <v>45085</v>
      </c>
      <c r="E1120" s="171">
        <v>18.588000000000001</v>
      </c>
      <c r="F1120" s="174">
        <f t="shared" si="124"/>
        <v>18.583844889614092</v>
      </c>
      <c r="G1120" s="174">
        <f t="shared" si="125"/>
        <v>5.9438491359919854E-2</v>
      </c>
      <c r="H1120" s="171">
        <f t="shared" si="119"/>
        <v>18.643283380974012</v>
      </c>
      <c r="I1120" s="7">
        <f t="shared" si="120"/>
        <v>-5.5283380974010754E-2</v>
      </c>
      <c r="J1120" s="7">
        <f t="shared" si="121"/>
        <v>5.5283380974010754E-2</v>
      </c>
      <c r="K1120" s="7">
        <f t="shared" si="122"/>
        <v>3.0562522119176143E-3</v>
      </c>
      <c r="L1120" s="113">
        <f t="shared" si="123"/>
        <v>2.9741435858624248E-3</v>
      </c>
    </row>
    <row r="1121" spans="4:12" x14ac:dyDescent="0.3">
      <c r="D1121" s="177">
        <v>45086</v>
      </c>
      <c r="E1121" s="171">
        <v>18.395499999999998</v>
      </c>
      <c r="F1121" s="174">
        <f t="shared" si="124"/>
        <v>18.597050793087938</v>
      </c>
      <c r="G1121" s="174">
        <f t="shared" si="125"/>
        <v>5.4815232571312482E-2</v>
      </c>
      <c r="H1121" s="171">
        <f t="shared" si="119"/>
        <v>18.651866025659249</v>
      </c>
      <c r="I1121" s="7">
        <f t="shared" si="120"/>
        <v>-0.2563660256592506</v>
      </c>
      <c r="J1121" s="7">
        <f t="shared" si="121"/>
        <v>0.2563660256592506</v>
      </c>
      <c r="K1121" s="7">
        <f t="shared" si="122"/>
        <v>6.572353911231954E-2</v>
      </c>
      <c r="L1121" s="113">
        <f t="shared" si="123"/>
        <v>1.3936344522260913E-2</v>
      </c>
    </row>
    <row r="1122" spans="4:12" x14ac:dyDescent="0.3">
      <c r="D1122" s="177">
        <v>45089</v>
      </c>
      <c r="E1122" s="171">
        <v>18.4148</v>
      </c>
      <c r="F1122" s="174">
        <f t="shared" si="124"/>
        <v>18.44321218605705</v>
      </c>
      <c r="G1122" s="174">
        <f t="shared" si="125"/>
        <v>3.3949848611092417E-2</v>
      </c>
      <c r="H1122" s="171">
        <f t="shared" si="119"/>
        <v>18.477162034668144</v>
      </c>
      <c r="I1122" s="7">
        <f t="shared" si="120"/>
        <v>-6.2362034668144162E-2</v>
      </c>
      <c r="J1122" s="7">
        <f t="shared" si="121"/>
        <v>6.2362034668144162E-2</v>
      </c>
      <c r="K1122" s="7">
        <f t="shared" si="122"/>
        <v>3.8890233679508145E-3</v>
      </c>
      <c r="L1122" s="113">
        <f t="shared" si="123"/>
        <v>3.3865170769242221E-3</v>
      </c>
    </row>
    <row r="1123" spans="4:12" x14ac:dyDescent="0.3">
      <c r="D1123" s="177">
        <v>45090</v>
      </c>
      <c r="E1123" s="171">
        <v>18.3474</v>
      </c>
      <c r="F1123" s="174">
        <f t="shared" si="124"/>
        <v>18.428479878888876</v>
      </c>
      <c r="G1123" s="174">
        <f t="shared" si="125"/>
        <v>2.9081633033165782E-2</v>
      </c>
      <c r="H1123" s="171">
        <f t="shared" si="119"/>
        <v>18.457561511922041</v>
      </c>
      <c r="I1123" s="7">
        <f t="shared" si="120"/>
        <v>-0.11016151192204049</v>
      </c>
      <c r="J1123" s="7">
        <f t="shared" si="121"/>
        <v>0.11016151192204049</v>
      </c>
      <c r="K1123" s="7">
        <f t="shared" si="122"/>
        <v>1.2135558708949869E-2</v>
      </c>
      <c r="L1123" s="113">
        <f t="shared" si="123"/>
        <v>6.0042028800833085E-3</v>
      </c>
    </row>
    <row r="1124" spans="4:12" x14ac:dyDescent="0.3">
      <c r="D1124" s="177">
        <v>45091</v>
      </c>
      <c r="E1124" s="171">
        <v>18.549499999999998</v>
      </c>
      <c r="F1124" s="174">
        <f t="shared" si="124"/>
        <v>18.411085306426532</v>
      </c>
      <c r="G1124" s="174">
        <f t="shared" si="125"/>
        <v>2.4434012483614837E-2</v>
      </c>
      <c r="H1124" s="171">
        <f t="shared" si="119"/>
        <v>18.435519318910146</v>
      </c>
      <c r="I1124" s="7">
        <f t="shared" si="120"/>
        <v>0.11398068108985271</v>
      </c>
      <c r="J1124" s="7">
        <f t="shared" si="121"/>
        <v>0.11398068108985271</v>
      </c>
      <c r="K1124" s="7">
        <f t="shared" si="122"/>
        <v>1.2991595661706707E-2</v>
      </c>
      <c r="L1124" s="113">
        <f t="shared" si="123"/>
        <v>6.1446767346749354E-3</v>
      </c>
    </row>
    <row r="1125" spans="4:12" x14ac:dyDescent="0.3">
      <c r="D1125" s="177">
        <v>45092</v>
      </c>
      <c r="E1125" s="171">
        <v>18.6265</v>
      </c>
      <c r="F1125" s="174">
        <f t="shared" si="124"/>
        <v>18.584447209986891</v>
      </c>
      <c r="G1125" s="174">
        <f t="shared" si="125"/>
        <v>3.9326801591289241E-2</v>
      </c>
      <c r="H1125" s="171">
        <f t="shared" si="119"/>
        <v>18.623774011578181</v>
      </c>
      <c r="I1125" s="7">
        <f t="shared" si="120"/>
        <v>2.7259884218189256E-3</v>
      </c>
      <c r="J1125" s="7">
        <f t="shared" si="121"/>
        <v>2.7259884218189256E-3</v>
      </c>
      <c r="K1125" s="7">
        <f t="shared" si="122"/>
        <v>7.4310128758908371E-6</v>
      </c>
      <c r="L1125" s="113">
        <f t="shared" si="123"/>
        <v>1.4635000788226052E-4</v>
      </c>
    </row>
    <row r="1126" spans="4:12" x14ac:dyDescent="0.3">
      <c r="D1126" s="177">
        <v>45093</v>
      </c>
      <c r="E1126" s="171">
        <v>18.7806</v>
      </c>
      <c r="F1126" s="174">
        <f t="shared" si="124"/>
        <v>18.688781441273033</v>
      </c>
      <c r="G1126" s="174">
        <f t="shared" si="125"/>
        <v>4.5827544560774508E-2</v>
      </c>
      <c r="H1126" s="171">
        <f t="shared" si="119"/>
        <v>18.734608985833809</v>
      </c>
      <c r="I1126" s="7">
        <f t="shared" si="120"/>
        <v>4.599101416619078E-2</v>
      </c>
      <c r="J1126" s="7">
        <f t="shared" si="121"/>
        <v>4.599101416619078E-2</v>
      </c>
      <c r="K1126" s="7">
        <f t="shared" si="122"/>
        <v>2.1151733840347612E-3</v>
      </c>
      <c r="L1126" s="113">
        <f t="shared" si="123"/>
        <v>2.4488575533364631E-3</v>
      </c>
    </row>
    <row r="1127" spans="4:12" x14ac:dyDescent="0.3">
      <c r="D1127" s="177">
        <v>45097</v>
      </c>
      <c r="E1127" s="171">
        <v>18.9923</v>
      </c>
      <c r="F1127" s="174">
        <f t="shared" si="124"/>
        <v>18.859602035648621</v>
      </c>
      <c r="G1127" s="174">
        <f t="shared" si="125"/>
        <v>5.8326849542255844E-2</v>
      </c>
      <c r="H1127" s="171">
        <f t="shared" si="119"/>
        <v>18.917928885190875</v>
      </c>
      <c r="I1127" s="7">
        <f t="shared" si="120"/>
        <v>7.4371114809125061E-2</v>
      </c>
      <c r="J1127" s="7">
        <f t="shared" si="121"/>
        <v>7.4371114809125061E-2</v>
      </c>
      <c r="K1127" s="7">
        <f t="shared" si="122"/>
        <v>5.5310627179520613E-3</v>
      </c>
      <c r="L1127" s="113">
        <f t="shared" si="123"/>
        <v>3.9158561527105756E-3</v>
      </c>
    </row>
    <row r="1128" spans="4:12" x14ac:dyDescent="0.3">
      <c r="D1128" s="177">
        <v>45098</v>
      </c>
      <c r="E1128" s="171">
        <v>18.4148</v>
      </c>
      <c r="F1128" s="174">
        <f t="shared" si="124"/>
        <v>18.923461479633804</v>
      </c>
      <c r="G1128" s="174">
        <f t="shared" si="125"/>
        <v>5.8880108986548621E-2</v>
      </c>
      <c r="H1128" s="171">
        <f t="shared" si="119"/>
        <v>18.982341588620354</v>
      </c>
      <c r="I1128" s="7">
        <f t="shared" si="120"/>
        <v>-0.56754158862035453</v>
      </c>
      <c r="J1128" s="7">
        <f t="shared" si="121"/>
        <v>0.56754158862035453</v>
      </c>
      <c r="K1128" s="7">
        <f t="shared" si="122"/>
        <v>0.32210345481371572</v>
      </c>
      <c r="L1128" s="113">
        <f t="shared" si="123"/>
        <v>3.0819861666722122E-2</v>
      </c>
    </row>
    <row r="1129" spans="4:12" x14ac:dyDescent="0.3">
      <c r="D1129" s="177">
        <v>45099</v>
      </c>
      <c r="E1129" s="171">
        <v>18.2319</v>
      </c>
      <c r="F1129" s="174">
        <f t="shared" si="124"/>
        <v>18.425324087189239</v>
      </c>
      <c r="G1129" s="174">
        <f t="shared" si="125"/>
        <v>3.1783588434372012E-3</v>
      </c>
      <c r="H1129" s="171">
        <f t="shared" si="119"/>
        <v>18.428502446032677</v>
      </c>
      <c r="I1129" s="7">
        <f t="shared" si="120"/>
        <v>-0.19660244603267785</v>
      </c>
      <c r="J1129" s="7">
        <f t="shared" si="121"/>
        <v>0.19660244603267785</v>
      </c>
      <c r="K1129" s="7">
        <f t="shared" si="122"/>
        <v>3.8652521786032006E-2</v>
      </c>
      <c r="L1129" s="113">
        <f t="shared" si="123"/>
        <v>1.0783431569538987E-2</v>
      </c>
    </row>
    <row r="1130" spans="4:12" x14ac:dyDescent="0.3">
      <c r="D1130" s="177">
        <v>45100</v>
      </c>
      <c r="E1130" s="171">
        <v>17.548400000000001</v>
      </c>
      <c r="F1130" s="174">
        <f t="shared" si="124"/>
        <v>18.097742687074753</v>
      </c>
      <c r="G1130" s="174">
        <f t="shared" si="125"/>
        <v>-2.9897617052355108E-2</v>
      </c>
      <c r="H1130" s="171">
        <f t="shared" si="119"/>
        <v>18.067845070022397</v>
      </c>
      <c r="I1130" s="7">
        <f t="shared" si="120"/>
        <v>-0.51944507002239604</v>
      </c>
      <c r="J1130" s="7">
        <f t="shared" si="121"/>
        <v>0.51944507002239604</v>
      </c>
      <c r="K1130" s="7">
        <f t="shared" si="122"/>
        <v>0.26982318077057194</v>
      </c>
      <c r="L1130" s="113">
        <f t="shared" si="123"/>
        <v>2.9600708327961297E-2</v>
      </c>
    </row>
    <row r="1131" spans="4:12" x14ac:dyDescent="0.3">
      <c r="D1131" s="177">
        <v>45103</v>
      </c>
      <c r="E1131" s="171">
        <v>17.750599999999999</v>
      </c>
      <c r="F1131" s="174">
        <f t="shared" si="124"/>
        <v>17.564921906358116</v>
      </c>
      <c r="G1131" s="174">
        <f t="shared" si="125"/>
        <v>-8.0189933418783318E-2</v>
      </c>
      <c r="H1131" s="171">
        <f t="shared" si="119"/>
        <v>17.484731972939333</v>
      </c>
      <c r="I1131" s="7">
        <f t="shared" si="120"/>
        <v>0.26586802706066592</v>
      </c>
      <c r="J1131" s="7">
        <f t="shared" si="121"/>
        <v>0.26586802706066592</v>
      </c>
      <c r="K1131" s="7">
        <f t="shared" si="122"/>
        <v>7.0685807813130982E-2</v>
      </c>
      <c r="L1131" s="113">
        <f t="shared" si="123"/>
        <v>1.4977974100067938E-2</v>
      </c>
    </row>
    <row r="1132" spans="4:12" x14ac:dyDescent="0.3">
      <c r="D1132" s="177">
        <v>45104</v>
      </c>
      <c r="E1132" s="171">
        <v>18.4148</v>
      </c>
      <c r="F1132" s="174">
        <f t="shared" si="124"/>
        <v>17.819288053264973</v>
      </c>
      <c r="G1132" s="174">
        <f t="shared" si="125"/>
        <v>-4.6734325386219244E-2</v>
      </c>
      <c r="H1132" s="171">
        <f t="shared" si="119"/>
        <v>17.772553727878755</v>
      </c>
      <c r="I1132" s="7">
        <f t="shared" si="120"/>
        <v>0.64224627212124474</v>
      </c>
      <c r="J1132" s="7">
        <f t="shared" si="121"/>
        <v>0.64224627212124474</v>
      </c>
      <c r="K1132" s="7">
        <f t="shared" si="122"/>
        <v>0.41248027405363596</v>
      </c>
      <c r="L1132" s="113">
        <f t="shared" si="123"/>
        <v>3.4876635756089923E-2</v>
      </c>
    </row>
    <row r="1133" spans="4:12" x14ac:dyDescent="0.3">
      <c r="D1133" s="177">
        <v>45105</v>
      </c>
      <c r="E1133" s="171">
        <v>18.087499999999999</v>
      </c>
      <c r="F1133" s="174">
        <f t="shared" si="124"/>
        <v>18.311952539691028</v>
      </c>
      <c r="G1133" s="174">
        <f t="shared" si="125"/>
        <v>7.2055557950081381E-3</v>
      </c>
      <c r="H1133" s="171">
        <f t="shared" si="119"/>
        <v>18.319158095486035</v>
      </c>
      <c r="I1133" s="7">
        <f t="shared" si="120"/>
        <v>-0.23165809548603633</v>
      </c>
      <c r="J1133" s="7">
        <f t="shared" si="121"/>
        <v>0.23165809548603633</v>
      </c>
      <c r="K1133" s="7">
        <f t="shared" si="122"/>
        <v>5.3665473204217523E-2</v>
      </c>
      <c r="L1133" s="113">
        <f t="shared" si="123"/>
        <v>1.2807634857555568E-2</v>
      </c>
    </row>
    <row r="1134" spans="4:12" x14ac:dyDescent="0.3">
      <c r="D1134" s="177">
        <v>45106</v>
      </c>
      <c r="E1134" s="171">
        <v>18.482099999999999</v>
      </c>
      <c r="F1134" s="174">
        <f t="shared" si="124"/>
        <v>18.172184444636006</v>
      </c>
      <c r="G1134" s="174">
        <f t="shared" si="125"/>
        <v>-7.4918092899948505E-3</v>
      </c>
      <c r="H1134" s="171">
        <f t="shared" si="119"/>
        <v>18.164692635346011</v>
      </c>
      <c r="I1134" s="7">
        <f t="shared" si="120"/>
        <v>0.31740736465398811</v>
      </c>
      <c r="J1134" s="7">
        <f t="shared" si="121"/>
        <v>0.31740736465398811</v>
      </c>
      <c r="K1134" s="7">
        <f t="shared" si="122"/>
        <v>0.10074743513658978</v>
      </c>
      <c r="L1134" s="113">
        <f t="shared" si="123"/>
        <v>1.7173771630604105E-2</v>
      </c>
    </row>
    <row r="1135" spans="4:12" x14ac:dyDescent="0.3">
      <c r="D1135" s="177">
        <v>45107</v>
      </c>
      <c r="E1135" s="171">
        <v>18.376300000000001</v>
      </c>
      <c r="F1135" s="174">
        <f t="shared" si="124"/>
        <v>18.454946552568003</v>
      </c>
      <c r="G1135" s="174">
        <f t="shared" si="125"/>
        <v>2.1533582432204386E-2</v>
      </c>
      <c r="H1135" s="171">
        <f t="shared" si="119"/>
        <v>18.476480135000209</v>
      </c>
      <c r="I1135" s="7">
        <f t="shared" si="120"/>
        <v>-0.10018013500020828</v>
      </c>
      <c r="J1135" s="7">
        <f t="shared" si="121"/>
        <v>0.10018013500020828</v>
      </c>
      <c r="K1135" s="7">
        <f t="shared" si="122"/>
        <v>1.0036059448659956E-2</v>
      </c>
      <c r="L1135" s="113">
        <f t="shared" si="123"/>
        <v>5.4515944450301895E-3</v>
      </c>
    </row>
    <row r="1136" spans="4:12" x14ac:dyDescent="0.3">
      <c r="D1136" s="177">
        <v>45110</v>
      </c>
      <c r="E1136" s="171">
        <v>18.424399999999999</v>
      </c>
      <c r="F1136" s="174">
        <f t="shared" si="124"/>
        <v>18.403146865945764</v>
      </c>
      <c r="G1136" s="174">
        <f t="shared" si="125"/>
        <v>1.4200255526760047E-2</v>
      </c>
      <c r="H1136" s="171">
        <f t="shared" si="119"/>
        <v>18.417347121472524</v>
      </c>
      <c r="I1136" s="7">
        <f t="shared" si="120"/>
        <v>7.0528785274746042E-3</v>
      </c>
      <c r="J1136" s="7">
        <f t="shared" si="121"/>
        <v>7.0528785274746042E-3</v>
      </c>
      <c r="K1136" s="7">
        <f t="shared" si="122"/>
        <v>4.9743095523312338E-5</v>
      </c>
      <c r="L1136" s="113">
        <f t="shared" si="123"/>
        <v>3.8280098822618945E-4</v>
      </c>
    </row>
    <row r="1137" spans="4:12" x14ac:dyDescent="0.3">
      <c r="D1137" s="177">
        <v>45112</v>
      </c>
      <c r="E1137" s="171">
        <v>18.2607</v>
      </c>
      <c r="F1137" s="174">
        <f t="shared" si="124"/>
        <v>18.403020204421406</v>
      </c>
      <c r="G1137" s="174">
        <f t="shared" si="125"/>
        <v>1.2767563821648174E-2</v>
      </c>
      <c r="H1137" s="171">
        <f t="shared" si="119"/>
        <v>18.415787768243053</v>
      </c>
      <c r="I1137" s="7">
        <f t="shared" si="120"/>
        <v>-0.15508776824305315</v>
      </c>
      <c r="J1137" s="7">
        <f t="shared" si="121"/>
        <v>0.15508776824305315</v>
      </c>
      <c r="K1137" s="7">
        <f t="shared" si="122"/>
        <v>2.4052215858610965E-2</v>
      </c>
      <c r="L1137" s="113">
        <f t="shared" si="123"/>
        <v>8.4929804576523975E-3</v>
      </c>
    </row>
    <row r="1138" spans="4:12" x14ac:dyDescent="0.3">
      <c r="D1138" s="177">
        <v>45113</v>
      </c>
      <c r="E1138" s="171">
        <v>17.885300000000001</v>
      </c>
      <c r="F1138" s="174">
        <f t="shared" si="124"/>
        <v>18.195834051057318</v>
      </c>
      <c r="G1138" s="174">
        <f t="shared" si="125"/>
        <v>-9.2278078969254187E-3</v>
      </c>
      <c r="H1138" s="171">
        <f t="shared" si="119"/>
        <v>18.186606243160394</v>
      </c>
      <c r="I1138" s="7">
        <f t="shared" si="120"/>
        <v>-0.30130624316039345</v>
      </c>
      <c r="J1138" s="7">
        <f t="shared" si="121"/>
        <v>0.30130624316039345</v>
      </c>
      <c r="K1138" s="7">
        <f t="shared" si="122"/>
        <v>9.0785452167430142E-2</v>
      </c>
      <c r="L1138" s="113">
        <f t="shared" si="123"/>
        <v>1.6846585920302897E-2</v>
      </c>
    </row>
    <row r="1139" spans="4:12" x14ac:dyDescent="0.3">
      <c r="D1139" s="177">
        <v>45114</v>
      </c>
      <c r="E1139" s="171">
        <v>17.962299999999999</v>
      </c>
      <c r="F1139" s="174">
        <f t="shared" si="124"/>
        <v>17.893317753682464</v>
      </c>
      <c r="G1139" s="174">
        <f t="shared" si="125"/>
        <v>-3.8556656844718311E-2</v>
      </c>
      <c r="H1139" s="171">
        <f t="shared" si="119"/>
        <v>17.854761096837745</v>
      </c>
      <c r="I1139" s="7">
        <f t="shared" si="120"/>
        <v>0.10753890316225423</v>
      </c>
      <c r="J1139" s="7">
        <f t="shared" si="121"/>
        <v>0.10753890316225423</v>
      </c>
      <c r="K1139" s="7">
        <f t="shared" si="122"/>
        <v>1.1564615693340692E-2</v>
      </c>
      <c r="L1139" s="113">
        <f t="shared" si="123"/>
        <v>5.9869227861829629E-3</v>
      </c>
    </row>
    <row r="1140" spans="4:12" x14ac:dyDescent="0.3">
      <c r="D1140" s="177">
        <v>45117</v>
      </c>
      <c r="E1140" s="171">
        <v>17.914200000000001</v>
      </c>
      <c r="F1140" s="174">
        <f t="shared" si="124"/>
        <v>17.921834674524224</v>
      </c>
      <c r="G1140" s="174">
        <f t="shared" si="125"/>
        <v>-3.1849299076070488E-2</v>
      </c>
      <c r="H1140" s="171">
        <f t="shared" si="119"/>
        <v>17.889985375448152</v>
      </c>
      <c r="I1140" s="7">
        <f t="shared" si="120"/>
        <v>2.4214624551849084E-2</v>
      </c>
      <c r="J1140" s="7">
        <f t="shared" si="121"/>
        <v>2.4214624551849084E-2</v>
      </c>
      <c r="K1140" s="7">
        <f t="shared" si="122"/>
        <v>5.8634804218701245E-4</v>
      </c>
      <c r="L1140" s="113">
        <f t="shared" si="123"/>
        <v>1.3517000229900907E-3</v>
      </c>
    </row>
    <row r="1141" spans="4:12" x14ac:dyDescent="0.3">
      <c r="D1141" s="177">
        <v>45118</v>
      </c>
      <c r="E1141" s="171">
        <v>18.549499999999998</v>
      </c>
      <c r="F1141" s="174">
        <f t="shared" si="124"/>
        <v>18.015780560739145</v>
      </c>
      <c r="G1141" s="174">
        <f t="shared" si="125"/>
        <v>-1.9269780546971278E-2</v>
      </c>
      <c r="H1141" s="171">
        <f t="shared" si="119"/>
        <v>17.996510780192175</v>
      </c>
      <c r="I1141" s="7">
        <f t="shared" si="120"/>
        <v>0.55298921980782367</v>
      </c>
      <c r="J1141" s="7">
        <f t="shared" si="121"/>
        <v>0.55298921980782367</v>
      </c>
      <c r="K1141" s="7">
        <f t="shared" si="122"/>
        <v>0.3057970772236655</v>
      </c>
      <c r="L1141" s="113">
        <f t="shared" si="123"/>
        <v>2.9811543157919281E-2</v>
      </c>
    </row>
    <row r="1142" spans="4:12" x14ac:dyDescent="0.3">
      <c r="D1142" s="177">
        <v>45119</v>
      </c>
      <c r="E1142" s="171">
        <v>18.799800000000001</v>
      </c>
      <c r="F1142" s="174">
        <f t="shared" si="124"/>
        <v>18.584144175562422</v>
      </c>
      <c r="G1142" s="174">
        <f t="shared" si="125"/>
        <v>3.9493558990053503E-2</v>
      </c>
      <c r="H1142" s="171">
        <f t="shared" si="119"/>
        <v>18.623637734552474</v>
      </c>
      <c r="I1142" s="7">
        <f t="shared" si="120"/>
        <v>0.17616226544752678</v>
      </c>
      <c r="J1142" s="7">
        <f t="shared" si="121"/>
        <v>0.17616226544752678</v>
      </c>
      <c r="K1142" s="7">
        <f t="shared" si="122"/>
        <v>3.1033143767604889E-2</v>
      </c>
      <c r="L1142" s="113">
        <f t="shared" si="123"/>
        <v>9.370432953942423E-3</v>
      </c>
    </row>
    <row r="1143" spans="4:12" x14ac:dyDescent="0.3">
      <c r="D1143" s="177">
        <v>45120</v>
      </c>
      <c r="E1143" s="171">
        <v>18.896100000000001</v>
      </c>
      <c r="F1143" s="174">
        <f t="shared" si="124"/>
        <v>18.850654847192047</v>
      </c>
      <c r="G1143" s="174">
        <f t="shared" si="125"/>
        <v>6.2195270254010657E-2</v>
      </c>
      <c r="H1143" s="171">
        <f t="shared" si="119"/>
        <v>18.912850117446059</v>
      </c>
      <c r="I1143" s="7">
        <f t="shared" si="120"/>
        <v>-1.6750117446058255E-2</v>
      </c>
      <c r="J1143" s="7">
        <f t="shared" si="121"/>
        <v>1.6750117446058255E-2</v>
      </c>
      <c r="K1143" s="7">
        <f t="shared" si="122"/>
        <v>2.805664344567451E-4</v>
      </c>
      <c r="L1143" s="113">
        <f t="shared" si="123"/>
        <v>8.86432514966488E-4</v>
      </c>
    </row>
    <row r="1144" spans="4:12" x14ac:dyDescent="0.3">
      <c r="D1144" s="177">
        <v>45121</v>
      </c>
      <c r="E1144" s="171">
        <v>18.4725</v>
      </c>
      <c r="F1144" s="174">
        <f t="shared" si="124"/>
        <v>18.86113621620321</v>
      </c>
      <c r="G1144" s="174">
        <f t="shared" si="125"/>
        <v>5.702388012972593E-2</v>
      </c>
      <c r="H1144" s="171">
        <f t="shared" si="119"/>
        <v>18.918160096332937</v>
      </c>
      <c r="I1144" s="7">
        <f t="shared" si="120"/>
        <v>-0.44566009633293646</v>
      </c>
      <c r="J1144" s="7">
        <f t="shared" si="121"/>
        <v>0.44566009633293646</v>
      </c>
      <c r="K1144" s="7">
        <f t="shared" si="122"/>
        <v>0.19861292146348219</v>
      </c>
      <c r="L1144" s="113">
        <f t="shared" si="123"/>
        <v>2.4125597311297143E-2</v>
      </c>
    </row>
    <row r="1145" spans="4:12" x14ac:dyDescent="0.3">
      <c r="D1145" s="177">
        <v>45124</v>
      </c>
      <c r="E1145" s="171">
        <v>18.395499999999998</v>
      </c>
      <c r="F1145" s="174">
        <f t="shared" si="124"/>
        <v>18.502719104103782</v>
      </c>
      <c r="G1145" s="174">
        <f t="shared" si="125"/>
        <v>1.5479780906810563E-2</v>
      </c>
      <c r="H1145" s="171">
        <f t="shared" si="119"/>
        <v>18.518198885010595</v>
      </c>
      <c r="I1145" s="7">
        <f t="shared" si="120"/>
        <v>-0.12269888501059611</v>
      </c>
      <c r="J1145" s="7">
        <f t="shared" si="121"/>
        <v>0.12269888501059611</v>
      </c>
      <c r="K1145" s="7">
        <f t="shared" si="122"/>
        <v>1.5055016382843489E-2</v>
      </c>
      <c r="L1145" s="113">
        <f t="shared" si="123"/>
        <v>6.6700489255848506E-3</v>
      </c>
    </row>
    <row r="1146" spans="4:12" x14ac:dyDescent="0.3">
      <c r="D1146" s="177">
        <v>45125</v>
      </c>
      <c r="E1146" s="171">
        <v>18.770900000000001</v>
      </c>
      <c r="F1146" s="174">
        <f t="shared" si="124"/>
        <v>18.482963824725449</v>
      </c>
      <c r="G1146" s="174">
        <f t="shared" si="125"/>
        <v>1.195627487829613E-2</v>
      </c>
      <c r="H1146" s="171">
        <f t="shared" si="119"/>
        <v>18.494920099603746</v>
      </c>
      <c r="I1146" s="7">
        <f t="shared" si="120"/>
        <v>0.27597990039625486</v>
      </c>
      <c r="J1146" s="7">
        <f t="shared" si="121"/>
        <v>0.27597990039625486</v>
      </c>
      <c r="K1146" s="7">
        <f t="shared" si="122"/>
        <v>7.6164905422726761E-2</v>
      </c>
      <c r="L1146" s="113">
        <f t="shared" si="123"/>
        <v>1.4702539590336896E-2</v>
      </c>
    </row>
    <row r="1147" spans="4:12" x14ac:dyDescent="0.3">
      <c r="D1147" s="177">
        <v>45126</v>
      </c>
      <c r="E1147" s="171">
        <v>19.695</v>
      </c>
      <c r="F1147" s="174">
        <f t="shared" si="124"/>
        <v>18.965285019902637</v>
      </c>
      <c r="G1147" s="174">
        <f t="shared" si="125"/>
        <v>5.8992766908185404E-2</v>
      </c>
      <c r="H1147" s="171">
        <f t="shared" si="119"/>
        <v>19.024277786810824</v>
      </c>
      <c r="I1147" s="7">
        <f t="shared" si="120"/>
        <v>0.67072221318917613</v>
      </c>
      <c r="J1147" s="7">
        <f t="shared" si="121"/>
        <v>0.67072221318917613</v>
      </c>
      <c r="K1147" s="7">
        <f t="shared" si="122"/>
        <v>0.44986828726538663</v>
      </c>
      <c r="L1147" s="113">
        <f t="shared" si="123"/>
        <v>3.405545636908739E-2</v>
      </c>
    </row>
    <row r="1148" spans="4:12" x14ac:dyDescent="0.3">
      <c r="D1148" s="177">
        <v>45127</v>
      </c>
      <c r="E1148" s="171">
        <v>19.252199999999998</v>
      </c>
      <c r="F1148" s="174">
        <f t="shared" si="124"/>
        <v>19.653634213526551</v>
      </c>
      <c r="G1148" s="174">
        <f t="shared" si="125"/>
        <v>0.12192840957975826</v>
      </c>
      <c r="H1148" s="171">
        <f t="shared" si="119"/>
        <v>19.77556262310631</v>
      </c>
      <c r="I1148" s="7">
        <f t="shared" si="120"/>
        <v>-0.52336262310631199</v>
      </c>
      <c r="J1148" s="7">
        <f t="shared" si="121"/>
        <v>0.52336262310631199</v>
      </c>
      <c r="K1148" s="7">
        <f t="shared" si="122"/>
        <v>0.27390843526471959</v>
      </c>
      <c r="L1148" s="113">
        <f t="shared" si="123"/>
        <v>2.7184561925718206E-2</v>
      </c>
    </row>
    <row r="1149" spans="4:12" x14ac:dyDescent="0.3">
      <c r="D1149" s="177">
        <v>45128</v>
      </c>
      <c r="E1149" s="171">
        <v>18.664999999999999</v>
      </c>
      <c r="F1149" s="174">
        <f t="shared" si="124"/>
        <v>19.232302727663807</v>
      </c>
      <c r="G1149" s="174">
        <f t="shared" si="125"/>
        <v>6.760242003550801E-2</v>
      </c>
      <c r="H1149" s="171">
        <f t="shared" si="119"/>
        <v>19.299905147699317</v>
      </c>
      <c r="I1149" s="7">
        <f t="shared" si="120"/>
        <v>-0.6349051476993175</v>
      </c>
      <c r="J1149" s="7">
        <f t="shared" si="121"/>
        <v>0.6349051476993175</v>
      </c>
      <c r="K1149" s="7">
        <f t="shared" si="122"/>
        <v>0.40310454657509215</v>
      </c>
      <c r="L1149" s="113">
        <f t="shared" si="123"/>
        <v>3.4015812895757704E-2</v>
      </c>
    </row>
    <row r="1150" spans="4:12" x14ac:dyDescent="0.3">
      <c r="D1150" s="177">
        <v>45131</v>
      </c>
      <c r="E1150" s="171">
        <v>18.790199999999999</v>
      </c>
      <c r="F1150" s="174">
        <f t="shared" si="124"/>
        <v>18.744121936028407</v>
      </c>
      <c r="G1150" s="174">
        <f t="shared" si="125"/>
        <v>1.2024098868417148E-2</v>
      </c>
      <c r="H1150" s="171">
        <f t="shared" si="119"/>
        <v>18.756146034896823</v>
      </c>
      <c r="I1150" s="7">
        <f t="shared" si="120"/>
        <v>3.4053965103176154E-2</v>
      </c>
      <c r="J1150" s="7">
        <f t="shared" si="121"/>
        <v>3.4053965103176154E-2</v>
      </c>
      <c r="K1150" s="7">
        <f t="shared" si="122"/>
        <v>1.1596725392483392E-3</v>
      </c>
      <c r="L1150" s="113">
        <f t="shared" si="123"/>
        <v>1.8123258455565218E-3</v>
      </c>
    </row>
    <row r="1151" spans="4:12" x14ac:dyDescent="0.3">
      <c r="D1151" s="177">
        <v>45132</v>
      </c>
      <c r="E1151" s="171">
        <v>18.183700000000002</v>
      </c>
      <c r="F1151" s="174">
        <f t="shared" si="124"/>
        <v>18.678519279094733</v>
      </c>
      <c r="G1151" s="174">
        <f t="shared" si="125"/>
        <v>4.2614232882080489E-3</v>
      </c>
      <c r="H1151" s="171">
        <f t="shared" si="119"/>
        <v>18.682780702382942</v>
      </c>
      <c r="I1151" s="7">
        <f t="shared" si="120"/>
        <v>-0.49908070238294044</v>
      </c>
      <c r="J1151" s="7">
        <f t="shared" si="121"/>
        <v>0.49908070238294044</v>
      </c>
      <c r="K1151" s="7">
        <f t="shared" si="122"/>
        <v>0.24908154749104919</v>
      </c>
      <c r="L1151" s="113">
        <f t="shared" si="123"/>
        <v>2.7446597908178227E-2</v>
      </c>
    </row>
    <row r="1152" spans="4:12" x14ac:dyDescent="0.3">
      <c r="D1152" s="177">
        <v>45133</v>
      </c>
      <c r="E1152" s="171">
        <v>18.9346</v>
      </c>
      <c r="F1152" s="174">
        <f t="shared" si="124"/>
        <v>18.33728913863057</v>
      </c>
      <c r="G1152" s="174">
        <f t="shared" si="125"/>
        <v>-3.0287733087029003E-2</v>
      </c>
      <c r="H1152" s="171">
        <f t="shared" si="119"/>
        <v>18.307001405543541</v>
      </c>
      <c r="I1152" s="7">
        <f t="shared" si="120"/>
        <v>0.62759859445645816</v>
      </c>
      <c r="J1152" s="7">
        <f t="shared" si="121"/>
        <v>0.62759859445645816</v>
      </c>
      <c r="K1152" s="7">
        <f t="shared" si="122"/>
        <v>0.39387999576372185</v>
      </c>
      <c r="L1152" s="113">
        <f t="shared" si="123"/>
        <v>3.3145595600459377E-2</v>
      </c>
    </row>
    <row r="1153" spans="4:12" x14ac:dyDescent="0.3">
      <c r="D1153" s="177">
        <v>45134</v>
      </c>
      <c r="E1153" s="171">
        <v>18.588000000000001</v>
      </c>
      <c r="F1153" s="174">
        <f t="shared" si="124"/>
        <v>18.841049813530379</v>
      </c>
      <c r="G1153" s="174">
        <f t="shared" si="125"/>
        <v>2.3117107711654768E-2</v>
      </c>
      <c r="H1153" s="171">
        <f t="shared" ref="H1153:H1216" si="126">F1153+G1153</f>
        <v>18.864166921242035</v>
      </c>
      <c r="I1153" s="7">
        <f t="shared" si="120"/>
        <v>-0.27616692124203368</v>
      </c>
      <c r="J1153" s="7">
        <f t="shared" si="121"/>
        <v>0.27616692124203368</v>
      </c>
      <c r="K1153" s="7">
        <f t="shared" si="122"/>
        <v>7.6268168388303637E-2</v>
      </c>
      <c r="L1153" s="113">
        <f t="shared" si="123"/>
        <v>1.4857269272758428E-2</v>
      </c>
    </row>
    <row r="1154" spans="4:12" x14ac:dyDescent="0.3">
      <c r="D1154" s="177">
        <v>45135</v>
      </c>
      <c r="E1154" s="171">
        <v>18.953800000000001</v>
      </c>
      <c r="F1154" s="174">
        <f t="shared" si="124"/>
        <v>18.679653686169324</v>
      </c>
      <c r="G1154" s="174">
        <f t="shared" si="125"/>
        <v>4.6657842043838008E-3</v>
      </c>
      <c r="H1154" s="171">
        <f t="shared" si="126"/>
        <v>18.684319470373708</v>
      </c>
      <c r="I1154" s="7">
        <f t="shared" si="120"/>
        <v>0.26948052962629276</v>
      </c>
      <c r="J1154" s="7">
        <f t="shared" si="121"/>
        <v>0.26948052962629276</v>
      </c>
      <c r="K1154" s="7">
        <f t="shared" si="122"/>
        <v>7.261975584766725E-2</v>
      </c>
      <c r="L1154" s="113">
        <f t="shared" si="123"/>
        <v>1.4217757369302871E-2</v>
      </c>
    </row>
    <row r="1155" spans="4:12" x14ac:dyDescent="0.3">
      <c r="D1155" s="177">
        <v>45138</v>
      </c>
      <c r="E1155" s="171">
        <v>19.069299999999998</v>
      </c>
      <c r="F1155" s="174">
        <f t="shared" si="124"/>
        <v>18.980632627363509</v>
      </c>
      <c r="G1155" s="174">
        <f t="shared" si="125"/>
        <v>3.4297099903363881E-2</v>
      </c>
      <c r="H1155" s="171">
        <f t="shared" si="126"/>
        <v>19.014929727266871</v>
      </c>
      <c r="I1155" s="7">
        <f t="shared" si="120"/>
        <v>5.4370272733127223E-2</v>
      </c>
      <c r="J1155" s="7">
        <f t="shared" si="121"/>
        <v>5.4370272733127223E-2</v>
      </c>
      <c r="K1155" s="7">
        <f t="shared" si="122"/>
        <v>2.9561265570746376E-3</v>
      </c>
      <c r="L1155" s="113">
        <f t="shared" si="123"/>
        <v>2.8511939469790305E-3</v>
      </c>
    </row>
    <row r="1156" spans="4:12" x14ac:dyDescent="0.3">
      <c r="D1156" s="177">
        <v>45139</v>
      </c>
      <c r="E1156" s="171">
        <v>18.664999999999999</v>
      </c>
      <c r="F1156" s="174">
        <f t="shared" si="124"/>
        <v>19.015877679922689</v>
      </c>
      <c r="G1156" s="174">
        <f t="shared" si="125"/>
        <v>3.4391895168945481E-2</v>
      </c>
      <c r="H1156" s="171">
        <f t="shared" si="126"/>
        <v>19.050269575091633</v>
      </c>
      <c r="I1156" s="7">
        <f t="shared" ref="I1156:I1219" si="127">E1156-H1156</f>
        <v>-0.38526957509163395</v>
      </c>
      <c r="J1156" s="7">
        <f t="shared" ref="J1156:J1219" si="128">ABS(I1156)</f>
        <v>0.38526957509163395</v>
      </c>
      <c r="K1156" s="7">
        <f t="shared" ref="K1156:K1219" si="129">I1156^2</f>
        <v>0.14843264549128818</v>
      </c>
      <c r="L1156" s="113">
        <f t="shared" ref="L1156:L1219" si="130">J1156/E1156</f>
        <v>2.0641284494595982E-2</v>
      </c>
    </row>
    <row r="1157" spans="4:12" x14ac:dyDescent="0.3">
      <c r="D1157" s="177">
        <v>45140</v>
      </c>
      <c r="E1157" s="171">
        <v>18.337700000000002</v>
      </c>
      <c r="F1157" s="174">
        <f t="shared" ref="F1157:F1220" si="131">alpha*(E1157)+(1-alpha)*(E1156+G1156)</f>
        <v>18.627053516135156</v>
      </c>
      <c r="G1157" s="174">
        <f t="shared" ref="G1157:G1220" si="132">beta*(F1157-F1156)+(1-beta)*G1156</f>
        <v>-7.9297107267023194E-3</v>
      </c>
      <c r="H1157" s="171">
        <f t="shared" si="126"/>
        <v>18.619123805408453</v>
      </c>
      <c r="I1157" s="7">
        <f t="shared" si="127"/>
        <v>-0.28142380540845124</v>
      </c>
      <c r="J1157" s="7">
        <f t="shared" si="128"/>
        <v>0.28142380540845124</v>
      </c>
      <c r="K1157" s="7">
        <f t="shared" si="129"/>
        <v>7.9199358250573837E-2</v>
      </c>
      <c r="L1157" s="113">
        <f t="shared" si="130"/>
        <v>1.5346734072890887E-2</v>
      </c>
    </row>
    <row r="1158" spans="4:12" x14ac:dyDescent="0.3">
      <c r="D1158" s="177">
        <v>45141</v>
      </c>
      <c r="E1158" s="171">
        <v>18.328099999999999</v>
      </c>
      <c r="F1158" s="174">
        <f t="shared" si="131"/>
        <v>18.32943623141864</v>
      </c>
      <c r="G1158" s="174">
        <f t="shared" si="132"/>
        <v>-3.6898468125683682E-2</v>
      </c>
      <c r="H1158" s="171">
        <f t="shared" si="126"/>
        <v>18.292537763292955</v>
      </c>
      <c r="I1158" s="7">
        <f t="shared" si="127"/>
        <v>3.5562236707043837E-2</v>
      </c>
      <c r="J1158" s="7">
        <f t="shared" si="128"/>
        <v>3.5562236707043837E-2</v>
      </c>
      <c r="K1158" s="7">
        <f t="shared" si="129"/>
        <v>1.2646726796078161E-3</v>
      </c>
      <c r="L1158" s="113">
        <f t="shared" si="130"/>
        <v>1.9403122367863466E-3</v>
      </c>
    </row>
    <row r="1159" spans="4:12" x14ac:dyDescent="0.3">
      <c r="D1159" s="177">
        <v>45142</v>
      </c>
      <c r="E1159" s="171">
        <v>18.674700000000001</v>
      </c>
      <c r="F1159" s="174">
        <f t="shared" si="131"/>
        <v>18.367901225499452</v>
      </c>
      <c r="G1159" s="174">
        <f t="shared" si="132"/>
        <v>-2.9362121905034139E-2</v>
      </c>
      <c r="H1159" s="171">
        <f t="shared" si="126"/>
        <v>18.338539103594417</v>
      </c>
      <c r="I1159" s="7">
        <f t="shared" si="127"/>
        <v>0.336160896405584</v>
      </c>
      <c r="J1159" s="7">
        <f t="shared" si="128"/>
        <v>0.336160896405584</v>
      </c>
      <c r="K1159" s="7">
        <f t="shared" si="129"/>
        <v>0.11300414827220577</v>
      </c>
      <c r="L1159" s="113">
        <f t="shared" si="130"/>
        <v>1.8000872646178195E-2</v>
      </c>
    </row>
    <row r="1160" spans="4:12" x14ac:dyDescent="0.3">
      <c r="D1160" s="177">
        <v>45145</v>
      </c>
      <c r="E1160" s="171">
        <v>18.3474</v>
      </c>
      <c r="F1160" s="174">
        <f t="shared" si="131"/>
        <v>18.585750302475972</v>
      </c>
      <c r="G1160" s="174">
        <f t="shared" si="132"/>
        <v>-4.6410020168786807E-3</v>
      </c>
      <c r="H1160" s="171">
        <f t="shared" si="126"/>
        <v>18.581109300459094</v>
      </c>
      <c r="I1160" s="7">
        <f t="shared" si="127"/>
        <v>-0.23370930045909333</v>
      </c>
      <c r="J1160" s="7">
        <f t="shared" si="128"/>
        <v>0.23370930045909333</v>
      </c>
      <c r="K1160" s="7">
        <f t="shared" si="129"/>
        <v>5.4620037121078761E-2</v>
      </c>
      <c r="L1160" s="113">
        <f t="shared" si="130"/>
        <v>1.273800650005414E-2</v>
      </c>
    </row>
    <row r="1161" spans="4:12" x14ac:dyDescent="0.3">
      <c r="D1161" s="177">
        <v>45146</v>
      </c>
      <c r="E1161" s="171">
        <v>18.847899999999999</v>
      </c>
      <c r="F1161" s="174">
        <f t="shared" si="131"/>
        <v>18.443787198386499</v>
      </c>
      <c r="G1161" s="174">
        <f t="shared" si="132"/>
        <v>-1.8373212224138166E-2</v>
      </c>
      <c r="H1161" s="171">
        <f t="shared" si="126"/>
        <v>18.425413986162361</v>
      </c>
      <c r="I1161" s="7">
        <f t="shared" si="127"/>
        <v>0.42248601383763784</v>
      </c>
      <c r="J1161" s="7">
        <f t="shared" si="128"/>
        <v>0.42248601383763784</v>
      </c>
      <c r="K1161" s="7">
        <f t="shared" si="129"/>
        <v>0.17849443188841671</v>
      </c>
      <c r="L1161" s="113">
        <f t="shared" si="130"/>
        <v>2.2415548354863823E-2</v>
      </c>
    </row>
    <row r="1162" spans="4:12" x14ac:dyDescent="0.3">
      <c r="D1162" s="177">
        <v>45147</v>
      </c>
      <c r="E1162" s="171">
        <v>18.539899999999999</v>
      </c>
      <c r="F1162" s="174">
        <f t="shared" si="131"/>
        <v>18.771601430220691</v>
      </c>
      <c r="G1162" s="174">
        <f t="shared" si="132"/>
        <v>1.6245532181694926E-2</v>
      </c>
      <c r="H1162" s="171">
        <f t="shared" si="126"/>
        <v>18.787846962402387</v>
      </c>
      <c r="I1162" s="7">
        <f t="shared" si="127"/>
        <v>-0.24794696240238778</v>
      </c>
      <c r="J1162" s="7">
        <f t="shared" si="128"/>
        <v>0.24794696240238778</v>
      </c>
      <c r="K1162" s="7">
        <f t="shared" si="129"/>
        <v>6.1477696164571098E-2</v>
      </c>
      <c r="L1162" s="113">
        <f t="shared" si="130"/>
        <v>1.3373694701826212E-2</v>
      </c>
    </row>
    <row r="1163" spans="4:12" x14ac:dyDescent="0.3">
      <c r="D1163" s="177">
        <v>45148</v>
      </c>
      <c r="E1163" s="171">
        <v>19.233000000000001</v>
      </c>
      <c r="F1163" s="174">
        <f t="shared" si="131"/>
        <v>18.691516425745355</v>
      </c>
      <c r="G1163" s="174">
        <f t="shared" si="132"/>
        <v>6.6124785159918271E-3</v>
      </c>
      <c r="H1163" s="171">
        <f t="shared" si="126"/>
        <v>18.698128904261349</v>
      </c>
      <c r="I1163" s="7">
        <f t="shared" si="127"/>
        <v>0.53487109573865155</v>
      </c>
      <c r="J1163" s="7">
        <f t="shared" si="128"/>
        <v>0.53487109573865155</v>
      </c>
      <c r="K1163" s="7">
        <f t="shared" si="129"/>
        <v>0.28608708905666574</v>
      </c>
      <c r="L1163" s="113">
        <f t="shared" si="130"/>
        <v>2.7810071010172698E-2</v>
      </c>
    </row>
    <row r="1164" spans="4:12" x14ac:dyDescent="0.3">
      <c r="D1164" s="177">
        <v>45149</v>
      </c>
      <c r="E1164" s="171">
        <v>19.839400000000001</v>
      </c>
      <c r="F1164" s="174">
        <f t="shared" si="131"/>
        <v>19.359569982812797</v>
      </c>
      <c r="G1164" s="174">
        <f t="shared" si="132"/>
        <v>7.27565863711368E-2</v>
      </c>
      <c r="H1164" s="171">
        <f t="shared" si="126"/>
        <v>19.432326569183935</v>
      </c>
      <c r="I1164" s="7">
        <f t="shared" si="127"/>
        <v>0.40707343081606595</v>
      </c>
      <c r="J1164" s="7">
        <f t="shared" si="128"/>
        <v>0.40707343081606595</v>
      </c>
      <c r="K1164" s="7">
        <f t="shared" si="129"/>
        <v>0.16570877807636245</v>
      </c>
      <c r="L1164" s="113">
        <f t="shared" si="130"/>
        <v>2.0518434570403636E-2</v>
      </c>
    </row>
    <row r="1165" spans="4:12" x14ac:dyDescent="0.3">
      <c r="D1165" s="177">
        <v>45152</v>
      </c>
      <c r="E1165" s="171">
        <v>19.646899999999999</v>
      </c>
      <c r="F1165" s="174">
        <f t="shared" si="131"/>
        <v>19.859105269096915</v>
      </c>
      <c r="G1165" s="174">
        <f t="shared" si="132"/>
        <v>0.11543445636243493</v>
      </c>
      <c r="H1165" s="171">
        <f t="shared" si="126"/>
        <v>19.974539725459351</v>
      </c>
      <c r="I1165" s="7">
        <f t="shared" si="127"/>
        <v>-0.3276397254593526</v>
      </c>
      <c r="J1165" s="7">
        <f t="shared" si="128"/>
        <v>0.3276397254593526</v>
      </c>
      <c r="K1165" s="7">
        <f t="shared" si="129"/>
        <v>0.10734778969907995</v>
      </c>
      <c r="L1165" s="113">
        <f t="shared" si="130"/>
        <v>1.6676408260812271E-2</v>
      </c>
    </row>
    <row r="1166" spans="4:12" x14ac:dyDescent="0.3">
      <c r="D1166" s="177">
        <v>45153</v>
      </c>
      <c r="E1166" s="171">
        <v>19.223400000000002</v>
      </c>
      <c r="F1166" s="174">
        <f t="shared" si="131"/>
        <v>19.654547565089949</v>
      </c>
      <c r="G1166" s="174">
        <f t="shared" si="132"/>
        <v>8.3435240325494847E-2</v>
      </c>
      <c r="H1166" s="171">
        <f t="shared" si="126"/>
        <v>19.737982805415445</v>
      </c>
      <c r="I1166" s="7">
        <f t="shared" si="127"/>
        <v>-0.51458280541544354</v>
      </c>
      <c r="J1166" s="7">
        <f t="shared" si="128"/>
        <v>0.51458280541544354</v>
      </c>
      <c r="K1166" s="7">
        <f t="shared" si="129"/>
        <v>0.26479546362922823</v>
      </c>
      <c r="L1166" s="113">
        <f t="shared" si="130"/>
        <v>2.6768563595172733E-2</v>
      </c>
    </row>
    <row r="1167" spans="4:12" x14ac:dyDescent="0.3">
      <c r="D1167" s="177">
        <v>45154</v>
      </c>
      <c r="E1167" s="171">
        <v>19.6662</v>
      </c>
      <c r="F1167" s="174">
        <f t="shared" si="131"/>
        <v>19.378708192260401</v>
      </c>
      <c r="G1167" s="174">
        <f t="shared" si="132"/>
        <v>4.7507779009990557E-2</v>
      </c>
      <c r="H1167" s="171">
        <f t="shared" si="126"/>
        <v>19.426215971270391</v>
      </c>
      <c r="I1167" s="7">
        <f t="shared" si="127"/>
        <v>0.23998402872960867</v>
      </c>
      <c r="J1167" s="7">
        <f t="shared" si="128"/>
        <v>0.23998402872960867</v>
      </c>
      <c r="K1167" s="7">
        <f t="shared" si="129"/>
        <v>5.7592334045293639E-2</v>
      </c>
      <c r="L1167" s="113">
        <f t="shared" si="130"/>
        <v>1.220286729157685E-2</v>
      </c>
    </row>
    <row r="1168" spans="4:12" x14ac:dyDescent="0.3">
      <c r="D1168" s="177">
        <v>45155</v>
      </c>
      <c r="E1168" s="171">
        <v>19.541</v>
      </c>
      <c r="F1168" s="174">
        <f t="shared" si="131"/>
        <v>19.679166223207993</v>
      </c>
      <c r="G1168" s="174">
        <f t="shared" si="132"/>
        <v>7.2802804203750696E-2</v>
      </c>
      <c r="H1168" s="171">
        <f t="shared" si="126"/>
        <v>19.751969027411743</v>
      </c>
      <c r="I1168" s="7">
        <f t="shared" si="127"/>
        <v>-0.21096902741174262</v>
      </c>
      <c r="J1168" s="7">
        <f t="shared" si="128"/>
        <v>0.21096902741174262</v>
      </c>
      <c r="K1168" s="7">
        <f t="shared" si="129"/>
        <v>4.4507930527056608E-2</v>
      </c>
      <c r="L1168" s="113">
        <f t="shared" si="130"/>
        <v>1.0796224728096956E-2</v>
      </c>
    </row>
    <row r="1169" spans="4:12" x14ac:dyDescent="0.3">
      <c r="D1169" s="177">
        <v>45156</v>
      </c>
      <c r="E1169" s="171">
        <v>19.261900000000001</v>
      </c>
      <c r="F1169" s="174">
        <f t="shared" si="131"/>
        <v>19.543422243363</v>
      </c>
      <c r="G1169" s="174">
        <f t="shared" si="132"/>
        <v>5.1948125798876386E-2</v>
      </c>
      <c r="H1169" s="171">
        <f t="shared" si="126"/>
        <v>19.595370369161877</v>
      </c>
      <c r="I1169" s="7">
        <f t="shared" si="127"/>
        <v>-0.33347036916187633</v>
      </c>
      <c r="J1169" s="7">
        <f t="shared" si="128"/>
        <v>0.33347036916187633</v>
      </c>
      <c r="K1169" s="7">
        <f t="shared" si="129"/>
        <v>0.11120248710895808</v>
      </c>
      <c r="L1169" s="113">
        <f t="shared" si="130"/>
        <v>1.7312433828535936E-2</v>
      </c>
    </row>
    <row r="1170" spans="4:12" x14ac:dyDescent="0.3">
      <c r="D1170" s="177">
        <v>45159</v>
      </c>
      <c r="E1170" s="171">
        <v>19.598800000000001</v>
      </c>
      <c r="F1170" s="174">
        <f t="shared" si="131"/>
        <v>19.370838500639103</v>
      </c>
      <c r="G1170" s="174">
        <f t="shared" si="132"/>
        <v>2.9494938946598961E-2</v>
      </c>
      <c r="H1170" s="171">
        <f t="shared" si="126"/>
        <v>19.400333439585701</v>
      </c>
      <c r="I1170" s="7">
        <f t="shared" si="127"/>
        <v>0.19846656041429966</v>
      </c>
      <c r="J1170" s="7">
        <f t="shared" si="128"/>
        <v>0.19846656041429966</v>
      </c>
      <c r="K1170" s="7">
        <f t="shared" si="129"/>
        <v>3.9388975602682862E-2</v>
      </c>
      <c r="L1170" s="113">
        <f t="shared" si="130"/>
        <v>1.0126464906744273E-2</v>
      </c>
    </row>
    <row r="1171" spans="4:12" x14ac:dyDescent="0.3">
      <c r="D1171" s="177">
        <v>45160</v>
      </c>
      <c r="E1171" s="171">
        <v>18.251100000000001</v>
      </c>
      <c r="F1171" s="174">
        <f t="shared" si="131"/>
        <v>19.352855951157281</v>
      </c>
      <c r="G1171" s="174">
        <f t="shared" si="132"/>
        <v>2.4747190103756887E-2</v>
      </c>
      <c r="H1171" s="171">
        <f t="shared" si="126"/>
        <v>19.377603141261037</v>
      </c>
      <c r="I1171" s="7">
        <f t="shared" si="127"/>
        <v>-1.1265031412610362</v>
      </c>
      <c r="J1171" s="7">
        <f t="shared" si="128"/>
        <v>1.1265031412610362</v>
      </c>
      <c r="K1171" s="7">
        <f t="shared" si="129"/>
        <v>1.2690093272709821</v>
      </c>
      <c r="L1171" s="113">
        <f t="shared" si="130"/>
        <v>6.1722479262128649E-2</v>
      </c>
    </row>
    <row r="1172" spans="4:12" x14ac:dyDescent="0.3">
      <c r="D1172" s="177">
        <v>45161</v>
      </c>
      <c r="E1172" s="171">
        <v>18.9634</v>
      </c>
      <c r="F1172" s="174">
        <f t="shared" si="131"/>
        <v>18.413357752083005</v>
      </c>
      <c r="G1172" s="174">
        <f t="shared" si="132"/>
        <v>-7.167734881404636E-2</v>
      </c>
      <c r="H1172" s="171">
        <f t="shared" si="126"/>
        <v>18.34168040326896</v>
      </c>
      <c r="I1172" s="7">
        <f t="shared" si="127"/>
        <v>0.62171959673104027</v>
      </c>
      <c r="J1172" s="7">
        <f t="shared" si="128"/>
        <v>0.62171959673104027</v>
      </c>
      <c r="K1172" s="7">
        <f t="shared" si="129"/>
        <v>0.38653525695940733</v>
      </c>
      <c r="L1172" s="113">
        <f t="shared" si="130"/>
        <v>3.2785238761563869E-2</v>
      </c>
    </row>
    <row r="1173" spans="4:12" x14ac:dyDescent="0.3">
      <c r="D1173" s="177">
        <v>45162</v>
      </c>
      <c r="E1173" s="171">
        <v>18.482099999999999</v>
      </c>
      <c r="F1173" s="174">
        <f t="shared" si="131"/>
        <v>18.809798120948763</v>
      </c>
      <c r="G1173" s="174">
        <f t="shared" si="132"/>
        <v>-2.4865577046065956E-2</v>
      </c>
      <c r="H1173" s="171">
        <f t="shared" si="126"/>
        <v>18.784932543902698</v>
      </c>
      <c r="I1173" s="7">
        <f t="shared" si="127"/>
        <v>-0.30283254390269931</v>
      </c>
      <c r="J1173" s="7">
        <f t="shared" si="128"/>
        <v>0.30283254390269931</v>
      </c>
      <c r="K1173" s="7">
        <f t="shared" si="129"/>
        <v>9.1707549646580303E-2</v>
      </c>
      <c r="L1173" s="113">
        <f t="shared" si="130"/>
        <v>1.6385180466651481E-2</v>
      </c>
    </row>
    <row r="1174" spans="4:12" x14ac:dyDescent="0.3">
      <c r="D1174" s="177">
        <v>45163</v>
      </c>
      <c r="E1174" s="171">
        <v>18.1645</v>
      </c>
      <c r="F1174" s="174">
        <f t="shared" si="131"/>
        <v>18.398687538363149</v>
      </c>
      <c r="G1174" s="174">
        <f t="shared" si="132"/>
        <v>-6.3490077600020789E-2</v>
      </c>
      <c r="H1174" s="171">
        <f t="shared" si="126"/>
        <v>18.335197460763126</v>
      </c>
      <c r="I1174" s="7">
        <f t="shared" si="127"/>
        <v>-0.17069746076312597</v>
      </c>
      <c r="J1174" s="7">
        <f t="shared" si="128"/>
        <v>0.17069746076312597</v>
      </c>
      <c r="K1174" s="7">
        <f t="shared" si="129"/>
        <v>2.9137623110978932E-2</v>
      </c>
      <c r="L1174" s="113">
        <f t="shared" si="130"/>
        <v>9.3973112809670502E-3</v>
      </c>
    </row>
    <row r="1175" spans="4:12" x14ac:dyDescent="0.3">
      <c r="D1175" s="177">
        <v>45166</v>
      </c>
      <c r="E1175" s="171">
        <v>18.520600000000002</v>
      </c>
      <c r="F1175" s="174">
        <f t="shared" si="131"/>
        <v>18.184927937919984</v>
      </c>
      <c r="G1175" s="174">
        <f t="shared" si="132"/>
        <v>-7.8517029884335204E-2</v>
      </c>
      <c r="H1175" s="171">
        <f t="shared" si="126"/>
        <v>18.106410908035649</v>
      </c>
      <c r="I1175" s="7">
        <f t="shared" si="127"/>
        <v>0.41418909196435294</v>
      </c>
      <c r="J1175" s="7">
        <f t="shared" si="128"/>
        <v>0.41418909196435294</v>
      </c>
      <c r="K1175" s="7">
        <f t="shared" si="129"/>
        <v>0.17155260390225521</v>
      </c>
      <c r="L1175" s="113">
        <f t="shared" si="130"/>
        <v>2.2363697286500055E-2</v>
      </c>
    </row>
    <row r="1176" spans="4:12" x14ac:dyDescent="0.3">
      <c r="D1176" s="177">
        <v>45167</v>
      </c>
      <c r="E1176" s="171">
        <v>18.722799999999999</v>
      </c>
      <c r="F1176" s="174">
        <f t="shared" si="131"/>
        <v>18.498226376092532</v>
      </c>
      <c r="G1176" s="174">
        <f t="shared" si="132"/>
        <v>-3.933548307864683E-2</v>
      </c>
      <c r="H1176" s="171">
        <f t="shared" si="126"/>
        <v>18.458890893013884</v>
      </c>
      <c r="I1176" s="7">
        <f t="shared" si="127"/>
        <v>0.26390910698611592</v>
      </c>
      <c r="J1176" s="7">
        <f t="shared" si="128"/>
        <v>0.26390910698611592</v>
      </c>
      <c r="K1176" s="7">
        <f t="shared" si="129"/>
        <v>6.964801675020918E-2</v>
      </c>
      <c r="L1176" s="113">
        <f t="shared" si="130"/>
        <v>1.4095600390225603E-2</v>
      </c>
    </row>
    <row r="1177" spans="4:12" x14ac:dyDescent="0.3">
      <c r="D1177" s="177">
        <v>45168</v>
      </c>
      <c r="E1177" s="171">
        <v>18.6554</v>
      </c>
      <c r="F1177" s="174">
        <f t="shared" si="131"/>
        <v>18.677851613537079</v>
      </c>
      <c r="G1177" s="174">
        <f t="shared" si="132"/>
        <v>-1.7439411026327421E-2</v>
      </c>
      <c r="H1177" s="171">
        <f t="shared" si="126"/>
        <v>18.660412202510752</v>
      </c>
      <c r="I1177" s="7">
        <f t="shared" si="127"/>
        <v>-5.0122025107519619E-3</v>
      </c>
      <c r="J1177" s="7">
        <f t="shared" si="128"/>
        <v>5.0122025107519619E-3</v>
      </c>
      <c r="K1177" s="7">
        <f t="shared" si="129"/>
        <v>2.5122174008788272E-5</v>
      </c>
      <c r="L1177" s="113">
        <f t="shared" si="130"/>
        <v>2.6867301214404205E-4</v>
      </c>
    </row>
    <row r="1178" spans="4:12" x14ac:dyDescent="0.3">
      <c r="D1178" s="177">
        <v>45169</v>
      </c>
      <c r="E1178" s="171">
        <v>19.0212</v>
      </c>
      <c r="F1178" s="174">
        <f t="shared" si="131"/>
        <v>18.714608471178941</v>
      </c>
      <c r="G1178" s="174">
        <f t="shared" si="132"/>
        <v>-1.2019784159508481E-2</v>
      </c>
      <c r="H1178" s="171">
        <f t="shared" si="126"/>
        <v>18.702588687019432</v>
      </c>
      <c r="I1178" s="7">
        <f t="shared" si="127"/>
        <v>0.31861131298056833</v>
      </c>
      <c r="J1178" s="7">
        <f t="shared" si="128"/>
        <v>0.31861131298056833</v>
      </c>
      <c r="K1178" s="7">
        <f t="shared" si="129"/>
        <v>0.10151316875920167</v>
      </c>
      <c r="L1178" s="113">
        <f t="shared" si="130"/>
        <v>1.6750326634521921E-2</v>
      </c>
    </row>
    <row r="1179" spans="4:12" x14ac:dyDescent="0.3">
      <c r="D1179" s="177">
        <v>45170</v>
      </c>
      <c r="E1179" s="171">
        <v>19.695</v>
      </c>
      <c r="F1179" s="174">
        <f t="shared" si="131"/>
        <v>19.146344172672393</v>
      </c>
      <c r="G1179" s="174">
        <f t="shared" si="132"/>
        <v>3.2355764405787524E-2</v>
      </c>
      <c r="H1179" s="171">
        <f t="shared" si="126"/>
        <v>19.178699937078182</v>
      </c>
      <c r="I1179" s="7">
        <f t="shared" si="127"/>
        <v>0.51630006292181818</v>
      </c>
      <c r="J1179" s="7">
        <f t="shared" si="128"/>
        <v>0.51630006292181818</v>
      </c>
      <c r="K1179" s="7">
        <f t="shared" si="129"/>
        <v>0.26656575497307339</v>
      </c>
      <c r="L1179" s="113">
        <f t="shared" si="130"/>
        <v>2.6214778518498003E-2</v>
      </c>
    </row>
    <row r="1180" spans="4:12" x14ac:dyDescent="0.3">
      <c r="D1180" s="177">
        <v>45174</v>
      </c>
      <c r="E1180" s="171">
        <v>18.7517</v>
      </c>
      <c r="F1180" s="174">
        <f t="shared" si="131"/>
        <v>19.532224611524633</v>
      </c>
      <c r="G1180" s="174">
        <f t="shared" si="132"/>
        <v>6.7708231850432787E-2</v>
      </c>
      <c r="H1180" s="171">
        <f t="shared" si="126"/>
        <v>19.599932843375065</v>
      </c>
      <c r="I1180" s="7">
        <f t="shared" si="127"/>
        <v>-0.84823284337506522</v>
      </c>
      <c r="J1180" s="7">
        <f t="shared" si="128"/>
        <v>0.84823284337506522</v>
      </c>
      <c r="K1180" s="7">
        <f t="shared" si="129"/>
        <v>0.71949895658014795</v>
      </c>
      <c r="L1180" s="113">
        <f t="shared" si="130"/>
        <v>4.5234983674816966E-2</v>
      </c>
    </row>
    <row r="1181" spans="4:12" x14ac:dyDescent="0.3">
      <c r="D1181" s="177">
        <v>45175</v>
      </c>
      <c r="E1181" s="171">
        <v>18.857600000000001</v>
      </c>
      <c r="F1181" s="174">
        <f t="shared" si="131"/>
        <v>18.827046585480346</v>
      </c>
      <c r="G1181" s="174">
        <f t="shared" si="132"/>
        <v>-9.5803939390391654E-3</v>
      </c>
      <c r="H1181" s="171">
        <f t="shared" si="126"/>
        <v>18.817466191541307</v>
      </c>
      <c r="I1181" s="7">
        <f t="shared" si="127"/>
        <v>4.0133808458694631E-2</v>
      </c>
      <c r="J1181" s="7">
        <f t="shared" si="128"/>
        <v>4.0133808458694631E-2</v>
      </c>
      <c r="K1181" s="7">
        <f t="shared" si="129"/>
        <v>1.6107225813991888E-3</v>
      </c>
      <c r="L1181" s="113">
        <f t="shared" si="130"/>
        <v>2.128256430229437E-3</v>
      </c>
    </row>
    <row r="1182" spans="4:12" x14ac:dyDescent="0.3">
      <c r="D1182" s="177">
        <v>45176</v>
      </c>
      <c r="E1182" s="171">
        <v>18.4725</v>
      </c>
      <c r="F1182" s="174">
        <f t="shared" si="131"/>
        <v>18.772915684848773</v>
      </c>
      <c r="G1182" s="174">
        <f t="shared" si="132"/>
        <v>-1.4035444608292605E-2</v>
      </c>
      <c r="H1182" s="171">
        <f t="shared" si="126"/>
        <v>18.75888024024048</v>
      </c>
      <c r="I1182" s="7">
        <f t="shared" si="127"/>
        <v>-0.28638024024047937</v>
      </c>
      <c r="J1182" s="7">
        <f t="shared" si="128"/>
        <v>0.28638024024047937</v>
      </c>
      <c r="K1182" s="7">
        <f t="shared" si="129"/>
        <v>8.2013642000194675E-2</v>
      </c>
      <c r="L1182" s="113">
        <f t="shared" si="130"/>
        <v>1.5503058072295539E-2</v>
      </c>
    </row>
    <row r="1183" spans="4:12" x14ac:dyDescent="0.3">
      <c r="D1183" s="177">
        <v>45177</v>
      </c>
      <c r="E1183" s="171">
        <v>18.384499999999999</v>
      </c>
      <c r="F1183" s="174">
        <f t="shared" si="131"/>
        <v>18.443671644313365</v>
      </c>
      <c r="G1183" s="174">
        <f t="shared" si="132"/>
        <v>-4.5556304201004053E-2</v>
      </c>
      <c r="H1183" s="171">
        <f t="shared" si="126"/>
        <v>18.398115340112362</v>
      </c>
      <c r="I1183" s="7">
        <f t="shared" si="127"/>
        <v>-1.3615340112362873E-2</v>
      </c>
      <c r="J1183" s="7">
        <f t="shared" si="128"/>
        <v>1.3615340112362873E-2</v>
      </c>
      <c r="K1183" s="7">
        <f t="shared" si="129"/>
        <v>1.8537748637531743E-4</v>
      </c>
      <c r="L1183" s="113">
        <f t="shared" si="130"/>
        <v>7.4058800143397276E-4</v>
      </c>
    </row>
    <row r="1184" spans="4:12" x14ac:dyDescent="0.3">
      <c r="D1184" s="177">
        <v>45180</v>
      </c>
      <c r="E1184" s="171">
        <v>17.279499999999999</v>
      </c>
      <c r="F1184" s="174">
        <f t="shared" si="131"/>
        <v>18.127054956639199</v>
      </c>
      <c r="G1184" s="174">
        <f t="shared" si="132"/>
        <v>-7.2662342548320269E-2</v>
      </c>
      <c r="H1184" s="171">
        <f t="shared" si="126"/>
        <v>18.054392614090879</v>
      </c>
      <c r="I1184" s="7">
        <f t="shared" si="127"/>
        <v>-0.77489261409088073</v>
      </c>
      <c r="J1184" s="7">
        <f t="shared" si="128"/>
        <v>0.77489261409088073</v>
      </c>
      <c r="K1184" s="7">
        <f t="shared" si="129"/>
        <v>0.60045856337259862</v>
      </c>
      <c r="L1184" s="113">
        <f t="shared" si="130"/>
        <v>4.4844620162092695E-2</v>
      </c>
    </row>
    <row r="1185" spans="4:12" x14ac:dyDescent="0.3">
      <c r="D1185" s="177">
        <v>45181</v>
      </c>
      <c r="E1185" s="171">
        <v>17.690200000000001</v>
      </c>
      <c r="F1185" s="174">
        <f t="shared" si="131"/>
        <v>17.303510125961346</v>
      </c>
      <c r="G1185" s="174">
        <f t="shared" si="132"/>
        <v>-0.14775059136127361</v>
      </c>
      <c r="H1185" s="171">
        <f t="shared" si="126"/>
        <v>17.155759534600072</v>
      </c>
      <c r="I1185" s="7">
        <f t="shared" si="127"/>
        <v>0.5344404653999284</v>
      </c>
      <c r="J1185" s="7">
        <f t="shared" si="128"/>
        <v>0.5344404653999284</v>
      </c>
      <c r="K1185" s="7">
        <f t="shared" si="129"/>
        <v>0.28562661105689208</v>
      </c>
      <c r="L1185" s="113">
        <f t="shared" si="130"/>
        <v>3.0211103627993372E-2</v>
      </c>
    </row>
    <row r="1186" spans="4:12" x14ac:dyDescent="0.3">
      <c r="D1186" s="177">
        <v>45182</v>
      </c>
      <c r="E1186" s="171">
        <v>17.328399999999998</v>
      </c>
      <c r="F1186" s="174">
        <f t="shared" si="131"/>
        <v>17.499639526910983</v>
      </c>
      <c r="G1186" s="174">
        <f t="shared" si="132"/>
        <v>-0.11336259213018254</v>
      </c>
      <c r="H1186" s="171">
        <f t="shared" si="126"/>
        <v>17.386276934780799</v>
      </c>
      <c r="I1186" s="7">
        <f t="shared" si="127"/>
        <v>-5.7876934780800582E-2</v>
      </c>
      <c r="J1186" s="7">
        <f t="shared" si="128"/>
        <v>5.7876934780800582E-2</v>
      </c>
      <c r="K1186" s="7">
        <f t="shared" si="129"/>
        <v>3.3497395796210439E-3</v>
      </c>
      <c r="L1186" s="113">
        <f t="shared" si="130"/>
        <v>3.340004546340146E-3</v>
      </c>
    </row>
    <row r="1187" spans="4:12" x14ac:dyDescent="0.3">
      <c r="D1187" s="177">
        <v>45183</v>
      </c>
      <c r="E1187" s="171">
        <v>17.709800000000001</v>
      </c>
      <c r="F1187" s="174">
        <f t="shared" si="131"/>
        <v>17.313989926295854</v>
      </c>
      <c r="G1187" s="174">
        <f t="shared" si="132"/>
        <v>-0.12059129297867718</v>
      </c>
      <c r="H1187" s="171">
        <f t="shared" si="126"/>
        <v>17.193398633317177</v>
      </c>
      <c r="I1187" s="7">
        <f t="shared" si="127"/>
        <v>0.51640136668282466</v>
      </c>
      <c r="J1187" s="7">
        <f t="shared" si="128"/>
        <v>0.51640136668282466</v>
      </c>
      <c r="K1187" s="7">
        <f t="shared" si="129"/>
        <v>0.2666703715118891</v>
      </c>
      <c r="L1187" s="113">
        <f t="shared" si="130"/>
        <v>2.9159073884675413E-2</v>
      </c>
    </row>
    <row r="1188" spans="4:12" x14ac:dyDescent="0.3">
      <c r="D1188" s="177">
        <v>45184</v>
      </c>
      <c r="E1188" s="171">
        <v>17.758700000000001</v>
      </c>
      <c r="F1188" s="174">
        <f t="shared" si="131"/>
        <v>17.623106965617062</v>
      </c>
      <c r="G1188" s="174">
        <f t="shared" si="132"/>
        <v>-7.7620459748688642E-2</v>
      </c>
      <c r="H1188" s="171">
        <f t="shared" si="126"/>
        <v>17.545486505868372</v>
      </c>
      <c r="I1188" s="7">
        <f t="shared" si="127"/>
        <v>0.21321349413162949</v>
      </c>
      <c r="J1188" s="7">
        <f t="shared" si="128"/>
        <v>0.21321349413162949</v>
      </c>
      <c r="K1188" s="7">
        <f t="shared" si="129"/>
        <v>4.5459994079818405E-2</v>
      </c>
      <c r="L1188" s="113">
        <f t="shared" si="130"/>
        <v>1.2006143137258328E-2</v>
      </c>
    </row>
    <row r="1189" spans="4:12" x14ac:dyDescent="0.3">
      <c r="D1189" s="177">
        <v>45187</v>
      </c>
      <c r="E1189" s="171">
        <v>16.946999999999999</v>
      </c>
      <c r="F1189" s="174">
        <f t="shared" si="131"/>
        <v>17.53426363220105</v>
      </c>
      <c r="G1189" s="174">
        <f t="shared" si="132"/>
        <v>-7.8742747115420966E-2</v>
      </c>
      <c r="H1189" s="171">
        <f t="shared" si="126"/>
        <v>17.45552088508563</v>
      </c>
      <c r="I1189" s="7">
        <f t="shared" si="127"/>
        <v>-0.50852088508563043</v>
      </c>
      <c r="J1189" s="7">
        <f t="shared" si="128"/>
        <v>0.50852088508563043</v>
      </c>
      <c r="K1189" s="7">
        <f t="shared" si="129"/>
        <v>0.25859349056827297</v>
      </c>
      <c r="L1189" s="113">
        <f t="shared" si="130"/>
        <v>3.0006543051019675E-2</v>
      </c>
    </row>
    <row r="1190" spans="4:12" x14ac:dyDescent="0.3">
      <c r="D1190" s="177">
        <v>45188</v>
      </c>
      <c r="E1190" s="171">
        <v>17.3871</v>
      </c>
      <c r="F1190" s="174">
        <f t="shared" si="131"/>
        <v>16.972025802307662</v>
      </c>
      <c r="G1190" s="174">
        <f t="shared" si="132"/>
        <v>-0.12709225539321761</v>
      </c>
      <c r="H1190" s="171">
        <f t="shared" si="126"/>
        <v>16.844933546914444</v>
      </c>
      <c r="I1190" s="7">
        <f t="shared" si="127"/>
        <v>0.54216645308555655</v>
      </c>
      <c r="J1190" s="7">
        <f t="shared" si="128"/>
        <v>0.54216645308555655</v>
      </c>
      <c r="K1190" s="7">
        <f t="shared" si="129"/>
        <v>0.29394446285137299</v>
      </c>
      <c r="L1190" s="113">
        <f t="shared" si="130"/>
        <v>3.1182109327349387E-2</v>
      </c>
    </row>
    <row r="1191" spans="4:12" x14ac:dyDescent="0.3">
      <c r="D1191" s="177">
        <v>45189</v>
      </c>
      <c r="E1191" s="171">
        <v>17.475100000000001</v>
      </c>
      <c r="F1191" s="174">
        <f t="shared" si="131"/>
        <v>17.303026195685426</v>
      </c>
      <c r="G1191" s="174">
        <f t="shared" si="132"/>
        <v>-8.128299051611948E-2</v>
      </c>
      <c r="H1191" s="171">
        <f t="shared" si="126"/>
        <v>17.221743205169307</v>
      </c>
      <c r="I1191" s="7">
        <f t="shared" si="127"/>
        <v>0.25335679483069384</v>
      </c>
      <c r="J1191" s="7">
        <f t="shared" si="128"/>
        <v>0.25335679483069384</v>
      </c>
      <c r="K1191" s="7">
        <f t="shared" si="129"/>
        <v>6.4189665486882291E-2</v>
      </c>
      <c r="L1191" s="113">
        <f t="shared" si="130"/>
        <v>1.4498159943616565E-2</v>
      </c>
    </row>
    <row r="1192" spans="4:12" x14ac:dyDescent="0.3">
      <c r="D1192" s="177">
        <v>45190</v>
      </c>
      <c r="E1192" s="171">
        <v>17.259899999999998</v>
      </c>
      <c r="F1192" s="174">
        <f t="shared" si="131"/>
        <v>17.367033607587107</v>
      </c>
      <c r="G1192" s="174">
        <f t="shared" si="132"/>
        <v>-6.6753950274339446E-2</v>
      </c>
      <c r="H1192" s="171">
        <f t="shared" si="126"/>
        <v>17.300279657312768</v>
      </c>
      <c r="I1192" s="7">
        <f t="shared" si="127"/>
        <v>-4.0379657312769268E-2</v>
      </c>
      <c r="J1192" s="7">
        <f t="shared" si="128"/>
        <v>4.0379657312769268E-2</v>
      </c>
      <c r="K1192" s="7">
        <f t="shared" si="129"/>
        <v>1.6305167246966807E-3</v>
      </c>
      <c r="L1192" s="113">
        <f t="shared" si="130"/>
        <v>2.3395070256936176E-3</v>
      </c>
    </row>
    <row r="1193" spans="4:12" x14ac:dyDescent="0.3">
      <c r="D1193" s="177">
        <v>45191</v>
      </c>
      <c r="E1193" s="171">
        <v>17.0839</v>
      </c>
      <c r="F1193" s="174">
        <f t="shared" si="131"/>
        <v>17.171296839780528</v>
      </c>
      <c r="G1193" s="174">
        <f t="shared" si="132"/>
        <v>-7.9652232027563441E-2</v>
      </c>
      <c r="H1193" s="171">
        <f t="shared" si="126"/>
        <v>17.091644607752965</v>
      </c>
      <c r="I1193" s="7">
        <f t="shared" si="127"/>
        <v>-7.7446077529650381E-3</v>
      </c>
      <c r="J1193" s="7">
        <f t="shared" si="128"/>
        <v>7.7446077529650381E-3</v>
      </c>
      <c r="K1193" s="7">
        <f t="shared" si="129"/>
        <v>5.9978949247286177E-5</v>
      </c>
      <c r="L1193" s="113">
        <f t="shared" si="130"/>
        <v>4.5332785563981514E-4</v>
      </c>
    </row>
    <row r="1194" spans="4:12" x14ac:dyDescent="0.3">
      <c r="D1194" s="177">
        <v>45194</v>
      </c>
      <c r="E1194" s="171">
        <v>16.839400000000001</v>
      </c>
      <c r="F1194" s="174">
        <f t="shared" si="131"/>
        <v>16.97127821437795</v>
      </c>
      <c r="G1194" s="174">
        <f t="shared" si="132"/>
        <v>-9.1688871365064872E-2</v>
      </c>
      <c r="H1194" s="171">
        <f t="shared" si="126"/>
        <v>16.879589343012885</v>
      </c>
      <c r="I1194" s="7">
        <f t="shared" si="127"/>
        <v>-4.0189343012883683E-2</v>
      </c>
      <c r="J1194" s="7">
        <f t="shared" si="128"/>
        <v>4.0189343012883683E-2</v>
      </c>
      <c r="K1194" s="7">
        <f t="shared" si="129"/>
        <v>1.6151832918072226E-3</v>
      </c>
      <c r="L1194" s="113">
        <f t="shared" si="130"/>
        <v>2.3866255931258643E-3</v>
      </c>
    </row>
    <row r="1195" spans="4:12" x14ac:dyDescent="0.3">
      <c r="D1195" s="177">
        <v>45195</v>
      </c>
      <c r="E1195" s="171">
        <v>16.702500000000001</v>
      </c>
      <c r="F1195" s="174">
        <f t="shared" si="131"/>
        <v>16.73866890290795</v>
      </c>
      <c r="G1195" s="174">
        <f t="shared" si="132"/>
        <v>-0.10578091537555839</v>
      </c>
      <c r="H1195" s="171">
        <f t="shared" si="126"/>
        <v>16.632887987532392</v>
      </c>
      <c r="I1195" s="7">
        <f t="shared" si="127"/>
        <v>6.9612012467608508E-2</v>
      </c>
      <c r="J1195" s="7">
        <f t="shared" si="128"/>
        <v>6.9612012467608508E-2</v>
      </c>
      <c r="K1195" s="7">
        <f t="shared" si="129"/>
        <v>4.845832279790482E-3</v>
      </c>
      <c r="L1195" s="113">
        <f t="shared" si="130"/>
        <v>4.167760063919084E-3</v>
      </c>
    </row>
    <row r="1196" spans="4:12" x14ac:dyDescent="0.3">
      <c r="D1196" s="177">
        <v>45196</v>
      </c>
      <c r="E1196" s="171">
        <v>16.536300000000001</v>
      </c>
      <c r="F1196" s="174">
        <f t="shared" si="131"/>
        <v>16.584635267699554</v>
      </c>
      <c r="G1196" s="174">
        <f t="shared" si="132"/>
        <v>-0.11060618735884219</v>
      </c>
      <c r="H1196" s="171">
        <f t="shared" si="126"/>
        <v>16.47402908034071</v>
      </c>
      <c r="I1196" s="7">
        <f t="shared" si="127"/>
        <v>6.2270919659290769E-2</v>
      </c>
      <c r="J1196" s="7">
        <f t="shared" si="128"/>
        <v>6.2270919659290769E-2</v>
      </c>
      <c r="K1196" s="7">
        <f t="shared" si="129"/>
        <v>3.8776674352138454E-3</v>
      </c>
      <c r="L1196" s="113">
        <f t="shared" si="130"/>
        <v>3.7657105676173488E-3</v>
      </c>
    </row>
    <row r="1197" spans="4:12" x14ac:dyDescent="0.3">
      <c r="D1197" s="177">
        <v>45197</v>
      </c>
      <c r="E1197" s="171">
        <v>16.223299999999998</v>
      </c>
      <c r="F1197" s="174">
        <f t="shared" si="131"/>
        <v>16.385215050112926</v>
      </c>
      <c r="G1197" s="174">
        <f t="shared" si="132"/>
        <v>-0.11948759038162074</v>
      </c>
      <c r="H1197" s="171">
        <f t="shared" si="126"/>
        <v>16.265727459731306</v>
      </c>
      <c r="I1197" s="7">
        <f t="shared" si="127"/>
        <v>-4.2427459731307238E-2</v>
      </c>
      <c r="J1197" s="7">
        <f t="shared" si="128"/>
        <v>4.2427459731307238E-2</v>
      </c>
      <c r="K1197" s="7">
        <f t="shared" si="129"/>
        <v>1.8000893392516972E-3</v>
      </c>
      <c r="L1197" s="113">
        <f t="shared" si="130"/>
        <v>2.6152176025412365E-3</v>
      </c>
    </row>
    <row r="1198" spans="4:12" x14ac:dyDescent="0.3">
      <c r="D1198" s="177">
        <v>45198</v>
      </c>
      <c r="E1198" s="171">
        <v>17.279499999999999</v>
      </c>
      <c r="F1198" s="174">
        <f t="shared" si="131"/>
        <v>16.338949927694703</v>
      </c>
      <c r="G1198" s="174">
        <f t="shared" si="132"/>
        <v>-0.11216534358528098</v>
      </c>
      <c r="H1198" s="171">
        <f t="shared" si="126"/>
        <v>16.226784584109421</v>
      </c>
      <c r="I1198" s="7">
        <f t="shared" si="127"/>
        <v>1.052715415890578</v>
      </c>
      <c r="J1198" s="7">
        <f t="shared" si="128"/>
        <v>1.052715415890578</v>
      </c>
      <c r="K1198" s="7">
        <f t="shared" si="129"/>
        <v>1.1082097468536727</v>
      </c>
      <c r="L1198" s="113">
        <f t="shared" si="130"/>
        <v>6.0922793824507541E-2</v>
      </c>
    </row>
    <row r="1199" spans="4:12" x14ac:dyDescent="0.3">
      <c r="D1199" s="177">
        <v>45201</v>
      </c>
      <c r="E1199" s="171">
        <v>16.223299999999998</v>
      </c>
      <c r="F1199" s="174">
        <f t="shared" si="131"/>
        <v>16.978527725131773</v>
      </c>
      <c r="G1199" s="174">
        <f t="shared" si="132"/>
        <v>-3.6991029483045862E-2</v>
      </c>
      <c r="H1199" s="171">
        <f t="shared" si="126"/>
        <v>16.941536695648725</v>
      </c>
      <c r="I1199" s="7">
        <f t="shared" si="127"/>
        <v>-0.71823669564872716</v>
      </c>
      <c r="J1199" s="7">
        <f t="shared" si="128"/>
        <v>0.71823669564872716</v>
      </c>
      <c r="K1199" s="7">
        <f t="shared" si="129"/>
        <v>0.51586395097640236</v>
      </c>
      <c r="L1199" s="113">
        <f t="shared" si="130"/>
        <v>4.4271923446445989E-2</v>
      </c>
    </row>
    <row r="1200" spans="4:12" x14ac:dyDescent="0.3">
      <c r="D1200" s="177">
        <v>45202</v>
      </c>
      <c r="E1200" s="171">
        <v>16.037500000000001</v>
      </c>
      <c r="F1200" s="174">
        <f t="shared" si="131"/>
        <v>16.156547176413561</v>
      </c>
      <c r="G1200" s="174">
        <f t="shared" si="132"/>
        <v>-0.1154899814065625</v>
      </c>
      <c r="H1200" s="171">
        <f t="shared" si="126"/>
        <v>16.041057195006999</v>
      </c>
      <c r="I1200" s="7">
        <f t="shared" si="127"/>
        <v>-3.5571950069979152E-3</v>
      </c>
      <c r="J1200" s="7">
        <f t="shared" si="128"/>
        <v>3.5571950069979152E-3</v>
      </c>
      <c r="K1200" s="7">
        <f t="shared" si="129"/>
        <v>1.2653636317810897E-5</v>
      </c>
      <c r="L1200" s="113">
        <f t="shared" si="130"/>
        <v>2.2180483286035323E-4</v>
      </c>
    </row>
    <row r="1201" spans="4:12" x14ac:dyDescent="0.3">
      <c r="D1201" s="177">
        <v>45203</v>
      </c>
      <c r="E1201" s="171">
        <v>16.223299999999998</v>
      </c>
      <c r="F1201" s="174">
        <f t="shared" si="131"/>
        <v>15.982268014874752</v>
      </c>
      <c r="G1201" s="174">
        <f t="shared" si="132"/>
        <v>-0.12136889941978718</v>
      </c>
      <c r="H1201" s="171">
        <f t="shared" si="126"/>
        <v>15.860899115454965</v>
      </c>
      <c r="I1201" s="7">
        <f t="shared" si="127"/>
        <v>0.36240088454503372</v>
      </c>
      <c r="J1201" s="7">
        <f t="shared" si="128"/>
        <v>0.36240088454503372</v>
      </c>
      <c r="K1201" s="7">
        <f t="shared" si="129"/>
        <v>0.13133440111902286</v>
      </c>
      <c r="L1201" s="113">
        <f t="shared" si="130"/>
        <v>2.2338296434451298E-2</v>
      </c>
    </row>
    <row r="1202" spans="4:12" x14ac:dyDescent="0.3">
      <c r="D1202" s="177">
        <v>45204</v>
      </c>
      <c r="E1202" s="171">
        <v>16.203800000000001</v>
      </c>
      <c r="F1202" s="174">
        <f t="shared" si="131"/>
        <v>16.122304880464171</v>
      </c>
      <c r="G1202" s="174">
        <f t="shared" si="132"/>
        <v>-9.5228322918866556E-2</v>
      </c>
      <c r="H1202" s="171">
        <f t="shared" si="126"/>
        <v>16.027076557545303</v>
      </c>
      <c r="I1202" s="7">
        <f t="shared" si="127"/>
        <v>0.17672344245469773</v>
      </c>
      <c r="J1202" s="7">
        <f t="shared" si="128"/>
        <v>0.17672344245469773</v>
      </c>
      <c r="K1202" s="7">
        <f t="shared" si="129"/>
        <v>3.1231175113038859E-2</v>
      </c>
      <c r="L1202" s="113">
        <f t="shared" si="130"/>
        <v>1.0906296205501037E-2</v>
      </c>
    </row>
    <row r="1203" spans="4:12" x14ac:dyDescent="0.3">
      <c r="D1203" s="177">
        <v>45205</v>
      </c>
      <c r="E1203" s="171">
        <v>15.8909</v>
      </c>
      <c r="F1203" s="174">
        <f t="shared" si="131"/>
        <v>16.065037341664908</v>
      </c>
      <c r="G1203" s="174">
        <f t="shared" si="132"/>
        <v>-9.1432244506906152E-2</v>
      </c>
      <c r="H1203" s="171">
        <f t="shared" si="126"/>
        <v>15.973605097158002</v>
      </c>
      <c r="I1203" s="7">
        <f t="shared" si="127"/>
        <v>-8.270509715800145E-2</v>
      </c>
      <c r="J1203" s="7">
        <f t="shared" si="128"/>
        <v>8.270509715800145E-2</v>
      </c>
      <c r="K1203" s="7">
        <f t="shared" si="129"/>
        <v>6.8401330959144595E-3</v>
      </c>
      <c r="L1203" s="113">
        <f t="shared" si="130"/>
        <v>5.2045571464172232E-3</v>
      </c>
    </row>
    <row r="1204" spans="4:12" x14ac:dyDescent="0.3">
      <c r="D1204" s="177">
        <v>45208</v>
      </c>
      <c r="E1204" s="171">
        <v>15.3041</v>
      </c>
      <c r="F1204" s="174">
        <f t="shared" si="131"/>
        <v>15.700394204394476</v>
      </c>
      <c r="G1204" s="174">
        <f t="shared" si="132"/>
        <v>-0.11875333378325878</v>
      </c>
      <c r="H1204" s="171">
        <f t="shared" si="126"/>
        <v>15.581640870611217</v>
      </c>
      <c r="I1204" s="7">
        <f t="shared" si="127"/>
        <v>-0.27754087061121702</v>
      </c>
      <c r="J1204" s="7">
        <f t="shared" si="128"/>
        <v>0.27754087061121702</v>
      </c>
      <c r="K1204" s="7">
        <f t="shared" si="129"/>
        <v>7.7028934859632303E-2</v>
      </c>
      <c r="L1204" s="113">
        <f t="shared" si="130"/>
        <v>1.8135066460047766E-2</v>
      </c>
    </row>
    <row r="1205" spans="4:12" x14ac:dyDescent="0.3">
      <c r="D1205" s="177">
        <v>45209</v>
      </c>
      <c r="E1205" s="171">
        <v>15.6464</v>
      </c>
      <c r="F1205" s="174">
        <f t="shared" si="131"/>
        <v>15.277557332973393</v>
      </c>
      <c r="G1205" s="174">
        <f t="shared" si="132"/>
        <v>-0.14916168754704123</v>
      </c>
      <c r="H1205" s="171">
        <f t="shared" si="126"/>
        <v>15.128395645426352</v>
      </c>
      <c r="I1205" s="7">
        <f t="shared" si="127"/>
        <v>0.51800435457364813</v>
      </c>
      <c r="J1205" s="7">
        <f t="shared" si="128"/>
        <v>0.51800435457364813</v>
      </c>
      <c r="K1205" s="7">
        <f t="shared" si="129"/>
        <v>0.26832851135726177</v>
      </c>
      <c r="L1205" s="113">
        <f t="shared" si="130"/>
        <v>3.3106935433943149E-2</v>
      </c>
    </row>
    <row r="1206" spans="4:12" x14ac:dyDescent="0.3">
      <c r="D1206" s="177">
        <v>45210</v>
      </c>
      <c r="E1206" s="171">
        <v>15.802899999999999</v>
      </c>
      <c r="F1206" s="174">
        <f t="shared" si="131"/>
        <v>15.558370649962367</v>
      </c>
      <c r="G1206" s="174">
        <f t="shared" si="132"/>
        <v>-0.10616418709343972</v>
      </c>
      <c r="H1206" s="171">
        <f t="shared" si="126"/>
        <v>15.452206462868928</v>
      </c>
      <c r="I1206" s="7">
        <f t="shared" si="127"/>
        <v>0.35069353713107176</v>
      </c>
      <c r="J1206" s="7">
        <f t="shared" si="128"/>
        <v>0.35069353713107176</v>
      </c>
      <c r="K1206" s="7">
        <f t="shared" si="129"/>
        <v>0.12298595698550241</v>
      </c>
      <c r="L1206" s="113">
        <f t="shared" si="130"/>
        <v>2.2191720325451136E-2</v>
      </c>
    </row>
    <row r="1207" spans="4:12" x14ac:dyDescent="0.3">
      <c r="D1207" s="177">
        <v>45211</v>
      </c>
      <c r="E1207" s="171">
        <v>14.9619</v>
      </c>
      <c r="F1207" s="174">
        <f t="shared" si="131"/>
        <v>15.54976865032525</v>
      </c>
      <c r="G1207" s="174">
        <f t="shared" si="132"/>
        <v>-9.6407968347807418E-2</v>
      </c>
      <c r="H1207" s="171">
        <f t="shared" si="126"/>
        <v>15.453360681977442</v>
      </c>
      <c r="I1207" s="7">
        <f t="shared" si="127"/>
        <v>-0.49146068197744164</v>
      </c>
      <c r="J1207" s="7">
        <f t="shared" si="128"/>
        <v>0.49146068197744164</v>
      </c>
      <c r="K1207" s="7">
        <f t="shared" si="129"/>
        <v>0.24153360192973203</v>
      </c>
      <c r="L1207" s="113">
        <f t="shared" si="130"/>
        <v>3.2847478059433735E-2</v>
      </c>
    </row>
    <row r="1208" spans="4:12" x14ac:dyDescent="0.3">
      <c r="D1208" s="177">
        <v>45212</v>
      </c>
      <c r="E1208" s="171">
        <v>15.108499999999999</v>
      </c>
      <c r="F1208" s="174">
        <f t="shared" si="131"/>
        <v>14.914093625321755</v>
      </c>
      <c r="G1208" s="174">
        <f t="shared" si="132"/>
        <v>-0.15033467401337619</v>
      </c>
      <c r="H1208" s="171">
        <f t="shared" si="126"/>
        <v>14.763758951308379</v>
      </c>
      <c r="I1208" s="7">
        <f t="shared" si="127"/>
        <v>0.34474104869162048</v>
      </c>
      <c r="J1208" s="7">
        <f t="shared" si="128"/>
        <v>0.34474104869162048</v>
      </c>
      <c r="K1208" s="7">
        <f t="shared" si="129"/>
        <v>0.11884639065299824</v>
      </c>
      <c r="L1208" s="113">
        <f t="shared" si="130"/>
        <v>2.2817688631672269E-2</v>
      </c>
    </row>
    <row r="1209" spans="4:12" x14ac:dyDescent="0.3">
      <c r="D1209" s="177">
        <v>45215</v>
      </c>
      <c r="E1209" s="171">
        <v>15.8322</v>
      </c>
      <c r="F1209" s="174">
        <f t="shared" si="131"/>
        <v>15.1329722607893</v>
      </c>
      <c r="G1209" s="174">
        <f t="shared" si="132"/>
        <v>-0.11341334306528403</v>
      </c>
      <c r="H1209" s="171">
        <f t="shared" si="126"/>
        <v>15.019558917724016</v>
      </c>
      <c r="I1209" s="7">
        <f t="shared" si="127"/>
        <v>0.81264108227598442</v>
      </c>
      <c r="J1209" s="7">
        <f t="shared" si="128"/>
        <v>0.81264108227598442</v>
      </c>
      <c r="K1209" s="7">
        <f t="shared" si="129"/>
        <v>0.66038552860268329</v>
      </c>
      <c r="L1209" s="113">
        <f t="shared" si="130"/>
        <v>5.1328373964198558E-2</v>
      </c>
    </row>
    <row r="1210" spans="4:12" x14ac:dyDescent="0.3">
      <c r="D1210" s="177">
        <v>45216</v>
      </c>
      <c r="E1210" s="171">
        <v>18.042200000000001</v>
      </c>
      <c r="F1210" s="174">
        <f t="shared" si="131"/>
        <v>16.183469325547776</v>
      </c>
      <c r="G1210" s="174">
        <f t="shared" si="132"/>
        <v>2.9776977170919705E-3</v>
      </c>
      <c r="H1210" s="171">
        <f t="shared" si="126"/>
        <v>16.186447023264869</v>
      </c>
      <c r="I1210" s="7">
        <f t="shared" si="127"/>
        <v>1.8557529767351326</v>
      </c>
      <c r="J1210" s="7">
        <f t="shared" si="128"/>
        <v>1.8557529767351326</v>
      </c>
      <c r="K1210" s="7">
        <f t="shared" si="129"/>
        <v>3.4438191106613059</v>
      </c>
      <c r="L1210" s="113">
        <f t="shared" si="130"/>
        <v>0.102856246839916</v>
      </c>
    </row>
    <row r="1211" spans="4:12" x14ac:dyDescent="0.3">
      <c r="D1211" s="177">
        <v>45217</v>
      </c>
      <c r="E1211" s="171">
        <v>18.267199999999999</v>
      </c>
      <c r="F1211" s="174">
        <f t="shared" si="131"/>
        <v>18.089582158173677</v>
      </c>
      <c r="G1211" s="174">
        <f t="shared" si="132"/>
        <v>0.19329121120797288</v>
      </c>
      <c r="H1211" s="171">
        <f t="shared" si="126"/>
        <v>18.282873369381651</v>
      </c>
      <c r="I1211" s="7">
        <f t="shared" si="127"/>
        <v>-1.567336938165198E-2</v>
      </c>
      <c r="J1211" s="7">
        <f t="shared" si="128"/>
        <v>1.567336938165198E-2</v>
      </c>
      <c r="K1211" s="7">
        <f t="shared" si="129"/>
        <v>2.4565450777370578E-4</v>
      </c>
      <c r="L1211" s="113">
        <f t="shared" si="130"/>
        <v>8.5800611925483823E-4</v>
      </c>
    </row>
    <row r="1212" spans="4:12" x14ac:dyDescent="0.3">
      <c r="D1212" s="177">
        <v>45218</v>
      </c>
      <c r="E1212" s="171">
        <v>18.149799999999999</v>
      </c>
      <c r="F1212" s="174">
        <f t="shared" si="131"/>
        <v>18.398352968966378</v>
      </c>
      <c r="G1212" s="174">
        <f t="shared" si="132"/>
        <v>0.20483917116644573</v>
      </c>
      <c r="H1212" s="171">
        <f t="shared" si="126"/>
        <v>18.603192140132823</v>
      </c>
      <c r="I1212" s="7">
        <f t="shared" si="127"/>
        <v>-0.45339214013282358</v>
      </c>
      <c r="J1212" s="7">
        <f t="shared" si="128"/>
        <v>0.45339214013282358</v>
      </c>
      <c r="K1212" s="7">
        <f t="shared" si="129"/>
        <v>0.20556443273422192</v>
      </c>
      <c r="L1212" s="113">
        <f t="shared" si="130"/>
        <v>2.4980558470772327E-2</v>
      </c>
    </row>
    <row r="1213" spans="4:12" x14ac:dyDescent="0.3">
      <c r="D1213" s="177">
        <v>45219</v>
      </c>
      <c r="E1213" s="171">
        <v>17.621700000000001</v>
      </c>
      <c r="F1213" s="174">
        <f t="shared" si="131"/>
        <v>18.208051336933156</v>
      </c>
      <c r="G1213" s="174">
        <f t="shared" si="132"/>
        <v>0.16532509084647895</v>
      </c>
      <c r="H1213" s="171">
        <f t="shared" si="126"/>
        <v>18.373376427779636</v>
      </c>
      <c r="I1213" s="7">
        <f t="shared" si="127"/>
        <v>-0.7516764277796355</v>
      </c>
      <c r="J1213" s="7">
        <f t="shared" si="128"/>
        <v>0.7516764277796355</v>
      </c>
      <c r="K1213" s="7">
        <f t="shared" si="129"/>
        <v>0.56501745207955356</v>
      </c>
      <c r="L1213" s="113">
        <f t="shared" si="130"/>
        <v>4.2656294669619586E-2</v>
      </c>
    </row>
    <row r="1214" spans="4:12" x14ac:dyDescent="0.3">
      <c r="D1214" s="177">
        <v>45222</v>
      </c>
      <c r="E1214" s="171">
        <v>17.093699999999998</v>
      </c>
      <c r="F1214" s="174">
        <f t="shared" si="131"/>
        <v>17.648360072677185</v>
      </c>
      <c r="G1214" s="174">
        <f t="shared" si="132"/>
        <v>9.2823455336233957E-2</v>
      </c>
      <c r="H1214" s="171">
        <f t="shared" si="126"/>
        <v>17.741183528013419</v>
      </c>
      <c r="I1214" s="7">
        <f t="shared" si="127"/>
        <v>-0.64748352801342079</v>
      </c>
      <c r="J1214" s="7">
        <f t="shared" si="128"/>
        <v>0.64748352801342079</v>
      </c>
      <c r="K1214" s="7">
        <f t="shared" si="129"/>
        <v>0.41923491904870624</v>
      </c>
      <c r="L1214" s="113">
        <f t="shared" si="130"/>
        <v>3.7878489034756713E-2</v>
      </c>
    </row>
    <row r="1215" spans="4:12" x14ac:dyDescent="0.3">
      <c r="D1215" s="177">
        <v>45223</v>
      </c>
      <c r="E1215" s="171">
        <v>17.524000000000001</v>
      </c>
      <c r="F1215" s="174">
        <f t="shared" si="131"/>
        <v>17.254018764268988</v>
      </c>
      <c r="G1215" s="174">
        <f t="shared" si="132"/>
        <v>4.4106978961790812E-2</v>
      </c>
      <c r="H1215" s="171">
        <f t="shared" si="126"/>
        <v>17.298125743230777</v>
      </c>
      <c r="I1215" s="7">
        <f t="shared" si="127"/>
        <v>0.22587425676922379</v>
      </c>
      <c r="J1215" s="7">
        <f t="shared" si="128"/>
        <v>0.22587425676922379</v>
      </c>
      <c r="K1215" s="7">
        <f t="shared" si="129"/>
        <v>5.1019179871049238E-2</v>
      </c>
      <c r="L1215" s="113">
        <f t="shared" si="130"/>
        <v>1.2889423463206104E-2</v>
      </c>
    </row>
    <row r="1216" spans="4:12" x14ac:dyDescent="0.3">
      <c r="D1216" s="177">
        <v>45224</v>
      </c>
      <c r="E1216" s="171">
        <v>17.5533</v>
      </c>
      <c r="F1216" s="174">
        <f t="shared" si="131"/>
        <v>17.565145583169432</v>
      </c>
      <c r="G1216" s="174">
        <f t="shared" si="132"/>
        <v>7.0808962955656141E-2</v>
      </c>
      <c r="H1216" s="171">
        <f t="shared" si="126"/>
        <v>17.635954546125088</v>
      </c>
      <c r="I1216" s="7">
        <f t="shared" si="127"/>
        <v>-8.2654546125088046E-2</v>
      </c>
      <c r="J1216" s="7">
        <f t="shared" si="128"/>
        <v>8.2654546125088046E-2</v>
      </c>
      <c r="K1216" s="7">
        <f t="shared" si="129"/>
        <v>6.8317739951443074E-3</v>
      </c>
      <c r="L1216" s="113">
        <f t="shared" si="130"/>
        <v>4.7087753371211141E-3</v>
      </c>
    </row>
    <row r="1217" spans="4:12" x14ac:dyDescent="0.3">
      <c r="D1217" s="177">
        <v>45225</v>
      </c>
      <c r="E1217" s="171">
        <v>17.4359</v>
      </c>
      <c r="F1217" s="174">
        <f t="shared" si="131"/>
        <v>17.586467170364529</v>
      </c>
      <c r="G1217" s="174">
        <f t="shared" si="132"/>
        <v>6.5860225379600165E-2</v>
      </c>
      <c r="H1217" s="171">
        <f t="shared" ref="H1217:H1280" si="133">F1217+G1217</f>
        <v>17.65232739574413</v>
      </c>
      <c r="I1217" s="7">
        <f t="shared" si="127"/>
        <v>-0.21642739574413028</v>
      </c>
      <c r="J1217" s="7">
        <f t="shared" si="128"/>
        <v>0.21642739574413028</v>
      </c>
      <c r="K1217" s="7">
        <f t="shared" si="129"/>
        <v>4.6840817628586384E-2</v>
      </c>
      <c r="L1217" s="113">
        <f t="shared" si="130"/>
        <v>1.241274587168602E-2</v>
      </c>
    </row>
    <row r="1218" spans="4:12" x14ac:dyDescent="0.3">
      <c r="D1218" s="177">
        <v>45226</v>
      </c>
      <c r="E1218" s="171">
        <v>16.526499999999999</v>
      </c>
      <c r="F1218" s="174">
        <f t="shared" si="131"/>
        <v>17.306708180303684</v>
      </c>
      <c r="G1218" s="174">
        <f t="shared" si="132"/>
        <v>3.1298303835555645E-2</v>
      </c>
      <c r="H1218" s="171">
        <f t="shared" si="133"/>
        <v>17.338006484139239</v>
      </c>
      <c r="I1218" s="7">
        <f t="shared" si="127"/>
        <v>-0.81150648413924031</v>
      </c>
      <c r="J1218" s="7">
        <f t="shared" si="128"/>
        <v>0.81150648413924031</v>
      </c>
      <c r="K1218" s="7">
        <f t="shared" si="129"/>
        <v>0.65854277380003112</v>
      </c>
      <c r="L1218" s="113">
        <f t="shared" si="130"/>
        <v>4.9103348206773388E-2</v>
      </c>
    </row>
    <row r="1219" spans="4:12" x14ac:dyDescent="0.3">
      <c r="D1219" s="177">
        <v>45229</v>
      </c>
      <c r="E1219" s="171">
        <v>16.741599999999998</v>
      </c>
      <c r="F1219" s="174">
        <f t="shared" si="131"/>
        <v>16.594558643068446</v>
      </c>
      <c r="G1219" s="174">
        <f t="shared" si="132"/>
        <v>-4.3046480271523697E-2</v>
      </c>
      <c r="H1219" s="171">
        <f t="shared" si="133"/>
        <v>16.551512162796922</v>
      </c>
      <c r="I1219" s="7">
        <f t="shared" si="127"/>
        <v>0.19008783720307676</v>
      </c>
      <c r="J1219" s="7">
        <f t="shared" si="128"/>
        <v>0.19008783720307676</v>
      </c>
      <c r="K1219" s="7">
        <f t="shared" si="129"/>
        <v>3.6133385852543415E-2</v>
      </c>
      <c r="L1219" s="113">
        <f t="shared" si="130"/>
        <v>1.1354221651638838E-2</v>
      </c>
    </row>
    <row r="1220" spans="4:12" x14ac:dyDescent="0.3">
      <c r="D1220" s="177">
        <v>45230</v>
      </c>
      <c r="E1220" s="171">
        <v>14.404500000000001</v>
      </c>
      <c r="F1220" s="174">
        <f t="shared" si="131"/>
        <v>16.23974281578278</v>
      </c>
      <c r="G1220" s="174">
        <f t="shared" si="132"/>
        <v>-7.422341497293794E-2</v>
      </c>
      <c r="H1220" s="171">
        <f t="shared" si="133"/>
        <v>16.165519400809842</v>
      </c>
      <c r="I1220" s="7">
        <f t="shared" ref="I1220:I1283" si="134">E1220-H1220</f>
        <v>-1.7610194008098414</v>
      </c>
      <c r="J1220" s="7">
        <f t="shared" ref="J1220:J1283" si="135">ABS(I1220)</f>
        <v>1.7610194008098414</v>
      </c>
      <c r="K1220" s="7">
        <f t="shared" ref="K1220:K1283" si="136">I1220^2</f>
        <v>3.101189330028653</v>
      </c>
      <c r="L1220" s="113">
        <f t="shared" ref="L1220:L1283" si="137">J1220/E1220</f>
        <v>0.12225480931721625</v>
      </c>
    </row>
    <row r="1221" spans="4:12" x14ac:dyDescent="0.3">
      <c r="D1221" s="177">
        <v>45231</v>
      </c>
      <c r="E1221" s="171">
        <v>12.810499999999999</v>
      </c>
      <c r="F1221" s="174">
        <f t="shared" ref="F1221:F1284" si="138">alpha*(E1221)+(1-alpha)*(E1220+G1220)</f>
        <v>14.02632126802165</v>
      </c>
      <c r="G1221" s="174">
        <f t="shared" ref="G1221:G1284" si="139">beta*(F1221-F1220)+(1-beta)*G1220</f>
        <v>-0.28814322825175709</v>
      </c>
      <c r="H1221" s="171">
        <f t="shared" si="133"/>
        <v>13.738178039769894</v>
      </c>
      <c r="I1221" s="7">
        <f t="shared" si="134"/>
        <v>-0.92767803976989427</v>
      </c>
      <c r="J1221" s="7">
        <f t="shared" si="135"/>
        <v>0.92767803976989427</v>
      </c>
      <c r="K1221" s="7">
        <f t="shared" si="136"/>
        <v>0.86058654547131352</v>
      </c>
      <c r="L1221" s="113">
        <f t="shared" si="137"/>
        <v>7.2415443563474832E-2</v>
      </c>
    </row>
    <row r="1222" spans="4:12" x14ac:dyDescent="0.3">
      <c r="D1222" s="177">
        <v>45232</v>
      </c>
      <c r="E1222" s="171">
        <v>14.482699999999999</v>
      </c>
      <c r="F1222" s="174">
        <f t="shared" si="138"/>
        <v>12.914425417398595</v>
      </c>
      <c r="G1222" s="174">
        <f t="shared" si="139"/>
        <v>-0.37051849048888691</v>
      </c>
      <c r="H1222" s="171">
        <f t="shared" si="133"/>
        <v>12.543906926909708</v>
      </c>
      <c r="I1222" s="7">
        <f t="shared" si="134"/>
        <v>1.9387930730902916</v>
      </c>
      <c r="J1222" s="7">
        <f t="shared" si="135"/>
        <v>1.9387930730902916</v>
      </c>
      <c r="K1222" s="7">
        <f t="shared" si="136"/>
        <v>3.7589185802628968</v>
      </c>
      <c r="L1222" s="113">
        <f t="shared" si="137"/>
        <v>0.13386958737599286</v>
      </c>
    </row>
    <row r="1223" spans="4:12" x14ac:dyDescent="0.3">
      <c r="D1223" s="177">
        <v>45233</v>
      </c>
      <c r="E1223" s="171">
        <v>15.157400000000001</v>
      </c>
      <c r="F1223" s="174">
        <f t="shared" si="138"/>
        <v>14.32122520760889</v>
      </c>
      <c r="G1223" s="174">
        <f t="shared" si="139"/>
        <v>-0.19278666241896872</v>
      </c>
      <c r="H1223" s="171">
        <f t="shared" si="133"/>
        <v>14.128438545189921</v>
      </c>
      <c r="I1223" s="7">
        <f t="shared" si="134"/>
        <v>1.0289614548100801</v>
      </c>
      <c r="J1223" s="7">
        <f t="shared" si="135"/>
        <v>1.0289614548100801</v>
      </c>
      <c r="K1223" s="7">
        <f t="shared" si="136"/>
        <v>1.0587616754848763</v>
      </c>
      <c r="L1223" s="113">
        <f t="shared" si="137"/>
        <v>6.7885089448723401E-2</v>
      </c>
    </row>
    <row r="1224" spans="4:12" x14ac:dyDescent="0.3">
      <c r="D1224" s="177">
        <v>45236</v>
      </c>
      <c r="E1224" s="171">
        <v>15.5975</v>
      </c>
      <c r="F1224" s="174">
        <f t="shared" si="138"/>
        <v>15.091190670064826</v>
      </c>
      <c r="G1224" s="174">
        <f t="shared" si="139"/>
        <v>-9.6511449931478269E-2</v>
      </c>
      <c r="H1224" s="171">
        <f t="shared" si="133"/>
        <v>14.994679220133348</v>
      </c>
      <c r="I1224" s="7">
        <f t="shared" si="134"/>
        <v>0.6028207798666525</v>
      </c>
      <c r="J1224" s="7">
        <f t="shared" si="135"/>
        <v>0.6028207798666525</v>
      </c>
      <c r="K1224" s="7">
        <f t="shared" si="136"/>
        <v>0.36339289263903912</v>
      </c>
      <c r="L1224" s="113">
        <f t="shared" si="137"/>
        <v>3.864855136186264E-2</v>
      </c>
    </row>
    <row r="1225" spans="4:12" x14ac:dyDescent="0.3">
      <c r="D1225" s="177">
        <v>45237</v>
      </c>
      <c r="E1225" s="171">
        <v>15.6366</v>
      </c>
      <c r="F1225" s="174">
        <f t="shared" si="138"/>
        <v>15.528110840054818</v>
      </c>
      <c r="G1225" s="174">
        <f t="shared" si="139"/>
        <v>-4.3168287939331189E-2</v>
      </c>
      <c r="H1225" s="171">
        <f t="shared" si="133"/>
        <v>15.484942552115488</v>
      </c>
      <c r="I1225" s="7">
        <f t="shared" si="134"/>
        <v>0.15165744788451185</v>
      </c>
      <c r="J1225" s="7">
        <f t="shared" si="135"/>
        <v>0.15165744788451185</v>
      </c>
      <c r="K1225" s="7">
        <f t="shared" si="136"/>
        <v>2.2999981498843428E-2</v>
      </c>
      <c r="L1225" s="113">
        <f t="shared" si="137"/>
        <v>9.6988762189038451E-3</v>
      </c>
    </row>
    <row r="1226" spans="4:12" x14ac:dyDescent="0.3">
      <c r="D1226" s="177">
        <v>45238</v>
      </c>
      <c r="E1226" s="171">
        <v>15.2552</v>
      </c>
      <c r="F1226" s="174">
        <f t="shared" si="138"/>
        <v>15.525785369648537</v>
      </c>
      <c r="G1226" s="174">
        <f t="shared" si="139"/>
        <v>-3.9084006186026254E-2</v>
      </c>
      <c r="H1226" s="171">
        <f t="shared" si="133"/>
        <v>15.48670136346251</v>
      </c>
      <c r="I1226" s="7">
        <f t="shared" si="134"/>
        <v>-0.2315013634625096</v>
      </c>
      <c r="J1226" s="7">
        <f t="shared" si="135"/>
        <v>0.2315013634625096</v>
      </c>
      <c r="K1226" s="7">
        <f t="shared" si="136"/>
        <v>5.3592881285000976E-2</v>
      </c>
      <c r="L1226" s="113">
        <f t="shared" si="137"/>
        <v>1.5175242767220987E-2</v>
      </c>
    </row>
    <row r="1227" spans="4:12" x14ac:dyDescent="0.3">
      <c r="D1227" s="177">
        <v>45239</v>
      </c>
      <c r="E1227" s="171">
        <v>14.815200000000001</v>
      </c>
      <c r="F1227" s="174">
        <f t="shared" si="138"/>
        <v>15.135932795051179</v>
      </c>
      <c r="G1227" s="174">
        <f t="shared" si="139"/>
        <v>-7.4160863027159379E-2</v>
      </c>
      <c r="H1227" s="171">
        <f t="shared" si="133"/>
        <v>15.061771932024019</v>
      </c>
      <c r="I1227" s="7">
        <f t="shared" si="134"/>
        <v>-0.24657193202401828</v>
      </c>
      <c r="J1227" s="7">
        <f t="shared" si="135"/>
        <v>0.24657193202401828</v>
      </c>
      <c r="K1227" s="7">
        <f t="shared" si="136"/>
        <v>6.0797717662057091E-2</v>
      </c>
      <c r="L1227" s="113">
        <f t="shared" si="137"/>
        <v>1.6643172689131316E-2</v>
      </c>
    </row>
    <row r="1228" spans="4:12" x14ac:dyDescent="0.3">
      <c r="D1228" s="177">
        <v>45240</v>
      </c>
      <c r="E1228" s="171">
        <v>14.5707</v>
      </c>
      <c r="F1228" s="174">
        <f t="shared" si="138"/>
        <v>14.706971309578273</v>
      </c>
      <c r="G1228" s="174">
        <f t="shared" si="139"/>
        <v>-0.109640925271734</v>
      </c>
      <c r="H1228" s="171">
        <f t="shared" si="133"/>
        <v>14.59733038430654</v>
      </c>
      <c r="I1228" s="7">
        <f t="shared" si="134"/>
        <v>-2.6630384306539412E-2</v>
      </c>
      <c r="J1228" s="7">
        <f t="shared" si="135"/>
        <v>2.6630384306539412E-2</v>
      </c>
      <c r="K1228" s="7">
        <f t="shared" si="136"/>
        <v>7.0917736831398062E-4</v>
      </c>
      <c r="L1228" s="113">
        <f t="shared" si="137"/>
        <v>1.8276667769248842E-3</v>
      </c>
    </row>
    <row r="1229" spans="4:12" x14ac:dyDescent="0.3">
      <c r="D1229" s="177">
        <v>45243</v>
      </c>
      <c r="E1229" s="171">
        <v>13.837300000000001</v>
      </c>
      <c r="F1229" s="174">
        <f t="shared" si="138"/>
        <v>14.336307259782615</v>
      </c>
      <c r="G1229" s="174">
        <f t="shared" si="139"/>
        <v>-0.1357432377241265</v>
      </c>
      <c r="H1229" s="171">
        <f t="shared" si="133"/>
        <v>14.200564022058488</v>
      </c>
      <c r="I1229" s="7">
        <f t="shared" si="134"/>
        <v>-0.36326402205848751</v>
      </c>
      <c r="J1229" s="7">
        <f t="shared" si="135"/>
        <v>0.36326402205848751</v>
      </c>
      <c r="K1229" s="7">
        <f t="shared" si="136"/>
        <v>0.13196074972210931</v>
      </c>
      <c r="L1229" s="113">
        <f t="shared" si="137"/>
        <v>2.6252521955763587E-2</v>
      </c>
    </row>
    <row r="1230" spans="4:12" x14ac:dyDescent="0.3">
      <c r="D1230" s="177">
        <v>45244</v>
      </c>
      <c r="E1230" s="171">
        <v>15.225899999999999</v>
      </c>
      <c r="F1230" s="174">
        <f t="shared" si="138"/>
        <v>14.0064254098207</v>
      </c>
      <c r="G1230" s="174">
        <f t="shared" si="139"/>
        <v>-0.1551570989479053</v>
      </c>
      <c r="H1230" s="171">
        <f t="shared" si="133"/>
        <v>13.851268310872795</v>
      </c>
      <c r="I1230" s="7">
        <f t="shared" si="134"/>
        <v>1.3746316891272041</v>
      </c>
      <c r="J1230" s="7">
        <f t="shared" si="135"/>
        <v>1.3746316891272041</v>
      </c>
      <c r="K1230" s="7">
        <f t="shared" si="136"/>
        <v>1.8896122807527103</v>
      </c>
      <c r="L1230" s="113">
        <f t="shared" si="137"/>
        <v>9.0282458779264552E-2</v>
      </c>
    </row>
    <row r="1231" spans="4:12" x14ac:dyDescent="0.3">
      <c r="D1231" s="177">
        <v>45245</v>
      </c>
      <c r="E1231" s="171">
        <v>17.377300000000002</v>
      </c>
      <c r="F1231" s="174">
        <f t="shared" si="138"/>
        <v>15.532054320841675</v>
      </c>
      <c r="G1231" s="174">
        <f t="shared" si="139"/>
        <v>1.2921502048982764E-2</v>
      </c>
      <c r="H1231" s="171">
        <f t="shared" si="133"/>
        <v>15.544975822890658</v>
      </c>
      <c r="I1231" s="7">
        <f t="shared" si="134"/>
        <v>1.8323241771093439</v>
      </c>
      <c r="J1231" s="7">
        <f t="shared" si="135"/>
        <v>1.8323241771093439</v>
      </c>
      <c r="K1231" s="7">
        <f t="shared" si="136"/>
        <v>3.3574118900194345</v>
      </c>
      <c r="L1231" s="113">
        <f t="shared" si="137"/>
        <v>0.10544354860129847</v>
      </c>
    </row>
    <row r="1232" spans="4:12" x14ac:dyDescent="0.3">
      <c r="D1232" s="177">
        <v>45246</v>
      </c>
      <c r="E1232" s="171">
        <v>16.810099999999998</v>
      </c>
      <c r="F1232" s="174">
        <f t="shared" si="138"/>
        <v>17.27419720163919</v>
      </c>
      <c r="G1232" s="174">
        <f t="shared" si="139"/>
        <v>0.18584363992383593</v>
      </c>
      <c r="H1232" s="171">
        <f t="shared" si="133"/>
        <v>17.460040841563025</v>
      </c>
      <c r="I1232" s="7">
        <f t="shared" si="134"/>
        <v>-0.64994084156302634</v>
      </c>
      <c r="J1232" s="7">
        <f t="shared" si="135"/>
        <v>0.64994084156302634</v>
      </c>
      <c r="K1232" s="7">
        <f t="shared" si="136"/>
        <v>0.42242309753165491</v>
      </c>
      <c r="L1232" s="113">
        <f t="shared" si="137"/>
        <v>3.8663710600354929E-2</v>
      </c>
    </row>
    <row r="1233" spans="4:12" x14ac:dyDescent="0.3">
      <c r="D1233" s="177">
        <v>45247</v>
      </c>
      <c r="E1233" s="171">
        <v>16.829599999999999</v>
      </c>
      <c r="F1233" s="174">
        <f t="shared" si="138"/>
        <v>16.962674911939068</v>
      </c>
      <c r="G1233" s="174">
        <f t="shared" si="139"/>
        <v>0.13610704696144016</v>
      </c>
      <c r="H1233" s="171">
        <f t="shared" si="133"/>
        <v>17.09878195890051</v>
      </c>
      <c r="I1233" s="7">
        <f t="shared" si="134"/>
        <v>-0.26918195890051066</v>
      </c>
      <c r="J1233" s="7">
        <f t="shared" si="135"/>
        <v>0.26918195890051066</v>
      </c>
      <c r="K1233" s="7">
        <f t="shared" si="136"/>
        <v>7.2458926997516215E-2</v>
      </c>
      <c r="L1233" s="113">
        <f t="shared" si="137"/>
        <v>1.5994554766632047E-2</v>
      </c>
    </row>
    <row r="1234" spans="4:12" x14ac:dyDescent="0.3">
      <c r="D1234" s="177">
        <v>45250</v>
      </c>
      <c r="E1234" s="171">
        <v>16.741599999999998</v>
      </c>
      <c r="F1234" s="174">
        <f t="shared" si="138"/>
        <v>16.920885637569153</v>
      </c>
      <c r="G1234" s="174">
        <f t="shared" si="139"/>
        <v>0.11831741482830466</v>
      </c>
      <c r="H1234" s="171">
        <f t="shared" si="133"/>
        <v>17.039203052397458</v>
      </c>
      <c r="I1234" s="7">
        <f t="shared" si="134"/>
        <v>-0.29760305239745932</v>
      </c>
      <c r="J1234" s="7">
        <f t="shared" si="135"/>
        <v>0.29760305239745932</v>
      </c>
      <c r="K1234" s="7">
        <f t="shared" si="136"/>
        <v>8.8567576796284922E-2</v>
      </c>
      <c r="L1234" s="113">
        <f t="shared" si="137"/>
        <v>1.7776261074058594E-2</v>
      </c>
    </row>
    <row r="1235" spans="4:12" x14ac:dyDescent="0.3">
      <c r="D1235" s="177">
        <v>45251</v>
      </c>
      <c r="E1235" s="171">
        <v>16.1647</v>
      </c>
      <c r="F1235" s="174">
        <f t="shared" si="138"/>
        <v>16.720873931862641</v>
      </c>
      <c r="G1235" s="174">
        <f t="shared" si="139"/>
        <v>8.6484502774823002E-2</v>
      </c>
      <c r="H1235" s="171">
        <f t="shared" si="133"/>
        <v>16.807358434637464</v>
      </c>
      <c r="I1235" s="7">
        <f t="shared" si="134"/>
        <v>-0.64265843463746464</v>
      </c>
      <c r="J1235" s="7">
        <f t="shared" si="135"/>
        <v>0.64265843463746464</v>
      </c>
      <c r="K1235" s="7">
        <f t="shared" si="136"/>
        <v>0.41300986361067643</v>
      </c>
      <c r="L1235" s="113">
        <f t="shared" si="137"/>
        <v>3.9756904528847711E-2</v>
      </c>
    </row>
    <row r="1236" spans="4:12" x14ac:dyDescent="0.3">
      <c r="D1236" s="177">
        <v>45252</v>
      </c>
      <c r="E1236" s="171">
        <v>16.311399999999999</v>
      </c>
      <c r="F1236" s="174">
        <f t="shared" si="138"/>
        <v>16.26322760221986</v>
      </c>
      <c r="G1236" s="174">
        <f t="shared" si="139"/>
        <v>3.2071419533062591E-2</v>
      </c>
      <c r="H1236" s="171">
        <f t="shared" si="133"/>
        <v>16.295299021752921</v>
      </c>
      <c r="I1236" s="7">
        <f t="shared" si="134"/>
        <v>1.6100978247077791E-2</v>
      </c>
      <c r="J1236" s="7">
        <f t="shared" si="135"/>
        <v>1.6100978247077791E-2</v>
      </c>
      <c r="K1236" s="7">
        <f t="shared" si="136"/>
        <v>2.592415005128722E-4</v>
      </c>
      <c r="L1236" s="113">
        <f t="shared" si="137"/>
        <v>9.8709971229188126E-4</v>
      </c>
    </row>
    <row r="1237" spans="4:12" x14ac:dyDescent="0.3">
      <c r="D1237" s="177">
        <v>45254</v>
      </c>
      <c r="E1237" s="171">
        <v>16.223299999999998</v>
      </c>
      <c r="F1237" s="174">
        <f t="shared" si="138"/>
        <v>16.319437135626448</v>
      </c>
      <c r="G1237" s="174">
        <f t="shared" si="139"/>
        <v>3.4485230920415062E-2</v>
      </c>
      <c r="H1237" s="171">
        <f t="shared" si="133"/>
        <v>16.353922366546861</v>
      </c>
      <c r="I1237" s="7">
        <f t="shared" si="134"/>
        <v>-0.13062236654686288</v>
      </c>
      <c r="J1237" s="7">
        <f t="shared" si="135"/>
        <v>0.13062236654686288</v>
      </c>
      <c r="K1237" s="7">
        <f t="shared" si="136"/>
        <v>1.7062202642303001E-2</v>
      </c>
      <c r="L1237" s="113">
        <f t="shared" si="137"/>
        <v>8.051528760909487E-3</v>
      </c>
    </row>
    <row r="1238" spans="4:12" x14ac:dyDescent="0.3">
      <c r="D1238" s="177">
        <v>45257</v>
      </c>
      <c r="E1238" s="171">
        <v>16.2136</v>
      </c>
      <c r="F1238" s="174">
        <f t="shared" si="138"/>
        <v>16.248948184736328</v>
      </c>
      <c r="G1238" s="174">
        <f t="shared" si="139"/>
        <v>2.3987812739361594E-2</v>
      </c>
      <c r="H1238" s="171">
        <f t="shared" si="133"/>
        <v>16.272935997475688</v>
      </c>
      <c r="I1238" s="7">
        <f t="shared" si="134"/>
        <v>-5.9335997475688629E-2</v>
      </c>
      <c r="J1238" s="7">
        <f t="shared" si="135"/>
        <v>5.9335997475688629E-2</v>
      </c>
      <c r="K1238" s="7">
        <f t="shared" si="136"/>
        <v>3.5207605964349274E-3</v>
      </c>
      <c r="L1238" s="113">
        <f t="shared" si="137"/>
        <v>3.6596436001682929E-3</v>
      </c>
    </row>
    <row r="1239" spans="4:12" x14ac:dyDescent="0.3">
      <c r="D1239" s="177">
        <v>45258</v>
      </c>
      <c r="E1239" s="171">
        <v>16.536300000000001</v>
      </c>
      <c r="F1239" s="174">
        <f t="shared" si="138"/>
        <v>16.297330250191489</v>
      </c>
      <c r="G1239" s="174">
        <f t="shared" si="139"/>
        <v>2.642723801094158E-2</v>
      </c>
      <c r="H1239" s="171">
        <f t="shared" si="133"/>
        <v>16.323757488202432</v>
      </c>
      <c r="I1239" s="7">
        <f t="shared" si="134"/>
        <v>0.21254251179756878</v>
      </c>
      <c r="J1239" s="7">
        <f t="shared" si="135"/>
        <v>0.21254251179756878</v>
      </c>
      <c r="K1239" s="7">
        <f t="shared" si="136"/>
        <v>4.5174319321219666E-2</v>
      </c>
      <c r="L1239" s="113">
        <f t="shared" si="137"/>
        <v>1.2853087558738579E-2</v>
      </c>
    </row>
    <row r="1240" spans="4:12" x14ac:dyDescent="0.3">
      <c r="D1240" s="177">
        <v>45259</v>
      </c>
      <c r="E1240" s="171">
        <v>16.7514</v>
      </c>
      <c r="F1240" s="174">
        <f t="shared" si="138"/>
        <v>16.600461790408755</v>
      </c>
      <c r="G1240" s="174">
        <f t="shared" si="139"/>
        <v>5.4097668231573942E-2</v>
      </c>
      <c r="H1240" s="171">
        <f t="shared" si="133"/>
        <v>16.654559458640328</v>
      </c>
      <c r="I1240" s="7">
        <f t="shared" si="134"/>
        <v>9.6840541359672017E-2</v>
      </c>
      <c r="J1240" s="7">
        <f t="shared" si="135"/>
        <v>9.6840541359672017E-2</v>
      </c>
      <c r="K1240" s="7">
        <f t="shared" si="136"/>
        <v>9.3780904508343459E-3</v>
      </c>
      <c r="L1240" s="113">
        <f t="shared" si="137"/>
        <v>5.7810416657516394E-3</v>
      </c>
    </row>
    <row r="1241" spans="4:12" x14ac:dyDescent="0.3">
      <c r="D1241" s="177">
        <v>45260</v>
      </c>
      <c r="E1241" s="171">
        <v>16.360299999999999</v>
      </c>
      <c r="F1241" s="174">
        <f t="shared" si="138"/>
        <v>16.71645813458526</v>
      </c>
      <c r="G1241" s="174">
        <f t="shared" si="139"/>
        <v>6.0287535826067058E-2</v>
      </c>
      <c r="H1241" s="171">
        <f t="shared" si="133"/>
        <v>16.776745670411326</v>
      </c>
      <c r="I1241" s="7">
        <f t="shared" si="134"/>
        <v>-0.41644567041132774</v>
      </c>
      <c r="J1241" s="7">
        <f t="shared" si="135"/>
        <v>0.41644567041132774</v>
      </c>
      <c r="K1241" s="7">
        <f t="shared" si="136"/>
        <v>0.1734269964043402</v>
      </c>
      <c r="L1241" s="113">
        <f t="shared" si="137"/>
        <v>2.545464755605507E-2</v>
      </c>
    </row>
    <row r="1242" spans="4:12" x14ac:dyDescent="0.3">
      <c r="D1242" s="177">
        <v>45261</v>
      </c>
      <c r="E1242" s="171">
        <v>17.690200000000001</v>
      </c>
      <c r="F1242" s="174">
        <f t="shared" si="138"/>
        <v>16.674510028660855</v>
      </c>
      <c r="G1242" s="174">
        <f t="shared" si="139"/>
        <v>5.0063971651019862E-2</v>
      </c>
      <c r="H1242" s="171">
        <f t="shared" si="133"/>
        <v>16.724574000311875</v>
      </c>
      <c r="I1242" s="7">
        <f t="shared" si="134"/>
        <v>0.96562599968812535</v>
      </c>
      <c r="J1242" s="7">
        <f t="shared" si="135"/>
        <v>0.96562599968812535</v>
      </c>
      <c r="K1242" s="7">
        <f t="shared" si="136"/>
        <v>0.93243357127369142</v>
      </c>
      <c r="L1242" s="113">
        <f t="shared" si="137"/>
        <v>5.4585363630039532E-2</v>
      </c>
    </row>
    <row r="1243" spans="4:12" x14ac:dyDescent="0.3">
      <c r="D1243" s="177">
        <v>45264</v>
      </c>
      <c r="E1243" s="171">
        <v>18.374700000000001</v>
      </c>
      <c r="F1243" s="174">
        <f t="shared" si="138"/>
        <v>17.867151177320817</v>
      </c>
      <c r="G1243" s="174">
        <f t="shared" si="139"/>
        <v>0.16432168935191416</v>
      </c>
      <c r="H1243" s="171">
        <f t="shared" si="133"/>
        <v>18.031472866672733</v>
      </c>
      <c r="I1243" s="7">
        <f t="shared" si="134"/>
        <v>0.34322713332726806</v>
      </c>
      <c r="J1243" s="7">
        <f t="shared" si="135"/>
        <v>0.34322713332726806</v>
      </c>
      <c r="K1243" s="7">
        <f t="shared" si="136"/>
        <v>0.11780486505205424</v>
      </c>
      <c r="L1243" s="113">
        <f t="shared" si="137"/>
        <v>1.8679332632765056E-2</v>
      </c>
    </row>
    <row r="1244" spans="4:12" x14ac:dyDescent="0.3">
      <c r="D1244" s="177">
        <v>45265</v>
      </c>
      <c r="E1244" s="171">
        <v>17.6706</v>
      </c>
      <c r="F1244" s="174">
        <f t="shared" si="138"/>
        <v>18.365337351481536</v>
      </c>
      <c r="G1244" s="174">
        <f t="shared" si="139"/>
        <v>0.19770813783279456</v>
      </c>
      <c r="H1244" s="171">
        <f t="shared" si="133"/>
        <v>18.56304548931433</v>
      </c>
      <c r="I1244" s="7">
        <f t="shared" si="134"/>
        <v>-0.89244548931432988</v>
      </c>
      <c r="J1244" s="7">
        <f t="shared" si="135"/>
        <v>0.89244548931432988</v>
      </c>
      <c r="K1244" s="7">
        <f t="shared" si="136"/>
        <v>0.79645895139749368</v>
      </c>
      <c r="L1244" s="113">
        <f t="shared" si="137"/>
        <v>5.0504538007443429E-2</v>
      </c>
    </row>
    <row r="1245" spans="4:12" x14ac:dyDescent="0.3">
      <c r="D1245" s="177">
        <v>45266</v>
      </c>
      <c r="E1245" s="171">
        <v>17.807500000000001</v>
      </c>
      <c r="F1245" s="174">
        <f t="shared" si="138"/>
        <v>17.856146510266235</v>
      </c>
      <c r="G1245" s="174">
        <f t="shared" si="139"/>
        <v>0.12701823992798508</v>
      </c>
      <c r="H1245" s="171">
        <f t="shared" si="133"/>
        <v>17.98316475019422</v>
      </c>
      <c r="I1245" s="7">
        <f t="shared" si="134"/>
        <v>-0.17566475019421901</v>
      </c>
      <c r="J1245" s="7">
        <f t="shared" si="135"/>
        <v>0.17566475019421901</v>
      </c>
      <c r="K1245" s="7">
        <f t="shared" si="136"/>
        <v>3.0858104460797366E-2</v>
      </c>
      <c r="L1245" s="113">
        <f t="shared" si="137"/>
        <v>9.8646497371455283E-3</v>
      </c>
    </row>
    <row r="1246" spans="4:12" x14ac:dyDescent="0.3">
      <c r="D1246" s="177">
        <v>45267</v>
      </c>
      <c r="E1246" s="171">
        <v>17.797799999999999</v>
      </c>
      <c r="F1246" s="174">
        <f t="shared" si="138"/>
        <v>17.90717459194239</v>
      </c>
      <c r="G1246" s="174">
        <f t="shared" si="139"/>
        <v>0.11941922410280201</v>
      </c>
      <c r="H1246" s="171">
        <f t="shared" si="133"/>
        <v>18.026593816045192</v>
      </c>
      <c r="I1246" s="7">
        <f t="shared" si="134"/>
        <v>-0.22879381604519367</v>
      </c>
      <c r="J1246" s="7">
        <f t="shared" si="135"/>
        <v>0.22879381604519367</v>
      </c>
      <c r="K1246" s="7">
        <f t="shared" si="136"/>
        <v>5.2346610260521918E-2</v>
      </c>
      <c r="L1246" s="113">
        <f t="shared" si="137"/>
        <v>1.2855174012810217E-2</v>
      </c>
    </row>
    <row r="1247" spans="4:12" x14ac:dyDescent="0.3">
      <c r="D1247" s="177">
        <v>45268</v>
      </c>
      <c r="E1247" s="171">
        <v>17.827200000000001</v>
      </c>
      <c r="F1247" s="174">
        <f t="shared" si="138"/>
        <v>17.899215379282243</v>
      </c>
      <c r="G1247" s="174">
        <f t="shared" si="139"/>
        <v>0.10668138042650713</v>
      </c>
      <c r="H1247" s="171">
        <f t="shared" si="133"/>
        <v>18.005896759708751</v>
      </c>
      <c r="I1247" s="7">
        <f t="shared" si="134"/>
        <v>-0.17869675970874965</v>
      </c>
      <c r="J1247" s="7">
        <f t="shared" si="135"/>
        <v>0.17869675970874965</v>
      </c>
      <c r="K1247" s="7">
        <f t="shared" si="136"/>
        <v>3.1932531930406613E-2</v>
      </c>
      <c r="L1247" s="113">
        <f t="shared" si="137"/>
        <v>1.0023826495958402E-2</v>
      </c>
    </row>
    <row r="1248" spans="4:12" x14ac:dyDescent="0.3">
      <c r="D1248" s="177">
        <v>45271</v>
      </c>
      <c r="E1248" s="171">
        <v>17.915700000000001</v>
      </c>
      <c r="F1248" s="174">
        <f t="shared" si="138"/>
        <v>17.930245104341211</v>
      </c>
      <c r="G1248" s="174">
        <f t="shared" si="139"/>
        <v>9.9116214889753196E-2</v>
      </c>
      <c r="H1248" s="171">
        <f t="shared" si="133"/>
        <v>18.029361319230965</v>
      </c>
      <c r="I1248" s="7">
        <f t="shared" si="134"/>
        <v>-0.1136613192309639</v>
      </c>
      <c r="J1248" s="7">
        <f t="shared" si="135"/>
        <v>0.1136613192309639</v>
      </c>
      <c r="K1248" s="7">
        <f t="shared" si="136"/>
        <v>1.2918895489323083E-2</v>
      </c>
      <c r="L1248" s="113">
        <f t="shared" si="137"/>
        <v>6.3442298783170006E-3</v>
      </c>
    </row>
    <row r="1249" spans="4:12" x14ac:dyDescent="0.3">
      <c r="D1249" s="177">
        <v>45272</v>
      </c>
      <c r="E1249" s="171">
        <v>17.453800000000001</v>
      </c>
      <c r="F1249" s="174">
        <f t="shared" si="138"/>
        <v>17.902612971911807</v>
      </c>
      <c r="G1249" s="174">
        <f t="shared" si="139"/>
        <v>8.6441380157837575E-2</v>
      </c>
      <c r="H1249" s="171">
        <f t="shared" si="133"/>
        <v>17.989054352069644</v>
      </c>
      <c r="I1249" s="7">
        <f t="shared" si="134"/>
        <v>-0.53525435206964289</v>
      </c>
      <c r="J1249" s="7">
        <f t="shared" si="135"/>
        <v>0.53525435206964289</v>
      </c>
      <c r="K1249" s="7">
        <f t="shared" si="136"/>
        <v>0.28649722140949324</v>
      </c>
      <c r="L1249" s="113">
        <f t="shared" si="137"/>
        <v>3.0666923653854337E-2</v>
      </c>
    </row>
    <row r="1250" spans="4:12" x14ac:dyDescent="0.3">
      <c r="D1250" s="177">
        <v>45273</v>
      </c>
      <c r="E1250" s="171">
        <v>18.485700000000001</v>
      </c>
      <c r="F1250" s="174">
        <f t="shared" si="138"/>
        <v>17.729333104126273</v>
      </c>
      <c r="G1250" s="174">
        <f t="shared" si="139"/>
        <v>6.046925536350032E-2</v>
      </c>
      <c r="H1250" s="171">
        <f t="shared" si="133"/>
        <v>17.789802359489773</v>
      </c>
      <c r="I1250" s="7">
        <f t="shared" si="134"/>
        <v>0.6958976405102284</v>
      </c>
      <c r="J1250" s="7">
        <f t="shared" si="135"/>
        <v>0.6958976405102284</v>
      </c>
      <c r="K1250" s="7">
        <f t="shared" si="136"/>
        <v>0.48427352606770308</v>
      </c>
      <c r="L1250" s="113">
        <f t="shared" si="137"/>
        <v>3.7645187388642483E-2</v>
      </c>
    </row>
    <row r="1251" spans="4:12" x14ac:dyDescent="0.3">
      <c r="D1251" s="177">
        <v>45274</v>
      </c>
      <c r="E1251" s="171">
        <v>20.038499999999999</v>
      </c>
      <c r="F1251" s="174">
        <f t="shared" si="138"/>
        <v>18.844635404290802</v>
      </c>
      <c r="G1251" s="174">
        <f t="shared" si="139"/>
        <v>0.16595255984360324</v>
      </c>
      <c r="H1251" s="171">
        <f t="shared" si="133"/>
        <v>19.010587964134405</v>
      </c>
      <c r="I1251" s="7">
        <f t="shared" si="134"/>
        <v>1.0279120358655938</v>
      </c>
      <c r="J1251" s="7">
        <f t="shared" si="135"/>
        <v>1.0279120358655938</v>
      </c>
      <c r="K1251" s="7">
        <f t="shared" si="136"/>
        <v>1.0566031534773497</v>
      </c>
      <c r="L1251" s="113">
        <f t="shared" si="137"/>
        <v>5.1296855346737225E-2</v>
      </c>
    </row>
    <row r="1252" spans="4:12" x14ac:dyDescent="0.3">
      <c r="D1252" s="177">
        <v>45275</v>
      </c>
      <c r="E1252" s="171">
        <v>19.566700000000001</v>
      </c>
      <c r="F1252" s="174">
        <f t="shared" si="138"/>
        <v>20.076902047874885</v>
      </c>
      <c r="G1252" s="174">
        <f t="shared" si="139"/>
        <v>0.27258396821765124</v>
      </c>
      <c r="H1252" s="171">
        <f t="shared" si="133"/>
        <v>20.349486016092538</v>
      </c>
      <c r="I1252" s="7">
        <f t="shared" si="134"/>
        <v>-0.78278601609253684</v>
      </c>
      <c r="J1252" s="7">
        <f t="shared" si="135"/>
        <v>0.78278601609253684</v>
      </c>
      <c r="K1252" s="7">
        <f t="shared" si="136"/>
        <v>0.61275394699002539</v>
      </c>
      <c r="L1252" s="113">
        <f t="shared" si="137"/>
        <v>4.0006031476566659E-2</v>
      </c>
    </row>
    <row r="1253" spans="4:12" x14ac:dyDescent="0.3">
      <c r="D1253" s="177">
        <v>45278</v>
      </c>
      <c r="E1253" s="171">
        <v>18.043500000000002</v>
      </c>
      <c r="F1253" s="174">
        <f t="shared" si="138"/>
        <v>19.480127174574122</v>
      </c>
      <c r="G1253" s="174">
        <f t="shared" si="139"/>
        <v>0.18564808406580979</v>
      </c>
      <c r="H1253" s="171">
        <f t="shared" si="133"/>
        <v>19.665775258639933</v>
      </c>
      <c r="I1253" s="7">
        <f t="shared" si="134"/>
        <v>-1.6222752586399309</v>
      </c>
      <c r="J1253" s="7">
        <f t="shared" si="135"/>
        <v>1.6222752586399309</v>
      </c>
      <c r="K1253" s="7">
        <f t="shared" si="136"/>
        <v>2.6317770147952548</v>
      </c>
      <c r="L1253" s="113">
        <f t="shared" si="137"/>
        <v>8.9909122877486675E-2</v>
      </c>
    </row>
    <row r="1254" spans="4:12" x14ac:dyDescent="0.3">
      <c r="D1254" s="177">
        <v>45279</v>
      </c>
      <c r="E1254" s="171">
        <v>18.416899999999998</v>
      </c>
      <c r="F1254" s="174">
        <f t="shared" si="138"/>
        <v>18.266698467252652</v>
      </c>
      <c r="G1254" s="174">
        <f t="shared" si="139"/>
        <v>4.5740404927081868E-2</v>
      </c>
      <c r="H1254" s="171">
        <f t="shared" si="133"/>
        <v>18.312438872179733</v>
      </c>
      <c r="I1254" s="7">
        <f t="shared" si="134"/>
        <v>0.10446112782026518</v>
      </c>
      <c r="J1254" s="7">
        <f t="shared" si="135"/>
        <v>0.10446112782026518</v>
      </c>
      <c r="K1254" s="7">
        <f t="shared" si="136"/>
        <v>1.091212722548178E-2</v>
      </c>
      <c r="L1254" s="113">
        <f t="shared" si="137"/>
        <v>5.6720255754369731E-3</v>
      </c>
    </row>
    <row r="1255" spans="4:12" x14ac:dyDescent="0.3">
      <c r="D1255" s="177">
        <v>45280</v>
      </c>
      <c r="E1255" s="171">
        <v>17.630700000000001</v>
      </c>
      <c r="F1255" s="174">
        <f t="shared" si="138"/>
        <v>18.296252323941665</v>
      </c>
      <c r="G1255" s="174">
        <f t="shared" si="139"/>
        <v>4.412175010327498E-2</v>
      </c>
      <c r="H1255" s="171">
        <f t="shared" si="133"/>
        <v>18.340374074044941</v>
      </c>
      <c r="I1255" s="7">
        <f t="shared" si="134"/>
        <v>-0.70967407404494054</v>
      </c>
      <c r="J1255" s="7">
        <f t="shared" si="135"/>
        <v>0.70967407404494054</v>
      </c>
      <c r="K1255" s="7">
        <f t="shared" si="136"/>
        <v>0.50363729137154378</v>
      </c>
      <c r="L1255" s="113">
        <f t="shared" si="137"/>
        <v>4.0252177964853378E-2</v>
      </c>
    </row>
    <row r="1256" spans="4:12" x14ac:dyDescent="0.3">
      <c r="D1256" s="177">
        <v>45281</v>
      </c>
      <c r="E1256" s="171">
        <v>18.878799999999998</v>
      </c>
      <c r="F1256" s="174">
        <f t="shared" si="138"/>
        <v>17.915617400082624</v>
      </c>
      <c r="G1256" s="174">
        <f t="shared" si="139"/>
        <v>1.6460827070433337E-3</v>
      </c>
      <c r="H1256" s="171">
        <f t="shared" si="133"/>
        <v>17.917263482789668</v>
      </c>
      <c r="I1256" s="7">
        <f t="shared" si="134"/>
        <v>0.96153651721033029</v>
      </c>
      <c r="J1256" s="7">
        <f t="shared" si="135"/>
        <v>0.96153651721033029</v>
      </c>
      <c r="K1256" s="7">
        <f t="shared" si="136"/>
        <v>0.92455247392897177</v>
      </c>
      <c r="L1256" s="113">
        <f t="shared" si="137"/>
        <v>5.0932078162294767E-2</v>
      </c>
    </row>
    <row r="1257" spans="4:12" x14ac:dyDescent="0.3">
      <c r="D1257" s="177">
        <v>45282</v>
      </c>
      <c r="E1257" s="171">
        <v>18.269500000000001</v>
      </c>
      <c r="F1257" s="174">
        <f t="shared" si="138"/>
        <v>18.758256866165635</v>
      </c>
      <c r="G1257" s="174">
        <f t="shared" si="139"/>
        <v>8.5745421044640058E-2</v>
      </c>
      <c r="H1257" s="171">
        <f t="shared" si="133"/>
        <v>18.844002287210273</v>
      </c>
      <c r="I1257" s="7">
        <f t="shared" si="134"/>
        <v>-0.5745022872102723</v>
      </c>
      <c r="J1257" s="7">
        <f t="shared" si="135"/>
        <v>0.5745022872102723</v>
      </c>
      <c r="K1257" s="7">
        <f t="shared" si="136"/>
        <v>0.33005287800983418</v>
      </c>
      <c r="L1257" s="113">
        <f t="shared" si="137"/>
        <v>3.1445977569734926E-2</v>
      </c>
    </row>
    <row r="1258" spans="4:12" x14ac:dyDescent="0.3">
      <c r="D1258" s="177">
        <v>45286</v>
      </c>
      <c r="E1258" s="171">
        <v>18.397200000000002</v>
      </c>
      <c r="F1258" s="174">
        <f t="shared" si="138"/>
        <v>18.363636336835711</v>
      </c>
      <c r="G1258" s="174">
        <f t="shared" si="139"/>
        <v>3.7708826007183692E-2</v>
      </c>
      <c r="H1258" s="171">
        <f t="shared" si="133"/>
        <v>18.401345162842894</v>
      </c>
      <c r="I1258" s="7">
        <f t="shared" si="134"/>
        <v>-4.145162842892347E-3</v>
      </c>
      <c r="J1258" s="7">
        <f t="shared" si="135"/>
        <v>4.145162842892347E-3</v>
      </c>
      <c r="K1258" s="7">
        <f t="shared" si="136"/>
        <v>1.7182374994095365E-5</v>
      </c>
      <c r="L1258" s="113">
        <f t="shared" si="137"/>
        <v>2.2531487633402618E-4</v>
      </c>
    </row>
    <row r="1259" spans="4:12" x14ac:dyDescent="0.3">
      <c r="D1259" s="177">
        <v>45287</v>
      </c>
      <c r="E1259" s="171">
        <v>18.5152</v>
      </c>
      <c r="F1259" s="174">
        <f t="shared" si="138"/>
        <v>18.450967060805748</v>
      </c>
      <c r="G1259" s="174">
        <f t="shared" si="139"/>
        <v>4.2671015803469062E-2</v>
      </c>
      <c r="H1259" s="171">
        <f t="shared" si="133"/>
        <v>18.493638076609216</v>
      </c>
      <c r="I1259" s="7">
        <f t="shared" si="134"/>
        <v>2.1561923390784443E-2</v>
      </c>
      <c r="J1259" s="7">
        <f t="shared" si="135"/>
        <v>2.1561923390784443E-2</v>
      </c>
      <c r="K1259" s="7">
        <f t="shared" si="136"/>
        <v>4.6491654031005728E-4</v>
      </c>
      <c r="L1259" s="113">
        <f t="shared" si="137"/>
        <v>1.1645525509194846E-3</v>
      </c>
    </row>
    <row r="1260" spans="4:12" x14ac:dyDescent="0.3">
      <c r="D1260" s="177">
        <v>45288</v>
      </c>
      <c r="E1260" s="171">
        <v>18.731400000000001</v>
      </c>
      <c r="F1260" s="174">
        <f t="shared" si="138"/>
        <v>18.592576812642776</v>
      </c>
      <c r="G1260" s="174">
        <f t="shared" si="139"/>
        <v>5.2564889406824876E-2</v>
      </c>
      <c r="H1260" s="171">
        <f t="shared" si="133"/>
        <v>18.6451417020496</v>
      </c>
      <c r="I1260" s="7">
        <f t="shared" si="134"/>
        <v>8.6258297950401186E-2</v>
      </c>
      <c r="J1260" s="7">
        <f t="shared" si="135"/>
        <v>8.6258297950401186E-2</v>
      </c>
      <c r="K1260" s="7">
        <f t="shared" si="136"/>
        <v>7.4404939653001856E-3</v>
      </c>
      <c r="L1260" s="113">
        <f t="shared" si="137"/>
        <v>4.6050107279969029E-3</v>
      </c>
    </row>
    <row r="1261" spans="4:12" x14ac:dyDescent="0.3">
      <c r="D1261" s="177">
        <v>45289</v>
      </c>
      <c r="E1261" s="171">
        <v>18.475899999999999</v>
      </c>
      <c r="F1261" s="174">
        <f t="shared" si="138"/>
        <v>18.722351911525461</v>
      </c>
      <c r="G1261" s="174">
        <f t="shared" si="139"/>
        <v>6.0285910354410943E-2</v>
      </c>
      <c r="H1261" s="171">
        <f t="shared" si="133"/>
        <v>18.782637821879874</v>
      </c>
      <c r="I1261" s="7">
        <f t="shared" si="134"/>
        <v>-0.30673782187987442</v>
      </c>
      <c r="J1261" s="7">
        <f t="shared" si="135"/>
        <v>0.30673782187987442</v>
      </c>
      <c r="K1261" s="7">
        <f t="shared" si="136"/>
        <v>9.4088091371609561E-2</v>
      </c>
      <c r="L1261" s="113">
        <f t="shared" si="137"/>
        <v>1.6602050340166076E-2</v>
      </c>
    </row>
    <row r="1262" spans="4:12" x14ac:dyDescent="0.3">
      <c r="D1262" s="177">
        <v>45293</v>
      </c>
      <c r="E1262" s="171">
        <v>18.328499999999998</v>
      </c>
      <c r="F1262" s="174">
        <f t="shared" si="138"/>
        <v>18.494648728283529</v>
      </c>
      <c r="G1262" s="174">
        <f t="shared" si="139"/>
        <v>3.1487000994776665E-2</v>
      </c>
      <c r="H1262" s="171">
        <f t="shared" si="133"/>
        <v>18.526135729278305</v>
      </c>
      <c r="I1262" s="7">
        <f t="shared" si="134"/>
        <v>-0.19763572927830708</v>
      </c>
      <c r="J1262" s="7">
        <f t="shared" si="135"/>
        <v>0.19763572927830708</v>
      </c>
      <c r="K1262" s="7">
        <f t="shared" si="136"/>
        <v>3.9059881487368289E-2</v>
      </c>
      <c r="L1262" s="113">
        <f t="shared" si="137"/>
        <v>1.0782973471822959E-2</v>
      </c>
    </row>
    <row r="1263" spans="4:12" x14ac:dyDescent="0.3">
      <c r="D1263" s="177">
        <v>45294</v>
      </c>
      <c r="E1263" s="171">
        <v>17.208100000000002</v>
      </c>
      <c r="F1263" s="174">
        <f t="shared" si="138"/>
        <v>18.129609600795821</v>
      </c>
      <c r="G1263" s="174">
        <f t="shared" si="139"/>
        <v>-8.1656118534718727E-3</v>
      </c>
      <c r="H1263" s="171">
        <f t="shared" si="133"/>
        <v>18.12144398894235</v>
      </c>
      <c r="I1263" s="7">
        <f t="shared" si="134"/>
        <v>-0.91334398894234781</v>
      </c>
      <c r="J1263" s="7">
        <f t="shared" si="135"/>
        <v>0.91334398894234781</v>
      </c>
      <c r="K1263" s="7">
        <f t="shared" si="136"/>
        <v>0.83419724213711954</v>
      </c>
      <c r="L1263" s="113">
        <f t="shared" si="137"/>
        <v>5.3076399424825969E-2</v>
      </c>
    </row>
    <row r="1264" spans="4:12" x14ac:dyDescent="0.3">
      <c r="D1264" s="177">
        <v>45295</v>
      </c>
      <c r="E1264" s="171">
        <v>16.6479</v>
      </c>
      <c r="F1264" s="174">
        <f t="shared" si="138"/>
        <v>17.089527510517225</v>
      </c>
      <c r="G1264" s="174">
        <f t="shared" si="139"/>
        <v>-0.11135725969598421</v>
      </c>
      <c r="H1264" s="171">
        <f t="shared" si="133"/>
        <v>16.97817025082124</v>
      </c>
      <c r="I1264" s="7">
        <f t="shared" si="134"/>
        <v>-0.33027025082123984</v>
      </c>
      <c r="J1264" s="7">
        <f t="shared" si="135"/>
        <v>0.33027025082123984</v>
      </c>
      <c r="K1264" s="7">
        <f t="shared" si="136"/>
        <v>0.10907843857752468</v>
      </c>
      <c r="L1264" s="113">
        <f t="shared" si="137"/>
        <v>1.9838553260245428E-2</v>
      </c>
    </row>
    <row r="1265" spans="4:12" x14ac:dyDescent="0.3">
      <c r="D1265" s="177">
        <v>45296</v>
      </c>
      <c r="E1265" s="171">
        <v>16.608599999999999</v>
      </c>
      <c r="F1265" s="174">
        <f t="shared" si="138"/>
        <v>16.550954192243211</v>
      </c>
      <c r="G1265" s="174">
        <f t="shared" si="139"/>
        <v>-0.15407886555378728</v>
      </c>
      <c r="H1265" s="171">
        <f t="shared" si="133"/>
        <v>16.396875326689422</v>
      </c>
      <c r="I1265" s="7">
        <f t="shared" si="134"/>
        <v>0.21172467331057732</v>
      </c>
      <c r="J1265" s="7">
        <f t="shared" si="135"/>
        <v>0.21172467331057732</v>
      </c>
      <c r="K1265" s="7">
        <f t="shared" si="136"/>
        <v>4.4827337288470694E-2</v>
      </c>
      <c r="L1265" s="113">
        <f t="shared" si="137"/>
        <v>1.2747894061545063E-2</v>
      </c>
    </row>
    <row r="1266" spans="4:12" x14ac:dyDescent="0.3">
      <c r="D1266" s="177">
        <v>45299</v>
      </c>
      <c r="E1266" s="171">
        <v>17.031199999999998</v>
      </c>
      <c r="F1266" s="174">
        <f t="shared" si="138"/>
        <v>16.569856907556968</v>
      </c>
      <c r="G1266" s="174">
        <f t="shared" si="139"/>
        <v>-0.13678070746703283</v>
      </c>
      <c r="H1266" s="171">
        <f t="shared" si="133"/>
        <v>16.433076200089936</v>
      </c>
      <c r="I1266" s="7">
        <f t="shared" si="134"/>
        <v>0.59812379991006281</v>
      </c>
      <c r="J1266" s="7">
        <f t="shared" si="135"/>
        <v>0.59812379991006281</v>
      </c>
      <c r="K1266" s="7">
        <f t="shared" si="136"/>
        <v>0.35775208001885284</v>
      </c>
      <c r="L1266" s="113">
        <f t="shared" si="137"/>
        <v>3.5119298693577841E-2</v>
      </c>
    </row>
    <row r="1267" spans="4:12" x14ac:dyDescent="0.3">
      <c r="D1267" s="177">
        <v>45300</v>
      </c>
      <c r="E1267" s="171">
        <v>16.864100000000001</v>
      </c>
      <c r="F1267" s="174">
        <f t="shared" si="138"/>
        <v>16.888355434026373</v>
      </c>
      <c r="G1267" s="174">
        <f t="shared" si="139"/>
        <v>-9.1252784073389048E-2</v>
      </c>
      <c r="H1267" s="171">
        <f t="shared" si="133"/>
        <v>16.797102649952983</v>
      </c>
      <c r="I1267" s="7">
        <f t="shared" si="134"/>
        <v>6.699735004701779E-2</v>
      </c>
      <c r="J1267" s="7">
        <f t="shared" si="135"/>
        <v>6.699735004701779E-2</v>
      </c>
      <c r="K1267" s="7">
        <f t="shared" si="136"/>
        <v>4.4886449133226345E-3</v>
      </c>
      <c r="L1267" s="113">
        <f t="shared" si="137"/>
        <v>3.9727794573690732E-3</v>
      </c>
    </row>
    <row r="1268" spans="4:12" x14ac:dyDescent="0.3">
      <c r="D1268" s="177">
        <v>45301</v>
      </c>
      <c r="E1268" s="171">
        <v>17.0017</v>
      </c>
      <c r="F1268" s="174">
        <f t="shared" si="138"/>
        <v>16.818617772741291</v>
      </c>
      <c r="G1268" s="174">
        <f t="shared" si="139"/>
        <v>-8.9101271794558318E-2</v>
      </c>
      <c r="H1268" s="171">
        <f t="shared" si="133"/>
        <v>16.729516500946733</v>
      </c>
      <c r="I1268" s="7">
        <f t="shared" si="134"/>
        <v>0.27218349905326633</v>
      </c>
      <c r="J1268" s="7">
        <f t="shared" si="135"/>
        <v>0.27218349905326633</v>
      </c>
      <c r="K1268" s="7">
        <f t="shared" si="136"/>
        <v>7.4083857156879429E-2</v>
      </c>
      <c r="L1268" s="113">
        <f t="shared" si="137"/>
        <v>1.600919314264258E-2</v>
      </c>
    </row>
    <row r="1269" spans="4:12" x14ac:dyDescent="0.3">
      <c r="D1269" s="177">
        <v>45302</v>
      </c>
      <c r="E1269" s="171">
        <v>16.6676</v>
      </c>
      <c r="F1269" s="174">
        <f t="shared" si="138"/>
        <v>16.863598982564355</v>
      </c>
      <c r="G1269" s="174">
        <f t="shared" si="139"/>
        <v>-7.5693023632796119E-2</v>
      </c>
      <c r="H1269" s="171">
        <f t="shared" si="133"/>
        <v>16.78790595893156</v>
      </c>
      <c r="I1269" s="7">
        <f t="shared" si="134"/>
        <v>-0.12030595893156004</v>
      </c>
      <c r="J1269" s="7">
        <f t="shared" si="135"/>
        <v>0.12030595893156004</v>
      </c>
      <c r="K1269" s="7">
        <f t="shared" si="136"/>
        <v>1.4473523754442212E-2</v>
      </c>
      <c r="L1269" s="113">
        <f t="shared" si="137"/>
        <v>7.217953330507094E-3</v>
      </c>
    </row>
    <row r="1270" spans="4:12" x14ac:dyDescent="0.3">
      <c r="D1270" s="177">
        <v>45303</v>
      </c>
      <c r="E1270" s="171">
        <v>15.9305</v>
      </c>
      <c r="F1270" s="174">
        <f t="shared" si="138"/>
        <v>16.459625581093764</v>
      </c>
      <c r="G1270" s="174">
        <f t="shared" si="139"/>
        <v>-0.10852106141657558</v>
      </c>
      <c r="H1270" s="171">
        <f t="shared" si="133"/>
        <v>16.35110451967719</v>
      </c>
      <c r="I1270" s="7">
        <f t="shared" si="134"/>
        <v>-0.42060451967718926</v>
      </c>
      <c r="J1270" s="7">
        <f t="shared" si="135"/>
        <v>0.42060451967718926</v>
      </c>
      <c r="K1270" s="7">
        <f t="shared" si="136"/>
        <v>0.17690816197287909</v>
      </c>
      <c r="L1270" s="113">
        <f t="shared" si="137"/>
        <v>2.6402468201072737E-2</v>
      </c>
    </row>
    <row r="1271" spans="4:12" x14ac:dyDescent="0.3">
      <c r="D1271" s="177">
        <v>45307</v>
      </c>
      <c r="E1271" s="171">
        <v>15.164</v>
      </c>
      <c r="F1271" s="174">
        <f t="shared" si="138"/>
        <v>15.69038315086674</v>
      </c>
      <c r="G1271" s="174">
        <f t="shared" si="139"/>
        <v>-0.17459319829762043</v>
      </c>
      <c r="H1271" s="171">
        <f t="shared" si="133"/>
        <v>15.51578995256912</v>
      </c>
      <c r="I1271" s="7">
        <f t="shared" si="134"/>
        <v>-0.3517899525691206</v>
      </c>
      <c r="J1271" s="7">
        <f t="shared" si="135"/>
        <v>0.3517899525691206</v>
      </c>
      <c r="K1271" s="7">
        <f t="shared" si="136"/>
        <v>0.12375617072858412</v>
      </c>
      <c r="L1271" s="113">
        <f t="shared" si="137"/>
        <v>2.319902087635984E-2</v>
      </c>
    </row>
    <row r="1272" spans="4:12" x14ac:dyDescent="0.3">
      <c r="D1272" s="177">
        <v>45308</v>
      </c>
      <c r="E1272" s="171">
        <v>14.9871</v>
      </c>
      <c r="F1272" s="174">
        <f t="shared" si="138"/>
        <v>14.988945441361905</v>
      </c>
      <c r="G1272" s="174">
        <f t="shared" si="139"/>
        <v>-0.22727764941834194</v>
      </c>
      <c r="H1272" s="171">
        <f t="shared" si="133"/>
        <v>14.761667791943562</v>
      </c>
      <c r="I1272" s="7">
        <f t="shared" si="134"/>
        <v>0.22543220805643749</v>
      </c>
      <c r="J1272" s="7">
        <f t="shared" si="135"/>
        <v>0.22543220805643749</v>
      </c>
      <c r="K1272" s="7">
        <f t="shared" si="136"/>
        <v>5.0819680429200917E-2</v>
      </c>
      <c r="L1272" s="113">
        <f t="shared" si="137"/>
        <v>1.5041749775235869E-2</v>
      </c>
    </row>
    <row r="1273" spans="4:12" x14ac:dyDescent="0.3">
      <c r="D1273" s="177">
        <v>45309</v>
      </c>
      <c r="E1273" s="171">
        <v>15.055899999999999</v>
      </c>
      <c r="F1273" s="174">
        <f t="shared" si="138"/>
        <v>14.819037880465327</v>
      </c>
      <c r="G1273" s="174">
        <f t="shared" si="139"/>
        <v>-0.22154064056616551</v>
      </c>
      <c r="H1273" s="171">
        <f t="shared" si="133"/>
        <v>14.597497239899162</v>
      </c>
      <c r="I1273" s="7">
        <f t="shared" si="134"/>
        <v>0.45840276010083691</v>
      </c>
      <c r="J1273" s="7">
        <f t="shared" si="135"/>
        <v>0.45840276010083691</v>
      </c>
      <c r="K1273" s="7">
        <f t="shared" si="136"/>
        <v>0.21013309046806544</v>
      </c>
      <c r="L1273" s="113">
        <f t="shared" si="137"/>
        <v>3.0446719233047304E-2</v>
      </c>
    </row>
    <row r="1274" spans="4:12" x14ac:dyDescent="0.3">
      <c r="D1274" s="177">
        <v>45310</v>
      </c>
      <c r="E1274" s="171">
        <v>15.4391</v>
      </c>
      <c r="F1274" s="174">
        <f t="shared" si="138"/>
        <v>14.955307487547067</v>
      </c>
      <c r="G1274" s="174">
        <f t="shared" si="139"/>
        <v>-0.18575961580137498</v>
      </c>
      <c r="H1274" s="171">
        <f t="shared" si="133"/>
        <v>14.769547871745692</v>
      </c>
      <c r="I1274" s="7">
        <f t="shared" si="134"/>
        <v>0.66955212825430799</v>
      </c>
      <c r="J1274" s="7">
        <f t="shared" si="135"/>
        <v>0.66955212825430799</v>
      </c>
      <c r="K1274" s="7">
        <f t="shared" si="136"/>
        <v>0.44830005244987331</v>
      </c>
      <c r="L1274" s="113">
        <f t="shared" si="137"/>
        <v>4.336730303283922E-2</v>
      </c>
    </row>
    <row r="1275" spans="4:12" x14ac:dyDescent="0.3">
      <c r="D1275" s="177">
        <v>45313</v>
      </c>
      <c r="E1275" s="171">
        <v>16.2057</v>
      </c>
      <c r="F1275" s="174">
        <f t="shared" si="138"/>
        <v>15.4438123073589</v>
      </c>
      <c r="G1275" s="174">
        <f t="shared" si="139"/>
        <v>-0.11833317224005416</v>
      </c>
      <c r="H1275" s="171">
        <f t="shared" si="133"/>
        <v>15.325479135118846</v>
      </c>
      <c r="I1275" s="7">
        <f t="shared" si="134"/>
        <v>0.8802208648811547</v>
      </c>
      <c r="J1275" s="7">
        <f t="shared" si="135"/>
        <v>0.8802208648811547</v>
      </c>
      <c r="K1275" s="7">
        <f t="shared" si="136"/>
        <v>0.77478877097212795</v>
      </c>
      <c r="L1275" s="113">
        <f t="shared" si="137"/>
        <v>5.4315510276085249E-2</v>
      </c>
    </row>
    <row r="1276" spans="4:12" x14ac:dyDescent="0.3">
      <c r="D1276" s="177">
        <v>45314</v>
      </c>
      <c r="E1276" s="171">
        <v>16.431699999999999</v>
      </c>
      <c r="F1276" s="174">
        <f t="shared" si="138"/>
        <v>16.156233462207958</v>
      </c>
      <c r="G1276" s="174">
        <f t="shared" si="139"/>
        <v>-3.5257739531143042E-2</v>
      </c>
      <c r="H1276" s="171">
        <f t="shared" si="133"/>
        <v>16.120975722676814</v>
      </c>
      <c r="I1276" s="7">
        <f t="shared" si="134"/>
        <v>0.31072427732318531</v>
      </c>
      <c r="J1276" s="7">
        <f t="shared" si="135"/>
        <v>0.31072427732318531</v>
      </c>
      <c r="K1276" s="7">
        <f t="shared" si="136"/>
        <v>9.6549576518015767E-2</v>
      </c>
      <c r="L1276" s="113">
        <f t="shared" si="137"/>
        <v>1.8910050531788271E-2</v>
      </c>
    </row>
    <row r="1277" spans="4:12" x14ac:dyDescent="0.3">
      <c r="D1277" s="177">
        <v>45315</v>
      </c>
      <c r="E1277" s="171">
        <v>16.520199999999999</v>
      </c>
      <c r="F1277" s="174">
        <f t="shared" si="138"/>
        <v>16.421193808375087</v>
      </c>
      <c r="G1277" s="174">
        <f t="shared" si="139"/>
        <v>-5.2359309613158322E-3</v>
      </c>
      <c r="H1277" s="171">
        <f t="shared" si="133"/>
        <v>16.415957877413771</v>
      </c>
      <c r="I1277" s="7">
        <f t="shared" si="134"/>
        <v>0.10424212258622845</v>
      </c>
      <c r="J1277" s="7">
        <f t="shared" si="135"/>
        <v>0.10424212258622845</v>
      </c>
      <c r="K1277" s="7">
        <f t="shared" si="136"/>
        <v>1.0866420121282279E-2</v>
      </c>
      <c r="L1277" s="113">
        <f t="shared" si="137"/>
        <v>6.3099794546209158E-3</v>
      </c>
    </row>
    <row r="1278" spans="4:12" x14ac:dyDescent="0.3">
      <c r="D1278" s="177">
        <v>45316</v>
      </c>
      <c r="E1278" s="171">
        <v>16.756</v>
      </c>
      <c r="F1278" s="174">
        <f t="shared" si="138"/>
        <v>16.563171255230948</v>
      </c>
      <c r="G1278" s="174">
        <f t="shared" si="139"/>
        <v>9.4854068204018958E-3</v>
      </c>
      <c r="H1278" s="171">
        <f t="shared" si="133"/>
        <v>16.572656662051351</v>
      </c>
      <c r="I1278" s="7">
        <f t="shared" si="134"/>
        <v>0.18334333794864932</v>
      </c>
      <c r="J1278" s="7">
        <f t="shared" si="135"/>
        <v>0.18334333794864932</v>
      </c>
      <c r="K1278" s="7">
        <f t="shared" si="136"/>
        <v>3.3614779570152631E-2</v>
      </c>
      <c r="L1278" s="113">
        <f t="shared" si="137"/>
        <v>1.0941951417322113E-2</v>
      </c>
    </row>
    <row r="1279" spans="4:12" x14ac:dyDescent="0.3">
      <c r="D1279" s="177">
        <v>45317</v>
      </c>
      <c r="E1279" s="171">
        <v>17.050899999999999</v>
      </c>
      <c r="F1279" s="174">
        <f t="shared" si="138"/>
        <v>16.822568325456324</v>
      </c>
      <c r="G1279" s="174">
        <f t="shared" si="139"/>
        <v>3.447657316089927E-2</v>
      </c>
      <c r="H1279" s="171">
        <f t="shared" si="133"/>
        <v>16.857044898617222</v>
      </c>
      <c r="I1279" s="7">
        <f t="shared" si="134"/>
        <v>0.19385510138277695</v>
      </c>
      <c r="J1279" s="7">
        <f t="shared" si="135"/>
        <v>0.19385510138277695</v>
      </c>
      <c r="K1279" s="7">
        <f t="shared" si="136"/>
        <v>3.7579800332126732E-2</v>
      </c>
      <c r="L1279" s="113">
        <f t="shared" si="137"/>
        <v>1.1369200533859031E-2</v>
      </c>
    </row>
    <row r="1280" spans="4:12" x14ac:dyDescent="0.3">
      <c r="D1280" s="177">
        <v>45320</v>
      </c>
      <c r="E1280" s="171">
        <v>17.227799999999998</v>
      </c>
      <c r="F1280" s="174">
        <f t="shared" si="138"/>
        <v>17.113861258528718</v>
      </c>
      <c r="G1280" s="174">
        <f t="shared" si="139"/>
        <v>6.0158209152048822E-2</v>
      </c>
      <c r="H1280" s="171">
        <f t="shared" si="133"/>
        <v>17.174019467680768</v>
      </c>
      <c r="I1280" s="7">
        <f t="shared" si="134"/>
        <v>5.378053231923019E-2</v>
      </c>
      <c r="J1280" s="7">
        <f t="shared" si="135"/>
        <v>5.378053231923019E-2</v>
      </c>
      <c r="K1280" s="7">
        <f t="shared" si="136"/>
        <v>2.8923456565397628E-3</v>
      </c>
      <c r="L1280" s="113">
        <f t="shared" si="137"/>
        <v>3.1217295487079135E-3</v>
      </c>
    </row>
    <row r="1281" spans="4:12" x14ac:dyDescent="0.3">
      <c r="D1281" s="177">
        <v>45321</v>
      </c>
      <c r="E1281" s="171">
        <v>16.923100000000002</v>
      </c>
      <c r="F1281" s="174">
        <f t="shared" si="138"/>
        <v>17.214986567321642</v>
      </c>
      <c r="G1281" s="174">
        <f t="shared" si="139"/>
        <v>6.4254919116136275E-2</v>
      </c>
      <c r="H1281" s="171">
        <f t="shared" ref="H1281:H1344" si="140">F1281+G1281</f>
        <v>17.27924148643778</v>
      </c>
      <c r="I1281" s="7">
        <f t="shared" si="134"/>
        <v>-0.3561414864377781</v>
      </c>
      <c r="J1281" s="7">
        <f t="shared" si="135"/>
        <v>0.3561414864377781</v>
      </c>
      <c r="K1281" s="7">
        <f t="shared" si="136"/>
        <v>0.12683675836211009</v>
      </c>
      <c r="L1281" s="113">
        <f t="shared" si="137"/>
        <v>2.104469550128393E-2</v>
      </c>
    </row>
    <row r="1282" spans="4:12" x14ac:dyDescent="0.3">
      <c r="D1282" s="177">
        <v>45322</v>
      </c>
      <c r="E1282" s="171">
        <v>16.176200000000001</v>
      </c>
      <c r="F1282" s="174">
        <f t="shared" si="138"/>
        <v>16.825123935292911</v>
      </c>
      <c r="G1282" s="174">
        <f t="shared" si="139"/>
        <v>1.8843164001649586E-2</v>
      </c>
      <c r="H1282" s="171">
        <f t="shared" si="140"/>
        <v>16.843967099294559</v>
      </c>
      <c r="I1282" s="7">
        <f t="shared" si="134"/>
        <v>-0.66776709929455791</v>
      </c>
      <c r="J1282" s="7">
        <f t="shared" si="135"/>
        <v>0.66776709929455791</v>
      </c>
      <c r="K1282" s="7">
        <f t="shared" si="136"/>
        <v>0.44591289890026797</v>
      </c>
      <c r="L1282" s="113">
        <f t="shared" si="137"/>
        <v>4.1280838472234384E-2</v>
      </c>
    </row>
    <row r="1283" spans="4:12" x14ac:dyDescent="0.3">
      <c r="D1283" s="177">
        <v>45323</v>
      </c>
      <c r="E1283" s="171">
        <v>16.5398</v>
      </c>
      <c r="F1283" s="174">
        <f t="shared" si="138"/>
        <v>16.26399453120132</v>
      </c>
      <c r="G1283" s="174">
        <f t="shared" si="139"/>
        <v>-3.9154092807674526E-2</v>
      </c>
      <c r="H1283" s="171">
        <f t="shared" si="140"/>
        <v>16.224840438393645</v>
      </c>
      <c r="I1283" s="7">
        <f t="shared" si="134"/>
        <v>0.3149595616063543</v>
      </c>
      <c r="J1283" s="7">
        <f t="shared" si="135"/>
        <v>0.3149595616063543</v>
      </c>
      <c r="K1283" s="7">
        <f t="shared" si="136"/>
        <v>9.9199525447266887E-2</v>
      </c>
      <c r="L1283" s="113">
        <f t="shared" si="137"/>
        <v>1.9042525399723956E-2</v>
      </c>
    </row>
    <row r="1284" spans="4:12" x14ac:dyDescent="0.3">
      <c r="D1284" s="177">
        <v>45324</v>
      </c>
      <c r="E1284" s="171">
        <v>16.3826</v>
      </c>
      <c r="F1284" s="174">
        <f t="shared" si="138"/>
        <v>16.477036725753862</v>
      </c>
      <c r="G1284" s="174">
        <f t="shared" si="139"/>
        <v>-1.3934464071652802E-2</v>
      </c>
      <c r="H1284" s="171">
        <f t="shared" si="140"/>
        <v>16.463102261682209</v>
      </c>
      <c r="I1284" s="7">
        <f t="shared" ref="I1284:I1347" si="141">E1284-H1284</f>
        <v>-8.0502261682209308E-2</v>
      </c>
      <c r="J1284" s="7">
        <f t="shared" ref="J1284:J1347" si="142">ABS(I1284)</f>
        <v>8.0502261682209308E-2</v>
      </c>
      <c r="K1284" s="7">
        <f t="shared" ref="K1284:K1347" si="143">I1284^2</f>
        <v>6.480614135950905E-3</v>
      </c>
      <c r="L1284" s="113">
        <f t="shared" ref="L1284:L1347" si="144">J1284/E1284</f>
        <v>4.913888008143354E-3</v>
      </c>
    </row>
    <row r="1285" spans="4:12" x14ac:dyDescent="0.3">
      <c r="D1285" s="177">
        <v>45327</v>
      </c>
      <c r="E1285" s="171">
        <v>16.245000000000001</v>
      </c>
      <c r="F1285" s="174">
        <f t="shared" ref="F1285:F1348" si="145">alpha*(E1285)+(1-alpha)*(E1284+G1284)</f>
        <v>16.343932428742679</v>
      </c>
      <c r="G1285" s="174">
        <f t="shared" ref="G1285:G1348" si="146">beta*(F1285-F1284)+(1-beta)*G1284</f>
        <v>-2.585144736560583E-2</v>
      </c>
      <c r="H1285" s="171">
        <f t="shared" si="140"/>
        <v>16.318080981377072</v>
      </c>
      <c r="I1285" s="7">
        <f t="shared" si="141"/>
        <v>-7.3080981377071197E-2</v>
      </c>
      <c r="J1285" s="7">
        <f t="shared" si="142"/>
        <v>7.3080981377071197E-2</v>
      </c>
      <c r="K1285" s="7">
        <f t="shared" si="143"/>
        <v>5.340829839035827E-3</v>
      </c>
      <c r="L1285" s="113">
        <f t="shared" si="144"/>
        <v>4.4986753694719111E-3</v>
      </c>
    </row>
    <row r="1286" spans="4:12" x14ac:dyDescent="0.3">
      <c r="D1286" s="177">
        <v>45328</v>
      </c>
      <c r="E1286" s="171">
        <v>16.657800000000002</v>
      </c>
      <c r="F1286" s="174">
        <f t="shared" si="145"/>
        <v>16.306878842107515</v>
      </c>
      <c r="G1286" s="174">
        <f t="shared" si="146"/>
        <v>-2.6971661292561629E-2</v>
      </c>
      <c r="H1286" s="171">
        <f t="shared" si="140"/>
        <v>16.279907180814956</v>
      </c>
      <c r="I1286" s="7">
        <f t="shared" si="141"/>
        <v>0.37789281918504614</v>
      </c>
      <c r="J1286" s="7">
        <f t="shared" si="142"/>
        <v>0.37789281918504614</v>
      </c>
      <c r="K1286" s="7">
        <f t="shared" si="143"/>
        <v>0.14280298279162199</v>
      </c>
      <c r="L1286" s="113">
        <f t="shared" si="144"/>
        <v>2.2685637910471138E-2</v>
      </c>
    </row>
    <row r="1287" spans="4:12" x14ac:dyDescent="0.3">
      <c r="D1287" s="177">
        <v>45329</v>
      </c>
      <c r="E1287" s="171">
        <v>15.045999999999999</v>
      </c>
      <c r="F1287" s="174">
        <f t="shared" si="145"/>
        <v>16.313862670965953</v>
      </c>
      <c r="G1287" s="174">
        <f t="shared" si="146"/>
        <v>-2.3576112277461682E-2</v>
      </c>
      <c r="H1287" s="171">
        <f t="shared" si="140"/>
        <v>16.290286558688493</v>
      </c>
      <c r="I1287" s="7">
        <f t="shared" si="141"/>
        <v>-1.2442865586884935</v>
      </c>
      <c r="J1287" s="7">
        <f t="shared" si="142"/>
        <v>1.2442865586884935</v>
      </c>
      <c r="K1287" s="7">
        <f t="shared" si="143"/>
        <v>1.5482490401328537</v>
      </c>
      <c r="L1287" s="113">
        <f t="shared" si="144"/>
        <v>8.2698827508207728E-2</v>
      </c>
    </row>
    <row r="1288" spans="4:12" x14ac:dyDescent="0.3">
      <c r="D1288" s="177">
        <v>45330</v>
      </c>
      <c r="E1288" s="171">
        <v>15.0854</v>
      </c>
      <c r="F1288" s="174">
        <f t="shared" si="145"/>
        <v>15.03501911017803</v>
      </c>
      <c r="G1288" s="174">
        <f t="shared" si="146"/>
        <v>-0.14910285712850782</v>
      </c>
      <c r="H1288" s="171">
        <f t="shared" si="140"/>
        <v>14.885916253049523</v>
      </c>
      <c r="I1288" s="7">
        <f t="shared" si="141"/>
        <v>0.19948374695047733</v>
      </c>
      <c r="J1288" s="7">
        <f t="shared" si="142"/>
        <v>0.19948374695047733</v>
      </c>
      <c r="K1288" s="7">
        <f t="shared" si="143"/>
        <v>3.979376529740207E-2</v>
      </c>
      <c r="L1288" s="113">
        <f t="shared" si="144"/>
        <v>1.322362993029534E-2</v>
      </c>
    </row>
    <row r="1289" spans="4:12" x14ac:dyDescent="0.3">
      <c r="D1289" s="177">
        <v>45331</v>
      </c>
      <c r="E1289" s="171">
        <v>15.036199999999999</v>
      </c>
      <c r="F1289" s="174">
        <f t="shared" si="145"/>
        <v>14.956277714297194</v>
      </c>
      <c r="G1289" s="174">
        <f t="shared" si="146"/>
        <v>-0.14206671100374069</v>
      </c>
      <c r="H1289" s="171">
        <f t="shared" si="140"/>
        <v>14.814211003293453</v>
      </c>
      <c r="I1289" s="7">
        <f t="shared" si="141"/>
        <v>0.22198899670654626</v>
      </c>
      <c r="J1289" s="7">
        <f t="shared" si="142"/>
        <v>0.22198899670654626</v>
      </c>
      <c r="K1289" s="7">
        <f t="shared" si="143"/>
        <v>4.9279114658779009E-2</v>
      </c>
      <c r="L1289" s="113">
        <f t="shared" si="144"/>
        <v>1.4763636870123187E-2</v>
      </c>
    </row>
    <row r="1290" spans="4:12" x14ac:dyDescent="0.3">
      <c r="D1290" s="177">
        <v>45334</v>
      </c>
      <c r="E1290" s="171">
        <v>17.139299999999999</v>
      </c>
      <c r="F1290" s="174">
        <f t="shared" si="145"/>
        <v>15.343166631197008</v>
      </c>
      <c r="G1290" s="174">
        <f t="shared" si="146"/>
        <v>-8.9171148213385232E-2</v>
      </c>
      <c r="H1290" s="171">
        <f t="shared" si="140"/>
        <v>15.253995482983623</v>
      </c>
      <c r="I1290" s="7">
        <f t="shared" si="141"/>
        <v>1.885304517016376</v>
      </c>
      <c r="J1290" s="7">
        <f t="shared" si="142"/>
        <v>1.885304517016376</v>
      </c>
      <c r="K1290" s="7">
        <f t="shared" si="143"/>
        <v>3.5543731218823509</v>
      </c>
      <c r="L1290" s="113">
        <f t="shared" si="144"/>
        <v>0.10999892160218773</v>
      </c>
    </row>
    <row r="1291" spans="4:12" x14ac:dyDescent="0.3">
      <c r="D1291" s="177">
        <v>45335</v>
      </c>
      <c r="E1291" s="171">
        <v>16.156600000000001</v>
      </c>
      <c r="F1291" s="174">
        <f t="shared" si="145"/>
        <v>16.871423081429292</v>
      </c>
      <c r="G1291" s="174">
        <f t="shared" si="146"/>
        <v>7.2571611631181712E-2</v>
      </c>
      <c r="H1291" s="171">
        <f t="shared" si="140"/>
        <v>16.943994693060475</v>
      </c>
      <c r="I1291" s="7">
        <f t="shared" si="141"/>
        <v>-0.78739469306047383</v>
      </c>
      <c r="J1291" s="7">
        <f t="shared" si="142"/>
        <v>0.78739469306047383</v>
      </c>
      <c r="K1291" s="7">
        <f t="shared" si="143"/>
        <v>0.61999040265979777</v>
      </c>
      <c r="L1291" s="113">
        <f t="shared" si="144"/>
        <v>4.8735172812378456E-2</v>
      </c>
    </row>
    <row r="1292" spans="4:12" x14ac:dyDescent="0.3">
      <c r="D1292" s="177">
        <v>45336</v>
      </c>
      <c r="E1292" s="171">
        <v>16.903500000000001</v>
      </c>
      <c r="F1292" s="174">
        <f t="shared" si="145"/>
        <v>16.364037289304949</v>
      </c>
      <c r="G1292" s="174">
        <f t="shared" si="146"/>
        <v>1.4575871255629307E-2</v>
      </c>
      <c r="H1292" s="171">
        <f t="shared" si="140"/>
        <v>16.37861316056058</v>
      </c>
      <c r="I1292" s="7">
        <f t="shared" si="141"/>
        <v>0.52488683943942149</v>
      </c>
      <c r="J1292" s="7">
        <f t="shared" si="142"/>
        <v>0.52488683943942149</v>
      </c>
      <c r="K1292" s="7">
        <f t="shared" si="143"/>
        <v>0.27550619421670502</v>
      </c>
      <c r="L1292" s="113">
        <f t="shared" si="144"/>
        <v>3.1051961986536602E-2</v>
      </c>
    </row>
    <row r="1293" spans="4:12" x14ac:dyDescent="0.3">
      <c r="D1293" s="177">
        <v>45337</v>
      </c>
      <c r="E1293" s="171">
        <v>16.756</v>
      </c>
      <c r="F1293" s="174">
        <f t="shared" si="145"/>
        <v>16.885660697004504</v>
      </c>
      <c r="G1293" s="174">
        <f t="shared" si="146"/>
        <v>6.5280624900021789E-2</v>
      </c>
      <c r="H1293" s="171">
        <f t="shared" si="140"/>
        <v>16.950941321904526</v>
      </c>
      <c r="I1293" s="7">
        <f t="shared" si="141"/>
        <v>-0.19494132190452618</v>
      </c>
      <c r="J1293" s="7">
        <f t="shared" si="142"/>
        <v>0.19494132190452618</v>
      </c>
      <c r="K1293" s="7">
        <f t="shared" si="143"/>
        <v>3.8002118985884098E-2</v>
      </c>
      <c r="L1293" s="113">
        <f t="shared" si="144"/>
        <v>1.1634120428773344E-2</v>
      </c>
    </row>
    <row r="1294" spans="4:12" x14ac:dyDescent="0.3">
      <c r="D1294" s="177">
        <v>45338</v>
      </c>
      <c r="E1294" s="171">
        <v>16.3629</v>
      </c>
      <c r="F1294" s="174">
        <f t="shared" si="145"/>
        <v>16.729604499920018</v>
      </c>
      <c r="G1294" s="174">
        <f t="shared" si="146"/>
        <v>4.3146942701571094E-2</v>
      </c>
      <c r="H1294" s="171">
        <f t="shared" si="140"/>
        <v>16.77275144262159</v>
      </c>
      <c r="I1294" s="7">
        <f t="shared" si="141"/>
        <v>-0.40985144262159068</v>
      </c>
      <c r="J1294" s="7">
        <f t="shared" si="142"/>
        <v>0.40985144262159068</v>
      </c>
      <c r="K1294" s="7">
        <f t="shared" si="143"/>
        <v>0.16797820501899904</v>
      </c>
      <c r="L1294" s="113">
        <f t="shared" si="144"/>
        <v>2.5047604191285815E-2</v>
      </c>
    </row>
    <row r="1295" spans="4:12" x14ac:dyDescent="0.3">
      <c r="D1295" s="177">
        <v>45342</v>
      </c>
      <c r="E1295" s="171">
        <v>15.9207</v>
      </c>
      <c r="F1295" s="174">
        <f t="shared" si="145"/>
        <v>16.30897755416126</v>
      </c>
      <c r="G1295" s="174">
        <f t="shared" si="146"/>
        <v>-3.2304461444618987E-3</v>
      </c>
      <c r="H1295" s="171">
        <f t="shared" si="140"/>
        <v>16.305747108016799</v>
      </c>
      <c r="I1295" s="7">
        <f t="shared" si="141"/>
        <v>-0.3850471080167992</v>
      </c>
      <c r="J1295" s="7">
        <f t="shared" si="142"/>
        <v>0.3850471080167992</v>
      </c>
      <c r="K1295" s="7">
        <f t="shared" si="143"/>
        <v>0.14826127539210063</v>
      </c>
      <c r="L1295" s="113">
        <f t="shared" si="144"/>
        <v>2.4185312707154787E-2</v>
      </c>
    </row>
    <row r="1296" spans="4:12" x14ac:dyDescent="0.3">
      <c r="D1296" s="177">
        <v>45343</v>
      </c>
      <c r="E1296" s="171">
        <v>15.694699999999999</v>
      </c>
      <c r="F1296" s="174">
        <f t="shared" si="145"/>
        <v>15.872915643084431</v>
      </c>
      <c r="G1296" s="174">
        <f t="shared" si="146"/>
        <v>-4.6513592637698581E-2</v>
      </c>
      <c r="H1296" s="171">
        <f t="shared" si="140"/>
        <v>15.826402050446733</v>
      </c>
      <c r="I1296" s="7">
        <f t="shared" si="141"/>
        <v>-0.13170205044673367</v>
      </c>
      <c r="J1296" s="7">
        <f t="shared" si="142"/>
        <v>0.13170205044673367</v>
      </c>
      <c r="K1296" s="7">
        <f t="shared" si="143"/>
        <v>1.7345430091873979E-2</v>
      </c>
      <c r="L1296" s="113">
        <f t="shared" si="144"/>
        <v>8.3914984323837771E-3</v>
      </c>
    </row>
    <row r="1297" spans="4:12" x14ac:dyDescent="0.3">
      <c r="D1297" s="177">
        <v>45344</v>
      </c>
      <c r="E1297" s="171">
        <v>15.6259</v>
      </c>
      <c r="F1297" s="174">
        <f t="shared" si="145"/>
        <v>15.643729125889841</v>
      </c>
      <c r="G1297" s="174">
        <f t="shared" si="146"/>
        <v>-6.4780885093387697E-2</v>
      </c>
      <c r="H1297" s="171">
        <f t="shared" si="140"/>
        <v>15.578948240796453</v>
      </c>
      <c r="I1297" s="7">
        <f t="shared" si="141"/>
        <v>4.6951759203546217E-2</v>
      </c>
      <c r="J1297" s="7">
        <f t="shared" si="142"/>
        <v>4.6951759203546217E-2</v>
      </c>
      <c r="K1297" s="7">
        <f t="shared" si="143"/>
        <v>2.2044676923077869E-3</v>
      </c>
      <c r="L1297" s="113">
        <f t="shared" si="144"/>
        <v>3.0047395160308346E-3</v>
      </c>
    </row>
    <row r="1298" spans="4:12" x14ac:dyDescent="0.3">
      <c r="D1298" s="177">
        <v>45345</v>
      </c>
      <c r="E1298" s="171">
        <v>15.704499999999999</v>
      </c>
      <c r="F1298" s="174">
        <f t="shared" si="145"/>
        <v>15.58979529192529</v>
      </c>
      <c r="G1298" s="174">
        <f t="shared" si="146"/>
        <v>-6.3696179980504072E-2</v>
      </c>
      <c r="H1298" s="171">
        <f t="shared" si="140"/>
        <v>15.526099111944786</v>
      </c>
      <c r="I1298" s="7">
        <f t="shared" si="141"/>
        <v>0.17840088805521326</v>
      </c>
      <c r="J1298" s="7">
        <f t="shared" si="142"/>
        <v>0.17840088805521326</v>
      </c>
      <c r="K1298" s="7">
        <f t="shared" si="143"/>
        <v>3.1826876858888735E-2</v>
      </c>
      <c r="L1298" s="113">
        <f t="shared" si="144"/>
        <v>1.1359857878647092E-2</v>
      </c>
    </row>
    <row r="1299" spans="4:12" x14ac:dyDescent="0.3">
      <c r="D1299" s="177">
        <v>45348</v>
      </c>
      <c r="E1299" s="171">
        <v>15.232799999999999</v>
      </c>
      <c r="F1299" s="174">
        <f t="shared" si="145"/>
        <v>15.559203056015598</v>
      </c>
      <c r="G1299" s="174">
        <f t="shared" si="146"/>
        <v>-6.0385785573422883E-2</v>
      </c>
      <c r="H1299" s="171">
        <f t="shared" si="140"/>
        <v>15.498817270442174</v>
      </c>
      <c r="I1299" s="7">
        <f t="shared" si="141"/>
        <v>-0.26601727044217505</v>
      </c>
      <c r="J1299" s="7">
        <f t="shared" si="142"/>
        <v>0.26601727044217505</v>
      </c>
      <c r="K1299" s="7">
        <f t="shared" si="143"/>
        <v>7.07651881735053E-2</v>
      </c>
      <c r="L1299" s="113">
        <f t="shared" si="144"/>
        <v>1.7463451922310743E-2</v>
      </c>
    </row>
    <row r="1300" spans="4:12" x14ac:dyDescent="0.3">
      <c r="D1300" s="177">
        <v>45349</v>
      </c>
      <c r="E1300" s="171">
        <v>15.792899999999999</v>
      </c>
      <c r="F1300" s="174">
        <f t="shared" si="145"/>
        <v>15.296511371541262</v>
      </c>
      <c r="G1300" s="174">
        <f t="shared" si="146"/>
        <v>-8.061637546351412E-2</v>
      </c>
      <c r="H1300" s="171">
        <f t="shared" si="140"/>
        <v>15.215894996077749</v>
      </c>
      <c r="I1300" s="7">
        <f t="shared" si="141"/>
        <v>0.57700500392225074</v>
      </c>
      <c r="J1300" s="7">
        <f t="shared" si="142"/>
        <v>0.57700500392225074</v>
      </c>
      <c r="K1300" s="7">
        <f t="shared" si="143"/>
        <v>0.33293477455131659</v>
      </c>
      <c r="L1300" s="113">
        <f t="shared" si="144"/>
        <v>3.6535721996735923E-2</v>
      </c>
    </row>
    <row r="1301" spans="4:12" x14ac:dyDescent="0.3">
      <c r="D1301" s="177">
        <v>45350</v>
      </c>
      <c r="E1301" s="171">
        <v>15.8912</v>
      </c>
      <c r="F1301" s="174">
        <f t="shared" si="145"/>
        <v>15.74806689962919</v>
      </c>
      <c r="G1301" s="174">
        <f t="shared" si="146"/>
        <v>-2.7399185108369917E-2</v>
      </c>
      <c r="H1301" s="171">
        <f t="shared" si="140"/>
        <v>15.72066771452082</v>
      </c>
      <c r="I1301" s="7">
        <f t="shared" si="141"/>
        <v>0.17053228547917954</v>
      </c>
      <c r="J1301" s="7">
        <f t="shared" si="142"/>
        <v>0.17053228547917954</v>
      </c>
      <c r="K1301" s="7">
        <f t="shared" si="143"/>
        <v>2.9081260390752386E-2</v>
      </c>
      <c r="L1301" s="113">
        <f t="shared" si="144"/>
        <v>1.073124027632775E-2</v>
      </c>
    </row>
    <row r="1302" spans="4:12" x14ac:dyDescent="0.3">
      <c r="D1302" s="177">
        <v>45351</v>
      </c>
      <c r="E1302" s="171">
        <v>16.058299999999999</v>
      </c>
      <c r="F1302" s="174">
        <f t="shared" si="145"/>
        <v>15.902700651913305</v>
      </c>
      <c r="G1302" s="174">
        <f t="shared" si="146"/>
        <v>-9.1958913691214672E-3</v>
      </c>
      <c r="H1302" s="171">
        <f t="shared" si="140"/>
        <v>15.893504760544184</v>
      </c>
      <c r="I1302" s="7">
        <f t="shared" si="141"/>
        <v>0.16479523945581498</v>
      </c>
      <c r="J1302" s="7">
        <f t="shared" si="142"/>
        <v>0.16479523945581498</v>
      </c>
      <c r="K1302" s="7">
        <f t="shared" si="143"/>
        <v>2.7157470947299398E-2</v>
      </c>
      <c r="L1302" s="113">
        <f t="shared" si="144"/>
        <v>1.0262309176925017E-2</v>
      </c>
    </row>
    <row r="1303" spans="4:12" x14ac:dyDescent="0.3">
      <c r="D1303" s="177">
        <v>45352</v>
      </c>
      <c r="E1303" s="171">
        <v>15.96</v>
      </c>
      <c r="F1303" s="174">
        <f t="shared" si="145"/>
        <v>16.031283286904703</v>
      </c>
      <c r="G1303" s="174">
        <f t="shared" si="146"/>
        <v>4.581961266930468E-3</v>
      </c>
      <c r="H1303" s="171">
        <f t="shared" si="140"/>
        <v>16.035865248171632</v>
      </c>
      <c r="I1303" s="7">
        <f t="shared" si="141"/>
        <v>-7.5865248171631094E-2</v>
      </c>
      <c r="J1303" s="7">
        <f t="shared" si="142"/>
        <v>7.5865248171631094E-2</v>
      </c>
      <c r="K1303" s="7">
        <f t="shared" si="143"/>
        <v>5.7555358801431753E-3</v>
      </c>
      <c r="L1303" s="113">
        <f t="shared" si="144"/>
        <v>4.7534616648891659E-3</v>
      </c>
    </row>
    <row r="1304" spans="4:12" x14ac:dyDescent="0.3">
      <c r="D1304" s="177">
        <v>45355</v>
      </c>
      <c r="E1304" s="171">
        <v>15.4588</v>
      </c>
      <c r="F1304" s="174">
        <f t="shared" si="145"/>
        <v>15.863425569013547</v>
      </c>
      <c r="G1304" s="174">
        <f t="shared" si="146"/>
        <v>-1.266200664887818E-2</v>
      </c>
      <c r="H1304" s="171">
        <f t="shared" si="140"/>
        <v>15.850763562364669</v>
      </c>
      <c r="I1304" s="7">
        <f t="shared" si="141"/>
        <v>-0.39196356236466912</v>
      </c>
      <c r="J1304" s="7">
        <f t="shared" si="142"/>
        <v>0.39196356236466912</v>
      </c>
      <c r="K1304" s="7">
        <f t="shared" si="143"/>
        <v>0.15363543422160186</v>
      </c>
      <c r="L1304" s="113">
        <f t="shared" si="144"/>
        <v>2.5355367969355263E-2</v>
      </c>
    </row>
    <row r="1305" spans="4:12" x14ac:dyDescent="0.3">
      <c r="D1305" s="177">
        <v>45356</v>
      </c>
      <c r="E1305" s="171">
        <v>15.5472</v>
      </c>
      <c r="F1305" s="174">
        <f t="shared" si="145"/>
        <v>15.466350394680898</v>
      </c>
      <c r="G1305" s="174">
        <f t="shared" si="146"/>
        <v>-5.110332341725525E-2</v>
      </c>
      <c r="H1305" s="171">
        <f t="shared" si="140"/>
        <v>15.415247071263643</v>
      </c>
      <c r="I1305" s="7">
        <f t="shared" si="141"/>
        <v>0.13195292873635722</v>
      </c>
      <c r="J1305" s="7">
        <f t="shared" si="142"/>
        <v>0.13195292873635722</v>
      </c>
      <c r="K1305" s="7">
        <f t="shared" si="143"/>
        <v>1.7411575402102166E-2</v>
      </c>
      <c r="L1305" s="113">
        <f t="shared" si="144"/>
        <v>8.4872471400867823E-3</v>
      </c>
    </row>
    <row r="1306" spans="4:12" x14ac:dyDescent="0.3">
      <c r="D1306" s="177">
        <v>45357</v>
      </c>
      <c r="E1306" s="171">
        <v>15.5472</v>
      </c>
      <c r="F1306" s="174">
        <f t="shared" si="145"/>
        <v>15.506317341266197</v>
      </c>
      <c r="G1306" s="174">
        <f t="shared" si="146"/>
        <v>-4.1996296416999847E-2</v>
      </c>
      <c r="H1306" s="171">
        <f t="shared" si="140"/>
        <v>15.464321044849196</v>
      </c>
      <c r="I1306" s="7">
        <f t="shared" si="141"/>
        <v>8.287895515080379E-2</v>
      </c>
      <c r="J1306" s="7">
        <f t="shared" si="142"/>
        <v>8.287895515080379E-2</v>
      </c>
      <c r="K1306" s="7">
        <f t="shared" si="143"/>
        <v>6.8689212068889461E-3</v>
      </c>
      <c r="L1306" s="113">
        <f t="shared" si="144"/>
        <v>5.3307962302410585E-3</v>
      </c>
    </row>
    <row r="1307" spans="4:12" x14ac:dyDescent="0.3">
      <c r="D1307" s="177">
        <v>45358</v>
      </c>
      <c r="E1307" s="171">
        <v>15.8126</v>
      </c>
      <c r="F1307" s="174">
        <f t="shared" si="145"/>
        <v>15.566682962866402</v>
      </c>
      <c r="G1307" s="174">
        <f t="shared" si="146"/>
        <v>-3.1760104615279353E-2</v>
      </c>
      <c r="H1307" s="171">
        <f t="shared" si="140"/>
        <v>15.534922858251122</v>
      </c>
      <c r="I1307" s="7">
        <f t="shared" si="141"/>
        <v>0.27767714174887814</v>
      </c>
      <c r="J1307" s="7">
        <f t="shared" si="142"/>
        <v>0.27767714174887814</v>
      </c>
      <c r="K1307" s="7">
        <f t="shared" si="143"/>
        <v>7.7104595049826571E-2</v>
      </c>
      <c r="L1307" s="113">
        <f t="shared" si="144"/>
        <v>1.7560498700332529E-2</v>
      </c>
    </row>
    <row r="1308" spans="4:12" x14ac:dyDescent="0.3">
      <c r="D1308" s="177">
        <v>45359</v>
      </c>
      <c r="E1308" s="171">
        <v>15.9114</v>
      </c>
      <c r="F1308" s="174">
        <f t="shared" si="145"/>
        <v>15.806951916307776</v>
      </c>
      <c r="G1308" s="174">
        <f t="shared" si="146"/>
        <v>-4.5571988096139958E-3</v>
      </c>
      <c r="H1308" s="171">
        <f t="shared" si="140"/>
        <v>15.802394717498162</v>
      </c>
      <c r="I1308" s="7">
        <f t="shared" si="141"/>
        <v>0.10900528250183861</v>
      </c>
      <c r="J1308" s="7">
        <f t="shared" si="142"/>
        <v>0.10900528250183861</v>
      </c>
      <c r="K1308" s="7">
        <f t="shared" si="143"/>
        <v>1.1882151613305643E-2</v>
      </c>
      <c r="L1308" s="113">
        <f t="shared" si="144"/>
        <v>6.850766274610569E-3</v>
      </c>
    </row>
    <row r="1309" spans="4:12" x14ac:dyDescent="0.3">
      <c r="D1309" s="177">
        <v>45362</v>
      </c>
      <c r="E1309" s="171">
        <v>15.8126</v>
      </c>
      <c r="F1309" s="174">
        <f t="shared" si="145"/>
        <v>15.88799424095231</v>
      </c>
      <c r="G1309" s="174">
        <f t="shared" si="146"/>
        <v>4.0027535358007574E-3</v>
      </c>
      <c r="H1309" s="171">
        <f t="shared" si="140"/>
        <v>15.89199699448811</v>
      </c>
      <c r="I1309" s="7">
        <f t="shared" si="141"/>
        <v>-7.939699448811055E-2</v>
      </c>
      <c r="J1309" s="7">
        <f t="shared" si="142"/>
        <v>7.939699448811055E-2</v>
      </c>
      <c r="K1309" s="7">
        <f t="shared" si="143"/>
        <v>6.3038827337450571E-3</v>
      </c>
      <c r="L1309" s="113">
        <f t="shared" si="144"/>
        <v>5.0211220474881144E-3</v>
      </c>
    </row>
    <row r="1310" spans="4:12" x14ac:dyDescent="0.3">
      <c r="D1310" s="177">
        <v>45363</v>
      </c>
      <c r="E1310" s="171">
        <v>15.397500000000001</v>
      </c>
      <c r="F1310" s="174">
        <f t="shared" si="145"/>
        <v>15.732782202828641</v>
      </c>
      <c r="G1310" s="174">
        <f t="shared" si="146"/>
        <v>-1.1918725630146154E-2</v>
      </c>
      <c r="H1310" s="171">
        <f t="shared" si="140"/>
        <v>15.720863477198495</v>
      </c>
      <c r="I1310" s="7">
        <f t="shared" si="141"/>
        <v>-0.32336347719849456</v>
      </c>
      <c r="J1310" s="7">
        <f t="shared" si="142"/>
        <v>0.32336347719849456</v>
      </c>
      <c r="K1310" s="7">
        <f t="shared" si="143"/>
        <v>0.10456393838590132</v>
      </c>
      <c r="L1310" s="113">
        <f t="shared" si="144"/>
        <v>2.1001037648871217E-2</v>
      </c>
    </row>
    <row r="1311" spans="4:12" x14ac:dyDescent="0.3">
      <c r="D1311" s="177">
        <v>45364</v>
      </c>
      <c r="E1311" s="171">
        <v>15.3184</v>
      </c>
      <c r="F1311" s="174">
        <f t="shared" si="145"/>
        <v>15.372145019495884</v>
      </c>
      <c r="G1311" s="174">
        <f t="shared" si="146"/>
        <v>-4.6790571400407294E-2</v>
      </c>
      <c r="H1311" s="171">
        <f t="shared" si="140"/>
        <v>15.325354448095476</v>
      </c>
      <c r="I1311" s="7">
        <f t="shared" si="141"/>
        <v>-6.9544480954757404E-3</v>
      </c>
      <c r="J1311" s="7">
        <f t="shared" si="142"/>
        <v>6.9544480954757404E-3</v>
      </c>
      <c r="K1311" s="7">
        <f t="shared" si="143"/>
        <v>4.8364348312666151E-5</v>
      </c>
      <c r="L1311" s="113">
        <f t="shared" si="144"/>
        <v>4.5399311256239162E-4</v>
      </c>
    </row>
    <row r="1312" spans="4:12" x14ac:dyDescent="0.3">
      <c r="D1312" s="177">
        <v>45365</v>
      </c>
      <c r="E1312" s="171">
        <v>14.429</v>
      </c>
      <c r="F1312" s="174">
        <f t="shared" si="145"/>
        <v>15.103087542879674</v>
      </c>
      <c r="G1312" s="174">
        <f t="shared" si="146"/>
        <v>-6.9017261921987538E-2</v>
      </c>
      <c r="H1312" s="171">
        <f t="shared" si="140"/>
        <v>15.034070280957687</v>
      </c>
      <c r="I1312" s="7">
        <f t="shared" si="141"/>
        <v>-0.60507028095768689</v>
      </c>
      <c r="J1312" s="7">
        <f t="shared" si="142"/>
        <v>0.60507028095768689</v>
      </c>
      <c r="K1312" s="7">
        <f t="shared" si="143"/>
        <v>0.36611004489821414</v>
      </c>
      <c r="L1312" s="113">
        <f t="shared" si="144"/>
        <v>4.1934318452954943E-2</v>
      </c>
    </row>
    <row r="1313" spans="4:12" x14ac:dyDescent="0.3">
      <c r="D1313" s="177">
        <v>45366</v>
      </c>
      <c r="E1313" s="171">
        <v>14.6069</v>
      </c>
      <c r="F1313" s="174">
        <f t="shared" si="145"/>
        <v>14.409366190462411</v>
      </c>
      <c r="G1313" s="174">
        <f t="shared" si="146"/>
        <v>-0.13148767097151515</v>
      </c>
      <c r="H1313" s="171">
        <f t="shared" si="140"/>
        <v>14.277878519490896</v>
      </c>
      <c r="I1313" s="7">
        <f t="shared" si="141"/>
        <v>0.32902148050910363</v>
      </c>
      <c r="J1313" s="7">
        <f t="shared" si="142"/>
        <v>0.32902148050910363</v>
      </c>
      <c r="K1313" s="7">
        <f t="shared" si="143"/>
        <v>0.10825513463640246</v>
      </c>
      <c r="L1313" s="113">
        <f t="shared" si="144"/>
        <v>2.252507243214533E-2</v>
      </c>
    </row>
    <row r="1314" spans="4:12" x14ac:dyDescent="0.3">
      <c r="D1314" s="177">
        <v>45369</v>
      </c>
      <c r="E1314" s="171">
        <v>14.221500000000001</v>
      </c>
      <c r="F1314" s="174">
        <f t="shared" si="145"/>
        <v>14.424629863222789</v>
      </c>
      <c r="G1314" s="174">
        <f t="shared" si="146"/>
        <v>-0.11681253659832583</v>
      </c>
      <c r="H1314" s="171">
        <f t="shared" si="140"/>
        <v>14.307817326624463</v>
      </c>
      <c r="I1314" s="7">
        <f t="shared" si="141"/>
        <v>-8.6317326624461899E-2</v>
      </c>
      <c r="J1314" s="7">
        <f t="shared" si="142"/>
        <v>8.6317326624461899E-2</v>
      </c>
      <c r="K1314" s="7">
        <f t="shared" si="143"/>
        <v>7.4506808755940386E-3</v>
      </c>
      <c r="L1314" s="113">
        <f t="shared" si="144"/>
        <v>6.0694952448378785E-3</v>
      </c>
    </row>
    <row r="1315" spans="4:12" x14ac:dyDescent="0.3">
      <c r="D1315" s="177">
        <v>45370</v>
      </c>
      <c r="E1315" s="171">
        <v>14.3302</v>
      </c>
      <c r="F1315" s="174">
        <f t="shared" si="145"/>
        <v>14.14978997072134</v>
      </c>
      <c r="G1315" s="174">
        <f t="shared" si="146"/>
        <v>-0.13261527218863814</v>
      </c>
      <c r="H1315" s="171">
        <f t="shared" si="140"/>
        <v>14.017174698532703</v>
      </c>
      <c r="I1315" s="7">
        <f t="shared" si="141"/>
        <v>0.31302530146729701</v>
      </c>
      <c r="J1315" s="7">
        <f t="shared" si="142"/>
        <v>0.31302530146729701</v>
      </c>
      <c r="K1315" s="7">
        <f t="shared" si="143"/>
        <v>9.7984839358692177E-2</v>
      </c>
      <c r="L1315" s="113">
        <f t="shared" si="144"/>
        <v>2.1843749666250089E-2</v>
      </c>
    </row>
    <row r="1316" spans="4:12" x14ac:dyDescent="0.3">
      <c r="D1316" s="177">
        <v>45371</v>
      </c>
      <c r="E1316" s="171">
        <v>14.251099999999999</v>
      </c>
      <c r="F1316" s="174">
        <f t="shared" si="145"/>
        <v>14.208287782249091</v>
      </c>
      <c r="G1316" s="174">
        <f t="shared" si="146"/>
        <v>-0.11350396381699925</v>
      </c>
      <c r="H1316" s="171">
        <f t="shared" si="140"/>
        <v>14.094783818432091</v>
      </c>
      <c r="I1316" s="7">
        <f t="shared" si="141"/>
        <v>0.15631618156790772</v>
      </c>
      <c r="J1316" s="7">
        <f t="shared" si="142"/>
        <v>0.15631618156790772</v>
      </c>
      <c r="K1316" s="7">
        <f t="shared" si="143"/>
        <v>2.4434748619971094E-2</v>
      </c>
      <c r="L1316" s="113">
        <f t="shared" si="144"/>
        <v>1.0968709893826282E-2</v>
      </c>
    </row>
    <row r="1317" spans="4:12" x14ac:dyDescent="0.3">
      <c r="D1317" s="177">
        <v>45372</v>
      </c>
      <c r="E1317" s="171">
        <v>14.3697</v>
      </c>
      <c r="F1317" s="174">
        <f t="shared" si="145"/>
        <v>14.184016828946401</v>
      </c>
      <c r="G1317" s="174">
        <f t="shared" si="146"/>
        <v>-0.10458066276556829</v>
      </c>
      <c r="H1317" s="171">
        <f t="shared" si="140"/>
        <v>14.079436166180832</v>
      </c>
      <c r="I1317" s="7">
        <f t="shared" si="141"/>
        <v>0.29026383381916787</v>
      </c>
      <c r="J1317" s="7">
        <f t="shared" si="142"/>
        <v>0.29026383381916787</v>
      </c>
      <c r="K1317" s="7">
        <f t="shared" si="143"/>
        <v>8.4253093223401507E-2</v>
      </c>
      <c r="L1317" s="113">
        <f t="shared" si="144"/>
        <v>2.019971424728198E-2</v>
      </c>
    </row>
    <row r="1318" spans="4:12" x14ac:dyDescent="0.3">
      <c r="D1318" s="177">
        <v>45373</v>
      </c>
      <c r="E1318" s="171">
        <v>13.925000000000001</v>
      </c>
      <c r="F1318" s="174">
        <f t="shared" si="145"/>
        <v>14.197095469787545</v>
      </c>
      <c r="G1318" s="174">
        <f t="shared" si="146"/>
        <v>-9.2814732404897085E-2</v>
      </c>
      <c r="H1318" s="171">
        <f t="shared" si="140"/>
        <v>14.104280737382648</v>
      </c>
      <c r="I1318" s="7">
        <f t="shared" si="141"/>
        <v>-0.17928073738264771</v>
      </c>
      <c r="J1318" s="7">
        <f t="shared" si="142"/>
        <v>0.17928073738264771</v>
      </c>
      <c r="K1318" s="7">
        <f t="shared" si="143"/>
        <v>3.2141582796465895E-2</v>
      </c>
      <c r="L1318" s="113">
        <f t="shared" si="144"/>
        <v>1.2874738770746694E-2</v>
      </c>
    </row>
    <row r="1319" spans="4:12" x14ac:dyDescent="0.3">
      <c r="D1319" s="177">
        <v>45376</v>
      </c>
      <c r="E1319" s="171">
        <v>14.3005</v>
      </c>
      <c r="F1319" s="174">
        <f t="shared" si="145"/>
        <v>13.925848214076083</v>
      </c>
      <c r="G1319" s="174">
        <f t="shared" si="146"/>
        <v>-0.11065798473555354</v>
      </c>
      <c r="H1319" s="171">
        <f t="shared" si="140"/>
        <v>13.81519022934053</v>
      </c>
      <c r="I1319" s="7">
        <f t="shared" si="141"/>
        <v>0.48530977065946956</v>
      </c>
      <c r="J1319" s="7">
        <f t="shared" si="142"/>
        <v>0.48530977065946956</v>
      </c>
      <c r="K1319" s="7">
        <f t="shared" si="143"/>
        <v>0.23552557349754694</v>
      </c>
      <c r="L1319" s="113">
        <f t="shared" si="144"/>
        <v>3.393655960696966E-2</v>
      </c>
    </row>
    <row r="1320" spans="4:12" x14ac:dyDescent="0.3">
      <c r="D1320" s="177">
        <v>45377</v>
      </c>
      <c r="E1320" s="171">
        <v>14.093</v>
      </c>
      <c r="F1320" s="174">
        <f t="shared" si="145"/>
        <v>14.170473612211557</v>
      </c>
      <c r="G1320" s="174">
        <f t="shared" si="146"/>
        <v>-7.5129646448450785E-2</v>
      </c>
      <c r="H1320" s="171">
        <f t="shared" si="140"/>
        <v>14.095343965763107</v>
      </c>
      <c r="I1320" s="7">
        <f t="shared" si="141"/>
        <v>-2.3439657631065813E-3</v>
      </c>
      <c r="J1320" s="7">
        <f t="shared" si="142"/>
        <v>2.3439657631065813E-3</v>
      </c>
      <c r="K1320" s="7">
        <f t="shared" si="143"/>
        <v>5.4941754986158181E-6</v>
      </c>
      <c r="L1320" s="113">
        <f t="shared" si="144"/>
        <v>1.6632127745026476E-4</v>
      </c>
    </row>
    <row r="1321" spans="4:12" x14ac:dyDescent="0.3">
      <c r="D1321" s="177">
        <v>45378</v>
      </c>
      <c r="E1321" s="171">
        <v>14.9133</v>
      </c>
      <c r="F1321" s="174">
        <f t="shared" si="145"/>
        <v>14.196956282841239</v>
      </c>
      <c r="G1321" s="174">
        <f t="shared" si="146"/>
        <v>-6.4968414740637581E-2</v>
      </c>
      <c r="H1321" s="171">
        <f t="shared" si="140"/>
        <v>14.131987868100602</v>
      </c>
      <c r="I1321" s="7">
        <f t="shared" si="141"/>
        <v>0.78131213189939785</v>
      </c>
      <c r="J1321" s="7">
        <f t="shared" si="142"/>
        <v>0.78131213189939785</v>
      </c>
      <c r="K1321" s="7">
        <f t="shared" si="143"/>
        <v>0.61044864745318206</v>
      </c>
      <c r="L1321" s="113">
        <f t="shared" si="144"/>
        <v>5.239029134392776E-2</v>
      </c>
    </row>
    <row r="1322" spans="4:12" x14ac:dyDescent="0.3">
      <c r="D1322" s="177">
        <v>45379</v>
      </c>
      <c r="E1322" s="171">
        <v>15.160299999999999</v>
      </c>
      <c r="F1322" s="174">
        <f t="shared" si="145"/>
        <v>14.910725268207491</v>
      </c>
      <c r="G1322" s="174">
        <f t="shared" si="146"/>
        <v>1.2905325270051428E-2</v>
      </c>
      <c r="H1322" s="171">
        <f t="shared" si="140"/>
        <v>14.923630593477542</v>
      </c>
      <c r="I1322" s="7">
        <f t="shared" si="141"/>
        <v>0.23666940652245749</v>
      </c>
      <c r="J1322" s="7">
        <f t="shared" si="142"/>
        <v>0.23666940652245749</v>
      </c>
      <c r="K1322" s="7">
        <f t="shared" si="143"/>
        <v>5.6012407983692246E-2</v>
      </c>
      <c r="L1322" s="113">
        <f t="shared" si="144"/>
        <v>1.5611129497599487E-2</v>
      </c>
    </row>
    <row r="1323" spans="4:12" x14ac:dyDescent="0.3">
      <c r="D1323" s="177">
        <v>45383</v>
      </c>
      <c r="E1323" s="171">
        <v>15.120799999999999</v>
      </c>
      <c r="F1323" s="174">
        <f t="shared" si="145"/>
        <v>15.162724260216041</v>
      </c>
      <c r="G1323" s="174">
        <f t="shared" si="146"/>
        <v>3.6814691943901322E-2</v>
      </c>
      <c r="H1323" s="171">
        <f t="shared" si="140"/>
        <v>15.199538952159942</v>
      </c>
      <c r="I1323" s="7">
        <f t="shared" si="141"/>
        <v>-7.873895215994331E-2</v>
      </c>
      <c r="J1323" s="7">
        <f t="shared" si="142"/>
        <v>7.873895215994331E-2</v>
      </c>
      <c r="K1323" s="7">
        <f t="shared" si="143"/>
        <v>6.1998225872458412E-3</v>
      </c>
      <c r="L1323" s="113">
        <f t="shared" si="144"/>
        <v>5.2073271361266146E-3</v>
      </c>
    </row>
    <row r="1324" spans="4:12" x14ac:dyDescent="0.3">
      <c r="D1324" s="177">
        <v>45384</v>
      </c>
      <c r="E1324" s="171">
        <v>14.1127</v>
      </c>
      <c r="F1324" s="174">
        <f t="shared" si="145"/>
        <v>14.948631753555121</v>
      </c>
      <c r="G1324" s="174">
        <f t="shared" si="146"/>
        <v>1.1723972083419163E-2</v>
      </c>
      <c r="H1324" s="171">
        <f t="shared" si="140"/>
        <v>14.960355725638541</v>
      </c>
      <c r="I1324" s="7">
        <f t="shared" si="141"/>
        <v>-0.84765572563854086</v>
      </c>
      <c r="J1324" s="7">
        <f t="shared" si="142"/>
        <v>0.84765572563854086</v>
      </c>
      <c r="K1324" s="7">
        <f t="shared" si="143"/>
        <v>0.71852022920780123</v>
      </c>
      <c r="L1324" s="113">
        <f t="shared" si="144"/>
        <v>6.0063327757164886E-2</v>
      </c>
    </row>
    <row r="1325" spans="4:12" x14ac:dyDescent="0.3">
      <c r="D1325" s="177">
        <v>45385</v>
      </c>
      <c r="E1325" s="171">
        <v>13.7471</v>
      </c>
      <c r="F1325" s="174">
        <f t="shared" si="145"/>
        <v>14.048959177666738</v>
      </c>
      <c r="G1325" s="174">
        <f t="shared" si="146"/>
        <v>-7.9415682713761065E-2</v>
      </c>
      <c r="H1325" s="171">
        <f t="shared" si="140"/>
        <v>13.969543494952978</v>
      </c>
      <c r="I1325" s="7">
        <f t="shared" si="141"/>
        <v>-0.22244349495297833</v>
      </c>
      <c r="J1325" s="7">
        <f t="shared" si="142"/>
        <v>0.22244349495297833</v>
      </c>
      <c r="K1325" s="7">
        <f t="shared" si="143"/>
        <v>4.9481108446895697E-2</v>
      </c>
      <c r="L1325" s="113">
        <f t="shared" si="144"/>
        <v>1.6181121469471985E-2</v>
      </c>
    </row>
    <row r="1326" spans="4:12" x14ac:dyDescent="0.3">
      <c r="D1326" s="177">
        <v>45386</v>
      </c>
      <c r="E1326" s="171">
        <v>13.667999999999999</v>
      </c>
      <c r="F1326" s="174">
        <f t="shared" si="145"/>
        <v>13.667747453828991</v>
      </c>
      <c r="G1326" s="174">
        <f t="shared" si="146"/>
        <v>-0.10959528682615971</v>
      </c>
      <c r="H1326" s="171">
        <f t="shared" si="140"/>
        <v>13.558152167002831</v>
      </c>
      <c r="I1326" s="7">
        <f t="shared" si="141"/>
        <v>0.10984783299716838</v>
      </c>
      <c r="J1326" s="7">
        <f t="shared" si="142"/>
        <v>0.10984783299716838</v>
      </c>
      <c r="K1326" s="7">
        <f t="shared" si="143"/>
        <v>1.2066546414173795E-2</v>
      </c>
      <c r="L1326" s="113">
        <f t="shared" si="144"/>
        <v>8.0368622327457121E-3</v>
      </c>
    </row>
    <row r="1327" spans="4:12" x14ac:dyDescent="0.3">
      <c r="D1327" s="177">
        <v>45387</v>
      </c>
      <c r="E1327" s="171">
        <v>13.598800000000001</v>
      </c>
      <c r="F1327" s="174">
        <f t="shared" si="145"/>
        <v>13.566483770539072</v>
      </c>
      <c r="G1327" s="174">
        <f t="shared" si="146"/>
        <v>-0.10876212647253557</v>
      </c>
      <c r="H1327" s="171">
        <f t="shared" si="140"/>
        <v>13.457721644066536</v>
      </c>
      <c r="I1327" s="7">
        <f t="shared" si="141"/>
        <v>0.14107835593346429</v>
      </c>
      <c r="J1327" s="7">
        <f t="shared" si="142"/>
        <v>0.14107835593346429</v>
      </c>
      <c r="K1327" s="7">
        <f t="shared" si="143"/>
        <v>1.990310251288924E-2</v>
      </c>
      <c r="L1327" s="113">
        <f t="shared" si="144"/>
        <v>1.0374323906040555E-2</v>
      </c>
    </row>
    <row r="1328" spans="4:12" x14ac:dyDescent="0.3">
      <c r="D1328" s="177">
        <v>45390</v>
      </c>
      <c r="E1328" s="171">
        <v>13.361599999999999</v>
      </c>
      <c r="F1328" s="174">
        <f t="shared" si="145"/>
        <v>13.464350298821973</v>
      </c>
      <c r="G1328" s="174">
        <f t="shared" si="146"/>
        <v>-0.10809926099699196</v>
      </c>
      <c r="H1328" s="171">
        <f t="shared" si="140"/>
        <v>13.356251037824981</v>
      </c>
      <c r="I1328" s="7">
        <f t="shared" si="141"/>
        <v>5.3489621750184568E-3</v>
      </c>
      <c r="J1328" s="7">
        <f t="shared" si="142"/>
        <v>5.3489621750184568E-3</v>
      </c>
      <c r="K1328" s="7">
        <f t="shared" si="143"/>
        <v>2.8611396349778181E-5</v>
      </c>
      <c r="L1328" s="113">
        <f t="shared" si="144"/>
        <v>4.0032347735439295E-4</v>
      </c>
    </row>
    <row r="1329" spans="4:12" x14ac:dyDescent="0.3">
      <c r="D1329" s="177">
        <v>45391</v>
      </c>
      <c r="E1329" s="171">
        <v>13.7866</v>
      </c>
      <c r="F1329" s="174">
        <f t="shared" si="145"/>
        <v>13.360120591202406</v>
      </c>
      <c r="G1329" s="174">
        <f t="shared" si="146"/>
        <v>-0.10771230565924944</v>
      </c>
      <c r="H1329" s="171">
        <f t="shared" si="140"/>
        <v>13.252408285543156</v>
      </c>
      <c r="I1329" s="7">
        <f t="shared" si="141"/>
        <v>0.53419171445684377</v>
      </c>
      <c r="J1329" s="7">
        <f t="shared" si="142"/>
        <v>0.53419171445684377</v>
      </c>
      <c r="K1329" s="7">
        <f t="shared" si="143"/>
        <v>0.2853607877943421</v>
      </c>
      <c r="L1329" s="113">
        <f t="shared" si="144"/>
        <v>3.8747168588110469E-2</v>
      </c>
    </row>
    <row r="1330" spans="4:12" x14ac:dyDescent="0.3">
      <c r="D1330" s="177">
        <v>45392</v>
      </c>
      <c r="E1330" s="171">
        <v>13.341900000000001</v>
      </c>
      <c r="F1330" s="174">
        <f t="shared" si="145"/>
        <v>13.611490155472602</v>
      </c>
      <c r="G1330" s="174">
        <f t="shared" si="146"/>
        <v>-7.1804118666304956E-2</v>
      </c>
      <c r="H1330" s="171">
        <f t="shared" si="140"/>
        <v>13.539686036806296</v>
      </c>
      <c r="I1330" s="7">
        <f t="shared" si="141"/>
        <v>-0.19778603680629558</v>
      </c>
      <c r="J1330" s="7">
        <f t="shared" si="142"/>
        <v>0.19778603680629558</v>
      </c>
      <c r="K1330" s="7">
        <f t="shared" si="143"/>
        <v>3.9119316355541313E-2</v>
      </c>
      <c r="L1330" s="113">
        <f t="shared" si="144"/>
        <v>1.4824428065440123E-2</v>
      </c>
    </row>
    <row r="1331" spans="4:12" x14ac:dyDescent="0.3">
      <c r="D1331" s="177">
        <v>45393</v>
      </c>
      <c r="E1331" s="171">
        <v>12.9762</v>
      </c>
      <c r="F1331" s="174">
        <f t="shared" si="145"/>
        <v>13.211316705066958</v>
      </c>
      <c r="G1331" s="174">
        <f t="shared" si="146"/>
        <v>-0.10464105184023886</v>
      </c>
      <c r="H1331" s="171">
        <f t="shared" si="140"/>
        <v>13.106675653226718</v>
      </c>
      <c r="I1331" s="7">
        <f t="shared" si="141"/>
        <v>-0.13047565322671772</v>
      </c>
      <c r="J1331" s="7">
        <f t="shared" si="142"/>
        <v>0.13047565322671772</v>
      </c>
      <c r="K1331" s="7">
        <f t="shared" si="143"/>
        <v>1.7023896084938695E-2</v>
      </c>
      <c r="L1331" s="113">
        <f t="shared" si="144"/>
        <v>1.0054997089033594E-2</v>
      </c>
    </row>
    <row r="1332" spans="4:12" x14ac:dyDescent="0.3">
      <c r="D1332" s="177">
        <v>45394</v>
      </c>
      <c r="E1332" s="171">
        <v>11.9682</v>
      </c>
      <c r="F1332" s="174">
        <f t="shared" si="145"/>
        <v>12.69088715852781</v>
      </c>
      <c r="G1332" s="174">
        <f t="shared" si="146"/>
        <v>-0.1462199013101298</v>
      </c>
      <c r="H1332" s="171">
        <f t="shared" si="140"/>
        <v>12.544667257217681</v>
      </c>
      <c r="I1332" s="7">
        <f t="shared" si="141"/>
        <v>-0.576467257217681</v>
      </c>
      <c r="J1332" s="7">
        <f t="shared" si="142"/>
        <v>0.576467257217681</v>
      </c>
      <c r="K1332" s="7">
        <f t="shared" si="143"/>
        <v>0.33231449864407597</v>
      </c>
      <c r="L1332" s="113">
        <f t="shared" si="144"/>
        <v>4.8166579537247123E-2</v>
      </c>
    </row>
    <row r="1333" spans="4:12" x14ac:dyDescent="0.3">
      <c r="D1333" s="177">
        <v>45397</v>
      </c>
      <c r="E1333" s="171">
        <v>12.0077</v>
      </c>
      <c r="F1333" s="174">
        <f t="shared" si="145"/>
        <v>11.859124078951897</v>
      </c>
      <c r="G1333" s="174">
        <f t="shared" si="146"/>
        <v>-0.21477421913670808</v>
      </c>
      <c r="H1333" s="171">
        <f t="shared" si="140"/>
        <v>11.64434985981519</v>
      </c>
      <c r="I1333" s="7">
        <f t="shared" si="141"/>
        <v>0.36335014018481004</v>
      </c>
      <c r="J1333" s="7">
        <f t="shared" si="142"/>
        <v>0.36335014018481004</v>
      </c>
      <c r="K1333" s="7">
        <f t="shared" si="143"/>
        <v>0.13202332437232112</v>
      </c>
      <c r="L1333" s="113">
        <f t="shared" si="144"/>
        <v>3.0259761668330325E-2</v>
      </c>
    </row>
    <row r="1334" spans="4:12" x14ac:dyDescent="0.3">
      <c r="D1334" s="177">
        <v>45398</v>
      </c>
      <c r="E1334" s="171">
        <v>12.422800000000001</v>
      </c>
      <c r="F1334" s="174">
        <f t="shared" si="145"/>
        <v>11.918900624690634</v>
      </c>
      <c r="G1334" s="174">
        <f t="shared" si="146"/>
        <v>-0.18731914264916355</v>
      </c>
      <c r="H1334" s="171">
        <f t="shared" si="140"/>
        <v>11.73158148204147</v>
      </c>
      <c r="I1334" s="7">
        <f t="shared" si="141"/>
        <v>0.6912185179585304</v>
      </c>
      <c r="J1334" s="7">
        <f t="shared" si="142"/>
        <v>0.6912185179585304</v>
      </c>
      <c r="K1334" s="7">
        <f t="shared" si="143"/>
        <v>0.4777830395687872</v>
      </c>
      <c r="L1334" s="113">
        <f t="shared" si="144"/>
        <v>5.5641120999978297E-2</v>
      </c>
    </row>
    <row r="1335" spans="4:12" x14ac:dyDescent="0.3">
      <c r="D1335" s="177">
        <v>45399</v>
      </c>
      <c r="E1335" s="171">
        <v>12.1065</v>
      </c>
      <c r="F1335" s="174">
        <f t="shared" si="145"/>
        <v>12.209684685880671</v>
      </c>
      <c r="G1335" s="174">
        <f t="shared" si="146"/>
        <v>-0.13950882226524353</v>
      </c>
      <c r="H1335" s="171">
        <f t="shared" si="140"/>
        <v>12.070175863615427</v>
      </c>
      <c r="I1335" s="7">
        <f t="shared" si="141"/>
        <v>3.6324136384573436E-2</v>
      </c>
      <c r="J1335" s="7">
        <f t="shared" si="142"/>
        <v>3.6324136384573436E-2</v>
      </c>
      <c r="K1335" s="7">
        <f t="shared" si="143"/>
        <v>1.3194428840850917E-3</v>
      </c>
      <c r="L1335" s="113">
        <f t="shared" si="144"/>
        <v>3.000382966552962E-3</v>
      </c>
    </row>
    <row r="1336" spans="4:12" x14ac:dyDescent="0.3">
      <c r="D1336" s="177">
        <v>45400</v>
      </c>
      <c r="E1336" s="171">
        <v>12.521599999999999</v>
      </c>
      <c r="F1336" s="174">
        <f t="shared" si="145"/>
        <v>12.077912942187806</v>
      </c>
      <c r="G1336" s="174">
        <f t="shared" si="146"/>
        <v>-0.13873511440800559</v>
      </c>
      <c r="H1336" s="171">
        <f t="shared" si="140"/>
        <v>11.939177827779801</v>
      </c>
      <c r="I1336" s="7">
        <f t="shared" si="141"/>
        <v>0.58242217222019832</v>
      </c>
      <c r="J1336" s="7">
        <f t="shared" si="142"/>
        <v>0.58242217222019832</v>
      </c>
      <c r="K1336" s="7">
        <f t="shared" si="143"/>
        <v>0.33921558669369434</v>
      </c>
      <c r="L1336" s="113">
        <f t="shared" si="144"/>
        <v>4.6513398624792229E-2</v>
      </c>
    </row>
    <row r="1337" spans="4:12" x14ac:dyDescent="0.3">
      <c r="D1337" s="177">
        <v>45401</v>
      </c>
      <c r="E1337" s="171">
        <v>12.6797</v>
      </c>
      <c r="F1337" s="174">
        <f t="shared" si="145"/>
        <v>12.442231908473596</v>
      </c>
      <c r="G1337" s="174">
        <f t="shared" si="146"/>
        <v>-8.8429706338626041E-2</v>
      </c>
      <c r="H1337" s="171">
        <f t="shared" si="140"/>
        <v>12.35380220213497</v>
      </c>
      <c r="I1337" s="7">
        <f t="shared" si="141"/>
        <v>0.32589779786503037</v>
      </c>
      <c r="J1337" s="7">
        <f t="shared" si="142"/>
        <v>0.32589779786503037</v>
      </c>
      <c r="K1337" s="7">
        <f t="shared" si="143"/>
        <v>0.10620937465327619</v>
      </c>
      <c r="L1337" s="113">
        <f t="shared" si="144"/>
        <v>2.5702327173752561E-2</v>
      </c>
    </row>
    <row r="1338" spans="4:12" x14ac:dyDescent="0.3">
      <c r="D1338" s="177">
        <v>45404</v>
      </c>
      <c r="E1338" s="171">
        <v>12.6402</v>
      </c>
      <c r="F1338" s="174">
        <f t="shared" si="145"/>
        <v>12.6010562349291</v>
      </c>
      <c r="G1338" s="174">
        <f t="shared" si="146"/>
        <v>-6.3704303059213069E-2</v>
      </c>
      <c r="H1338" s="171">
        <f t="shared" si="140"/>
        <v>12.537351931869887</v>
      </c>
      <c r="I1338" s="7">
        <f t="shared" si="141"/>
        <v>0.10284806813011294</v>
      </c>
      <c r="J1338" s="7">
        <f t="shared" si="142"/>
        <v>0.10284806813011294</v>
      </c>
      <c r="K1338" s="7">
        <f t="shared" si="143"/>
        <v>1.0577725118096352E-2</v>
      </c>
      <c r="L1338" s="113">
        <f t="shared" si="144"/>
        <v>8.1365855073585024E-3</v>
      </c>
    </row>
    <row r="1339" spans="4:12" x14ac:dyDescent="0.3">
      <c r="D1339" s="177">
        <v>45405</v>
      </c>
      <c r="E1339" s="171">
        <v>12.798299999999999</v>
      </c>
      <c r="F1339" s="174">
        <f t="shared" si="145"/>
        <v>12.620856557552631</v>
      </c>
      <c r="G1339" s="174">
        <f t="shared" si="146"/>
        <v>-5.5353840490938618E-2</v>
      </c>
      <c r="H1339" s="171">
        <f t="shared" si="140"/>
        <v>12.565502717061692</v>
      </c>
      <c r="I1339" s="7">
        <f t="shared" si="141"/>
        <v>0.23279728293830715</v>
      </c>
      <c r="J1339" s="7">
        <f t="shared" si="142"/>
        <v>0.23279728293830715</v>
      </c>
      <c r="K1339" s="7">
        <f t="shared" si="143"/>
        <v>5.4194574943458231E-2</v>
      </c>
      <c r="L1339" s="113">
        <f t="shared" si="144"/>
        <v>1.8189703549557922E-2</v>
      </c>
    </row>
    <row r="1340" spans="4:12" x14ac:dyDescent="0.3">
      <c r="D1340" s="177">
        <v>45406</v>
      </c>
      <c r="E1340" s="171">
        <v>12.8378</v>
      </c>
      <c r="F1340" s="174">
        <f t="shared" si="145"/>
        <v>12.761916927607249</v>
      </c>
      <c r="G1340" s="174">
        <f t="shared" si="146"/>
        <v>-3.5712419436383001E-2</v>
      </c>
      <c r="H1340" s="171">
        <f t="shared" si="140"/>
        <v>12.726204508170866</v>
      </c>
      <c r="I1340" s="7">
        <f t="shared" si="141"/>
        <v>0.11159549182913331</v>
      </c>
      <c r="J1340" s="7">
        <f t="shared" si="142"/>
        <v>0.11159549182913331</v>
      </c>
      <c r="K1340" s="7">
        <f t="shared" si="143"/>
        <v>1.2453553796586159E-2</v>
      </c>
      <c r="L1340" s="113">
        <f t="shared" si="144"/>
        <v>8.692727089464964E-3</v>
      </c>
    </row>
    <row r="1341" spans="4:12" x14ac:dyDescent="0.3">
      <c r="D1341" s="177">
        <v>45407</v>
      </c>
      <c r="E1341" s="171">
        <v>12.472200000000001</v>
      </c>
      <c r="F1341" s="174">
        <f t="shared" si="145"/>
        <v>12.736110064450894</v>
      </c>
      <c r="G1341" s="174">
        <f t="shared" si="146"/>
        <v>-3.472186380838016E-2</v>
      </c>
      <c r="H1341" s="171">
        <f t="shared" si="140"/>
        <v>12.701388200642514</v>
      </c>
      <c r="I1341" s="7">
        <f t="shared" si="141"/>
        <v>-0.229188200642513</v>
      </c>
      <c r="J1341" s="7">
        <f t="shared" si="142"/>
        <v>0.229188200642513</v>
      </c>
      <c r="K1341" s="7">
        <f t="shared" si="143"/>
        <v>5.2527231313752795E-2</v>
      </c>
      <c r="L1341" s="113">
        <f t="shared" si="144"/>
        <v>1.837592410661415E-2</v>
      </c>
    </row>
    <row r="1342" spans="4:12" x14ac:dyDescent="0.3">
      <c r="D1342" s="177">
        <v>45408</v>
      </c>
      <c r="E1342" s="171">
        <v>12.492000000000001</v>
      </c>
      <c r="F1342" s="174">
        <f t="shared" si="145"/>
        <v>12.448382508953298</v>
      </c>
      <c r="G1342" s="174">
        <f t="shared" si="146"/>
        <v>-6.0022432977301809E-2</v>
      </c>
      <c r="H1342" s="171">
        <f t="shared" si="140"/>
        <v>12.388360075975996</v>
      </c>
      <c r="I1342" s="7">
        <f t="shared" si="141"/>
        <v>0.10363992402400513</v>
      </c>
      <c r="J1342" s="7">
        <f t="shared" si="142"/>
        <v>0.10363992402400513</v>
      </c>
      <c r="K1342" s="7">
        <f t="shared" si="143"/>
        <v>1.0741233851701554E-2</v>
      </c>
      <c r="L1342" s="113">
        <f t="shared" si="144"/>
        <v>8.2965036842783477E-3</v>
      </c>
    </row>
    <row r="1343" spans="4:12" x14ac:dyDescent="0.3">
      <c r="D1343" s="177">
        <v>45411</v>
      </c>
      <c r="E1343" s="171">
        <v>12.739000000000001</v>
      </c>
      <c r="F1343" s="174">
        <f t="shared" si="145"/>
        <v>12.493382053618161</v>
      </c>
      <c r="G1343" s="174">
        <f t="shared" si="146"/>
        <v>-4.9520235213085309E-2</v>
      </c>
      <c r="H1343" s="171">
        <f t="shared" si="140"/>
        <v>12.443861818405075</v>
      </c>
      <c r="I1343" s="7">
        <f t="shared" si="141"/>
        <v>0.29513818159492544</v>
      </c>
      <c r="J1343" s="7">
        <f t="shared" si="142"/>
        <v>0.29513818159492544</v>
      </c>
      <c r="K1343" s="7">
        <f t="shared" si="143"/>
        <v>8.7106546235159191E-2</v>
      </c>
      <c r="L1343" s="113">
        <f t="shared" si="144"/>
        <v>2.3168080822272188E-2</v>
      </c>
    </row>
    <row r="1344" spans="4:12" x14ac:dyDescent="0.3">
      <c r="D1344" s="177">
        <v>45412</v>
      </c>
      <c r="E1344" s="171">
        <v>12.3141</v>
      </c>
      <c r="F1344" s="174">
        <f t="shared" si="145"/>
        <v>12.614403811829533</v>
      </c>
      <c r="G1344" s="174">
        <f t="shared" si="146"/>
        <v>-3.2466035870639606E-2</v>
      </c>
      <c r="H1344" s="171">
        <f t="shared" si="140"/>
        <v>12.581937775958894</v>
      </c>
      <c r="I1344" s="7">
        <f t="shared" si="141"/>
        <v>-0.26783777595889369</v>
      </c>
      <c r="J1344" s="7">
        <f t="shared" si="142"/>
        <v>0.26783777595889369</v>
      </c>
      <c r="K1344" s="7">
        <f t="shared" si="143"/>
        <v>7.1737074230606532E-2</v>
      </c>
      <c r="L1344" s="113">
        <f t="shared" si="144"/>
        <v>2.1750495444969074E-2</v>
      </c>
    </row>
    <row r="1345" spans="4:12" x14ac:dyDescent="0.3">
      <c r="D1345" s="177">
        <v>45413</v>
      </c>
      <c r="E1345" s="171">
        <v>12.0373</v>
      </c>
      <c r="F1345" s="174">
        <f t="shared" si="145"/>
        <v>12.23276717130349</v>
      </c>
      <c r="G1345" s="174">
        <f t="shared" si="146"/>
        <v>-6.7383096336179976E-2</v>
      </c>
      <c r="H1345" s="171">
        <f t="shared" ref="H1345:H1408" si="147">F1345+G1345</f>
        <v>12.16538407496731</v>
      </c>
      <c r="I1345" s="7">
        <f t="shared" si="141"/>
        <v>-0.12808407496731</v>
      </c>
      <c r="J1345" s="7">
        <f t="shared" si="142"/>
        <v>0.12808407496731</v>
      </c>
      <c r="K1345" s="7">
        <f t="shared" si="143"/>
        <v>1.6405530260231487E-2</v>
      </c>
      <c r="L1345" s="113">
        <f t="shared" si="144"/>
        <v>1.0640598387288678E-2</v>
      </c>
    </row>
    <row r="1346" spans="4:12" x14ac:dyDescent="0.3">
      <c r="D1346" s="177">
        <v>45414</v>
      </c>
      <c r="E1346" s="171">
        <v>12.4129</v>
      </c>
      <c r="F1346" s="174">
        <f t="shared" si="145"/>
        <v>12.058513522931058</v>
      </c>
      <c r="G1346" s="174">
        <f t="shared" si="146"/>
        <v>-7.8070151539805135E-2</v>
      </c>
      <c r="H1346" s="171">
        <f t="shared" si="147"/>
        <v>11.980443371391253</v>
      </c>
      <c r="I1346" s="7">
        <f t="shared" si="141"/>
        <v>0.43245662860874745</v>
      </c>
      <c r="J1346" s="7">
        <f t="shared" si="142"/>
        <v>0.43245662860874745</v>
      </c>
      <c r="K1346" s="7">
        <f t="shared" si="143"/>
        <v>0.18701873562764412</v>
      </c>
      <c r="L1346" s="113">
        <f t="shared" si="144"/>
        <v>3.483929046465753E-2</v>
      </c>
    </row>
    <row r="1347" spans="4:12" x14ac:dyDescent="0.3">
      <c r="D1347" s="177">
        <v>45415</v>
      </c>
      <c r="E1347" s="171">
        <v>12.462300000000001</v>
      </c>
      <c r="F1347" s="174">
        <f t="shared" si="145"/>
        <v>12.360323878768156</v>
      </c>
      <c r="G1347" s="174">
        <f t="shared" si="146"/>
        <v>-4.0082100802114815E-2</v>
      </c>
      <c r="H1347" s="171">
        <f t="shared" si="147"/>
        <v>12.320241777966041</v>
      </c>
      <c r="I1347" s="7">
        <f t="shared" si="141"/>
        <v>0.14205822203395968</v>
      </c>
      <c r="J1347" s="7">
        <f t="shared" si="142"/>
        <v>0.14205822203395968</v>
      </c>
      <c r="K1347" s="7">
        <f t="shared" si="143"/>
        <v>2.0180538447449787E-2</v>
      </c>
      <c r="L1347" s="113">
        <f t="shared" si="144"/>
        <v>1.1399037259090189E-2</v>
      </c>
    </row>
    <row r="1348" spans="4:12" x14ac:dyDescent="0.3">
      <c r="D1348" s="177">
        <v>45418</v>
      </c>
      <c r="E1348" s="171">
        <v>12.6204</v>
      </c>
      <c r="F1348" s="174">
        <f t="shared" si="145"/>
        <v>12.461854319358309</v>
      </c>
      <c r="G1348" s="174">
        <f t="shared" si="146"/>
        <v>-2.592084666288802E-2</v>
      </c>
      <c r="H1348" s="171">
        <f t="shared" si="147"/>
        <v>12.435933472695421</v>
      </c>
      <c r="I1348" s="7">
        <f t="shared" ref="I1348:I1411" si="148">E1348-H1348</f>
        <v>0.18446652730457913</v>
      </c>
      <c r="J1348" s="7">
        <f t="shared" ref="J1348:J1411" si="149">ABS(I1348)</f>
        <v>0.18446652730457913</v>
      </c>
      <c r="K1348" s="7">
        <f t="shared" ref="K1348:K1411" si="150">I1348^2</f>
        <v>3.4027899695811041E-2</v>
      </c>
      <c r="L1348" s="113">
        <f t="shared" ref="L1348:L1411" si="151">J1348/E1348</f>
        <v>1.4616535712384641E-2</v>
      </c>
    </row>
    <row r="1349" spans="4:12" x14ac:dyDescent="0.3">
      <c r="D1349" s="177">
        <v>45419</v>
      </c>
      <c r="E1349" s="171">
        <v>12.521599999999999</v>
      </c>
      <c r="F1349" s="174">
        <f t="shared" ref="F1349:F1412" si="152">alpha*(E1349)+(1-alpha)*(E1348+G1348)</f>
        <v>12.57990332266969</v>
      </c>
      <c r="G1349" s="174">
        <f t="shared" ref="G1349:G1412" si="153">beta*(F1349-F1348)+(1-beta)*G1348</f>
        <v>-1.1523861665461162E-2</v>
      </c>
      <c r="H1349" s="171">
        <f t="shared" si="147"/>
        <v>12.568379461004229</v>
      </c>
      <c r="I1349" s="7">
        <f t="shared" si="148"/>
        <v>-4.6779461004229361E-2</v>
      </c>
      <c r="J1349" s="7">
        <f t="shared" si="149"/>
        <v>4.6779461004229361E-2</v>
      </c>
      <c r="K1349" s="7">
        <f t="shared" si="150"/>
        <v>2.1883179718462154E-3</v>
      </c>
      <c r="L1349" s="113">
        <f t="shared" si="151"/>
        <v>3.7359012429904618E-3</v>
      </c>
    </row>
    <row r="1350" spans="4:12" x14ac:dyDescent="0.3">
      <c r="D1350" s="177">
        <v>45420</v>
      </c>
      <c r="E1350" s="171">
        <v>12.442500000000001</v>
      </c>
      <c r="F1350" s="174">
        <f t="shared" si="152"/>
        <v>12.496560910667631</v>
      </c>
      <c r="G1350" s="174">
        <f t="shared" si="153"/>
        <v>-1.8705716699120963E-2</v>
      </c>
      <c r="H1350" s="171">
        <f t="shared" si="147"/>
        <v>12.477855193968511</v>
      </c>
      <c r="I1350" s="7">
        <f t="shared" si="148"/>
        <v>-3.5355193968509724E-2</v>
      </c>
      <c r="J1350" s="7">
        <f t="shared" si="149"/>
        <v>3.5355193968509724E-2</v>
      </c>
      <c r="K1350" s="7">
        <f t="shared" si="150"/>
        <v>1.2499897405509463E-3</v>
      </c>
      <c r="L1350" s="113">
        <f t="shared" si="151"/>
        <v>2.841486354712455E-3</v>
      </c>
    </row>
    <row r="1351" spans="4:12" x14ac:dyDescent="0.3">
      <c r="D1351" s="177">
        <v>45421</v>
      </c>
      <c r="E1351" s="171">
        <v>12.5809</v>
      </c>
      <c r="F1351" s="174">
        <f t="shared" si="152"/>
        <v>12.455215426640706</v>
      </c>
      <c r="G1351" s="174">
        <f t="shared" si="153"/>
        <v>-2.0969693431901363E-2</v>
      </c>
      <c r="H1351" s="171">
        <f t="shared" si="147"/>
        <v>12.434245733208805</v>
      </c>
      <c r="I1351" s="7">
        <f t="shared" si="148"/>
        <v>0.1466542667911952</v>
      </c>
      <c r="J1351" s="7">
        <f t="shared" si="149"/>
        <v>0.1466542667911952</v>
      </c>
      <c r="K1351" s="7">
        <f t="shared" si="150"/>
        <v>2.1507473968063059E-2</v>
      </c>
      <c r="L1351" s="113">
        <f t="shared" si="151"/>
        <v>1.1656897900086258E-2</v>
      </c>
    </row>
    <row r="1352" spans="4:12" x14ac:dyDescent="0.3">
      <c r="D1352" s="177">
        <v>45422</v>
      </c>
      <c r="E1352" s="171">
        <v>12.2844</v>
      </c>
      <c r="F1352" s="174">
        <f t="shared" si="152"/>
        <v>12.504824245254479</v>
      </c>
      <c r="G1352" s="174">
        <f t="shared" si="153"/>
        <v>-1.3911842227333895E-2</v>
      </c>
      <c r="H1352" s="171">
        <f t="shared" si="147"/>
        <v>12.490912403027146</v>
      </c>
      <c r="I1352" s="7">
        <f t="shared" si="148"/>
        <v>-0.20651240302714591</v>
      </c>
      <c r="J1352" s="7">
        <f t="shared" si="149"/>
        <v>0.20651240302714591</v>
      </c>
      <c r="K1352" s="7">
        <f t="shared" si="150"/>
        <v>4.2647372604046344E-2</v>
      </c>
      <c r="L1352" s="113">
        <f t="shared" si="151"/>
        <v>1.6810947464031285E-2</v>
      </c>
    </row>
    <row r="1353" spans="4:12" x14ac:dyDescent="0.3">
      <c r="D1353" s="177">
        <v>45425</v>
      </c>
      <c r="E1353" s="171">
        <v>12.6698</v>
      </c>
      <c r="F1353" s="174">
        <f t="shared" si="152"/>
        <v>12.350350526218135</v>
      </c>
      <c r="G1353" s="174">
        <f t="shared" si="153"/>
        <v>-2.7968029908234961E-2</v>
      </c>
      <c r="H1353" s="171">
        <f t="shared" si="147"/>
        <v>12.322382496309899</v>
      </c>
      <c r="I1353" s="7">
        <f t="shared" si="148"/>
        <v>0.34741750369010127</v>
      </c>
      <c r="J1353" s="7">
        <f t="shared" si="149"/>
        <v>0.34741750369010127</v>
      </c>
      <c r="K1353" s="7">
        <f t="shared" si="150"/>
        <v>0.12069892187026153</v>
      </c>
      <c r="L1353" s="113">
        <f t="shared" si="151"/>
        <v>2.7420914591398542E-2</v>
      </c>
    </row>
    <row r="1354" spans="4:12" x14ac:dyDescent="0.3">
      <c r="D1354" s="177">
        <v>45426</v>
      </c>
      <c r="E1354" s="171">
        <v>12.7094</v>
      </c>
      <c r="F1354" s="174">
        <f t="shared" si="152"/>
        <v>12.655345576073413</v>
      </c>
      <c r="G1354" s="174">
        <f t="shared" si="153"/>
        <v>5.328278068116428E-3</v>
      </c>
      <c r="H1354" s="171">
        <f t="shared" si="147"/>
        <v>12.66067385414153</v>
      </c>
      <c r="I1354" s="7">
        <f t="shared" si="148"/>
        <v>4.872614585847046E-2</v>
      </c>
      <c r="J1354" s="7">
        <f t="shared" si="149"/>
        <v>4.872614585847046E-2</v>
      </c>
      <c r="K1354" s="7">
        <f t="shared" si="150"/>
        <v>2.374237290220938E-3</v>
      </c>
      <c r="L1354" s="113">
        <f t="shared" si="151"/>
        <v>3.8338667331636786E-3</v>
      </c>
    </row>
    <row r="1355" spans="4:12" x14ac:dyDescent="0.3">
      <c r="D1355" s="177">
        <v>45427</v>
      </c>
      <c r="E1355" s="171">
        <v>12.6402</v>
      </c>
      <c r="F1355" s="174">
        <f t="shared" si="152"/>
        <v>12.699822622454494</v>
      </c>
      <c r="G1355" s="174">
        <f t="shared" si="153"/>
        <v>9.2431548994128705E-3</v>
      </c>
      <c r="H1355" s="171">
        <f t="shared" si="147"/>
        <v>12.709065777353906</v>
      </c>
      <c r="I1355" s="7">
        <f t="shared" si="148"/>
        <v>-6.886577735390631E-2</v>
      </c>
      <c r="J1355" s="7">
        <f t="shared" si="149"/>
        <v>6.886577735390631E-2</v>
      </c>
      <c r="K1355" s="7">
        <f t="shared" si="150"/>
        <v>4.7424952905577951E-3</v>
      </c>
      <c r="L1355" s="113">
        <f t="shared" si="151"/>
        <v>5.4481556742698939E-3</v>
      </c>
    </row>
    <row r="1356" spans="4:12" x14ac:dyDescent="0.3">
      <c r="D1356" s="177">
        <v>45428</v>
      </c>
      <c r="E1356" s="171">
        <v>12.8873</v>
      </c>
      <c r="F1356" s="174">
        <f t="shared" si="152"/>
        <v>12.697014523919531</v>
      </c>
      <c r="G1356" s="174">
        <f t="shared" si="153"/>
        <v>8.038029555975261E-3</v>
      </c>
      <c r="H1356" s="171">
        <f t="shared" si="147"/>
        <v>12.705052553475506</v>
      </c>
      <c r="I1356" s="7">
        <f t="shared" si="148"/>
        <v>0.18224744652449409</v>
      </c>
      <c r="J1356" s="7">
        <f t="shared" si="149"/>
        <v>0.18224744652449409</v>
      </c>
      <c r="K1356" s="7">
        <f t="shared" si="150"/>
        <v>3.3214131764698333E-2</v>
      </c>
      <c r="L1356" s="113">
        <f t="shared" si="151"/>
        <v>1.4141631414221294E-2</v>
      </c>
    </row>
    <row r="1357" spans="4:12" x14ac:dyDescent="0.3">
      <c r="D1357" s="177">
        <v>45429</v>
      </c>
      <c r="E1357" s="171">
        <v>12.6105</v>
      </c>
      <c r="F1357" s="174">
        <f t="shared" si="152"/>
        <v>12.838370423644781</v>
      </c>
      <c r="G1357" s="174">
        <f t="shared" si="153"/>
        <v>2.1369816572902711E-2</v>
      </c>
      <c r="H1357" s="171">
        <f t="shared" si="147"/>
        <v>12.859740240217684</v>
      </c>
      <c r="I1357" s="7">
        <f t="shared" si="148"/>
        <v>-0.24924024021768432</v>
      </c>
      <c r="J1357" s="7">
        <f t="shared" si="149"/>
        <v>0.24924024021768432</v>
      </c>
      <c r="K1357" s="7">
        <f t="shared" si="150"/>
        <v>6.2120697343768981E-2</v>
      </c>
      <c r="L1357" s="113">
        <f t="shared" si="151"/>
        <v>1.9764501028324357E-2</v>
      </c>
    </row>
    <row r="1358" spans="4:12" x14ac:dyDescent="0.3">
      <c r="D1358" s="177">
        <v>45432</v>
      </c>
      <c r="E1358" s="171">
        <v>12.175700000000001</v>
      </c>
      <c r="F1358" s="174">
        <f t="shared" si="152"/>
        <v>12.540635853258324</v>
      </c>
      <c r="G1358" s="174">
        <f t="shared" si="153"/>
        <v>-1.0540622123033205E-2</v>
      </c>
      <c r="H1358" s="171">
        <f t="shared" si="147"/>
        <v>12.530095231135292</v>
      </c>
      <c r="I1358" s="7">
        <f t="shared" si="148"/>
        <v>-0.3543952311352907</v>
      </c>
      <c r="J1358" s="7">
        <f t="shared" si="149"/>
        <v>0.3543952311352907</v>
      </c>
      <c r="K1358" s="7">
        <f t="shared" si="150"/>
        <v>0.12559597985143611</v>
      </c>
      <c r="L1358" s="113">
        <f t="shared" si="151"/>
        <v>2.9106764386055067E-2</v>
      </c>
    </row>
    <row r="1359" spans="4:12" x14ac:dyDescent="0.3">
      <c r="D1359" s="177">
        <v>45433</v>
      </c>
      <c r="E1359" s="171">
        <v>12.3141</v>
      </c>
      <c r="F1359" s="174">
        <f t="shared" si="152"/>
        <v>12.194947502301575</v>
      </c>
      <c r="G1359" s="174">
        <f t="shared" si="153"/>
        <v>-4.4055395006404784E-2</v>
      </c>
      <c r="H1359" s="171">
        <f t="shared" si="147"/>
        <v>12.150892107295171</v>
      </c>
      <c r="I1359" s="7">
        <f t="shared" si="148"/>
        <v>0.16320789270482905</v>
      </c>
      <c r="J1359" s="7">
        <f t="shared" si="149"/>
        <v>0.16320789270482905</v>
      </c>
      <c r="K1359" s="7">
        <f t="shared" si="150"/>
        <v>2.6636816241150992E-2</v>
      </c>
      <c r="L1359" s="113">
        <f t="shared" si="151"/>
        <v>1.3253741053331471E-2</v>
      </c>
    </row>
    <row r="1360" spans="4:12" x14ac:dyDescent="0.3">
      <c r="D1360" s="177">
        <v>45434</v>
      </c>
      <c r="E1360" s="171">
        <v>12.185600000000001</v>
      </c>
      <c r="F1360" s="174">
        <f t="shared" si="152"/>
        <v>12.253155683994876</v>
      </c>
      <c r="G1360" s="174">
        <f t="shared" si="153"/>
        <v>-3.3829037336434213E-2</v>
      </c>
      <c r="H1360" s="171">
        <f t="shared" si="147"/>
        <v>12.219326646658443</v>
      </c>
      <c r="I1360" s="7">
        <f t="shared" si="148"/>
        <v>-3.372664665844205E-2</v>
      </c>
      <c r="J1360" s="7">
        <f t="shared" si="149"/>
        <v>3.372664665844205E-2</v>
      </c>
      <c r="K1360" s="7">
        <f t="shared" si="150"/>
        <v>1.1374866948234003E-3</v>
      </c>
      <c r="L1360" s="113">
        <f t="shared" si="151"/>
        <v>2.7677460821331776E-3</v>
      </c>
    </row>
    <row r="1361" spans="4:12" x14ac:dyDescent="0.3">
      <c r="D1361" s="177">
        <v>45435</v>
      </c>
      <c r="E1361" s="171">
        <v>11.829800000000001</v>
      </c>
      <c r="F1361" s="174">
        <f t="shared" si="152"/>
        <v>12.087376770130856</v>
      </c>
      <c r="G1361" s="174">
        <f t="shared" si="153"/>
        <v>-4.7024024989192836E-2</v>
      </c>
      <c r="H1361" s="171">
        <f t="shared" si="147"/>
        <v>12.040352745141663</v>
      </c>
      <c r="I1361" s="7">
        <f t="shared" si="148"/>
        <v>-0.210552745141662</v>
      </c>
      <c r="J1361" s="7">
        <f t="shared" si="149"/>
        <v>0.210552745141662</v>
      </c>
      <c r="K1361" s="7">
        <f t="shared" si="150"/>
        <v>4.4332458486689673E-2</v>
      </c>
      <c r="L1361" s="113">
        <f t="shared" si="151"/>
        <v>1.7798504213229472E-2</v>
      </c>
    </row>
    <row r="1362" spans="4:12" x14ac:dyDescent="0.3">
      <c r="D1362" s="177">
        <v>45436</v>
      </c>
      <c r="E1362" s="171">
        <v>12.195499999999999</v>
      </c>
      <c r="F1362" s="174">
        <f t="shared" si="152"/>
        <v>11.865320780008647</v>
      </c>
      <c r="G1362" s="174">
        <f t="shared" si="153"/>
        <v>-6.4527221502494486E-2</v>
      </c>
      <c r="H1362" s="171">
        <f t="shared" si="147"/>
        <v>11.800793558506152</v>
      </c>
      <c r="I1362" s="7">
        <f t="shared" si="148"/>
        <v>0.39470644149384704</v>
      </c>
      <c r="J1362" s="7">
        <f t="shared" si="149"/>
        <v>0.39470644149384704</v>
      </c>
      <c r="K1362" s="7">
        <f t="shared" si="150"/>
        <v>0.1557931749567357</v>
      </c>
      <c r="L1362" s="113">
        <f t="shared" si="151"/>
        <v>3.2364924889823878E-2</v>
      </c>
    </row>
    <row r="1363" spans="4:12" x14ac:dyDescent="0.3">
      <c r="D1363" s="177">
        <v>45440</v>
      </c>
      <c r="E1363" s="171">
        <v>12.205299999999999</v>
      </c>
      <c r="F1363" s="174">
        <f t="shared" si="152"/>
        <v>12.145838222798005</v>
      </c>
      <c r="G1363" s="174">
        <f t="shared" si="153"/>
        <v>-3.0022755073309176E-2</v>
      </c>
      <c r="H1363" s="171">
        <f t="shared" si="147"/>
        <v>12.115815467724696</v>
      </c>
      <c r="I1363" s="7">
        <f t="shared" si="148"/>
        <v>8.9484532275303508E-2</v>
      </c>
      <c r="J1363" s="7">
        <f t="shared" si="149"/>
        <v>8.9484532275303508E-2</v>
      </c>
      <c r="K1363" s="7">
        <f t="shared" si="150"/>
        <v>8.0074815165298349E-3</v>
      </c>
      <c r="L1363" s="113">
        <f t="shared" si="151"/>
        <v>7.3316126826299651E-3</v>
      </c>
    </row>
    <row r="1364" spans="4:12" x14ac:dyDescent="0.3">
      <c r="D1364" s="177">
        <v>45441</v>
      </c>
      <c r="E1364" s="171">
        <v>11.898999999999999</v>
      </c>
      <c r="F1364" s="174">
        <f t="shared" si="152"/>
        <v>12.120021795941351</v>
      </c>
      <c r="G1364" s="174">
        <f t="shared" si="153"/>
        <v>-2.9602122251643648E-2</v>
      </c>
      <c r="H1364" s="171">
        <f t="shared" si="147"/>
        <v>12.090419673689707</v>
      </c>
      <c r="I1364" s="7">
        <f t="shared" si="148"/>
        <v>-0.19141967368970825</v>
      </c>
      <c r="J1364" s="7">
        <f t="shared" si="149"/>
        <v>0.19141967368970825</v>
      </c>
      <c r="K1364" s="7">
        <f t="shared" si="150"/>
        <v>3.6641491475474387E-2</v>
      </c>
      <c r="L1364" s="113">
        <f t="shared" si="151"/>
        <v>1.6087038716674364E-2</v>
      </c>
    </row>
    <row r="1365" spans="4:12" x14ac:dyDescent="0.3">
      <c r="D1365" s="177">
        <v>45442</v>
      </c>
      <c r="E1365" s="171">
        <v>12.185600000000001</v>
      </c>
      <c r="F1365" s="174">
        <f t="shared" si="152"/>
        <v>11.932638302198685</v>
      </c>
      <c r="G1365" s="174">
        <f t="shared" si="153"/>
        <v>-4.538025940074597E-2</v>
      </c>
      <c r="H1365" s="171">
        <f t="shared" si="147"/>
        <v>11.887258042797939</v>
      </c>
      <c r="I1365" s="7">
        <f t="shared" si="148"/>
        <v>0.29834195720206225</v>
      </c>
      <c r="J1365" s="7">
        <f t="shared" si="149"/>
        <v>0.29834195720206225</v>
      </c>
      <c r="K1365" s="7">
        <f t="shared" si="150"/>
        <v>8.9007923427157146E-2</v>
      </c>
      <c r="L1365" s="113">
        <f t="shared" si="151"/>
        <v>2.4483156939507471E-2</v>
      </c>
    </row>
    <row r="1366" spans="4:12" x14ac:dyDescent="0.3">
      <c r="D1366" s="177">
        <v>45443</v>
      </c>
      <c r="E1366" s="171">
        <v>13.124499999999999</v>
      </c>
      <c r="F1366" s="174">
        <f t="shared" si="152"/>
        <v>12.337075792479405</v>
      </c>
      <c r="G1366" s="174">
        <f t="shared" si="153"/>
        <v>-3.984844325993081E-4</v>
      </c>
      <c r="H1366" s="171">
        <f t="shared" si="147"/>
        <v>12.336677308046806</v>
      </c>
      <c r="I1366" s="7">
        <f t="shared" si="148"/>
        <v>0.78782269195319365</v>
      </c>
      <c r="J1366" s="7">
        <f t="shared" si="149"/>
        <v>0.78782269195319365</v>
      </c>
      <c r="K1366" s="7">
        <f t="shared" si="150"/>
        <v>0.62066459395637663</v>
      </c>
      <c r="L1366" s="113">
        <f t="shared" si="151"/>
        <v>6.002687279158777E-2</v>
      </c>
    </row>
    <row r="1367" spans="4:12" x14ac:dyDescent="0.3">
      <c r="D1367" s="177">
        <v>45446</v>
      </c>
      <c r="E1367" s="171">
        <v>13.648199999999999</v>
      </c>
      <c r="F1367" s="174">
        <f t="shared" si="152"/>
        <v>13.228921212453921</v>
      </c>
      <c r="G1367" s="174">
        <f t="shared" si="153"/>
        <v>8.8825906008112188E-2</v>
      </c>
      <c r="H1367" s="171">
        <f t="shared" si="147"/>
        <v>13.317747118462034</v>
      </c>
      <c r="I1367" s="7">
        <f t="shared" si="148"/>
        <v>0.33045288153796548</v>
      </c>
      <c r="J1367" s="7">
        <f t="shared" si="149"/>
        <v>0.33045288153796548</v>
      </c>
      <c r="K1367" s="7">
        <f t="shared" si="150"/>
        <v>0.10919910691674464</v>
      </c>
      <c r="L1367" s="113">
        <f t="shared" si="151"/>
        <v>2.421219512741354E-2</v>
      </c>
    </row>
    <row r="1368" spans="4:12" x14ac:dyDescent="0.3">
      <c r="D1368" s="177">
        <v>45447</v>
      </c>
      <c r="E1368" s="171">
        <v>12.9663</v>
      </c>
      <c r="F1368" s="174">
        <f t="shared" si="152"/>
        <v>13.582880724806492</v>
      </c>
      <c r="G1368" s="174">
        <f t="shared" si="153"/>
        <v>0.11533926664255804</v>
      </c>
      <c r="H1368" s="171">
        <f t="shared" si="147"/>
        <v>13.698219991449049</v>
      </c>
      <c r="I1368" s="7">
        <f t="shared" si="148"/>
        <v>-0.73191999144904862</v>
      </c>
      <c r="J1368" s="7">
        <f t="shared" si="149"/>
        <v>0.73191999144904862</v>
      </c>
      <c r="K1368" s="7">
        <f t="shared" si="150"/>
        <v>0.53570687388277538</v>
      </c>
      <c r="L1368" s="113">
        <f t="shared" si="151"/>
        <v>5.6447868046323825E-2</v>
      </c>
    </row>
    <row r="1369" spans="4:12" x14ac:dyDescent="0.3">
      <c r="D1369" s="177">
        <v>45448</v>
      </c>
      <c r="E1369" s="171">
        <v>13.312200000000001</v>
      </c>
      <c r="F1369" s="174">
        <f t="shared" si="152"/>
        <v>13.127751413314048</v>
      </c>
      <c r="G1369" s="174">
        <f t="shared" si="153"/>
        <v>5.8292408829057868E-2</v>
      </c>
      <c r="H1369" s="171">
        <f t="shared" si="147"/>
        <v>13.186043822143105</v>
      </c>
      <c r="I1369" s="7">
        <f t="shared" si="148"/>
        <v>0.12615617785689537</v>
      </c>
      <c r="J1369" s="7">
        <f t="shared" si="149"/>
        <v>0.12615617785689537</v>
      </c>
      <c r="K1369" s="7">
        <f t="shared" si="150"/>
        <v>1.5915381211460616E-2</v>
      </c>
      <c r="L1369" s="113">
        <f t="shared" si="151"/>
        <v>9.4767339625978705E-3</v>
      </c>
    </row>
    <row r="1370" spans="4:12" x14ac:dyDescent="0.3">
      <c r="D1370" s="177">
        <v>45449</v>
      </c>
      <c r="E1370" s="171">
        <v>13.411099999999999</v>
      </c>
      <c r="F1370" s="174">
        <f t="shared" si="152"/>
        <v>13.378613927063249</v>
      </c>
      <c r="G1370" s="174">
        <f t="shared" si="153"/>
        <v>7.7549419321072205E-2</v>
      </c>
      <c r="H1370" s="171">
        <f t="shared" si="147"/>
        <v>13.45616334638432</v>
      </c>
      <c r="I1370" s="7">
        <f t="shared" si="148"/>
        <v>-4.5063346384321079E-2</v>
      </c>
      <c r="J1370" s="7">
        <f t="shared" si="149"/>
        <v>4.5063346384321079E-2</v>
      </c>
      <c r="K1370" s="7">
        <f t="shared" si="150"/>
        <v>2.0307051873533037E-3</v>
      </c>
      <c r="L1370" s="113">
        <f t="shared" si="151"/>
        <v>3.3601528871100121E-3</v>
      </c>
    </row>
    <row r="1371" spans="4:12" x14ac:dyDescent="0.3">
      <c r="D1371" s="177">
        <v>45450</v>
      </c>
      <c r="E1371" s="171">
        <v>13.4209</v>
      </c>
      <c r="F1371" s="174">
        <f t="shared" si="152"/>
        <v>13.475099535456858</v>
      </c>
      <c r="G1371" s="174">
        <f t="shared" si="153"/>
        <v>7.9443038228325866E-2</v>
      </c>
      <c r="H1371" s="171">
        <f t="shared" si="147"/>
        <v>13.554542573685184</v>
      </c>
      <c r="I1371" s="7">
        <f t="shared" si="148"/>
        <v>-0.13364257368518473</v>
      </c>
      <c r="J1371" s="7">
        <f t="shared" si="149"/>
        <v>0.13364257368518473</v>
      </c>
      <c r="K1371" s="7">
        <f t="shared" si="150"/>
        <v>1.786033750120003E-2</v>
      </c>
      <c r="L1371" s="113">
        <f t="shared" si="151"/>
        <v>9.9577952063710125E-3</v>
      </c>
    </row>
    <row r="1372" spans="4:12" x14ac:dyDescent="0.3">
      <c r="D1372" s="177">
        <v>45453</v>
      </c>
      <c r="E1372" s="171">
        <v>13.092599999999999</v>
      </c>
      <c r="F1372" s="174">
        <f t="shared" si="152"/>
        <v>13.418794430582661</v>
      </c>
      <c r="G1372" s="174">
        <f t="shared" si="153"/>
        <v>6.5868223918073635E-2</v>
      </c>
      <c r="H1372" s="171">
        <f t="shared" si="147"/>
        <v>13.484662654500735</v>
      </c>
      <c r="I1372" s="7">
        <f t="shared" si="148"/>
        <v>-0.39206265450073552</v>
      </c>
      <c r="J1372" s="7">
        <f t="shared" si="149"/>
        <v>0.39206265450073552</v>
      </c>
      <c r="K1372" s="7">
        <f t="shared" si="150"/>
        <v>0.1537131250541631</v>
      </c>
      <c r="L1372" s="113">
        <f t="shared" si="151"/>
        <v>2.9945362609469131E-2</v>
      </c>
    </row>
    <row r="1373" spans="4:12" x14ac:dyDescent="0.3">
      <c r="D1373" s="177">
        <v>45454</v>
      </c>
      <c r="E1373" s="171">
        <v>13.470700000000001</v>
      </c>
      <c r="F1373" s="174">
        <f t="shared" si="152"/>
        <v>13.22091457913446</v>
      </c>
      <c r="G1373" s="174">
        <f t="shared" si="153"/>
        <v>3.9493416381446149E-2</v>
      </c>
      <c r="H1373" s="171">
        <f t="shared" si="147"/>
        <v>13.260407995515907</v>
      </c>
      <c r="I1373" s="7">
        <f t="shared" si="148"/>
        <v>0.21029200448409391</v>
      </c>
      <c r="J1373" s="7">
        <f t="shared" si="149"/>
        <v>0.21029200448409391</v>
      </c>
      <c r="K1373" s="7">
        <f t="shared" si="150"/>
        <v>4.4222727149938169E-2</v>
      </c>
      <c r="L1373" s="113">
        <f t="shared" si="151"/>
        <v>1.5611067315291254E-2</v>
      </c>
    </row>
    <row r="1374" spans="4:12" x14ac:dyDescent="0.3">
      <c r="D1374" s="177">
        <v>45455</v>
      </c>
      <c r="E1374" s="171">
        <v>13.7294</v>
      </c>
      <c r="F1374" s="174">
        <f t="shared" si="152"/>
        <v>13.554034733105158</v>
      </c>
      <c r="G1374" s="174">
        <f t="shared" si="153"/>
        <v>6.885609014037139E-2</v>
      </c>
      <c r="H1374" s="171">
        <f t="shared" si="147"/>
        <v>13.62289082324553</v>
      </c>
      <c r="I1374" s="7">
        <f t="shared" si="148"/>
        <v>0.10650917675446969</v>
      </c>
      <c r="J1374" s="7">
        <f t="shared" si="149"/>
        <v>0.10650917675446969</v>
      </c>
      <c r="K1374" s="7">
        <f t="shared" si="150"/>
        <v>1.1344204732914868E-2</v>
      </c>
      <c r="L1374" s="113">
        <f t="shared" si="151"/>
        <v>7.7577444574759048E-3</v>
      </c>
    </row>
    <row r="1375" spans="4:12" x14ac:dyDescent="0.3">
      <c r="D1375" s="177">
        <v>45456</v>
      </c>
      <c r="E1375" s="171">
        <v>13.649800000000001</v>
      </c>
      <c r="F1375" s="174">
        <f t="shared" si="152"/>
        <v>13.768564872112298</v>
      </c>
      <c r="G1375" s="174">
        <f t="shared" si="153"/>
        <v>8.3423495027048239E-2</v>
      </c>
      <c r="H1375" s="171">
        <f t="shared" si="147"/>
        <v>13.851988367139347</v>
      </c>
      <c r="I1375" s="7">
        <f t="shared" si="148"/>
        <v>-0.20218836713934607</v>
      </c>
      <c r="J1375" s="7">
        <f t="shared" si="149"/>
        <v>0.20218836713934607</v>
      </c>
      <c r="K1375" s="7">
        <f t="shared" si="150"/>
        <v>4.0880135806474996E-2</v>
      </c>
      <c r="L1375" s="113">
        <f t="shared" si="151"/>
        <v>1.4812551622686491E-2</v>
      </c>
    </row>
    <row r="1376" spans="4:12" x14ac:dyDescent="0.3">
      <c r="D1376" s="177">
        <v>45457</v>
      </c>
      <c r="E1376" s="171">
        <v>13.5702</v>
      </c>
      <c r="F1376" s="174">
        <f t="shared" si="152"/>
        <v>13.70061879602164</v>
      </c>
      <c r="G1376" s="174">
        <f t="shared" si="153"/>
        <v>6.8286537915277584E-2</v>
      </c>
      <c r="H1376" s="171">
        <f t="shared" si="147"/>
        <v>13.768905333936917</v>
      </c>
      <c r="I1376" s="7">
        <f t="shared" si="148"/>
        <v>-0.19870533393691758</v>
      </c>
      <c r="J1376" s="7">
        <f t="shared" si="149"/>
        <v>0.19870533393691758</v>
      </c>
      <c r="K1376" s="7">
        <f t="shared" si="150"/>
        <v>3.9483809734981931E-2</v>
      </c>
      <c r="L1376" s="113">
        <f t="shared" si="151"/>
        <v>1.4642771214640726E-2</v>
      </c>
    </row>
    <row r="1377" spans="4:12" x14ac:dyDescent="0.3">
      <c r="D1377" s="177">
        <v>45460</v>
      </c>
      <c r="E1377" s="171">
        <v>13.7393</v>
      </c>
      <c r="F1377" s="174">
        <f t="shared" si="152"/>
        <v>13.658649230332223</v>
      </c>
      <c r="G1377" s="174">
        <f t="shared" si="153"/>
        <v>5.7260927554808126E-2</v>
      </c>
      <c r="H1377" s="171">
        <f t="shared" si="147"/>
        <v>13.715910157887031</v>
      </c>
      <c r="I1377" s="7">
        <f t="shared" si="148"/>
        <v>2.3389842112969461E-2</v>
      </c>
      <c r="J1377" s="7">
        <f t="shared" si="149"/>
        <v>2.3389842112969461E-2</v>
      </c>
      <c r="K1377" s="7">
        <f t="shared" si="150"/>
        <v>5.4708471406963966E-4</v>
      </c>
      <c r="L1377" s="113">
        <f t="shared" si="151"/>
        <v>1.7024042063983945E-3</v>
      </c>
    </row>
    <row r="1378" spans="4:12" x14ac:dyDescent="0.3">
      <c r="D1378" s="177">
        <v>45461</v>
      </c>
      <c r="E1378" s="171">
        <v>13.6</v>
      </c>
      <c r="F1378" s="174">
        <f t="shared" si="152"/>
        <v>13.757248742043847</v>
      </c>
      <c r="G1378" s="174">
        <f t="shared" si="153"/>
        <v>6.1394785970489744E-2</v>
      </c>
      <c r="H1378" s="171">
        <f t="shared" si="147"/>
        <v>13.818643528014338</v>
      </c>
      <c r="I1378" s="7">
        <f t="shared" si="148"/>
        <v>-0.21864352801433817</v>
      </c>
      <c r="J1378" s="7">
        <f t="shared" si="149"/>
        <v>0.21864352801433817</v>
      </c>
      <c r="K1378" s="7">
        <f t="shared" si="150"/>
        <v>4.7804992342556682E-2</v>
      </c>
      <c r="L1378" s="113">
        <f t="shared" si="151"/>
        <v>1.6076730001054279E-2</v>
      </c>
    </row>
    <row r="1379" spans="4:12" x14ac:dyDescent="0.3">
      <c r="D1379" s="177">
        <v>45463</v>
      </c>
      <c r="E1379" s="171">
        <v>13.838800000000001</v>
      </c>
      <c r="F1379" s="174">
        <f t="shared" si="152"/>
        <v>13.696875828776394</v>
      </c>
      <c r="G1379" s="174">
        <f t="shared" si="153"/>
        <v>4.9218016046695394E-2</v>
      </c>
      <c r="H1379" s="171">
        <f t="shared" si="147"/>
        <v>13.74609384482309</v>
      </c>
      <c r="I1379" s="7">
        <f t="shared" si="148"/>
        <v>9.2706155176911054E-2</v>
      </c>
      <c r="J1379" s="7">
        <f t="shared" si="149"/>
        <v>9.2706155176911054E-2</v>
      </c>
      <c r="K1379" s="7">
        <f t="shared" si="150"/>
        <v>8.5944312076855125E-3</v>
      </c>
      <c r="L1379" s="113">
        <f t="shared" si="151"/>
        <v>6.6990024551919995E-3</v>
      </c>
    </row>
    <row r="1380" spans="4:12" x14ac:dyDescent="0.3">
      <c r="D1380" s="177">
        <v>45464</v>
      </c>
      <c r="E1380" s="171">
        <v>14.236700000000001</v>
      </c>
      <c r="F1380" s="174">
        <f t="shared" si="152"/>
        <v>13.957754412837359</v>
      </c>
      <c r="G1380" s="174">
        <f t="shared" si="153"/>
        <v>7.0384072848122342E-2</v>
      </c>
      <c r="H1380" s="171">
        <f t="shared" si="147"/>
        <v>14.028138485685481</v>
      </c>
      <c r="I1380" s="7">
        <f t="shared" si="148"/>
        <v>0.20856151431451941</v>
      </c>
      <c r="J1380" s="7">
        <f t="shared" si="149"/>
        <v>0.20856151431451941</v>
      </c>
      <c r="K1380" s="7">
        <f t="shared" si="150"/>
        <v>4.3497905253165485E-2</v>
      </c>
      <c r="L1380" s="113">
        <f t="shared" si="151"/>
        <v>1.4649568672130438E-2</v>
      </c>
    </row>
    <row r="1381" spans="4:12" x14ac:dyDescent="0.3">
      <c r="D1381" s="177">
        <v>45467</v>
      </c>
      <c r="E1381" s="171">
        <v>14.6347</v>
      </c>
      <c r="F1381" s="174">
        <f t="shared" si="152"/>
        <v>14.372607258278499</v>
      </c>
      <c r="G1381" s="174">
        <f t="shared" si="153"/>
        <v>0.10483095010742421</v>
      </c>
      <c r="H1381" s="171">
        <f t="shared" si="147"/>
        <v>14.477438208385923</v>
      </c>
      <c r="I1381" s="7">
        <f t="shared" si="148"/>
        <v>0.1572617916140775</v>
      </c>
      <c r="J1381" s="7">
        <f t="shared" si="149"/>
        <v>0.1572617916140775</v>
      </c>
      <c r="K1381" s="7">
        <f t="shared" si="150"/>
        <v>2.4731271101669536E-2</v>
      </c>
      <c r="L1381" s="113">
        <f t="shared" si="151"/>
        <v>1.0745815876927951E-2</v>
      </c>
    </row>
    <row r="1382" spans="4:12" x14ac:dyDescent="0.3">
      <c r="D1382" s="177">
        <v>45468</v>
      </c>
      <c r="E1382" s="171">
        <v>14.057700000000001</v>
      </c>
      <c r="F1382" s="174">
        <f t="shared" si="152"/>
        <v>14.60316476008594</v>
      </c>
      <c r="G1382" s="174">
        <f t="shared" si="153"/>
        <v>0.11740360527742591</v>
      </c>
      <c r="H1382" s="171">
        <f t="shared" si="147"/>
        <v>14.720568365363366</v>
      </c>
      <c r="I1382" s="7">
        <f t="shared" si="148"/>
        <v>-0.6628683653633658</v>
      </c>
      <c r="J1382" s="7">
        <f t="shared" si="149"/>
        <v>0.6628683653633658</v>
      </c>
      <c r="K1382" s="7">
        <f t="shared" si="150"/>
        <v>0.43939446979950059</v>
      </c>
      <c r="L1382" s="113">
        <f t="shared" si="151"/>
        <v>4.7153401008939284E-2</v>
      </c>
    </row>
    <row r="1383" spans="4:12" x14ac:dyDescent="0.3">
      <c r="D1383" s="177">
        <v>45469</v>
      </c>
      <c r="E1383" s="171">
        <v>13.997999999999999</v>
      </c>
      <c r="F1383" s="174">
        <f t="shared" si="152"/>
        <v>14.139682884221942</v>
      </c>
      <c r="G1383" s="174">
        <f t="shared" si="153"/>
        <v>5.9315057163283516E-2</v>
      </c>
      <c r="H1383" s="171">
        <f t="shared" si="147"/>
        <v>14.198997941385226</v>
      </c>
      <c r="I1383" s="7">
        <f t="shared" si="148"/>
        <v>-0.20099794138522675</v>
      </c>
      <c r="J1383" s="7">
        <f t="shared" si="149"/>
        <v>0.20099794138522675</v>
      </c>
      <c r="K1383" s="7">
        <f t="shared" si="150"/>
        <v>4.0400172441099051E-2</v>
      </c>
      <c r="L1383" s="113">
        <f t="shared" si="151"/>
        <v>1.4359047105674152E-2</v>
      </c>
    </row>
    <row r="1384" spans="4:12" x14ac:dyDescent="0.3">
      <c r="D1384" s="177">
        <v>45470</v>
      </c>
      <c r="E1384" s="171">
        <v>13.7294</v>
      </c>
      <c r="F1384" s="174">
        <f t="shared" si="152"/>
        <v>13.991732045730627</v>
      </c>
      <c r="G1384" s="174">
        <f t="shared" si="153"/>
        <v>3.8588467597823639E-2</v>
      </c>
      <c r="H1384" s="171">
        <f t="shared" si="147"/>
        <v>14.030320513328451</v>
      </c>
      <c r="I1384" s="7">
        <f t="shared" si="148"/>
        <v>-0.30092051332845138</v>
      </c>
      <c r="J1384" s="7">
        <f t="shared" si="149"/>
        <v>0.30092051332845138</v>
      </c>
      <c r="K1384" s="7">
        <f t="shared" si="150"/>
        <v>9.0553155341858677E-2</v>
      </c>
      <c r="L1384" s="113">
        <f t="shared" si="151"/>
        <v>2.1917965339231966E-2</v>
      </c>
    </row>
    <row r="1385" spans="4:12" x14ac:dyDescent="0.3">
      <c r="D1385" s="177">
        <v>45471</v>
      </c>
      <c r="E1385" s="171">
        <v>13.430899999999999</v>
      </c>
      <c r="F1385" s="174">
        <f t="shared" si="152"/>
        <v>13.70057077407826</v>
      </c>
      <c r="G1385" s="174">
        <f t="shared" si="153"/>
        <v>5.6134936728045731E-3</v>
      </c>
      <c r="H1385" s="171">
        <f t="shared" si="147"/>
        <v>13.706184267751064</v>
      </c>
      <c r="I1385" s="7">
        <f t="shared" si="148"/>
        <v>-0.27528426775106496</v>
      </c>
      <c r="J1385" s="7">
        <f t="shared" si="149"/>
        <v>0.27528426775106496</v>
      </c>
      <c r="K1385" s="7">
        <f t="shared" si="150"/>
        <v>7.5781428071240026E-2</v>
      </c>
      <c r="L1385" s="113">
        <f t="shared" si="151"/>
        <v>2.0496338127084929E-2</v>
      </c>
    </row>
    <row r="1386" spans="4:12" x14ac:dyDescent="0.3">
      <c r="D1386" s="177">
        <v>45474</v>
      </c>
      <c r="E1386" s="171">
        <v>12.7743</v>
      </c>
      <c r="F1386" s="174">
        <f t="shared" si="152"/>
        <v>13.304070794938243</v>
      </c>
      <c r="G1386" s="174">
        <f t="shared" si="153"/>
        <v>-3.4597853608477634E-2</v>
      </c>
      <c r="H1386" s="171">
        <f t="shared" si="147"/>
        <v>13.269472941329765</v>
      </c>
      <c r="I1386" s="7">
        <f t="shared" si="148"/>
        <v>-0.49517294132976453</v>
      </c>
      <c r="J1386" s="7">
        <f t="shared" si="149"/>
        <v>0.49517294132976453</v>
      </c>
      <c r="K1386" s="7">
        <f t="shared" si="150"/>
        <v>0.24519624182517041</v>
      </c>
      <c r="L1386" s="113">
        <f t="shared" si="151"/>
        <v>3.876321530962671E-2</v>
      </c>
    </row>
    <row r="1387" spans="4:12" x14ac:dyDescent="0.3">
      <c r="D1387" s="177">
        <v>45475</v>
      </c>
      <c r="E1387" s="171">
        <v>12.7643</v>
      </c>
      <c r="F1387" s="174">
        <f t="shared" si="152"/>
        <v>12.744621717113219</v>
      </c>
      <c r="G1387" s="174">
        <f t="shared" si="153"/>
        <v>-8.7082976030132236E-2</v>
      </c>
      <c r="H1387" s="171">
        <f t="shared" si="147"/>
        <v>12.657538741083087</v>
      </c>
      <c r="I1387" s="7">
        <f t="shared" si="148"/>
        <v>0.10676125891691335</v>
      </c>
      <c r="J1387" s="7">
        <f t="shared" si="149"/>
        <v>0.10676125891691335</v>
      </c>
      <c r="K1387" s="7">
        <f t="shared" si="150"/>
        <v>1.139796640552421E-2</v>
      </c>
      <c r="L1387" s="113">
        <f t="shared" si="151"/>
        <v>8.3640512144742239E-3</v>
      </c>
    </row>
    <row r="1388" spans="4:12" x14ac:dyDescent="0.3">
      <c r="D1388" s="177">
        <v>45476</v>
      </c>
      <c r="E1388" s="171">
        <v>12.933400000000001</v>
      </c>
      <c r="F1388" s="174">
        <f t="shared" si="152"/>
        <v>12.728453619175895</v>
      </c>
      <c r="G1388" s="174">
        <f t="shared" si="153"/>
        <v>-7.9991488220851448E-2</v>
      </c>
      <c r="H1388" s="171">
        <f t="shared" si="147"/>
        <v>12.648462130955043</v>
      </c>
      <c r="I1388" s="7">
        <f t="shared" si="148"/>
        <v>0.28493786904495799</v>
      </c>
      <c r="J1388" s="7">
        <f t="shared" si="149"/>
        <v>0.28493786904495799</v>
      </c>
      <c r="K1388" s="7">
        <f t="shared" si="150"/>
        <v>8.1189589215881625E-2</v>
      </c>
      <c r="L1388" s="113">
        <f t="shared" si="151"/>
        <v>2.2031164971697926E-2</v>
      </c>
    </row>
    <row r="1389" spans="4:12" x14ac:dyDescent="0.3">
      <c r="D1389" s="177">
        <v>45478</v>
      </c>
      <c r="E1389" s="171">
        <v>12.883699999999999</v>
      </c>
      <c r="F1389" s="174">
        <f t="shared" si="152"/>
        <v>12.859466809423321</v>
      </c>
      <c r="G1389" s="174">
        <f t="shared" si="153"/>
        <v>-5.8891020374023689E-2</v>
      </c>
      <c r="H1389" s="171">
        <f t="shared" si="147"/>
        <v>12.800575789049297</v>
      </c>
      <c r="I1389" s="7">
        <f t="shared" si="148"/>
        <v>8.3124210950701993E-2</v>
      </c>
      <c r="J1389" s="7">
        <f t="shared" si="149"/>
        <v>8.3124210950701993E-2</v>
      </c>
      <c r="K1389" s="7">
        <f t="shared" si="150"/>
        <v>6.9096344461768051E-3</v>
      </c>
      <c r="L1389" s="113">
        <f t="shared" si="151"/>
        <v>6.4518896707236274E-3</v>
      </c>
    </row>
    <row r="1390" spans="4:12" x14ac:dyDescent="0.3">
      <c r="D1390" s="177">
        <v>45481</v>
      </c>
      <c r="E1390" s="171">
        <v>13.3811</v>
      </c>
      <c r="F1390" s="174">
        <f t="shared" si="152"/>
        <v>12.936067183700782</v>
      </c>
      <c r="G1390" s="174">
        <f t="shared" si="153"/>
        <v>-4.5341880908875178E-2</v>
      </c>
      <c r="H1390" s="171">
        <f t="shared" si="147"/>
        <v>12.890725302791907</v>
      </c>
      <c r="I1390" s="7">
        <f t="shared" si="148"/>
        <v>0.49037469720809312</v>
      </c>
      <c r="J1390" s="7">
        <f t="shared" si="149"/>
        <v>0.49037469720809312</v>
      </c>
      <c r="K1390" s="7">
        <f t="shared" si="150"/>
        <v>0.24046734366192901</v>
      </c>
      <c r="L1390" s="113">
        <f t="shared" si="151"/>
        <v>3.6646815075598652E-2</v>
      </c>
    </row>
    <row r="1391" spans="4:12" x14ac:dyDescent="0.3">
      <c r="D1391" s="177">
        <v>45482</v>
      </c>
      <c r="E1391" s="171">
        <v>12.913500000000001</v>
      </c>
      <c r="F1391" s="174">
        <f t="shared" si="152"/>
        <v>13.251306495272901</v>
      </c>
      <c r="G1391" s="174">
        <f t="shared" si="153"/>
        <v>-9.2837616607757342E-3</v>
      </c>
      <c r="H1391" s="171">
        <f t="shared" si="147"/>
        <v>13.242022733612126</v>
      </c>
      <c r="I1391" s="7">
        <f t="shared" si="148"/>
        <v>-0.32852273361212525</v>
      </c>
      <c r="J1391" s="7">
        <f t="shared" si="149"/>
        <v>0.32852273361212525</v>
      </c>
      <c r="K1391" s="7">
        <f t="shared" si="150"/>
        <v>0.10792718649998341</v>
      </c>
      <c r="L1391" s="113">
        <f t="shared" si="151"/>
        <v>2.5440255051854665E-2</v>
      </c>
    </row>
    <row r="1392" spans="4:12" x14ac:dyDescent="0.3">
      <c r="D1392" s="177">
        <v>45483</v>
      </c>
      <c r="E1392" s="171">
        <v>12.674799999999999</v>
      </c>
      <c r="F1392" s="174">
        <f t="shared" si="152"/>
        <v>12.85833299067138</v>
      </c>
      <c r="G1392" s="174">
        <f t="shared" si="153"/>
        <v>-4.765273595485027E-2</v>
      </c>
      <c r="H1392" s="171">
        <f t="shared" si="147"/>
        <v>12.81068025471653</v>
      </c>
      <c r="I1392" s="7">
        <f t="shared" si="148"/>
        <v>-0.13588025471653076</v>
      </c>
      <c r="J1392" s="7">
        <f t="shared" si="149"/>
        <v>0.13588025471653076</v>
      </c>
      <c r="K1392" s="7">
        <f t="shared" si="150"/>
        <v>1.8463443621829279E-2</v>
      </c>
      <c r="L1392" s="113">
        <f t="shared" si="151"/>
        <v>1.0720504837672449E-2</v>
      </c>
    </row>
    <row r="1393" spans="4:12" x14ac:dyDescent="0.3">
      <c r="D1393" s="177">
        <v>45484</v>
      </c>
      <c r="E1393" s="171">
        <v>13.3513</v>
      </c>
      <c r="F1393" s="174">
        <f t="shared" si="152"/>
        <v>12.771977811236122</v>
      </c>
      <c r="G1393" s="174">
        <f t="shared" si="153"/>
        <v>-5.1522980302891132E-2</v>
      </c>
      <c r="H1393" s="171">
        <f t="shared" si="147"/>
        <v>12.72045483093323</v>
      </c>
      <c r="I1393" s="7">
        <f t="shared" si="148"/>
        <v>0.63084516906677024</v>
      </c>
      <c r="J1393" s="7">
        <f t="shared" si="149"/>
        <v>0.63084516906677024</v>
      </c>
      <c r="K1393" s="7">
        <f t="shared" si="150"/>
        <v>0.39796562733488194</v>
      </c>
      <c r="L1393" s="113">
        <f t="shared" si="151"/>
        <v>4.7249718684080969E-2</v>
      </c>
    </row>
    <row r="1394" spans="4:12" x14ac:dyDescent="0.3">
      <c r="D1394" s="177">
        <v>45485</v>
      </c>
      <c r="E1394" s="171">
        <v>13.679600000000001</v>
      </c>
      <c r="F1394" s="174">
        <f t="shared" si="152"/>
        <v>13.375741615757688</v>
      </c>
      <c r="G1394" s="174">
        <f t="shared" si="153"/>
        <v>1.4005698179554632E-2</v>
      </c>
      <c r="H1394" s="171">
        <f t="shared" si="147"/>
        <v>13.389747313937242</v>
      </c>
      <c r="I1394" s="7">
        <f t="shared" si="148"/>
        <v>0.28985268606275838</v>
      </c>
      <c r="J1394" s="7">
        <f t="shared" si="149"/>
        <v>0.28985268606275838</v>
      </c>
      <c r="K1394" s="7">
        <f t="shared" si="150"/>
        <v>8.4014579617795959E-2</v>
      </c>
      <c r="L1394" s="113">
        <f t="shared" si="151"/>
        <v>2.1188681398780548E-2</v>
      </c>
    </row>
    <row r="1395" spans="4:12" x14ac:dyDescent="0.3">
      <c r="D1395" s="177">
        <v>45488</v>
      </c>
      <c r="E1395" s="171">
        <v>13.261799999999999</v>
      </c>
      <c r="F1395" s="174">
        <f t="shared" si="152"/>
        <v>13.607244558543645</v>
      </c>
      <c r="G1395" s="174">
        <f t="shared" si="153"/>
        <v>3.5755422640194844E-2</v>
      </c>
      <c r="H1395" s="171">
        <f t="shared" si="147"/>
        <v>13.64299998118384</v>
      </c>
      <c r="I1395" s="7">
        <f t="shared" si="148"/>
        <v>-0.38119998118384046</v>
      </c>
      <c r="J1395" s="7">
        <f t="shared" si="149"/>
        <v>0.38119998118384046</v>
      </c>
      <c r="K1395" s="7">
        <f t="shared" si="150"/>
        <v>0.14531342565456032</v>
      </c>
      <c r="L1395" s="113">
        <f t="shared" si="151"/>
        <v>2.8744211282317671E-2</v>
      </c>
    </row>
    <row r="1396" spans="4:12" x14ac:dyDescent="0.3">
      <c r="D1396" s="177">
        <v>45489</v>
      </c>
      <c r="E1396" s="171">
        <v>14.1472</v>
      </c>
      <c r="F1396" s="174">
        <f t="shared" si="152"/>
        <v>13.467484338112156</v>
      </c>
      <c r="G1396" s="174">
        <f t="shared" si="153"/>
        <v>1.8203858333026467E-2</v>
      </c>
      <c r="H1396" s="171">
        <f t="shared" si="147"/>
        <v>13.485688196445182</v>
      </c>
      <c r="I1396" s="7">
        <f t="shared" si="148"/>
        <v>0.6615118035548182</v>
      </c>
      <c r="J1396" s="7">
        <f t="shared" si="149"/>
        <v>0.6615118035548182</v>
      </c>
      <c r="K1396" s="7">
        <f t="shared" si="150"/>
        <v>0.43759786624234837</v>
      </c>
      <c r="L1396" s="113">
        <f t="shared" si="151"/>
        <v>4.675920348583594E-2</v>
      </c>
    </row>
    <row r="1397" spans="4:12" x14ac:dyDescent="0.3">
      <c r="D1397" s="177">
        <v>45490</v>
      </c>
      <c r="E1397" s="171">
        <v>16.067299999999999</v>
      </c>
      <c r="F1397" s="174">
        <f t="shared" si="152"/>
        <v>14.54578308666642</v>
      </c>
      <c r="G1397" s="174">
        <f t="shared" si="153"/>
        <v>0.12421334735515024</v>
      </c>
      <c r="H1397" s="171">
        <f t="shared" si="147"/>
        <v>14.66999643402157</v>
      </c>
      <c r="I1397" s="7">
        <f t="shared" si="148"/>
        <v>1.3973035659784294</v>
      </c>
      <c r="J1397" s="7">
        <f t="shared" si="149"/>
        <v>1.3973035659784294</v>
      </c>
      <c r="K1397" s="7">
        <f t="shared" si="150"/>
        <v>1.9524572554960351</v>
      </c>
      <c r="L1397" s="113">
        <f t="shared" si="151"/>
        <v>8.6965673509452709E-2</v>
      </c>
    </row>
    <row r="1398" spans="4:12" x14ac:dyDescent="0.3">
      <c r="D1398" s="177">
        <v>45491</v>
      </c>
      <c r="E1398" s="171">
        <v>15.947900000000001</v>
      </c>
      <c r="F1398" s="174">
        <f t="shared" si="152"/>
        <v>16.142790677884122</v>
      </c>
      <c r="G1398" s="174">
        <f t="shared" si="153"/>
        <v>0.2714927717414054</v>
      </c>
      <c r="H1398" s="171">
        <f t="shared" si="147"/>
        <v>16.414283449625529</v>
      </c>
      <c r="I1398" s="7">
        <f t="shared" si="148"/>
        <v>-0.46638344962552836</v>
      </c>
      <c r="J1398" s="7">
        <f t="shared" si="149"/>
        <v>0.46638344962552836</v>
      </c>
      <c r="K1398" s="7">
        <f t="shared" si="150"/>
        <v>0.21751352208460775</v>
      </c>
      <c r="L1398" s="113">
        <f t="shared" si="151"/>
        <v>2.9244192001801388E-2</v>
      </c>
    </row>
    <row r="1399" spans="4:12" x14ac:dyDescent="0.3">
      <c r="D1399" s="177">
        <v>45492</v>
      </c>
      <c r="E1399" s="171">
        <v>16.296099999999999</v>
      </c>
      <c r="F1399" s="174">
        <f t="shared" si="152"/>
        <v>16.234734217393125</v>
      </c>
      <c r="G1399" s="174">
        <f t="shared" si="153"/>
        <v>0.25353784851816519</v>
      </c>
      <c r="H1399" s="171">
        <f t="shared" si="147"/>
        <v>16.488272065911289</v>
      </c>
      <c r="I1399" s="7">
        <f t="shared" si="148"/>
        <v>-0.19217206591128999</v>
      </c>
      <c r="J1399" s="7">
        <f t="shared" si="149"/>
        <v>0.19217206591128999</v>
      </c>
      <c r="K1399" s="7">
        <f t="shared" si="150"/>
        <v>3.6930102916613188E-2</v>
      </c>
      <c r="L1399" s="113">
        <f t="shared" si="151"/>
        <v>1.1792518818078558E-2</v>
      </c>
    </row>
    <row r="1400" spans="4:12" x14ac:dyDescent="0.3">
      <c r="D1400" s="177">
        <v>45495</v>
      </c>
      <c r="E1400" s="171">
        <v>16.1967</v>
      </c>
      <c r="F1400" s="174">
        <f t="shared" si="152"/>
        <v>16.479050278814533</v>
      </c>
      <c r="G1400" s="174">
        <f t="shared" si="153"/>
        <v>0.25261566980848948</v>
      </c>
      <c r="H1400" s="171">
        <f t="shared" si="147"/>
        <v>16.731665948623021</v>
      </c>
      <c r="I1400" s="7">
        <f t="shared" si="148"/>
        <v>-0.5349659486230216</v>
      </c>
      <c r="J1400" s="7">
        <f t="shared" si="149"/>
        <v>0.5349659486230216</v>
      </c>
      <c r="K1400" s="7">
        <f t="shared" si="150"/>
        <v>0.28618856618612937</v>
      </c>
      <c r="L1400" s="113">
        <f t="shared" si="151"/>
        <v>3.3029317615503255E-2</v>
      </c>
    </row>
    <row r="1401" spans="4:12" x14ac:dyDescent="0.3">
      <c r="D1401" s="177">
        <v>45496</v>
      </c>
      <c r="E1401" s="171">
        <v>16.186699999999998</v>
      </c>
      <c r="F1401" s="174">
        <f t="shared" si="152"/>
        <v>16.396792535846792</v>
      </c>
      <c r="G1401" s="174">
        <f t="shared" si="153"/>
        <v>0.21912832853086645</v>
      </c>
      <c r="H1401" s="171">
        <f t="shared" si="147"/>
        <v>16.61592086437766</v>
      </c>
      <c r="I1401" s="7">
        <f t="shared" si="148"/>
        <v>-0.42922086437766183</v>
      </c>
      <c r="J1401" s="7">
        <f t="shared" si="149"/>
        <v>0.42922086437766183</v>
      </c>
      <c r="K1401" s="7">
        <f t="shared" si="150"/>
        <v>0.18423055041710718</v>
      </c>
      <c r="L1401" s="113">
        <f t="shared" si="151"/>
        <v>2.6516885120355715E-2</v>
      </c>
    </row>
    <row r="1402" spans="4:12" x14ac:dyDescent="0.3">
      <c r="D1402" s="177">
        <v>45497</v>
      </c>
      <c r="E1402" s="171">
        <v>15.888199999999999</v>
      </c>
      <c r="F1402" s="174">
        <f t="shared" si="152"/>
        <v>16.302302662824694</v>
      </c>
      <c r="G1402" s="174">
        <f t="shared" si="153"/>
        <v>0.18776650837556996</v>
      </c>
      <c r="H1402" s="171">
        <f t="shared" si="147"/>
        <v>16.490069171200265</v>
      </c>
      <c r="I1402" s="7">
        <f t="shared" si="148"/>
        <v>-0.60186917120026528</v>
      </c>
      <c r="J1402" s="7">
        <f t="shared" si="149"/>
        <v>0.60186917120026528</v>
      </c>
      <c r="K1402" s="7">
        <f t="shared" si="150"/>
        <v>0.36224649924129426</v>
      </c>
      <c r="L1402" s="113">
        <f t="shared" si="151"/>
        <v>3.7881520323275471E-2</v>
      </c>
    </row>
    <row r="1403" spans="4:12" x14ac:dyDescent="0.3">
      <c r="D1403" s="177">
        <v>45498</v>
      </c>
      <c r="E1403" s="171">
        <v>15.9877</v>
      </c>
      <c r="F1403" s="174">
        <f t="shared" si="152"/>
        <v>16.058313206700454</v>
      </c>
      <c r="G1403" s="174">
        <f t="shared" si="153"/>
        <v>0.14459091192558898</v>
      </c>
      <c r="H1403" s="171">
        <f t="shared" si="147"/>
        <v>16.202904118626044</v>
      </c>
      <c r="I1403" s="7">
        <f t="shared" si="148"/>
        <v>-0.21520411862604405</v>
      </c>
      <c r="J1403" s="7">
        <f t="shared" si="149"/>
        <v>0.21520411862604405</v>
      </c>
      <c r="K1403" s="7">
        <f t="shared" si="150"/>
        <v>4.6312812673612438E-2</v>
      </c>
      <c r="L1403" s="113">
        <f t="shared" si="151"/>
        <v>1.3460605254417087E-2</v>
      </c>
    </row>
    <row r="1404" spans="4:12" x14ac:dyDescent="0.3">
      <c r="D1404" s="177">
        <v>45499</v>
      </c>
      <c r="E1404" s="171">
        <v>16.306100000000001</v>
      </c>
      <c r="F1404" s="174">
        <f t="shared" si="152"/>
        <v>16.167052729540472</v>
      </c>
      <c r="G1404" s="174">
        <f t="shared" si="153"/>
        <v>0.14100577301703193</v>
      </c>
      <c r="H1404" s="171">
        <f t="shared" si="147"/>
        <v>16.308058502557504</v>
      </c>
      <c r="I1404" s="7">
        <f t="shared" si="148"/>
        <v>-1.9585025575032944E-3</v>
      </c>
      <c r="J1404" s="7">
        <f t="shared" si="149"/>
        <v>1.9585025575032944E-3</v>
      </c>
      <c r="K1404" s="7">
        <f t="shared" si="150"/>
        <v>3.8357322677469448E-6</v>
      </c>
      <c r="L1404" s="113">
        <f t="shared" si="151"/>
        <v>1.2010858252453341E-4</v>
      </c>
    </row>
    <row r="1405" spans="4:12" x14ac:dyDescent="0.3">
      <c r="D1405" s="177">
        <v>45502</v>
      </c>
      <c r="E1405" s="171">
        <v>16.2563</v>
      </c>
      <c r="F1405" s="174">
        <f t="shared" si="152"/>
        <v>16.408944618413628</v>
      </c>
      <c r="G1405" s="174">
        <f t="shared" si="153"/>
        <v>0.15109438460264429</v>
      </c>
      <c r="H1405" s="171">
        <f t="shared" si="147"/>
        <v>16.560039003016271</v>
      </c>
      <c r="I1405" s="7">
        <f t="shared" si="148"/>
        <v>-0.30373900301627188</v>
      </c>
      <c r="J1405" s="7">
        <f t="shared" si="149"/>
        <v>0.30373900301627188</v>
      </c>
      <c r="K1405" s="7">
        <f t="shared" si="150"/>
        <v>9.2257381953318812E-2</v>
      </c>
      <c r="L1405" s="113">
        <f t="shared" si="151"/>
        <v>1.8684387161670975E-2</v>
      </c>
    </row>
    <row r="1406" spans="4:12" x14ac:dyDescent="0.3">
      <c r="D1406" s="177">
        <v>45503</v>
      </c>
      <c r="E1406" s="171">
        <v>16.495100000000001</v>
      </c>
      <c r="F1406" s="174">
        <f t="shared" si="152"/>
        <v>16.424935507682115</v>
      </c>
      <c r="G1406" s="174">
        <f t="shared" si="153"/>
        <v>0.13758403506922856</v>
      </c>
      <c r="H1406" s="171">
        <f t="shared" si="147"/>
        <v>16.562519542751343</v>
      </c>
      <c r="I1406" s="7">
        <f t="shared" si="148"/>
        <v>-6.7419542751341766E-2</v>
      </c>
      <c r="J1406" s="7">
        <f t="shared" si="149"/>
        <v>6.7419542751341766E-2</v>
      </c>
      <c r="K1406" s="7">
        <f t="shared" si="150"/>
        <v>4.5453947447999998E-3</v>
      </c>
      <c r="L1406" s="113">
        <f t="shared" si="151"/>
        <v>4.0872466824294343E-3</v>
      </c>
    </row>
    <row r="1407" spans="4:12" x14ac:dyDescent="0.3">
      <c r="D1407" s="177">
        <v>45504</v>
      </c>
      <c r="E1407" s="171">
        <v>16.873200000000001</v>
      </c>
      <c r="F1407" s="174">
        <f t="shared" si="152"/>
        <v>16.680787228055383</v>
      </c>
      <c r="G1407" s="174">
        <f t="shared" si="153"/>
        <v>0.14941080359963255</v>
      </c>
      <c r="H1407" s="171">
        <f t="shared" si="147"/>
        <v>16.830198031655016</v>
      </c>
      <c r="I1407" s="7">
        <f t="shared" si="148"/>
        <v>4.3001968344984931E-2</v>
      </c>
      <c r="J1407" s="7">
        <f t="shared" si="149"/>
        <v>4.3001968344984931E-2</v>
      </c>
      <c r="K1407" s="7">
        <f t="shared" si="150"/>
        <v>1.8491692815430861E-3</v>
      </c>
      <c r="L1407" s="113">
        <f t="shared" si="151"/>
        <v>2.5485366347216252E-3</v>
      </c>
    </row>
    <row r="1408" spans="4:12" x14ac:dyDescent="0.3">
      <c r="D1408" s="177">
        <v>45505</v>
      </c>
      <c r="E1408" s="171">
        <v>16.455300000000001</v>
      </c>
      <c r="F1408" s="174">
        <f t="shared" si="152"/>
        <v>16.909148642879707</v>
      </c>
      <c r="G1408" s="174">
        <f t="shared" si="153"/>
        <v>0.15730586472210167</v>
      </c>
      <c r="H1408" s="171">
        <f t="shared" si="147"/>
        <v>17.066454507601808</v>
      </c>
      <c r="I1408" s="7">
        <f t="shared" si="148"/>
        <v>-0.61115450760180678</v>
      </c>
      <c r="J1408" s="7">
        <f t="shared" si="149"/>
        <v>0.61115450760180678</v>
      </c>
      <c r="K1408" s="7">
        <f t="shared" si="150"/>
        <v>0.37350983216200689</v>
      </c>
      <c r="L1408" s="113">
        <f t="shared" si="151"/>
        <v>3.7140283531859448E-2</v>
      </c>
    </row>
    <row r="1409" spans="4:12" x14ac:dyDescent="0.3">
      <c r="D1409" s="177">
        <v>45506</v>
      </c>
      <c r="E1409" s="171">
        <v>15.9778</v>
      </c>
      <c r="F1409" s="174">
        <f t="shared" si="152"/>
        <v>16.485644691777683</v>
      </c>
      <c r="G1409" s="174">
        <f t="shared" si="153"/>
        <v>9.9224883139689121E-2</v>
      </c>
      <c r="H1409" s="171">
        <f t="shared" ref="H1409:H1472" si="154">F1409+G1409</f>
        <v>16.584869574917374</v>
      </c>
      <c r="I1409" s="7">
        <f t="shared" si="148"/>
        <v>-0.60706957491737334</v>
      </c>
      <c r="J1409" s="7">
        <f t="shared" si="149"/>
        <v>0.60706957491737334</v>
      </c>
      <c r="K1409" s="7">
        <f t="shared" si="150"/>
        <v>0.36853346879036036</v>
      </c>
      <c r="L1409" s="113">
        <f t="shared" si="151"/>
        <v>3.7994565892511691E-2</v>
      </c>
    </row>
    <row r="1410" spans="4:12" x14ac:dyDescent="0.3">
      <c r="D1410" s="177">
        <v>45509</v>
      </c>
      <c r="E1410" s="171">
        <v>15.9877</v>
      </c>
      <c r="F1410" s="174">
        <f t="shared" si="152"/>
        <v>16.059159906511752</v>
      </c>
      <c r="G1410" s="174">
        <f t="shared" si="153"/>
        <v>4.6653916299127123E-2</v>
      </c>
      <c r="H1410" s="171">
        <f t="shared" si="154"/>
        <v>16.10581382281088</v>
      </c>
      <c r="I1410" s="7">
        <f t="shared" si="148"/>
        <v>-0.11811382281088001</v>
      </c>
      <c r="J1410" s="7">
        <f t="shared" si="149"/>
        <v>0.11811382281088001</v>
      </c>
      <c r="K1410" s="7">
        <f t="shared" si="150"/>
        <v>1.3950875138999959E-2</v>
      </c>
      <c r="L1410" s="113">
        <f t="shared" si="151"/>
        <v>7.3877932917730512E-3</v>
      </c>
    </row>
    <row r="1411" spans="4:12" x14ac:dyDescent="0.3">
      <c r="D1411" s="177">
        <v>45510</v>
      </c>
      <c r="E1411" s="171">
        <v>16.355799999999999</v>
      </c>
      <c r="F1411" s="174">
        <f t="shared" si="152"/>
        <v>16.098643133039303</v>
      </c>
      <c r="G1411" s="174">
        <f t="shared" si="153"/>
        <v>4.5936847321969523E-2</v>
      </c>
      <c r="H1411" s="171">
        <f t="shared" si="154"/>
        <v>16.144579980361272</v>
      </c>
      <c r="I1411" s="7">
        <f t="shared" si="148"/>
        <v>0.21122001963872705</v>
      </c>
      <c r="J1411" s="7">
        <f t="shared" si="149"/>
        <v>0.21122001963872705</v>
      </c>
      <c r="K1411" s="7">
        <f t="shared" si="150"/>
        <v>4.4613896696184242E-2</v>
      </c>
      <c r="L1411" s="113">
        <f t="shared" si="151"/>
        <v>1.2914074495819652E-2</v>
      </c>
    </row>
    <row r="1412" spans="4:12" x14ac:dyDescent="0.3">
      <c r="D1412" s="177">
        <v>45511</v>
      </c>
      <c r="E1412" s="171">
        <v>17.509899999999998</v>
      </c>
      <c r="F1412" s="174">
        <f t="shared" si="152"/>
        <v>16.623369477857572</v>
      </c>
      <c r="G1412" s="174">
        <f t="shared" si="153"/>
        <v>9.381579707159951E-2</v>
      </c>
      <c r="H1412" s="171">
        <f t="shared" si="154"/>
        <v>16.717185274929172</v>
      </c>
      <c r="I1412" s="7">
        <f t="shared" ref="I1412:I1472" si="155">E1412-H1412</f>
        <v>0.79271472507082663</v>
      </c>
      <c r="J1412" s="7">
        <f t="shared" ref="J1412:J1472" si="156">ABS(I1412)</f>
        <v>0.79271472507082663</v>
      </c>
      <c r="K1412" s="7">
        <f t="shared" ref="K1412:K1472" si="157">I1412^2</f>
        <v>0.62839663534411627</v>
      </c>
      <c r="L1412" s="113">
        <f t="shared" ref="L1412:L1472" si="158">J1412/E1412</f>
        <v>4.5272373061572412E-2</v>
      </c>
    </row>
    <row r="1413" spans="4:12" x14ac:dyDescent="0.3">
      <c r="D1413" s="177">
        <v>45512</v>
      </c>
      <c r="E1413" s="171">
        <v>17.698899999999998</v>
      </c>
      <c r="F1413" s="174">
        <f t="shared" ref="F1413:F1472" si="159">alpha*(E1413)+(1-alpha)*(E1412+G1412)</f>
        <v>17.622752637657278</v>
      </c>
      <c r="G1413" s="174">
        <f t="shared" ref="G1413:G1472" si="160">beta*(F1413-F1412)+(1-beta)*G1412</f>
        <v>0.18437253334441017</v>
      </c>
      <c r="H1413" s="171">
        <f t="shared" si="154"/>
        <v>17.807125171001687</v>
      </c>
      <c r="I1413" s="7">
        <f t="shared" si="155"/>
        <v>-0.10822517100168838</v>
      </c>
      <c r="J1413" s="7">
        <f t="shared" si="156"/>
        <v>0.10822517100168838</v>
      </c>
      <c r="K1413" s="7">
        <f t="shared" si="157"/>
        <v>1.1712687638344691E-2</v>
      </c>
      <c r="L1413" s="113">
        <f t="shared" si="158"/>
        <v>6.1147964563723388E-3</v>
      </c>
    </row>
    <row r="1414" spans="4:12" x14ac:dyDescent="0.3">
      <c r="D1414" s="177">
        <v>45513</v>
      </c>
      <c r="E1414" s="171">
        <v>17.3109</v>
      </c>
      <c r="F1414" s="174">
        <f t="shared" si="159"/>
        <v>17.76879802667553</v>
      </c>
      <c r="G1414" s="174">
        <f t="shared" si="160"/>
        <v>0.1805398189117943</v>
      </c>
      <c r="H1414" s="171">
        <f t="shared" si="154"/>
        <v>17.949337845587323</v>
      </c>
      <c r="I1414" s="7">
        <f t="shared" si="155"/>
        <v>-0.63843784558732253</v>
      </c>
      <c r="J1414" s="7">
        <f t="shared" si="156"/>
        <v>0.63843784558732253</v>
      </c>
      <c r="K1414" s="7">
        <f t="shared" si="157"/>
        <v>0.4076028826781819</v>
      </c>
      <c r="L1414" s="113">
        <f t="shared" si="158"/>
        <v>3.6880684747027742E-2</v>
      </c>
    </row>
    <row r="1415" spans="4:12" x14ac:dyDescent="0.3">
      <c r="D1415" s="177">
        <v>45516</v>
      </c>
      <c r="E1415" s="171">
        <v>16.505099999999999</v>
      </c>
      <c r="F1415" s="174">
        <f t="shared" si="159"/>
        <v>17.294171855129434</v>
      </c>
      <c r="G1415" s="174">
        <f t="shared" si="160"/>
        <v>0.11502321986600533</v>
      </c>
      <c r="H1415" s="171">
        <f t="shared" si="154"/>
        <v>17.409195074995441</v>
      </c>
      <c r="I1415" s="7">
        <f t="shared" si="155"/>
        <v>-0.90409507499544262</v>
      </c>
      <c r="J1415" s="7">
        <f t="shared" si="156"/>
        <v>0.90409507499544262</v>
      </c>
      <c r="K1415" s="7">
        <f t="shared" si="157"/>
        <v>0.81738790463101496</v>
      </c>
      <c r="L1415" s="113">
        <f t="shared" si="158"/>
        <v>5.477670992574675E-2</v>
      </c>
    </row>
    <row r="1416" spans="4:12" x14ac:dyDescent="0.3">
      <c r="D1416" s="177">
        <v>45517</v>
      </c>
      <c r="E1416" s="171">
        <v>17.7089</v>
      </c>
      <c r="F1416" s="174">
        <f t="shared" si="159"/>
        <v>16.837878575892805</v>
      </c>
      <c r="G1416" s="174">
        <f t="shared" si="160"/>
        <v>5.7891569955741899E-2</v>
      </c>
      <c r="H1416" s="171">
        <f t="shared" si="154"/>
        <v>16.895770145848548</v>
      </c>
      <c r="I1416" s="7">
        <f t="shared" si="155"/>
        <v>0.81312985415145178</v>
      </c>
      <c r="J1416" s="7">
        <f t="shared" si="156"/>
        <v>0.81312985415145178</v>
      </c>
      <c r="K1416" s="7">
        <f t="shared" si="157"/>
        <v>0.66118015971236122</v>
      </c>
      <c r="L1416" s="113">
        <f t="shared" si="158"/>
        <v>4.5916451849152225E-2</v>
      </c>
    </row>
    <row r="1417" spans="4:12" x14ac:dyDescent="0.3">
      <c r="D1417" s="177">
        <v>45518</v>
      </c>
      <c r="E1417" s="171">
        <v>16.7438</v>
      </c>
      <c r="F1417" s="174">
        <f t="shared" si="159"/>
        <v>17.562193255964594</v>
      </c>
      <c r="G1417" s="174">
        <f t="shared" si="160"/>
        <v>0.12453388096734659</v>
      </c>
      <c r="H1417" s="171">
        <f t="shared" si="154"/>
        <v>17.686727136931939</v>
      </c>
      <c r="I1417" s="7">
        <f t="shared" si="155"/>
        <v>-0.94292713693193875</v>
      </c>
      <c r="J1417" s="7">
        <f t="shared" si="156"/>
        <v>0.94292713693193875</v>
      </c>
      <c r="K1417" s="7">
        <f t="shared" si="157"/>
        <v>0.88911158556266312</v>
      </c>
      <c r="L1417" s="113">
        <f t="shared" si="158"/>
        <v>5.6315002384879104E-2</v>
      </c>
    </row>
    <row r="1418" spans="4:12" x14ac:dyDescent="0.3">
      <c r="D1418" s="177">
        <v>45519</v>
      </c>
      <c r="E1418" s="171">
        <v>17.281099999999999</v>
      </c>
      <c r="F1418" s="174">
        <f t="shared" si="159"/>
        <v>16.950887104773877</v>
      </c>
      <c r="G1418" s="174">
        <f t="shared" si="160"/>
        <v>5.0949877751540168E-2</v>
      </c>
      <c r="H1418" s="171">
        <f t="shared" si="154"/>
        <v>17.001836982525418</v>
      </c>
      <c r="I1418" s="7">
        <f t="shared" si="155"/>
        <v>0.27926301747458027</v>
      </c>
      <c r="J1418" s="7">
        <f t="shared" si="156"/>
        <v>0.27926301747458027</v>
      </c>
      <c r="K1418" s="7">
        <f t="shared" si="157"/>
        <v>7.7987832929007725E-2</v>
      </c>
      <c r="L1418" s="113">
        <f t="shared" si="158"/>
        <v>1.6160025546671234E-2</v>
      </c>
    </row>
    <row r="1419" spans="4:12" x14ac:dyDescent="0.3">
      <c r="D1419" s="177">
        <v>45520</v>
      </c>
      <c r="E1419" s="171">
        <v>16.793600000000001</v>
      </c>
      <c r="F1419" s="174">
        <f t="shared" si="159"/>
        <v>17.224359902201233</v>
      </c>
      <c r="G1419" s="174">
        <f t="shared" si="160"/>
        <v>7.3202169719121774E-2</v>
      </c>
      <c r="H1419" s="171">
        <f t="shared" si="154"/>
        <v>17.297562071920353</v>
      </c>
      <c r="I1419" s="7">
        <f t="shared" si="155"/>
        <v>-0.50396207192035192</v>
      </c>
      <c r="J1419" s="7">
        <f t="shared" si="156"/>
        <v>0.50396207192035192</v>
      </c>
      <c r="K1419" s="7">
        <f t="shared" si="157"/>
        <v>0.25397776993425397</v>
      </c>
      <c r="L1419" s="113">
        <f t="shared" si="158"/>
        <v>3.0009174442665772E-2</v>
      </c>
    </row>
    <row r="1420" spans="4:12" x14ac:dyDescent="0.3">
      <c r="D1420" s="177">
        <v>45523</v>
      </c>
      <c r="E1420" s="171">
        <v>16.8931</v>
      </c>
      <c r="F1420" s="174">
        <f t="shared" si="159"/>
        <v>16.872061735775301</v>
      </c>
      <c r="G1420" s="174">
        <f t="shared" si="160"/>
        <v>3.0652136104616402E-2</v>
      </c>
      <c r="H1420" s="171">
        <f t="shared" si="154"/>
        <v>16.902713871879918</v>
      </c>
      <c r="I1420" s="7">
        <f t="shared" si="155"/>
        <v>-9.6138718799174683E-3</v>
      </c>
      <c r="J1420" s="7">
        <f t="shared" si="156"/>
        <v>9.6138718799174683E-3</v>
      </c>
      <c r="K1420" s="7">
        <f t="shared" si="157"/>
        <v>9.242653252346784E-5</v>
      </c>
      <c r="L1420" s="113">
        <f t="shared" si="158"/>
        <v>5.6910051322240848E-4</v>
      </c>
    </row>
    <row r="1421" spans="4:12" x14ac:dyDescent="0.3">
      <c r="D1421" s="177">
        <v>45524</v>
      </c>
      <c r="E1421" s="171">
        <v>16.624500000000001</v>
      </c>
      <c r="F1421" s="174">
        <f t="shared" si="159"/>
        <v>16.863901708883695</v>
      </c>
      <c r="G1421" s="174">
        <f t="shared" si="160"/>
        <v>2.6770919804994207E-2</v>
      </c>
      <c r="H1421" s="171">
        <f t="shared" si="154"/>
        <v>16.890672628688691</v>
      </c>
      <c r="I1421" s="7">
        <f t="shared" si="155"/>
        <v>-0.26617262868868963</v>
      </c>
      <c r="J1421" s="7">
        <f t="shared" si="156"/>
        <v>0.26617262868868963</v>
      </c>
      <c r="K1421" s="7">
        <f t="shared" si="157"/>
        <v>7.0847868263047037E-2</v>
      </c>
      <c r="L1421" s="113">
        <f t="shared" si="158"/>
        <v>1.6010865210303444E-2</v>
      </c>
    </row>
    <row r="1422" spans="4:12" x14ac:dyDescent="0.3">
      <c r="D1422" s="177">
        <v>45525</v>
      </c>
      <c r="E1422" s="171">
        <v>16.942799999999998</v>
      </c>
      <c r="F1422" s="174">
        <f t="shared" si="159"/>
        <v>16.709576735843996</v>
      </c>
      <c r="G1422" s="174">
        <f t="shared" si="160"/>
        <v>8.6613305205248473E-3</v>
      </c>
      <c r="H1422" s="171">
        <f t="shared" si="154"/>
        <v>16.71823806636452</v>
      </c>
      <c r="I1422" s="7">
        <f t="shared" si="155"/>
        <v>0.22456193363547783</v>
      </c>
      <c r="J1422" s="7">
        <f t="shared" si="156"/>
        <v>0.22456193363547783</v>
      </c>
      <c r="K1422" s="7">
        <f t="shared" si="157"/>
        <v>5.0428062038104751E-2</v>
      </c>
      <c r="L1422" s="113">
        <f t="shared" si="158"/>
        <v>1.3254121729317342E-2</v>
      </c>
    </row>
    <row r="1423" spans="4:12" x14ac:dyDescent="0.3">
      <c r="D1423" s="177">
        <v>45526</v>
      </c>
      <c r="E1423" s="171">
        <v>16.515000000000001</v>
      </c>
      <c r="F1423" s="174">
        <f t="shared" si="159"/>
        <v>16.864169064416419</v>
      </c>
      <c r="G1423" s="174">
        <f t="shared" si="160"/>
        <v>2.3254430325714719E-2</v>
      </c>
      <c r="H1423" s="171">
        <f t="shared" si="154"/>
        <v>16.887423494742134</v>
      </c>
      <c r="I1423" s="7">
        <f t="shared" si="155"/>
        <v>-0.37242349474213299</v>
      </c>
      <c r="J1423" s="7">
        <f t="shared" si="156"/>
        <v>0.37242349474213299</v>
      </c>
      <c r="K1423" s="7">
        <f t="shared" si="157"/>
        <v>0.13869925943594355</v>
      </c>
      <c r="L1423" s="113">
        <f t="shared" si="158"/>
        <v>2.255062032952667E-2</v>
      </c>
    </row>
    <row r="1424" spans="4:12" x14ac:dyDescent="0.3">
      <c r="D1424" s="177">
        <v>45527</v>
      </c>
      <c r="E1424" s="171">
        <v>16.992599999999999</v>
      </c>
      <c r="F1424" s="174">
        <f t="shared" si="159"/>
        <v>16.629123544260572</v>
      </c>
      <c r="G1424" s="174">
        <f t="shared" si="160"/>
        <v>-2.575564722441432E-3</v>
      </c>
      <c r="H1424" s="171">
        <f t="shared" si="154"/>
        <v>16.626547979538131</v>
      </c>
      <c r="I1424" s="7">
        <f t="shared" si="155"/>
        <v>0.36605202046186847</v>
      </c>
      <c r="J1424" s="7">
        <f t="shared" si="156"/>
        <v>0.36605202046186847</v>
      </c>
      <c r="K1424" s="7">
        <f t="shared" si="157"/>
        <v>0.13399408168421617</v>
      </c>
      <c r="L1424" s="113">
        <f t="shared" si="158"/>
        <v>2.1541848831954407E-2</v>
      </c>
    </row>
    <row r="1425" spans="4:12" x14ac:dyDescent="0.3">
      <c r="D1425" s="177">
        <v>45530</v>
      </c>
      <c r="E1425" s="171">
        <v>17.609400000000001</v>
      </c>
      <c r="F1425" s="174">
        <f t="shared" si="159"/>
        <v>17.113899548222047</v>
      </c>
      <c r="G1425" s="174">
        <f t="shared" si="160"/>
        <v>4.6159592145950196E-2</v>
      </c>
      <c r="H1425" s="171">
        <f t="shared" si="154"/>
        <v>17.160059140367999</v>
      </c>
      <c r="I1425" s="7">
        <f t="shared" si="155"/>
        <v>0.44934085963200232</v>
      </c>
      <c r="J1425" s="7">
        <f t="shared" si="156"/>
        <v>0.44934085963200232</v>
      </c>
      <c r="K1425" s="7">
        <f t="shared" si="157"/>
        <v>0.20190720813482682</v>
      </c>
      <c r="L1425" s="113">
        <f t="shared" si="158"/>
        <v>2.5517102208593267E-2</v>
      </c>
    </row>
    <row r="1426" spans="4:12" x14ac:dyDescent="0.3">
      <c r="D1426" s="177">
        <v>45531</v>
      </c>
      <c r="E1426" s="171">
        <v>17.698899999999998</v>
      </c>
      <c r="F1426" s="174">
        <f t="shared" si="159"/>
        <v>17.664227673716763</v>
      </c>
      <c r="G1426" s="174">
        <f t="shared" si="160"/>
        <v>9.6576445480826723E-2</v>
      </c>
      <c r="H1426" s="171">
        <f t="shared" si="154"/>
        <v>17.760804119197591</v>
      </c>
      <c r="I1426" s="7">
        <f t="shared" si="155"/>
        <v>-6.1904119197592422E-2</v>
      </c>
      <c r="J1426" s="7">
        <f t="shared" si="156"/>
        <v>6.1904119197592422E-2</v>
      </c>
      <c r="K1426" s="7">
        <f t="shared" si="157"/>
        <v>3.8321199736297308E-3</v>
      </c>
      <c r="L1426" s="113">
        <f t="shared" si="158"/>
        <v>3.4976252308105264E-3</v>
      </c>
    </row>
    <row r="1427" spans="4:12" x14ac:dyDescent="0.3">
      <c r="D1427" s="177">
        <v>45532</v>
      </c>
      <c r="E1427" s="171">
        <v>18.156600000000001</v>
      </c>
      <c r="F1427" s="174">
        <f t="shared" si="159"/>
        <v>17.867701156384662</v>
      </c>
      <c r="G1427" s="174">
        <f t="shared" si="160"/>
        <v>0.10726614919953398</v>
      </c>
      <c r="H1427" s="171">
        <f t="shared" si="154"/>
        <v>17.974967305584197</v>
      </c>
      <c r="I1427" s="7">
        <f t="shared" si="155"/>
        <v>0.18163269441580354</v>
      </c>
      <c r="J1427" s="7">
        <f t="shared" si="156"/>
        <v>0.18163269441580354</v>
      </c>
      <c r="K1427" s="7">
        <f t="shared" si="157"/>
        <v>3.2990435680744674E-2</v>
      </c>
      <c r="L1427" s="113">
        <f t="shared" si="158"/>
        <v>1.0003673287719261E-2</v>
      </c>
    </row>
    <row r="1428" spans="4:12" x14ac:dyDescent="0.3">
      <c r="D1428" s="177">
        <v>45533</v>
      </c>
      <c r="E1428" s="171">
        <v>18.335599999999999</v>
      </c>
      <c r="F1428" s="174">
        <f t="shared" si="159"/>
        <v>18.278212919359628</v>
      </c>
      <c r="G1428" s="174">
        <f t="shared" si="160"/>
        <v>0.13759071057707722</v>
      </c>
      <c r="H1428" s="171">
        <f t="shared" si="154"/>
        <v>18.415803629936704</v>
      </c>
      <c r="I1428" s="7">
        <f t="shared" si="155"/>
        <v>-8.0203629936704601E-2</v>
      </c>
      <c r="J1428" s="7">
        <f t="shared" si="156"/>
        <v>8.0203629936704601E-2</v>
      </c>
      <c r="K1428" s="7">
        <f t="shared" si="157"/>
        <v>6.4326222550238586E-3</v>
      </c>
      <c r="L1428" s="113">
        <f t="shared" si="158"/>
        <v>4.3742026405846875E-3</v>
      </c>
    </row>
    <row r="1429" spans="4:12" x14ac:dyDescent="0.3">
      <c r="D1429" s="177">
        <v>45534</v>
      </c>
      <c r="E1429" s="171">
        <v>18.116800000000001</v>
      </c>
      <c r="F1429" s="174">
        <f t="shared" si="159"/>
        <v>18.401912568461661</v>
      </c>
      <c r="G1429" s="174">
        <f t="shared" si="160"/>
        <v>0.13620160442957277</v>
      </c>
      <c r="H1429" s="171">
        <f t="shared" si="154"/>
        <v>18.538114172891234</v>
      </c>
      <c r="I1429" s="7">
        <f t="shared" si="155"/>
        <v>-0.42131417289123263</v>
      </c>
      <c r="J1429" s="7">
        <f t="shared" si="156"/>
        <v>0.42131417289123263</v>
      </c>
      <c r="K1429" s="7">
        <f t="shared" si="157"/>
        <v>0.17750563227902347</v>
      </c>
      <c r="L1429" s="113">
        <f t="shared" si="158"/>
        <v>2.3255440965911894E-2</v>
      </c>
    </row>
    <row r="1430" spans="4:12" x14ac:dyDescent="0.3">
      <c r="D1430" s="177">
        <v>45538</v>
      </c>
      <c r="E1430" s="171">
        <v>18.733599999999999</v>
      </c>
      <c r="F1430" s="174">
        <f t="shared" si="159"/>
        <v>18.34912128354366</v>
      </c>
      <c r="G1430" s="174">
        <f t="shared" si="160"/>
        <v>0.11730231549481537</v>
      </c>
      <c r="H1430" s="171">
        <f t="shared" si="154"/>
        <v>18.466423599038475</v>
      </c>
      <c r="I1430" s="7">
        <f t="shared" si="155"/>
        <v>0.26717640096152451</v>
      </c>
      <c r="J1430" s="7">
        <f t="shared" si="156"/>
        <v>0.26717640096152451</v>
      </c>
      <c r="K1430" s="7">
        <f t="shared" si="157"/>
        <v>7.1383229230753312E-2</v>
      </c>
      <c r="L1430" s="113">
        <f t="shared" si="158"/>
        <v>1.4261882444459395E-2</v>
      </c>
    </row>
    <row r="1431" spans="4:12" x14ac:dyDescent="0.3">
      <c r="D1431" s="177">
        <v>45539</v>
      </c>
      <c r="E1431" s="171">
        <v>17.9178</v>
      </c>
      <c r="F1431" s="174">
        <f t="shared" si="159"/>
        <v>18.664281852395852</v>
      </c>
      <c r="G1431" s="174">
        <f t="shared" si="160"/>
        <v>0.1370881408305531</v>
      </c>
      <c r="H1431" s="171">
        <f t="shared" si="154"/>
        <v>18.801369993226405</v>
      </c>
      <c r="I1431" s="7">
        <f t="shared" si="155"/>
        <v>-0.88356999322640561</v>
      </c>
      <c r="J1431" s="7">
        <f t="shared" si="156"/>
        <v>0.88356999322640561</v>
      </c>
      <c r="K1431" s="7">
        <f t="shared" si="157"/>
        <v>0.78069593293011041</v>
      </c>
      <c r="L1431" s="113">
        <f t="shared" si="158"/>
        <v>4.9312415208697807E-2</v>
      </c>
    </row>
    <row r="1432" spans="4:12" x14ac:dyDescent="0.3">
      <c r="D1432" s="177">
        <v>45540</v>
      </c>
      <c r="E1432" s="171">
        <v>17.748699999999999</v>
      </c>
      <c r="F1432" s="174">
        <f t="shared" si="159"/>
        <v>17.993650512664445</v>
      </c>
      <c r="G1432" s="174">
        <f t="shared" si="160"/>
        <v>5.631619277435701E-2</v>
      </c>
      <c r="H1432" s="171">
        <f t="shared" si="154"/>
        <v>18.049966705438802</v>
      </c>
      <c r="I1432" s="7">
        <f t="shared" si="155"/>
        <v>-0.30126670543880252</v>
      </c>
      <c r="J1432" s="7">
        <f t="shared" si="156"/>
        <v>0.30126670543880252</v>
      </c>
      <c r="K1432" s="7">
        <f t="shared" si="157"/>
        <v>9.0761627805950207E-2</v>
      </c>
      <c r="L1432" s="113">
        <f t="shared" si="158"/>
        <v>1.6974015304715418E-2</v>
      </c>
    </row>
    <row r="1433" spans="4:12" x14ac:dyDescent="0.3">
      <c r="D1433" s="177">
        <v>45541</v>
      </c>
      <c r="E1433" s="171">
        <v>17.589500000000001</v>
      </c>
      <c r="F1433" s="174">
        <f t="shared" si="159"/>
        <v>17.761912954219486</v>
      </c>
      <c r="G1433" s="174">
        <f t="shared" si="160"/>
        <v>2.7510817652425454E-2</v>
      </c>
      <c r="H1433" s="171">
        <f t="shared" si="154"/>
        <v>17.789423771871913</v>
      </c>
      <c r="I1433" s="7">
        <f t="shared" si="155"/>
        <v>-0.19992377187191224</v>
      </c>
      <c r="J1433" s="7">
        <f t="shared" si="156"/>
        <v>0.19992377187191224</v>
      </c>
      <c r="K1433" s="7">
        <f t="shared" si="157"/>
        <v>3.9969514559492408E-2</v>
      </c>
      <c r="L1433" s="113">
        <f t="shared" si="158"/>
        <v>1.1366086123648325E-2</v>
      </c>
    </row>
    <row r="1434" spans="4:12" x14ac:dyDescent="0.3">
      <c r="D1434" s="177">
        <v>45544</v>
      </c>
      <c r="E1434" s="171">
        <v>17.489999999999998</v>
      </c>
      <c r="F1434" s="174">
        <f t="shared" si="159"/>
        <v>17.591608654121945</v>
      </c>
      <c r="G1434" s="174">
        <f t="shared" si="160"/>
        <v>7.7293058774287812E-3</v>
      </c>
      <c r="H1434" s="171">
        <f t="shared" si="154"/>
        <v>17.599337959999374</v>
      </c>
      <c r="I1434" s="7">
        <f t="shared" si="155"/>
        <v>-0.10933795999937601</v>
      </c>
      <c r="J1434" s="7">
        <f t="shared" si="156"/>
        <v>0.10933795999937601</v>
      </c>
      <c r="K1434" s="7">
        <f t="shared" si="157"/>
        <v>1.1954789496825149E-2</v>
      </c>
      <c r="L1434" s="113">
        <f t="shared" si="158"/>
        <v>6.2514556889294469E-3</v>
      </c>
    </row>
    <row r="1435" spans="4:12" x14ac:dyDescent="0.3">
      <c r="D1435" s="177">
        <v>45545</v>
      </c>
      <c r="E1435" s="171">
        <v>17.62</v>
      </c>
      <c r="F1435" s="174">
        <f t="shared" si="159"/>
        <v>17.522183444701945</v>
      </c>
      <c r="G1435" s="174">
        <f t="shared" si="160"/>
        <v>1.3854347685872924E-5</v>
      </c>
      <c r="H1435" s="171">
        <f t="shared" si="154"/>
        <v>17.52219729904963</v>
      </c>
      <c r="I1435" s="7">
        <f t="shared" si="155"/>
        <v>9.7802700950371246E-2</v>
      </c>
      <c r="J1435" s="7">
        <f t="shared" si="156"/>
        <v>9.7802700950371246E-2</v>
      </c>
      <c r="K1435" s="7">
        <f t="shared" si="157"/>
        <v>9.5653683131877495E-3</v>
      </c>
      <c r="L1435" s="113">
        <f t="shared" si="158"/>
        <v>5.5506640720982539E-3</v>
      </c>
    </row>
    <row r="1436" spans="4:12" x14ac:dyDescent="0.3">
      <c r="D1436" s="177">
        <v>45546</v>
      </c>
      <c r="E1436" s="171">
        <v>17.54</v>
      </c>
      <c r="F1436" s="174">
        <f t="shared" si="159"/>
        <v>17.604011083478149</v>
      </c>
      <c r="G1436" s="174">
        <f t="shared" si="160"/>
        <v>8.1952327905376876E-3</v>
      </c>
      <c r="H1436" s="171">
        <f t="shared" si="154"/>
        <v>17.612206316268686</v>
      </c>
      <c r="I1436" s="7">
        <f t="shared" si="155"/>
        <v>-7.2206316268687232E-2</v>
      </c>
      <c r="J1436" s="7">
        <f t="shared" si="156"/>
        <v>7.2206316268687232E-2</v>
      </c>
      <c r="K1436" s="7">
        <f t="shared" si="157"/>
        <v>5.2137521090936867E-3</v>
      </c>
      <c r="L1436" s="113">
        <f t="shared" si="158"/>
        <v>4.1166656937678013E-3</v>
      </c>
    </row>
    <row r="1437" spans="4:12" x14ac:dyDescent="0.3">
      <c r="D1437" s="177">
        <v>45547</v>
      </c>
      <c r="E1437" s="171">
        <v>17.239999999999998</v>
      </c>
      <c r="F1437" s="174">
        <f t="shared" si="159"/>
        <v>17.486556186232431</v>
      </c>
      <c r="G1437" s="174">
        <f t="shared" si="160"/>
        <v>-4.369780213087893E-3</v>
      </c>
      <c r="H1437" s="171">
        <f t="shared" si="154"/>
        <v>17.482186406019341</v>
      </c>
      <c r="I1437" s="7">
        <f t="shared" si="155"/>
        <v>-0.24218640601934283</v>
      </c>
      <c r="J1437" s="7">
        <f t="shared" si="156"/>
        <v>0.24218640601934283</v>
      </c>
      <c r="K1437" s="7">
        <f t="shared" si="157"/>
        <v>5.8654255260565974E-2</v>
      </c>
      <c r="L1437" s="113">
        <f t="shared" si="158"/>
        <v>1.4047935383952602E-2</v>
      </c>
    </row>
    <row r="1438" spans="4:12" x14ac:dyDescent="0.3">
      <c r="D1438" s="177">
        <v>45548</v>
      </c>
      <c r="E1438" s="171">
        <v>18.7</v>
      </c>
      <c r="F1438" s="174">
        <f t="shared" si="159"/>
        <v>17.528504175829529</v>
      </c>
      <c r="G1438" s="174">
        <f t="shared" si="160"/>
        <v>2.6199676793069605E-4</v>
      </c>
      <c r="H1438" s="171">
        <f t="shared" si="154"/>
        <v>17.528766172597461</v>
      </c>
      <c r="I1438" s="7">
        <f t="shared" si="155"/>
        <v>1.1712338274025385</v>
      </c>
      <c r="J1438" s="7">
        <f t="shared" si="156"/>
        <v>1.1712338274025385</v>
      </c>
      <c r="K1438" s="7">
        <f t="shared" si="157"/>
        <v>1.3717886784519993</v>
      </c>
      <c r="L1438" s="113">
        <f t="shared" si="158"/>
        <v>6.2632824994788158E-2</v>
      </c>
    </row>
    <row r="1439" spans="4:12" x14ac:dyDescent="0.3">
      <c r="D1439" s="177">
        <v>45551</v>
      </c>
      <c r="E1439" s="171">
        <v>18.2</v>
      </c>
      <c r="F1439" s="174">
        <f t="shared" si="159"/>
        <v>18.600209597414345</v>
      </c>
      <c r="G1439" s="174">
        <f t="shared" si="160"/>
        <v>0.10740633924961927</v>
      </c>
      <c r="H1439" s="171">
        <f t="shared" si="154"/>
        <v>18.707615936663963</v>
      </c>
      <c r="I1439" s="7">
        <f t="shared" si="155"/>
        <v>-0.50761593666396365</v>
      </c>
      <c r="J1439" s="7">
        <f t="shared" si="156"/>
        <v>0.50761593666396365</v>
      </c>
      <c r="K1439" s="7">
        <f t="shared" si="157"/>
        <v>0.25767393915523318</v>
      </c>
      <c r="L1439" s="113">
        <f t="shared" si="158"/>
        <v>2.7890985530987015E-2</v>
      </c>
    </row>
    <row r="1440" spans="4:12" x14ac:dyDescent="0.3">
      <c r="D1440" s="177">
        <v>45552</v>
      </c>
      <c r="E1440" s="171">
        <v>18.399999999999999</v>
      </c>
      <c r="F1440" s="174">
        <f t="shared" si="159"/>
        <v>18.325925071399695</v>
      </c>
      <c r="G1440" s="174">
        <f t="shared" si="160"/>
        <v>6.9237252723192325E-2</v>
      </c>
      <c r="H1440" s="171">
        <f t="shared" si="154"/>
        <v>18.395162324122886</v>
      </c>
      <c r="I1440" s="7">
        <f t="shared" si="155"/>
        <v>4.8376758771127015E-3</v>
      </c>
      <c r="J1440" s="7">
        <f t="shared" si="156"/>
        <v>4.8376758771127015E-3</v>
      </c>
      <c r="K1440" s="7">
        <f t="shared" si="157"/>
        <v>2.3403107891998147E-5</v>
      </c>
      <c r="L1440" s="113">
        <f t="shared" si="158"/>
        <v>2.62917167234386E-4</v>
      </c>
    </row>
    <row r="1441" spans="4:12" x14ac:dyDescent="0.3">
      <c r="D1441" s="177">
        <v>45553</v>
      </c>
      <c r="E1441" s="171">
        <v>19.11</v>
      </c>
      <c r="F1441" s="174">
        <f t="shared" si="159"/>
        <v>18.597389802178551</v>
      </c>
      <c r="G1441" s="174">
        <f t="shared" si="160"/>
        <v>8.9460000528758701E-2</v>
      </c>
      <c r="H1441" s="171">
        <f t="shared" si="154"/>
        <v>18.686849802707311</v>
      </c>
      <c r="I1441" s="7">
        <f t="shared" si="155"/>
        <v>0.42315019729268855</v>
      </c>
      <c r="J1441" s="7">
        <f t="shared" si="156"/>
        <v>0.42315019729268855</v>
      </c>
      <c r="K1441" s="7">
        <f t="shared" si="157"/>
        <v>0.17905608946884125</v>
      </c>
      <c r="L1441" s="113">
        <f t="shared" si="158"/>
        <v>2.2142867466912013E-2</v>
      </c>
    </row>
    <row r="1442" spans="4:12" x14ac:dyDescent="0.3">
      <c r="D1442" s="177">
        <v>45554</v>
      </c>
      <c r="E1442" s="171">
        <v>18.649999999999999</v>
      </c>
      <c r="F1442" s="174">
        <f t="shared" si="159"/>
        <v>19.089568000423007</v>
      </c>
      <c r="G1442" s="174">
        <f t="shared" si="160"/>
        <v>0.12973182030032848</v>
      </c>
      <c r="H1442" s="171">
        <f t="shared" si="154"/>
        <v>19.219299820723336</v>
      </c>
      <c r="I1442" s="7">
        <f t="shared" si="155"/>
        <v>-0.56929982072333729</v>
      </c>
      <c r="J1442" s="7">
        <f t="shared" si="156"/>
        <v>0.56929982072333729</v>
      </c>
      <c r="K1442" s="7">
        <f t="shared" si="157"/>
        <v>0.32410228587562395</v>
      </c>
      <c r="L1442" s="113">
        <f t="shared" si="158"/>
        <v>3.0525459556211117E-2</v>
      </c>
    </row>
    <row r="1443" spans="4:12" x14ac:dyDescent="0.3">
      <c r="D1443" s="177">
        <v>45555</v>
      </c>
      <c r="E1443" s="171">
        <v>18.649999999999999</v>
      </c>
      <c r="F1443" s="174">
        <f t="shared" si="159"/>
        <v>18.753785456240262</v>
      </c>
      <c r="G1443" s="174">
        <f t="shared" si="160"/>
        <v>8.3180383852021117E-2</v>
      </c>
      <c r="H1443" s="171">
        <f t="shared" si="154"/>
        <v>18.836965840092283</v>
      </c>
      <c r="I1443" s="7">
        <f t="shared" si="155"/>
        <v>-0.18696584009228445</v>
      </c>
      <c r="J1443" s="7">
        <f t="shared" si="156"/>
        <v>0.18696584009228445</v>
      </c>
      <c r="K1443" s="7">
        <f t="shared" si="157"/>
        <v>3.4956225361413677E-2</v>
      </c>
      <c r="L1443" s="113">
        <f t="shared" si="158"/>
        <v>1.002497802103402E-2</v>
      </c>
    </row>
    <row r="1444" spans="4:12" x14ac:dyDescent="0.3">
      <c r="D1444" s="177">
        <v>45558</v>
      </c>
      <c r="E1444" s="171">
        <v>18.350000000000001</v>
      </c>
      <c r="F1444" s="174">
        <f t="shared" si="159"/>
        <v>18.656544307081617</v>
      </c>
      <c r="G1444" s="174">
        <f t="shared" si="160"/>
        <v>6.5138230550954523E-2</v>
      </c>
      <c r="H1444" s="171">
        <f t="shared" si="154"/>
        <v>18.721682537632571</v>
      </c>
      <c r="I1444" s="7">
        <f t="shared" si="155"/>
        <v>-0.37168253763256942</v>
      </c>
      <c r="J1444" s="7">
        <f t="shared" si="156"/>
        <v>0.37168253763256942</v>
      </c>
      <c r="K1444" s="7">
        <f t="shared" si="157"/>
        <v>0.13814790878098637</v>
      </c>
      <c r="L1444" s="113">
        <f t="shared" si="158"/>
        <v>2.0255179162537842E-2</v>
      </c>
    </row>
    <row r="1445" spans="4:12" x14ac:dyDescent="0.3">
      <c r="D1445" s="177">
        <v>45559</v>
      </c>
      <c r="E1445" s="171">
        <v>18.75</v>
      </c>
      <c r="F1445" s="174">
        <f t="shared" si="159"/>
        <v>18.482110584440765</v>
      </c>
      <c r="G1445" s="174">
        <f t="shared" si="160"/>
        <v>4.1181035231773813E-2</v>
      </c>
      <c r="H1445" s="171">
        <f t="shared" si="154"/>
        <v>18.523291619672538</v>
      </c>
      <c r="I1445" s="7">
        <f t="shared" si="155"/>
        <v>0.22670838032746232</v>
      </c>
      <c r="J1445" s="7">
        <f t="shared" si="156"/>
        <v>0.22670838032746232</v>
      </c>
      <c r="K1445" s="7">
        <f t="shared" si="157"/>
        <v>5.1396689710701306E-2</v>
      </c>
      <c r="L1445" s="113">
        <f t="shared" si="158"/>
        <v>1.2091113617464656E-2</v>
      </c>
    </row>
    <row r="1446" spans="4:12" x14ac:dyDescent="0.3">
      <c r="D1446" s="177">
        <v>45560</v>
      </c>
      <c r="E1446" s="171">
        <v>18.399999999999999</v>
      </c>
      <c r="F1446" s="174">
        <f t="shared" si="159"/>
        <v>18.712944828185421</v>
      </c>
      <c r="G1446" s="174">
        <f t="shared" si="160"/>
        <v>6.0146356083062055E-2</v>
      </c>
      <c r="H1446" s="171">
        <f t="shared" si="154"/>
        <v>18.773091184268484</v>
      </c>
      <c r="I1446" s="7">
        <f t="shared" si="155"/>
        <v>-0.37309118426848542</v>
      </c>
      <c r="J1446" s="7">
        <f t="shared" si="156"/>
        <v>0.37309118426848542</v>
      </c>
      <c r="K1446" s="7">
        <f t="shared" si="157"/>
        <v>0.13919703177886095</v>
      </c>
      <c r="L1446" s="113">
        <f t="shared" si="158"/>
        <v>2.0276694797200297E-2</v>
      </c>
    </row>
    <row r="1447" spans="4:12" x14ac:dyDescent="0.3">
      <c r="D1447" s="177">
        <v>45561</v>
      </c>
      <c r="E1447" s="171">
        <v>19.25</v>
      </c>
      <c r="F1447" s="174">
        <f t="shared" si="159"/>
        <v>18.618117084866451</v>
      </c>
      <c r="G1447" s="174">
        <f t="shared" si="160"/>
        <v>4.4648946142858907E-2</v>
      </c>
      <c r="H1447" s="171">
        <f t="shared" si="154"/>
        <v>18.662766031009312</v>
      </c>
      <c r="I1447" s="7">
        <f t="shared" si="155"/>
        <v>0.58723396899068803</v>
      </c>
      <c r="J1447" s="7">
        <f t="shared" si="156"/>
        <v>0.58723396899068803</v>
      </c>
      <c r="K1447" s="7">
        <f t="shared" si="157"/>
        <v>0.34484373433655635</v>
      </c>
      <c r="L1447" s="113">
        <f t="shared" si="158"/>
        <v>3.0505660726788987E-2</v>
      </c>
    </row>
    <row r="1448" spans="4:12" x14ac:dyDescent="0.3">
      <c r="D1448" s="177">
        <v>45562</v>
      </c>
      <c r="E1448" s="171">
        <v>19.57</v>
      </c>
      <c r="F1448" s="174">
        <f t="shared" si="159"/>
        <v>19.34971915691429</v>
      </c>
      <c r="G1448" s="174">
        <f t="shared" si="160"/>
        <v>0.11334425873335686</v>
      </c>
      <c r="H1448" s="171">
        <f t="shared" si="154"/>
        <v>19.463063415647646</v>
      </c>
      <c r="I1448" s="7">
        <f t="shared" si="155"/>
        <v>0.1069365843523542</v>
      </c>
      <c r="J1448" s="7">
        <f t="shared" si="156"/>
        <v>0.1069365843523542</v>
      </c>
      <c r="K1448" s="7">
        <f t="shared" si="157"/>
        <v>1.1435433072948165E-2</v>
      </c>
      <c r="L1448" s="113">
        <f t="shared" si="158"/>
        <v>5.464311923983352E-3</v>
      </c>
    </row>
    <row r="1449" spans="4:12" x14ac:dyDescent="0.3">
      <c r="D1449" s="177">
        <v>45565</v>
      </c>
      <c r="E1449" s="171">
        <v>19.95</v>
      </c>
      <c r="F1449" s="174">
        <f t="shared" si="159"/>
        <v>19.736675406986684</v>
      </c>
      <c r="G1449" s="174">
        <f t="shared" si="160"/>
        <v>0.14070545786726063</v>
      </c>
      <c r="H1449" s="171">
        <f t="shared" si="154"/>
        <v>19.877380864853944</v>
      </c>
      <c r="I1449" s="7">
        <f t="shared" si="155"/>
        <v>7.2619135146055669E-2</v>
      </c>
      <c r="J1449" s="7">
        <f t="shared" si="156"/>
        <v>7.2619135146055669E-2</v>
      </c>
      <c r="K1449" s="7">
        <f t="shared" si="157"/>
        <v>5.2735387893610977E-3</v>
      </c>
      <c r="L1449" s="113">
        <f t="shared" si="158"/>
        <v>3.6400568995516628E-3</v>
      </c>
    </row>
    <row r="1450" spans="4:12" x14ac:dyDescent="0.3">
      <c r="D1450" s="177">
        <v>45566</v>
      </c>
      <c r="E1450" s="171">
        <v>19.93</v>
      </c>
      <c r="F1450" s="174">
        <f t="shared" si="159"/>
        <v>20.058564366293808</v>
      </c>
      <c r="G1450" s="174">
        <f t="shared" si="160"/>
        <v>0.15882380801124696</v>
      </c>
      <c r="H1450" s="171">
        <f t="shared" si="154"/>
        <v>20.217388174305054</v>
      </c>
      <c r="I1450" s="7">
        <f t="shared" si="155"/>
        <v>-0.28738817430505392</v>
      </c>
      <c r="J1450" s="7">
        <f t="shared" si="156"/>
        <v>0.28738817430505392</v>
      </c>
      <c r="K1450" s="7">
        <f t="shared" si="157"/>
        <v>8.2591962730392057E-2</v>
      </c>
      <c r="L1450" s="113">
        <f t="shared" si="158"/>
        <v>1.4419878289265125E-2</v>
      </c>
    </row>
    <row r="1451" spans="4:12" x14ac:dyDescent="0.3">
      <c r="D1451" s="177">
        <v>45567</v>
      </c>
      <c r="E1451" s="171">
        <v>19.489999999999998</v>
      </c>
      <c r="F1451" s="174">
        <f t="shared" si="159"/>
        <v>19.969059046408997</v>
      </c>
      <c r="G1451" s="174">
        <f t="shared" si="160"/>
        <v>0.13399089522164115</v>
      </c>
      <c r="H1451" s="171">
        <f t="shared" si="154"/>
        <v>20.103049941630637</v>
      </c>
      <c r="I1451" s="7">
        <f t="shared" si="155"/>
        <v>-0.61304994163063853</v>
      </c>
      <c r="J1451" s="7">
        <f t="shared" si="156"/>
        <v>0.61304994163063853</v>
      </c>
      <c r="K1451" s="7">
        <f t="shared" si="157"/>
        <v>0.37583023093332929</v>
      </c>
      <c r="L1451" s="113">
        <f t="shared" si="158"/>
        <v>3.1454589103675656E-2</v>
      </c>
    </row>
    <row r="1452" spans="4:12" x14ac:dyDescent="0.3">
      <c r="D1452" s="177">
        <v>45568</v>
      </c>
      <c r="E1452" s="171">
        <v>19.53</v>
      </c>
      <c r="F1452" s="174">
        <f t="shared" si="159"/>
        <v>19.605192716177314</v>
      </c>
      <c r="G1452" s="174">
        <f t="shared" si="160"/>
        <v>8.4205172676308684E-2</v>
      </c>
      <c r="H1452" s="171">
        <f t="shared" si="154"/>
        <v>19.689397888853623</v>
      </c>
      <c r="I1452" s="7">
        <f t="shared" si="155"/>
        <v>-0.15939788885362205</v>
      </c>
      <c r="J1452" s="7">
        <f t="shared" si="156"/>
        <v>0.15939788885362205</v>
      </c>
      <c r="K1452" s="7">
        <f t="shared" si="157"/>
        <v>2.5407686970991647E-2</v>
      </c>
      <c r="L1452" s="113">
        <f t="shared" si="158"/>
        <v>8.1616942577379444E-3</v>
      </c>
    </row>
    <row r="1453" spans="4:12" x14ac:dyDescent="0.3">
      <c r="D1453" s="177">
        <v>45569</v>
      </c>
      <c r="E1453" s="171">
        <v>21.31</v>
      </c>
      <c r="F1453" s="174">
        <f t="shared" si="159"/>
        <v>19.953364138141048</v>
      </c>
      <c r="G1453" s="174">
        <f t="shared" si="160"/>
        <v>0.11060179760505122</v>
      </c>
      <c r="H1453" s="171">
        <f t="shared" si="154"/>
        <v>20.063965935746097</v>
      </c>
      <c r="I1453" s="7">
        <f t="shared" si="155"/>
        <v>1.2460340642539016</v>
      </c>
      <c r="J1453" s="7">
        <f t="shared" si="156"/>
        <v>1.2460340642539016</v>
      </c>
      <c r="K1453" s="7">
        <f t="shared" si="157"/>
        <v>1.5526008892810963</v>
      </c>
      <c r="L1453" s="113">
        <f t="shared" si="158"/>
        <v>5.8471800293472626E-2</v>
      </c>
    </row>
    <row r="1454" spans="4:12" x14ac:dyDescent="0.3">
      <c r="D1454" s="177">
        <v>45572</v>
      </c>
      <c r="E1454" s="171">
        <v>19.84</v>
      </c>
      <c r="F1454" s="174">
        <f t="shared" si="159"/>
        <v>21.10448143808404</v>
      </c>
      <c r="G1454" s="174">
        <f t="shared" si="160"/>
        <v>0.21465334783884535</v>
      </c>
      <c r="H1454" s="171">
        <f t="shared" si="154"/>
        <v>21.319134785922884</v>
      </c>
      <c r="I1454" s="7">
        <f t="shared" si="155"/>
        <v>-1.4791347859228843</v>
      </c>
      <c r="J1454" s="7">
        <f t="shared" si="156"/>
        <v>1.4791347859228843</v>
      </c>
      <c r="K1454" s="7">
        <f t="shared" si="157"/>
        <v>2.1878397149271369</v>
      </c>
      <c r="L1454" s="113">
        <f t="shared" si="158"/>
        <v>7.4553164613048603E-2</v>
      </c>
    </row>
    <row r="1455" spans="4:12" x14ac:dyDescent="0.3">
      <c r="D1455" s="177">
        <v>45573</v>
      </c>
      <c r="E1455" s="171">
        <v>19.899999999999999</v>
      </c>
      <c r="F1455" s="174">
        <f t="shared" si="159"/>
        <v>20.023722678271078</v>
      </c>
      <c r="G1455" s="174">
        <f t="shared" si="160"/>
        <v>8.5112137073664579E-2</v>
      </c>
      <c r="H1455" s="171">
        <f t="shared" si="154"/>
        <v>20.108834815344743</v>
      </c>
      <c r="I1455" s="7">
        <f t="shared" si="155"/>
        <v>-0.20883481534474413</v>
      </c>
      <c r="J1455" s="7">
        <f t="shared" si="156"/>
        <v>0.20883481534474413</v>
      </c>
      <c r="K1455" s="7">
        <f t="shared" si="157"/>
        <v>4.3611980100073375E-2</v>
      </c>
      <c r="L1455" s="113">
        <f t="shared" si="158"/>
        <v>1.0494211826369053E-2</v>
      </c>
    </row>
    <row r="1456" spans="4:12" x14ac:dyDescent="0.3">
      <c r="D1456" s="177">
        <v>45574</v>
      </c>
      <c r="E1456" s="171">
        <v>19.98</v>
      </c>
      <c r="F1456" s="174">
        <f t="shared" si="159"/>
        <v>19.984089709658932</v>
      </c>
      <c r="G1456" s="174">
        <f t="shared" si="160"/>
        <v>7.26376265050835E-2</v>
      </c>
      <c r="H1456" s="171">
        <f t="shared" si="154"/>
        <v>20.056727336164016</v>
      </c>
      <c r="I1456" s="7">
        <f t="shared" si="155"/>
        <v>-7.6727336164015725E-2</v>
      </c>
      <c r="J1456" s="7">
        <f t="shared" si="156"/>
        <v>7.6727336164015725E-2</v>
      </c>
      <c r="K1456" s="7">
        <f t="shared" si="157"/>
        <v>5.8870841148258753E-3</v>
      </c>
      <c r="L1456" s="113">
        <f t="shared" si="158"/>
        <v>3.8402070152160021E-3</v>
      </c>
    </row>
    <row r="1457" spans="4:12" x14ac:dyDescent="0.3">
      <c r="D1457" s="177">
        <v>45575</v>
      </c>
      <c r="E1457" s="171">
        <v>20.25</v>
      </c>
      <c r="F1457" s="174">
        <f t="shared" si="159"/>
        <v>20.092110101204071</v>
      </c>
      <c r="G1457" s="174">
        <f t="shared" si="160"/>
        <v>7.617590300908908E-2</v>
      </c>
      <c r="H1457" s="171">
        <f t="shared" si="154"/>
        <v>20.168286004213162</v>
      </c>
      <c r="I1457" s="7">
        <f t="shared" si="155"/>
        <v>8.1713995786838467E-2</v>
      </c>
      <c r="J1457" s="7">
        <f t="shared" si="156"/>
        <v>8.1713995786838467E-2</v>
      </c>
      <c r="K1457" s="7">
        <f t="shared" si="157"/>
        <v>6.6771771074514551E-3</v>
      </c>
      <c r="L1457" s="113">
        <f t="shared" si="158"/>
        <v>4.0352590512018997E-3</v>
      </c>
    </row>
    <row r="1458" spans="4:12" x14ac:dyDescent="0.3">
      <c r="D1458" s="177">
        <v>45576</v>
      </c>
      <c r="E1458" s="171">
        <v>20.329999999999998</v>
      </c>
      <c r="F1458" s="174">
        <f t="shared" si="159"/>
        <v>20.326940722407272</v>
      </c>
      <c r="G1458" s="174">
        <f t="shared" si="160"/>
        <v>9.2041374828500319E-2</v>
      </c>
      <c r="H1458" s="171">
        <f t="shared" si="154"/>
        <v>20.418982097235773</v>
      </c>
      <c r="I1458" s="7">
        <f t="shared" si="155"/>
        <v>-8.898209723577466E-2</v>
      </c>
      <c r="J1458" s="7">
        <f t="shared" si="156"/>
        <v>8.898209723577466E-2</v>
      </c>
      <c r="K1458" s="7">
        <f t="shared" si="157"/>
        <v>7.9178136284768566E-3</v>
      </c>
      <c r="L1458" s="113">
        <f t="shared" si="158"/>
        <v>4.3768862388477454E-3</v>
      </c>
    </row>
    <row r="1459" spans="4:12" x14ac:dyDescent="0.3">
      <c r="D1459" s="177">
        <v>45579</v>
      </c>
      <c r="E1459" s="171">
        <v>19.36</v>
      </c>
      <c r="F1459" s="174">
        <f t="shared" si="159"/>
        <v>20.209633099862799</v>
      </c>
      <c r="G1459" s="174">
        <f t="shared" si="160"/>
        <v>7.1106475091202978E-2</v>
      </c>
      <c r="H1459" s="171">
        <f t="shared" si="154"/>
        <v>20.280739574954001</v>
      </c>
      <c r="I1459" s="7">
        <f t="shared" si="155"/>
        <v>-0.92073957495400194</v>
      </c>
      <c r="J1459" s="7">
        <f t="shared" si="156"/>
        <v>0.92073957495400194</v>
      </c>
      <c r="K1459" s="7">
        <f t="shared" si="157"/>
        <v>0.84776136488647613</v>
      </c>
      <c r="L1459" s="113">
        <f t="shared" si="158"/>
        <v>4.7558862342665389E-2</v>
      </c>
    </row>
    <row r="1460" spans="4:12" x14ac:dyDescent="0.3">
      <c r="D1460" s="177">
        <v>45580</v>
      </c>
      <c r="E1460" s="171">
        <v>19.489999999999998</v>
      </c>
      <c r="F1460" s="174">
        <f t="shared" si="159"/>
        <v>19.442885180072963</v>
      </c>
      <c r="G1460" s="174">
        <f t="shared" si="160"/>
        <v>-1.2678964396900916E-2</v>
      </c>
      <c r="H1460" s="171">
        <f t="shared" si="154"/>
        <v>19.430206215676062</v>
      </c>
      <c r="I1460" s="7">
        <f t="shared" si="155"/>
        <v>5.979378432393645E-2</v>
      </c>
      <c r="J1460" s="7">
        <f t="shared" si="156"/>
        <v>5.979378432393645E-2</v>
      </c>
      <c r="K1460" s="7">
        <f t="shared" si="157"/>
        <v>3.5752966437774284E-3</v>
      </c>
      <c r="L1460" s="113">
        <f t="shared" si="158"/>
        <v>3.0679212069746769E-3</v>
      </c>
    </row>
    <row r="1461" spans="4:12" x14ac:dyDescent="0.3">
      <c r="D1461" s="177">
        <v>45581</v>
      </c>
      <c r="E1461" s="171">
        <v>19.55</v>
      </c>
      <c r="F1461" s="174">
        <f t="shared" si="159"/>
        <v>19.491856828482479</v>
      </c>
      <c r="G1461" s="174">
        <f t="shared" si="160"/>
        <v>-6.5139031162592068E-3</v>
      </c>
      <c r="H1461" s="171">
        <f t="shared" si="154"/>
        <v>19.485342925366218</v>
      </c>
      <c r="I1461" s="7">
        <f t="shared" si="155"/>
        <v>6.465707463378223E-2</v>
      </c>
      <c r="J1461" s="7">
        <f t="shared" si="156"/>
        <v>6.465707463378223E-2</v>
      </c>
      <c r="K1461" s="7">
        <f t="shared" si="157"/>
        <v>4.1805373001984857E-3</v>
      </c>
      <c r="L1461" s="113">
        <f t="shared" si="158"/>
        <v>3.3072672446947432E-3</v>
      </c>
    </row>
    <row r="1462" spans="4:12" x14ac:dyDescent="0.3">
      <c r="D1462" s="177">
        <v>45582</v>
      </c>
      <c r="E1462" s="171">
        <v>19.79</v>
      </c>
      <c r="F1462" s="174">
        <f t="shared" si="159"/>
        <v>19.59278887750699</v>
      </c>
      <c r="G1462" s="174">
        <f t="shared" si="160"/>
        <v>4.2306920978178062E-3</v>
      </c>
      <c r="H1462" s="171">
        <f t="shared" si="154"/>
        <v>19.597019569604807</v>
      </c>
      <c r="I1462" s="7">
        <f t="shared" si="155"/>
        <v>0.19298043039519186</v>
      </c>
      <c r="J1462" s="7">
        <f t="shared" si="156"/>
        <v>0.19298043039519186</v>
      </c>
      <c r="K1462" s="7">
        <f t="shared" si="157"/>
        <v>3.7241446515513491E-2</v>
      </c>
      <c r="L1462" s="113">
        <f t="shared" si="158"/>
        <v>9.7514113388171737E-3</v>
      </c>
    </row>
    <row r="1463" spans="4:12" x14ac:dyDescent="0.3">
      <c r="D1463" s="177">
        <v>45583</v>
      </c>
      <c r="E1463" s="171">
        <v>19.600000000000001</v>
      </c>
      <c r="F1463" s="174">
        <f t="shared" si="159"/>
        <v>19.755384553678255</v>
      </c>
      <c r="G1463" s="174">
        <f t="shared" si="160"/>
        <v>2.0067190505162463E-2</v>
      </c>
      <c r="H1463" s="171">
        <f t="shared" si="154"/>
        <v>19.775451744183417</v>
      </c>
      <c r="I1463" s="7">
        <f t="shared" si="155"/>
        <v>-0.17545174418341603</v>
      </c>
      <c r="J1463" s="7">
        <f t="shared" si="156"/>
        <v>0.17545174418341603</v>
      </c>
      <c r="K1463" s="7">
        <f t="shared" si="157"/>
        <v>3.0783314537002858E-2</v>
      </c>
      <c r="L1463" s="113">
        <f t="shared" si="158"/>
        <v>8.9516196011946939E-3</v>
      </c>
    </row>
    <row r="1464" spans="4:12" x14ac:dyDescent="0.3">
      <c r="D1464" s="177">
        <v>45586</v>
      </c>
      <c r="E1464" s="171">
        <v>18.18</v>
      </c>
      <c r="F1464" s="174">
        <f t="shared" si="159"/>
        <v>19.332053752404132</v>
      </c>
      <c r="G1464" s="174">
        <f t="shared" si="160"/>
        <v>-2.4272608672766045E-2</v>
      </c>
      <c r="H1464" s="171">
        <f t="shared" si="154"/>
        <v>19.307781143731365</v>
      </c>
      <c r="I1464" s="7">
        <f t="shared" si="155"/>
        <v>-1.1277811437313652</v>
      </c>
      <c r="J1464" s="7">
        <f t="shared" si="156"/>
        <v>1.1277811437313652</v>
      </c>
      <c r="K1464" s="7">
        <f t="shared" si="157"/>
        <v>1.2718903081560262</v>
      </c>
      <c r="L1464" s="113">
        <f t="shared" si="158"/>
        <v>6.2034166321857272E-2</v>
      </c>
    </row>
    <row r="1465" spans="4:12" x14ac:dyDescent="0.3">
      <c r="D1465" s="177">
        <v>45587</v>
      </c>
      <c r="E1465" s="171">
        <v>17.78</v>
      </c>
      <c r="F1465" s="174">
        <f t="shared" si="159"/>
        <v>18.080581913061788</v>
      </c>
      <c r="G1465" s="174">
        <f t="shared" si="160"/>
        <v>-0.14699253173972382</v>
      </c>
      <c r="H1465" s="171">
        <f t="shared" si="154"/>
        <v>17.933589381322065</v>
      </c>
      <c r="I1465" s="7">
        <f t="shared" si="155"/>
        <v>-0.1535893813220639</v>
      </c>
      <c r="J1465" s="7">
        <f t="shared" si="156"/>
        <v>0.1535893813220639</v>
      </c>
      <c r="K1465" s="7">
        <f t="shared" si="157"/>
        <v>2.3589698054894352E-2</v>
      </c>
      <c r="L1465" s="113">
        <f t="shared" si="158"/>
        <v>8.6383229090024691E-3</v>
      </c>
    </row>
    <row r="1466" spans="4:12" x14ac:dyDescent="0.3">
      <c r="D1466" s="177">
        <v>45588</v>
      </c>
      <c r="E1466" s="171">
        <v>17.2</v>
      </c>
      <c r="F1466" s="174">
        <f t="shared" si="159"/>
        <v>17.546405974608223</v>
      </c>
      <c r="G1466" s="174">
        <f t="shared" si="160"/>
        <v>-0.18571087241110792</v>
      </c>
      <c r="H1466" s="171">
        <f t="shared" si="154"/>
        <v>17.360695102197116</v>
      </c>
      <c r="I1466" s="7">
        <f t="shared" si="155"/>
        <v>-0.16069510219711702</v>
      </c>
      <c r="J1466" s="7">
        <f t="shared" si="156"/>
        <v>0.16069510219711702</v>
      </c>
      <c r="K1466" s="7">
        <f t="shared" si="157"/>
        <v>2.5822915870141884E-2</v>
      </c>
      <c r="L1466" s="113">
        <f t="shared" si="158"/>
        <v>9.3427384998323853E-3</v>
      </c>
    </row>
    <row r="1467" spans="4:12" x14ac:dyDescent="0.3">
      <c r="D1467" s="177">
        <v>45589</v>
      </c>
      <c r="E1467" s="171">
        <v>16.57</v>
      </c>
      <c r="F1467" s="174">
        <f t="shared" si="159"/>
        <v>16.925431302071114</v>
      </c>
      <c r="G1467" s="174">
        <f t="shared" si="160"/>
        <v>-0.22923725242370804</v>
      </c>
      <c r="H1467" s="171">
        <f t="shared" si="154"/>
        <v>16.696194049647406</v>
      </c>
      <c r="I1467" s="7">
        <f t="shared" si="155"/>
        <v>-0.1261940496474061</v>
      </c>
      <c r="J1467" s="7">
        <f t="shared" si="156"/>
        <v>0.1261940496474061</v>
      </c>
      <c r="K1467" s="7">
        <f t="shared" si="157"/>
        <v>1.5924938166411995E-2</v>
      </c>
      <c r="L1467" s="113">
        <f t="shared" si="158"/>
        <v>7.6158147041283106E-3</v>
      </c>
    </row>
    <row r="1468" spans="4:12" x14ac:dyDescent="0.3">
      <c r="D1468" s="177">
        <v>45590</v>
      </c>
      <c r="E1468" s="171">
        <v>16.73</v>
      </c>
      <c r="F1468" s="174">
        <f t="shared" si="159"/>
        <v>16.418610198061035</v>
      </c>
      <c r="G1468" s="174">
        <f t="shared" si="160"/>
        <v>-0.25699563758234517</v>
      </c>
      <c r="H1468" s="171">
        <f t="shared" si="154"/>
        <v>16.161614560478689</v>
      </c>
      <c r="I1468" s="7">
        <f t="shared" si="155"/>
        <v>0.56838543952131104</v>
      </c>
      <c r="J1468" s="7">
        <f t="shared" si="156"/>
        <v>0.56838543952131104</v>
      </c>
      <c r="K1468" s="7">
        <f t="shared" si="157"/>
        <v>0.32306200785983391</v>
      </c>
      <c r="L1468" s="113">
        <f t="shared" si="158"/>
        <v>3.39740250759899E-2</v>
      </c>
    </row>
    <row r="1469" spans="4:12" x14ac:dyDescent="0.3">
      <c r="D1469" s="177">
        <v>45593</v>
      </c>
      <c r="E1469" s="171">
        <v>17.03</v>
      </c>
      <c r="F1469" s="174">
        <f t="shared" si="159"/>
        <v>16.584403489934125</v>
      </c>
      <c r="G1469" s="174">
        <f t="shared" si="160"/>
        <v>-0.21471674463680165</v>
      </c>
      <c r="H1469" s="171">
        <f t="shared" si="154"/>
        <v>16.369686745297322</v>
      </c>
      <c r="I1469" s="7">
        <f t="shared" si="155"/>
        <v>0.66031325470267888</v>
      </c>
      <c r="J1469" s="7">
        <f t="shared" si="156"/>
        <v>0.66031325470267888</v>
      </c>
      <c r="K1469" s="7">
        <f t="shared" si="157"/>
        <v>0.43601359433604486</v>
      </c>
      <c r="L1469" s="113">
        <f t="shared" si="158"/>
        <v>3.8773532278489654E-2</v>
      </c>
    </row>
    <row r="1470" spans="4:12" x14ac:dyDescent="0.3">
      <c r="D1470" s="177">
        <v>45594</v>
      </c>
      <c r="E1470" s="171">
        <v>21.63</v>
      </c>
      <c r="F1470" s="174">
        <f t="shared" si="159"/>
        <v>17.778226604290559</v>
      </c>
      <c r="G1470" s="174">
        <f t="shared" si="160"/>
        <v>-7.3862758737478107E-2</v>
      </c>
      <c r="H1470" s="171">
        <f t="shared" si="154"/>
        <v>17.704363845553083</v>
      </c>
      <c r="I1470" s="7">
        <f t="shared" si="155"/>
        <v>3.9256361544469165</v>
      </c>
      <c r="J1470" s="7">
        <f t="shared" si="156"/>
        <v>3.9256361544469165</v>
      </c>
      <c r="K1470" s="7">
        <f t="shared" si="157"/>
        <v>15.410619217100775</v>
      </c>
      <c r="L1470" s="113">
        <f t="shared" si="158"/>
        <v>0.18149034463462399</v>
      </c>
    </row>
    <row r="1471" spans="4:12" x14ac:dyDescent="0.3">
      <c r="D1471" s="177">
        <v>45595</v>
      </c>
      <c r="E1471" s="171">
        <v>22.26</v>
      </c>
      <c r="F1471" s="174">
        <f t="shared" si="159"/>
        <v>21.696909793010022</v>
      </c>
      <c r="G1471" s="174">
        <f t="shared" si="160"/>
        <v>0.32539183600821597</v>
      </c>
      <c r="H1471" s="171">
        <f t="shared" si="154"/>
        <v>22.022301629018237</v>
      </c>
      <c r="I1471" s="7">
        <f t="shared" si="155"/>
        <v>0.23769837098176438</v>
      </c>
      <c r="J1471" s="7">
        <f t="shared" si="156"/>
        <v>0.23769837098176438</v>
      </c>
      <c r="K1471" s="7">
        <f t="shared" si="157"/>
        <v>5.6500515567384488E-2</v>
      </c>
      <c r="L1471" s="113">
        <f t="shared" si="158"/>
        <v>1.0678273629010079E-2</v>
      </c>
    </row>
    <row r="1472" spans="4:12" x14ac:dyDescent="0.3">
      <c r="D1472" s="177">
        <v>45596</v>
      </c>
      <c r="E1472" s="171">
        <v>20.71</v>
      </c>
      <c r="F1472" s="174">
        <f t="shared" si="159"/>
        <v>22.210313468806575</v>
      </c>
      <c r="G1472" s="174">
        <f t="shared" si="160"/>
        <v>0.34419301998704971</v>
      </c>
      <c r="H1472" s="171">
        <f t="shared" si="154"/>
        <v>22.554506488793624</v>
      </c>
      <c r="I1472" s="7">
        <f t="shared" si="155"/>
        <v>-1.8445064887936233</v>
      </c>
      <c r="J1472" s="7">
        <f t="shared" si="156"/>
        <v>1.8445064887936233</v>
      </c>
      <c r="K1472" s="7">
        <f t="shared" si="157"/>
        <v>3.402204187201781</v>
      </c>
      <c r="L1472" s="113">
        <f t="shared" si="158"/>
        <v>8.9063567783371475E-2</v>
      </c>
    </row>
  </sheetData>
  <mergeCells count="4">
    <mergeCell ref="A1:B1"/>
    <mergeCell ref="A3:B3"/>
    <mergeCell ref="A7:B7"/>
    <mergeCell ref="A13:B13"/>
  </mergeCells>
  <pageMargins left="0.7" right="0.7" top="0.75" bottom="0.75" header="0.3" footer="0.3"/>
  <drawing r:id="rId1"/>
  <legacy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16</vt:i4>
      </vt:variant>
    </vt:vector>
  </HeadingPairs>
  <TitlesOfParts>
    <vt:vector size="26" baseType="lpstr">
      <vt:lpstr>Simple Moving Average </vt:lpstr>
      <vt:lpstr>Simple Moving Average use span</vt:lpstr>
      <vt:lpstr>Weighted Moving Average</vt:lpstr>
      <vt:lpstr> Exponential Smoothing by Day</vt:lpstr>
      <vt:lpstr>Exponential Smoothing by Month</vt:lpstr>
      <vt:lpstr>Holt Exponential by Month</vt:lpstr>
      <vt:lpstr>Holt Exponential by Quarter</vt:lpstr>
      <vt:lpstr>Holt Winter by Month</vt:lpstr>
      <vt:lpstr>Holt Winter by Quarter</vt:lpstr>
      <vt:lpstr>Holt Exponential by Day (X)</vt:lpstr>
      <vt:lpstr>'Holt Exponential by Day (X)'!Abs_Error</vt:lpstr>
      <vt:lpstr>'Holt Exponential by Day (X)'!Abs_Pct_Error</vt:lpstr>
      <vt:lpstr>' Exponential Smoothing by Day'!alpha</vt:lpstr>
      <vt:lpstr>'Exponential Smoothing by Month'!alpha</vt:lpstr>
      <vt:lpstr>'Holt Exponential by Day (X)'!alpha</vt:lpstr>
      <vt:lpstr>'Holt Exponential by Month'!alpha</vt:lpstr>
      <vt:lpstr>'Holt Exponential by Quarter'!alpha</vt:lpstr>
      <vt:lpstr>'Holt Exponential by Day (X)'!beta</vt:lpstr>
      <vt:lpstr>'Holt Exponential by Month'!beta</vt:lpstr>
      <vt:lpstr>'Holt Exponential by Quarter'!beta</vt:lpstr>
      <vt:lpstr>'Simple Moving Average use span'!CenteredError</vt:lpstr>
      <vt:lpstr>'Simple Moving Average use span'!ErorrMA</vt:lpstr>
      <vt:lpstr>'Holt Exponential by Day (X)'!Error_1</vt:lpstr>
      <vt:lpstr>'Simple Moving Average use span'!RunStarts</vt:lpstr>
      <vt:lpstr>'Simple Moving Average use span'!span</vt:lpstr>
      <vt:lpstr>'Holt Exponential by Day (X)'!Sq_Error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Hải Phú</dc:creator>
  <cp:lastModifiedBy>Hải Phú</cp:lastModifiedBy>
  <dcterms:created xsi:type="dcterms:W3CDTF">2024-11-27T02:58:11Z</dcterms:created>
  <dcterms:modified xsi:type="dcterms:W3CDTF">2024-12-13T09:30:35Z</dcterms:modified>
</cp:coreProperties>
</file>